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hidePivotFieldList="1"/>
  <mc:AlternateContent xmlns:mc="http://schemas.openxmlformats.org/markup-compatibility/2006">
    <mc:Choice Requires="x15">
      <x15ac:absPath xmlns:x15ac="http://schemas.microsoft.com/office/spreadsheetml/2010/11/ac" url="C:\Users\mmahajan\Documents\eps-us\"/>
    </mc:Choice>
  </mc:AlternateContent>
  <xr:revisionPtr revIDLastSave="0" documentId="13_ncr:1_{FFA42F9D-EC57-4C72-BF7E-CD42EDD2B0A1}" xr6:coauthVersionLast="47" xr6:coauthVersionMax="47" xr10:uidLastSave="{00000000-0000-0000-0000-000000000000}"/>
  <bookViews>
    <workbookView xWindow="-28920" yWindow="-120" windowWidth="29040" windowHeight="17640" xr2:uid="{961C5C96-D2C9-4EBE-9A9B-AA4F72A23D59}"/>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Table 3-14" sheetId="16" r:id="rId22"/>
    <sheet name="Table 3-15" sheetId="17" r:id="rId23"/>
    <sheet name="Table 3-68, 3-70" sheetId="47" r:id="rId24"/>
    <sheet name="Table 4-1" sheetId="19" r:id="rId25"/>
    <sheet name="Table 5-1" sheetId="20" r:id="rId26"/>
    <sheet name="Table 6-1" sheetId="26" r:id="rId27"/>
    <sheet name="Table 7-1" sheetId="21" r:id="rId28"/>
    <sheet name="EIA" sheetId="29" r:id="rId29"/>
    <sheet name="Table 18" sheetId="27" r:id="rId30"/>
    <sheet name="Table 54" sheetId="30" r:id="rId31"/>
    <sheet name="Table 11.1" sheetId="31" r:id="rId32"/>
    <sheet name="Table 11.2" sheetId="32" r:id="rId33"/>
    <sheet name="Table 11.3" sheetId="33" r:id="rId34"/>
    <sheet name="Table 11.4" sheetId="34" r:id="rId35"/>
    <sheet name="Table 11.5" sheetId="35" r:id="rId36"/>
    <sheet name="Table 11.6" sheetId="36" r:id="rId37"/>
    <sheet name="Table 11.7" sheetId="37" r:id="rId38"/>
    <sheet name="NEI 2017" sheetId="40" r:id="rId39"/>
    <sheet name="2017 EPA Data" sheetId="39" r:id="rId40"/>
    <sheet name="Crosswalk Particulates" sheetId="42" r:id="rId41"/>
    <sheet name="EPA Data_by prim poll" sheetId="44" state="hidden" r:id="rId42"/>
  </sheets>
  <definedNames>
    <definedName name="_xlnm._FilterDatabase" localSheetId="39" hidden="1">'2017 EPA Data'!$A$3:$H$5846</definedName>
    <definedName name="_xlnm._FilterDatabase" localSheetId="40" hidden="1">'Crosswalk Particulates'!$A$1:$E$61</definedName>
    <definedName name="_xlnm._FilterDatabase" localSheetId="8" hidden="1">EPS!$A$1:$N$5763</definedName>
    <definedName name="_xlnm._FilterDatabase" localSheetId="10" hidden="1">NoSettings!$A$1:$AH$5763</definedName>
    <definedName name="CH4_Ar4_to_AR5">Overview!$B$25</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65" i="4" l="1"/>
  <c r="K65" i="4"/>
  <c r="L59" i="4"/>
  <c r="K59" i="4"/>
  <c r="M67" i="10"/>
  <c r="M68" i="10"/>
  <c r="M69" i="10"/>
  <c r="M70" i="10"/>
  <c r="M71" i="10"/>
  <c r="M72" i="10"/>
  <c r="M73" i="10"/>
  <c r="M66" i="10"/>
  <c r="M53" i="10"/>
  <c r="M54" i="10"/>
  <c r="M55" i="10"/>
  <c r="M56" i="10"/>
  <c r="M57" i="10"/>
  <c r="M58" i="10"/>
  <c r="M59" i="10"/>
  <c r="M60" i="10"/>
  <c r="M31" i="10"/>
  <c r="M32" i="10"/>
  <c r="M33" i="10"/>
  <c r="M34" i="10"/>
  <c r="M35" i="10"/>
  <c r="M36" i="10"/>
  <c r="M37" i="10"/>
  <c r="M38" i="10"/>
  <c r="M30" i="10"/>
  <c r="N31" i="10"/>
  <c r="N10" i="10"/>
  <c r="L32" i="4"/>
  <c r="K54" i="18" l="1"/>
  <c r="K47" i="18"/>
  <c r="E1" i="22"/>
  <c r="G23" i="22"/>
  <c r="G13" i="22"/>
  <c r="AH32" i="47"/>
  <c r="AH31" i="47"/>
  <c r="AJ15" i="47"/>
  <c r="AI10" i="47"/>
  <c r="AI9" i="47"/>
  <c r="AI6" i="47"/>
  <c r="AI5" i="47"/>
  <c r="AI14" i="47" s="1"/>
  <c r="K51" i="18"/>
  <c r="K53" i="18"/>
  <c r="K52" i="18"/>
  <c r="C2" i="46"/>
  <c r="K49" i="18"/>
  <c r="K48" i="18"/>
  <c r="K50" i="18"/>
  <c r="K46" i="18"/>
  <c r="K30" i="4" l="1"/>
  <c r="K38" i="4"/>
  <c r="K12" i="25"/>
  <c r="M29" i="4" l="1"/>
  <c r="A4" i="37"/>
  <c r="A5" i="36"/>
  <c r="A5" i="34"/>
  <c r="A5" i="33"/>
  <c r="A5" i="32"/>
  <c r="A5" i="31"/>
  <c r="A5" i="35"/>
  <c r="N71" i="10"/>
  <c r="C11" i="46"/>
  <c r="C12" i="46"/>
  <c r="C13" i="46"/>
  <c r="K9" i="18"/>
  <c r="K12" i="18"/>
  <c r="K29" i="18"/>
  <c r="K30" i="18"/>
  <c r="K31" i="18"/>
  <c r="K32" i="18" l="1"/>
  <c r="J148" i="41" l="1"/>
  <c r="J144" i="41"/>
  <c r="J130" i="41"/>
  <c r="J126" i="41"/>
  <c r="J111" i="41"/>
  <c r="J107" i="41"/>
  <c r="J95" i="41"/>
  <c r="J91" i="41"/>
  <c r="J80" i="41"/>
  <c r="J76" i="41"/>
  <c r="J61" i="41"/>
  <c r="J57" i="41"/>
  <c r="J40" i="41"/>
  <c r="J36" i="41"/>
  <c r="J15" i="41"/>
  <c r="J19" i="41"/>
  <c r="J5380" i="3"/>
  <c r="M67" i="8"/>
  <c r="M66" i="8"/>
  <c r="M65" i="8"/>
  <c r="M64" i="8"/>
  <c r="M63" i="8"/>
  <c r="J2"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I5717" i="3"/>
  <c r="K5717" i="3" s="1"/>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K1982" i="3" s="1"/>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L5756" i="3" l="1"/>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J14" i="25" s="1"/>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J12" i="25" s="1"/>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H5" i="39" l="1"/>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K10" i="18" l="1"/>
  <c r="L46" i="8"/>
  <c r="N54" i="10"/>
  <c r="M27" i="9"/>
  <c r="L10" i="8"/>
  <c r="K37" i="25" s="1"/>
  <c r="M10" i="9"/>
  <c r="L10" i="4"/>
  <c r="K36" i="25" s="1"/>
  <c r="N55" i="10"/>
  <c r="N53" i="10"/>
  <c r="N11" i="10"/>
  <c r="K42" i="25" s="1"/>
  <c r="L49" i="8"/>
  <c r="K11" i="18"/>
  <c r="K55" i="25" s="1"/>
  <c r="N68" i="10"/>
  <c r="M28" i="9"/>
  <c r="N67" i="10"/>
  <c r="L56" i="8"/>
  <c r="M11" i="9"/>
  <c r="N66" i="10"/>
  <c r="N73" i="10"/>
  <c r="N12" i="10"/>
  <c r="K56" i="25" s="1"/>
  <c r="N72" i="10"/>
  <c r="L53" i="8"/>
  <c r="N70" i="10"/>
  <c r="L11" i="8"/>
  <c r="K51" i="25" s="1"/>
  <c r="N69" i="10"/>
  <c r="L11" i="4"/>
  <c r="K50" i="25" s="1"/>
  <c r="H2956" i="3"/>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41" i="25"/>
  <c r="K46" i="25" s="1"/>
  <c r="K13"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0" i="10"/>
  <c r="O13" i="10" s="1"/>
  <c r="L15" i="25" s="1"/>
  <c r="O30" i="10"/>
  <c r="O38" i="10"/>
  <c r="O31" i="10"/>
  <c r="O32" i="10"/>
  <c r="O33" i="10"/>
  <c r="O34" i="10"/>
  <c r="O35" i="10"/>
  <c r="O36" i="10"/>
  <c r="O37" i="10"/>
  <c r="M28" i="8"/>
  <c r="M33" i="8"/>
  <c r="M32" i="8"/>
  <c r="M31" i="8"/>
  <c r="M30" i="8"/>
  <c r="M9" i="8"/>
  <c r="M12" i="8" s="1"/>
  <c r="M28" i="4"/>
  <c r="M30" i="4"/>
  <c r="M31" i="4"/>
  <c r="M32" i="4"/>
  <c r="M33" i="4"/>
  <c r="M27" i="4"/>
  <c r="M38" i="4"/>
  <c r="M12" i="4"/>
  <c r="L9" i="25" s="1"/>
  <c r="N26" i="9"/>
  <c r="N29" i="9" s="1"/>
  <c r="N9" i="9"/>
  <c r="N12" i="9" s="1"/>
  <c r="K17" i="25"/>
  <c r="K14" i="25"/>
  <c r="L2" i="3" l="1"/>
  <c r="O39" i="10"/>
  <c r="L18" i="25"/>
  <c r="L2951" i="3"/>
  <c r="L2943" i="3"/>
  <c r="L2935" i="3"/>
  <c r="L2927" i="3"/>
  <c r="L2919" i="3"/>
  <c r="L2911" i="3"/>
  <c r="L2903" i="3"/>
  <c r="L2895" i="3"/>
  <c r="L2887" i="3"/>
  <c r="L2879" i="3"/>
  <c r="L2871" i="3"/>
  <c r="L2863" i="3"/>
  <c r="L2954" i="3"/>
  <c r="L2946" i="3"/>
  <c r="L2938" i="3"/>
  <c r="L2930" i="3"/>
  <c r="L2922" i="3"/>
  <c r="L2914" i="3"/>
  <c r="L2906" i="3"/>
  <c r="L2898" i="3"/>
  <c r="L2890" i="3"/>
  <c r="L2882" i="3"/>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L2884" i="3"/>
  <c r="L2876" i="3"/>
  <c r="L2868" i="3"/>
  <c r="L2860" i="3"/>
  <c r="K96" i="41"/>
  <c r="K131" i="41"/>
  <c r="K81" i="41"/>
  <c r="K112" i="41"/>
  <c r="K149" i="41"/>
  <c r="K20" i="41"/>
  <c r="K62" i="41"/>
  <c r="K41" i="41"/>
  <c r="M35" i="8"/>
  <c r="L10" i="25" s="1"/>
  <c r="M39" i="4"/>
  <c r="K16" i="25"/>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L19" i="25" l="1"/>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K64" i="4"/>
  <c r="L53" i="4"/>
  <c r="L55" i="4"/>
  <c r="L56" i="4"/>
  <c r="L57" i="4"/>
  <c r="L60" i="4"/>
  <c r="L58" i="4"/>
  <c r="L61" i="4"/>
  <c r="L62" i="4"/>
  <c r="L63" i="4"/>
  <c r="L52" i="4"/>
  <c r="L54" i="4" s="1"/>
  <c r="K65" i="8" l="1"/>
  <c r="K67" i="8"/>
  <c r="K68" i="8"/>
  <c r="K64" i="8"/>
  <c r="K66" i="8"/>
  <c r="K15" i="25"/>
  <c r="N13" i="10"/>
  <c r="L33" i="4"/>
  <c r="L31" i="4"/>
  <c r="L30" i="4"/>
  <c r="L29" i="4"/>
  <c r="L28" i="4"/>
  <c r="L27" i="4"/>
  <c r="M26" i="9"/>
  <c r="M29" i="9" s="1"/>
  <c r="M9" i="9"/>
  <c r="L9" i="8"/>
  <c r="L9" i="4"/>
  <c r="J222" i="3"/>
  <c r="J1453" i="3"/>
  <c r="K18" i="25" l="1"/>
  <c r="M12" i="9"/>
  <c r="K69" i="8"/>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L9" i="3" s="1"/>
  <c r="J10" i="3"/>
  <c r="J11" i="3"/>
  <c r="J12" i="3"/>
  <c r="J13" i="3"/>
  <c r="L13" i="3" s="1"/>
  <c r="J14" i="3"/>
  <c r="J15" i="3"/>
  <c r="L15" i="3" s="1"/>
  <c r="J16" i="3"/>
  <c r="L16" i="3" s="1"/>
  <c r="J17" i="3"/>
  <c r="L17" i="3" s="1"/>
  <c r="J18" i="3"/>
  <c r="J19" i="3"/>
  <c r="J20" i="3"/>
  <c r="J21" i="3"/>
  <c r="L21" i="3" s="1"/>
  <c r="J22" i="3"/>
  <c r="J23" i="3"/>
  <c r="L23" i="3" s="1"/>
  <c r="J24" i="3"/>
  <c r="L24" i="3" s="1"/>
  <c r="J25" i="3"/>
  <c r="L25" i="3" s="1"/>
  <c r="J26" i="3"/>
  <c r="J27" i="3"/>
  <c r="J28" i="3"/>
  <c r="J29" i="3"/>
  <c r="L29" i="3" s="1"/>
  <c r="J30" i="3"/>
  <c r="J31" i="3"/>
  <c r="L31" i="3" s="1"/>
  <c r="J32" i="3"/>
  <c r="L32" i="3" s="1"/>
  <c r="J33" i="3"/>
  <c r="L33" i="3" s="1"/>
  <c r="J34" i="3"/>
  <c r="J35" i="3"/>
  <c r="J36" i="3"/>
  <c r="J37" i="3"/>
  <c r="L37" i="3" s="1"/>
  <c r="J38" i="3"/>
  <c r="J39" i="3"/>
  <c r="L39" i="3" s="1"/>
  <c r="J40" i="3"/>
  <c r="L40" i="3" s="1"/>
  <c r="J41" i="3"/>
  <c r="L41" i="3" s="1"/>
  <c r="J42" i="3"/>
  <c r="J43" i="3"/>
  <c r="J44" i="3"/>
  <c r="J45" i="3"/>
  <c r="L45" i="3" s="1"/>
  <c r="J46" i="3"/>
  <c r="J47" i="3"/>
  <c r="L47" i="3" s="1"/>
  <c r="J48" i="3"/>
  <c r="L48" i="3" s="1"/>
  <c r="J49" i="3"/>
  <c r="L49" i="3" s="1"/>
  <c r="J50" i="3"/>
  <c r="J51" i="3"/>
  <c r="J52" i="3"/>
  <c r="J53" i="3"/>
  <c r="L53" i="3" s="1"/>
  <c r="J54" i="3"/>
  <c r="J55" i="3"/>
  <c r="L55" i="3" s="1"/>
  <c r="J56" i="3"/>
  <c r="L56" i="3" s="1"/>
  <c r="J57" i="3"/>
  <c r="L57" i="3" s="1"/>
  <c r="J58" i="3"/>
  <c r="J59" i="3"/>
  <c r="J60" i="3"/>
  <c r="J61" i="3"/>
  <c r="L61" i="3" s="1"/>
  <c r="J62" i="3"/>
  <c r="J63" i="3"/>
  <c r="L63" i="3" s="1"/>
  <c r="J64" i="3"/>
  <c r="L64" i="3" s="1"/>
  <c r="J65" i="3"/>
  <c r="L65" i="3" s="1"/>
  <c r="J66" i="3"/>
  <c r="J67" i="3"/>
  <c r="J68" i="3"/>
  <c r="J69" i="3"/>
  <c r="L69" i="3" s="1"/>
  <c r="J70" i="3"/>
  <c r="J71" i="3"/>
  <c r="L71" i="3" s="1"/>
  <c r="J72" i="3"/>
  <c r="L72" i="3" s="1"/>
  <c r="J73" i="3"/>
  <c r="L73" i="3" s="1"/>
  <c r="J74" i="3"/>
  <c r="J75" i="3"/>
  <c r="J76" i="3"/>
  <c r="J77" i="3"/>
  <c r="L77" i="3" s="1"/>
  <c r="J78" i="3"/>
  <c r="J79" i="3"/>
  <c r="L79" i="3" s="1"/>
  <c r="J80" i="3"/>
  <c r="L80" i="3" s="1"/>
  <c r="J81" i="3"/>
  <c r="L81" i="3" s="1"/>
  <c r="J82" i="3"/>
  <c r="J83" i="3"/>
  <c r="J84" i="3"/>
  <c r="J85" i="3"/>
  <c r="L85" i="3" s="1"/>
  <c r="J86" i="3"/>
  <c r="J87" i="3"/>
  <c r="L87" i="3" s="1"/>
  <c r="J88" i="3"/>
  <c r="L88" i="3" s="1"/>
  <c r="J89" i="3"/>
  <c r="L89" i="3" s="1"/>
  <c r="J90" i="3"/>
  <c r="J91" i="3"/>
  <c r="J92" i="3"/>
  <c r="J93" i="3"/>
  <c r="L93" i="3" s="1"/>
  <c r="J94" i="3"/>
  <c r="J95" i="3"/>
  <c r="L95" i="3" s="1"/>
  <c r="J96" i="3"/>
  <c r="L96" i="3" s="1"/>
  <c r="J97" i="3"/>
  <c r="L97" i="3" s="1"/>
  <c r="J98" i="3"/>
  <c r="J99" i="3"/>
  <c r="J100" i="3"/>
  <c r="J101" i="3"/>
  <c r="L101" i="3" s="1"/>
  <c r="J102" i="3"/>
  <c r="J103" i="3"/>
  <c r="L103" i="3" s="1"/>
  <c r="J104" i="3"/>
  <c r="L104" i="3" s="1"/>
  <c r="J105" i="3"/>
  <c r="L105" i="3" s="1"/>
  <c r="J106" i="3"/>
  <c r="J107" i="3"/>
  <c r="J108" i="3"/>
  <c r="J109" i="3"/>
  <c r="L109" i="3" s="1"/>
  <c r="J110" i="3"/>
  <c r="J111" i="3"/>
  <c r="L111" i="3" s="1"/>
  <c r="J112" i="3"/>
  <c r="L112" i="3" s="1"/>
  <c r="J113" i="3"/>
  <c r="L113" i="3" s="1"/>
  <c r="J114" i="3"/>
  <c r="J115" i="3"/>
  <c r="J116" i="3"/>
  <c r="J117" i="3"/>
  <c r="L117" i="3" s="1"/>
  <c r="J118" i="3"/>
  <c r="J119" i="3"/>
  <c r="L119" i="3" s="1"/>
  <c r="J120" i="3"/>
  <c r="L120" i="3" s="1"/>
  <c r="J121" i="3"/>
  <c r="L121" i="3" s="1"/>
  <c r="J122" i="3"/>
  <c r="J123" i="3"/>
  <c r="J124" i="3"/>
  <c r="J125" i="3"/>
  <c r="L125" i="3" s="1"/>
  <c r="J126" i="3"/>
  <c r="J127" i="3"/>
  <c r="L127" i="3" s="1"/>
  <c r="J128" i="3"/>
  <c r="L128" i="3" s="1"/>
  <c r="J129" i="3"/>
  <c r="L129" i="3" s="1"/>
  <c r="J130" i="3"/>
  <c r="J131" i="3"/>
  <c r="J132" i="3"/>
  <c r="J133" i="3"/>
  <c r="L133" i="3" s="1"/>
  <c r="J134" i="3"/>
  <c r="J135" i="3"/>
  <c r="L135" i="3" s="1"/>
  <c r="J136" i="3"/>
  <c r="L136" i="3" s="1"/>
  <c r="J137" i="3"/>
  <c r="L137" i="3" s="1"/>
  <c r="J138" i="3"/>
  <c r="J139" i="3"/>
  <c r="J140" i="3"/>
  <c r="J141" i="3"/>
  <c r="L141" i="3" s="1"/>
  <c r="J142" i="3"/>
  <c r="J143" i="3"/>
  <c r="L143" i="3" s="1"/>
  <c r="J144" i="3"/>
  <c r="L144" i="3" s="1"/>
  <c r="J145" i="3"/>
  <c r="L145" i="3" s="1"/>
  <c r="J146" i="3"/>
  <c r="J147" i="3"/>
  <c r="J148" i="3"/>
  <c r="J149" i="3"/>
  <c r="L149" i="3" s="1"/>
  <c r="J150" i="3"/>
  <c r="J151" i="3"/>
  <c r="L151" i="3" s="1"/>
  <c r="J152" i="3"/>
  <c r="L152" i="3" s="1"/>
  <c r="J153" i="3"/>
  <c r="L153" i="3" s="1"/>
  <c r="J154" i="3"/>
  <c r="J155" i="3"/>
  <c r="J156" i="3"/>
  <c r="J157" i="3"/>
  <c r="L157" i="3" s="1"/>
  <c r="J158" i="3"/>
  <c r="J159" i="3"/>
  <c r="L159" i="3" s="1"/>
  <c r="J160" i="3"/>
  <c r="L160" i="3" s="1"/>
  <c r="J161" i="3"/>
  <c r="L161" i="3" s="1"/>
  <c r="J162" i="3"/>
  <c r="J163" i="3"/>
  <c r="J164" i="3"/>
  <c r="J165" i="3"/>
  <c r="L165" i="3" s="1"/>
  <c r="J166" i="3"/>
  <c r="J167" i="3"/>
  <c r="L167" i="3" s="1"/>
  <c r="J168" i="3"/>
  <c r="L168" i="3" s="1"/>
  <c r="J169" i="3"/>
  <c r="L169" i="3" s="1"/>
  <c r="J170" i="3"/>
  <c r="J171" i="3"/>
  <c r="J172" i="3"/>
  <c r="J173" i="3"/>
  <c r="L173" i="3" s="1"/>
  <c r="J174" i="3"/>
  <c r="J175" i="3"/>
  <c r="L175" i="3" s="1"/>
  <c r="J176" i="3"/>
  <c r="L176" i="3" s="1"/>
  <c r="J177" i="3"/>
  <c r="L177" i="3" s="1"/>
  <c r="J178" i="3"/>
  <c r="J179" i="3"/>
  <c r="J180" i="3"/>
  <c r="J181" i="3"/>
  <c r="L181" i="3" s="1"/>
  <c r="J182" i="3"/>
  <c r="J183" i="3"/>
  <c r="L183" i="3" s="1"/>
  <c r="J184" i="3"/>
  <c r="L184" i="3" s="1"/>
  <c r="J185" i="3"/>
  <c r="L185" i="3" s="1"/>
  <c r="J186" i="3"/>
  <c r="J187" i="3"/>
  <c r="J188" i="3"/>
  <c r="J189" i="3"/>
  <c r="L189" i="3" s="1"/>
  <c r="J190" i="3"/>
  <c r="J191" i="3"/>
  <c r="L191" i="3" s="1"/>
  <c r="J192" i="3"/>
  <c r="L192" i="3" s="1"/>
  <c r="J193" i="3"/>
  <c r="L193" i="3" s="1"/>
  <c r="J194" i="3"/>
  <c r="J195" i="3"/>
  <c r="J196" i="3"/>
  <c r="J197" i="3"/>
  <c r="L197" i="3" s="1"/>
  <c r="J198" i="3"/>
  <c r="J199" i="3"/>
  <c r="L199" i="3" s="1"/>
  <c r="J200" i="3"/>
  <c r="L200" i="3" s="1"/>
  <c r="J201" i="3"/>
  <c r="L201" i="3" s="1"/>
  <c r="J202" i="3"/>
  <c r="J203" i="3"/>
  <c r="J204" i="3"/>
  <c r="J205" i="3"/>
  <c r="L205" i="3" s="1"/>
  <c r="J206" i="3"/>
  <c r="J207" i="3"/>
  <c r="L207" i="3" s="1"/>
  <c r="J208" i="3"/>
  <c r="L208" i="3" s="1"/>
  <c r="J209" i="3"/>
  <c r="L209" i="3" s="1"/>
  <c r="J210" i="3"/>
  <c r="J211" i="3"/>
  <c r="J212" i="3"/>
  <c r="J213" i="3"/>
  <c r="L213" i="3" s="1"/>
  <c r="J214" i="3"/>
  <c r="J215" i="3"/>
  <c r="L215" i="3" s="1"/>
  <c r="J216" i="3"/>
  <c r="L216" i="3" s="1"/>
  <c r="J217" i="3"/>
  <c r="L217" i="3" s="1"/>
  <c r="J218" i="3"/>
  <c r="J219" i="3"/>
  <c r="J220" i="3"/>
  <c r="J221" i="3"/>
  <c r="L221" i="3" s="1"/>
  <c r="J223" i="3"/>
  <c r="L223" i="3" s="1"/>
  <c r="J224" i="3"/>
  <c r="L224" i="3" s="1"/>
  <c r="J225" i="3"/>
  <c r="J226" i="3"/>
  <c r="J227" i="3"/>
  <c r="J228" i="3"/>
  <c r="J229" i="3"/>
  <c r="L229" i="3" s="1"/>
  <c r="J230" i="3"/>
  <c r="L230" i="3" s="1"/>
  <c r="J231" i="3"/>
  <c r="L231" i="3" s="1"/>
  <c r="J232" i="3"/>
  <c r="L232" i="3" s="1"/>
  <c r="J233" i="3"/>
  <c r="J234" i="3"/>
  <c r="J235" i="3"/>
  <c r="J236" i="3"/>
  <c r="J237" i="3"/>
  <c r="L237" i="3" s="1"/>
  <c r="J238" i="3"/>
  <c r="L238" i="3" s="1"/>
  <c r="J239" i="3"/>
  <c r="L239" i="3" s="1"/>
  <c r="J240" i="3"/>
  <c r="L240" i="3" s="1"/>
  <c r="J241" i="3"/>
  <c r="J242" i="3"/>
  <c r="J243" i="3"/>
  <c r="J244" i="3"/>
  <c r="J245" i="3"/>
  <c r="L245" i="3" s="1"/>
  <c r="J246" i="3"/>
  <c r="L246" i="3" s="1"/>
  <c r="J247" i="3"/>
  <c r="L247" i="3" s="1"/>
  <c r="J248" i="3"/>
  <c r="L248" i="3" s="1"/>
  <c r="J249" i="3"/>
  <c r="J250" i="3"/>
  <c r="J251" i="3"/>
  <c r="J252" i="3"/>
  <c r="J253" i="3"/>
  <c r="L253" i="3" s="1"/>
  <c r="J254" i="3"/>
  <c r="L254" i="3" s="1"/>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L271" i="3" s="1"/>
  <c r="J272" i="3"/>
  <c r="L272" i="3" s="1"/>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L293" i="3" s="1"/>
  <c r="J294" i="3"/>
  <c r="L294" i="3" s="1"/>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L311" i="3" s="1"/>
  <c r="J312" i="3"/>
  <c r="L312" i="3" s="1"/>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L333" i="3" s="1"/>
  <c r="J334" i="3"/>
  <c r="L334" i="3" s="1"/>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L351" i="3" s="1"/>
  <c r="J352" i="3"/>
  <c r="L352" i="3" s="1"/>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L373" i="3" s="1"/>
  <c r="J374" i="3"/>
  <c r="L374" i="3" s="1"/>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L391" i="3" s="1"/>
  <c r="J392" i="3"/>
  <c r="L392" i="3" s="1"/>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L413" i="3" s="1"/>
  <c r="J414" i="3"/>
  <c r="L414" i="3" s="1"/>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L431" i="3" s="1"/>
  <c r="J432" i="3"/>
  <c r="L432" i="3" s="1"/>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L453" i="3" s="1"/>
  <c r="J454" i="3"/>
  <c r="L454" i="3" s="1"/>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L471" i="3" s="1"/>
  <c r="J472" i="3"/>
  <c r="L472" i="3" s="1"/>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L493" i="3" s="1"/>
  <c r="J494" i="3"/>
  <c r="L494" i="3" s="1"/>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L511" i="3" s="1"/>
  <c r="J512" i="3"/>
  <c r="L512" i="3" s="1"/>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L533" i="3" s="1"/>
  <c r="J534" i="3"/>
  <c r="L534" i="3" s="1"/>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L551" i="3" s="1"/>
  <c r="J552" i="3"/>
  <c r="L552" i="3" s="1"/>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L573" i="3" s="1"/>
  <c r="J574" i="3"/>
  <c r="L574" i="3" s="1"/>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L591" i="3" s="1"/>
  <c r="J592" i="3"/>
  <c r="L592" i="3" s="1"/>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L613" i="3" s="1"/>
  <c r="J614" i="3"/>
  <c r="L614" i="3" s="1"/>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L631" i="3" s="1"/>
  <c r="J632" i="3"/>
  <c r="L632" i="3" s="1"/>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L653" i="3" s="1"/>
  <c r="J654" i="3"/>
  <c r="L654" i="3" s="1"/>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L671" i="3" s="1"/>
  <c r="J672" i="3"/>
  <c r="L672" i="3" s="1"/>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L693" i="3" s="1"/>
  <c r="J694" i="3"/>
  <c r="L694" i="3" s="1"/>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L711" i="3" s="1"/>
  <c r="J712" i="3"/>
  <c r="L712" i="3" s="1"/>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L733" i="3" s="1"/>
  <c r="J734" i="3"/>
  <c r="L734" i="3" s="1"/>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L751" i="3" s="1"/>
  <c r="J752" i="3"/>
  <c r="L752" i="3" s="1"/>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L773" i="3" s="1"/>
  <c r="J774" i="3"/>
  <c r="L774" i="3" s="1"/>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L791" i="3" s="1"/>
  <c r="J792" i="3"/>
  <c r="L792" i="3" s="1"/>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L813" i="3" s="1"/>
  <c r="J814" i="3"/>
  <c r="L814" i="3" s="1"/>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L831" i="3" s="1"/>
  <c r="J832" i="3"/>
  <c r="L832" i="3" s="1"/>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L853" i="3" s="1"/>
  <c r="J854" i="3"/>
  <c r="L854" i="3" s="1"/>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L871" i="3" s="1"/>
  <c r="J872" i="3"/>
  <c r="L872" i="3" s="1"/>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L893" i="3" s="1"/>
  <c r="J894" i="3"/>
  <c r="L894" i="3" s="1"/>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L911" i="3" s="1"/>
  <c r="J912" i="3"/>
  <c r="L912" i="3" s="1"/>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L933" i="3" s="1"/>
  <c r="J934" i="3"/>
  <c r="L934" i="3" s="1"/>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L951" i="3" s="1"/>
  <c r="J952" i="3"/>
  <c r="L952" i="3" s="1"/>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L973" i="3" s="1"/>
  <c r="J974" i="3"/>
  <c r="L974" i="3" s="1"/>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L991" i="3" s="1"/>
  <c r="J992" i="3"/>
  <c r="L992" i="3" s="1"/>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L1013" i="3" s="1"/>
  <c r="J1014" i="3"/>
  <c r="L1014" i="3" s="1"/>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L1031" i="3" s="1"/>
  <c r="J1032" i="3"/>
  <c r="L1032" i="3" s="1"/>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L1053" i="3" s="1"/>
  <c r="J1054" i="3"/>
  <c r="L1054" i="3" s="1"/>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L1071" i="3" s="1"/>
  <c r="J1072" i="3"/>
  <c r="L1072" i="3" s="1"/>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L1093" i="3" s="1"/>
  <c r="J1094" i="3"/>
  <c r="L1094" i="3" s="1"/>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L1111" i="3" s="1"/>
  <c r="J1112" i="3"/>
  <c r="L1112" i="3" s="1"/>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L1133" i="3" s="1"/>
  <c r="J1134" i="3"/>
  <c r="L1134" i="3" s="1"/>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L1151" i="3" s="1"/>
  <c r="J1152" i="3"/>
  <c r="L1152" i="3" s="1"/>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L1173" i="3" s="1"/>
  <c r="J1174" i="3"/>
  <c r="L1174" i="3" s="1"/>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L1191" i="3" s="1"/>
  <c r="J1192" i="3"/>
  <c r="L1192" i="3" s="1"/>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L1213" i="3" s="1"/>
  <c r="J1214" i="3"/>
  <c r="L1214" i="3" s="1"/>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L1231" i="3" s="1"/>
  <c r="J1232" i="3"/>
  <c r="L1232" i="3" s="1"/>
  <c r="J1233" i="3"/>
  <c r="J1234" i="3"/>
  <c r="J1235" i="3"/>
  <c r="J1236" i="3"/>
  <c r="J1237" i="3"/>
  <c r="L1237" i="3" s="1"/>
  <c r="J1238" i="3"/>
  <c r="L1238" i="3" s="1"/>
  <c r="J1239" i="3"/>
  <c r="L1239" i="3" s="1"/>
  <c r="J1240" i="3"/>
  <c r="L1240" i="3" s="1"/>
  <c r="J1241" i="3"/>
  <c r="J1242" i="3"/>
  <c r="J1243" i="3"/>
  <c r="L1243" i="3" s="1"/>
  <c r="J1244" i="3"/>
  <c r="J1245" i="3"/>
  <c r="L1245" i="3" s="1"/>
  <c r="J1246" i="3"/>
  <c r="L1246" i="3" s="1"/>
  <c r="J1247" i="3"/>
  <c r="L1247" i="3" s="1"/>
  <c r="J1248" i="3"/>
  <c r="L1248" i="3" s="1"/>
  <c r="J1249" i="3"/>
  <c r="J1250" i="3"/>
  <c r="J1251" i="3"/>
  <c r="L1251" i="3" s="1"/>
  <c r="J1252" i="3"/>
  <c r="J1253" i="3"/>
  <c r="L1253" i="3" s="1"/>
  <c r="J1254" i="3"/>
  <c r="L1254" i="3" s="1"/>
  <c r="J1255" i="3"/>
  <c r="L1255" i="3" s="1"/>
  <c r="J1256" i="3"/>
  <c r="L1256" i="3" s="1"/>
  <c r="J1257" i="3"/>
  <c r="J1258" i="3"/>
  <c r="J1259" i="3"/>
  <c r="L1259" i="3" s="1"/>
  <c r="J1260" i="3"/>
  <c r="J1261" i="3"/>
  <c r="L1261" i="3" s="1"/>
  <c r="J1262" i="3"/>
  <c r="L1262" i="3" s="1"/>
  <c r="J1263" i="3"/>
  <c r="L1263" i="3" s="1"/>
  <c r="J1264" i="3"/>
  <c r="L1264" i="3" s="1"/>
  <c r="J1265" i="3"/>
  <c r="J1266" i="3"/>
  <c r="J1267" i="3"/>
  <c r="L1267" i="3" s="1"/>
  <c r="J1268" i="3"/>
  <c r="J1269" i="3"/>
  <c r="L1269" i="3" s="1"/>
  <c r="J1270" i="3"/>
  <c r="L1270" i="3" s="1"/>
  <c r="J1271" i="3"/>
  <c r="L1271" i="3" s="1"/>
  <c r="J1272" i="3"/>
  <c r="L1272" i="3" s="1"/>
  <c r="J1273" i="3"/>
  <c r="J1274" i="3"/>
  <c r="J1275" i="3"/>
  <c r="L1275" i="3" s="1"/>
  <c r="J1276" i="3"/>
  <c r="J1277" i="3"/>
  <c r="L1277" i="3" s="1"/>
  <c r="J1278" i="3"/>
  <c r="L1278" i="3" s="1"/>
  <c r="J1279" i="3"/>
  <c r="L1279" i="3" s="1"/>
  <c r="J1280" i="3"/>
  <c r="L1280" i="3" s="1"/>
  <c r="J1281" i="3"/>
  <c r="J1282" i="3"/>
  <c r="J1283" i="3"/>
  <c r="L1283" i="3" s="1"/>
  <c r="J1284" i="3"/>
  <c r="J1285" i="3"/>
  <c r="L1285" i="3" s="1"/>
  <c r="J1286" i="3"/>
  <c r="L1286" i="3" s="1"/>
  <c r="J1287" i="3"/>
  <c r="L1287" i="3" s="1"/>
  <c r="J1288" i="3"/>
  <c r="L1288" i="3" s="1"/>
  <c r="J1289" i="3"/>
  <c r="J1290" i="3"/>
  <c r="J1291" i="3"/>
  <c r="L1291" i="3" s="1"/>
  <c r="J1292" i="3"/>
  <c r="J1293" i="3"/>
  <c r="L1293" i="3" s="1"/>
  <c r="J1294" i="3"/>
  <c r="L1294" i="3" s="1"/>
  <c r="J1295" i="3"/>
  <c r="L1295" i="3" s="1"/>
  <c r="J1296" i="3"/>
  <c r="L1296" i="3" s="1"/>
  <c r="J1297" i="3"/>
  <c r="J1298" i="3"/>
  <c r="J1299" i="3"/>
  <c r="L1299" i="3" s="1"/>
  <c r="J1300" i="3"/>
  <c r="J1301" i="3"/>
  <c r="L1301" i="3" s="1"/>
  <c r="J1302" i="3"/>
  <c r="L1302" i="3" s="1"/>
  <c r="J1303" i="3"/>
  <c r="L1303" i="3" s="1"/>
  <c r="J1304" i="3"/>
  <c r="L1304" i="3" s="1"/>
  <c r="J1305" i="3"/>
  <c r="J1306" i="3"/>
  <c r="J1307" i="3"/>
  <c r="L1307" i="3" s="1"/>
  <c r="J1308" i="3"/>
  <c r="J1309" i="3"/>
  <c r="L1309" i="3" s="1"/>
  <c r="J1310" i="3"/>
  <c r="L1310" i="3" s="1"/>
  <c r="J1311" i="3"/>
  <c r="L1311" i="3" s="1"/>
  <c r="J1312" i="3"/>
  <c r="L1312" i="3" s="1"/>
  <c r="J1313" i="3"/>
  <c r="J1314" i="3"/>
  <c r="J1315" i="3"/>
  <c r="L1315" i="3" s="1"/>
  <c r="J1316" i="3"/>
  <c r="J1317" i="3"/>
  <c r="L1317" i="3" s="1"/>
  <c r="J1318" i="3"/>
  <c r="L1318" i="3" s="1"/>
  <c r="J1319" i="3"/>
  <c r="L1319" i="3" s="1"/>
  <c r="J1320" i="3"/>
  <c r="L1320" i="3" s="1"/>
  <c r="J1321" i="3"/>
  <c r="J1322" i="3"/>
  <c r="J1323" i="3"/>
  <c r="L1323" i="3" s="1"/>
  <c r="J1324" i="3"/>
  <c r="J1325" i="3"/>
  <c r="L1325" i="3" s="1"/>
  <c r="J1326" i="3"/>
  <c r="L1326" i="3" s="1"/>
  <c r="J1327" i="3"/>
  <c r="L1327" i="3" s="1"/>
  <c r="J1328" i="3"/>
  <c r="L1328" i="3" s="1"/>
  <c r="J1329" i="3"/>
  <c r="J1330" i="3"/>
  <c r="J1331" i="3"/>
  <c r="L1331" i="3" s="1"/>
  <c r="J1332" i="3"/>
  <c r="J1333" i="3"/>
  <c r="L1333" i="3" s="1"/>
  <c r="J1334" i="3"/>
  <c r="L1334" i="3" s="1"/>
  <c r="J1335" i="3"/>
  <c r="L1335" i="3" s="1"/>
  <c r="J1336" i="3"/>
  <c r="L1336" i="3" s="1"/>
  <c r="J1337" i="3"/>
  <c r="J1338" i="3"/>
  <c r="J1339" i="3"/>
  <c r="L1339" i="3" s="1"/>
  <c r="J1340" i="3"/>
  <c r="J1341" i="3"/>
  <c r="L1341" i="3" s="1"/>
  <c r="J1342" i="3"/>
  <c r="L1342" i="3" s="1"/>
  <c r="J1343" i="3"/>
  <c r="L1343" i="3" s="1"/>
  <c r="J1344" i="3"/>
  <c r="L1344" i="3" s="1"/>
  <c r="J1345" i="3"/>
  <c r="J1346" i="3"/>
  <c r="J1347" i="3"/>
  <c r="L1347" i="3" s="1"/>
  <c r="J1348" i="3"/>
  <c r="J1349" i="3"/>
  <c r="L1349" i="3" s="1"/>
  <c r="J1350" i="3"/>
  <c r="L1350" i="3" s="1"/>
  <c r="J1351" i="3"/>
  <c r="L1351" i="3" s="1"/>
  <c r="J1352" i="3"/>
  <c r="L1352" i="3" s="1"/>
  <c r="J1353" i="3"/>
  <c r="J1354" i="3"/>
  <c r="J1355" i="3"/>
  <c r="L1355" i="3" s="1"/>
  <c r="J1356" i="3"/>
  <c r="J1357" i="3"/>
  <c r="L1357" i="3" s="1"/>
  <c r="J1358" i="3"/>
  <c r="L1358" i="3" s="1"/>
  <c r="J1359" i="3"/>
  <c r="L1359" i="3" s="1"/>
  <c r="J1360" i="3"/>
  <c r="L1360" i="3" s="1"/>
  <c r="J1361" i="3"/>
  <c r="J1362" i="3"/>
  <c r="J1363" i="3"/>
  <c r="L1363" i="3" s="1"/>
  <c r="J1364" i="3"/>
  <c r="J1365" i="3"/>
  <c r="L1365" i="3" s="1"/>
  <c r="J1366" i="3"/>
  <c r="L1366" i="3" s="1"/>
  <c r="J1367" i="3"/>
  <c r="L1367" i="3" s="1"/>
  <c r="J1368" i="3"/>
  <c r="L1368" i="3" s="1"/>
  <c r="J1369" i="3"/>
  <c r="J1370" i="3"/>
  <c r="J1371" i="3"/>
  <c r="L1371" i="3" s="1"/>
  <c r="J1372" i="3"/>
  <c r="J1373" i="3"/>
  <c r="L1373" i="3" s="1"/>
  <c r="J1374" i="3"/>
  <c r="L1374" i="3" s="1"/>
  <c r="J1375" i="3"/>
  <c r="L1375" i="3" s="1"/>
  <c r="J1376" i="3"/>
  <c r="L1376" i="3" s="1"/>
  <c r="J1377" i="3"/>
  <c r="J1378" i="3"/>
  <c r="J1379" i="3"/>
  <c r="L1379" i="3" s="1"/>
  <c r="J1380" i="3"/>
  <c r="J1381" i="3"/>
  <c r="L1381" i="3" s="1"/>
  <c r="J1382" i="3"/>
  <c r="L1382" i="3" s="1"/>
  <c r="J1383" i="3"/>
  <c r="L1383" i="3" s="1"/>
  <c r="J1384" i="3"/>
  <c r="L1384" i="3" s="1"/>
  <c r="J1385" i="3"/>
  <c r="J1386" i="3"/>
  <c r="J1387" i="3"/>
  <c r="L1387" i="3" s="1"/>
  <c r="J1388" i="3"/>
  <c r="J1389" i="3"/>
  <c r="L1389" i="3" s="1"/>
  <c r="J1390" i="3"/>
  <c r="L1390" i="3" s="1"/>
  <c r="J1391" i="3"/>
  <c r="L1391" i="3" s="1"/>
  <c r="J1392" i="3"/>
  <c r="L1392" i="3" s="1"/>
  <c r="J1393" i="3"/>
  <c r="J1394" i="3"/>
  <c r="J1395" i="3"/>
  <c r="L1395" i="3" s="1"/>
  <c r="J1396" i="3"/>
  <c r="J1397" i="3"/>
  <c r="L1397" i="3" s="1"/>
  <c r="J1398" i="3"/>
  <c r="L1398" i="3" s="1"/>
  <c r="J1399" i="3"/>
  <c r="L1399" i="3" s="1"/>
  <c r="J1400" i="3"/>
  <c r="L1400" i="3" s="1"/>
  <c r="J1401" i="3"/>
  <c r="J1402" i="3"/>
  <c r="J1403" i="3"/>
  <c r="L1403" i="3" s="1"/>
  <c r="J1404" i="3"/>
  <c r="J1405" i="3"/>
  <c r="L1405" i="3" s="1"/>
  <c r="J1406" i="3"/>
  <c r="L1406" i="3" s="1"/>
  <c r="J1407" i="3"/>
  <c r="L1407" i="3" s="1"/>
  <c r="J1408" i="3"/>
  <c r="L1408" i="3" s="1"/>
  <c r="J1409" i="3"/>
  <c r="J1410" i="3"/>
  <c r="J1411" i="3"/>
  <c r="L1411" i="3" s="1"/>
  <c r="J1412" i="3"/>
  <c r="J1413" i="3"/>
  <c r="L1413" i="3" s="1"/>
  <c r="J1414" i="3"/>
  <c r="L1414" i="3" s="1"/>
  <c r="J1415" i="3"/>
  <c r="L1415" i="3" s="1"/>
  <c r="J1416" i="3"/>
  <c r="L1416" i="3" s="1"/>
  <c r="J1417" i="3"/>
  <c r="J1418" i="3"/>
  <c r="J1419" i="3"/>
  <c r="L1419" i="3" s="1"/>
  <c r="J1420" i="3"/>
  <c r="J1421" i="3"/>
  <c r="L1421" i="3" s="1"/>
  <c r="J1422" i="3"/>
  <c r="L1422" i="3" s="1"/>
  <c r="J1423" i="3"/>
  <c r="L1423" i="3" s="1"/>
  <c r="J1424" i="3"/>
  <c r="L1424" i="3" s="1"/>
  <c r="J1425" i="3"/>
  <c r="J1426" i="3"/>
  <c r="J1427" i="3"/>
  <c r="L1427" i="3" s="1"/>
  <c r="J1428" i="3"/>
  <c r="J1429" i="3"/>
  <c r="L1429" i="3" s="1"/>
  <c r="J1430" i="3"/>
  <c r="L1430" i="3" s="1"/>
  <c r="J1431" i="3"/>
  <c r="L1431" i="3" s="1"/>
  <c r="J1432" i="3"/>
  <c r="L1432" i="3" s="1"/>
  <c r="J1433" i="3"/>
  <c r="J1434" i="3"/>
  <c r="J1435" i="3"/>
  <c r="L1435" i="3" s="1"/>
  <c r="J1436" i="3"/>
  <c r="J1437" i="3"/>
  <c r="L1437" i="3" s="1"/>
  <c r="J1438" i="3"/>
  <c r="L1438" i="3" s="1"/>
  <c r="J1439" i="3"/>
  <c r="L1439" i="3" s="1"/>
  <c r="J1440" i="3"/>
  <c r="L1440" i="3" s="1"/>
  <c r="J1441" i="3"/>
  <c r="J1442" i="3"/>
  <c r="J1443" i="3"/>
  <c r="L1443" i="3" s="1"/>
  <c r="J1444" i="3"/>
  <c r="J1445" i="3"/>
  <c r="L1445" i="3" s="1"/>
  <c r="J1446" i="3"/>
  <c r="L1446" i="3" s="1"/>
  <c r="J1447" i="3"/>
  <c r="L1447" i="3" s="1"/>
  <c r="J1448" i="3"/>
  <c r="L1448" i="3" s="1"/>
  <c r="J1449" i="3"/>
  <c r="J1450" i="3"/>
  <c r="J1451" i="3"/>
  <c r="L1451" i="3" s="1"/>
  <c r="J1452" i="3"/>
  <c r="J1454" i="3"/>
  <c r="L1454" i="3" s="1"/>
  <c r="J1455" i="3"/>
  <c r="L1455" i="3" s="1"/>
  <c r="J1456" i="3"/>
  <c r="L1456" i="3" s="1"/>
  <c r="J1457" i="3"/>
  <c r="J1458" i="3"/>
  <c r="J1459" i="3"/>
  <c r="L1459" i="3" s="1"/>
  <c r="J1460" i="3"/>
  <c r="J1461" i="3"/>
  <c r="L1461" i="3" s="1"/>
  <c r="J1462" i="3"/>
  <c r="L1462" i="3" s="1"/>
  <c r="J1463" i="3"/>
  <c r="L1463" i="3" s="1"/>
  <c r="J1464" i="3"/>
  <c r="L1464" i="3" s="1"/>
  <c r="J1465" i="3"/>
  <c r="J1466" i="3"/>
  <c r="J1467" i="3"/>
  <c r="L1467" i="3" s="1"/>
  <c r="J1468" i="3"/>
  <c r="J1469" i="3"/>
  <c r="L1469" i="3" s="1"/>
  <c r="J1470" i="3"/>
  <c r="L1470" i="3" s="1"/>
  <c r="J1471" i="3"/>
  <c r="L1471" i="3" s="1"/>
  <c r="J1472" i="3"/>
  <c r="L1472" i="3" s="1"/>
  <c r="J1473" i="3"/>
  <c r="J1474" i="3"/>
  <c r="J1475" i="3"/>
  <c r="L1475" i="3" s="1"/>
  <c r="J1476" i="3"/>
  <c r="J1477" i="3"/>
  <c r="L1477" i="3" s="1"/>
  <c r="J1478" i="3"/>
  <c r="L1478" i="3" s="1"/>
  <c r="J1479" i="3"/>
  <c r="L1479" i="3" s="1"/>
  <c r="J1480" i="3"/>
  <c r="L1480" i="3" s="1"/>
  <c r="J1481" i="3"/>
  <c r="J1482" i="3"/>
  <c r="J1483" i="3"/>
  <c r="L1483" i="3" s="1"/>
  <c r="J1484" i="3"/>
  <c r="J1485" i="3"/>
  <c r="L1485" i="3" s="1"/>
  <c r="J1486" i="3"/>
  <c r="L1486" i="3" s="1"/>
  <c r="J1487" i="3"/>
  <c r="L1487" i="3" s="1"/>
  <c r="J1488" i="3"/>
  <c r="L1488" i="3" s="1"/>
  <c r="J1489" i="3"/>
  <c r="J1490" i="3"/>
  <c r="J1491" i="3"/>
  <c r="L1491" i="3" s="1"/>
  <c r="J1492" i="3"/>
  <c r="J1493" i="3"/>
  <c r="L1493" i="3" s="1"/>
  <c r="J1494" i="3"/>
  <c r="L1494" i="3" s="1"/>
  <c r="J1495" i="3"/>
  <c r="L1495" i="3" s="1"/>
  <c r="J1496" i="3"/>
  <c r="L1496" i="3" s="1"/>
  <c r="J1497" i="3"/>
  <c r="J1498" i="3"/>
  <c r="J1499" i="3"/>
  <c r="L1499" i="3" s="1"/>
  <c r="J1500" i="3"/>
  <c r="J1501" i="3"/>
  <c r="L1501" i="3" s="1"/>
  <c r="J1502" i="3"/>
  <c r="L1502" i="3" s="1"/>
  <c r="J1503" i="3"/>
  <c r="L1503" i="3" s="1"/>
  <c r="J1504" i="3"/>
  <c r="L1504" i="3" s="1"/>
  <c r="J1505" i="3"/>
  <c r="J1506" i="3"/>
  <c r="J1507" i="3"/>
  <c r="L1507" i="3" s="1"/>
  <c r="J1508" i="3"/>
  <c r="J1509" i="3"/>
  <c r="L1509" i="3" s="1"/>
  <c r="J1510" i="3"/>
  <c r="L1510" i="3" s="1"/>
  <c r="J1511" i="3"/>
  <c r="L1511" i="3" s="1"/>
  <c r="J1512" i="3"/>
  <c r="L1512" i="3" s="1"/>
  <c r="J1513" i="3"/>
  <c r="J1514" i="3"/>
  <c r="J1515" i="3"/>
  <c r="L1515" i="3" s="1"/>
  <c r="J1516" i="3"/>
  <c r="J1517" i="3"/>
  <c r="L1517" i="3" s="1"/>
  <c r="J1518" i="3"/>
  <c r="L1518" i="3" s="1"/>
  <c r="J1519" i="3"/>
  <c r="L1519" i="3" s="1"/>
  <c r="J1520" i="3"/>
  <c r="L1520" i="3" s="1"/>
  <c r="J1521" i="3"/>
  <c r="J1522" i="3"/>
  <c r="J1523" i="3"/>
  <c r="L1523" i="3" s="1"/>
  <c r="J1524" i="3"/>
  <c r="J1525" i="3"/>
  <c r="L1525" i="3" s="1"/>
  <c r="J1526" i="3"/>
  <c r="L1526" i="3" s="1"/>
  <c r="J1527" i="3"/>
  <c r="L1527" i="3" s="1"/>
  <c r="J1528" i="3"/>
  <c r="L1528" i="3" s="1"/>
  <c r="J1529" i="3"/>
  <c r="J1530" i="3"/>
  <c r="J1531" i="3"/>
  <c r="L1531" i="3" s="1"/>
  <c r="J1532" i="3"/>
  <c r="J1533" i="3"/>
  <c r="L1533" i="3" s="1"/>
  <c r="J1534" i="3"/>
  <c r="L1534" i="3" s="1"/>
  <c r="J1535" i="3"/>
  <c r="L1535" i="3" s="1"/>
  <c r="J1536" i="3"/>
  <c r="L1536" i="3" s="1"/>
  <c r="J1537" i="3"/>
  <c r="J1538" i="3"/>
  <c r="J1539" i="3"/>
  <c r="L1539" i="3" s="1"/>
  <c r="J1540" i="3"/>
  <c r="J1541" i="3"/>
  <c r="L1541" i="3" s="1"/>
  <c r="J1542" i="3"/>
  <c r="L1542" i="3" s="1"/>
  <c r="J1543" i="3"/>
  <c r="L1543" i="3" s="1"/>
  <c r="J1544" i="3"/>
  <c r="L1544" i="3" s="1"/>
  <c r="J1545" i="3"/>
  <c r="J1546" i="3"/>
  <c r="J1547" i="3"/>
  <c r="L1547" i="3" s="1"/>
  <c r="J1548" i="3"/>
  <c r="J1549" i="3"/>
  <c r="L1549" i="3" s="1"/>
  <c r="J1550" i="3"/>
  <c r="L1550" i="3" s="1"/>
  <c r="J1551" i="3"/>
  <c r="L1551" i="3" s="1"/>
  <c r="J1552" i="3"/>
  <c r="L1552" i="3" s="1"/>
  <c r="J1553" i="3"/>
  <c r="J1554" i="3"/>
  <c r="J1555" i="3"/>
  <c r="L1555" i="3" s="1"/>
  <c r="J1556" i="3"/>
  <c r="J1557" i="3"/>
  <c r="L1557" i="3" s="1"/>
  <c r="J1558" i="3"/>
  <c r="L1558" i="3" s="1"/>
  <c r="J1559" i="3"/>
  <c r="L1559" i="3" s="1"/>
  <c r="J1560" i="3"/>
  <c r="L1560" i="3" s="1"/>
  <c r="J1561" i="3"/>
  <c r="J1562" i="3"/>
  <c r="J1563" i="3"/>
  <c r="L1563" i="3" s="1"/>
  <c r="J1564" i="3"/>
  <c r="J1565" i="3"/>
  <c r="L1565" i="3" s="1"/>
  <c r="J1566" i="3"/>
  <c r="L1566" i="3" s="1"/>
  <c r="J1567" i="3"/>
  <c r="L1567" i="3" s="1"/>
  <c r="J1568" i="3"/>
  <c r="L1568" i="3" s="1"/>
  <c r="J1569" i="3"/>
  <c r="J1570" i="3"/>
  <c r="J1571" i="3"/>
  <c r="L1571" i="3" s="1"/>
  <c r="J1572" i="3"/>
  <c r="J1573" i="3"/>
  <c r="L1573" i="3" s="1"/>
  <c r="J1574" i="3"/>
  <c r="L1574" i="3" s="1"/>
  <c r="J1575" i="3"/>
  <c r="L1575" i="3" s="1"/>
  <c r="J1576" i="3"/>
  <c r="L1576" i="3" s="1"/>
  <c r="J1577" i="3"/>
  <c r="J1578" i="3"/>
  <c r="J1579" i="3"/>
  <c r="L1579" i="3" s="1"/>
  <c r="J1580" i="3"/>
  <c r="J1581" i="3"/>
  <c r="L1581" i="3" s="1"/>
  <c r="J1582" i="3"/>
  <c r="L1582" i="3" s="1"/>
  <c r="J1583" i="3"/>
  <c r="L1583" i="3" s="1"/>
  <c r="J1584" i="3"/>
  <c r="L1584" i="3" s="1"/>
  <c r="J1585" i="3"/>
  <c r="J1586" i="3"/>
  <c r="J1587" i="3"/>
  <c r="L1587" i="3" s="1"/>
  <c r="J1588" i="3"/>
  <c r="J1589" i="3"/>
  <c r="L1589" i="3" s="1"/>
  <c r="J1590" i="3"/>
  <c r="L1590" i="3" s="1"/>
  <c r="J1591" i="3"/>
  <c r="L1591" i="3" s="1"/>
  <c r="J1592" i="3"/>
  <c r="L1592" i="3" s="1"/>
  <c r="J1593" i="3"/>
  <c r="J1594" i="3"/>
  <c r="J1595" i="3"/>
  <c r="L1595" i="3" s="1"/>
  <c r="J1596" i="3"/>
  <c r="J1597" i="3"/>
  <c r="L1597" i="3" s="1"/>
  <c r="J1598" i="3"/>
  <c r="L1598" i="3" s="1"/>
  <c r="J1599" i="3"/>
  <c r="L1599" i="3" s="1"/>
  <c r="J1600" i="3"/>
  <c r="L1600" i="3" s="1"/>
  <c r="J1601" i="3"/>
  <c r="J1602" i="3"/>
  <c r="J1603" i="3"/>
  <c r="L1603" i="3" s="1"/>
  <c r="J1604" i="3"/>
  <c r="J1605" i="3"/>
  <c r="L1605" i="3" s="1"/>
  <c r="J1606" i="3"/>
  <c r="L1606" i="3" s="1"/>
  <c r="J1607" i="3"/>
  <c r="L1607" i="3" s="1"/>
  <c r="J1608" i="3"/>
  <c r="L1608" i="3" s="1"/>
  <c r="J1609" i="3"/>
  <c r="J1610" i="3"/>
  <c r="J1611" i="3"/>
  <c r="L1611" i="3" s="1"/>
  <c r="J1612" i="3"/>
  <c r="J1613" i="3"/>
  <c r="L1613" i="3" s="1"/>
  <c r="J1614" i="3"/>
  <c r="L1614" i="3" s="1"/>
  <c r="J1615" i="3"/>
  <c r="L1615" i="3" s="1"/>
  <c r="J1616" i="3"/>
  <c r="L1616" i="3" s="1"/>
  <c r="J1617" i="3"/>
  <c r="J1618" i="3"/>
  <c r="J1619" i="3"/>
  <c r="L1619" i="3" s="1"/>
  <c r="J1620" i="3"/>
  <c r="J1621" i="3"/>
  <c r="L1621" i="3" s="1"/>
  <c r="J1622" i="3"/>
  <c r="L1622" i="3" s="1"/>
  <c r="J1623" i="3"/>
  <c r="L1623" i="3" s="1"/>
  <c r="J1624" i="3"/>
  <c r="L1624" i="3" s="1"/>
  <c r="J1625" i="3"/>
  <c r="J1626" i="3"/>
  <c r="J1627" i="3"/>
  <c r="L1627" i="3" s="1"/>
  <c r="J1628" i="3"/>
  <c r="J1629" i="3"/>
  <c r="L1629" i="3" s="1"/>
  <c r="J1630" i="3"/>
  <c r="L1630" i="3" s="1"/>
  <c r="J1631" i="3"/>
  <c r="L1631" i="3" s="1"/>
  <c r="J1632" i="3"/>
  <c r="L1632" i="3" s="1"/>
  <c r="J1633" i="3"/>
  <c r="J1634" i="3"/>
  <c r="J1635" i="3"/>
  <c r="L1635" i="3" s="1"/>
  <c r="J1636" i="3"/>
  <c r="J1637" i="3"/>
  <c r="L1637" i="3" s="1"/>
  <c r="J1638" i="3"/>
  <c r="L1638" i="3" s="1"/>
  <c r="J1639" i="3"/>
  <c r="L1639" i="3" s="1"/>
  <c r="J1640" i="3"/>
  <c r="L1640" i="3" s="1"/>
  <c r="J1641" i="3"/>
  <c r="J1642" i="3"/>
  <c r="J1643" i="3"/>
  <c r="L1643" i="3" s="1"/>
  <c r="J1644" i="3"/>
  <c r="J1645" i="3"/>
  <c r="L1645" i="3" s="1"/>
  <c r="J1646" i="3"/>
  <c r="L1646" i="3" s="1"/>
  <c r="J1647" i="3"/>
  <c r="L1647" i="3" s="1"/>
  <c r="J1648" i="3"/>
  <c r="L1648" i="3" s="1"/>
  <c r="J1649" i="3"/>
  <c r="J1650" i="3"/>
  <c r="J1651" i="3"/>
  <c r="L1651" i="3" s="1"/>
  <c r="J1652" i="3"/>
  <c r="J1653" i="3"/>
  <c r="L1653" i="3" s="1"/>
  <c r="J1654" i="3"/>
  <c r="L1654" i="3" s="1"/>
  <c r="J1655" i="3"/>
  <c r="L1655" i="3" s="1"/>
  <c r="J1656" i="3"/>
  <c r="L1656" i="3" s="1"/>
  <c r="J1657" i="3"/>
  <c r="J1658" i="3"/>
  <c r="J1659" i="3"/>
  <c r="L1659" i="3" s="1"/>
  <c r="J1660" i="3"/>
  <c r="J1661" i="3"/>
  <c r="L1661" i="3" s="1"/>
  <c r="J1662" i="3"/>
  <c r="L1662" i="3" s="1"/>
  <c r="J1663" i="3"/>
  <c r="L1663" i="3" s="1"/>
  <c r="J1664" i="3"/>
  <c r="L1664" i="3" s="1"/>
  <c r="J1665" i="3"/>
  <c r="J1666" i="3"/>
  <c r="J1667" i="3"/>
  <c r="L1667" i="3" s="1"/>
  <c r="J1668" i="3"/>
  <c r="J1669" i="3"/>
  <c r="L1669" i="3" s="1"/>
  <c r="J1670" i="3"/>
  <c r="L1670" i="3" s="1"/>
  <c r="J1671" i="3"/>
  <c r="L1671" i="3" s="1"/>
  <c r="J1672" i="3"/>
  <c r="L1672" i="3" s="1"/>
  <c r="J1673" i="3"/>
  <c r="J1674" i="3"/>
  <c r="J1675" i="3"/>
  <c r="L1675" i="3" s="1"/>
  <c r="J1676" i="3"/>
  <c r="J1677" i="3"/>
  <c r="L1677" i="3" s="1"/>
  <c r="J1678" i="3"/>
  <c r="L1678" i="3" s="1"/>
  <c r="J1679" i="3"/>
  <c r="L1679" i="3" s="1"/>
  <c r="J1680" i="3"/>
  <c r="L1680" i="3" s="1"/>
  <c r="J1681" i="3"/>
  <c r="J1682" i="3"/>
  <c r="J1683" i="3"/>
  <c r="L1683" i="3" s="1"/>
  <c r="J1684" i="3"/>
  <c r="J1685" i="3"/>
  <c r="L1685" i="3" s="1"/>
  <c r="J1686" i="3"/>
  <c r="L1686" i="3" s="1"/>
  <c r="J1687" i="3"/>
  <c r="L1687" i="3" s="1"/>
  <c r="J1688" i="3"/>
  <c r="L1688" i="3" s="1"/>
  <c r="J1689" i="3"/>
  <c r="J1690" i="3"/>
  <c r="J1691" i="3"/>
  <c r="L1691" i="3" s="1"/>
  <c r="J1692" i="3"/>
  <c r="J1693" i="3"/>
  <c r="L1693" i="3" s="1"/>
  <c r="J1694" i="3"/>
  <c r="L1694" i="3" s="1"/>
  <c r="J1695" i="3"/>
  <c r="L1695" i="3" s="1"/>
  <c r="J1696" i="3"/>
  <c r="L1696" i="3" s="1"/>
  <c r="J1697" i="3"/>
  <c r="J1698" i="3"/>
  <c r="J1699" i="3"/>
  <c r="L1699" i="3" s="1"/>
  <c r="J1700" i="3"/>
  <c r="J1701" i="3"/>
  <c r="L1701" i="3" s="1"/>
  <c r="J1702" i="3"/>
  <c r="L1702" i="3" s="1"/>
  <c r="J1703" i="3"/>
  <c r="L1703" i="3" s="1"/>
  <c r="J1704" i="3"/>
  <c r="L1704" i="3" s="1"/>
  <c r="J1705" i="3"/>
  <c r="J1706" i="3"/>
  <c r="J1707" i="3"/>
  <c r="L1707" i="3" s="1"/>
  <c r="J1708" i="3"/>
  <c r="J1709" i="3"/>
  <c r="L1709" i="3" s="1"/>
  <c r="J1710" i="3"/>
  <c r="L1710" i="3" s="1"/>
  <c r="J1711" i="3"/>
  <c r="L1711" i="3" s="1"/>
  <c r="J1712" i="3"/>
  <c r="L1712" i="3" s="1"/>
  <c r="J1713" i="3"/>
  <c r="J1714" i="3"/>
  <c r="J1715" i="3"/>
  <c r="L1715" i="3" s="1"/>
  <c r="J1716" i="3"/>
  <c r="J1717" i="3"/>
  <c r="L1717" i="3" s="1"/>
  <c r="J1718" i="3"/>
  <c r="L1718" i="3" s="1"/>
  <c r="J1719" i="3"/>
  <c r="L1719" i="3" s="1"/>
  <c r="J1720" i="3"/>
  <c r="L1720" i="3" s="1"/>
  <c r="J1721" i="3"/>
  <c r="J1722" i="3"/>
  <c r="J1723" i="3"/>
  <c r="L1723" i="3" s="1"/>
  <c r="J1724" i="3"/>
  <c r="J1725" i="3"/>
  <c r="L1725" i="3" s="1"/>
  <c r="J1726" i="3"/>
  <c r="L1726" i="3" s="1"/>
  <c r="J1727" i="3"/>
  <c r="L1727" i="3" s="1"/>
  <c r="J1728" i="3"/>
  <c r="L1728" i="3" s="1"/>
  <c r="J1729" i="3"/>
  <c r="J1730" i="3"/>
  <c r="J1731" i="3"/>
  <c r="L1731" i="3" s="1"/>
  <c r="J1732" i="3"/>
  <c r="J1733" i="3"/>
  <c r="L1733" i="3" s="1"/>
  <c r="J1734" i="3"/>
  <c r="L1734" i="3" s="1"/>
  <c r="J1735" i="3"/>
  <c r="L1735" i="3" s="1"/>
  <c r="J1736" i="3"/>
  <c r="L1736" i="3" s="1"/>
  <c r="J1737" i="3"/>
  <c r="J1738" i="3"/>
  <c r="J1739" i="3"/>
  <c r="L1739" i="3" s="1"/>
  <c r="J1740" i="3"/>
  <c r="J1741" i="3"/>
  <c r="L1741" i="3" s="1"/>
  <c r="J1742" i="3"/>
  <c r="L1742" i="3" s="1"/>
  <c r="J1743" i="3"/>
  <c r="L1743" i="3" s="1"/>
  <c r="J1744" i="3"/>
  <c r="L1744" i="3" s="1"/>
  <c r="J1745" i="3"/>
  <c r="J1746" i="3"/>
  <c r="J1747" i="3"/>
  <c r="L1747" i="3" s="1"/>
  <c r="J1748" i="3"/>
  <c r="J1749" i="3"/>
  <c r="L1749" i="3" s="1"/>
  <c r="J1750" i="3"/>
  <c r="L1750" i="3" s="1"/>
  <c r="J1751" i="3"/>
  <c r="L1751" i="3" s="1"/>
  <c r="J1752" i="3"/>
  <c r="L1752" i="3" s="1"/>
  <c r="J1753" i="3"/>
  <c r="J1754" i="3"/>
  <c r="J1755" i="3"/>
  <c r="L1755" i="3" s="1"/>
  <c r="J1756" i="3"/>
  <c r="J1757" i="3"/>
  <c r="L1757" i="3" s="1"/>
  <c r="J1758" i="3"/>
  <c r="L1758" i="3" s="1"/>
  <c r="J1759" i="3"/>
  <c r="L1759" i="3" s="1"/>
  <c r="J1760" i="3"/>
  <c r="L1760" i="3" s="1"/>
  <c r="J1761" i="3"/>
  <c r="J1762" i="3"/>
  <c r="J1763" i="3"/>
  <c r="L1763" i="3" s="1"/>
  <c r="J1764" i="3"/>
  <c r="J1765" i="3"/>
  <c r="L1765" i="3" s="1"/>
  <c r="J1766" i="3"/>
  <c r="L1766" i="3" s="1"/>
  <c r="J1767" i="3"/>
  <c r="L1767" i="3" s="1"/>
  <c r="J1768" i="3"/>
  <c r="L1768" i="3" s="1"/>
  <c r="J1769" i="3"/>
  <c r="J1770" i="3"/>
  <c r="J1771" i="3"/>
  <c r="L1771" i="3" s="1"/>
  <c r="J1772" i="3"/>
  <c r="J1773" i="3"/>
  <c r="L1773" i="3" s="1"/>
  <c r="J1774" i="3"/>
  <c r="L1774" i="3" s="1"/>
  <c r="J1775" i="3"/>
  <c r="L1775" i="3" s="1"/>
  <c r="J1776" i="3"/>
  <c r="L1776" i="3" s="1"/>
  <c r="J1777" i="3"/>
  <c r="J1778" i="3"/>
  <c r="J1779" i="3"/>
  <c r="J1780" i="3"/>
  <c r="J1781" i="3"/>
  <c r="L1781" i="3" s="1"/>
  <c r="J1782" i="3"/>
  <c r="L1782" i="3" s="1"/>
  <c r="J1783" i="3"/>
  <c r="L1783" i="3" s="1"/>
  <c r="J1784" i="3"/>
  <c r="L1784" i="3" s="1"/>
  <c r="J1785" i="3"/>
  <c r="J1786" i="3"/>
  <c r="J1787" i="3"/>
  <c r="L1787" i="3" s="1"/>
  <c r="J1788" i="3"/>
  <c r="J1789" i="3"/>
  <c r="L1789" i="3" s="1"/>
  <c r="J1790" i="3"/>
  <c r="L1790" i="3" s="1"/>
  <c r="J1791" i="3"/>
  <c r="L1791" i="3" s="1"/>
  <c r="J1792" i="3"/>
  <c r="L1792" i="3" s="1"/>
  <c r="J1793" i="3"/>
  <c r="J1794" i="3"/>
  <c r="J1795" i="3"/>
  <c r="L1795" i="3" s="1"/>
  <c r="J1796" i="3"/>
  <c r="J1797" i="3"/>
  <c r="L1797" i="3" s="1"/>
  <c r="J1798" i="3"/>
  <c r="L1798" i="3" s="1"/>
  <c r="J1799" i="3"/>
  <c r="L1799" i="3" s="1"/>
  <c r="J1800" i="3"/>
  <c r="L1800" i="3" s="1"/>
  <c r="J1801" i="3"/>
  <c r="J1802" i="3"/>
  <c r="J1803" i="3"/>
  <c r="L1803" i="3" s="1"/>
  <c r="J1804" i="3"/>
  <c r="J1805" i="3"/>
  <c r="L1805" i="3" s="1"/>
  <c r="J1806" i="3"/>
  <c r="L1806" i="3" s="1"/>
  <c r="J1807" i="3"/>
  <c r="L1807" i="3" s="1"/>
  <c r="J1808" i="3"/>
  <c r="L1808" i="3" s="1"/>
  <c r="J1809" i="3"/>
  <c r="J1810" i="3"/>
  <c r="J1811" i="3"/>
  <c r="L1811" i="3" s="1"/>
  <c r="J1812" i="3"/>
  <c r="J1813" i="3"/>
  <c r="L1813" i="3" s="1"/>
  <c r="J1814" i="3"/>
  <c r="L1814" i="3" s="1"/>
  <c r="J1815" i="3"/>
  <c r="L1815" i="3" s="1"/>
  <c r="J1816" i="3"/>
  <c r="L1816" i="3" s="1"/>
  <c r="J1817" i="3"/>
  <c r="J1818" i="3"/>
  <c r="J1819" i="3"/>
  <c r="L1819" i="3" s="1"/>
  <c r="J1820" i="3"/>
  <c r="J1821" i="3"/>
  <c r="L1821" i="3" s="1"/>
  <c r="J1822" i="3"/>
  <c r="L1822" i="3" s="1"/>
  <c r="J1823" i="3"/>
  <c r="L1823" i="3" s="1"/>
  <c r="J1824" i="3"/>
  <c r="L1824" i="3" s="1"/>
  <c r="J1825" i="3"/>
  <c r="J1826" i="3"/>
  <c r="J1827" i="3"/>
  <c r="L1827" i="3" s="1"/>
  <c r="J1828" i="3"/>
  <c r="J1829" i="3"/>
  <c r="L1829" i="3" s="1"/>
  <c r="J1830" i="3"/>
  <c r="L1830" i="3" s="1"/>
  <c r="J1831" i="3"/>
  <c r="L1831" i="3" s="1"/>
  <c r="J1832" i="3"/>
  <c r="L1832" i="3" s="1"/>
  <c r="J1833" i="3"/>
  <c r="J1834" i="3"/>
  <c r="J1835" i="3"/>
  <c r="L1835" i="3" s="1"/>
  <c r="J1836" i="3"/>
  <c r="J1837" i="3"/>
  <c r="L1837" i="3" s="1"/>
  <c r="J1838" i="3"/>
  <c r="L1838" i="3" s="1"/>
  <c r="J1839" i="3"/>
  <c r="L1839" i="3" s="1"/>
  <c r="J1840" i="3"/>
  <c r="L1840" i="3" s="1"/>
  <c r="J1841" i="3"/>
  <c r="J1842" i="3"/>
  <c r="J1843" i="3"/>
  <c r="L1843" i="3" s="1"/>
  <c r="J1844" i="3"/>
  <c r="J1845" i="3"/>
  <c r="L1845" i="3" s="1"/>
  <c r="J1846" i="3"/>
  <c r="L1846" i="3" s="1"/>
  <c r="J1847" i="3"/>
  <c r="L1847" i="3" s="1"/>
  <c r="J1848" i="3"/>
  <c r="L1848" i="3" s="1"/>
  <c r="J1849" i="3"/>
  <c r="J1850" i="3"/>
  <c r="J1851" i="3"/>
  <c r="J1852" i="3"/>
  <c r="J1853" i="3"/>
  <c r="L1853" i="3" s="1"/>
  <c r="J1854" i="3"/>
  <c r="L1854" i="3" s="1"/>
  <c r="J1855" i="3"/>
  <c r="L1855" i="3" s="1"/>
  <c r="J1856" i="3"/>
  <c r="L1856" i="3" s="1"/>
  <c r="J1857" i="3"/>
  <c r="J1858" i="3"/>
  <c r="J1859" i="3"/>
  <c r="L1859" i="3" s="1"/>
  <c r="J1860" i="3"/>
  <c r="J1861" i="3"/>
  <c r="L1861" i="3" s="1"/>
  <c r="J1862" i="3"/>
  <c r="L1862" i="3" s="1"/>
  <c r="J1863" i="3"/>
  <c r="L1863" i="3" s="1"/>
  <c r="J1864" i="3"/>
  <c r="L1864" i="3" s="1"/>
  <c r="J1865" i="3"/>
  <c r="J1866" i="3"/>
  <c r="J1867" i="3"/>
  <c r="L1867" i="3" s="1"/>
  <c r="J1868" i="3"/>
  <c r="J1869" i="3"/>
  <c r="L1869" i="3" s="1"/>
  <c r="J1870" i="3"/>
  <c r="L1870" i="3" s="1"/>
  <c r="J1871" i="3"/>
  <c r="L1871" i="3" s="1"/>
  <c r="J1872" i="3"/>
  <c r="L1872" i="3" s="1"/>
  <c r="J1873" i="3"/>
  <c r="J1874" i="3"/>
  <c r="J1875" i="3"/>
  <c r="L1875" i="3" s="1"/>
  <c r="J1876" i="3"/>
  <c r="J1877" i="3"/>
  <c r="L1877" i="3" s="1"/>
  <c r="J1878" i="3"/>
  <c r="L1878" i="3" s="1"/>
  <c r="J1879" i="3"/>
  <c r="L1879" i="3" s="1"/>
  <c r="J1880" i="3"/>
  <c r="L1880" i="3" s="1"/>
  <c r="J1881" i="3"/>
  <c r="J1882" i="3"/>
  <c r="J1883" i="3"/>
  <c r="L1883" i="3" s="1"/>
  <c r="J1884" i="3"/>
  <c r="J1885" i="3"/>
  <c r="L1885" i="3" s="1"/>
  <c r="J1886" i="3"/>
  <c r="L1886" i="3" s="1"/>
  <c r="J1887" i="3"/>
  <c r="L1887" i="3" s="1"/>
  <c r="J1888" i="3"/>
  <c r="L1888" i="3" s="1"/>
  <c r="J1889" i="3"/>
  <c r="J1890" i="3"/>
  <c r="J1891" i="3"/>
  <c r="L1891" i="3" s="1"/>
  <c r="J1892" i="3"/>
  <c r="J1893" i="3"/>
  <c r="L1893" i="3" s="1"/>
  <c r="J1894" i="3"/>
  <c r="L1894" i="3" s="1"/>
  <c r="J1895" i="3"/>
  <c r="L1895" i="3" s="1"/>
  <c r="J1896" i="3"/>
  <c r="L1896" i="3" s="1"/>
  <c r="J1897" i="3"/>
  <c r="J1898" i="3"/>
  <c r="J1899" i="3"/>
  <c r="L1899" i="3" s="1"/>
  <c r="J1900" i="3"/>
  <c r="J1901" i="3"/>
  <c r="L1901" i="3" s="1"/>
  <c r="J1902" i="3"/>
  <c r="L1902" i="3" s="1"/>
  <c r="J1903" i="3"/>
  <c r="L1903" i="3" s="1"/>
  <c r="J1904" i="3"/>
  <c r="L1904" i="3" s="1"/>
  <c r="J1905" i="3"/>
  <c r="J1906" i="3"/>
  <c r="J1907" i="3"/>
  <c r="L1907" i="3" s="1"/>
  <c r="J1908" i="3"/>
  <c r="J1909" i="3"/>
  <c r="L1909" i="3" s="1"/>
  <c r="J1910" i="3"/>
  <c r="L1910" i="3" s="1"/>
  <c r="J1911" i="3"/>
  <c r="L1911" i="3" s="1"/>
  <c r="J1912" i="3"/>
  <c r="L1912" i="3" s="1"/>
  <c r="J1913" i="3"/>
  <c r="J1914" i="3"/>
  <c r="J1915" i="3"/>
  <c r="L1915" i="3" s="1"/>
  <c r="J1916" i="3"/>
  <c r="J1917" i="3"/>
  <c r="L1917" i="3" s="1"/>
  <c r="J1918" i="3"/>
  <c r="L1918" i="3" s="1"/>
  <c r="J1919" i="3"/>
  <c r="L1919" i="3" s="1"/>
  <c r="J1920" i="3"/>
  <c r="L1920" i="3" s="1"/>
  <c r="J1921" i="3"/>
  <c r="J1922" i="3"/>
  <c r="J1923" i="3"/>
  <c r="L1923" i="3" s="1"/>
  <c r="J1924" i="3"/>
  <c r="J1925" i="3"/>
  <c r="L1925" i="3" s="1"/>
  <c r="J1926" i="3"/>
  <c r="L1926" i="3" s="1"/>
  <c r="J1927" i="3"/>
  <c r="L1927" i="3" s="1"/>
  <c r="J1928" i="3"/>
  <c r="L1928" i="3" s="1"/>
  <c r="J1929" i="3"/>
  <c r="J1930" i="3"/>
  <c r="J1931" i="3"/>
  <c r="L1931" i="3" s="1"/>
  <c r="J1932" i="3"/>
  <c r="J1933" i="3"/>
  <c r="L1933" i="3" s="1"/>
  <c r="J1934" i="3"/>
  <c r="L1934" i="3" s="1"/>
  <c r="J1935" i="3"/>
  <c r="L1935" i="3" s="1"/>
  <c r="J1936" i="3"/>
  <c r="L1936" i="3" s="1"/>
  <c r="J1937" i="3"/>
  <c r="J1938" i="3"/>
  <c r="J1939" i="3"/>
  <c r="L1939" i="3" s="1"/>
  <c r="J1940" i="3"/>
  <c r="J1941" i="3"/>
  <c r="L1941" i="3" s="1"/>
  <c r="J1942" i="3"/>
  <c r="L1942" i="3" s="1"/>
  <c r="J1943" i="3"/>
  <c r="L1943" i="3" s="1"/>
  <c r="J1944" i="3"/>
  <c r="L1944" i="3" s="1"/>
  <c r="J1945" i="3"/>
  <c r="J1946" i="3"/>
  <c r="J1947" i="3"/>
  <c r="L1947" i="3" s="1"/>
  <c r="J1948" i="3"/>
  <c r="J1949" i="3"/>
  <c r="L1949" i="3" s="1"/>
  <c r="J1950" i="3"/>
  <c r="L1950" i="3" s="1"/>
  <c r="J1951" i="3"/>
  <c r="L1951" i="3" s="1"/>
  <c r="J1952" i="3"/>
  <c r="L1952" i="3" s="1"/>
  <c r="J1953" i="3"/>
  <c r="J1954" i="3"/>
  <c r="J1955" i="3"/>
  <c r="L1955" i="3" s="1"/>
  <c r="J1956" i="3"/>
  <c r="J1957" i="3"/>
  <c r="L1957" i="3" s="1"/>
  <c r="J1958" i="3"/>
  <c r="L1958" i="3" s="1"/>
  <c r="J1959" i="3"/>
  <c r="L1959" i="3" s="1"/>
  <c r="J1960" i="3"/>
  <c r="L1960" i="3" s="1"/>
  <c r="J1961" i="3"/>
  <c r="J1962" i="3"/>
  <c r="J1963" i="3"/>
  <c r="L1963" i="3" s="1"/>
  <c r="J1964" i="3"/>
  <c r="J1965" i="3"/>
  <c r="L1965" i="3" s="1"/>
  <c r="J1966" i="3"/>
  <c r="L1966" i="3" s="1"/>
  <c r="J1967" i="3"/>
  <c r="L1967" i="3" s="1"/>
  <c r="J1968" i="3"/>
  <c r="L1968" i="3" s="1"/>
  <c r="J1969" i="3"/>
  <c r="J1970" i="3"/>
  <c r="J1971" i="3"/>
  <c r="L1971" i="3" s="1"/>
  <c r="J1972" i="3"/>
  <c r="J1973" i="3"/>
  <c r="L1973" i="3" s="1"/>
  <c r="J1974" i="3"/>
  <c r="L1974" i="3" s="1"/>
  <c r="J1975" i="3"/>
  <c r="L1975" i="3" s="1"/>
  <c r="J1976" i="3"/>
  <c r="L1976" i="3" s="1"/>
  <c r="J1977" i="3"/>
  <c r="J1978" i="3"/>
  <c r="J1979" i="3"/>
  <c r="L1979" i="3" s="1"/>
  <c r="J1980" i="3"/>
  <c r="J1981" i="3"/>
  <c r="L1981" i="3" s="1"/>
  <c r="J1982" i="3"/>
  <c r="L1982" i="3" s="1"/>
  <c r="J1983" i="3"/>
  <c r="L1983" i="3" s="1"/>
  <c r="J1984" i="3"/>
  <c r="L1984" i="3" s="1"/>
  <c r="J1985" i="3"/>
  <c r="J1986" i="3"/>
  <c r="J1987" i="3"/>
  <c r="L1987" i="3" s="1"/>
  <c r="J1988" i="3"/>
  <c r="J1989" i="3"/>
  <c r="L1989" i="3" s="1"/>
  <c r="J1990" i="3"/>
  <c r="L1990" i="3" s="1"/>
  <c r="J1991" i="3"/>
  <c r="L1991" i="3" s="1"/>
  <c r="J1992" i="3"/>
  <c r="L1992" i="3" s="1"/>
  <c r="J1993" i="3"/>
  <c r="J1994" i="3"/>
  <c r="J1995" i="3"/>
  <c r="L1995" i="3" s="1"/>
  <c r="J1996" i="3"/>
  <c r="J1997" i="3"/>
  <c r="L1997" i="3" s="1"/>
  <c r="J1998" i="3"/>
  <c r="L1998" i="3" s="1"/>
  <c r="J1999" i="3"/>
  <c r="L1999" i="3" s="1"/>
  <c r="J2000" i="3"/>
  <c r="L2000" i="3" s="1"/>
  <c r="J2001" i="3"/>
  <c r="J2002" i="3"/>
  <c r="J2003" i="3"/>
  <c r="L2003" i="3" s="1"/>
  <c r="J2004" i="3"/>
  <c r="J2005" i="3"/>
  <c r="L2005" i="3" s="1"/>
  <c r="J2006" i="3"/>
  <c r="L2006" i="3" s="1"/>
  <c r="J2007" i="3"/>
  <c r="L2007" i="3" s="1"/>
  <c r="J2008" i="3"/>
  <c r="L2008" i="3" s="1"/>
  <c r="J2009" i="3"/>
  <c r="J2010" i="3"/>
  <c r="J2011" i="3"/>
  <c r="L2011" i="3" s="1"/>
  <c r="J2012" i="3"/>
  <c r="J2013" i="3"/>
  <c r="L2013" i="3" s="1"/>
  <c r="J2014" i="3"/>
  <c r="L2014" i="3" s="1"/>
  <c r="J2015" i="3"/>
  <c r="L2015" i="3" s="1"/>
  <c r="J2016" i="3"/>
  <c r="L2016" i="3" s="1"/>
  <c r="J2017" i="3"/>
  <c r="J2018" i="3"/>
  <c r="J2019" i="3"/>
  <c r="L2019" i="3" s="1"/>
  <c r="J2020" i="3"/>
  <c r="J2021" i="3"/>
  <c r="L2021" i="3" s="1"/>
  <c r="J2022" i="3"/>
  <c r="L2022" i="3" s="1"/>
  <c r="J2023" i="3"/>
  <c r="L2023" i="3" s="1"/>
  <c r="J2024" i="3"/>
  <c r="L2024" i="3" s="1"/>
  <c r="J2025" i="3"/>
  <c r="J2026" i="3"/>
  <c r="J2027" i="3"/>
  <c r="L2027" i="3" s="1"/>
  <c r="J2028" i="3"/>
  <c r="J2029" i="3"/>
  <c r="L2029" i="3" s="1"/>
  <c r="J2030" i="3"/>
  <c r="L2030" i="3" s="1"/>
  <c r="J2031" i="3"/>
  <c r="L2031" i="3" s="1"/>
  <c r="J2032" i="3"/>
  <c r="L2032" i="3" s="1"/>
  <c r="J2033" i="3"/>
  <c r="J2034" i="3"/>
  <c r="J2035" i="3"/>
  <c r="L2035" i="3" s="1"/>
  <c r="J2036" i="3"/>
  <c r="J2037" i="3"/>
  <c r="L2037" i="3" s="1"/>
  <c r="J2038" i="3"/>
  <c r="L2038" i="3" s="1"/>
  <c r="J2039" i="3"/>
  <c r="L2039" i="3" s="1"/>
  <c r="J2040" i="3"/>
  <c r="L2040" i="3" s="1"/>
  <c r="J2041" i="3"/>
  <c r="J2042" i="3"/>
  <c r="J2043" i="3"/>
  <c r="L2043" i="3" s="1"/>
  <c r="J2044" i="3"/>
  <c r="J2045" i="3"/>
  <c r="L2045" i="3" s="1"/>
  <c r="J2046" i="3"/>
  <c r="L2046" i="3" s="1"/>
  <c r="J2047" i="3"/>
  <c r="L2047" i="3" s="1"/>
  <c r="J2048" i="3"/>
  <c r="L2048" i="3" s="1"/>
  <c r="J2049" i="3"/>
  <c r="J2050" i="3"/>
  <c r="J2051" i="3"/>
  <c r="L2051" i="3" s="1"/>
  <c r="J2052" i="3"/>
  <c r="J2053" i="3"/>
  <c r="L2053" i="3" s="1"/>
  <c r="J2054" i="3"/>
  <c r="L2054" i="3" s="1"/>
  <c r="J2055" i="3"/>
  <c r="L2055" i="3" s="1"/>
  <c r="J2056" i="3"/>
  <c r="L2056" i="3" s="1"/>
  <c r="J2057" i="3"/>
  <c r="J2058" i="3"/>
  <c r="J2059" i="3"/>
  <c r="L2059" i="3" s="1"/>
  <c r="J2060" i="3"/>
  <c r="J2061" i="3"/>
  <c r="L2061" i="3" s="1"/>
  <c r="J2062" i="3"/>
  <c r="L2062" i="3" s="1"/>
  <c r="J2063" i="3"/>
  <c r="L2063" i="3" s="1"/>
  <c r="J2064" i="3"/>
  <c r="L2064" i="3" s="1"/>
  <c r="J2065" i="3"/>
  <c r="J2066" i="3"/>
  <c r="J2067" i="3"/>
  <c r="L2067" i="3" s="1"/>
  <c r="J2068" i="3"/>
  <c r="J2069" i="3"/>
  <c r="L2069" i="3" s="1"/>
  <c r="J2070" i="3"/>
  <c r="L2070" i="3" s="1"/>
  <c r="J2071" i="3"/>
  <c r="L2071" i="3" s="1"/>
  <c r="J2072" i="3"/>
  <c r="L2072" i="3" s="1"/>
  <c r="J2073" i="3"/>
  <c r="J2074" i="3"/>
  <c r="J2075" i="3"/>
  <c r="L2075" i="3" s="1"/>
  <c r="J2076" i="3"/>
  <c r="J2077" i="3"/>
  <c r="L2077" i="3" s="1"/>
  <c r="J2078" i="3"/>
  <c r="L2078" i="3" s="1"/>
  <c r="J2079" i="3"/>
  <c r="L2079" i="3" s="1"/>
  <c r="J2080" i="3"/>
  <c r="L2080" i="3" s="1"/>
  <c r="J2081" i="3"/>
  <c r="J2082" i="3"/>
  <c r="J2083" i="3"/>
  <c r="L2083" i="3" s="1"/>
  <c r="J2084" i="3"/>
  <c r="J2085" i="3"/>
  <c r="L2085" i="3" s="1"/>
  <c r="J2086" i="3"/>
  <c r="L2086" i="3" s="1"/>
  <c r="J2087" i="3"/>
  <c r="L2087" i="3" s="1"/>
  <c r="J2088" i="3"/>
  <c r="L2088" i="3" s="1"/>
  <c r="J2089" i="3"/>
  <c r="J2090" i="3"/>
  <c r="J2091" i="3"/>
  <c r="L2091" i="3" s="1"/>
  <c r="J2092" i="3"/>
  <c r="J2093" i="3"/>
  <c r="L2093" i="3" s="1"/>
  <c r="J2094" i="3"/>
  <c r="L2094" i="3" s="1"/>
  <c r="J2095" i="3"/>
  <c r="L2095" i="3" s="1"/>
  <c r="J2096" i="3"/>
  <c r="L2096" i="3" s="1"/>
  <c r="J2097" i="3"/>
  <c r="J2098" i="3"/>
  <c r="J2099" i="3"/>
  <c r="L2099" i="3" s="1"/>
  <c r="J2100" i="3"/>
  <c r="J2101" i="3"/>
  <c r="L2101" i="3" s="1"/>
  <c r="J2102" i="3"/>
  <c r="L2102" i="3" s="1"/>
  <c r="J2103" i="3"/>
  <c r="L2103" i="3" s="1"/>
  <c r="J2104" i="3"/>
  <c r="L2104" i="3" s="1"/>
  <c r="J2105" i="3"/>
  <c r="J2106" i="3"/>
  <c r="J2107" i="3"/>
  <c r="L2107" i="3" s="1"/>
  <c r="J2108" i="3"/>
  <c r="J2109" i="3"/>
  <c r="L2109" i="3" s="1"/>
  <c r="J2110" i="3"/>
  <c r="L2110" i="3" s="1"/>
  <c r="J2111" i="3"/>
  <c r="L2111" i="3" s="1"/>
  <c r="J2112" i="3"/>
  <c r="L2112" i="3" s="1"/>
  <c r="J2113" i="3"/>
  <c r="J2114" i="3"/>
  <c r="J2115" i="3"/>
  <c r="L2115" i="3" s="1"/>
  <c r="J2116" i="3"/>
  <c r="J2117" i="3"/>
  <c r="L2117" i="3" s="1"/>
  <c r="J2118" i="3"/>
  <c r="L2118" i="3" s="1"/>
  <c r="J2119" i="3"/>
  <c r="L2119" i="3" s="1"/>
  <c r="J2120" i="3"/>
  <c r="L2120" i="3" s="1"/>
  <c r="J2121" i="3"/>
  <c r="J2122" i="3"/>
  <c r="J2123" i="3"/>
  <c r="L2123" i="3" s="1"/>
  <c r="J2124" i="3"/>
  <c r="J2125" i="3"/>
  <c r="L2125" i="3" s="1"/>
  <c r="J2126" i="3"/>
  <c r="L2126" i="3" s="1"/>
  <c r="J2127" i="3"/>
  <c r="L2127" i="3" s="1"/>
  <c r="J2128" i="3"/>
  <c r="L2128" i="3" s="1"/>
  <c r="J2129" i="3"/>
  <c r="J2130" i="3"/>
  <c r="J2131" i="3"/>
  <c r="L2131" i="3" s="1"/>
  <c r="J2132" i="3"/>
  <c r="J2133" i="3"/>
  <c r="L2133" i="3" s="1"/>
  <c r="J2134" i="3"/>
  <c r="L2134" i="3" s="1"/>
  <c r="J2135" i="3"/>
  <c r="L2135" i="3" s="1"/>
  <c r="J2136" i="3"/>
  <c r="L2136" i="3" s="1"/>
  <c r="J2137" i="3"/>
  <c r="J2138" i="3"/>
  <c r="J2139" i="3"/>
  <c r="L2139" i="3" s="1"/>
  <c r="J2140" i="3"/>
  <c r="J2141" i="3"/>
  <c r="L2141" i="3" s="1"/>
  <c r="J2142" i="3"/>
  <c r="L2142" i="3" s="1"/>
  <c r="J2143" i="3"/>
  <c r="L2143" i="3" s="1"/>
  <c r="J2144" i="3"/>
  <c r="L2144" i="3" s="1"/>
  <c r="J2145" i="3"/>
  <c r="J2146" i="3"/>
  <c r="J2147" i="3"/>
  <c r="L2147" i="3" s="1"/>
  <c r="J2148" i="3"/>
  <c r="J2149" i="3"/>
  <c r="L2149" i="3" s="1"/>
  <c r="J2150" i="3"/>
  <c r="L2150" i="3" s="1"/>
  <c r="J2151" i="3"/>
  <c r="L2151" i="3" s="1"/>
  <c r="J2152" i="3"/>
  <c r="L2152" i="3" s="1"/>
  <c r="J2153" i="3"/>
  <c r="J2154" i="3"/>
  <c r="J2155" i="3"/>
  <c r="L2155" i="3" s="1"/>
  <c r="J2156" i="3"/>
  <c r="J2157" i="3"/>
  <c r="L2157" i="3" s="1"/>
  <c r="J2158" i="3"/>
  <c r="L2158" i="3" s="1"/>
  <c r="J2159" i="3"/>
  <c r="L2159" i="3" s="1"/>
  <c r="J2160" i="3"/>
  <c r="L2160" i="3" s="1"/>
  <c r="J2161" i="3"/>
  <c r="J2162" i="3"/>
  <c r="J2163" i="3"/>
  <c r="L2163" i="3" s="1"/>
  <c r="J2164" i="3"/>
  <c r="J2165" i="3"/>
  <c r="L2165" i="3" s="1"/>
  <c r="J2166" i="3"/>
  <c r="L2166" i="3" s="1"/>
  <c r="J2167" i="3"/>
  <c r="L2167" i="3" s="1"/>
  <c r="J2168" i="3"/>
  <c r="L2168" i="3" s="1"/>
  <c r="J2169" i="3"/>
  <c r="J2170" i="3"/>
  <c r="J2171" i="3"/>
  <c r="L2171" i="3" s="1"/>
  <c r="J2172" i="3"/>
  <c r="J2173" i="3"/>
  <c r="L2173" i="3" s="1"/>
  <c r="J2174" i="3"/>
  <c r="L2174" i="3" s="1"/>
  <c r="J2175" i="3"/>
  <c r="L2175" i="3" s="1"/>
  <c r="J2176" i="3"/>
  <c r="L2176" i="3" s="1"/>
  <c r="J2177" i="3"/>
  <c r="J2178" i="3"/>
  <c r="J2179" i="3"/>
  <c r="L2179" i="3" s="1"/>
  <c r="J2180" i="3"/>
  <c r="J2181" i="3"/>
  <c r="L2181" i="3" s="1"/>
  <c r="J2182" i="3"/>
  <c r="L2182" i="3" s="1"/>
  <c r="J2183" i="3"/>
  <c r="L2183" i="3" s="1"/>
  <c r="J2184" i="3"/>
  <c r="L2184" i="3" s="1"/>
  <c r="J2185" i="3"/>
  <c r="J2186" i="3"/>
  <c r="J2187" i="3"/>
  <c r="L2187" i="3" s="1"/>
  <c r="J2188" i="3"/>
  <c r="J2189" i="3"/>
  <c r="L2189" i="3" s="1"/>
  <c r="J2190" i="3"/>
  <c r="L2190" i="3" s="1"/>
  <c r="J2191" i="3"/>
  <c r="L2191" i="3" s="1"/>
  <c r="J2192" i="3"/>
  <c r="L2192" i="3" s="1"/>
  <c r="J2193" i="3"/>
  <c r="J2194" i="3"/>
  <c r="J2195" i="3"/>
  <c r="L2195" i="3" s="1"/>
  <c r="J2196" i="3"/>
  <c r="J2197" i="3"/>
  <c r="L2197" i="3" s="1"/>
  <c r="J2198" i="3"/>
  <c r="L2198" i="3" s="1"/>
  <c r="J2199" i="3"/>
  <c r="L2199" i="3" s="1"/>
  <c r="J2200" i="3"/>
  <c r="L2200" i="3" s="1"/>
  <c r="J2201" i="3"/>
  <c r="J2202" i="3"/>
  <c r="J2203" i="3"/>
  <c r="L2203" i="3" s="1"/>
  <c r="J2204" i="3"/>
  <c r="J2205" i="3"/>
  <c r="L2205" i="3" s="1"/>
  <c r="J2206" i="3"/>
  <c r="L2206" i="3" s="1"/>
  <c r="J2207" i="3"/>
  <c r="L2207" i="3" s="1"/>
  <c r="J2208" i="3"/>
  <c r="L2208" i="3" s="1"/>
  <c r="J2209" i="3"/>
  <c r="J2210" i="3"/>
  <c r="J2211" i="3"/>
  <c r="L2211" i="3" s="1"/>
  <c r="J2212" i="3"/>
  <c r="J2213" i="3"/>
  <c r="L2213" i="3" s="1"/>
  <c r="J2214" i="3"/>
  <c r="L2214" i="3" s="1"/>
  <c r="J2215" i="3"/>
  <c r="L2215" i="3" s="1"/>
  <c r="J2216" i="3"/>
  <c r="L2216" i="3" s="1"/>
  <c r="J2217" i="3"/>
  <c r="J2218" i="3"/>
  <c r="J2219" i="3"/>
  <c r="L2219" i="3" s="1"/>
  <c r="J2220" i="3"/>
  <c r="J2221" i="3"/>
  <c r="L2221" i="3" s="1"/>
  <c r="J2222" i="3"/>
  <c r="L2222" i="3" s="1"/>
  <c r="J2223" i="3"/>
  <c r="L2223" i="3" s="1"/>
  <c r="J2224" i="3"/>
  <c r="L2224" i="3" s="1"/>
  <c r="J2225" i="3"/>
  <c r="J2226" i="3"/>
  <c r="J2227" i="3"/>
  <c r="L2227" i="3" s="1"/>
  <c r="J2228" i="3"/>
  <c r="J2229" i="3"/>
  <c r="L2229" i="3" s="1"/>
  <c r="J2230" i="3"/>
  <c r="L2230" i="3" s="1"/>
  <c r="J2231" i="3"/>
  <c r="L2231" i="3" s="1"/>
  <c r="J2232" i="3"/>
  <c r="L2232" i="3" s="1"/>
  <c r="J2233" i="3"/>
  <c r="J2234" i="3"/>
  <c r="J2235" i="3"/>
  <c r="L2235" i="3" s="1"/>
  <c r="J2236" i="3"/>
  <c r="J2237" i="3"/>
  <c r="L2237" i="3" s="1"/>
  <c r="J2238" i="3"/>
  <c r="L2238" i="3" s="1"/>
  <c r="J2239" i="3"/>
  <c r="L2239" i="3" s="1"/>
  <c r="J2240" i="3"/>
  <c r="L2240" i="3" s="1"/>
  <c r="J2241" i="3"/>
  <c r="J2242" i="3"/>
  <c r="J2243" i="3"/>
  <c r="L2243" i="3" s="1"/>
  <c r="J2244" i="3"/>
  <c r="J2245" i="3"/>
  <c r="L2245" i="3" s="1"/>
  <c r="J2246" i="3"/>
  <c r="L2246" i="3" s="1"/>
  <c r="J2247" i="3"/>
  <c r="L2247" i="3" s="1"/>
  <c r="J2248" i="3"/>
  <c r="L2248" i="3" s="1"/>
  <c r="J2249" i="3"/>
  <c r="J2250" i="3"/>
  <c r="J2251" i="3"/>
  <c r="L2251" i="3" s="1"/>
  <c r="J2252" i="3"/>
  <c r="J2253" i="3"/>
  <c r="L2253" i="3" s="1"/>
  <c r="J2254" i="3"/>
  <c r="L2254" i="3" s="1"/>
  <c r="J2255" i="3"/>
  <c r="L2255" i="3" s="1"/>
  <c r="J2256" i="3"/>
  <c r="L2256" i="3" s="1"/>
  <c r="J2257" i="3"/>
  <c r="J2258" i="3"/>
  <c r="J2259" i="3"/>
  <c r="L2259" i="3" s="1"/>
  <c r="J2260" i="3"/>
  <c r="J2261" i="3"/>
  <c r="L2261" i="3" s="1"/>
  <c r="J2262" i="3"/>
  <c r="L2262" i="3" s="1"/>
  <c r="J2263" i="3"/>
  <c r="L2263" i="3" s="1"/>
  <c r="J2264" i="3"/>
  <c r="L2264" i="3" s="1"/>
  <c r="J2265" i="3"/>
  <c r="J2266" i="3"/>
  <c r="J2267" i="3"/>
  <c r="L2267" i="3" s="1"/>
  <c r="J2268" i="3"/>
  <c r="J2269" i="3"/>
  <c r="L2269" i="3" s="1"/>
  <c r="J2270" i="3"/>
  <c r="L2270" i="3" s="1"/>
  <c r="J2271" i="3"/>
  <c r="L2271" i="3" s="1"/>
  <c r="J2272" i="3"/>
  <c r="L2272" i="3" s="1"/>
  <c r="J2273" i="3"/>
  <c r="J2274" i="3"/>
  <c r="J2275" i="3"/>
  <c r="L2275" i="3" s="1"/>
  <c r="J2276" i="3"/>
  <c r="J2277" i="3"/>
  <c r="L2277" i="3" s="1"/>
  <c r="J2278" i="3"/>
  <c r="L2278" i="3" s="1"/>
  <c r="J2279" i="3"/>
  <c r="L2279" i="3" s="1"/>
  <c r="J2280" i="3"/>
  <c r="L2280" i="3" s="1"/>
  <c r="J2281" i="3"/>
  <c r="J2282" i="3"/>
  <c r="J2283" i="3"/>
  <c r="L2283" i="3" s="1"/>
  <c r="J2284" i="3"/>
  <c r="J2285" i="3"/>
  <c r="L2285" i="3" s="1"/>
  <c r="J2286" i="3"/>
  <c r="L2286" i="3" s="1"/>
  <c r="J2287" i="3"/>
  <c r="L2287" i="3" s="1"/>
  <c r="J2288" i="3"/>
  <c r="L2288" i="3" s="1"/>
  <c r="J2289" i="3"/>
  <c r="J2290" i="3"/>
  <c r="J2291" i="3"/>
  <c r="L2291" i="3" s="1"/>
  <c r="J2292" i="3"/>
  <c r="J2293" i="3"/>
  <c r="L2293" i="3" s="1"/>
  <c r="J2294" i="3"/>
  <c r="L2294" i="3" s="1"/>
  <c r="J2295" i="3"/>
  <c r="L2295" i="3" s="1"/>
  <c r="J2296" i="3"/>
  <c r="L2296" i="3" s="1"/>
  <c r="J2297" i="3"/>
  <c r="J2298" i="3"/>
  <c r="J2299" i="3"/>
  <c r="L2299" i="3" s="1"/>
  <c r="J2300" i="3"/>
  <c r="J2301" i="3"/>
  <c r="L2301" i="3" s="1"/>
  <c r="J2302" i="3"/>
  <c r="L2302" i="3" s="1"/>
  <c r="J2303" i="3"/>
  <c r="L2303" i="3" s="1"/>
  <c r="J2304" i="3"/>
  <c r="L2304" i="3" s="1"/>
  <c r="J2305" i="3"/>
  <c r="J2306" i="3"/>
  <c r="J2307" i="3"/>
  <c r="L2307" i="3" s="1"/>
  <c r="J2308" i="3"/>
  <c r="J2309" i="3"/>
  <c r="L2309" i="3" s="1"/>
  <c r="J2310" i="3"/>
  <c r="L2310" i="3" s="1"/>
  <c r="J2311" i="3"/>
  <c r="L2311" i="3" s="1"/>
  <c r="J2312" i="3"/>
  <c r="L2312" i="3" s="1"/>
  <c r="J2313" i="3"/>
  <c r="J2314" i="3"/>
  <c r="J2315" i="3"/>
  <c r="L2315" i="3" s="1"/>
  <c r="J2316" i="3"/>
  <c r="J2317" i="3"/>
  <c r="L2317" i="3" s="1"/>
  <c r="J2318" i="3"/>
  <c r="L2318" i="3" s="1"/>
  <c r="J2319" i="3"/>
  <c r="L2319" i="3" s="1"/>
  <c r="J2320" i="3"/>
  <c r="L2320" i="3" s="1"/>
  <c r="J2321" i="3"/>
  <c r="J2322" i="3"/>
  <c r="J2323" i="3"/>
  <c r="L2323" i="3" s="1"/>
  <c r="J2324" i="3"/>
  <c r="J2325" i="3"/>
  <c r="L2325" i="3" s="1"/>
  <c r="J2326" i="3"/>
  <c r="L2326" i="3" s="1"/>
  <c r="J2327" i="3"/>
  <c r="L2327" i="3" s="1"/>
  <c r="J2328" i="3"/>
  <c r="L2328" i="3" s="1"/>
  <c r="J2329" i="3"/>
  <c r="J2330" i="3"/>
  <c r="J2331" i="3"/>
  <c r="L2331" i="3" s="1"/>
  <c r="J2332" i="3"/>
  <c r="J2333" i="3"/>
  <c r="L2333" i="3" s="1"/>
  <c r="J2334" i="3"/>
  <c r="L2334" i="3" s="1"/>
  <c r="J2335" i="3"/>
  <c r="L2335" i="3" s="1"/>
  <c r="J2336" i="3"/>
  <c r="L2336" i="3" s="1"/>
  <c r="J2337" i="3"/>
  <c r="J2338" i="3"/>
  <c r="J2339" i="3"/>
  <c r="L2339" i="3" s="1"/>
  <c r="J2340" i="3"/>
  <c r="J2341" i="3"/>
  <c r="L2341" i="3" s="1"/>
  <c r="J2342" i="3"/>
  <c r="L2342" i="3" s="1"/>
  <c r="J2343" i="3"/>
  <c r="L2343" i="3" s="1"/>
  <c r="J2344" i="3"/>
  <c r="L2344" i="3" s="1"/>
  <c r="J2345" i="3"/>
  <c r="J2346" i="3"/>
  <c r="J2347" i="3"/>
  <c r="L2347" i="3" s="1"/>
  <c r="J2348" i="3"/>
  <c r="J2349" i="3"/>
  <c r="L2349" i="3" s="1"/>
  <c r="J2350" i="3"/>
  <c r="L2350" i="3" s="1"/>
  <c r="J2351" i="3"/>
  <c r="L2351" i="3" s="1"/>
  <c r="J2352" i="3"/>
  <c r="L2352" i="3" s="1"/>
  <c r="J2353" i="3"/>
  <c r="J2354" i="3"/>
  <c r="J2355" i="3"/>
  <c r="L2355" i="3" s="1"/>
  <c r="J2356" i="3"/>
  <c r="J2357" i="3"/>
  <c r="L2357" i="3" s="1"/>
  <c r="J2358" i="3"/>
  <c r="L2358" i="3" s="1"/>
  <c r="J2359" i="3"/>
  <c r="L2359" i="3" s="1"/>
  <c r="J2360" i="3"/>
  <c r="L2360" i="3" s="1"/>
  <c r="J2361" i="3"/>
  <c r="J2362" i="3"/>
  <c r="J2363" i="3"/>
  <c r="L2363" i="3" s="1"/>
  <c r="J2364" i="3"/>
  <c r="J2365" i="3"/>
  <c r="L2365" i="3" s="1"/>
  <c r="J2366" i="3"/>
  <c r="L2366" i="3" s="1"/>
  <c r="J2367" i="3"/>
  <c r="L2367" i="3" s="1"/>
  <c r="J2368" i="3"/>
  <c r="L2368" i="3" s="1"/>
  <c r="J2369" i="3"/>
  <c r="J2370" i="3"/>
  <c r="J2371" i="3"/>
  <c r="L2371" i="3" s="1"/>
  <c r="J2372" i="3"/>
  <c r="J2373" i="3"/>
  <c r="L2373" i="3" s="1"/>
  <c r="J2374" i="3"/>
  <c r="L2374" i="3" s="1"/>
  <c r="J2375" i="3"/>
  <c r="L2375" i="3" s="1"/>
  <c r="J2376" i="3"/>
  <c r="L2376" i="3" s="1"/>
  <c r="J2377" i="3"/>
  <c r="J2378" i="3"/>
  <c r="J2379" i="3"/>
  <c r="L2379" i="3" s="1"/>
  <c r="J2380" i="3"/>
  <c r="J2381" i="3"/>
  <c r="L2381" i="3" s="1"/>
  <c r="J2382" i="3"/>
  <c r="L2382" i="3" s="1"/>
  <c r="J2383" i="3"/>
  <c r="L2383" i="3" s="1"/>
  <c r="J2384" i="3"/>
  <c r="L2384" i="3" s="1"/>
  <c r="J2385" i="3"/>
  <c r="J2386" i="3"/>
  <c r="J2387" i="3"/>
  <c r="L2387" i="3" s="1"/>
  <c r="J2388" i="3"/>
  <c r="J2389" i="3"/>
  <c r="L2389" i="3" s="1"/>
  <c r="J2390" i="3"/>
  <c r="L2390" i="3" s="1"/>
  <c r="J2391" i="3"/>
  <c r="L2391" i="3" s="1"/>
  <c r="J2392" i="3"/>
  <c r="L2392" i="3" s="1"/>
  <c r="J2393" i="3"/>
  <c r="J2394" i="3"/>
  <c r="J2395" i="3"/>
  <c r="L2395" i="3" s="1"/>
  <c r="J2396" i="3"/>
  <c r="J2397" i="3"/>
  <c r="L2397" i="3" s="1"/>
  <c r="J2398" i="3"/>
  <c r="L2398" i="3" s="1"/>
  <c r="J2399" i="3"/>
  <c r="L2399" i="3" s="1"/>
  <c r="J2400" i="3"/>
  <c r="L2400" i="3" s="1"/>
  <c r="J2401" i="3"/>
  <c r="J2402" i="3"/>
  <c r="J2403" i="3"/>
  <c r="L2403" i="3" s="1"/>
  <c r="J2404" i="3"/>
  <c r="J2405" i="3"/>
  <c r="L2405" i="3" s="1"/>
  <c r="J2406" i="3"/>
  <c r="L2406" i="3" s="1"/>
  <c r="J2407" i="3"/>
  <c r="L2407" i="3" s="1"/>
  <c r="J2408" i="3"/>
  <c r="L2408" i="3" s="1"/>
  <c r="J2409" i="3"/>
  <c r="J2410" i="3"/>
  <c r="J2411" i="3"/>
  <c r="L2411" i="3" s="1"/>
  <c r="J2412" i="3"/>
  <c r="J2413" i="3"/>
  <c r="L2413" i="3" s="1"/>
  <c r="J2414" i="3"/>
  <c r="L2414" i="3" s="1"/>
  <c r="J2415" i="3"/>
  <c r="L2415" i="3" s="1"/>
  <c r="J2416" i="3"/>
  <c r="L2416" i="3" s="1"/>
  <c r="J2417" i="3"/>
  <c r="J2418" i="3"/>
  <c r="J2419" i="3"/>
  <c r="L2419" i="3" s="1"/>
  <c r="J2420" i="3"/>
  <c r="J2421" i="3"/>
  <c r="L2421" i="3" s="1"/>
  <c r="J2422" i="3"/>
  <c r="L2422" i="3" s="1"/>
  <c r="J2423" i="3"/>
  <c r="L2423" i="3" s="1"/>
  <c r="J2424" i="3"/>
  <c r="L2424" i="3" s="1"/>
  <c r="J2425" i="3"/>
  <c r="J2426" i="3"/>
  <c r="J2427" i="3"/>
  <c r="L2427" i="3" s="1"/>
  <c r="J2428" i="3"/>
  <c r="J2429" i="3"/>
  <c r="L2429" i="3" s="1"/>
  <c r="J2430" i="3"/>
  <c r="L2430" i="3" s="1"/>
  <c r="J2431" i="3"/>
  <c r="L2431" i="3" s="1"/>
  <c r="J2432" i="3"/>
  <c r="L2432" i="3" s="1"/>
  <c r="J2433" i="3"/>
  <c r="J2434" i="3"/>
  <c r="J2435" i="3"/>
  <c r="L2435" i="3" s="1"/>
  <c r="J2436" i="3"/>
  <c r="J2437" i="3"/>
  <c r="L2437" i="3" s="1"/>
  <c r="J2438" i="3"/>
  <c r="L2438" i="3" s="1"/>
  <c r="J2439" i="3"/>
  <c r="L2439" i="3" s="1"/>
  <c r="J2440" i="3"/>
  <c r="L2440" i="3" s="1"/>
  <c r="J2441" i="3"/>
  <c r="J2442" i="3"/>
  <c r="J2443" i="3"/>
  <c r="L2443" i="3" s="1"/>
  <c r="J2444" i="3"/>
  <c r="J2445" i="3"/>
  <c r="L2445" i="3" s="1"/>
  <c r="J2446" i="3"/>
  <c r="L2446" i="3" s="1"/>
  <c r="J2447" i="3"/>
  <c r="L2447" i="3" s="1"/>
  <c r="J2448" i="3"/>
  <c r="L2448" i="3" s="1"/>
  <c r="J2449" i="3"/>
  <c r="J2450" i="3"/>
  <c r="J2451" i="3"/>
  <c r="L2451" i="3" s="1"/>
  <c r="J2452" i="3"/>
  <c r="J2453" i="3"/>
  <c r="L2453" i="3" s="1"/>
  <c r="J2454" i="3"/>
  <c r="L2454" i="3" s="1"/>
  <c r="J2455" i="3"/>
  <c r="L2455" i="3" s="1"/>
  <c r="J2456" i="3"/>
  <c r="L2456" i="3" s="1"/>
  <c r="J2457" i="3"/>
  <c r="J2458" i="3"/>
  <c r="J2459" i="3"/>
  <c r="L2459" i="3" s="1"/>
  <c r="J2460" i="3"/>
  <c r="J2461" i="3"/>
  <c r="L2461" i="3" s="1"/>
  <c r="J2462" i="3"/>
  <c r="L2462" i="3" s="1"/>
  <c r="J2463" i="3"/>
  <c r="L2463" i="3" s="1"/>
  <c r="J2464" i="3"/>
  <c r="L2464" i="3" s="1"/>
  <c r="J2465" i="3"/>
  <c r="J2466" i="3"/>
  <c r="J2467" i="3"/>
  <c r="L2467" i="3" s="1"/>
  <c r="J2468" i="3"/>
  <c r="J2469" i="3"/>
  <c r="L2469" i="3" s="1"/>
  <c r="J2470" i="3"/>
  <c r="L2470" i="3" s="1"/>
  <c r="J2471" i="3"/>
  <c r="L2471" i="3" s="1"/>
  <c r="J2472" i="3"/>
  <c r="L2472" i="3" s="1"/>
  <c r="J2473" i="3"/>
  <c r="J2474" i="3"/>
  <c r="J2475" i="3"/>
  <c r="L2475" i="3" s="1"/>
  <c r="J2476" i="3"/>
  <c r="J2477" i="3"/>
  <c r="L2477" i="3" s="1"/>
  <c r="J2478" i="3"/>
  <c r="L2478" i="3" s="1"/>
  <c r="J2479" i="3"/>
  <c r="L2479" i="3" s="1"/>
  <c r="J2480" i="3"/>
  <c r="L2480" i="3" s="1"/>
  <c r="J2481" i="3"/>
  <c r="J2482" i="3"/>
  <c r="J2483" i="3"/>
  <c r="L2483" i="3" s="1"/>
  <c r="J2484" i="3"/>
  <c r="J2485" i="3"/>
  <c r="L2485" i="3" s="1"/>
  <c r="J2486" i="3"/>
  <c r="L2486" i="3" s="1"/>
  <c r="J2487" i="3"/>
  <c r="L2487" i="3" s="1"/>
  <c r="J2488" i="3"/>
  <c r="L2488" i="3" s="1"/>
  <c r="J2489" i="3"/>
  <c r="J2490" i="3"/>
  <c r="J2491" i="3"/>
  <c r="L2491" i="3" s="1"/>
  <c r="J2492" i="3"/>
  <c r="J2493" i="3"/>
  <c r="L2493" i="3" s="1"/>
  <c r="J2494" i="3"/>
  <c r="L2494" i="3" s="1"/>
  <c r="J2495" i="3"/>
  <c r="L2495" i="3" s="1"/>
  <c r="J2496" i="3"/>
  <c r="L2496" i="3" s="1"/>
  <c r="J2497" i="3"/>
  <c r="J2498" i="3"/>
  <c r="J2499" i="3"/>
  <c r="L2499" i="3" s="1"/>
  <c r="J2500" i="3"/>
  <c r="J2501" i="3"/>
  <c r="L2501" i="3" s="1"/>
  <c r="J2502" i="3"/>
  <c r="L2502" i="3" s="1"/>
  <c r="J2503" i="3"/>
  <c r="L2503" i="3" s="1"/>
  <c r="J2504" i="3"/>
  <c r="L2504" i="3" s="1"/>
  <c r="J2505" i="3"/>
  <c r="J2506" i="3"/>
  <c r="J2507" i="3"/>
  <c r="L2507" i="3" s="1"/>
  <c r="J2508" i="3"/>
  <c r="J2509" i="3"/>
  <c r="L2509" i="3" s="1"/>
  <c r="J2510" i="3"/>
  <c r="L2510" i="3" s="1"/>
  <c r="J2511" i="3"/>
  <c r="L2511" i="3" s="1"/>
  <c r="J2512" i="3"/>
  <c r="L2512" i="3" s="1"/>
  <c r="J2513" i="3"/>
  <c r="J2514" i="3"/>
  <c r="J2515" i="3"/>
  <c r="L2515" i="3" s="1"/>
  <c r="J2516" i="3"/>
  <c r="J2517" i="3"/>
  <c r="L2517" i="3" s="1"/>
  <c r="J2518" i="3"/>
  <c r="L2518" i="3" s="1"/>
  <c r="J2519" i="3"/>
  <c r="L2519" i="3" s="1"/>
  <c r="J2520" i="3"/>
  <c r="L2520" i="3" s="1"/>
  <c r="J2521" i="3"/>
  <c r="J2522" i="3"/>
  <c r="J2523" i="3"/>
  <c r="L2523" i="3" s="1"/>
  <c r="J2524" i="3"/>
  <c r="J2525" i="3"/>
  <c r="L2525" i="3" s="1"/>
  <c r="J2526" i="3"/>
  <c r="L2526" i="3" s="1"/>
  <c r="J2527" i="3"/>
  <c r="L2527" i="3" s="1"/>
  <c r="J2528" i="3"/>
  <c r="L2528" i="3" s="1"/>
  <c r="J2529" i="3"/>
  <c r="J2530" i="3"/>
  <c r="J2531" i="3"/>
  <c r="L2531" i="3" s="1"/>
  <c r="J2532" i="3"/>
  <c r="J2533" i="3"/>
  <c r="L2533" i="3" s="1"/>
  <c r="J2534" i="3"/>
  <c r="L2534" i="3" s="1"/>
  <c r="J2535" i="3"/>
  <c r="L2535" i="3" s="1"/>
  <c r="J2536" i="3"/>
  <c r="L2536" i="3" s="1"/>
  <c r="J2537" i="3"/>
  <c r="J2538" i="3"/>
  <c r="J2539" i="3"/>
  <c r="L2539" i="3" s="1"/>
  <c r="J2540" i="3"/>
  <c r="J2541" i="3"/>
  <c r="L2541" i="3" s="1"/>
  <c r="J2542" i="3"/>
  <c r="L2542" i="3" s="1"/>
  <c r="J2543" i="3"/>
  <c r="L2543" i="3" s="1"/>
  <c r="J2544" i="3"/>
  <c r="L2544" i="3" s="1"/>
  <c r="J2545" i="3"/>
  <c r="J2546" i="3"/>
  <c r="J2547" i="3"/>
  <c r="L2547" i="3" s="1"/>
  <c r="J2548" i="3"/>
  <c r="J2549" i="3"/>
  <c r="L2549" i="3" s="1"/>
  <c r="J2550" i="3"/>
  <c r="L2550" i="3" s="1"/>
  <c r="J2551" i="3"/>
  <c r="L2551" i="3" s="1"/>
  <c r="J2552" i="3"/>
  <c r="L2552" i="3" s="1"/>
  <c r="J2553" i="3"/>
  <c r="J2554" i="3"/>
  <c r="J2555" i="3"/>
  <c r="L2555" i="3" s="1"/>
  <c r="J2556" i="3"/>
  <c r="J2557" i="3"/>
  <c r="L2557" i="3" s="1"/>
  <c r="J2558" i="3"/>
  <c r="L2558" i="3" s="1"/>
  <c r="J2559" i="3"/>
  <c r="L2559" i="3" s="1"/>
  <c r="J2560" i="3"/>
  <c r="L2560" i="3" s="1"/>
  <c r="J2561" i="3"/>
  <c r="J2562" i="3"/>
  <c r="J2563" i="3"/>
  <c r="L2563" i="3" s="1"/>
  <c r="J2564" i="3"/>
  <c r="J2565" i="3"/>
  <c r="L2565" i="3" s="1"/>
  <c r="J2566" i="3"/>
  <c r="L2566" i="3" s="1"/>
  <c r="J2567" i="3"/>
  <c r="L2567" i="3" s="1"/>
  <c r="J2568" i="3"/>
  <c r="L2568" i="3" s="1"/>
  <c r="J2569" i="3"/>
  <c r="J2570" i="3"/>
  <c r="J2571" i="3"/>
  <c r="L2571" i="3" s="1"/>
  <c r="J2572" i="3"/>
  <c r="J2573" i="3"/>
  <c r="L2573" i="3" s="1"/>
  <c r="J2574" i="3"/>
  <c r="L2574" i="3" s="1"/>
  <c r="J2575" i="3"/>
  <c r="L2575" i="3" s="1"/>
  <c r="J2576" i="3"/>
  <c r="L2576" i="3" s="1"/>
  <c r="J2577" i="3"/>
  <c r="J2578" i="3"/>
  <c r="J2579" i="3"/>
  <c r="L2579" i="3" s="1"/>
  <c r="J2580" i="3"/>
  <c r="J2581" i="3"/>
  <c r="L2581" i="3" s="1"/>
  <c r="J2582" i="3"/>
  <c r="L2582" i="3" s="1"/>
  <c r="J2583" i="3"/>
  <c r="L2583" i="3" s="1"/>
  <c r="J2584" i="3"/>
  <c r="L2584" i="3" s="1"/>
  <c r="J2585" i="3"/>
  <c r="J2586" i="3"/>
  <c r="J2587" i="3"/>
  <c r="L2587" i="3" s="1"/>
  <c r="J2588" i="3"/>
  <c r="J2589" i="3"/>
  <c r="L2589" i="3" s="1"/>
  <c r="J2590" i="3"/>
  <c r="L2590" i="3" s="1"/>
  <c r="J2591" i="3"/>
  <c r="L2591" i="3" s="1"/>
  <c r="J2592" i="3"/>
  <c r="L2592" i="3" s="1"/>
  <c r="J2593" i="3"/>
  <c r="J2594" i="3"/>
  <c r="J2595" i="3"/>
  <c r="L2595" i="3" s="1"/>
  <c r="J2596" i="3"/>
  <c r="J2597" i="3"/>
  <c r="L2597" i="3" s="1"/>
  <c r="J2598" i="3"/>
  <c r="L2598" i="3" s="1"/>
  <c r="J2599" i="3"/>
  <c r="L2599" i="3" s="1"/>
  <c r="J2600" i="3"/>
  <c r="L2600" i="3" s="1"/>
  <c r="J2601" i="3"/>
  <c r="J2602" i="3"/>
  <c r="J2603" i="3"/>
  <c r="L2603" i="3" s="1"/>
  <c r="J2604" i="3"/>
  <c r="J2605" i="3"/>
  <c r="L2605" i="3" s="1"/>
  <c r="J2606" i="3"/>
  <c r="L2606" i="3" s="1"/>
  <c r="J2607" i="3"/>
  <c r="L2607" i="3" s="1"/>
  <c r="J2608" i="3"/>
  <c r="L2608" i="3" s="1"/>
  <c r="J2609" i="3"/>
  <c r="J2610" i="3"/>
  <c r="J2611" i="3"/>
  <c r="L2611" i="3" s="1"/>
  <c r="J2612" i="3"/>
  <c r="J2613" i="3"/>
  <c r="L2613" i="3" s="1"/>
  <c r="J2614" i="3"/>
  <c r="L2614" i="3" s="1"/>
  <c r="J2615" i="3"/>
  <c r="L2615" i="3" s="1"/>
  <c r="J2616" i="3"/>
  <c r="L2616" i="3" s="1"/>
  <c r="J2617" i="3"/>
  <c r="J2618" i="3"/>
  <c r="J2619" i="3"/>
  <c r="L2619" i="3" s="1"/>
  <c r="J2620" i="3"/>
  <c r="J2621" i="3"/>
  <c r="L2621" i="3" s="1"/>
  <c r="J2622" i="3"/>
  <c r="L2622" i="3" s="1"/>
  <c r="J2623" i="3"/>
  <c r="L2623" i="3" s="1"/>
  <c r="J2624" i="3"/>
  <c r="L2624" i="3" s="1"/>
  <c r="J2625" i="3"/>
  <c r="J2626" i="3"/>
  <c r="J2627" i="3"/>
  <c r="L2627" i="3" s="1"/>
  <c r="J2628" i="3"/>
  <c r="J2629" i="3"/>
  <c r="L2629" i="3" s="1"/>
  <c r="J2630" i="3"/>
  <c r="L2630" i="3" s="1"/>
  <c r="J2631" i="3"/>
  <c r="L2631" i="3" s="1"/>
  <c r="J2632" i="3"/>
  <c r="L2632" i="3" s="1"/>
  <c r="J2633" i="3"/>
  <c r="J2634" i="3"/>
  <c r="J2635" i="3"/>
  <c r="L2635" i="3" s="1"/>
  <c r="J2636" i="3"/>
  <c r="J2637" i="3"/>
  <c r="L2637" i="3" s="1"/>
  <c r="J2638" i="3"/>
  <c r="L2638" i="3" s="1"/>
  <c r="J2639" i="3"/>
  <c r="L2639" i="3" s="1"/>
  <c r="J2640" i="3"/>
  <c r="L2640" i="3" s="1"/>
  <c r="J2641" i="3"/>
  <c r="J2642" i="3"/>
  <c r="J2643" i="3"/>
  <c r="L2643" i="3" s="1"/>
  <c r="J2644" i="3"/>
  <c r="J2645" i="3"/>
  <c r="L2645" i="3" s="1"/>
  <c r="J2646" i="3"/>
  <c r="L2646" i="3" s="1"/>
  <c r="J2647" i="3"/>
  <c r="L2647" i="3" s="1"/>
  <c r="J2648" i="3"/>
  <c r="L2648" i="3" s="1"/>
  <c r="J2649" i="3"/>
  <c r="J2650" i="3"/>
  <c r="J2651" i="3"/>
  <c r="L2651" i="3" s="1"/>
  <c r="J2652" i="3"/>
  <c r="J2653" i="3"/>
  <c r="L2653" i="3" s="1"/>
  <c r="J2654" i="3"/>
  <c r="L2654" i="3" s="1"/>
  <c r="J2655" i="3"/>
  <c r="L2655" i="3" s="1"/>
  <c r="J2656" i="3"/>
  <c r="L2656" i="3" s="1"/>
  <c r="J2657" i="3"/>
  <c r="J2658" i="3"/>
  <c r="J2659" i="3"/>
  <c r="L2659" i="3" s="1"/>
  <c r="J2660" i="3"/>
  <c r="J2661" i="3"/>
  <c r="L2661" i="3" s="1"/>
  <c r="J2662" i="3"/>
  <c r="L2662" i="3" s="1"/>
  <c r="J2663" i="3"/>
  <c r="L2663" i="3" s="1"/>
  <c r="J2664" i="3"/>
  <c r="L2664" i="3" s="1"/>
  <c r="J2665" i="3"/>
  <c r="J2666" i="3"/>
  <c r="J2667" i="3"/>
  <c r="L2667" i="3" s="1"/>
  <c r="J2668" i="3"/>
  <c r="J2669" i="3"/>
  <c r="L2669" i="3" s="1"/>
  <c r="J2670" i="3"/>
  <c r="L2670" i="3" s="1"/>
  <c r="J2671" i="3"/>
  <c r="L2671" i="3" s="1"/>
  <c r="J2672" i="3"/>
  <c r="L2672" i="3" s="1"/>
  <c r="J2673" i="3"/>
  <c r="J2674" i="3"/>
  <c r="J2675" i="3"/>
  <c r="L2675" i="3" s="1"/>
  <c r="J2676" i="3"/>
  <c r="J2677" i="3"/>
  <c r="L2677" i="3" s="1"/>
  <c r="J2678" i="3"/>
  <c r="L2678" i="3" s="1"/>
  <c r="J2679" i="3"/>
  <c r="L2679" i="3" s="1"/>
  <c r="J2680" i="3"/>
  <c r="L2680" i="3" s="1"/>
  <c r="J2681" i="3"/>
  <c r="J2682" i="3"/>
  <c r="J2683" i="3"/>
  <c r="L2683" i="3" s="1"/>
  <c r="J2684" i="3"/>
  <c r="J2685" i="3"/>
  <c r="L2685" i="3" s="1"/>
  <c r="J2686" i="3"/>
  <c r="L2686" i="3" s="1"/>
  <c r="J2687" i="3"/>
  <c r="L2687" i="3" s="1"/>
  <c r="J2688" i="3"/>
  <c r="L2688" i="3" s="1"/>
  <c r="J2689" i="3"/>
  <c r="J2690" i="3"/>
  <c r="J2691" i="3"/>
  <c r="L2691" i="3" s="1"/>
  <c r="J2692" i="3"/>
  <c r="J2693" i="3"/>
  <c r="L2693" i="3" s="1"/>
  <c r="J2694" i="3"/>
  <c r="L2694" i="3" s="1"/>
  <c r="J2695" i="3"/>
  <c r="L2695" i="3" s="1"/>
  <c r="J2696" i="3"/>
  <c r="L2696" i="3" s="1"/>
  <c r="J2697" i="3"/>
  <c r="J2698" i="3"/>
  <c r="J2699" i="3"/>
  <c r="L2699" i="3" s="1"/>
  <c r="J2700" i="3"/>
  <c r="J2701" i="3"/>
  <c r="L2701" i="3" s="1"/>
  <c r="J2702" i="3"/>
  <c r="L2702" i="3" s="1"/>
  <c r="J2703" i="3"/>
  <c r="L2703" i="3" s="1"/>
  <c r="J2704" i="3"/>
  <c r="L2704" i="3" s="1"/>
  <c r="J2705" i="3"/>
  <c r="J2706" i="3"/>
  <c r="J2707" i="3"/>
  <c r="L2707" i="3" s="1"/>
  <c r="J2708" i="3"/>
  <c r="J2709" i="3"/>
  <c r="L2709" i="3" s="1"/>
  <c r="J2710" i="3"/>
  <c r="L2710" i="3" s="1"/>
  <c r="J2711" i="3"/>
  <c r="L2711" i="3" s="1"/>
  <c r="J2712" i="3"/>
  <c r="L2712" i="3" s="1"/>
  <c r="J2713" i="3"/>
  <c r="J2714" i="3"/>
  <c r="J2715" i="3"/>
  <c r="L2715" i="3" s="1"/>
  <c r="J2716" i="3"/>
  <c r="J2717" i="3"/>
  <c r="L2717" i="3" s="1"/>
  <c r="J2718" i="3"/>
  <c r="L2718" i="3" s="1"/>
  <c r="J2719" i="3"/>
  <c r="L2719" i="3" s="1"/>
  <c r="J2720" i="3"/>
  <c r="L2720" i="3" s="1"/>
  <c r="J2721" i="3"/>
  <c r="J2722" i="3"/>
  <c r="J2723" i="3"/>
  <c r="L2723" i="3" s="1"/>
  <c r="J2724" i="3"/>
  <c r="J2725" i="3"/>
  <c r="L2725" i="3" s="1"/>
  <c r="J2726" i="3"/>
  <c r="L2726" i="3" s="1"/>
  <c r="J2727" i="3"/>
  <c r="L2727" i="3" s="1"/>
  <c r="J2728" i="3"/>
  <c r="L2728" i="3" s="1"/>
  <c r="J2729" i="3"/>
  <c r="J2730" i="3"/>
  <c r="J2731" i="3"/>
  <c r="L2731" i="3" s="1"/>
  <c r="J2732" i="3"/>
  <c r="J2733" i="3"/>
  <c r="L2733" i="3" s="1"/>
  <c r="J2734" i="3"/>
  <c r="L2734" i="3" s="1"/>
  <c r="J2735" i="3"/>
  <c r="L2735" i="3" s="1"/>
  <c r="J2736" i="3"/>
  <c r="L2736" i="3" s="1"/>
  <c r="J2737" i="3"/>
  <c r="J2739" i="3"/>
  <c r="L2739" i="3" s="1"/>
  <c r="J2740" i="3"/>
  <c r="J2741" i="3"/>
  <c r="L2741" i="3" s="1"/>
  <c r="J2742" i="3"/>
  <c r="L2742" i="3" s="1"/>
  <c r="J2743" i="3"/>
  <c r="L2743" i="3" s="1"/>
  <c r="J2744" i="3"/>
  <c r="L2744" i="3" s="1"/>
  <c r="J2745" i="3"/>
  <c r="J2746" i="3"/>
  <c r="J2747" i="3"/>
  <c r="L2747" i="3" s="1"/>
  <c r="J2748" i="3"/>
  <c r="J2749" i="3"/>
  <c r="L2749" i="3" s="1"/>
  <c r="J2750" i="3"/>
  <c r="L2750" i="3" s="1"/>
  <c r="J2751" i="3"/>
  <c r="L2751" i="3" s="1"/>
  <c r="J2752" i="3"/>
  <c r="L2752" i="3" s="1"/>
  <c r="J2753" i="3"/>
  <c r="J2754" i="3"/>
  <c r="J2755" i="3"/>
  <c r="L2755" i="3" s="1"/>
  <c r="J2756" i="3"/>
  <c r="J2757" i="3"/>
  <c r="L2757" i="3" s="1"/>
  <c r="J2758" i="3"/>
  <c r="L2758" i="3" s="1"/>
  <c r="J2759" i="3"/>
  <c r="L2759" i="3" s="1"/>
  <c r="J2760" i="3"/>
  <c r="L2760" i="3" s="1"/>
  <c r="J2761" i="3"/>
  <c r="J2762" i="3"/>
  <c r="J2763" i="3"/>
  <c r="L2763" i="3" s="1"/>
  <c r="J2764" i="3"/>
  <c r="J2765" i="3"/>
  <c r="L2765" i="3" s="1"/>
  <c r="J2766" i="3"/>
  <c r="L2766" i="3" s="1"/>
  <c r="J2767" i="3"/>
  <c r="L2767" i="3" s="1"/>
  <c r="J2768" i="3"/>
  <c r="L2768" i="3" s="1"/>
  <c r="J2769" i="3"/>
  <c r="L2769" i="3" s="1"/>
  <c r="J2770" i="3"/>
  <c r="J2771" i="3"/>
  <c r="L2771" i="3" s="1"/>
  <c r="J2772" i="3"/>
  <c r="J2773" i="3"/>
  <c r="L2773" i="3" s="1"/>
  <c r="J2774" i="3"/>
  <c r="L2774" i="3" s="1"/>
  <c r="J2775" i="3"/>
  <c r="L2775" i="3" s="1"/>
  <c r="J2776" i="3"/>
  <c r="L2776" i="3" s="1"/>
  <c r="J2777" i="3"/>
  <c r="L2777" i="3" s="1"/>
  <c r="J2778" i="3"/>
  <c r="J2779" i="3"/>
  <c r="L2779" i="3" s="1"/>
  <c r="J2780" i="3"/>
  <c r="J2781" i="3"/>
  <c r="L2781" i="3" s="1"/>
  <c r="J2782" i="3"/>
  <c r="L2782" i="3" s="1"/>
  <c r="J2783" i="3"/>
  <c r="L2783" i="3" s="1"/>
  <c r="J2784" i="3"/>
  <c r="L2784" i="3" s="1"/>
  <c r="J2785" i="3"/>
  <c r="L2785" i="3" s="1"/>
  <c r="J2786" i="3"/>
  <c r="J2787" i="3"/>
  <c r="L2787" i="3" s="1"/>
  <c r="J2788" i="3"/>
  <c r="J2789" i="3"/>
  <c r="L2789" i="3" s="1"/>
  <c r="J2790" i="3"/>
  <c r="L2790" i="3" s="1"/>
  <c r="J2791" i="3"/>
  <c r="L2791" i="3" s="1"/>
  <c r="J2792" i="3"/>
  <c r="L2792" i="3" s="1"/>
  <c r="J2793" i="3"/>
  <c r="L2793" i="3" s="1"/>
  <c r="J2794" i="3"/>
  <c r="J2795" i="3"/>
  <c r="L2795" i="3" s="1"/>
  <c r="J2796" i="3"/>
  <c r="J2797" i="3"/>
  <c r="L2797" i="3" s="1"/>
  <c r="J2798" i="3"/>
  <c r="L2798" i="3" s="1"/>
  <c r="J2799" i="3"/>
  <c r="L2799" i="3" s="1"/>
  <c r="J2800" i="3"/>
  <c r="L2800" i="3" s="1"/>
  <c r="J2801" i="3"/>
  <c r="L2801" i="3" s="1"/>
  <c r="J2802" i="3"/>
  <c r="J2803" i="3"/>
  <c r="L2803" i="3" s="1"/>
  <c r="J2804" i="3"/>
  <c r="J2805" i="3"/>
  <c r="L2805" i="3" s="1"/>
  <c r="J2806" i="3"/>
  <c r="L2806" i="3" s="1"/>
  <c r="J2807" i="3"/>
  <c r="L2807" i="3" s="1"/>
  <c r="J2808" i="3"/>
  <c r="L2808" i="3" s="1"/>
  <c r="J2809" i="3"/>
  <c r="L2809" i="3" s="1"/>
  <c r="J2810" i="3"/>
  <c r="J2811" i="3"/>
  <c r="L2811" i="3" s="1"/>
  <c r="J2812" i="3"/>
  <c r="J2813" i="3"/>
  <c r="L2813" i="3" s="1"/>
  <c r="J2814" i="3"/>
  <c r="L2814" i="3" s="1"/>
  <c r="J2815" i="3"/>
  <c r="L2815" i="3" s="1"/>
  <c r="J2816" i="3"/>
  <c r="L2816" i="3" s="1"/>
  <c r="J2817" i="3"/>
  <c r="L2817" i="3" s="1"/>
  <c r="J2818" i="3"/>
  <c r="J2819" i="3"/>
  <c r="L2819" i="3" s="1"/>
  <c r="J2820" i="3"/>
  <c r="J2821" i="3"/>
  <c r="L2821" i="3" s="1"/>
  <c r="J2822" i="3"/>
  <c r="L2822" i="3" s="1"/>
  <c r="J2823" i="3"/>
  <c r="L2823" i="3" s="1"/>
  <c r="J2824" i="3"/>
  <c r="L2824" i="3" s="1"/>
  <c r="J2825" i="3"/>
  <c r="L2825" i="3" s="1"/>
  <c r="J2826" i="3"/>
  <c r="J2827" i="3"/>
  <c r="L2827" i="3" s="1"/>
  <c r="J2828" i="3"/>
  <c r="J2829" i="3"/>
  <c r="L2829" i="3" s="1"/>
  <c r="J2830" i="3"/>
  <c r="L2830" i="3" s="1"/>
  <c r="J2831" i="3"/>
  <c r="L2831" i="3" s="1"/>
  <c r="J2832" i="3"/>
  <c r="L2832" i="3" s="1"/>
  <c r="J2833" i="3"/>
  <c r="L2833" i="3" s="1"/>
  <c r="J2834" i="3"/>
  <c r="J2835" i="3"/>
  <c r="L2835" i="3" s="1"/>
  <c r="J2836" i="3"/>
  <c r="J2837" i="3"/>
  <c r="L2837" i="3" s="1"/>
  <c r="J2838" i="3"/>
  <c r="L2838" i="3" s="1"/>
  <c r="K28" i="4" l="1"/>
  <c r="L1450" i="3"/>
  <c r="L1442" i="3"/>
  <c r="K9" i="4" s="1"/>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K37" i="4" s="1"/>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K36" i="4" s="1"/>
  <c r="L306" i="3"/>
  <c r="L298" i="3"/>
  <c r="L290" i="3"/>
  <c r="L282" i="3"/>
  <c r="L274" i="3"/>
  <c r="L266" i="3"/>
  <c r="L258" i="3"/>
  <c r="L250" i="3"/>
  <c r="L242" i="3"/>
  <c r="L234" i="3"/>
  <c r="L226" i="3"/>
  <c r="J10" i="18"/>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K11" i="4" s="1"/>
  <c r="J50" i="25" s="1"/>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J51" i="18" s="1"/>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J31" i="18" s="1"/>
  <c r="L2839" i="3"/>
  <c r="J29" i="18" s="1"/>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J30" i="18" s="1"/>
  <c r="L2843" i="3"/>
  <c r="K19" i="25"/>
  <c r="J11" i="25"/>
  <c r="J13" i="25"/>
  <c r="K10" i="4"/>
  <c r="J36" i="25" s="1"/>
  <c r="L28" i="9"/>
  <c r="L26" i="9"/>
  <c r="K53" i="8"/>
  <c r="K46" i="8"/>
  <c r="K32" i="8"/>
  <c r="L9" i="9"/>
  <c r="L27" i="9"/>
  <c r="J47" i="18" l="1"/>
  <c r="K31" i="4"/>
  <c r="J52" i="18"/>
  <c r="J46" i="18"/>
  <c r="K29" i="4"/>
  <c r="K27" i="4"/>
  <c r="M12" i="10"/>
  <c r="K32" i="4"/>
  <c r="K35" i="4"/>
  <c r="K33" i="4"/>
  <c r="M10" i="10"/>
  <c r="K34" i="4"/>
  <c r="J48" i="18"/>
  <c r="K12" i="4"/>
  <c r="J9" i="25" s="1"/>
  <c r="J50" i="18"/>
  <c r="J9" i="18"/>
  <c r="M11" i="10"/>
  <c r="J42" i="25" s="1"/>
  <c r="J12" i="18"/>
  <c r="J49" i="18"/>
  <c r="J11" i="18"/>
  <c r="J55" i="25" s="1"/>
  <c r="J32" i="18"/>
  <c r="N1" i="3"/>
  <c r="K56" i="4"/>
  <c r="K33" i="8"/>
  <c r="K56" i="8"/>
  <c r="K30" i="8"/>
  <c r="K28" i="8"/>
  <c r="L29" i="9"/>
  <c r="J17" i="25"/>
  <c r="J16" i="25"/>
  <c r="K9" i="8"/>
  <c r="K49" i="8"/>
  <c r="J41" i="25"/>
  <c r="K57" i="4"/>
  <c r="K10" i="8"/>
  <c r="J37" i="25" s="1"/>
  <c r="K11" i="8"/>
  <c r="J51" i="25" s="1"/>
  <c r="K61" i="4"/>
  <c r="K52" i="4"/>
  <c r="K60" i="4"/>
  <c r="K55" i="4"/>
  <c r="K53" i="4"/>
  <c r="K58" i="4"/>
  <c r="L10" i="9"/>
  <c r="L11" i="9"/>
  <c r="J56" i="25"/>
  <c r="K54" i="4" l="1"/>
  <c r="J13" i="18"/>
  <c r="K39" i="4"/>
  <c r="J53" i="18"/>
  <c r="J54" i="18" s="1"/>
  <c r="J60" i="25"/>
  <c r="J46" i="25"/>
  <c r="M74" i="10"/>
  <c r="M61" i="10"/>
  <c r="M39" i="10"/>
  <c r="K35" i="8"/>
  <c r="K12" i="8"/>
  <c r="J10" i="25" s="1"/>
  <c r="L12" i="9"/>
  <c r="J18" i="25" s="1"/>
  <c r="M13" i="10"/>
  <c r="J15" i="25" s="1"/>
  <c r="J19" i="25" l="1"/>
</calcChain>
</file>

<file path=xl/sharedStrings.xml><?xml version="1.0" encoding="utf-8"?>
<sst xmlns="http://schemas.openxmlformats.org/spreadsheetml/2006/main" count="97258" uniqueCount="7205">
  <si>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</si>
  <si>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</si>
  <si>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</si>
  <si>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</si>
  <si>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</si>
  <si>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</si>
  <si>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</si>
  <si>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</si>
  <si>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</si>
  <si>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</si>
  <si>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</si>
  <si>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</si>
  <si>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</si>
  <si>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</si>
  <si>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</si>
  <si>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</si>
  <si>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</si>
  <si>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</si>
  <si>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</si>
  <si>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</si>
  <si>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</si>
  <si>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</si>
  <si>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</si>
  <si>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</si>
  <si>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</si>
  <si>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</si>
  <si>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</si>
  <si>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</si>
  <si>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</si>
  <si>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</si>
  <si>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</si>
  <si>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</si>
  <si>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</si>
  <si>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</si>
  <si>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</si>
  <si>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</si>
  <si>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</si>
  <si>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</si>
  <si>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</si>
  <si>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</si>
  <si>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</si>
  <si>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</si>
  <si>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</si>
  <si>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</si>
  <si>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</si>
  <si>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</si>
  <si>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</si>
  <si>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</si>
  <si>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</si>
  <si>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</si>
  <si>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</si>
  <si>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</si>
  <si>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</si>
  <si>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</si>
  <si>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</si>
  <si>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</si>
  <si>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</si>
  <si>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</si>
  <si>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</si>
  <si>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</si>
  <si>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</si>
  <si>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</si>
  <si>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</si>
  <si>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</si>
  <si>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</si>
  <si>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</si>
  <si>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</si>
  <si>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</si>
  <si>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</si>
  <si>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</si>
  <si>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</si>
  <si>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</si>
  <si>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</si>
  <si>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</si>
  <si>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</si>
  <si>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</si>
  <si>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</si>
  <si>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</si>
  <si>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</si>
  <si>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</si>
  <si>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</si>
  <si>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</si>
  <si>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</si>
  <si>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</si>
  <si>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</si>
  <si>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</si>
  <si>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</si>
  <si>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</si>
  <si>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</si>
  <si>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</si>
  <si>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</si>
  <si>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</si>
  <si>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</si>
  <si>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</si>
  <si>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</si>
  <si>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</si>
  <si>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</si>
  <si>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</si>
  <si>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</si>
  <si>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</si>
  <si>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</si>
  <si>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</si>
  <si>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</si>
  <si>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</si>
  <si>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</si>
  <si>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</si>
  <si>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</si>
  <si>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</si>
  <si>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</si>
  <si>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</si>
  <si>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</si>
  <si>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</si>
  <si>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</si>
  <si>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</si>
  <si>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</si>
  <si>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</si>
  <si>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</si>
  <si>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</si>
  <si>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</si>
  <si>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</si>
  <si>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</si>
  <si>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</si>
  <si>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</si>
  <si>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</si>
  <si>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</si>
  <si>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</si>
  <si>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</si>
  <si>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</si>
  <si>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</si>
  <si>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</si>
  <si>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</si>
  <si>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</si>
  <si>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</si>
  <si>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</si>
  <si>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</si>
  <si>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</si>
  <si>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</si>
  <si>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</si>
  <si>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</si>
  <si>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</si>
  <si>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</si>
  <si>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</si>
  <si>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</si>
  <si>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</si>
  <si>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</si>
  <si>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</si>
  <si>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</si>
  <si>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</si>
  <si>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</si>
  <si>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</si>
  <si>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</si>
  <si>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</si>
  <si>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</si>
  <si>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</si>
  <si>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</si>
  <si>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</si>
  <si>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</si>
  <si>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</si>
  <si>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</si>
  <si>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</si>
  <si>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</si>
  <si>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</si>
  <si>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</si>
  <si>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</si>
  <si>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</si>
  <si>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</si>
  <si>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</si>
  <si>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</si>
  <si>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</si>
  <si>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</si>
  <si>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</si>
  <si>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</si>
  <si>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</si>
  <si>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</si>
  <si>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</si>
  <si>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</si>
  <si>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</si>
  <si>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</si>
  <si>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</si>
  <si>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</si>
  <si>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</si>
  <si>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</si>
  <si>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</si>
  <si>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</si>
  <si>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</si>
  <si>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</si>
  <si>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</si>
  <si>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</si>
  <si>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</si>
  <si>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</si>
  <si>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</si>
  <si>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</si>
  <si>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</si>
  <si>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</si>
  <si>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</si>
  <si>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</si>
  <si>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</si>
  <si>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</si>
  <si>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</si>
  <si>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</si>
  <si>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</si>
  <si>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</si>
  <si>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</si>
  <si>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</si>
  <si>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</si>
  <si>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</si>
  <si>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</si>
  <si>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</si>
  <si>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</si>
  <si>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</si>
  <si>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</si>
  <si>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</si>
  <si>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</si>
  <si>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</si>
  <si>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</si>
  <si>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</si>
  <si>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</si>
  <si>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</si>
  <si>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</si>
  <si>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</si>
  <si>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</si>
  <si>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</si>
  <si>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</si>
  <si>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</si>
  <si>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</si>
  <si>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</si>
  <si>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</si>
  <si>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</si>
  <si>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</si>
  <si>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</si>
  <si>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</si>
  <si>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</si>
  <si>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</si>
  <si>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</si>
  <si>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</si>
  <si>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</si>
  <si>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</si>
  <si>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</si>
  <si>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</si>
  <si>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</si>
  <si>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</si>
  <si>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</si>
  <si>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</si>
  <si>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</si>
  <si>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</si>
  <si>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</si>
  <si>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</si>
  <si>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</si>
  <si>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</si>
  <si>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</si>
  <si>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</si>
  <si>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</si>
  <si>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</si>
  <si>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</si>
  <si>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</si>
  <si>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</si>
  <si>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</si>
  <si>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</si>
  <si>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</si>
  <si>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</si>
  <si>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</si>
  <si>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</si>
  <si>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</si>
  <si>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</si>
  <si>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</si>
  <si>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</si>
  <si>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</si>
  <si>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</si>
  <si>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</si>
  <si>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</si>
  <si>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</si>
  <si>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</si>
  <si>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</si>
  <si>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</si>
  <si>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</si>
  <si>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</si>
  <si>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</si>
  <si>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</si>
  <si>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</si>
  <si>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</si>
  <si>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</si>
  <si>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</si>
  <si>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</si>
  <si>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</si>
  <si>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</si>
  <si>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</si>
  <si>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</si>
  <si>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</si>
  <si>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</si>
  <si>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</si>
  <si>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</si>
  <si>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</si>
  <si>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</si>
  <si>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</si>
  <si>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</si>
  <si>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</si>
  <si>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</si>
  <si>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</si>
  <si>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</si>
  <si>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</si>
  <si>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</si>
  <si>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</si>
  <si>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</si>
  <si>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</si>
  <si>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</si>
  <si>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</si>
  <si>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</si>
  <si>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</si>
  <si>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</si>
  <si>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</si>
  <si>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</si>
  <si>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</si>
  <si>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</si>
  <si>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</si>
  <si>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</si>
  <si>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</si>
  <si>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</si>
  <si>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</si>
  <si>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</si>
  <si>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</si>
  <si>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</si>
  <si>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</si>
  <si>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</si>
  <si>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</si>
  <si>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</si>
  <si>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</si>
  <si>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</si>
  <si>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</si>
  <si>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</si>
  <si>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</si>
  <si>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</si>
  <si>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</si>
  <si>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</si>
  <si>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</si>
  <si>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</si>
  <si>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</si>
  <si>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</si>
  <si>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</si>
  <si>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</si>
  <si>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</si>
  <si>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</si>
  <si>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</si>
  <si>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</si>
  <si>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</si>
  <si>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</si>
  <si>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</si>
  <si>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</si>
  <si>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</si>
  <si>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</si>
  <si>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</si>
  <si>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</si>
  <si>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</si>
  <si>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</si>
  <si>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</si>
  <si>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</si>
  <si>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</si>
  <si>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</si>
  <si>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</si>
  <si>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</si>
  <si>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</si>
  <si>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</si>
  <si>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</si>
  <si>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</si>
  <si>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</si>
  <si>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</si>
  <si>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</si>
  <si>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</si>
  <si>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</si>
  <si>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</si>
  <si>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</si>
  <si>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</si>
  <si>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</si>
  <si>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</si>
  <si>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</si>
  <si>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</si>
  <si>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</si>
  <si>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</si>
  <si>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</si>
  <si>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</si>
  <si>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</si>
  <si>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</si>
  <si>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</si>
  <si>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</si>
  <si>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</si>
  <si>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</si>
  <si>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</si>
  <si>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</si>
  <si>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</si>
  <si>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</si>
  <si>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</si>
  <si>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</si>
  <si>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</si>
  <si>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</si>
  <si>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</si>
  <si>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</si>
  <si>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</si>
  <si>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</si>
  <si>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</si>
  <si>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</si>
  <si>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</si>
  <si>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</si>
  <si>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</si>
  <si>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</si>
  <si>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</si>
  <si>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</si>
  <si>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</si>
  <si>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</si>
  <si>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</si>
  <si>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</si>
  <si>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</si>
  <si>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</si>
  <si>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</si>
  <si>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</si>
  <si>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</si>
  <si>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</si>
  <si>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</si>
  <si>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</si>
  <si>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</si>
  <si>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</si>
  <si>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</si>
  <si>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</si>
  <si>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</si>
  <si>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</si>
  <si>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</si>
  <si>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</si>
  <si>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</si>
  <si>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</si>
  <si>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</si>
  <si>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</si>
  <si>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</si>
  <si>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</si>
  <si>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</si>
  <si>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</si>
  <si>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</si>
  <si>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</si>
  <si>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</si>
  <si>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</si>
  <si>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</si>
  <si>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</si>
  <si>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</si>
  <si>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</si>
  <si>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</si>
  <si>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</si>
  <si>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</si>
  <si>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</si>
  <si>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</si>
  <si>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</si>
  <si>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</si>
  <si>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</si>
  <si>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</si>
  <si>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</si>
  <si>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</si>
  <si>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</si>
  <si>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</si>
  <si>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</si>
  <si>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</si>
  <si>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</si>
  <si>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</si>
  <si>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</si>
  <si>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</si>
  <si>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</si>
  <si>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</si>
  <si>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</si>
  <si>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</si>
  <si>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</si>
  <si>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</si>
  <si>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</si>
  <si>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</si>
  <si>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</si>
  <si>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</si>
  <si>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</si>
  <si>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</si>
  <si>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</si>
  <si>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</si>
  <si>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</si>
  <si>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</si>
  <si>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</si>
  <si>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</si>
  <si>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</si>
  <si>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</si>
  <si>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</si>
  <si>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</si>
  <si>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</si>
  <si>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</si>
  <si>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</si>
  <si>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</si>
  <si>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</si>
  <si>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</si>
  <si>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</si>
  <si>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</si>
  <si>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</si>
  <si>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</si>
  <si>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</si>
  <si>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</si>
  <si>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</si>
  <si>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</si>
  <si>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</si>
  <si>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</si>
  <si>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</si>
  <si>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</si>
  <si>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</si>
  <si>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</si>
  <si>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</si>
  <si>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</si>
  <si>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</si>
  <si>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</si>
  <si>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</si>
  <si>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</si>
  <si>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</si>
  <si>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</si>
  <si>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</si>
  <si>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</si>
  <si>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</si>
  <si>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</si>
  <si>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</si>
  <si>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</si>
  <si>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</si>
  <si>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</si>
  <si>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</si>
  <si>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</si>
  <si>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</si>
  <si>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</si>
  <si>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</si>
  <si>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</si>
  <si>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</si>
  <si>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</si>
  <si>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</si>
  <si>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</si>
  <si>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</si>
  <si>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</si>
  <si>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</si>
  <si>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</si>
  <si>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</si>
  <si>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</si>
  <si>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</si>
  <si>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</si>
  <si>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</si>
  <si>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</si>
  <si>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</si>
  <si>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</si>
  <si>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</si>
  <si>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</si>
  <si>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</si>
  <si>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</si>
  <si>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</si>
  <si>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</si>
  <si>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</si>
  <si>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</si>
  <si>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</si>
  <si>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</si>
  <si>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</si>
  <si>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</si>
  <si>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</si>
  <si>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</si>
  <si>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</si>
  <si>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</si>
  <si>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</si>
  <si>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</si>
  <si>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</si>
  <si>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</si>
  <si>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</si>
  <si>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</si>
  <si>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</si>
  <si>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</si>
  <si>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</si>
  <si>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</si>
  <si>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</si>
  <si>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</si>
  <si>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</si>
  <si>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</si>
  <si>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</si>
  <si>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</si>
  <si>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</si>
  <si>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</si>
  <si>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</si>
  <si>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</si>
  <si>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</si>
  <si>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</si>
  <si>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</si>
  <si>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</si>
  <si>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</si>
  <si>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</si>
  <si>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</si>
  <si>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</si>
  <si>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</si>
  <si>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</si>
  <si>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</si>
  <si>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</si>
  <si>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</si>
  <si>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</si>
  <si>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</si>
  <si>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</si>
  <si>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</si>
  <si>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</si>
  <si>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</si>
  <si>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</si>
  <si>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</si>
  <si>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</si>
  <si>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</si>
  <si>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</si>
  <si>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</si>
  <si>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</si>
  <si>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</si>
  <si>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</si>
  <si>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</si>
  <si>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</si>
  <si>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</si>
  <si>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</si>
  <si>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</si>
  <si>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</si>
  <si>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</si>
  <si>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</si>
  <si>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</si>
  <si>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</si>
  <si>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</si>
  <si>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</si>
  <si>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</si>
  <si>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</si>
  <si>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</si>
  <si>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</si>
  <si>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</si>
  <si>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</si>
  <si>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</si>
  <si>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</si>
  <si>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</si>
  <si>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</si>
  <si>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</si>
  <si>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</si>
  <si>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</si>
  <si>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</si>
  <si>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</si>
  <si>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</si>
  <si>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</si>
  <si>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</si>
  <si>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</si>
  <si>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</si>
  <si>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</si>
  <si>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</si>
  <si>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</si>
  <si>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</si>
  <si>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</si>
  <si>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</si>
  <si>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</si>
  <si>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</si>
  <si>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</si>
  <si>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</si>
  <si>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</si>
  <si>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</si>
  <si>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</si>
  <si>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</si>
  <si>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</si>
  <si>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</si>
  <si>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</si>
  <si>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</si>
  <si>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</si>
  <si>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</si>
  <si>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</si>
  <si>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</si>
  <si>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</si>
  <si>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</si>
  <si>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</si>
  <si>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</si>
  <si>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</si>
  <si>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</si>
  <si>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</si>
  <si>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</si>
  <si>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</si>
  <si>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</si>
  <si>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</si>
  <si>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</si>
  <si>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</si>
  <si>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</si>
  <si>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</si>
  <si>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</si>
  <si>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</si>
  <si>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</si>
  <si>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</si>
  <si>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</si>
  <si>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</si>
  <si>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</si>
  <si>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</si>
  <si>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</si>
  <si>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</si>
  <si>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</si>
  <si>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</si>
  <si>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</si>
  <si>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</si>
  <si>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</si>
  <si>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</si>
  <si>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</si>
  <si>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</si>
  <si>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</si>
  <si>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</si>
  <si>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</si>
  <si>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</si>
  <si>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</si>
  <si>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</si>
  <si>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</si>
  <si>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</si>
  <si>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</si>
  <si>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</si>
  <si>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</si>
  <si>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</si>
  <si>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</si>
  <si>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</si>
  <si>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</si>
  <si>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</si>
  <si>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</si>
  <si>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</si>
  <si>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</si>
  <si>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</si>
  <si>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</si>
  <si>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</si>
  <si>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</si>
  <si>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</si>
  <si>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</si>
  <si>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</si>
  <si>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</si>
  <si>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</si>
  <si>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</si>
  <si>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</si>
  <si>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</si>
  <si>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</si>
  <si>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</si>
  <si>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</si>
  <si>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</si>
  <si>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</si>
  <si>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</si>
  <si>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</si>
  <si>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</si>
  <si>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</si>
  <si>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</si>
  <si>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</si>
  <si>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</si>
  <si>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</si>
  <si>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</si>
  <si>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</si>
  <si>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</si>
  <si>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</si>
  <si>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</si>
  <si>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</si>
  <si>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</si>
  <si>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</si>
  <si>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</si>
  <si>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</si>
  <si>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</si>
  <si>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</si>
  <si>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</si>
  <si>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</si>
  <si>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</si>
  <si>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</si>
  <si>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</si>
  <si>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</si>
  <si>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</si>
  <si>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</si>
  <si>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</si>
  <si>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</si>
  <si>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</si>
  <si>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</si>
  <si>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</si>
  <si>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</si>
  <si>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</si>
  <si>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</si>
  <si>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</si>
  <si>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</si>
  <si>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</si>
  <si>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</si>
  <si>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</si>
  <si>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</si>
  <si>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</si>
  <si>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</si>
  <si>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</si>
  <si>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</si>
  <si>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</si>
  <si>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</si>
  <si>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</si>
  <si>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</si>
  <si>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</si>
  <si>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</si>
  <si>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</si>
  <si>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</si>
  <si>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</si>
  <si>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</si>
  <si>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</si>
  <si>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</si>
  <si>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</si>
  <si>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</si>
  <si>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</si>
  <si>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</si>
  <si>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</si>
  <si>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</si>
  <si>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</si>
  <si>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</si>
  <si>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</si>
  <si>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</si>
  <si>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</si>
  <si>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</si>
  <si>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</si>
  <si>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</si>
  <si>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</si>
  <si>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</si>
  <si>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</si>
  <si>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</si>
  <si>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</si>
  <si>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</si>
  <si>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</si>
  <si>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</si>
  <si>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</si>
  <si>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</si>
  <si>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</si>
  <si>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</si>
  <si>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</si>
  <si>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</si>
  <si>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</si>
  <si>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</si>
  <si>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</si>
  <si>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</si>
  <si>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</si>
  <si>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</si>
  <si>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</si>
  <si>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</si>
  <si>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</si>
  <si>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</si>
  <si>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</si>
  <si>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</si>
  <si>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</si>
  <si>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</si>
  <si>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</si>
  <si>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</si>
  <si>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</si>
  <si>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</si>
  <si>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</si>
  <si>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</si>
  <si>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</si>
  <si>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</si>
  <si>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</si>
  <si>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</si>
  <si>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</si>
  <si>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</si>
  <si>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</si>
  <si>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</si>
  <si>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</si>
  <si>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</si>
  <si>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</si>
  <si>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</si>
  <si>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</si>
  <si>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</si>
  <si>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</si>
  <si>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</si>
  <si>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</si>
  <si>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</si>
  <si>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</si>
  <si>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</si>
  <si>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</si>
  <si>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</si>
  <si>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</si>
  <si>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</si>
  <si>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</si>
  <si>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</si>
  <si>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</si>
  <si>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</si>
  <si>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</si>
  <si>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</si>
  <si>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</si>
  <si>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</si>
  <si>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</si>
  <si>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</si>
  <si>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</si>
  <si>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</si>
  <si>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</si>
  <si>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</si>
  <si>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</si>
  <si>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</si>
  <si>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</si>
  <si>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</si>
  <si>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</si>
  <si>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</si>
  <si>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</si>
  <si>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</si>
  <si>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</si>
  <si>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</si>
  <si>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</si>
  <si>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</si>
  <si>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</si>
  <si>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</si>
  <si>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</si>
  <si>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</si>
  <si>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</si>
  <si>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</si>
  <si>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</si>
  <si>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</si>
  <si>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</si>
  <si>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</si>
  <si>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</si>
  <si>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</si>
  <si>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</si>
  <si>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</si>
  <si>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</si>
  <si>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</si>
  <si>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</si>
  <si>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</si>
  <si>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</si>
  <si>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</si>
  <si>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</si>
  <si>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</si>
  <si>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</si>
  <si>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</si>
  <si>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</si>
  <si>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</si>
  <si>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</si>
  <si>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</si>
  <si>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</si>
  <si>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</si>
  <si>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</si>
  <si>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</si>
  <si>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</si>
  <si>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</si>
  <si>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</si>
  <si>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</si>
  <si>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</si>
  <si>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</si>
  <si>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</si>
  <si>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</si>
  <si>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</si>
  <si>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</si>
  <si>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</si>
  <si>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</si>
  <si>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</si>
  <si>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</si>
  <si>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</si>
  <si>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</si>
  <si>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</si>
  <si>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</si>
  <si>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</si>
  <si>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</si>
  <si>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</si>
  <si>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</si>
  <si>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</si>
  <si>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</si>
  <si>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</si>
  <si>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</si>
  <si>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</si>
  <si>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</si>
  <si>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</si>
  <si>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</si>
  <si>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</si>
  <si>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</si>
  <si>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</si>
  <si>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</si>
  <si>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</si>
  <si>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</si>
  <si>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</si>
  <si>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</si>
  <si>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</si>
  <si>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</si>
  <si>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</si>
  <si>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</si>
  <si>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</si>
  <si>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</si>
  <si>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</si>
  <si>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</si>
  <si>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</si>
  <si>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</si>
  <si>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</si>
  <si>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</si>
  <si>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</si>
  <si>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</si>
  <si>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</si>
  <si>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</si>
  <si>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</si>
  <si>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</si>
  <si>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</si>
  <si>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</si>
  <si>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</si>
  <si>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</si>
  <si>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</si>
  <si>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</si>
  <si>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</si>
  <si>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</si>
  <si>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</si>
  <si>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</si>
  <si>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</si>
  <si>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</si>
  <si>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</si>
  <si>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</si>
  <si>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</si>
  <si>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</si>
  <si>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</si>
  <si>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</si>
  <si>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</si>
  <si>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</si>
  <si>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</si>
  <si>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</si>
  <si>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</si>
  <si>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</si>
  <si>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</si>
  <si>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</si>
  <si>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</si>
  <si>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</si>
  <si>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</si>
  <si>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</si>
  <si>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</si>
  <si>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</si>
  <si>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</si>
  <si>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</si>
  <si>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</si>
  <si>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</si>
  <si>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</si>
  <si>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</si>
  <si>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</si>
  <si>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</si>
  <si>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</si>
  <si>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</si>
  <si>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</si>
  <si>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</si>
  <si>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</si>
  <si>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</si>
  <si>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</si>
  <si>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</si>
  <si>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</si>
  <si>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</si>
  <si>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</si>
  <si>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</si>
  <si>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</si>
  <si>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</si>
  <si>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</si>
  <si>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</si>
  <si>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</si>
  <si>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</si>
  <si>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</si>
  <si>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</si>
  <si>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</si>
  <si>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</si>
  <si>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</si>
  <si>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</si>
  <si>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</si>
  <si>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</si>
  <si>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</si>
  <si>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</si>
  <si>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</si>
  <si>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</si>
  <si>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</si>
  <si>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</si>
  <si>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</si>
  <si>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</si>
  <si>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</si>
  <si>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</si>
  <si>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</si>
  <si>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</si>
  <si>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</si>
  <si>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</si>
  <si>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</si>
  <si>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</si>
  <si>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</si>
  <si>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</si>
  <si>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</si>
  <si>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</si>
  <si>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</si>
  <si>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</si>
  <si>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</si>
  <si>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</si>
  <si>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</si>
  <si>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</si>
  <si>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</si>
  <si>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</si>
  <si>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</si>
  <si>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</si>
  <si>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</si>
  <si>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</si>
  <si>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</si>
  <si>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</si>
  <si>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</si>
  <si>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</si>
  <si>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</si>
  <si>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</si>
  <si>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</si>
  <si>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</si>
  <si>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</si>
  <si>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</si>
  <si>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</si>
  <si>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</si>
  <si>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</si>
  <si>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</si>
  <si>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</si>
  <si>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</si>
  <si>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</si>
  <si>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</si>
  <si>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</si>
  <si>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</si>
  <si>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</si>
  <si>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</si>
  <si>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</si>
  <si>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</si>
  <si>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</si>
  <si>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</si>
  <si>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</si>
  <si>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</si>
  <si>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</si>
  <si>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</si>
  <si>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</si>
  <si>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</si>
  <si>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</si>
  <si>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</si>
  <si>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</si>
  <si>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</si>
  <si>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</si>
  <si>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</si>
  <si>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</si>
  <si>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</si>
  <si>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</si>
  <si>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</si>
  <si>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</si>
  <si>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</si>
  <si>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</si>
  <si>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</si>
  <si>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</si>
  <si>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</si>
  <si>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</si>
  <si>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</si>
  <si>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</si>
  <si>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</si>
  <si>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</si>
  <si>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</si>
  <si>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</si>
  <si>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</si>
  <si>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</si>
  <si>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</si>
  <si>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</si>
  <si>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</si>
  <si>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</si>
  <si>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</si>
  <si>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</si>
  <si>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</si>
  <si>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</si>
  <si>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</si>
  <si>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</si>
  <si>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</si>
  <si>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</si>
  <si>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</si>
  <si>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</si>
  <si>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</si>
  <si>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</si>
  <si>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</si>
  <si>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</si>
  <si>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</si>
  <si>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</si>
  <si>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</si>
  <si>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</si>
  <si>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</si>
  <si>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</si>
  <si>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</si>
  <si>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</si>
  <si>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</si>
  <si>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</si>
  <si>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</si>
  <si>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</si>
  <si>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</si>
  <si>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</si>
  <si>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</si>
  <si>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</si>
  <si>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</si>
  <si>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</si>
  <si>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</si>
  <si>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</si>
  <si>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</si>
  <si>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</si>
  <si>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</si>
  <si>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</si>
  <si>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</si>
  <si>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</si>
  <si>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</si>
  <si>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</si>
  <si>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</si>
  <si>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</si>
  <si>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</si>
  <si>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</si>
  <si>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</si>
  <si>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</si>
  <si>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</si>
  <si>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</si>
  <si>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</si>
  <si>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</si>
  <si>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</si>
  <si>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</si>
  <si>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</si>
  <si>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</si>
  <si>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</si>
  <si>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</si>
  <si>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</si>
  <si>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</si>
  <si>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</si>
  <si>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</si>
  <si>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</si>
  <si>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</si>
  <si>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</si>
  <si>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</si>
  <si>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</si>
  <si>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</si>
  <si>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</si>
  <si>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</si>
  <si>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</si>
  <si>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</si>
  <si>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</si>
  <si>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</si>
  <si>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</si>
  <si>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</si>
  <si>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</si>
  <si>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</si>
  <si>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</si>
  <si>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</si>
  <si>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</si>
  <si>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</si>
  <si>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</si>
  <si>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</si>
  <si>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</si>
  <si>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</si>
  <si>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</si>
  <si>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</si>
  <si>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</si>
  <si>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</si>
  <si>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</si>
  <si>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</si>
  <si>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</si>
  <si>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</si>
  <si>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</si>
  <si>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</si>
  <si>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</si>
  <si>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</si>
  <si>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</si>
  <si>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</si>
  <si>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</si>
  <si>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</si>
  <si>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</si>
  <si>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</si>
  <si>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</si>
  <si>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</si>
  <si>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</si>
  <si>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</si>
  <si>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</si>
  <si>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</si>
  <si>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</si>
  <si>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</si>
  <si>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</si>
  <si>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</si>
  <si>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</si>
  <si>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</si>
  <si>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</si>
  <si>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</si>
  <si>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</si>
  <si>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</si>
  <si>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</si>
  <si>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</si>
  <si>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</si>
  <si>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</si>
  <si>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</si>
  <si>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</si>
  <si>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</si>
  <si>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</si>
  <si>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</si>
  <si>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</si>
  <si>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</si>
  <si>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</si>
  <si>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</si>
  <si>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</si>
  <si>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</si>
  <si>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</si>
  <si>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</si>
  <si>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</si>
  <si>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</si>
  <si>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</si>
  <si>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</si>
  <si>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</si>
  <si>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</si>
  <si>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</si>
  <si>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</si>
  <si>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</si>
  <si>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</si>
  <si>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</si>
  <si>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</si>
  <si>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</si>
  <si>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</si>
  <si>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</si>
  <si>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</si>
  <si>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</si>
  <si>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</si>
  <si>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</si>
  <si>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</si>
  <si>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</si>
  <si>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</si>
  <si>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</si>
  <si>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</si>
  <si>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</si>
  <si>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</si>
  <si>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</si>
  <si>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</si>
  <si>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</si>
  <si>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</si>
  <si>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</si>
  <si>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</si>
  <si>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</si>
  <si>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</si>
  <si>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</si>
  <si>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</si>
  <si>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</si>
  <si>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</si>
  <si>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</si>
  <si>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</si>
  <si>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</si>
  <si>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</si>
  <si>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</si>
  <si>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</si>
  <si>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</si>
  <si>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</si>
  <si>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</si>
  <si>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</si>
  <si>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</si>
  <si>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</si>
  <si>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</si>
  <si>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</si>
  <si>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</si>
  <si>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</si>
  <si>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</si>
  <si>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</si>
  <si>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</si>
  <si>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</si>
  <si>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</si>
  <si>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</si>
  <si>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</si>
  <si>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</si>
  <si>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</si>
  <si>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</si>
  <si>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</si>
  <si>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</si>
  <si>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</si>
  <si>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</si>
  <si>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</si>
  <si>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</si>
  <si>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</si>
  <si>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</si>
  <si>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</si>
  <si>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</si>
  <si>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</si>
  <si>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</si>
  <si>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</si>
  <si>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</si>
  <si>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</si>
  <si>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</si>
  <si>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</si>
  <si>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</si>
  <si>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</si>
  <si>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</si>
  <si>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</si>
  <si>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</si>
  <si>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</si>
  <si>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</si>
  <si>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</si>
  <si>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</si>
  <si>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</si>
  <si>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</si>
  <si>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</si>
  <si>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</si>
  <si>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</si>
  <si>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</si>
  <si>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</si>
  <si>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</si>
  <si>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</si>
  <si>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</si>
  <si>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</si>
  <si>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</si>
  <si>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</si>
  <si>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</si>
  <si>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</si>
  <si>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</si>
  <si>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</si>
  <si>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</si>
  <si>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</si>
  <si>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</si>
  <si>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</si>
  <si>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</si>
  <si>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</si>
  <si>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</si>
  <si>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</si>
  <si>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</si>
  <si>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</si>
  <si>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</si>
  <si>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</si>
  <si>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</si>
  <si>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</si>
  <si>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</si>
  <si>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</si>
  <si>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</si>
  <si>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</si>
  <si>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</si>
  <si>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</si>
  <si>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</si>
  <si>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</si>
  <si>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</si>
  <si>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</si>
  <si>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</si>
  <si>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</si>
  <si>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</si>
  <si>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</si>
  <si>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</si>
  <si>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</si>
  <si>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</si>
  <si>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</si>
  <si>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</si>
  <si>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</si>
  <si>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</si>
  <si>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</si>
  <si>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</si>
  <si>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</si>
  <si>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</si>
  <si>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</si>
  <si>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</si>
  <si>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</si>
  <si>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</si>
  <si>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</si>
  <si>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</si>
  <si>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</si>
  <si>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</si>
  <si>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</si>
  <si>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</si>
  <si>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</si>
  <si>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</si>
  <si>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</si>
  <si>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</si>
  <si>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</si>
  <si>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</si>
  <si>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</si>
  <si>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</si>
  <si>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</si>
  <si>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</si>
  <si>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</si>
  <si>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</si>
  <si>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</si>
  <si>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</si>
  <si>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</si>
  <si>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</si>
  <si>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</si>
  <si>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</si>
  <si>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</si>
  <si>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</si>
  <si>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</si>
  <si>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</si>
  <si>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</si>
  <si>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</si>
  <si>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</si>
  <si>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</si>
  <si>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</si>
  <si>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</si>
  <si>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</si>
  <si>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</si>
  <si>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</si>
  <si>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</si>
  <si>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</si>
  <si>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</si>
  <si>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</si>
  <si>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</si>
  <si>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</si>
  <si>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</si>
  <si>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</si>
  <si>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</si>
  <si>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</si>
  <si>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</si>
  <si>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</si>
  <si>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</si>
  <si>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</si>
  <si>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</si>
  <si>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</si>
  <si>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</si>
  <si>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</si>
  <si>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</si>
  <si>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</si>
  <si>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</si>
  <si>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</si>
  <si>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</si>
  <si>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</si>
  <si>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</si>
  <si>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</si>
  <si>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</si>
  <si>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</si>
  <si>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</si>
  <si>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</si>
  <si>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</si>
  <si>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</si>
  <si>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</si>
  <si>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</si>
  <si>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</si>
  <si>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</si>
  <si>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</si>
  <si>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</si>
  <si>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</si>
  <si>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</si>
  <si>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</si>
  <si>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</si>
  <si>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</si>
  <si>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</si>
  <si>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</si>
  <si>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</si>
  <si>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</si>
  <si>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</si>
  <si>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</si>
  <si>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</si>
  <si>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</si>
  <si>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</si>
  <si>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</si>
  <si>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</si>
  <si>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</si>
  <si>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</si>
  <si>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</si>
  <si>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</si>
  <si>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</si>
  <si>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</si>
  <si>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</si>
  <si>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</si>
  <si>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</si>
  <si>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</si>
  <si>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</si>
  <si>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</si>
  <si>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</si>
  <si>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</si>
  <si>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</si>
  <si>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</si>
  <si>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</si>
  <si>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</si>
  <si>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</si>
  <si>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</si>
  <si>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</si>
  <si>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</si>
  <si>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</si>
  <si>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</si>
  <si>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</si>
  <si>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</si>
  <si>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</si>
  <si>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</si>
  <si>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</si>
  <si>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</si>
  <si>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</si>
  <si>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</si>
  <si>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</si>
  <si>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</si>
  <si>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</si>
  <si>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</si>
  <si>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</si>
  <si>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</si>
  <si>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</si>
  <si>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</si>
  <si>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</si>
  <si>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</si>
  <si>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</si>
  <si>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</si>
  <si>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</si>
  <si>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</si>
  <si>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</si>
  <si>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</si>
  <si>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</si>
  <si>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</si>
  <si>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</si>
  <si>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</si>
  <si>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</si>
  <si>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</si>
  <si>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</si>
  <si>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</si>
  <si>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</si>
  <si>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</si>
  <si>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</si>
  <si>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</si>
  <si>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</si>
  <si>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</si>
  <si>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</si>
  <si>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</si>
  <si>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</si>
  <si>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</si>
  <si>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</si>
  <si>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</si>
  <si>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</si>
  <si>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</si>
  <si>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</si>
  <si>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</si>
  <si>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</si>
  <si>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</si>
  <si>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</si>
  <si>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</si>
  <si>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</si>
  <si>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</si>
  <si>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</si>
  <si>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</si>
  <si>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</si>
  <si>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</si>
  <si>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</si>
  <si>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</si>
  <si>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</si>
  <si>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</si>
  <si>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</si>
  <si>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</si>
  <si>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</si>
  <si>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</si>
  <si>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</si>
  <si>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</si>
  <si>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</si>
  <si>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</si>
  <si>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</si>
  <si>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</si>
  <si>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</si>
  <si>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</si>
  <si>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</si>
  <si>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</si>
  <si>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</si>
  <si>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</si>
  <si>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</si>
  <si>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</si>
  <si>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</si>
  <si>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</si>
  <si>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</si>
  <si>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</si>
  <si>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</si>
  <si>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</si>
  <si>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</si>
  <si>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</si>
  <si>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</si>
  <si>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</si>
  <si>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</si>
  <si>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</si>
  <si>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</si>
  <si>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</si>
  <si>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</si>
  <si>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</si>
  <si>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</si>
  <si>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</si>
  <si>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</si>
  <si>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</si>
  <si>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</si>
  <si>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</si>
  <si>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</si>
  <si>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</si>
  <si>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</si>
  <si>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</si>
  <si>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</si>
  <si>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</si>
  <si>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</si>
  <si>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</si>
  <si>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</si>
  <si>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</si>
  <si>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</si>
  <si>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</si>
  <si>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</si>
  <si>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</si>
  <si>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</si>
  <si>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</si>
  <si>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</si>
  <si>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</si>
  <si>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</si>
  <si>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</si>
  <si>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</si>
  <si>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</si>
  <si>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</si>
  <si>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</si>
  <si>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</si>
  <si>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</si>
  <si>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</si>
  <si>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</si>
  <si>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</si>
  <si>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</si>
  <si>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</si>
  <si>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</si>
  <si>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</si>
  <si>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</si>
  <si>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</si>
  <si>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</si>
  <si>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</si>
  <si>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</si>
  <si>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</si>
  <si>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</si>
  <si>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</si>
  <si>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</si>
  <si>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</si>
  <si>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</si>
  <si>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</si>
  <si>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</si>
  <si>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</si>
  <si>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</si>
  <si>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</si>
  <si>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</si>
  <si>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</si>
  <si>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</si>
  <si>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</si>
  <si>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</si>
  <si>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</si>
  <si>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</si>
  <si>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</si>
  <si>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</si>
  <si>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</si>
  <si>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</si>
  <si>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</si>
  <si>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</si>
  <si>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</si>
  <si>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</si>
  <si>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</si>
  <si>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</si>
  <si>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</si>
  <si>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</si>
  <si>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</si>
  <si>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</si>
  <si>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</si>
  <si>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</si>
  <si>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</si>
  <si>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</si>
  <si>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</si>
  <si>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</si>
  <si>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</si>
  <si>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</si>
  <si>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</si>
  <si>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</si>
  <si>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</si>
  <si>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</si>
  <si>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</si>
  <si>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</si>
  <si>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</si>
  <si>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</si>
  <si>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</si>
  <si>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</si>
  <si>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</si>
  <si>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</si>
  <si>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</si>
  <si>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</si>
  <si>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</si>
  <si>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</si>
  <si>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</si>
  <si>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</si>
  <si>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</si>
  <si>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</si>
  <si>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</si>
  <si>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</si>
  <si>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</si>
  <si>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</si>
  <si>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</si>
  <si>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</si>
  <si>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</si>
  <si>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</si>
  <si>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</si>
  <si>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</si>
  <si>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</si>
  <si>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</si>
  <si>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</si>
  <si>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</si>
  <si>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</si>
  <si>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</si>
  <si>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</si>
  <si>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</si>
  <si>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</si>
  <si>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</si>
  <si>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</si>
  <si>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</si>
  <si>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</si>
  <si>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</si>
  <si>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</si>
  <si>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</si>
  <si>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</si>
  <si>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</si>
  <si>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</si>
  <si>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</si>
  <si>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</si>
  <si>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</si>
  <si>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</si>
  <si>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</si>
  <si>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</si>
  <si>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</si>
  <si>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</si>
  <si>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</si>
  <si>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</si>
  <si>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</si>
  <si>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</si>
  <si>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</si>
  <si>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</si>
  <si>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</si>
  <si>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</si>
  <si>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</si>
  <si>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</si>
  <si>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</si>
  <si>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</si>
  <si>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</si>
  <si>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</si>
  <si>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</si>
  <si>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</si>
  <si>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</si>
  <si>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</si>
  <si>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</si>
  <si>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</si>
  <si>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</si>
  <si>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</si>
  <si>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</si>
  <si>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</si>
  <si>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</si>
  <si>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</si>
  <si>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</si>
  <si>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</si>
  <si>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</si>
  <si>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</si>
  <si>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</si>
  <si>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</si>
  <si>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</si>
  <si>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</si>
  <si>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</si>
  <si>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</si>
  <si>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</si>
  <si>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</si>
  <si>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</si>
  <si>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</si>
  <si>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</si>
  <si>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</si>
  <si>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</si>
  <si>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</si>
  <si>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</si>
  <si>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</si>
  <si>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</si>
  <si>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</si>
  <si>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</si>
  <si>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</si>
  <si>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</si>
  <si>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</si>
  <si>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</si>
  <si>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</si>
  <si>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</si>
  <si>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</si>
  <si>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</si>
  <si>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</si>
  <si>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</si>
  <si>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</si>
  <si>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</si>
  <si>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</si>
  <si>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</si>
  <si>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</si>
  <si>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</si>
  <si>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</si>
  <si>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NO</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</si>
  <si>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</si>
  <si>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</si>
  <si>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</si>
  <si>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</si>
  <si>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</si>
  <si>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</si>
  <si>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</si>
  <si>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</si>
  <si>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</si>
  <si>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</si>
  <si>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</si>
  <si>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</si>
  <si>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</si>
  <si>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</si>
  <si>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</si>
  <si>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</si>
  <si>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</si>
  <si>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</si>
  <si>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</si>
  <si>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</si>
  <si>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</si>
  <si>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Medium- and Heavy-Duty Trucksc</t>
  </si>
  <si>
    <t>Buses</t>
  </si>
  <si>
    <t>Motorcycles</t>
  </si>
  <si>
    <t>Recreational Boatsd</t>
  </si>
  <si>
    <t>Distillate Fuel Oil (Diesel)b</t>
  </si>
  <si>
    <t>Rail</t>
  </si>
  <si>
    <t>Jet Fuel</t>
  </si>
  <si>
    <t>Military Aircraft</t>
  </si>
  <si>
    <t>General Aviation Aircraft</t>
  </si>
  <si>
    <t xml:space="preserve">International Bunker Fuels from Commercial Aviation </t>
  </si>
  <si>
    <t>Aviation Gasoline</t>
  </si>
  <si>
    <t>Residual Fuel Oil</t>
  </si>
  <si>
    <t>Natural Gas j</t>
  </si>
  <si>
    <t>Medium- and Heavy-Duty Trucks</t>
  </si>
  <si>
    <t>LPG j</t>
  </si>
  <si>
    <t>Biofuels-Ethanoli</t>
  </si>
  <si>
    <t>Biofuels-Biodieseli</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</si>
  <si>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</si>
  <si>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c Includes medium- and heavy-duty trucks over 8,500 lbs.</t>
  </si>
  <si>
    <t>e Note that large year over year fluctuations in emission estimates partially reflect nature of data collection for these sources.</t>
  </si>
  <si>
    <t>f Official estimates exclude emissions from the combustion of both aviation and marine international bunker fuels; however, estimates including international bunker fuel-related emissions are presented for informational purposes.</t>
  </si>
  <si>
    <t xml:space="preserve">g Commercial aircraft, as modeled in FAA’s Aviation Environmental Design Tool (AEDT), consists of passenger aircraft, cargo, and other chartered flights. </t>
  </si>
  <si>
    <t>h Pipelines reflect CO2 emissions from natural gas-powered pipelines transporting natural gas.</t>
  </si>
  <si>
    <t>k Includes emissions from rail electricity.</t>
  </si>
  <si>
    <t xml:space="preserve">l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2018 time period.  </t>
  </si>
  <si>
    <t>Table 3-14:  CH4 Emissions from Mobile Combustion (MMT CO2 Eq.)</t>
  </si>
  <si>
    <t>Medium- and Heavy-Duty Trucks and Buses</t>
  </si>
  <si>
    <t>Alternative Fuel On-Road</t>
  </si>
  <si>
    <t>Ships and Boats</t>
  </si>
  <si>
    <t>Aircraft</t>
  </si>
  <si>
    <t xml:space="preserve">a See Annex 3.2 for definitions of on-road vehicle types. </t>
  </si>
  <si>
    <t>d Includes equipment, such as tractors and combines, as well as fuel consumption from trucks that are used off-road in agriculture.</t>
  </si>
  <si>
    <t>e Includes equipment, such as cranes, dumpers, and excavators, as well as fuel consumption from trucks that are used off-road in construction.</t>
  </si>
  <si>
    <t>f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</si>
  <si>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Table 3-15:  N2O Emissions from Mobile Combustion (MMT CO2 Eq.)</t>
  </si>
  <si>
    <t>Rail c</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</si>
  <si>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</si>
  <si>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</si>
  <si>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</si>
  <si>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</si>
  <si>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</si>
  <si>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</si>
  <si>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</si>
  <si>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</si>
  <si>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</si>
  <si>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</si>
  <si>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</si>
  <si>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</si>
  <si>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</si>
  <si>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</si>
  <si>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</si>
  <si>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</si>
  <si>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</si>
  <si>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</si>
  <si>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</si>
  <si>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</si>
  <si>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</si>
  <si>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</si>
  <si>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</si>
  <si>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</si>
  <si>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</si>
  <si>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</si>
  <si>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</si>
  <si>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</si>
  <si>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</si>
  <si>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</si>
  <si>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</si>
  <si>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</si>
  <si>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</si>
  <si>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</si>
  <si>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</si>
  <si>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</si>
  <si>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</si>
  <si>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</si>
  <si>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</si>
  <si>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</si>
  <si>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</si>
  <si>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</si>
  <si>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</si>
  <si>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</si>
  <si>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</si>
  <si>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</si>
  <si>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</si>
  <si>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</si>
  <si>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</si>
  <si>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</si>
  <si>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</si>
  <si>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</si>
  <si>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</si>
  <si>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</si>
  <si>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</si>
  <si>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</si>
  <si>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</si>
  <si>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</si>
  <si>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</si>
  <si>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</si>
  <si>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</si>
  <si>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</si>
  <si>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</si>
  <si>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</si>
  <si>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</si>
  <si>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</si>
  <si>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</si>
  <si>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</si>
  <si>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</si>
  <si>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</si>
  <si>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</si>
  <si>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</si>
  <si>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</si>
  <si>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</si>
  <si>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</si>
  <si>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</si>
  <si>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</si>
  <si>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</si>
  <si>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</si>
  <si>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</si>
  <si>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</si>
  <si>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</si>
  <si>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</si>
  <si>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</si>
  <si>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</si>
  <si>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</si>
  <si>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</si>
  <si>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</si>
  <si>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</si>
  <si>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</si>
  <si>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</si>
  <si>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</si>
  <si>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</si>
  <si>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</si>
  <si>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</si>
  <si>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</si>
  <si>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Process Emissions in CO2e Excluding Ag and Waste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</si>
  <si>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</si>
  <si>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</si>
  <si>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</si>
  <si>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</si>
  <si>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</si>
  <si>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</si>
  <si>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</si>
  <si>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</si>
  <si>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</si>
  <si>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</si>
  <si>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</si>
  <si>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</si>
  <si>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</si>
  <si>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</si>
  <si>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</si>
  <si>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</si>
  <si>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</si>
  <si>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</si>
  <si>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</si>
  <si>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</si>
  <si>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</si>
  <si>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</si>
  <si>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</si>
  <si>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</si>
  <si>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</si>
  <si>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</si>
  <si>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</si>
  <si>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</si>
  <si>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</si>
  <si>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</si>
  <si>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</si>
  <si>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</si>
  <si>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</si>
  <si>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</si>
  <si>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</si>
  <si>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</si>
  <si>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</si>
  <si>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</si>
  <si>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</si>
  <si>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</si>
  <si>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</si>
  <si>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</si>
  <si>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</si>
  <si>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</si>
  <si>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</si>
  <si>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</si>
  <si>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</si>
  <si>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</si>
  <si>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</si>
  <si>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</si>
  <si>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</si>
  <si>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</si>
  <si>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</si>
  <si>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</si>
  <si>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</si>
  <si>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</si>
  <si>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</si>
  <si>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</si>
  <si>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</si>
  <si>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</si>
  <si>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</si>
  <si>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</si>
  <si>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</si>
  <si>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</si>
  <si>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</si>
  <si>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</si>
  <si>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</si>
  <si>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</si>
  <si>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</si>
  <si>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</si>
  <si>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</si>
  <si>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</si>
  <si>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</si>
  <si>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</si>
  <si>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</si>
  <si>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</si>
  <si>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</si>
  <si>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</si>
  <si>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</si>
  <si>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</si>
  <si>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</si>
  <si>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</si>
  <si>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</si>
  <si>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</si>
  <si>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</si>
  <si>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</si>
  <si>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</si>
  <si>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</si>
  <si>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</si>
  <si>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</si>
  <si>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</si>
  <si>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</si>
  <si>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</si>
  <si>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</si>
  <si>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</si>
  <si>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</si>
  <si>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</si>
  <si>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</si>
  <si>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</si>
  <si>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</si>
  <si>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</si>
  <si>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</si>
  <si>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</si>
  <si>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</si>
  <si>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</si>
  <si>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</si>
  <si>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</si>
  <si>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</si>
  <si>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</si>
  <si>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</si>
  <si>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</si>
  <si>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</si>
  <si>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</si>
  <si>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</si>
  <si>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</si>
  <si>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</si>
  <si>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</si>
  <si>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</si>
  <si>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</si>
  <si>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</si>
  <si>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</si>
  <si>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</si>
  <si>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</si>
  <si>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</si>
  <si>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</si>
  <si>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</si>
  <si>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</si>
  <si>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</si>
  <si>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</si>
  <si>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</si>
  <si>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</si>
  <si>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</si>
  <si>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</si>
  <si>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</si>
  <si>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</si>
  <si>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</si>
  <si>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</si>
  <si>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</si>
  <si>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</si>
  <si>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</si>
  <si>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</si>
  <si>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</si>
  <si>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</si>
  <si>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</si>
  <si>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</si>
  <si>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</si>
  <si>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</si>
  <si>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</si>
  <si>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</si>
  <si>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</si>
  <si>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</si>
  <si>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</si>
  <si>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</si>
  <si>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</si>
  <si>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</si>
  <si>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</si>
  <si>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</si>
  <si>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</si>
  <si>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</si>
  <si>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</si>
  <si>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</si>
  <si>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</si>
  <si>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</si>
  <si>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</si>
  <si>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</si>
  <si>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</si>
  <si>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</si>
  <si>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</si>
  <si>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</si>
  <si>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</si>
  <si>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</si>
  <si>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</si>
  <si>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</si>
  <si>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</si>
  <si>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</si>
  <si>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</si>
  <si>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</si>
  <si>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</si>
  <si>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</si>
  <si>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</si>
  <si>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</si>
  <si>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</si>
  <si>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</si>
  <si>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</si>
  <si>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</si>
  <si>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</si>
  <si>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</si>
  <si>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</si>
  <si>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</si>
  <si>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</si>
  <si>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</si>
  <si>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</si>
  <si>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</si>
  <si>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</si>
  <si>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</si>
  <si>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</si>
  <si>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</si>
  <si>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</si>
  <si>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</si>
  <si>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</si>
  <si>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</si>
  <si>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</si>
  <si>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</si>
  <si>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</si>
  <si>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</si>
  <si>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</si>
  <si>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</si>
  <si>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</si>
  <si>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</si>
  <si>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</si>
  <si>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</si>
  <si>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</si>
  <si>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</si>
  <si>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</si>
  <si>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</si>
  <si>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</si>
  <si>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</si>
  <si>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</si>
  <si>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</si>
  <si>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</si>
  <si>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</si>
  <si>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</si>
  <si>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</si>
  <si>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</si>
  <si>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</si>
  <si>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</si>
  <si>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</si>
  <si>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</si>
  <si>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</si>
  <si>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</si>
  <si>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</si>
  <si>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</si>
  <si>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</si>
  <si>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</si>
  <si>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</si>
  <si>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</si>
  <si>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</si>
  <si>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</si>
  <si>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</si>
  <si>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</si>
  <si>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</si>
  <si>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</si>
  <si>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</si>
  <si>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</si>
  <si>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</si>
  <si>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</si>
  <si>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</si>
  <si>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</si>
  <si>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</si>
  <si>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</si>
  <si>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</si>
  <si>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</si>
  <si>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</si>
  <si>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</si>
  <si>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</si>
  <si>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</si>
  <si>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</si>
  <si>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</si>
  <si>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</si>
  <si>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</si>
  <si>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</si>
  <si>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</si>
  <si>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</si>
  <si>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</si>
  <si>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</si>
  <si>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</si>
  <si>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</si>
  <si>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</si>
  <si>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</si>
  <si>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</si>
  <si>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</si>
  <si>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</si>
  <si>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</si>
  <si>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</si>
  <si>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</si>
  <si>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</si>
  <si>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</si>
  <si>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</si>
  <si>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</si>
  <si>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</si>
  <si>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</si>
  <si>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</si>
  <si>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</si>
  <si>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</si>
  <si>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</si>
  <si>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</si>
  <si>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</si>
  <si>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</si>
  <si>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</si>
  <si>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</si>
  <si>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</si>
  <si>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</si>
  <si>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</si>
  <si>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</si>
  <si>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</si>
  <si>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</si>
  <si>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</si>
  <si>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</si>
  <si>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</si>
  <si>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</si>
  <si>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</si>
  <si>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</si>
  <si>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</si>
  <si>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</si>
  <si>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</si>
  <si>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</si>
  <si>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</si>
  <si>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</si>
  <si>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</si>
  <si>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</si>
  <si>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</si>
  <si>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</si>
  <si>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</si>
  <si>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</si>
  <si>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</si>
  <si>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</si>
  <si>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</si>
  <si>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</si>
  <si>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</si>
  <si>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</si>
  <si>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</si>
  <si>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</si>
  <si>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</si>
  <si>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</si>
  <si>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</si>
  <si>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</si>
  <si>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</si>
  <si>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</si>
  <si>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</si>
  <si>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</si>
  <si>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</si>
  <si>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</si>
  <si>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</si>
  <si>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</si>
  <si>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</si>
  <si>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</si>
  <si>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</si>
  <si>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</si>
  <si>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</si>
  <si>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</si>
  <si>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</si>
  <si>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</si>
  <si>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</si>
  <si>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</si>
  <si>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</si>
  <si>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</si>
  <si>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</si>
  <si>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</si>
  <si>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</si>
  <si>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</si>
  <si>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</si>
  <si>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</si>
  <si>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</si>
  <si>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</si>
  <si>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</si>
  <si>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</si>
  <si>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</si>
  <si>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</si>
  <si>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</si>
  <si>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</si>
  <si>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</si>
  <si>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</si>
  <si>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</si>
  <si>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</si>
  <si>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</si>
  <si>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</si>
  <si>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</si>
  <si>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</si>
  <si>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</si>
  <si>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</si>
  <si>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</si>
  <si>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</si>
  <si>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</si>
  <si>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</si>
  <si>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</si>
  <si>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</si>
  <si>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</si>
  <si>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</si>
  <si>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</si>
  <si>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</si>
  <si>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</si>
  <si>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</si>
  <si>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</si>
  <si>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</si>
  <si>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</si>
  <si>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</si>
  <si>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</si>
  <si>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</si>
  <si>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</si>
  <si>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</si>
  <si>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</si>
  <si>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</si>
  <si>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</si>
  <si>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</si>
  <si>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</si>
  <si>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</si>
  <si>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</si>
  <si>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</si>
  <si>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</si>
  <si>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</si>
  <si>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</si>
  <si>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</si>
  <si>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</si>
  <si>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</si>
  <si>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</si>
  <si>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</si>
  <si>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</si>
  <si>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</si>
  <si>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</si>
  <si>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</si>
  <si>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</si>
  <si>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</si>
  <si>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</si>
  <si>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</si>
  <si>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</si>
  <si>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</si>
  <si>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</si>
  <si>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</si>
  <si>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</si>
  <si>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</si>
  <si>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</si>
  <si>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</si>
  <si>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</si>
  <si>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</si>
  <si>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</si>
  <si>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</si>
  <si>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</si>
  <si>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</si>
  <si>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</si>
  <si>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</si>
  <si>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</si>
  <si>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</si>
  <si>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</si>
  <si>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</si>
  <si>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</si>
  <si>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</si>
  <si>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</si>
  <si>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</si>
  <si>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</si>
  <si>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</si>
  <si>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</si>
  <si>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</si>
  <si>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</si>
  <si>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</si>
  <si>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</si>
  <si>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</si>
  <si>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</si>
  <si>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</si>
  <si>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</si>
  <si>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</si>
  <si>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</si>
  <si>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</si>
  <si>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</si>
  <si>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</si>
  <si>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</si>
  <si>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</si>
  <si>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</si>
  <si>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</si>
  <si>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</si>
  <si>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</si>
  <si>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</si>
  <si>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</si>
  <si>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</si>
  <si>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</si>
  <si>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</si>
  <si>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</si>
  <si>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</si>
  <si>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</si>
  <si>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</si>
  <si>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</si>
  <si>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</si>
  <si>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</si>
  <si>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</si>
  <si>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</si>
  <si>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</si>
  <si>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</si>
  <si>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</si>
  <si>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</si>
  <si>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</si>
  <si>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</si>
  <si>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</si>
  <si>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</si>
  <si>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</si>
  <si>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</si>
  <si>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</si>
  <si>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</si>
  <si>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</si>
  <si>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</si>
  <si>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</si>
  <si>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</si>
  <si>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</si>
  <si>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</si>
  <si>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</si>
  <si>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</si>
  <si>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</si>
  <si>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</si>
  <si>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</si>
  <si>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</si>
  <si>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</si>
  <si>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</si>
  <si>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</si>
  <si>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</si>
  <si>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</si>
  <si>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</si>
  <si>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</si>
  <si>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</si>
  <si>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</si>
  <si>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</si>
  <si>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</si>
  <si>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</si>
  <si>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</si>
  <si>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</si>
  <si>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</si>
  <si>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</si>
  <si>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</si>
  <si>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</si>
  <si>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</si>
  <si>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</si>
  <si>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</si>
  <si>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</si>
  <si>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</si>
  <si>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</si>
  <si>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</si>
  <si>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</si>
  <si>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</si>
  <si>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</si>
  <si>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</si>
  <si>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</si>
  <si>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</si>
  <si>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</si>
  <si>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</si>
  <si>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</si>
  <si>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</si>
  <si>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</si>
  <si>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</si>
  <si>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</si>
  <si>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</si>
  <si>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</si>
  <si>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</si>
  <si>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</si>
  <si>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</si>
  <si>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</si>
  <si>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</si>
  <si>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</si>
  <si>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</si>
  <si>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</si>
  <si>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</si>
  <si>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</si>
  <si>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</si>
  <si>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</si>
  <si>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</si>
  <si>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</si>
  <si>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</si>
  <si>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</si>
  <si>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</si>
  <si>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</si>
  <si>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</si>
  <si>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</si>
  <si>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</si>
  <si>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</si>
  <si>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</si>
  <si>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</si>
  <si>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</si>
  <si>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</si>
  <si>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</si>
  <si>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</si>
  <si>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</si>
  <si>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</si>
  <si>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</si>
  <si>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</si>
  <si>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</si>
  <si>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</si>
  <si>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</si>
  <si>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</si>
  <si>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</si>
  <si>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</si>
  <si>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</si>
  <si>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</si>
  <si>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</si>
  <si>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</si>
  <si>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</si>
  <si>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</si>
  <si>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</si>
  <si>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</si>
  <si>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</si>
  <si>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</si>
  <si>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</si>
  <si>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</si>
  <si>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</si>
  <si>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</si>
  <si>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</si>
  <si>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</si>
  <si>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</si>
  <si>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</si>
  <si>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</si>
  <si>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</si>
  <si>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</si>
  <si>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</si>
  <si>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</si>
  <si>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</si>
  <si>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</si>
  <si>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</si>
  <si>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</si>
  <si>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</si>
  <si>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</si>
  <si>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</si>
  <si>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</si>
  <si>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</si>
  <si>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</si>
  <si>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</si>
  <si>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</si>
  <si>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</si>
  <si>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</si>
  <si>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</si>
  <si>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</si>
  <si>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</si>
  <si>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</si>
  <si>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</si>
  <si>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</si>
  <si>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</si>
  <si>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</si>
  <si>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</si>
  <si>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</si>
  <si>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</si>
  <si>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</si>
  <si>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</si>
  <si>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</si>
  <si>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</si>
  <si>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</si>
  <si>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</si>
  <si>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</si>
  <si>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</si>
  <si>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</si>
  <si>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</si>
  <si>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</si>
  <si>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</si>
  <si>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</si>
  <si>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</si>
  <si>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</si>
  <si>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</si>
  <si>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</si>
  <si>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</si>
  <si>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</si>
  <si>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</si>
  <si>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</si>
  <si>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</si>
  <si>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</si>
  <si>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</si>
  <si>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</si>
  <si>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</si>
  <si>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</si>
  <si>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</si>
  <si>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</si>
  <si>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</si>
  <si>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</si>
  <si>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</si>
  <si>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</si>
  <si>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</si>
  <si>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</si>
  <si>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</si>
  <si>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</si>
  <si>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</si>
  <si>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</si>
  <si>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</si>
  <si>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</si>
  <si>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</si>
  <si>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</si>
  <si>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</si>
  <si>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</si>
  <si>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</si>
  <si>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</si>
  <si>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</si>
  <si>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</si>
  <si>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</si>
  <si>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</si>
  <si>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</si>
  <si>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</si>
  <si>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</si>
  <si>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</si>
  <si>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</si>
  <si>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</si>
  <si>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</si>
  <si>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</si>
  <si>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</si>
  <si>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</si>
  <si>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</si>
  <si>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</si>
  <si>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</si>
  <si>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</si>
  <si>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</si>
  <si>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</si>
  <si>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</si>
  <si>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</si>
  <si>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</si>
  <si>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</si>
  <si>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</si>
  <si>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</si>
  <si>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</si>
  <si>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</si>
  <si>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</si>
  <si>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</si>
  <si>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</si>
  <si>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</si>
  <si>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</si>
  <si>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</si>
  <si>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</si>
  <si>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</si>
  <si>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</si>
  <si>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</si>
  <si>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</si>
  <si>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</si>
  <si>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</si>
  <si>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</si>
  <si>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</si>
  <si>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</si>
  <si>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</si>
  <si>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</si>
  <si>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</si>
  <si>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</si>
  <si>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</si>
  <si>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</si>
  <si>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</si>
  <si>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</si>
  <si>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</si>
  <si>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</si>
  <si>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</si>
  <si>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</si>
  <si>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</si>
  <si>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</si>
  <si>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</si>
  <si>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</si>
  <si>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</si>
  <si>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</si>
  <si>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</si>
  <si>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</si>
  <si>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</si>
  <si>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</si>
  <si>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</si>
  <si>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</si>
  <si>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</si>
  <si>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</si>
  <si>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</si>
  <si>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</si>
  <si>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</si>
  <si>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</si>
  <si>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</si>
  <si>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</si>
  <si>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</si>
  <si>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</si>
  <si>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</si>
  <si>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</si>
  <si>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</si>
  <si>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</si>
  <si>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</si>
  <si>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</si>
  <si>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</si>
  <si>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</si>
  <si>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</si>
  <si>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</si>
  <si>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</si>
  <si>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</si>
  <si>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</si>
  <si>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</si>
  <si>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</si>
  <si>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</si>
  <si>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</si>
  <si>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</si>
  <si>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</si>
  <si>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</si>
  <si>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</si>
  <si>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</si>
  <si>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</si>
  <si>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</si>
  <si>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</si>
  <si>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</si>
  <si>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</si>
  <si>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</si>
  <si>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</si>
  <si>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</si>
  <si>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</si>
  <si>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</si>
  <si>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</si>
  <si>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</si>
  <si>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</si>
  <si>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</si>
  <si>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</si>
  <si>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</si>
  <si>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</si>
  <si>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</si>
  <si>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</si>
  <si>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</si>
  <si>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</si>
  <si>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</si>
  <si>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</si>
  <si>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</si>
  <si>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</si>
  <si>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</si>
  <si>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</si>
  <si>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</si>
  <si>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</si>
  <si>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</si>
  <si>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</si>
  <si>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</si>
  <si>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</si>
  <si>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</si>
  <si>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</si>
  <si>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</si>
  <si>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</si>
  <si>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</si>
  <si>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</si>
  <si>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</si>
  <si>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</si>
  <si>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</si>
  <si>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</si>
  <si>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</si>
  <si>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</si>
  <si>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</si>
  <si>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</si>
  <si>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</si>
  <si>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</si>
  <si>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</si>
  <si>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</si>
  <si>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</si>
  <si>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</si>
  <si>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</si>
  <si>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</si>
  <si>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</si>
  <si>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</si>
  <si>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</si>
  <si>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</si>
  <si>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</si>
  <si>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</si>
  <si>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</si>
  <si>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</si>
  <si>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</si>
  <si>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</si>
  <si>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</si>
  <si>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</si>
  <si>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</si>
  <si>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</si>
  <si>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</si>
  <si>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</si>
  <si>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</si>
  <si>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</si>
  <si>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</si>
  <si>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</si>
  <si>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</si>
  <si>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</si>
  <si>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</si>
  <si>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</si>
  <si>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</si>
  <si>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</si>
  <si>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</si>
  <si>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</si>
  <si>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</si>
  <si>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</si>
  <si>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</si>
  <si>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</si>
  <si>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</si>
  <si>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</si>
  <si>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</si>
  <si>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</si>
  <si>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</si>
  <si>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</si>
  <si>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</si>
  <si>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</si>
  <si>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</si>
  <si>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</si>
  <si>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</si>
  <si>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</si>
  <si>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</si>
  <si>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</si>
  <si>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</si>
  <si>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</si>
  <si>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</si>
  <si>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</si>
  <si>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</si>
  <si>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</si>
  <si>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</si>
  <si>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</si>
  <si>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</si>
  <si>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</si>
  <si>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</si>
  <si>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</si>
  <si>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</si>
  <si>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</si>
  <si>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</si>
  <si>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</si>
  <si>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</si>
  <si>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</si>
  <si>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</si>
  <si>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</si>
  <si>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</si>
  <si>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</si>
  <si>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</si>
  <si>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</si>
  <si>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</si>
  <si>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</si>
  <si>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</si>
  <si>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</si>
  <si>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</si>
  <si>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</si>
  <si>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</si>
  <si>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</si>
  <si>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</si>
  <si>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</si>
  <si>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</si>
  <si>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</si>
  <si>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</si>
  <si>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</si>
  <si>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</si>
  <si>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</si>
  <si>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</si>
  <si>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</si>
  <si>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</si>
  <si>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</si>
  <si>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</si>
  <si>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</si>
  <si>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</si>
  <si>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</si>
  <si>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</si>
  <si>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</si>
  <si>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</si>
  <si>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</si>
  <si>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</si>
  <si>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</si>
  <si>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</si>
  <si>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</si>
  <si>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</si>
  <si>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</si>
  <si>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</si>
  <si>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</si>
  <si>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</si>
  <si>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</si>
  <si>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</si>
  <si>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</si>
  <si>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</si>
  <si>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</si>
  <si>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</si>
  <si>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</si>
  <si>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</si>
  <si>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</si>
  <si>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</si>
  <si>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</si>
  <si>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</si>
  <si>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</si>
  <si>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</si>
  <si>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</si>
  <si>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</si>
  <si>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</si>
  <si>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</si>
  <si>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</si>
  <si>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</si>
  <si>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</si>
  <si>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</si>
  <si>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</si>
  <si>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</si>
  <si>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</si>
  <si>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</si>
  <si>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</si>
  <si>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</si>
  <si>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</si>
  <si>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</si>
  <si>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</si>
  <si>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</si>
  <si>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</si>
  <si>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</si>
  <si>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</si>
  <si>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</si>
  <si>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</si>
  <si>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</si>
  <si>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</si>
  <si>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</si>
  <si>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</si>
  <si>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</si>
  <si>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</si>
  <si>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</si>
  <si>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</si>
  <si>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</si>
  <si>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</si>
  <si>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</si>
  <si>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</si>
  <si>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</si>
  <si>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</si>
  <si>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</si>
  <si>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</si>
  <si>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</si>
  <si>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</si>
  <si>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</si>
  <si>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</si>
  <si>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</si>
  <si>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</si>
  <si>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</si>
  <si>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</si>
  <si>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</si>
  <si>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</si>
  <si>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</si>
  <si>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</si>
  <si>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</si>
  <si>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</si>
  <si>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</si>
  <si>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</si>
  <si>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</si>
  <si>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</si>
  <si>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</si>
  <si>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</si>
  <si>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</si>
  <si>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</si>
  <si>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</si>
  <si>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</si>
  <si>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</si>
  <si>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</si>
  <si>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</si>
  <si>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</si>
  <si>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</si>
  <si>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</si>
  <si>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</si>
  <si>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</si>
  <si>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</si>
  <si>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</si>
  <si>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</si>
  <si>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</si>
  <si>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</si>
  <si>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</si>
  <si>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</si>
  <si>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</si>
  <si>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</si>
  <si>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</si>
  <si>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</si>
  <si>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</si>
  <si>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</si>
  <si>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</si>
  <si>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</si>
  <si>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</si>
  <si>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</si>
  <si>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</si>
  <si>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</si>
  <si>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</si>
  <si>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</si>
  <si>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</si>
  <si>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</si>
  <si>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</si>
  <si>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</si>
  <si>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</si>
  <si>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</si>
  <si>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</si>
  <si>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</si>
  <si>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</si>
  <si>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</si>
  <si>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</si>
  <si>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</si>
  <si>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</si>
  <si>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</si>
  <si>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</si>
  <si>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</si>
  <si>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</si>
  <si>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</si>
  <si>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</si>
  <si>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</si>
  <si>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</si>
  <si>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</si>
  <si>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</si>
  <si>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</si>
  <si>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</si>
  <si>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</si>
  <si>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</si>
  <si>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</si>
  <si>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</si>
  <si>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</si>
  <si>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</si>
  <si>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</si>
  <si>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</si>
  <si>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</si>
  <si>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</si>
  <si>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</si>
  <si>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</si>
  <si>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</si>
  <si>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</si>
  <si>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</si>
  <si>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</si>
  <si>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</si>
  <si>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</si>
  <si>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</si>
  <si>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</si>
  <si>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</si>
  <si>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</si>
  <si>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</si>
  <si>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</si>
  <si>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</si>
  <si>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</si>
  <si>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</si>
  <si>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</si>
  <si>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</si>
  <si>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</si>
  <si>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</si>
  <si>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</si>
  <si>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</si>
  <si>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</si>
  <si>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</si>
  <si>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</si>
  <si>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</si>
  <si>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</si>
  <si>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</si>
  <si>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</si>
  <si>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</si>
  <si>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</si>
  <si>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</si>
  <si>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</si>
  <si>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</si>
  <si>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</si>
  <si>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</si>
  <si>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</si>
  <si>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</si>
  <si>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</si>
  <si>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</si>
  <si>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</si>
  <si>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</si>
  <si>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</si>
  <si>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</si>
  <si>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</si>
  <si>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</si>
  <si>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</si>
  <si>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</si>
  <si>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</si>
  <si>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</si>
  <si>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</si>
  <si>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</si>
  <si>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</si>
  <si>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</si>
  <si>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</si>
  <si>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</si>
  <si>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</si>
  <si>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</si>
  <si>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</si>
  <si>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</si>
  <si>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</si>
  <si>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</si>
  <si>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</si>
  <si>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</si>
  <si>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</si>
  <si>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</si>
  <si>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</si>
  <si>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</si>
  <si>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</si>
  <si>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</si>
  <si>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</si>
  <si>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</si>
  <si>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</si>
  <si>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</si>
  <si>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</si>
  <si>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</si>
  <si>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</si>
  <si>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</si>
  <si>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</si>
  <si>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</si>
  <si>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</si>
  <si>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</si>
  <si>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</si>
  <si>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</si>
  <si>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</si>
  <si>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</si>
  <si>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</si>
  <si>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</si>
  <si>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</si>
  <si>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</si>
  <si>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</si>
  <si>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</si>
  <si>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</si>
  <si>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</si>
  <si>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</si>
  <si>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</si>
  <si>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</si>
  <si>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</si>
  <si>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</si>
  <si>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</si>
  <si>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</si>
  <si>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</si>
  <si>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</si>
  <si>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</si>
  <si>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</si>
  <si>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</si>
  <si>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</si>
  <si>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</si>
  <si>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</si>
  <si>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</si>
  <si>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</si>
  <si>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</si>
  <si>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</si>
  <si>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</si>
  <si>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</si>
  <si>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</si>
  <si>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</si>
  <si>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</si>
  <si>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</si>
  <si>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</si>
  <si>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</si>
  <si>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</si>
  <si>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</si>
  <si>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</si>
  <si>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</si>
  <si>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</si>
  <si>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</si>
  <si>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</si>
  <si>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</si>
  <si>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</si>
  <si>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</si>
  <si>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</si>
  <si>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</si>
  <si>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</si>
  <si>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</si>
  <si>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</si>
  <si>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</si>
  <si>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</si>
  <si>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</si>
  <si>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</si>
  <si>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</si>
  <si>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</si>
  <si>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</si>
  <si>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</si>
  <si>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</si>
  <si>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</si>
  <si>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</si>
  <si>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</si>
  <si>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</si>
  <si>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</si>
  <si>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</si>
  <si>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</si>
  <si>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</si>
  <si>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</si>
  <si>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</si>
  <si>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</si>
  <si>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</si>
  <si>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</si>
  <si>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</si>
  <si>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</si>
  <si>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</si>
  <si>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</si>
  <si>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</si>
  <si>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</si>
  <si>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</si>
  <si>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</si>
  <si>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</si>
  <si>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</si>
  <si>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</si>
  <si>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</si>
  <si>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</si>
  <si>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</si>
  <si>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</si>
  <si>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</si>
  <si>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</si>
  <si>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</si>
  <si>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</si>
  <si>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</si>
  <si>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</si>
  <si>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</si>
  <si>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</si>
  <si>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</si>
  <si>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</si>
  <si>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</si>
  <si>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</si>
  <si>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</si>
  <si>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</si>
  <si>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</si>
  <si>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</si>
  <si>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</si>
  <si>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</si>
  <si>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</si>
  <si>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</si>
  <si>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</si>
  <si>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</si>
  <si>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</si>
  <si>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</si>
  <si>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</si>
  <si>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</si>
  <si>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</si>
  <si>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</si>
  <si>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</si>
  <si>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</si>
  <si>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</si>
  <si>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</si>
  <si>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</si>
  <si>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</si>
  <si>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</si>
  <si>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</si>
  <si>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</si>
  <si>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</si>
  <si>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</si>
  <si>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</si>
  <si>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</si>
  <si>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</si>
  <si>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</si>
  <si>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</si>
  <si>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</si>
  <si>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</si>
  <si>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</si>
  <si>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</si>
  <si>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</si>
  <si>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</si>
  <si>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</si>
  <si>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</si>
  <si>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</si>
  <si>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</si>
  <si>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</si>
  <si>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</si>
  <si>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</si>
  <si>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</si>
  <si>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</si>
  <si>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</si>
  <si>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</si>
  <si>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</si>
  <si>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</si>
  <si>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</si>
  <si>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</si>
  <si>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</si>
  <si>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</si>
  <si>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</si>
  <si>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</si>
  <si>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</si>
  <si>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</si>
  <si>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</si>
  <si>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</si>
  <si>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</si>
  <si>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</si>
  <si>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</si>
  <si>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</si>
  <si>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</si>
  <si>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</si>
  <si>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</si>
  <si>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</si>
  <si>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</si>
  <si>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</si>
  <si>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</si>
  <si>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</si>
  <si>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</si>
  <si>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</si>
  <si>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</si>
  <si>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</si>
  <si>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</si>
  <si>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</si>
  <si>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</si>
  <si>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</si>
  <si>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</si>
  <si>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</si>
  <si>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</si>
  <si>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</si>
  <si>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</si>
  <si>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</si>
  <si>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</si>
  <si>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</si>
  <si>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</si>
  <si>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</si>
  <si>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</si>
  <si>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</si>
  <si>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</si>
  <si>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</si>
  <si>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</si>
  <si>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</si>
  <si>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</si>
  <si>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</si>
  <si>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</si>
  <si>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</si>
  <si>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</si>
  <si>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</si>
  <si>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</si>
  <si>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</si>
  <si>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</si>
  <si>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</si>
  <si>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</si>
  <si>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</si>
  <si>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</si>
  <si>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</si>
  <si>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</si>
  <si>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</si>
  <si>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</si>
  <si>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</si>
  <si>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</si>
  <si>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</si>
  <si>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</si>
  <si>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</si>
  <si>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</si>
  <si>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</si>
  <si>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</si>
  <si>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</si>
  <si>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</si>
  <si>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</si>
  <si>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</si>
  <si>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</si>
  <si>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</si>
  <si>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</si>
  <si>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</si>
  <si>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</si>
  <si>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</si>
  <si>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</si>
  <si>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</si>
  <si>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</si>
  <si>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</si>
  <si>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</si>
  <si>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</si>
  <si>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</si>
  <si>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</si>
  <si>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</si>
  <si>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</si>
  <si>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</si>
  <si>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</si>
  <si>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</si>
  <si>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</si>
  <si>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</si>
  <si>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</si>
  <si>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</si>
  <si>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</si>
  <si>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</si>
  <si>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</si>
  <si>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</si>
  <si>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</si>
  <si>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</si>
  <si>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</si>
  <si>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</si>
  <si>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</si>
  <si>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</si>
  <si>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</si>
  <si>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</si>
  <si>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</si>
  <si>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</si>
  <si>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</si>
  <si>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</si>
  <si>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</si>
  <si>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</si>
  <si>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</si>
  <si>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</si>
  <si>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</si>
  <si>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</si>
  <si>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</si>
  <si>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</si>
  <si>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</si>
  <si>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</si>
  <si>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</si>
  <si>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</si>
  <si>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</si>
  <si>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</si>
  <si>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</si>
  <si>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</si>
  <si>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</si>
  <si>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</si>
  <si>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</si>
  <si>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</si>
  <si>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</si>
  <si>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</si>
  <si>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</si>
  <si>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</si>
  <si>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</si>
  <si>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</si>
  <si>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</si>
  <si>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</si>
  <si>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</si>
  <si>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</si>
  <si>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</si>
  <si>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</si>
  <si>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</si>
  <si>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</si>
  <si>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</si>
  <si>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</si>
  <si>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</si>
  <si>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</si>
  <si>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</si>
  <si>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</si>
  <si>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</si>
  <si>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</si>
  <si>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</si>
  <si>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</si>
  <si>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</si>
  <si>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</si>
  <si>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</si>
  <si>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</si>
  <si>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</si>
  <si>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</si>
  <si>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</si>
  <si>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</si>
  <si>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</si>
  <si>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</si>
  <si>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</si>
  <si>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</si>
  <si>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</si>
  <si>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</si>
  <si>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</si>
  <si>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</si>
  <si>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</si>
  <si>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</si>
  <si>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</si>
  <si>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</si>
  <si>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</si>
  <si>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</si>
  <si>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</si>
  <si>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</si>
  <si>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</si>
  <si>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</si>
  <si>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</si>
  <si>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</si>
  <si>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</si>
  <si>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</si>
  <si>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</si>
  <si>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</si>
  <si>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</si>
  <si>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</si>
  <si>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</si>
  <si>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</si>
  <si>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</si>
  <si>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</si>
  <si>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</si>
  <si>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</si>
  <si>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</si>
  <si>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</si>
  <si>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</si>
  <si>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</si>
  <si>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</si>
  <si>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</si>
  <si>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</si>
  <si>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</si>
  <si>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</si>
  <si>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</si>
  <si>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</si>
  <si>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</si>
  <si>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</si>
  <si>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</si>
  <si>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</si>
  <si>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</si>
  <si>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</si>
  <si>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</si>
  <si>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</si>
  <si>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</si>
  <si>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</si>
  <si>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</si>
  <si>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</si>
  <si>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</si>
  <si>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</si>
  <si>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</si>
  <si>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</si>
  <si>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</si>
  <si>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</si>
  <si>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</si>
  <si>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</si>
  <si>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</si>
  <si>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</si>
  <si>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</si>
  <si>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</si>
  <si>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</si>
  <si>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</si>
  <si>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</si>
  <si>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</si>
  <si>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</si>
  <si>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</si>
  <si>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</si>
  <si>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</si>
  <si>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</si>
  <si>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</si>
  <si>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</si>
  <si>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</si>
  <si>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</si>
  <si>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</si>
  <si>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</si>
  <si>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</si>
  <si>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</si>
  <si>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</si>
  <si>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</si>
  <si>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</si>
  <si>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</si>
  <si>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</si>
  <si>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</si>
  <si>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</si>
  <si>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</si>
  <si>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</si>
  <si>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</si>
  <si>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</si>
  <si>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</si>
  <si>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</si>
  <si>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</si>
  <si>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</si>
  <si>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</si>
  <si>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</si>
  <si>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</si>
  <si>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</si>
  <si>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</si>
  <si>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</si>
  <si>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</si>
  <si>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</si>
  <si>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</si>
  <si>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</si>
  <si>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</si>
  <si>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</si>
  <si>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</si>
  <si>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</si>
  <si>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</si>
  <si>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</si>
  <si>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</si>
  <si>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</si>
  <si>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</si>
  <si>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</si>
  <si>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</si>
  <si>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</si>
  <si>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</si>
  <si>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</si>
  <si>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</si>
  <si>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</si>
  <si>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</si>
  <si>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</si>
  <si>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</si>
  <si>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</si>
  <si>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</si>
  <si>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</si>
  <si>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</si>
  <si>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</si>
  <si>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</si>
  <si>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</si>
  <si>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</si>
  <si>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</si>
  <si>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</si>
  <si>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</si>
  <si>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</si>
  <si>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</si>
  <si>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</si>
  <si>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</si>
  <si>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</si>
  <si>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</si>
  <si>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</si>
  <si>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</si>
  <si>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</si>
  <si>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</si>
  <si>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</si>
  <si>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</si>
  <si>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</si>
  <si>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</si>
  <si>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</si>
  <si>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</si>
  <si>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</si>
  <si>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</si>
  <si>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</si>
  <si>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</si>
  <si>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</si>
  <si>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</si>
  <si>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</si>
  <si>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</si>
  <si>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</si>
  <si>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</si>
  <si>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</si>
  <si>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</si>
  <si>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</si>
  <si>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</si>
  <si>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</si>
  <si>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</si>
  <si>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</si>
  <si>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</si>
  <si>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</si>
  <si>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</si>
  <si>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</si>
  <si>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</si>
  <si>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</si>
  <si>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</si>
  <si>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</si>
  <si>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</si>
  <si>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</si>
  <si>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</si>
  <si>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</si>
  <si>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</si>
  <si>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</si>
  <si>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</si>
  <si>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</si>
  <si>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</si>
  <si>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</si>
  <si>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</si>
  <si>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</si>
  <si>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</si>
  <si>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</si>
  <si>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</si>
  <si>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</si>
  <si>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</si>
  <si>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</si>
  <si>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</si>
  <si>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</si>
  <si>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</si>
  <si>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</si>
  <si>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</si>
  <si>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</si>
  <si>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</si>
  <si>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</si>
  <si>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</si>
  <si>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</si>
  <si>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</si>
  <si>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</si>
  <si>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</si>
  <si>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</si>
  <si>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</si>
  <si>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</si>
  <si>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</si>
  <si>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</si>
  <si>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</si>
  <si>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</si>
  <si>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</si>
  <si>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</si>
  <si>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</si>
  <si>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</si>
  <si>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</si>
  <si>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</si>
  <si>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</si>
  <si>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</si>
  <si>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</si>
  <si>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</si>
  <si>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</si>
  <si>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</si>
  <si>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</si>
  <si>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</si>
  <si>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</si>
  <si>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</si>
  <si>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</si>
  <si>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</si>
  <si>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</si>
  <si>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</si>
  <si>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</si>
  <si>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</si>
  <si>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</si>
  <si>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</si>
  <si>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</si>
  <si>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</si>
  <si>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</si>
  <si>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</si>
  <si>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</si>
  <si>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</si>
  <si>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</si>
  <si>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</si>
  <si>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</si>
  <si>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</si>
  <si>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</si>
  <si>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</si>
  <si>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</si>
  <si>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</si>
  <si>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</si>
  <si>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</si>
  <si>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</si>
  <si>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</si>
  <si>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</si>
  <si>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</si>
  <si>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</si>
  <si>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</si>
  <si>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</si>
  <si>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</si>
  <si>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</si>
  <si>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</si>
  <si>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</si>
  <si>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</si>
  <si>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</si>
  <si>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</si>
  <si>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</si>
  <si>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</si>
  <si>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</si>
  <si>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</si>
  <si>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</si>
  <si>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</si>
  <si>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</si>
  <si>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</si>
  <si>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</si>
  <si>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</si>
  <si>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</si>
  <si>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</si>
  <si>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</si>
  <si>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</si>
  <si>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</si>
  <si>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</si>
  <si>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</si>
  <si>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</si>
  <si>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</si>
  <si>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</si>
  <si>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</si>
  <si>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</si>
  <si>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</si>
  <si>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</si>
  <si>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</si>
  <si>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</si>
  <si>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</si>
  <si>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</si>
  <si>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</si>
  <si>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</si>
  <si>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</si>
  <si>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</si>
  <si>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</si>
  <si>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</si>
  <si>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</si>
  <si>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</si>
  <si>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</si>
  <si>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</si>
  <si>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</si>
  <si>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</si>
  <si>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</si>
  <si>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</si>
  <si>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</si>
  <si>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</si>
  <si>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</si>
  <si>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</si>
  <si>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</si>
  <si>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</si>
  <si>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</si>
  <si>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</si>
  <si>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</si>
  <si>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</si>
  <si>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</si>
  <si>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</si>
  <si>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</si>
  <si>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</si>
  <si>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</si>
  <si>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</si>
  <si>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</si>
  <si>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</si>
  <si>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</si>
  <si>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</si>
  <si>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</si>
  <si>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</si>
  <si>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</si>
  <si>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</si>
  <si>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</si>
  <si>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</si>
  <si>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</si>
  <si>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</si>
  <si>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</si>
  <si>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</si>
  <si>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</si>
  <si>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</si>
  <si>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</si>
  <si>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</si>
  <si>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</si>
  <si>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</si>
  <si>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</si>
  <si>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</si>
  <si>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</si>
  <si>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</si>
  <si>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</si>
  <si>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</si>
  <si>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</si>
  <si>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</si>
  <si>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</si>
  <si>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</si>
  <si>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</si>
  <si>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</si>
  <si>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</si>
  <si>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</si>
  <si>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</si>
  <si>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</si>
  <si>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</si>
  <si>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</si>
  <si>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</si>
  <si>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</si>
  <si>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</si>
  <si>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</si>
  <si>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</si>
  <si>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</si>
  <si>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</si>
  <si>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</si>
  <si>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</si>
  <si>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</si>
  <si>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</si>
  <si>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</si>
  <si>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</si>
  <si>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</si>
  <si>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</si>
  <si>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</si>
  <si>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</si>
  <si>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</si>
  <si>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</si>
  <si>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</si>
  <si>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</si>
  <si>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</si>
  <si>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</si>
  <si>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</si>
  <si>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</si>
  <si>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</si>
  <si>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</si>
  <si>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</si>
  <si>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</si>
  <si>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</si>
  <si>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</si>
  <si>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</si>
  <si>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</si>
  <si>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</si>
  <si>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</si>
  <si>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</si>
  <si>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</si>
  <si>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</si>
  <si>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</si>
  <si>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</si>
  <si>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</si>
  <si>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</si>
  <si>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</si>
  <si>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</si>
  <si>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</si>
  <si>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</si>
  <si>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</si>
  <si>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</si>
  <si>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</si>
  <si>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</si>
  <si>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</si>
  <si>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</si>
  <si>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</si>
  <si>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</si>
  <si>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</si>
  <si>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</si>
  <si>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</si>
  <si>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</si>
  <si>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</si>
  <si>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</si>
  <si>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</si>
  <si>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</si>
  <si>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</si>
  <si>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</si>
  <si>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</si>
  <si>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</si>
  <si>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</si>
  <si>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</si>
  <si>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</si>
  <si>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</si>
  <si>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</si>
  <si>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</si>
  <si>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</si>
  <si>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</si>
  <si>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</si>
  <si>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</si>
  <si>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</si>
  <si>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</si>
  <si>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</si>
  <si>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</si>
  <si>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</si>
  <si>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</si>
  <si>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</si>
  <si>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</si>
  <si>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</si>
  <si>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</si>
  <si>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</si>
  <si>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</si>
  <si>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</si>
  <si>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</si>
  <si>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</si>
  <si>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</si>
  <si>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</si>
  <si>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</si>
  <si>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</si>
  <si>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</si>
  <si>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</si>
  <si>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</si>
  <si>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</si>
  <si>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</si>
  <si>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</si>
  <si>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</si>
  <si>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</si>
  <si>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</si>
  <si>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</si>
  <si>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</si>
  <si>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</si>
  <si>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</si>
  <si>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</si>
  <si>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</si>
  <si>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</si>
  <si>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</si>
  <si>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</si>
  <si>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</si>
  <si>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</si>
  <si>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</si>
  <si>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</si>
  <si>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</si>
  <si>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</si>
  <si>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</si>
  <si>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</si>
  <si>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</si>
  <si>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</si>
  <si>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</si>
  <si>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</si>
  <si>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</si>
  <si>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</si>
  <si>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</si>
  <si>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</si>
  <si>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</si>
  <si>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</si>
  <si>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</si>
  <si>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</si>
  <si>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</si>
  <si>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</si>
  <si>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</si>
  <si>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</si>
  <si>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</si>
  <si>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</si>
  <si>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</si>
  <si>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</si>
  <si>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</si>
  <si>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</si>
  <si>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</si>
  <si>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</si>
  <si>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</si>
  <si>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</si>
  <si>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</si>
  <si>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</si>
  <si>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</si>
  <si>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</si>
  <si>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</si>
  <si>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</si>
  <si>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</si>
  <si>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</si>
  <si>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</si>
  <si>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</si>
  <si>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</si>
  <si>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</si>
  <si>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</si>
  <si>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</si>
  <si>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</si>
  <si>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</si>
  <si>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</si>
  <si>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</si>
  <si>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</si>
  <si>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</si>
  <si>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</si>
  <si>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</si>
  <si>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</si>
  <si>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</si>
  <si>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</si>
  <si>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</si>
  <si>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</si>
  <si>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</si>
  <si>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</si>
  <si>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</si>
  <si>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</si>
  <si>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</si>
  <si>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</si>
  <si>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</si>
  <si>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</si>
  <si>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</si>
  <si>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</si>
  <si>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</si>
  <si>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</si>
  <si>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</si>
  <si>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</si>
  <si>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</si>
  <si>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</si>
  <si>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</si>
  <si>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</si>
  <si>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</si>
  <si>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</si>
  <si>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</si>
  <si>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</si>
  <si>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</si>
  <si>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</si>
  <si>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</si>
  <si>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</si>
  <si>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</si>
  <si>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</si>
  <si>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</si>
  <si>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</si>
  <si>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</si>
  <si>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</si>
  <si>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</si>
  <si>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</si>
  <si>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</si>
  <si>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</si>
  <si>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</si>
  <si>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</si>
  <si>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</si>
  <si>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</si>
  <si>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</si>
  <si>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</si>
  <si>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</si>
  <si>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</si>
  <si>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</si>
  <si>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</si>
  <si>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</si>
  <si>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</si>
  <si>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</si>
  <si>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</si>
  <si>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</si>
  <si>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</si>
  <si>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</si>
  <si>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</si>
  <si>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</si>
  <si>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</si>
  <si>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</si>
  <si>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</si>
  <si>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</si>
  <si>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</si>
  <si>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</si>
  <si>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</si>
  <si>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</si>
  <si>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</si>
  <si>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</si>
  <si>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</si>
  <si>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</si>
  <si>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</si>
  <si>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</si>
  <si>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</si>
  <si>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</si>
  <si>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</si>
  <si>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</si>
  <si>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</si>
  <si>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</si>
  <si>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</si>
  <si>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</si>
  <si>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</si>
  <si>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</si>
  <si>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</si>
  <si>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</si>
  <si>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</si>
  <si>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</si>
  <si>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</si>
  <si>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</si>
  <si>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</si>
  <si>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</si>
  <si>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</si>
  <si>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</si>
  <si>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</si>
  <si>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</si>
  <si>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</si>
  <si>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</si>
  <si>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</si>
  <si>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</si>
  <si>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</si>
  <si>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</si>
  <si>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</si>
  <si>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</si>
  <si>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</si>
  <si>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</si>
  <si>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</si>
  <si>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</si>
  <si>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</si>
  <si>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</si>
  <si>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</si>
  <si>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</si>
  <si>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</si>
  <si>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</si>
  <si>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</si>
  <si>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</si>
  <si>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</si>
  <si>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</si>
  <si>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</si>
  <si>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</si>
  <si>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</si>
  <si>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</si>
  <si>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</si>
  <si>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</si>
  <si>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</si>
  <si>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</si>
  <si>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</si>
  <si>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</si>
  <si>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</si>
  <si>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</si>
  <si>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</si>
  <si>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</si>
  <si>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</si>
  <si>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</si>
  <si>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</si>
  <si>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</si>
  <si>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</si>
  <si>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</si>
  <si>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</si>
  <si>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</si>
  <si>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</si>
  <si>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</si>
  <si>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</si>
  <si>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</si>
  <si>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</si>
  <si>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</si>
  <si>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</si>
  <si>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</si>
  <si>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</si>
  <si>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</si>
  <si>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</si>
  <si>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</si>
  <si>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</si>
  <si>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</si>
  <si>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</si>
  <si>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</si>
  <si>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</si>
  <si>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</si>
  <si>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</si>
  <si>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</si>
  <si>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</si>
  <si>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</si>
  <si>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</si>
  <si>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</si>
  <si>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</si>
  <si>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</si>
  <si>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</si>
  <si>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</si>
  <si>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</si>
  <si>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</si>
  <si>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</si>
  <si>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</si>
  <si>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</si>
  <si>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</si>
  <si>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</si>
  <si>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</si>
  <si>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</si>
  <si>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</si>
  <si>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</si>
  <si>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</si>
  <si>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</si>
  <si>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</si>
  <si>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</si>
  <si>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</si>
  <si>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</si>
  <si>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</si>
  <si>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</si>
  <si>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</si>
  <si>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</si>
  <si>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</si>
  <si>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</si>
  <si>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</si>
  <si>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</si>
  <si>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</si>
  <si>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</si>
  <si>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</si>
  <si>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</si>
  <si>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</si>
  <si>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</si>
  <si>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</si>
  <si>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</si>
  <si>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</si>
  <si>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</si>
  <si>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</si>
  <si>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</si>
  <si>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</si>
  <si>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</si>
  <si>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</si>
  <si>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</si>
  <si>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</si>
  <si>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</si>
  <si>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</si>
  <si>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</si>
  <si>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</si>
  <si>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</si>
  <si>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</si>
  <si>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</si>
  <si>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</si>
  <si>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</si>
  <si>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</si>
  <si>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</si>
  <si>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</si>
  <si>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</si>
  <si>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</si>
  <si>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</si>
  <si>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</si>
  <si>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</si>
  <si>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</si>
  <si>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</si>
  <si>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</si>
  <si>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</si>
  <si>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</si>
  <si>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</si>
  <si>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</si>
  <si>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</si>
  <si>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</si>
  <si>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</si>
  <si>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</si>
  <si>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</si>
  <si>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</si>
  <si>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</si>
  <si>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</si>
  <si>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</si>
  <si>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</si>
  <si>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</si>
  <si>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</si>
  <si>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</si>
  <si>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</si>
  <si>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</si>
  <si>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</si>
  <si>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</si>
  <si>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</si>
  <si>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</si>
  <si>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</si>
  <si>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</si>
  <si>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</si>
  <si>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</si>
  <si>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</si>
  <si>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</si>
  <si>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</si>
  <si>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</si>
  <si>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</si>
  <si>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</si>
  <si>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</si>
  <si>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</si>
  <si>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</si>
  <si>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</si>
  <si>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</si>
  <si>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</si>
  <si>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</si>
  <si>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</si>
  <si>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</si>
  <si>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</si>
  <si>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</si>
  <si>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</si>
  <si>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</si>
  <si>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</si>
  <si>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</si>
  <si>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</si>
  <si>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</si>
  <si>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</si>
  <si>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</si>
  <si>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</si>
  <si>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</si>
  <si>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</si>
  <si>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</si>
  <si>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</si>
  <si>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</si>
  <si>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</si>
  <si>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</si>
  <si>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</si>
  <si>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</si>
  <si>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</si>
  <si>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</si>
  <si>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</si>
  <si>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</si>
  <si>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</si>
  <si>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</si>
  <si>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</si>
  <si>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</si>
  <si>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</si>
  <si>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</si>
  <si>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</si>
  <si>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</si>
  <si>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</si>
  <si>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</si>
  <si>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</si>
  <si>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</si>
  <si>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</si>
  <si>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</si>
  <si>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</si>
  <si>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</si>
  <si>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</si>
  <si>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</si>
  <si>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</si>
  <si>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</si>
  <si>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</si>
  <si>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</si>
  <si>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</si>
  <si>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</si>
  <si>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</si>
  <si>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</si>
  <si>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</si>
  <si>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</si>
  <si>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</si>
  <si>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</si>
  <si>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</si>
  <si>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</si>
  <si>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</si>
  <si>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</si>
  <si>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</si>
  <si>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</si>
  <si>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</si>
  <si>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</si>
  <si>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</si>
  <si>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</si>
  <si>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</si>
  <si>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</si>
  <si>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</si>
  <si>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</si>
  <si>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</si>
  <si>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</si>
  <si>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</si>
  <si>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</si>
  <si>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</si>
  <si>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</si>
  <si>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</si>
  <si>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</si>
  <si>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</si>
  <si>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</si>
  <si>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</si>
  <si>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</si>
  <si>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</si>
  <si>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</si>
  <si>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</si>
  <si>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</si>
  <si>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</si>
  <si>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</si>
  <si>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</si>
  <si>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</si>
  <si>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</si>
  <si>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</si>
  <si>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</si>
  <si>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</si>
  <si>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</si>
  <si>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</si>
  <si>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</si>
  <si>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</si>
  <si>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</si>
  <si>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</si>
  <si>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</si>
  <si>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</si>
  <si>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</si>
  <si>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</si>
  <si>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</si>
  <si>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</si>
  <si>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</si>
  <si>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</si>
  <si>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</si>
  <si>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</si>
  <si>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</si>
  <si>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</si>
  <si>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</si>
  <si>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</si>
  <si>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</si>
  <si>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</si>
  <si>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</si>
  <si>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</si>
  <si>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</si>
  <si>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</si>
  <si>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</si>
  <si>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</si>
  <si>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</si>
  <si>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</si>
  <si>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</si>
  <si>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</si>
  <si>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</si>
  <si>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</si>
  <si>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</si>
  <si>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</si>
  <si>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</si>
  <si>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</si>
  <si>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</si>
  <si>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</si>
  <si>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</si>
  <si>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</si>
  <si>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</si>
  <si>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</si>
  <si>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</si>
  <si>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</si>
  <si>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</si>
  <si>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</si>
  <si>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</si>
  <si>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</si>
  <si>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</si>
  <si>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</si>
  <si>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</si>
  <si>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</si>
  <si>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</si>
  <si>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</si>
  <si>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</si>
  <si>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</si>
  <si>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</si>
  <si>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</si>
  <si>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</si>
  <si>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</si>
  <si>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</si>
  <si>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</si>
  <si>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</si>
  <si>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</si>
  <si>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</si>
  <si>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</si>
  <si>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</si>
  <si>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</si>
  <si>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</si>
  <si>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</si>
  <si>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</si>
  <si>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</si>
  <si>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</si>
  <si>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</si>
  <si>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</si>
  <si>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</si>
  <si>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</si>
  <si>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</si>
  <si>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</si>
  <si>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</si>
  <si>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</si>
  <si>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</si>
  <si>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</si>
  <si>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</si>
  <si>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</si>
  <si>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</si>
  <si>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</si>
  <si>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</si>
  <si>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</si>
  <si>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</si>
  <si>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</si>
  <si>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</si>
  <si>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</si>
  <si>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</si>
  <si>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</si>
  <si>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</si>
  <si>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</si>
  <si>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</si>
  <si>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</si>
  <si>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</si>
  <si>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</si>
  <si>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</si>
  <si>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</si>
  <si>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</si>
  <si>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</si>
  <si>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</si>
  <si>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</si>
  <si>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</si>
  <si>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</si>
  <si>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</si>
  <si>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</si>
  <si>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</si>
  <si>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</si>
  <si>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</si>
  <si>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</si>
  <si>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</si>
  <si>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</si>
  <si>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</si>
  <si>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</si>
  <si>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</si>
  <si>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</si>
  <si>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</si>
  <si>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</si>
  <si>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</si>
  <si>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</si>
  <si>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</si>
  <si>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</si>
  <si>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</si>
  <si>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</si>
  <si>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</si>
  <si>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</si>
  <si>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</si>
  <si>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</si>
  <si>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</si>
  <si>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</si>
  <si>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</si>
  <si>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</si>
  <si>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</si>
  <si>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</si>
  <si>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</si>
  <si>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</si>
  <si>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</si>
  <si>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</si>
  <si>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</si>
  <si>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</si>
  <si>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</si>
  <si>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</si>
  <si>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</si>
  <si>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</si>
  <si>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</si>
  <si>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</si>
  <si>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</si>
  <si>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</si>
  <si>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</si>
  <si>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</si>
  <si>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</si>
  <si>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</si>
  <si>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</si>
  <si>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</si>
  <si>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</si>
  <si>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</si>
  <si>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</si>
  <si>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</si>
  <si>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</si>
  <si>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</si>
  <si>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</si>
  <si>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</si>
  <si>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</si>
  <si>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</si>
  <si>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</si>
  <si>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</si>
  <si>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</si>
  <si>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</si>
  <si>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</si>
  <si>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</si>
  <si>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</si>
  <si>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</si>
  <si>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</si>
  <si>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</si>
  <si>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</si>
  <si>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</si>
  <si>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</si>
  <si>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</si>
  <si>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</si>
  <si>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</si>
  <si>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</si>
  <si>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</si>
  <si>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</si>
  <si>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</si>
  <si>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</si>
  <si>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</si>
  <si>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</si>
  <si>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</si>
  <si>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</si>
  <si>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</si>
  <si>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</si>
  <si>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</si>
  <si>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</si>
  <si>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</si>
  <si>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</si>
  <si>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</si>
  <si>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</si>
  <si>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</si>
  <si>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</si>
  <si>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</si>
  <si>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</si>
  <si>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</si>
  <si>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</si>
  <si>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</si>
  <si>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</si>
  <si>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</si>
  <si>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</si>
  <si>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</si>
  <si>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</si>
  <si>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</si>
  <si>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</si>
  <si>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</si>
  <si>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</si>
  <si>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</si>
  <si>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</si>
  <si>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</si>
  <si>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</si>
  <si>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</si>
  <si>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</si>
  <si>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</si>
  <si>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</si>
  <si>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</si>
  <si>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</si>
  <si>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</si>
  <si>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</si>
  <si>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</si>
  <si>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</si>
  <si>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</si>
  <si>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</si>
  <si>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</si>
  <si>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</si>
  <si>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</si>
  <si>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</si>
  <si>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</si>
  <si>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</si>
  <si>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</si>
  <si>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</si>
  <si>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</si>
  <si>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</si>
  <si>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</si>
  <si>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</si>
  <si>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</si>
  <si>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</si>
  <si>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</si>
  <si>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</si>
  <si>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</si>
  <si>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</si>
  <si>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</si>
  <si>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</si>
  <si>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</si>
  <si>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</si>
  <si>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</si>
  <si>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</si>
  <si>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</si>
  <si>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</si>
  <si>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</si>
  <si>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</si>
  <si>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</si>
  <si>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</si>
  <si>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</si>
  <si>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</si>
  <si>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</si>
  <si>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</si>
  <si>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</si>
  <si>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</si>
  <si>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</si>
  <si>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</si>
  <si>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</si>
  <si>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</si>
  <si>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</si>
  <si>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</si>
  <si>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</si>
  <si>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</si>
  <si>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</si>
  <si>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</si>
  <si>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</si>
  <si>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</si>
  <si>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</si>
  <si>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</si>
  <si>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</si>
  <si>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</si>
  <si>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</si>
  <si>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</si>
  <si>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</si>
  <si>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</si>
  <si>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</si>
  <si>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</si>
  <si>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</si>
  <si>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</si>
  <si>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</si>
  <si>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</si>
  <si>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</si>
  <si>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</si>
  <si>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</si>
  <si>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</si>
  <si>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</si>
  <si>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</si>
  <si>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</si>
  <si>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</si>
  <si>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</si>
  <si>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</si>
  <si>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</si>
  <si>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</si>
  <si>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</si>
  <si>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</si>
  <si>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</si>
  <si>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</si>
  <si>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</si>
  <si>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</si>
  <si>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</si>
  <si>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</si>
  <si>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</si>
  <si>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</si>
  <si>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</si>
  <si>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</si>
  <si>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</si>
  <si>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</si>
  <si>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</si>
  <si>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</si>
  <si>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</si>
  <si>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</si>
  <si>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</si>
  <si>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</si>
  <si>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</si>
  <si>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</si>
  <si>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</si>
  <si>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</si>
  <si>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</si>
  <si>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</si>
  <si>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</si>
  <si>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</si>
  <si>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</si>
  <si>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</si>
  <si>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</si>
  <si>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</si>
  <si>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</si>
  <si>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</si>
  <si>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</si>
  <si>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</si>
  <si>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</si>
  <si>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</si>
  <si>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</si>
  <si>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</si>
  <si>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</si>
  <si>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</si>
  <si>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</si>
  <si>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</si>
  <si>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</si>
  <si>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</si>
  <si>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</si>
  <si>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</si>
  <si>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</si>
  <si>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</si>
  <si>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</si>
  <si>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</si>
  <si>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</si>
  <si>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</si>
  <si>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</si>
  <si>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</si>
  <si>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</si>
  <si>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</si>
  <si>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</si>
  <si>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</si>
  <si>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</si>
  <si>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</si>
  <si>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</si>
  <si>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</si>
  <si>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</si>
  <si>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</si>
  <si>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</si>
  <si>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</si>
  <si>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</si>
  <si>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</si>
  <si>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</si>
  <si>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</si>
  <si>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</si>
  <si>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</si>
  <si>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</si>
  <si>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</si>
  <si>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</si>
  <si>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</si>
  <si>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</si>
  <si>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</si>
  <si>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</si>
  <si>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</si>
  <si>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</si>
  <si>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</si>
  <si>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</si>
  <si>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</si>
  <si>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</si>
  <si>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</si>
  <si>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</si>
  <si>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</si>
  <si>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</si>
  <si>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</si>
  <si>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</si>
  <si>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</si>
  <si>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</si>
  <si>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</si>
  <si>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</si>
  <si>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</si>
  <si>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</si>
  <si>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</si>
  <si>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</si>
  <si>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</si>
  <si>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</si>
  <si>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</si>
  <si>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</si>
  <si>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</si>
  <si>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</si>
  <si>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</si>
  <si>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</si>
  <si>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</si>
  <si>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</si>
  <si>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</si>
  <si>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</si>
  <si>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</si>
  <si>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</si>
  <si>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</si>
  <si>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</si>
  <si>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</si>
  <si>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</si>
  <si>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</si>
  <si>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</si>
  <si>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</si>
  <si>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</si>
  <si>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</si>
  <si>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</si>
  <si>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</si>
  <si>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</si>
  <si>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</si>
  <si>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</si>
  <si>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</si>
  <si>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</si>
  <si>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</si>
  <si>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</si>
  <si>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</si>
  <si>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</si>
  <si>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</si>
  <si>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</si>
  <si>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</si>
  <si>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</si>
  <si>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</si>
  <si>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</si>
  <si>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</si>
  <si>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</si>
  <si>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</si>
  <si>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</si>
  <si>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</si>
  <si>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</si>
  <si>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</si>
  <si>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</si>
  <si>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</si>
  <si>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</si>
  <si>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</si>
  <si>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</si>
  <si>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</si>
  <si>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</si>
  <si>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</si>
  <si>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</si>
  <si>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</si>
  <si>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</si>
  <si>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</si>
  <si>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</si>
  <si>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</si>
  <si>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</si>
  <si>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</si>
  <si>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</si>
  <si>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</si>
  <si>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</si>
  <si>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</si>
  <si>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</si>
  <si>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</si>
  <si>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</si>
  <si>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</si>
  <si>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</si>
  <si>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</si>
  <si>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</si>
  <si>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</si>
  <si>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</si>
  <si>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</si>
  <si>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</si>
  <si>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</si>
  <si>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</si>
  <si>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</si>
  <si>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</si>
  <si>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</si>
  <si>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</si>
  <si>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</si>
  <si>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</si>
  <si>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</si>
  <si>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</si>
  <si>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</si>
  <si>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</si>
  <si>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</si>
  <si>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</si>
  <si>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</si>
  <si>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</si>
  <si>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</si>
  <si>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</si>
  <si>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</si>
  <si>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</si>
  <si>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</si>
  <si>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</si>
  <si>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</si>
  <si>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</si>
  <si>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</si>
  <si>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</si>
  <si>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</si>
  <si>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</si>
  <si>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</si>
  <si>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</si>
  <si>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</si>
  <si>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</si>
  <si>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</si>
  <si>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</si>
  <si>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</si>
  <si>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</si>
  <si>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</si>
  <si>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</si>
  <si>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</si>
  <si>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</si>
  <si>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</si>
  <si>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</si>
  <si>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</si>
  <si>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</si>
  <si>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</si>
  <si>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</si>
  <si>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</si>
  <si>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</si>
  <si>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</si>
  <si>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</si>
  <si>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</si>
  <si>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</si>
  <si>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</si>
  <si>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</si>
  <si>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</si>
  <si>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</si>
  <si>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</si>
  <si>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</si>
  <si>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</si>
  <si>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</si>
  <si>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</si>
  <si>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</si>
  <si>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</si>
  <si>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</si>
  <si>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</si>
  <si>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</si>
  <si>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</si>
  <si>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</si>
  <si>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</si>
  <si>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</si>
  <si>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</si>
  <si>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</si>
  <si>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</si>
  <si>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</si>
  <si>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</si>
  <si>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</si>
  <si>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</si>
  <si>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</si>
  <si>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</si>
  <si>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</si>
  <si>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</si>
  <si>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</si>
  <si>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</si>
  <si>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</si>
  <si>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</si>
  <si>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</si>
  <si>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</si>
  <si>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</si>
  <si>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</si>
  <si>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</si>
  <si>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</si>
  <si>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</si>
  <si>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</si>
  <si>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</si>
  <si>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</si>
  <si>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</si>
  <si>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</si>
  <si>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</si>
  <si>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</si>
  <si>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</si>
  <si>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</si>
  <si>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</si>
  <si>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</si>
  <si>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</si>
  <si>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</si>
  <si>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</si>
  <si>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</si>
  <si>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</si>
  <si>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</si>
  <si>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</si>
  <si>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</si>
  <si>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</si>
  <si>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</si>
  <si>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</si>
  <si>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</si>
  <si>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</si>
  <si>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</si>
  <si>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</si>
  <si>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</si>
  <si>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</si>
  <si>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</si>
  <si>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</si>
  <si>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</si>
  <si>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</si>
  <si>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</si>
  <si>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</si>
  <si>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</si>
  <si>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</si>
  <si>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</si>
  <si>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</si>
  <si>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</si>
  <si>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</si>
  <si>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</si>
  <si>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</si>
  <si>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</si>
  <si>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</si>
  <si>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</si>
  <si>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</si>
  <si>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</si>
  <si>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</si>
  <si>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</si>
  <si>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</si>
  <si>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</si>
  <si>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</si>
  <si>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</si>
  <si>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</si>
  <si>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</si>
  <si>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</si>
  <si>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</si>
  <si>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</si>
  <si>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</si>
  <si>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</si>
  <si>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</si>
  <si>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</si>
  <si>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</si>
  <si>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</si>
  <si>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</si>
  <si>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</si>
  <si>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</si>
  <si>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</si>
  <si>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</si>
  <si>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</si>
  <si>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</si>
  <si>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</si>
  <si>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</si>
  <si>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</si>
  <si>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</si>
  <si>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</si>
  <si>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</si>
  <si>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</si>
  <si>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</si>
  <si>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</si>
  <si>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</si>
  <si>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</si>
  <si>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</si>
  <si>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</si>
  <si>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</si>
  <si>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</si>
  <si>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</si>
  <si>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</si>
  <si>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</si>
  <si>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</si>
  <si>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</si>
  <si>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</si>
  <si>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</si>
  <si>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</si>
  <si>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</si>
  <si>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</si>
  <si>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</si>
  <si>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</si>
  <si>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</si>
  <si>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</si>
  <si>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</si>
  <si>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</si>
  <si>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</si>
  <si>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</si>
  <si>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</si>
  <si>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</si>
  <si>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</si>
  <si>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</si>
  <si>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</si>
  <si>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</si>
  <si>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</si>
  <si>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</si>
  <si>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</si>
  <si>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</si>
  <si>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</si>
  <si>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</si>
  <si>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</si>
  <si>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</si>
  <si>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</si>
  <si>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</si>
  <si>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</si>
  <si>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</si>
  <si>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</si>
  <si>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</si>
  <si>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</si>
  <si>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</si>
  <si>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</si>
  <si>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</si>
  <si>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</si>
  <si>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</si>
  <si>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</si>
  <si>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</si>
  <si>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</si>
  <si>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</si>
  <si>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</si>
  <si>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</si>
  <si>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</si>
  <si>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</si>
  <si>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</si>
  <si>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</si>
  <si>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</si>
  <si>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</si>
  <si>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</si>
  <si>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</si>
  <si>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</si>
  <si>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</si>
  <si>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</si>
  <si>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</si>
  <si>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</si>
  <si>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</si>
  <si>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</si>
  <si>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</si>
  <si>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</si>
  <si>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</si>
  <si>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</si>
  <si>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</si>
  <si>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</si>
  <si>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</si>
  <si>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</si>
  <si>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</si>
  <si>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</si>
  <si>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</si>
  <si>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</si>
  <si>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</si>
  <si>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</si>
  <si>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</si>
  <si>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</si>
  <si>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</si>
  <si>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</si>
  <si>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</si>
  <si>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</si>
  <si>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</si>
  <si>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</si>
  <si>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</si>
  <si>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</si>
  <si>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</si>
  <si>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</si>
  <si>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</si>
  <si>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</si>
  <si>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</si>
  <si>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</si>
  <si>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</si>
  <si>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</si>
  <si>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</si>
  <si>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</si>
  <si>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</si>
  <si>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</si>
  <si>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</si>
  <si>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</si>
  <si>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</si>
  <si>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</si>
  <si>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</si>
  <si>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</si>
  <si>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</si>
  <si>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</si>
  <si>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</si>
  <si>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</si>
  <si>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</si>
  <si>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</si>
  <si>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</si>
  <si>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</si>
  <si>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</si>
  <si>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</si>
  <si>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</si>
  <si>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</si>
  <si>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</si>
  <si>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</si>
  <si>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</si>
  <si>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</si>
  <si>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</si>
  <si>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</si>
  <si>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</si>
  <si>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</si>
  <si>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</si>
  <si>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</si>
  <si>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</si>
  <si>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</si>
  <si>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</si>
  <si>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</si>
  <si>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</si>
  <si>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</si>
  <si>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</si>
  <si>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</si>
  <si>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</si>
  <si>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</si>
  <si>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</si>
  <si>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</si>
  <si>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</si>
  <si>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</si>
  <si>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</si>
  <si>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</si>
  <si>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</si>
  <si>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</si>
  <si>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</si>
  <si>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</si>
  <si>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</si>
  <si>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</si>
  <si>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</si>
  <si>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</si>
  <si>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</si>
  <si>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</si>
  <si>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</si>
  <si>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</si>
  <si>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</si>
  <si>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</si>
  <si>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</si>
  <si>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</si>
  <si>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</si>
  <si>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</si>
  <si>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</si>
  <si>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</si>
  <si>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</si>
  <si>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</si>
  <si>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</si>
  <si>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</si>
  <si>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</si>
  <si>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</si>
  <si>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</si>
  <si>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</si>
  <si>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</si>
  <si>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</si>
  <si>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</si>
  <si>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</si>
  <si>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</si>
  <si>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</si>
  <si>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</si>
  <si>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</si>
  <si>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</si>
  <si>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</si>
  <si>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</si>
  <si>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</si>
  <si>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</si>
  <si>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</si>
  <si>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</si>
  <si>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</si>
  <si>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</si>
  <si>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</si>
  <si>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</si>
  <si>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</si>
  <si>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</si>
  <si>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</si>
  <si>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</si>
  <si>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</si>
  <si>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</si>
  <si>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</si>
  <si>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</si>
  <si>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</si>
  <si>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</si>
  <si>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</si>
  <si>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</si>
  <si>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</si>
  <si>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</si>
  <si>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</si>
  <si>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</si>
  <si>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</si>
  <si>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</si>
  <si>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</si>
  <si>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</si>
  <si>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</si>
  <si>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</si>
  <si>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</si>
  <si>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</si>
  <si>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</si>
  <si>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</si>
  <si>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</si>
  <si>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</si>
  <si>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</si>
  <si>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</si>
  <si>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</si>
  <si>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</si>
  <si>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</si>
  <si>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</si>
  <si>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</si>
  <si>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</si>
  <si>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</si>
  <si>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</si>
  <si>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</si>
  <si>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</si>
  <si>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</si>
  <si>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</si>
  <si>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</si>
  <si>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</si>
  <si>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</si>
  <si>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</si>
  <si>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</si>
  <si>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</si>
  <si>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</si>
  <si>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</si>
  <si>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</si>
  <si>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</si>
  <si>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</si>
  <si>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</si>
  <si>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</si>
  <si>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</si>
  <si>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</si>
  <si>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</si>
  <si>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</si>
  <si>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</si>
  <si>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</si>
  <si>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</si>
  <si>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</si>
  <si>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</si>
  <si>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</si>
  <si>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</si>
  <si>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</si>
  <si>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</si>
  <si>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</si>
  <si>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</si>
  <si>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</si>
  <si>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</si>
  <si>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</si>
  <si>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</si>
  <si>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</si>
  <si>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</si>
  <si>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</si>
  <si>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</si>
  <si>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</si>
  <si>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</si>
  <si>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</si>
  <si>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</si>
  <si>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</si>
  <si>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</si>
  <si>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</si>
  <si>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</si>
  <si>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</si>
  <si>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</si>
  <si>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</si>
  <si>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</si>
  <si>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</si>
  <si>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</si>
  <si>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</si>
  <si>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</si>
  <si>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</si>
  <si>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</si>
  <si>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</si>
  <si>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</si>
  <si>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</si>
  <si>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</si>
  <si>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</si>
  <si>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</si>
  <si>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</si>
  <si>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</si>
  <si>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</si>
  <si>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</si>
  <si>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</si>
  <si>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</si>
  <si>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</si>
  <si>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</si>
  <si>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</si>
  <si>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</si>
  <si>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</si>
  <si>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</si>
  <si>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</si>
  <si>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</si>
  <si>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</si>
  <si>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</si>
  <si>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</si>
  <si>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</si>
  <si>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</si>
  <si>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</si>
  <si>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</si>
  <si>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</si>
  <si>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</si>
  <si>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</si>
  <si>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</si>
  <si>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</si>
  <si>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</si>
  <si>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</si>
  <si>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</si>
  <si>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</si>
  <si>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</si>
  <si>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</si>
  <si>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</si>
  <si>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</si>
  <si>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</si>
  <si>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</si>
  <si>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</si>
  <si>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</si>
  <si>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</si>
  <si>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</si>
  <si>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</si>
  <si>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</si>
  <si>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</si>
  <si>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</si>
  <si>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</si>
  <si>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</si>
  <si>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</si>
  <si>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</si>
  <si>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</si>
  <si>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</si>
  <si>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</si>
  <si>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</si>
  <si>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</si>
  <si>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</si>
  <si>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</si>
  <si>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</si>
  <si>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</si>
  <si>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</si>
  <si>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</si>
  <si>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</si>
  <si>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</si>
  <si>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</si>
  <si>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</si>
  <si>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</si>
  <si>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</si>
  <si>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</si>
  <si>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</si>
  <si>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</si>
  <si>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</si>
  <si>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</si>
  <si>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</si>
  <si>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</si>
  <si>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</si>
  <si>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</si>
  <si>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</si>
  <si>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</si>
  <si>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</si>
  <si>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</si>
  <si>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</si>
  <si>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</si>
  <si>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</si>
  <si>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</si>
  <si>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</si>
  <si>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</si>
  <si>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</si>
  <si>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</si>
  <si>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</si>
  <si>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</si>
  <si>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</si>
  <si>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</si>
  <si>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</si>
  <si>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</si>
  <si>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</si>
  <si>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</si>
  <si>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</si>
  <si>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</si>
  <si>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</si>
  <si>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</si>
  <si>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</si>
  <si>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</si>
  <si>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</si>
  <si>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</si>
  <si>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</si>
  <si>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</si>
  <si>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</si>
  <si>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</si>
  <si>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</si>
  <si>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</si>
  <si>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</si>
  <si>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</si>
  <si>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</si>
  <si>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</si>
  <si>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</si>
  <si>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</si>
  <si>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</si>
  <si>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</si>
  <si>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</si>
  <si>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</si>
  <si>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</si>
  <si>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</si>
  <si>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</si>
  <si>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</si>
  <si>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</si>
  <si>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</si>
  <si>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</si>
  <si>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</si>
  <si>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</si>
  <si>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</si>
  <si>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</si>
  <si>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</si>
  <si>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</si>
  <si>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</si>
  <si>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</si>
  <si>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</si>
  <si>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</si>
  <si>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</si>
  <si>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</si>
  <si>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</si>
  <si>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</si>
  <si>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</si>
  <si>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</si>
  <si>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</si>
  <si>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</si>
  <si>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</si>
  <si>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</si>
  <si>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</si>
  <si>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</si>
  <si>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</si>
  <si>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</si>
  <si>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</si>
  <si>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</si>
  <si>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</si>
  <si>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</si>
  <si>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</si>
  <si>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</si>
  <si>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</si>
  <si>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</si>
  <si>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</si>
  <si>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</si>
  <si>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</si>
  <si>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</si>
  <si>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</si>
  <si>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</si>
  <si>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</si>
  <si>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</si>
  <si>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</si>
  <si>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</si>
  <si>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</si>
  <si>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</si>
  <si>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</si>
  <si>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</si>
  <si>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</si>
  <si>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</si>
  <si>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</si>
  <si>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</si>
  <si>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</si>
  <si>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</si>
  <si>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</si>
  <si>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</si>
  <si>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</si>
  <si>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</si>
  <si>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</si>
  <si>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</si>
  <si>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</si>
  <si>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</si>
  <si>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</si>
  <si>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</si>
  <si>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</si>
  <si>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</si>
  <si>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</si>
  <si>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</si>
  <si>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</si>
  <si>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</si>
  <si>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</si>
  <si>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</si>
  <si>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</si>
  <si>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</si>
  <si>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</si>
  <si>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</si>
  <si>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</si>
  <si>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</si>
  <si>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</si>
  <si>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</si>
  <si>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</si>
  <si>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</si>
  <si>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</si>
  <si>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</si>
  <si>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</si>
  <si>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</si>
  <si>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</si>
  <si>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</si>
  <si>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</si>
  <si>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</si>
  <si>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</si>
  <si>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</si>
  <si>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</si>
  <si>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</si>
  <si>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</si>
  <si>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</si>
  <si>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</si>
  <si>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</si>
  <si>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</si>
  <si>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</si>
  <si>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</si>
  <si>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</si>
  <si>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</si>
  <si>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</si>
  <si>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</si>
  <si>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</si>
  <si>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</si>
  <si>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</si>
  <si>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</si>
  <si>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</si>
  <si>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</si>
  <si>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</si>
  <si>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</si>
  <si>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</si>
  <si>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</si>
  <si>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</si>
  <si>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</si>
  <si>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</si>
  <si>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</si>
  <si>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</si>
  <si>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</si>
  <si>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</si>
  <si>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</si>
  <si>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</si>
  <si>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</si>
  <si>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</si>
  <si>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</si>
  <si>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</si>
  <si>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</si>
  <si>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</si>
  <si>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</si>
  <si>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</si>
  <si>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</si>
  <si>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</si>
  <si>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</si>
  <si>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</si>
  <si>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</si>
  <si>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</si>
  <si>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</si>
  <si>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</si>
  <si>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</si>
  <si>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</si>
  <si>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</si>
  <si>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</si>
  <si>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</si>
  <si>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</si>
  <si>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</si>
  <si>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</si>
  <si>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</si>
  <si>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</si>
  <si>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</si>
  <si>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</si>
  <si>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</si>
  <si>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</si>
  <si>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</si>
  <si>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</si>
  <si>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</si>
  <si>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</si>
  <si>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</si>
  <si>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</si>
  <si>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</si>
  <si>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</si>
  <si>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</si>
  <si>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</si>
  <si>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</si>
  <si>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</si>
  <si>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</si>
  <si>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</si>
  <si>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</si>
  <si>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</si>
  <si>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</si>
  <si>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</si>
  <si>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</si>
  <si>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</si>
  <si>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</si>
  <si>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</si>
  <si>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</si>
  <si>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</si>
  <si>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</si>
  <si>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</si>
  <si>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</si>
  <si>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</si>
  <si>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</si>
  <si>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</si>
  <si>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</si>
  <si>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</si>
  <si>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</si>
  <si>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</si>
  <si>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</si>
  <si>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</si>
  <si>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</si>
  <si>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</si>
  <si>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</si>
  <si>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</si>
  <si>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</si>
  <si>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</si>
  <si>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</si>
  <si>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</si>
  <si>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</si>
  <si>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</si>
  <si>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</si>
  <si>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</si>
  <si>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</si>
  <si>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</si>
  <si>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</si>
  <si>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</si>
  <si>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</si>
  <si>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</si>
  <si>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</si>
  <si>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</si>
  <si>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</si>
  <si>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</si>
  <si>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</si>
  <si>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</si>
  <si>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</si>
  <si>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</si>
  <si>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</si>
  <si>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</si>
  <si>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</si>
  <si>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</si>
  <si>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</si>
  <si>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</si>
  <si>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</si>
  <si>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</si>
  <si>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</si>
  <si>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</si>
  <si>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</si>
  <si>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</si>
  <si>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</si>
  <si>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</si>
  <si>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</si>
  <si>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</si>
  <si>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</si>
  <si>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</si>
  <si>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</si>
  <si>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</si>
  <si>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</si>
  <si>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</si>
  <si>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</si>
  <si>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</si>
  <si>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</si>
  <si>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</si>
  <si>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</si>
  <si>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</si>
  <si>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</si>
  <si>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</si>
  <si>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</si>
  <si>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</si>
  <si>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</si>
  <si>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</si>
  <si>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</si>
  <si>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</si>
  <si>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</si>
  <si>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</si>
  <si>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</si>
  <si>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</si>
  <si>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</si>
  <si>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</si>
  <si>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</si>
  <si>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</si>
  <si>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</si>
  <si>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</si>
  <si>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</si>
  <si>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</si>
  <si>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</si>
  <si>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</si>
  <si>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</si>
  <si>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</si>
  <si>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</si>
  <si>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</si>
  <si>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</si>
  <si>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</si>
  <si>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</si>
  <si>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</si>
  <si>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</si>
  <si>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</si>
  <si>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</si>
  <si>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</si>
  <si>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</si>
  <si>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</si>
  <si>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</si>
  <si>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</si>
  <si>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</si>
  <si>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</si>
  <si>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</si>
  <si>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</si>
  <si>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</si>
  <si>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</si>
  <si>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</si>
  <si>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</si>
  <si>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</si>
  <si>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</si>
  <si>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</si>
  <si>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</si>
  <si>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</si>
  <si>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</si>
  <si>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</si>
  <si>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</si>
  <si>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</si>
  <si>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</si>
  <si>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</si>
  <si>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</si>
  <si>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</si>
  <si>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</si>
  <si>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</si>
  <si>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</si>
  <si>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</si>
  <si>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</si>
  <si>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</si>
  <si>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</si>
  <si>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</si>
  <si>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</si>
  <si>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</si>
  <si>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</si>
  <si>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</si>
  <si>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</si>
  <si>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</si>
  <si>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</si>
  <si>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</si>
  <si>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</si>
  <si>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</si>
  <si>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</si>
  <si>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</si>
  <si>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</si>
  <si>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</si>
  <si>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</si>
  <si>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</si>
  <si>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</si>
  <si>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</si>
  <si>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</si>
  <si>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</si>
  <si>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</si>
  <si>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</si>
  <si>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</si>
  <si>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</si>
  <si>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</si>
  <si>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</si>
  <si>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</si>
  <si>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</si>
  <si>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</si>
  <si>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</si>
  <si>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</si>
  <si>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</si>
  <si>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</si>
  <si>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</si>
  <si>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</si>
  <si>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</si>
  <si>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</si>
  <si>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</si>
  <si>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</si>
  <si>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</si>
  <si>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</si>
  <si>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</si>
  <si>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</si>
  <si>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</si>
  <si>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</si>
  <si>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</si>
  <si>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</si>
  <si>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</si>
  <si>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</si>
  <si>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</si>
  <si>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</si>
  <si>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</si>
  <si>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</si>
  <si>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</si>
  <si>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</si>
  <si>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</si>
  <si>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</si>
  <si>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</si>
  <si>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</si>
  <si>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</si>
  <si>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</si>
  <si>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</si>
  <si>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</si>
  <si>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</si>
  <si>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</si>
  <si>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</si>
  <si>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</si>
  <si>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</si>
  <si>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</si>
  <si>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</si>
  <si>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</si>
  <si>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</si>
  <si>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</si>
  <si>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</si>
  <si>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</si>
  <si>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</si>
  <si>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</si>
  <si>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</si>
  <si>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</si>
  <si>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</si>
  <si>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</si>
  <si>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</si>
  <si>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</si>
  <si>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</si>
  <si>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</si>
  <si>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</si>
  <si>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</si>
  <si>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</si>
  <si>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</si>
  <si>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</si>
  <si>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</si>
  <si>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</si>
  <si>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</si>
  <si>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</si>
  <si>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</si>
  <si>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</si>
  <si>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</si>
  <si>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</si>
  <si>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</si>
  <si>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</si>
  <si>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</si>
  <si>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</si>
  <si>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</si>
  <si>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</si>
  <si>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</si>
  <si>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</si>
  <si>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</si>
  <si>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</si>
  <si>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</si>
  <si>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</si>
  <si>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</si>
  <si>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</si>
  <si>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</si>
  <si>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</si>
  <si>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</si>
  <si>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</si>
  <si>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</si>
  <si>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</si>
  <si>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</si>
  <si>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</si>
  <si>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</si>
  <si>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</si>
  <si>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</si>
  <si>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</si>
  <si>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</si>
  <si>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</si>
  <si>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</si>
  <si>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</si>
  <si>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</si>
  <si>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</si>
  <si>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</si>
  <si>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</si>
  <si>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</si>
  <si>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</si>
  <si>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</si>
  <si>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</si>
  <si>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</si>
  <si>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</si>
  <si>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</si>
  <si>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</si>
  <si>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</si>
  <si>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</si>
  <si>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</si>
  <si>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</si>
  <si>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</si>
  <si>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</si>
  <si>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</si>
  <si>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</si>
  <si>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</si>
  <si>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</si>
  <si>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</si>
  <si>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</si>
  <si>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</si>
  <si>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</si>
  <si>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</si>
  <si>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</si>
  <si>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</si>
  <si>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</si>
  <si>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</si>
  <si>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</si>
  <si>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</si>
  <si>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</si>
  <si>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</si>
  <si>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</si>
  <si>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</si>
  <si>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</si>
  <si>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</si>
  <si>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</si>
  <si>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</si>
  <si>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</si>
  <si>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</si>
  <si>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</si>
  <si>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</si>
  <si>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</si>
  <si>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</si>
  <si>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</si>
  <si>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</si>
  <si>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</si>
  <si>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</si>
  <si>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</si>
  <si>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</si>
  <si>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</si>
  <si>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</si>
  <si>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</si>
  <si>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</si>
  <si>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</si>
  <si>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</si>
  <si>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</si>
  <si>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</si>
  <si>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</si>
  <si>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</si>
  <si>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</si>
  <si>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</si>
  <si>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</si>
  <si>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</si>
  <si>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</si>
  <si>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</si>
  <si>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</si>
  <si>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</si>
  <si>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</si>
  <si>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</si>
  <si>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</si>
  <si>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</si>
  <si>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</si>
  <si>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</si>
  <si>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</si>
  <si>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</si>
  <si>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</si>
  <si>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</si>
  <si>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</si>
  <si>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</si>
  <si>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</si>
  <si>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</si>
  <si>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</si>
  <si>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</si>
  <si>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</si>
  <si>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</si>
  <si>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</si>
  <si>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</si>
  <si>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</si>
  <si>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</si>
  <si>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</si>
  <si>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</si>
  <si>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</si>
  <si>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</si>
  <si>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</si>
  <si>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</si>
  <si>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</si>
  <si>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</si>
  <si>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</si>
  <si>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</si>
  <si>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</si>
  <si>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</si>
  <si>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</si>
  <si>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</si>
  <si>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</si>
  <si>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</si>
  <si>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</si>
  <si>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</si>
  <si>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</si>
  <si>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</si>
  <si>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</si>
  <si>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</si>
  <si>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</si>
  <si>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</si>
  <si>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</si>
  <si>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</si>
  <si>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</si>
  <si>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</si>
  <si>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</si>
  <si>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</si>
  <si>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</si>
  <si>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</si>
  <si>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</si>
  <si>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</si>
  <si>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</si>
  <si>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</si>
  <si>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</si>
  <si>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</si>
  <si>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</si>
  <si>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</si>
  <si>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</si>
  <si>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</si>
  <si>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</si>
  <si>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</si>
  <si>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</si>
  <si>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</si>
  <si>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</si>
  <si>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</si>
  <si>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</si>
  <si>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</si>
  <si>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</si>
  <si>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</si>
  <si>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</si>
  <si>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</si>
  <si>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</si>
  <si>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</si>
  <si>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</si>
  <si>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</si>
  <si>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</si>
  <si>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</si>
  <si>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</si>
  <si>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</si>
  <si>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</si>
  <si>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</si>
  <si>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</si>
  <si>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</si>
  <si>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</si>
  <si>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</si>
  <si>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</si>
  <si>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</si>
  <si>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</si>
  <si>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</si>
  <si>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</si>
  <si>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</si>
  <si>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</si>
  <si>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</si>
  <si>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</si>
  <si>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</si>
  <si>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</si>
  <si>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</si>
  <si>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</si>
  <si>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</si>
  <si>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</si>
  <si>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</si>
  <si>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</si>
  <si>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</si>
  <si>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</si>
  <si>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</si>
  <si>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</si>
  <si>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</si>
  <si>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</si>
  <si>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</si>
  <si>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</si>
  <si>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</si>
  <si>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</si>
  <si>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</si>
  <si>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</si>
  <si>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</si>
  <si>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</si>
  <si>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</si>
  <si>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</si>
  <si>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</si>
  <si>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</si>
  <si>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</si>
  <si>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</si>
  <si>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</si>
  <si>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</si>
  <si>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</si>
  <si>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</si>
  <si>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</si>
  <si>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</si>
  <si>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</si>
  <si>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</si>
  <si>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</si>
  <si>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</si>
  <si>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</si>
  <si>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</si>
  <si>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</si>
  <si>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</si>
  <si>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</si>
  <si>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</si>
  <si>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</si>
  <si>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</si>
  <si>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</si>
  <si>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</si>
  <si>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</si>
  <si>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</si>
  <si>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</si>
  <si>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</si>
  <si>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</si>
  <si>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</si>
  <si>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</si>
  <si>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</si>
  <si>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</si>
  <si>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</si>
  <si>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</si>
  <si>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</si>
  <si>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</si>
  <si>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</si>
  <si>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</si>
  <si>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</si>
  <si>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</si>
  <si>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</si>
  <si>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</si>
  <si>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</si>
  <si>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</si>
  <si>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</si>
  <si>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</si>
  <si>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</si>
  <si>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</si>
  <si>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</si>
  <si>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</si>
  <si>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</si>
  <si>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</si>
  <si>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</si>
  <si>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</si>
  <si>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</si>
  <si>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</si>
  <si>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</si>
  <si>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</si>
  <si>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</si>
  <si>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</si>
  <si>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</si>
  <si>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</si>
  <si>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</si>
  <si>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</si>
  <si>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</si>
  <si>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</si>
  <si>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</si>
  <si>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</si>
  <si>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</si>
  <si>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</si>
  <si>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</si>
  <si>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</si>
  <si>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</si>
  <si>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</si>
  <si>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</si>
  <si>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</si>
  <si>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</si>
  <si>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</si>
  <si>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</si>
  <si>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</si>
  <si>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</si>
  <si>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</si>
  <si>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</si>
  <si>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</si>
  <si>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</si>
  <si>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</si>
  <si>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</si>
  <si>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</si>
  <si>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</si>
  <si>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</si>
  <si>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</si>
  <si>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</si>
  <si>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</si>
  <si>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</si>
  <si>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</si>
  <si>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</si>
  <si>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</si>
  <si>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</si>
  <si>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</si>
  <si>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</si>
  <si>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</si>
  <si>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</si>
  <si>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</si>
  <si>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</si>
  <si>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</si>
  <si>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</si>
  <si>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</si>
  <si>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</si>
  <si>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</si>
  <si>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</si>
  <si>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</si>
  <si>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</si>
  <si>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</si>
  <si>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</si>
  <si>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</si>
  <si>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</si>
  <si>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</si>
  <si>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</si>
  <si>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</si>
  <si>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</si>
  <si>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</si>
  <si>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</si>
  <si>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</si>
  <si>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</si>
  <si>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</si>
  <si>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</si>
  <si>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</si>
  <si>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</si>
  <si>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</si>
  <si>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</si>
  <si>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</si>
  <si>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</si>
  <si>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</si>
  <si>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</si>
  <si>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</si>
  <si>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</si>
  <si>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</si>
  <si>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</si>
  <si>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</si>
  <si>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</si>
  <si>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</si>
  <si>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</si>
  <si>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</si>
  <si>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</si>
  <si>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</si>
  <si>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</si>
  <si>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</si>
  <si>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</si>
  <si>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</si>
  <si>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</si>
  <si>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</si>
  <si>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</si>
  <si>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</si>
  <si>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</si>
  <si>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</si>
  <si>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</si>
  <si>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</si>
  <si>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</si>
  <si>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</si>
  <si>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</si>
  <si>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</si>
  <si>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</si>
  <si>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</si>
  <si>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</si>
  <si>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</si>
  <si>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</si>
  <si>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</si>
  <si>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</si>
  <si>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</si>
  <si>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</si>
  <si>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</si>
  <si>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</si>
  <si>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</si>
  <si>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</si>
  <si>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</si>
  <si>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</si>
  <si>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</si>
  <si>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</si>
  <si>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</si>
  <si>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</si>
  <si>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</si>
  <si>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</si>
  <si>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</si>
  <si>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</si>
  <si>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</si>
  <si>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</si>
  <si>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</si>
  <si>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</si>
  <si>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</si>
  <si>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</si>
  <si>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</si>
  <si>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</si>
  <si>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</si>
  <si>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</si>
  <si>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</si>
  <si>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</si>
  <si>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</si>
  <si>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</si>
  <si>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</si>
  <si>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</si>
  <si>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</si>
  <si>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</si>
  <si>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</si>
  <si>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</si>
  <si>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</si>
  <si>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</si>
  <si>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</si>
  <si>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</si>
  <si>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</si>
  <si>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</si>
  <si>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</si>
  <si>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</si>
  <si>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</si>
  <si>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</si>
  <si>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</si>
  <si>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</si>
  <si>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</si>
  <si>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</si>
  <si>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</si>
  <si>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</si>
  <si>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</si>
  <si>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</si>
  <si>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</si>
  <si>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</si>
  <si>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</si>
  <si>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</si>
  <si>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</si>
  <si>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</si>
  <si>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</si>
  <si>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</si>
  <si>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</si>
  <si>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</si>
  <si>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</si>
  <si>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</si>
  <si>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</si>
  <si>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</si>
  <si>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</si>
  <si>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</si>
  <si>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</si>
  <si>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</si>
  <si>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</si>
  <si>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</si>
  <si>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</si>
  <si>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</si>
  <si>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</si>
  <si>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</si>
  <si>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</si>
  <si>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</si>
  <si>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</si>
  <si>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</si>
  <si>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</si>
  <si>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</si>
  <si>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</si>
  <si>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</si>
  <si>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</si>
  <si>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</si>
  <si>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</si>
  <si>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</si>
  <si>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</si>
  <si>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</si>
  <si>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</si>
  <si>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</si>
  <si>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</si>
  <si>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</si>
  <si>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</si>
  <si>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</si>
  <si>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</si>
  <si>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</si>
  <si>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</si>
  <si>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</si>
  <si>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</si>
  <si>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</si>
  <si>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</si>
  <si>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</si>
  <si>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</si>
  <si>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</si>
  <si>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</si>
  <si>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</si>
  <si>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</si>
  <si>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</si>
  <si>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</si>
  <si>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</si>
  <si>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</si>
  <si>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</si>
  <si>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</si>
  <si>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</si>
  <si>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</si>
  <si>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</si>
  <si>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</si>
  <si>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</si>
  <si>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</si>
  <si>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</si>
  <si>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</si>
  <si>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</si>
  <si>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</si>
  <si>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</si>
  <si>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</si>
  <si>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</si>
  <si>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</si>
  <si>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</si>
  <si>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</si>
  <si>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</si>
  <si>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</si>
  <si>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</si>
  <si>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</si>
  <si>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</si>
  <si>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</si>
  <si>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</si>
  <si>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</si>
  <si>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</si>
  <si>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</si>
  <si>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</si>
  <si>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</si>
  <si>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</si>
  <si>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</si>
  <si>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</si>
  <si>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</si>
  <si>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</si>
  <si>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</si>
  <si>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</si>
  <si>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</si>
  <si>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</si>
  <si>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</si>
  <si>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</si>
  <si>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</si>
  <si>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</si>
  <si>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</si>
  <si>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</si>
  <si>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</si>
  <si>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</si>
  <si>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</si>
  <si>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</si>
  <si>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</si>
  <si>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</si>
  <si>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</si>
  <si>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</si>
  <si>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</si>
  <si>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</si>
  <si>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</si>
  <si>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</si>
  <si>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</si>
  <si>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</si>
  <si>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</si>
  <si>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</si>
  <si>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</si>
  <si>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</si>
  <si>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</si>
  <si>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</si>
  <si>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</si>
  <si>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</si>
  <si>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</si>
  <si>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</si>
  <si>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</si>
  <si>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</si>
  <si>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</si>
  <si>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</si>
  <si>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</si>
  <si>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</si>
  <si>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</si>
  <si>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</si>
  <si>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</si>
  <si>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</si>
  <si>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</si>
  <si>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</si>
  <si>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</si>
  <si>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</si>
  <si>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</si>
  <si>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</si>
  <si>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</si>
  <si>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</si>
  <si>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</si>
  <si>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</si>
  <si>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</si>
  <si>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</si>
  <si>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</si>
  <si>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</si>
  <si>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</si>
  <si>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</si>
  <si>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</si>
  <si>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</si>
  <si>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</si>
  <si>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</si>
  <si>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</si>
  <si>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</si>
  <si>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</si>
  <si>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</si>
  <si>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</si>
  <si>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</si>
  <si>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</si>
  <si>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</si>
  <si>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</si>
  <si>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</si>
  <si>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</si>
  <si>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</si>
  <si>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</si>
  <si>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</si>
  <si>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</si>
  <si>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</si>
  <si>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</si>
  <si>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</si>
  <si>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</si>
  <si>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</si>
  <si>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</si>
  <si>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</si>
  <si>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</si>
  <si>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</si>
  <si>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</si>
  <si>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</si>
  <si>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</si>
  <si>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</si>
  <si>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</si>
  <si>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</si>
  <si>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</si>
  <si>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</si>
  <si>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</si>
  <si>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</si>
  <si>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</si>
  <si>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</si>
  <si>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</si>
  <si>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</si>
  <si>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</si>
  <si>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</si>
  <si>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</si>
  <si>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</si>
  <si>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</si>
  <si>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</si>
  <si>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</si>
  <si>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</si>
  <si>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</si>
  <si>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</si>
  <si>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</si>
  <si>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</si>
  <si>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</si>
  <si>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</si>
  <si>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</si>
  <si>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</si>
  <si>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</si>
  <si>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</si>
  <si>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</si>
  <si>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</si>
  <si>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</si>
  <si>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</si>
  <si>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</si>
  <si>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</si>
  <si>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</si>
  <si>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</si>
  <si>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</si>
  <si>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</si>
  <si>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</si>
  <si>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</si>
  <si>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</si>
  <si>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</si>
  <si>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</si>
  <si>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</si>
  <si>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</si>
  <si>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</si>
  <si>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</si>
  <si>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</si>
  <si>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</si>
  <si>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</si>
  <si>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</si>
  <si>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</si>
  <si>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</si>
  <si>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</si>
  <si>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</si>
  <si>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</si>
  <si>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</si>
  <si>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</si>
  <si>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</si>
  <si>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</si>
  <si>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</si>
  <si>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</si>
  <si>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</si>
  <si>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</si>
  <si>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</si>
  <si>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</si>
  <si>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</si>
  <si>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</si>
  <si>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</si>
  <si>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</si>
  <si>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</si>
  <si>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</si>
  <si>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</si>
  <si>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</si>
  <si>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</si>
  <si>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</si>
  <si>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</si>
  <si>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</si>
  <si>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</si>
  <si>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</si>
  <si>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</si>
  <si>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</si>
  <si>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</si>
  <si>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</si>
  <si>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</si>
  <si>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</si>
  <si>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</si>
  <si>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</si>
  <si>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</si>
  <si>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</si>
  <si>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</si>
  <si>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</si>
  <si>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</si>
  <si>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</si>
  <si>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</si>
  <si>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</si>
  <si>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</si>
  <si>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</si>
  <si>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</si>
  <si>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</si>
  <si>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</si>
  <si>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</si>
  <si>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</si>
  <si>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</si>
  <si>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</si>
  <si>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</si>
  <si>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</si>
  <si>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</si>
  <si>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</si>
  <si>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</si>
  <si>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</si>
  <si>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</si>
  <si>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</si>
  <si>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</si>
  <si>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</si>
  <si>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</si>
  <si>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</si>
  <si>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</si>
  <si>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</si>
  <si>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</si>
  <si>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</si>
  <si>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</si>
  <si>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</si>
  <si>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</si>
  <si>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</si>
  <si>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</si>
  <si>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</si>
  <si>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</si>
  <si>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</si>
  <si>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</si>
  <si>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</si>
  <si>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</si>
  <si>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</si>
  <si>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</si>
  <si>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</si>
  <si>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</si>
  <si>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</si>
  <si>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</si>
  <si>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</si>
  <si>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</si>
  <si>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</si>
  <si>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</si>
  <si>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</si>
  <si>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</si>
  <si>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</si>
  <si>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</si>
  <si>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</si>
  <si>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</si>
  <si>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</si>
  <si>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</si>
  <si>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</si>
  <si>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</si>
  <si>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</si>
  <si>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</si>
  <si>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</si>
  <si>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</si>
  <si>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</si>
  <si>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</si>
  <si>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</si>
  <si>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</si>
  <si>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</si>
  <si>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</si>
  <si>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</si>
  <si>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</si>
  <si>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</si>
  <si>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</si>
  <si>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</si>
  <si>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</si>
  <si>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</si>
  <si>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</si>
  <si>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</si>
  <si>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</si>
  <si>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</si>
  <si>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</si>
  <si>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</si>
  <si>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</si>
  <si>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</si>
  <si>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</si>
  <si>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</si>
  <si>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</si>
  <si>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</si>
  <si>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</si>
  <si>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</si>
  <si>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</si>
  <si>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</si>
  <si>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</si>
  <si>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</si>
  <si>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</si>
  <si>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</si>
  <si>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</si>
  <si>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</si>
  <si>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</si>
  <si>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</si>
  <si>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</si>
  <si>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</si>
  <si>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</si>
  <si>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</si>
  <si>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</si>
  <si>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</si>
  <si>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</si>
  <si>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</si>
  <si>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</si>
  <si>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</si>
  <si>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</si>
  <si>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</si>
  <si>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</si>
  <si>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</si>
  <si>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</si>
  <si>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</si>
  <si>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</si>
  <si>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</si>
  <si>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</si>
  <si>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</si>
  <si>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</si>
  <si>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</si>
  <si>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</si>
  <si>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</si>
  <si>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</si>
  <si>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</si>
  <si>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</si>
  <si>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</si>
  <si>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</si>
  <si>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</si>
  <si>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</si>
  <si>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</si>
  <si>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</si>
  <si>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</si>
  <si>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</si>
  <si>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</si>
  <si>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</si>
  <si>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</si>
  <si>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</si>
  <si>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</si>
  <si>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</si>
  <si>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</si>
  <si>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</si>
  <si>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</si>
  <si>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</si>
  <si>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</si>
  <si>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</si>
  <si>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</si>
  <si>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</si>
  <si>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</si>
  <si>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</si>
  <si>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</si>
  <si>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</si>
  <si>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</si>
  <si>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</si>
  <si>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</si>
  <si>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</si>
  <si>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</si>
  <si>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</si>
  <si>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</si>
  <si>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</si>
  <si>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</si>
  <si>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</si>
  <si>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</si>
  <si>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</si>
  <si>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</si>
  <si>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</si>
  <si>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</si>
  <si>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</si>
  <si>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</si>
  <si>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</si>
  <si>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</si>
  <si>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</si>
  <si>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</si>
  <si>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</si>
  <si>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</si>
  <si>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</si>
  <si>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</si>
  <si>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</si>
  <si>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</si>
  <si>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</si>
  <si>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</si>
  <si>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</si>
  <si>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</si>
  <si>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</si>
  <si>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</si>
  <si>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</si>
  <si>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</si>
  <si>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</si>
  <si>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</si>
  <si>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</si>
  <si>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</si>
  <si>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</si>
  <si>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</si>
  <si>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</si>
  <si>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</si>
  <si>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</si>
  <si>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</si>
  <si>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</si>
  <si>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</si>
  <si>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</si>
  <si>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</si>
  <si>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</si>
  <si>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</si>
  <si>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</si>
  <si>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</si>
  <si>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</si>
  <si>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</si>
  <si>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</si>
  <si>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</si>
  <si>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</si>
  <si>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</si>
  <si>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</si>
  <si>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</si>
  <si>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</si>
  <si>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</si>
  <si>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</si>
  <si>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</si>
  <si>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</si>
  <si>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</si>
  <si>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</si>
  <si>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</si>
  <si>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</si>
  <si>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</si>
  <si>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</si>
  <si>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</si>
  <si>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</si>
  <si>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</si>
  <si>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</si>
  <si>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</si>
  <si>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</si>
  <si>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</si>
  <si>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</si>
  <si>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</si>
  <si>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</si>
  <si>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</si>
  <si>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</si>
  <si>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</si>
  <si>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</si>
  <si>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</si>
  <si>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</si>
  <si>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</si>
  <si>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</si>
  <si>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</si>
  <si>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</si>
  <si>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</si>
  <si>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</si>
  <si>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</si>
  <si>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</si>
  <si>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</si>
  <si>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</si>
  <si>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</si>
  <si>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</si>
  <si>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</si>
  <si>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</si>
  <si>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</si>
  <si>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</si>
  <si>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</si>
  <si>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</si>
  <si>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</si>
  <si>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</si>
  <si>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</si>
  <si>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</si>
  <si>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</si>
  <si>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</si>
  <si>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</si>
  <si>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</si>
  <si>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</si>
  <si>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</si>
  <si>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</si>
  <si>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</si>
  <si>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</si>
  <si>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</si>
  <si>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</si>
  <si>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</si>
  <si>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</si>
  <si>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</si>
  <si>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</si>
  <si>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</si>
  <si>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</si>
  <si>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</si>
  <si>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</si>
  <si>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</si>
  <si>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</si>
  <si>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</si>
  <si>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</si>
  <si>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</si>
  <si>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</si>
  <si>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</si>
  <si>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</si>
  <si>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</si>
  <si>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</si>
  <si>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</si>
  <si>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</si>
  <si>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</si>
  <si>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</si>
  <si>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</si>
  <si>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</si>
  <si>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</si>
  <si>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</si>
  <si>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</si>
  <si>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</si>
  <si>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</si>
  <si>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</si>
  <si>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</si>
  <si>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</si>
  <si>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</si>
  <si>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</si>
  <si>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</si>
  <si>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</si>
  <si>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</si>
  <si>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</si>
  <si>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</si>
  <si>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</si>
  <si>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</si>
  <si>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</si>
  <si>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</si>
  <si>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</si>
  <si>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</si>
  <si>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</si>
  <si>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</si>
  <si>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</si>
  <si>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</si>
  <si>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</si>
  <si>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</si>
  <si>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</si>
  <si>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</si>
  <si>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</si>
  <si>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</si>
  <si>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</si>
  <si>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</si>
  <si>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</si>
  <si>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</si>
  <si>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</si>
  <si>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</si>
  <si>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</si>
  <si>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</si>
  <si>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</si>
  <si>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</si>
  <si>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</si>
  <si>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</si>
  <si>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</si>
  <si>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</si>
  <si>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</si>
  <si>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</si>
  <si>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</si>
  <si>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</si>
  <si>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</si>
  <si>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ref2021.d113020a</t>
  </si>
  <si>
    <t>Annual Energy Outlook 2021</t>
  </si>
  <si>
    <t>ref2021</t>
  </si>
  <si>
    <t>d113020a</t>
  </si>
  <si>
    <t xml:space="preserve"> January 2021</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</si>
  <si>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</si>
  <si>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</si>
  <si>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</si>
  <si>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</si>
  <si>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</si>
  <si>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</si>
  <si>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</si>
  <si>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</si>
  <si>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</si>
  <si>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</si>
  <si>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</si>
  <si>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</si>
  <si>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</si>
  <si>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</si>
  <si>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</si>
  <si>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</si>
  <si>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</si>
  <si>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</si>
  <si>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</si>
  <si>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</si>
  <si>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</si>
  <si>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</si>
  <si>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</si>
  <si>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</si>
  <si>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</si>
  <si>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</si>
  <si>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</si>
  <si>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</si>
  <si>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</si>
  <si>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</si>
  <si>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</si>
  <si>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</si>
  <si>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</si>
  <si>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</si>
  <si>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</si>
  <si>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</si>
  <si>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</si>
  <si>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</si>
  <si>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</si>
  <si>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</si>
  <si>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</si>
  <si>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</si>
  <si>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</si>
  <si>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</si>
  <si>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</si>
  <si>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</si>
  <si>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</si>
  <si>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</si>
  <si>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</si>
  <si>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</si>
  <si>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</si>
  <si>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</si>
  <si>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</si>
  <si>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</si>
  <si>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</si>
  <si>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</si>
  <si>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</si>
  <si>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</si>
  <si>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</si>
  <si>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</si>
  <si>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</si>
  <si>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</si>
  <si>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</si>
  <si>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</si>
  <si>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</si>
  <si>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</si>
  <si>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</si>
  <si>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</si>
  <si>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</si>
  <si>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</si>
  <si>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</si>
  <si>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</si>
  <si>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</si>
  <si>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</si>
  <si>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</si>
  <si>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</si>
  <si>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</si>
  <si>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</si>
  <si>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</si>
  <si>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</si>
  <si>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</si>
  <si>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</si>
  <si>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</si>
  <si>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</si>
  <si>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</si>
  <si>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</si>
  <si>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</si>
  <si>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</si>
  <si>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</si>
  <si>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</si>
  <si>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</si>
  <si>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</si>
  <si>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</si>
  <si>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</si>
  <si>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</si>
  <si>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</si>
  <si>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</si>
  <si>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</si>
  <si>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</si>
  <si>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</si>
  <si>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</si>
  <si>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</si>
  <si>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EPS 2020</t>
  </si>
  <si>
    <t>EPS 2020 MWhs</t>
  </si>
  <si>
    <t>March 2021 Monthly Energy Review</t>
  </si>
  <si>
    <t>Release Date: March 25, 2021</t>
  </si>
  <si>
    <t>Next Update: April 27, 2021</t>
  </si>
  <si>
    <t>EIA 2020</t>
  </si>
  <si>
    <t>Month</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</si>
  <si>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</si>
  <si>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</si>
  <si>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</si>
  <si>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</si>
  <si>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</si>
  <si>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</si>
  <si>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</si>
  <si>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</si>
  <si>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</si>
  <si>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</si>
  <si>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</si>
  <si>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</si>
  <si>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</si>
  <si>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</si>
  <si>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</si>
  <si>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</si>
  <si>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</si>
  <si>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</si>
  <si>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</si>
  <si>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  </t>
  </si>
  <si>
    <t xml:space="preserve"> Natural Gas </t>
  </si>
  <si>
    <t xml:space="preserve"> Wood </t>
  </si>
  <si>
    <t xml:space="preserve"> NO </t>
  </si>
  <si>
    <t xml:space="preserve"> U.S. Territories </t>
  </si>
  <si>
    <t xml:space="preserve"> NE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</si>
  <si>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</si>
  <si>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</si>
  <si>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</si>
  <si>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</si>
  <si>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2020a</t>
  </si>
  <si>
    <t>Gasolineb</t>
  </si>
  <si>
    <t>Ships and Non-Recreational Boatse</t>
  </si>
  <si>
    <t>International Bunker Fuelsf</t>
  </si>
  <si>
    <t>Commercial Aircraftg</t>
  </si>
  <si>
    <t>Pipelineh</t>
  </si>
  <si>
    <t>Electricityl</t>
  </si>
  <si>
    <t>Total (Excluding Bunkers)f</t>
  </si>
  <si>
    <t>Total (Including Bunkers)k</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</si>
  <si>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2020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</si>
  <si>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2021). Data from Table VM-1 is used to estimate the share of consumption between each on-road vehicle class. These fuel consumption estimates are combined with estimates of fuel shares by vehicle type from DOE’s TEDB Annex Tables A.1 through A.6 (DOE 1993 through 2021). </t>
  </si>
  <si>
    <t xml:space="preserve">d In 2014, EPA incorporated the NONROAD2008 model into the MOVES model framework. The current Inventory uses the Nonroad component of MOVES3 for years 1999 through 2020. </t>
  </si>
  <si>
    <t>i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</si>
  <si>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j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2020 time period.</t>
  </si>
  <si>
    <t xml:space="preserve">l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2020 time period. </t>
  </si>
  <si>
    <t>Fuel Type/Vehicle Typea</t>
  </si>
  <si>
    <t>Gasoline On-Roadb</t>
  </si>
  <si>
    <t>Diesel On-Roadb</t>
  </si>
  <si>
    <t>Medium- and Heavy-Duty Buses</t>
  </si>
  <si>
    <t>Non-Roadg</t>
  </si>
  <si>
    <t>Agricultural Equipmentd</t>
  </si>
  <si>
    <t>Construction/Mining Equipmente</t>
  </si>
  <si>
    <t>Otherf</t>
  </si>
  <si>
    <t>b Gasoline and diesel highway vehicle mileage estimates are based on data from FHWA Highway Statistics Table VM-1.</t>
  </si>
  <si>
    <t xml:space="preserve">c Rail emissions do not include emissions from electric powered locomotives. Class II and Class III diesel consumption data for 2014 to 2017 is estimated by applying the historical average fuel usage per carload factor to the annual number of carloads. </t>
  </si>
  <si>
    <t xml:space="preserve">g Nonroad fuel consumption estimates for 2020 are adjusted to account for the COVID-19 pandemic and associated restrictions. For agricultural equipment and airport equipment, sector specific adjustment factors were applied to the 2019 data. For all other sectors, a 7.7% reduction factor is used, based on transportation diesel use (EIA 2022). </t>
  </si>
  <si>
    <t>Notes: In 2011, FHWA changed its methods for estimating vehicle miles traveled (VMT) and related data. These methodological changes included how vehicles are classified, moving from a system based on body type to one that is based on wheelbase. These changes were first incorporated for the 1990 through 2010 Inventory and apply to the 2007 through 2020 time period. This resulted in large changes in VMT and fuel consumption data by vehicle class, thus leading to a shift in emissions among on-road vehicle classes. Totals may not sum due to independent rounding.</t>
  </si>
  <si>
    <t>Railc</t>
  </si>
  <si>
    <t xml:space="preserve">c Rail emissions do not include emissions from electric powered locomotives. Class II and Class III diesel consumption data for 2014 through 2017 is estimated by applying the historical average fuel usage per carload factor to the annual number of carloads. </t>
  </si>
  <si>
    <t xml:space="preserve">g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 </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</si>
  <si>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</si>
  <si>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</si>
  <si>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</si>
  <si>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</si>
  <si>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</si>
  <si>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</si>
  <si>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</si>
  <si>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</si>
  <si>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</si>
  <si>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</si>
  <si>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</si>
  <si>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</si>
  <si>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</si>
  <si>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</si>
  <si>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</si>
  <si>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</si>
  <si>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</si>
  <si>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</si>
  <si>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</si>
  <si>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</si>
  <si>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</si>
  <si>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</si>
  <si>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</si>
  <si>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</si>
  <si>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</si>
  <si>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</si>
  <si>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</si>
  <si>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</si>
  <si>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</si>
  <si>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</si>
  <si>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</si>
  <si>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</si>
  <si>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</si>
  <si>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</si>
  <si>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</si>
  <si>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</si>
  <si>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</si>
  <si>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</si>
  <si>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</si>
  <si>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</si>
  <si>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</si>
  <si>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</si>
  <si>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</si>
  <si>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f Includes changes in mineral and organic soil carbon stocks for all land use conversions to cropland, grassland, and settlements. Also includes aboveground/belowground biomass, dead wood, and litter carbon stock changes for conversion of forest land to cropland, grassland, and settlements.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</si>
  <si>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</si>
  <si>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</si>
  <si>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</si>
  <si>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 use conversion categories.</t>
  </si>
  <si>
    <t>k The LULUCF Sector Net Total is the net sum of all LULUCF CH4 and N2O emissions to the atmosphere plus net carbon stock changes in units of MMT CO2 Eq.</t>
  </si>
  <si>
    <t>Table 6-1:  Emissions and Removals (Net Flux) from Land Use, Land-Use Change, and Forestry (MMT CO2 Eq.)</t>
  </si>
  <si>
    <t xml:space="preserve">Anaerobic Digestion at Biogas Facilities </t>
  </si>
  <si>
    <t>https://www.epa.gov/ghgemissions/inventory-us-greenhouse-gas-emissions-and-sinks-1990-2020</t>
  </si>
  <si>
    <t>EPA 2020</t>
  </si>
  <si>
    <t>Exclude1</t>
  </si>
  <si>
    <t>Exclude2</t>
  </si>
  <si>
    <t>Note that EIA rebased its AEO model to the most recent MECS in AEO 2022, which is why there is a large discrepancy here</t>
  </si>
  <si>
    <t>2020 (g pollutant)</t>
  </si>
  <si>
    <t>refined petroluem and coke 19</t>
  </si>
  <si>
    <t>water and waste 36T40</t>
  </si>
  <si>
    <t>water and waste 36T41</t>
  </si>
  <si>
    <t>water and waste 36T42</t>
  </si>
  <si>
    <t>water and waste 36T43</t>
  </si>
  <si>
    <t>Table 3-68:  CH4 Emissions from Natural Gas Systems (MMT CO2 Eq.)</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</si>
  <si>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</si>
  <si>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</si>
  <si>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</si>
  <si>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</si>
  <si>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</si>
  <si>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</si>
  <si>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</si>
  <si>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</si>
  <si>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</si>
  <si>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</si>
  <si>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</si>
  <si>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</si>
  <si>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</si>
  <si>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Table 3-70:  CO2 Emissions from Natural Gas Systems (MMT)</t>
  </si>
  <si>
    <t xml:space="preserve"> + </t>
  </si>
  <si>
    <t>+</t>
  </si>
  <si>
    <t>agriculture and forestry 01T04</t>
  </si>
  <si>
    <t>agriculture and forestry 01T05</t>
  </si>
  <si>
    <t>agriculture and forestry 01T06</t>
  </si>
  <si>
    <t>agriculture and forestry 01T07</t>
  </si>
  <si>
    <t>agriculture and forestry 01T08</t>
  </si>
  <si>
    <t>water and waste 36T44</t>
  </si>
  <si>
    <t>agriculture and forestry 01T09</t>
  </si>
  <si>
    <t>water and waste 36T45</t>
  </si>
  <si>
    <t>agriculture and forestry 01T10</t>
  </si>
  <si>
    <t>water and waste 36T46</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</si>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</sst>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s>
  <fonts count="29"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theme="1" tint="0.34998626667073579"/>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0" tint="-0.249977111117893"/>
      <name val="Calibri"/>
      <family val="2"/>
      <scheme val="minor"/>
    </font>
    <font>
      <sz val="11"/>
      <color theme="0" tint="-0.14999847407452621"/>
      <name val="Calibri"/>
      <family val="2"/>
      <scheme val="minor"/>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s>
  <fills count="20">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92D050"/>
        <bgColor indexed="64"/>
      </patternFill>
    </fill>
    <fill>
      <patternFill patternType="solid">
        <fgColor rgb="FFD19EF0"/>
        <bgColor indexed="64"/>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xf numFmtId="0" fontId="5" fillId="0" borderId="0" applyNumberFormat="0" applyFill="0" applyBorder="0" applyAlignment="0" applyProtection="0"/>
    <xf numFmtId="0" fontId="6" fillId="0" borderId="5" applyNumberFormat="0" applyProtection="0">
      <alignment wrapText="1"/>
    </xf>
    <xf numFmtId="0" fontId="8" fillId="0" borderId="0" applyNumberFormat="0" applyProtection="0">
      <alignment horizontal="left"/>
    </xf>
    <xf numFmtId="0" fontId="6" fillId="0" borderId="6" applyNumberFormat="0" applyProtection="0">
      <alignment wrapText="1"/>
    </xf>
    <xf numFmtId="0" fontId="5" fillId="0" borderId="7" applyNumberFormat="0" applyFont="0" applyProtection="0">
      <alignment wrapText="1"/>
    </xf>
    <xf numFmtId="0" fontId="5" fillId="0" borderId="8" applyNumberFormat="0" applyProtection="0">
      <alignment wrapText="1"/>
    </xf>
    <xf numFmtId="0" fontId="10" fillId="0" borderId="0"/>
    <xf numFmtId="0" fontId="14" fillId="0" borderId="0"/>
    <xf numFmtId="0" fontId="17" fillId="0" borderId="0"/>
    <xf numFmtId="0" fontId="18" fillId="0" borderId="0" applyNumberFormat="0" applyFill="0" applyBorder="0" applyAlignment="0" applyProtection="0"/>
  </cellStyleXfs>
  <cellXfs count="122">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0" fontId="1" fillId="5" borderId="0" xfId="0" applyFont="1" applyFill="1"/>
    <xf numFmtId="43" fontId="0" fillId="0" borderId="1" xfId="1" applyFont="1" applyBorder="1"/>
    <xf numFmtId="0" fontId="0" fillId="6" borderId="0" xfId="0" applyFill="1"/>
    <xf numFmtId="165" fontId="0" fillId="0" borderId="1" xfId="1" applyNumberFormat="1" applyFont="1" applyBorder="1"/>
    <xf numFmtId="10" fontId="0" fillId="0" borderId="0" xfId="0" applyNumberFormat="1"/>
    <xf numFmtId="3" fontId="0" fillId="0" borderId="0" xfId="0" applyNumberFormat="1"/>
    <xf numFmtId="0" fontId="0" fillId="5" borderId="0" xfId="0" applyFill="1"/>
    <xf numFmtId="165" fontId="0" fillId="0" borderId="1" xfId="1" applyNumberFormat="1" applyFont="1" applyBorder="1" applyAlignment="1">
      <alignment horizontal="center"/>
    </xf>
    <xf numFmtId="43" fontId="0" fillId="0" borderId="1" xfId="1" applyFont="1" applyBorder="1" applyAlignment="1">
      <alignment horizontal="center"/>
    </xf>
    <xf numFmtId="0" fontId="0" fillId="7" borderId="0" xfId="0" applyFill="1"/>
    <xf numFmtId="0" fontId="0" fillId="8" borderId="0" xfId="0" applyFill="1"/>
    <xf numFmtId="165" fontId="0" fillId="0" borderId="0" xfId="0" applyNumberFormat="1"/>
    <xf numFmtId="9" fontId="0" fillId="0" borderId="1" xfId="2" applyFont="1" applyBorder="1"/>
    <xf numFmtId="165" fontId="0" fillId="0" borderId="0" xfId="1" applyNumberFormat="1" applyFont="1" applyBorder="1"/>
    <xf numFmtId="9" fontId="0" fillId="0" borderId="0" xfId="2" applyFont="1" applyBorder="1"/>
    <xf numFmtId="0" fontId="0" fillId="9" borderId="2" xfId="0" applyFill="1" applyBorder="1" applyAlignment="1">
      <alignment horizontal="left"/>
    </xf>
    <xf numFmtId="0" fontId="0" fillId="9" borderId="0" xfId="0" applyFill="1"/>
    <xf numFmtId="0" fontId="4" fillId="0" borderId="0" xfId="0" applyFont="1"/>
    <xf numFmtId="11" fontId="4" fillId="0" borderId="1" xfId="1" applyNumberFormat="1" applyFont="1" applyBorder="1"/>
    <xf numFmtId="11" fontId="4" fillId="0" borderId="0" xfId="0" applyNumberFormat="1" applyFont="1"/>
    <xf numFmtId="0" fontId="0" fillId="10" borderId="0" xfId="0" applyFill="1"/>
    <xf numFmtId="0" fontId="5" fillId="0" borderId="0" xfId="4"/>
    <xf numFmtId="0" fontId="6" fillId="0" borderId="5" xfId="5">
      <alignment wrapText="1"/>
    </xf>
    <xf numFmtId="0" fontId="8" fillId="0" borderId="0" xfId="6">
      <alignment horizontal="left"/>
    </xf>
    <xf numFmtId="0" fontId="6"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6" fillId="0" borderId="6" xfId="7" applyNumberFormat="1" applyAlignment="1">
      <alignment horizontal="right" wrapText="1"/>
    </xf>
    <xf numFmtId="166" fontId="6" fillId="0" borderId="6" xfId="7" applyNumberFormat="1" applyAlignment="1">
      <alignment horizontal="right" wrapText="1"/>
    </xf>
    <xf numFmtId="167" fontId="6" fillId="0" borderId="6" xfId="7" applyNumberFormat="1" applyAlignment="1">
      <alignment horizontal="right" wrapText="1"/>
    </xf>
    <xf numFmtId="4" fontId="0" fillId="0" borderId="7" xfId="8" applyNumberFormat="1" applyFont="1" applyAlignment="1">
      <alignment horizontal="right" wrapText="1"/>
    </xf>
    <xf numFmtId="4" fontId="6" fillId="0" borderId="6" xfId="7" applyNumberFormat="1" applyAlignment="1">
      <alignment horizontal="right" wrapText="1"/>
    </xf>
    <xf numFmtId="167" fontId="0" fillId="0" borderId="7" xfId="8" applyNumberFormat="1" applyFont="1" applyAlignment="1">
      <alignment horizontal="right" wrapText="1"/>
    </xf>
    <xf numFmtId="43" fontId="0" fillId="0" borderId="0" xfId="1" applyFont="1" applyBorder="1"/>
    <xf numFmtId="0" fontId="10" fillId="0" borderId="0" xfId="10"/>
    <xf numFmtId="0" fontId="10" fillId="5" borderId="0" xfId="10" applyFill="1"/>
    <xf numFmtId="0" fontId="11" fillId="5" borderId="0" xfId="10" applyFont="1" applyFill="1"/>
    <xf numFmtId="165" fontId="0" fillId="0" borderId="0" xfId="1" applyNumberFormat="1" applyFont="1" applyBorder="1" applyAlignment="1">
      <alignment horizontal="center"/>
    </xf>
    <xf numFmtId="43" fontId="0" fillId="0" borderId="0" xfId="1" applyFont="1" applyBorder="1" applyAlignment="1">
      <alignment horizontal="center"/>
    </xf>
    <xf numFmtId="165" fontId="0" fillId="0" borderId="3" xfId="1" applyNumberFormat="1" applyFont="1" applyBorder="1" applyAlignment="1"/>
    <xf numFmtId="43" fontId="0" fillId="0" borderId="0" xfId="0" applyNumberFormat="1"/>
    <xf numFmtId="0" fontId="1" fillId="2" borderId="0" xfId="0" applyFont="1" applyFill="1"/>
    <xf numFmtId="0" fontId="1" fillId="10" borderId="0" xfId="0" applyFont="1" applyFill="1"/>
    <xf numFmtId="0" fontId="12" fillId="8" borderId="0" xfId="0" applyFont="1" applyFill="1"/>
    <xf numFmtId="165" fontId="0" fillId="0" borderId="1" xfId="1" applyNumberFormat="1" applyFont="1" applyFill="1" applyBorder="1" applyAlignment="1">
      <alignment horizontal="center"/>
    </xf>
    <xf numFmtId="164" fontId="0" fillId="0" borderId="1" xfId="1" applyNumberFormat="1" applyFont="1" applyBorder="1"/>
    <xf numFmtId="0" fontId="14" fillId="11" borderId="0" xfId="11" applyFill="1"/>
    <xf numFmtId="0" fontId="14" fillId="0" borderId="0" xfId="11"/>
    <xf numFmtId="0" fontId="15" fillId="0" borderId="0" xfId="11" applyFont="1"/>
    <xf numFmtId="0" fontId="13" fillId="12" borderId="0" xfId="0" applyFont="1" applyFill="1"/>
    <xf numFmtId="0" fontId="1" fillId="4" borderId="0" xfId="0" applyFont="1" applyFill="1"/>
    <xf numFmtId="43" fontId="0" fillId="0" borderId="0" xfId="1" applyFont="1"/>
    <xf numFmtId="0" fontId="14" fillId="10" borderId="0" xfId="11" applyFill="1"/>
    <xf numFmtId="0" fontId="16" fillId="10" borderId="0" xfId="11" applyFont="1" applyFill="1"/>
    <xf numFmtId="0" fontId="15" fillId="13" borderId="0" xfId="11" applyFont="1" applyFill="1"/>
    <xf numFmtId="0" fontId="1" fillId="13" borderId="0" xfId="0" applyFont="1" applyFill="1"/>
    <xf numFmtId="0" fontId="14" fillId="13" borderId="0" xfId="11" applyFill="1"/>
    <xf numFmtId="0" fontId="16" fillId="13" borderId="0" xfId="11" applyFont="1" applyFill="1"/>
    <xf numFmtId="165" fontId="14" fillId="0" borderId="0" xfId="1" applyNumberFormat="1" applyFont="1"/>
    <xf numFmtId="165" fontId="14" fillId="0" borderId="0" xfId="1" applyNumberFormat="1" applyFont="1" applyAlignment="1"/>
    <xf numFmtId="165" fontId="15" fillId="0" borderId="0" xfId="1" applyNumberFormat="1" applyFont="1"/>
    <xf numFmtId="0" fontId="17" fillId="0" borderId="0" xfId="12"/>
    <xf numFmtId="0" fontId="16" fillId="0" borderId="0" xfId="12" applyFont="1"/>
    <xf numFmtId="2" fontId="17" fillId="0" borderId="0" xfId="12" applyNumberFormat="1"/>
    <xf numFmtId="0" fontId="14" fillId="0" borderId="0" xfId="1" applyNumberFormat="1" applyFont="1"/>
    <xf numFmtId="168" fontId="0" fillId="0" borderId="0" xfId="0" applyNumberFormat="1"/>
    <xf numFmtId="9" fontId="0" fillId="0" borderId="0" xfId="2" applyFont="1"/>
    <xf numFmtId="0" fontId="18" fillId="2" borderId="0" xfId="13" applyFill="1"/>
    <xf numFmtId="0" fontId="14" fillId="14" borderId="0" xfId="11" applyFill="1"/>
    <xf numFmtId="0" fontId="16" fillId="14" borderId="0" xfId="11" applyFont="1" applyFill="1"/>
    <xf numFmtId="11" fontId="0" fillId="14" borderId="0" xfId="0" applyNumberFormat="1" applyFill="1"/>
    <xf numFmtId="11" fontId="0" fillId="4" borderId="0" xfId="0" applyNumberFormat="1" applyFill="1"/>
    <xf numFmtId="0" fontId="5" fillId="0" borderId="8" xfId="9">
      <alignment wrapText="1"/>
    </xf>
    <xf numFmtId="0" fontId="19" fillId="0" borderId="0" xfId="0" applyFont="1"/>
    <xf numFmtId="0" fontId="7" fillId="0" borderId="0" xfId="0" applyFont="1"/>
    <xf numFmtId="0" fontId="6" fillId="0" borderId="0" xfId="0" applyFont="1" applyAlignment="1">
      <alignment horizontal="right"/>
    </xf>
    <xf numFmtId="0" fontId="0" fillId="0" borderId="0" xfId="0" applyAlignment="1">
      <alignment horizontal="left"/>
    </xf>
    <xf numFmtId="0" fontId="6" fillId="0" borderId="5" xfId="5" applyAlignment="1">
      <alignment horizontal="right" wrapText="1"/>
    </xf>
    <xf numFmtId="0" fontId="9" fillId="0" borderId="0" xfId="0" applyFont="1"/>
    <xf numFmtId="0" fontId="20" fillId="0" borderId="0" xfId="0" applyFont="1"/>
    <xf numFmtId="0" fontId="0" fillId="0" borderId="8" xfId="0" applyBorder="1"/>
    <xf numFmtId="0" fontId="0" fillId="11" borderId="0" xfId="0" applyFill="1"/>
    <xf numFmtId="165" fontId="0" fillId="0" borderId="1" xfId="1" applyNumberFormat="1" applyFont="1" applyFill="1" applyBorder="1"/>
    <xf numFmtId="4" fontId="0" fillId="0" borderId="0" xfId="0" applyNumberFormat="1"/>
    <xf numFmtId="0" fontId="22" fillId="0" borderId="0" xfId="0" applyFont="1"/>
    <xf numFmtId="0" fontId="1" fillId="15" borderId="0" xfId="0" applyFont="1" applyFill="1"/>
    <xf numFmtId="0" fontId="0" fillId="15" borderId="0" xfId="0" applyFill="1"/>
    <xf numFmtId="0" fontId="1" fillId="16" borderId="0" xfId="0" applyFont="1" applyFill="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169" fontId="0" fillId="0" borderId="0" xfId="0" applyNumberFormat="1" applyAlignment="1">
      <alignment horizontal="left"/>
    </xf>
    <xf numFmtId="0" fontId="0" fillId="17" borderId="0" xfId="0" applyFill="1"/>
    <xf numFmtId="0" fontId="1" fillId="18" borderId="0" xfId="0" applyFont="1" applyFill="1"/>
    <xf numFmtId="0" fontId="12" fillId="0" borderId="0" xfId="0" applyFont="1"/>
    <xf numFmtId="0" fontId="0" fillId="19" borderId="0" xfId="0" applyFill="1"/>
    <xf numFmtId="164" fontId="0" fillId="0" borderId="0" xfId="0" applyNumberFormat="1"/>
    <xf numFmtId="165" fontId="0" fillId="0" borderId="3" xfId="1" applyNumberFormat="1" applyFont="1" applyBorder="1" applyAlignment="1">
      <alignment horizontal="center"/>
    </xf>
    <xf numFmtId="165" fontId="0" fillId="0" borderId="4" xfId="1" applyNumberFormat="1" applyFont="1" applyBorder="1" applyAlignment="1">
      <alignment horizontal="center"/>
    </xf>
    <xf numFmtId="0" fontId="0" fillId="0" borderId="2" xfId="0" applyBorder="1" applyAlignment="1">
      <alignment horizontal="left"/>
    </xf>
    <xf numFmtId="43" fontId="0" fillId="0" borderId="3" xfId="1" applyFont="1" applyBorder="1" applyAlignment="1">
      <alignment horizontal="center"/>
    </xf>
    <xf numFmtId="43" fontId="0" fillId="0" borderId="4" xfId="1" applyFont="1" applyBorder="1" applyAlignment="1">
      <alignment horizontal="center"/>
    </xf>
    <xf numFmtId="165" fontId="0" fillId="0" borderId="1" xfId="1" applyNumberFormat="1" applyFont="1" applyBorder="1" applyAlignment="1">
      <alignment horizontal="center"/>
    </xf>
    <xf numFmtId="0" fontId="5" fillId="0" borderId="8" xfId="9">
      <alignment wrapText="1"/>
    </xf>
    <xf numFmtId="0" fontId="0" fillId="0" borderId="0" xfId="0"/>
    <xf numFmtId="0" fontId="21" fillId="0" borderId="8" xfId="9" applyFont="1">
      <alignment wrapText="1"/>
    </xf>
    <xf numFmtId="0" fontId="0" fillId="0" borderId="8" xfId="0" applyBorder="1"/>
    <xf numFmtId="0" fontId="6" fillId="0" borderId="6" xfId="7">
      <alignment wrapText="1"/>
    </xf>
    <xf numFmtId="165" fontId="1" fillId="0" borderId="1" xfId="1" applyNumberFormat="1" applyFont="1" applyBorder="1"/>
  </cellXfs>
  <cellStyles count="14">
    <cellStyle name="Body: normal cell" xfId="8" xr:uid="{00000000-0005-0000-0000-000000000000}"/>
    <cellStyle name="Comma" xfId="1" builtinId="3"/>
    <cellStyle name="Font: Calibri, 9pt regular" xfId="4" xr:uid="{00000000-0005-0000-0000-000002000000}"/>
    <cellStyle name="Footnotes: top row" xfId="9" xr:uid="{00000000-0005-0000-0000-000003000000}"/>
    <cellStyle name="Header: bottom row" xfId="5" xr:uid="{00000000-0005-0000-0000-000004000000}"/>
    <cellStyle name="Hyperlink" xfId="13" builtinId="8"/>
    <cellStyle name="Normal" xfId="0" builtinId="0"/>
    <cellStyle name="Normal 2" xfId="3" xr:uid="{00000000-0005-0000-0000-000007000000}"/>
    <cellStyle name="Normal 3" xfId="10" xr:uid="{00000000-0005-0000-0000-000008000000}"/>
    <cellStyle name="Normal 4" xfId="11" xr:uid="{00000000-0005-0000-0000-000009000000}"/>
    <cellStyle name="Normal 5" xfId="12" xr:uid="{00000000-0005-0000-0000-00000A000000}"/>
    <cellStyle name="Parent row" xfId="7" xr:uid="{00000000-0005-0000-0000-00000B000000}"/>
    <cellStyle name="Percent" xfId="2" builtinId="5"/>
    <cellStyle name="Table title" xfId="6" xr:uid="{00000000-0005-0000-0000-00000D00000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00868134057500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2020</c:v>
                </c:pt>
                <c:pt idx="1">
                  <c:v>EPA 2020</c:v>
                </c:pt>
                <c:pt idx="2">
                  <c:v>EIA 2020</c:v>
                </c:pt>
              </c:strCache>
            </c:strRef>
          </c:cat>
          <c:val>
            <c:numRef>
              <c:f>'1. Transportation'!$K$12:$M$12</c:f>
              <c:numCache>
                <c:formatCode>_(* #,##0_);_(* \(#,##0\);_(* "-"??_);_(@_)</c:formatCode>
                <c:ptCount val="3"/>
                <c:pt idx="0">
                  <c:v>1579.1528000000001</c:v>
                </c:pt>
                <c:pt idx="1">
                  <c:v>1591.6000000000001</c:v>
                </c:pt>
                <c:pt idx="2">
                  <c:v>1627.5889999999999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2020</c:v>
                </c:pt>
                <c:pt idx="1">
                  <c:v>EPA 2020</c:v>
                </c:pt>
              </c:strCache>
            </c:strRef>
          </c:cat>
          <c:val>
            <c:numRef>
              <c:f>'1. Transportation'!$K$10:$L$10</c:f>
              <c:numCache>
                <c:formatCode>_(* #,##0_);_(* \(#,##0\);_(* "-"??_);_(@_)</c:formatCode>
                <c:ptCount val="2"/>
                <c:pt idx="0">
                  <c:v>1.60903</c:v>
                </c:pt>
                <c:pt idx="1">
                  <c:v>2.2000000000000002</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2020</c:v>
                </c:pt>
                <c:pt idx="1">
                  <c:v>EPA 2020</c:v>
                </c:pt>
              </c:strCache>
            </c:strRef>
          </c:cat>
          <c:val>
            <c:numRef>
              <c:f>'1. Transportation'!$K$11:$L$11</c:f>
              <c:numCache>
                <c:formatCode>_(* #,##0_);_(* \(#,##0\);_(* "-"??_);_(@_)</c:formatCode>
                <c:ptCount val="2"/>
                <c:pt idx="0">
                  <c:v>3.8337699999999999</c:v>
                </c:pt>
                <c:pt idx="1">
                  <c:v>17.399999999999999</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2020</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967.91168300000015</c:v>
                </c:pt>
                <c:pt idx="1">
                  <c:v>435.96217999999993</c:v>
                </c:pt>
                <c:pt idx="2">
                  <c:v>134.6121</c:v>
                </c:pt>
                <c:pt idx="3">
                  <c:v>0</c:v>
                </c:pt>
                <c:pt idx="4">
                  <c:v>30.825199999999999</c:v>
                </c:pt>
                <c:pt idx="5">
                  <c:v>3.8225750000000005</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2020</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936.9</c:v>
                </c:pt>
                <c:pt idx="1">
                  <c:v>455</c:v>
                </c:pt>
                <c:pt idx="2">
                  <c:v>160.4</c:v>
                </c:pt>
                <c:pt idx="3">
                  <c:v>1.4</c:v>
                </c:pt>
                <c:pt idx="4">
                  <c:v>29.6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2020</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947.69200000000001</c:v>
                </c:pt>
                <c:pt idx="1">
                  <c:v>428.36700000000002</c:v>
                </c:pt>
                <c:pt idx="2">
                  <c:v>158.535</c:v>
                </c:pt>
                <c:pt idx="3">
                  <c:v>1.3779999999999999</c:v>
                </c:pt>
                <c:pt idx="4">
                  <c:v>32.524999999999999</c:v>
                </c:pt>
                <c:pt idx="5">
                  <c:v>54.268999999999998</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2020</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1048.543947686984</c:v>
                </c:pt>
                <c:pt idx="1">
                  <c:v>265.92798552409397</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2020</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900.8</c:v>
                </c:pt>
                <c:pt idx="1">
                  <c:v>412.8</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2020</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13.252847447296002</c:v>
                </c:pt>
                <c:pt idx="1">
                  <c:v>1.07071369466</c:v>
                </c:pt>
                <c:pt idx="2">
                  <c:v>14.380574400200002</c:v>
                </c:pt>
                <c:pt idx="3">
                  <c:v>33.234626662820006</c:v>
                </c:pt>
                <c:pt idx="4">
                  <c:v>202.74092779799997</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2020</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17.3</c:v>
                </c:pt>
                <c:pt idx="1">
                  <c:v>3.2</c:v>
                </c:pt>
                <c:pt idx="2">
                  <c:v>12.5</c:v>
                </c:pt>
                <c:pt idx="3">
                  <c:v>31</c:v>
                </c:pt>
                <c:pt idx="4" formatCode="_(* #,##0_);_(* \(#,##0\);_(* &quot;-&quot;??_);_(@_)">
                  <c:v>212.8</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2020</c:v>
                </c:pt>
                <c:pt idx="2">
                  <c:v>EIA 2020</c:v>
                </c:pt>
              </c:strCache>
            </c:strRef>
          </c:cat>
          <c:val>
            <c:numRef>
              <c:f>'1. Transportation'!$K$27:$M$27</c:f>
              <c:numCache>
                <c:formatCode>_(* #,##0_);_(* \(#,##0\);_(* "-"??_);_(@_)</c:formatCode>
                <c:ptCount val="3"/>
                <c:pt idx="0">
                  <c:v>967.91168300000015</c:v>
                </c:pt>
                <c:pt idx="1">
                  <c:v>936.9</c:v>
                </c:pt>
                <c:pt idx="2">
                  <c:v>947.69200000000001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2020</c:v>
                </c:pt>
                <c:pt idx="2">
                  <c:v>EIA 2020</c:v>
                </c:pt>
              </c:strCache>
            </c:strRef>
          </c:cat>
          <c:val>
            <c:numRef>
              <c:f>'1. Transportation'!$K$28:$M$28</c:f>
              <c:numCache>
                <c:formatCode>_(* #,##0_);_(* \(#,##0\);_(* "-"??_);_(@_)</c:formatCode>
                <c:ptCount val="3"/>
                <c:pt idx="0">
                  <c:v>435.96217999999993</c:v>
                </c:pt>
                <c:pt idx="1">
                  <c:v>455</c:v>
                </c:pt>
                <c:pt idx="2">
                  <c:v>428.36700000000002</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2020</c:v>
                </c:pt>
                <c:pt idx="2">
                  <c:v>EIA 2020</c:v>
                </c:pt>
              </c:strCache>
            </c:strRef>
          </c:cat>
          <c:val>
            <c:numRef>
              <c:f>'1. Transportation'!$K$29:$M$29</c:f>
              <c:numCache>
                <c:formatCode>_(* #,##0_);_(* \(#,##0\);_(* "-"??_);_(@_)</c:formatCode>
                <c:ptCount val="3"/>
                <c:pt idx="0">
                  <c:v>134.6121</c:v>
                </c:pt>
                <c:pt idx="1">
                  <c:v>160.4</c:v>
                </c:pt>
                <c:pt idx="2">
                  <c:v>158.535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135344445580666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30437672563656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12000545386372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2020</c:v>
                </c:pt>
                <c:pt idx="1">
                  <c:v>EPA 2020</c:v>
                </c:pt>
                <c:pt idx="2">
                  <c:v>EIA 2020</c:v>
                </c:pt>
              </c:strCache>
            </c:strRef>
          </c:cat>
          <c:val>
            <c:numRef>
              <c:f>'2. Electricity'!$K$12:$M$12</c:f>
              <c:numCache>
                <c:formatCode>_(* #,##0_);_(* \(#,##0\);_(* "-"??_);_(@_)</c:formatCode>
                <c:ptCount val="3"/>
                <c:pt idx="0">
                  <c:v>1459.7223169882002</c:v>
                </c:pt>
                <c:pt idx="1">
                  <c:v>1459.9</c:v>
                </c:pt>
                <c:pt idx="2">
                  <c:v>1450.2349999999999</c:v>
                </c:pt>
              </c:numCache>
            </c:numRef>
          </c:val>
          <c:extLst>
            <c:ext xmlns:c16="http://schemas.microsoft.com/office/drawing/2014/chart" uri="{C3380CC4-5D6E-409C-BE32-E72D297353CC}">
              <c16:uniqueId val="{00000002-A884-4C69-B232-4BD66C9D4A9F}"/>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2020</c:v>
                </c:pt>
                <c:pt idx="1">
                  <c:v>EPA 2020</c:v>
                </c:pt>
              </c:strCache>
            </c:strRef>
          </c:cat>
          <c:val>
            <c:numRef>
              <c:f>'2. Electricity'!$K$10:$L$10</c:f>
              <c:numCache>
                <c:formatCode>_(* #,##0_);_(* \(#,##0\);_(* "-"??_);_(@_)</c:formatCode>
                <c:ptCount val="2"/>
                <c:pt idx="0">
                  <c:v>2.7519568500000005</c:v>
                </c:pt>
                <c:pt idx="1">
                  <c:v>1.2</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2020</c:v>
                </c:pt>
                <c:pt idx="1">
                  <c:v>EPA 2020</c:v>
                </c:pt>
              </c:strCache>
            </c:strRef>
          </c:cat>
          <c:val>
            <c:numRef>
              <c:f>'2. Electricity'!$K$11:$L$11</c:f>
              <c:numCache>
                <c:formatCode>_(* #,##0_);_(* \(#,##0\);_(* "-"??_);_(@_)</c:formatCode>
                <c:ptCount val="2"/>
                <c:pt idx="0">
                  <c:v>4.5794601382</c:v>
                </c:pt>
                <c:pt idx="1">
                  <c:v>19.7</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2020</c:v>
                </c:pt>
                <c:pt idx="1">
                  <c:v>EPA 2020</c:v>
                </c:pt>
                <c:pt idx="2">
                  <c:v>EIA 2020</c:v>
                </c:pt>
              </c:strCache>
            </c:strRef>
          </c:cat>
          <c:val>
            <c:numRef>
              <c:f>'2. Electricity'!$K$63:$M$63</c:f>
              <c:numCache>
                <c:formatCode>0%</c:formatCode>
                <c:ptCount val="3"/>
                <c:pt idx="0">
                  <c:v>0.19080672573545218</c:v>
                </c:pt>
                <c:pt idx="1">
                  <c:v>0.19900000000000001</c:v>
                </c:pt>
                <c:pt idx="2">
                  <c:v>0.19950062968926383</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2020</c:v>
                </c:pt>
                <c:pt idx="1">
                  <c:v>EPA 2020</c:v>
                </c:pt>
                <c:pt idx="2">
                  <c:v>EIA 2020</c:v>
                </c:pt>
              </c:strCache>
            </c:strRef>
          </c:cat>
          <c:val>
            <c:numRef>
              <c:f>'2. Electricity'!$K$64:$M$64</c:f>
              <c:numCache>
                <c:formatCode>0%</c:formatCode>
                <c:ptCount val="3"/>
                <c:pt idx="0">
                  <c:v>0.40450394259516698</c:v>
                </c:pt>
                <c:pt idx="1">
                  <c:v>0.39500000000000002</c:v>
                </c:pt>
                <c:pt idx="2">
                  <c:v>0.39570082022935654</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2020</c:v>
                </c:pt>
                <c:pt idx="1">
                  <c:v>EPA 2020</c:v>
                </c:pt>
                <c:pt idx="2">
                  <c:v>EIA 2020</c:v>
                </c:pt>
              </c:strCache>
            </c:strRef>
          </c:cat>
          <c:val>
            <c:numRef>
              <c:f>'2. Electricity'!$K$65:$M$65</c:f>
              <c:numCache>
                <c:formatCode>0%</c:formatCode>
                <c:ptCount val="3"/>
                <c:pt idx="0">
                  <c:v>0.19465021482560804</c:v>
                </c:pt>
                <c:pt idx="1">
                  <c:v>0.20499999999999999</c:v>
                </c:pt>
                <c:pt idx="2">
                  <c:v>0.20415242768520792</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2020</c:v>
                </c:pt>
                <c:pt idx="1">
                  <c:v>EPA 2020</c:v>
                </c:pt>
                <c:pt idx="2">
                  <c:v>EIA 2020</c:v>
                </c:pt>
              </c:strCache>
            </c:strRef>
          </c:cat>
          <c:val>
            <c:numRef>
              <c:f>'2. Electricity'!$K$66:$M$66</c:f>
              <c:numCache>
                <c:formatCode>0%</c:formatCode>
                <c:ptCount val="3"/>
                <c:pt idx="0">
                  <c:v>0.20687424045156866</c:v>
                </c:pt>
                <c:pt idx="1">
                  <c:v>0.19500000000000001</c:v>
                </c:pt>
                <c:pt idx="2">
                  <c:v>0.19649781276214079</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2020</c:v>
                </c:pt>
                <c:pt idx="1">
                  <c:v>EPA 2020</c:v>
                </c:pt>
                <c:pt idx="2">
                  <c:v>EIA 2020</c:v>
                </c:pt>
              </c:strCache>
            </c:strRef>
          </c:cat>
          <c:val>
            <c:numRef>
              <c:f>'2. Electricity'!$K$67:$M$67</c:f>
              <c:numCache>
                <c:formatCode>0%</c:formatCode>
                <c:ptCount val="3"/>
                <c:pt idx="0">
                  <c:v>3.1648763922041282E-3</c:v>
                </c:pt>
                <c:pt idx="1">
                  <c:v>4.0000000000000001E-3</c:v>
                </c:pt>
                <c:pt idx="2">
                  <c:v>3.7881932071219355E-3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2020</c:v>
                </c:pt>
                <c:pt idx="2">
                  <c:v>EIA 2020</c:v>
                </c:pt>
              </c:strCache>
            </c:strRef>
          </c:cat>
          <c:val>
            <c:numRef>
              <c:f>'2. Electricity'!$K$28:$M$28</c:f>
              <c:numCache>
                <c:formatCode>_(* #,##0_);_(* \(#,##0\);_(* "-"??_);_(@_)</c:formatCode>
                <c:ptCount val="3"/>
                <c:pt idx="0">
                  <c:v>776.80600000000004</c:v>
                </c:pt>
                <c:pt idx="1">
                  <c:v>788.2</c:v>
                </c:pt>
                <c:pt idx="2">
                  <c:v>788.19</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2020</c:v>
                      </c:pt>
                      <c:pt idx="1">
                        <c:v>EPA 2020</c:v>
                      </c:pt>
                      <c:pt idx="2">
                        <c:v>EIA 2020</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2020</c:v>
                </c:pt>
                <c:pt idx="2">
                  <c:v>EIA 2020</c:v>
                </c:pt>
              </c:strCache>
            </c:strRef>
          </c:cat>
          <c:val>
            <c:numRef>
              <c:f>'2. Electricity'!$K$30:$M$30</c:f>
              <c:numCache>
                <c:formatCode>_(* #,##0_);_(* \(#,##0\);_(* "-"??_);_(@_)</c:formatCode>
                <c:ptCount val="3"/>
                <c:pt idx="0">
                  <c:v>641.92610000000002</c:v>
                </c:pt>
                <c:pt idx="1">
                  <c:v>634.29999999999995</c:v>
                </c:pt>
                <c:pt idx="2">
                  <c:v>635.17999999999995</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3395841967122530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2020</c:v>
                </c:pt>
                <c:pt idx="1">
                  <c:v>EPA 2020</c:v>
                </c:pt>
                <c:pt idx="2">
                  <c:v>EIA 2020</c:v>
                </c:pt>
              </c:strCache>
            </c:strRef>
          </c:cat>
          <c:val>
            <c:numRef>
              <c:f>'3. Industry Energy'!$M$13:$O$13</c:f>
              <c:numCache>
                <c:formatCode>_(* #,##0_);_(* \(#,##0\);_(* "-"??_);_(@_)</c:formatCode>
                <c:ptCount val="3"/>
                <c:pt idx="0">
                  <c:v>785.64526149789663</c:v>
                </c:pt>
                <c:pt idx="1">
                  <c:v>827.09999999999991</c:v>
                </c:pt>
                <c:pt idx="2">
                  <c:v>952.30500000000006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2020</c:v>
                </c:pt>
                <c:pt idx="1">
                  <c:v>EPA 2020</c:v>
                </c:pt>
              </c:strCache>
            </c:strRef>
          </c:cat>
          <c:val>
            <c:numRef>
              <c:f>'3. Industry Energy'!$M$11:$N$11</c:f>
              <c:numCache>
                <c:formatCode>_(* #,##0.0_);_(* \(#,##0.0\);_(* "-"??_);_(@_)</c:formatCode>
                <c:ptCount val="2"/>
                <c:pt idx="0" formatCode="_(* #,##0_);_(* \(#,##0\);_(* &quot;-&quot;??_);_(@_)">
                  <c:v>0.6000150135443747</c:v>
                </c:pt>
                <c:pt idx="1">
                  <c:v>1.4</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2020</c:v>
                </c:pt>
                <c:pt idx="1">
                  <c:v>EPA 2020</c:v>
                </c:pt>
              </c:strCache>
            </c:strRef>
          </c:cat>
          <c:val>
            <c:numRef>
              <c:f>'3. Industry Energy'!$M$12:$N$12</c:f>
              <c:numCache>
                <c:formatCode>_(* #,##0.0_);_(* \(#,##0.0\);_(* "-"??_);_(@_)</c:formatCode>
                <c:ptCount val="2"/>
                <c:pt idx="0" formatCode="_(* #,##0_);_(* \(#,##0\);_(* &quot;-&quot;??_);_(@_)">
                  <c:v>1.0374283392527894</c:v>
                </c:pt>
                <c:pt idx="1">
                  <c:v>2.2999999999999998</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2020</c:v>
                </c:pt>
              </c:strCache>
            </c:strRef>
          </c:tx>
          <c:spPr>
            <a:solidFill>
              <a:schemeClr val="accent6"/>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Energy'!$M$30:$M$37</c:f>
              <c:numCache>
                <c:formatCode>_(* #,##0_);_(* \(#,##0\);_(* "-"??_);_(@_)</c:formatCode>
                <c:ptCount val="8"/>
                <c:pt idx="0">
                  <c:v>50.190735199999999</c:v>
                </c:pt>
                <c:pt idx="1">
                  <c:v>530.97949000000006</c:v>
                </c:pt>
                <c:pt idx="2">
                  <c:v>3.1365936451</c:v>
                </c:pt>
                <c:pt idx="3">
                  <c:v>0</c:v>
                </c:pt>
                <c:pt idx="4">
                  <c:v>72.070094699999999</c:v>
                </c:pt>
                <c:pt idx="5">
                  <c:v>0</c:v>
                </c:pt>
                <c:pt idx="6">
                  <c:v>125.491</c:v>
                </c:pt>
                <c:pt idx="7">
                  <c:v>2.1399046000000013</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2020</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542.6</c:v>
                </c:pt>
                <c:pt idx="2">
                  <c:v>237.8</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2020</c:v>
                </c:pt>
              </c:strCache>
            </c:strRef>
          </c:tx>
          <c:spPr>
            <a:solidFill>
              <a:schemeClr val="accent4"/>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Energy'!$O$30:$O$37</c:f>
              <c:numCache>
                <c:formatCode>_(* #,##0_);_(* \(#,##0\);_(* "-"??_);_(@_)</c:formatCode>
                <c:ptCount val="8"/>
                <c:pt idx="0">
                  <c:v>86.600999999999999</c:v>
                </c:pt>
                <c:pt idx="1">
                  <c:v>533.27</c:v>
                </c:pt>
                <c:pt idx="2">
                  <c:v>2.4340000000000002</c:v>
                </c:pt>
                <c:pt idx="3">
                  <c:v>0</c:v>
                </c:pt>
                <c:pt idx="4">
                  <c:v>81.245000000000005</c:v>
                </c:pt>
                <c:pt idx="5">
                  <c:v>50.527000000000001</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2020</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0.14579532750000002</c:v>
                </c:pt>
                <c:pt idx="1">
                  <c:v>0.25246829000000004</c:v>
                </c:pt>
                <c:pt idx="2">
                  <c:v>3.1479419193750002E-3</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2020</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0.2</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2020</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0.25278276735999994</c:v>
                </c:pt>
                <c:pt idx="1">
                  <c:v>7.5047094787899999E-3</c:v>
                </c:pt>
                <c:pt idx="2">
                  <c:v>0.30094220168000008</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2020</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0.3</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2020</c:v>
                </c:pt>
                <c:pt idx="1">
                  <c:v>EPA 2020</c:v>
                </c:pt>
                <c:pt idx="2">
                  <c:v>EIA 2020</c:v>
                </c:pt>
              </c:strCache>
            </c:strRef>
          </c:cat>
          <c:val>
            <c:numRef>
              <c:f>'4. Buildings'!$L$12:$N$12</c:f>
              <c:numCache>
                <c:formatCode>_(* #,##0_);_(* \(#,##0\);_(* "-"??_);_(@_)</c:formatCode>
                <c:ptCount val="3"/>
                <c:pt idx="0">
                  <c:v>323.90480534599999</c:v>
                </c:pt>
                <c:pt idx="1">
                  <c:v>320.70000000000005</c:v>
                </c:pt>
                <c:pt idx="2">
                  <c:v>314.75800000000004</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2020</c:v>
                </c:pt>
                <c:pt idx="1">
                  <c:v>EPA 2020</c:v>
                </c:pt>
              </c:strCache>
            </c:strRef>
          </c:cat>
          <c:val>
            <c:numRef>
              <c:f>'4. Buildings'!$L$10:$M$10</c:f>
              <c:numCache>
                <c:formatCode>_(* #,##0_);_(* \(#,##0\);_(* "-"??_);_(@_)</c:formatCode>
                <c:ptCount val="2"/>
                <c:pt idx="0" formatCode="_(* #,##0.00_);_(* \(#,##0.00\);_(* &quot;-&quot;??_);_(@_)">
                  <c:v>0.19057249999999998</c:v>
                </c:pt>
                <c:pt idx="1">
                  <c:v>4.0999999999999996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2020</c:v>
                </c:pt>
                <c:pt idx="1">
                  <c:v>EPA 2020</c:v>
                </c:pt>
              </c:strCache>
            </c:strRef>
          </c:cat>
          <c:val>
            <c:numRef>
              <c:f>'4. Buildings'!$L$11:$M$11</c:f>
              <c:numCache>
                <c:formatCode>_(* #,##0_);_(* \(#,##0\);_(* "-"??_);_(@_)</c:formatCode>
                <c:ptCount val="2"/>
                <c:pt idx="0" formatCode="_(* #,##0.00_);_(* \(#,##0.00\);_(* &quot;-&quot;??_);_(@_)">
                  <c:v>0.306232846</c:v>
                </c:pt>
                <c:pt idx="1">
                  <c:v>0.8</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2020</c:v>
                </c:pt>
                <c:pt idx="1">
                  <c:v>EPA 2020</c:v>
                </c:pt>
                <c:pt idx="2">
                  <c:v>EIA 2020</c:v>
                </c:pt>
              </c:strCache>
            </c:strRef>
          </c:cat>
          <c:val>
            <c:numRef>
              <c:f>'4. Buildings'!$L$29:$N$29</c:f>
              <c:numCache>
                <c:formatCode>_(* #,##0_);_(* \(#,##0\);_(* "-"??_);_(@_)</c:formatCode>
                <c:ptCount val="3"/>
                <c:pt idx="0">
                  <c:v>222.70635626999999</c:v>
                </c:pt>
                <c:pt idx="1">
                  <c:v>228.3</c:v>
                </c:pt>
                <c:pt idx="2">
                  <c:v>226.56299999999993</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2020</c:v>
                </c:pt>
                <c:pt idx="1">
                  <c:v>EPA 2020</c:v>
                </c:pt>
              </c:strCache>
            </c:strRef>
          </c:cat>
          <c:val>
            <c:numRef>
              <c:f>'4. Buildings'!$L$27:$M$27</c:f>
              <c:numCache>
                <c:formatCode>_(* #,##0_);_(* \(#,##0\);_(* "-"??_);_(@_)</c:formatCode>
                <c:ptCount val="2"/>
                <c:pt idx="0" formatCode="_(* #,##0.00_);_(* \(#,##0.00\);_(* &quot;-&quot;??_);_(@_)">
                  <c:v>0.14428574999999999</c:v>
                </c:pt>
                <c:pt idx="1">
                  <c:v>1.2</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2020</c:v>
                </c:pt>
                <c:pt idx="1">
                  <c:v>EPA 2020</c:v>
                </c:pt>
              </c:strCache>
            </c:strRef>
          </c:cat>
          <c:val>
            <c:numRef>
              <c:f>'4. Buildings'!$L$28:$M$28</c:f>
              <c:numCache>
                <c:formatCode>_(* #,##0_);_(* \(#,##0\);_(* "-"??_);_(@_)</c:formatCode>
                <c:ptCount val="2"/>
                <c:pt idx="0" formatCode="_(* #,##0.00_);_(* \(#,##0.00\);_(* &quot;-&quot;??_);_(@_)">
                  <c:v>0.24607051999999999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2020</c:v>
                </c:pt>
                <c:pt idx="1">
                  <c:v>EPA 2020</c:v>
                </c:pt>
              </c:strCache>
            </c:strRef>
          </c:cat>
          <c:val>
            <c:numRef>
              <c:f>'5. Industry Process'!$J$9:$K$9</c:f>
              <c:numCache>
                <c:formatCode>_(* #,##0_);_(* \(#,##0\);_(* "-"??_);_(@_)</c:formatCode>
                <c:ptCount val="2"/>
                <c:pt idx="0">
                  <c:v>373.11600000000004</c:v>
                </c:pt>
                <c:pt idx="1">
                  <c:v>371</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2020</c:v>
                </c:pt>
                <c:pt idx="1">
                  <c:v>EPA 2020</c:v>
                </c:pt>
              </c:strCache>
            </c:strRef>
          </c:cat>
          <c:val>
            <c:numRef>
              <c:f>'5. Industry Process'!$J$10:$K$10</c:f>
              <c:numCache>
                <c:formatCode>_(* #,##0_);_(* \(#,##0\);_(* "-"??_);_(@_)</c:formatCode>
                <c:ptCount val="2"/>
                <c:pt idx="0">
                  <c:v>640.5</c:v>
                </c:pt>
                <c:pt idx="1">
                  <c:v>640.20000000000005</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2020</c:v>
                </c:pt>
                <c:pt idx="1">
                  <c:v>EPA 2020</c:v>
                </c:pt>
              </c:strCache>
            </c:strRef>
          </c:cat>
          <c:val>
            <c:numRef>
              <c:f>'5. Industry Process'!$J$11:$K$11</c:f>
              <c:numCache>
                <c:formatCode>_(* #,##0_);_(* \(#,##0\);_(* "-"??_);_(@_)</c:formatCode>
                <c:ptCount val="2"/>
                <c:pt idx="0">
                  <c:v>384.94358600000004</c:v>
                </c:pt>
                <c:pt idx="1">
                  <c:v>385.40000000000003</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2020</c:v>
                </c:pt>
                <c:pt idx="1">
                  <c:v>EPA 2020</c:v>
                </c:pt>
              </c:strCache>
            </c:strRef>
          </c:cat>
          <c:val>
            <c:numRef>
              <c:f>'5. Industry Process'!$J$12:$K$12</c:f>
              <c:numCache>
                <c:formatCode>_(* #,##0_);_(* \(#,##0\);_(* "-"??_);_(@_)</c:formatCode>
                <c:ptCount val="2"/>
                <c:pt idx="0">
                  <c:v>189.29999999999998</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2020</c:v>
                </c:pt>
                <c:pt idx="1">
                  <c:v>EPA 2020</c:v>
                </c:pt>
              </c:strCache>
            </c:strRef>
          </c:cat>
          <c:val>
            <c:numRef>
              <c:f>'5. Industry Process'!$J$9:$K$9</c:f>
              <c:numCache>
                <c:formatCode>_(* #,##0_);_(* \(#,##0\);_(* "-"??_);_(@_)</c:formatCode>
                <c:ptCount val="2"/>
                <c:pt idx="0">
                  <c:v>373.11600000000004</c:v>
                </c:pt>
                <c:pt idx="1">
                  <c:v>371</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2020</c:v>
                </c:pt>
                <c:pt idx="1">
                  <c:v>EPA 2020</c:v>
                </c:pt>
              </c:strCache>
            </c:strRef>
          </c:cat>
          <c:val>
            <c:numRef>
              <c:f>'5. Industry Process'!$J$10:$K$10</c:f>
              <c:numCache>
                <c:formatCode>_(* #,##0_);_(* \(#,##0\);_(* "-"??_);_(@_)</c:formatCode>
                <c:ptCount val="2"/>
                <c:pt idx="0">
                  <c:v>640.5</c:v>
                </c:pt>
                <c:pt idx="1">
                  <c:v>640.20000000000005</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2020</c:v>
                </c:pt>
                <c:pt idx="1">
                  <c:v>EPA 2020</c:v>
                </c:pt>
              </c:strCache>
            </c:strRef>
          </c:cat>
          <c:val>
            <c:numRef>
              <c:f>'5. Industry Process'!$J$11:$K$11</c:f>
              <c:numCache>
                <c:formatCode>_(* #,##0_);_(* \(#,##0\);_(* "-"??_);_(@_)</c:formatCode>
                <c:ptCount val="2"/>
                <c:pt idx="0">
                  <c:v>384.94358600000004</c:v>
                </c:pt>
                <c:pt idx="1">
                  <c:v>385.40000000000003</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2020</c:v>
                </c:pt>
                <c:pt idx="1">
                  <c:v>EPA 2020</c:v>
                </c:pt>
              </c:strCache>
            </c:strRef>
          </c:cat>
          <c:val>
            <c:numRef>
              <c:f>'5. Industry Process'!$J$12:$K$12</c:f>
              <c:numCache>
                <c:formatCode>_(* #,##0_);_(* \(#,##0\);_(* "-"??_);_(@_)</c:formatCode>
                <c:ptCount val="2"/>
                <c:pt idx="0">
                  <c:v>189.29999999999998</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 Industry Process'!$H$28</c:f>
          <c:strCache>
            <c:ptCount val="1"/>
            <c:pt idx="0">
              <c:v>Industry Process Greenhouse Gas Emissions by Sector</c:v>
            </c:pt>
          </c:strCache>
        </c:strRef>
      </c:tx>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044892825896763"/>
          <c:y val="0.21694444444444444"/>
          <c:w val="0.75135662729658792"/>
          <c:h val="0.57785360163312927"/>
        </c:manualLayout>
      </c:layout>
      <c:barChart>
        <c:barDir val="col"/>
        <c:grouping val="stacked"/>
        <c:varyColors val="0"/>
        <c:ser>
          <c:idx val="0"/>
          <c:order val="0"/>
          <c:tx>
            <c:strRef>
              <c:f>'5. Industry Process'!$I$29</c:f>
              <c:strCache>
                <c:ptCount val="1"/>
                <c:pt idx="0">
                  <c:v>Process Emissions in CO2e Excluding Ag and Waste</c:v>
                </c:pt>
              </c:strCache>
            </c:strRef>
          </c:tx>
          <c:spPr>
            <a:solidFill>
              <a:schemeClr val="accent6"/>
            </a:solidFill>
            <a:ln>
              <a:noFill/>
            </a:ln>
            <a:effectLst/>
          </c:spPr>
          <c:invertIfNegative val="0"/>
          <c:cat>
            <c:strRef>
              <c:f>'5. Industry Process'!$J$28:$K$28</c:f>
              <c:strCache>
                <c:ptCount val="2"/>
                <c:pt idx="0">
                  <c:v>EPS 2020</c:v>
                </c:pt>
                <c:pt idx="1">
                  <c:v>EPA 2020</c:v>
                </c:pt>
              </c:strCache>
            </c:strRef>
          </c:cat>
          <c:val>
            <c:numRef>
              <c:f>'5. Industry Process'!$J$29:$K$29</c:f>
              <c:numCache>
                <c:formatCode>_(* #,##0_);_(* \(#,##0\);_(* "-"??_);_(@_)</c:formatCode>
                <c:ptCount val="2"/>
                <c:pt idx="0">
                  <c:v>890.56</c:v>
                </c:pt>
                <c:pt idx="1">
                  <c:v>835.5</c:v>
                </c:pt>
              </c:numCache>
            </c:numRef>
          </c:val>
          <c:extLst>
            <c:ext xmlns:c16="http://schemas.microsoft.com/office/drawing/2014/chart" uri="{C3380CC4-5D6E-409C-BE32-E72D297353CC}">
              <c16:uniqueId val="{00000000-A180-402E-B13A-B20D37517CE8}"/>
            </c:ext>
          </c:extLst>
        </c:ser>
        <c:ser>
          <c:idx val="1"/>
          <c:order val="1"/>
          <c:tx>
            <c:strRef>
              <c:f>'5. Industry Process'!$I$30</c:f>
              <c:strCache>
                <c:ptCount val="1"/>
                <c:pt idx="0">
                  <c:v>Agriculture</c:v>
                </c:pt>
              </c:strCache>
            </c:strRef>
          </c:tx>
          <c:spPr>
            <a:solidFill>
              <a:schemeClr val="accent5">
                <a:lumMod val="60000"/>
                <a:lumOff val="40000"/>
              </a:schemeClr>
            </a:solidFill>
            <a:ln>
              <a:noFill/>
            </a:ln>
            <a:effectLst/>
          </c:spPr>
          <c:invertIfNegative val="0"/>
          <c:cat>
            <c:strRef>
              <c:f>'5. Industry Process'!$J$28:$K$28</c:f>
              <c:strCache>
                <c:ptCount val="2"/>
                <c:pt idx="0">
                  <c:v>EPS 2020</c:v>
                </c:pt>
                <c:pt idx="1">
                  <c:v>EPA 2020</c:v>
                </c:pt>
              </c:strCache>
            </c:strRef>
          </c:cat>
          <c:val>
            <c:numRef>
              <c:f>'5. Industry Process'!$J$30:$K$30</c:f>
              <c:numCache>
                <c:formatCode>_(* #,##0_);_(* \(#,##0\);_(* "-"??_);_(@_)</c:formatCode>
                <c:ptCount val="2"/>
                <c:pt idx="0">
                  <c:v>639.06600000000003</c:v>
                </c:pt>
                <c:pt idx="1">
                  <c:v>594.70000000000005</c:v>
                </c:pt>
              </c:numCache>
            </c:numRef>
          </c:val>
          <c:extLst>
            <c:ext xmlns:c16="http://schemas.microsoft.com/office/drawing/2014/chart" uri="{C3380CC4-5D6E-409C-BE32-E72D297353CC}">
              <c16:uniqueId val="{00000001-A180-402E-B13A-B20D37517CE8}"/>
            </c:ext>
          </c:extLst>
        </c:ser>
        <c:ser>
          <c:idx val="2"/>
          <c:order val="2"/>
          <c:tx>
            <c:strRef>
              <c:f>'5. Industry Process'!$I$31</c:f>
              <c:strCache>
                <c:ptCount val="1"/>
                <c:pt idx="0">
                  <c:v>Waste</c:v>
                </c:pt>
              </c:strCache>
            </c:strRef>
          </c:tx>
          <c:spPr>
            <a:solidFill>
              <a:schemeClr val="accent4"/>
            </a:solidFill>
            <a:ln>
              <a:noFill/>
            </a:ln>
            <a:effectLst/>
          </c:spPr>
          <c:invertIfNegative val="0"/>
          <c:cat>
            <c:strRef>
              <c:f>'5. Industry Process'!$J$28:$K$28</c:f>
              <c:strCache>
                <c:ptCount val="2"/>
                <c:pt idx="0">
                  <c:v>EPS 2020</c:v>
                </c:pt>
                <c:pt idx="1">
                  <c:v>EPA 2020</c:v>
                </c:pt>
              </c:strCache>
            </c:strRef>
          </c:cat>
          <c:val>
            <c:numRef>
              <c:f>'5. Industry Process'!$J$31:$K$31</c:f>
              <c:numCache>
                <c:formatCode>_(* #,##0_);_(* \(#,##0\);_(* "-"??_);_(@_)</c:formatCode>
                <c:ptCount val="2"/>
                <c:pt idx="0">
                  <c:v>187.88200000000001</c:v>
                </c:pt>
                <c:pt idx="1">
                  <c:v>156</c:v>
                </c:pt>
              </c:numCache>
            </c:numRef>
          </c:val>
          <c:extLst>
            <c:ext xmlns:c16="http://schemas.microsoft.com/office/drawing/2014/chart" uri="{C3380CC4-5D6E-409C-BE32-E72D297353CC}">
              <c16:uniqueId val="{00000002-A180-402E-B13A-B20D37517CE8}"/>
            </c:ext>
          </c:extLst>
        </c:ser>
        <c:dLbls>
          <c:showLegendKey val="0"/>
          <c:showVal val="0"/>
          <c:showCatName val="0"/>
          <c:showSerName val="0"/>
          <c:showPercent val="0"/>
          <c:showBubbleSize val="0"/>
        </c:dLbls>
        <c:gapWidth val="80"/>
        <c:overlap val="100"/>
        <c:axId val="947749168"/>
        <c:axId val="947756240"/>
      </c:barChart>
      <c:catAx>
        <c:axId val="94774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56240"/>
        <c:crosses val="autoZero"/>
        <c:auto val="1"/>
        <c:lblAlgn val="ctr"/>
        <c:lblOffset val="100"/>
        <c:noMultiLvlLbl val="0"/>
      </c:catAx>
      <c:valAx>
        <c:axId val="94775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9168"/>
        <c:crosses val="autoZero"/>
        <c:crossBetween val="between"/>
      </c:valAx>
      <c:spPr>
        <a:noFill/>
        <a:ln>
          <a:noFill/>
        </a:ln>
        <a:effectLst/>
      </c:spPr>
    </c:plotArea>
    <c:legend>
      <c:legendPos val="b"/>
      <c:layout>
        <c:manualLayout>
          <c:xMode val="edge"/>
          <c:yMode val="edge"/>
          <c:x val="7.7191874453193352E-2"/>
          <c:y val="0.85590113735783024"/>
          <c:w val="0.89075486657917757"/>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Process'!$J$45</c:f>
              <c:strCache>
                <c:ptCount val="1"/>
                <c:pt idx="0">
                  <c:v>EPS 2020</c:v>
                </c:pt>
              </c:strCache>
            </c:strRef>
          </c:tx>
          <c:spPr>
            <a:solidFill>
              <a:schemeClr val="accent6">
                <a:lumMod val="75000"/>
              </a:schemeClr>
            </a:solidFill>
            <a:ln>
              <a:noFill/>
            </a:ln>
            <a:effectLst/>
          </c:spPr>
          <c:invertIfNegative val="0"/>
          <c:cat>
            <c:strRef>
              <c:f>'5. Industry Process'!$I$46:$I$54</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Process'!$J$46:$J$54</c:f>
              <c:numCache>
                <c:formatCode>_(* #,##0_);_(* \(#,##0\);_(* "-"??_);_(@_)</c:formatCode>
                <c:ptCount val="9"/>
                <c:pt idx="0">
                  <c:v>63.7</c:v>
                </c:pt>
                <c:pt idx="1">
                  <c:v>279.916</c:v>
                </c:pt>
                <c:pt idx="2">
                  <c:v>36.799999999999997</c:v>
                </c:pt>
                <c:pt idx="3">
                  <c:v>385.59964000000002</c:v>
                </c:pt>
                <c:pt idx="4">
                  <c:v>49.2</c:v>
                </c:pt>
                <c:pt idx="5">
                  <c:v>168.69986</c:v>
                </c:pt>
                <c:pt idx="6">
                  <c:v>594.84400000000005</c:v>
                </c:pt>
                <c:pt idx="7">
                  <c:v>9.1000859999999193</c:v>
                </c:pt>
                <c:pt idx="8">
                  <c:v>1587.859586</c:v>
                </c:pt>
              </c:numCache>
            </c:numRef>
          </c:val>
          <c:extLst>
            <c:ext xmlns:c16="http://schemas.microsoft.com/office/drawing/2014/chart" uri="{C3380CC4-5D6E-409C-BE32-E72D297353CC}">
              <c16:uniqueId val="{00000000-0E7A-446C-9664-2E00B293D888}"/>
            </c:ext>
          </c:extLst>
        </c:ser>
        <c:ser>
          <c:idx val="1"/>
          <c:order val="1"/>
          <c:tx>
            <c:strRef>
              <c:f>'5. Industry Process'!$K$45</c:f>
              <c:strCache>
                <c:ptCount val="1"/>
                <c:pt idx="0">
                  <c:v>EPA 2020</c:v>
                </c:pt>
              </c:strCache>
            </c:strRef>
          </c:tx>
          <c:spPr>
            <a:solidFill>
              <a:schemeClr val="accent5"/>
            </a:solidFill>
            <a:ln>
              <a:noFill/>
            </a:ln>
            <a:effectLst/>
          </c:spPr>
          <c:invertIfNegative val="0"/>
          <c:cat>
            <c:strRef>
              <c:f>'5. Industry Process'!$I$46:$I$54</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Process'!$K$46:$K$54</c:f>
              <c:numCache>
                <c:formatCode>_(* #,##0_);_(* \(#,##0\);_(* "-"??_);_(@_)</c:formatCode>
                <c:ptCount val="9"/>
                <c:pt idx="0">
                  <c:v>63.699999999999996</c:v>
                </c:pt>
                <c:pt idx="1">
                  <c:v>279.89999999999998</c:v>
                </c:pt>
                <c:pt idx="2">
                  <c:v>36.799999999999997</c:v>
                </c:pt>
                <c:pt idx="3">
                  <c:v>385.6</c:v>
                </c:pt>
                <c:pt idx="4">
                  <c:v>49.2</c:v>
                </c:pt>
                <c:pt idx="5">
                  <c:v>168.7</c:v>
                </c:pt>
                <c:pt idx="6">
                  <c:v>594.70000000000005</c:v>
                </c:pt>
                <c:pt idx="7">
                  <c:v>9.1</c:v>
                </c:pt>
                <c:pt idx="8">
                  <c:v>1587.7</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Total'!$J$9:$J$18</c:f>
              <c:numCache>
                <c:formatCode>_(* #,##0_);_(* \(#,##0\);_(* "-"??_);_(@_)</c:formatCode>
                <c:ptCount val="8"/>
                <c:pt idx="0">
                  <c:v>1579.1528000000001</c:v>
                </c:pt>
                <c:pt idx="1">
                  <c:v>1459.7223169882002</c:v>
                </c:pt>
                <c:pt idx="2">
                  <c:v>-758.70899999999995</c:v>
                </c:pt>
                <c:pt idx="3">
                  <c:v>890.56</c:v>
                </c:pt>
                <c:pt idx="4">
                  <c:v>785.64526149789663</c:v>
                </c:pt>
                <c:pt idx="5">
                  <c:v>639.06600000000003</c:v>
                </c:pt>
                <c:pt idx="6">
                  <c:v>187.88200000000001</c:v>
                </c:pt>
                <c:pt idx="7">
                  <c:v>546.611161616</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Total'!$K$9:$K$18</c:f>
              <c:numCache>
                <c:formatCode>_(* #,##0_);_(* \(#,##0\);_(* "-"??_);_(@_)</c:formatCode>
                <c:ptCount val="8"/>
                <c:pt idx="0">
                  <c:v>1591.6000000000001</c:v>
                </c:pt>
                <c:pt idx="1">
                  <c:v>1459.9</c:v>
                </c:pt>
                <c:pt idx="2">
                  <c:v>-758.9</c:v>
                </c:pt>
                <c:pt idx="3">
                  <c:v>835.5</c:v>
                </c:pt>
                <c:pt idx="4">
                  <c:v>827.09999999999991</c:v>
                </c:pt>
                <c:pt idx="5">
                  <c:v>594.70000000000005</c:v>
                </c:pt>
                <c:pt idx="6">
                  <c:v>156</c:v>
                </c:pt>
                <c:pt idx="7">
                  <c:v>549</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Total'!$L$9:$L$18</c:f>
              <c:numCache>
                <c:formatCode>_(* #,##0_);_(* \(#,##0\);_(* "-"??_);_(@_)</c:formatCode>
                <c:ptCount val="8"/>
                <c:pt idx="0">
                  <c:v>1627.5889999999999</c:v>
                </c:pt>
                <c:pt idx="1">
                  <c:v>1450.2340000000002</c:v>
                </c:pt>
                <c:pt idx="4">
                  <c:v>952.30500000000006</c:v>
                </c:pt>
                <c:pt idx="7">
                  <c:v>541.32099999999991</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2020</c:v>
                </c:pt>
                <c:pt idx="1">
                  <c:v>EPA 2020</c:v>
                </c:pt>
              </c:strCache>
            </c:strRef>
          </c:cat>
          <c:val>
            <c:numRef>
              <c:f>'6. Total'!$J$46:$K$46</c:f>
              <c:numCache>
                <c:formatCode>_(* #,##0_);_(* \(#,##0\);_(* "-"??_);_(@_)</c:formatCode>
                <c:ptCount val="2"/>
                <c:pt idx="0">
                  <c:v>645.46100186354442</c:v>
                </c:pt>
                <c:pt idx="1">
                  <c:v>645</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2020</c:v>
                </c:pt>
                <c:pt idx="1">
                  <c:v>EPA 2020</c:v>
                </c:pt>
              </c:strCache>
            </c:strRef>
          </c:cat>
          <c:val>
            <c:numRef>
              <c:f>'6. Total'!$J$60:$K$60</c:f>
              <c:numCache>
                <c:formatCode>_(* #,##0_);_(* \(#,##0\);_(* "-"??_);_(@_)</c:formatCode>
                <c:ptCount val="2"/>
                <c:pt idx="0">
                  <c:v>394.39424447745284</c:v>
                </c:pt>
                <c:pt idx="1">
                  <c:v>424.8</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2020</c:v>
                </c:pt>
                <c:pt idx="1">
                  <c:v>EPA 2017</c:v>
                </c:pt>
              </c:strCache>
            </c:strRef>
          </c:cat>
          <c:val>
            <c:numRef>
              <c:f>'7. Particulates'!$J$10:$K$10</c:f>
              <c:numCache>
                <c:formatCode>_(* #,##0_);_(* \(#,##0\);_(* "-"??_);_(@_)</c:formatCode>
                <c:ptCount val="2"/>
                <c:pt idx="0">
                  <c:v>4230350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2020</c:v>
                </c:pt>
                <c:pt idx="1">
                  <c:v>EPA 2017</c:v>
                </c:pt>
              </c:strCache>
            </c:strRef>
          </c:cat>
          <c:val>
            <c:numRef>
              <c:f>'7. Particulates'!$J$11:$K$11</c:f>
              <c:numCache>
                <c:formatCode>_(* #,##0_);_(* \(#,##0\);_(* "-"??_);_(@_)</c:formatCode>
                <c:ptCount val="2"/>
                <c:pt idx="0">
                  <c:v>783843</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2020</c:v>
                </c:pt>
                <c:pt idx="1">
                  <c:v>EPA 2017</c:v>
                </c:pt>
              </c:strCache>
            </c:strRef>
          </c:cat>
          <c:val>
            <c:numRef>
              <c:f>'7. Particulates'!$J$12:$K$12</c:f>
              <c:numCache>
                <c:formatCode>_(* #,##0_);_(* \(#,##0\);_(* "-"??_);_(@_)</c:formatCode>
                <c:ptCount val="2"/>
                <c:pt idx="0">
                  <c:v>291986</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2020</c:v>
                </c:pt>
                <c:pt idx="1">
                  <c:v>EPA 2017</c:v>
                </c:pt>
              </c:strCache>
            </c:strRef>
          </c:cat>
          <c:val>
            <c:numRef>
              <c:f>'7. Particulates'!$J$13:$K$13</c:f>
              <c:numCache>
                <c:formatCode>_(* #,##0_);_(* \(#,##0\);_(* "-"??_);_(@_)</c:formatCode>
                <c:ptCount val="2"/>
                <c:pt idx="0">
                  <c:v>172294</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2020</c:v>
                </c:pt>
                <c:pt idx="1">
                  <c:v>EPA 2017</c:v>
                </c:pt>
              </c:strCache>
            </c:strRef>
          </c:cat>
          <c:val>
            <c:numRef>
              <c:f>'7. Particulates'!$J$14:$K$14</c:f>
              <c:numCache>
                <c:formatCode>_(* #,##0_);_(* \(#,##0\);_(* "-"??_);_(@_)</c:formatCode>
                <c:ptCount val="2"/>
                <c:pt idx="0">
                  <c:v>3174580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2020</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2020</c:v>
                </c:pt>
                <c:pt idx="1">
                  <c:v>EPA 2017</c:v>
                </c:pt>
              </c:strCache>
            </c:strRef>
          </c:cat>
          <c:val>
            <c:numRef>
              <c:f>'7. Particulates'!$J$31:$K$31</c:f>
              <c:numCache>
                <c:formatCode>_(* #,##0_);_(* \(#,##0\);_(* "-"??_);_(@_)</c:formatCode>
                <c:ptCount val="2"/>
                <c:pt idx="0">
                  <c:v>181685</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2020</c:v>
                </c:pt>
                <c:pt idx="1">
                  <c:v>EPA 2017</c:v>
                </c:pt>
              </c:strCache>
            </c:strRef>
          </c:cat>
          <c:val>
            <c:numRef>
              <c:f>'7. Particulates'!$J$32:$K$32</c:f>
              <c:numCache>
                <c:formatCode>_(* #,##0_);_(* \(#,##0\);_(* "-"??_);_(@_)</c:formatCode>
                <c:ptCount val="2"/>
                <c:pt idx="0">
                  <c:v>834727</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2020</c:v>
                </c:pt>
                <c:pt idx="1">
                  <c:v>EPA 2017</c:v>
                </c:pt>
              </c:strCache>
            </c:strRef>
          </c:cat>
          <c:val>
            <c:numRef>
              <c:f>'7. Particulates'!$J$33:$K$33</c:f>
              <c:numCache>
                <c:formatCode>_(* #,##0_);_(* \(#,##0\);_(* "-"??_);_(@_)</c:formatCode>
                <c:ptCount val="2"/>
                <c:pt idx="0">
                  <c:v>24001.9</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2020</c:v>
                </c:pt>
                <c:pt idx="1">
                  <c:v>EPA 2017</c:v>
                </c:pt>
              </c:strCache>
            </c:strRef>
          </c:cat>
          <c:val>
            <c:numRef>
              <c:f>'7. Particulates'!$J$34:$K$34</c:f>
              <c:numCache>
                <c:formatCode>_(* #,##0_);_(* \(#,##0\);_(* "-"??_);_(@_)</c:formatCode>
                <c:ptCount val="2"/>
                <c:pt idx="0">
                  <c:v>13791.3</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2020</c:v>
                </c:pt>
                <c:pt idx="1">
                  <c:v>EPA 2017</c:v>
                </c:pt>
              </c:strCache>
            </c:strRef>
          </c:cat>
          <c:val>
            <c:numRef>
              <c:f>'7. Particulates'!$J$35:$K$35</c:f>
              <c:numCache>
                <c:formatCode>_(* #,##0_);_(* \(#,##0\);_(* "-"??_);_(@_)</c:formatCode>
                <c:ptCount val="2"/>
                <c:pt idx="0">
                  <c:v>765253</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2020</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2020</c:v>
                </c:pt>
                <c:pt idx="1">
                  <c:v>EPA 2017</c:v>
                </c:pt>
              </c:strCache>
            </c:strRef>
          </c:cat>
          <c:val>
            <c:numRef>
              <c:f>'7. Particulates'!$J$52:$K$52</c:f>
              <c:numCache>
                <c:formatCode>_(* #,##0_);_(* \(#,##0\);_(* "-"??_);_(@_)</c:formatCode>
                <c:ptCount val="2"/>
                <c:pt idx="0">
                  <c:v>142767</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2020</c:v>
                </c:pt>
                <c:pt idx="1">
                  <c:v>EPA 2017</c:v>
                </c:pt>
              </c:strCache>
            </c:strRef>
          </c:cat>
          <c:val>
            <c:numRef>
              <c:f>'7. Particulates'!$J$53:$K$53</c:f>
              <c:numCache>
                <c:formatCode>_(* #,##0_);_(* \(#,##0\);_(* "-"??_);_(@_)</c:formatCode>
                <c:ptCount val="2"/>
                <c:pt idx="0">
                  <c:v>79445.399999999994</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2020</c:v>
                </c:pt>
                <c:pt idx="1">
                  <c:v>EPA 2017</c:v>
                </c:pt>
              </c:strCache>
            </c:strRef>
          </c:cat>
          <c:val>
            <c:numRef>
              <c:f>'7. Particulates'!$J$54:$K$54</c:f>
              <c:numCache>
                <c:formatCode>_(* #,##0_);_(* \(#,##0\);_(* "-"??_);_(@_)</c:formatCode>
                <c:ptCount val="2"/>
                <c:pt idx="0">
                  <c:v>361594</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2020</c:v>
                </c:pt>
                <c:pt idx="1">
                  <c:v>EPA 2017</c:v>
                </c:pt>
              </c:strCache>
            </c:strRef>
          </c:cat>
          <c:val>
            <c:numRef>
              <c:f>'7. Particulates'!$J$55:$K$55</c:f>
              <c:numCache>
                <c:formatCode>_(* #,##0_);_(* \(#,##0\);_(* "-"??_);_(@_)</c:formatCode>
                <c:ptCount val="2"/>
                <c:pt idx="0">
                  <c:v>48826.8</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2020</c:v>
                </c:pt>
                <c:pt idx="1">
                  <c:v>EPA 2017</c:v>
                </c:pt>
              </c:strCache>
            </c:strRef>
          </c:cat>
          <c:val>
            <c:numRef>
              <c:f>'7. Particulates'!$J$56:$K$56</c:f>
              <c:numCache>
                <c:formatCode>_(* #,##0_);_(* \(#,##0\);_(* "-"??_);_(@_)</c:formatCode>
                <c:ptCount val="2"/>
                <c:pt idx="0">
                  <c:v>727540</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2020</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2020</c:v>
                </c:pt>
                <c:pt idx="1">
                  <c:v>EPA 2017</c:v>
                </c:pt>
              </c:strCache>
            </c:strRef>
          </c:cat>
          <c:val>
            <c:numRef>
              <c:f>'7. Particulates'!$J$71:$K$71</c:f>
              <c:numCache>
                <c:formatCode>_(* #,##0_);_(* \(#,##0\);_(* "-"??_);_(@_)</c:formatCode>
                <c:ptCount val="2"/>
                <c:pt idx="0">
                  <c:v>58953.1</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2020</c:v>
                </c:pt>
                <c:pt idx="1">
                  <c:v>EPA 2017</c:v>
                </c:pt>
              </c:strCache>
            </c:strRef>
          </c:cat>
          <c:val>
            <c:numRef>
              <c:f>'7. Particulates'!$J$72:$K$72</c:f>
              <c:numCache>
                <c:formatCode>_(* #,##0_);_(* \(#,##0\);_(* "-"??_);_(@_)</c:formatCode>
                <c:ptCount val="2"/>
                <c:pt idx="0">
                  <c:v>4633.92</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2020</c:v>
                </c:pt>
                <c:pt idx="1">
                  <c:v>EPA 2017</c:v>
                </c:pt>
              </c:strCache>
            </c:strRef>
          </c:cat>
          <c:val>
            <c:numRef>
              <c:f>'7. Particulates'!$J$73:$K$73</c:f>
              <c:numCache>
                <c:formatCode>_(* #,##0_);_(* \(#,##0\);_(* "-"??_);_(@_)</c:formatCode>
                <c:ptCount val="2"/>
                <c:pt idx="0">
                  <c:v>18803.7</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2020</c:v>
                </c:pt>
                <c:pt idx="1">
                  <c:v>EPA 2017</c:v>
                </c:pt>
              </c:strCache>
            </c:strRef>
          </c:cat>
          <c:val>
            <c:numRef>
              <c:f>'7. Particulates'!$J$74:$K$74</c:f>
              <c:numCache>
                <c:formatCode>_(* #,##0_);_(* \(#,##0\);_(* "-"??_);_(@_)</c:formatCode>
                <c:ptCount val="2"/>
                <c:pt idx="0">
                  <c:v>1989.7</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2020</c:v>
                </c:pt>
                <c:pt idx="1">
                  <c:v>EPA 2017</c:v>
                </c:pt>
              </c:strCache>
            </c:strRef>
          </c:cat>
          <c:val>
            <c:numRef>
              <c:f>'7. Particulates'!$J$75:$K$75</c:f>
              <c:numCache>
                <c:formatCode>_(* #,##0_);_(* \(#,##0\);_(* "-"??_);_(@_)</c:formatCode>
                <c:ptCount val="2"/>
                <c:pt idx="0">
                  <c:v>86190.399999999994</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2020</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2020</c:v>
                </c:pt>
                <c:pt idx="1">
                  <c:v>EPA 2017</c:v>
                </c:pt>
              </c:strCache>
            </c:strRef>
          </c:cat>
          <c:val>
            <c:numRef>
              <c:f>'7. Particulates'!$J$86:$K$86</c:f>
              <c:numCache>
                <c:formatCode>_(* #,##0_);_(* \(#,##0\);_(* "-"??_);_(@_)</c:formatCode>
                <c:ptCount val="2"/>
                <c:pt idx="0">
                  <c:v>43453.9</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2020</c:v>
                </c:pt>
                <c:pt idx="1">
                  <c:v>EPA 2017</c:v>
                </c:pt>
              </c:strCache>
            </c:strRef>
          </c:cat>
          <c:val>
            <c:numRef>
              <c:f>'7. Particulates'!$J$87:$K$87</c:f>
              <c:numCache>
                <c:formatCode>_(* #,##0_);_(* \(#,##0\);_(* "-"??_);_(@_)</c:formatCode>
                <c:ptCount val="2"/>
                <c:pt idx="0">
                  <c:v>17228.2</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2020</c:v>
                </c:pt>
                <c:pt idx="1">
                  <c:v>EPA 2017</c:v>
                </c:pt>
              </c:strCache>
            </c:strRef>
          </c:cat>
          <c:val>
            <c:numRef>
              <c:f>'7. Particulates'!$J$88:$K$88</c:f>
              <c:numCache>
                <c:formatCode>_(* #,##0_);_(* \(#,##0\);_(* "-"??_);_(@_)</c:formatCode>
                <c:ptCount val="2"/>
                <c:pt idx="0">
                  <c:v>196502</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2020</c:v>
                </c:pt>
                <c:pt idx="1">
                  <c:v>EPA 2017</c:v>
                </c:pt>
              </c:strCache>
            </c:strRef>
          </c:cat>
          <c:val>
            <c:numRef>
              <c:f>'7. Particulates'!$J$89:$K$89</c:f>
              <c:numCache>
                <c:formatCode>_(* #,##0_);_(* \(#,##0\);_(* "-"??_);_(@_)</c:formatCode>
                <c:ptCount val="2"/>
                <c:pt idx="0">
                  <c:v>30369.200000000001</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2020</c:v>
                </c:pt>
                <c:pt idx="1">
                  <c:v>EPA 2017</c:v>
                </c:pt>
              </c:strCache>
            </c:strRef>
          </c:cat>
          <c:val>
            <c:numRef>
              <c:f>'7. Particulates'!$J$90:$K$90</c:f>
              <c:numCache>
                <c:formatCode>_(* #,##0_);_(* \(#,##0\);_(* "-"??_);_(@_)</c:formatCode>
                <c:ptCount val="2"/>
                <c:pt idx="0">
                  <c:v>190095</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2020</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2020</c:v>
                </c:pt>
                <c:pt idx="1">
                  <c:v>EPA 2017</c:v>
                </c:pt>
              </c:strCache>
            </c:strRef>
          </c:cat>
          <c:val>
            <c:numRef>
              <c:f>'7. Particulates'!$J$102:$K$102</c:f>
              <c:numCache>
                <c:formatCode>_(* #,##0_);_(* \(#,##0\);_(* "-"??_);_(@_)</c:formatCode>
                <c:ptCount val="2"/>
                <c:pt idx="0">
                  <c:v>1571700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2020</c:v>
                </c:pt>
                <c:pt idx="1">
                  <c:v>EPA 2017</c:v>
                </c:pt>
              </c:strCache>
            </c:strRef>
          </c:cat>
          <c:val>
            <c:numRef>
              <c:f>'7. Particulates'!$J$103:$K$103</c:f>
              <c:numCache>
                <c:formatCode>_(* #,##0_);_(* \(#,##0\);_(* "-"??_);_(@_)</c:formatCode>
                <c:ptCount val="2"/>
                <c:pt idx="0">
                  <c:v>27747.7</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2020</c:v>
                </c:pt>
                <c:pt idx="1">
                  <c:v>EPA 2017</c:v>
                </c:pt>
              </c:strCache>
            </c:strRef>
          </c:cat>
          <c:val>
            <c:numRef>
              <c:f>'7. Particulates'!$J$104:$K$104</c:f>
              <c:numCache>
                <c:formatCode>_(* #,##0_);_(* \(#,##0\);_(* "-"??_);_(@_)</c:formatCode>
                <c:ptCount val="2"/>
                <c:pt idx="0">
                  <c:v>298806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2020</c:v>
                </c:pt>
                <c:pt idx="1">
                  <c:v>EPA 2017</c:v>
                </c:pt>
              </c:strCache>
            </c:strRef>
          </c:cat>
          <c:val>
            <c:numRef>
              <c:f>'7. Particulates'!$J$105:$K$105</c:f>
              <c:numCache>
                <c:formatCode>_(* #,##0_);_(* \(#,##0\);_(* "-"??_);_(@_)</c:formatCode>
                <c:ptCount val="2"/>
                <c:pt idx="0">
                  <c:v>17458.900000000001</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2020</c:v>
                </c:pt>
                <c:pt idx="1">
                  <c:v>EPA 2017</c:v>
                </c:pt>
              </c:strCache>
            </c:strRef>
          </c:cat>
          <c:val>
            <c:numRef>
              <c:f>'7. Particulates'!$J$106:$K$106</c:f>
              <c:numCache>
                <c:formatCode>_(* #,##0_);_(* \(#,##0\);_(* "-"??_);_(@_)</c:formatCode>
                <c:ptCount val="2"/>
                <c:pt idx="0">
                  <c:v>5355910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2020</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2020</c:v>
                </c:pt>
                <c:pt idx="1">
                  <c:v>EPA 2017</c:v>
                </c:pt>
              </c:strCache>
            </c:strRef>
          </c:cat>
          <c:val>
            <c:numRef>
              <c:f>'7. Particulates'!$J$121:$K$121</c:f>
              <c:numCache>
                <c:formatCode>_(* #,##0_);_(* \(#,##0\);_(* "-"??_);_(@_)</c:formatCode>
                <c:ptCount val="2"/>
                <c:pt idx="0">
                  <c:v>17303000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2020</c:v>
                </c:pt>
                <c:pt idx="1">
                  <c:v>EPA 2017</c:v>
                </c:pt>
              </c:strCache>
            </c:strRef>
          </c:cat>
          <c:val>
            <c:numRef>
              <c:f>'7. Particulates'!$J$122:$K$122</c:f>
              <c:numCache>
                <c:formatCode>_(* #,##0_);_(* \(#,##0\);_(* "-"??_);_(@_)</c:formatCode>
                <c:ptCount val="2"/>
                <c:pt idx="0">
                  <c:v>417540</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2020</c:v>
                </c:pt>
                <c:pt idx="1">
                  <c:v>EPA 2017</c:v>
                </c:pt>
              </c:strCache>
            </c:strRef>
          </c:cat>
          <c:val>
            <c:numRef>
              <c:f>'7. Particulates'!$J$123:$K$123</c:f>
              <c:numCache>
                <c:formatCode>_(* #,##0_);_(* \(#,##0\);_(* "-"??_);_(@_)</c:formatCode>
                <c:ptCount val="2"/>
                <c:pt idx="0">
                  <c:v>2137200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2020</c:v>
                </c:pt>
                <c:pt idx="1">
                  <c:v>EPA 2017</c:v>
                </c:pt>
              </c:strCache>
            </c:strRef>
          </c:cat>
          <c:val>
            <c:numRef>
              <c:f>'7. Particulates'!$J$124:$K$124</c:f>
              <c:numCache>
                <c:formatCode>_(* #,##0_);_(* \(#,##0\);_(* "-"??_);_(@_)</c:formatCode>
                <c:ptCount val="2"/>
                <c:pt idx="0">
                  <c:v>109831</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2020</c:v>
                </c:pt>
                <c:pt idx="1">
                  <c:v>EPA 2017</c:v>
                </c:pt>
              </c:strCache>
            </c:strRef>
          </c:cat>
          <c:val>
            <c:numRef>
              <c:f>'7. Particulates'!$J$125:$K$125</c:f>
              <c:numCache>
                <c:formatCode>_(* #,##0_);_(* \(#,##0\);_(* "-"??_);_(@_)</c:formatCode>
                <c:ptCount val="2"/>
                <c:pt idx="0">
                  <c:v>14160000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2020</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2020</c:v>
                </c:pt>
                <c:pt idx="1">
                  <c:v>EPA 2017</c:v>
                </c:pt>
              </c:strCache>
            </c:strRef>
          </c:cat>
          <c:val>
            <c:numRef>
              <c:f>'7. Particulates'!$J$139:$K$139</c:f>
              <c:numCache>
                <c:formatCode>_(* #,##0_);_(* \(#,##0\);_(* "-"??_);_(@_)</c:formatCode>
                <c:ptCount val="2"/>
                <c:pt idx="0">
                  <c:v>250152</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2020</c:v>
                </c:pt>
                <c:pt idx="1">
                  <c:v>EPA 2017</c:v>
                </c:pt>
              </c:strCache>
            </c:strRef>
          </c:cat>
          <c:val>
            <c:numRef>
              <c:f>'7. Particulates'!$J$140:$K$140</c:f>
              <c:numCache>
                <c:formatCode>_(* #,##0_);_(* \(#,##0\);_(* "-"??_);_(@_)</c:formatCode>
                <c:ptCount val="2"/>
                <c:pt idx="0">
                  <c:v>94211.199999999997</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2020</c:v>
                </c:pt>
                <c:pt idx="1">
                  <c:v>EPA 2017</c:v>
                </c:pt>
              </c:strCache>
            </c:strRef>
          </c:cat>
          <c:val>
            <c:numRef>
              <c:f>'7. Particulates'!$J$141:$K$141</c:f>
              <c:numCache>
                <c:formatCode>_(* #,##0_);_(* \(#,##0\);_(* "-"??_);_(@_)</c:formatCode>
                <c:ptCount val="2"/>
                <c:pt idx="0">
                  <c:v>370102</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2020</c:v>
                </c:pt>
                <c:pt idx="1">
                  <c:v>EPA 2017</c:v>
                </c:pt>
              </c:strCache>
            </c:strRef>
          </c:cat>
          <c:val>
            <c:numRef>
              <c:f>'7. Particulates'!$J$142:$K$142</c:f>
              <c:numCache>
                <c:formatCode>_(* #,##0_);_(* \(#,##0\);_(* "-"??_);_(@_)</c:formatCode>
                <c:ptCount val="2"/>
                <c:pt idx="0">
                  <c:v>52502.5</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2020</c:v>
                </c:pt>
                <c:pt idx="1">
                  <c:v>EPA 2017</c:v>
                </c:pt>
              </c:strCache>
            </c:strRef>
          </c:cat>
          <c:val>
            <c:numRef>
              <c:f>'7. Particulates'!$J$143:$K$143</c:f>
              <c:numCache>
                <c:formatCode>_(* #,##0_);_(* \(#,##0\);_(* "-"??_);_(@_)</c:formatCode>
                <c:ptCount val="2"/>
                <c:pt idx="0">
                  <c:v>1294640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2020</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266699</xdr:colOff>
      <xdr:row>27</xdr:row>
      <xdr:rowOff>12699</xdr:rowOff>
    </xdr:from>
    <xdr:to>
      <xdr:col>24</xdr:col>
      <xdr:colOff>463550</xdr:colOff>
      <xdr:row>47</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561974</xdr:colOff>
      <xdr:row>26</xdr:row>
      <xdr:rowOff>123824</xdr:rowOff>
    </xdr:from>
    <xdr:to>
      <xdr:col>17</xdr:col>
      <xdr:colOff>333374</xdr:colOff>
      <xdr:row>41</xdr:row>
      <xdr:rowOff>152399</xdr:rowOff>
    </xdr:to>
    <xdr:graphicFrame macro="">
      <xdr:nvGraphicFramePr>
        <xdr:cNvPr id="7" name="Chart 6">
          <a:extLst>
            <a:ext uri="{FF2B5EF4-FFF2-40B4-BE49-F238E27FC236}">
              <a16:creationId xmlns:a16="http://schemas.microsoft.com/office/drawing/2014/main" id="{35E0887F-A403-4D01-90BB-459E7AAE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514349</xdr:colOff>
      <xdr:row>44</xdr:row>
      <xdr:rowOff>138111</xdr:rowOff>
    </xdr:from>
    <xdr:to>
      <xdr:col>23</xdr:col>
      <xdr:colOff>104774</xdr:colOff>
      <xdr:row>71</xdr:row>
      <xdr:rowOff>142874</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E$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E$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B35" sqref="B35"/>
    </sheetView>
  </sheetViews>
  <sheetFormatPr defaultRowHeight="14.5" x14ac:dyDescent="0.35"/>
  <cols>
    <col min="2" max="2" width="20.54296875" customWidth="1"/>
  </cols>
  <sheetData>
    <row r="2" spans="2:11" x14ac:dyDescent="0.35">
      <c r="B2" t="s">
        <v>2416</v>
      </c>
    </row>
    <row r="3" spans="2:11" x14ac:dyDescent="0.35">
      <c r="B3" s="9" t="s">
        <v>2413</v>
      </c>
      <c r="C3" s="15"/>
      <c r="D3" s="15"/>
      <c r="E3" s="15"/>
      <c r="F3" s="15"/>
      <c r="G3" s="15"/>
      <c r="H3" s="15"/>
      <c r="I3" s="15"/>
      <c r="J3" s="15"/>
      <c r="K3" s="15"/>
    </row>
    <row r="4" spans="2:11" x14ac:dyDescent="0.35">
      <c r="B4" s="15" t="s">
        <v>2414</v>
      </c>
      <c r="C4" s="15"/>
      <c r="D4" s="15"/>
      <c r="E4" s="15"/>
      <c r="F4" s="15"/>
      <c r="G4" s="15"/>
      <c r="H4" s="15"/>
      <c r="I4" s="15"/>
      <c r="J4" s="15"/>
      <c r="K4" s="15"/>
    </row>
    <row r="5" spans="2:11" x14ac:dyDescent="0.35">
      <c r="B5" s="15" t="s">
        <v>2415</v>
      </c>
      <c r="C5" s="15"/>
      <c r="D5" s="15"/>
      <c r="E5" s="15"/>
      <c r="F5" s="15"/>
      <c r="G5" s="15"/>
      <c r="H5" s="15"/>
      <c r="I5" s="15"/>
      <c r="J5" s="15"/>
      <c r="K5" s="15"/>
    </row>
    <row r="7" spans="2:11" x14ac:dyDescent="0.35">
      <c r="B7" s="51" t="s">
        <v>2410</v>
      </c>
      <c r="C7" s="3"/>
      <c r="D7" s="3"/>
      <c r="E7" s="3"/>
      <c r="F7" s="3"/>
      <c r="G7" s="3"/>
      <c r="H7" s="3"/>
      <c r="I7" s="3"/>
      <c r="J7" s="3"/>
      <c r="K7" s="3"/>
    </row>
    <row r="8" spans="2:11" x14ac:dyDescent="0.35">
      <c r="B8" s="3" t="s">
        <v>2418</v>
      </c>
      <c r="C8" s="3"/>
      <c r="D8" s="3"/>
      <c r="E8" s="3"/>
      <c r="F8" s="3"/>
      <c r="G8" s="3"/>
      <c r="H8" s="3"/>
      <c r="I8" s="3"/>
      <c r="J8" s="3"/>
      <c r="K8" s="3"/>
    </row>
    <row r="9" spans="2:11" x14ac:dyDescent="0.35">
      <c r="B9" s="77" t="s">
        <v>7161</v>
      </c>
      <c r="C9" s="3"/>
      <c r="D9" s="3"/>
      <c r="E9" s="3"/>
      <c r="F9" s="3"/>
      <c r="G9" s="3"/>
      <c r="H9" s="3"/>
      <c r="I9" s="3"/>
      <c r="J9" s="3"/>
      <c r="K9" s="3"/>
    </row>
    <row r="11" spans="2:11" x14ac:dyDescent="0.35">
      <c r="B11" s="52" t="s">
        <v>2404</v>
      </c>
      <c r="C11" s="29"/>
      <c r="D11" s="29"/>
      <c r="E11" s="29"/>
      <c r="F11" s="29"/>
      <c r="G11" s="29"/>
      <c r="H11" s="29"/>
      <c r="I11" s="29"/>
      <c r="J11" s="29"/>
      <c r="K11" s="29"/>
    </row>
    <row r="12" spans="2:11" x14ac:dyDescent="0.35">
      <c r="B12" s="29" t="s">
        <v>2411</v>
      </c>
      <c r="C12" s="29"/>
      <c r="D12" s="29"/>
      <c r="E12" s="29"/>
      <c r="F12" s="29"/>
      <c r="G12" s="29"/>
      <c r="H12" s="29"/>
      <c r="I12" s="29"/>
      <c r="J12" s="29"/>
      <c r="K12" s="29"/>
    </row>
    <row r="13" spans="2:11" x14ac:dyDescent="0.35">
      <c r="B13" s="29">
        <v>2021</v>
      </c>
      <c r="C13" s="29"/>
      <c r="D13" s="29"/>
      <c r="E13" s="29"/>
      <c r="F13" s="29"/>
      <c r="G13" s="29"/>
      <c r="H13" s="29"/>
      <c r="I13" s="29"/>
      <c r="J13" s="29"/>
      <c r="K13" s="29"/>
    </row>
    <row r="14" spans="2:11" x14ac:dyDescent="0.35">
      <c r="B14" s="29" t="s">
        <v>2412</v>
      </c>
      <c r="C14" s="29"/>
      <c r="D14" s="29"/>
      <c r="E14" s="29"/>
      <c r="F14" s="29"/>
      <c r="G14" s="29"/>
      <c r="H14" s="29"/>
      <c r="I14" s="29"/>
      <c r="J14" s="29"/>
      <c r="K14" s="29"/>
    </row>
    <row r="18" spans="2:11" x14ac:dyDescent="0.35">
      <c r="B18" s="60" t="s">
        <v>2889</v>
      </c>
      <c r="C18" s="6"/>
      <c r="D18" s="6"/>
      <c r="E18" s="6"/>
      <c r="F18" s="6"/>
      <c r="G18" s="6"/>
      <c r="H18" s="6"/>
      <c r="I18" s="6"/>
      <c r="J18" s="6"/>
      <c r="K18" s="6"/>
    </row>
    <row r="19" spans="2:11" x14ac:dyDescent="0.35">
      <c r="B19" s="61">
        <v>1.1023099999999999</v>
      </c>
      <c r="C19" t="s">
        <v>2894</v>
      </c>
    </row>
    <row r="20" spans="2:11" x14ac:dyDescent="0.35">
      <c r="B20">
        <v>265</v>
      </c>
      <c r="C20" t="s">
        <v>2895</v>
      </c>
    </row>
    <row r="21" spans="2:11" x14ac:dyDescent="0.35">
      <c r="B21">
        <v>28</v>
      </c>
      <c r="C21" t="s">
        <v>2896</v>
      </c>
    </row>
    <row r="22" spans="2:11" x14ac:dyDescent="0.35">
      <c r="B22">
        <f>10^6</f>
        <v>1000000</v>
      </c>
      <c r="C22" t="s">
        <v>2922</v>
      </c>
    </row>
    <row r="24" spans="2:11" x14ac:dyDescent="0.35">
      <c r="B24" t="s">
        <v>3294</v>
      </c>
    </row>
    <row r="25" spans="2:11" x14ac:dyDescent="0.35">
      <c r="B25">
        <f>28/25</f>
        <v>1.1200000000000001</v>
      </c>
      <c r="C25" t="s">
        <v>3295</v>
      </c>
    </row>
    <row r="26" spans="2:11" x14ac:dyDescent="0.35">
      <c r="B26">
        <f>265/298</f>
        <v>0.88926174496644295</v>
      </c>
      <c r="C26" t="s">
        <v>3296</v>
      </c>
    </row>
    <row r="28" spans="2:11" x14ac:dyDescent="0.35">
      <c r="B28" s="95" t="s">
        <v>7043</v>
      </c>
      <c r="C28" s="96"/>
      <c r="D28" s="96"/>
      <c r="E28" s="96"/>
      <c r="F28" s="96"/>
      <c r="G28" s="96"/>
      <c r="H28" s="96"/>
      <c r="I28" s="96"/>
      <c r="J28" s="96"/>
      <c r="K28" s="96"/>
    </row>
    <row r="29" spans="2:11" x14ac:dyDescent="0.35">
      <c r="B29" s="97" t="s">
        <v>7041</v>
      </c>
    </row>
    <row r="30" spans="2:11" x14ac:dyDescent="0.35">
      <c r="B30" s="94" t="s">
        <v>7041</v>
      </c>
      <c r="C30" s="94" t="s">
        <v>7039</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4" workbookViewId="0">
      <selection activeCell="N56" sqref="N56"/>
    </sheetView>
  </sheetViews>
  <sheetFormatPr defaultColWidth="9.1796875" defaultRowHeight="14.5" x14ac:dyDescent="0.35"/>
  <cols>
    <col min="1" max="1" width="16.81640625" customWidth="1"/>
    <col min="2" max="5" width="9.1796875" customWidth="1"/>
    <col min="6" max="6" width="26.54296875" customWidth="1"/>
    <col min="7" max="7" width="13.54296875" customWidth="1"/>
    <col min="8" max="8" width="4.7265625" customWidth="1"/>
    <col min="9" max="9" width="7.26953125" customWidth="1"/>
    <col min="10" max="10" width="27.453125" customWidth="1"/>
    <col min="11" max="11" width="9.26953125" bestFit="1" customWidth="1"/>
    <col min="12" max="12" width="10.453125" bestFit="1" customWidth="1"/>
    <col min="13" max="13" width="9.26953125" bestFit="1" customWidth="1"/>
  </cols>
  <sheetData>
    <row r="1" spans="1:13" x14ac:dyDescent="0.35">
      <c r="F1" s="1"/>
      <c r="G1" s="1"/>
      <c r="H1" s="9" t="s">
        <v>1815</v>
      </c>
      <c r="I1" s="15"/>
      <c r="J1" s="15"/>
    </row>
    <row r="2" spans="1:13" x14ac:dyDescent="0.35">
      <c r="F2" s="1"/>
      <c r="G2" s="1"/>
      <c r="H2" s="9" t="s">
        <v>1781</v>
      </c>
      <c r="I2" s="15"/>
      <c r="J2" s="15"/>
    </row>
    <row r="5" spans="1:13" x14ac:dyDescent="0.35">
      <c r="A5" t="s">
        <v>2404</v>
      </c>
      <c r="B5" t="s">
        <v>1901</v>
      </c>
      <c r="C5" t="s">
        <v>1904</v>
      </c>
      <c r="D5" t="s">
        <v>1903</v>
      </c>
      <c r="E5" t="s">
        <v>1902</v>
      </c>
      <c r="F5" t="s">
        <v>1840</v>
      </c>
      <c r="G5" t="s">
        <v>1841</v>
      </c>
    </row>
    <row r="7" spans="1:13" x14ac:dyDescent="0.35">
      <c r="H7">
        <v>1.1000000000000001</v>
      </c>
      <c r="I7" t="s">
        <v>1824</v>
      </c>
    </row>
    <row r="8" spans="1:13" x14ac:dyDescent="0.35">
      <c r="K8" s="11" t="s">
        <v>7044</v>
      </c>
      <c r="L8" s="11" t="s">
        <v>7162</v>
      </c>
      <c r="M8" s="11" t="s">
        <v>7049</v>
      </c>
    </row>
    <row r="9" spans="1:13" x14ac:dyDescent="0.35">
      <c r="F9" t="s">
        <v>2</v>
      </c>
      <c r="G9" t="s">
        <v>1839</v>
      </c>
      <c r="J9" s="11" t="s">
        <v>1702</v>
      </c>
      <c r="K9" s="12">
        <f>SUMIFS(EPS!$L:$L,EPS!$B:$B,F9,EPS!$I:$I,J9)</f>
        <v>1573.71</v>
      </c>
      <c r="L9" s="12">
        <f>'Table 3-10'!C5</f>
        <v>1572</v>
      </c>
      <c r="M9" s="12"/>
    </row>
    <row r="10" spans="1:13" x14ac:dyDescent="0.35">
      <c r="F10" t="s">
        <v>2</v>
      </c>
      <c r="G10" t="s">
        <v>1839</v>
      </c>
      <c r="J10" s="11" t="s">
        <v>1713</v>
      </c>
      <c r="K10" s="12">
        <f>SUMIFS(EPS!$L:$L,EPS!$B:$B,F10,EPS!$I:$I,J10)</f>
        <v>1.60903</v>
      </c>
      <c r="L10" s="12">
        <f>'Table 3-10'!C6*IF(Overview!$B$29=Overview!$B$30,1,CH4_Ar4_to_AR5)</f>
        <v>2.2000000000000002</v>
      </c>
      <c r="M10" s="12"/>
    </row>
    <row r="11" spans="1:13" x14ac:dyDescent="0.35">
      <c r="F11" t="s">
        <v>2</v>
      </c>
      <c r="G11" t="s">
        <v>1839</v>
      </c>
      <c r="J11" s="11" t="s">
        <v>1714</v>
      </c>
      <c r="K11" s="12">
        <f>SUMIFS(EPS!$L:$L,EPS!$B:$B,F11,EPS!$I:$I,J11)</f>
        <v>3.8337699999999999</v>
      </c>
      <c r="L11" s="12">
        <f>'Table 3-10'!C7*IF(Overview!$B$29=Overview!$B$30,1,N2O_AR4_to_AR5)</f>
        <v>17.399999999999999</v>
      </c>
      <c r="M11" s="12"/>
    </row>
    <row r="12" spans="1:13" x14ac:dyDescent="0.35">
      <c r="J12" s="11" t="s">
        <v>2302</v>
      </c>
      <c r="K12" s="20">
        <f>SUM(K9:K11)</f>
        <v>1579.1528000000001</v>
      </c>
      <c r="L12" s="20">
        <f>SUM(L9:L11)</f>
        <v>1591.6000000000001</v>
      </c>
      <c r="M12" s="20">
        <f>'Table 11.5'!M61-'Table 11.5'!L61</f>
        <v>1627.5889999999999</v>
      </c>
    </row>
    <row r="25" spans="1:14" x14ac:dyDescent="0.35">
      <c r="H25">
        <v>1.2</v>
      </c>
      <c r="I25" t="s">
        <v>1908</v>
      </c>
    </row>
    <row r="26" spans="1:14" x14ac:dyDescent="0.35">
      <c r="K26" s="11" t="s">
        <v>7044</v>
      </c>
      <c r="L26" s="11" t="s">
        <v>7162</v>
      </c>
      <c r="M26" s="11" t="s">
        <v>7049</v>
      </c>
    </row>
    <row r="27" spans="1:14" x14ac:dyDescent="0.35">
      <c r="A27" t="s">
        <v>2403</v>
      </c>
      <c r="B27" t="s">
        <v>1744</v>
      </c>
      <c r="F27" t="s">
        <v>1</v>
      </c>
      <c r="G27" t="s">
        <v>1897</v>
      </c>
      <c r="J27" t="s">
        <v>1898</v>
      </c>
      <c r="K27" s="12">
        <f>SUMIFS(EPS!$L:$L,EPS!$B:$B,F27,EPS!$F:$F,"*"&amp;B27&amp;"*",EPS!$I:$I,"CO2")</f>
        <v>967.91168300000015</v>
      </c>
      <c r="L27" s="12">
        <f>'Table 3-13'!B4</f>
        <v>936.9</v>
      </c>
      <c r="M27" s="12">
        <f>SUMIFS('Table 11.5'!$61:$61,'Table 11.5'!$1:$1,A27)</f>
        <v>947.69200000000001</v>
      </c>
    </row>
    <row r="28" spans="1:14" x14ac:dyDescent="0.35">
      <c r="A28" t="s">
        <v>2392</v>
      </c>
      <c r="B28" t="s">
        <v>1745</v>
      </c>
      <c r="F28" t="s">
        <v>1</v>
      </c>
      <c r="G28" t="s">
        <v>1897</v>
      </c>
      <c r="J28" t="s">
        <v>1899</v>
      </c>
      <c r="K28" s="12">
        <f>SUMIFS(EPS!$L:$L,EPS!$B:$B,F28,EPS!$F:$F,"*"&amp;B28&amp;"*",EPS!$I:$I,"CO2")</f>
        <v>435.96217999999993</v>
      </c>
      <c r="L28" s="12">
        <f>'Table 3-13'!B11</f>
        <v>455</v>
      </c>
      <c r="M28" s="12">
        <f>SUMIFS('Table 11.5'!$61:$61,'Table 11.5'!$1:$1,A28)</f>
        <v>428.36700000000002</v>
      </c>
    </row>
    <row r="29" spans="1:14" x14ac:dyDescent="0.35">
      <c r="A29" t="s">
        <v>2394</v>
      </c>
      <c r="B29" t="s">
        <v>1748</v>
      </c>
      <c r="F29" t="s">
        <v>1</v>
      </c>
      <c r="G29" t="s">
        <v>1897</v>
      </c>
      <c r="J29" t="s">
        <v>1863</v>
      </c>
      <c r="K29" s="12">
        <f>SUMIFS(EPS!$L:$L,EPS!$B:$B,F29,EPS!$F:$F,"*"&amp;B29&amp;"*",EPS!$I:$I,"CO2")</f>
        <v>134.6121</v>
      </c>
      <c r="L29" s="12">
        <f>'Table 3-13'!B20</f>
        <v>160.4</v>
      </c>
      <c r="M29" s="12">
        <f>SUMIFS('Table 11.5'!$61:$61,'Table 11.5'!$1:$1,A29)</f>
        <v>158.535</v>
      </c>
      <c r="N29" s="76"/>
    </row>
    <row r="30" spans="1:14" x14ac:dyDescent="0.35">
      <c r="A30" t="s">
        <v>1909</v>
      </c>
      <c r="B30" t="s">
        <v>1909</v>
      </c>
      <c r="F30" t="s">
        <v>1</v>
      </c>
      <c r="G30" t="s">
        <v>1897</v>
      </c>
      <c r="J30" t="s">
        <v>1867</v>
      </c>
      <c r="K30" s="12">
        <f>SUMIFS(EPS!$L:$L,EPS!$B:$B,F30,EPS!$F:$F,"*"&amp;B30&amp;"*",EPS!$I:$I,"CO2")</f>
        <v>0</v>
      </c>
      <c r="L30" s="12">
        <f>'Table 3-13'!B26</f>
        <v>1.4</v>
      </c>
      <c r="M30" s="12">
        <f>SUMIFS('Table 11.5'!$61:$61,'Table 11.5'!$1:$1,A30)</f>
        <v>1.3779999999999999</v>
      </c>
    </row>
    <row r="31" spans="1:14" x14ac:dyDescent="0.35">
      <c r="A31" t="s">
        <v>2399</v>
      </c>
      <c r="B31" t="s">
        <v>1749</v>
      </c>
      <c r="F31" t="s">
        <v>1</v>
      </c>
      <c r="G31" t="s">
        <v>1897</v>
      </c>
      <c r="J31" t="s">
        <v>1868</v>
      </c>
      <c r="K31" s="12">
        <f>SUMIFS(EPS!$L:$L,EPS!$B:$B,F31,EPS!$F:$F,"*"&amp;B31&amp;"*",EPS!$I:$I,"CO2")</f>
        <v>30.825199999999999</v>
      </c>
      <c r="L31" s="12">
        <f>'Table 3-13'!B28</f>
        <v>29.6</v>
      </c>
      <c r="M31" s="12">
        <f>SUMIFS('Table 11.5'!$61:$61,'Table 11.5'!$1:$1,A31)</f>
        <v>32.524999999999999</v>
      </c>
    </row>
    <row r="32" spans="1:14" x14ac:dyDescent="0.35">
      <c r="A32" t="s">
        <v>1949</v>
      </c>
      <c r="B32" t="s">
        <v>1743</v>
      </c>
      <c r="F32" t="s">
        <v>1</v>
      </c>
      <c r="G32" t="s">
        <v>1897</v>
      </c>
      <c r="J32" t="s">
        <v>1832</v>
      </c>
      <c r="K32" s="12">
        <f>SUMIFS(EPS!$L:$L,EPS!$B:$B,F32,EPS!$F:$F,"*"&amp;B32&amp;"*",EPS!$I:$I,"CO2")</f>
        <v>3.8225750000000005</v>
      </c>
      <c r="L32" s="12">
        <f>'Table 3-13'!B31-'Table 3-13'!B36</f>
        <v>1</v>
      </c>
      <c r="M32" s="12">
        <f>SUMIFS('Table 11.5'!$61:$61,'Table 11.5'!$1:$1,A32)</f>
        <v>54.268999999999998</v>
      </c>
    </row>
    <row r="33" spans="1:15" x14ac:dyDescent="0.35">
      <c r="A33" t="s">
        <v>2393</v>
      </c>
      <c r="B33" t="s">
        <v>1750</v>
      </c>
      <c r="F33" t="s">
        <v>1</v>
      </c>
      <c r="G33" t="s">
        <v>1897</v>
      </c>
      <c r="J33" t="s">
        <v>1900</v>
      </c>
      <c r="K33" s="12">
        <f>SUMIFS(EPS!$L:$L,EPS!$B:$B,F33,EPS!$F:$F,"*"&amp;B33&amp;"*",EPS!$I:$I,"CO2")</f>
        <v>0.57508460000000006</v>
      </c>
      <c r="L33" s="12">
        <f>'Table 3-13'!B37</f>
        <v>0.4</v>
      </c>
      <c r="M33" s="12">
        <f>SUMIFS('Table 11.5'!$61:$61,'Table 11.5'!$1:$1,A33)</f>
        <v>0.44500000000000001</v>
      </c>
    </row>
    <row r="34" spans="1:15" x14ac:dyDescent="0.35">
      <c r="B34" t="s">
        <v>1742</v>
      </c>
      <c r="F34" t="s">
        <v>1</v>
      </c>
      <c r="G34" t="s">
        <v>1897</v>
      </c>
      <c r="J34" t="s">
        <v>1822</v>
      </c>
      <c r="K34" s="12">
        <f>SUMIFS(EPS!$L:$L,EPS!$B:$B,F34,EPS!$F:$F,"*"&amp;B34&amp;"*",EPS!$I:$I,"CO2")</f>
        <v>0</v>
      </c>
      <c r="L34" s="12"/>
      <c r="M34" s="12"/>
    </row>
    <row r="35" spans="1:15" x14ac:dyDescent="0.35">
      <c r="B35" t="s">
        <v>1751</v>
      </c>
      <c r="F35" t="s">
        <v>1</v>
      </c>
      <c r="J35" t="s">
        <v>1905</v>
      </c>
      <c r="K35" s="12">
        <f>SUMIFS(EPS!$L:$L,EPS!$B:$B,F35,EPS!$F:$F,"*"&amp;B35&amp;"*",EPS!$I:$I,"CO2")</f>
        <v>0</v>
      </c>
      <c r="L35" s="12"/>
      <c r="M35" s="12"/>
    </row>
    <row r="36" spans="1:15" x14ac:dyDescent="0.35">
      <c r="B36" t="s">
        <v>1746</v>
      </c>
      <c r="F36" t="s">
        <v>1</v>
      </c>
      <c r="J36" t="s">
        <v>1906</v>
      </c>
      <c r="K36" s="12">
        <f>SUMIFS(EPS!$L:$L,EPS!$B:$B,F36,EPS!$F:$F,"*"&amp;B36&amp;"*",EPS!$I:$I,"CO2")</f>
        <v>0</v>
      </c>
      <c r="L36" s="12"/>
      <c r="M36" s="12"/>
    </row>
    <row r="37" spans="1:15" x14ac:dyDescent="0.35">
      <c r="B37" t="s">
        <v>1747</v>
      </c>
      <c r="F37" t="s">
        <v>1</v>
      </c>
      <c r="J37" t="s">
        <v>1907</v>
      </c>
      <c r="K37" s="12">
        <f>SUMIFS(EPS!$L:$L,EPS!$B:$B,F37,EPS!$F:$F,"*"&amp;B37&amp;"*",EPS!$I:$I,"CO2")</f>
        <v>0</v>
      </c>
      <c r="L37" s="12"/>
      <c r="M37" s="12"/>
    </row>
    <row r="38" spans="1:15" x14ac:dyDescent="0.35">
      <c r="A38" t="s">
        <v>2407</v>
      </c>
      <c r="J38" t="s">
        <v>2406</v>
      </c>
      <c r="K38" s="12">
        <f>SUMIFS(EPS!$L:$L,EPS!$B:$B,F38,EPS!$F:$F,"*"&amp;B38&amp;"*",EPS!$I:$I,"CO2")</f>
        <v>0</v>
      </c>
      <c r="L38" s="12"/>
      <c r="M38" s="12">
        <f>SUMIFS('Table 11.5'!$61:$61,'Table 11.5'!$1:$1,A38)</f>
        <v>4.3789999999999996</v>
      </c>
    </row>
    <row r="39" spans="1:15" x14ac:dyDescent="0.35">
      <c r="K39" s="20">
        <f>SUM(K27:K37)</f>
        <v>1573.7088226000001</v>
      </c>
      <c r="L39" s="20">
        <f>SUM(L27:L37)</f>
        <v>1584.7000000000003</v>
      </c>
      <c r="M39" s="20">
        <f>SUM(M27:M38)</f>
        <v>1627.59</v>
      </c>
    </row>
    <row r="48" spans="1:15" x14ac:dyDescent="0.35">
      <c r="O48" t="s">
        <v>7199</v>
      </c>
    </row>
    <row r="49" spans="3:15" x14ac:dyDescent="0.35">
      <c r="O49" t="s">
        <v>7200</v>
      </c>
    </row>
    <row r="50" spans="3:15" x14ac:dyDescent="0.35">
      <c r="H50">
        <v>1.3</v>
      </c>
      <c r="I50" t="s">
        <v>1910</v>
      </c>
      <c r="O50" t="s">
        <v>7202</v>
      </c>
    </row>
    <row r="51" spans="3:15" x14ac:dyDescent="0.35">
      <c r="K51" s="11" t="s">
        <v>7044</v>
      </c>
      <c r="L51" s="11" t="s">
        <v>7162</v>
      </c>
      <c r="O51" t="s">
        <v>7203</v>
      </c>
    </row>
    <row r="52" spans="3:15" x14ac:dyDescent="0.35">
      <c r="E52" t="s">
        <v>1701</v>
      </c>
      <c r="F52" t="s">
        <v>1</v>
      </c>
      <c r="G52" t="s">
        <v>1897</v>
      </c>
      <c r="J52" t="s">
        <v>1911</v>
      </c>
      <c r="K52" s="12">
        <f>SUMIFS(EPS!$L:$L,EPS!$B:$B,F52,EPS!$C:$C,E52)</f>
        <v>1048.543947686984</v>
      </c>
      <c r="L52" s="10">
        <f>SUMIFS('Table 3-13'!$B:$B,'Table 3-13'!$C:$C,J52)</f>
        <v>900.8</v>
      </c>
    </row>
    <row r="53" spans="3:15" x14ac:dyDescent="0.35">
      <c r="C53" t="s">
        <v>1704</v>
      </c>
      <c r="E53" t="s">
        <v>1716</v>
      </c>
      <c r="F53" t="s">
        <v>1</v>
      </c>
      <c r="G53" t="s">
        <v>1897</v>
      </c>
      <c r="J53" t="s">
        <v>1912</v>
      </c>
      <c r="K53" s="12">
        <f>SUMIFS(EPS!$L:$L,EPS!$B:$B,F53,EPS!$C:$C,E53,EPS!$E:$E,C53)</f>
        <v>265.92798552409397</v>
      </c>
      <c r="L53" s="10">
        <f>SUMIFS('Table 3-13'!$B:$B,'Table 3-13'!$C:$C,J53)</f>
        <v>412.8</v>
      </c>
    </row>
    <row r="54" spans="3:15" x14ac:dyDescent="0.35">
      <c r="C54" t="s">
        <v>1703</v>
      </c>
      <c r="E54" t="s">
        <v>1716</v>
      </c>
      <c r="F54" t="s">
        <v>1</v>
      </c>
      <c r="G54" t="s">
        <v>1897</v>
      </c>
      <c r="J54" s="1" t="s">
        <v>7201</v>
      </c>
      <c r="K54" s="121">
        <f>SUM(K52:K53)</f>
        <v>1314.4719332110781</v>
      </c>
      <c r="L54" s="121">
        <f>SUM(L52:L53)</f>
        <v>1313.6</v>
      </c>
    </row>
    <row r="55" spans="3:15" x14ac:dyDescent="0.35">
      <c r="E55" t="s">
        <v>1720</v>
      </c>
      <c r="F55" t="s">
        <v>1</v>
      </c>
      <c r="G55" t="s">
        <v>1897</v>
      </c>
      <c r="J55" t="s">
        <v>1858</v>
      </c>
      <c r="K55" s="12">
        <f>SUMIFS(EPS!$L:$L,EPS!$B:$B,F54,EPS!$C:$C,E54,EPS!$E:$E,C54)</f>
        <v>13.252847447296002</v>
      </c>
      <c r="L55" s="10">
        <f>SUMIFS('Table 3-13'!$B:$B,'Table 3-13'!$C:$C,J55)</f>
        <v>17.3</v>
      </c>
    </row>
    <row r="56" spans="3:15" x14ac:dyDescent="0.35">
      <c r="C56" t="s">
        <v>1703</v>
      </c>
      <c r="E56" t="s">
        <v>1719</v>
      </c>
      <c r="F56" t="s">
        <v>1</v>
      </c>
      <c r="G56" t="s">
        <v>1897</v>
      </c>
      <c r="J56" t="s">
        <v>1859</v>
      </c>
      <c r="K56" s="12">
        <f>SUMIFS(EPS!$L:$L,EPS!$B:$B,F55,EPS!$C:$C,E55)</f>
        <v>1.07071369466</v>
      </c>
      <c r="L56" s="10">
        <f>SUMIFS('Table 3-13'!$B:$B,'Table 3-13'!$C:$C,J56)</f>
        <v>3.2</v>
      </c>
    </row>
    <row r="57" spans="3:15" x14ac:dyDescent="0.35">
      <c r="C57" t="s">
        <v>1704</v>
      </c>
      <c r="E57" t="s">
        <v>1719</v>
      </c>
      <c r="F57" t="s">
        <v>1</v>
      </c>
      <c r="G57" t="s">
        <v>1897</v>
      </c>
      <c r="J57" t="s">
        <v>1913</v>
      </c>
      <c r="K57" s="12">
        <f>SUMIFS(EPS!$L:$L,EPS!$B:$B,F56,EPS!$C:$C,E56,EPS!$E:$E,C56)</f>
        <v>14.380574400200002</v>
      </c>
      <c r="L57" s="10">
        <f>SUMIFS('Table 3-13'!$B:$B,'Table 3-13'!$C:$C,J57)</f>
        <v>12.5</v>
      </c>
    </row>
    <row r="58" spans="3:15" x14ac:dyDescent="0.35">
      <c r="E58" t="s">
        <v>1718</v>
      </c>
      <c r="F58" t="s">
        <v>1</v>
      </c>
      <c r="G58" t="s">
        <v>1897</v>
      </c>
      <c r="J58" t="s">
        <v>1862</v>
      </c>
      <c r="K58" s="12">
        <f>SUMIFS(EPS!$L:$L,EPS!$B:$B,F58,EPS!$C:$C,E58)</f>
        <v>33.234626662820006</v>
      </c>
      <c r="L58" s="10">
        <f>SUMIFS('Table 3-13'!$B:$B,'Table 3-13'!$C:$C,J58)</f>
        <v>31</v>
      </c>
    </row>
    <row r="59" spans="3:15" x14ac:dyDescent="0.35">
      <c r="E59" t="s">
        <v>1717</v>
      </c>
      <c r="F59" t="s">
        <v>1</v>
      </c>
      <c r="J59" t="s">
        <v>7204</v>
      </c>
      <c r="K59" s="12">
        <f>SUM(K60:K63)</f>
        <v>202.74092779799997</v>
      </c>
      <c r="L59" s="12">
        <f>SUM(L60:L63)</f>
        <v>212.8</v>
      </c>
    </row>
    <row r="60" spans="3:15" x14ac:dyDescent="0.35">
      <c r="F60" t="s">
        <v>1</v>
      </c>
      <c r="J60" t="s">
        <v>1921</v>
      </c>
      <c r="K60" s="12">
        <f>SUMIFS(EPS!$L:$L,EPS!$B:$B,F57,EPS!$C:$C,E57,EPS!$E:$E,C57)</f>
        <v>67.655780428</v>
      </c>
      <c r="L60" s="10">
        <f>SUMIFS('Table 3-13'!$B:$B,'Table 3-13'!$C:$C,J60)</f>
        <v>15.1</v>
      </c>
    </row>
    <row r="61" spans="3:15" x14ac:dyDescent="0.35">
      <c r="F61" t="s">
        <v>1</v>
      </c>
      <c r="J61" t="s">
        <v>1915</v>
      </c>
      <c r="K61" s="12">
        <f>SUMIFS(EPS!$L:$L,EPS!$B:$B,F59,EPS!$C:$C,E59)</f>
        <v>135.08514736999999</v>
      </c>
      <c r="L61" s="10">
        <f>SUMIFS('Table 3-13'!$B:$B,'Table 3-13'!$C:$C,J61)</f>
        <v>91.3</v>
      </c>
    </row>
    <row r="62" spans="3:15" x14ac:dyDescent="0.35">
      <c r="J62" t="s">
        <v>1917</v>
      </c>
      <c r="K62" s="12"/>
      <c r="L62" s="10">
        <f>SUMIFS('Table 3-13'!$B:$B,'Table 3-13'!$C:$C,J62)</f>
        <v>0</v>
      </c>
    </row>
    <row r="63" spans="3:15" x14ac:dyDescent="0.35">
      <c r="J63" t="s">
        <v>1914</v>
      </c>
      <c r="K63" s="12"/>
      <c r="L63" s="10">
        <f>SUMIFS('Table 3-13'!$B:$B,'Table 3-13'!$C:$C,J63)</f>
        <v>106.4</v>
      </c>
    </row>
    <row r="64" spans="3:15" x14ac:dyDescent="0.35">
      <c r="K64" s="12">
        <f>SUMIFS(EPS!$L:$L,EPS!$B:$B,F62)</f>
        <v>0</v>
      </c>
      <c r="L64" s="10"/>
    </row>
    <row r="65" spans="10:12" x14ac:dyDescent="0.35">
      <c r="K65" s="20">
        <f>SUM(K52:K53,K55:K58,K60:K63)</f>
        <v>1579.1516232140543</v>
      </c>
      <c r="L65" s="20">
        <f>SUM(L52:L53,L55:L58,L60:L63)</f>
        <v>1590.3999999999999</v>
      </c>
    </row>
    <row r="66" spans="10:12" x14ac:dyDescent="0.35">
      <c r="J66" t="s">
        <v>1916</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M89"/>
  <sheetViews>
    <sheetView topLeftCell="F1" workbookViewId="0"/>
  </sheetViews>
  <sheetFormatPr defaultRowHeight="14.5" x14ac:dyDescent="0.35"/>
  <cols>
    <col min="1" max="1" width="20.1796875" hidden="1" customWidth="1"/>
    <col min="2" max="2" width="13.7265625" hidden="1" customWidth="1"/>
    <col min="3" max="3" width="21.7265625" hidden="1" customWidth="1"/>
    <col min="4" max="4" width="24.81640625" hidden="1" customWidth="1"/>
    <col min="5" max="5" width="27.1796875" hidden="1" customWidth="1"/>
    <col min="6" max="6" width="36" customWidth="1"/>
    <col min="7" max="8" width="18.26953125" customWidth="1"/>
    <col min="10" max="10" width="13.453125" customWidth="1"/>
    <col min="11" max="11" width="11.81640625" bestFit="1" customWidth="1"/>
  </cols>
  <sheetData>
    <row r="1" spans="1:13" x14ac:dyDescent="0.35">
      <c r="F1" s="9" t="s">
        <v>1822</v>
      </c>
      <c r="G1" s="9"/>
      <c r="H1" s="9"/>
    </row>
    <row r="2" spans="1:13" x14ac:dyDescent="0.35">
      <c r="F2" s="9" t="s">
        <v>1781</v>
      </c>
      <c r="G2" s="9"/>
      <c r="H2" s="9"/>
    </row>
    <row r="6" spans="1:13" x14ac:dyDescent="0.35">
      <c r="A6" t="s">
        <v>2404</v>
      </c>
      <c r="B6" t="s">
        <v>1901</v>
      </c>
      <c r="C6" t="s">
        <v>1904</v>
      </c>
      <c r="D6" t="s">
        <v>1903</v>
      </c>
      <c r="E6" t="s">
        <v>1902</v>
      </c>
      <c r="F6" t="s">
        <v>1840</v>
      </c>
      <c r="G6" t="s">
        <v>1841</v>
      </c>
    </row>
    <row r="7" spans="1:13" x14ac:dyDescent="0.35">
      <c r="H7">
        <v>2.1</v>
      </c>
      <c r="I7" t="s">
        <v>1826</v>
      </c>
    </row>
    <row r="8" spans="1:13" x14ac:dyDescent="0.35">
      <c r="K8" s="11" t="s">
        <v>7044</v>
      </c>
      <c r="L8" s="11" t="s">
        <v>7162</v>
      </c>
      <c r="M8" s="11" t="s">
        <v>7049</v>
      </c>
    </row>
    <row r="9" spans="1:13" x14ac:dyDescent="0.35">
      <c r="E9" t="s">
        <v>1702</v>
      </c>
      <c r="F9" t="s">
        <v>3</v>
      </c>
      <c r="G9" t="s">
        <v>1839</v>
      </c>
      <c r="J9" s="11" t="s">
        <v>1702</v>
      </c>
      <c r="K9" s="12">
        <f>SUMIFS(EPS!$L:$L,EPS!$B:$B,F9,EPS!$I:$I,E9)</f>
        <v>1452.3909000000003</v>
      </c>
      <c r="L9" s="12">
        <f>'Table 3-10'!C9</f>
        <v>1439</v>
      </c>
      <c r="M9" s="12">
        <f>'Table 11.6'!J61</f>
        <v>1450.2349999999999</v>
      </c>
    </row>
    <row r="10" spans="1:13" x14ac:dyDescent="0.35">
      <c r="E10" t="s">
        <v>1713</v>
      </c>
      <c r="F10" t="s">
        <v>3</v>
      </c>
      <c r="G10" t="s">
        <v>1839</v>
      </c>
      <c r="J10" s="11" t="s">
        <v>1713</v>
      </c>
      <c r="K10" s="12">
        <f>SUMIFS(EPS!$L:$L,EPS!$B:$B,F10,EPS!$I:$I,E10)</f>
        <v>2.7519568500000005</v>
      </c>
      <c r="L10" s="12">
        <f>'Table 3-10'!C10*IF(Overview!$B$29=Overview!$B$30,1,CH4_Ar4_to_AR5)</f>
        <v>1.2</v>
      </c>
      <c r="M10" s="12"/>
    </row>
    <row r="11" spans="1:13" x14ac:dyDescent="0.35">
      <c r="E11" t="s">
        <v>1714</v>
      </c>
      <c r="F11" t="s">
        <v>3</v>
      </c>
      <c r="G11" t="s">
        <v>1839</v>
      </c>
      <c r="J11" s="11" t="s">
        <v>1714</v>
      </c>
      <c r="K11" s="12">
        <f>SUMIFS(EPS!$L:$L,EPS!$B:$B,F11,EPS!$I:$I,E11)</f>
        <v>4.5794601382</v>
      </c>
      <c r="L11" s="12">
        <f>'Table 3-10'!C11*IF(Overview!$B$29=Overview!$B$30,1,N2O_AR4_to_AR5)</f>
        <v>19.7</v>
      </c>
      <c r="M11" s="12"/>
    </row>
    <row r="12" spans="1:13" x14ac:dyDescent="0.35">
      <c r="J12" s="11" t="s">
        <v>2302</v>
      </c>
      <c r="K12" s="20">
        <f>SUM(K9:K11)</f>
        <v>1459.7223169882002</v>
      </c>
      <c r="L12" s="20">
        <f>SUM(L9:L11)</f>
        <v>1459.9</v>
      </c>
      <c r="M12" s="20">
        <f>SUM(M9:M11)</f>
        <v>1450.2349999999999</v>
      </c>
    </row>
    <row r="14" spans="1:13" x14ac:dyDescent="0.35">
      <c r="F14" s="1"/>
      <c r="G14" s="1"/>
      <c r="H14" s="1"/>
      <c r="M14" s="20"/>
    </row>
    <row r="26" spans="1:13" x14ac:dyDescent="0.35">
      <c r="H26">
        <v>2.2000000000000002</v>
      </c>
      <c r="I26" t="s">
        <v>1948</v>
      </c>
    </row>
    <row r="27" spans="1:13" x14ac:dyDescent="0.35">
      <c r="K27" s="11" t="s">
        <v>7044</v>
      </c>
      <c r="L27" s="11" t="s">
        <v>7162</v>
      </c>
      <c r="M27" s="11" t="s">
        <v>7049</v>
      </c>
    </row>
    <row r="28" spans="1:13" x14ac:dyDescent="0.35">
      <c r="A28" t="s">
        <v>1945</v>
      </c>
      <c r="D28" t="s">
        <v>1752</v>
      </c>
      <c r="E28" t="s">
        <v>1702</v>
      </c>
      <c r="F28" t="s">
        <v>3</v>
      </c>
      <c r="G28" t="s">
        <v>1895</v>
      </c>
      <c r="J28" s="112" t="s">
        <v>1831</v>
      </c>
      <c r="K28" s="110">
        <f>SUM(SUMIFS(EPS!$L:$L,EPS!$B:$B,F29,EPS!$I:$I,E29,EPS!$D:$D,D29),SUMIFS(EPS!$L:$L,EPS!$B:$B,F28,EPS!$I:$I,E28,EPS!$D:$D,D28))</f>
        <v>776.80600000000004</v>
      </c>
      <c r="L28" s="110">
        <f>'Table 3-7'!C5</f>
        <v>788.2</v>
      </c>
      <c r="M28" s="110">
        <f>SUMIFS('Table 11.6'!$61:$61,'Table 11.6'!$1:$1,A28)</f>
        <v>788.19</v>
      </c>
    </row>
    <row r="29" spans="1:13" x14ac:dyDescent="0.35">
      <c r="D29" t="s">
        <v>1763</v>
      </c>
      <c r="E29" t="s">
        <v>1702</v>
      </c>
      <c r="F29" t="s">
        <v>3</v>
      </c>
      <c r="G29" t="s">
        <v>1895</v>
      </c>
      <c r="J29" s="112"/>
      <c r="K29" s="111"/>
      <c r="L29" s="111"/>
      <c r="M29" s="111"/>
    </row>
    <row r="30" spans="1:13" x14ac:dyDescent="0.35">
      <c r="A30" t="s">
        <v>1949</v>
      </c>
      <c r="D30" t="s">
        <v>1949</v>
      </c>
      <c r="E30" t="s">
        <v>1702</v>
      </c>
      <c r="F30" t="s">
        <v>3</v>
      </c>
      <c r="G30" t="s">
        <v>1895</v>
      </c>
      <c r="J30" t="s">
        <v>1832</v>
      </c>
      <c r="K30" s="12">
        <f>SUMIFS(EPS!$L:$L,EPS!$B:$B,F30,EPS!$I:$I,E30,EPS!$D:$D,"*"&amp;D30&amp;"*")</f>
        <v>641.92610000000002</v>
      </c>
      <c r="L30" s="12">
        <f>'Table 3-7'!C6</f>
        <v>634.29999999999995</v>
      </c>
      <c r="M30" s="49">
        <f>SUMIFS('Table 11.6'!$61:$61,'Table 11.6'!$1:$1,A30)</f>
        <v>635.17999999999995</v>
      </c>
    </row>
    <row r="31" spans="1:13" x14ac:dyDescent="0.35">
      <c r="A31" t="s">
        <v>2405</v>
      </c>
      <c r="D31" t="s">
        <v>1766</v>
      </c>
      <c r="E31" t="s">
        <v>1702</v>
      </c>
      <c r="F31" t="s">
        <v>3</v>
      </c>
      <c r="G31" t="s">
        <v>1895</v>
      </c>
      <c r="J31" t="s">
        <v>1833</v>
      </c>
      <c r="K31" s="12">
        <f>SUMIFS(EPS!$L:$L,EPS!$B:$B,F31,EPS!$I:$I,E31,EPS!$D:$D,"*"&amp;D31&amp;"*")</f>
        <v>0</v>
      </c>
      <c r="L31" s="12">
        <f>'Table 3-7'!C7</f>
        <v>16.2</v>
      </c>
      <c r="M31" s="49">
        <f>SUMIFS('Table 11.6'!$61:$61,'Table 11.6'!$1:$1,A31)</f>
        <v>4.1589999999999998</v>
      </c>
    </row>
    <row r="32" spans="1:13" x14ac:dyDescent="0.35">
      <c r="A32" t="s">
        <v>1941</v>
      </c>
      <c r="D32" t="s">
        <v>1760</v>
      </c>
      <c r="E32" t="s">
        <v>1702</v>
      </c>
      <c r="F32" t="s">
        <v>3</v>
      </c>
      <c r="G32" t="s">
        <v>1895</v>
      </c>
      <c r="J32" t="s">
        <v>1834</v>
      </c>
      <c r="K32" s="12">
        <f>SUMIFS(EPS!$L:$L,EPS!$B:$B,F32,EPS!$I:$I,E32,EPS!$D:$D,"*"&amp;D32&amp;"*")</f>
        <v>0</v>
      </c>
      <c r="L32" s="12">
        <f>'Table 3-7'!C8</f>
        <v>0.4</v>
      </c>
      <c r="M32" s="49">
        <f>SUMIFS('Table 11.6'!$61:$61,'Table 11.6'!$1:$1,A32)</f>
        <v>0.41899999999999998</v>
      </c>
    </row>
    <row r="33" spans="1:13" x14ac:dyDescent="0.35">
      <c r="A33" t="s">
        <v>2407</v>
      </c>
      <c r="D33" t="s">
        <v>1767</v>
      </c>
      <c r="E33" t="s">
        <v>1702</v>
      </c>
      <c r="F33" t="s">
        <v>3</v>
      </c>
      <c r="J33" s="112" t="s">
        <v>2406</v>
      </c>
      <c r="K33" s="110">
        <f>SUM(SUMIFS(EPS!$L:$L,EPS!$B:$B,F34,EPS!$I:$I,E34,EPS!$D:$D,D34),SUMIFS(EPS!$L:$L,EPS!$B:$B,F33,EPS!$I:$I,E33,EPS!$D:$D,D33))</f>
        <v>33.658799999999999</v>
      </c>
      <c r="L33" s="115"/>
      <c r="M33" s="110">
        <f>SUMIFS('Table 11.6'!$61:$61,'Table 11.6'!$1:$1,A33)</f>
        <v>22.285999999999998</v>
      </c>
    </row>
    <row r="34" spans="1:13" x14ac:dyDescent="0.35">
      <c r="D34" t="s">
        <v>1761</v>
      </c>
      <c r="E34" t="s">
        <v>1702</v>
      </c>
      <c r="F34" t="s">
        <v>3</v>
      </c>
      <c r="J34" s="112"/>
      <c r="K34" s="111"/>
      <c r="L34" s="115"/>
      <c r="M34" s="111"/>
    </row>
    <row r="35" spans="1:13" x14ac:dyDescent="0.35">
      <c r="K35" s="20">
        <f>SUM(K28:K34)</f>
        <v>1452.3909000000001</v>
      </c>
      <c r="L35" s="20">
        <f>SUM(L28:L34)</f>
        <v>1439.1000000000001</v>
      </c>
      <c r="M35" s="20">
        <f>SUM(M28:M34)</f>
        <v>1450.2340000000002</v>
      </c>
    </row>
    <row r="44" spans="1:13" x14ac:dyDescent="0.35">
      <c r="H44">
        <v>2.2999999999999998</v>
      </c>
      <c r="I44" t="s">
        <v>1950</v>
      </c>
    </row>
    <row r="45" spans="1:13" x14ac:dyDescent="0.35">
      <c r="K45" s="11" t="s">
        <v>7044</v>
      </c>
      <c r="L45" s="11" t="s">
        <v>7162</v>
      </c>
      <c r="M45" s="11"/>
    </row>
    <row r="46" spans="1:13" x14ac:dyDescent="0.35">
      <c r="D46" t="s">
        <v>1752</v>
      </c>
      <c r="E46" t="s">
        <v>1713</v>
      </c>
      <c r="F46" t="s">
        <v>3</v>
      </c>
      <c r="G46" t="s">
        <v>1896</v>
      </c>
      <c r="J46" s="112" t="s">
        <v>1831</v>
      </c>
      <c r="K46" s="113">
        <f>SUM(SUMIFS(EPS!$L:$L,EPS!$B:$B,F47,EPS!$I:$I,E47,EPS!$D:$D,D47),SUMIFS(EPS!$L:$L,EPS!$B:$B,F46,EPS!$I:$I,E46,EPS!$D:$D,D46))</f>
        <v>2.1151075000000001</v>
      </c>
      <c r="L46" s="113">
        <f>'Table 3-8'!C5*IF(Overview!$B$29=Overview!$B$30,1,CH4_Ar4_to_AR5)</f>
        <v>0.2</v>
      </c>
      <c r="M46" s="48"/>
    </row>
    <row r="47" spans="1:13" x14ac:dyDescent="0.35">
      <c r="D47" t="s">
        <v>1943</v>
      </c>
      <c r="E47" t="s">
        <v>1713</v>
      </c>
      <c r="F47" t="s">
        <v>3</v>
      </c>
      <c r="G47" t="s">
        <v>1896</v>
      </c>
      <c r="J47" s="112"/>
      <c r="K47" s="114"/>
      <c r="L47" s="114"/>
      <c r="M47" s="48"/>
    </row>
    <row r="48" spans="1:13" x14ac:dyDescent="0.35">
      <c r="D48" t="s">
        <v>1766</v>
      </c>
      <c r="E48" t="s">
        <v>1713</v>
      </c>
      <c r="F48" t="s">
        <v>3</v>
      </c>
      <c r="G48" t="s">
        <v>1896</v>
      </c>
      <c r="J48" t="s">
        <v>1833</v>
      </c>
      <c r="K48" s="10">
        <f>SUMIFS(EPS!$L:$L,EPS!$B:$B,F48,EPS!$I:$I,E48,EPS!$D:$D,"*"&amp;D48&amp;"*")</f>
        <v>0</v>
      </c>
      <c r="L48" s="10" t="str">
        <f>'Table 3-8'!C6</f>
        <v xml:space="preserve">+ </v>
      </c>
      <c r="M48" s="43"/>
    </row>
    <row r="49" spans="1:13" x14ac:dyDescent="0.35">
      <c r="D49" t="s">
        <v>1949</v>
      </c>
      <c r="E49" t="s">
        <v>1713</v>
      </c>
      <c r="F49" t="s">
        <v>3</v>
      </c>
      <c r="G49" t="s">
        <v>1896</v>
      </c>
      <c r="J49" t="s">
        <v>1832</v>
      </c>
      <c r="K49" s="10">
        <f>SUMIFS(EPS!$L:$L,EPS!$B:$B,F49,EPS!$I:$I,E49,EPS!$D:$D,"*"&amp;D49&amp;"*")</f>
        <v>0.302454</v>
      </c>
      <c r="L49" s="10">
        <f>'Table 3-8'!C7*IF(Overview!$B$29=Overview!$B$30,1,CH4_Ar4_to_AR5)</f>
        <v>1.1000000000000001</v>
      </c>
      <c r="M49" s="43"/>
    </row>
    <row r="51" spans="1:13" x14ac:dyDescent="0.35">
      <c r="H51">
        <v>2.4</v>
      </c>
      <c r="I51" t="s">
        <v>1951</v>
      </c>
    </row>
    <row r="52" spans="1:13" x14ac:dyDescent="0.35">
      <c r="K52" s="11" t="s">
        <v>7044</v>
      </c>
      <c r="L52" s="11" t="s">
        <v>7162</v>
      </c>
      <c r="M52" s="11"/>
    </row>
    <row r="53" spans="1:13" x14ac:dyDescent="0.35">
      <c r="D53" t="s">
        <v>1752</v>
      </c>
      <c r="E53" t="s">
        <v>1714</v>
      </c>
      <c r="F53" t="s">
        <v>3</v>
      </c>
      <c r="G53" t="s">
        <v>1953</v>
      </c>
      <c r="J53" s="112" t="s">
        <v>1831</v>
      </c>
      <c r="K53" s="110">
        <f>SUM(SUMIFS(EPS!$L:$L,EPS!$B:$B,F54,EPS!$I:$I,E54,EPS!$D:$D,D54),SUMIFS(EPS!$L:$L,EPS!$B:$B,F53,EPS!$I:$I,E53,EPS!$D:$D,D53))</f>
        <v>3.6672178</v>
      </c>
      <c r="L53" s="110">
        <f>'Table 3-9'!C5*IF(Overview!$B$29=Overview!$B$30,1,N2O_AR4_to_AR5)</f>
        <v>15.2</v>
      </c>
      <c r="M53" s="47"/>
    </row>
    <row r="54" spans="1:13" x14ac:dyDescent="0.35">
      <c r="D54" t="s">
        <v>1943</v>
      </c>
      <c r="E54" t="s">
        <v>1714</v>
      </c>
      <c r="F54" t="s">
        <v>3</v>
      </c>
      <c r="G54" t="s">
        <v>1953</v>
      </c>
      <c r="J54" s="112"/>
      <c r="K54" s="111"/>
      <c r="L54" s="111"/>
      <c r="M54" s="47"/>
    </row>
    <row r="55" spans="1:13" x14ac:dyDescent="0.35">
      <c r="D55" t="s">
        <v>1766</v>
      </c>
      <c r="E55" t="s">
        <v>1714</v>
      </c>
      <c r="F55" t="s">
        <v>3</v>
      </c>
      <c r="G55" t="s">
        <v>1953</v>
      </c>
      <c r="J55" t="s">
        <v>1833</v>
      </c>
      <c r="K55" s="12">
        <f>SUMIFS(EPS!$L:$L,EPS!$B:$B,F55,EPS!$I:$I,E55,EPS!$D:$D,"*"&amp;D55&amp;"*")</f>
        <v>0</v>
      </c>
      <c r="L55" s="12" t="str">
        <f>'Table 3-9'!C6</f>
        <v xml:space="preserve"> +  </v>
      </c>
      <c r="M55" s="22"/>
    </row>
    <row r="56" spans="1:13" x14ac:dyDescent="0.35">
      <c r="D56" t="s">
        <v>1949</v>
      </c>
      <c r="E56" t="s">
        <v>1714</v>
      </c>
      <c r="F56" t="s">
        <v>3</v>
      </c>
      <c r="G56" t="s">
        <v>1953</v>
      </c>
      <c r="J56" t="s">
        <v>1832</v>
      </c>
      <c r="K56" s="12">
        <f>SUMIFS(EPS!$L:$L,EPS!$B:$B,F56,EPS!$I:$I,E56,EPS!$D:$D,"*"&amp;D56&amp;"*")</f>
        <v>0.36052516800000001</v>
      </c>
      <c r="L56" s="12">
        <f>'Table 3-9'!C7*IF(Overview!$B$29=Overview!$B$30,1,N2O_AR4_to_AR5)</f>
        <v>4.5</v>
      </c>
      <c r="M56" s="22"/>
    </row>
    <row r="61" spans="1:13" x14ac:dyDescent="0.35">
      <c r="H61">
        <v>2.5</v>
      </c>
      <c r="I61" t="s">
        <v>1947</v>
      </c>
    </row>
    <row r="62" spans="1:13" x14ac:dyDescent="0.35">
      <c r="K62" s="11" t="s">
        <v>7044</v>
      </c>
      <c r="L62" s="11" t="s">
        <v>7162</v>
      </c>
      <c r="M62" s="11" t="s">
        <v>7049</v>
      </c>
    </row>
    <row r="63" spans="1:13" x14ac:dyDescent="0.35">
      <c r="A63" t="s">
        <v>2175</v>
      </c>
      <c r="J63" t="s">
        <v>1831</v>
      </c>
      <c r="K63" s="21">
        <f>SUMIFS($K$72:$K$87,$J$72:$J$87,J63)/$K$88</f>
        <v>0.19080672573545218</v>
      </c>
      <c r="L63" s="21">
        <f>'Table 3-12'!C4</f>
        <v>0.19900000000000001</v>
      </c>
      <c r="M63" s="21">
        <f>'Table 54'!C98/'Table 54'!$C$105</f>
        <v>0.19950062968926383</v>
      </c>
    </row>
    <row r="64" spans="1:13" x14ac:dyDescent="0.35">
      <c r="A64" t="s">
        <v>2179</v>
      </c>
      <c r="J64" t="s">
        <v>1832</v>
      </c>
      <c r="K64" s="21">
        <f t="shared" ref="K64:K68" si="0">SUMIFS($K$72:$K$87,$J$72:$J$87,J64)/$K$88</f>
        <v>0.40450394259516698</v>
      </c>
      <c r="L64" s="21">
        <f>'Table 3-12'!C5</f>
        <v>0.39500000000000002</v>
      </c>
      <c r="M64" s="21">
        <f>'Table 54'!C100/'Table 54'!$C$105</f>
        <v>0.39570082022935654</v>
      </c>
    </row>
    <row r="65" spans="1:13" x14ac:dyDescent="0.35">
      <c r="A65" t="s">
        <v>2217</v>
      </c>
      <c r="J65" t="s">
        <v>1848</v>
      </c>
      <c r="K65" s="21">
        <f t="shared" si="0"/>
        <v>0.19465021482560804</v>
      </c>
      <c r="L65" s="21">
        <f>'Table 3-12'!C6</f>
        <v>0.20499999999999999</v>
      </c>
      <c r="M65" s="21">
        <f>'Table 54'!C101/'Table 54'!$C$105</f>
        <v>0.20415242768520792</v>
      </c>
    </row>
    <row r="66" spans="1:13" x14ac:dyDescent="0.35">
      <c r="A66" t="s">
        <v>2221</v>
      </c>
      <c r="J66" t="s">
        <v>1849</v>
      </c>
      <c r="K66" s="21">
        <f t="shared" si="0"/>
        <v>0.20687424045156866</v>
      </c>
      <c r="L66" s="21">
        <f>'Table 3-12'!C7</f>
        <v>0.19500000000000001</v>
      </c>
      <c r="M66" s="21">
        <f>'Table 54'!C103/'Table 54'!$C$105</f>
        <v>0.19649781276214079</v>
      </c>
    </row>
    <row r="67" spans="1:13" x14ac:dyDescent="0.35">
      <c r="A67" t="s">
        <v>2177</v>
      </c>
      <c r="J67" t="s">
        <v>1850</v>
      </c>
      <c r="K67" s="21">
        <f>SUMIFS($K$72:$K$87,$J$72:$J$87,J67)/$K$88</f>
        <v>3.1648763922041282E-3</v>
      </c>
      <c r="L67" s="21">
        <f>'Table 3-12'!C8</f>
        <v>4.0000000000000001E-3</v>
      </c>
      <c r="M67" s="21">
        <f>'Table 54'!C99/'Table 54'!$C$105</f>
        <v>3.7881932071219355E-3</v>
      </c>
    </row>
    <row r="68" spans="1:13" x14ac:dyDescent="0.35">
      <c r="J68" t="s">
        <v>1946</v>
      </c>
      <c r="K68" s="21">
        <f t="shared" si="0"/>
        <v>0</v>
      </c>
      <c r="L68" s="21">
        <f>'Table 3-12'!C9</f>
        <v>1E-3</v>
      </c>
      <c r="M68" s="21"/>
    </row>
    <row r="69" spans="1:13" x14ac:dyDescent="0.35">
      <c r="K69" s="21">
        <f>SUM(K63:K68)</f>
        <v>1</v>
      </c>
      <c r="L69" s="21">
        <f>SUM(L63:L68)</f>
        <v>0.999</v>
      </c>
      <c r="M69" s="21">
        <f>SUM(M63:M67)</f>
        <v>0.99963988357309108</v>
      </c>
    </row>
    <row r="70" spans="1:13" ht="14.25" customHeight="1" x14ac:dyDescent="0.35">
      <c r="K70" s="22"/>
      <c r="L70" s="23"/>
      <c r="M70" s="23"/>
    </row>
    <row r="71" spans="1:13" hidden="1" x14ac:dyDescent="0.35">
      <c r="F71" s="26"/>
      <c r="G71" s="26"/>
      <c r="H71" s="26"/>
      <c r="I71" s="26"/>
      <c r="J71" s="26"/>
      <c r="K71" s="26" t="s">
        <v>7045</v>
      </c>
      <c r="L71" s="26"/>
      <c r="M71" s="26"/>
    </row>
    <row r="72" spans="1:13" hidden="1" x14ac:dyDescent="0.35">
      <c r="E72" t="s">
        <v>1752</v>
      </c>
      <c r="F72" t="s">
        <v>1923</v>
      </c>
      <c r="G72" s="26"/>
      <c r="H72" s="26"/>
      <c r="I72" s="26"/>
      <c r="J72" s="26" t="s">
        <v>1945</v>
      </c>
      <c r="K72" s="27">
        <f>SUMIFS(EPS!$L:$L,EPS!$B:$B,'2. Electricity'!F72,EPS!$C:$C,'2. Electricity'!E72)</f>
        <v>730560000</v>
      </c>
      <c r="L72" s="26"/>
      <c r="M72" s="26"/>
    </row>
    <row r="73" spans="1:13" hidden="1" x14ac:dyDescent="0.35">
      <c r="E73" t="s">
        <v>1753</v>
      </c>
      <c r="F73" s="26" t="s">
        <v>1923</v>
      </c>
      <c r="G73" s="26"/>
      <c r="H73" s="26"/>
      <c r="I73" s="26"/>
      <c r="J73" s="26" t="s">
        <v>1832</v>
      </c>
      <c r="K73" s="27">
        <f>SUMIFS(EPS!$L:$L,EPS!$B:$B,'2. Electricity'!F73,EPS!$C:$C,'2. Electricity'!E73)</f>
        <v>1479790000</v>
      </c>
      <c r="L73" s="26"/>
      <c r="M73" s="26"/>
    </row>
    <row r="74" spans="1:13" hidden="1" x14ac:dyDescent="0.35">
      <c r="E74" t="s">
        <v>1754</v>
      </c>
      <c r="F74" s="26" t="s">
        <v>1923</v>
      </c>
      <c r="G74" s="26"/>
      <c r="H74" s="26"/>
      <c r="I74" s="26"/>
      <c r="J74" s="26" t="s">
        <v>1848</v>
      </c>
      <c r="K74" s="27">
        <f>SUMIFS(EPS!$L:$L,EPS!$B:$B,'2. Electricity'!F74,EPS!$C:$C,'2. Electricity'!E74)</f>
        <v>782057000</v>
      </c>
      <c r="L74" s="26"/>
      <c r="M74" s="26"/>
    </row>
    <row r="75" spans="1:13" hidden="1" x14ac:dyDescent="0.35">
      <c r="E75" t="s">
        <v>1755</v>
      </c>
      <c r="F75" s="26" t="s">
        <v>1923</v>
      </c>
      <c r="G75" s="26"/>
      <c r="H75" s="26"/>
      <c r="I75" s="26"/>
      <c r="J75" s="26" t="s">
        <v>1849</v>
      </c>
      <c r="K75" s="27">
        <f>SUMIFS(EPS!$L:$L,EPS!$B:$B,'2. Electricity'!F75,EPS!$C:$C,'2. Electricity'!E75)</f>
        <v>283957000</v>
      </c>
      <c r="L75" s="26"/>
      <c r="M75" s="26"/>
    </row>
    <row r="76" spans="1:13" hidden="1" x14ac:dyDescent="0.35">
      <c r="E76" t="s">
        <v>1756</v>
      </c>
      <c r="F76" s="26" t="s">
        <v>1923</v>
      </c>
      <c r="G76" s="26"/>
      <c r="H76" s="26"/>
      <c r="I76" s="26"/>
      <c r="J76" s="26" t="s">
        <v>1849</v>
      </c>
      <c r="K76" s="27">
        <f>SUMIFS(EPS!$L:$L,EPS!$B:$B,'2. Electricity'!F76,EPS!$C:$C,'2. Electricity'!E76)</f>
        <v>367094000</v>
      </c>
      <c r="L76" s="26"/>
      <c r="M76" s="26"/>
    </row>
    <row r="77" spans="1:13" hidden="1" x14ac:dyDescent="0.35">
      <c r="E77" t="s">
        <v>1757</v>
      </c>
      <c r="F77" s="26" t="s">
        <v>1923</v>
      </c>
      <c r="G77" s="26"/>
      <c r="H77" s="26"/>
      <c r="I77" s="26"/>
      <c r="J77" s="26" t="s">
        <v>1849</v>
      </c>
      <c r="K77" s="27">
        <f>SUMIFS(EPS!$L:$L,EPS!$B:$B,'2. Electricity'!F77,EPS!$C:$C,'2. Electricity'!E77)</f>
        <v>143572000</v>
      </c>
      <c r="L77" s="26"/>
      <c r="M77" s="26"/>
    </row>
    <row r="78" spans="1:13" hidden="1" x14ac:dyDescent="0.35">
      <c r="E78" t="s">
        <v>1758</v>
      </c>
      <c r="F78" s="26" t="s">
        <v>1923</v>
      </c>
      <c r="G78" s="26"/>
      <c r="H78" s="26"/>
      <c r="I78" s="26"/>
      <c r="J78" s="26" t="s">
        <v>1849</v>
      </c>
      <c r="K78" s="27">
        <f>SUMIFS(EPS!$L:$L,EPS!$B:$B,'2. Electricity'!F78,EPS!$C:$C,'2. Electricity'!E78)</f>
        <v>3172420</v>
      </c>
      <c r="L78" s="26"/>
      <c r="M78" s="26"/>
    </row>
    <row r="79" spans="1:13" hidden="1" x14ac:dyDescent="0.35">
      <c r="E79" t="s">
        <v>1759</v>
      </c>
      <c r="F79" s="26" t="s">
        <v>1923</v>
      </c>
      <c r="G79" s="26"/>
      <c r="H79" s="26"/>
      <c r="I79" s="26"/>
      <c r="J79" s="26" t="s">
        <v>1849</v>
      </c>
      <c r="K79" s="27">
        <f>SUMIFS(EPS!$L:$L,EPS!$B:$B,'2. Electricity'!F79,EPS!$C:$C,'2. Electricity'!E79)</f>
        <v>4118140</v>
      </c>
      <c r="L79" s="28"/>
      <c r="M79" s="26"/>
    </row>
    <row r="80" spans="1:13" hidden="1" x14ac:dyDescent="0.35">
      <c r="E80" t="s">
        <v>1760</v>
      </c>
      <c r="F80" s="26" t="s">
        <v>1923</v>
      </c>
      <c r="G80" s="26"/>
      <c r="H80" s="26"/>
      <c r="I80" s="26"/>
      <c r="J80" s="26" t="s">
        <v>1849</v>
      </c>
      <c r="K80" s="27">
        <f>SUMIFS(EPS!$L:$L,EPS!$B:$B,'2. Electricity'!F80,EPS!$C:$C,'2. Electricity'!E80)</f>
        <v>15255800</v>
      </c>
      <c r="L80" s="26"/>
      <c r="M80" s="26"/>
    </row>
    <row r="81" spans="5:13" hidden="1" x14ac:dyDescent="0.35">
      <c r="E81" t="s">
        <v>1761</v>
      </c>
      <c r="F81" s="26" t="s">
        <v>1923</v>
      </c>
      <c r="G81" s="26"/>
      <c r="H81" s="26"/>
      <c r="I81" s="26"/>
      <c r="J81" s="26" t="s">
        <v>1942</v>
      </c>
      <c r="K81" s="27">
        <f>SUMIFS(EPS!$L:$L,EPS!$B:$B,'2. Electricity'!F81,EPS!$C:$C,'2. Electricity'!E81)</f>
        <v>12715700</v>
      </c>
      <c r="L81" s="26"/>
      <c r="M81" s="26"/>
    </row>
    <row r="82" spans="5:13" hidden="1" x14ac:dyDescent="0.35">
      <c r="E82" t="s">
        <v>1762</v>
      </c>
      <c r="F82" s="26" t="s">
        <v>1923</v>
      </c>
      <c r="G82" s="26"/>
      <c r="H82" s="26"/>
      <c r="I82" s="26"/>
      <c r="J82" s="26" t="s">
        <v>1832</v>
      </c>
      <c r="K82" s="27">
        <f>SUMIFS(EPS!$L:$L,EPS!$B:$B,'2. Electricity'!F82,EPS!$C:$C,'2. Electricity'!E82)</f>
        <v>145408000</v>
      </c>
      <c r="L82" s="26"/>
      <c r="M82" s="26"/>
    </row>
    <row r="83" spans="5:13" hidden="1" x14ac:dyDescent="0.35">
      <c r="E83" t="s">
        <v>1763</v>
      </c>
      <c r="F83" s="26" t="s">
        <v>1923</v>
      </c>
      <c r="G83" s="26"/>
      <c r="H83" s="26"/>
      <c r="I83" s="26"/>
      <c r="J83" s="26" t="s">
        <v>1945</v>
      </c>
      <c r="K83" s="27">
        <f>SUMIFS(EPS!$L:$L,EPS!$B:$B,'2. Electricity'!F83,EPS!$C:$C,'2. Electricity'!E83)</f>
        <v>36054800</v>
      </c>
      <c r="L83" s="26"/>
      <c r="M83" s="26"/>
    </row>
    <row r="84" spans="5:13" hidden="1" x14ac:dyDescent="0.35">
      <c r="E84" t="s">
        <v>1764</v>
      </c>
      <c r="F84" s="26" t="s">
        <v>1923</v>
      </c>
      <c r="G84" s="26"/>
      <c r="H84" s="26"/>
      <c r="I84" s="26"/>
      <c r="J84" s="26" t="s">
        <v>1849</v>
      </c>
      <c r="K84" s="27">
        <f>SUMIFS(EPS!$L:$L,EPS!$B:$B,'2. Electricity'!F84,EPS!$C:$C,'2. Electricity'!E84)</f>
        <v>124988</v>
      </c>
      <c r="L84" s="26"/>
      <c r="M84" s="26"/>
    </row>
    <row r="85" spans="5:13" hidden="1" x14ac:dyDescent="0.35">
      <c r="E85" t="s">
        <v>1765</v>
      </c>
      <c r="F85" s="26" t="s">
        <v>1923</v>
      </c>
      <c r="G85" s="26"/>
      <c r="H85" s="26"/>
      <c r="I85" s="26"/>
      <c r="J85" s="26" t="s">
        <v>1946</v>
      </c>
      <c r="K85" s="27">
        <f>SUMIFS(EPS!$L:$L,EPS!$B:$B,'2. Electricity'!F85,EPS!$C:$C,'2. Electricity'!E85)</f>
        <v>0</v>
      </c>
      <c r="L85" s="26"/>
      <c r="M85" s="26"/>
    </row>
    <row r="86" spans="5:13" hidden="1" x14ac:dyDescent="0.35">
      <c r="E86" t="s">
        <v>1766</v>
      </c>
      <c r="F86" s="26" t="s">
        <v>1923</v>
      </c>
      <c r="G86" s="26"/>
      <c r="H86" s="26"/>
      <c r="I86" s="26"/>
      <c r="J86" s="26" t="s">
        <v>1946</v>
      </c>
      <c r="K86" s="27">
        <f>SUMIFS(EPS!$L:$L,EPS!$B:$B,'2. Electricity'!F86,EPS!$C:$C,'2. Electricity'!E86)</f>
        <v>0</v>
      </c>
      <c r="L86" s="26"/>
      <c r="M86" s="26"/>
    </row>
    <row r="87" spans="5:13" hidden="1" x14ac:dyDescent="0.35">
      <c r="E87" t="s">
        <v>1767</v>
      </c>
      <c r="F87" s="26" t="s">
        <v>1923</v>
      </c>
      <c r="G87" s="26"/>
      <c r="H87" s="26"/>
      <c r="I87" s="26"/>
      <c r="J87" s="26" t="s">
        <v>1849</v>
      </c>
      <c r="K87" s="27">
        <f>SUMIFS(EPS!$L:$L,EPS!$B:$B,'2. Electricity'!F87,EPS!$C:$C,'2. Electricity'!E87)</f>
        <v>13875800</v>
      </c>
      <c r="L87" s="26"/>
      <c r="M87" s="26"/>
    </row>
    <row r="88" spans="5:13" hidden="1" x14ac:dyDescent="0.35">
      <c r="F88" s="26"/>
      <c r="G88" s="26"/>
      <c r="H88" s="26"/>
      <c r="I88" s="26"/>
      <c r="J88" s="26"/>
      <c r="K88" s="28">
        <f>SUM(K72:K87)</f>
        <v>4017755648</v>
      </c>
      <c r="L88" s="26"/>
      <c r="M88" s="26"/>
    </row>
    <row r="89" spans="5:13" x14ac:dyDescent="0.35">
      <c r="F89" s="26"/>
      <c r="G89" s="26"/>
      <c r="H89" s="26"/>
      <c r="I89" s="26"/>
      <c r="J89" s="26"/>
      <c r="K89" s="26"/>
      <c r="L89" s="26"/>
      <c r="M89" s="26"/>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O74"/>
  <sheetViews>
    <sheetView topLeftCell="H7" workbookViewId="0">
      <selection activeCell="M41" sqref="M41"/>
    </sheetView>
  </sheetViews>
  <sheetFormatPr defaultRowHeight="14.5" x14ac:dyDescent="0.35"/>
  <cols>
    <col min="1" max="1" width="9.1796875" customWidth="1"/>
    <col min="2" max="2" width="15.54296875" customWidth="1"/>
    <col min="3" max="3" width="13.81640625" customWidth="1"/>
    <col min="4" max="4" width="18.54296875" customWidth="1"/>
    <col min="5" max="7" width="35.54296875" customWidth="1"/>
    <col min="8" max="8" width="80.453125" customWidth="1"/>
    <col min="9" max="10" width="11.453125" customWidth="1"/>
    <col min="11" max="11" width="9.1796875" customWidth="1"/>
    <col min="12" max="12" width="18.54296875" customWidth="1"/>
  </cols>
  <sheetData>
    <row r="1" spans="1:15" x14ac:dyDescent="0.35">
      <c r="H1" s="9" t="s">
        <v>1829</v>
      </c>
      <c r="I1" s="9"/>
      <c r="J1" s="9"/>
      <c r="K1" s="9"/>
      <c r="L1" s="9"/>
    </row>
    <row r="2" spans="1:15" x14ac:dyDescent="0.35">
      <c r="H2" s="9" t="s">
        <v>1781</v>
      </c>
      <c r="I2" s="9"/>
      <c r="J2" s="9"/>
      <c r="K2" s="9"/>
      <c r="L2" s="9"/>
    </row>
    <row r="3" spans="1:15" x14ac:dyDescent="0.35">
      <c r="H3" s="53" t="s">
        <v>2417</v>
      </c>
      <c r="I3" s="19"/>
      <c r="J3" s="19"/>
      <c r="K3" s="19"/>
      <c r="L3" s="19"/>
    </row>
    <row r="4" spans="1:15" x14ac:dyDescent="0.35">
      <c r="H4" s="53" t="s">
        <v>7165</v>
      </c>
      <c r="I4" s="19"/>
      <c r="J4" s="19"/>
      <c r="K4" s="19"/>
      <c r="L4" s="19"/>
    </row>
    <row r="7" spans="1:15" x14ac:dyDescent="0.35">
      <c r="A7" t="s">
        <v>2404</v>
      </c>
      <c r="B7" t="s">
        <v>1901</v>
      </c>
      <c r="C7" t="s">
        <v>1904</v>
      </c>
      <c r="D7" t="s">
        <v>1903</v>
      </c>
      <c r="E7" t="s">
        <v>1902</v>
      </c>
      <c r="F7" t="s">
        <v>7163</v>
      </c>
      <c r="G7" t="s">
        <v>7164</v>
      </c>
      <c r="H7" t="s">
        <v>1840</v>
      </c>
      <c r="I7" t="s">
        <v>1841</v>
      </c>
    </row>
    <row r="8" spans="1:15" x14ac:dyDescent="0.35">
      <c r="J8">
        <v>3.1</v>
      </c>
      <c r="K8" t="s">
        <v>1894</v>
      </c>
    </row>
    <row r="9" spans="1:15" x14ac:dyDescent="0.35">
      <c r="M9" s="11" t="s">
        <v>7044</v>
      </c>
      <c r="N9" s="11" t="s">
        <v>7162</v>
      </c>
      <c r="O9" s="11" t="s">
        <v>7049</v>
      </c>
    </row>
    <row r="10" spans="1:15" x14ac:dyDescent="0.35">
      <c r="F10" t="s">
        <v>6912</v>
      </c>
      <c r="G10" t="s">
        <v>6935</v>
      </c>
      <c r="H10" t="s">
        <v>5</v>
      </c>
      <c r="I10" t="s">
        <v>1839</v>
      </c>
      <c r="L10" s="11" t="s">
        <v>1702</v>
      </c>
      <c r="M10" s="92">
        <f>SUMIFS(EPS!$L:$L,EPS!$B:$B,H10,EPS!$I:$I,L10)-SUMIFS(EPS!$L:$L,EPS!$B:$B,H10,EPS!$I:$I,L10,EPS!$D:$D,'3. Industry Energy'!F10)--SUMIFS(EPS!$L:$L,EPS!$B:$B,H10,EPS!$I:$I,L10,EPS!$D:$D,'3. Industry Energy'!G10)</f>
        <v>784.00781814509946</v>
      </c>
      <c r="N10" s="12">
        <f>'Table 3-10'!C13+'Table 3-13'!B36</f>
        <v>823.4</v>
      </c>
      <c r="O10" s="12">
        <f>'Table 11.4'!O61-'Table 11.4'!N61</f>
        <v>952.30500000000006</v>
      </c>
    </row>
    <row r="11" spans="1:15" x14ac:dyDescent="0.35">
      <c r="F11" t="s">
        <v>6912</v>
      </c>
      <c r="G11" t="s">
        <v>6935</v>
      </c>
      <c r="H11" t="s">
        <v>5</v>
      </c>
      <c r="I11" t="s">
        <v>1839</v>
      </c>
      <c r="L11" s="11" t="s">
        <v>1713</v>
      </c>
      <c r="M11" s="92">
        <f>SUMIFS(EPS!$L:$L,EPS!$B:$B,H11,EPS!$I:$I,L11)-SUMIFS(EPS!$L:$L,EPS!$B:$B,H11,EPS!$I:$I,L11,EPS!$D:$D,'3. Industry Energy'!F11)--SUMIFS(EPS!$L:$L,EPS!$B:$B,H11,EPS!$I:$I,L11,EPS!$D:$D,'3. Industry Energy'!G11)</f>
        <v>0.6000150135443747</v>
      </c>
      <c r="N11" s="55">
        <f>'Table 3-10'!C14*IF(Overview!$B$29=Overview!$B$30,1,CH4_Ar4_to_AR5)</f>
        <v>1.4</v>
      </c>
      <c r="O11" s="12"/>
    </row>
    <row r="12" spans="1:15" x14ac:dyDescent="0.35">
      <c r="F12" t="s">
        <v>6912</v>
      </c>
      <c r="G12" t="s">
        <v>6935</v>
      </c>
      <c r="H12" t="s">
        <v>5</v>
      </c>
      <c r="I12" t="s">
        <v>1839</v>
      </c>
      <c r="L12" s="11" t="s">
        <v>1714</v>
      </c>
      <c r="M12" s="92">
        <f>SUMIFS(EPS!$L:$L,EPS!$B:$B,H12,EPS!$I:$I,L12)-SUMIFS(EPS!$L:$L,EPS!$B:$B,H12,EPS!$I:$I,L12,EPS!$D:$D,'3. Industry Energy'!F12)--SUMIFS(EPS!$L:$L,EPS!$B:$B,H12,EPS!$I:$I,L12,EPS!$D:$D,'3. Industry Energy'!G12)</f>
        <v>1.0374283392527894</v>
      </c>
      <c r="N12" s="55">
        <f>'Table 3-10'!C15*IF(Overview!$B$29=Overview!$B$30,1,N2O_AR4_to_AR5)</f>
        <v>2.2999999999999998</v>
      </c>
      <c r="O12" s="12"/>
    </row>
    <row r="13" spans="1:15" x14ac:dyDescent="0.35">
      <c r="L13" s="11" t="s">
        <v>2302</v>
      </c>
      <c r="M13" s="20">
        <f>SUM(M10:M12)</f>
        <v>785.64526149789663</v>
      </c>
      <c r="N13" s="20">
        <f t="shared" ref="N13" si="0">SUM(N10:N12)</f>
        <v>827.09999999999991</v>
      </c>
      <c r="O13" s="20">
        <f>SUM(O10:O12)</f>
        <v>952.30500000000006</v>
      </c>
    </row>
    <row r="28" spans="1:15" x14ac:dyDescent="0.35">
      <c r="J28">
        <v>3.2</v>
      </c>
      <c r="K28" t="s">
        <v>1952</v>
      </c>
    </row>
    <row r="29" spans="1:15" x14ac:dyDescent="0.35">
      <c r="M29" s="11" t="s">
        <v>7044</v>
      </c>
      <c r="N29" s="11" t="s">
        <v>7162</v>
      </c>
      <c r="O29" s="11" t="s">
        <v>7049</v>
      </c>
    </row>
    <row r="30" spans="1:15" x14ac:dyDescent="0.35">
      <c r="A30" t="s">
        <v>1945</v>
      </c>
      <c r="C30" t="s">
        <v>1702</v>
      </c>
      <c r="E30" t="s">
        <v>1733</v>
      </c>
      <c r="F30" t="s">
        <v>6912</v>
      </c>
      <c r="G30" t="s">
        <v>6935</v>
      </c>
      <c r="H30" t="s">
        <v>5</v>
      </c>
      <c r="I30" t="s">
        <v>1895</v>
      </c>
      <c r="L30" s="24" t="s">
        <v>1831</v>
      </c>
      <c r="M30" s="16">
        <f>SUMIFS(EPS!$L:$L,EPS!$B:$B,H30,EPS!$C:$C,E30,EPS!$E:$E,C30)-SUMIFS(EPS!$L:$L,EPS!$B:$B,H30,EPS!$C:$C,E30,EPS!$E:$E,C30,EPS!$D:$D,F30)--SUMIFS(EPS!$L:$L,EPS!$B:$B,H30,EPS!$C:$C,E30,EPS!$E:$E,C30,EPS!$D:$D,G30)</f>
        <v>50.190735199999999</v>
      </c>
      <c r="N30" s="16">
        <f>'Table 3-7'!C10</f>
        <v>43</v>
      </c>
      <c r="O30" s="54">
        <f>SUMIFS('Table 11.4'!$61:$61,'Table 11.4'!$1:$1,A30)</f>
        <v>86.600999999999999</v>
      </c>
    </row>
    <row r="31" spans="1:15" x14ac:dyDescent="0.35">
      <c r="A31" t="s">
        <v>1949</v>
      </c>
      <c r="C31" t="s">
        <v>1702</v>
      </c>
      <c r="E31" t="s">
        <v>1734</v>
      </c>
      <c r="F31" t="s">
        <v>6912</v>
      </c>
      <c r="G31" t="s">
        <v>6935</v>
      </c>
      <c r="H31" t="s">
        <v>5</v>
      </c>
      <c r="I31" t="s">
        <v>1895</v>
      </c>
      <c r="L31" s="25" t="s">
        <v>1832</v>
      </c>
      <c r="M31" s="16">
        <f>SUMIFS(EPS!$L:$L,EPS!$B:$B,H31,EPS!$C:$C,E31,EPS!$E:$E,C31)-SUMIFS(EPS!$L:$L,EPS!$B:$B,H31,EPS!$C:$C,E31,EPS!$E:$E,C31,EPS!$D:$D,F31)--SUMIFS(EPS!$L:$L,EPS!$B:$B,H31,EPS!$C:$C,E31,EPS!$E:$E,C31,EPS!$D:$D,G31)</f>
        <v>530.97949000000006</v>
      </c>
      <c r="N31" s="16">
        <f>'Table 3-7'!C11+'Table 3-13'!B36</f>
        <v>542.6</v>
      </c>
      <c r="O31" s="54">
        <f>SUMIFS('Table 11.4'!$61:$61,'Table 11.4'!$1:$1,A31)</f>
        <v>533.27</v>
      </c>
    </row>
    <row r="32" spans="1:15" x14ac:dyDescent="0.35">
      <c r="A32" t="s">
        <v>2405</v>
      </c>
      <c r="C32" t="s">
        <v>1702</v>
      </c>
      <c r="E32" t="s">
        <v>1739</v>
      </c>
      <c r="F32" t="s">
        <v>6912</v>
      </c>
      <c r="G32" t="s">
        <v>6935</v>
      </c>
      <c r="H32" t="s">
        <v>5</v>
      </c>
      <c r="I32" t="s">
        <v>1895</v>
      </c>
      <c r="L32" s="25" t="s">
        <v>1833</v>
      </c>
      <c r="M32" s="16">
        <f>SUMIFS(EPS!$L:$L,EPS!$B:$B,H32,EPS!$C:$C,E32,EPS!$E:$E,C32)-SUMIFS(EPS!$L:$L,EPS!$B:$B,H32,EPS!$C:$C,E32,EPS!$E:$E,C32,EPS!$D:$D,F32)--SUMIFS(EPS!$L:$L,EPS!$B:$B,H32,EPS!$C:$C,E32,EPS!$E:$E,C32,EPS!$D:$D,G32)</f>
        <v>3.1365936451</v>
      </c>
      <c r="N32" s="16">
        <f>'Table 3-7'!C12</f>
        <v>237.8</v>
      </c>
      <c r="O32" s="54">
        <f>SUMIFS('Table 11.4'!$61:$61,'Table 11.4'!$1:$1,A32)</f>
        <v>2.4340000000000002</v>
      </c>
    </row>
    <row r="33" spans="1:15" x14ac:dyDescent="0.35">
      <c r="C33" t="s">
        <v>1702</v>
      </c>
      <c r="E33" t="s">
        <v>1735</v>
      </c>
      <c r="F33" t="s">
        <v>6912</v>
      </c>
      <c r="G33" t="s">
        <v>6935</v>
      </c>
      <c r="H33" t="s">
        <v>5</v>
      </c>
      <c r="I33" t="s">
        <v>1895</v>
      </c>
      <c r="L33" s="25" t="s">
        <v>1940</v>
      </c>
      <c r="M33" s="16">
        <f>SUMIFS(EPS!$L:$L,EPS!$B:$B,H33,EPS!$C:$C,E33,EPS!$E:$E,C33)-SUMIFS(EPS!$L:$L,EPS!$B:$B,H33,EPS!$C:$C,E33,EPS!$E:$E,C33,EPS!$D:$D,F33)--SUMIFS(EPS!$L:$L,EPS!$B:$B,H33,EPS!$C:$C,E33,EPS!$E:$E,C33,EPS!$D:$D,G33)</f>
        <v>0</v>
      </c>
      <c r="N33" s="16"/>
      <c r="O33" s="54">
        <f>SUMIFS('Table 11.4'!$61:$61,'Table 11.4'!$1:$1,A33)</f>
        <v>0</v>
      </c>
    </row>
    <row r="34" spans="1:15" x14ac:dyDescent="0.35">
      <c r="A34" t="s">
        <v>2409</v>
      </c>
      <c r="C34" t="s">
        <v>1702</v>
      </c>
      <c r="E34" t="s">
        <v>1736</v>
      </c>
      <c r="F34" t="s">
        <v>6912</v>
      </c>
      <c r="G34" t="s">
        <v>6935</v>
      </c>
      <c r="H34" t="s">
        <v>5</v>
      </c>
      <c r="I34" t="s">
        <v>1895</v>
      </c>
      <c r="L34" s="25" t="s">
        <v>2409</v>
      </c>
      <c r="M34" s="16">
        <f>SUMIFS(EPS!$L:$L,EPS!$B:$B,H34,EPS!$C:$C,E34,EPS!$E:$E,C34)-SUMIFS(EPS!$L:$L,EPS!$B:$B,H34,EPS!$C:$C,E34,EPS!$E:$E,C34,EPS!$D:$D,F34)--SUMIFS(EPS!$L:$L,EPS!$B:$B,H34,EPS!$C:$C,E34,EPS!$E:$E,C34,EPS!$D:$D,G34)</f>
        <v>72.070094699999999</v>
      </c>
      <c r="N34" s="16"/>
      <c r="O34" s="54">
        <f>SUMIFS('Table 11.4'!$61:$61,'Table 11.4'!$1:$1,A34)</f>
        <v>81.245000000000005</v>
      </c>
    </row>
    <row r="35" spans="1:15" x14ac:dyDescent="0.35">
      <c r="A35" t="s">
        <v>1944</v>
      </c>
      <c r="C35" t="s">
        <v>1702</v>
      </c>
      <c r="E35" t="s">
        <v>1737</v>
      </c>
      <c r="F35" t="s">
        <v>6912</v>
      </c>
      <c r="G35" t="s">
        <v>6935</v>
      </c>
      <c r="H35" t="s">
        <v>5</v>
      </c>
      <c r="I35" t="s">
        <v>1895</v>
      </c>
      <c r="L35" s="25" t="s">
        <v>2408</v>
      </c>
      <c r="M35" s="16">
        <f>SUMIFS(EPS!$L:$L,EPS!$B:$B,H35,EPS!$C:$C,E35,EPS!$E:$E,C35)-SUMIFS(EPS!$L:$L,EPS!$B:$B,H35,EPS!$C:$C,E35,EPS!$E:$E,C35,EPS!$D:$D,F35)--SUMIFS(EPS!$L:$L,EPS!$B:$B,H35,EPS!$C:$C,E35,EPS!$E:$E,C35,EPS!$D:$D,G35)</f>
        <v>0</v>
      </c>
      <c r="N35" s="16"/>
      <c r="O35" s="54">
        <f>SUMIFS('Table 11.4'!$61:$61,'Table 11.4'!$1:$1,A35)</f>
        <v>50.527000000000001</v>
      </c>
    </row>
    <row r="36" spans="1:15" x14ac:dyDescent="0.35">
      <c r="C36" t="s">
        <v>1702</v>
      </c>
      <c r="E36" t="s">
        <v>1738</v>
      </c>
      <c r="F36" t="s">
        <v>6912</v>
      </c>
      <c r="G36" t="s">
        <v>6935</v>
      </c>
      <c r="H36" t="s">
        <v>5</v>
      </c>
      <c r="I36" t="s">
        <v>1895</v>
      </c>
      <c r="L36" s="25" t="s">
        <v>1944</v>
      </c>
      <c r="M36" s="16">
        <f>SUMIFS(EPS!$L:$L,EPS!$B:$B,H36,EPS!$C:$C,E36,EPS!$E:$E,C36)-SUMIFS(EPS!$L:$L,EPS!$B:$B,H36,EPS!$C:$C,E36,EPS!$E:$E,C36,EPS!$D:$D,F36)--SUMIFS(EPS!$L:$L,EPS!$B:$B,H36,EPS!$C:$C,E36,EPS!$E:$E,C36,EPS!$D:$D,G36)</f>
        <v>125.491</v>
      </c>
      <c r="N36" s="16"/>
      <c r="O36" s="54">
        <f>SUMIFS('Table 11.4'!$61:$61,'Table 11.4'!$1:$1,A36)</f>
        <v>0</v>
      </c>
    </row>
    <row r="37" spans="1:15" x14ac:dyDescent="0.35">
      <c r="C37" t="s">
        <v>1702</v>
      </c>
      <c r="E37" t="s">
        <v>1740</v>
      </c>
      <c r="F37" t="s">
        <v>6912</v>
      </c>
      <c r="G37" t="s">
        <v>6935</v>
      </c>
      <c r="H37" t="s">
        <v>5</v>
      </c>
      <c r="I37" t="s">
        <v>1895</v>
      </c>
      <c r="L37" s="25" t="s">
        <v>1900</v>
      </c>
      <c r="M37" s="16">
        <f>SUMIFS(EPS!$L:$L,EPS!$B:$B,H37,EPS!$C:$C,E37,EPS!$E:$E,C37)-SUMIFS(EPS!$L:$L,EPS!$B:$B,H37,EPS!$C:$C,E37,EPS!$E:$E,C37,EPS!$D:$D,F37)--SUMIFS(EPS!$L:$L,EPS!$B:$B,H37,EPS!$C:$C,E37,EPS!$E:$E,C37,EPS!$D:$D,G37)</f>
        <v>2.1399046000000013</v>
      </c>
      <c r="N37" s="16"/>
      <c r="O37" s="54">
        <f>SUMIFS('Table 11.4'!$61:$61,'Table 11.4'!$1:$1,A37)</f>
        <v>0</v>
      </c>
    </row>
    <row r="38" spans="1:15" x14ac:dyDescent="0.35">
      <c r="A38" t="s">
        <v>2407</v>
      </c>
      <c r="L38" s="25" t="s">
        <v>2407</v>
      </c>
      <c r="M38" s="16">
        <f>SUMIFS(EPS!$L:$L,EPS!$B:$B,H38,EPS!$C:$C,E38,EPS!$E:$E,C38)-SUMIFS(EPS!$L:$L,EPS!$B:$B,H38,EPS!$C:$C,E38,EPS!$E:$E,C38,EPS!$D:$D,F38)--SUMIFS(EPS!$L:$L,EPS!$B:$B,H38,EPS!$C:$C,E38,EPS!$E:$E,C38,EPS!$D:$D,G38)</f>
        <v>0</v>
      </c>
      <c r="N38" s="16"/>
      <c r="O38" s="54">
        <f>SUMIFS('Table 11.4'!$61:$61,'Table 11.4'!$1:$1,A38)</f>
        <v>198.22800000000001</v>
      </c>
    </row>
    <row r="39" spans="1:15" x14ac:dyDescent="0.35">
      <c r="M39" s="20">
        <f>SUM(M30:M37)</f>
        <v>784.00781814510003</v>
      </c>
      <c r="N39" s="20">
        <f t="shared" ref="N39" si="1">SUM(N30:N37)</f>
        <v>823.40000000000009</v>
      </c>
      <c r="O39" s="20">
        <f>SUM(O30:O38)</f>
        <v>952.30500000000006</v>
      </c>
    </row>
    <row r="41" spans="1:15" x14ac:dyDescent="0.35">
      <c r="M41" s="20"/>
    </row>
    <row r="51" spans="3:14" x14ac:dyDescent="0.35">
      <c r="J51">
        <v>3.3</v>
      </c>
      <c r="K51" t="s">
        <v>1954</v>
      </c>
    </row>
    <row r="52" spans="3:14" x14ac:dyDescent="0.35">
      <c r="M52" s="11" t="s">
        <v>7044</v>
      </c>
      <c r="N52" s="11" t="s">
        <v>7162</v>
      </c>
    </row>
    <row r="53" spans="3:14" x14ac:dyDescent="0.35">
      <c r="C53" t="s">
        <v>1713</v>
      </c>
      <c r="E53" t="s">
        <v>1733</v>
      </c>
      <c r="F53" t="s">
        <v>6912</v>
      </c>
      <c r="G53" t="s">
        <v>6935</v>
      </c>
      <c r="H53" t="s">
        <v>5</v>
      </c>
      <c r="I53" t="s">
        <v>1896</v>
      </c>
      <c r="L53" s="24" t="s">
        <v>1831</v>
      </c>
      <c r="M53" s="17">
        <f>SUMIFS(EPS!$L:$L,EPS!$B:$B,H53,EPS!$C:$C,E53,EPS!$E:$E,C53)-SUMIFS(EPS!$L:$L,EPS!$B:$B,H53,EPS!$C:$C,E53,EPS!$E:$E,C53,EPS!$D:$D,F53)-SUMIFS(EPS!$L:$L,EPS!$B:$B,H53,EPS!$C:$C,E53,EPS!$E:$E,C53,EPS!$D:$D,G53)</f>
        <v>0.14579532750000002</v>
      </c>
      <c r="N53" s="17">
        <f>'Table 3-8'!C10*IF(Overview!$B$29=Overview!$B$30,1,CH4_Ar4_to_AR5)</f>
        <v>0.1</v>
      </c>
    </row>
    <row r="54" spans="3:14" x14ac:dyDescent="0.35">
      <c r="C54" t="s">
        <v>1713</v>
      </c>
      <c r="E54" t="s">
        <v>1734</v>
      </c>
      <c r="F54" t="s">
        <v>7189</v>
      </c>
      <c r="G54" t="s">
        <v>7168</v>
      </c>
      <c r="H54" t="s">
        <v>5</v>
      </c>
      <c r="I54" t="s">
        <v>1896</v>
      </c>
      <c r="L54" s="25" t="s">
        <v>1832</v>
      </c>
      <c r="M54" s="17">
        <f>SUMIFS(EPS!$L:$L,EPS!$B:$B,H54,EPS!$C:$C,E54,EPS!$E:$E,C54)-SUMIFS(EPS!$L:$L,EPS!$B:$B,H54,EPS!$C:$C,E54,EPS!$E:$E,C54,EPS!$D:$D,F54)-SUMIFS(EPS!$L:$L,EPS!$B:$B,H54,EPS!$C:$C,E54,EPS!$E:$E,C54,EPS!$D:$D,G54)</f>
        <v>0.25246829000000004</v>
      </c>
      <c r="N54" s="17">
        <f>'Table 3-8'!C11*IF(Overview!$B$29=Overview!$B$30,1,CH4_Ar4_to_AR5)</f>
        <v>0.1</v>
      </c>
    </row>
    <row r="55" spans="3:14" x14ac:dyDescent="0.35">
      <c r="C55" t="s">
        <v>1713</v>
      </c>
      <c r="E55" t="s">
        <v>1739</v>
      </c>
      <c r="F55" t="s">
        <v>7190</v>
      </c>
      <c r="G55" t="s">
        <v>7169</v>
      </c>
      <c r="H55" t="s">
        <v>5</v>
      </c>
      <c r="I55" t="s">
        <v>1896</v>
      </c>
      <c r="L55" s="25" t="s">
        <v>1833</v>
      </c>
      <c r="M55" s="17">
        <f>SUMIFS(EPS!$L:$L,EPS!$B:$B,H55,EPS!$C:$C,E55,EPS!$E:$E,C55)-SUMIFS(EPS!$L:$L,EPS!$B:$B,H55,EPS!$C:$C,E55,EPS!$E:$E,C55,EPS!$D:$D,F55)-SUMIFS(EPS!$L:$L,EPS!$B:$B,H55,EPS!$C:$C,E55,EPS!$E:$E,C55,EPS!$D:$D,G55)</f>
        <v>3.1479419193750002E-3</v>
      </c>
      <c r="N55" s="17">
        <f>'Table 3-8'!C12*IF(Overview!$B$29=Overview!$B$30,1,CH4_Ar4_to_AR5)</f>
        <v>0.2</v>
      </c>
    </row>
    <row r="56" spans="3:14" x14ac:dyDescent="0.35">
      <c r="C56" t="s">
        <v>1713</v>
      </c>
      <c r="E56" t="s">
        <v>1735</v>
      </c>
      <c r="F56" t="s">
        <v>7191</v>
      </c>
      <c r="G56" t="s">
        <v>7170</v>
      </c>
      <c r="H56" t="s">
        <v>5</v>
      </c>
      <c r="L56" s="25" t="s">
        <v>1940</v>
      </c>
      <c r="M56" s="17">
        <f>SUMIFS(EPS!$L:$L,EPS!$B:$B,H56,EPS!$C:$C,E56,EPS!$E:$E,C56)-SUMIFS(EPS!$L:$L,EPS!$B:$B,H56,EPS!$C:$C,E56,EPS!$E:$E,C56,EPS!$D:$D,F56)-SUMIFS(EPS!$L:$L,EPS!$B:$B,H56,EPS!$C:$C,E56,EPS!$E:$E,C56,EPS!$D:$D,G56)</f>
        <v>0</v>
      </c>
      <c r="N56" s="17"/>
    </row>
    <row r="57" spans="3:14" x14ac:dyDescent="0.35">
      <c r="C57" t="s">
        <v>1713</v>
      </c>
      <c r="E57" t="s">
        <v>1736</v>
      </c>
      <c r="F57" t="s">
        <v>7192</v>
      </c>
      <c r="G57" t="s">
        <v>7171</v>
      </c>
      <c r="H57" t="s">
        <v>5</v>
      </c>
      <c r="L57" s="25" t="s">
        <v>2409</v>
      </c>
      <c r="M57" s="17">
        <f>SUMIFS(EPS!$L:$L,EPS!$B:$B,H57,EPS!$C:$C,E57,EPS!$E:$E,C57)-SUMIFS(EPS!$L:$L,EPS!$B:$B,H57,EPS!$C:$C,E57,EPS!$E:$E,C57,EPS!$D:$D,F57)-SUMIFS(EPS!$L:$L,EPS!$B:$B,H57,EPS!$C:$C,E57,EPS!$E:$E,C57,EPS!$D:$D,G57)</f>
        <v>0.10598402600000001</v>
      </c>
      <c r="N57" s="17"/>
    </row>
    <row r="58" spans="3:14" x14ac:dyDescent="0.35">
      <c r="C58" t="s">
        <v>1713</v>
      </c>
      <c r="E58" t="s">
        <v>1737</v>
      </c>
      <c r="F58" t="s">
        <v>7193</v>
      </c>
      <c r="G58" t="s">
        <v>7194</v>
      </c>
      <c r="H58" t="s">
        <v>5</v>
      </c>
      <c r="L58" s="25" t="s">
        <v>2408</v>
      </c>
      <c r="M58" s="17">
        <f>SUMIFS(EPS!$L:$L,EPS!$B:$B,H58,EPS!$C:$C,E58,EPS!$E:$E,C58)-SUMIFS(EPS!$L:$L,EPS!$B:$B,H58,EPS!$C:$C,E58,EPS!$E:$E,C58,EPS!$D:$D,F58)-SUMIFS(EPS!$L:$L,EPS!$B:$B,H58,EPS!$C:$C,E58,EPS!$E:$E,C58,EPS!$D:$D,G58)</f>
        <v>0</v>
      </c>
      <c r="N58" s="17"/>
    </row>
    <row r="59" spans="3:14" x14ac:dyDescent="0.35">
      <c r="C59" t="s">
        <v>1713</v>
      </c>
      <c r="E59" t="s">
        <v>1738</v>
      </c>
      <c r="F59" t="s">
        <v>7195</v>
      </c>
      <c r="G59" t="s">
        <v>7196</v>
      </c>
      <c r="H59" t="s">
        <v>5</v>
      </c>
      <c r="L59" s="25" t="s">
        <v>1944</v>
      </c>
      <c r="M59" s="17">
        <f>SUMIFS(EPS!$L:$L,EPS!$B:$B,H59,EPS!$C:$C,E59,EPS!$E:$E,C59)-SUMIFS(EPS!$L:$L,EPS!$B:$B,H59,EPS!$C:$C,E59,EPS!$E:$E,C59,EPS!$D:$D,F59)-SUMIFS(EPS!$L:$L,EPS!$B:$B,H59,EPS!$C:$C,E59,EPS!$E:$E,C59,EPS!$D:$D,G59)</f>
        <v>0.1262655</v>
      </c>
      <c r="N59" s="17"/>
    </row>
    <row r="60" spans="3:14" x14ac:dyDescent="0.35">
      <c r="C60" t="s">
        <v>1713</v>
      </c>
      <c r="E60" t="s">
        <v>1740</v>
      </c>
      <c r="F60" t="s">
        <v>7197</v>
      </c>
      <c r="G60" t="s">
        <v>7198</v>
      </c>
      <c r="H60" t="s">
        <v>5</v>
      </c>
      <c r="L60" s="25" t="s">
        <v>1900</v>
      </c>
      <c r="M60" s="17">
        <f>SUMIFS(EPS!$L:$L,EPS!$B:$B,H60,EPS!$C:$C,E60,EPS!$E:$E,C60)-SUMIFS(EPS!$L:$L,EPS!$B:$B,H60,EPS!$C:$C,E60,EPS!$E:$E,C60,EPS!$D:$D,F60)-SUMIFS(EPS!$L:$L,EPS!$B:$B,H60,EPS!$C:$C,E60,EPS!$E:$E,C60,EPS!$D:$D,G60)</f>
        <v>8.1762185000000005E-3</v>
      </c>
      <c r="N60" s="17"/>
    </row>
    <row r="61" spans="3:14" x14ac:dyDescent="0.35">
      <c r="M61" s="50">
        <f>SUM(M53:M60)</f>
        <v>0.6418373039193751</v>
      </c>
      <c r="N61" s="50">
        <f>SUM(N53:N60)</f>
        <v>0.4</v>
      </c>
    </row>
    <row r="64" spans="3:14" x14ac:dyDescent="0.35">
      <c r="J64">
        <v>3.4</v>
      </c>
      <c r="K64" t="s">
        <v>1955</v>
      </c>
    </row>
    <row r="65" spans="3:14" x14ac:dyDescent="0.35">
      <c r="M65" s="11" t="s">
        <v>7044</v>
      </c>
      <c r="N65" s="11" t="s">
        <v>7162</v>
      </c>
    </row>
    <row r="66" spans="3:14" x14ac:dyDescent="0.35">
      <c r="C66" t="s">
        <v>1714</v>
      </c>
      <c r="E66" t="s">
        <v>1733</v>
      </c>
      <c r="F66" t="s">
        <v>6912</v>
      </c>
      <c r="G66" t="s">
        <v>6935</v>
      </c>
      <c r="H66" t="s">
        <v>5</v>
      </c>
      <c r="I66" t="s">
        <v>1953</v>
      </c>
      <c r="L66" s="24" t="s">
        <v>1831</v>
      </c>
      <c r="M66" s="17">
        <f>SUMIFS(EPS!$L:$L,EPS!$B:$B,H66,EPS!$C:$C,E66,EPS!$E:$E,C66)-SUMIFS(EPS!$L:$L,EPS!$B:$B,H66,EPS!$C:$C,E66,EPS!$E:$E,C66,EPS!$D:$D,F66)-SUMIFS(EPS!$L:$L,EPS!$B:$B,H66,EPS!$C:$C,E66,EPS!$E:$E,C66,EPS!$D:$D,G66)</f>
        <v>0.25278276735999994</v>
      </c>
      <c r="N66" s="17">
        <f>'Table 3-9'!C10*IF(Overview!$B$29=Overview!$B$30,1,N2O_AR4_to_AR5)</f>
        <v>0.2</v>
      </c>
    </row>
    <row r="67" spans="3:14" x14ac:dyDescent="0.35">
      <c r="C67" t="s">
        <v>1714</v>
      </c>
      <c r="E67" t="s">
        <v>1739</v>
      </c>
      <c r="F67" t="s">
        <v>7189</v>
      </c>
      <c r="G67" t="s">
        <v>7168</v>
      </c>
      <c r="H67" t="s">
        <v>5</v>
      </c>
      <c r="I67" t="s">
        <v>1953</v>
      </c>
      <c r="L67" s="25" t="s">
        <v>1833</v>
      </c>
      <c r="M67" s="17">
        <f>SUMIFS(EPS!$L:$L,EPS!$B:$B,H67,EPS!$C:$C,E67,EPS!$E:$E,C67)-SUMIFS(EPS!$L:$L,EPS!$B:$B,H67,EPS!$C:$C,E67,EPS!$E:$E,C67,EPS!$D:$D,F67)-SUMIFS(EPS!$L:$L,EPS!$B:$B,H67,EPS!$C:$C,E67,EPS!$E:$E,C67,EPS!$D:$D,G67)</f>
        <v>7.5047094787899999E-3</v>
      </c>
      <c r="N67" s="17">
        <f>'Table 3-9'!C11*IF(Overview!$B$29=Overview!$B$30,1,N2O_AR4_to_AR5)</f>
        <v>0.3</v>
      </c>
    </row>
    <row r="68" spans="3:14" x14ac:dyDescent="0.35">
      <c r="C68" t="s">
        <v>1714</v>
      </c>
      <c r="E68" t="s">
        <v>1734</v>
      </c>
      <c r="F68" t="s">
        <v>7190</v>
      </c>
      <c r="G68" t="s">
        <v>7169</v>
      </c>
      <c r="H68" t="s">
        <v>5</v>
      </c>
      <c r="I68" t="s">
        <v>1953</v>
      </c>
      <c r="L68" s="25" t="s">
        <v>1832</v>
      </c>
      <c r="M68" s="17">
        <f>SUMIFS(EPS!$L:$L,EPS!$B:$B,H68,EPS!$C:$C,E68,EPS!$E:$E,C68)-SUMIFS(EPS!$L:$L,EPS!$B:$B,H68,EPS!$C:$C,E68,EPS!$E:$E,C68,EPS!$D:$D,F68)-SUMIFS(EPS!$L:$L,EPS!$B:$B,H68,EPS!$C:$C,E68,EPS!$E:$E,C68,EPS!$D:$D,G68)</f>
        <v>0.30094220168000008</v>
      </c>
      <c r="N68" s="17">
        <f>'Table 3-9'!C12*IF(Overview!$B$29=Overview!$B$30,1,N2O_AR4_to_AR5)</f>
        <v>0.3</v>
      </c>
    </row>
    <row r="69" spans="3:14" x14ac:dyDescent="0.35">
      <c r="C69" t="s">
        <v>1714</v>
      </c>
      <c r="E69" t="s">
        <v>1735</v>
      </c>
      <c r="F69" t="s">
        <v>7191</v>
      </c>
      <c r="G69" t="s">
        <v>7170</v>
      </c>
      <c r="H69" t="s">
        <v>5</v>
      </c>
      <c r="L69" s="25" t="s">
        <v>1940</v>
      </c>
      <c r="M69" s="17">
        <f>SUMIFS(EPS!$L:$L,EPS!$B:$B,H69,EPS!$C:$C,E69,EPS!$E:$E,C69)-SUMIFS(EPS!$L:$L,EPS!$B:$B,H69,EPS!$C:$C,E69,EPS!$E:$E,C69,EPS!$D:$D,F69)-SUMIFS(EPS!$L:$L,EPS!$B:$B,H69,EPS!$C:$C,E69,EPS!$E:$E,C69,EPS!$D:$D,G69)</f>
        <v>0</v>
      </c>
      <c r="N69" s="17">
        <f>'Table 3-9'!C13*IF(Overview!$B$29=Overview!$B$30,1,N2O_AR4_to_AR5)</f>
        <v>1.5</v>
      </c>
    </row>
    <row r="70" spans="3:14" x14ac:dyDescent="0.35">
      <c r="C70" t="s">
        <v>1714</v>
      </c>
      <c r="E70" t="s">
        <v>1736</v>
      </c>
      <c r="F70" t="s">
        <v>7192</v>
      </c>
      <c r="G70" t="s">
        <v>7171</v>
      </c>
      <c r="H70" t="s">
        <v>5</v>
      </c>
      <c r="L70" s="25" t="s">
        <v>2409</v>
      </c>
      <c r="M70" s="17">
        <f>SUMIFS(EPS!$L:$L,EPS!$B:$B,H70,EPS!$C:$C,E70,EPS!$E:$E,C70)-SUMIFS(EPS!$L:$L,EPS!$B:$B,H70,EPS!$C:$C,E70,EPS!$E:$E,C70,EPS!$D:$D,F70)-SUMIFS(EPS!$L:$L,EPS!$B:$B,H70,EPS!$C:$C,E70,EPS!$E:$E,C70,EPS!$D:$D,G70)</f>
        <v>0.25266619870000001</v>
      </c>
      <c r="N70" s="17">
        <f>'Table 3-9'!C14*IF(Overview!$B$29=Overview!$B$30,1,N2O_AR4_to_AR5)</f>
        <v>0.3</v>
      </c>
    </row>
    <row r="71" spans="3:14" x14ac:dyDescent="0.35">
      <c r="C71" t="s">
        <v>1714</v>
      </c>
      <c r="E71" t="s">
        <v>1737</v>
      </c>
      <c r="F71" t="s">
        <v>7193</v>
      </c>
      <c r="G71" t="s">
        <v>7194</v>
      </c>
      <c r="H71" t="s">
        <v>5</v>
      </c>
      <c r="L71" s="25" t="s">
        <v>2408</v>
      </c>
      <c r="M71" s="17">
        <f>SUMIFS(EPS!$L:$L,EPS!$B:$B,H71,EPS!$C:$C,E71,EPS!$E:$E,C71)-SUMIFS(EPS!$L:$L,EPS!$B:$B,H71,EPS!$C:$C,E71,EPS!$E:$E,C71,EPS!$D:$D,F71)-SUMIFS(EPS!$L:$L,EPS!$B:$B,H71,EPS!$C:$C,E71,EPS!$E:$E,C71,EPS!$D:$D,G71)</f>
        <v>0</v>
      </c>
      <c r="N71" s="17" t="str">
        <f>'Table 3-9'!C15</f>
        <v xml:space="preserve"> +  </v>
      </c>
    </row>
    <row r="72" spans="3:14" x14ac:dyDescent="0.35">
      <c r="C72" t="s">
        <v>1714</v>
      </c>
      <c r="E72" t="s">
        <v>1738</v>
      </c>
      <c r="F72" t="s">
        <v>7195</v>
      </c>
      <c r="G72" t="s">
        <v>7196</v>
      </c>
      <c r="H72" t="s">
        <v>5</v>
      </c>
      <c r="L72" s="25" t="s">
        <v>1944</v>
      </c>
      <c r="M72" s="17">
        <f>SUMIFS(EPS!$L:$L,EPS!$B:$B,H72,EPS!$C:$C,E72,EPS!$E:$E,C72)-SUMIFS(EPS!$L:$L,EPS!$B:$B,H72,EPS!$C:$C,E72,EPS!$E:$E,C72,EPS!$D:$D,F72)-SUMIFS(EPS!$L:$L,EPS!$B:$B,H72,EPS!$C:$C,E72,EPS!$E:$E,C72,EPS!$D:$D,G72)</f>
        <v>0.30101576000000002</v>
      </c>
      <c r="N72" s="17">
        <f>'Table 3-9'!C16*IF(Overview!$B$29=Overview!$B$30,1,N2O_AR4_to_AR5)</f>
        <v>0.1</v>
      </c>
    </row>
    <row r="73" spans="3:14" x14ac:dyDescent="0.35">
      <c r="C73" t="s">
        <v>1714</v>
      </c>
      <c r="E73" t="s">
        <v>1740</v>
      </c>
      <c r="F73" t="s">
        <v>7197</v>
      </c>
      <c r="G73" t="s">
        <v>7198</v>
      </c>
      <c r="H73" t="s">
        <v>5</v>
      </c>
      <c r="L73" s="25" t="s">
        <v>1900</v>
      </c>
      <c r="M73" s="17">
        <f>SUMIFS(EPS!$L:$L,EPS!$B:$B,H73,EPS!$C:$C,E73,EPS!$E:$E,C73)-SUMIFS(EPS!$L:$L,EPS!$B:$B,H73,EPS!$C:$C,E73,EPS!$E:$E,C73,EPS!$D:$D,F73)-SUMIFS(EPS!$L:$L,EPS!$B:$B,H73,EPS!$C:$C,E73,EPS!$E:$E,C73,EPS!$D:$D,G73)</f>
        <v>1.9492065568000001E-2</v>
      </c>
      <c r="N73" s="17">
        <f>'Table 3-9'!C17*IF(Overview!$B$29=Overview!$B$30,1,N2O_AR4_to_AR5)</f>
        <v>0.1</v>
      </c>
    </row>
    <row r="74" spans="3:14" x14ac:dyDescent="0.35">
      <c r="M74" s="50">
        <f>SUM(M66:M73)</f>
        <v>1.1344037027867901</v>
      </c>
      <c r="N74" s="50">
        <f>SUM(N66:N73)</f>
        <v>2.8</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N29"/>
  <sheetViews>
    <sheetView topLeftCell="F1" workbookViewId="0"/>
  </sheetViews>
  <sheetFormatPr defaultRowHeight="14.5" x14ac:dyDescent="0.35"/>
  <cols>
    <col min="1" max="1" width="0" hidden="1" customWidth="1"/>
    <col min="2" max="5" width="9.1796875" hidden="1" customWidth="1"/>
    <col min="6" max="6" width="16.7265625" customWidth="1"/>
    <col min="7" max="7" width="14" customWidth="1"/>
    <col min="8" max="9" width="15" customWidth="1"/>
  </cols>
  <sheetData>
    <row r="1" spans="1:14" x14ac:dyDescent="0.35">
      <c r="F1" s="9" t="s">
        <v>1823</v>
      </c>
      <c r="G1" s="15"/>
      <c r="H1" s="15"/>
    </row>
    <row r="2" spans="1:14" x14ac:dyDescent="0.35">
      <c r="F2" s="9" t="s">
        <v>1781</v>
      </c>
      <c r="G2" s="15"/>
      <c r="H2" s="15"/>
    </row>
    <row r="6" spans="1:14" x14ac:dyDescent="0.35">
      <c r="A6" t="s">
        <v>2404</v>
      </c>
      <c r="B6" t="s">
        <v>1901</v>
      </c>
      <c r="C6" t="s">
        <v>1904</v>
      </c>
      <c r="D6" t="s">
        <v>1903</v>
      </c>
      <c r="E6" t="s">
        <v>1902</v>
      </c>
      <c r="F6" t="s">
        <v>1842</v>
      </c>
      <c r="G6" t="s">
        <v>1840</v>
      </c>
      <c r="H6" t="s">
        <v>1841</v>
      </c>
    </row>
    <row r="7" spans="1:14" x14ac:dyDescent="0.35">
      <c r="I7">
        <v>4.0999999999999996</v>
      </c>
      <c r="J7" t="s">
        <v>1825</v>
      </c>
    </row>
    <row r="8" spans="1:14" x14ac:dyDescent="0.35">
      <c r="L8" s="11" t="s">
        <v>7044</v>
      </c>
      <c r="M8" s="11" t="s">
        <v>7162</v>
      </c>
      <c r="N8" s="11" t="s">
        <v>7049</v>
      </c>
    </row>
    <row r="9" spans="1:14" x14ac:dyDescent="0.35">
      <c r="D9" t="s">
        <v>1702</v>
      </c>
      <c r="E9" t="s">
        <v>1827</v>
      </c>
      <c r="G9" t="s">
        <v>17</v>
      </c>
      <c r="H9" t="s">
        <v>1839</v>
      </c>
      <c r="K9" t="s">
        <v>1702</v>
      </c>
      <c r="L9" s="12">
        <f>SUMIFS(EPS!$L:$L,EPS!$B:$B,G9,EPS!$I:$I,D9,EPS!$C:$C,"*"&amp;E9&amp;"*")</f>
        <v>323.40800000000002</v>
      </c>
      <c r="M9" s="12">
        <f>'Table 3-10'!C17</f>
        <v>315.8</v>
      </c>
      <c r="N9" s="12">
        <f>'Table 11.2'!I61-'Table 11.2'!H61</f>
        <v>314.75800000000004</v>
      </c>
    </row>
    <row r="10" spans="1:14" x14ac:dyDescent="0.35">
      <c r="D10" t="s">
        <v>1713</v>
      </c>
      <c r="E10" t="s">
        <v>1827</v>
      </c>
      <c r="G10" t="s">
        <v>17</v>
      </c>
      <c r="H10" t="s">
        <v>1839</v>
      </c>
      <c r="K10" t="s">
        <v>1713</v>
      </c>
      <c r="L10" s="10">
        <f>SUMIFS(EPS!$L:$L,EPS!$B:$B,G10,EPS!$I:$I,D10,EPS!$C:$C,"*"&amp;E10&amp;"*")</f>
        <v>0.19057249999999998</v>
      </c>
      <c r="M10" s="12">
        <f>'Table 3-10'!C18*IF(Overview!$B$29=Overview!$B$30,1,CH4_Ar4_to_AR5)</f>
        <v>4.0999999999999996</v>
      </c>
      <c r="N10" s="12"/>
    </row>
    <row r="11" spans="1:14" x14ac:dyDescent="0.35">
      <c r="D11" t="s">
        <v>1714</v>
      </c>
      <c r="E11" t="s">
        <v>1827</v>
      </c>
      <c r="G11" t="s">
        <v>17</v>
      </c>
      <c r="H11" t="s">
        <v>1839</v>
      </c>
      <c r="K11" t="s">
        <v>1714</v>
      </c>
      <c r="L11" s="10">
        <f>SUMIFS(EPS!$L:$L,EPS!$B:$B,G11,EPS!$I:$I,D11,EPS!$C:$C,"*"&amp;E11&amp;"*")</f>
        <v>0.306232846</v>
      </c>
      <c r="M11" s="12">
        <f>'Table 3-10'!C19*IF(Overview!$B$29=Overview!$B$30,1,N2O_AR4_to_AR5)</f>
        <v>0.8</v>
      </c>
      <c r="N11" s="12"/>
    </row>
    <row r="12" spans="1:14" x14ac:dyDescent="0.35">
      <c r="K12" t="s">
        <v>2302</v>
      </c>
      <c r="L12" s="20">
        <f>SUM(L9:L11)</f>
        <v>323.90480534599999</v>
      </c>
      <c r="M12" s="20">
        <f t="shared" ref="M12:N12" si="0">SUM(M9:M11)</f>
        <v>320.70000000000005</v>
      </c>
      <c r="N12" s="20">
        <f t="shared" si="0"/>
        <v>314.75800000000004</v>
      </c>
    </row>
    <row r="24" spans="4:14" x14ac:dyDescent="0.35">
      <c r="I24">
        <v>4.2</v>
      </c>
      <c r="J24" t="s">
        <v>1828</v>
      </c>
    </row>
    <row r="25" spans="4:14" x14ac:dyDescent="0.35">
      <c r="L25" s="11" t="s">
        <v>7044</v>
      </c>
      <c r="M25" s="11" t="s">
        <v>7162</v>
      </c>
      <c r="N25" s="11" t="s">
        <v>7049</v>
      </c>
    </row>
    <row r="26" spans="4:14" x14ac:dyDescent="0.35">
      <c r="D26" t="s">
        <v>1702</v>
      </c>
      <c r="E26" t="s">
        <v>1723</v>
      </c>
      <c r="G26" t="s">
        <v>17</v>
      </c>
      <c r="H26" t="s">
        <v>1839</v>
      </c>
      <c r="K26" t="s">
        <v>1702</v>
      </c>
      <c r="L26" s="12">
        <f>SUMIFS(EPS!$L:$L,EPS!$B:$B,G26,EPS!$I:$I,D26,EPS!$C:$C,"*"&amp;E26&amp;"*")</f>
        <v>222.316</v>
      </c>
      <c r="M26" s="12">
        <f>'Table 3-10'!C21</f>
        <v>226.8</v>
      </c>
      <c r="N26" s="12">
        <f>'Table 11.3'!L61-'Table 11.3'!K61</f>
        <v>226.56299999999993</v>
      </c>
    </row>
    <row r="27" spans="4:14" x14ac:dyDescent="0.35">
      <c r="D27" t="s">
        <v>1713</v>
      </c>
      <c r="E27" t="s">
        <v>1723</v>
      </c>
      <c r="G27" t="s">
        <v>17</v>
      </c>
      <c r="H27" t="s">
        <v>1839</v>
      </c>
      <c r="K27" t="s">
        <v>1713</v>
      </c>
      <c r="L27" s="10">
        <f>SUMIFS(EPS!$L:$L,EPS!$B:$B,G27,EPS!$I:$I,D27,EPS!$C:$C,"*"&amp;E27&amp;"*")</f>
        <v>0.14428574999999999</v>
      </c>
      <c r="M27" s="12">
        <f>'Table 3-10'!C22*IF(Overview!$B$29=Overview!$B$30,1,CH4_Ar4_to_AR5)</f>
        <v>1.2</v>
      </c>
      <c r="N27" s="12"/>
    </row>
    <row r="28" spans="4:14" x14ac:dyDescent="0.35">
      <c r="D28" t="s">
        <v>1714</v>
      </c>
      <c r="E28" t="s">
        <v>1723</v>
      </c>
      <c r="G28" t="s">
        <v>17</v>
      </c>
      <c r="H28" t="s">
        <v>1839</v>
      </c>
      <c r="K28" t="s">
        <v>1714</v>
      </c>
      <c r="L28" s="10">
        <f>SUMIFS(EPS!$L:$L,EPS!$B:$B,G28,EPS!$I:$I,D28,EPS!$C:$C,"*"&amp;E28&amp;"*")</f>
        <v>0.24607051999999999</v>
      </c>
      <c r="M28" s="12">
        <f>'Table 3-10'!C23*IF(Overview!$B$29=Overview!$B$30,1,N2O_AR4_to_AR5)</f>
        <v>0.3</v>
      </c>
      <c r="N28" s="12"/>
    </row>
    <row r="29" spans="4:14" x14ac:dyDescent="0.35">
      <c r="K29" t="s">
        <v>2302</v>
      </c>
      <c r="L29" s="20">
        <f>SUM(L26:L28)</f>
        <v>222.70635626999999</v>
      </c>
      <c r="M29" s="20">
        <f t="shared" ref="M29:N29" si="1">SUM(M26:M28)</f>
        <v>228.3</v>
      </c>
      <c r="N29" s="20">
        <f t="shared" si="1"/>
        <v>226.56299999999993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L69"/>
  <sheetViews>
    <sheetView topLeftCell="F19" workbookViewId="0">
      <selection activeCell="I42" sqref="I42"/>
    </sheetView>
  </sheetViews>
  <sheetFormatPr defaultRowHeight="14.5" x14ac:dyDescent="0.35"/>
  <cols>
    <col min="1" max="3" width="9.1796875" customWidth="1"/>
    <col min="4" max="4" width="28.7265625" customWidth="1"/>
    <col min="5" max="5" width="37" customWidth="1"/>
    <col min="6" max="6" width="14.54296875" customWidth="1"/>
    <col min="7" max="7" width="11.453125" customWidth="1"/>
    <col min="9" max="9" width="37.453125" customWidth="1"/>
    <col min="10" max="10" width="11" bestFit="1" customWidth="1"/>
  </cols>
  <sheetData>
    <row r="1" spans="1:12" x14ac:dyDescent="0.35">
      <c r="E1" s="9" t="s">
        <v>1829</v>
      </c>
      <c r="F1" s="9"/>
      <c r="G1" s="9"/>
    </row>
    <row r="2" spans="1:12" x14ac:dyDescent="0.35">
      <c r="E2" s="9" t="s">
        <v>1781</v>
      </c>
      <c r="F2" s="9"/>
      <c r="G2" s="9"/>
    </row>
    <row r="6" spans="1:12" x14ac:dyDescent="0.35">
      <c r="A6" t="s">
        <v>1901</v>
      </c>
      <c r="B6" t="s">
        <v>1904</v>
      </c>
      <c r="C6" t="s">
        <v>1903</v>
      </c>
      <c r="D6" t="s">
        <v>1902</v>
      </c>
      <c r="E6" t="s">
        <v>1840</v>
      </c>
      <c r="F6" t="s">
        <v>1841</v>
      </c>
    </row>
    <row r="7" spans="1:12" x14ac:dyDescent="0.35">
      <c r="G7">
        <v>5.0999999999999996</v>
      </c>
      <c r="H7" t="s">
        <v>2004</v>
      </c>
    </row>
    <row r="8" spans="1:12" x14ac:dyDescent="0.35">
      <c r="J8" s="11" t="s">
        <v>7044</v>
      </c>
      <c r="K8" s="11" t="s">
        <v>7162</v>
      </c>
    </row>
    <row r="9" spans="1:12" x14ac:dyDescent="0.35">
      <c r="E9" t="s">
        <v>4</v>
      </c>
      <c r="F9" t="s">
        <v>2010</v>
      </c>
      <c r="I9" s="11" t="s">
        <v>1702</v>
      </c>
      <c r="J9" s="12">
        <f>SUMIFS(EPS!$L:$L,EPS!$B:$B,E9,EPS!$I:$I,I9)</f>
        <v>373.11600000000004</v>
      </c>
      <c r="K9" s="12">
        <f>SUM('Table 4-1'!C4,'Table 5-1'!C4)+SUMIFS('Table 3-1'!$C:$C,'Table 3-1'!$D:$D,"process",'Table 3-1'!$F:$F,I9)</f>
        <v>371</v>
      </c>
    </row>
    <row r="10" spans="1:12" x14ac:dyDescent="0.35">
      <c r="E10" t="s">
        <v>4</v>
      </c>
      <c r="F10" t="s">
        <v>2010</v>
      </c>
      <c r="I10" s="11" t="s">
        <v>1713</v>
      </c>
      <c r="J10" s="12">
        <f>SUMIFS(EPS!$L:$L,EPS!$B:$B,E10,EPS!$I:$I,I10)</f>
        <v>640.5</v>
      </c>
      <c r="K10" s="12">
        <f>(SUM('Table 4-1'!C25,'Table 5-1'!C7,'Table 7-1'!C4)+SUMIFS('Table 3-1'!$C:$C,'Table 3-1'!$D:$D,"process",'Table 3-1'!$F:$F,I10))*IF(Overview!$B$29=Overview!$B$30,1,CH4_Ar4_to_AR5)</f>
        <v>640.20000000000005</v>
      </c>
    </row>
    <row r="11" spans="1:12" x14ac:dyDescent="0.35">
      <c r="E11" t="s">
        <v>4</v>
      </c>
      <c r="F11" t="s">
        <v>2010</v>
      </c>
      <c r="I11" s="11" t="s">
        <v>1714</v>
      </c>
      <c r="J11" s="12">
        <f>SUMIFS(EPS!$L:$L,EPS!$B:$B,E11,EPS!$I:$I,I11)</f>
        <v>384.94358600000004</v>
      </c>
      <c r="K11" s="12">
        <f>(SUM('Table 4-1'!C32,'Table 5-1'!C12,'Table 7-1'!C9)+SUMIFS('Table 3-1'!$C:$C,'Table 3-1'!$D:$D,"process",'Table 3-1'!$F:$F,I11))*IF(Overview!$B$29=Overview!$B$30,1,N2O_AR4_to_AR5)</f>
        <v>385.40000000000003</v>
      </c>
    </row>
    <row r="12" spans="1:12" x14ac:dyDescent="0.35">
      <c r="E12" t="s">
        <v>4</v>
      </c>
      <c r="F12" t="s">
        <v>2010</v>
      </c>
      <c r="I12" s="11" t="s">
        <v>1715</v>
      </c>
      <c r="J12" s="12">
        <f>SUMIFS(EPS!$L:$L,EPS!$B:$B,E12,EPS!$I:$I,I12)</f>
        <v>189.29999999999998</v>
      </c>
      <c r="K12" s="12">
        <f>SUM('Table 4-1'!C38,'Table 4-1'!C43,'Table 4-1'!C48,'Table 4-1'!C52)</f>
        <v>189.20000000000002</v>
      </c>
      <c r="L12" s="20"/>
    </row>
    <row r="13" spans="1:12" x14ac:dyDescent="0.35">
      <c r="J13" s="20">
        <f>SUM(J9:J12)</f>
        <v>1587.859586</v>
      </c>
      <c r="K13" s="20">
        <f>SUM(K9:K12)</f>
        <v>1585.8000000000002</v>
      </c>
    </row>
    <row r="15" spans="1:12" x14ac:dyDescent="0.35">
      <c r="K15" s="20"/>
    </row>
    <row r="28" spans="5:11" x14ac:dyDescent="0.35">
      <c r="G28">
        <v>5.2</v>
      </c>
      <c r="H28" t="s">
        <v>2005</v>
      </c>
      <c r="J28" s="11" t="s">
        <v>7044</v>
      </c>
      <c r="K28" s="11" t="s">
        <v>7162</v>
      </c>
    </row>
    <row r="29" spans="5:11" x14ac:dyDescent="0.35">
      <c r="E29" t="s">
        <v>12</v>
      </c>
      <c r="F29" t="s">
        <v>2010</v>
      </c>
      <c r="I29" s="11" t="s">
        <v>1989</v>
      </c>
      <c r="J29" s="12">
        <f>SUMIFS(EPS!$L:$L,EPS!$B:$B,E29)</f>
        <v>890.56</v>
      </c>
      <c r="K29" s="12">
        <f>'Table 4-1'!C54+SUMIFS('Table 3-1'!$C:$C,'Table 3-1'!$D:$D,"process")</f>
        <v>835.5</v>
      </c>
    </row>
    <row r="30" spans="5:11" x14ac:dyDescent="0.35">
      <c r="E30" t="s">
        <v>14</v>
      </c>
      <c r="F30" t="s">
        <v>2010</v>
      </c>
      <c r="I30" s="11" t="s">
        <v>1990</v>
      </c>
      <c r="J30" s="12">
        <f>SUMIFS(EPS!$L:$L,EPS!$B:$B,E30)</f>
        <v>639.06600000000003</v>
      </c>
      <c r="K30" s="12">
        <f>'Table 5-1'!C16</f>
        <v>594.70000000000005</v>
      </c>
    </row>
    <row r="31" spans="5:11" x14ac:dyDescent="0.35">
      <c r="E31" t="s">
        <v>15</v>
      </c>
      <c r="F31" t="s">
        <v>2010</v>
      </c>
      <c r="I31" s="11" t="s">
        <v>1991</v>
      </c>
      <c r="J31" s="12">
        <f>SUMIFS(EPS!$L:$L,EPS!$B:$B,E31)</f>
        <v>187.88200000000001</v>
      </c>
      <c r="K31" s="12">
        <f>'Table 7-1'!C12+SUMIFS('Table 3-1'!$C:$C,'Table 3-1'!$E:$E,"waste management")</f>
        <v>156</v>
      </c>
    </row>
    <row r="32" spans="5:11" x14ac:dyDescent="0.35">
      <c r="J32" s="20">
        <f>SUM(J29:J31)</f>
        <v>1717.508</v>
      </c>
      <c r="K32" s="20">
        <f>SUM(K29:K31)</f>
        <v>1586.2</v>
      </c>
    </row>
    <row r="45" spans="2:11" x14ac:dyDescent="0.35">
      <c r="G45">
        <v>5.3</v>
      </c>
      <c r="H45" t="s">
        <v>2005</v>
      </c>
      <c r="J45" s="11" t="s">
        <v>7044</v>
      </c>
      <c r="K45" s="11" t="s">
        <v>7162</v>
      </c>
    </row>
    <row r="46" spans="2:11" x14ac:dyDescent="0.35">
      <c r="D46" t="s">
        <v>6924</v>
      </c>
      <c r="E46" t="s">
        <v>4</v>
      </c>
      <c r="F46" t="s">
        <v>2010</v>
      </c>
      <c r="I46" s="11" t="s">
        <v>1724</v>
      </c>
      <c r="J46" s="12">
        <f>SUMIFS(EPS!$L:$L,EPS!$B:$B,E46,EPS!$C:$C,D46)</f>
        <v>63.7</v>
      </c>
      <c r="K46" s="92">
        <f>SUMIFS('Table 4-1'!$C:$C,'Table 4-1'!$E:$E,'5. Industry Process'!D46)+SUMIFS('Table 3-1'!$C:$C,'Table 3-1'!$E:$E,'5. Industry Process'!D46)</f>
        <v>63.699999999999996</v>
      </c>
    </row>
    <row r="47" spans="2:11" x14ac:dyDescent="0.35">
      <c r="B47" t="s">
        <v>6920</v>
      </c>
      <c r="C47" t="s">
        <v>6914</v>
      </c>
      <c r="D47" t="s">
        <v>6934</v>
      </c>
      <c r="E47" t="s">
        <v>4</v>
      </c>
      <c r="F47" t="s">
        <v>2010</v>
      </c>
      <c r="I47" s="11" t="s">
        <v>1725</v>
      </c>
      <c r="J47" s="12">
        <f>SUM(SUMIFS(EPS!$L:$L,EPS!$B:$B,E47,EPS!$C:$C,B47),SUMIFS(EPS!$L:$L,EPS!$B:$B,E47,EPS!$C:$C,C47),SUMIFS(EPS!$L:$L,EPS!$B:$B,E47,EPS!$C:$C,D47))</f>
        <v>279.916</v>
      </c>
      <c r="K47" s="92">
        <f>SUM(SUMIFS('Table 3-1'!C:C,'Table 3-1'!E:E,C47),SUMIFS('Table 3-1'!C:C,'Table 3-1'!E:E,D47),SUMIFS('Table 4-1'!C:C,'Table 4-1'!E:E,B47))</f>
        <v>279.89999999999998</v>
      </c>
    </row>
    <row r="48" spans="2:11" x14ac:dyDescent="0.35">
      <c r="D48" t="s">
        <v>6925</v>
      </c>
      <c r="E48" t="s">
        <v>4</v>
      </c>
      <c r="F48" t="s">
        <v>2010</v>
      </c>
      <c r="I48" s="11" t="s">
        <v>1726</v>
      </c>
      <c r="J48" s="12">
        <f>SUMIFS(EPS!$L:$L,EPS!$B:$B,E48,EPS!$C:$C,D48)</f>
        <v>36.799999999999997</v>
      </c>
      <c r="K48" s="92">
        <f>SUMIFS('Table 4-1'!$C:$C,'Table 4-1'!$E:$E,'5. Industry Process'!D48)+SUMIFS('Table 3-1'!$C:$C,'Table 3-1'!$E:$E,'5. Industry Process'!D48)</f>
        <v>36.799999999999997</v>
      </c>
    </row>
    <row r="49" spans="4:11" x14ac:dyDescent="0.35">
      <c r="D49" t="s">
        <v>6921</v>
      </c>
      <c r="E49" t="s">
        <v>4</v>
      </c>
      <c r="F49" t="s">
        <v>2010</v>
      </c>
      <c r="I49" s="11" t="s">
        <v>1727</v>
      </c>
      <c r="J49" s="12">
        <f>SUMIFS(EPS!$L:$L,EPS!$B:$B,E49,EPS!$C:$C,D49)</f>
        <v>385.59964000000002</v>
      </c>
      <c r="K49" s="92">
        <f>SUMIFS('Table 4-1'!$C:$C,'Table 4-1'!$E:$E,'5. Industry Process'!D49)+SUMIFS('Table 3-1'!$C:$C,'Table 3-1'!$E:$E,'5. Industry Process'!D49)</f>
        <v>385.6</v>
      </c>
    </row>
    <row r="50" spans="4:11" x14ac:dyDescent="0.35">
      <c r="D50" s="1" t="s">
        <v>6913</v>
      </c>
      <c r="E50" t="s">
        <v>4</v>
      </c>
      <c r="F50" t="s">
        <v>2010</v>
      </c>
      <c r="I50" s="11" t="s">
        <v>1728</v>
      </c>
      <c r="J50" s="12">
        <f>SUMIFS(EPS!$L:$L,EPS!$B:$B,E50,EPS!$C:$C,D50)</f>
        <v>49.2</v>
      </c>
      <c r="K50" s="92">
        <f>SUMIFS('Table 4-1'!$C:$C,'Table 4-1'!$E:$E,'5. Industry Process'!D50)+SUMIFS('Table 3-1'!$C:$C,'Table 3-1'!$E:$E,'5. Industry Process'!D50)</f>
        <v>49.2</v>
      </c>
    </row>
    <row r="51" spans="4:11" x14ac:dyDescent="0.35">
      <c r="D51" t="s">
        <v>6935</v>
      </c>
      <c r="E51" t="s">
        <v>4</v>
      </c>
      <c r="F51" t="s">
        <v>2010</v>
      </c>
      <c r="I51" s="11" t="s">
        <v>1729</v>
      </c>
      <c r="J51" s="12">
        <f>SUMIFS(EPS!$L:$L,EPS!$B:$B,E51,EPS!$C:$C,D51)</f>
        <v>168.69986</v>
      </c>
      <c r="K51" s="92">
        <f>SUMIFS('Table 4-1'!$C:$C,'Table 4-1'!$E:$E,'5. Industry Process'!D51)+SUMIFS('Table 3-1'!$C:$C,'Table 3-1'!$E:$E,'5. Industry Process'!D51)+'Table 7-1'!$C$12</f>
        <v>168.7</v>
      </c>
    </row>
    <row r="52" spans="4:11" x14ac:dyDescent="0.35">
      <c r="D52" s="1" t="s">
        <v>6912</v>
      </c>
      <c r="E52" t="s">
        <v>4</v>
      </c>
      <c r="F52" t="s">
        <v>2010</v>
      </c>
      <c r="I52" s="11" t="s">
        <v>1730</v>
      </c>
      <c r="J52" s="12">
        <f>SUMIFS(EPS!$L:$L,EPS!$B:$B,E52,EPS!$C:$C,D52)</f>
        <v>594.84400000000005</v>
      </c>
      <c r="K52" s="92">
        <f>'Table 5-1'!C16</f>
        <v>594.70000000000005</v>
      </c>
    </row>
    <row r="53" spans="4:11" x14ac:dyDescent="0.35">
      <c r="D53" s="1" t="s">
        <v>2407</v>
      </c>
      <c r="E53" t="s">
        <v>4</v>
      </c>
      <c r="F53" t="s">
        <v>2010</v>
      </c>
      <c r="I53" s="11" t="s">
        <v>1731</v>
      </c>
      <c r="J53" s="12">
        <f>SUMIFS(EPS!$L:$L,EPS!$B:$B,E53)-SUM(J46:J52)</f>
        <v>9.1000859999999193</v>
      </c>
      <c r="K53" s="92">
        <f>SUMIFS('Table 4-1'!$C:$C,'Table 4-1'!$E:$E,'5. Industry Process'!D53)+SUMIFS('Table 3-1'!$C:$C,'Table 3-1'!$E:$E,'5. Industry Process'!D53)</f>
        <v>9.1</v>
      </c>
    </row>
    <row r="54" spans="4:11" x14ac:dyDescent="0.35">
      <c r="D54" s="98" t="s">
        <v>6915</v>
      </c>
      <c r="I54" s="11" t="s">
        <v>7042</v>
      </c>
      <c r="J54" s="20">
        <f>SUM(J46:J53)</f>
        <v>1587.859586</v>
      </c>
      <c r="K54" s="20">
        <f>SUM(K46:K53)</f>
        <v>1587.7</v>
      </c>
    </row>
    <row r="55" spans="4:11" x14ac:dyDescent="0.35">
      <c r="D55" s="98" t="s">
        <v>6917</v>
      </c>
      <c r="J55" s="20"/>
    </row>
    <row r="56" spans="4:11" x14ac:dyDescent="0.35">
      <c r="D56" s="98" t="s">
        <v>6918</v>
      </c>
    </row>
    <row r="57" spans="4:11" x14ac:dyDescent="0.35">
      <c r="D57" s="98" t="s">
        <v>6919</v>
      </c>
    </row>
    <row r="58" spans="4:11" x14ac:dyDescent="0.35">
      <c r="D58" s="98" t="s">
        <v>6922</v>
      </c>
    </row>
    <row r="59" spans="4:11" x14ac:dyDescent="0.35">
      <c r="D59" s="98" t="s">
        <v>6923</v>
      </c>
    </row>
    <row r="60" spans="4:11" x14ac:dyDescent="0.35">
      <c r="D60" s="98" t="s">
        <v>6926</v>
      </c>
    </row>
    <row r="61" spans="4:11" x14ac:dyDescent="0.35">
      <c r="D61" s="98" t="s">
        <v>6927</v>
      </c>
    </row>
    <row r="62" spans="4:11" x14ac:dyDescent="0.35">
      <c r="D62" s="98" t="s">
        <v>6928</v>
      </c>
    </row>
    <row r="63" spans="4:11" x14ac:dyDescent="0.35">
      <c r="D63" s="98" t="s">
        <v>6929</v>
      </c>
    </row>
    <row r="64" spans="4:11" x14ac:dyDescent="0.35">
      <c r="D64" s="98" t="s">
        <v>6930</v>
      </c>
    </row>
    <row r="65" spans="4:4" x14ac:dyDescent="0.35">
      <c r="D65" s="98" t="s">
        <v>6931</v>
      </c>
    </row>
    <row r="66" spans="4:4" x14ac:dyDescent="0.35">
      <c r="D66" s="98" t="s">
        <v>6932</v>
      </c>
    </row>
    <row r="67" spans="4:4" x14ac:dyDescent="0.35">
      <c r="D67" s="98" t="s">
        <v>6933</v>
      </c>
    </row>
    <row r="68" spans="4:4" x14ac:dyDescent="0.35">
      <c r="D68" s="98" t="s">
        <v>6936</v>
      </c>
    </row>
    <row r="69" spans="4:4" x14ac:dyDescent="0.35">
      <c r="D69" s="98" t="s">
        <v>6916</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L60"/>
  <sheetViews>
    <sheetView topLeftCell="E1" workbookViewId="0">
      <selection activeCell="M25" sqref="M25"/>
    </sheetView>
  </sheetViews>
  <sheetFormatPr defaultRowHeight="14.5" x14ac:dyDescent="0.35"/>
  <cols>
    <col min="1" max="3" width="9" customWidth="1"/>
    <col min="4" max="4" width="16.26953125" customWidth="1"/>
    <col min="5" max="5" width="47" customWidth="1"/>
    <col min="6" max="6" width="13.54296875" customWidth="1"/>
    <col min="7" max="7" width="4.7265625" customWidth="1"/>
    <col min="8" max="8" width="7.26953125" customWidth="1"/>
    <col min="9" max="9" width="27.453125" customWidth="1"/>
  </cols>
  <sheetData>
    <row r="1" spans="1:12" x14ac:dyDescent="0.35">
      <c r="E1" s="1"/>
      <c r="F1" s="1"/>
      <c r="G1" s="9" t="s">
        <v>1809</v>
      </c>
      <c r="H1" s="15"/>
      <c r="I1" s="15"/>
    </row>
    <row r="2" spans="1:12" x14ac:dyDescent="0.35">
      <c r="E2" s="1"/>
      <c r="F2" s="1"/>
      <c r="G2" s="9" t="s">
        <v>1781</v>
      </c>
      <c r="H2" s="15"/>
      <c r="I2" s="15"/>
    </row>
    <row r="5" spans="1:12" x14ac:dyDescent="0.35">
      <c r="A5" t="s">
        <v>1901</v>
      </c>
      <c r="B5" t="s">
        <v>1904</v>
      </c>
      <c r="C5" t="s">
        <v>1903</v>
      </c>
      <c r="D5" t="s">
        <v>1902</v>
      </c>
      <c r="E5" t="s">
        <v>1840</v>
      </c>
      <c r="F5" t="s">
        <v>1841</v>
      </c>
    </row>
    <row r="7" spans="1:12" x14ac:dyDescent="0.35">
      <c r="G7">
        <v>6.1</v>
      </c>
      <c r="H7" t="s">
        <v>2015</v>
      </c>
    </row>
    <row r="8" spans="1:12" x14ac:dyDescent="0.35">
      <c r="J8" s="11" t="s">
        <v>7044</v>
      </c>
      <c r="K8" s="11" t="s">
        <v>7162</v>
      </c>
      <c r="L8" s="11" t="s">
        <v>7049</v>
      </c>
    </row>
    <row r="9" spans="1:12" x14ac:dyDescent="0.35">
      <c r="D9" t="s">
        <v>1768</v>
      </c>
      <c r="E9" t="s">
        <v>1700</v>
      </c>
      <c r="I9" s="11" t="s">
        <v>2016</v>
      </c>
      <c r="J9" s="12">
        <f>'1. Transportation'!K12</f>
        <v>1579.1528000000001</v>
      </c>
      <c r="K9" s="12">
        <f>SUM('1. Transportation'!L9:L11)</f>
        <v>1591.6000000000001</v>
      </c>
      <c r="L9" s="12">
        <f>'1. Transportation'!M12</f>
        <v>1627.5889999999999</v>
      </c>
    </row>
    <row r="10" spans="1:12" x14ac:dyDescent="0.35">
      <c r="D10" t="s">
        <v>1769</v>
      </c>
      <c r="E10" t="s">
        <v>1700</v>
      </c>
      <c r="I10" s="11" t="s">
        <v>2017</v>
      </c>
      <c r="J10" s="12">
        <f>'2. Electricity'!K12</f>
        <v>1459.7223169882002</v>
      </c>
      <c r="K10" s="12">
        <f>SUM('2. Electricity'!L9:L11)</f>
        <v>1459.9</v>
      </c>
      <c r="L10" s="12">
        <f>'2. Electricity'!M35</f>
        <v>1450.2340000000002</v>
      </c>
    </row>
    <row r="11" spans="1:12" hidden="1" x14ac:dyDescent="0.35">
      <c r="D11" t="s">
        <v>1770</v>
      </c>
      <c r="E11" t="s">
        <v>1700</v>
      </c>
      <c r="I11" s="11" t="s">
        <v>2018</v>
      </c>
      <c r="J11" s="12">
        <f>SUMIFS(EPS!$L:$L,EPS!$B:$B,'6. Total'!E11,EPS!$C:$C,'6. Total'!D11)</f>
        <v>64.709699999999998</v>
      </c>
      <c r="K11" s="12"/>
      <c r="L11" s="12"/>
    </row>
    <row r="12" spans="1:12" x14ac:dyDescent="0.35">
      <c r="D12" t="s">
        <v>1771</v>
      </c>
      <c r="E12" t="s">
        <v>1700</v>
      </c>
      <c r="I12" s="11" t="s">
        <v>2019</v>
      </c>
      <c r="J12" s="12">
        <f>SUMIFS(EPS!$L:$L,EPS!$B:$B,'6. Total'!E12,EPS!$C:$C,'6. Total'!D12)</f>
        <v>-758.70899999999995</v>
      </c>
      <c r="K12" s="12">
        <f>'Table 6-1'!B43</f>
        <v>-758.9</v>
      </c>
      <c r="L12" s="12"/>
    </row>
    <row r="13" spans="1:12" hidden="1" x14ac:dyDescent="0.35">
      <c r="D13" t="s">
        <v>1772</v>
      </c>
      <c r="E13" t="s">
        <v>1700</v>
      </c>
      <c r="I13" s="11" t="s">
        <v>2020</v>
      </c>
      <c r="J13" s="12">
        <f>SUMIFS(EPS!$L:$L,EPS!$B:$B,'6. Total'!E13,EPS!$C:$C,'6. Total'!D13)</f>
        <v>0</v>
      </c>
      <c r="K13" s="12"/>
      <c r="L13" s="12"/>
    </row>
    <row r="14" spans="1:12" x14ac:dyDescent="0.35">
      <c r="E14" t="s">
        <v>12</v>
      </c>
      <c r="I14" s="11" t="s">
        <v>2022</v>
      </c>
      <c r="J14" s="12">
        <f>SUMIFS(EPS!$L:$L,EPS!$B:$B,'6. Total'!E14)</f>
        <v>890.56</v>
      </c>
      <c r="K14" s="12">
        <f>'5. Industry Process'!K29</f>
        <v>835.5</v>
      </c>
      <c r="L14" s="12"/>
    </row>
    <row r="15" spans="1:12" x14ac:dyDescent="0.35">
      <c r="E15" t="s">
        <v>13</v>
      </c>
      <c r="I15" s="11" t="s">
        <v>2021</v>
      </c>
      <c r="J15" s="12">
        <f>'3. Industry Energy'!M13</f>
        <v>785.64526149789663</v>
      </c>
      <c r="K15" s="12">
        <f>SUM('3. Industry Energy'!N10:N12)</f>
        <v>827.09999999999991</v>
      </c>
      <c r="L15" s="12">
        <f>'3. Industry Energy'!O13</f>
        <v>952.30500000000006</v>
      </c>
    </row>
    <row r="16" spans="1:12" x14ac:dyDescent="0.35">
      <c r="E16" t="s">
        <v>14</v>
      </c>
      <c r="I16" s="11" t="s">
        <v>1990</v>
      </c>
      <c r="J16" s="12">
        <f>SUMIFS(EPS!$L:$L,EPS!$B:$B,'6. Total'!E16)</f>
        <v>639.06600000000003</v>
      </c>
      <c r="K16" s="12">
        <f>'5. Industry Process'!K30</f>
        <v>594.70000000000005</v>
      </c>
      <c r="L16" s="12"/>
    </row>
    <row r="17" spans="5:12" x14ac:dyDescent="0.35">
      <c r="E17" t="s">
        <v>15</v>
      </c>
      <c r="I17" s="11" t="s">
        <v>1991</v>
      </c>
      <c r="J17" s="12">
        <f>SUMIFS(EPS!$L:$L,EPS!$B:$B,'6. Total'!E17)</f>
        <v>187.88200000000001</v>
      </c>
      <c r="K17" s="12">
        <f>'5. Industry Process'!K31</f>
        <v>156</v>
      </c>
      <c r="L17" s="12"/>
    </row>
    <row r="18" spans="5:12" x14ac:dyDescent="0.35">
      <c r="E18" t="s">
        <v>16</v>
      </c>
      <c r="I18" s="11" t="s">
        <v>1823</v>
      </c>
      <c r="J18" s="12">
        <f>'4. Buildings'!L12+'4. Buildings'!L29</f>
        <v>546.611161616</v>
      </c>
      <c r="K18" s="12">
        <f>SUM('4. Buildings'!M9:M11,'4. Buildings'!M26:M28)</f>
        <v>549</v>
      </c>
      <c r="L18" s="12">
        <f>SUM('4. Buildings'!N12,'4. Buildings'!N29)</f>
        <v>541.32099999999991</v>
      </c>
    </row>
    <row r="19" spans="5:12" x14ac:dyDescent="0.35">
      <c r="J19" s="20">
        <f>SUM(J9:J18)</f>
        <v>5394.640240102096</v>
      </c>
      <c r="K19" s="20">
        <f>SUM(K9:K18)</f>
        <v>5254.9</v>
      </c>
      <c r="L19" s="20">
        <f>SUM(L9:L18)</f>
        <v>4571.4490000000005</v>
      </c>
    </row>
    <row r="34" spans="7:12" x14ac:dyDescent="0.35">
      <c r="G34">
        <v>6.2</v>
      </c>
      <c r="H34" t="s">
        <v>2919</v>
      </c>
    </row>
    <row r="35" spans="7:12" x14ac:dyDescent="0.35">
      <c r="J35" s="11" t="s">
        <v>7044</v>
      </c>
      <c r="K35" s="11" t="s">
        <v>7162</v>
      </c>
    </row>
    <row r="36" spans="7:12" x14ac:dyDescent="0.35">
      <c r="I36" s="11" t="s">
        <v>2016</v>
      </c>
      <c r="J36" s="55">
        <f>'1. Transportation'!K10</f>
        <v>1.60903</v>
      </c>
      <c r="K36" s="55">
        <f>'1. Transportation'!L10*IF(Overview!$B$29=Overview!$B$30,1,CH4_Ar4_to_AR5)</f>
        <v>2.2000000000000002</v>
      </c>
      <c r="L36" s="76"/>
    </row>
    <row r="37" spans="7:12" x14ac:dyDescent="0.35">
      <c r="I37" s="11" t="s">
        <v>2017</v>
      </c>
      <c r="J37" s="55">
        <f>'2. Electricity'!K10</f>
        <v>2.7519568500000005</v>
      </c>
      <c r="K37" s="55">
        <f>'2. Electricity'!L10*IF(Overview!$B$29=Overview!$B$30,1,CH4_Ar4_to_AR5)</f>
        <v>1.2</v>
      </c>
      <c r="L37" s="76"/>
    </row>
    <row r="38" spans="7:12" x14ac:dyDescent="0.35">
      <c r="I38" s="11" t="s">
        <v>2018</v>
      </c>
      <c r="J38" s="55"/>
      <c r="K38" s="55"/>
      <c r="L38" s="76"/>
    </row>
    <row r="39" spans="7:12" x14ac:dyDescent="0.35">
      <c r="I39" s="11" t="s">
        <v>2019</v>
      </c>
      <c r="J39" s="55"/>
      <c r="K39" s="55"/>
      <c r="L39" s="76"/>
    </row>
    <row r="40" spans="7:12" x14ac:dyDescent="0.35">
      <c r="I40" s="11" t="s">
        <v>2020</v>
      </c>
      <c r="J40" s="55"/>
      <c r="K40" s="55"/>
      <c r="L40" s="76"/>
    </row>
    <row r="41" spans="7:12" x14ac:dyDescent="0.35">
      <c r="I41" s="11" t="s">
        <v>2022</v>
      </c>
      <c r="J41" s="55">
        <f>'5. Industry Process'!J10</f>
        <v>640.5</v>
      </c>
      <c r="K41" s="55">
        <f>'5. Industry Process'!K10*IF(Overview!$B$29=Overview!$B$30,1,CH4_Ar4_to_AR5)</f>
        <v>640.20000000000005</v>
      </c>
      <c r="L41" s="76"/>
    </row>
    <row r="42" spans="7:12" x14ac:dyDescent="0.35">
      <c r="I42" s="11" t="s">
        <v>2021</v>
      </c>
      <c r="J42" s="55">
        <f>'3. Industry Energy'!M11</f>
        <v>0.6000150135443747</v>
      </c>
      <c r="K42" s="55">
        <f>'3. Industry Energy'!N11*IF(Overview!$B$29=Overview!$B$30,1,CH4_Ar4_to_AR5)</f>
        <v>1.4</v>
      </c>
      <c r="L42" s="76"/>
    </row>
    <row r="43" spans="7:12" x14ac:dyDescent="0.35">
      <c r="I43" s="11" t="s">
        <v>1990</v>
      </c>
      <c r="J43" s="55"/>
      <c r="K43" s="55"/>
      <c r="L43" s="76"/>
    </row>
    <row r="44" spans="7:12" x14ac:dyDescent="0.35">
      <c r="I44" s="11" t="s">
        <v>1991</v>
      </c>
      <c r="J44" s="55"/>
      <c r="K44" s="55"/>
      <c r="L44" s="76"/>
    </row>
    <row r="45" spans="7:12" x14ac:dyDescent="0.35">
      <c r="I45" s="11" t="s">
        <v>1823</v>
      </c>
      <c r="J45" s="55"/>
      <c r="K45" s="55"/>
      <c r="L45" s="76"/>
    </row>
    <row r="46" spans="7:12" x14ac:dyDescent="0.35">
      <c r="J46" s="20">
        <f>SUM(J36:J45)</f>
        <v>645.46100186354442</v>
      </c>
      <c r="K46" s="20">
        <f>SUM(K36:K45)</f>
        <v>645</v>
      </c>
      <c r="L46" s="76"/>
    </row>
    <row r="48" spans="7:12" x14ac:dyDescent="0.35">
      <c r="G48">
        <v>6.3</v>
      </c>
      <c r="H48" t="s">
        <v>2920</v>
      </c>
    </row>
    <row r="49" spans="9:12" x14ac:dyDescent="0.35">
      <c r="J49" s="11" t="s">
        <v>7044</v>
      </c>
      <c r="K49" s="11" t="s">
        <v>7162</v>
      </c>
    </row>
    <row r="50" spans="9:12" x14ac:dyDescent="0.35">
      <c r="I50" s="11" t="s">
        <v>2016</v>
      </c>
      <c r="J50" s="55">
        <f>'1. Transportation'!K11</f>
        <v>3.8337699999999999</v>
      </c>
      <c r="K50" s="55">
        <f>'1. Transportation'!L11*IF(Overview!$B$29=Overview!$B$30,1,N2O_AR4_to_AR5)</f>
        <v>17.399999999999999</v>
      </c>
      <c r="L50" s="76"/>
    </row>
    <row r="51" spans="9:12" x14ac:dyDescent="0.35">
      <c r="I51" s="11" t="s">
        <v>2017</v>
      </c>
      <c r="J51" s="55">
        <f>'2. Electricity'!K11</f>
        <v>4.5794601382</v>
      </c>
      <c r="K51" s="55">
        <f>'2. Electricity'!L11*IF(Overview!$B$29=Overview!$B$30,1,N2O_AR4_to_AR5)</f>
        <v>19.7</v>
      </c>
      <c r="L51" s="76"/>
    </row>
    <row r="52" spans="9:12" x14ac:dyDescent="0.35">
      <c r="I52" s="11" t="s">
        <v>2018</v>
      </c>
      <c r="J52" s="55"/>
      <c r="K52" s="55"/>
      <c r="L52" s="76"/>
    </row>
    <row r="53" spans="9:12" x14ac:dyDescent="0.35">
      <c r="I53" s="11" t="s">
        <v>2019</v>
      </c>
      <c r="J53" s="55"/>
      <c r="K53" s="55"/>
      <c r="L53" s="76"/>
    </row>
    <row r="54" spans="9:12" x14ac:dyDescent="0.35">
      <c r="I54" s="11" t="s">
        <v>2020</v>
      </c>
      <c r="J54" s="55"/>
      <c r="K54" s="55"/>
      <c r="L54" s="76"/>
    </row>
    <row r="55" spans="9:12" x14ac:dyDescent="0.35">
      <c r="I55" s="11" t="s">
        <v>2022</v>
      </c>
      <c r="J55" s="55">
        <f>'5. Industry Process'!J11</f>
        <v>384.94358600000004</v>
      </c>
      <c r="K55" s="55">
        <f>'5. Industry Process'!K11*IF(Overview!$B$29=Overview!$B$30,1,N2O_AR4_to_AR5)</f>
        <v>385.40000000000003</v>
      </c>
      <c r="L55" s="76"/>
    </row>
    <row r="56" spans="9:12" x14ac:dyDescent="0.35">
      <c r="I56" s="11" t="s">
        <v>2021</v>
      </c>
      <c r="J56" s="55">
        <f>'3. Industry Energy'!M12</f>
        <v>1.0374283392527894</v>
      </c>
      <c r="K56" s="55">
        <f>'3. Industry Energy'!N12*IF(Overview!$B$29=Overview!$B$30,1,N2O_AR4_to_AR5)</f>
        <v>2.2999999999999998</v>
      </c>
      <c r="L56" s="76"/>
    </row>
    <row r="57" spans="9:12" x14ac:dyDescent="0.35">
      <c r="I57" s="11" t="s">
        <v>1990</v>
      </c>
      <c r="J57" s="55"/>
      <c r="K57" s="55"/>
      <c r="L57" s="76"/>
    </row>
    <row r="58" spans="9:12" x14ac:dyDescent="0.35">
      <c r="I58" s="11" t="s">
        <v>1991</v>
      </c>
      <c r="J58" s="55"/>
      <c r="K58" s="55"/>
      <c r="L58" s="76"/>
    </row>
    <row r="59" spans="9:12" x14ac:dyDescent="0.35">
      <c r="I59" s="11" t="s">
        <v>1823</v>
      </c>
      <c r="J59" s="55"/>
      <c r="K59" s="55"/>
      <c r="L59" s="76"/>
    </row>
    <row r="60" spans="9:12" x14ac:dyDescent="0.35">
      <c r="J60" s="20">
        <f>SUM(J50:J59)</f>
        <v>394.39424447745284</v>
      </c>
      <c r="K60" s="20">
        <f>SUM(K50:K59)</f>
        <v>424.8</v>
      </c>
      <c r="L60" s="7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L149"/>
  <sheetViews>
    <sheetView topLeftCell="G1" workbookViewId="0"/>
  </sheetViews>
  <sheetFormatPr defaultRowHeight="14.5" x14ac:dyDescent="0.35"/>
  <cols>
    <col min="1" max="3" width="9.1796875" hidden="1" customWidth="1"/>
    <col min="4" max="4" width="34" hidden="1" customWidth="1"/>
    <col min="5" max="5" width="14.81640625" hidden="1" customWidth="1"/>
    <col min="6" max="6" width="0" hidden="1" customWidth="1"/>
    <col min="9" max="9" width="26.7265625" customWidth="1"/>
    <col min="10" max="10" width="17.1796875" customWidth="1"/>
    <col min="11" max="11" width="16.81640625" customWidth="1"/>
    <col min="12" max="12" width="13.26953125" bestFit="1" customWidth="1"/>
  </cols>
  <sheetData>
    <row r="1" spans="1:12" x14ac:dyDescent="0.35">
      <c r="G1" s="9" t="s">
        <v>2789</v>
      </c>
      <c r="H1" s="15"/>
      <c r="I1" s="15"/>
    </row>
    <row r="2" spans="1:12" x14ac:dyDescent="0.35">
      <c r="G2" s="9" t="s">
        <v>2902</v>
      </c>
      <c r="H2" s="15"/>
      <c r="I2" s="15"/>
    </row>
    <row r="6" spans="1:12" x14ac:dyDescent="0.35">
      <c r="A6" t="s">
        <v>1901</v>
      </c>
      <c r="B6" t="s">
        <v>1904</v>
      </c>
      <c r="C6" t="s">
        <v>1903</v>
      </c>
      <c r="D6" t="s">
        <v>1902</v>
      </c>
      <c r="E6" t="s">
        <v>1840</v>
      </c>
      <c r="F6" t="s">
        <v>1841</v>
      </c>
    </row>
    <row r="8" spans="1:12" x14ac:dyDescent="0.35">
      <c r="G8">
        <v>7.1</v>
      </c>
    </row>
    <row r="9" spans="1:12" x14ac:dyDescent="0.35">
      <c r="J9" s="11" t="s">
        <v>7044</v>
      </c>
      <c r="K9" s="11" t="s">
        <v>2890</v>
      </c>
    </row>
    <row r="10" spans="1:12" x14ac:dyDescent="0.35">
      <c r="C10" t="s">
        <v>1707</v>
      </c>
      <c r="D10" t="s">
        <v>1768</v>
      </c>
      <c r="E10" t="s">
        <v>2789</v>
      </c>
      <c r="I10" s="11" t="s">
        <v>2016</v>
      </c>
      <c r="J10" s="12">
        <f>SUMIFS(EPS!$J:$J,EPS!$D:$D,'7. Particulates'!C10,EPS!$C:$C,'7. Particulates'!D10,EPS!$B:$B,'7. Particulates'!E10)/10^6</f>
        <v>4230350</v>
      </c>
      <c r="K10" s="12">
        <f>SUMIFS('2017 EPA Data'!$D:$D,'2017 EPA Data'!$G:$G,C10,'2017 EPA Data'!$F:$F,I10)/metricton_to_shortton</f>
        <v>4654480.4287641849</v>
      </c>
      <c r="L10" s="76"/>
    </row>
    <row r="11" spans="1:12" x14ac:dyDescent="0.35">
      <c r="C11" t="s">
        <v>1707</v>
      </c>
      <c r="D11" t="s">
        <v>1769</v>
      </c>
      <c r="E11" t="s">
        <v>2789</v>
      </c>
      <c r="I11" s="11" t="s">
        <v>2017</v>
      </c>
      <c r="J11" s="12">
        <f>SUMIFS(EPS!$J:$J,EPS!$D:$D,'7. Particulates'!C11,EPS!$C:$C,'7. Particulates'!D11,EPS!$B:$B,'7. Particulates'!E11)/10^6</f>
        <v>783843</v>
      </c>
      <c r="K11" s="12">
        <f>SUMIFS('2017 EPA Data'!$D:$D,'2017 EPA Data'!$G:$G,C11,'2017 EPA Data'!$F:$F,I11)/metricton_to_shortton</f>
        <v>1050963.1280480046</v>
      </c>
      <c r="L11" s="76"/>
    </row>
    <row r="12" spans="1:12" x14ac:dyDescent="0.35">
      <c r="C12" t="s">
        <v>1707</v>
      </c>
      <c r="D12" t="s">
        <v>2886</v>
      </c>
      <c r="E12" t="s">
        <v>2789</v>
      </c>
      <c r="I12" s="11" t="s">
        <v>2891</v>
      </c>
      <c r="J12" s="12">
        <f>SUMIFS(EPS!$J:$J,EPS!$D:$D,'7. Particulates'!C12,EPS!$C:$C,'7. Particulates'!D12,EPS!$B:$B,'7. Particulates'!E12)/10^6</f>
        <v>291986</v>
      </c>
      <c r="K12" s="12">
        <f>SUMIFS('2017 EPA Data'!$D:$D,'2017 EPA Data'!$G:$G,C12,'2017 EPA Data'!$F:$F,I12)/metricton_to_shortton</f>
        <v>280556.65545444639</v>
      </c>
      <c r="L12" s="76"/>
    </row>
    <row r="13" spans="1:12" x14ac:dyDescent="0.35">
      <c r="C13" t="s">
        <v>1707</v>
      </c>
      <c r="D13" t="s">
        <v>2887</v>
      </c>
      <c r="E13" t="s">
        <v>2789</v>
      </c>
      <c r="I13" s="11" t="s">
        <v>2892</v>
      </c>
      <c r="J13" s="12">
        <f>SUMIFS(EPS!$J:$J,EPS!$D:$D,'7. Particulates'!C13,EPS!$C:$C,'7. Particulates'!D13,EPS!$B:$B,'7. Particulates'!E13)/10^6</f>
        <v>172294</v>
      </c>
      <c r="K13" s="12">
        <f>SUMIFS('2017 EPA Data'!$D:$D,'2017 EPA Data'!$G:$G,C13,'2017 EPA Data'!$F:$F,I13)/metricton_to_shortton</f>
        <v>185552.44199798358</v>
      </c>
      <c r="L13" s="76"/>
    </row>
    <row r="14" spans="1:12" x14ac:dyDescent="0.35">
      <c r="C14" t="s">
        <v>1707</v>
      </c>
      <c r="D14" t="s">
        <v>2888</v>
      </c>
      <c r="E14" t="s">
        <v>2789</v>
      </c>
      <c r="I14" s="11" t="s">
        <v>1829</v>
      </c>
      <c r="J14" s="12">
        <f>SUMIFS(EPS!$J:$J,EPS!$D:$D,'7. Particulates'!C14,EPS!$C:$C,'7. Particulates'!D14,EPS!$B:$B,'7. Particulates'!E14)/10^6</f>
        <v>3174580</v>
      </c>
      <c r="K14" s="12">
        <f>SUMIFS('2017 EPA Data'!$D:$D,'2017 EPA Data'!$G:$G,C14,'2017 EPA Data'!$F:$F,"*"&amp;I14&amp;"*")/metricton_to_shortton</f>
        <v>1998106.9143511972</v>
      </c>
      <c r="L14" s="76"/>
    </row>
    <row r="15" spans="1:12" x14ac:dyDescent="0.35">
      <c r="C15" t="s">
        <v>1707</v>
      </c>
      <c r="I15" s="11" t="s">
        <v>3297</v>
      </c>
      <c r="J15" s="12">
        <f>SUMIFS(EPS!$J:$J,EPS!$D:$D,'7. Particulates'!C15,EPS!$C:$C,'7. Particulates'!D15,EPS!$B:$B,'7. Particulates'!E15)/10^6</f>
        <v>0</v>
      </c>
      <c r="K15" s="12">
        <f>SUMIFS('2017 EPA Data'!$D:$D,'2017 EPA Data'!$G:$G,C15,'2017 EPA Data'!$F:$F,I15)/metricton_to_shortton*INDEX(GWP!$C$2:$C$13,MATCH(C15,GWP!$B$2:$B$13,0))</f>
        <v>0</v>
      </c>
    </row>
    <row r="16" spans="1:12" x14ac:dyDescent="0.35">
      <c r="C16" t="s">
        <v>1707</v>
      </c>
      <c r="D16" t="s">
        <v>1770</v>
      </c>
      <c r="E16" t="s">
        <v>2789</v>
      </c>
      <c r="I16" s="11" t="s">
        <v>2018</v>
      </c>
      <c r="J16" s="12">
        <f>SUMIFS(EPS!$J:$J,EPS!$D:$D,'7. Particulates'!C16,EPS!$C:$C,'7. Particulates'!D16,EPS!$B:$B,'7. Particulates'!E16)/10^6</f>
        <v>75672.7</v>
      </c>
      <c r="K16" s="12">
        <f>SUMIFS('2017 EPA Data'!$D:$D,'2017 EPA Data'!$G:$G,C16,'2017 EPA Data'!$F:$F,I16)/metricton_to_shortton*INDEX(GWP!$C$2:$C$13,MATCH(C16,GWP!$B$2:$B$13,0))</f>
        <v>0</v>
      </c>
    </row>
    <row r="17" spans="3:12" x14ac:dyDescent="0.35">
      <c r="C17" t="s">
        <v>1707</v>
      </c>
      <c r="D17" t="s">
        <v>1771</v>
      </c>
      <c r="E17" t="s">
        <v>2789</v>
      </c>
      <c r="I17" s="11" t="s">
        <v>2019</v>
      </c>
      <c r="J17" s="12">
        <f>SUMIFS(EPS!$J:$J,EPS!$D:$D,'7. Particulates'!C17,EPS!$C:$C,'7. Particulates'!D17,EPS!$B:$B,'7. Particulates'!E17)/10^6</f>
        <v>0</v>
      </c>
      <c r="K17" s="12">
        <f>SUMIFS('2017 EPA Data'!$D:$D,'2017 EPA Data'!$G:$G,C17,'2017 EPA Data'!$F:$F,I17)/metricton_to_shortton*INDEX(GWP!$C$2:$C$13,MATCH(C17,GWP!$B$2:$B$13,0))</f>
        <v>0</v>
      </c>
    </row>
    <row r="18" spans="3:12" x14ac:dyDescent="0.35">
      <c r="C18" t="s">
        <v>1707</v>
      </c>
      <c r="D18" t="s">
        <v>1772</v>
      </c>
      <c r="E18" t="s">
        <v>2789</v>
      </c>
      <c r="I18" s="11" t="s">
        <v>2893</v>
      </c>
      <c r="J18" s="12">
        <f>SUMIFS(EPS!$J:$J,EPS!$D:$D,'7. Particulates'!C18,EPS!$C:$C,'7. Particulates'!D18,EPS!$B:$B,'7. Particulates'!E18)/10^6</f>
        <v>0</v>
      </c>
      <c r="K18" s="12">
        <f>SUMIFS('2017 EPA Data'!$D:$D,'2017 EPA Data'!$G:$G,C18,'2017 EPA Data'!$F:$F,I18)/metricton_to_shortton*INDEX(GWP!$C$2:$C$13,MATCH(C18,GWP!$B$2:$B$13,0))</f>
        <v>0</v>
      </c>
    </row>
    <row r="19" spans="3:12" x14ac:dyDescent="0.35">
      <c r="C19" t="s">
        <v>1707</v>
      </c>
      <c r="I19" s="11" t="s">
        <v>2899</v>
      </c>
      <c r="J19" s="12">
        <f>SUMIFS(EPS!$J:$J,EPS!$D:$D,'7. Particulates'!C19,EPS!$C:$C,'7. Particulates'!D19,EPS!$B:$B,'7. Particulates'!E19)/10^6</f>
        <v>0</v>
      </c>
      <c r="K19" s="12">
        <f>SUMIFS('2017 EPA Data'!$D:$D,'2017 EPA Data'!$G:$G,C19,'2017 EPA Data'!$F:$F,I19)/metricton_to_shortton</f>
        <v>2585304.0171776623</v>
      </c>
    </row>
    <row r="20" spans="3:12" x14ac:dyDescent="0.35">
      <c r="I20" s="11" t="s">
        <v>1809</v>
      </c>
      <c r="J20" s="61">
        <f>SUM(J10:J19)</f>
        <v>8728725.6999999993</v>
      </c>
      <c r="K20" s="20">
        <f>SUM(K10:K16)</f>
        <v>8169659.5686158165</v>
      </c>
      <c r="L20" s="8"/>
    </row>
    <row r="21" spans="3:12" x14ac:dyDescent="0.35">
      <c r="J21" s="20"/>
      <c r="K21" s="76"/>
      <c r="L21" s="8"/>
    </row>
    <row r="22" spans="3:12" x14ac:dyDescent="0.35">
      <c r="J22" s="20"/>
      <c r="K22" s="76"/>
      <c r="L22" s="8"/>
    </row>
    <row r="23" spans="3:12" x14ac:dyDescent="0.35">
      <c r="J23" s="20"/>
      <c r="K23" s="76"/>
      <c r="L23" s="8"/>
    </row>
    <row r="24" spans="3:12" x14ac:dyDescent="0.35">
      <c r="J24" s="20"/>
      <c r="K24" s="76"/>
      <c r="L24" s="8"/>
    </row>
    <row r="25" spans="3:12" x14ac:dyDescent="0.35">
      <c r="J25" s="20"/>
      <c r="K25" s="76"/>
      <c r="L25" s="8"/>
    </row>
    <row r="26" spans="3:12" x14ac:dyDescent="0.35">
      <c r="J26" s="20"/>
      <c r="K26" s="20"/>
      <c r="L26" s="8"/>
    </row>
    <row r="27" spans="3:12" x14ac:dyDescent="0.35">
      <c r="J27" s="20"/>
      <c r="K27" s="20"/>
      <c r="L27" s="8"/>
    </row>
    <row r="28" spans="3:12" x14ac:dyDescent="0.35">
      <c r="J28" s="20"/>
      <c r="K28" s="20"/>
      <c r="L28" s="8"/>
    </row>
    <row r="29" spans="3:12" x14ac:dyDescent="0.35">
      <c r="G29">
        <v>7.2</v>
      </c>
    </row>
    <row r="30" spans="3:12" x14ac:dyDescent="0.35">
      <c r="J30" s="11" t="s">
        <v>7044</v>
      </c>
      <c r="K30" s="11" t="s">
        <v>2890</v>
      </c>
    </row>
    <row r="31" spans="3:12" x14ac:dyDescent="0.35">
      <c r="C31" t="s">
        <v>1710</v>
      </c>
      <c r="D31" t="s">
        <v>1768</v>
      </c>
      <c r="E31" t="s">
        <v>2789</v>
      </c>
      <c r="I31" s="11" t="s">
        <v>2016</v>
      </c>
      <c r="J31" s="12">
        <f>SUMIFS(EPS!$J:$J,EPS!$D:$D,'7. Particulates'!C31,EPS!$C:$C,'7. Particulates'!D31,EPS!$B:$B,'7. Particulates'!E31)/10^6</f>
        <v>181685</v>
      </c>
      <c r="K31" s="12">
        <f>SUMIFS('2017 EPA Data'!$D:$D,'2017 EPA Data'!$G:$G,C31,'2017 EPA Data'!$F:$F,I31)/metricton_to_shortton</f>
        <v>213264.67030403487</v>
      </c>
      <c r="L31" s="76"/>
    </row>
    <row r="32" spans="3:12" x14ac:dyDescent="0.35">
      <c r="C32" t="s">
        <v>1710</v>
      </c>
      <c r="D32" t="s">
        <v>1769</v>
      </c>
      <c r="E32" t="s">
        <v>2789</v>
      </c>
      <c r="I32" s="11" t="s">
        <v>2017</v>
      </c>
      <c r="J32" s="12">
        <f>SUMIFS(EPS!$J:$J,EPS!$D:$D,'7. Particulates'!C32,EPS!$C:$C,'7. Particulates'!D32,EPS!$B:$B,'7. Particulates'!E32)/10^6</f>
        <v>834727</v>
      </c>
      <c r="K32" s="12">
        <f>SUMIFS('2017 EPA Data'!$D:$D,'2017 EPA Data'!$G:$G,C32,'2017 EPA Data'!$F:$F,I32)/metricton_to_shortton</f>
        <v>1256771.3198518569</v>
      </c>
      <c r="L32" s="76"/>
    </row>
    <row r="33" spans="3:12" x14ac:dyDescent="0.35">
      <c r="C33" t="s">
        <v>1710</v>
      </c>
      <c r="D33" t="s">
        <v>2886</v>
      </c>
      <c r="E33" t="s">
        <v>2789</v>
      </c>
      <c r="I33" s="11" t="s">
        <v>2891</v>
      </c>
      <c r="J33" s="12">
        <f>SUMIFS(EPS!$J:$J,EPS!$D:$D,'7. Particulates'!C33,EPS!$C:$C,'7. Particulates'!D33,EPS!$B:$B,'7. Particulates'!E33)/10^6</f>
        <v>24001.9</v>
      </c>
      <c r="K33" s="12">
        <f>SUMIFS('2017 EPA Data'!$D:$D,'2017 EPA Data'!$G:$G,C33,'2017 EPA Data'!$F:$F,I33)/metricton_to_shortton</f>
        <v>20243.156425976464</v>
      </c>
      <c r="L33" s="76"/>
    </row>
    <row r="34" spans="3:12" x14ac:dyDescent="0.35">
      <c r="C34" t="s">
        <v>1710</v>
      </c>
      <c r="D34" t="s">
        <v>2887</v>
      </c>
      <c r="E34" t="s">
        <v>2789</v>
      </c>
      <c r="I34" s="11" t="s">
        <v>2892</v>
      </c>
      <c r="J34" s="12">
        <f>SUMIFS(EPS!$J:$J,EPS!$D:$D,'7. Particulates'!C34,EPS!$C:$C,'7. Particulates'!D34,EPS!$B:$B,'7. Particulates'!E34)/10^6</f>
        <v>13791.3</v>
      </c>
      <c r="K34" s="12">
        <f>SUMIFS('2017 EPA Data'!$D:$D,'2017 EPA Data'!$G:$G,C34,'2017 EPA Data'!$F:$F,I34)/metricton_to_shortton</f>
        <v>20637.320523695078</v>
      </c>
      <c r="L34" s="76"/>
    </row>
    <row r="35" spans="3:12" x14ac:dyDescent="0.35">
      <c r="C35" t="s">
        <v>1710</v>
      </c>
      <c r="D35" t="s">
        <v>2888</v>
      </c>
      <c r="E35" t="s">
        <v>2789</v>
      </c>
      <c r="I35" s="11" t="s">
        <v>1829</v>
      </c>
      <c r="J35" s="12">
        <f>SUMIFS(EPS!$J:$J,EPS!$D:$D,'7. Particulates'!C35,EPS!$C:$C,'7. Particulates'!D35,EPS!$B:$B,'7. Particulates'!E35)/10^6</f>
        <v>765253</v>
      </c>
      <c r="K35" s="12">
        <f>SUMIFS('2017 EPA Data'!$D:$D,'2017 EPA Data'!$G:$G,C35,'2017 EPA Data'!$F:$F,"*"&amp;I35&amp;"*")/metricton_to_shortton</f>
        <v>760984.82693653926</v>
      </c>
      <c r="L35" s="76"/>
    </row>
    <row r="36" spans="3:12" x14ac:dyDescent="0.35">
      <c r="C36" t="s">
        <v>1710</v>
      </c>
      <c r="I36" s="11" t="s">
        <v>3297</v>
      </c>
      <c r="J36" s="12">
        <f>SUMIFS(EPS!$J:$J,EPS!$D:$D,'7. Particulates'!C36,EPS!$C:$C,'7. Particulates'!D36,EPS!$B:$B,'7. Particulates'!E36)/10^6</f>
        <v>0</v>
      </c>
      <c r="K36" s="12">
        <f>SUMIFS('2017 EPA Data'!$D:$D,'2017 EPA Data'!$G:$G,C36,'2017 EPA Data'!$F:$F,I36)/metricton_to_shortton*INDEX(GWP!$C$2:$C$13,MATCH(C36,GWP!$B$2:$B$13,0))</f>
        <v>0</v>
      </c>
    </row>
    <row r="37" spans="3:12" x14ac:dyDescent="0.35">
      <c r="C37" t="s">
        <v>1710</v>
      </c>
      <c r="D37" t="s">
        <v>1770</v>
      </c>
      <c r="E37" t="s">
        <v>2789</v>
      </c>
      <c r="I37" s="11" t="s">
        <v>2018</v>
      </c>
      <c r="J37" s="12">
        <f>SUMIFS(EPS!$J:$J,EPS!$D:$D,'7. Particulates'!C37,EPS!$C:$C,'7. Particulates'!D37,EPS!$B:$B,'7. Particulates'!E37)/10^6</f>
        <v>17526.400000000001</v>
      </c>
      <c r="K37" s="12">
        <f>SUMIFS('2017 EPA Data'!$D:$D,'2017 EPA Data'!$G:$G,C37,'2017 EPA Data'!$F:$F,I37)/metricton_to_shortton*INDEX(GWP!$C$2:$C$13,MATCH(C37,GWP!$B$2:$B$13,0))</f>
        <v>0</v>
      </c>
    </row>
    <row r="38" spans="3:12" x14ac:dyDescent="0.35">
      <c r="C38" t="s">
        <v>1710</v>
      </c>
      <c r="D38" t="s">
        <v>1771</v>
      </c>
      <c r="E38" t="s">
        <v>2789</v>
      </c>
      <c r="I38" s="11" t="s">
        <v>2019</v>
      </c>
      <c r="J38" s="12">
        <f>SUMIFS(EPS!$J:$J,EPS!$D:$D,'7. Particulates'!C38,EPS!$C:$C,'7. Particulates'!D38,EPS!$B:$B,'7. Particulates'!E38)/10^6</f>
        <v>0</v>
      </c>
      <c r="K38" s="12">
        <f>SUMIFS('2017 EPA Data'!$D:$D,'2017 EPA Data'!$G:$G,C38,'2017 EPA Data'!$F:$F,I38)/metricton_to_shortton*INDEX(GWP!$C$2:$C$13,MATCH(C38,GWP!$B$2:$B$13,0))</f>
        <v>0</v>
      </c>
    </row>
    <row r="39" spans="3:12" x14ac:dyDescent="0.35">
      <c r="C39" t="s">
        <v>1710</v>
      </c>
      <c r="D39" t="s">
        <v>1772</v>
      </c>
      <c r="E39" t="s">
        <v>2789</v>
      </c>
      <c r="I39" s="11" t="s">
        <v>2893</v>
      </c>
      <c r="J39" s="12">
        <f>SUMIFS(EPS!$J:$J,EPS!$D:$D,'7. Particulates'!C39,EPS!$C:$C,'7. Particulates'!D39,EPS!$B:$B,'7. Particulates'!E39)/10^6</f>
        <v>0</v>
      </c>
      <c r="K39" s="12">
        <f>SUMIFS('2017 EPA Data'!$D:$D,'2017 EPA Data'!$G:$G,C39,'2017 EPA Data'!$F:$F,I39)/metricton_to_shortton*INDEX(GWP!$C$2:$C$13,MATCH(C39,GWP!$B$2:$B$13,0))</f>
        <v>0</v>
      </c>
    </row>
    <row r="40" spans="3:12" x14ac:dyDescent="0.35">
      <c r="C40" t="s">
        <v>1710</v>
      </c>
      <c r="I40" s="11" t="s">
        <v>2899</v>
      </c>
      <c r="J40" s="12">
        <f>SUMIFS(EPS!$J:$J,EPS!$D:$D,'7. Particulates'!C40,EPS!$C:$C,'7. Particulates'!D40,EPS!$B:$B,'7. Particulates'!E40)/10^6</f>
        <v>0</v>
      </c>
      <c r="K40" s="12">
        <f>SUMIFS('2017 EPA Data'!$D:$D,'2017 EPA Data'!$G:$G,C40,'2017 EPA Data'!$F:$F,I40)/metricton_to_shortton</f>
        <v>200588.76070222317</v>
      </c>
    </row>
    <row r="41" spans="3:12" x14ac:dyDescent="0.35">
      <c r="I41" s="11" t="s">
        <v>1809</v>
      </c>
      <c r="J41" s="22">
        <f>SUM(J31:J40)</f>
        <v>1836984.5999999999</v>
      </c>
      <c r="K41" s="22">
        <f>SUM(K31:K40)</f>
        <v>2472490.0547443256</v>
      </c>
      <c r="L41" s="76"/>
    </row>
    <row r="42" spans="3:12" x14ac:dyDescent="0.35">
      <c r="J42" s="22"/>
      <c r="K42" s="22"/>
      <c r="L42" s="8"/>
    </row>
    <row r="43" spans="3:12" x14ac:dyDescent="0.35">
      <c r="J43" s="22"/>
      <c r="K43" s="22"/>
      <c r="L43" s="8"/>
    </row>
    <row r="44" spans="3:12" x14ac:dyDescent="0.35">
      <c r="J44" s="22"/>
      <c r="K44" s="22"/>
      <c r="L44" s="8"/>
    </row>
    <row r="45" spans="3:12" x14ac:dyDescent="0.35">
      <c r="J45" s="22"/>
      <c r="K45" s="22"/>
      <c r="L45" s="8"/>
    </row>
    <row r="46" spans="3:12" x14ac:dyDescent="0.35">
      <c r="J46" s="22"/>
      <c r="K46" s="22"/>
      <c r="L46" s="8"/>
    </row>
    <row r="47" spans="3:12" x14ac:dyDescent="0.35">
      <c r="J47" s="22"/>
      <c r="K47" s="22"/>
      <c r="L47" s="8"/>
    </row>
    <row r="48" spans="3:12" x14ac:dyDescent="0.35">
      <c r="J48" s="22"/>
      <c r="K48" s="22"/>
      <c r="L48" s="8"/>
    </row>
    <row r="49" spans="3:12" x14ac:dyDescent="0.35">
      <c r="J49" s="22"/>
      <c r="K49" s="22"/>
      <c r="L49" s="8"/>
    </row>
    <row r="50" spans="3:12" x14ac:dyDescent="0.35">
      <c r="G50">
        <v>7.3</v>
      </c>
    </row>
    <row r="51" spans="3:12" x14ac:dyDescent="0.35">
      <c r="J51" s="11" t="s">
        <v>7044</v>
      </c>
      <c r="K51" s="11" t="s">
        <v>2890</v>
      </c>
    </row>
    <row r="52" spans="3:12" x14ac:dyDescent="0.35">
      <c r="C52" t="s">
        <v>1709</v>
      </c>
      <c r="D52" t="s">
        <v>1768</v>
      </c>
      <c r="E52" t="s">
        <v>2789</v>
      </c>
      <c r="I52" s="11" t="s">
        <v>2016</v>
      </c>
      <c r="J52" s="12">
        <f>SUMIFS(EPS!$J:$J,EPS!$D:$D,'7. Particulates'!C52,EPS!$C:$C,'7. Particulates'!D52,EPS!$B:$B,'7. Particulates'!E52)/10^6</f>
        <v>142767</v>
      </c>
      <c r="K52" s="12">
        <f>SUMIFS('2017 EPA Data'!$D:$D,'2017 EPA Data'!$G:$G,C52,'2017 EPA Data'!$F:$F,I52)/metricton_to_shortton</f>
        <v>156240.56052261801</v>
      </c>
      <c r="L52" s="76"/>
    </row>
    <row r="53" spans="3:12" x14ac:dyDescent="0.35">
      <c r="C53" t="s">
        <v>1709</v>
      </c>
      <c r="D53" t="s">
        <v>1769</v>
      </c>
      <c r="E53" t="s">
        <v>2789</v>
      </c>
      <c r="I53" s="11" t="s">
        <v>2017</v>
      </c>
      <c r="J53" s="12">
        <f>SUMIFS(EPS!$J:$J,EPS!$D:$D,'7. Particulates'!C53,EPS!$C:$C,'7. Particulates'!D53,EPS!$B:$B,'7. Particulates'!E53)/10^6</f>
        <v>79445.399999999994</v>
      </c>
      <c r="K53" s="12">
        <f>SUMIFS('2017 EPA Data'!$D:$D,'2017 EPA Data'!$G:$G,C53,'2017 EPA Data'!$F:$F,I53)/metricton_to_shortton</f>
        <v>97342.357616402762</v>
      </c>
      <c r="L53" s="76"/>
    </row>
    <row r="54" spans="3:12" x14ac:dyDescent="0.35">
      <c r="C54" t="s">
        <v>1709</v>
      </c>
      <c r="D54" t="s">
        <v>2886</v>
      </c>
      <c r="E54" t="s">
        <v>2789</v>
      </c>
      <c r="I54" s="11" t="s">
        <v>2891</v>
      </c>
      <c r="J54" s="12">
        <f>SUMIFS(EPS!$J:$J,EPS!$D:$D,'7. Particulates'!C54,EPS!$C:$C,'7. Particulates'!D54,EPS!$B:$B,'7. Particulates'!E54)/10^6</f>
        <v>361594</v>
      </c>
      <c r="K54" s="12">
        <f>SUMIFS('2017 EPA Data'!$D:$D,'2017 EPA Data'!$G:$G,C54,'2017 EPA Data'!$F:$F,I54)/metricton_to_shortton</f>
        <v>312867.70478500583</v>
      </c>
      <c r="L54" s="76"/>
    </row>
    <row r="55" spans="3:12" x14ac:dyDescent="0.35">
      <c r="C55" t="s">
        <v>1709</v>
      </c>
      <c r="D55" t="s">
        <v>2887</v>
      </c>
      <c r="E55" t="s">
        <v>2789</v>
      </c>
      <c r="I55" s="11" t="s">
        <v>2892</v>
      </c>
      <c r="J55" s="12">
        <f>SUMIFS(EPS!$J:$J,EPS!$D:$D,'7. Particulates'!C55,EPS!$C:$C,'7. Particulates'!D55,EPS!$B:$B,'7. Particulates'!E55)/10^6</f>
        <v>48826.8</v>
      </c>
      <c r="K55" s="12">
        <f>SUMIFS('2017 EPA Data'!$D:$D,'2017 EPA Data'!$G:$G,C55,'2017 EPA Data'!$F:$F,I55)/metricton_to_shortton</f>
        <v>126224.83456764495</v>
      </c>
      <c r="L55" s="76"/>
    </row>
    <row r="56" spans="3:12" x14ac:dyDescent="0.35">
      <c r="C56" t="s">
        <v>1709</v>
      </c>
      <c r="D56" t="s">
        <v>2888</v>
      </c>
      <c r="E56" t="s">
        <v>2789</v>
      </c>
      <c r="I56" s="11" t="s">
        <v>1829</v>
      </c>
      <c r="J56" s="12">
        <f>SUMIFS(EPS!$J:$J,EPS!$D:$D,'7. Particulates'!C56,EPS!$C:$C,'7. Particulates'!D56,EPS!$B:$B,'7. Particulates'!E56)/10^6</f>
        <v>727540</v>
      </c>
      <c r="K56" s="12">
        <f>SUMIFS('2017 EPA Data'!$D:$D,'2017 EPA Data'!$G:$G,C56,'2017 EPA Data'!$F:$F,"*"&amp;I56&amp;"*")/metricton_to_shortton</f>
        <v>597079.25616563065</v>
      </c>
      <c r="L56" s="76"/>
    </row>
    <row r="57" spans="3:12" x14ac:dyDescent="0.35">
      <c r="C57" t="s">
        <v>1709</v>
      </c>
      <c r="I57" s="11" t="s">
        <v>3297</v>
      </c>
      <c r="J57" s="12">
        <f>SUMIFS(EPS!$J:$J,EPS!$D:$D,'7. Particulates'!C57,EPS!$C:$C,'7. Particulates'!D57,EPS!$B:$B,'7. Particulates'!E57)/10^6</f>
        <v>0</v>
      </c>
      <c r="K57" s="12">
        <f>SUMIFS('2017 EPA Data'!$D:$D,'2017 EPA Data'!$G:$G,C57,'2017 EPA Data'!$F:$F,I57)/metricton_to_shortton*INDEX(GWP!$C$2:$C$13,MATCH(C57,GWP!$B$2:$B$13,0))</f>
        <v>0</v>
      </c>
    </row>
    <row r="58" spans="3:12" x14ac:dyDescent="0.35">
      <c r="C58" t="s">
        <v>1709</v>
      </c>
      <c r="D58" t="s">
        <v>1770</v>
      </c>
      <c r="E58" t="s">
        <v>2789</v>
      </c>
      <c r="I58" s="11" t="s">
        <v>2018</v>
      </c>
      <c r="J58" s="12">
        <f>SUMIFS(EPS!$J:$J,EPS!$D:$D,'7. Particulates'!C58,EPS!$C:$C,'7. Particulates'!D58,EPS!$B:$B,'7. Particulates'!E58)/10^6</f>
        <v>9196.86</v>
      </c>
      <c r="K58" s="12">
        <f>SUMIFS('2017 EPA Data'!$D:$D,'2017 EPA Data'!$G:$G,C58,'2017 EPA Data'!$F:$F,I58)/metricton_to_shortton*INDEX(GWP!$C$2:$C$13,MATCH(C58,GWP!$B$2:$B$13,0))</f>
        <v>0</v>
      </c>
    </row>
    <row r="59" spans="3:12" x14ac:dyDescent="0.35">
      <c r="C59" t="s">
        <v>1709</v>
      </c>
      <c r="D59" t="s">
        <v>1771</v>
      </c>
      <c r="E59" t="s">
        <v>2789</v>
      </c>
      <c r="I59" s="11" t="s">
        <v>2019</v>
      </c>
      <c r="J59" s="12">
        <f>SUMIFS(EPS!$J:$J,EPS!$D:$D,'7. Particulates'!C59,EPS!$C:$C,'7. Particulates'!D59,EPS!$B:$B,'7. Particulates'!E59)/10^6</f>
        <v>0</v>
      </c>
      <c r="K59" s="12">
        <f>SUMIFS('2017 EPA Data'!$D:$D,'2017 EPA Data'!$G:$G,C59,'2017 EPA Data'!$F:$F,I59)/metricton_to_shortton*INDEX(GWP!$C$2:$C$13,MATCH(C59,GWP!$B$2:$B$13,0))</f>
        <v>0</v>
      </c>
    </row>
    <row r="60" spans="3:12" x14ac:dyDescent="0.35">
      <c r="C60" t="s">
        <v>1709</v>
      </c>
      <c r="D60" t="s">
        <v>1772</v>
      </c>
      <c r="E60" t="s">
        <v>2789</v>
      </c>
      <c r="I60" s="11" t="s">
        <v>2893</v>
      </c>
      <c r="J60" s="12">
        <f>SUMIFS(EPS!$J:$J,EPS!$D:$D,'7. Particulates'!C60,EPS!$C:$C,'7. Particulates'!D60,EPS!$B:$B,'7. Particulates'!E60)/10^6</f>
        <v>0</v>
      </c>
      <c r="K60" s="12">
        <f>SUMIFS('2017 EPA Data'!$D:$D,'2017 EPA Data'!$G:$G,C60,'2017 EPA Data'!$F:$F,I60)/metricton_to_shortton*INDEX(GWP!$C$2:$C$13,MATCH(C60,GWP!$B$2:$B$13,0))</f>
        <v>0</v>
      </c>
    </row>
    <row r="61" spans="3:12" x14ac:dyDescent="0.35">
      <c r="C61" t="s">
        <v>1709</v>
      </c>
      <c r="I61" s="11" t="s">
        <v>2899</v>
      </c>
      <c r="J61" s="12">
        <f>SUMIFS(EPS!$J:$J,EPS!$D:$D,'7. Particulates'!C61,EPS!$C:$C,'7. Particulates'!D61,EPS!$B:$B,'7. Particulates'!E61)/10^6</f>
        <v>0</v>
      </c>
      <c r="K61" s="12">
        <f>SUMIFS('2017 EPA Data'!$D:$D,'2017 EPA Data'!$G:$G,C61,'2017 EPA Data'!$F:$F,I61)/metricton_to_shortton</f>
        <v>3888594.5515103098</v>
      </c>
    </row>
    <row r="62" spans="3:12" x14ac:dyDescent="0.35">
      <c r="I62" s="11" t="s">
        <v>1809</v>
      </c>
      <c r="J62" s="20">
        <f>SUM(J52:J61)</f>
        <v>1369370.0600000003</v>
      </c>
      <c r="K62" s="20">
        <f>SUM(K52:K61)</f>
        <v>5178349.2651676126</v>
      </c>
      <c r="L62" s="8"/>
    </row>
    <row r="63" spans="3:12" x14ac:dyDescent="0.35">
      <c r="J63" s="20"/>
      <c r="K63" s="20"/>
      <c r="L63" s="8"/>
    </row>
    <row r="64" spans="3:12" x14ac:dyDescent="0.35">
      <c r="J64" s="20"/>
      <c r="K64" s="20"/>
      <c r="L64" s="8"/>
    </row>
    <row r="65" spans="3:12" x14ac:dyDescent="0.35">
      <c r="J65" s="20"/>
      <c r="K65" s="20"/>
      <c r="L65" s="8"/>
    </row>
    <row r="66" spans="3:12" x14ac:dyDescent="0.35">
      <c r="J66" s="20"/>
      <c r="K66" s="20"/>
      <c r="L66" s="8"/>
    </row>
    <row r="69" spans="3:12" x14ac:dyDescent="0.35">
      <c r="G69">
        <v>7.4</v>
      </c>
    </row>
    <row r="70" spans="3:12" x14ac:dyDescent="0.35">
      <c r="J70" s="11" t="s">
        <v>7044</v>
      </c>
      <c r="K70" s="11" t="s">
        <v>2890</v>
      </c>
    </row>
    <row r="71" spans="3:12" x14ac:dyDescent="0.35">
      <c r="C71" t="s">
        <v>1711</v>
      </c>
      <c r="D71" t="s">
        <v>1768</v>
      </c>
      <c r="E71" t="s">
        <v>2789</v>
      </c>
      <c r="I71" s="11" t="s">
        <v>2016</v>
      </c>
      <c r="J71" s="12">
        <f>SUMIFS(EPS!$J:$J,EPS!$D:$D,'7. Particulates'!C71,EPS!$C:$C,'7. Particulates'!D71,EPS!$B:$B,'7. Particulates'!E71)/10^6</f>
        <v>58953.1</v>
      </c>
      <c r="K71" s="12">
        <f>SUMIFS('2017 EPA Data'!$D:$D,'2017 EPA Data'!$G:$G,C71,'2017 EPA Data'!$F:$F,I71)/metricton_to_shortton</f>
        <v>61887.26764293485</v>
      </c>
      <c r="L71" s="76"/>
    </row>
    <row r="72" spans="3:12" x14ac:dyDescent="0.35">
      <c r="C72" t="s">
        <v>1711</v>
      </c>
      <c r="D72" t="s">
        <v>1769</v>
      </c>
      <c r="E72" t="s">
        <v>2789</v>
      </c>
      <c r="I72" s="11" t="s">
        <v>2017</v>
      </c>
      <c r="J72" s="12">
        <f>SUMIFS(EPS!$J:$J,EPS!$D:$D,'7. Particulates'!C72,EPS!$C:$C,'7. Particulates'!D72,EPS!$B:$B,'7. Particulates'!E72)/10^6</f>
        <v>4633.92</v>
      </c>
      <c r="K72" s="12">
        <f>SUMIFS('2017 EPA Data'!$D:$D,'2017 EPA Data'!$G:$G,C72,'2017 EPA Data'!$F:$F,I72)/metricton_to_shortton</f>
        <v>5502.3108183988152</v>
      </c>
      <c r="L72" s="76"/>
    </row>
    <row r="73" spans="3:12" x14ac:dyDescent="0.35">
      <c r="C73" t="s">
        <v>1711</v>
      </c>
      <c r="D73" t="s">
        <v>2886</v>
      </c>
      <c r="E73" t="s">
        <v>2789</v>
      </c>
      <c r="I73" s="11" t="s">
        <v>2891</v>
      </c>
      <c r="J73" s="12">
        <f>SUMIFS(EPS!$J:$J,EPS!$D:$D,'7. Particulates'!C73,EPS!$C:$C,'7. Particulates'!D73,EPS!$B:$B,'7. Particulates'!E73)/10^6</f>
        <v>18803.7</v>
      </c>
      <c r="K73" s="12">
        <f>SUMIFS('2017 EPA Data'!$D:$D,'2017 EPA Data'!$G:$G,C73,'2017 EPA Data'!$F:$F,I73)/metricton_to_shortton</f>
        <v>17688.877138915184</v>
      </c>
      <c r="L73" s="76"/>
    </row>
    <row r="74" spans="3:12" x14ac:dyDescent="0.35">
      <c r="C74" t="s">
        <v>1711</v>
      </c>
      <c r="D74" t="s">
        <v>2887</v>
      </c>
      <c r="E74" t="s">
        <v>2789</v>
      </c>
      <c r="I74" s="11" t="s">
        <v>2892</v>
      </c>
      <c r="J74" s="12">
        <f>SUMIFS(EPS!$J:$J,EPS!$D:$D,'7. Particulates'!C74,EPS!$C:$C,'7. Particulates'!D74,EPS!$B:$B,'7. Particulates'!E74)/10^6</f>
        <v>1989.7</v>
      </c>
      <c r="K74" s="12">
        <f>SUMIFS('2017 EPA Data'!$D:$D,'2017 EPA Data'!$G:$G,C74,'2017 EPA Data'!$F:$F,I74)/metricton_to_shortton</f>
        <v>4808.2507080151345</v>
      </c>
      <c r="L74" s="76"/>
    </row>
    <row r="75" spans="3:12" x14ac:dyDescent="0.35">
      <c r="C75" t="s">
        <v>1711</v>
      </c>
      <c r="D75" t="s">
        <v>2888</v>
      </c>
      <c r="E75" t="s">
        <v>2789</v>
      </c>
      <c r="I75" s="11" t="s">
        <v>1829</v>
      </c>
      <c r="J75" s="12">
        <f>SUMIFS(EPS!$J:$J,EPS!$D:$D,'7. Particulates'!C75,EPS!$C:$C,'7. Particulates'!D75,EPS!$B:$B,'7. Particulates'!E75)/10^6</f>
        <v>86190.399999999994</v>
      </c>
      <c r="K75" s="12">
        <f>SUMIFS('2017 EPA Data'!$D:$D,'2017 EPA Data'!$G:$G,C75,'2017 EPA Data'!$F:$F,"*"&amp;I75&amp;"*")/metricton_to_shortton</f>
        <v>32510.034090754922</v>
      </c>
      <c r="L75" s="76"/>
    </row>
    <row r="76" spans="3:12" x14ac:dyDescent="0.35">
      <c r="C76" t="s">
        <v>1711</v>
      </c>
      <c r="I76" s="11" t="s">
        <v>3297</v>
      </c>
      <c r="J76" s="12">
        <f>SUMIFS(EPS!$J:$J,EPS!$D:$D,'7. Particulates'!C76,EPS!$C:$C,'7. Particulates'!D76,EPS!$B:$B,'7. Particulates'!E76)/10^6</f>
        <v>0</v>
      </c>
      <c r="K76" s="12">
        <f>SUMIFS('2017 EPA Data'!$D:$D,'2017 EPA Data'!$G:$G,C76,'2017 EPA Data'!$F:$F,I76)/metricton_to_shortton*INDEX(GWP!$C$2:$C$13,MATCH(C76,GWP!$B$2:$B$13,0))</f>
        <v>0</v>
      </c>
    </row>
    <row r="77" spans="3:12" x14ac:dyDescent="0.35">
      <c r="C77" t="s">
        <v>1711</v>
      </c>
      <c r="D77" t="s">
        <v>1770</v>
      </c>
      <c r="E77" t="s">
        <v>2789</v>
      </c>
      <c r="I77" s="11" t="s">
        <v>2018</v>
      </c>
      <c r="J77" s="12">
        <f>SUMIFS(EPS!$J:$J,EPS!$D:$D,'7. Particulates'!C77,EPS!$C:$C,'7. Particulates'!D77,EPS!$B:$B,'7. Particulates'!E77)/10^6</f>
        <v>420.09</v>
      </c>
      <c r="K77" s="12">
        <f>SUMIFS('2017 EPA Data'!$D:$D,'2017 EPA Data'!$G:$G,C77,'2017 EPA Data'!$F:$F,I77)/metricton_to_shortton*INDEX(GWP!$C$2:$C$13,MATCH(C77,GWP!$B$2:$B$13,0))</f>
        <v>0</v>
      </c>
    </row>
    <row r="78" spans="3:12" x14ac:dyDescent="0.35">
      <c r="C78" t="s">
        <v>1711</v>
      </c>
      <c r="D78" t="s">
        <v>1771</v>
      </c>
      <c r="E78" t="s">
        <v>2789</v>
      </c>
      <c r="I78" s="11" t="s">
        <v>2019</v>
      </c>
      <c r="J78" s="12">
        <f>SUMIFS(EPS!$J:$J,EPS!$D:$D,'7. Particulates'!C78,EPS!$C:$C,'7. Particulates'!D78,EPS!$B:$B,'7. Particulates'!E78)/10^6</f>
        <v>0</v>
      </c>
      <c r="K78" s="12">
        <f>SUMIFS('2017 EPA Data'!$D:$D,'2017 EPA Data'!$G:$G,C78,'2017 EPA Data'!$F:$F,I78)/metricton_to_shortton*INDEX(GWP!$C$2:$C$13,MATCH(C78,GWP!$B$2:$B$13,0))</f>
        <v>0</v>
      </c>
    </row>
    <row r="79" spans="3:12" x14ac:dyDescent="0.35">
      <c r="C79" t="s">
        <v>1711</v>
      </c>
      <c r="D79" t="s">
        <v>1772</v>
      </c>
      <c r="E79" t="s">
        <v>2789</v>
      </c>
      <c r="I79" s="11" t="s">
        <v>2893</v>
      </c>
      <c r="J79" s="12">
        <f>SUMIFS(EPS!$J:$J,EPS!$D:$D,'7. Particulates'!C79,EPS!$C:$C,'7. Particulates'!D79,EPS!$B:$B,'7. Particulates'!E79)/10^6</f>
        <v>0</v>
      </c>
      <c r="K79" s="12">
        <f>SUMIFS('2017 EPA Data'!$D:$D,'2017 EPA Data'!$G:$G,C79,'2017 EPA Data'!$F:$F,I79)/metricton_to_shortton*INDEX(GWP!$C$2:$C$13,MATCH(C79,GWP!$B$2:$B$13,0))</f>
        <v>0</v>
      </c>
    </row>
    <row r="80" spans="3:12" x14ac:dyDescent="0.35">
      <c r="C80" t="s">
        <v>1711</v>
      </c>
      <c r="I80" s="11" t="s">
        <v>2899</v>
      </c>
      <c r="J80" s="12">
        <f>SUMIFS(EPS!$J:$J,EPS!$D:$D,'7. Particulates'!C80,EPS!$C:$C,'7. Particulates'!D80,EPS!$B:$B,'7. Particulates'!E80)/10^6</f>
        <v>0</v>
      </c>
      <c r="K80" s="12">
        <f>SUMIFS('2017 EPA Data'!$D:$D,'2017 EPA Data'!$G:$G,C80,'2017 EPA Data'!$F:$F,I80)/metricton_to_shortton</f>
        <v>134903.2645021019</v>
      </c>
    </row>
    <row r="81" spans="3:12" x14ac:dyDescent="0.35">
      <c r="I81" s="11" t="s">
        <v>1809</v>
      </c>
      <c r="J81" s="20">
        <f>SUM(J71:J80)</f>
        <v>170990.91</v>
      </c>
      <c r="K81" s="20">
        <f>SUM(K71:K80)</f>
        <v>257300.00490112082</v>
      </c>
      <c r="L81" s="8"/>
    </row>
    <row r="84" spans="3:12" x14ac:dyDescent="0.35">
      <c r="G84">
        <v>7.5</v>
      </c>
    </row>
    <row r="85" spans="3:12" x14ac:dyDescent="0.35">
      <c r="J85" s="11" t="s">
        <v>7044</v>
      </c>
      <c r="K85" s="11" t="s">
        <v>2890</v>
      </c>
    </row>
    <row r="86" spans="3:12" x14ac:dyDescent="0.35">
      <c r="C86" t="s">
        <v>1712</v>
      </c>
      <c r="D86" t="s">
        <v>1768</v>
      </c>
      <c r="E86" t="s">
        <v>2789</v>
      </c>
      <c r="I86" s="11" t="s">
        <v>2016</v>
      </c>
      <c r="J86" s="12">
        <f>SUMIFS(EPS!$J:$J,EPS!$D:$D,'7. Particulates'!C86,EPS!$C:$C,'7. Particulates'!D86,EPS!$B:$B,'7. Particulates'!E86)/10^6</f>
        <v>43453.9</v>
      </c>
      <c r="K86" s="12">
        <f>SUMIFS('2017 EPA Data'!$D:$D,'2017 EPA Data'!$G:$G,C86,'2017 EPA Data'!$F:$F,I86)/metricton_to_shortton</f>
        <v>48928.458031023947</v>
      </c>
      <c r="L86" s="76"/>
    </row>
    <row r="87" spans="3:12" x14ac:dyDescent="0.35">
      <c r="C87" t="s">
        <v>1712</v>
      </c>
      <c r="D87" t="s">
        <v>1769</v>
      </c>
      <c r="E87" t="s">
        <v>2789</v>
      </c>
      <c r="I87" s="11" t="s">
        <v>2017</v>
      </c>
      <c r="J87" s="12">
        <f>SUMIFS(EPS!$J:$J,EPS!$D:$D,'7. Particulates'!C87,EPS!$C:$C,'7. Particulates'!D87,EPS!$B:$B,'7. Particulates'!E87)/10^6</f>
        <v>17228.2</v>
      </c>
      <c r="K87" s="12">
        <f>SUMIFS('2017 EPA Data'!$D:$D,'2017 EPA Data'!$G:$G,C87,'2017 EPA Data'!$F:$F,I87)/metricton_to_shortton</f>
        <v>15770.130628770356</v>
      </c>
      <c r="L87" s="76"/>
    </row>
    <row r="88" spans="3:12" x14ac:dyDescent="0.35">
      <c r="C88" t="s">
        <v>1712</v>
      </c>
      <c r="D88" t="s">
        <v>2886</v>
      </c>
      <c r="E88" t="s">
        <v>2789</v>
      </c>
      <c r="I88" s="11" t="s">
        <v>2891</v>
      </c>
      <c r="J88" s="12">
        <f>SUMIFS(EPS!$J:$J,EPS!$D:$D,'7. Particulates'!C88,EPS!$C:$C,'7. Particulates'!D88,EPS!$B:$B,'7. Particulates'!E88)/10^6</f>
        <v>196502</v>
      </c>
      <c r="K88" s="12">
        <f>SUMIFS('2017 EPA Data'!$D:$D,'2017 EPA Data'!$G:$G,C88,'2017 EPA Data'!$F:$F,I88)/metricton_to_shortton</f>
        <v>164257.85889056453</v>
      </c>
      <c r="L88" s="76"/>
    </row>
    <row r="89" spans="3:12" x14ac:dyDescent="0.35">
      <c r="C89" t="s">
        <v>1712</v>
      </c>
      <c r="D89" t="s">
        <v>2887</v>
      </c>
      <c r="E89" t="s">
        <v>2789</v>
      </c>
      <c r="I89" s="11" t="s">
        <v>2892</v>
      </c>
      <c r="J89" s="12">
        <f>SUMIFS(EPS!$J:$J,EPS!$D:$D,'7. Particulates'!C89,EPS!$C:$C,'7. Particulates'!D89,EPS!$B:$B,'7. Particulates'!E89)/10^6</f>
        <v>30369.200000000001</v>
      </c>
      <c r="K89" s="12">
        <f>SUMIFS('2017 EPA Data'!$D:$D,'2017 EPA Data'!$G:$G,C89,'2017 EPA Data'!$F:$F,I89)/metricton_to_shortton</f>
        <v>76905.744809755939</v>
      </c>
      <c r="L89" s="76"/>
    </row>
    <row r="90" spans="3:12" x14ac:dyDescent="0.35">
      <c r="C90" t="s">
        <v>1712</v>
      </c>
      <c r="D90" t="s">
        <v>2888</v>
      </c>
      <c r="E90" t="s">
        <v>2789</v>
      </c>
      <c r="I90" s="11" t="s">
        <v>1829</v>
      </c>
      <c r="J90" s="12">
        <f>SUMIFS(EPS!$J:$J,EPS!$D:$D,'7. Particulates'!C90,EPS!$C:$C,'7. Particulates'!D90,EPS!$B:$B,'7. Particulates'!E90)/10^6</f>
        <v>190095</v>
      </c>
      <c r="K90" s="12">
        <f>SUMIFS('2017 EPA Data'!$D:$D,'2017 EPA Data'!$G:$G,C90,'2017 EPA Data'!$F:$F,"*"&amp;I90&amp;"*")/metricton_to_shortton</f>
        <v>155456.30682393018</v>
      </c>
      <c r="L90" s="76"/>
    </row>
    <row r="91" spans="3:12" x14ac:dyDescent="0.35">
      <c r="C91" t="s">
        <v>1712</v>
      </c>
      <c r="I91" s="11" t="s">
        <v>3297</v>
      </c>
      <c r="J91" s="12">
        <f>SUMIFS(EPS!$J:$J,EPS!$D:$D,'7. Particulates'!C91,EPS!$C:$C,'7. Particulates'!D91,EPS!$B:$B,'7. Particulates'!E91)/10^6</f>
        <v>0</v>
      </c>
      <c r="K91" s="12">
        <f>SUMIFS('2017 EPA Data'!$D:$D,'2017 EPA Data'!$G:$G,C91,'2017 EPA Data'!$F:$F,I91)/metricton_to_shortton*INDEX(GWP!$C$2:$C$13,MATCH(C91,GWP!$B$2:$B$13,0))</f>
        <v>0</v>
      </c>
    </row>
    <row r="92" spans="3:12" x14ac:dyDescent="0.35">
      <c r="C92" t="s">
        <v>1712</v>
      </c>
      <c r="D92" t="s">
        <v>1770</v>
      </c>
      <c r="E92" t="s">
        <v>2789</v>
      </c>
      <c r="I92" s="11" t="s">
        <v>2018</v>
      </c>
      <c r="J92" s="12">
        <f>SUMIFS(EPS!$J:$J,EPS!$D:$D,'7. Particulates'!C92,EPS!$C:$C,'7. Particulates'!D92,EPS!$B:$B,'7. Particulates'!E92)/10^6</f>
        <v>3192.64</v>
      </c>
      <c r="K92" s="12">
        <f>SUMIFS('2017 EPA Data'!$D:$D,'2017 EPA Data'!$G:$G,C92,'2017 EPA Data'!$F:$F,I92)/metricton_to_shortton*INDEX(GWP!$C$2:$C$13,MATCH(C92,GWP!$B$2:$B$13,0))</f>
        <v>0</v>
      </c>
    </row>
    <row r="93" spans="3:12" x14ac:dyDescent="0.35">
      <c r="C93" t="s">
        <v>1712</v>
      </c>
      <c r="D93" t="s">
        <v>1771</v>
      </c>
      <c r="E93" t="s">
        <v>2789</v>
      </c>
      <c r="I93" s="11" t="s">
        <v>2019</v>
      </c>
      <c r="J93" s="12">
        <f>SUMIFS(EPS!$J:$J,EPS!$D:$D,'7. Particulates'!C93,EPS!$C:$C,'7. Particulates'!D93,EPS!$B:$B,'7. Particulates'!E93)/10^6</f>
        <v>0</v>
      </c>
      <c r="K93" s="12">
        <f>SUMIFS('2017 EPA Data'!$D:$D,'2017 EPA Data'!$G:$G,C93,'2017 EPA Data'!$F:$F,I93)/metricton_to_shortton*INDEX(GWP!$C$2:$C$13,MATCH(C93,GWP!$B$2:$B$13,0))</f>
        <v>0</v>
      </c>
    </row>
    <row r="94" spans="3:12" x14ac:dyDescent="0.35">
      <c r="C94" t="s">
        <v>1712</v>
      </c>
      <c r="D94" t="s">
        <v>1772</v>
      </c>
      <c r="E94" t="s">
        <v>2789</v>
      </c>
      <c r="I94" s="11" t="s">
        <v>2893</v>
      </c>
      <c r="J94" s="12">
        <f>SUMIFS(EPS!$J:$J,EPS!$D:$D,'7. Particulates'!C94,EPS!$C:$C,'7. Particulates'!D94,EPS!$B:$B,'7. Particulates'!E94)/10^6</f>
        <v>0</v>
      </c>
      <c r="K94" s="12">
        <f>SUMIFS('2017 EPA Data'!$D:$D,'2017 EPA Data'!$G:$G,C94,'2017 EPA Data'!$F:$F,I94)/metricton_to_shortton*INDEX(GWP!$C$2:$C$13,MATCH(C94,GWP!$B$2:$B$13,0))</f>
        <v>0</v>
      </c>
    </row>
    <row r="95" spans="3:12" x14ac:dyDescent="0.35">
      <c r="C95" t="s">
        <v>1712</v>
      </c>
      <c r="I95" s="11" t="s">
        <v>2899</v>
      </c>
      <c r="J95" s="12">
        <f>SUMIFS(EPS!$J:$J,EPS!$D:$D,'7. Particulates'!C95,EPS!$C:$C,'7. Particulates'!D95,EPS!$B:$B,'7. Particulates'!E95)/10^6</f>
        <v>0</v>
      </c>
      <c r="K95" s="12">
        <f>SUMIFS('2017 EPA Data'!$D:$D,'2017 EPA Data'!$G:$G,C95,'2017 EPA Data'!$F:$F,I95)/metricton_to_shortton</f>
        <v>1213541.4584491858</v>
      </c>
    </row>
    <row r="96" spans="3:12" x14ac:dyDescent="0.35">
      <c r="I96" s="11" t="s">
        <v>1809</v>
      </c>
      <c r="J96" s="20">
        <f>SUM(J86:J95)</f>
        <v>480840.94</v>
      </c>
      <c r="K96" s="20">
        <f>SUM(K86:K95)</f>
        <v>1674859.9576332308</v>
      </c>
      <c r="L96" s="8"/>
    </row>
    <row r="100" spans="3:12" x14ac:dyDescent="0.35">
      <c r="G100">
        <v>7.6</v>
      </c>
    </row>
    <row r="101" spans="3:12" x14ac:dyDescent="0.35">
      <c r="J101" s="11" t="s">
        <v>7044</v>
      </c>
      <c r="K101" s="11" t="s">
        <v>2890</v>
      </c>
    </row>
    <row r="102" spans="3:12" x14ac:dyDescent="0.35">
      <c r="C102" t="s">
        <v>1705</v>
      </c>
      <c r="D102" t="s">
        <v>1768</v>
      </c>
      <c r="E102" t="s">
        <v>2789</v>
      </c>
      <c r="I102" s="11" t="s">
        <v>2016</v>
      </c>
      <c r="J102" s="12">
        <f>SUMIFS(EPS!$J:$J,EPS!$D:$D,'7. Particulates'!C102,EPS!$C:$C,'7. Particulates'!D102,EPS!$B:$B,'7. Particulates'!E102)/10^6</f>
        <v>1571700</v>
      </c>
      <c r="K102" s="12">
        <f>SUMIFS('2017 EPA Data'!$D:$D,'2017 EPA Data'!$G:$G,C102,'2017 EPA Data'!$F:$F,I102)/metricton_to_shortton</f>
        <v>1663886.8903605521</v>
      </c>
      <c r="L102" s="76"/>
    </row>
    <row r="103" spans="3:12" x14ac:dyDescent="0.35">
      <c r="C103" t="s">
        <v>1705</v>
      </c>
      <c r="D103" t="s">
        <v>1769</v>
      </c>
      <c r="E103" t="s">
        <v>2789</v>
      </c>
      <c r="I103" s="11" t="s">
        <v>2017</v>
      </c>
      <c r="J103" s="12">
        <f>SUMIFS(EPS!$J:$J,EPS!$D:$D,'7. Particulates'!C103,EPS!$C:$C,'7. Particulates'!D103,EPS!$B:$B,'7. Particulates'!E103)/10^6</f>
        <v>27747.7</v>
      </c>
      <c r="K103" s="12">
        <f>SUMIFS('2017 EPA Data'!$D:$D,'2017 EPA Data'!$G:$G,C103,'2017 EPA Data'!$F:$F,I103)/metricton_to_shortton</f>
        <v>28933.265013072501</v>
      </c>
      <c r="L103" s="76"/>
    </row>
    <row r="104" spans="3:12" x14ac:dyDescent="0.35">
      <c r="C104" t="s">
        <v>1705</v>
      </c>
      <c r="D104" t="s">
        <v>2886</v>
      </c>
      <c r="E104" t="s">
        <v>2789</v>
      </c>
      <c r="I104" s="11" t="s">
        <v>2891</v>
      </c>
      <c r="J104" s="12">
        <f>SUMIFS(EPS!$J:$J,EPS!$D:$D,'7. Particulates'!C104,EPS!$C:$C,'7. Particulates'!D104,EPS!$B:$B,'7. Particulates'!E104)/10^6</f>
        <v>298806</v>
      </c>
      <c r="K104" s="12">
        <f>SUMIFS('2017 EPA Data'!$D:$D,'2017 EPA Data'!$G:$G,C104,'2017 EPA Data'!$F:$F,I104)/metricton_to_shortton</f>
        <v>315281.11583098618</v>
      </c>
      <c r="L104" s="76"/>
    </row>
    <row r="105" spans="3:12" x14ac:dyDescent="0.35">
      <c r="C105" t="s">
        <v>1705</v>
      </c>
      <c r="D105" t="s">
        <v>2887</v>
      </c>
      <c r="E105" t="s">
        <v>2789</v>
      </c>
      <c r="I105" s="11" t="s">
        <v>2892</v>
      </c>
      <c r="J105" s="12">
        <f>SUMIFS(EPS!$J:$J,EPS!$D:$D,'7. Particulates'!C105,EPS!$C:$C,'7. Particulates'!D105,EPS!$B:$B,'7. Particulates'!E105)/10^6</f>
        <v>17458.900000000001</v>
      </c>
      <c r="K105" s="12">
        <f>SUMIFS('2017 EPA Data'!$D:$D,'2017 EPA Data'!$G:$G,C105,'2017 EPA Data'!$F:$F,I105)/metricton_to_shortton</f>
        <v>30704.749543556463</v>
      </c>
      <c r="L105" s="76"/>
    </row>
    <row r="106" spans="3:12" x14ac:dyDescent="0.35">
      <c r="C106" t="s">
        <v>1705</v>
      </c>
      <c r="D106" t="s">
        <v>2888</v>
      </c>
      <c r="E106" t="s">
        <v>2789</v>
      </c>
      <c r="I106" s="11" t="s">
        <v>1829</v>
      </c>
      <c r="J106" s="12">
        <f>SUMIFS(EPS!$J:$J,EPS!$D:$D,'7. Particulates'!C106,EPS!$C:$C,'7. Particulates'!D106,EPS!$B:$B,'7. Particulates'!E106)/10^6</f>
        <v>5355910</v>
      </c>
      <c r="K106" s="12">
        <f>SUMIFS('2017 EPA Data'!$D:$D,'2017 EPA Data'!$G:$G,C106,'2017 EPA Data'!$F:$F,"*"&amp;I106&amp;"*")/metricton_to_shortton</f>
        <v>6608013.2974355873</v>
      </c>
      <c r="L106" s="76"/>
    </row>
    <row r="107" spans="3:12" x14ac:dyDescent="0.35">
      <c r="C107" t="s">
        <v>1705</v>
      </c>
      <c r="I107" s="11" t="s">
        <v>3297</v>
      </c>
      <c r="J107" s="12">
        <f>SUMIFS(EPS!$J:$J,EPS!$D:$D,'7. Particulates'!C107,EPS!$C:$C,'7. Particulates'!D107,EPS!$B:$B,'7. Particulates'!E107)/10^6</f>
        <v>0</v>
      </c>
      <c r="K107" s="12">
        <f>SUMIFS('2017 EPA Data'!$D:$D,'2017 EPA Data'!$G:$G,C107,'2017 EPA Data'!$F:$F,I107)/metricton_to_shortton*INDEX(GWP!$C$2:$C$13,MATCH(C107,GWP!$B$2:$B$13,0))</f>
        <v>0</v>
      </c>
    </row>
    <row r="108" spans="3:12" x14ac:dyDescent="0.35">
      <c r="C108" t="s">
        <v>1705</v>
      </c>
      <c r="D108" t="s">
        <v>1770</v>
      </c>
      <c r="E108" t="s">
        <v>2789</v>
      </c>
      <c r="I108" s="11" t="s">
        <v>2018</v>
      </c>
      <c r="J108" s="12">
        <f>SUMIFS(EPS!$J:$J,EPS!$D:$D,'7. Particulates'!C108,EPS!$C:$C,'7. Particulates'!D108,EPS!$B:$B,'7. Particulates'!E108)/10^6</f>
        <v>7364.53</v>
      </c>
      <c r="K108" s="12">
        <f>SUMIFS('2017 EPA Data'!$D:$D,'2017 EPA Data'!$G:$G,C108,'2017 EPA Data'!$F:$F,I108)/metricton_to_shortton*INDEX(GWP!$C$2:$C$13,MATCH(C108,GWP!$B$2:$B$13,0))</f>
        <v>0</v>
      </c>
    </row>
    <row r="109" spans="3:12" x14ac:dyDescent="0.35">
      <c r="C109" t="s">
        <v>1705</v>
      </c>
      <c r="D109" t="s">
        <v>1771</v>
      </c>
      <c r="E109" t="s">
        <v>2789</v>
      </c>
      <c r="I109" s="11" t="s">
        <v>2019</v>
      </c>
      <c r="J109" s="12">
        <f>SUMIFS(EPS!$J:$J,EPS!$D:$D,'7. Particulates'!C109,EPS!$C:$C,'7. Particulates'!D109,EPS!$B:$B,'7. Particulates'!E109)/10^6</f>
        <v>0</v>
      </c>
      <c r="K109" s="12">
        <f>SUMIFS('2017 EPA Data'!$D:$D,'2017 EPA Data'!$G:$G,C109,'2017 EPA Data'!$F:$F,I109)/metricton_to_shortton*INDEX(GWP!$C$2:$C$13,MATCH(C109,GWP!$B$2:$B$13,0))</f>
        <v>0</v>
      </c>
    </row>
    <row r="110" spans="3:12" x14ac:dyDescent="0.35">
      <c r="C110" t="s">
        <v>1705</v>
      </c>
      <c r="D110" t="s">
        <v>1772</v>
      </c>
      <c r="E110" t="s">
        <v>2789</v>
      </c>
      <c r="I110" s="11" t="s">
        <v>2893</v>
      </c>
      <c r="J110" s="12">
        <f>SUMIFS(EPS!$J:$J,EPS!$D:$D,'7. Particulates'!C110,EPS!$C:$C,'7. Particulates'!D110,EPS!$B:$B,'7. Particulates'!E110)/10^6</f>
        <v>0</v>
      </c>
      <c r="K110" s="12">
        <f>SUMIFS('2017 EPA Data'!$D:$D,'2017 EPA Data'!$G:$G,C110,'2017 EPA Data'!$F:$F,I110)/metricton_to_shortton*INDEX(GWP!$C$2:$C$13,MATCH(C110,GWP!$B$2:$B$13,0))</f>
        <v>0</v>
      </c>
    </row>
    <row r="111" spans="3:12" x14ac:dyDescent="0.35">
      <c r="C111" t="s">
        <v>1705</v>
      </c>
      <c r="I111" s="11" t="s">
        <v>2899</v>
      </c>
      <c r="J111" s="12">
        <f>SUMIFS(EPS!$J:$J,EPS!$D:$D,'7. Particulates'!C111,EPS!$C:$C,'7. Particulates'!D111,EPS!$B:$B,'7. Particulates'!E111)/10^6</f>
        <v>0</v>
      </c>
      <c r="K111" s="12">
        <f>SUMIFS('2017 EPA Data'!$D:$D,'2017 EPA Data'!$G:$G,C111,'2017 EPA Data'!$F:$F,I111)/metricton_to_shortton</f>
        <v>30458115.589413121</v>
      </c>
    </row>
    <row r="112" spans="3:12" x14ac:dyDescent="0.35">
      <c r="I112" s="11" t="s">
        <v>1809</v>
      </c>
      <c r="J112" s="20">
        <f>SUM(J102:J111)</f>
        <v>7278987.1299999999</v>
      </c>
      <c r="K112" s="20">
        <f>SUM(K102:K111)</f>
        <v>39104934.907596871</v>
      </c>
    </row>
    <row r="113" spans="3:12" x14ac:dyDescent="0.35">
      <c r="I113" s="11"/>
      <c r="J113" s="20"/>
      <c r="K113" s="20"/>
    </row>
    <row r="114" spans="3:12" x14ac:dyDescent="0.35">
      <c r="I114" s="11"/>
      <c r="J114" s="20"/>
      <c r="K114" s="20"/>
    </row>
    <row r="115" spans="3:12" x14ac:dyDescent="0.35">
      <c r="I115" s="11"/>
      <c r="J115" s="20"/>
      <c r="K115" s="20"/>
    </row>
    <row r="116" spans="3:12" x14ac:dyDescent="0.35">
      <c r="I116" s="11"/>
      <c r="J116" s="20"/>
      <c r="K116" s="20"/>
    </row>
    <row r="117" spans="3:12" x14ac:dyDescent="0.35">
      <c r="I117" s="11"/>
      <c r="J117" s="20"/>
      <c r="K117" s="20"/>
    </row>
    <row r="119" spans="3:12" x14ac:dyDescent="0.35">
      <c r="G119">
        <v>7.7</v>
      </c>
    </row>
    <row r="120" spans="3:12" x14ac:dyDescent="0.35">
      <c r="J120" s="11" t="s">
        <v>7044</v>
      </c>
      <c r="K120" s="11" t="s">
        <v>2890</v>
      </c>
    </row>
    <row r="121" spans="3:12" x14ac:dyDescent="0.35">
      <c r="C121" t="s">
        <v>1706</v>
      </c>
      <c r="D121" t="s">
        <v>1768</v>
      </c>
      <c r="E121" t="s">
        <v>2789</v>
      </c>
      <c r="I121" s="11" t="s">
        <v>2016</v>
      </c>
      <c r="J121" s="12">
        <f>SUMIFS(EPS!$J:$J,EPS!$D:$D,'7. Particulates'!C121,EPS!$C:$C,'7. Particulates'!D121,EPS!$B:$B,'7. Particulates'!E121)/10^6</f>
        <v>17303000</v>
      </c>
      <c r="K121" s="12">
        <f>SUMIFS('2017 EPA Data'!$D:$D,'2017 EPA Data'!$G:$G,C121,'2017 EPA Data'!$F:$F,I121)/metricton_to_shortton</f>
        <v>18479880.193625078</v>
      </c>
      <c r="L121" s="76"/>
    </row>
    <row r="122" spans="3:12" x14ac:dyDescent="0.35">
      <c r="C122" t="s">
        <v>1706</v>
      </c>
      <c r="D122" t="s">
        <v>1769</v>
      </c>
      <c r="E122" t="s">
        <v>2789</v>
      </c>
      <c r="I122" s="11" t="s">
        <v>2017</v>
      </c>
      <c r="J122" s="12">
        <f>SUMIFS(EPS!$J:$J,EPS!$D:$D,'7. Particulates'!C122,EPS!$C:$C,'7. Particulates'!D122,EPS!$B:$B,'7. Particulates'!E122)/10^6</f>
        <v>417540</v>
      </c>
      <c r="K122" s="12">
        <f>SUMIFS('2017 EPA Data'!$D:$D,'2017 EPA Data'!$G:$G,C122,'2017 EPA Data'!$F:$F,I122)/metricton_to_shortton</f>
        <v>533370.27702378295</v>
      </c>
      <c r="L122" s="76"/>
    </row>
    <row r="123" spans="3:12" x14ac:dyDescent="0.35">
      <c r="C123" t="s">
        <v>1706</v>
      </c>
      <c r="D123" t="s">
        <v>2886</v>
      </c>
      <c r="E123" t="s">
        <v>2789</v>
      </c>
      <c r="I123" s="11" t="s">
        <v>2891</v>
      </c>
      <c r="J123" s="12">
        <f>SUMIFS(EPS!$J:$J,EPS!$D:$D,'7. Particulates'!C123,EPS!$C:$C,'7. Particulates'!D123,EPS!$B:$B,'7. Particulates'!E123)/10^6</f>
        <v>2137200</v>
      </c>
      <c r="K123" s="12">
        <f>SUMIFS('2017 EPA Data'!$D:$D,'2017 EPA Data'!$G:$G,C123,'2017 EPA Data'!$F:$F,I123)/metricton_to_shortton</f>
        <v>2272763.5846088403</v>
      </c>
      <c r="L123" s="76"/>
    </row>
    <row r="124" spans="3:12" x14ac:dyDescent="0.35">
      <c r="C124" t="s">
        <v>1706</v>
      </c>
      <c r="D124" t="s">
        <v>2887</v>
      </c>
      <c r="E124" t="s">
        <v>2789</v>
      </c>
      <c r="I124" s="11" t="s">
        <v>2892</v>
      </c>
      <c r="J124" s="12">
        <f>SUMIFS(EPS!$J:$J,EPS!$D:$D,'7. Particulates'!C124,EPS!$C:$C,'7. Particulates'!D124,EPS!$B:$B,'7. Particulates'!E124)/10^6</f>
        <v>109831</v>
      </c>
      <c r="K124" s="12">
        <f>SUMIFS('2017 EPA Data'!$D:$D,'2017 EPA Data'!$G:$G,C124,'2017 EPA Data'!$F:$F,I124)/metricton_to_shortton</f>
        <v>190659.09523463089</v>
      </c>
      <c r="L124" s="76"/>
    </row>
    <row r="125" spans="3:12" x14ac:dyDescent="0.35">
      <c r="C125" t="s">
        <v>1706</v>
      </c>
      <c r="D125" t="s">
        <v>2888</v>
      </c>
      <c r="E125" t="s">
        <v>2789</v>
      </c>
      <c r="I125" s="11" t="s">
        <v>1829</v>
      </c>
      <c r="J125" s="12">
        <f>SUMIFS(EPS!$J:$J,EPS!$D:$D,'7. Particulates'!C125,EPS!$C:$C,'7. Particulates'!D125,EPS!$B:$B,'7. Particulates'!E125)/10^6</f>
        <v>14160000</v>
      </c>
      <c r="K125" s="12">
        <f>SUMIFS('2017 EPA Data'!$D:$D,'2017 EPA Data'!$G:$G,C125,'2017 EPA Data'!$F:$F,"*"&amp;I125&amp;"*")/metricton_to_shortton</f>
        <v>3476743.1285955627</v>
      </c>
      <c r="L125" s="76"/>
    </row>
    <row r="126" spans="3:12" x14ac:dyDescent="0.35">
      <c r="C126" t="s">
        <v>1706</v>
      </c>
      <c r="I126" s="11" t="s">
        <v>3297</v>
      </c>
      <c r="J126" s="12">
        <f>SUMIFS(EPS!$J:$J,EPS!$D:$D,'7. Particulates'!C126,EPS!$C:$C,'7. Particulates'!D126,EPS!$B:$B,'7. Particulates'!E126)/10^6</f>
        <v>0</v>
      </c>
      <c r="K126" s="12">
        <f>SUMIFS('2017 EPA Data'!$D:$D,'2017 EPA Data'!$G:$G,C126,'2017 EPA Data'!$F:$F,I126)/metricton_to_shortton*INDEX(GWP!$C$2:$C$13,MATCH(C126,GWP!$B$2:$B$13,0))</f>
        <v>0</v>
      </c>
    </row>
    <row r="127" spans="3:12" x14ac:dyDescent="0.35">
      <c r="C127" t="s">
        <v>1706</v>
      </c>
      <c r="D127" t="s">
        <v>1770</v>
      </c>
      <c r="E127" t="s">
        <v>2789</v>
      </c>
      <c r="I127" s="11" t="s">
        <v>2018</v>
      </c>
      <c r="J127" s="12">
        <f>SUMIFS(EPS!$J:$J,EPS!$D:$D,'7. Particulates'!C127,EPS!$C:$C,'7. Particulates'!D127,EPS!$B:$B,'7. Particulates'!E127)/10^6</f>
        <v>51375.6</v>
      </c>
      <c r="K127" s="12">
        <f>SUMIFS('2017 EPA Data'!$D:$D,'2017 EPA Data'!$G:$G,C127,'2017 EPA Data'!$F:$F,I127)/metricton_to_shortton*INDEX(GWP!$C$2:$C$13,MATCH(C127,GWP!$B$2:$B$13,0))</f>
        <v>0</v>
      </c>
    </row>
    <row r="128" spans="3:12" x14ac:dyDescent="0.35">
      <c r="C128" t="s">
        <v>1706</v>
      </c>
      <c r="D128" t="s">
        <v>1771</v>
      </c>
      <c r="E128" t="s">
        <v>2789</v>
      </c>
      <c r="I128" s="11" t="s">
        <v>2019</v>
      </c>
      <c r="J128" s="12">
        <f>SUMIFS(EPS!$J:$J,EPS!$D:$D,'7. Particulates'!C128,EPS!$C:$C,'7. Particulates'!D128,EPS!$B:$B,'7. Particulates'!E128)/10^6</f>
        <v>0</v>
      </c>
      <c r="K128" s="12">
        <f>SUMIFS('2017 EPA Data'!$D:$D,'2017 EPA Data'!$G:$G,C128,'2017 EPA Data'!$F:$F,I128)/metricton_to_shortton*INDEX(GWP!$C$2:$C$13,MATCH(C128,GWP!$B$2:$B$13,0))</f>
        <v>0</v>
      </c>
    </row>
    <row r="129" spans="3:12" x14ac:dyDescent="0.35">
      <c r="C129" t="s">
        <v>1706</v>
      </c>
      <c r="D129" t="s">
        <v>1772</v>
      </c>
      <c r="E129" t="s">
        <v>2789</v>
      </c>
      <c r="I129" s="11" t="s">
        <v>2893</v>
      </c>
      <c r="J129" s="12">
        <f>SUMIFS(EPS!$J:$J,EPS!$D:$D,'7. Particulates'!C129,EPS!$C:$C,'7. Particulates'!D129,EPS!$B:$B,'7. Particulates'!E129)/10^6</f>
        <v>0</v>
      </c>
      <c r="K129" s="12">
        <f>SUMIFS('2017 EPA Data'!$D:$D,'2017 EPA Data'!$G:$G,C129,'2017 EPA Data'!$F:$F,I129)/metricton_to_shortton*INDEX(GWP!$C$2:$C$13,MATCH(C129,GWP!$B$2:$B$13,0))</f>
        <v>0</v>
      </c>
    </row>
    <row r="130" spans="3:12" x14ac:dyDescent="0.35">
      <c r="C130" t="s">
        <v>1706</v>
      </c>
      <c r="I130" s="11" t="s">
        <v>2899</v>
      </c>
      <c r="J130" s="12">
        <f>SUMIFS(EPS!$J:$J,EPS!$D:$D,'7. Particulates'!C130,EPS!$C:$C,'7. Particulates'!D130,EPS!$B:$B,'7. Particulates'!E130)/10^6</f>
        <v>0</v>
      </c>
      <c r="K130" s="12">
        <f>SUMIFS('2017 EPA Data'!$D:$D,'2017 EPA Data'!$G:$G,C130,'2017 EPA Data'!$F:$F,I130)/metricton_to_shortton</f>
        <v>39452429.749709427</v>
      </c>
    </row>
    <row r="131" spans="3:12" x14ac:dyDescent="0.35">
      <c r="I131" s="11" t="s">
        <v>1809</v>
      </c>
      <c r="J131" s="20">
        <f>SUM(J121:J130)</f>
        <v>34178946.600000001</v>
      </c>
      <c r="K131" s="20">
        <f>SUM(K121:K130)</f>
        <v>64405846.028797328</v>
      </c>
    </row>
    <row r="137" spans="3:12" x14ac:dyDescent="0.35">
      <c r="G137">
        <v>7.8</v>
      </c>
    </row>
    <row r="138" spans="3:12" x14ac:dyDescent="0.35">
      <c r="J138" s="11" t="s">
        <v>7044</v>
      </c>
      <c r="K138" s="11" t="s">
        <v>2890</v>
      </c>
    </row>
    <row r="139" spans="3:12" x14ac:dyDescent="0.35">
      <c r="C139" t="s">
        <v>1708</v>
      </c>
      <c r="D139" t="s">
        <v>1768</v>
      </c>
      <c r="E139" t="s">
        <v>2789</v>
      </c>
      <c r="I139" s="11" t="s">
        <v>2016</v>
      </c>
      <c r="J139" s="12">
        <f>SUMIFS(EPS!$J:$J,EPS!$D:$D,'7. Particulates'!C139,EPS!$C:$C,'7. Particulates'!D139,EPS!$B:$B,'7. Particulates'!E139)/10^6</f>
        <v>250152</v>
      </c>
      <c r="K139" s="12">
        <f>SUMIFS('2017 EPA Data'!$D:$D,'2017 EPA Data'!$G:$G,C139,'2017 EPA Data'!$F:$F,I139)/metricton_to_shortton</f>
        <v>274079.15197655367</v>
      </c>
      <c r="L139" s="76"/>
    </row>
    <row r="140" spans="3:12" x14ac:dyDescent="0.35">
      <c r="C140" t="s">
        <v>1708</v>
      </c>
      <c r="D140" t="s">
        <v>1769</v>
      </c>
      <c r="E140" t="s">
        <v>2789</v>
      </c>
      <c r="I140" s="11" t="s">
        <v>2017</v>
      </c>
      <c r="J140" s="12">
        <f>SUMIFS(EPS!$J:$J,EPS!$D:$D,'7. Particulates'!C140,EPS!$C:$C,'7. Particulates'!D140,EPS!$B:$B,'7. Particulates'!E140)/10^6</f>
        <v>94211.199999999997</v>
      </c>
      <c r="K140" s="12">
        <f>SUMIFS('2017 EPA Data'!$D:$D,'2017 EPA Data'!$G:$G,C140,'2017 EPA Data'!$F:$F,I140)/metricton_to_shortton</f>
        <v>119673.91238853216</v>
      </c>
      <c r="L140" s="76"/>
    </row>
    <row r="141" spans="3:12" x14ac:dyDescent="0.35">
      <c r="C141" t="s">
        <v>1708</v>
      </c>
      <c r="D141" t="s">
        <v>2886</v>
      </c>
      <c r="E141" t="s">
        <v>2789</v>
      </c>
      <c r="I141" s="11" t="s">
        <v>2891</v>
      </c>
      <c r="J141" s="12">
        <f>SUMIFS(EPS!$J:$J,EPS!$D:$D,'7. Particulates'!C141,EPS!$C:$C,'7. Particulates'!D141,EPS!$B:$B,'7. Particulates'!E141)/10^6</f>
        <v>370102</v>
      </c>
      <c r="K141" s="12">
        <f>SUMIFS('2017 EPA Data'!$D:$D,'2017 EPA Data'!$G:$G,C141,'2017 EPA Data'!$F:$F,I141)/metricton_to_shortton</f>
        <v>314926.6232768984</v>
      </c>
      <c r="L141" s="76"/>
    </row>
    <row r="142" spans="3:12" x14ac:dyDescent="0.35">
      <c r="C142" t="s">
        <v>1708</v>
      </c>
      <c r="D142" t="s">
        <v>2887</v>
      </c>
      <c r="E142" t="s">
        <v>2789</v>
      </c>
      <c r="I142" s="11" t="s">
        <v>2892</v>
      </c>
      <c r="J142" s="12">
        <f>SUMIFS(EPS!$J:$J,EPS!$D:$D,'7. Particulates'!C142,EPS!$C:$C,'7. Particulates'!D142,EPS!$B:$B,'7. Particulates'!E142)/10^6</f>
        <v>52502.5</v>
      </c>
      <c r="K142" s="12">
        <f>SUMIFS('2017 EPA Data'!$D:$D,'2017 EPA Data'!$G:$G,C142,'2017 EPA Data'!$F:$F,I142)/metricton_to_shortton</f>
        <v>136498.14389850569</v>
      </c>
      <c r="L142" s="76"/>
    </row>
    <row r="143" spans="3:12" x14ac:dyDescent="0.35">
      <c r="C143" t="s">
        <v>1708</v>
      </c>
      <c r="D143" t="s">
        <v>2888</v>
      </c>
      <c r="E143" t="s">
        <v>2789</v>
      </c>
      <c r="I143" s="11" t="s">
        <v>1829</v>
      </c>
      <c r="J143" s="12">
        <f>SUMIFS(EPS!$J:$J,EPS!$D:$D,'7. Particulates'!C143,EPS!$C:$C,'7. Particulates'!D143,EPS!$B:$B,'7. Particulates'!E143)/10^6</f>
        <v>1294640</v>
      </c>
      <c r="K143" s="12">
        <f>SUMIFS('2017 EPA Data'!$D:$D,'2017 EPA Data'!$G:$G,C143,'2017 EPA Data'!$F:$F,"*"&amp;I143&amp;"*")/metricton_to_shortton</f>
        <v>1135920.8225016191</v>
      </c>
      <c r="L143" s="76"/>
    </row>
    <row r="144" spans="3:12" x14ac:dyDescent="0.35">
      <c r="C144" t="s">
        <v>1708</v>
      </c>
      <c r="I144" s="11" t="s">
        <v>3297</v>
      </c>
      <c r="J144" s="12">
        <f>SUMIFS(EPS!$J:$J,EPS!$D:$D,'7. Particulates'!C144,EPS!$C:$C,'7. Particulates'!D144,EPS!$B:$B,'7. Particulates'!E144)/10^6</f>
        <v>0</v>
      </c>
      <c r="K144" s="12">
        <f>SUMIFS('2017 EPA Data'!$D:$D,'2017 EPA Data'!$G:$G,C144,'2017 EPA Data'!$F:$F,I144)/metricton_to_shortton*INDEX(GWP!$C$2:$C$13,MATCH(C144,GWP!$B$2:$B$13,0))</f>
        <v>0</v>
      </c>
    </row>
    <row r="145" spans="3:11" x14ac:dyDescent="0.35">
      <c r="C145" t="s">
        <v>1708</v>
      </c>
      <c r="D145" t="s">
        <v>1770</v>
      </c>
      <c r="E145" t="s">
        <v>2789</v>
      </c>
      <c r="I145" s="11" t="s">
        <v>2018</v>
      </c>
      <c r="J145" s="12">
        <f>SUMIFS(EPS!$J:$J,EPS!$D:$D,'7. Particulates'!C145,EPS!$C:$C,'7. Particulates'!D145,EPS!$B:$B,'7. Particulates'!E145)/10^6</f>
        <v>12867.3</v>
      </c>
      <c r="K145" s="12">
        <f>SUMIFS('2017 EPA Data'!$D:$D,'2017 EPA Data'!$G:$G,C145,'2017 EPA Data'!$F:$F,I145)/metricton_to_shortton*INDEX(GWP!$C$2:$C$13,MATCH(C145,GWP!$B$2:$B$13,0))</f>
        <v>0</v>
      </c>
    </row>
    <row r="146" spans="3:11" x14ac:dyDescent="0.35">
      <c r="C146" t="s">
        <v>1708</v>
      </c>
      <c r="D146" t="s">
        <v>1771</v>
      </c>
      <c r="E146" t="s">
        <v>2789</v>
      </c>
      <c r="I146" s="11" t="s">
        <v>2019</v>
      </c>
      <c r="J146" s="12">
        <f>SUMIFS(EPS!$J:$J,EPS!$D:$D,'7. Particulates'!C146,EPS!$C:$C,'7. Particulates'!D146,EPS!$B:$B,'7. Particulates'!E146)/10^6</f>
        <v>0</v>
      </c>
      <c r="K146" s="12">
        <f>SUMIFS('2017 EPA Data'!$D:$D,'2017 EPA Data'!$G:$G,C146,'2017 EPA Data'!$F:$F,I146)/metricton_to_shortton*INDEX(GWP!$C$2:$C$13,MATCH(C146,GWP!$B$2:$B$13,0))</f>
        <v>0</v>
      </c>
    </row>
    <row r="147" spans="3:11" x14ac:dyDescent="0.35">
      <c r="C147" t="s">
        <v>1708</v>
      </c>
      <c r="D147" t="s">
        <v>1772</v>
      </c>
      <c r="E147" t="s">
        <v>2789</v>
      </c>
      <c r="I147" s="11" t="s">
        <v>2893</v>
      </c>
      <c r="J147" s="12">
        <f>SUMIFS(EPS!$J:$J,EPS!$D:$D,'7. Particulates'!C147,EPS!$C:$C,'7. Particulates'!D147,EPS!$B:$B,'7. Particulates'!E147)/10^6</f>
        <v>0</v>
      </c>
      <c r="K147" s="12">
        <f>SUMIFS('2017 EPA Data'!$D:$D,'2017 EPA Data'!$G:$G,C147,'2017 EPA Data'!$F:$F,I147)/metricton_to_shortton*INDEX(GWP!$C$2:$C$13,MATCH(C147,GWP!$B$2:$B$13,0))</f>
        <v>0</v>
      </c>
    </row>
    <row r="148" spans="3:11" x14ac:dyDescent="0.35">
      <c r="C148" t="s">
        <v>1708</v>
      </c>
      <c r="I148" s="11" t="s">
        <v>2899</v>
      </c>
      <c r="J148" s="12">
        <f>SUMIFS(EPS!$J:$J,EPS!$D:$D,'7. Particulates'!C148,EPS!$C:$C,'7. Particulates'!D148,EPS!$B:$B,'7. Particulates'!E148)/10^6</f>
        <v>0</v>
      </c>
      <c r="K148" s="12">
        <f>SUMIFS('2017 EPA Data'!$D:$D,'2017 EPA Data'!$G:$G,C148,'2017 EPA Data'!$F:$F,I148)/metricton_to_shortton</f>
        <v>13499336.90775379</v>
      </c>
    </row>
    <row r="149" spans="3:11" x14ac:dyDescent="0.35">
      <c r="I149" s="11" t="s">
        <v>1809</v>
      </c>
      <c r="J149" s="20">
        <f>SUM(J139:J148)</f>
        <v>2074475</v>
      </c>
      <c r="K149" s="20">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763"/>
  <sheetViews>
    <sheetView topLeftCell="E1" workbookViewId="0">
      <selection activeCell="K1692" sqref="K1692"/>
    </sheetView>
  </sheetViews>
  <sheetFormatPr defaultRowHeight="14.5" x14ac:dyDescent="0.35"/>
  <cols>
    <col min="1" max="1" width="103.1796875" customWidth="1"/>
    <col min="2" max="2" width="33.453125" customWidth="1"/>
    <col min="3" max="3" width="35.7265625" customWidth="1"/>
    <col min="4" max="4" width="19.26953125" customWidth="1"/>
    <col min="5" max="5" width="30.1796875" customWidth="1"/>
    <col min="6" max="9" width="21.54296875" customWidth="1"/>
    <col min="10" max="10" width="17.453125" style="2" customWidth="1"/>
    <col min="12" max="12" width="29.81640625" style="5" customWidth="1"/>
    <col min="14" max="14" width="16.26953125" customWidth="1"/>
    <col min="15" max="15" width="16.81640625" customWidth="1"/>
  </cols>
  <sheetData>
    <row r="1" spans="1:14" x14ac:dyDescent="0.35">
      <c r="A1" s="59" t="s">
        <v>1773</v>
      </c>
      <c r="B1" s="4" t="s">
        <v>1774</v>
      </c>
      <c r="C1" s="4" t="s">
        <v>1775</v>
      </c>
      <c r="D1" s="4" t="s">
        <v>1776</v>
      </c>
      <c r="E1" s="4" t="s">
        <v>1777</v>
      </c>
      <c r="F1" s="4" t="s">
        <v>1778</v>
      </c>
      <c r="G1" s="6" t="s">
        <v>1821</v>
      </c>
      <c r="H1" s="6" t="s">
        <v>1782</v>
      </c>
      <c r="I1" s="6" t="s">
        <v>1783</v>
      </c>
      <c r="J1" s="81" t="s">
        <v>7166</v>
      </c>
      <c r="K1" s="6" t="s">
        <v>1784</v>
      </c>
      <c r="L1" s="7" t="s">
        <v>2921</v>
      </c>
      <c r="M1" s="109"/>
      <c r="N1" s="50">
        <f>SUBTOTAL(9,L62:L1281)*million</f>
        <v>0</v>
      </c>
    </row>
    <row r="2" spans="1:14" hidden="1" x14ac:dyDescent="0.3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5">
        <f>IF(H2="g pollutant",K2*J2/10^12,IF(H2="MMTCO2e",J2,IF(H2="MWh",J2,0)))</f>
        <v>0</v>
      </c>
    </row>
    <row r="3" spans="1:14" hidden="1" x14ac:dyDescent="0.3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303908000000</v>
      </c>
      <c r="K3">
        <f>INDEX(GWP!$C$2:$C$13,MATCH(EPS!I3,GWP!$B$2:$B$13,0))</f>
        <v>1</v>
      </c>
      <c r="L3" s="5">
        <f t="shared" ref="L3:L66" si="1">IF(H3="g pollutant",K3*J3/10^12,IF(H3="MMTCO2e",J3,IF(H3="MWh",J3,0)))</f>
        <v>0.30390800000000001</v>
      </c>
    </row>
    <row r="4" spans="1:14" hidden="1" x14ac:dyDescent="0.35">
      <c r="A4" t="s">
        <v>22</v>
      </c>
      <c r="B4" t="s">
        <v>1</v>
      </c>
      <c r="C4" t="s">
        <v>1701</v>
      </c>
      <c r="D4" t="s">
        <v>1702</v>
      </c>
      <c r="E4" t="s">
        <v>1703</v>
      </c>
      <c r="F4" t="s">
        <v>1744</v>
      </c>
      <c r="H4" t="str">
        <f>INDEX('Vensim Variables'!$B:$B,MATCH(EPS!$B4,'Vensim Variables'!$A:$A,0))</f>
        <v>g pollutant</v>
      </c>
      <c r="I4" t="str">
        <f t="shared" si="0"/>
        <v>CO2</v>
      </c>
      <c r="J4">
        <f>INDEX(NoSettings!$C:$C,MATCH(EPS!$A4,NoSettings!$A:$A,0))</f>
        <v>885278000000000</v>
      </c>
      <c r="K4">
        <f>INDEX(GWP!$C$2:$C$13,MATCH(EPS!I4,GWP!$B$2:$B$13,0))</f>
        <v>1</v>
      </c>
      <c r="L4" s="5">
        <f t="shared" si="1"/>
        <v>885.27800000000002</v>
      </c>
    </row>
    <row r="5" spans="1:14" hidden="1" x14ac:dyDescent="0.35">
      <c r="A5" t="s">
        <v>23</v>
      </c>
      <c r="B5" t="s">
        <v>1</v>
      </c>
      <c r="C5" t="s">
        <v>1701</v>
      </c>
      <c r="D5" t="s">
        <v>1702</v>
      </c>
      <c r="E5" t="s">
        <v>1703</v>
      </c>
      <c r="F5" t="s">
        <v>1745</v>
      </c>
      <c r="H5" t="str">
        <f>INDEX('Vensim Variables'!$B:$B,MATCH(EPS!$B5,'Vensim Variables'!$A:$A,0))</f>
        <v>g pollutant</v>
      </c>
      <c r="I5" t="str">
        <f t="shared" si="0"/>
        <v>CO2</v>
      </c>
      <c r="J5">
        <f>INDEX(NoSettings!$C:$C,MATCH(EPS!$A5,NoSettings!$A:$A,0))</f>
        <v>3694910000000</v>
      </c>
      <c r="K5">
        <f>INDEX(GWP!$C$2:$C$13,MATCH(EPS!I5,GWP!$B$2:$B$13,0))</f>
        <v>1</v>
      </c>
      <c r="L5" s="5">
        <f t="shared" si="1"/>
        <v>3.6949100000000001</v>
      </c>
    </row>
    <row r="6" spans="1:14" hidden="1" x14ac:dyDescent="0.35">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5">
        <f t="shared" si="1"/>
        <v>0</v>
      </c>
    </row>
    <row r="7" spans="1:14" hidden="1" x14ac:dyDescent="0.35">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5">
        <f t="shared" si="1"/>
        <v>0</v>
      </c>
    </row>
    <row r="8" spans="1:14" hidden="1" x14ac:dyDescent="0.3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5">
        <f t="shared" si="1"/>
        <v>0</v>
      </c>
    </row>
    <row r="9" spans="1:14" hidden="1" x14ac:dyDescent="0.3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5">
        <f t="shared" si="1"/>
        <v>0</v>
      </c>
    </row>
    <row r="10" spans="1:14" hidden="1" x14ac:dyDescent="0.3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360620000000</v>
      </c>
      <c r="K10">
        <f>INDEX(GWP!$C$2:$C$13,MATCH(EPS!I10,GWP!$B$2:$B$13,0))</f>
        <v>1</v>
      </c>
      <c r="L10" s="5">
        <f t="shared" si="1"/>
        <v>0.36062</v>
      </c>
    </row>
    <row r="11" spans="1:14" hidden="1" x14ac:dyDescent="0.3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5">
        <f t="shared" si="1"/>
        <v>0</v>
      </c>
    </row>
    <row r="12" spans="1:14" hidden="1" x14ac:dyDescent="0.3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5">
        <f t="shared" si="1"/>
        <v>0</v>
      </c>
    </row>
    <row r="13" spans="1:14" hidden="1" x14ac:dyDescent="0.3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100217000000</v>
      </c>
      <c r="K13">
        <f>INDEX(GWP!$C$2:$C$13,MATCH(EPS!I13,GWP!$B$2:$B$13,0))</f>
        <v>1</v>
      </c>
      <c r="L13" s="5">
        <f t="shared" si="1"/>
        <v>0.100217</v>
      </c>
    </row>
    <row r="14" spans="1:14" hidden="1" x14ac:dyDescent="0.3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69296500000000</v>
      </c>
      <c r="K14">
        <f>INDEX(GWP!$C$2:$C$13,MATCH(EPS!I14,GWP!$B$2:$B$13,0))</f>
        <v>1</v>
      </c>
      <c r="L14" s="5">
        <f t="shared" si="1"/>
        <v>69.296499999999995</v>
      </c>
    </row>
    <row r="15" spans="1:14" hidden="1" x14ac:dyDescent="0.3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85800600000000</v>
      </c>
      <c r="K15">
        <f>INDEX(GWP!$C$2:$C$13,MATCH(EPS!I15,GWP!$B$2:$B$13,0))</f>
        <v>1</v>
      </c>
      <c r="L15" s="5">
        <f t="shared" si="1"/>
        <v>85.800600000000003</v>
      </c>
    </row>
    <row r="16" spans="1:14" hidden="1" x14ac:dyDescent="0.3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5">
        <f t="shared" si="1"/>
        <v>0</v>
      </c>
    </row>
    <row r="17" spans="1:12" hidden="1" x14ac:dyDescent="0.35">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5">
        <f t="shared" si="1"/>
        <v>0</v>
      </c>
    </row>
    <row r="18" spans="1:12" hidden="1" x14ac:dyDescent="0.35">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5">
        <f t="shared" si="1"/>
        <v>0</v>
      </c>
    </row>
    <row r="19" spans="1:12" hidden="1" x14ac:dyDescent="0.35">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5">
        <f t="shared" si="1"/>
        <v>0</v>
      </c>
    </row>
    <row r="20" spans="1:12" hidden="1" x14ac:dyDescent="0.35">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78666100000</v>
      </c>
      <c r="K20">
        <f>INDEX(GWP!$C$2:$C$13,MATCH(EPS!I20,GWP!$B$2:$B$13,0))</f>
        <v>1</v>
      </c>
      <c r="L20" s="5">
        <f t="shared" si="1"/>
        <v>7.8666100000000003E-2</v>
      </c>
    </row>
    <row r="21" spans="1:12" hidden="1" x14ac:dyDescent="0.35">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5">
        <f t="shared" si="1"/>
        <v>0</v>
      </c>
    </row>
    <row r="22" spans="1:12" hidden="1" x14ac:dyDescent="0.35">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5">
        <f t="shared" si="1"/>
        <v>0</v>
      </c>
    </row>
    <row r="23" spans="1:12" hidden="1" x14ac:dyDescent="0.35">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199005000</v>
      </c>
      <c r="K23">
        <f>INDEX(GWP!$C$2:$C$13,MATCH(EPS!I23,GWP!$B$2:$B$13,0))</f>
        <v>0</v>
      </c>
      <c r="L23" s="5">
        <f t="shared" si="1"/>
        <v>0</v>
      </c>
    </row>
    <row r="24" spans="1:12" hidden="1" x14ac:dyDescent="0.35">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1041070000000</v>
      </c>
      <c r="K24">
        <f>INDEX(GWP!$C$2:$C$13,MATCH(EPS!I24,GWP!$B$2:$B$13,0))</f>
        <v>0</v>
      </c>
      <c r="L24" s="5">
        <f t="shared" si="1"/>
        <v>0</v>
      </c>
    </row>
    <row r="25" spans="1:12" hidden="1" x14ac:dyDescent="0.35">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5177240000</v>
      </c>
      <c r="K25">
        <f>INDEX(GWP!$C$2:$C$13,MATCH(EPS!I25,GWP!$B$2:$B$13,0))</f>
        <v>0</v>
      </c>
      <c r="L25" s="5">
        <f t="shared" si="1"/>
        <v>0</v>
      </c>
    </row>
    <row r="26" spans="1:12" hidden="1" x14ac:dyDescent="0.35">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118177000000</v>
      </c>
      <c r="K26">
        <f>INDEX(GWP!$C$2:$C$13,MATCH(EPS!I26,GWP!$B$2:$B$13,0))</f>
        <v>0</v>
      </c>
      <c r="L26" s="5">
        <f t="shared" si="1"/>
        <v>0</v>
      </c>
    </row>
    <row r="27" spans="1:12" hidden="1" x14ac:dyDescent="0.35">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232986000</v>
      </c>
      <c r="K27">
        <f>INDEX(GWP!$C$2:$C$13,MATCH(EPS!I27,GWP!$B$2:$B$13,0))</f>
        <v>0</v>
      </c>
      <c r="L27" s="5">
        <f t="shared" si="1"/>
        <v>0</v>
      </c>
    </row>
    <row r="28" spans="1:12" hidden="1" x14ac:dyDescent="0.35">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5">
        <f t="shared" si="1"/>
        <v>0</v>
      </c>
    </row>
    <row r="29" spans="1:12" hidden="1" x14ac:dyDescent="0.35">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5">
        <f t="shared" si="1"/>
        <v>0</v>
      </c>
    </row>
    <row r="30" spans="1:12" hidden="1" x14ac:dyDescent="0.35">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237763000</v>
      </c>
      <c r="K30">
        <f>INDEX(GWP!$C$2:$C$13,MATCH(EPS!I30,GWP!$B$2:$B$13,0))</f>
        <v>0</v>
      </c>
      <c r="L30" s="5">
        <f t="shared" si="1"/>
        <v>0</v>
      </c>
    </row>
    <row r="31" spans="1:12" hidden="1" x14ac:dyDescent="0.35">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5">
        <f t="shared" si="1"/>
        <v>0</v>
      </c>
    </row>
    <row r="32" spans="1:12" hidden="1" x14ac:dyDescent="0.35">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5">
        <f t="shared" si="1"/>
        <v>0</v>
      </c>
    </row>
    <row r="33" spans="1:12" hidden="1" x14ac:dyDescent="0.35">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65624300</v>
      </c>
      <c r="K33">
        <f>INDEX(GWP!$C$2:$C$13,MATCH(EPS!I33,GWP!$B$2:$B$13,0))</f>
        <v>0</v>
      </c>
      <c r="L33" s="5">
        <f t="shared" si="1"/>
        <v>0</v>
      </c>
    </row>
    <row r="34" spans="1:12" hidden="1" x14ac:dyDescent="0.35">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81491100000</v>
      </c>
      <c r="K34">
        <f>INDEX(GWP!$C$2:$C$13,MATCH(EPS!I34,GWP!$B$2:$B$13,0))</f>
        <v>0</v>
      </c>
      <c r="L34" s="5">
        <f t="shared" si="1"/>
        <v>0</v>
      </c>
    </row>
    <row r="35" spans="1:12" hidden="1" x14ac:dyDescent="0.35">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120222000000</v>
      </c>
      <c r="K35">
        <f>INDEX(GWP!$C$2:$C$13,MATCH(EPS!I35,GWP!$B$2:$B$13,0))</f>
        <v>0</v>
      </c>
      <c r="L35" s="5">
        <f t="shared" si="1"/>
        <v>0</v>
      </c>
    </row>
    <row r="36" spans="1:12" hidden="1" x14ac:dyDescent="0.35">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9256220000</v>
      </c>
      <c r="K36">
        <f>INDEX(GWP!$C$2:$C$13,MATCH(EPS!I36,GWP!$B$2:$B$13,0))</f>
        <v>0</v>
      </c>
      <c r="L36" s="5">
        <f t="shared" si="1"/>
        <v>0</v>
      </c>
    </row>
    <row r="37" spans="1:12" hidden="1" x14ac:dyDescent="0.35">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5410230000</v>
      </c>
      <c r="K37">
        <f>INDEX(GWP!$C$2:$C$13,MATCH(EPS!I37,GWP!$B$2:$B$13,0))</f>
        <v>0</v>
      </c>
      <c r="L37" s="5">
        <f t="shared" si="1"/>
        <v>0</v>
      </c>
    </row>
    <row r="38" spans="1:12" hidden="1" x14ac:dyDescent="0.35">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5">
        <f t="shared" si="1"/>
        <v>0</v>
      </c>
    </row>
    <row r="39" spans="1:12" hidden="1" x14ac:dyDescent="0.35">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5">
        <f t="shared" si="1"/>
        <v>0</v>
      </c>
    </row>
    <row r="40" spans="1:12" hidden="1" x14ac:dyDescent="0.35">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51865800</v>
      </c>
      <c r="K40">
        <f>INDEX(GWP!$C$2:$C$13,MATCH(EPS!I40,GWP!$B$2:$B$13,0))</f>
        <v>0</v>
      </c>
      <c r="L40" s="5">
        <f t="shared" si="1"/>
        <v>0</v>
      </c>
    </row>
    <row r="41" spans="1:12" hidden="1" x14ac:dyDescent="0.35">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5">
        <f t="shared" si="1"/>
        <v>0</v>
      </c>
    </row>
    <row r="42" spans="1:12" hidden="1" x14ac:dyDescent="0.35">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5">
        <f t="shared" si="1"/>
        <v>0</v>
      </c>
    </row>
    <row r="43" spans="1:12" hidden="1" x14ac:dyDescent="0.35">
      <c r="A43" t="s">
        <v>61</v>
      </c>
      <c r="B43" t="s">
        <v>1</v>
      </c>
      <c r="C43" t="s">
        <v>1701</v>
      </c>
      <c r="D43" t="s">
        <v>1706</v>
      </c>
      <c r="E43" t="s">
        <v>1703</v>
      </c>
      <c r="F43" t="s">
        <v>1743</v>
      </c>
      <c r="H43" t="str">
        <f>INDEX('Vensim Variables'!$B:$B,MATCH(EPS!$B43,'Vensim Variables'!$A:$A,0))</f>
        <v>g pollutant</v>
      </c>
      <c r="I43" t="str">
        <f t="shared" si="0"/>
        <v>CO</v>
      </c>
      <c r="J43">
        <f>INDEX(NoSettings!$C:$C,MATCH(EPS!$A43,NoSettings!$A:$A,0))</f>
        <v>3104680000</v>
      </c>
      <c r="K43">
        <f>INDEX(GWP!$C$2:$C$13,MATCH(EPS!I43,GWP!$B$2:$B$13,0))</f>
        <v>0</v>
      </c>
      <c r="L43" s="5">
        <f t="shared" si="1"/>
        <v>0</v>
      </c>
    </row>
    <row r="44" spans="1:12" hidden="1" x14ac:dyDescent="0.35">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12489600000000</v>
      </c>
      <c r="K44">
        <f>INDEX(GWP!$C$2:$C$13,MATCH(EPS!I44,GWP!$B$2:$B$13,0))</f>
        <v>0</v>
      </c>
      <c r="L44" s="5">
        <f t="shared" si="1"/>
        <v>0</v>
      </c>
    </row>
    <row r="45" spans="1:12" hidden="1" x14ac:dyDescent="0.35">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47923900000</v>
      </c>
      <c r="K45">
        <f>INDEX(GWP!$C$2:$C$13,MATCH(EPS!I45,GWP!$B$2:$B$13,0))</f>
        <v>0</v>
      </c>
      <c r="L45" s="5">
        <f t="shared" si="1"/>
        <v>0</v>
      </c>
    </row>
    <row r="46" spans="1:12" hidden="1" x14ac:dyDescent="0.35">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1417760000000</v>
      </c>
      <c r="K46">
        <f>INDEX(GWP!$C$2:$C$13,MATCH(EPS!I46,GWP!$B$2:$B$13,0))</f>
        <v>0</v>
      </c>
      <c r="L46" s="5">
        <f t="shared" si="1"/>
        <v>0</v>
      </c>
    </row>
    <row r="47" spans="1:12" hidden="1" x14ac:dyDescent="0.35">
      <c r="A47" t="s">
        <v>65</v>
      </c>
      <c r="B47" t="s">
        <v>1</v>
      </c>
      <c r="C47" t="s">
        <v>1701</v>
      </c>
      <c r="D47" t="s">
        <v>1706</v>
      </c>
      <c r="E47" t="s">
        <v>1703</v>
      </c>
      <c r="F47" t="s">
        <v>1747</v>
      </c>
      <c r="H47" t="str">
        <f>INDEX('Vensim Variables'!$B:$B,MATCH(EPS!$B47,'Vensim Variables'!$A:$A,0))</f>
        <v>g pollutant</v>
      </c>
      <c r="I47" t="str">
        <f t="shared" si="0"/>
        <v>CO</v>
      </c>
      <c r="J47">
        <f>INDEX(NoSettings!$C:$C,MATCH(EPS!$A47,NoSettings!$A:$A,0))</f>
        <v>2156670000</v>
      </c>
      <c r="K47">
        <f>INDEX(GWP!$C$2:$C$13,MATCH(EPS!I47,GWP!$B$2:$B$13,0))</f>
        <v>0</v>
      </c>
      <c r="L47" s="5">
        <f t="shared" si="1"/>
        <v>0</v>
      </c>
    </row>
    <row r="48" spans="1:12" hidden="1" x14ac:dyDescent="0.35">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5">
        <f t="shared" si="1"/>
        <v>0</v>
      </c>
    </row>
    <row r="49" spans="1:12" hidden="1" x14ac:dyDescent="0.35">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5">
        <f t="shared" si="1"/>
        <v>0</v>
      </c>
    </row>
    <row r="50" spans="1:12" hidden="1" x14ac:dyDescent="0.35">
      <c r="A50" t="s">
        <v>68</v>
      </c>
      <c r="B50" t="s">
        <v>1</v>
      </c>
      <c r="C50" t="s">
        <v>1701</v>
      </c>
      <c r="D50" t="s">
        <v>1706</v>
      </c>
      <c r="E50" t="s">
        <v>1703</v>
      </c>
      <c r="F50" t="s">
        <v>1750</v>
      </c>
      <c r="H50" t="str">
        <f>INDEX('Vensim Variables'!$B:$B,MATCH(EPS!$B50,'Vensim Variables'!$A:$A,0))</f>
        <v>g pollutant</v>
      </c>
      <c r="I50" t="str">
        <f t="shared" si="0"/>
        <v>CO</v>
      </c>
      <c r="J50">
        <f>INDEX(NoSettings!$C:$C,MATCH(EPS!$A50,NoSettings!$A:$A,0))</f>
        <v>3142060000</v>
      </c>
      <c r="K50">
        <f>INDEX(GWP!$C$2:$C$13,MATCH(EPS!I50,GWP!$B$2:$B$13,0))</f>
        <v>0</v>
      </c>
      <c r="L50" s="5">
        <f t="shared" si="1"/>
        <v>0</v>
      </c>
    </row>
    <row r="51" spans="1:12" hidden="1" x14ac:dyDescent="0.35">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5">
        <f t="shared" si="1"/>
        <v>0</v>
      </c>
    </row>
    <row r="52" spans="1:12" hidden="1" x14ac:dyDescent="0.35">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5">
        <f t="shared" si="1"/>
        <v>0</v>
      </c>
    </row>
    <row r="53" spans="1:12" hidden="1" x14ac:dyDescent="0.35">
      <c r="A53" t="s">
        <v>71</v>
      </c>
      <c r="B53" t="s">
        <v>1</v>
      </c>
      <c r="C53" t="s">
        <v>1701</v>
      </c>
      <c r="D53" t="s">
        <v>1706</v>
      </c>
      <c r="E53" t="s">
        <v>1704</v>
      </c>
      <c r="F53" t="s">
        <v>1743</v>
      </c>
      <c r="H53" t="str">
        <f>INDEX('Vensim Variables'!$B:$B,MATCH(EPS!$B53,'Vensim Variables'!$A:$A,0))</f>
        <v>g pollutant</v>
      </c>
      <c r="I53" t="str">
        <f t="shared" si="0"/>
        <v>CO</v>
      </c>
      <c r="J53">
        <f>INDEX(NoSettings!$C:$C,MATCH(EPS!$A53,NoSettings!$A:$A,0))</f>
        <v>1023810000</v>
      </c>
      <c r="K53">
        <f>INDEX(GWP!$C$2:$C$13,MATCH(EPS!I53,GWP!$B$2:$B$13,0))</f>
        <v>0</v>
      </c>
      <c r="L53" s="5">
        <f t="shared" si="1"/>
        <v>0</v>
      </c>
    </row>
    <row r="54" spans="1:12" hidden="1" x14ac:dyDescent="0.35">
      <c r="A54" t="s">
        <v>72</v>
      </c>
      <c r="B54" t="s">
        <v>1</v>
      </c>
      <c r="C54" t="s">
        <v>1701</v>
      </c>
      <c r="D54" t="s">
        <v>1706</v>
      </c>
      <c r="E54" t="s">
        <v>1704</v>
      </c>
      <c r="F54" t="s">
        <v>1744</v>
      </c>
      <c r="H54" t="str">
        <f>INDEX('Vensim Variables'!$B:$B,MATCH(EPS!$B54,'Vensim Variables'!$A:$A,0))</f>
        <v>g pollutant</v>
      </c>
      <c r="I54" t="str">
        <f t="shared" si="0"/>
        <v>CO</v>
      </c>
      <c r="J54">
        <f>INDEX(NoSettings!$C:$C,MATCH(EPS!$A54,NoSettings!$A:$A,0))</f>
        <v>977639000000</v>
      </c>
      <c r="K54">
        <f>INDEX(GWP!$C$2:$C$13,MATCH(EPS!I54,GWP!$B$2:$B$13,0))</f>
        <v>0</v>
      </c>
      <c r="L54" s="5">
        <f t="shared" si="1"/>
        <v>0</v>
      </c>
    </row>
    <row r="55" spans="1:12" hidden="1" x14ac:dyDescent="0.35">
      <c r="A55" t="s">
        <v>73</v>
      </c>
      <c r="B55" t="s">
        <v>1</v>
      </c>
      <c r="C55" t="s">
        <v>1701</v>
      </c>
      <c r="D55" t="s">
        <v>1706</v>
      </c>
      <c r="E55" t="s">
        <v>1704</v>
      </c>
      <c r="F55" t="s">
        <v>1745</v>
      </c>
      <c r="H55" t="str">
        <f>INDEX('Vensim Variables'!$B:$B,MATCH(EPS!$B55,'Vensim Variables'!$A:$A,0))</f>
        <v>g pollutant</v>
      </c>
      <c r="I55" t="str">
        <f t="shared" si="0"/>
        <v>CO</v>
      </c>
      <c r="J55">
        <f>INDEX(NoSettings!$C:$C,MATCH(EPS!$A55,NoSettings!$A:$A,0))</f>
        <v>1112850000000</v>
      </c>
      <c r="K55">
        <f>INDEX(GWP!$C$2:$C$13,MATCH(EPS!I55,GWP!$B$2:$B$13,0))</f>
        <v>0</v>
      </c>
      <c r="L55" s="5">
        <f t="shared" si="1"/>
        <v>0</v>
      </c>
    </row>
    <row r="56" spans="1:12" hidden="1" x14ac:dyDescent="0.35">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111046000000</v>
      </c>
      <c r="K56">
        <f>INDEX(GWP!$C$2:$C$13,MATCH(EPS!I56,GWP!$B$2:$B$13,0))</f>
        <v>0</v>
      </c>
      <c r="L56" s="5">
        <f t="shared" si="1"/>
        <v>0</v>
      </c>
    </row>
    <row r="57" spans="1:12" hidden="1" x14ac:dyDescent="0.35">
      <c r="A57" t="s">
        <v>75</v>
      </c>
      <c r="B57" t="s">
        <v>1</v>
      </c>
      <c r="C57" t="s">
        <v>1701</v>
      </c>
      <c r="D57" t="s">
        <v>1706</v>
      </c>
      <c r="E57" t="s">
        <v>1704</v>
      </c>
      <c r="F57" t="s">
        <v>1747</v>
      </c>
      <c r="H57" t="str">
        <f>INDEX('Vensim Variables'!$B:$B,MATCH(EPS!$B57,'Vensim Variables'!$A:$A,0))</f>
        <v>g pollutant</v>
      </c>
      <c r="I57" t="str">
        <f t="shared" si="0"/>
        <v>CO</v>
      </c>
      <c r="J57">
        <f>INDEX(NoSettings!$C:$C,MATCH(EPS!$A57,NoSettings!$A:$A,0))</f>
        <v>50080500000</v>
      </c>
      <c r="K57">
        <f>INDEX(GWP!$C$2:$C$13,MATCH(EPS!I57,GWP!$B$2:$B$13,0))</f>
        <v>0</v>
      </c>
      <c r="L57" s="5">
        <f t="shared" si="1"/>
        <v>0</v>
      </c>
    </row>
    <row r="58" spans="1:12" hidden="1" x14ac:dyDescent="0.35">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5">
        <f t="shared" si="1"/>
        <v>0</v>
      </c>
    </row>
    <row r="59" spans="1:12" hidden="1" x14ac:dyDescent="0.35">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5">
        <f t="shared" si="1"/>
        <v>0</v>
      </c>
    </row>
    <row r="60" spans="1:12" hidden="1" x14ac:dyDescent="0.35">
      <c r="A60" t="s">
        <v>78</v>
      </c>
      <c r="B60" t="s">
        <v>1</v>
      </c>
      <c r="C60" t="s">
        <v>1701</v>
      </c>
      <c r="D60" t="s">
        <v>1706</v>
      </c>
      <c r="E60" t="s">
        <v>1704</v>
      </c>
      <c r="F60" t="s">
        <v>1750</v>
      </c>
      <c r="H60" t="str">
        <f>INDEX('Vensim Variables'!$B:$B,MATCH(EPS!$B60,'Vensim Variables'!$A:$A,0))</f>
        <v>g pollutant</v>
      </c>
      <c r="I60" t="str">
        <f t="shared" si="0"/>
        <v>CO</v>
      </c>
      <c r="J60">
        <f>INDEX(NoSettings!$C:$C,MATCH(EPS!$A60,NoSettings!$A:$A,0))</f>
        <v>685412000</v>
      </c>
      <c r="K60">
        <f>INDEX(GWP!$C$2:$C$13,MATCH(EPS!I60,GWP!$B$2:$B$13,0))</f>
        <v>0</v>
      </c>
      <c r="L60" s="5">
        <f t="shared" si="1"/>
        <v>0</v>
      </c>
    </row>
    <row r="61" spans="1:12" hidden="1" x14ac:dyDescent="0.35">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5">
        <f t="shared" si="1"/>
        <v>0</v>
      </c>
    </row>
    <row r="62" spans="1:12" hidden="1" x14ac:dyDescent="0.35">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5">
        <f t="shared" si="1"/>
        <v>0</v>
      </c>
    </row>
    <row r="63" spans="1:12" hidden="1" x14ac:dyDescent="0.35">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137851000</v>
      </c>
      <c r="K63">
        <f>INDEX(GWP!$C$2:$C$13,MATCH(EPS!I63,GWP!$B$2:$B$13,0))</f>
        <v>0</v>
      </c>
      <c r="L63" s="5">
        <f t="shared" si="1"/>
        <v>0</v>
      </c>
    </row>
    <row r="64" spans="1:12" hidden="1" x14ac:dyDescent="0.35">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1303390000000</v>
      </c>
      <c r="K64">
        <f>INDEX(GWP!$C$2:$C$13,MATCH(EPS!I64,GWP!$B$2:$B$13,0))</f>
        <v>0</v>
      </c>
      <c r="L64" s="5">
        <f t="shared" si="1"/>
        <v>0</v>
      </c>
    </row>
    <row r="65" spans="1:12" hidden="1" x14ac:dyDescent="0.35">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19590500000</v>
      </c>
      <c r="K65">
        <f>INDEX(GWP!$C$2:$C$13,MATCH(EPS!I65,GWP!$B$2:$B$13,0))</f>
        <v>0</v>
      </c>
      <c r="L65" s="5">
        <f t="shared" si="1"/>
        <v>0</v>
      </c>
    </row>
    <row r="66" spans="1:12" hidden="1" x14ac:dyDescent="0.35">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147956000000</v>
      </c>
      <c r="K66">
        <f>INDEX(GWP!$C$2:$C$13,MATCH(EPS!I66,GWP!$B$2:$B$13,0))</f>
        <v>0</v>
      </c>
      <c r="L66" s="5">
        <f t="shared" si="1"/>
        <v>0</v>
      </c>
    </row>
    <row r="67" spans="1:12" hidden="1" x14ac:dyDescent="0.35">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881609000</v>
      </c>
      <c r="K67">
        <f>INDEX(GWP!$C$2:$C$13,MATCH(EPS!I67,GWP!$B$2:$B$13,0))</f>
        <v>0</v>
      </c>
      <c r="L67" s="5">
        <f t="shared" ref="L67:L130" si="3">IF(H67="g pollutant",K67*J67/10^12,IF(H67="MMTCO2e",J67,IF(H67="MWh",J67,0)))</f>
        <v>0</v>
      </c>
    </row>
    <row r="68" spans="1:12" hidden="1" x14ac:dyDescent="0.35">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5">
        <f t="shared" si="3"/>
        <v>0</v>
      </c>
    </row>
    <row r="69" spans="1:12" hidden="1" x14ac:dyDescent="0.35">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5">
        <f t="shared" si="3"/>
        <v>0</v>
      </c>
    </row>
    <row r="70" spans="1:12" hidden="1" x14ac:dyDescent="0.35">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139514000</v>
      </c>
      <c r="K70">
        <f>INDEX(GWP!$C$2:$C$13,MATCH(EPS!I70,GWP!$B$2:$B$13,0))</f>
        <v>0</v>
      </c>
      <c r="L70" s="5">
        <f t="shared" si="3"/>
        <v>0</v>
      </c>
    </row>
    <row r="71" spans="1:12" hidden="1" x14ac:dyDescent="0.35">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5">
        <f t="shared" si="3"/>
        <v>0</v>
      </c>
    </row>
    <row r="72" spans="1:12" hidden="1" x14ac:dyDescent="0.35">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5">
        <f t="shared" si="3"/>
        <v>0</v>
      </c>
    </row>
    <row r="73" spans="1:12" hidden="1" x14ac:dyDescent="0.35">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45458100</v>
      </c>
      <c r="K73">
        <f>INDEX(GWP!$C$2:$C$13,MATCH(EPS!I73,GWP!$B$2:$B$13,0))</f>
        <v>0</v>
      </c>
      <c r="L73" s="5">
        <f t="shared" si="3"/>
        <v>0</v>
      </c>
    </row>
    <row r="74" spans="1:12" hidden="1" x14ac:dyDescent="0.35">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102025000000</v>
      </c>
      <c r="K74">
        <f>INDEX(GWP!$C$2:$C$13,MATCH(EPS!I74,GWP!$B$2:$B$13,0))</f>
        <v>0</v>
      </c>
      <c r="L74" s="5">
        <f t="shared" si="3"/>
        <v>0</v>
      </c>
    </row>
    <row r="75" spans="1:12" hidden="1" x14ac:dyDescent="0.35">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454916000000</v>
      </c>
      <c r="K75">
        <f>INDEX(GWP!$C$2:$C$13,MATCH(EPS!I75,GWP!$B$2:$B$13,0))</f>
        <v>0</v>
      </c>
      <c r="L75" s="5">
        <f t="shared" si="3"/>
        <v>0</v>
      </c>
    </row>
    <row r="76" spans="1:12" hidden="1" x14ac:dyDescent="0.35">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11588600000</v>
      </c>
      <c r="K76">
        <f>INDEX(GWP!$C$2:$C$13,MATCH(EPS!I76,GWP!$B$2:$B$13,0))</f>
        <v>0</v>
      </c>
      <c r="L76" s="5">
        <f t="shared" si="3"/>
        <v>0</v>
      </c>
    </row>
    <row r="77" spans="1:12" hidden="1" x14ac:dyDescent="0.35">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20472100000</v>
      </c>
      <c r="K77">
        <f>INDEX(GWP!$C$2:$C$13,MATCH(EPS!I77,GWP!$B$2:$B$13,0))</f>
        <v>0</v>
      </c>
      <c r="L77" s="5">
        <f t="shared" si="3"/>
        <v>0</v>
      </c>
    </row>
    <row r="78" spans="1:12" hidden="1" x14ac:dyDescent="0.35">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5">
        <f t="shared" si="3"/>
        <v>0</v>
      </c>
    </row>
    <row r="79" spans="1:12" hidden="1" x14ac:dyDescent="0.35">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5">
        <f t="shared" si="3"/>
        <v>0</v>
      </c>
    </row>
    <row r="80" spans="1:12" hidden="1" x14ac:dyDescent="0.35">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30433600</v>
      </c>
      <c r="K80">
        <f>INDEX(GWP!$C$2:$C$13,MATCH(EPS!I80,GWP!$B$2:$B$13,0))</f>
        <v>0</v>
      </c>
      <c r="L80" s="5">
        <f t="shared" si="3"/>
        <v>0</v>
      </c>
    </row>
    <row r="81" spans="1:12" hidden="1" x14ac:dyDescent="0.35">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5">
        <f t="shared" si="3"/>
        <v>0</v>
      </c>
    </row>
    <row r="82" spans="1:12" hidden="1" x14ac:dyDescent="0.35">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5">
        <f t="shared" si="3"/>
        <v>0</v>
      </c>
    </row>
    <row r="83" spans="1:12" hidden="1" x14ac:dyDescent="0.35">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26881200</v>
      </c>
      <c r="K83">
        <f>INDEX(GWP!$C$2:$C$13,MATCH(EPS!I83,GWP!$B$2:$B$13,0))</f>
        <v>0</v>
      </c>
      <c r="L83" s="5">
        <f t="shared" si="3"/>
        <v>0</v>
      </c>
    </row>
    <row r="84" spans="1:12" hidden="1" x14ac:dyDescent="0.35">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95046300000</v>
      </c>
      <c r="K84">
        <f>INDEX(GWP!$C$2:$C$13,MATCH(EPS!I84,GWP!$B$2:$B$13,0))</f>
        <v>0</v>
      </c>
      <c r="L84" s="5">
        <f t="shared" si="3"/>
        <v>0</v>
      </c>
    </row>
    <row r="85" spans="1:12" hidden="1" x14ac:dyDescent="0.35">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1109730000</v>
      </c>
      <c r="K85">
        <f>INDEX(GWP!$C$2:$C$13,MATCH(EPS!I85,GWP!$B$2:$B$13,0))</f>
        <v>0</v>
      </c>
      <c r="L85" s="5">
        <f t="shared" si="3"/>
        <v>0</v>
      </c>
    </row>
    <row r="86" spans="1:12" hidden="1" x14ac:dyDescent="0.35">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10789200000</v>
      </c>
      <c r="K86">
        <f>INDEX(GWP!$C$2:$C$13,MATCH(EPS!I86,GWP!$B$2:$B$13,0))</f>
        <v>0</v>
      </c>
      <c r="L86" s="5">
        <f t="shared" si="3"/>
        <v>0</v>
      </c>
    </row>
    <row r="87" spans="1:12" hidden="1" x14ac:dyDescent="0.35">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49940000</v>
      </c>
      <c r="K87">
        <f>INDEX(GWP!$C$2:$C$13,MATCH(EPS!I87,GWP!$B$2:$B$13,0))</f>
        <v>0</v>
      </c>
      <c r="L87" s="5">
        <f t="shared" si="3"/>
        <v>0</v>
      </c>
    </row>
    <row r="88" spans="1:12" hidden="1" x14ac:dyDescent="0.35">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5">
        <f t="shared" si="3"/>
        <v>0</v>
      </c>
    </row>
    <row r="89" spans="1:12" hidden="1" x14ac:dyDescent="0.35">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5">
        <f t="shared" si="3"/>
        <v>0</v>
      </c>
    </row>
    <row r="90" spans="1:12" hidden="1" x14ac:dyDescent="0.35">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27201200</v>
      </c>
      <c r="K90">
        <f>INDEX(GWP!$C$2:$C$13,MATCH(EPS!I90,GWP!$B$2:$B$13,0))</f>
        <v>0</v>
      </c>
      <c r="L90" s="5">
        <f t="shared" si="3"/>
        <v>0</v>
      </c>
    </row>
    <row r="91" spans="1:12" hidden="1" x14ac:dyDescent="0.35">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5">
        <f t="shared" si="3"/>
        <v>0</v>
      </c>
    </row>
    <row r="92" spans="1:12" hidden="1" x14ac:dyDescent="0.35">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5">
        <f t="shared" si="3"/>
        <v>0</v>
      </c>
    </row>
    <row r="93" spans="1:12" hidden="1" x14ac:dyDescent="0.35">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8864400</v>
      </c>
      <c r="K93">
        <f>INDEX(GWP!$C$2:$C$13,MATCH(EPS!I93,GWP!$B$2:$B$13,0))</f>
        <v>0</v>
      </c>
      <c r="L93" s="5">
        <f t="shared" si="3"/>
        <v>0</v>
      </c>
    </row>
    <row r="94" spans="1:12" hidden="1" x14ac:dyDescent="0.35">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7439900000</v>
      </c>
      <c r="K94">
        <f>INDEX(GWP!$C$2:$C$13,MATCH(EPS!I94,GWP!$B$2:$B$13,0))</f>
        <v>0</v>
      </c>
      <c r="L94" s="5">
        <f t="shared" si="3"/>
        <v>0</v>
      </c>
    </row>
    <row r="95" spans="1:12" hidden="1" x14ac:dyDescent="0.35">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25769300000</v>
      </c>
      <c r="K95">
        <f>INDEX(GWP!$C$2:$C$13,MATCH(EPS!I95,GWP!$B$2:$B$13,0))</f>
        <v>0</v>
      </c>
      <c r="L95" s="5">
        <f t="shared" si="3"/>
        <v>0</v>
      </c>
    </row>
    <row r="96" spans="1:12" hidden="1" x14ac:dyDescent="0.35">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845066000</v>
      </c>
      <c r="K96">
        <f>INDEX(GWP!$C$2:$C$13,MATCH(EPS!I96,GWP!$B$2:$B$13,0))</f>
        <v>0</v>
      </c>
      <c r="L96" s="5">
        <f t="shared" si="3"/>
        <v>0</v>
      </c>
    </row>
    <row r="97" spans="1:12" hidden="1" x14ac:dyDescent="0.35">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1159670000</v>
      </c>
      <c r="K97">
        <f>INDEX(GWP!$C$2:$C$13,MATCH(EPS!I97,GWP!$B$2:$B$13,0))</f>
        <v>0</v>
      </c>
      <c r="L97" s="5">
        <f t="shared" si="3"/>
        <v>0</v>
      </c>
    </row>
    <row r="98" spans="1:12" hidden="1" x14ac:dyDescent="0.35">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5">
        <f t="shared" si="3"/>
        <v>0</v>
      </c>
    </row>
    <row r="99" spans="1:12" hidden="1" x14ac:dyDescent="0.35">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5">
        <f t="shared" si="3"/>
        <v>0</v>
      </c>
    </row>
    <row r="100" spans="1:12" hidden="1" x14ac:dyDescent="0.35">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5933690</v>
      </c>
      <c r="K100">
        <f>INDEX(GWP!$C$2:$C$13,MATCH(EPS!I100,GWP!$B$2:$B$13,0))</f>
        <v>0</v>
      </c>
      <c r="L100" s="5">
        <f t="shared" si="3"/>
        <v>0</v>
      </c>
    </row>
    <row r="101" spans="1:12" hidden="1" x14ac:dyDescent="0.35">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5">
        <f t="shared" si="3"/>
        <v>0</v>
      </c>
    </row>
    <row r="102" spans="1:12" hidden="1" x14ac:dyDescent="0.35">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5">
        <f t="shared" si="3"/>
        <v>0</v>
      </c>
    </row>
    <row r="103" spans="1:12" hidden="1" x14ac:dyDescent="0.35">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10773200</v>
      </c>
      <c r="K103">
        <f>INDEX(GWP!$C$2:$C$13,MATCH(EPS!I103,GWP!$B$2:$B$13,0))</f>
        <v>0</v>
      </c>
      <c r="L103" s="5">
        <f t="shared" si="3"/>
        <v>0</v>
      </c>
    </row>
    <row r="104" spans="1:12" hidden="1" x14ac:dyDescent="0.35">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34344900000</v>
      </c>
      <c r="K104">
        <f>INDEX(GWP!$C$2:$C$13,MATCH(EPS!I104,GWP!$B$2:$B$13,0))</f>
        <v>0</v>
      </c>
      <c r="L104" s="5">
        <f t="shared" si="3"/>
        <v>0</v>
      </c>
    </row>
    <row r="105" spans="1:12" hidden="1" x14ac:dyDescent="0.35">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763020000</v>
      </c>
      <c r="K105">
        <f>INDEX(GWP!$C$2:$C$13,MATCH(EPS!I105,GWP!$B$2:$B$13,0))</f>
        <v>0</v>
      </c>
      <c r="L105" s="5">
        <f t="shared" si="3"/>
        <v>0</v>
      </c>
    </row>
    <row r="106" spans="1:12" hidden="1" x14ac:dyDescent="0.35">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3898680000</v>
      </c>
      <c r="K106">
        <f>INDEX(GWP!$C$2:$C$13,MATCH(EPS!I106,GWP!$B$2:$B$13,0))</f>
        <v>0</v>
      </c>
      <c r="L106" s="5">
        <f t="shared" si="3"/>
        <v>0</v>
      </c>
    </row>
    <row r="107" spans="1:12" hidden="1" x14ac:dyDescent="0.35">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34337400</v>
      </c>
      <c r="K107">
        <f>INDEX(GWP!$C$2:$C$13,MATCH(EPS!I107,GWP!$B$2:$B$13,0))</f>
        <v>0</v>
      </c>
      <c r="L107" s="5">
        <f t="shared" si="3"/>
        <v>0</v>
      </c>
    </row>
    <row r="108" spans="1:12" hidden="1" x14ac:dyDescent="0.35">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5">
        <f t="shared" si="3"/>
        <v>0</v>
      </c>
    </row>
    <row r="109" spans="1:12" hidden="1" x14ac:dyDescent="0.35">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5">
        <f t="shared" si="3"/>
        <v>0</v>
      </c>
    </row>
    <row r="110" spans="1:12" hidden="1" x14ac:dyDescent="0.35">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10905200</v>
      </c>
      <c r="K110">
        <f>INDEX(GWP!$C$2:$C$13,MATCH(EPS!I110,GWP!$B$2:$B$13,0))</f>
        <v>0</v>
      </c>
      <c r="L110" s="5">
        <f t="shared" si="3"/>
        <v>0</v>
      </c>
    </row>
    <row r="111" spans="1:12" hidden="1" x14ac:dyDescent="0.35">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5">
        <f t="shared" si="3"/>
        <v>0</v>
      </c>
    </row>
    <row r="112" spans="1:12" hidden="1" x14ac:dyDescent="0.35">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5">
        <f t="shared" si="3"/>
        <v>0</v>
      </c>
    </row>
    <row r="113" spans="1:12" hidden="1" x14ac:dyDescent="0.35">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3552600</v>
      </c>
      <c r="K113">
        <f>INDEX(GWP!$C$2:$C$13,MATCH(EPS!I113,GWP!$B$2:$B$13,0))</f>
        <v>0</v>
      </c>
      <c r="L113" s="5">
        <f t="shared" si="3"/>
        <v>0</v>
      </c>
    </row>
    <row r="114" spans="1:12" hidden="1" x14ac:dyDescent="0.35">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2688400000</v>
      </c>
      <c r="K114">
        <f>INDEX(GWP!$C$2:$C$13,MATCH(EPS!I114,GWP!$B$2:$B$13,0))</f>
        <v>0</v>
      </c>
      <c r="L114" s="5">
        <f t="shared" si="3"/>
        <v>0</v>
      </c>
    </row>
    <row r="115" spans="1:12" hidden="1" x14ac:dyDescent="0.35">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17718300000</v>
      </c>
      <c r="K115">
        <f>INDEX(GWP!$C$2:$C$13,MATCH(EPS!I115,GWP!$B$2:$B$13,0))</f>
        <v>0</v>
      </c>
      <c r="L115" s="5">
        <f t="shared" si="3"/>
        <v>0</v>
      </c>
    </row>
    <row r="116" spans="1:12" hidden="1" x14ac:dyDescent="0.35">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305364000</v>
      </c>
      <c r="K116">
        <f>INDEX(GWP!$C$2:$C$13,MATCH(EPS!I116,GWP!$B$2:$B$13,0))</f>
        <v>0</v>
      </c>
      <c r="L116" s="5">
        <f t="shared" si="3"/>
        <v>0</v>
      </c>
    </row>
    <row r="117" spans="1:12" hidden="1" x14ac:dyDescent="0.35">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797357000</v>
      </c>
      <c r="K117">
        <f>INDEX(GWP!$C$2:$C$13,MATCH(EPS!I117,GWP!$B$2:$B$13,0))</f>
        <v>0</v>
      </c>
      <c r="L117" s="5">
        <f t="shared" si="3"/>
        <v>0</v>
      </c>
    </row>
    <row r="118" spans="1:12" hidden="1" x14ac:dyDescent="0.35">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5">
        <f t="shared" si="3"/>
        <v>0</v>
      </c>
    </row>
    <row r="119" spans="1:12" hidden="1" x14ac:dyDescent="0.35">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5">
        <f t="shared" si="3"/>
        <v>0</v>
      </c>
    </row>
    <row r="120" spans="1:12" hidden="1" x14ac:dyDescent="0.35">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2378870</v>
      </c>
      <c r="K120">
        <f>INDEX(GWP!$C$2:$C$13,MATCH(EPS!I120,GWP!$B$2:$B$13,0))</f>
        <v>0</v>
      </c>
      <c r="L120" s="5">
        <f t="shared" si="3"/>
        <v>0</v>
      </c>
    </row>
    <row r="121" spans="1:12" hidden="1" x14ac:dyDescent="0.35">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5">
        <f t="shared" si="3"/>
        <v>0</v>
      </c>
    </row>
    <row r="122" spans="1:12" hidden="1" x14ac:dyDescent="0.35">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5">
        <f t="shared" si="3"/>
        <v>0</v>
      </c>
    </row>
    <row r="123" spans="1:12" hidden="1" x14ac:dyDescent="0.35">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1394180</v>
      </c>
      <c r="K123">
        <f>INDEX(GWP!$C$2:$C$13,MATCH(EPS!I123,GWP!$B$2:$B$13,0))</f>
        <v>0</v>
      </c>
      <c r="L123" s="5">
        <f t="shared" si="3"/>
        <v>0</v>
      </c>
    </row>
    <row r="124" spans="1:12" hidden="1" x14ac:dyDescent="0.35">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14349800000</v>
      </c>
      <c r="K124">
        <f>INDEX(GWP!$C$2:$C$13,MATCH(EPS!I124,GWP!$B$2:$B$13,0))</f>
        <v>0</v>
      </c>
      <c r="L124" s="5">
        <f t="shared" si="3"/>
        <v>0</v>
      </c>
    </row>
    <row r="125" spans="1:12" hidden="1" x14ac:dyDescent="0.35">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53022000</v>
      </c>
      <c r="K125">
        <f>INDEX(GWP!$C$2:$C$13,MATCH(EPS!I125,GWP!$B$2:$B$13,0))</f>
        <v>0</v>
      </c>
      <c r="L125" s="5">
        <f t="shared" si="3"/>
        <v>0</v>
      </c>
    </row>
    <row r="126" spans="1:12" hidden="1" x14ac:dyDescent="0.35">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1628930000</v>
      </c>
      <c r="K126">
        <f>INDEX(GWP!$C$2:$C$13,MATCH(EPS!I126,GWP!$B$2:$B$13,0))</f>
        <v>0</v>
      </c>
      <c r="L126" s="5">
        <f t="shared" si="3"/>
        <v>0</v>
      </c>
    </row>
    <row r="127" spans="1:12" hidden="1" x14ac:dyDescent="0.35">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2386090</v>
      </c>
      <c r="K127">
        <f>INDEX(GWP!$C$2:$C$13,MATCH(EPS!I127,GWP!$B$2:$B$13,0))</f>
        <v>0</v>
      </c>
      <c r="L127" s="5">
        <f t="shared" si="3"/>
        <v>0</v>
      </c>
    </row>
    <row r="128" spans="1:12" hidden="1" x14ac:dyDescent="0.35">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5">
        <f t="shared" si="3"/>
        <v>0</v>
      </c>
    </row>
    <row r="129" spans="1:12" hidden="1" x14ac:dyDescent="0.35">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5">
        <f t="shared" si="3"/>
        <v>0</v>
      </c>
    </row>
    <row r="130" spans="1:12" hidden="1" x14ac:dyDescent="0.35">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5">
        <f t="shared" si="3"/>
        <v>0</v>
      </c>
    </row>
    <row r="131" spans="1:12" hidden="1" x14ac:dyDescent="0.35">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5">
        <f t="shared" ref="L131:L194" si="5">IF(H131="g pollutant",K131*J131/10^12,IF(H131="MMTCO2e",J131,IF(H131="MWh",J131,0)))</f>
        <v>0</v>
      </c>
    </row>
    <row r="132" spans="1:12" hidden="1" x14ac:dyDescent="0.35">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5">
        <f t="shared" si="5"/>
        <v>0</v>
      </c>
    </row>
    <row r="133" spans="1:12" hidden="1" x14ac:dyDescent="0.35">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459748</v>
      </c>
      <c r="K133">
        <f>INDEX(GWP!$C$2:$C$13,MATCH(EPS!I133,GWP!$B$2:$B$13,0))</f>
        <v>0</v>
      </c>
      <c r="L133" s="5">
        <f t="shared" si="5"/>
        <v>0</v>
      </c>
    </row>
    <row r="134" spans="1:12" hidden="1" x14ac:dyDescent="0.35">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1123250000</v>
      </c>
      <c r="K134">
        <f>INDEX(GWP!$C$2:$C$13,MATCH(EPS!I134,GWP!$B$2:$B$13,0))</f>
        <v>0</v>
      </c>
      <c r="L134" s="5">
        <f t="shared" si="5"/>
        <v>0</v>
      </c>
    </row>
    <row r="135" spans="1:12" hidden="1" x14ac:dyDescent="0.35">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1231240000</v>
      </c>
      <c r="K135">
        <f>INDEX(GWP!$C$2:$C$13,MATCH(EPS!I135,GWP!$B$2:$B$13,0))</f>
        <v>0</v>
      </c>
      <c r="L135" s="5">
        <f t="shared" si="5"/>
        <v>0</v>
      </c>
    </row>
    <row r="136" spans="1:12" hidden="1" x14ac:dyDescent="0.35">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127586000</v>
      </c>
      <c r="K136">
        <f>INDEX(GWP!$C$2:$C$13,MATCH(EPS!I136,GWP!$B$2:$B$13,0))</f>
        <v>0</v>
      </c>
      <c r="L136" s="5">
        <f t="shared" si="5"/>
        <v>0</v>
      </c>
    </row>
    <row r="137" spans="1:12" hidden="1" x14ac:dyDescent="0.35">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55408100</v>
      </c>
      <c r="K137">
        <f>INDEX(GWP!$C$2:$C$13,MATCH(EPS!I137,GWP!$B$2:$B$13,0))</f>
        <v>0</v>
      </c>
      <c r="L137" s="5">
        <f t="shared" si="5"/>
        <v>0</v>
      </c>
    </row>
    <row r="138" spans="1:12" hidden="1" x14ac:dyDescent="0.35">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5">
        <f t="shared" si="5"/>
        <v>0</v>
      </c>
    </row>
    <row r="139" spans="1:12" hidden="1" x14ac:dyDescent="0.35">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5">
        <f t="shared" si="5"/>
        <v>0</v>
      </c>
    </row>
    <row r="140" spans="1:12" hidden="1" x14ac:dyDescent="0.35">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5">
        <f t="shared" si="5"/>
        <v>0</v>
      </c>
    </row>
    <row r="141" spans="1:12" hidden="1" x14ac:dyDescent="0.35">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5">
        <f t="shared" si="5"/>
        <v>0</v>
      </c>
    </row>
    <row r="142" spans="1:12" hidden="1" x14ac:dyDescent="0.35">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5">
        <f t="shared" si="5"/>
        <v>0</v>
      </c>
    </row>
    <row r="143" spans="1:12" hidden="1" x14ac:dyDescent="0.35">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1999090</v>
      </c>
      <c r="K143">
        <f>INDEX(GWP!$C$2:$C$13,MATCH(EPS!I143,GWP!$B$2:$B$13,0))</f>
        <v>0</v>
      </c>
      <c r="L143" s="5">
        <f t="shared" si="5"/>
        <v>0</v>
      </c>
    </row>
    <row r="144" spans="1:12" hidden="1" x14ac:dyDescent="0.35">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6470770000</v>
      </c>
      <c r="K144">
        <f>INDEX(GWP!$C$2:$C$13,MATCH(EPS!I144,GWP!$B$2:$B$13,0))</f>
        <v>0</v>
      </c>
      <c r="L144" s="5">
        <f t="shared" si="5"/>
        <v>0</v>
      </c>
    </row>
    <row r="145" spans="1:12" hidden="1" x14ac:dyDescent="0.35">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492035000</v>
      </c>
      <c r="K145">
        <f>INDEX(GWP!$C$2:$C$13,MATCH(EPS!I145,GWP!$B$2:$B$13,0))</f>
        <v>0</v>
      </c>
      <c r="L145" s="5">
        <f t="shared" si="5"/>
        <v>0</v>
      </c>
    </row>
    <row r="146" spans="1:12" hidden="1" x14ac:dyDescent="0.35">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734534000</v>
      </c>
      <c r="K146">
        <f>INDEX(GWP!$C$2:$C$13,MATCH(EPS!I146,GWP!$B$2:$B$13,0))</f>
        <v>0</v>
      </c>
      <c r="L146" s="5">
        <f t="shared" si="5"/>
        <v>0</v>
      </c>
    </row>
    <row r="147" spans="1:12" hidden="1" x14ac:dyDescent="0.35">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22142500</v>
      </c>
      <c r="K147">
        <f>INDEX(GWP!$C$2:$C$13,MATCH(EPS!I147,GWP!$B$2:$B$13,0))</f>
        <v>0</v>
      </c>
      <c r="L147" s="5">
        <f t="shared" si="5"/>
        <v>0</v>
      </c>
    </row>
    <row r="148" spans="1:12" hidden="1" x14ac:dyDescent="0.35">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5">
        <f t="shared" si="5"/>
        <v>0</v>
      </c>
    </row>
    <row r="149" spans="1:12" hidden="1" x14ac:dyDescent="0.35">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5">
        <f t="shared" si="5"/>
        <v>0</v>
      </c>
    </row>
    <row r="150" spans="1:12" hidden="1" x14ac:dyDescent="0.35">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2022870</v>
      </c>
      <c r="K150">
        <f>INDEX(GWP!$C$2:$C$13,MATCH(EPS!I150,GWP!$B$2:$B$13,0))</f>
        <v>0</v>
      </c>
      <c r="L150" s="5">
        <f t="shared" si="5"/>
        <v>0</v>
      </c>
    </row>
    <row r="151" spans="1:12" hidden="1" x14ac:dyDescent="0.35">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5">
        <f t="shared" si="5"/>
        <v>0</v>
      </c>
    </row>
    <row r="152" spans="1:12" hidden="1" x14ac:dyDescent="0.35">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5">
        <f t="shared" si="5"/>
        <v>0</v>
      </c>
    </row>
    <row r="153" spans="1:12" hidden="1" x14ac:dyDescent="0.35">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659226</v>
      </c>
      <c r="K153">
        <f>INDEX(GWP!$C$2:$C$13,MATCH(EPS!I153,GWP!$B$2:$B$13,0))</f>
        <v>0</v>
      </c>
      <c r="L153" s="5">
        <f t="shared" si="5"/>
        <v>0</v>
      </c>
    </row>
    <row r="154" spans="1:12" hidden="1" x14ac:dyDescent="0.35">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506510000</v>
      </c>
      <c r="K154">
        <f>INDEX(GWP!$C$2:$C$13,MATCH(EPS!I154,GWP!$B$2:$B$13,0))</f>
        <v>0</v>
      </c>
      <c r="L154" s="5">
        <f t="shared" si="5"/>
        <v>0</v>
      </c>
    </row>
    <row r="155" spans="1:12" hidden="1" x14ac:dyDescent="0.35">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11425700000</v>
      </c>
      <c r="K155">
        <f>INDEX(GWP!$C$2:$C$13,MATCH(EPS!I155,GWP!$B$2:$B$13,0))</f>
        <v>0</v>
      </c>
      <c r="L155" s="5">
        <f t="shared" si="5"/>
        <v>0</v>
      </c>
    </row>
    <row r="156" spans="1:12" hidden="1" x14ac:dyDescent="0.35">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57532300</v>
      </c>
      <c r="K156">
        <f>INDEX(GWP!$C$2:$C$13,MATCH(EPS!I156,GWP!$B$2:$B$13,0))</f>
        <v>0</v>
      </c>
      <c r="L156" s="5">
        <f t="shared" si="5"/>
        <v>0</v>
      </c>
    </row>
    <row r="157" spans="1:12" hidden="1" x14ac:dyDescent="0.35">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514177000</v>
      </c>
      <c r="K157">
        <f>INDEX(GWP!$C$2:$C$13,MATCH(EPS!I157,GWP!$B$2:$B$13,0))</f>
        <v>0</v>
      </c>
      <c r="L157" s="5">
        <f t="shared" si="5"/>
        <v>0</v>
      </c>
    </row>
    <row r="158" spans="1:12" hidden="1" x14ac:dyDescent="0.35">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5">
        <f t="shared" si="5"/>
        <v>0</v>
      </c>
    </row>
    <row r="159" spans="1:12" hidden="1" x14ac:dyDescent="0.35">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5">
        <f t="shared" si="5"/>
        <v>0</v>
      </c>
    </row>
    <row r="160" spans="1:12" hidden="1" x14ac:dyDescent="0.35">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441271</v>
      </c>
      <c r="K160">
        <f>INDEX(GWP!$C$2:$C$13,MATCH(EPS!I160,GWP!$B$2:$B$13,0))</f>
        <v>0</v>
      </c>
      <c r="L160" s="5">
        <f t="shared" si="5"/>
        <v>0</v>
      </c>
    </row>
    <row r="161" spans="1:12" hidden="1" x14ac:dyDescent="0.35">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5">
        <f t="shared" si="5"/>
        <v>0</v>
      </c>
    </row>
    <row r="162" spans="1:12" hidden="1" x14ac:dyDescent="0.35">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5">
        <f t="shared" si="5"/>
        <v>0</v>
      </c>
    </row>
    <row r="163" spans="1:12" hidden="1" x14ac:dyDescent="0.35">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3773500</v>
      </c>
      <c r="K163">
        <f>INDEX(GWP!$C$2:$C$13,MATCH(EPS!I163,GWP!$B$2:$B$13,0))</f>
        <v>0</v>
      </c>
      <c r="L163" s="5">
        <f t="shared" si="5"/>
        <v>0</v>
      </c>
    </row>
    <row r="164" spans="1:12" hidden="1" x14ac:dyDescent="0.35">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14531900000</v>
      </c>
      <c r="K164">
        <f>INDEX(GWP!$C$2:$C$13,MATCH(EPS!I164,GWP!$B$2:$B$13,0))</f>
        <v>0</v>
      </c>
      <c r="L164" s="5">
        <f t="shared" si="5"/>
        <v>0</v>
      </c>
    </row>
    <row r="165" spans="1:12" hidden="1" x14ac:dyDescent="0.35">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143583000</v>
      </c>
      <c r="K165">
        <f>INDEX(GWP!$C$2:$C$13,MATCH(EPS!I165,GWP!$B$2:$B$13,0))</f>
        <v>0</v>
      </c>
      <c r="L165" s="5">
        <f t="shared" si="5"/>
        <v>0</v>
      </c>
    </row>
    <row r="166" spans="1:12" hidden="1" x14ac:dyDescent="0.35">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1649600000</v>
      </c>
      <c r="K166">
        <f>INDEX(GWP!$C$2:$C$13,MATCH(EPS!I166,GWP!$B$2:$B$13,0))</f>
        <v>0</v>
      </c>
      <c r="L166" s="5">
        <f t="shared" si="5"/>
        <v>0</v>
      </c>
    </row>
    <row r="167" spans="1:12" hidden="1" x14ac:dyDescent="0.35">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6461500</v>
      </c>
      <c r="K167">
        <f>INDEX(GWP!$C$2:$C$13,MATCH(EPS!I167,GWP!$B$2:$B$13,0))</f>
        <v>0</v>
      </c>
      <c r="L167" s="5">
        <f t="shared" si="5"/>
        <v>0</v>
      </c>
    </row>
    <row r="168" spans="1:12" hidden="1" x14ac:dyDescent="0.35">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5">
        <f t="shared" si="5"/>
        <v>0</v>
      </c>
    </row>
    <row r="169" spans="1:12" hidden="1" x14ac:dyDescent="0.35">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5">
        <f t="shared" si="5"/>
        <v>0</v>
      </c>
    </row>
    <row r="170" spans="1:12" hidden="1" x14ac:dyDescent="0.35">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3819780</v>
      </c>
      <c r="K170">
        <f>INDEX(GWP!$C$2:$C$13,MATCH(EPS!I170,GWP!$B$2:$B$13,0))</f>
        <v>0</v>
      </c>
      <c r="L170" s="5">
        <f t="shared" si="5"/>
        <v>0</v>
      </c>
    </row>
    <row r="171" spans="1:12" hidden="1" x14ac:dyDescent="0.35">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5">
        <f t="shared" si="5"/>
        <v>0</v>
      </c>
    </row>
    <row r="172" spans="1:12" hidden="1" x14ac:dyDescent="0.35">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5">
        <f t="shared" si="5"/>
        <v>0</v>
      </c>
    </row>
    <row r="173" spans="1:12" hidden="1" x14ac:dyDescent="0.35">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1244360</v>
      </c>
      <c r="K173">
        <f>INDEX(GWP!$C$2:$C$13,MATCH(EPS!I173,GWP!$B$2:$B$13,0))</f>
        <v>0</v>
      </c>
      <c r="L173" s="5">
        <f t="shared" si="5"/>
        <v>0</v>
      </c>
    </row>
    <row r="174" spans="1:12" hidden="1" x14ac:dyDescent="0.35">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1137510000</v>
      </c>
      <c r="K174">
        <f>INDEX(GWP!$C$2:$C$13,MATCH(EPS!I174,GWP!$B$2:$B$13,0))</f>
        <v>0</v>
      </c>
      <c r="L174" s="5">
        <f t="shared" si="5"/>
        <v>0</v>
      </c>
    </row>
    <row r="175" spans="1:12" hidden="1" x14ac:dyDescent="0.35">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3334170000</v>
      </c>
      <c r="K175">
        <f>INDEX(GWP!$C$2:$C$13,MATCH(EPS!I175,GWP!$B$2:$B$13,0))</f>
        <v>0</v>
      </c>
      <c r="L175" s="5">
        <f t="shared" si="5"/>
        <v>0</v>
      </c>
    </row>
    <row r="176" spans="1:12" hidden="1" x14ac:dyDescent="0.35">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129205000</v>
      </c>
      <c r="K176">
        <f>INDEX(GWP!$C$2:$C$13,MATCH(EPS!I176,GWP!$B$2:$B$13,0))</f>
        <v>0</v>
      </c>
      <c r="L176" s="5">
        <f t="shared" si="5"/>
        <v>0</v>
      </c>
    </row>
    <row r="177" spans="1:12" hidden="1" x14ac:dyDescent="0.35">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150044000</v>
      </c>
      <c r="K177">
        <f>INDEX(GWP!$C$2:$C$13,MATCH(EPS!I177,GWP!$B$2:$B$13,0))</f>
        <v>0</v>
      </c>
      <c r="L177" s="5">
        <f t="shared" si="5"/>
        <v>0</v>
      </c>
    </row>
    <row r="178" spans="1:12" hidden="1" x14ac:dyDescent="0.35">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5">
        <f t="shared" si="5"/>
        <v>0</v>
      </c>
    </row>
    <row r="179" spans="1:12" hidden="1" x14ac:dyDescent="0.35">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5">
        <f t="shared" si="5"/>
        <v>0</v>
      </c>
    </row>
    <row r="180" spans="1:12" hidden="1" x14ac:dyDescent="0.35">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833252</v>
      </c>
      <c r="K180">
        <f>INDEX(GWP!$C$2:$C$13,MATCH(EPS!I180,GWP!$B$2:$B$13,0))</f>
        <v>0</v>
      </c>
      <c r="L180" s="5">
        <f t="shared" si="5"/>
        <v>0</v>
      </c>
    </row>
    <row r="181" spans="1:12" hidden="1" x14ac:dyDescent="0.35">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5">
        <f t="shared" si="5"/>
        <v>0</v>
      </c>
    </row>
    <row r="182" spans="1:12" hidden="1" x14ac:dyDescent="0.35">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25</v>
      </c>
      <c r="L182" s="5">
        <f t="shared" si="5"/>
        <v>0</v>
      </c>
    </row>
    <row r="183" spans="1:12" hidden="1" x14ac:dyDescent="0.35">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5761080</v>
      </c>
      <c r="K183">
        <f>INDEX(GWP!$C$2:$C$13,MATCH(EPS!I183,GWP!$B$2:$B$13,0))</f>
        <v>25</v>
      </c>
      <c r="L183" s="5">
        <f t="shared" si="5"/>
        <v>1.44027E-4</v>
      </c>
    </row>
    <row r="184" spans="1:12" hidden="1" x14ac:dyDescent="0.35">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36420900000</v>
      </c>
      <c r="K184">
        <f>INDEX(GWP!$C$2:$C$13,MATCH(EPS!I184,GWP!$B$2:$B$13,0))</f>
        <v>25</v>
      </c>
      <c r="L184" s="5">
        <f t="shared" si="5"/>
        <v>0.91052250000000001</v>
      </c>
    </row>
    <row r="185" spans="1:12" hidden="1" x14ac:dyDescent="0.35">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149358000</v>
      </c>
      <c r="K185">
        <f>INDEX(GWP!$C$2:$C$13,MATCH(EPS!I185,GWP!$B$2:$B$13,0))</f>
        <v>25</v>
      </c>
      <c r="L185" s="5">
        <f t="shared" si="5"/>
        <v>3.7339500000000002E-3</v>
      </c>
    </row>
    <row r="186" spans="1:12" hidden="1" x14ac:dyDescent="0.35">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25</v>
      </c>
      <c r="L186" s="5">
        <f t="shared" si="5"/>
        <v>0</v>
      </c>
    </row>
    <row r="187" spans="1:12" hidden="1" x14ac:dyDescent="0.35">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25</v>
      </c>
      <c r="L187" s="5">
        <f t="shared" si="5"/>
        <v>0</v>
      </c>
    </row>
    <row r="188" spans="1:12" hidden="1" x14ac:dyDescent="0.35">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25</v>
      </c>
      <c r="L188" s="5">
        <f t="shared" si="5"/>
        <v>0</v>
      </c>
    </row>
    <row r="189" spans="1:12" hidden="1" x14ac:dyDescent="0.35">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25</v>
      </c>
      <c r="L189" s="5">
        <f t="shared" si="5"/>
        <v>0</v>
      </c>
    </row>
    <row r="190" spans="1:12" hidden="1" x14ac:dyDescent="0.35">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16139900</v>
      </c>
      <c r="K190">
        <f>INDEX(GWP!$C$2:$C$13,MATCH(EPS!I190,GWP!$B$2:$B$13,0))</f>
        <v>25</v>
      </c>
      <c r="L190" s="5">
        <f t="shared" si="5"/>
        <v>4.0349750000000001E-4</v>
      </c>
    </row>
    <row r="191" spans="1:12" hidden="1" x14ac:dyDescent="0.35">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25</v>
      </c>
      <c r="L191" s="5">
        <f t="shared" si="5"/>
        <v>0</v>
      </c>
    </row>
    <row r="192" spans="1:12" hidden="1" x14ac:dyDescent="0.35">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25</v>
      </c>
      <c r="L192" s="5">
        <f t="shared" si="5"/>
        <v>0</v>
      </c>
    </row>
    <row r="193" spans="1:12" hidden="1" x14ac:dyDescent="0.35">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1899790</v>
      </c>
      <c r="K193">
        <f>INDEX(GWP!$C$2:$C$13,MATCH(EPS!I193,GWP!$B$2:$B$13,0))</f>
        <v>25</v>
      </c>
      <c r="L193" s="5">
        <f t="shared" si="5"/>
        <v>4.7494750000000001E-5</v>
      </c>
    </row>
    <row r="194" spans="1:12" hidden="1" x14ac:dyDescent="0.35">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2850900000</v>
      </c>
      <c r="K194">
        <f>INDEX(GWP!$C$2:$C$13,MATCH(EPS!I194,GWP!$B$2:$B$13,0))</f>
        <v>25</v>
      </c>
      <c r="L194" s="5">
        <f t="shared" si="5"/>
        <v>7.1272500000000003E-2</v>
      </c>
    </row>
    <row r="195" spans="1:12" hidden="1" x14ac:dyDescent="0.35">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3468280000</v>
      </c>
      <c r="K195">
        <f>INDEX(GWP!$C$2:$C$13,MATCH(EPS!I195,GWP!$B$2:$B$13,0))</f>
        <v>25</v>
      </c>
      <c r="L195" s="5">
        <f t="shared" ref="L195:L258" si="7">IF(H195="g pollutant",K195*J195/10^12,IF(H195="MMTCO2e",J195,IF(H195="MWh",J195,0)))</f>
        <v>8.6707000000000006E-2</v>
      </c>
    </row>
    <row r="196" spans="1:12" hidden="1" x14ac:dyDescent="0.35">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25</v>
      </c>
      <c r="L196" s="5">
        <f t="shared" si="7"/>
        <v>0</v>
      </c>
    </row>
    <row r="197" spans="1:12" hidden="1" x14ac:dyDescent="0.35">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25</v>
      </c>
      <c r="L197" s="5">
        <f t="shared" si="7"/>
        <v>0</v>
      </c>
    </row>
    <row r="198" spans="1:12" hidden="1" x14ac:dyDescent="0.35">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25</v>
      </c>
      <c r="L198" s="5">
        <f t="shared" si="7"/>
        <v>0</v>
      </c>
    </row>
    <row r="199" spans="1:12" hidden="1" x14ac:dyDescent="0.35">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25</v>
      </c>
      <c r="L199" s="5">
        <f t="shared" si="7"/>
        <v>0</v>
      </c>
    </row>
    <row r="200" spans="1:12" hidden="1" x14ac:dyDescent="0.35">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3520780</v>
      </c>
      <c r="K200">
        <f>INDEX(GWP!$C$2:$C$13,MATCH(EPS!I200,GWP!$B$2:$B$13,0))</f>
        <v>25</v>
      </c>
      <c r="L200" s="5">
        <f t="shared" si="7"/>
        <v>8.8019500000000007E-5</v>
      </c>
    </row>
    <row r="201" spans="1:12" hidden="1" x14ac:dyDescent="0.35">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25</v>
      </c>
      <c r="L201" s="5">
        <f t="shared" si="7"/>
        <v>0</v>
      </c>
    </row>
    <row r="202" spans="1:12" hidden="1" x14ac:dyDescent="0.35">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298</v>
      </c>
      <c r="L202" s="5">
        <f t="shared" si="7"/>
        <v>0</v>
      </c>
    </row>
    <row r="203" spans="1:12" hidden="1" x14ac:dyDescent="0.35">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576108</v>
      </c>
      <c r="K203">
        <f>INDEX(GWP!$C$2:$C$13,MATCH(EPS!I203,GWP!$B$2:$B$13,0))</f>
        <v>298</v>
      </c>
      <c r="L203" s="5">
        <f t="shared" si="7"/>
        <v>1.7168018400000001E-4</v>
      </c>
    </row>
    <row r="204" spans="1:12" hidden="1" x14ac:dyDescent="0.35">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7284170000</v>
      </c>
      <c r="K204">
        <f>INDEX(GWP!$C$2:$C$13,MATCH(EPS!I204,GWP!$B$2:$B$13,0))</f>
        <v>298</v>
      </c>
      <c r="L204" s="5">
        <f t="shared" si="7"/>
        <v>2.1706826600000002</v>
      </c>
    </row>
    <row r="205" spans="1:12" hidden="1" x14ac:dyDescent="0.35">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29871600</v>
      </c>
      <c r="K205">
        <f>INDEX(GWP!$C$2:$C$13,MATCH(EPS!I205,GWP!$B$2:$B$13,0))</f>
        <v>298</v>
      </c>
      <c r="L205" s="5">
        <f t="shared" si="7"/>
        <v>8.9017368000000006E-3</v>
      </c>
    </row>
    <row r="206" spans="1:12" hidden="1" x14ac:dyDescent="0.35">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298</v>
      </c>
      <c r="L206" s="5">
        <f t="shared" si="7"/>
        <v>0</v>
      </c>
    </row>
    <row r="207" spans="1:12" hidden="1" x14ac:dyDescent="0.35">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298</v>
      </c>
      <c r="L207" s="5">
        <f t="shared" si="7"/>
        <v>0</v>
      </c>
    </row>
    <row r="208" spans="1:12" hidden="1" x14ac:dyDescent="0.35">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298</v>
      </c>
      <c r="L208" s="5">
        <f t="shared" si="7"/>
        <v>0</v>
      </c>
    </row>
    <row r="209" spans="1:12" hidden="1" x14ac:dyDescent="0.35">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298</v>
      </c>
      <c r="L209" s="5">
        <f t="shared" si="7"/>
        <v>0</v>
      </c>
    </row>
    <row r="210" spans="1:12" hidden="1" x14ac:dyDescent="0.35">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3227990</v>
      </c>
      <c r="K210">
        <f>INDEX(GWP!$C$2:$C$13,MATCH(EPS!I210,GWP!$B$2:$B$13,0))</f>
        <v>298</v>
      </c>
      <c r="L210" s="5">
        <f t="shared" si="7"/>
        <v>9.6194102000000004E-4</v>
      </c>
    </row>
    <row r="211" spans="1:12" hidden="1" x14ac:dyDescent="0.35">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298</v>
      </c>
      <c r="L211" s="5">
        <f t="shared" si="7"/>
        <v>0</v>
      </c>
    </row>
    <row r="212" spans="1:12" hidden="1" x14ac:dyDescent="0.35">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298</v>
      </c>
      <c r="L212" s="5">
        <f t="shared" si="7"/>
        <v>0</v>
      </c>
    </row>
    <row r="213" spans="1:12" hidden="1" x14ac:dyDescent="0.35">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189979</v>
      </c>
      <c r="K213">
        <f>INDEX(GWP!$C$2:$C$13,MATCH(EPS!I213,GWP!$B$2:$B$13,0))</f>
        <v>298</v>
      </c>
      <c r="L213" s="5">
        <f t="shared" si="7"/>
        <v>5.6613741999999998E-5</v>
      </c>
    </row>
    <row r="214" spans="1:12" hidden="1" x14ac:dyDescent="0.35">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570180000</v>
      </c>
      <c r="K214">
        <f>INDEX(GWP!$C$2:$C$13,MATCH(EPS!I214,GWP!$B$2:$B$13,0))</f>
        <v>298</v>
      </c>
      <c r="L214" s="5">
        <f t="shared" si="7"/>
        <v>0.16991364</v>
      </c>
    </row>
    <row r="215" spans="1:12" hidden="1" x14ac:dyDescent="0.35">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693656000</v>
      </c>
      <c r="K215">
        <f>INDEX(GWP!$C$2:$C$13,MATCH(EPS!I215,GWP!$B$2:$B$13,0))</f>
        <v>298</v>
      </c>
      <c r="L215" s="5">
        <f t="shared" si="7"/>
        <v>0.206709488</v>
      </c>
    </row>
    <row r="216" spans="1:12" hidden="1" x14ac:dyDescent="0.35">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298</v>
      </c>
      <c r="L216" s="5">
        <f t="shared" si="7"/>
        <v>0</v>
      </c>
    </row>
    <row r="217" spans="1:12" hidden="1" x14ac:dyDescent="0.35">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298</v>
      </c>
      <c r="L217" s="5">
        <f t="shared" si="7"/>
        <v>0</v>
      </c>
    </row>
    <row r="218" spans="1:12" hidden="1" x14ac:dyDescent="0.35">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298</v>
      </c>
      <c r="L218" s="5">
        <f t="shared" si="7"/>
        <v>0</v>
      </c>
    </row>
    <row r="219" spans="1:12" hidden="1" x14ac:dyDescent="0.35">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298</v>
      </c>
      <c r="L219" s="5">
        <f t="shared" si="7"/>
        <v>0</v>
      </c>
    </row>
    <row r="220" spans="1:12" hidden="1" x14ac:dyDescent="0.35">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704156</v>
      </c>
      <c r="K220">
        <f>INDEX(GWP!$C$2:$C$13,MATCH(EPS!I220,GWP!$B$2:$B$13,0))</f>
        <v>298</v>
      </c>
      <c r="L220" s="5">
        <f t="shared" si="7"/>
        <v>2.0983848800000001E-4</v>
      </c>
    </row>
    <row r="221" spans="1:12" hidden="1" x14ac:dyDescent="0.35">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298</v>
      </c>
      <c r="L221" s="5">
        <f t="shared" si="7"/>
        <v>0</v>
      </c>
    </row>
    <row r="222" spans="1:12" hidden="1" x14ac:dyDescent="0.35">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5">
        <f t="shared" si="7"/>
        <v>0</v>
      </c>
    </row>
    <row r="223" spans="1:12" hidden="1" x14ac:dyDescent="0.35">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5">
        <f t="shared" si="7"/>
        <v>0</v>
      </c>
    </row>
    <row r="224" spans="1:12" hidden="1" x14ac:dyDescent="0.35">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5">
        <f t="shared" si="7"/>
        <v>0</v>
      </c>
    </row>
    <row r="225" spans="1:12" hidden="1" x14ac:dyDescent="0.35">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5">
        <f t="shared" si="7"/>
        <v>0</v>
      </c>
    </row>
    <row r="226" spans="1:12" hidden="1" x14ac:dyDescent="0.35">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5">
        <f t="shared" si="7"/>
        <v>0</v>
      </c>
    </row>
    <row r="227" spans="1:12" hidden="1" x14ac:dyDescent="0.35">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5">
        <f t="shared" si="7"/>
        <v>0</v>
      </c>
    </row>
    <row r="228" spans="1:12" hidden="1" x14ac:dyDescent="0.35">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5">
        <f t="shared" si="7"/>
        <v>0</v>
      </c>
    </row>
    <row r="229" spans="1:12" hidden="1" x14ac:dyDescent="0.35">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5">
        <f t="shared" si="7"/>
        <v>0</v>
      </c>
    </row>
    <row r="230" spans="1:12" hidden="1" x14ac:dyDescent="0.35">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5">
        <f t="shared" si="7"/>
        <v>0</v>
      </c>
    </row>
    <row r="231" spans="1:12" hidden="1" x14ac:dyDescent="0.35">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5">
        <f t="shared" si="7"/>
        <v>0</v>
      </c>
    </row>
    <row r="232" spans="1:12" hidden="1" x14ac:dyDescent="0.35">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5">
        <f t="shared" si="7"/>
        <v>0</v>
      </c>
    </row>
    <row r="233" spans="1:12" hidden="1" x14ac:dyDescent="0.35">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5">
        <f t="shared" si="7"/>
        <v>0</v>
      </c>
    </row>
    <row r="234" spans="1:12" hidden="1" x14ac:dyDescent="0.35">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5">
        <f t="shared" si="7"/>
        <v>0</v>
      </c>
    </row>
    <row r="235" spans="1:12" hidden="1" x14ac:dyDescent="0.35">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5">
        <f t="shared" si="7"/>
        <v>0</v>
      </c>
    </row>
    <row r="236" spans="1:12" hidden="1" x14ac:dyDescent="0.35">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5">
        <f t="shared" si="7"/>
        <v>0</v>
      </c>
    </row>
    <row r="237" spans="1:12" hidden="1" x14ac:dyDescent="0.35">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5">
        <f t="shared" si="7"/>
        <v>0</v>
      </c>
    </row>
    <row r="238" spans="1:12" hidden="1" x14ac:dyDescent="0.35">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5">
        <f t="shared" si="7"/>
        <v>0</v>
      </c>
    </row>
    <row r="239" spans="1:12" hidden="1" x14ac:dyDescent="0.35">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5">
        <f t="shared" si="7"/>
        <v>0</v>
      </c>
    </row>
    <row r="240" spans="1:12" hidden="1" x14ac:dyDescent="0.35">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5">
        <f t="shared" si="7"/>
        <v>0</v>
      </c>
    </row>
    <row r="241" spans="1:12" hidden="1" x14ac:dyDescent="0.35">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5">
        <f t="shared" si="7"/>
        <v>0</v>
      </c>
    </row>
    <row r="242" spans="1:12" hidden="1" x14ac:dyDescent="0.35">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5">
        <f t="shared" si="7"/>
        <v>0</v>
      </c>
    </row>
    <row r="243" spans="1:12" hidden="1" x14ac:dyDescent="0.35">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1017050000000</v>
      </c>
      <c r="K243">
        <f>INDEX(GWP!$C$2:$C$13,MATCH(EPS!I243,GWP!$B$2:$B$13,0))</f>
        <v>1</v>
      </c>
      <c r="L243" s="5">
        <f t="shared" si="7"/>
        <v>1.01705</v>
      </c>
    </row>
    <row r="244" spans="1:12" hidden="1" x14ac:dyDescent="0.35">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1230630000000</v>
      </c>
      <c r="K244">
        <f>INDEX(GWP!$C$2:$C$13,MATCH(EPS!I244,GWP!$B$2:$B$13,0))</f>
        <v>1</v>
      </c>
      <c r="L244" s="5">
        <f t="shared" si="7"/>
        <v>1.2306299999999999</v>
      </c>
    </row>
    <row r="245" spans="1:12" hidden="1" x14ac:dyDescent="0.35">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10872400000000</v>
      </c>
      <c r="K245">
        <f>INDEX(GWP!$C$2:$C$13,MATCH(EPS!I245,GWP!$B$2:$B$13,0))</f>
        <v>1</v>
      </c>
      <c r="L245" s="5">
        <f t="shared" si="7"/>
        <v>10.872400000000001</v>
      </c>
    </row>
    <row r="246" spans="1:12" hidden="1" x14ac:dyDescent="0.35">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5">
        <f t="shared" si="7"/>
        <v>0</v>
      </c>
    </row>
    <row r="247" spans="1:12" hidden="1" x14ac:dyDescent="0.35">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5">
        <f t="shared" si="7"/>
        <v>0</v>
      </c>
    </row>
    <row r="248" spans="1:12" hidden="1" x14ac:dyDescent="0.35">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5">
        <f t="shared" si="7"/>
        <v>0</v>
      </c>
    </row>
    <row r="249" spans="1:12" hidden="1" x14ac:dyDescent="0.35">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5">
        <f t="shared" si="7"/>
        <v>0</v>
      </c>
    </row>
    <row r="250" spans="1:12" hidden="1" x14ac:dyDescent="0.35">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89906600000</v>
      </c>
      <c r="K250">
        <f>INDEX(GWP!$C$2:$C$13,MATCH(EPS!I250,GWP!$B$2:$B$13,0))</f>
        <v>1</v>
      </c>
      <c r="L250" s="5">
        <f t="shared" si="7"/>
        <v>8.9906600000000003E-2</v>
      </c>
    </row>
    <row r="251" spans="1:12" hidden="1" x14ac:dyDescent="0.35">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5">
        <f t="shared" si="7"/>
        <v>0</v>
      </c>
    </row>
    <row r="252" spans="1:12" hidden="1" x14ac:dyDescent="0.35">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5">
        <f t="shared" si="7"/>
        <v>0</v>
      </c>
    </row>
    <row r="253" spans="1:12" hidden="1" x14ac:dyDescent="0.35">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2401400000000</v>
      </c>
      <c r="K253">
        <f>INDEX(GWP!$C$2:$C$13,MATCH(EPS!I253,GWP!$B$2:$B$13,0))</f>
        <v>1</v>
      </c>
      <c r="L253" s="5">
        <f t="shared" si="7"/>
        <v>2.4014000000000002</v>
      </c>
    </row>
    <row r="254" spans="1:12" hidden="1" x14ac:dyDescent="0.35">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238053000000</v>
      </c>
      <c r="K254">
        <f>INDEX(GWP!$C$2:$C$13,MATCH(EPS!I254,GWP!$B$2:$B$13,0))</f>
        <v>1</v>
      </c>
      <c r="L254" s="5">
        <f t="shared" si="7"/>
        <v>0.23805299999999999</v>
      </c>
    </row>
    <row r="255" spans="1:12" hidden="1" x14ac:dyDescent="0.35">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262342000000000</v>
      </c>
      <c r="K255">
        <f>INDEX(GWP!$C$2:$C$13,MATCH(EPS!I255,GWP!$B$2:$B$13,0))</f>
        <v>1</v>
      </c>
      <c r="L255" s="5">
        <f t="shared" si="7"/>
        <v>262.34199999999998</v>
      </c>
    </row>
    <row r="256" spans="1:12" hidden="1" x14ac:dyDescent="0.35">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5">
        <f t="shared" si="7"/>
        <v>0</v>
      </c>
    </row>
    <row r="257" spans="1:12" hidden="1" x14ac:dyDescent="0.35">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5">
        <f t="shared" si="7"/>
        <v>0</v>
      </c>
    </row>
    <row r="258" spans="1:12" hidden="1" x14ac:dyDescent="0.35">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5">
        <f t="shared" si="7"/>
        <v>0</v>
      </c>
    </row>
    <row r="259" spans="1:12" hidden="1" x14ac:dyDescent="0.35">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5">
        <f t="shared" ref="L259:L322" si="9">IF(H259="g pollutant",K259*J259/10^12,IF(H259="MMTCO2e",J259,IF(H259="MWh",J259,0)))</f>
        <v>0</v>
      </c>
    </row>
    <row r="260" spans="1:12" hidden="1" x14ac:dyDescent="0.35">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45891900000</v>
      </c>
      <c r="K260">
        <f>INDEX(GWP!$C$2:$C$13,MATCH(EPS!I260,GWP!$B$2:$B$13,0))</f>
        <v>1</v>
      </c>
      <c r="L260" s="5">
        <f t="shared" si="9"/>
        <v>4.5891899999999999E-2</v>
      </c>
    </row>
    <row r="261" spans="1:12" hidden="1" x14ac:dyDescent="0.35">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5">
        <f t="shared" si="9"/>
        <v>0</v>
      </c>
    </row>
    <row r="262" spans="1:12" hidden="1" x14ac:dyDescent="0.35">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5">
        <f t="shared" si="9"/>
        <v>0</v>
      </c>
    </row>
    <row r="263" spans="1:12" hidden="1" x14ac:dyDescent="0.35">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387852000</v>
      </c>
      <c r="K263">
        <f>INDEX(GWP!$C$2:$C$13,MATCH(EPS!I263,GWP!$B$2:$B$13,0))</f>
        <v>0</v>
      </c>
      <c r="L263" s="5">
        <f t="shared" si="9"/>
        <v>0</v>
      </c>
    </row>
    <row r="264" spans="1:12" hidden="1" x14ac:dyDescent="0.35">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836136000</v>
      </c>
      <c r="K264">
        <f>INDEX(GWP!$C$2:$C$13,MATCH(EPS!I264,GWP!$B$2:$B$13,0))</f>
        <v>0</v>
      </c>
      <c r="L264" s="5">
        <f t="shared" si="9"/>
        <v>0</v>
      </c>
    </row>
    <row r="265" spans="1:12" hidden="1" x14ac:dyDescent="0.35">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2509180000</v>
      </c>
      <c r="K265">
        <f>INDEX(GWP!$C$2:$C$13,MATCH(EPS!I265,GWP!$B$2:$B$13,0))</f>
        <v>0</v>
      </c>
      <c r="L265" s="5">
        <f t="shared" si="9"/>
        <v>0</v>
      </c>
    </row>
    <row r="266" spans="1:12" hidden="1" x14ac:dyDescent="0.35">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94973100</v>
      </c>
      <c r="K266">
        <f>INDEX(GWP!$C$2:$C$13,MATCH(EPS!I266,GWP!$B$2:$B$13,0))</f>
        <v>0</v>
      </c>
      <c r="L266" s="5">
        <f t="shared" si="9"/>
        <v>0</v>
      </c>
    </row>
    <row r="267" spans="1:12" hidden="1" x14ac:dyDescent="0.35">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112918000</v>
      </c>
      <c r="K267">
        <f>INDEX(GWP!$C$2:$C$13,MATCH(EPS!I267,GWP!$B$2:$B$13,0))</f>
        <v>0</v>
      </c>
      <c r="L267" s="5">
        <f t="shared" si="9"/>
        <v>0</v>
      </c>
    </row>
    <row r="268" spans="1:12" hidden="1" x14ac:dyDescent="0.35">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5">
        <f t="shared" si="9"/>
        <v>0</v>
      </c>
    </row>
    <row r="269" spans="1:12" hidden="1" x14ac:dyDescent="0.35">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5">
        <f t="shared" si="9"/>
        <v>0</v>
      </c>
    </row>
    <row r="270" spans="1:12" hidden="1" x14ac:dyDescent="0.35">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25049900</v>
      </c>
      <c r="K270">
        <f>INDEX(GWP!$C$2:$C$13,MATCH(EPS!I270,GWP!$B$2:$B$13,0))</f>
        <v>0</v>
      </c>
      <c r="L270" s="5">
        <f t="shared" si="9"/>
        <v>0</v>
      </c>
    </row>
    <row r="271" spans="1:12" hidden="1" x14ac:dyDescent="0.35">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5">
        <f t="shared" si="9"/>
        <v>0</v>
      </c>
    </row>
    <row r="272" spans="1:12" hidden="1" x14ac:dyDescent="0.35">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5">
        <f t="shared" si="9"/>
        <v>0</v>
      </c>
    </row>
    <row r="273" spans="1:12" hidden="1" x14ac:dyDescent="0.35">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915778000</v>
      </c>
      <c r="K273">
        <f>INDEX(GWP!$C$2:$C$13,MATCH(EPS!I273,GWP!$B$2:$B$13,0))</f>
        <v>0</v>
      </c>
      <c r="L273" s="5">
        <f t="shared" si="9"/>
        <v>0</v>
      </c>
    </row>
    <row r="274" spans="1:12" hidden="1" x14ac:dyDescent="0.35">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161742000</v>
      </c>
      <c r="K274">
        <f>INDEX(GWP!$C$2:$C$13,MATCH(EPS!I274,GWP!$B$2:$B$13,0))</f>
        <v>0</v>
      </c>
      <c r="L274" s="5">
        <f t="shared" si="9"/>
        <v>0</v>
      </c>
    </row>
    <row r="275" spans="1:12" hidden="1" x14ac:dyDescent="0.35">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60544900000</v>
      </c>
      <c r="K275">
        <f>INDEX(GWP!$C$2:$C$13,MATCH(EPS!I275,GWP!$B$2:$B$13,0))</f>
        <v>0</v>
      </c>
      <c r="L275" s="5">
        <f t="shared" si="9"/>
        <v>0</v>
      </c>
    </row>
    <row r="276" spans="1:12" hidden="1" x14ac:dyDescent="0.35">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18371600</v>
      </c>
      <c r="K276">
        <f>INDEX(GWP!$C$2:$C$13,MATCH(EPS!I276,GWP!$B$2:$B$13,0))</f>
        <v>0</v>
      </c>
      <c r="L276" s="5">
        <f t="shared" si="9"/>
        <v>0</v>
      </c>
    </row>
    <row r="277" spans="1:12" hidden="1" x14ac:dyDescent="0.35">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2724640000</v>
      </c>
      <c r="K277">
        <f>INDEX(GWP!$C$2:$C$13,MATCH(EPS!I277,GWP!$B$2:$B$13,0))</f>
        <v>0</v>
      </c>
      <c r="L277" s="5">
        <f t="shared" si="9"/>
        <v>0</v>
      </c>
    </row>
    <row r="278" spans="1:12" hidden="1" x14ac:dyDescent="0.35">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5">
        <f t="shared" si="9"/>
        <v>0</v>
      </c>
    </row>
    <row r="279" spans="1:12" hidden="1" x14ac:dyDescent="0.35">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5">
        <f t="shared" si="9"/>
        <v>0</v>
      </c>
    </row>
    <row r="280" spans="1:12" hidden="1" x14ac:dyDescent="0.35">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12786500</v>
      </c>
      <c r="K280">
        <f>INDEX(GWP!$C$2:$C$13,MATCH(EPS!I280,GWP!$B$2:$B$13,0))</f>
        <v>0</v>
      </c>
      <c r="L280" s="5">
        <f t="shared" si="9"/>
        <v>0</v>
      </c>
    </row>
    <row r="281" spans="1:12" hidden="1" x14ac:dyDescent="0.35">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5">
        <f t="shared" si="9"/>
        <v>0</v>
      </c>
    </row>
    <row r="282" spans="1:12" hidden="1" x14ac:dyDescent="0.35">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5">
        <f t="shared" si="9"/>
        <v>0</v>
      </c>
    </row>
    <row r="283" spans="1:12" hidden="1" x14ac:dyDescent="0.35">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21479100000</v>
      </c>
      <c r="K283">
        <f>INDEX(GWP!$C$2:$C$13,MATCH(EPS!I283,GWP!$B$2:$B$13,0))</f>
        <v>0</v>
      </c>
      <c r="L283" s="5">
        <f t="shared" si="9"/>
        <v>0</v>
      </c>
    </row>
    <row r="284" spans="1:12" hidden="1" x14ac:dyDescent="0.35">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17351200000</v>
      </c>
      <c r="K284">
        <f>INDEX(GWP!$C$2:$C$13,MATCH(EPS!I284,GWP!$B$2:$B$13,0))</f>
        <v>0</v>
      </c>
      <c r="L284" s="5">
        <f t="shared" si="9"/>
        <v>0</v>
      </c>
    </row>
    <row r="285" spans="1:12" hidden="1" x14ac:dyDescent="0.35">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11458500000</v>
      </c>
      <c r="K285">
        <f>INDEX(GWP!$C$2:$C$13,MATCH(EPS!I285,GWP!$B$2:$B$13,0))</f>
        <v>0</v>
      </c>
      <c r="L285" s="5">
        <f t="shared" si="9"/>
        <v>0</v>
      </c>
    </row>
    <row r="286" spans="1:12" hidden="1" x14ac:dyDescent="0.35">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1970850000</v>
      </c>
      <c r="K286">
        <f>INDEX(GWP!$C$2:$C$13,MATCH(EPS!I286,GWP!$B$2:$B$13,0))</f>
        <v>0</v>
      </c>
      <c r="L286" s="5">
        <f t="shared" si="9"/>
        <v>0</v>
      </c>
    </row>
    <row r="287" spans="1:12" hidden="1" x14ac:dyDescent="0.35">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515654000</v>
      </c>
      <c r="K287">
        <f>INDEX(GWP!$C$2:$C$13,MATCH(EPS!I287,GWP!$B$2:$B$13,0))</f>
        <v>0</v>
      </c>
      <c r="L287" s="5">
        <f t="shared" si="9"/>
        <v>0</v>
      </c>
    </row>
    <row r="288" spans="1:12" hidden="1" x14ac:dyDescent="0.35">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5">
        <f t="shared" si="9"/>
        <v>0</v>
      </c>
    </row>
    <row r="289" spans="1:12" hidden="1" x14ac:dyDescent="0.35">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5">
        <f t="shared" si="9"/>
        <v>0</v>
      </c>
    </row>
    <row r="290" spans="1:12" hidden="1" x14ac:dyDescent="0.35">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43005700</v>
      </c>
      <c r="K290">
        <f>INDEX(GWP!$C$2:$C$13,MATCH(EPS!I290,GWP!$B$2:$B$13,0))</f>
        <v>0</v>
      </c>
      <c r="L290" s="5">
        <f t="shared" si="9"/>
        <v>0</v>
      </c>
    </row>
    <row r="291" spans="1:12" hidden="1" x14ac:dyDescent="0.35">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5">
        <f t="shared" si="9"/>
        <v>0</v>
      </c>
    </row>
    <row r="292" spans="1:12" hidden="1" x14ac:dyDescent="0.35">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5">
        <f t="shared" si="9"/>
        <v>0</v>
      </c>
    </row>
    <row r="293" spans="1:12" hidden="1" x14ac:dyDescent="0.35">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50715300000</v>
      </c>
      <c r="K293">
        <f>INDEX(GWP!$C$2:$C$13,MATCH(EPS!I293,GWP!$B$2:$B$13,0))</f>
        <v>0</v>
      </c>
      <c r="L293" s="5">
        <f t="shared" si="9"/>
        <v>0</v>
      </c>
    </row>
    <row r="294" spans="1:12" hidden="1" x14ac:dyDescent="0.35">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3356410000</v>
      </c>
      <c r="K294">
        <f>INDEX(GWP!$C$2:$C$13,MATCH(EPS!I294,GWP!$B$2:$B$13,0))</f>
        <v>0</v>
      </c>
      <c r="L294" s="5">
        <f t="shared" si="9"/>
        <v>0</v>
      </c>
    </row>
    <row r="295" spans="1:12" hidden="1" x14ac:dyDescent="0.35">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276485000000</v>
      </c>
      <c r="K295">
        <f>INDEX(GWP!$C$2:$C$13,MATCH(EPS!I295,GWP!$B$2:$B$13,0))</f>
        <v>0</v>
      </c>
      <c r="L295" s="5">
        <f t="shared" si="9"/>
        <v>0</v>
      </c>
    </row>
    <row r="296" spans="1:12" hidden="1" x14ac:dyDescent="0.35">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381241000</v>
      </c>
      <c r="K296">
        <f>INDEX(GWP!$C$2:$C$13,MATCH(EPS!I296,GWP!$B$2:$B$13,0))</f>
        <v>0</v>
      </c>
      <c r="L296" s="5">
        <f t="shared" si="9"/>
        <v>0</v>
      </c>
    </row>
    <row r="297" spans="1:12" hidden="1" x14ac:dyDescent="0.35">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12442400000</v>
      </c>
      <c r="K297">
        <f>INDEX(GWP!$C$2:$C$13,MATCH(EPS!I297,GWP!$B$2:$B$13,0))</f>
        <v>0</v>
      </c>
      <c r="L297" s="5">
        <f t="shared" si="9"/>
        <v>0</v>
      </c>
    </row>
    <row r="298" spans="1:12" hidden="1" x14ac:dyDescent="0.35">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5">
        <f t="shared" si="9"/>
        <v>0</v>
      </c>
    </row>
    <row r="299" spans="1:12" hidden="1" x14ac:dyDescent="0.35">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5">
        <f t="shared" si="9"/>
        <v>0</v>
      </c>
    </row>
    <row r="300" spans="1:12" hidden="1" x14ac:dyDescent="0.35">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21951800</v>
      </c>
      <c r="K300">
        <f>INDEX(GWP!$C$2:$C$13,MATCH(EPS!I300,GWP!$B$2:$B$13,0))</f>
        <v>0</v>
      </c>
      <c r="L300" s="5">
        <f t="shared" si="9"/>
        <v>0</v>
      </c>
    </row>
    <row r="301" spans="1:12" hidden="1" x14ac:dyDescent="0.35">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5">
        <f t="shared" si="9"/>
        <v>0</v>
      </c>
    </row>
    <row r="302" spans="1:12" hidden="1" x14ac:dyDescent="0.35">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5">
        <f t="shared" si="9"/>
        <v>0</v>
      </c>
    </row>
    <row r="303" spans="1:12" hidden="1" x14ac:dyDescent="0.35">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1216520000</v>
      </c>
      <c r="K303">
        <f>INDEX(GWP!$C$2:$C$13,MATCH(EPS!I303,GWP!$B$2:$B$13,0))</f>
        <v>0</v>
      </c>
      <c r="L303" s="5">
        <f t="shared" si="9"/>
        <v>0</v>
      </c>
    </row>
    <row r="304" spans="1:12" hidden="1" x14ac:dyDescent="0.35">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1734480000</v>
      </c>
      <c r="K304">
        <f>INDEX(GWP!$C$2:$C$13,MATCH(EPS!I304,GWP!$B$2:$B$13,0))</f>
        <v>0</v>
      </c>
      <c r="L304" s="5">
        <f t="shared" si="9"/>
        <v>0</v>
      </c>
    </row>
    <row r="305" spans="1:12" hidden="1" x14ac:dyDescent="0.35">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35265100000</v>
      </c>
      <c r="K305">
        <f>INDEX(GWP!$C$2:$C$13,MATCH(EPS!I305,GWP!$B$2:$B$13,0))</f>
        <v>0</v>
      </c>
      <c r="L305" s="5">
        <f t="shared" si="9"/>
        <v>0</v>
      </c>
    </row>
    <row r="306" spans="1:12" hidden="1" x14ac:dyDescent="0.35">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197012000</v>
      </c>
      <c r="K306">
        <f>INDEX(GWP!$C$2:$C$13,MATCH(EPS!I306,GWP!$B$2:$B$13,0))</f>
        <v>0</v>
      </c>
      <c r="L306" s="5">
        <f t="shared" si="9"/>
        <v>0</v>
      </c>
    </row>
    <row r="307" spans="1:12" hidden="1" x14ac:dyDescent="0.35">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1587000000</v>
      </c>
      <c r="K307">
        <f>INDEX(GWP!$C$2:$C$13,MATCH(EPS!I307,GWP!$B$2:$B$13,0))</f>
        <v>0</v>
      </c>
      <c r="L307" s="5">
        <f t="shared" si="9"/>
        <v>0</v>
      </c>
    </row>
    <row r="308" spans="1:12" hidden="1" x14ac:dyDescent="0.35">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5">
        <f t="shared" si="9"/>
        <v>0</v>
      </c>
    </row>
    <row r="309" spans="1:12" hidden="1" x14ac:dyDescent="0.35">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5">
        <f t="shared" si="9"/>
        <v>0</v>
      </c>
    </row>
    <row r="310" spans="1:12" hidden="1" x14ac:dyDescent="0.35">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210633000</v>
      </c>
      <c r="K310">
        <f>INDEX(GWP!$C$2:$C$13,MATCH(EPS!I310,GWP!$B$2:$B$13,0))</f>
        <v>0</v>
      </c>
      <c r="L310" s="5">
        <f t="shared" si="9"/>
        <v>0</v>
      </c>
    </row>
    <row r="311" spans="1:12" hidden="1" x14ac:dyDescent="0.35">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5">
        <f t="shared" si="9"/>
        <v>0</v>
      </c>
    </row>
    <row r="312" spans="1:12" hidden="1" x14ac:dyDescent="0.35">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5">
        <f t="shared" si="9"/>
        <v>0</v>
      </c>
    </row>
    <row r="313" spans="1:12" hidden="1" x14ac:dyDescent="0.35">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2872380000</v>
      </c>
      <c r="K313">
        <f>INDEX(GWP!$C$2:$C$13,MATCH(EPS!I313,GWP!$B$2:$B$13,0))</f>
        <v>0</v>
      </c>
      <c r="L313" s="5">
        <f t="shared" si="9"/>
        <v>0</v>
      </c>
    </row>
    <row r="314" spans="1:12" hidden="1" x14ac:dyDescent="0.35">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335517000</v>
      </c>
      <c r="K314">
        <f>INDEX(GWP!$C$2:$C$13,MATCH(EPS!I314,GWP!$B$2:$B$13,0))</f>
        <v>0</v>
      </c>
      <c r="L314" s="5">
        <f t="shared" si="9"/>
        <v>0</v>
      </c>
    </row>
    <row r="315" spans="1:12" hidden="1" x14ac:dyDescent="0.35">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850923000000</v>
      </c>
      <c r="K315">
        <f>INDEX(GWP!$C$2:$C$13,MATCH(EPS!I315,GWP!$B$2:$B$13,0))</f>
        <v>0</v>
      </c>
      <c r="L315" s="5">
        <f t="shared" si="9"/>
        <v>0</v>
      </c>
    </row>
    <row r="316" spans="1:12" hidden="1" x14ac:dyDescent="0.35">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38109900</v>
      </c>
      <c r="K316">
        <f>INDEX(GWP!$C$2:$C$13,MATCH(EPS!I316,GWP!$B$2:$B$13,0))</f>
        <v>0</v>
      </c>
      <c r="L316" s="5">
        <f t="shared" si="9"/>
        <v>0</v>
      </c>
    </row>
    <row r="317" spans="1:12" hidden="1" x14ac:dyDescent="0.35">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38293200000</v>
      </c>
      <c r="K317">
        <f>INDEX(GWP!$C$2:$C$13,MATCH(EPS!I317,GWP!$B$2:$B$13,0))</f>
        <v>0</v>
      </c>
      <c r="L317" s="5">
        <f t="shared" si="9"/>
        <v>0</v>
      </c>
    </row>
    <row r="318" spans="1:12" hidden="1" x14ac:dyDescent="0.35">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5">
        <f t="shared" si="9"/>
        <v>0</v>
      </c>
    </row>
    <row r="319" spans="1:12" hidden="1" x14ac:dyDescent="0.35">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5">
        <f t="shared" si="9"/>
        <v>0</v>
      </c>
    </row>
    <row r="320" spans="1:12" hidden="1" x14ac:dyDescent="0.35">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107515000</v>
      </c>
      <c r="K320">
        <f>INDEX(GWP!$C$2:$C$13,MATCH(EPS!I320,GWP!$B$2:$B$13,0))</f>
        <v>0</v>
      </c>
      <c r="L320" s="5">
        <f t="shared" si="9"/>
        <v>0</v>
      </c>
    </row>
    <row r="321" spans="1:12" hidden="1" x14ac:dyDescent="0.35">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5">
        <f t="shared" si="9"/>
        <v>0</v>
      </c>
    </row>
    <row r="322" spans="1:12" hidden="1" x14ac:dyDescent="0.35">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5">
        <f t="shared" si="9"/>
        <v>0</v>
      </c>
    </row>
    <row r="323" spans="1:12" hidden="1" x14ac:dyDescent="0.35">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109664000</v>
      </c>
      <c r="K323">
        <f>INDEX(GWP!$C$2:$C$13,MATCH(EPS!I323,GWP!$B$2:$B$13,0))</f>
        <v>0</v>
      </c>
      <c r="L323" s="5">
        <f t="shared" ref="L323:L386" si="11">IF(H323="g pollutant",K323*J323/10^12,IF(H323="MMTCO2e",J323,IF(H323="MWh",J323,0)))</f>
        <v>0</v>
      </c>
    </row>
    <row r="324" spans="1:12" hidden="1" x14ac:dyDescent="0.35">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103755000</v>
      </c>
      <c r="K324">
        <f>INDEX(GWP!$C$2:$C$13,MATCH(EPS!I324,GWP!$B$2:$B$13,0))</f>
        <v>0</v>
      </c>
      <c r="L324" s="5">
        <f t="shared" si="11"/>
        <v>0</v>
      </c>
    </row>
    <row r="325" spans="1:12" hidden="1" x14ac:dyDescent="0.35">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2267910000</v>
      </c>
      <c r="K325">
        <f>INDEX(GWP!$C$2:$C$13,MATCH(EPS!I325,GWP!$B$2:$B$13,0))</f>
        <v>0</v>
      </c>
      <c r="L325" s="5">
        <f t="shared" si="11"/>
        <v>0</v>
      </c>
    </row>
    <row r="326" spans="1:12" hidden="1" x14ac:dyDescent="0.35">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11785100</v>
      </c>
      <c r="K326">
        <f>INDEX(GWP!$C$2:$C$13,MATCH(EPS!I326,GWP!$B$2:$B$13,0))</f>
        <v>0</v>
      </c>
      <c r="L326" s="5">
        <f t="shared" si="11"/>
        <v>0</v>
      </c>
    </row>
    <row r="327" spans="1:12" hidden="1" x14ac:dyDescent="0.35">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102060000</v>
      </c>
      <c r="K327">
        <f>INDEX(GWP!$C$2:$C$13,MATCH(EPS!I327,GWP!$B$2:$B$13,0))</f>
        <v>0</v>
      </c>
      <c r="L327" s="5">
        <f t="shared" si="11"/>
        <v>0</v>
      </c>
    </row>
    <row r="328" spans="1:12" hidden="1" x14ac:dyDescent="0.35">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5">
        <f t="shared" si="11"/>
        <v>0</v>
      </c>
    </row>
    <row r="329" spans="1:12" hidden="1" x14ac:dyDescent="0.35">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5">
        <f t="shared" si="11"/>
        <v>0</v>
      </c>
    </row>
    <row r="330" spans="1:12" hidden="1" x14ac:dyDescent="0.35">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708200</v>
      </c>
      <c r="K330">
        <f>INDEX(GWP!$C$2:$C$13,MATCH(EPS!I330,GWP!$B$2:$B$13,0))</f>
        <v>0</v>
      </c>
      <c r="L330" s="5">
        <f t="shared" si="11"/>
        <v>0</v>
      </c>
    </row>
    <row r="331" spans="1:12" hidden="1" x14ac:dyDescent="0.35">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5">
        <f t="shared" si="11"/>
        <v>0</v>
      </c>
    </row>
    <row r="332" spans="1:12" hidden="1" x14ac:dyDescent="0.35">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5">
        <f t="shared" si="11"/>
        <v>0</v>
      </c>
    </row>
    <row r="333" spans="1:12" hidden="1" x14ac:dyDescent="0.35">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258932000</v>
      </c>
      <c r="K333">
        <f>INDEX(GWP!$C$2:$C$13,MATCH(EPS!I333,GWP!$B$2:$B$13,0))</f>
        <v>0</v>
      </c>
      <c r="L333" s="5">
        <f t="shared" si="11"/>
        <v>0</v>
      </c>
    </row>
    <row r="334" spans="1:12" hidden="1" x14ac:dyDescent="0.35">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20070400</v>
      </c>
      <c r="K334">
        <f>INDEX(GWP!$C$2:$C$13,MATCH(EPS!I334,GWP!$B$2:$B$13,0))</f>
        <v>0</v>
      </c>
      <c r="L334" s="5">
        <f t="shared" si="11"/>
        <v>0</v>
      </c>
    </row>
    <row r="335" spans="1:12" hidden="1" x14ac:dyDescent="0.35">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54723000000</v>
      </c>
      <c r="K335">
        <f>INDEX(GWP!$C$2:$C$13,MATCH(EPS!I335,GWP!$B$2:$B$13,0))</f>
        <v>0</v>
      </c>
      <c r="L335" s="5">
        <f t="shared" si="11"/>
        <v>0</v>
      </c>
    </row>
    <row r="336" spans="1:12" hidden="1" x14ac:dyDescent="0.35">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2279710</v>
      </c>
      <c r="K336">
        <f>INDEX(GWP!$C$2:$C$13,MATCH(EPS!I336,GWP!$B$2:$B$13,0))</f>
        <v>0</v>
      </c>
      <c r="L336" s="5">
        <f t="shared" si="11"/>
        <v>0</v>
      </c>
    </row>
    <row r="337" spans="1:12" hidden="1" x14ac:dyDescent="0.35">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2462640000</v>
      </c>
      <c r="K337">
        <f>INDEX(GWP!$C$2:$C$13,MATCH(EPS!I337,GWP!$B$2:$B$13,0))</f>
        <v>0</v>
      </c>
      <c r="L337" s="5">
        <f t="shared" si="11"/>
        <v>0</v>
      </c>
    </row>
    <row r="338" spans="1:12" hidden="1" x14ac:dyDescent="0.35">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5">
        <f t="shared" si="11"/>
        <v>0</v>
      </c>
    </row>
    <row r="339" spans="1:12" hidden="1" x14ac:dyDescent="0.35">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5">
        <f t="shared" si="11"/>
        <v>0</v>
      </c>
    </row>
    <row r="340" spans="1:12" hidden="1" x14ac:dyDescent="0.35">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361493</v>
      </c>
      <c r="K340">
        <f>INDEX(GWP!$C$2:$C$13,MATCH(EPS!I340,GWP!$B$2:$B$13,0))</f>
        <v>0</v>
      </c>
      <c r="L340" s="5">
        <f t="shared" si="11"/>
        <v>0</v>
      </c>
    </row>
    <row r="341" spans="1:12" hidden="1" x14ac:dyDescent="0.35">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5">
        <f t="shared" si="11"/>
        <v>0</v>
      </c>
    </row>
    <row r="342" spans="1:12" hidden="1" x14ac:dyDescent="0.35">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5">
        <f t="shared" si="11"/>
        <v>0</v>
      </c>
    </row>
    <row r="343" spans="1:12" hidden="1" x14ac:dyDescent="0.35">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53482200</v>
      </c>
      <c r="K343">
        <f>INDEX(GWP!$C$2:$C$13,MATCH(EPS!I343,GWP!$B$2:$B$13,0))</f>
        <v>0</v>
      </c>
      <c r="L343" s="5">
        <f t="shared" si="11"/>
        <v>0</v>
      </c>
    </row>
    <row r="344" spans="1:12" hidden="1" x14ac:dyDescent="0.35">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38376700</v>
      </c>
      <c r="K344">
        <f>INDEX(GWP!$C$2:$C$13,MATCH(EPS!I344,GWP!$B$2:$B$13,0))</f>
        <v>0</v>
      </c>
      <c r="L344" s="5">
        <f t="shared" si="11"/>
        <v>0</v>
      </c>
    </row>
    <row r="345" spans="1:12" hidden="1" x14ac:dyDescent="0.35">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1443130000</v>
      </c>
      <c r="K345">
        <f>INDEX(GWP!$C$2:$C$13,MATCH(EPS!I345,GWP!$B$2:$B$13,0))</f>
        <v>0</v>
      </c>
      <c r="L345" s="5">
        <f t="shared" si="11"/>
        <v>0</v>
      </c>
    </row>
    <row r="346" spans="1:12" hidden="1" x14ac:dyDescent="0.35">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4359040</v>
      </c>
      <c r="K346">
        <f>INDEX(GWP!$C$2:$C$13,MATCH(EPS!I346,GWP!$B$2:$B$13,0))</f>
        <v>0</v>
      </c>
      <c r="L346" s="5">
        <f t="shared" si="11"/>
        <v>0</v>
      </c>
    </row>
    <row r="347" spans="1:12" hidden="1" x14ac:dyDescent="0.35">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64943800</v>
      </c>
      <c r="K347">
        <f>INDEX(GWP!$C$2:$C$13,MATCH(EPS!I347,GWP!$B$2:$B$13,0))</f>
        <v>0</v>
      </c>
      <c r="L347" s="5">
        <f t="shared" si="11"/>
        <v>0</v>
      </c>
    </row>
    <row r="348" spans="1:12" hidden="1" x14ac:dyDescent="0.35">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5">
        <f t="shared" si="11"/>
        <v>0</v>
      </c>
    </row>
    <row r="349" spans="1:12" hidden="1" x14ac:dyDescent="0.35">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5">
        <f t="shared" si="11"/>
        <v>0</v>
      </c>
    </row>
    <row r="350" spans="1:12" hidden="1" x14ac:dyDescent="0.35">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346052</v>
      </c>
      <c r="K350">
        <f>INDEX(GWP!$C$2:$C$13,MATCH(EPS!I350,GWP!$B$2:$B$13,0))</f>
        <v>0</v>
      </c>
      <c r="L350" s="5">
        <f t="shared" si="11"/>
        <v>0</v>
      </c>
    </row>
    <row r="351" spans="1:12" hidden="1" x14ac:dyDescent="0.35">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5">
        <f t="shared" si="11"/>
        <v>0</v>
      </c>
    </row>
    <row r="352" spans="1:12" hidden="1" x14ac:dyDescent="0.35">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5">
        <f t="shared" si="11"/>
        <v>0</v>
      </c>
    </row>
    <row r="353" spans="1:12" hidden="1" x14ac:dyDescent="0.35">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126280000</v>
      </c>
      <c r="K353">
        <f>INDEX(GWP!$C$2:$C$13,MATCH(EPS!I353,GWP!$B$2:$B$13,0))</f>
        <v>0</v>
      </c>
      <c r="L353" s="5">
        <f t="shared" si="11"/>
        <v>0</v>
      </c>
    </row>
    <row r="354" spans="1:12" hidden="1" x14ac:dyDescent="0.35">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7423570</v>
      </c>
      <c r="K354">
        <f>INDEX(GWP!$C$2:$C$13,MATCH(EPS!I354,GWP!$B$2:$B$13,0))</f>
        <v>0</v>
      </c>
      <c r="L354" s="5">
        <f t="shared" si="11"/>
        <v>0</v>
      </c>
    </row>
    <row r="355" spans="1:12" hidden="1" x14ac:dyDescent="0.35">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34821800000</v>
      </c>
      <c r="K355">
        <f>INDEX(GWP!$C$2:$C$13,MATCH(EPS!I355,GWP!$B$2:$B$13,0))</f>
        <v>0</v>
      </c>
      <c r="L355" s="5">
        <f t="shared" si="11"/>
        <v>0</v>
      </c>
    </row>
    <row r="356" spans="1:12" hidden="1" x14ac:dyDescent="0.35">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843212</v>
      </c>
      <c r="K356">
        <f>INDEX(GWP!$C$2:$C$13,MATCH(EPS!I356,GWP!$B$2:$B$13,0))</f>
        <v>0</v>
      </c>
      <c r="L356" s="5">
        <f t="shared" si="11"/>
        <v>0</v>
      </c>
    </row>
    <row r="357" spans="1:12" hidden="1" x14ac:dyDescent="0.35">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1567050000</v>
      </c>
      <c r="K357">
        <f>INDEX(GWP!$C$2:$C$13,MATCH(EPS!I357,GWP!$B$2:$B$13,0))</f>
        <v>0</v>
      </c>
      <c r="L357" s="5">
        <f t="shared" si="11"/>
        <v>0</v>
      </c>
    </row>
    <row r="358" spans="1:12" hidden="1" x14ac:dyDescent="0.35">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5">
        <f t="shared" si="11"/>
        <v>0</v>
      </c>
    </row>
    <row r="359" spans="1:12" hidden="1" x14ac:dyDescent="0.35">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5">
        <f t="shared" si="11"/>
        <v>0</v>
      </c>
    </row>
    <row r="360" spans="1:12" hidden="1" x14ac:dyDescent="0.35">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176639</v>
      </c>
      <c r="K360">
        <f>INDEX(GWP!$C$2:$C$13,MATCH(EPS!I360,GWP!$B$2:$B$13,0))</f>
        <v>0</v>
      </c>
      <c r="L360" s="5">
        <f t="shared" si="11"/>
        <v>0</v>
      </c>
    </row>
    <row r="361" spans="1:12" hidden="1" x14ac:dyDescent="0.35">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5">
        <f t="shared" si="11"/>
        <v>0</v>
      </c>
    </row>
    <row r="362" spans="1:12" hidden="1" x14ac:dyDescent="0.35">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5">
        <f t="shared" si="11"/>
        <v>0</v>
      </c>
    </row>
    <row r="363" spans="1:12" hidden="1" x14ac:dyDescent="0.35">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5">
        <f t="shared" si="11"/>
        <v>0</v>
      </c>
    </row>
    <row r="364" spans="1:12" hidden="1" x14ac:dyDescent="0.35">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13045400</v>
      </c>
      <c r="K364">
        <f>INDEX(GWP!$C$2:$C$13,MATCH(EPS!I364,GWP!$B$2:$B$13,0))</f>
        <v>0</v>
      </c>
      <c r="L364" s="5">
        <f t="shared" si="11"/>
        <v>0</v>
      </c>
    </row>
    <row r="365" spans="1:12" hidden="1" x14ac:dyDescent="0.35">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97566400</v>
      </c>
      <c r="K365">
        <f>INDEX(GWP!$C$2:$C$13,MATCH(EPS!I365,GWP!$B$2:$B$13,0))</f>
        <v>0</v>
      </c>
      <c r="L365" s="5">
        <f t="shared" si="11"/>
        <v>0</v>
      </c>
    </row>
    <row r="366" spans="1:12" hidden="1" x14ac:dyDescent="0.35">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1481770</v>
      </c>
      <c r="K366">
        <f>INDEX(GWP!$C$2:$C$13,MATCH(EPS!I366,GWP!$B$2:$B$13,0))</f>
        <v>0</v>
      </c>
      <c r="L366" s="5">
        <f t="shared" si="11"/>
        <v>0</v>
      </c>
    </row>
    <row r="367" spans="1:12" hidden="1" x14ac:dyDescent="0.35">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4390680</v>
      </c>
      <c r="K367">
        <f>INDEX(GWP!$C$2:$C$13,MATCH(EPS!I367,GWP!$B$2:$B$13,0))</f>
        <v>0</v>
      </c>
      <c r="L367" s="5">
        <f t="shared" si="11"/>
        <v>0</v>
      </c>
    </row>
    <row r="368" spans="1:12" hidden="1" x14ac:dyDescent="0.35">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5">
        <f t="shared" si="11"/>
        <v>0</v>
      </c>
    </row>
    <row r="369" spans="1:12" hidden="1" x14ac:dyDescent="0.35">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5">
        <f t="shared" si="11"/>
        <v>0</v>
      </c>
    </row>
    <row r="370" spans="1:12" hidden="1" x14ac:dyDescent="0.35">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5">
        <f t="shared" si="11"/>
        <v>0</v>
      </c>
    </row>
    <row r="371" spans="1:12" hidden="1" x14ac:dyDescent="0.35">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5">
        <f t="shared" si="11"/>
        <v>0</v>
      </c>
    </row>
    <row r="372" spans="1:12" hidden="1" x14ac:dyDescent="0.35">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5">
        <f t="shared" si="11"/>
        <v>0</v>
      </c>
    </row>
    <row r="373" spans="1:12" hidden="1" x14ac:dyDescent="0.35">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5">
        <f t="shared" si="11"/>
        <v>0</v>
      </c>
    </row>
    <row r="374" spans="1:12" hidden="1" x14ac:dyDescent="0.35">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2523490</v>
      </c>
      <c r="K374">
        <f>INDEX(GWP!$C$2:$C$13,MATCH(EPS!I374,GWP!$B$2:$B$13,0))</f>
        <v>0</v>
      </c>
      <c r="L374" s="5">
        <f t="shared" si="11"/>
        <v>0</v>
      </c>
    </row>
    <row r="375" spans="1:12" hidden="1" x14ac:dyDescent="0.35">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2354210000</v>
      </c>
      <c r="K375">
        <f>INDEX(GWP!$C$2:$C$13,MATCH(EPS!I375,GWP!$B$2:$B$13,0))</f>
        <v>0</v>
      </c>
      <c r="L375" s="5">
        <f t="shared" si="11"/>
        <v>0</v>
      </c>
    </row>
    <row r="376" spans="1:12" hidden="1" x14ac:dyDescent="0.35">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286633</v>
      </c>
      <c r="K376">
        <f>INDEX(GWP!$C$2:$C$13,MATCH(EPS!I376,GWP!$B$2:$B$13,0))</f>
        <v>0</v>
      </c>
      <c r="L376" s="5">
        <f t="shared" si="11"/>
        <v>0</v>
      </c>
    </row>
    <row r="377" spans="1:12" hidden="1" x14ac:dyDescent="0.35">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105944000</v>
      </c>
      <c r="K377">
        <f>INDEX(GWP!$C$2:$C$13,MATCH(EPS!I377,GWP!$B$2:$B$13,0))</f>
        <v>0</v>
      </c>
      <c r="L377" s="5">
        <f t="shared" si="11"/>
        <v>0</v>
      </c>
    </row>
    <row r="378" spans="1:12" hidden="1" x14ac:dyDescent="0.35">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5">
        <f t="shared" si="11"/>
        <v>0</v>
      </c>
    </row>
    <row r="379" spans="1:12" hidden="1" x14ac:dyDescent="0.35">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5">
        <f t="shared" si="11"/>
        <v>0</v>
      </c>
    </row>
    <row r="380" spans="1:12" hidden="1" x14ac:dyDescent="0.35">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5">
        <f t="shared" si="11"/>
        <v>0</v>
      </c>
    </row>
    <row r="381" spans="1:12" hidden="1" x14ac:dyDescent="0.35">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5">
        <f t="shared" si="11"/>
        <v>0</v>
      </c>
    </row>
    <row r="382" spans="1:12" hidden="1" x14ac:dyDescent="0.35">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5">
        <f t="shared" si="11"/>
        <v>0</v>
      </c>
    </row>
    <row r="383" spans="1:12" hidden="1" x14ac:dyDescent="0.35">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4241560</v>
      </c>
      <c r="K383">
        <f>INDEX(GWP!$C$2:$C$13,MATCH(EPS!I383,GWP!$B$2:$B$13,0))</f>
        <v>0</v>
      </c>
      <c r="L383" s="5">
        <f t="shared" si="11"/>
        <v>0</v>
      </c>
    </row>
    <row r="384" spans="1:12" hidden="1" x14ac:dyDescent="0.35">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5991080</v>
      </c>
      <c r="K384">
        <f>INDEX(GWP!$C$2:$C$13,MATCH(EPS!I384,GWP!$B$2:$B$13,0))</f>
        <v>0</v>
      </c>
      <c r="L384" s="5">
        <f t="shared" si="11"/>
        <v>0</v>
      </c>
    </row>
    <row r="385" spans="1:12" hidden="1" x14ac:dyDescent="0.35">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723105000</v>
      </c>
      <c r="K385">
        <f>INDEX(GWP!$C$2:$C$13,MATCH(EPS!I385,GWP!$B$2:$B$13,0))</f>
        <v>0</v>
      </c>
      <c r="L385" s="5">
        <f t="shared" si="11"/>
        <v>0</v>
      </c>
    </row>
    <row r="386" spans="1:12" hidden="1" x14ac:dyDescent="0.35">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680502</v>
      </c>
      <c r="K386">
        <f>INDEX(GWP!$C$2:$C$13,MATCH(EPS!I386,GWP!$B$2:$B$13,0))</f>
        <v>0</v>
      </c>
      <c r="L386" s="5">
        <f t="shared" si="11"/>
        <v>0</v>
      </c>
    </row>
    <row r="387" spans="1:12" hidden="1" x14ac:dyDescent="0.35">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32541100</v>
      </c>
      <c r="K387">
        <f>INDEX(GWP!$C$2:$C$13,MATCH(EPS!I387,GWP!$B$2:$B$13,0))</f>
        <v>0</v>
      </c>
      <c r="L387" s="5">
        <f t="shared" ref="L387:L450" si="13">IF(H387="g pollutant",K387*J387/10^12,IF(H387="MMTCO2e",J387,IF(H387="MWh",J387,0)))</f>
        <v>0</v>
      </c>
    </row>
    <row r="388" spans="1:12" hidden="1" x14ac:dyDescent="0.35">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5">
        <f t="shared" si="13"/>
        <v>0</v>
      </c>
    </row>
    <row r="389" spans="1:12" hidden="1" x14ac:dyDescent="0.35">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5">
        <f t="shared" si="13"/>
        <v>0</v>
      </c>
    </row>
    <row r="390" spans="1:12" hidden="1" x14ac:dyDescent="0.35">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26825.7</v>
      </c>
      <c r="K390">
        <f>INDEX(GWP!$C$2:$C$13,MATCH(EPS!I390,GWP!$B$2:$B$13,0))</f>
        <v>0</v>
      </c>
      <c r="L390" s="5">
        <f t="shared" si="13"/>
        <v>0</v>
      </c>
    </row>
    <row r="391" spans="1:12" hidden="1" x14ac:dyDescent="0.35">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5">
        <f t="shared" si="13"/>
        <v>0</v>
      </c>
    </row>
    <row r="392" spans="1:12" hidden="1" x14ac:dyDescent="0.35">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5">
        <f t="shared" si="13"/>
        <v>0</v>
      </c>
    </row>
    <row r="393" spans="1:12" hidden="1" x14ac:dyDescent="0.35">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10015000</v>
      </c>
      <c r="K393">
        <f>INDEX(GWP!$C$2:$C$13,MATCH(EPS!I393,GWP!$B$2:$B$13,0))</f>
        <v>0</v>
      </c>
      <c r="L393" s="5">
        <f t="shared" si="13"/>
        <v>0</v>
      </c>
    </row>
    <row r="394" spans="1:12" hidden="1" x14ac:dyDescent="0.35">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1158910</v>
      </c>
      <c r="K394">
        <f>INDEX(GWP!$C$2:$C$13,MATCH(EPS!I394,GWP!$B$2:$B$13,0))</f>
        <v>0</v>
      </c>
      <c r="L394" s="5">
        <f t="shared" si="13"/>
        <v>0</v>
      </c>
    </row>
    <row r="395" spans="1:12" hidden="1" x14ac:dyDescent="0.35">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17448000000</v>
      </c>
      <c r="K395">
        <f>INDEX(GWP!$C$2:$C$13,MATCH(EPS!I395,GWP!$B$2:$B$13,0))</f>
        <v>0</v>
      </c>
      <c r="L395" s="5">
        <f t="shared" si="13"/>
        <v>0</v>
      </c>
    </row>
    <row r="396" spans="1:12" hidden="1" x14ac:dyDescent="0.35">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131636</v>
      </c>
      <c r="K396">
        <f>INDEX(GWP!$C$2:$C$13,MATCH(EPS!I396,GWP!$B$2:$B$13,0))</f>
        <v>0</v>
      </c>
      <c r="L396" s="5">
        <f t="shared" si="13"/>
        <v>0</v>
      </c>
    </row>
    <row r="397" spans="1:12" hidden="1" x14ac:dyDescent="0.35">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785195000</v>
      </c>
      <c r="K397">
        <f>INDEX(GWP!$C$2:$C$13,MATCH(EPS!I397,GWP!$B$2:$B$13,0))</f>
        <v>0</v>
      </c>
      <c r="L397" s="5">
        <f t="shared" si="13"/>
        <v>0</v>
      </c>
    </row>
    <row r="398" spans="1:12" hidden="1" x14ac:dyDescent="0.35">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5">
        <f t="shared" si="13"/>
        <v>0</v>
      </c>
    </row>
    <row r="399" spans="1:12" hidden="1" x14ac:dyDescent="0.35">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5">
        <f t="shared" si="13"/>
        <v>0</v>
      </c>
    </row>
    <row r="400" spans="1:12" hidden="1" x14ac:dyDescent="0.35">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13692.9</v>
      </c>
      <c r="K400">
        <f>INDEX(GWP!$C$2:$C$13,MATCH(EPS!I400,GWP!$B$2:$B$13,0))</f>
        <v>0</v>
      </c>
      <c r="L400" s="5">
        <f t="shared" si="13"/>
        <v>0</v>
      </c>
    </row>
    <row r="401" spans="1:12" hidden="1" x14ac:dyDescent="0.35">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5">
        <f t="shared" si="13"/>
        <v>0</v>
      </c>
    </row>
    <row r="402" spans="1:12" hidden="1" x14ac:dyDescent="0.35">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5">
        <f t="shared" si="13"/>
        <v>0</v>
      </c>
    </row>
    <row r="403" spans="1:12" hidden="1" x14ac:dyDescent="0.35">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7711930</v>
      </c>
      <c r="K403">
        <f>INDEX(GWP!$C$2:$C$13,MATCH(EPS!I403,GWP!$B$2:$B$13,0))</f>
        <v>0</v>
      </c>
      <c r="L403" s="5">
        <f t="shared" si="13"/>
        <v>0</v>
      </c>
    </row>
    <row r="404" spans="1:12" hidden="1" x14ac:dyDescent="0.35">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16893200</v>
      </c>
      <c r="K404">
        <f>INDEX(GWP!$C$2:$C$13,MATCH(EPS!I404,GWP!$B$2:$B$13,0))</f>
        <v>0</v>
      </c>
      <c r="L404" s="5">
        <f t="shared" si="13"/>
        <v>0</v>
      </c>
    </row>
    <row r="405" spans="1:12" hidden="1" x14ac:dyDescent="0.35">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393928000</v>
      </c>
      <c r="K405">
        <f>INDEX(GWP!$C$2:$C$13,MATCH(EPS!I405,GWP!$B$2:$B$13,0))</f>
        <v>0</v>
      </c>
      <c r="L405" s="5">
        <f t="shared" si="13"/>
        <v>0</v>
      </c>
    </row>
    <row r="406" spans="1:12" hidden="1" x14ac:dyDescent="0.35">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1918820</v>
      </c>
      <c r="K406">
        <f>INDEX(GWP!$C$2:$C$13,MATCH(EPS!I406,GWP!$B$2:$B$13,0))</f>
        <v>0</v>
      </c>
      <c r="L406" s="5">
        <f t="shared" si="13"/>
        <v>0</v>
      </c>
    </row>
    <row r="407" spans="1:12" hidden="1" x14ac:dyDescent="0.35">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17727500</v>
      </c>
      <c r="K407">
        <f>INDEX(GWP!$C$2:$C$13,MATCH(EPS!I407,GWP!$B$2:$B$13,0))</f>
        <v>0</v>
      </c>
      <c r="L407" s="5">
        <f t="shared" si="13"/>
        <v>0</v>
      </c>
    </row>
    <row r="408" spans="1:12" hidden="1" x14ac:dyDescent="0.35">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5">
        <f t="shared" si="13"/>
        <v>0</v>
      </c>
    </row>
    <row r="409" spans="1:12" hidden="1" x14ac:dyDescent="0.35">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5">
        <f t="shared" si="13"/>
        <v>0</v>
      </c>
    </row>
    <row r="410" spans="1:12" hidden="1" x14ac:dyDescent="0.35">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49627.6</v>
      </c>
      <c r="K410">
        <f>INDEX(GWP!$C$2:$C$13,MATCH(EPS!I410,GWP!$B$2:$B$13,0))</f>
        <v>0</v>
      </c>
      <c r="L410" s="5">
        <f t="shared" si="13"/>
        <v>0</v>
      </c>
    </row>
    <row r="411" spans="1:12" hidden="1" x14ac:dyDescent="0.35">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5">
        <f t="shared" si="13"/>
        <v>0</v>
      </c>
    </row>
    <row r="412" spans="1:12" hidden="1" x14ac:dyDescent="0.35">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5">
        <f t="shared" si="13"/>
        <v>0</v>
      </c>
    </row>
    <row r="413" spans="1:12" hidden="1" x14ac:dyDescent="0.35">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18209000</v>
      </c>
      <c r="K413">
        <f>INDEX(GWP!$C$2:$C$13,MATCH(EPS!I413,GWP!$B$2:$B$13,0))</f>
        <v>0</v>
      </c>
      <c r="L413" s="5">
        <f t="shared" si="13"/>
        <v>0</v>
      </c>
    </row>
    <row r="414" spans="1:12" hidden="1" x14ac:dyDescent="0.35">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3267810</v>
      </c>
      <c r="K414">
        <f>INDEX(GWP!$C$2:$C$13,MATCH(EPS!I414,GWP!$B$2:$B$13,0))</f>
        <v>0</v>
      </c>
      <c r="L414" s="5">
        <f t="shared" si="13"/>
        <v>0</v>
      </c>
    </row>
    <row r="415" spans="1:12" hidden="1" x14ac:dyDescent="0.35">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9505210000</v>
      </c>
      <c r="K415">
        <f>INDEX(GWP!$C$2:$C$13,MATCH(EPS!I415,GWP!$B$2:$B$13,0))</f>
        <v>0</v>
      </c>
      <c r="L415" s="5">
        <f t="shared" si="13"/>
        <v>0</v>
      </c>
    </row>
    <row r="416" spans="1:12" hidden="1" x14ac:dyDescent="0.35">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371176</v>
      </c>
      <c r="K416">
        <f>INDEX(GWP!$C$2:$C$13,MATCH(EPS!I416,GWP!$B$2:$B$13,0))</f>
        <v>0</v>
      </c>
      <c r="L416" s="5">
        <f t="shared" si="13"/>
        <v>0</v>
      </c>
    </row>
    <row r="417" spans="1:12" hidden="1" x14ac:dyDescent="0.35">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427753000</v>
      </c>
      <c r="K417">
        <f>INDEX(GWP!$C$2:$C$13,MATCH(EPS!I417,GWP!$B$2:$B$13,0))</f>
        <v>0</v>
      </c>
      <c r="L417" s="5">
        <f t="shared" si="13"/>
        <v>0</v>
      </c>
    </row>
    <row r="418" spans="1:12" hidden="1" x14ac:dyDescent="0.35">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5">
        <f t="shared" si="13"/>
        <v>0</v>
      </c>
    </row>
    <row r="419" spans="1:12" hidden="1" x14ac:dyDescent="0.35">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5">
        <f t="shared" si="13"/>
        <v>0</v>
      </c>
    </row>
    <row r="420" spans="1:12" hidden="1" x14ac:dyDescent="0.35">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25331.9</v>
      </c>
      <c r="K420">
        <f>INDEX(GWP!$C$2:$C$13,MATCH(EPS!I420,GWP!$B$2:$B$13,0))</f>
        <v>0</v>
      </c>
      <c r="L420" s="5">
        <f t="shared" si="13"/>
        <v>0</v>
      </c>
    </row>
    <row r="421" spans="1:12" hidden="1" x14ac:dyDescent="0.35">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5">
        <f t="shared" si="13"/>
        <v>0</v>
      </c>
    </row>
    <row r="422" spans="1:12" hidden="1" x14ac:dyDescent="0.35">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25</v>
      </c>
      <c r="L422" s="5">
        <f t="shared" si="13"/>
        <v>0</v>
      </c>
    </row>
    <row r="423" spans="1:12" hidden="1" x14ac:dyDescent="0.35">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19279800</v>
      </c>
      <c r="K423">
        <f>INDEX(GWP!$C$2:$C$13,MATCH(EPS!I423,GWP!$B$2:$B$13,0))</f>
        <v>25</v>
      </c>
      <c r="L423" s="5">
        <f t="shared" si="13"/>
        <v>4.8199499999999998E-4</v>
      </c>
    </row>
    <row r="424" spans="1:12" hidden="1" x14ac:dyDescent="0.35">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50628900</v>
      </c>
      <c r="K424">
        <f>INDEX(GWP!$C$2:$C$13,MATCH(EPS!I424,GWP!$B$2:$B$13,0))</f>
        <v>25</v>
      </c>
      <c r="L424" s="5">
        <f t="shared" si="13"/>
        <v>1.2657224999999999E-3</v>
      </c>
    </row>
    <row r="425" spans="1:12" hidden="1" x14ac:dyDescent="0.35">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439488000</v>
      </c>
      <c r="K425">
        <f>INDEX(GWP!$C$2:$C$13,MATCH(EPS!I425,GWP!$B$2:$B$13,0))</f>
        <v>25</v>
      </c>
      <c r="L425" s="5">
        <f t="shared" si="13"/>
        <v>1.0987200000000001E-2</v>
      </c>
    </row>
    <row r="426" spans="1:12" hidden="1" x14ac:dyDescent="0.35">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25</v>
      </c>
      <c r="L426" s="5">
        <f t="shared" si="13"/>
        <v>0</v>
      </c>
    </row>
    <row r="427" spans="1:12" hidden="1" x14ac:dyDescent="0.35">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25</v>
      </c>
      <c r="L427" s="5">
        <f t="shared" si="13"/>
        <v>0</v>
      </c>
    </row>
    <row r="428" spans="1:12" hidden="1" x14ac:dyDescent="0.35">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25</v>
      </c>
      <c r="L428" s="5">
        <f t="shared" si="13"/>
        <v>0</v>
      </c>
    </row>
    <row r="429" spans="1:12" hidden="1" x14ac:dyDescent="0.35">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25</v>
      </c>
      <c r="L429" s="5">
        <f t="shared" si="13"/>
        <v>0</v>
      </c>
    </row>
    <row r="430" spans="1:12" hidden="1" x14ac:dyDescent="0.35">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4023860</v>
      </c>
      <c r="K430">
        <f>INDEX(GWP!$C$2:$C$13,MATCH(EPS!I430,GWP!$B$2:$B$13,0))</f>
        <v>25</v>
      </c>
      <c r="L430" s="5">
        <f t="shared" si="13"/>
        <v>1.005965E-4</v>
      </c>
    </row>
    <row r="431" spans="1:12" hidden="1" x14ac:dyDescent="0.35">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25</v>
      </c>
      <c r="L431" s="5">
        <f t="shared" si="13"/>
        <v>0</v>
      </c>
    </row>
    <row r="432" spans="1:12" hidden="1" x14ac:dyDescent="0.35">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25</v>
      </c>
      <c r="L432" s="5">
        <f t="shared" si="13"/>
        <v>0</v>
      </c>
    </row>
    <row r="433" spans="1:12" hidden="1" x14ac:dyDescent="0.35">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45522600</v>
      </c>
      <c r="K433">
        <f>INDEX(GWP!$C$2:$C$13,MATCH(EPS!I433,GWP!$B$2:$B$13,0))</f>
        <v>25</v>
      </c>
      <c r="L433" s="5">
        <f t="shared" si="13"/>
        <v>1.138065E-3</v>
      </c>
    </row>
    <row r="434" spans="1:12" hidden="1" x14ac:dyDescent="0.35">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9793630</v>
      </c>
      <c r="K434">
        <f>INDEX(GWP!$C$2:$C$13,MATCH(EPS!I434,GWP!$B$2:$B$13,0))</f>
        <v>25</v>
      </c>
      <c r="L434" s="5">
        <f t="shared" si="13"/>
        <v>2.4484075000000001E-4</v>
      </c>
    </row>
    <row r="435" spans="1:12" hidden="1" x14ac:dyDescent="0.35">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10604500000</v>
      </c>
      <c r="K435">
        <f>INDEX(GWP!$C$2:$C$13,MATCH(EPS!I435,GWP!$B$2:$B$13,0))</f>
        <v>25</v>
      </c>
      <c r="L435" s="5">
        <f t="shared" si="13"/>
        <v>0.26511249999999997</v>
      </c>
    </row>
    <row r="436" spans="1:12" hidden="1" x14ac:dyDescent="0.35">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25</v>
      </c>
      <c r="L436" s="5">
        <f t="shared" si="13"/>
        <v>0</v>
      </c>
    </row>
    <row r="437" spans="1:12" hidden="1" x14ac:dyDescent="0.35">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25</v>
      </c>
      <c r="L437" s="5">
        <f t="shared" si="13"/>
        <v>0</v>
      </c>
    </row>
    <row r="438" spans="1:12" hidden="1" x14ac:dyDescent="0.35">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25</v>
      </c>
      <c r="L438" s="5">
        <f t="shared" si="13"/>
        <v>0</v>
      </c>
    </row>
    <row r="439" spans="1:12" hidden="1" x14ac:dyDescent="0.35">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25</v>
      </c>
      <c r="L439" s="5">
        <f t="shared" si="13"/>
        <v>0</v>
      </c>
    </row>
    <row r="440" spans="1:12" hidden="1" x14ac:dyDescent="0.35">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2053940</v>
      </c>
      <c r="K440">
        <f>INDEX(GWP!$C$2:$C$13,MATCH(EPS!I440,GWP!$B$2:$B$13,0))</f>
        <v>25</v>
      </c>
      <c r="L440" s="5">
        <f t="shared" si="13"/>
        <v>5.1348499999999998E-5</v>
      </c>
    </row>
    <row r="441" spans="1:12" hidden="1" x14ac:dyDescent="0.35">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25</v>
      </c>
      <c r="L441" s="5">
        <f t="shared" si="13"/>
        <v>0</v>
      </c>
    </row>
    <row r="442" spans="1:12" hidden="1" x14ac:dyDescent="0.35">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298</v>
      </c>
      <c r="L442" s="5">
        <f t="shared" si="13"/>
        <v>0</v>
      </c>
    </row>
    <row r="443" spans="1:12" hidden="1" x14ac:dyDescent="0.35">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1927980</v>
      </c>
      <c r="K443">
        <f>INDEX(GWP!$C$2:$C$13,MATCH(EPS!I443,GWP!$B$2:$B$13,0))</f>
        <v>298</v>
      </c>
      <c r="L443" s="5">
        <f t="shared" si="13"/>
        <v>5.7453804000000004E-4</v>
      </c>
    </row>
    <row r="444" spans="1:12" hidden="1" x14ac:dyDescent="0.35">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10125800</v>
      </c>
      <c r="K444">
        <f>INDEX(GWP!$C$2:$C$13,MATCH(EPS!I444,GWP!$B$2:$B$13,0))</f>
        <v>298</v>
      </c>
      <c r="L444" s="5">
        <f t="shared" si="13"/>
        <v>3.0174884000000002E-3</v>
      </c>
    </row>
    <row r="445" spans="1:12" hidden="1" x14ac:dyDescent="0.35">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87897600</v>
      </c>
      <c r="K445">
        <f>INDEX(GWP!$C$2:$C$13,MATCH(EPS!I445,GWP!$B$2:$B$13,0))</f>
        <v>298</v>
      </c>
      <c r="L445" s="5">
        <f t="shared" si="13"/>
        <v>2.61934848E-2</v>
      </c>
    </row>
    <row r="446" spans="1:12" hidden="1" x14ac:dyDescent="0.35">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298</v>
      </c>
      <c r="L446" s="5">
        <f t="shared" si="13"/>
        <v>0</v>
      </c>
    </row>
    <row r="447" spans="1:12" hidden="1" x14ac:dyDescent="0.35">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298</v>
      </c>
      <c r="L447" s="5">
        <f t="shared" si="13"/>
        <v>0</v>
      </c>
    </row>
    <row r="448" spans="1:12" hidden="1" x14ac:dyDescent="0.35">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298</v>
      </c>
      <c r="L448" s="5">
        <f t="shared" si="13"/>
        <v>0</v>
      </c>
    </row>
    <row r="449" spans="1:12" hidden="1" x14ac:dyDescent="0.35">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298</v>
      </c>
      <c r="L449" s="5">
        <f t="shared" si="13"/>
        <v>0</v>
      </c>
    </row>
    <row r="450" spans="1:12" hidden="1" x14ac:dyDescent="0.35">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804772</v>
      </c>
      <c r="K450">
        <f>INDEX(GWP!$C$2:$C$13,MATCH(EPS!I450,GWP!$B$2:$B$13,0))</f>
        <v>298</v>
      </c>
      <c r="L450" s="5">
        <f t="shared" si="13"/>
        <v>2.3982205599999999E-4</v>
      </c>
    </row>
    <row r="451" spans="1:12" hidden="1" x14ac:dyDescent="0.35">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298</v>
      </c>
      <c r="L451" s="5">
        <f t="shared" ref="L451:L514" si="15">IF(H451="g pollutant",K451*J451/10^12,IF(H451="MMTCO2e",J451,IF(H451="MWh",J451,0)))</f>
        <v>0</v>
      </c>
    </row>
    <row r="452" spans="1:12" hidden="1" x14ac:dyDescent="0.35">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298</v>
      </c>
      <c r="L452" s="5">
        <f t="shared" si="15"/>
        <v>0</v>
      </c>
    </row>
    <row r="453" spans="1:12" hidden="1" x14ac:dyDescent="0.35">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4552260</v>
      </c>
      <c r="K453">
        <f>INDEX(GWP!$C$2:$C$13,MATCH(EPS!I453,GWP!$B$2:$B$13,0))</f>
        <v>298</v>
      </c>
      <c r="L453" s="5">
        <f t="shared" si="15"/>
        <v>1.3565734800000001E-3</v>
      </c>
    </row>
    <row r="454" spans="1:12" hidden="1" x14ac:dyDescent="0.35">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1958730</v>
      </c>
      <c r="K454">
        <f>INDEX(GWP!$C$2:$C$13,MATCH(EPS!I454,GWP!$B$2:$B$13,0))</f>
        <v>298</v>
      </c>
      <c r="L454" s="5">
        <f t="shared" si="15"/>
        <v>5.8370153999999996E-4</v>
      </c>
    </row>
    <row r="455" spans="1:12" hidden="1" x14ac:dyDescent="0.35">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2120910000</v>
      </c>
      <c r="K455">
        <f>INDEX(GWP!$C$2:$C$13,MATCH(EPS!I455,GWP!$B$2:$B$13,0))</f>
        <v>298</v>
      </c>
      <c r="L455" s="5">
        <f t="shared" si="15"/>
        <v>0.63203118000000003</v>
      </c>
    </row>
    <row r="456" spans="1:12" hidden="1" x14ac:dyDescent="0.35">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298</v>
      </c>
      <c r="L456" s="5">
        <f t="shared" si="15"/>
        <v>0</v>
      </c>
    </row>
    <row r="457" spans="1:12" hidden="1" x14ac:dyDescent="0.35">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298</v>
      </c>
      <c r="L457" s="5">
        <f t="shared" si="15"/>
        <v>0</v>
      </c>
    </row>
    <row r="458" spans="1:12" hidden="1" x14ac:dyDescent="0.35">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298</v>
      </c>
      <c r="L458" s="5">
        <f t="shared" si="15"/>
        <v>0</v>
      </c>
    </row>
    <row r="459" spans="1:12" hidden="1" x14ac:dyDescent="0.35">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298</v>
      </c>
      <c r="L459" s="5">
        <f t="shared" si="15"/>
        <v>0</v>
      </c>
    </row>
    <row r="460" spans="1:12" hidden="1" x14ac:dyDescent="0.35">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410788</v>
      </c>
      <c r="K460">
        <f>INDEX(GWP!$C$2:$C$13,MATCH(EPS!I460,GWP!$B$2:$B$13,0))</f>
        <v>298</v>
      </c>
      <c r="L460" s="5">
        <f t="shared" si="15"/>
        <v>1.2241482400000001E-4</v>
      </c>
    </row>
    <row r="461" spans="1:12" hidden="1" x14ac:dyDescent="0.35">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298</v>
      </c>
      <c r="L461" s="5">
        <f t="shared" si="15"/>
        <v>0</v>
      </c>
    </row>
    <row r="462" spans="1:12" hidden="1" x14ac:dyDescent="0.35">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5">
        <f t="shared" si="15"/>
        <v>0</v>
      </c>
    </row>
    <row r="463" spans="1:12" hidden="1" x14ac:dyDescent="0.35">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5">
        <f t="shared" si="15"/>
        <v>0</v>
      </c>
    </row>
    <row r="464" spans="1:12" hidden="1" x14ac:dyDescent="0.35">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5">
        <f t="shared" si="15"/>
        <v>0</v>
      </c>
    </row>
    <row r="465" spans="1:12" hidden="1" x14ac:dyDescent="0.35">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5">
        <f t="shared" si="15"/>
        <v>0</v>
      </c>
    </row>
    <row r="466" spans="1:12" hidden="1" x14ac:dyDescent="0.35">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5">
        <f t="shared" si="15"/>
        <v>0</v>
      </c>
    </row>
    <row r="467" spans="1:12" hidden="1" x14ac:dyDescent="0.35">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5">
        <f t="shared" si="15"/>
        <v>0</v>
      </c>
    </row>
    <row r="468" spans="1:12" hidden="1" x14ac:dyDescent="0.35">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5">
        <f t="shared" si="15"/>
        <v>0</v>
      </c>
    </row>
    <row r="469" spans="1:12" hidden="1" x14ac:dyDescent="0.35">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5">
        <f t="shared" si="15"/>
        <v>0</v>
      </c>
    </row>
    <row r="470" spans="1:12" hidden="1" x14ac:dyDescent="0.35">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5">
        <f t="shared" si="15"/>
        <v>0</v>
      </c>
    </row>
    <row r="471" spans="1:12" hidden="1" x14ac:dyDescent="0.35">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5">
        <f t="shared" si="15"/>
        <v>0</v>
      </c>
    </row>
    <row r="472" spans="1:12" hidden="1" x14ac:dyDescent="0.35">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5">
        <f t="shared" si="15"/>
        <v>0</v>
      </c>
    </row>
    <row r="473" spans="1:12" hidden="1" x14ac:dyDescent="0.35">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5">
        <f t="shared" si="15"/>
        <v>0</v>
      </c>
    </row>
    <row r="474" spans="1:12" hidden="1" x14ac:dyDescent="0.35">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5">
        <f t="shared" si="15"/>
        <v>0</v>
      </c>
    </row>
    <row r="475" spans="1:12" hidden="1" x14ac:dyDescent="0.35">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5">
        <f t="shared" si="15"/>
        <v>0</v>
      </c>
    </row>
    <row r="476" spans="1:12" hidden="1" x14ac:dyDescent="0.35">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5">
        <f t="shared" si="15"/>
        <v>0</v>
      </c>
    </row>
    <row r="477" spans="1:12" hidden="1" x14ac:dyDescent="0.35">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5">
        <f t="shared" si="15"/>
        <v>0</v>
      </c>
    </row>
    <row r="478" spans="1:12" hidden="1" x14ac:dyDescent="0.35">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5">
        <f t="shared" si="15"/>
        <v>0</v>
      </c>
    </row>
    <row r="479" spans="1:12" hidden="1" x14ac:dyDescent="0.35">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5">
        <f t="shared" si="15"/>
        <v>0</v>
      </c>
    </row>
    <row r="480" spans="1:12" hidden="1" x14ac:dyDescent="0.35">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5">
        <f t="shared" si="15"/>
        <v>0</v>
      </c>
    </row>
    <row r="481" spans="1:12" hidden="1" x14ac:dyDescent="0.35">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5">
        <f t="shared" si="15"/>
        <v>0</v>
      </c>
    </row>
    <row r="482" spans="1:12" hidden="1" x14ac:dyDescent="0.35">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5">
        <f t="shared" si="15"/>
        <v>0</v>
      </c>
    </row>
    <row r="483" spans="1:12" hidden="1" x14ac:dyDescent="0.35">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5">
        <f t="shared" si="15"/>
        <v>0</v>
      </c>
    </row>
    <row r="484" spans="1:12" hidden="1" x14ac:dyDescent="0.35">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5">
        <f t="shared" si="15"/>
        <v>0</v>
      </c>
    </row>
    <row r="485" spans="1:12" hidden="1" x14ac:dyDescent="0.35">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5">
        <f t="shared" si="15"/>
        <v>0</v>
      </c>
    </row>
    <row r="486" spans="1:12" hidden="1" x14ac:dyDescent="0.35">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5">
        <f t="shared" si="15"/>
        <v>0</v>
      </c>
    </row>
    <row r="487" spans="1:12" hidden="1" x14ac:dyDescent="0.35">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5">
        <f t="shared" si="15"/>
        <v>0</v>
      </c>
    </row>
    <row r="488" spans="1:12" hidden="1" x14ac:dyDescent="0.35">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96777100000000</v>
      </c>
      <c r="K488">
        <f>INDEX(GWP!$C$2:$C$13,MATCH(EPS!I488,GWP!$B$2:$B$13,0))</f>
        <v>1</v>
      </c>
      <c r="L488" s="5">
        <f t="shared" si="15"/>
        <v>96.777100000000004</v>
      </c>
    </row>
    <row r="489" spans="1:12" hidden="1" x14ac:dyDescent="0.35">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5">
        <f t="shared" si="15"/>
        <v>0</v>
      </c>
    </row>
    <row r="490" spans="1:12" hidden="1" x14ac:dyDescent="0.35">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5">
        <f t="shared" si="15"/>
        <v>0</v>
      </c>
    </row>
    <row r="491" spans="1:12" hidden="1" x14ac:dyDescent="0.35">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5">
        <f t="shared" si="15"/>
        <v>0</v>
      </c>
    </row>
    <row r="492" spans="1:12" hidden="1" x14ac:dyDescent="0.35">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5">
        <f t="shared" si="15"/>
        <v>0</v>
      </c>
    </row>
    <row r="493" spans="1:12" hidden="1" x14ac:dyDescent="0.35">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5">
        <f t="shared" si="15"/>
        <v>0</v>
      </c>
    </row>
    <row r="494" spans="1:12" hidden="1" x14ac:dyDescent="0.35">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5">
        <f t="shared" si="15"/>
        <v>0</v>
      </c>
    </row>
    <row r="495" spans="1:12" hidden="1" x14ac:dyDescent="0.35">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5">
        <f t="shared" si="15"/>
        <v>0</v>
      </c>
    </row>
    <row r="496" spans="1:12" hidden="1" x14ac:dyDescent="0.35">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5">
        <f t="shared" si="15"/>
        <v>0</v>
      </c>
    </row>
    <row r="497" spans="1:12" hidden="1" x14ac:dyDescent="0.35">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5">
        <f t="shared" si="15"/>
        <v>0</v>
      </c>
    </row>
    <row r="498" spans="1:12" hidden="1" x14ac:dyDescent="0.35">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37835000000000</v>
      </c>
      <c r="K498">
        <f>INDEX(GWP!$C$2:$C$13,MATCH(EPS!I498,GWP!$B$2:$B$13,0))</f>
        <v>1</v>
      </c>
      <c r="L498" s="5">
        <f t="shared" si="15"/>
        <v>37.835000000000001</v>
      </c>
    </row>
    <row r="499" spans="1:12" hidden="1" x14ac:dyDescent="0.35">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5">
        <f t="shared" si="15"/>
        <v>0</v>
      </c>
    </row>
    <row r="500" spans="1:12" hidden="1" x14ac:dyDescent="0.35">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5">
        <f t="shared" si="15"/>
        <v>0</v>
      </c>
    </row>
    <row r="501" spans="1:12" hidden="1" x14ac:dyDescent="0.35">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5">
        <f t="shared" si="15"/>
        <v>0</v>
      </c>
    </row>
    <row r="502" spans="1:12" hidden="1" x14ac:dyDescent="0.35">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5">
        <f t="shared" si="15"/>
        <v>0</v>
      </c>
    </row>
    <row r="503" spans="1:12" hidden="1" x14ac:dyDescent="0.35">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5">
        <f t="shared" si="15"/>
        <v>0</v>
      </c>
    </row>
    <row r="504" spans="1:12" hidden="1" x14ac:dyDescent="0.35">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5">
        <f t="shared" si="15"/>
        <v>0</v>
      </c>
    </row>
    <row r="505" spans="1:12" hidden="1" x14ac:dyDescent="0.35">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5">
        <f t="shared" si="15"/>
        <v>0</v>
      </c>
    </row>
    <row r="506" spans="1:12" hidden="1" x14ac:dyDescent="0.35">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5">
        <f t="shared" si="15"/>
        <v>0</v>
      </c>
    </row>
    <row r="507" spans="1:12" hidden="1" x14ac:dyDescent="0.35">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5">
        <f t="shared" si="15"/>
        <v>0</v>
      </c>
    </row>
    <row r="508" spans="1:12" hidden="1" x14ac:dyDescent="0.35">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42002000000</v>
      </c>
      <c r="K508">
        <f>INDEX(GWP!$C$2:$C$13,MATCH(EPS!I508,GWP!$B$2:$B$13,0))</f>
        <v>0</v>
      </c>
      <c r="L508" s="5">
        <f t="shared" si="15"/>
        <v>0</v>
      </c>
    </row>
    <row r="509" spans="1:12" hidden="1" x14ac:dyDescent="0.35">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5">
        <f t="shared" si="15"/>
        <v>0</v>
      </c>
    </row>
    <row r="510" spans="1:12" hidden="1" x14ac:dyDescent="0.35">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5">
        <f t="shared" si="15"/>
        <v>0</v>
      </c>
    </row>
    <row r="511" spans="1:12" hidden="1" x14ac:dyDescent="0.35">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5">
        <f t="shared" si="15"/>
        <v>0</v>
      </c>
    </row>
    <row r="512" spans="1:12" hidden="1" x14ac:dyDescent="0.35">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5">
        <f t="shared" si="15"/>
        <v>0</v>
      </c>
    </row>
    <row r="513" spans="1:12" hidden="1" x14ac:dyDescent="0.35">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5">
        <f t="shared" si="15"/>
        <v>0</v>
      </c>
    </row>
    <row r="514" spans="1:12" hidden="1" x14ac:dyDescent="0.35">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5">
        <f t="shared" si="15"/>
        <v>0</v>
      </c>
    </row>
    <row r="515" spans="1:12" hidden="1" x14ac:dyDescent="0.35">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5">
        <f t="shared" ref="L515:L578" si="17">IF(H515="g pollutant",K515*J515/10^12,IF(H515="MMTCO2e",J515,IF(H515="MWh",J515,0)))</f>
        <v>0</v>
      </c>
    </row>
    <row r="516" spans="1:12" hidden="1" x14ac:dyDescent="0.35">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5">
        <f t="shared" si="17"/>
        <v>0</v>
      </c>
    </row>
    <row r="517" spans="1:12" hidden="1" x14ac:dyDescent="0.35">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5">
        <f t="shared" si="17"/>
        <v>0</v>
      </c>
    </row>
    <row r="518" spans="1:12" hidden="1" x14ac:dyDescent="0.35">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16420700000</v>
      </c>
      <c r="K518">
        <f>INDEX(GWP!$C$2:$C$13,MATCH(EPS!I518,GWP!$B$2:$B$13,0))</f>
        <v>0</v>
      </c>
      <c r="L518" s="5">
        <f t="shared" si="17"/>
        <v>0</v>
      </c>
    </row>
    <row r="519" spans="1:12" hidden="1" x14ac:dyDescent="0.35">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5">
        <f t="shared" si="17"/>
        <v>0</v>
      </c>
    </row>
    <row r="520" spans="1:12" hidden="1" x14ac:dyDescent="0.35">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5">
        <f t="shared" si="17"/>
        <v>0</v>
      </c>
    </row>
    <row r="521" spans="1:12" hidden="1" x14ac:dyDescent="0.35">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5">
        <f t="shared" si="17"/>
        <v>0</v>
      </c>
    </row>
    <row r="522" spans="1:12" hidden="1" x14ac:dyDescent="0.35">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5">
        <f t="shared" si="17"/>
        <v>0</v>
      </c>
    </row>
    <row r="523" spans="1:12" hidden="1" x14ac:dyDescent="0.35">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5">
        <f t="shared" si="17"/>
        <v>0</v>
      </c>
    </row>
    <row r="524" spans="1:12" hidden="1" x14ac:dyDescent="0.35">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5">
        <f t="shared" si="17"/>
        <v>0</v>
      </c>
    </row>
    <row r="525" spans="1:12" hidden="1" x14ac:dyDescent="0.35">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5">
        <f t="shared" si="17"/>
        <v>0</v>
      </c>
    </row>
    <row r="526" spans="1:12" hidden="1" x14ac:dyDescent="0.35">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5">
        <f t="shared" si="17"/>
        <v>0</v>
      </c>
    </row>
    <row r="527" spans="1:12" hidden="1" x14ac:dyDescent="0.35">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5">
        <f t="shared" si="17"/>
        <v>0</v>
      </c>
    </row>
    <row r="528" spans="1:12" hidden="1" x14ac:dyDescent="0.35">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310069000000</v>
      </c>
      <c r="K528">
        <f>INDEX(GWP!$C$2:$C$13,MATCH(EPS!I528,GWP!$B$2:$B$13,0))</f>
        <v>0</v>
      </c>
      <c r="L528" s="5">
        <f t="shared" si="17"/>
        <v>0</v>
      </c>
    </row>
    <row r="529" spans="1:12" hidden="1" x14ac:dyDescent="0.35">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5">
        <f t="shared" si="17"/>
        <v>0</v>
      </c>
    </row>
    <row r="530" spans="1:12" hidden="1" x14ac:dyDescent="0.35">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5">
        <f t="shared" si="17"/>
        <v>0</v>
      </c>
    </row>
    <row r="531" spans="1:12" hidden="1" x14ac:dyDescent="0.35">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5">
        <f t="shared" si="17"/>
        <v>0</v>
      </c>
    </row>
    <row r="532" spans="1:12" hidden="1" x14ac:dyDescent="0.35">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5">
        <f t="shared" si="17"/>
        <v>0</v>
      </c>
    </row>
    <row r="533" spans="1:12" hidden="1" x14ac:dyDescent="0.35">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5">
        <f t="shared" si="17"/>
        <v>0</v>
      </c>
    </row>
    <row r="534" spans="1:12" hidden="1" x14ac:dyDescent="0.35">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5">
        <f t="shared" si="17"/>
        <v>0</v>
      </c>
    </row>
    <row r="535" spans="1:12" hidden="1" x14ac:dyDescent="0.35">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5">
        <f t="shared" si="17"/>
        <v>0</v>
      </c>
    </row>
    <row r="536" spans="1:12" hidden="1" x14ac:dyDescent="0.35">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5">
        <f t="shared" si="17"/>
        <v>0</v>
      </c>
    </row>
    <row r="537" spans="1:12" hidden="1" x14ac:dyDescent="0.35">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5">
        <f t="shared" si="17"/>
        <v>0</v>
      </c>
    </row>
    <row r="538" spans="1:12" hidden="1" x14ac:dyDescent="0.35">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121221000000</v>
      </c>
      <c r="K538">
        <f>INDEX(GWP!$C$2:$C$13,MATCH(EPS!I538,GWP!$B$2:$B$13,0))</f>
        <v>0</v>
      </c>
      <c r="L538" s="5">
        <f t="shared" si="17"/>
        <v>0</v>
      </c>
    </row>
    <row r="539" spans="1:12" hidden="1" x14ac:dyDescent="0.35">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5">
        <f t="shared" si="17"/>
        <v>0</v>
      </c>
    </row>
    <row r="540" spans="1:12" hidden="1" x14ac:dyDescent="0.35">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5">
        <f t="shared" si="17"/>
        <v>0</v>
      </c>
    </row>
    <row r="541" spans="1:12" hidden="1" x14ac:dyDescent="0.35">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5">
        <f t="shared" si="17"/>
        <v>0</v>
      </c>
    </row>
    <row r="542" spans="1:12" hidden="1" x14ac:dyDescent="0.35">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5">
        <f t="shared" si="17"/>
        <v>0</v>
      </c>
    </row>
    <row r="543" spans="1:12" hidden="1" x14ac:dyDescent="0.35">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5">
        <f t="shared" si="17"/>
        <v>0</v>
      </c>
    </row>
    <row r="544" spans="1:12" hidden="1" x14ac:dyDescent="0.35">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5">
        <f t="shared" si="17"/>
        <v>0</v>
      </c>
    </row>
    <row r="545" spans="1:12" hidden="1" x14ac:dyDescent="0.35">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5">
        <f t="shared" si="17"/>
        <v>0</v>
      </c>
    </row>
    <row r="546" spans="1:12" hidden="1" x14ac:dyDescent="0.35">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5">
        <f t="shared" si="17"/>
        <v>0</v>
      </c>
    </row>
    <row r="547" spans="1:12" hidden="1" x14ac:dyDescent="0.35">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5">
        <f t="shared" si="17"/>
        <v>0</v>
      </c>
    </row>
    <row r="548" spans="1:12" hidden="1" x14ac:dyDescent="0.35">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92258400000</v>
      </c>
      <c r="K548">
        <f>INDEX(GWP!$C$2:$C$13,MATCH(EPS!I548,GWP!$B$2:$B$13,0))</f>
        <v>0</v>
      </c>
      <c r="L548" s="5">
        <f t="shared" si="17"/>
        <v>0</v>
      </c>
    </row>
    <row r="549" spans="1:12" hidden="1" x14ac:dyDescent="0.35">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5">
        <f t="shared" si="17"/>
        <v>0</v>
      </c>
    </row>
    <row r="550" spans="1:12" hidden="1" x14ac:dyDescent="0.35">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5">
        <f t="shared" si="17"/>
        <v>0</v>
      </c>
    </row>
    <row r="551" spans="1:12" hidden="1" x14ac:dyDescent="0.35">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5">
        <f t="shared" si="17"/>
        <v>0</v>
      </c>
    </row>
    <row r="552" spans="1:12" hidden="1" x14ac:dyDescent="0.35">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5">
        <f t="shared" si="17"/>
        <v>0</v>
      </c>
    </row>
    <row r="553" spans="1:12" hidden="1" x14ac:dyDescent="0.35">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5">
        <f t="shared" si="17"/>
        <v>0</v>
      </c>
    </row>
    <row r="554" spans="1:12" hidden="1" x14ac:dyDescent="0.35">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5">
        <f t="shared" si="17"/>
        <v>0</v>
      </c>
    </row>
    <row r="555" spans="1:12" hidden="1" x14ac:dyDescent="0.35">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5">
        <f t="shared" si="17"/>
        <v>0</v>
      </c>
    </row>
    <row r="556" spans="1:12" hidden="1" x14ac:dyDescent="0.35">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5">
        <f t="shared" si="17"/>
        <v>0</v>
      </c>
    </row>
    <row r="557" spans="1:12" hidden="1" x14ac:dyDescent="0.35">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5">
        <f t="shared" si="17"/>
        <v>0</v>
      </c>
    </row>
    <row r="558" spans="1:12" hidden="1" x14ac:dyDescent="0.35">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36068400000</v>
      </c>
      <c r="K558">
        <f>INDEX(GWP!$C$2:$C$13,MATCH(EPS!I558,GWP!$B$2:$B$13,0))</f>
        <v>0</v>
      </c>
      <c r="L558" s="5">
        <f t="shared" si="17"/>
        <v>0</v>
      </c>
    </row>
    <row r="559" spans="1:12" hidden="1" x14ac:dyDescent="0.35">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5">
        <f t="shared" si="17"/>
        <v>0</v>
      </c>
    </row>
    <row r="560" spans="1:12" hidden="1" x14ac:dyDescent="0.35">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5">
        <f t="shared" si="17"/>
        <v>0</v>
      </c>
    </row>
    <row r="561" spans="1:12" hidden="1" x14ac:dyDescent="0.35">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5">
        <f t="shared" si="17"/>
        <v>0</v>
      </c>
    </row>
    <row r="562" spans="1:12" hidden="1" x14ac:dyDescent="0.35">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5">
        <f t="shared" si="17"/>
        <v>0</v>
      </c>
    </row>
    <row r="563" spans="1:12" hidden="1" x14ac:dyDescent="0.35">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5">
        <f t="shared" si="17"/>
        <v>0</v>
      </c>
    </row>
    <row r="564" spans="1:12" hidden="1" x14ac:dyDescent="0.35">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5">
        <f t="shared" si="17"/>
        <v>0</v>
      </c>
    </row>
    <row r="565" spans="1:12" hidden="1" x14ac:dyDescent="0.35">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5">
        <f t="shared" si="17"/>
        <v>0</v>
      </c>
    </row>
    <row r="566" spans="1:12" hidden="1" x14ac:dyDescent="0.35">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5">
        <f t="shared" si="17"/>
        <v>0</v>
      </c>
    </row>
    <row r="567" spans="1:12" hidden="1" x14ac:dyDescent="0.35">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5">
        <f t="shared" si="17"/>
        <v>0</v>
      </c>
    </row>
    <row r="568" spans="1:12" hidden="1" x14ac:dyDescent="0.35">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4995490000</v>
      </c>
      <c r="K568">
        <f>INDEX(GWP!$C$2:$C$13,MATCH(EPS!I568,GWP!$B$2:$B$13,0))</f>
        <v>0</v>
      </c>
      <c r="L568" s="5">
        <f t="shared" si="17"/>
        <v>0</v>
      </c>
    </row>
    <row r="569" spans="1:12" hidden="1" x14ac:dyDescent="0.35">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5">
        <f t="shared" si="17"/>
        <v>0</v>
      </c>
    </row>
    <row r="570" spans="1:12" hidden="1" x14ac:dyDescent="0.35">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5">
        <f t="shared" si="17"/>
        <v>0</v>
      </c>
    </row>
    <row r="571" spans="1:12" hidden="1" x14ac:dyDescent="0.35">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5">
        <f t="shared" si="17"/>
        <v>0</v>
      </c>
    </row>
    <row r="572" spans="1:12" hidden="1" x14ac:dyDescent="0.35">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5">
        <f t="shared" si="17"/>
        <v>0</v>
      </c>
    </row>
    <row r="573" spans="1:12" hidden="1" x14ac:dyDescent="0.35">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5">
        <f t="shared" si="17"/>
        <v>0</v>
      </c>
    </row>
    <row r="574" spans="1:12" hidden="1" x14ac:dyDescent="0.35">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5">
        <f t="shared" si="17"/>
        <v>0</v>
      </c>
    </row>
    <row r="575" spans="1:12" hidden="1" x14ac:dyDescent="0.35">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5">
        <f t="shared" si="17"/>
        <v>0</v>
      </c>
    </row>
    <row r="576" spans="1:12" hidden="1" x14ac:dyDescent="0.35">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5">
        <f t="shared" si="17"/>
        <v>0</v>
      </c>
    </row>
    <row r="577" spans="1:12" hidden="1" x14ac:dyDescent="0.35">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5">
        <f t="shared" si="17"/>
        <v>0</v>
      </c>
    </row>
    <row r="578" spans="1:12" hidden="1" x14ac:dyDescent="0.35">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1952980000</v>
      </c>
      <c r="K578">
        <f>INDEX(GWP!$C$2:$C$13,MATCH(EPS!I578,GWP!$B$2:$B$13,0))</f>
        <v>0</v>
      </c>
      <c r="L578" s="5">
        <f t="shared" si="17"/>
        <v>0</v>
      </c>
    </row>
    <row r="579" spans="1:12" hidden="1" x14ac:dyDescent="0.35">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5">
        <f t="shared" ref="L579:L642" si="19">IF(H579="g pollutant",K579*J579/10^12,IF(H579="MMTCO2e",J579,IF(H579="MWh",J579,0)))</f>
        <v>0</v>
      </c>
    </row>
    <row r="580" spans="1:12" hidden="1" x14ac:dyDescent="0.35">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5">
        <f t="shared" si="19"/>
        <v>0</v>
      </c>
    </row>
    <row r="581" spans="1:12" hidden="1" x14ac:dyDescent="0.35">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5">
        <f t="shared" si="19"/>
        <v>0</v>
      </c>
    </row>
    <row r="582" spans="1:12" hidden="1" x14ac:dyDescent="0.35">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5">
        <f t="shared" si="19"/>
        <v>0</v>
      </c>
    </row>
    <row r="583" spans="1:12" hidden="1" x14ac:dyDescent="0.35">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5">
        <f t="shared" si="19"/>
        <v>0</v>
      </c>
    </row>
    <row r="584" spans="1:12" hidden="1" x14ac:dyDescent="0.35">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5">
        <f t="shared" si="19"/>
        <v>0</v>
      </c>
    </row>
    <row r="585" spans="1:12" hidden="1" x14ac:dyDescent="0.35">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5">
        <f t="shared" si="19"/>
        <v>0</v>
      </c>
    </row>
    <row r="586" spans="1:12" hidden="1" x14ac:dyDescent="0.35">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5">
        <f t="shared" si="19"/>
        <v>0</v>
      </c>
    </row>
    <row r="587" spans="1:12" hidden="1" x14ac:dyDescent="0.35">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5">
        <f t="shared" si="19"/>
        <v>0</v>
      </c>
    </row>
    <row r="588" spans="1:12" hidden="1" x14ac:dyDescent="0.35">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4387130000</v>
      </c>
      <c r="K588">
        <f>INDEX(GWP!$C$2:$C$13,MATCH(EPS!I588,GWP!$B$2:$B$13,0))</f>
        <v>0</v>
      </c>
      <c r="L588" s="5">
        <f t="shared" si="19"/>
        <v>0</v>
      </c>
    </row>
    <row r="589" spans="1:12" hidden="1" x14ac:dyDescent="0.35">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5">
        <f t="shared" si="19"/>
        <v>0</v>
      </c>
    </row>
    <row r="590" spans="1:12" hidden="1" x14ac:dyDescent="0.35">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5">
        <f t="shared" si="19"/>
        <v>0</v>
      </c>
    </row>
    <row r="591" spans="1:12" hidden="1" x14ac:dyDescent="0.35">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5">
        <f t="shared" si="19"/>
        <v>0</v>
      </c>
    </row>
    <row r="592" spans="1:12" hidden="1" x14ac:dyDescent="0.35">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5">
        <f t="shared" si="19"/>
        <v>0</v>
      </c>
    </row>
    <row r="593" spans="1:12" hidden="1" x14ac:dyDescent="0.35">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5">
        <f t="shared" si="19"/>
        <v>0</v>
      </c>
    </row>
    <row r="594" spans="1:12" hidden="1" x14ac:dyDescent="0.35">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5">
        <f t="shared" si="19"/>
        <v>0</v>
      </c>
    </row>
    <row r="595" spans="1:12" hidden="1" x14ac:dyDescent="0.35">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5">
        <f t="shared" si="19"/>
        <v>0</v>
      </c>
    </row>
    <row r="596" spans="1:12" hidden="1" x14ac:dyDescent="0.35">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5">
        <f t="shared" si="19"/>
        <v>0</v>
      </c>
    </row>
    <row r="597" spans="1:12" hidden="1" x14ac:dyDescent="0.35">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5">
        <f t="shared" si="19"/>
        <v>0</v>
      </c>
    </row>
    <row r="598" spans="1:12" hidden="1" x14ac:dyDescent="0.35">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1715150000</v>
      </c>
      <c r="K598">
        <f>INDEX(GWP!$C$2:$C$13,MATCH(EPS!I598,GWP!$B$2:$B$13,0))</f>
        <v>0</v>
      </c>
      <c r="L598" s="5">
        <f t="shared" si="19"/>
        <v>0</v>
      </c>
    </row>
    <row r="599" spans="1:12" hidden="1" x14ac:dyDescent="0.35">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5">
        <f t="shared" si="19"/>
        <v>0</v>
      </c>
    </row>
    <row r="600" spans="1:12" hidden="1" x14ac:dyDescent="0.35">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5">
        <f t="shared" si="19"/>
        <v>0</v>
      </c>
    </row>
    <row r="601" spans="1:12" hidden="1" x14ac:dyDescent="0.35">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5">
        <f t="shared" si="19"/>
        <v>0</v>
      </c>
    </row>
    <row r="602" spans="1:12" hidden="1" x14ac:dyDescent="0.35">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5">
        <f t="shared" si="19"/>
        <v>0</v>
      </c>
    </row>
    <row r="603" spans="1:12" hidden="1" x14ac:dyDescent="0.35">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5">
        <f t="shared" si="19"/>
        <v>0</v>
      </c>
    </row>
    <row r="604" spans="1:12" hidden="1" x14ac:dyDescent="0.35">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5">
        <f t="shared" si="19"/>
        <v>0</v>
      </c>
    </row>
    <row r="605" spans="1:12" hidden="1" x14ac:dyDescent="0.35">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5">
        <f t="shared" si="19"/>
        <v>0</v>
      </c>
    </row>
    <row r="606" spans="1:12" hidden="1" x14ac:dyDescent="0.35">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5">
        <f t="shared" si="19"/>
        <v>0</v>
      </c>
    </row>
    <row r="607" spans="1:12" hidden="1" x14ac:dyDescent="0.35">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5">
        <f t="shared" si="19"/>
        <v>0</v>
      </c>
    </row>
    <row r="608" spans="1:12" hidden="1" x14ac:dyDescent="0.35">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12626700000</v>
      </c>
      <c r="K608">
        <f>INDEX(GWP!$C$2:$C$13,MATCH(EPS!I608,GWP!$B$2:$B$13,0))</f>
        <v>0</v>
      </c>
      <c r="L608" s="5">
        <f t="shared" si="19"/>
        <v>0</v>
      </c>
    </row>
    <row r="609" spans="1:12" hidden="1" x14ac:dyDescent="0.35">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5">
        <f t="shared" si="19"/>
        <v>0</v>
      </c>
    </row>
    <row r="610" spans="1:12" hidden="1" x14ac:dyDescent="0.35">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5">
        <f t="shared" si="19"/>
        <v>0</v>
      </c>
    </row>
    <row r="611" spans="1:12" hidden="1" x14ac:dyDescent="0.35">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5">
        <f t="shared" si="19"/>
        <v>0</v>
      </c>
    </row>
    <row r="612" spans="1:12" hidden="1" x14ac:dyDescent="0.35">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5">
        <f t="shared" si="19"/>
        <v>0</v>
      </c>
    </row>
    <row r="613" spans="1:12" hidden="1" x14ac:dyDescent="0.35">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5">
        <f t="shared" si="19"/>
        <v>0</v>
      </c>
    </row>
    <row r="614" spans="1:12" hidden="1" x14ac:dyDescent="0.35">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5">
        <f t="shared" si="19"/>
        <v>0</v>
      </c>
    </row>
    <row r="615" spans="1:12" hidden="1" x14ac:dyDescent="0.35">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5">
        <f t="shared" si="19"/>
        <v>0</v>
      </c>
    </row>
    <row r="616" spans="1:12" hidden="1" x14ac:dyDescent="0.35">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5">
        <f t="shared" si="19"/>
        <v>0</v>
      </c>
    </row>
    <row r="617" spans="1:12" hidden="1" x14ac:dyDescent="0.35">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5">
        <f t="shared" si="19"/>
        <v>0</v>
      </c>
    </row>
    <row r="618" spans="1:12" hidden="1" x14ac:dyDescent="0.35">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4936420000</v>
      </c>
      <c r="K618">
        <f>INDEX(GWP!$C$2:$C$13,MATCH(EPS!I618,GWP!$B$2:$B$13,0))</f>
        <v>0</v>
      </c>
      <c r="L618" s="5">
        <f t="shared" si="19"/>
        <v>0</v>
      </c>
    </row>
    <row r="619" spans="1:12" hidden="1" x14ac:dyDescent="0.35">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5">
        <f t="shared" si="19"/>
        <v>0</v>
      </c>
    </row>
    <row r="620" spans="1:12" hidden="1" x14ac:dyDescent="0.35">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5">
        <f t="shared" si="19"/>
        <v>0</v>
      </c>
    </row>
    <row r="621" spans="1:12" hidden="1" x14ac:dyDescent="0.35">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5">
        <f t="shared" si="19"/>
        <v>0</v>
      </c>
    </row>
    <row r="622" spans="1:12" hidden="1" x14ac:dyDescent="0.35">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5">
        <f t="shared" si="19"/>
        <v>0</v>
      </c>
    </row>
    <row r="623" spans="1:12" hidden="1" x14ac:dyDescent="0.35">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5">
        <f t="shared" si="19"/>
        <v>0</v>
      </c>
    </row>
    <row r="624" spans="1:12" hidden="1" x14ac:dyDescent="0.35">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5">
        <f t="shared" si="19"/>
        <v>0</v>
      </c>
    </row>
    <row r="625" spans="1:12" hidden="1" x14ac:dyDescent="0.35">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5">
        <f t="shared" si="19"/>
        <v>0</v>
      </c>
    </row>
    <row r="626" spans="1:12" hidden="1" x14ac:dyDescent="0.35">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5">
        <f t="shared" si="19"/>
        <v>0</v>
      </c>
    </row>
    <row r="627" spans="1:12" hidden="1" x14ac:dyDescent="0.35">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5">
        <f t="shared" si="19"/>
        <v>0</v>
      </c>
    </row>
    <row r="628" spans="1:12" hidden="1" x14ac:dyDescent="0.35">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1511510000</v>
      </c>
      <c r="K628">
        <f>INDEX(GWP!$C$2:$C$13,MATCH(EPS!I628,GWP!$B$2:$B$13,0))</f>
        <v>0</v>
      </c>
      <c r="L628" s="5">
        <f t="shared" si="19"/>
        <v>0</v>
      </c>
    </row>
    <row r="629" spans="1:12" hidden="1" x14ac:dyDescent="0.35">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5">
        <f t="shared" si="19"/>
        <v>0</v>
      </c>
    </row>
    <row r="630" spans="1:12" hidden="1" x14ac:dyDescent="0.35">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5">
        <f t="shared" si="19"/>
        <v>0</v>
      </c>
    </row>
    <row r="631" spans="1:12" hidden="1" x14ac:dyDescent="0.35">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5">
        <f t="shared" si="19"/>
        <v>0</v>
      </c>
    </row>
    <row r="632" spans="1:12" hidden="1" x14ac:dyDescent="0.35">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5">
        <f t="shared" si="19"/>
        <v>0</v>
      </c>
    </row>
    <row r="633" spans="1:12" hidden="1" x14ac:dyDescent="0.35">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5">
        <f t="shared" si="19"/>
        <v>0</v>
      </c>
    </row>
    <row r="634" spans="1:12" hidden="1" x14ac:dyDescent="0.35">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5">
        <f t="shared" si="19"/>
        <v>0</v>
      </c>
    </row>
    <row r="635" spans="1:12" hidden="1" x14ac:dyDescent="0.35">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5">
        <f t="shared" si="19"/>
        <v>0</v>
      </c>
    </row>
    <row r="636" spans="1:12" hidden="1" x14ac:dyDescent="0.35">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5">
        <f t="shared" si="19"/>
        <v>0</v>
      </c>
    </row>
    <row r="637" spans="1:12" hidden="1" x14ac:dyDescent="0.35">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5">
        <f t="shared" si="19"/>
        <v>0</v>
      </c>
    </row>
    <row r="638" spans="1:12" hidden="1" x14ac:dyDescent="0.35">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590924000</v>
      </c>
      <c r="K638">
        <f>INDEX(GWP!$C$2:$C$13,MATCH(EPS!I638,GWP!$B$2:$B$13,0))</f>
        <v>0</v>
      </c>
      <c r="L638" s="5">
        <f t="shared" si="19"/>
        <v>0</v>
      </c>
    </row>
    <row r="639" spans="1:12" hidden="1" x14ac:dyDescent="0.35">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5">
        <f t="shared" si="19"/>
        <v>0</v>
      </c>
    </row>
    <row r="640" spans="1:12" hidden="1" x14ac:dyDescent="0.35">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5">
        <f t="shared" si="19"/>
        <v>0</v>
      </c>
    </row>
    <row r="641" spans="1:12" hidden="1" x14ac:dyDescent="0.35">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5">
        <f t="shared" si="19"/>
        <v>0</v>
      </c>
    </row>
    <row r="642" spans="1:12" hidden="1" x14ac:dyDescent="0.35">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5">
        <f t="shared" si="19"/>
        <v>0</v>
      </c>
    </row>
    <row r="643" spans="1:12" hidden="1" x14ac:dyDescent="0.35">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5">
        <f t="shared" ref="L643:L706" si="21">IF(H643="g pollutant",K643*J643/10^12,IF(H643="MMTCO2e",J643,IF(H643="MWh",J643,0)))</f>
        <v>0</v>
      </c>
    </row>
    <row r="644" spans="1:12" hidden="1" x14ac:dyDescent="0.35">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5">
        <f t="shared" si="21"/>
        <v>0</v>
      </c>
    </row>
    <row r="645" spans="1:12" hidden="1" x14ac:dyDescent="0.35">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5">
        <f t="shared" si="21"/>
        <v>0</v>
      </c>
    </row>
    <row r="646" spans="1:12" hidden="1" x14ac:dyDescent="0.35">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5">
        <f t="shared" si="21"/>
        <v>0</v>
      </c>
    </row>
    <row r="647" spans="1:12" hidden="1" x14ac:dyDescent="0.35">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5">
        <f t="shared" si="21"/>
        <v>0</v>
      </c>
    </row>
    <row r="648" spans="1:12" hidden="1" x14ac:dyDescent="0.35">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828114000</v>
      </c>
      <c r="K648">
        <f>INDEX(GWP!$C$2:$C$13,MATCH(EPS!I648,GWP!$B$2:$B$13,0))</f>
        <v>0</v>
      </c>
      <c r="L648" s="5">
        <f t="shared" si="21"/>
        <v>0</v>
      </c>
    </row>
    <row r="649" spans="1:12" hidden="1" x14ac:dyDescent="0.35">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5">
        <f t="shared" si="21"/>
        <v>0</v>
      </c>
    </row>
    <row r="650" spans="1:12" hidden="1" x14ac:dyDescent="0.35">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5">
        <f t="shared" si="21"/>
        <v>0</v>
      </c>
    </row>
    <row r="651" spans="1:12" hidden="1" x14ac:dyDescent="0.35">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5">
        <f t="shared" si="21"/>
        <v>0</v>
      </c>
    </row>
    <row r="652" spans="1:12" hidden="1" x14ac:dyDescent="0.35">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5">
        <f t="shared" si="21"/>
        <v>0</v>
      </c>
    </row>
    <row r="653" spans="1:12" hidden="1" x14ac:dyDescent="0.35">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5">
        <f t="shared" si="21"/>
        <v>0</v>
      </c>
    </row>
    <row r="654" spans="1:12" hidden="1" x14ac:dyDescent="0.35">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5">
        <f t="shared" si="21"/>
        <v>0</v>
      </c>
    </row>
    <row r="655" spans="1:12" hidden="1" x14ac:dyDescent="0.35">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5">
        <f t="shared" si="21"/>
        <v>0</v>
      </c>
    </row>
    <row r="656" spans="1:12" hidden="1" x14ac:dyDescent="0.35">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5">
        <f t="shared" si="21"/>
        <v>0</v>
      </c>
    </row>
    <row r="657" spans="1:12" hidden="1" x14ac:dyDescent="0.35">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5">
        <f t="shared" si="21"/>
        <v>0</v>
      </c>
    </row>
    <row r="658" spans="1:12" hidden="1" x14ac:dyDescent="0.35">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323751000</v>
      </c>
      <c r="K658">
        <f>INDEX(GWP!$C$2:$C$13,MATCH(EPS!I658,GWP!$B$2:$B$13,0))</f>
        <v>0</v>
      </c>
      <c r="L658" s="5">
        <f t="shared" si="21"/>
        <v>0</v>
      </c>
    </row>
    <row r="659" spans="1:12" hidden="1" x14ac:dyDescent="0.35">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5">
        <f t="shared" si="21"/>
        <v>0</v>
      </c>
    </row>
    <row r="660" spans="1:12" hidden="1" x14ac:dyDescent="0.35">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5">
        <f t="shared" si="21"/>
        <v>0</v>
      </c>
    </row>
    <row r="661" spans="1:12" hidden="1" x14ac:dyDescent="0.35">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5">
        <f t="shared" si="21"/>
        <v>0</v>
      </c>
    </row>
    <row r="662" spans="1:12" hidden="1" x14ac:dyDescent="0.35">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25</v>
      </c>
      <c r="L662" s="5">
        <f t="shared" si="21"/>
        <v>0</v>
      </c>
    </row>
    <row r="663" spans="1:12" hidden="1" x14ac:dyDescent="0.35">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25</v>
      </c>
      <c r="L663" s="5">
        <f t="shared" si="21"/>
        <v>0</v>
      </c>
    </row>
    <row r="664" spans="1:12" hidden="1" x14ac:dyDescent="0.35">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25</v>
      </c>
      <c r="L664" s="5">
        <f t="shared" si="21"/>
        <v>0</v>
      </c>
    </row>
    <row r="665" spans="1:12" hidden="1" x14ac:dyDescent="0.35">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25</v>
      </c>
      <c r="L665" s="5">
        <f t="shared" si="21"/>
        <v>0</v>
      </c>
    </row>
    <row r="666" spans="1:12" hidden="1" x14ac:dyDescent="0.35">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25</v>
      </c>
      <c r="L666" s="5">
        <f t="shared" si="21"/>
        <v>0</v>
      </c>
    </row>
    <row r="667" spans="1:12" hidden="1" x14ac:dyDescent="0.35">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25</v>
      </c>
      <c r="L667" s="5">
        <f t="shared" si="21"/>
        <v>0</v>
      </c>
    </row>
    <row r="668" spans="1:12" hidden="1" x14ac:dyDescent="0.35">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4019970000</v>
      </c>
      <c r="K668">
        <f>INDEX(GWP!$C$2:$C$13,MATCH(EPS!I668,GWP!$B$2:$B$13,0))</f>
        <v>25</v>
      </c>
      <c r="L668" s="5">
        <f t="shared" si="21"/>
        <v>0.10049925</v>
      </c>
    </row>
    <row r="669" spans="1:12" hidden="1" x14ac:dyDescent="0.35">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25</v>
      </c>
      <c r="L669" s="5">
        <f t="shared" si="21"/>
        <v>0</v>
      </c>
    </row>
    <row r="670" spans="1:12" hidden="1" x14ac:dyDescent="0.35">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25</v>
      </c>
      <c r="L670" s="5">
        <f t="shared" si="21"/>
        <v>0</v>
      </c>
    </row>
    <row r="671" spans="1:12" hidden="1" x14ac:dyDescent="0.35">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25</v>
      </c>
      <c r="L671" s="5">
        <f t="shared" si="21"/>
        <v>0</v>
      </c>
    </row>
    <row r="672" spans="1:12" hidden="1" x14ac:dyDescent="0.35">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25</v>
      </c>
      <c r="L672" s="5">
        <f t="shared" si="21"/>
        <v>0</v>
      </c>
    </row>
    <row r="673" spans="1:12" hidden="1" x14ac:dyDescent="0.35">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25</v>
      </c>
      <c r="L673" s="5">
        <f t="shared" si="21"/>
        <v>0</v>
      </c>
    </row>
    <row r="674" spans="1:12" hidden="1" x14ac:dyDescent="0.35">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25</v>
      </c>
      <c r="L674" s="5">
        <f t="shared" si="21"/>
        <v>0</v>
      </c>
    </row>
    <row r="675" spans="1:12" hidden="1" x14ac:dyDescent="0.35">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25</v>
      </c>
      <c r="L675" s="5">
        <f t="shared" si="21"/>
        <v>0</v>
      </c>
    </row>
    <row r="676" spans="1:12" hidden="1" x14ac:dyDescent="0.35">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25</v>
      </c>
      <c r="L676" s="5">
        <f t="shared" si="21"/>
        <v>0</v>
      </c>
    </row>
    <row r="677" spans="1:12" hidden="1" x14ac:dyDescent="0.35">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25</v>
      </c>
      <c r="L677" s="5">
        <f t="shared" si="21"/>
        <v>0</v>
      </c>
    </row>
    <row r="678" spans="1:12" hidden="1" x14ac:dyDescent="0.35">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1571610000</v>
      </c>
      <c r="K678">
        <f>INDEX(GWP!$C$2:$C$13,MATCH(EPS!I678,GWP!$B$2:$B$13,0))</f>
        <v>25</v>
      </c>
      <c r="L678" s="5">
        <f t="shared" si="21"/>
        <v>3.9290249999999999E-2</v>
      </c>
    </row>
    <row r="679" spans="1:12" hidden="1" x14ac:dyDescent="0.35">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25</v>
      </c>
      <c r="L679" s="5">
        <f t="shared" si="21"/>
        <v>0</v>
      </c>
    </row>
    <row r="680" spans="1:12" hidden="1" x14ac:dyDescent="0.35">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25</v>
      </c>
      <c r="L680" s="5">
        <f t="shared" si="21"/>
        <v>0</v>
      </c>
    </row>
    <row r="681" spans="1:12" hidden="1" x14ac:dyDescent="0.35">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25</v>
      </c>
      <c r="L681" s="5">
        <f t="shared" si="21"/>
        <v>0</v>
      </c>
    </row>
    <row r="682" spans="1:12" hidden="1" x14ac:dyDescent="0.35">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298</v>
      </c>
      <c r="L682" s="5">
        <f t="shared" si="21"/>
        <v>0</v>
      </c>
    </row>
    <row r="683" spans="1:12" hidden="1" x14ac:dyDescent="0.35">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298</v>
      </c>
      <c r="L683" s="5">
        <f t="shared" si="21"/>
        <v>0</v>
      </c>
    </row>
    <row r="684" spans="1:12" hidden="1" x14ac:dyDescent="0.35">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298</v>
      </c>
      <c r="L684" s="5">
        <f t="shared" si="21"/>
        <v>0</v>
      </c>
    </row>
    <row r="685" spans="1:12" hidden="1" x14ac:dyDescent="0.35">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298</v>
      </c>
      <c r="L685" s="5">
        <f t="shared" si="21"/>
        <v>0</v>
      </c>
    </row>
    <row r="686" spans="1:12" hidden="1" x14ac:dyDescent="0.35">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298</v>
      </c>
      <c r="L686" s="5">
        <f t="shared" si="21"/>
        <v>0</v>
      </c>
    </row>
    <row r="687" spans="1:12" hidden="1" x14ac:dyDescent="0.35">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298</v>
      </c>
      <c r="L687" s="5">
        <f t="shared" si="21"/>
        <v>0</v>
      </c>
    </row>
    <row r="688" spans="1:12" hidden="1" x14ac:dyDescent="0.35">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803994000</v>
      </c>
      <c r="K688">
        <f>INDEX(GWP!$C$2:$C$13,MATCH(EPS!I688,GWP!$B$2:$B$13,0))</f>
        <v>298</v>
      </c>
      <c r="L688" s="5">
        <f t="shared" si="21"/>
        <v>0.239590212</v>
      </c>
    </row>
    <row r="689" spans="1:12" hidden="1" x14ac:dyDescent="0.35">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298</v>
      </c>
      <c r="L689" s="5">
        <f t="shared" si="21"/>
        <v>0</v>
      </c>
    </row>
    <row r="690" spans="1:12" hidden="1" x14ac:dyDescent="0.35">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298</v>
      </c>
      <c r="L690" s="5">
        <f t="shared" si="21"/>
        <v>0</v>
      </c>
    </row>
    <row r="691" spans="1:12" hidden="1" x14ac:dyDescent="0.35">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298</v>
      </c>
      <c r="L691" s="5">
        <f t="shared" si="21"/>
        <v>0</v>
      </c>
    </row>
    <row r="692" spans="1:12" hidden="1" x14ac:dyDescent="0.35">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298</v>
      </c>
      <c r="L692" s="5">
        <f t="shared" si="21"/>
        <v>0</v>
      </c>
    </row>
    <row r="693" spans="1:12" hidden="1" x14ac:dyDescent="0.35">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298</v>
      </c>
      <c r="L693" s="5">
        <f t="shared" si="21"/>
        <v>0</v>
      </c>
    </row>
    <row r="694" spans="1:12" hidden="1" x14ac:dyDescent="0.35">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298</v>
      </c>
      <c r="L694" s="5">
        <f t="shared" si="21"/>
        <v>0</v>
      </c>
    </row>
    <row r="695" spans="1:12" hidden="1" x14ac:dyDescent="0.35">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298</v>
      </c>
      <c r="L695" s="5">
        <f t="shared" si="21"/>
        <v>0</v>
      </c>
    </row>
    <row r="696" spans="1:12" hidden="1" x14ac:dyDescent="0.35">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298</v>
      </c>
      <c r="L696" s="5">
        <f t="shared" si="21"/>
        <v>0</v>
      </c>
    </row>
    <row r="697" spans="1:12" hidden="1" x14ac:dyDescent="0.35">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298</v>
      </c>
      <c r="L697" s="5">
        <f t="shared" si="21"/>
        <v>0</v>
      </c>
    </row>
    <row r="698" spans="1:12" hidden="1" x14ac:dyDescent="0.35">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314321000</v>
      </c>
      <c r="K698">
        <f>INDEX(GWP!$C$2:$C$13,MATCH(EPS!I698,GWP!$B$2:$B$13,0))</f>
        <v>298</v>
      </c>
      <c r="L698" s="5">
        <f t="shared" si="21"/>
        <v>9.3667658000000001E-2</v>
      </c>
    </row>
    <row r="699" spans="1:12" hidden="1" x14ac:dyDescent="0.35">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298</v>
      </c>
      <c r="L699" s="5">
        <f t="shared" si="21"/>
        <v>0</v>
      </c>
    </row>
    <row r="700" spans="1:12" hidden="1" x14ac:dyDescent="0.35">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298</v>
      </c>
      <c r="L700" s="5">
        <f t="shared" si="21"/>
        <v>0</v>
      </c>
    </row>
    <row r="701" spans="1:12" hidden="1" x14ac:dyDescent="0.35">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298</v>
      </c>
      <c r="L701" s="5">
        <f t="shared" si="21"/>
        <v>0</v>
      </c>
    </row>
    <row r="702" spans="1:12" hidden="1" x14ac:dyDescent="0.35">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5">
        <f t="shared" si="21"/>
        <v>0</v>
      </c>
    </row>
    <row r="703" spans="1:12" hidden="1" x14ac:dyDescent="0.35">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5">
        <f t="shared" si="21"/>
        <v>0</v>
      </c>
    </row>
    <row r="704" spans="1:12" hidden="1" x14ac:dyDescent="0.35">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5">
        <f t="shared" si="21"/>
        <v>0</v>
      </c>
    </row>
    <row r="705" spans="1:12" hidden="1" x14ac:dyDescent="0.35">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5">
        <f t="shared" si="21"/>
        <v>0</v>
      </c>
    </row>
    <row r="706" spans="1:12" hidden="1" x14ac:dyDescent="0.35">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5">
        <f t="shared" si="21"/>
        <v>0</v>
      </c>
    </row>
    <row r="707" spans="1:12" hidden="1" x14ac:dyDescent="0.35">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5">
        <f t="shared" ref="L707:L770" si="23">IF(H707="g pollutant",K707*J707/10^12,IF(H707="MMTCO2e",J707,IF(H707="MWh",J707,0)))</f>
        <v>0</v>
      </c>
    </row>
    <row r="708" spans="1:12" hidden="1" x14ac:dyDescent="0.35">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5">
        <f t="shared" si="23"/>
        <v>0</v>
      </c>
    </row>
    <row r="709" spans="1:12" hidden="1" x14ac:dyDescent="0.35">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5">
        <f t="shared" si="23"/>
        <v>0</v>
      </c>
    </row>
    <row r="710" spans="1:12" hidden="1" x14ac:dyDescent="0.35">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5">
        <f t="shared" si="23"/>
        <v>0</v>
      </c>
    </row>
    <row r="711" spans="1:12" hidden="1" x14ac:dyDescent="0.35">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5">
        <f t="shared" si="23"/>
        <v>0</v>
      </c>
    </row>
    <row r="712" spans="1:12" hidden="1" x14ac:dyDescent="0.35">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5">
        <f t="shared" si="23"/>
        <v>0</v>
      </c>
    </row>
    <row r="713" spans="1:12" hidden="1" x14ac:dyDescent="0.35">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5">
        <f t="shared" si="23"/>
        <v>0</v>
      </c>
    </row>
    <row r="714" spans="1:12" hidden="1" x14ac:dyDescent="0.35">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5">
        <f t="shared" si="23"/>
        <v>0</v>
      </c>
    </row>
    <row r="715" spans="1:12" hidden="1" x14ac:dyDescent="0.35">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5">
        <f t="shared" si="23"/>
        <v>0</v>
      </c>
    </row>
    <row r="716" spans="1:12" hidden="1" x14ac:dyDescent="0.35">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5">
        <f t="shared" si="23"/>
        <v>0</v>
      </c>
    </row>
    <row r="717" spans="1:12" hidden="1" x14ac:dyDescent="0.35">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5">
        <f t="shared" si="23"/>
        <v>0</v>
      </c>
    </row>
    <row r="718" spans="1:12" hidden="1" x14ac:dyDescent="0.35">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5">
        <f t="shared" si="23"/>
        <v>0</v>
      </c>
    </row>
    <row r="719" spans="1:12" hidden="1" x14ac:dyDescent="0.35">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5">
        <f t="shared" si="23"/>
        <v>0</v>
      </c>
    </row>
    <row r="720" spans="1:12" hidden="1" x14ac:dyDescent="0.35">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5">
        <f t="shared" si="23"/>
        <v>0</v>
      </c>
    </row>
    <row r="721" spans="1:12" hidden="1" x14ac:dyDescent="0.35">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5">
        <f t="shared" si="23"/>
        <v>0</v>
      </c>
    </row>
    <row r="722" spans="1:12" hidden="1" x14ac:dyDescent="0.35">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5">
        <f t="shared" si="23"/>
        <v>0</v>
      </c>
    </row>
    <row r="723" spans="1:12" hidden="1" x14ac:dyDescent="0.35">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5">
        <f t="shared" si="23"/>
        <v>0</v>
      </c>
    </row>
    <row r="724" spans="1:12" hidden="1" x14ac:dyDescent="0.35">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5">
        <f t="shared" si="23"/>
        <v>0</v>
      </c>
    </row>
    <row r="725" spans="1:12" hidden="1" x14ac:dyDescent="0.35">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1066560000000</v>
      </c>
      <c r="K725">
        <f>INDEX(GWP!$C$2:$C$13,MATCH(EPS!I725,GWP!$B$2:$B$13,0))</f>
        <v>1</v>
      </c>
      <c r="L725" s="5">
        <f t="shared" si="23"/>
        <v>1.06656</v>
      </c>
    </row>
    <row r="726" spans="1:12" hidden="1" x14ac:dyDescent="0.35">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5">
        <f t="shared" si="23"/>
        <v>0</v>
      </c>
    </row>
    <row r="727" spans="1:12" hidden="1" x14ac:dyDescent="0.35">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5">
        <f t="shared" si="23"/>
        <v>0</v>
      </c>
    </row>
    <row r="728" spans="1:12" hidden="1" x14ac:dyDescent="0.35">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5">
        <f t="shared" si="23"/>
        <v>0</v>
      </c>
    </row>
    <row r="729" spans="1:12" hidden="1" x14ac:dyDescent="0.35">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5">
        <f t="shared" si="23"/>
        <v>0</v>
      </c>
    </row>
    <row r="730" spans="1:12" hidden="1" x14ac:dyDescent="0.35">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5">
        <f t="shared" si="23"/>
        <v>0</v>
      </c>
    </row>
    <row r="731" spans="1:12" hidden="1" x14ac:dyDescent="0.35">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5">
        <f t="shared" si="23"/>
        <v>0</v>
      </c>
    </row>
    <row r="732" spans="1:12" hidden="1" x14ac:dyDescent="0.35">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5">
        <f t="shared" si="23"/>
        <v>0</v>
      </c>
    </row>
    <row r="733" spans="1:12" hidden="1" x14ac:dyDescent="0.35">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5">
        <f t="shared" si="23"/>
        <v>0</v>
      </c>
    </row>
    <row r="734" spans="1:12" hidden="1" x14ac:dyDescent="0.35">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5">
        <f t="shared" si="23"/>
        <v>0</v>
      </c>
    </row>
    <row r="735" spans="1:12" hidden="1" x14ac:dyDescent="0.35">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32054800000000</v>
      </c>
      <c r="K735">
        <f>INDEX(GWP!$C$2:$C$13,MATCH(EPS!I735,GWP!$B$2:$B$13,0))</f>
        <v>1</v>
      </c>
      <c r="L735" s="5">
        <f t="shared" si="23"/>
        <v>32.0548</v>
      </c>
    </row>
    <row r="736" spans="1:12" hidden="1" x14ac:dyDescent="0.35">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5">
        <f t="shared" si="23"/>
        <v>0</v>
      </c>
    </row>
    <row r="737" spans="1:12" hidden="1" x14ac:dyDescent="0.35">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5">
        <f t="shared" si="23"/>
        <v>0</v>
      </c>
    </row>
    <row r="738" spans="1:12" hidden="1" x14ac:dyDescent="0.35">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5">
        <f t="shared" si="23"/>
        <v>0</v>
      </c>
    </row>
    <row r="739" spans="1:12" hidden="1" x14ac:dyDescent="0.35">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5">
        <f t="shared" si="23"/>
        <v>0</v>
      </c>
    </row>
    <row r="740" spans="1:12" hidden="1" x14ac:dyDescent="0.35">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5">
        <f t="shared" si="23"/>
        <v>0</v>
      </c>
    </row>
    <row r="741" spans="1:12" hidden="1" x14ac:dyDescent="0.35">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5">
        <f t="shared" si="23"/>
        <v>0</v>
      </c>
    </row>
    <row r="742" spans="1:12" hidden="1" x14ac:dyDescent="0.35">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5">
        <f t="shared" si="23"/>
        <v>0</v>
      </c>
    </row>
    <row r="743" spans="1:12" hidden="1" x14ac:dyDescent="0.35">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5">
        <f t="shared" si="23"/>
        <v>0</v>
      </c>
    </row>
    <row r="744" spans="1:12" hidden="1" x14ac:dyDescent="0.35">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5">
        <f t="shared" si="23"/>
        <v>0</v>
      </c>
    </row>
    <row r="745" spans="1:12" hidden="1" x14ac:dyDescent="0.35">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680826000</v>
      </c>
      <c r="K745">
        <f>INDEX(GWP!$C$2:$C$13,MATCH(EPS!I745,GWP!$B$2:$B$13,0))</f>
        <v>0</v>
      </c>
      <c r="L745" s="5">
        <f t="shared" si="23"/>
        <v>0</v>
      </c>
    </row>
    <row r="746" spans="1:12" hidden="1" x14ac:dyDescent="0.35">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5">
        <f t="shared" si="23"/>
        <v>0</v>
      </c>
    </row>
    <row r="747" spans="1:12" hidden="1" x14ac:dyDescent="0.35">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5">
        <f t="shared" si="23"/>
        <v>0</v>
      </c>
    </row>
    <row r="748" spans="1:12" hidden="1" x14ac:dyDescent="0.35">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5">
        <f t="shared" si="23"/>
        <v>0</v>
      </c>
    </row>
    <row r="749" spans="1:12" hidden="1" x14ac:dyDescent="0.35">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5">
        <f t="shared" si="23"/>
        <v>0</v>
      </c>
    </row>
    <row r="750" spans="1:12" hidden="1" x14ac:dyDescent="0.35">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5">
        <f t="shared" si="23"/>
        <v>0</v>
      </c>
    </row>
    <row r="751" spans="1:12" hidden="1" x14ac:dyDescent="0.35">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5">
        <f t="shared" si="23"/>
        <v>0</v>
      </c>
    </row>
    <row r="752" spans="1:12" hidden="1" x14ac:dyDescent="0.35">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5">
        <f t="shared" si="23"/>
        <v>0</v>
      </c>
    </row>
    <row r="753" spans="1:12" hidden="1" x14ac:dyDescent="0.35">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5">
        <f t="shared" si="23"/>
        <v>0</v>
      </c>
    </row>
    <row r="754" spans="1:12" hidden="1" x14ac:dyDescent="0.35">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5">
        <f t="shared" si="23"/>
        <v>0</v>
      </c>
    </row>
    <row r="755" spans="1:12" hidden="1" x14ac:dyDescent="0.35">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20461800000</v>
      </c>
      <c r="K755">
        <f>INDEX(GWP!$C$2:$C$13,MATCH(EPS!I755,GWP!$B$2:$B$13,0))</f>
        <v>0</v>
      </c>
      <c r="L755" s="5">
        <f t="shared" si="23"/>
        <v>0</v>
      </c>
    </row>
    <row r="756" spans="1:12" hidden="1" x14ac:dyDescent="0.35">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5">
        <f t="shared" si="23"/>
        <v>0</v>
      </c>
    </row>
    <row r="757" spans="1:12" hidden="1" x14ac:dyDescent="0.35">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5">
        <f t="shared" si="23"/>
        <v>0</v>
      </c>
    </row>
    <row r="758" spans="1:12" hidden="1" x14ac:dyDescent="0.35">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5">
        <f t="shared" si="23"/>
        <v>0</v>
      </c>
    </row>
    <row r="759" spans="1:12" hidden="1" x14ac:dyDescent="0.35">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5">
        <f t="shared" si="23"/>
        <v>0</v>
      </c>
    </row>
    <row r="760" spans="1:12" hidden="1" x14ac:dyDescent="0.35">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5">
        <f t="shared" si="23"/>
        <v>0</v>
      </c>
    </row>
    <row r="761" spans="1:12" hidden="1" x14ac:dyDescent="0.35">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5">
        <f t="shared" si="23"/>
        <v>0</v>
      </c>
    </row>
    <row r="762" spans="1:12" hidden="1" x14ac:dyDescent="0.35">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5">
        <f t="shared" si="23"/>
        <v>0</v>
      </c>
    </row>
    <row r="763" spans="1:12" hidden="1" x14ac:dyDescent="0.35">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5">
        <f t="shared" si="23"/>
        <v>0</v>
      </c>
    </row>
    <row r="764" spans="1:12" hidden="1" x14ac:dyDescent="0.35">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5">
        <f t="shared" si="23"/>
        <v>0</v>
      </c>
    </row>
    <row r="765" spans="1:12" hidden="1" x14ac:dyDescent="0.35">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2782940000</v>
      </c>
      <c r="K765">
        <f>INDEX(GWP!$C$2:$C$13,MATCH(EPS!I765,GWP!$B$2:$B$13,0))</f>
        <v>0</v>
      </c>
      <c r="L765" s="5">
        <f t="shared" si="23"/>
        <v>0</v>
      </c>
    </row>
    <row r="766" spans="1:12" hidden="1" x14ac:dyDescent="0.35">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5">
        <f t="shared" si="23"/>
        <v>0</v>
      </c>
    </row>
    <row r="767" spans="1:12" hidden="1" x14ac:dyDescent="0.35">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5">
        <f t="shared" si="23"/>
        <v>0</v>
      </c>
    </row>
    <row r="768" spans="1:12" hidden="1" x14ac:dyDescent="0.35">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5">
        <f t="shared" si="23"/>
        <v>0</v>
      </c>
    </row>
    <row r="769" spans="1:12" hidden="1" x14ac:dyDescent="0.35">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5">
        <f t="shared" si="23"/>
        <v>0</v>
      </c>
    </row>
    <row r="770" spans="1:12" hidden="1" x14ac:dyDescent="0.35">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5">
        <f t="shared" si="23"/>
        <v>0</v>
      </c>
    </row>
    <row r="771" spans="1:12" hidden="1" x14ac:dyDescent="0.35">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5">
        <f t="shared" ref="L771:L834" si="25">IF(H771="g pollutant",K771*J771/10^12,IF(H771="MMTCO2e",J771,IF(H771="MWh",J771,0)))</f>
        <v>0</v>
      </c>
    </row>
    <row r="772" spans="1:12" hidden="1" x14ac:dyDescent="0.35">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5">
        <f t="shared" si="25"/>
        <v>0</v>
      </c>
    </row>
    <row r="773" spans="1:12" hidden="1" x14ac:dyDescent="0.35">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5">
        <f t="shared" si="25"/>
        <v>0</v>
      </c>
    </row>
    <row r="774" spans="1:12" hidden="1" x14ac:dyDescent="0.35">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5">
        <f t="shared" si="25"/>
        <v>0</v>
      </c>
    </row>
    <row r="775" spans="1:12" hidden="1" x14ac:dyDescent="0.35">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83639800000</v>
      </c>
      <c r="K775">
        <f>INDEX(GWP!$C$2:$C$13,MATCH(EPS!I775,GWP!$B$2:$B$13,0))</f>
        <v>0</v>
      </c>
      <c r="L775" s="5">
        <f t="shared" si="25"/>
        <v>0</v>
      </c>
    </row>
    <row r="776" spans="1:12" hidden="1" x14ac:dyDescent="0.35">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5">
        <f t="shared" si="25"/>
        <v>0</v>
      </c>
    </row>
    <row r="777" spans="1:12" hidden="1" x14ac:dyDescent="0.35">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5">
        <f t="shared" si="25"/>
        <v>0</v>
      </c>
    </row>
    <row r="778" spans="1:12" hidden="1" x14ac:dyDescent="0.35">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5">
        <f t="shared" si="25"/>
        <v>0</v>
      </c>
    </row>
    <row r="779" spans="1:12" hidden="1" x14ac:dyDescent="0.35">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5">
        <f t="shared" si="25"/>
        <v>0</v>
      </c>
    </row>
    <row r="780" spans="1:12" hidden="1" x14ac:dyDescent="0.35">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5">
        <f t="shared" si="25"/>
        <v>0</v>
      </c>
    </row>
    <row r="781" spans="1:12" hidden="1" x14ac:dyDescent="0.35">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5">
        <f t="shared" si="25"/>
        <v>0</v>
      </c>
    </row>
    <row r="782" spans="1:12" hidden="1" x14ac:dyDescent="0.35">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5">
        <f t="shared" si="25"/>
        <v>0</v>
      </c>
    </row>
    <row r="783" spans="1:12" hidden="1" x14ac:dyDescent="0.35">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5">
        <f t="shared" si="25"/>
        <v>0</v>
      </c>
    </row>
    <row r="784" spans="1:12" hidden="1" x14ac:dyDescent="0.35">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5">
        <f t="shared" si="25"/>
        <v>0</v>
      </c>
    </row>
    <row r="785" spans="1:12" hidden="1" x14ac:dyDescent="0.35">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14350000000</v>
      </c>
      <c r="K785">
        <f>INDEX(GWP!$C$2:$C$13,MATCH(EPS!I785,GWP!$B$2:$B$13,0))</f>
        <v>0</v>
      </c>
      <c r="L785" s="5">
        <f t="shared" si="25"/>
        <v>0</v>
      </c>
    </row>
    <row r="786" spans="1:12" hidden="1" x14ac:dyDescent="0.35">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5">
        <f t="shared" si="25"/>
        <v>0</v>
      </c>
    </row>
    <row r="787" spans="1:12" hidden="1" x14ac:dyDescent="0.35">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5">
        <f t="shared" si="25"/>
        <v>0</v>
      </c>
    </row>
    <row r="788" spans="1:12" hidden="1" x14ac:dyDescent="0.35">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5">
        <f t="shared" si="25"/>
        <v>0</v>
      </c>
    </row>
    <row r="789" spans="1:12" hidden="1" x14ac:dyDescent="0.35">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5">
        <f t="shared" si="25"/>
        <v>0</v>
      </c>
    </row>
    <row r="790" spans="1:12" hidden="1" x14ac:dyDescent="0.35">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5">
        <f t="shared" si="25"/>
        <v>0</v>
      </c>
    </row>
    <row r="791" spans="1:12" hidden="1" x14ac:dyDescent="0.35">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5">
        <f t="shared" si="25"/>
        <v>0</v>
      </c>
    </row>
    <row r="792" spans="1:12" hidden="1" x14ac:dyDescent="0.35">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5">
        <f t="shared" si="25"/>
        <v>0</v>
      </c>
    </row>
    <row r="793" spans="1:12" hidden="1" x14ac:dyDescent="0.35">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5">
        <f t="shared" si="25"/>
        <v>0</v>
      </c>
    </row>
    <row r="794" spans="1:12" hidden="1" x14ac:dyDescent="0.35">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5">
        <f t="shared" si="25"/>
        <v>0</v>
      </c>
    </row>
    <row r="795" spans="1:12" hidden="1" x14ac:dyDescent="0.35">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431281000000</v>
      </c>
      <c r="K795">
        <f>INDEX(GWP!$C$2:$C$13,MATCH(EPS!I795,GWP!$B$2:$B$13,0))</f>
        <v>0</v>
      </c>
      <c r="L795" s="5">
        <f t="shared" si="25"/>
        <v>0</v>
      </c>
    </row>
    <row r="796" spans="1:12" hidden="1" x14ac:dyDescent="0.35">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5">
        <f t="shared" si="25"/>
        <v>0</v>
      </c>
    </row>
    <row r="797" spans="1:12" hidden="1" x14ac:dyDescent="0.35">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5">
        <f t="shared" si="25"/>
        <v>0</v>
      </c>
    </row>
    <row r="798" spans="1:12" hidden="1" x14ac:dyDescent="0.35">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5">
        <f t="shared" si="25"/>
        <v>0</v>
      </c>
    </row>
    <row r="799" spans="1:12" hidden="1" x14ac:dyDescent="0.35">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5">
        <f t="shared" si="25"/>
        <v>0</v>
      </c>
    </row>
    <row r="800" spans="1:12" hidden="1" x14ac:dyDescent="0.35">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5">
        <f t="shared" si="25"/>
        <v>0</v>
      </c>
    </row>
    <row r="801" spans="1:12" hidden="1" x14ac:dyDescent="0.35">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5">
        <f t="shared" si="25"/>
        <v>0</v>
      </c>
    </row>
    <row r="802" spans="1:12" hidden="1" x14ac:dyDescent="0.35">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5">
        <f t="shared" si="25"/>
        <v>0</v>
      </c>
    </row>
    <row r="803" spans="1:12" hidden="1" x14ac:dyDescent="0.35">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5">
        <f t="shared" si="25"/>
        <v>0</v>
      </c>
    </row>
    <row r="804" spans="1:12" hidden="1" x14ac:dyDescent="0.35">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5">
        <f t="shared" si="25"/>
        <v>0</v>
      </c>
    </row>
    <row r="805" spans="1:12" hidden="1" x14ac:dyDescent="0.35">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409774000</v>
      </c>
      <c r="K805">
        <f>INDEX(GWP!$C$2:$C$13,MATCH(EPS!I805,GWP!$B$2:$B$13,0))</f>
        <v>0</v>
      </c>
      <c r="L805" s="5">
        <f t="shared" si="25"/>
        <v>0</v>
      </c>
    </row>
    <row r="806" spans="1:12" hidden="1" x14ac:dyDescent="0.35">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5">
        <f t="shared" si="25"/>
        <v>0</v>
      </c>
    </row>
    <row r="807" spans="1:12" hidden="1" x14ac:dyDescent="0.35">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5">
        <f t="shared" si="25"/>
        <v>0</v>
      </c>
    </row>
    <row r="808" spans="1:12" hidden="1" x14ac:dyDescent="0.35">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5">
        <f t="shared" si="25"/>
        <v>0</v>
      </c>
    </row>
    <row r="809" spans="1:12" hidden="1" x14ac:dyDescent="0.35">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5">
        <f t="shared" si="25"/>
        <v>0</v>
      </c>
    </row>
    <row r="810" spans="1:12" hidden="1" x14ac:dyDescent="0.35">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5">
        <f t="shared" si="25"/>
        <v>0</v>
      </c>
    </row>
    <row r="811" spans="1:12" hidden="1" x14ac:dyDescent="0.35">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5">
        <f t="shared" si="25"/>
        <v>0</v>
      </c>
    </row>
    <row r="812" spans="1:12" hidden="1" x14ac:dyDescent="0.35">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5">
        <f t="shared" si="25"/>
        <v>0</v>
      </c>
    </row>
    <row r="813" spans="1:12" hidden="1" x14ac:dyDescent="0.35">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5">
        <f t="shared" si="25"/>
        <v>0</v>
      </c>
    </row>
    <row r="814" spans="1:12" hidden="1" x14ac:dyDescent="0.35">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5">
        <f t="shared" si="25"/>
        <v>0</v>
      </c>
    </row>
    <row r="815" spans="1:12" hidden="1" x14ac:dyDescent="0.35">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12315500000</v>
      </c>
      <c r="K815">
        <f>INDEX(GWP!$C$2:$C$13,MATCH(EPS!I815,GWP!$B$2:$B$13,0))</f>
        <v>0</v>
      </c>
      <c r="L815" s="5">
        <f t="shared" si="25"/>
        <v>0</v>
      </c>
    </row>
    <row r="816" spans="1:12" hidden="1" x14ac:dyDescent="0.35">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5">
        <f t="shared" si="25"/>
        <v>0</v>
      </c>
    </row>
    <row r="817" spans="1:12" hidden="1" x14ac:dyDescent="0.35">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5">
        <f t="shared" si="25"/>
        <v>0</v>
      </c>
    </row>
    <row r="818" spans="1:12" hidden="1" x14ac:dyDescent="0.35">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5">
        <f t="shared" si="25"/>
        <v>0</v>
      </c>
    </row>
    <row r="819" spans="1:12" hidden="1" x14ac:dyDescent="0.35">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5">
        <f t="shared" si="25"/>
        <v>0</v>
      </c>
    </row>
    <row r="820" spans="1:12" hidden="1" x14ac:dyDescent="0.35">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5">
        <f t="shared" si="25"/>
        <v>0</v>
      </c>
    </row>
    <row r="821" spans="1:12" hidden="1" x14ac:dyDescent="0.35">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5">
        <f t="shared" si="25"/>
        <v>0</v>
      </c>
    </row>
    <row r="822" spans="1:12" hidden="1" x14ac:dyDescent="0.35">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5">
        <f t="shared" si="25"/>
        <v>0</v>
      </c>
    </row>
    <row r="823" spans="1:12" hidden="1" x14ac:dyDescent="0.35">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5">
        <f t="shared" si="25"/>
        <v>0</v>
      </c>
    </row>
    <row r="824" spans="1:12" hidden="1" x14ac:dyDescent="0.35">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5">
        <f t="shared" si="25"/>
        <v>0</v>
      </c>
    </row>
    <row r="825" spans="1:12" hidden="1" x14ac:dyDescent="0.35">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395504000</v>
      </c>
      <c r="K825">
        <f>INDEX(GWP!$C$2:$C$13,MATCH(EPS!I825,GWP!$B$2:$B$13,0))</f>
        <v>0</v>
      </c>
      <c r="L825" s="5">
        <f t="shared" si="25"/>
        <v>0</v>
      </c>
    </row>
    <row r="826" spans="1:12" hidden="1" x14ac:dyDescent="0.35">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5">
        <f t="shared" si="25"/>
        <v>0</v>
      </c>
    </row>
    <row r="827" spans="1:12" hidden="1" x14ac:dyDescent="0.35">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5">
        <f t="shared" si="25"/>
        <v>0</v>
      </c>
    </row>
    <row r="828" spans="1:12" hidden="1" x14ac:dyDescent="0.35">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5">
        <f t="shared" si="25"/>
        <v>0</v>
      </c>
    </row>
    <row r="829" spans="1:12" hidden="1" x14ac:dyDescent="0.35">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5">
        <f t="shared" si="25"/>
        <v>0</v>
      </c>
    </row>
    <row r="830" spans="1:12" hidden="1" x14ac:dyDescent="0.35">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5">
        <f t="shared" si="25"/>
        <v>0</v>
      </c>
    </row>
    <row r="831" spans="1:12" hidden="1" x14ac:dyDescent="0.35">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5">
        <f t="shared" si="25"/>
        <v>0</v>
      </c>
    </row>
    <row r="832" spans="1:12" hidden="1" x14ac:dyDescent="0.35">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5">
        <f t="shared" si="25"/>
        <v>0</v>
      </c>
    </row>
    <row r="833" spans="1:12" hidden="1" x14ac:dyDescent="0.35">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5">
        <f t="shared" si="25"/>
        <v>0</v>
      </c>
    </row>
    <row r="834" spans="1:12" hidden="1" x14ac:dyDescent="0.35">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5">
        <f t="shared" si="25"/>
        <v>0</v>
      </c>
    </row>
    <row r="835" spans="1:12" hidden="1" x14ac:dyDescent="0.35">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11886700000</v>
      </c>
      <c r="K835">
        <f>INDEX(GWP!$C$2:$C$13,MATCH(EPS!I835,GWP!$B$2:$B$13,0))</f>
        <v>0</v>
      </c>
      <c r="L835" s="5">
        <f t="shared" ref="L835:L898" si="27">IF(H835="g pollutant",K835*J835/10^12,IF(H835="MMTCO2e",J835,IF(H835="MWh",J835,0)))</f>
        <v>0</v>
      </c>
    </row>
    <row r="836" spans="1:12" hidden="1" x14ac:dyDescent="0.35">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5">
        <f t="shared" si="27"/>
        <v>0</v>
      </c>
    </row>
    <row r="837" spans="1:12" hidden="1" x14ac:dyDescent="0.35">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5">
        <f t="shared" si="27"/>
        <v>0</v>
      </c>
    </row>
    <row r="838" spans="1:12" hidden="1" x14ac:dyDescent="0.35">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5">
        <f t="shared" si="27"/>
        <v>0</v>
      </c>
    </row>
    <row r="839" spans="1:12" hidden="1" x14ac:dyDescent="0.35">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5">
        <f t="shared" si="27"/>
        <v>0</v>
      </c>
    </row>
    <row r="840" spans="1:12" hidden="1" x14ac:dyDescent="0.35">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5">
        <f t="shared" si="27"/>
        <v>0</v>
      </c>
    </row>
    <row r="841" spans="1:12" hidden="1" x14ac:dyDescent="0.35">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5">
        <f t="shared" si="27"/>
        <v>0</v>
      </c>
    </row>
    <row r="842" spans="1:12" hidden="1" x14ac:dyDescent="0.35">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5">
        <f t="shared" si="27"/>
        <v>0</v>
      </c>
    </row>
    <row r="843" spans="1:12" hidden="1" x14ac:dyDescent="0.35">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5">
        <f t="shared" si="27"/>
        <v>0</v>
      </c>
    </row>
    <row r="844" spans="1:12" hidden="1" x14ac:dyDescent="0.35">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5">
        <f t="shared" si="27"/>
        <v>0</v>
      </c>
    </row>
    <row r="845" spans="1:12" hidden="1" x14ac:dyDescent="0.35">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17029600</v>
      </c>
      <c r="K845">
        <f>INDEX(GWP!$C$2:$C$13,MATCH(EPS!I845,GWP!$B$2:$B$13,0))</f>
        <v>0</v>
      </c>
      <c r="L845" s="5">
        <f t="shared" si="27"/>
        <v>0</v>
      </c>
    </row>
    <row r="846" spans="1:12" hidden="1" x14ac:dyDescent="0.35">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5">
        <f t="shared" si="27"/>
        <v>0</v>
      </c>
    </row>
    <row r="847" spans="1:12" hidden="1" x14ac:dyDescent="0.35">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5">
        <f t="shared" si="27"/>
        <v>0</v>
      </c>
    </row>
    <row r="848" spans="1:12" hidden="1" x14ac:dyDescent="0.35">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5">
        <f t="shared" si="27"/>
        <v>0</v>
      </c>
    </row>
    <row r="849" spans="1:12" hidden="1" x14ac:dyDescent="0.35">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5">
        <f t="shared" si="27"/>
        <v>0</v>
      </c>
    </row>
    <row r="850" spans="1:12" hidden="1" x14ac:dyDescent="0.35">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5">
        <f t="shared" si="27"/>
        <v>0</v>
      </c>
    </row>
    <row r="851" spans="1:12" hidden="1" x14ac:dyDescent="0.35">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5">
        <f t="shared" si="27"/>
        <v>0</v>
      </c>
    </row>
    <row r="852" spans="1:12" hidden="1" x14ac:dyDescent="0.35">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5">
        <f t="shared" si="27"/>
        <v>0</v>
      </c>
    </row>
    <row r="853" spans="1:12" hidden="1" x14ac:dyDescent="0.35">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5">
        <f t="shared" si="27"/>
        <v>0</v>
      </c>
    </row>
    <row r="854" spans="1:12" hidden="1" x14ac:dyDescent="0.35">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5">
        <f t="shared" si="27"/>
        <v>0</v>
      </c>
    </row>
    <row r="855" spans="1:12" hidden="1" x14ac:dyDescent="0.35">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511816000</v>
      </c>
      <c r="K855">
        <f>INDEX(GWP!$C$2:$C$13,MATCH(EPS!I855,GWP!$B$2:$B$13,0))</f>
        <v>0</v>
      </c>
      <c r="L855" s="5">
        <f t="shared" si="27"/>
        <v>0</v>
      </c>
    </row>
    <row r="856" spans="1:12" hidden="1" x14ac:dyDescent="0.35">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5">
        <f t="shared" si="27"/>
        <v>0</v>
      </c>
    </row>
    <row r="857" spans="1:12" hidden="1" x14ac:dyDescent="0.35">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5">
        <f t="shared" si="27"/>
        <v>0</v>
      </c>
    </row>
    <row r="858" spans="1:12" hidden="1" x14ac:dyDescent="0.35">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5">
        <f t="shared" si="27"/>
        <v>0</v>
      </c>
    </row>
    <row r="859" spans="1:12" hidden="1" x14ac:dyDescent="0.35">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5">
        <f t="shared" si="27"/>
        <v>0</v>
      </c>
    </row>
    <row r="860" spans="1:12" hidden="1" x14ac:dyDescent="0.35">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5">
        <f t="shared" si="27"/>
        <v>0</v>
      </c>
    </row>
    <row r="861" spans="1:12" hidden="1" x14ac:dyDescent="0.35">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5">
        <f t="shared" si="27"/>
        <v>0</v>
      </c>
    </row>
    <row r="862" spans="1:12" hidden="1" x14ac:dyDescent="0.35">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5">
        <f t="shared" si="27"/>
        <v>0</v>
      </c>
    </row>
    <row r="863" spans="1:12" hidden="1" x14ac:dyDescent="0.35">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5">
        <f t="shared" si="27"/>
        <v>0</v>
      </c>
    </row>
    <row r="864" spans="1:12" hidden="1" x14ac:dyDescent="0.35">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5">
        <f t="shared" si="27"/>
        <v>0</v>
      </c>
    </row>
    <row r="865" spans="1:12" hidden="1" x14ac:dyDescent="0.35">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305010000</v>
      </c>
      <c r="K865">
        <f>INDEX(GWP!$C$2:$C$13,MATCH(EPS!I865,GWP!$B$2:$B$13,0))</f>
        <v>0</v>
      </c>
      <c r="L865" s="5">
        <f t="shared" si="27"/>
        <v>0</v>
      </c>
    </row>
    <row r="866" spans="1:12" hidden="1" x14ac:dyDescent="0.35">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5">
        <f t="shared" si="27"/>
        <v>0</v>
      </c>
    </row>
    <row r="867" spans="1:12" hidden="1" x14ac:dyDescent="0.35">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5">
        <f t="shared" si="27"/>
        <v>0</v>
      </c>
    </row>
    <row r="868" spans="1:12" hidden="1" x14ac:dyDescent="0.35">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5">
        <f t="shared" si="27"/>
        <v>0</v>
      </c>
    </row>
    <row r="869" spans="1:12" hidden="1" x14ac:dyDescent="0.35">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5">
        <f t="shared" si="27"/>
        <v>0</v>
      </c>
    </row>
    <row r="870" spans="1:12" hidden="1" x14ac:dyDescent="0.35">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5">
        <f t="shared" si="27"/>
        <v>0</v>
      </c>
    </row>
    <row r="871" spans="1:12" hidden="1" x14ac:dyDescent="0.35">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5">
        <f t="shared" si="27"/>
        <v>0</v>
      </c>
    </row>
    <row r="872" spans="1:12" hidden="1" x14ac:dyDescent="0.35">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5">
        <f t="shared" si="27"/>
        <v>0</v>
      </c>
    </row>
    <row r="873" spans="1:12" hidden="1" x14ac:dyDescent="0.35">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5">
        <f t="shared" si="27"/>
        <v>0</v>
      </c>
    </row>
    <row r="874" spans="1:12" hidden="1" x14ac:dyDescent="0.35">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5">
        <f t="shared" si="27"/>
        <v>0</v>
      </c>
    </row>
    <row r="875" spans="1:12" hidden="1" x14ac:dyDescent="0.35">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9166900000</v>
      </c>
      <c r="K875">
        <f>INDEX(GWP!$C$2:$C$13,MATCH(EPS!I875,GWP!$B$2:$B$13,0))</f>
        <v>0</v>
      </c>
      <c r="L875" s="5">
        <f t="shared" si="27"/>
        <v>0</v>
      </c>
    </row>
    <row r="876" spans="1:12" hidden="1" x14ac:dyDescent="0.35">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5">
        <f t="shared" si="27"/>
        <v>0</v>
      </c>
    </row>
    <row r="877" spans="1:12" hidden="1" x14ac:dyDescent="0.35">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5">
        <f t="shared" si="27"/>
        <v>0</v>
      </c>
    </row>
    <row r="878" spans="1:12" hidden="1" x14ac:dyDescent="0.35">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5">
        <f t="shared" si="27"/>
        <v>0</v>
      </c>
    </row>
    <row r="879" spans="1:12" hidden="1" x14ac:dyDescent="0.35">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5">
        <f t="shared" si="27"/>
        <v>0</v>
      </c>
    </row>
    <row r="880" spans="1:12" hidden="1" x14ac:dyDescent="0.35">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5">
        <f t="shared" si="27"/>
        <v>0</v>
      </c>
    </row>
    <row r="881" spans="1:12" hidden="1" x14ac:dyDescent="0.35">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5">
        <f t="shared" si="27"/>
        <v>0</v>
      </c>
    </row>
    <row r="882" spans="1:12" hidden="1" x14ac:dyDescent="0.35">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5">
        <f t="shared" si="27"/>
        <v>0</v>
      </c>
    </row>
    <row r="883" spans="1:12" hidden="1" x14ac:dyDescent="0.35">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5">
        <f t="shared" si="27"/>
        <v>0</v>
      </c>
    </row>
    <row r="884" spans="1:12" hidden="1" x14ac:dyDescent="0.35">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5">
        <f t="shared" si="27"/>
        <v>0</v>
      </c>
    </row>
    <row r="885" spans="1:12" hidden="1" x14ac:dyDescent="0.35">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69455000</v>
      </c>
      <c r="K885">
        <f>INDEX(GWP!$C$2:$C$13,MATCH(EPS!I885,GWP!$B$2:$B$13,0))</f>
        <v>0</v>
      </c>
      <c r="L885" s="5">
        <f t="shared" si="27"/>
        <v>0</v>
      </c>
    </row>
    <row r="886" spans="1:12" hidden="1" x14ac:dyDescent="0.35">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5">
        <f t="shared" si="27"/>
        <v>0</v>
      </c>
    </row>
    <row r="887" spans="1:12" hidden="1" x14ac:dyDescent="0.35">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5">
        <f t="shared" si="27"/>
        <v>0</v>
      </c>
    </row>
    <row r="888" spans="1:12" hidden="1" x14ac:dyDescent="0.35">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5">
        <f t="shared" si="27"/>
        <v>0</v>
      </c>
    </row>
    <row r="889" spans="1:12" hidden="1" x14ac:dyDescent="0.35">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5">
        <f t="shared" si="27"/>
        <v>0</v>
      </c>
    </row>
    <row r="890" spans="1:12" hidden="1" x14ac:dyDescent="0.35">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5">
        <f t="shared" si="27"/>
        <v>0</v>
      </c>
    </row>
    <row r="891" spans="1:12" hidden="1" x14ac:dyDescent="0.35">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5">
        <f t="shared" si="27"/>
        <v>0</v>
      </c>
    </row>
    <row r="892" spans="1:12" hidden="1" x14ac:dyDescent="0.35">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5">
        <f t="shared" si="27"/>
        <v>0</v>
      </c>
    </row>
    <row r="893" spans="1:12" hidden="1" x14ac:dyDescent="0.35">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5">
        <f t="shared" si="27"/>
        <v>0</v>
      </c>
    </row>
    <row r="894" spans="1:12" hidden="1" x14ac:dyDescent="0.35">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5">
        <f t="shared" si="27"/>
        <v>0</v>
      </c>
    </row>
    <row r="895" spans="1:12" hidden="1" x14ac:dyDescent="0.35">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2087430000</v>
      </c>
      <c r="K895">
        <f>INDEX(GWP!$C$2:$C$13,MATCH(EPS!I895,GWP!$B$2:$B$13,0))</f>
        <v>0</v>
      </c>
      <c r="L895" s="5">
        <f t="shared" si="27"/>
        <v>0</v>
      </c>
    </row>
    <row r="896" spans="1:12" hidden="1" x14ac:dyDescent="0.35">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5">
        <f t="shared" si="27"/>
        <v>0</v>
      </c>
    </row>
    <row r="897" spans="1:12" hidden="1" x14ac:dyDescent="0.35">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5">
        <f t="shared" si="27"/>
        <v>0</v>
      </c>
    </row>
    <row r="898" spans="1:12" hidden="1" x14ac:dyDescent="0.35">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5">
        <f t="shared" si="27"/>
        <v>0</v>
      </c>
    </row>
    <row r="899" spans="1:12" hidden="1" x14ac:dyDescent="0.35">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5">
        <f t="shared" ref="L899:L962" si="29">IF(H899="g pollutant",K899*J899/10^12,IF(H899="MMTCO2e",J899,IF(H899="MWh",J899,0)))</f>
        <v>0</v>
      </c>
    </row>
    <row r="900" spans="1:12" hidden="1" x14ac:dyDescent="0.35">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5">
        <f t="shared" si="29"/>
        <v>0</v>
      </c>
    </row>
    <row r="901" spans="1:12" hidden="1" x14ac:dyDescent="0.35">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5">
        <f t="shared" si="29"/>
        <v>0</v>
      </c>
    </row>
    <row r="902" spans="1:12" hidden="1" x14ac:dyDescent="0.35">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25</v>
      </c>
      <c r="L902" s="5">
        <f t="shared" si="29"/>
        <v>0</v>
      </c>
    </row>
    <row r="903" spans="1:12" hidden="1" x14ac:dyDescent="0.35">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25</v>
      </c>
      <c r="L903" s="5">
        <f t="shared" si="29"/>
        <v>0</v>
      </c>
    </row>
    <row r="904" spans="1:12" hidden="1" x14ac:dyDescent="0.35">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25</v>
      </c>
      <c r="L904" s="5">
        <f t="shared" si="29"/>
        <v>0</v>
      </c>
    </row>
    <row r="905" spans="1:12" hidden="1" x14ac:dyDescent="0.35">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43113000</v>
      </c>
      <c r="K905">
        <f>INDEX(GWP!$C$2:$C$13,MATCH(EPS!I905,GWP!$B$2:$B$13,0))</f>
        <v>25</v>
      </c>
      <c r="L905" s="5">
        <f t="shared" si="29"/>
        <v>1.0778249999999999E-3</v>
      </c>
    </row>
    <row r="906" spans="1:12" hidden="1" x14ac:dyDescent="0.35">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25</v>
      </c>
      <c r="L906" s="5">
        <f t="shared" si="29"/>
        <v>0</v>
      </c>
    </row>
    <row r="907" spans="1:12" hidden="1" x14ac:dyDescent="0.35">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25</v>
      </c>
      <c r="L907" s="5">
        <f t="shared" si="29"/>
        <v>0</v>
      </c>
    </row>
    <row r="908" spans="1:12" hidden="1" x14ac:dyDescent="0.35">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25</v>
      </c>
      <c r="L908" s="5">
        <f t="shared" si="29"/>
        <v>0</v>
      </c>
    </row>
    <row r="909" spans="1:12" hidden="1" x14ac:dyDescent="0.35">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25</v>
      </c>
      <c r="L909" s="5">
        <f t="shared" si="29"/>
        <v>0</v>
      </c>
    </row>
    <row r="910" spans="1:12" hidden="1" x14ac:dyDescent="0.35">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25</v>
      </c>
      <c r="L910" s="5">
        <f t="shared" si="29"/>
        <v>0</v>
      </c>
    </row>
    <row r="911" spans="1:12" hidden="1" x14ac:dyDescent="0.35">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25</v>
      </c>
      <c r="L911" s="5">
        <f t="shared" si="29"/>
        <v>0</v>
      </c>
    </row>
    <row r="912" spans="1:12" hidden="1" x14ac:dyDescent="0.35">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25</v>
      </c>
      <c r="L912" s="5">
        <f t="shared" si="29"/>
        <v>0</v>
      </c>
    </row>
    <row r="913" spans="1:12" hidden="1" x14ac:dyDescent="0.35">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25</v>
      </c>
      <c r="L913" s="5">
        <f t="shared" si="29"/>
        <v>0</v>
      </c>
    </row>
    <row r="914" spans="1:12" hidden="1" x14ac:dyDescent="0.35">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25</v>
      </c>
      <c r="L914" s="5">
        <f t="shared" si="29"/>
        <v>0</v>
      </c>
    </row>
    <row r="915" spans="1:12" hidden="1" x14ac:dyDescent="0.35">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1295740000</v>
      </c>
      <c r="K915">
        <f>INDEX(GWP!$C$2:$C$13,MATCH(EPS!I915,GWP!$B$2:$B$13,0))</f>
        <v>25</v>
      </c>
      <c r="L915" s="5">
        <f t="shared" si="29"/>
        <v>3.2393499999999999E-2</v>
      </c>
    </row>
    <row r="916" spans="1:12" hidden="1" x14ac:dyDescent="0.35">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25</v>
      </c>
      <c r="L916" s="5">
        <f t="shared" si="29"/>
        <v>0</v>
      </c>
    </row>
    <row r="917" spans="1:12" hidden="1" x14ac:dyDescent="0.35">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25</v>
      </c>
      <c r="L917" s="5">
        <f t="shared" si="29"/>
        <v>0</v>
      </c>
    </row>
    <row r="918" spans="1:12" hidden="1" x14ac:dyDescent="0.35">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25</v>
      </c>
      <c r="L918" s="5">
        <f t="shared" si="29"/>
        <v>0</v>
      </c>
    </row>
    <row r="919" spans="1:12" hidden="1" x14ac:dyDescent="0.35">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25</v>
      </c>
      <c r="L919" s="5">
        <f t="shared" si="29"/>
        <v>0</v>
      </c>
    </row>
    <row r="920" spans="1:12" hidden="1" x14ac:dyDescent="0.35">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25</v>
      </c>
      <c r="L920" s="5">
        <f t="shared" si="29"/>
        <v>0</v>
      </c>
    </row>
    <row r="921" spans="1:12" hidden="1" x14ac:dyDescent="0.35">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25</v>
      </c>
      <c r="L921" s="5">
        <f t="shared" si="29"/>
        <v>0</v>
      </c>
    </row>
    <row r="922" spans="1:12" hidden="1" x14ac:dyDescent="0.35">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298</v>
      </c>
      <c r="L922" s="5">
        <f t="shared" si="29"/>
        <v>0</v>
      </c>
    </row>
    <row r="923" spans="1:12" hidden="1" x14ac:dyDescent="0.35">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298</v>
      </c>
      <c r="L923" s="5">
        <f t="shared" si="29"/>
        <v>0</v>
      </c>
    </row>
    <row r="924" spans="1:12" hidden="1" x14ac:dyDescent="0.35">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298</v>
      </c>
      <c r="L924" s="5">
        <f t="shared" si="29"/>
        <v>0</v>
      </c>
    </row>
    <row r="925" spans="1:12" hidden="1" x14ac:dyDescent="0.35">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8622590</v>
      </c>
      <c r="K925">
        <f>INDEX(GWP!$C$2:$C$13,MATCH(EPS!I925,GWP!$B$2:$B$13,0))</f>
        <v>298</v>
      </c>
      <c r="L925" s="5">
        <f t="shared" si="29"/>
        <v>2.5695318200000001E-3</v>
      </c>
    </row>
    <row r="926" spans="1:12" hidden="1" x14ac:dyDescent="0.35">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298</v>
      </c>
      <c r="L926" s="5">
        <f t="shared" si="29"/>
        <v>0</v>
      </c>
    </row>
    <row r="927" spans="1:12" hidden="1" x14ac:dyDescent="0.35">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298</v>
      </c>
      <c r="L927" s="5">
        <f t="shared" si="29"/>
        <v>0</v>
      </c>
    </row>
    <row r="928" spans="1:12" hidden="1" x14ac:dyDescent="0.35">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298</v>
      </c>
      <c r="L928" s="5">
        <f t="shared" si="29"/>
        <v>0</v>
      </c>
    </row>
    <row r="929" spans="1:12" hidden="1" x14ac:dyDescent="0.35">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298</v>
      </c>
      <c r="L929" s="5">
        <f t="shared" si="29"/>
        <v>0</v>
      </c>
    </row>
    <row r="930" spans="1:12" hidden="1" x14ac:dyDescent="0.35">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298</v>
      </c>
      <c r="L930" s="5">
        <f t="shared" si="29"/>
        <v>0</v>
      </c>
    </row>
    <row r="931" spans="1:12" hidden="1" x14ac:dyDescent="0.35">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298</v>
      </c>
      <c r="L931" s="5">
        <f t="shared" si="29"/>
        <v>0</v>
      </c>
    </row>
    <row r="932" spans="1:12" hidden="1" x14ac:dyDescent="0.35">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298</v>
      </c>
      <c r="L932" s="5">
        <f t="shared" si="29"/>
        <v>0</v>
      </c>
    </row>
    <row r="933" spans="1:12" hidden="1" x14ac:dyDescent="0.35">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298</v>
      </c>
      <c r="L933" s="5">
        <f t="shared" si="29"/>
        <v>0</v>
      </c>
    </row>
    <row r="934" spans="1:12" hidden="1" x14ac:dyDescent="0.35">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298</v>
      </c>
      <c r="L934" s="5">
        <f t="shared" si="29"/>
        <v>0</v>
      </c>
    </row>
    <row r="935" spans="1:12" hidden="1" x14ac:dyDescent="0.35">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259147000</v>
      </c>
      <c r="K935">
        <f>INDEX(GWP!$C$2:$C$13,MATCH(EPS!I935,GWP!$B$2:$B$13,0))</f>
        <v>298</v>
      </c>
      <c r="L935" s="5">
        <f t="shared" si="29"/>
        <v>7.7225805999999994E-2</v>
      </c>
    </row>
    <row r="936" spans="1:12" hidden="1" x14ac:dyDescent="0.35">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298</v>
      </c>
      <c r="L936" s="5">
        <f t="shared" si="29"/>
        <v>0</v>
      </c>
    </row>
    <row r="937" spans="1:12" hidden="1" x14ac:dyDescent="0.35">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298</v>
      </c>
      <c r="L937" s="5">
        <f t="shared" si="29"/>
        <v>0</v>
      </c>
    </row>
    <row r="938" spans="1:12" hidden="1" x14ac:dyDescent="0.35">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298</v>
      </c>
      <c r="L938" s="5">
        <f t="shared" si="29"/>
        <v>0</v>
      </c>
    </row>
    <row r="939" spans="1:12" hidden="1" x14ac:dyDescent="0.35">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298</v>
      </c>
      <c r="L939" s="5">
        <f t="shared" si="29"/>
        <v>0</v>
      </c>
    </row>
    <row r="940" spans="1:12" hidden="1" x14ac:dyDescent="0.35">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298</v>
      </c>
      <c r="L940" s="5">
        <f t="shared" si="29"/>
        <v>0</v>
      </c>
    </row>
    <row r="941" spans="1:12" hidden="1" x14ac:dyDescent="0.35">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298</v>
      </c>
      <c r="L941" s="5">
        <f t="shared" si="29"/>
        <v>0</v>
      </c>
    </row>
    <row r="942" spans="1:12" hidden="1" x14ac:dyDescent="0.35">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5">
        <f t="shared" si="29"/>
        <v>0</v>
      </c>
    </row>
    <row r="943" spans="1:12" hidden="1" x14ac:dyDescent="0.35">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5">
        <f t="shared" si="29"/>
        <v>0</v>
      </c>
    </row>
    <row r="944" spans="1:12" hidden="1" x14ac:dyDescent="0.35">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5">
        <f t="shared" si="29"/>
        <v>0</v>
      </c>
    </row>
    <row r="945" spans="1:12" hidden="1" x14ac:dyDescent="0.35">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5">
        <f t="shared" si="29"/>
        <v>0</v>
      </c>
    </row>
    <row r="946" spans="1:12" hidden="1" x14ac:dyDescent="0.35">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5">
        <f t="shared" si="29"/>
        <v>0</v>
      </c>
    </row>
    <row r="947" spans="1:12" hidden="1" x14ac:dyDescent="0.35">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5">
        <f t="shared" si="29"/>
        <v>0</v>
      </c>
    </row>
    <row r="948" spans="1:12" hidden="1" x14ac:dyDescent="0.35">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5">
        <f t="shared" si="29"/>
        <v>0</v>
      </c>
    </row>
    <row r="949" spans="1:12" hidden="1" x14ac:dyDescent="0.35">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5">
        <f t="shared" si="29"/>
        <v>0</v>
      </c>
    </row>
    <row r="950" spans="1:12" hidden="1" x14ac:dyDescent="0.35">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5">
        <f t="shared" si="29"/>
        <v>0</v>
      </c>
    </row>
    <row r="951" spans="1:12" hidden="1" x14ac:dyDescent="0.35">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5">
        <f t="shared" si="29"/>
        <v>0</v>
      </c>
    </row>
    <row r="952" spans="1:12" hidden="1" x14ac:dyDescent="0.35">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5">
        <f t="shared" si="29"/>
        <v>0</v>
      </c>
    </row>
    <row r="953" spans="1:12" hidden="1" x14ac:dyDescent="0.35">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5">
        <f t="shared" si="29"/>
        <v>0</v>
      </c>
    </row>
    <row r="954" spans="1:12" hidden="1" x14ac:dyDescent="0.35">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5">
        <f t="shared" si="29"/>
        <v>0</v>
      </c>
    </row>
    <row r="955" spans="1:12" hidden="1" x14ac:dyDescent="0.35">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5">
        <f t="shared" si="29"/>
        <v>0</v>
      </c>
    </row>
    <row r="956" spans="1:12" hidden="1" x14ac:dyDescent="0.35">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5">
        <f t="shared" si="29"/>
        <v>0</v>
      </c>
    </row>
    <row r="957" spans="1:12" hidden="1" x14ac:dyDescent="0.35">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5">
        <f t="shared" si="29"/>
        <v>0</v>
      </c>
    </row>
    <row r="958" spans="1:12" hidden="1" x14ac:dyDescent="0.35">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5">
        <f t="shared" si="29"/>
        <v>0</v>
      </c>
    </row>
    <row r="959" spans="1:12" hidden="1" x14ac:dyDescent="0.35">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5">
        <f t="shared" si="29"/>
        <v>0</v>
      </c>
    </row>
    <row r="960" spans="1:12" hidden="1" x14ac:dyDescent="0.35">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5">
        <f t="shared" si="29"/>
        <v>0</v>
      </c>
    </row>
    <row r="961" spans="1:12" hidden="1" x14ac:dyDescent="0.35">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5">
        <f t="shared" si="29"/>
        <v>0</v>
      </c>
    </row>
    <row r="962" spans="1:12" hidden="1" x14ac:dyDescent="0.35">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5">
        <f t="shared" si="29"/>
        <v>0</v>
      </c>
    </row>
    <row r="963" spans="1:12" hidden="1" x14ac:dyDescent="0.35">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5">
        <f t="shared" ref="L963:L1026" si="31">IF(H963="g pollutant",K963*J963/10^12,IF(H963="MMTCO2e",J963,IF(H963="MWh",J963,0)))</f>
        <v>0</v>
      </c>
    </row>
    <row r="964" spans="1:12" hidden="1" x14ac:dyDescent="0.35">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10801500000000</v>
      </c>
      <c r="K964">
        <f>INDEX(GWP!$C$2:$C$13,MATCH(EPS!I964,GWP!$B$2:$B$13,0))</f>
        <v>1</v>
      </c>
      <c r="L964" s="5">
        <f t="shared" si="31"/>
        <v>10.801500000000001</v>
      </c>
    </row>
    <row r="965" spans="1:12" hidden="1" x14ac:dyDescent="0.35">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3529410000000</v>
      </c>
      <c r="K965">
        <f>INDEX(GWP!$C$2:$C$13,MATCH(EPS!I965,GWP!$B$2:$B$13,0))</f>
        <v>1</v>
      </c>
      <c r="L965" s="5">
        <f t="shared" si="31"/>
        <v>3.5294099999999999</v>
      </c>
    </row>
    <row r="966" spans="1:12" hidden="1" x14ac:dyDescent="0.35">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5">
        <f t="shared" si="31"/>
        <v>0</v>
      </c>
    </row>
    <row r="967" spans="1:12" hidden="1" x14ac:dyDescent="0.35">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5">
        <f t="shared" si="31"/>
        <v>0</v>
      </c>
    </row>
    <row r="968" spans="1:12" hidden="1" x14ac:dyDescent="0.35">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5">
        <f t="shared" si="31"/>
        <v>0</v>
      </c>
    </row>
    <row r="969" spans="1:12" hidden="1" x14ac:dyDescent="0.35">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5">
        <f t="shared" si="31"/>
        <v>0</v>
      </c>
    </row>
    <row r="970" spans="1:12" hidden="1" x14ac:dyDescent="0.35">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5">
        <f t="shared" si="31"/>
        <v>0</v>
      </c>
    </row>
    <row r="971" spans="1:12" hidden="1" x14ac:dyDescent="0.35">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5">
        <f t="shared" si="31"/>
        <v>0</v>
      </c>
    </row>
    <row r="972" spans="1:12" hidden="1" x14ac:dyDescent="0.35">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5">
        <f t="shared" si="31"/>
        <v>0</v>
      </c>
    </row>
    <row r="973" spans="1:12" hidden="1" x14ac:dyDescent="0.35">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5">
        <f t="shared" si="31"/>
        <v>0</v>
      </c>
    </row>
    <row r="974" spans="1:12" hidden="1" x14ac:dyDescent="0.35">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5">
        <f t="shared" si="31"/>
        <v>0</v>
      </c>
    </row>
    <row r="975" spans="1:12" hidden="1" x14ac:dyDescent="0.35">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36601500000000</v>
      </c>
      <c r="K975">
        <f>INDEX(GWP!$C$2:$C$13,MATCH(EPS!I975,GWP!$B$2:$B$13,0))</f>
        <v>1</v>
      </c>
      <c r="L975" s="5">
        <f t="shared" si="31"/>
        <v>36.601500000000001</v>
      </c>
    </row>
    <row r="976" spans="1:12" hidden="1" x14ac:dyDescent="0.35">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5">
        <f t="shared" si="31"/>
        <v>0</v>
      </c>
    </row>
    <row r="977" spans="1:12" hidden="1" x14ac:dyDescent="0.35">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5">
        <f t="shared" si="31"/>
        <v>0</v>
      </c>
    </row>
    <row r="978" spans="1:12" hidden="1" x14ac:dyDescent="0.35">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5">
        <f t="shared" si="31"/>
        <v>0</v>
      </c>
    </row>
    <row r="979" spans="1:12" hidden="1" x14ac:dyDescent="0.35">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30825200000000</v>
      </c>
      <c r="K979">
        <f>INDEX(GWP!$C$2:$C$13,MATCH(EPS!I979,GWP!$B$2:$B$13,0))</f>
        <v>1</v>
      </c>
      <c r="L979" s="5">
        <f t="shared" si="31"/>
        <v>30.825199999999999</v>
      </c>
    </row>
    <row r="980" spans="1:12" hidden="1" x14ac:dyDescent="0.35">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5">
        <f t="shared" si="31"/>
        <v>0</v>
      </c>
    </row>
    <row r="981" spans="1:12" hidden="1" x14ac:dyDescent="0.35">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5">
        <f t="shared" si="31"/>
        <v>0</v>
      </c>
    </row>
    <row r="982" spans="1:12" hidden="1" x14ac:dyDescent="0.35">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5">
        <f t="shared" si="31"/>
        <v>0</v>
      </c>
    </row>
    <row r="983" spans="1:12" hidden="1" x14ac:dyDescent="0.35">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5">
        <f t="shared" si="31"/>
        <v>0</v>
      </c>
    </row>
    <row r="984" spans="1:12" hidden="1" x14ac:dyDescent="0.35">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7662620000</v>
      </c>
      <c r="K984">
        <f>INDEX(GWP!$C$2:$C$13,MATCH(EPS!I984,GWP!$B$2:$B$13,0))</f>
        <v>0</v>
      </c>
      <c r="L984" s="5">
        <f t="shared" si="31"/>
        <v>0</v>
      </c>
    </row>
    <row r="985" spans="1:12" hidden="1" x14ac:dyDescent="0.35">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1686950000</v>
      </c>
      <c r="K985">
        <f>INDEX(GWP!$C$2:$C$13,MATCH(EPS!I985,GWP!$B$2:$B$13,0))</f>
        <v>0</v>
      </c>
      <c r="L985" s="5">
        <f t="shared" si="31"/>
        <v>0</v>
      </c>
    </row>
    <row r="986" spans="1:12" hidden="1" x14ac:dyDescent="0.35">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5">
        <f t="shared" si="31"/>
        <v>0</v>
      </c>
    </row>
    <row r="987" spans="1:12" hidden="1" x14ac:dyDescent="0.35">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5">
        <f t="shared" si="31"/>
        <v>0</v>
      </c>
    </row>
    <row r="988" spans="1:12" hidden="1" x14ac:dyDescent="0.35">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5">
        <f t="shared" si="31"/>
        <v>0</v>
      </c>
    </row>
    <row r="989" spans="1:12" hidden="1" x14ac:dyDescent="0.35">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5">
        <f t="shared" si="31"/>
        <v>0</v>
      </c>
    </row>
    <row r="990" spans="1:12" hidden="1" x14ac:dyDescent="0.35">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5">
        <f t="shared" si="31"/>
        <v>0</v>
      </c>
    </row>
    <row r="991" spans="1:12" hidden="1" x14ac:dyDescent="0.35">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5">
        <f t="shared" si="31"/>
        <v>0</v>
      </c>
    </row>
    <row r="992" spans="1:12" hidden="1" x14ac:dyDescent="0.35">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5">
        <f t="shared" si="31"/>
        <v>0</v>
      </c>
    </row>
    <row r="993" spans="1:12" hidden="1" x14ac:dyDescent="0.35">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5">
        <f t="shared" si="31"/>
        <v>0</v>
      </c>
    </row>
    <row r="994" spans="1:12" hidden="1" x14ac:dyDescent="0.35">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5">
        <f t="shared" si="31"/>
        <v>0</v>
      </c>
    </row>
    <row r="995" spans="1:12" hidden="1" x14ac:dyDescent="0.35">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17494400000</v>
      </c>
      <c r="K995">
        <f>INDEX(GWP!$C$2:$C$13,MATCH(EPS!I995,GWP!$B$2:$B$13,0))</f>
        <v>0</v>
      </c>
      <c r="L995" s="5">
        <f t="shared" si="31"/>
        <v>0</v>
      </c>
    </row>
    <row r="996" spans="1:12" hidden="1" x14ac:dyDescent="0.35">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5">
        <f t="shared" si="31"/>
        <v>0</v>
      </c>
    </row>
    <row r="997" spans="1:12" hidden="1" x14ac:dyDescent="0.35">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5">
        <f t="shared" si="31"/>
        <v>0</v>
      </c>
    </row>
    <row r="998" spans="1:12" hidden="1" x14ac:dyDescent="0.35">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5">
        <f t="shared" si="31"/>
        <v>0</v>
      </c>
    </row>
    <row r="999" spans="1:12" hidden="1" x14ac:dyDescent="0.35">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14523600000</v>
      </c>
      <c r="K999">
        <f>INDEX(GWP!$C$2:$C$13,MATCH(EPS!I999,GWP!$B$2:$B$13,0))</f>
        <v>0</v>
      </c>
      <c r="L999" s="5">
        <f t="shared" si="31"/>
        <v>0</v>
      </c>
    </row>
    <row r="1000" spans="1:12" hidden="1" x14ac:dyDescent="0.35">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5">
        <f t="shared" si="31"/>
        <v>0</v>
      </c>
    </row>
    <row r="1001" spans="1:12" hidden="1" x14ac:dyDescent="0.35">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5">
        <f t="shared" si="31"/>
        <v>0</v>
      </c>
    </row>
    <row r="1002" spans="1:12" hidden="1" x14ac:dyDescent="0.35">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5">
        <f t="shared" si="31"/>
        <v>0</v>
      </c>
    </row>
    <row r="1003" spans="1:12" hidden="1" x14ac:dyDescent="0.35">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5">
        <f t="shared" si="31"/>
        <v>0</v>
      </c>
    </row>
    <row r="1004" spans="1:12" hidden="1" x14ac:dyDescent="0.35">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86716400000</v>
      </c>
      <c r="K1004">
        <f>INDEX(GWP!$C$2:$C$13,MATCH(EPS!I1004,GWP!$B$2:$B$13,0))</f>
        <v>0</v>
      </c>
      <c r="L1004" s="5">
        <f t="shared" si="31"/>
        <v>0</v>
      </c>
    </row>
    <row r="1005" spans="1:12" hidden="1" x14ac:dyDescent="0.35">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3799620000</v>
      </c>
      <c r="K1005">
        <f>INDEX(GWP!$C$2:$C$13,MATCH(EPS!I1005,GWP!$B$2:$B$13,0))</f>
        <v>0</v>
      </c>
      <c r="L1005" s="5">
        <f t="shared" si="31"/>
        <v>0</v>
      </c>
    </row>
    <row r="1006" spans="1:12" hidden="1" x14ac:dyDescent="0.35">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5">
        <f t="shared" si="31"/>
        <v>0</v>
      </c>
    </row>
    <row r="1007" spans="1:12" hidden="1" x14ac:dyDescent="0.35">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5">
        <f t="shared" si="31"/>
        <v>0</v>
      </c>
    </row>
    <row r="1008" spans="1:12" hidden="1" x14ac:dyDescent="0.35">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5">
        <f t="shared" si="31"/>
        <v>0</v>
      </c>
    </row>
    <row r="1009" spans="1:12" hidden="1" x14ac:dyDescent="0.35">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5">
        <f t="shared" si="31"/>
        <v>0</v>
      </c>
    </row>
    <row r="1010" spans="1:12" hidden="1" x14ac:dyDescent="0.35">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5">
        <f t="shared" si="31"/>
        <v>0</v>
      </c>
    </row>
    <row r="1011" spans="1:12" hidden="1" x14ac:dyDescent="0.35">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5">
        <f t="shared" si="31"/>
        <v>0</v>
      </c>
    </row>
    <row r="1012" spans="1:12" hidden="1" x14ac:dyDescent="0.35">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5">
        <f t="shared" si="31"/>
        <v>0</v>
      </c>
    </row>
    <row r="1013" spans="1:12" hidden="1" x14ac:dyDescent="0.35">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5">
        <f t="shared" si="31"/>
        <v>0</v>
      </c>
    </row>
    <row r="1014" spans="1:12" hidden="1" x14ac:dyDescent="0.35">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5">
        <f t="shared" si="31"/>
        <v>0</v>
      </c>
    </row>
    <row r="1015" spans="1:12" hidden="1" x14ac:dyDescent="0.35">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39403700000</v>
      </c>
      <c r="K1015">
        <f>INDEX(GWP!$C$2:$C$13,MATCH(EPS!I1015,GWP!$B$2:$B$13,0))</f>
        <v>0</v>
      </c>
      <c r="L1015" s="5">
        <f t="shared" si="31"/>
        <v>0</v>
      </c>
    </row>
    <row r="1016" spans="1:12" hidden="1" x14ac:dyDescent="0.35">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5">
        <f t="shared" si="31"/>
        <v>0</v>
      </c>
    </row>
    <row r="1017" spans="1:12" hidden="1" x14ac:dyDescent="0.35">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5">
        <f t="shared" si="31"/>
        <v>0</v>
      </c>
    </row>
    <row r="1018" spans="1:12" hidden="1" x14ac:dyDescent="0.35">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5">
        <f t="shared" si="31"/>
        <v>0</v>
      </c>
    </row>
    <row r="1019" spans="1:12" hidden="1" x14ac:dyDescent="0.35">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32712300000</v>
      </c>
      <c r="K1019">
        <f>INDEX(GWP!$C$2:$C$13,MATCH(EPS!I1019,GWP!$B$2:$B$13,0))</f>
        <v>0</v>
      </c>
      <c r="L1019" s="5">
        <f t="shared" si="31"/>
        <v>0</v>
      </c>
    </row>
    <row r="1020" spans="1:12" hidden="1" x14ac:dyDescent="0.35">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5">
        <f t="shared" si="31"/>
        <v>0</v>
      </c>
    </row>
    <row r="1021" spans="1:12" hidden="1" x14ac:dyDescent="0.35">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5">
        <f t="shared" si="31"/>
        <v>0</v>
      </c>
    </row>
    <row r="1022" spans="1:12" hidden="1" x14ac:dyDescent="0.35">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5">
        <f t="shared" si="31"/>
        <v>0</v>
      </c>
    </row>
    <row r="1023" spans="1:12" hidden="1" x14ac:dyDescent="0.35">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5">
        <f t="shared" si="31"/>
        <v>0</v>
      </c>
    </row>
    <row r="1024" spans="1:12" hidden="1" x14ac:dyDescent="0.35">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3850270000</v>
      </c>
      <c r="K1024">
        <f>INDEX(GWP!$C$2:$C$13,MATCH(EPS!I1024,GWP!$B$2:$B$13,0))</f>
        <v>0</v>
      </c>
      <c r="L1024" s="5">
        <f t="shared" si="31"/>
        <v>0</v>
      </c>
    </row>
    <row r="1025" spans="1:12" hidden="1" x14ac:dyDescent="0.35">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32941300000</v>
      </c>
      <c r="K1025">
        <f>INDEX(GWP!$C$2:$C$13,MATCH(EPS!I1025,GWP!$B$2:$B$13,0))</f>
        <v>0</v>
      </c>
      <c r="L1025" s="5">
        <f t="shared" si="31"/>
        <v>0</v>
      </c>
    </row>
    <row r="1026" spans="1:12" hidden="1" x14ac:dyDescent="0.35">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5">
        <f t="shared" si="31"/>
        <v>0</v>
      </c>
    </row>
    <row r="1027" spans="1:12" hidden="1" x14ac:dyDescent="0.35">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5">
        <f t="shared" ref="L1027:L1090" si="33">IF(H1027="g pollutant",K1027*J1027/10^12,IF(H1027="MMTCO2e",J1027,IF(H1027="MWh",J1027,0)))</f>
        <v>0</v>
      </c>
    </row>
    <row r="1028" spans="1:12" hidden="1" x14ac:dyDescent="0.35">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5">
        <f t="shared" si="33"/>
        <v>0</v>
      </c>
    </row>
    <row r="1029" spans="1:12" hidden="1" x14ac:dyDescent="0.35">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5">
        <f t="shared" si="33"/>
        <v>0</v>
      </c>
    </row>
    <row r="1030" spans="1:12" hidden="1" x14ac:dyDescent="0.35">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5">
        <f t="shared" si="33"/>
        <v>0</v>
      </c>
    </row>
    <row r="1031" spans="1:12" hidden="1" x14ac:dyDescent="0.35">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5">
        <f t="shared" si="33"/>
        <v>0</v>
      </c>
    </row>
    <row r="1032" spans="1:12" hidden="1" x14ac:dyDescent="0.35">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5">
        <f t="shared" si="33"/>
        <v>0</v>
      </c>
    </row>
    <row r="1033" spans="1:12" hidden="1" x14ac:dyDescent="0.35">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5">
        <f t="shared" si="33"/>
        <v>0</v>
      </c>
    </row>
    <row r="1034" spans="1:12" hidden="1" x14ac:dyDescent="0.35">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5">
        <f t="shared" si="33"/>
        <v>0</v>
      </c>
    </row>
    <row r="1035" spans="1:12" hidden="1" x14ac:dyDescent="0.35">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341616000000</v>
      </c>
      <c r="K1035">
        <f>INDEX(GWP!$C$2:$C$13,MATCH(EPS!I1035,GWP!$B$2:$B$13,0))</f>
        <v>0</v>
      </c>
      <c r="L1035" s="5">
        <f t="shared" si="33"/>
        <v>0</v>
      </c>
    </row>
    <row r="1036" spans="1:12" hidden="1" x14ac:dyDescent="0.35">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5">
        <f t="shared" si="33"/>
        <v>0</v>
      </c>
    </row>
    <row r="1037" spans="1:12" hidden="1" x14ac:dyDescent="0.35">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5">
        <f t="shared" si="33"/>
        <v>0</v>
      </c>
    </row>
    <row r="1038" spans="1:12" hidden="1" x14ac:dyDescent="0.35">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5">
        <f t="shared" si="33"/>
        <v>0</v>
      </c>
    </row>
    <row r="1039" spans="1:12" hidden="1" x14ac:dyDescent="0.35">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283604000000</v>
      </c>
      <c r="K1039">
        <f>INDEX(GWP!$C$2:$C$13,MATCH(EPS!I1039,GWP!$B$2:$B$13,0))</f>
        <v>0</v>
      </c>
      <c r="L1039" s="5">
        <f t="shared" si="33"/>
        <v>0</v>
      </c>
    </row>
    <row r="1040" spans="1:12" hidden="1" x14ac:dyDescent="0.35">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5">
        <f t="shared" si="33"/>
        <v>0</v>
      </c>
    </row>
    <row r="1041" spans="1:12" hidden="1" x14ac:dyDescent="0.35">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5">
        <f t="shared" si="33"/>
        <v>0</v>
      </c>
    </row>
    <row r="1042" spans="1:12" hidden="1" x14ac:dyDescent="0.35">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5">
        <f t="shared" si="33"/>
        <v>0</v>
      </c>
    </row>
    <row r="1043" spans="1:12" hidden="1" x14ac:dyDescent="0.35">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5">
        <f t="shared" si="33"/>
        <v>0</v>
      </c>
    </row>
    <row r="1044" spans="1:12" hidden="1" x14ac:dyDescent="0.35">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750709000</v>
      </c>
      <c r="K1044">
        <f>INDEX(GWP!$C$2:$C$13,MATCH(EPS!I1044,GWP!$B$2:$B$13,0))</f>
        <v>0</v>
      </c>
      <c r="L1044" s="5">
        <f t="shared" si="33"/>
        <v>0</v>
      </c>
    </row>
    <row r="1045" spans="1:12" hidden="1" x14ac:dyDescent="0.35">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1366570000</v>
      </c>
      <c r="K1045">
        <f>INDEX(GWP!$C$2:$C$13,MATCH(EPS!I1045,GWP!$B$2:$B$13,0))</f>
        <v>0</v>
      </c>
      <c r="L1045" s="5">
        <f t="shared" si="33"/>
        <v>0</v>
      </c>
    </row>
    <row r="1046" spans="1:12" hidden="1" x14ac:dyDescent="0.35">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5">
        <f t="shared" si="33"/>
        <v>0</v>
      </c>
    </row>
    <row r="1047" spans="1:12" hidden="1" x14ac:dyDescent="0.35">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5">
        <f t="shared" si="33"/>
        <v>0</v>
      </c>
    </row>
    <row r="1048" spans="1:12" hidden="1" x14ac:dyDescent="0.35">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5">
        <f t="shared" si="33"/>
        <v>0</v>
      </c>
    </row>
    <row r="1049" spans="1:12" hidden="1" x14ac:dyDescent="0.35">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5">
        <f t="shared" si="33"/>
        <v>0</v>
      </c>
    </row>
    <row r="1050" spans="1:12" hidden="1" x14ac:dyDescent="0.35">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5">
        <f t="shared" si="33"/>
        <v>0</v>
      </c>
    </row>
    <row r="1051" spans="1:12" hidden="1" x14ac:dyDescent="0.35">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5">
        <f t="shared" si="33"/>
        <v>0</v>
      </c>
    </row>
    <row r="1052" spans="1:12" hidden="1" x14ac:dyDescent="0.35">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5">
        <f t="shared" si="33"/>
        <v>0</v>
      </c>
    </row>
    <row r="1053" spans="1:12" hidden="1" x14ac:dyDescent="0.35">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5">
        <f t="shared" si="33"/>
        <v>0</v>
      </c>
    </row>
    <row r="1054" spans="1:12" hidden="1" x14ac:dyDescent="0.35">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5">
        <f t="shared" si="33"/>
        <v>0</v>
      </c>
    </row>
    <row r="1055" spans="1:12" hidden="1" x14ac:dyDescent="0.35">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14171900000</v>
      </c>
      <c r="K1055">
        <f>INDEX(GWP!$C$2:$C$13,MATCH(EPS!I1055,GWP!$B$2:$B$13,0))</f>
        <v>0</v>
      </c>
      <c r="L1055" s="5">
        <f t="shared" si="33"/>
        <v>0</v>
      </c>
    </row>
    <row r="1056" spans="1:12" hidden="1" x14ac:dyDescent="0.35">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5">
        <f t="shared" si="33"/>
        <v>0</v>
      </c>
    </row>
    <row r="1057" spans="1:12" hidden="1" x14ac:dyDescent="0.35">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5">
        <f t="shared" si="33"/>
        <v>0</v>
      </c>
    </row>
    <row r="1058" spans="1:12" hidden="1" x14ac:dyDescent="0.35">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5">
        <f t="shared" si="33"/>
        <v>0</v>
      </c>
    </row>
    <row r="1059" spans="1:12" hidden="1" x14ac:dyDescent="0.35">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11765300000</v>
      </c>
      <c r="K1059">
        <f>INDEX(GWP!$C$2:$C$13,MATCH(EPS!I1059,GWP!$B$2:$B$13,0))</f>
        <v>0</v>
      </c>
      <c r="L1059" s="5">
        <f t="shared" si="33"/>
        <v>0</v>
      </c>
    </row>
    <row r="1060" spans="1:12" hidden="1" x14ac:dyDescent="0.35">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5">
        <f t="shared" si="33"/>
        <v>0</v>
      </c>
    </row>
    <row r="1061" spans="1:12" hidden="1" x14ac:dyDescent="0.35">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5">
        <f t="shared" si="33"/>
        <v>0</v>
      </c>
    </row>
    <row r="1062" spans="1:12" hidden="1" x14ac:dyDescent="0.35">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5">
        <f t="shared" si="33"/>
        <v>0</v>
      </c>
    </row>
    <row r="1063" spans="1:12" hidden="1" x14ac:dyDescent="0.35">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5">
        <f t="shared" si="33"/>
        <v>0</v>
      </c>
    </row>
    <row r="1064" spans="1:12" hidden="1" x14ac:dyDescent="0.35">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300995000</v>
      </c>
      <c r="K1064">
        <f>INDEX(GWP!$C$2:$C$13,MATCH(EPS!I1064,GWP!$B$2:$B$13,0))</f>
        <v>0</v>
      </c>
      <c r="L1064" s="5">
        <f t="shared" si="33"/>
        <v>0</v>
      </c>
    </row>
    <row r="1065" spans="1:12" hidden="1" x14ac:dyDescent="0.35">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1268410000</v>
      </c>
      <c r="K1065">
        <f>INDEX(GWP!$C$2:$C$13,MATCH(EPS!I1065,GWP!$B$2:$B$13,0))</f>
        <v>0</v>
      </c>
      <c r="L1065" s="5">
        <f t="shared" si="33"/>
        <v>0</v>
      </c>
    </row>
    <row r="1066" spans="1:12" hidden="1" x14ac:dyDescent="0.35">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5">
        <f t="shared" si="33"/>
        <v>0</v>
      </c>
    </row>
    <row r="1067" spans="1:12" hidden="1" x14ac:dyDescent="0.35">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5">
        <f t="shared" si="33"/>
        <v>0</v>
      </c>
    </row>
    <row r="1068" spans="1:12" hidden="1" x14ac:dyDescent="0.35">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5">
        <f t="shared" si="33"/>
        <v>0</v>
      </c>
    </row>
    <row r="1069" spans="1:12" hidden="1" x14ac:dyDescent="0.35">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5">
        <f t="shared" si="33"/>
        <v>0</v>
      </c>
    </row>
    <row r="1070" spans="1:12" hidden="1" x14ac:dyDescent="0.35">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5">
        <f t="shared" si="33"/>
        <v>0</v>
      </c>
    </row>
    <row r="1071" spans="1:12" hidden="1" x14ac:dyDescent="0.35">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5">
        <f t="shared" si="33"/>
        <v>0</v>
      </c>
    </row>
    <row r="1072" spans="1:12" hidden="1" x14ac:dyDescent="0.35">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5">
        <f t="shared" si="33"/>
        <v>0</v>
      </c>
    </row>
    <row r="1073" spans="1:12" hidden="1" x14ac:dyDescent="0.35">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5">
        <f t="shared" si="33"/>
        <v>0</v>
      </c>
    </row>
    <row r="1074" spans="1:12" hidden="1" x14ac:dyDescent="0.35">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5">
        <f t="shared" si="33"/>
        <v>0</v>
      </c>
    </row>
    <row r="1075" spans="1:12" hidden="1" x14ac:dyDescent="0.35">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13154000000</v>
      </c>
      <c r="K1075">
        <f>INDEX(GWP!$C$2:$C$13,MATCH(EPS!I1075,GWP!$B$2:$B$13,0))</f>
        <v>0</v>
      </c>
      <c r="L1075" s="5">
        <f t="shared" si="33"/>
        <v>0</v>
      </c>
    </row>
    <row r="1076" spans="1:12" hidden="1" x14ac:dyDescent="0.35">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5">
        <f t="shared" si="33"/>
        <v>0</v>
      </c>
    </row>
    <row r="1077" spans="1:12" hidden="1" x14ac:dyDescent="0.35">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5">
        <f t="shared" si="33"/>
        <v>0</v>
      </c>
    </row>
    <row r="1078" spans="1:12" hidden="1" x14ac:dyDescent="0.35">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5">
        <f t="shared" si="33"/>
        <v>0</v>
      </c>
    </row>
    <row r="1079" spans="1:12" hidden="1" x14ac:dyDescent="0.35">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10920200000</v>
      </c>
      <c r="K1079">
        <f>INDEX(GWP!$C$2:$C$13,MATCH(EPS!I1079,GWP!$B$2:$B$13,0))</f>
        <v>0</v>
      </c>
      <c r="L1079" s="5">
        <f t="shared" si="33"/>
        <v>0</v>
      </c>
    </row>
    <row r="1080" spans="1:12" hidden="1" x14ac:dyDescent="0.35">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5">
        <f t="shared" si="33"/>
        <v>0</v>
      </c>
    </row>
    <row r="1081" spans="1:12" hidden="1" x14ac:dyDescent="0.35">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5">
        <f t="shared" si="33"/>
        <v>0</v>
      </c>
    </row>
    <row r="1082" spans="1:12" hidden="1" x14ac:dyDescent="0.35">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5">
        <f t="shared" si="33"/>
        <v>0</v>
      </c>
    </row>
    <row r="1083" spans="1:12" hidden="1" x14ac:dyDescent="0.35">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5">
        <f t="shared" si="33"/>
        <v>0</v>
      </c>
    </row>
    <row r="1084" spans="1:12" hidden="1" x14ac:dyDescent="0.35">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62954100</v>
      </c>
      <c r="K1084">
        <f>INDEX(GWP!$C$2:$C$13,MATCH(EPS!I1084,GWP!$B$2:$B$13,0))</f>
        <v>0</v>
      </c>
      <c r="L1084" s="5">
        <f t="shared" si="33"/>
        <v>0</v>
      </c>
    </row>
    <row r="1085" spans="1:12" hidden="1" x14ac:dyDescent="0.35">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7125720000</v>
      </c>
      <c r="K1085">
        <f>INDEX(GWP!$C$2:$C$13,MATCH(EPS!I1085,GWP!$B$2:$B$13,0))</f>
        <v>0</v>
      </c>
      <c r="L1085" s="5">
        <f t="shared" si="33"/>
        <v>0</v>
      </c>
    </row>
    <row r="1086" spans="1:12" hidden="1" x14ac:dyDescent="0.35">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5">
        <f t="shared" si="33"/>
        <v>0</v>
      </c>
    </row>
    <row r="1087" spans="1:12" hidden="1" x14ac:dyDescent="0.35">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5">
        <f t="shared" si="33"/>
        <v>0</v>
      </c>
    </row>
    <row r="1088" spans="1:12" hidden="1" x14ac:dyDescent="0.35">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5">
        <f t="shared" si="33"/>
        <v>0</v>
      </c>
    </row>
    <row r="1089" spans="1:12" hidden="1" x14ac:dyDescent="0.35">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5">
        <f t="shared" si="33"/>
        <v>0</v>
      </c>
    </row>
    <row r="1090" spans="1:12" hidden="1" x14ac:dyDescent="0.35">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5">
        <f t="shared" si="33"/>
        <v>0</v>
      </c>
    </row>
    <row r="1091" spans="1:12" hidden="1" x14ac:dyDescent="0.35">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5">
        <f t="shared" ref="L1091:L1154" si="35">IF(H1091="g pollutant",K1091*J1091/10^12,IF(H1091="MMTCO2e",J1091,IF(H1091="MWh",J1091,0)))</f>
        <v>0</v>
      </c>
    </row>
    <row r="1092" spans="1:12" hidden="1" x14ac:dyDescent="0.35">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5">
        <f t="shared" si="35"/>
        <v>0</v>
      </c>
    </row>
    <row r="1093" spans="1:12" hidden="1" x14ac:dyDescent="0.35">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5">
        <f t="shared" si="35"/>
        <v>0</v>
      </c>
    </row>
    <row r="1094" spans="1:12" hidden="1" x14ac:dyDescent="0.35">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5">
        <f t="shared" si="35"/>
        <v>0</v>
      </c>
    </row>
    <row r="1095" spans="1:12" hidden="1" x14ac:dyDescent="0.35">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73896900000</v>
      </c>
      <c r="K1095">
        <f>INDEX(GWP!$C$2:$C$13,MATCH(EPS!I1095,GWP!$B$2:$B$13,0))</f>
        <v>0</v>
      </c>
      <c r="L1095" s="5">
        <f t="shared" si="35"/>
        <v>0</v>
      </c>
    </row>
    <row r="1096" spans="1:12" hidden="1" x14ac:dyDescent="0.35">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5">
        <f t="shared" si="35"/>
        <v>0</v>
      </c>
    </row>
    <row r="1097" spans="1:12" hidden="1" x14ac:dyDescent="0.35">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5">
        <f t="shared" si="35"/>
        <v>0</v>
      </c>
    </row>
    <row r="1098" spans="1:12" hidden="1" x14ac:dyDescent="0.35">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5">
        <f t="shared" si="35"/>
        <v>0</v>
      </c>
    </row>
    <row r="1099" spans="1:12" hidden="1" x14ac:dyDescent="0.35">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61348000000</v>
      </c>
      <c r="K1099">
        <f>INDEX(GWP!$C$2:$C$13,MATCH(EPS!I1099,GWP!$B$2:$B$13,0))</f>
        <v>0</v>
      </c>
      <c r="L1099" s="5">
        <f t="shared" si="35"/>
        <v>0</v>
      </c>
    </row>
    <row r="1100" spans="1:12" hidden="1" x14ac:dyDescent="0.35">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5">
        <f t="shared" si="35"/>
        <v>0</v>
      </c>
    </row>
    <row r="1101" spans="1:12" hidden="1" x14ac:dyDescent="0.35">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5">
        <f t="shared" si="35"/>
        <v>0</v>
      </c>
    </row>
    <row r="1102" spans="1:12" hidden="1" x14ac:dyDescent="0.35">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5">
        <f t="shared" si="35"/>
        <v>0</v>
      </c>
    </row>
    <row r="1103" spans="1:12" hidden="1" x14ac:dyDescent="0.35">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5">
        <f t="shared" si="35"/>
        <v>0</v>
      </c>
    </row>
    <row r="1104" spans="1:12" hidden="1" x14ac:dyDescent="0.35">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55695800</v>
      </c>
      <c r="K1104">
        <f>INDEX(GWP!$C$2:$C$13,MATCH(EPS!I1104,GWP!$B$2:$B$13,0))</f>
        <v>0</v>
      </c>
      <c r="L1104" s="5">
        <f t="shared" si="35"/>
        <v>0</v>
      </c>
    </row>
    <row r="1105" spans="1:12" hidden="1" x14ac:dyDescent="0.35">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404272000</v>
      </c>
      <c r="K1105">
        <f>INDEX(GWP!$C$2:$C$13,MATCH(EPS!I1105,GWP!$B$2:$B$13,0))</f>
        <v>0</v>
      </c>
      <c r="L1105" s="5">
        <f t="shared" si="35"/>
        <v>0</v>
      </c>
    </row>
    <row r="1106" spans="1:12" hidden="1" x14ac:dyDescent="0.35">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5">
        <f t="shared" si="35"/>
        <v>0</v>
      </c>
    </row>
    <row r="1107" spans="1:12" hidden="1" x14ac:dyDescent="0.35">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5">
        <f t="shared" si="35"/>
        <v>0</v>
      </c>
    </row>
    <row r="1108" spans="1:12" hidden="1" x14ac:dyDescent="0.35">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5">
        <f t="shared" si="35"/>
        <v>0</v>
      </c>
    </row>
    <row r="1109" spans="1:12" hidden="1" x14ac:dyDescent="0.35">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5">
        <f t="shared" si="35"/>
        <v>0</v>
      </c>
    </row>
    <row r="1110" spans="1:12" hidden="1" x14ac:dyDescent="0.35">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5">
        <f t="shared" si="35"/>
        <v>0</v>
      </c>
    </row>
    <row r="1111" spans="1:12" hidden="1" x14ac:dyDescent="0.35">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5">
        <f t="shared" si="35"/>
        <v>0</v>
      </c>
    </row>
    <row r="1112" spans="1:12" hidden="1" x14ac:dyDescent="0.35">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5">
        <f t="shared" si="35"/>
        <v>0</v>
      </c>
    </row>
    <row r="1113" spans="1:12" hidden="1" x14ac:dyDescent="0.35">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5">
        <f t="shared" si="35"/>
        <v>0</v>
      </c>
    </row>
    <row r="1114" spans="1:12" hidden="1" x14ac:dyDescent="0.35">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5">
        <f t="shared" si="35"/>
        <v>0</v>
      </c>
    </row>
    <row r="1115" spans="1:12" hidden="1" x14ac:dyDescent="0.35">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4192480000</v>
      </c>
      <c r="K1115">
        <f>INDEX(GWP!$C$2:$C$13,MATCH(EPS!I1115,GWP!$B$2:$B$13,0))</f>
        <v>0</v>
      </c>
      <c r="L1115" s="5">
        <f t="shared" si="35"/>
        <v>0</v>
      </c>
    </row>
    <row r="1116" spans="1:12" hidden="1" x14ac:dyDescent="0.35">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5">
        <f t="shared" si="35"/>
        <v>0</v>
      </c>
    </row>
    <row r="1117" spans="1:12" hidden="1" x14ac:dyDescent="0.35">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5">
        <f t="shared" si="35"/>
        <v>0</v>
      </c>
    </row>
    <row r="1118" spans="1:12" hidden="1" x14ac:dyDescent="0.35">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5">
        <f t="shared" si="35"/>
        <v>0</v>
      </c>
    </row>
    <row r="1119" spans="1:12" hidden="1" x14ac:dyDescent="0.35">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3480530000</v>
      </c>
      <c r="K1119">
        <f>INDEX(GWP!$C$2:$C$13,MATCH(EPS!I1119,GWP!$B$2:$B$13,0))</f>
        <v>0</v>
      </c>
      <c r="L1119" s="5">
        <f t="shared" si="35"/>
        <v>0</v>
      </c>
    </row>
    <row r="1120" spans="1:12" hidden="1" x14ac:dyDescent="0.35">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5">
        <f t="shared" si="35"/>
        <v>0</v>
      </c>
    </row>
    <row r="1121" spans="1:12" hidden="1" x14ac:dyDescent="0.35">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5">
        <f t="shared" si="35"/>
        <v>0</v>
      </c>
    </row>
    <row r="1122" spans="1:12" hidden="1" x14ac:dyDescent="0.35">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5">
        <f t="shared" si="35"/>
        <v>0</v>
      </c>
    </row>
    <row r="1123" spans="1:12" hidden="1" x14ac:dyDescent="0.35">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5">
        <f t="shared" si="35"/>
        <v>0</v>
      </c>
    </row>
    <row r="1124" spans="1:12" hidden="1" x14ac:dyDescent="0.35">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105467000</v>
      </c>
      <c r="K1124">
        <f>INDEX(GWP!$C$2:$C$13,MATCH(EPS!I1124,GWP!$B$2:$B$13,0))</f>
        <v>0</v>
      </c>
      <c r="L1124" s="5">
        <f t="shared" si="35"/>
        <v>0</v>
      </c>
    </row>
    <row r="1125" spans="1:12" hidden="1" x14ac:dyDescent="0.35">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427575000</v>
      </c>
      <c r="K1125">
        <f>INDEX(GWP!$C$2:$C$13,MATCH(EPS!I1125,GWP!$B$2:$B$13,0))</f>
        <v>0</v>
      </c>
      <c r="L1125" s="5">
        <f t="shared" si="35"/>
        <v>0</v>
      </c>
    </row>
    <row r="1126" spans="1:12" hidden="1" x14ac:dyDescent="0.35">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5">
        <f t="shared" si="35"/>
        <v>0</v>
      </c>
    </row>
    <row r="1127" spans="1:12" hidden="1" x14ac:dyDescent="0.35">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5">
        <f t="shared" si="35"/>
        <v>0</v>
      </c>
    </row>
    <row r="1128" spans="1:12" hidden="1" x14ac:dyDescent="0.35">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5">
        <f t="shared" si="35"/>
        <v>0</v>
      </c>
    </row>
    <row r="1129" spans="1:12" hidden="1" x14ac:dyDescent="0.35">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5">
        <f t="shared" si="35"/>
        <v>0</v>
      </c>
    </row>
    <row r="1130" spans="1:12" hidden="1" x14ac:dyDescent="0.35">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5">
        <f t="shared" si="35"/>
        <v>0</v>
      </c>
    </row>
    <row r="1131" spans="1:12" hidden="1" x14ac:dyDescent="0.35">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5">
        <f t="shared" si="35"/>
        <v>0</v>
      </c>
    </row>
    <row r="1132" spans="1:12" hidden="1" x14ac:dyDescent="0.35">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5">
        <f t="shared" si="35"/>
        <v>0</v>
      </c>
    </row>
    <row r="1133" spans="1:12" hidden="1" x14ac:dyDescent="0.35">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5">
        <f t="shared" si="35"/>
        <v>0</v>
      </c>
    </row>
    <row r="1134" spans="1:12" hidden="1" x14ac:dyDescent="0.35">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5">
        <f t="shared" si="35"/>
        <v>0</v>
      </c>
    </row>
    <row r="1135" spans="1:12" hidden="1" x14ac:dyDescent="0.35">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4434140000</v>
      </c>
      <c r="K1135">
        <f>INDEX(GWP!$C$2:$C$13,MATCH(EPS!I1135,GWP!$B$2:$B$13,0))</f>
        <v>0</v>
      </c>
      <c r="L1135" s="5">
        <f t="shared" si="35"/>
        <v>0</v>
      </c>
    </row>
    <row r="1136" spans="1:12" hidden="1" x14ac:dyDescent="0.35">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5">
        <f t="shared" si="35"/>
        <v>0</v>
      </c>
    </row>
    <row r="1137" spans="1:12" hidden="1" x14ac:dyDescent="0.35">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5">
        <f t="shared" si="35"/>
        <v>0</v>
      </c>
    </row>
    <row r="1138" spans="1:12" hidden="1" x14ac:dyDescent="0.35">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5">
        <f t="shared" si="35"/>
        <v>0</v>
      </c>
    </row>
    <row r="1139" spans="1:12" hidden="1" x14ac:dyDescent="0.35">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3681150000</v>
      </c>
      <c r="K1139">
        <f>INDEX(GWP!$C$2:$C$13,MATCH(EPS!I1139,GWP!$B$2:$B$13,0))</f>
        <v>0</v>
      </c>
      <c r="L1139" s="5">
        <f t="shared" si="35"/>
        <v>0</v>
      </c>
    </row>
    <row r="1140" spans="1:12" hidden="1" x14ac:dyDescent="0.35">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5">
        <f t="shared" si="35"/>
        <v>0</v>
      </c>
    </row>
    <row r="1141" spans="1:12" hidden="1" x14ac:dyDescent="0.35">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5">
        <f t="shared" si="35"/>
        <v>0</v>
      </c>
    </row>
    <row r="1142" spans="1:12" hidden="1" x14ac:dyDescent="0.35">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25</v>
      </c>
      <c r="L1142" s="5">
        <f t="shared" si="35"/>
        <v>0</v>
      </c>
    </row>
    <row r="1143" spans="1:12" hidden="1" x14ac:dyDescent="0.35">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25</v>
      </c>
      <c r="L1143" s="5">
        <f t="shared" si="35"/>
        <v>0</v>
      </c>
    </row>
    <row r="1144" spans="1:12" hidden="1" x14ac:dyDescent="0.35">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444382000</v>
      </c>
      <c r="K1144">
        <f>INDEX(GWP!$C$2:$C$13,MATCH(EPS!I1144,GWP!$B$2:$B$13,0))</f>
        <v>25</v>
      </c>
      <c r="L1144" s="5">
        <f t="shared" si="35"/>
        <v>1.1109549999999999E-2</v>
      </c>
    </row>
    <row r="1145" spans="1:12" hidden="1" x14ac:dyDescent="0.35">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142668000</v>
      </c>
      <c r="K1145">
        <f>INDEX(GWP!$C$2:$C$13,MATCH(EPS!I1145,GWP!$B$2:$B$13,0))</f>
        <v>25</v>
      </c>
      <c r="L1145" s="5">
        <f t="shared" si="35"/>
        <v>3.5666999999999999E-3</v>
      </c>
    </row>
    <row r="1146" spans="1:12" hidden="1" x14ac:dyDescent="0.35">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25</v>
      </c>
      <c r="L1146" s="5">
        <f t="shared" si="35"/>
        <v>0</v>
      </c>
    </row>
    <row r="1147" spans="1:12" hidden="1" x14ac:dyDescent="0.35">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25</v>
      </c>
      <c r="L1147" s="5">
        <f t="shared" si="35"/>
        <v>0</v>
      </c>
    </row>
    <row r="1148" spans="1:12" hidden="1" x14ac:dyDescent="0.35">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25</v>
      </c>
      <c r="L1148" s="5">
        <f t="shared" si="35"/>
        <v>0</v>
      </c>
    </row>
    <row r="1149" spans="1:12" hidden="1" x14ac:dyDescent="0.35">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25</v>
      </c>
      <c r="L1149" s="5">
        <f t="shared" si="35"/>
        <v>0</v>
      </c>
    </row>
    <row r="1150" spans="1:12" hidden="1" x14ac:dyDescent="0.35">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25</v>
      </c>
      <c r="L1150" s="5">
        <f t="shared" si="35"/>
        <v>0</v>
      </c>
    </row>
    <row r="1151" spans="1:12" hidden="1" x14ac:dyDescent="0.35">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25</v>
      </c>
      <c r="L1151" s="5">
        <f t="shared" si="35"/>
        <v>0</v>
      </c>
    </row>
    <row r="1152" spans="1:12" hidden="1" x14ac:dyDescent="0.35">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25</v>
      </c>
      <c r="L1152" s="5">
        <f t="shared" si="35"/>
        <v>0</v>
      </c>
    </row>
    <row r="1153" spans="1:12" hidden="1" x14ac:dyDescent="0.35">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25</v>
      </c>
      <c r="L1153" s="5">
        <f t="shared" si="35"/>
        <v>0</v>
      </c>
    </row>
    <row r="1154" spans="1:12" hidden="1" x14ac:dyDescent="0.35">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25</v>
      </c>
      <c r="L1154" s="5">
        <f t="shared" si="35"/>
        <v>0</v>
      </c>
    </row>
    <row r="1155" spans="1:12" hidden="1" x14ac:dyDescent="0.35">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1479530000</v>
      </c>
      <c r="K1155">
        <f>INDEX(GWP!$C$2:$C$13,MATCH(EPS!I1155,GWP!$B$2:$B$13,0))</f>
        <v>25</v>
      </c>
      <c r="L1155" s="5">
        <f t="shared" ref="L1155:L1218" si="37">IF(H1155="g pollutant",K1155*J1155/10^12,IF(H1155="MMTCO2e",J1155,IF(H1155="MWh",J1155,0)))</f>
        <v>3.698825E-2</v>
      </c>
    </row>
    <row r="1156" spans="1:12" hidden="1" x14ac:dyDescent="0.35">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25</v>
      </c>
      <c r="L1156" s="5">
        <f t="shared" si="37"/>
        <v>0</v>
      </c>
    </row>
    <row r="1157" spans="1:12" hidden="1" x14ac:dyDescent="0.35">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25</v>
      </c>
      <c r="L1157" s="5">
        <f t="shared" si="37"/>
        <v>0</v>
      </c>
    </row>
    <row r="1158" spans="1:12" hidden="1" x14ac:dyDescent="0.35">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25</v>
      </c>
      <c r="L1158" s="5">
        <f t="shared" si="37"/>
        <v>0</v>
      </c>
    </row>
    <row r="1159" spans="1:12" hidden="1" x14ac:dyDescent="0.35">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1228280000</v>
      </c>
      <c r="K1159">
        <f>INDEX(GWP!$C$2:$C$13,MATCH(EPS!I1159,GWP!$B$2:$B$13,0))</f>
        <v>25</v>
      </c>
      <c r="L1159" s="5">
        <f t="shared" si="37"/>
        <v>3.0707000000000002E-2</v>
      </c>
    </row>
    <row r="1160" spans="1:12" hidden="1" x14ac:dyDescent="0.35">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25</v>
      </c>
      <c r="L1160" s="5">
        <f t="shared" si="37"/>
        <v>0</v>
      </c>
    </row>
    <row r="1161" spans="1:12" hidden="1" x14ac:dyDescent="0.35">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25</v>
      </c>
      <c r="L1161" s="5">
        <f t="shared" si="37"/>
        <v>0</v>
      </c>
    </row>
    <row r="1162" spans="1:12" hidden="1" x14ac:dyDescent="0.35">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298</v>
      </c>
      <c r="L1162" s="5">
        <f t="shared" si="37"/>
        <v>0</v>
      </c>
    </row>
    <row r="1163" spans="1:12" hidden="1" x14ac:dyDescent="0.35">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298</v>
      </c>
      <c r="L1163" s="5">
        <f t="shared" si="37"/>
        <v>0</v>
      </c>
    </row>
    <row r="1164" spans="1:12" hidden="1" x14ac:dyDescent="0.35">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88876400</v>
      </c>
      <c r="K1164">
        <f>INDEX(GWP!$C$2:$C$13,MATCH(EPS!I1164,GWP!$B$2:$B$13,0))</f>
        <v>298</v>
      </c>
      <c r="L1164" s="5">
        <f t="shared" si="37"/>
        <v>2.64851672E-2</v>
      </c>
    </row>
    <row r="1165" spans="1:12" hidden="1" x14ac:dyDescent="0.35">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28533500</v>
      </c>
      <c r="K1165">
        <f>INDEX(GWP!$C$2:$C$13,MATCH(EPS!I1165,GWP!$B$2:$B$13,0))</f>
        <v>298</v>
      </c>
      <c r="L1165" s="5">
        <f t="shared" si="37"/>
        <v>8.5029830000000004E-3</v>
      </c>
    </row>
    <row r="1166" spans="1:12" hidden="1" x14ac:dyDescent="0.35">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298</v>
      </c>
      <c r="L1166" s="5">
        <f t="shared" si="37"/>
        <v>0</v>
      </c>
    </row>
    <row r="1167" spans="1:12" hidden="1" x14ac:dyDescent="0.35">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298</v>
      </c>
      <c r="L1167" s="5">
        <f t="shared" si="37"/>
        <v>0</v>
      </c>
    </row>
    <row r="1168" spans="1:12" hidden="1" x14ac:dyDescent="0.35">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298</v>
      </c>
      <c r="L1168" s="5">
        <f t="shared" si="37"/>
        <v>0</v>
      </c>
    </row>
    <row r="1169" spans="1:12" hidden="1" x14ac:dyDescent="0.35">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298</v>
      </c>
      <c r="L1169" s="5">
        <f t="shared" si="37"/>
        <v>0</v>
      </c>
    </row>
    <row r="1170" spans="1:12" hidden="1" x14ac:dyDescent="0.35">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298</v>
      </c>
      <c r="L1170" s="5">
        <f t="shared" si="37"/>
        <v>0</v>
      </c>
    </row>
    <row r="1171" spans="1:12" hidden="1" x14ac:dyDescent="0.35">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298</v>
      </c>
      <c r="L1171" s="5">
        <f t="shared" si="37"/>
        <v>0</v>
      </c>
    </row>
    <row r="1172" spans="1:12" hidden="1" x14ac:dyDescent="0.35">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298</v>
      </c>
      <c r="L1172" s="5">
        <f t="shared" si="37"/>
        <v>0</v>
      </c>
    </row>
    <row r="1173" spans="1:12" hidden="1" x14ac:dyDescent="0.35">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298</v>
      </c>
      <c r="L1173" s="5">
        <f t="shared" si="37"/>
        <v>0</v>
      </c>
    </row>
    <row r="1174" spans="1:12" hidden="1" x14ac:dyDescent="0.35">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298</v>
      </c>
      <c r="L1174" s="5">
        <f t="shared" si="37"/>
        <v>0</v>
      </c>
    </row>
    <row r="1175" spans="1:12" hidden="1" x14ac:dyDescent="0.35">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295905000</v>
      </c>
      <c r="K1175">
        <f>INDEX(GWP!$C$2:$C$13,MATCH(EPS!I1175,GWP!$B$2:$B$13,0))</f>
        <v>298</v>
      </c>
      <c r="L1175" s="5">
        <f t="shared" si="37"/>
        <v>8.8179690000000005E-2</v>
      </c>
    </row>
    <row r="1176" spans="1:12" hidden="1" x14ac:dyDescent="0.35">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298</v>
      </c>
      <c r="L1176" s="5">
        <f t="shared" si="37"/>
        <v>0</v>
      </c>
    </row>
    <row r="1177" spans="1:12" hidden="1" x14ac:dyDescent="0.35">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298</v>
      </c>
      <c r="L1177" s="5">
        <f t="shared" si="37"/>
        <v>0</v>
      </c>
    </row>
    <row r="1178" spans="1:12" hidden="1" x14ac:dyDescent="0.35">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298</v>
      </c>
      <c r="L1178" s="5">
        <f t="shared" si="37"/>
        <v>0</v>
      </c>
    </row>
    <row r="1179" spans="1:12" hidden="1" x14ac:dyDescent="0.35">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245656000</v>
      </c>
      <c r="K1179">
        <f>INDEX(GWP!$C$2:$C$13,MATCH(EPS!I1179,GWP!$B$2:$B$13,0))</f>
        <v>298</v>
      </c>
      <c r="L1179" s="5">
        <f t="shared" si="37"/>
        <v>7.3205487999999999E-2</v>
      </c>
    </row>
    <row r="1180" spans="1:12" hidden="1" x14ac:dyDescent="0.35">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298</v>
      </c>
      <c r="L1180" s="5">
        <f t="shared" si="37"/>
        <v>0</v>
      </c>
    </row>
    <row r="1181" spans="1:12" hidden="1" x14ac:dyDescent="0.35">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298</v>
      </c>
      <c r="L1181" s="5">
        <f t="shared" si="37"/>
        <v>0</v>
      </c>
    </row>
    <row r="1182" spans="1:12" hidden="1" x14ac:dyDescent="0.35">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5">
        <f t="shared" si="37"/>
        <v>0</v>
      </c>
    </row>
    <row r="1183" spans="1:12" hidden="1" x14ac:dyDescent="0.35">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5">
        <f t="shared" si="37"/>
        <v>0</v>
      </c>
    </row>
    <row r="1184" spans="1:12" hidden="1" x14ac:dyDescent="0.35">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5">
        <f t="shared" si="37"/>
        <v>0</v>
      </c>
    </row>
    <row r="1185" spans="1:12" hidden="1" x14ac:dyDescent="0.35">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5">
        <f t="shared" si="37"/>
        <v>0</v>
      </c>
    </row>
    <row r="1186" spans="1:12" hidden="1" x14ac:dyDescent="0.35">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5">
        <f t="shared" si="37"/>
        <v>0</v>
      </c>
    </row>
    <row r="1187" spans="1:12" hidden="1" x14ac:dyDescent="0.35">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5">
        <f t="shared" si="37"/>
        <v>0</v>
      </c>
    </row>
    <row r="1188" spans="1:12" hidden="1" x14ac:dyDescent="0.35">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5">
        <f t="shared" si="37"/>
        <v>0</v>
      </c>
    </row>
    <row r="1189" spans="1:12" hidden="1" x14ac:dyDescent="0.35">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5">
        <f t="shared" si="37"/>
        <v>0</v>
      </c>
    </row>
    <row r="1190" spans="1:12" hidden="1" x14ac:dyDescent="0.35">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5">
        <f t="shared" si="37"/>
        <v>0</v>
      </c>
    </row>
    <row r="1191" spans="1:12" hidden="1" x14ac:dyDescent="0.35">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5">
        <f t="shared" si="37"/>
        <v>0</v>
      </c>
    </row>
    <row r="1192" spans="1:12" hidden="1" x14ac:dyDescent="0.35">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5">
        <f t="shared" si="37"/>
        <v>0</v>
      </c>
    </row>
    <row r="1193" spans="1:12" hidden="1" x14ac:dyDescent="0.35">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5">
        <f t="shared" si="37"/>
        <v>0</v>
      </c>
    </row>
    <row r="1194" spans="1:12" hidden="1" x14ac:dyDescent="0.35">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5">
        <f t="shared" si="37"/>
        <v>0</v>
      </c>
    </row>
    <row r="1195" spans="1:12" hidden="1" x14ac:dyDescent="0.35">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5">
        <f t="shared" si="37"/>
        <v>0</v>
      </c>
    </row>
    <row r="1196" spans="1:12" hidden="1" x14ac:dyDescent="0.35">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5">
        <f t="shared" si="37"/>
        <v>0</v>
      </c>
    </row>
    <row r="1197" spans="1:12" hidden="1" x14ac:dyDescent="0.35">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5">
        <f t="shared" si="37"/>
        <v>0</v>
      </c>
    </row>
    <row r="1198" spans="1:12" hidden="1" x14ac:dyDescent="0.35">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5">
        <f t="shared" si="37"/>
        <v>0</v>
      </c>
    </row>
    <row r="1199" spans="1:12" hidden="1" x14ac:dyDescent="0.35">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5">
        <f t="shared" si="37"/>
        <v>0</v>
      </c>
    </row>
    <row r="1200" spans="1:12" hidden="1" x14ac:dyDescent="0.35">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5">
        <f t="shared" si="37"/>
        <v>0</v>
      </c>
    </row>
    <row r="1201" spans="1:12" hidden="1" x14ac:dyDescent="0.35">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5">
        <f t="shared" si="37"/>
        <v>0</v>
      </c>
    </row>
    <row r="1202" spans="1:12" hidden="1" x14ac:dyDescent="0.35">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5">
        <f t="shared" si="37"/>
        <v>0</v>
      </c>
    </row>
    <row r="1203" spans="1:12" hidden="1" x14ac:dyDescent="0.35">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5">
        <f t="shared" si="37"/>
        <v>0</v>
      </c>
    </row>
    <row r="1204" spans="1:12" hidden="1" x14ac:dyDescent="0.35">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1067000000000</v>
      </c>
      <c r="K1204">
        <f>INDEX(GWP!$C$2:$C$13,MATCH(EPS!I1204,GWP!$B$2:$B$13,0))</f>
        <v>1</v>
      </c>
      <c r="L1204" s="5">
        <f t="shared" si="37"/>
        <v>1.0669999999999999</v>
      </c>
    </row>
    <row r="1205" spans="1:12" hidden="1" x14ac:dyDescent="0.35">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5">
        <f t="shared" si="37"/>
        <v>0</v>
      </c>
    </row>
    <row r="1206" spans="1:12" hidden="1" x14ac:dyDescent="0.35">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5">
        <f t="shared" si="37"/>
        <v>0</v>
      </c>
    </row>
    <row r="1207" spans="1:12" hidden="1" x14ac:dyDescent="0.35">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5">
        <f t="shared" si="37"/>
        <v>0</v>
      </c>
    </row>
    <row r="1208" spans="1:12" hidden="1" x14ac:dyDescent="0.35">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5">
        <f t="shared" si="37"/>
        <v>0</v>
      </c>
    </row>
    <row r="1209" spans="1:12" hidden="1" x14ac:dyDescent="0.35">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5">
        <f t="shared" si="37"/>
        <v>0</v>
      </c>
    </row>
    <row r="1210" spans="1:12" hidden="1" x14ac:dyDescent="0.35">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5">
        <f t="shared" si="37"/>
        <v>0</v>
      </c>
    </row>
    <row r="1211" spans="1:12" hidden="1" x14ac:dyDescent="0.35">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5">
        <f t="shared" si="37"/>
        <v>0</v>
      </c>
    </row>
    <row r="1212" spans="1:12" hidden="1" x14ac:dyDescent="0.35">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5">
        <f t="shared" si="37"/>
        <v>0</v>
      </c>
    </row>
    <row r="1213" spans="1:12" hidden="1" x14ac:dyDescent="0.35">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5">
        <f t="shared" si="37"/>
        <v>0</v>
      </c>
    </row>
    <row r="1214" spans="1:12" hidden="1" x14ac:dyDescent="0.35">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5">
        <f t="shared" si="37"/>
        <v>0</v>
      </c>
    </row>
    <row r="1215" spans="1:12" hidden="1" x14ac:dyDescent="0.35">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5">
        <f t="shared" si="37"/>
        <v>0</v>
      </c>
    </row>
    <row r="1216" spans="1:12" hidden="1" x14ac:dyDescent="0.35">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5">
        <f t="shared" si="37"/>
        <v>0</v>
      </c>
    </row>
    <row r="1217" spans="1:12" hidden="1" x14ac:dyDescent="0.35">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5">
        <f t="shared" si="37"/>
        <v>0</v>
      </c>
    </row>
    <row r="1218" spans="1:12" hidden="1" x14ac:dyDescent="0.35">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5">
        <f t="shared" si="37"/>
        <v>0</v>
      </c>
    </row>
    <row r="1219" spans="1:12" hidden="1" x14ac:dyDescent="0.35">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5">
        <f t="shared" ref="L1219:L1282" si="39">IF(H1219="g pollutant",K1219*J1219/10^12,IF(H1219="MMTCO2e",J1219,IF(H1219="MWh",J1219,0)))</f>
        <v>0</v>
      </c>
    </row>
    <row r="1220" spans="1:12" hidden="1" x14ac:dyDescent="0.35">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5">
        <f t="shared" si="39"/>
        <v>0</v>
      </c>
    </row>
    <row r="1221" spans="1:12" hidden="1" x14ac:dyDescent="0.35">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5">
        <f t="shared" si="39"/>
        <v>0</v>
      </c>
    </row>
    <row r="1222" spans="1:12" hidden="1" x14ac:dyDescent="0.35">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5">
        <f t="shared" si="39"/>
        <v>0</v>
      </c>
    </row>
    <row r="1223" spans="1:12" hidden="1" x14ac:dyDescent="0.35">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5">
        <f t="shared" si="39"/>
        <v>0</v>
      </c>
    </row>
    <row r="1224" spans="1:12" hidden="1" x14ac:dyDescent="0.35">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756933000</v>
      </c>
      <c r="K1224">
        <f>INDEX(GWP!$C$2:$C$13,MATCH(EPS!I1224,GWP!$B$2:$B$13,0))</f>
        <v>0</v>
      </c>
      <c r="L1224" s="5">
        <f t="shared" si="39"/>
        <v>0</v>
      </c>
    </row>
    <row r="1225" spans="1:12" hidden="1" x14ac:dyDescent="0.35">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5">
        <f t="shared" si="39"/>
        <v>0</v>
      </c>
    </row>
    <row r="1226" spans="1:12" hidden="1" x14ac:dyDescent="0.35">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77884400</v>
      </c>
      <c r="K1226">
        <f>INDEX(GWP!$C$2:$C$13,MATCH(EPS!I1226,GWP!$B$2:$B$13,0))</f>
        <v>0</v>
      </c>
      <c r="L1226" s="5">
        <f t="shared" si="39"/>
        <v>0</v>
      </c>
    </row>
    <row r="1227" spans="1:12" hidden="1" x14ac:dyDescent="0.35">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5">
        <f t="shared" si="39"/>
        <v>0</v>
      </c>
    </row>
    <row r="1228" spans="1:12" hidden="1" x14ac:dyDescent="0.35">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5">
        <f t="shared" si="39"/>
        <v>0</v>
      </c>
    </row>
    <row r="1229" spans="1:12" hidden="1" x14ac:dyDescent="0.35">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5">
        <f t="shared" si="39"/>
        <v>0</v>
      </c>
    </row>
    <row r="1230" spans="1:12" hidden="1" x14ac:dyDescent="0.35">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5">
        <f t="shared" si="39"/>
        <v>0</v>
      </c>
    </row>
    <row r="1231" spans="1:12" hidden="1" x14ac:dyDescent="0.35">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5">
        <f t="shared" si="39"/>
        <v>0</v>
      </c>
    </row>
    <row r="1232" spans="1:12" hidden="1" x14ac:dyDescent="0.35">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5">
        <f t="shared" si="39"/>
        <v>0</v>
      </c>
    </row>
    <row r="1233" spans="1:12" hidden="1" x14ac:dyDescent="0.35">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5">
        <f t="shared" si="39"/>
        <v>0</v>
      </c>
    </row>
    <row r="1234" spans="1:12" hidden="1" x14ac:dyDescent="0.35">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5">
        <f t="shared" si="39"/>
        <v>0</v>
      </c>
    </row>
    <row r="1235" spans="1:12" hidden="1" x14ac:dyDescent="0.35">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5">
        <f t="shared" si="39"/>
        <v>0</v>
      </c>
    </row>
    <row r="1236" spans="1:12" hidden="1" x14ac:dyDescent="0.35">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5">
        <f t="shared" si="39"/>
        <v>0</v>
      </c>
    </row>
    <row r="1237" spans="1:12" hidden="1" x14ac:dyDescent="0.35">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5">
        <f t="shared" si="39"/>
        <v>0</v>
      </c>
    </row>
    <row r="1238" spans="1:12" hidden="1" x14ac:dyDescent="0.35">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5">
        <f t="shared" si="39"/>
        <v>0</v>
      </c>
    </row>
    <row r="1239" spans="1:12" hidden="1" x14ac:dyDescent="0.35">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5">
        <f t="shared" si="39"/>
        <v>0</v>
      </c>
    </row>
    <row r="1240" spans="1:12" hidden="1" x14ac:dyDescent="0.35">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5">
        <f t="shared" si="39"/>
        <v>0</v>
      </c>
    </row>
    <row r="1241" spans="1:12" hidden="1" x14ac:dyDescent="0.35">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5">
        <f t="shared" si="39"/>
        <v>0</v>
      </c>
    </row>
    <row r="1242" spans="1:12" hidden="1" x14ac:dyDescent="0.35">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5">
        <f t="shared" si="39"/>
        <v>0</v>
      </c>
    </row>
    <row r="1243" spans="1:12" hidden="1" x14ac:dyDescent="0.35">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5">
        <f t="shared" si="39"/>
        <v>0</v>
      </c>
    </row>
    <row r="1244" spans="1:12" hidden="1" x14ac:dyDescent="0.35">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8566060000</v>
      </c>
      <c r="K1244">
        <f>INDEX(GWP!$C$2:$C$13,MATCH(EPS!I1244,GWP!$B$2:$B$13,0))</f>
        <v>0</v>
      </c>
      <c r="L1244" s="5">
        <f t="shared" si="39"/>
        <v>0</v>
      </c>
    </row>
    <row r="1245" spans="1:12" hidden="1" x14ac:dyDescent="0.35">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5">
        <f t="shared" si="39"/>
        <v>0</v>
      </c>
    </row>
    <row r="1246" spans="1:12" hidden="1" x14ac:dyDescent="0.35">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943163000</v>
      </c>
      <c r="K1246">
        <f>INDEX(GWP!$C$2:$C$13,MATCH(EPS!I1246,GWP!$B$2:$B$13,0))</f>
        <v>0</v>
      </c>
      <c r="L1246" s="5">
        <f t="shared" si="39"/>
        <v>0</v>
      </c>
    </row>
    <row r="1247" spans="1:12" hidden="1" x14ac:dyDescent="0.35">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5">
        <f t="shared" si="39"/>
        <v>0</v>
      </c>
    </row>
    <row r="1248" spans="1:12" hidden="1" x14ac:dyDescent="0.35">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5">
        <f t="shared" si="39"/>
        <v>0</v>
      </c>
    </row>
    <row r="1249" spans="1:12" hidden="1" x14ac:dyDescent="0.35">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5">
        <f t="shared" si="39"/>
        <v>0</v>
      </c>
    </row>
    <row r="1250" spans="1:12" hidden="1" x14ac:dyDescent="0.35">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5">
        <f t="shared" si="39"/>
        <v>0</v>
      </c>
    </row>
    <row r="1251" spans="1:12" hidden="1" x14ac:dyDescent="0.35">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5">
        <f t="shared" si="39"/>
        <v>0</v>
      </c>
    </row>
    <row r="1252" spans="1:12" hidden="1" x14ac:dyDescent="0.35">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5">
        <f t="shared" si="39"/>
        <v>0</v>
      </c>
    </row>
    <row r="1253" spans="1:12" hidden="1" x14ac:dyDescent="0.35">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5">
        <f t="shared" si="39"/>
        <v>0</v>
      </c>
    </row>
    <row r="1254" spans="1:12" hidden="1" x14ac:dyDescent="0.35">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5">
        <f t="shared" si="39"/>
        <v>0</v>
      </c>
    </row>
    <row r="1255" spans="1:12" hidden="1" x14ac:dyDescent="0.35">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5">
        <f t="shared" si="39"/>
        <v>0</v>
      </c>
    </row>
    <row r="1256" spans="1:12" hidden="1" x14ac:dyDescent="0.35">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5">
        <f t="shared" si="39"/>
        <v>0</v>
      </c>
    </row>
    <row r="1257" spans="1:12" hidden="1" x14ac:dyDescent="0.35">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5">
        <f t="shared" si="39"/>
        <v>0</v>
      </c>
    </row>
    <row r="1258" spans="1:12" hidden="1" x14ac:dyDescent="0.35">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5">
        <f t="shared" si="39"/>
        <v>0</v>
      </c>
    </row>
    <row r="1259" spans="1:12" hidden="1" x14ac:dyDescent="0.35">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5">
        <f t="shared" si="39"/>
        <v>0</v>
      </c>
    </row>
    <row r="1260" spans="1:12" hidden="1" x14ac:dyDescent="0.35">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5">
        <f t="shared" si="39"/>
        <v>0</v>
      </c>
    </row>
    <row r="1261" spans="1:12" hidden="1" x14ac:dyDescent="0.35">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5">
        <f t="shared" si="39"/>
        <v>0</v>
      </c>
    </row>
    <row r="1262" spans="1:12" hidden="1" x14ac:dyDescent="0.35">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5">
        <f t="shared" si="39"/>
        <v>0</v>
      </c>
    </row>
    <row r="1263" spans="1:12" hidden="1" x14ac:dyDescent="0.35">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5">
        <f t="shared" si="39"/>
        <v>0</v>
      </c>
    </row>
    <row r="1264" spans="1:12" hidden="1" x14ac:dyDescent="0.35">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380339000</v>
      </c>
      <c r="K1264">
        <f>INDEX(GWP!$C$2:$C$13,MATCH(EPS!I1264,GWP!$B$2:$B$13,0))</f>
        <v>0</v>
      </c>
      <c r="L1264" s="5">
        <f t="shared" si="39"/>
        <v>0</v>
      </c>
    </row>
    <row r="1265" spans="1:12" hidden="1" x14ac:dyDescent="0.35">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5">
        <f t="shared" si="39"/>
        <v>0</v>
      </c>
    </row>
    <row r="1266" spans="1:12" hidden="1" x14ac:dyDescent="0.35">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41878200</v>
      </c>
      <c r="K1266">
        <f>INDEX(GWP!$C$2:$C$13,MATCH(EPS!I1266,GWP!$B$2:$B$13,0))</f>
        <v>0</v>
      </c>
      <c r="L1266" s="5">
        <f t="shared" si="39"/>
        <v>0</v>
      </c>
    </row>
    <row r="1267" spans="1:12" hidden="1" x14ac:dyDescent="0.35">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5">
        <f t="shared" si="39"/>
        <v>0</v>
      </c>
    </row>
    <row r="1268" spans="1:12" hidden="1" x14ac:dyDescent="0.35">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5">
        <f t="shared" si="39"/>
        <v>0</v>
      </c>
    </row>
    <row r="1269" spans="1:12" hidden="1" x14ac:dyDescent="0.35">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5">
        <f t="shared" si="39"/>
        <v>0</v>
      </c>
    </row>
    <row r="1270" spans="1:12" hidden="1" x14ac:dyDescent="0.35">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5">
        <f t="shared" si="39"/>
        <v>0</v>
      </c>
    </row>
    <row r="1271" spans="1:12" hidden="1" x14ac:dyDescent="0.35">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5">
        <f t="shared" si="39"/>
        <v>0</v>
      </c>
    </row>
    <row r="1272" spans="1:12" hidden="1" x14ac:dyDescent="0.35">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5">
        <f t="shared" si="39"/>
        <v>0</v>
      </c>
    </row>
    <row r="1273" spans="1:12" hidden="1" x14ac:dyDescent="0.35">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5">
        <f t="shared" si="39"/>
        <v>0</v>
      </c>
    </row>
    <row r="1274" spans="1:12" hidden="1" x14ac:dyDescent="0.35">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5">
        <f t="shared" si="39"/>
        <v>0</v>
      </c>
    </row>
    <row r="1275" spans="1:12" hidden="1" x14ac:dyDescent="0.35">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5">
        <f t="shared" si="39"/>
        <v>0</v>
      </c>
    </row>
    <row r="1276" spans="1:12" hidden="1" x14ac:dyDescent="0.35">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5">
        <f t="shared" si="39"/>
        <v>0</v>
      </c>
    </row>
    <row r="1277" spans="1:12" hidden="1" x14ac:dyDescent="0.35">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5">
        <f t="shared" si="39"/>
        <v>0</v>
      </c>
    </row>
    <row r="1278" spans="1:12" hidden="1" x14ac:dyDescent="0.35">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5">
        <f t="shared" si="39"/>
        <v>0</v>
      </c>
    </row>
    <row r="1279" spans="1:12" hidden="1" x14ac:dyDescent="0.35">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5">
        <f t="shared" si="39"/>
        <v>0</v>
      </c>
    </row>
    <row r="1280" spans="1:12" hidden="1" x14ac:dyDescent="0.35">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5">
        <f t="shared" si="39"/>
        <v>0</v>
      </c>
    </row>
    <row r="1281" spans="1:12" hidden="1" x14ac:dyDescent="0.35">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5">
        <f t="shared" si="39"/>
        <v>0</v>
      </c>
    </row>
    <row r="1282" spans="1:12" hidden="1" x14ac:dyDescent="0.35">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5">
        <f t="shared" si="39"/>
        <v>0</v>
      </c>
    </row>
    <row r="1283" spans="1:12" hidden="1" x14ac:dyDescent="0.35">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5">
        <f t="shared" ref="L1283:L1346" si="41">IF(H1283="g pollutant",K1283*J1283/10^12,IF(H1283="MMTCO2e",J1283,IF(H1283="MWh",J1283,0)))</f>
        <v>0</v>
      </c>
    </row>
    <row r="1284" spans="1:12" hidden="1" x14ac:dyDescent="0.35">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74156900</v>
      </c>
      <c r="K1284">
        <f>INDEX(GWP!$C$2:$C$13,MATCH(EPS!I1284,GWP!$B$2:$B$13,0))</f>
        <v>0</v>
      </c>
      <c r="L1284" s="5">
        <f t="shared" si="41"/>
        <v>0</v>
      </c>
    </row>
    <row r="1285" spans="1:12" hidden="1" x14ac:dyDescent="0.35">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5">
        <f t="shared" si="41"/>
        <v>0</v>
      </c>
    </row>
    <row r="1286" spans="1:12" hidden="1" x14ac:dyDescent="0.35">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8165550</v>
      </c>
      <c r="K1286">
        <f>INDEX(GWP!$C$2:$C$13,MATCH(EPS!I1286,GWP!$B$2:$B$13,0))</f>
        <v>0</v>
      </c>
      <c r="L1286" s="5">
        <f t="shared" si="41"/>
        <v>0</v>
      </c>
    </row>
    <row r="1287" spans="1:12" hidden="1" x14ac:dyDescent="0.35">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5">
        <f t="shared" si="41"/>
        <v>0</v>
      </c>
    </row>
    <row r="1288" spans="1:12" hidden="1" x14ac:dyDescent="0.35">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5">
        <f t="shared" si="41"/>
        <v>0</v>
      </c>
    </row>
    <row r="1289" spans="1:12" hidden="1" x14ac:dyDescent="0.35">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5">
        <f t="shared" si="41"/>
        <v>0</v>
      </c>
    </row>
    <row r="1290" spans="1:12" hidden="1" x14ac:dyDescent="0.35">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5">
        <f t="shared" si="41"/>
        <v>0</v>
      </c>
    </row>
    <row r="1291" spans="1:12" hidden="1" x14ac:dyDescent="0.35">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5">
        <f t="shared" si="41"/>
        <v>0</v>
      </c>
    </row>
    <row r="1292" spans="1:12" hidden="1" x14ac:dyDescent="0.35">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5">
        <f t="shared" si="41"/>
        <v>0</v>
      </c>
    </row>
    <row r="1293" spans="1:12" hidden="1" x14ac:dyDescent="0.35">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5">
        <f t="shared" si="41"/>
        <v>0</v>
      </c>
    </row>
    <row r="1294" spans="1:12" hidden="1" x14ac:dyDescent="0.35">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5">
        <f t="shared" si="41"/>
        <v>0</v>
      </c>
    </row>
    <row r="1295" spans="1:12" hidden="1" x14ac:dyDescent="0.35">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5">
        <f t="shared" si="41"/>
        <v>0</v>
      </c>
    </row>
    <row r="1296" spans="1:12" hidden="1" x14ac:dyDescent="0.35">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5">
        <f t="shared" si="41"/>
        <v>0</v>
      </c>
    </row>
    <row r="1297" spans="1:12" hidden="1" x14ac:dyDescent="0.35">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5">
        <f t="shared" si="41"/>
        <v>0</v>
      </c>
    </row>
    <row r="1298" spans="1:12" hidden="1" x14ac:dyDescent="0.35">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5">
        <f t="shared" si="41"/>
        <v>0</v>
      </c>
    </row>
    <row r="1299" spans="1:12" hidden="1" x14ac:dyDescent="0.35">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5">
        <f t="shared" si="41"/>
        <v>0</v>
      </c>
    </row>
    <row r="1300" spans="1:12" hidden="1" x14ac:dyDescent="0.35">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5">
        <f t="shared" si="41"/>
        <v>0</v>
      </c>
    </row>
    <row r="1301" spans="1:12" hidden="1" x14ac:dyDescent="0.35">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5">
        <f t="shared" si="41"/>
        <v>0</v>
      </c>
    </row>
    <row r="1302" spans="1:12" hidden="1" x14ac:dyDescent="0.35">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5">
        <f t="shared" si="41"/>
        <v>0</v>
      </c>
    </row>
    <row r="1303" spans="1:12" hidden="1" x14ac:dyDescent="0.35">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5">
        <f t="shared" si="41"/>
        <v>0</v>
      </c>
    </row>
    <row r="1304" spans="1:12" hidden="1" x14ac:dyDescent="0.35">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29733000</v>
      </c>
      <c r="K1304">
        <f>INDEX(GWP!$C$2:$C$13,MATCH(EPS!I1304,GWP!$B$2:$B$13,0))</f>
        <v>0</v>
      </c>
      <c r="L1304" s="5">
        <f t="shared" si="41"/>
        <v>0</v>
      </c>
    </row>
    <row r="1305" spans="1:12" hidden="1" x14ac:dyDescent="0.35">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5">
        <f t="shared" si="41"/>
        <v>0</v>
      </c>
    </row>
    <row r="1306" spans="1:12" hidden="1" x14ac:dyDescent="0.35">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3272540</v>
      </c>
      <c r="K1306">
        <f>INDEX(GWP!$C$2:$C$13,MATCH(EPS!I1306,GWP!$B$2:$B$13,0))</f>
        <v>0</v>
      </c>
      <c r="L1306" s="5">
        <f t="shared" si="41"/>
        <v>0</v>
      </c>
    </row>
    <row r="1307" spans="1:12" hidden="1" x14ac:dyDescent="0.35">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5">
        <f t="shared" si="41"/>
        <v>0</v>
      </c>
    </row>
    <row r="1308" spans="1:12" hidden="1" x14ac:dyDescent="0.35">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5">
        <f t="shared" si="41"/>
        <v>0</v>
      </c>
    </row>
    <row r="1309" spans="1:12" hidden="1" x14ac:dyDescent="0.35">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5">
        <f t="shared" si="41"/>
        <v>0</v>
      </c>
    </row>
    <row r="1310" spans="1:12" hidden="1" x14ac:dyDescent="0.35">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5">
        <f t="shared" si="41"/>
        <v>0</v>
      </c>
    </row>
    <row r="1311" spans="1:12" hidden="1" x14ac:dyDescent="0.35">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5">
        <f t="shared" si="41"/>
        <v>0</v>
      </c>
    </row>
    <row r="1312" spans="1:12" hidden="1" x14ac:dyDescent="0.35">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5">
        <f t="shared" si="41"/>
        <v>0</v>
      </c>
    </row>
    <row r="1313" spans="1:12" hidden="1" x14ac:dyDescent="0.35">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5">
        <f t="shared" si="41"/>
        <v>0</v>
      </c>
    </row>
    <row r="1314" spans="1:12" hidden="1" x14ac:dyDescent="0.35">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5">
        <f t="shared" si="41"/>
        <v>0</v>
      </c>
    </row>
    <row r="1315" spans="1:12" hidden="1" x14ac:dyDescent="0.35">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5">
        <f t="shared" si="41"/>
        <v>0</v>
      </c>
    </row>
    <row r="1316" spans="1:12" hidden="1" x14ac:dyDescent="0.35">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5">
        <f t="shared" si="41"/>
        <v>0</v>
      </c>
    </row>
    <row r="1317" spans="1:12" hidden="1" x14ac:dyDescent="0.35">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5">
        <f t="shared" si="41"/>
        <v>0</v>
      </c>
    </row>
    <row r="1318" spans="1:12" hidden="1" x14ac:dyDescent="0.35">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5">
        <f t="shared" si="41"/>
        <v>0</v>
      </c>
    </row>
    <row r="1319" spans="1:12" hidden="1" x14ac:dyDescent="0.35">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5">
        <f t="shared" si="41"/>
        <v>0</v>
      </c>
    </row>
    <row r="1320" spans="1:12" hidden="1" x14ac:dyDescent="0.35">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5">
        <f t="shared" si="41"/>
        <v>0</v>
      </c>
    </row>
    <row r="1321" spans="1:12" hidden="1" x14ac:dyDescent="0.35">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5">
        <f t="shared" si="41"/>
        <v>0</v>
      </c>
    </row>
    <row r="1322" spans="1:12" hidden="1" x14ac:dyDescent="0.35">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5">
        <f t="shared" si="41"/>
        <v>0</v>
      </c>
    </row>
    <row r="1323" spans="1:12" hidden="1" x14ac:dyDescent="0.35">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5">
        <f t="shared" si="41"/>
        <v>0</v>
      </c>
    </row>
    <row r="1324" spans="1:12" hidden="1" x14ac:dyDescent="0.35">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6218760</v>
      </c>
      <c r="K1324">
        <f>INDEX(GWP!$C$2:$C$13,MATCH(EPS!I1324,GWP!$B$2:$B$13,0))</f>
        <v>0</v>
      </c>
      <c r="L1324" s="5">
        <f t="shared" si="41"/>
        <v>0</v>
      </c>
    </row>
    <row r="1325" spans="1:12" hidden="1" x14ac:dyDescent="0.35">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5">
        <f t="shared" si="41"/>
        <v>0</v>
      </c>
    </row>
    <row r="1326" spans="1:12" hidden="1" x14ac:dyDescent="0.35">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221050</v>
      </c>
      <c r="K1326">
        <f>INDEX(GWP!$C$2:$C$13,MATCH(EPS!I1326,GWP!$B$2:$B$13,0))</f>
        <v>0</v>
      </c>
      <c r="L1326" s="5">
        <f t="shared" si="41"/>
        <v>0</v>
      </c>
    </row>
    <row r="1327" spans="1:12" hidden="1" x14ac:dyDescent="0.35">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5">
        <f t="shared" si="41"/>
        <v>0</v>
      </c>
    </row>
    <row r="1328" spans="1:12" hidden="1" x14ac:dyDescent="0.35">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5">
        <f t="shared" si="41"/>
        <v>0</v>
      </c>
    </row>
    <row r="1329" spans="1:12" hidden="1" x14ac:dyDescent="0.35">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5">
        <f t="shared" si="41"/>
        <v>0</v>
      </c>
    </row>
    <row r="1330" spans="1:12" hidden="1" x14ac:dyDescent="0.35">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5">
        <f t="shared" si="41"/>
        <v>0</v>
      </c>
    </row>
    <row r="1331" spans="1:12" hidden="1" x14ac:dyDescent="0.35">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5">
        <f t="shared" si="41"/>
        <v>0</v>
      </c>
    </row>
    <row r="1332" spans="1:12" hidden="1" x14ac:dyDescent="0.35">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5">
        <f t="shared" si="41"/>
        <v>0</v>
      </c>
    </row>
    <row r="1333" spans="1:12" hidden="1" x14ac:dyDescent="0.35">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5">
        <f t="shared" si="41"/>
        <v>0</v>
      </c>
    </row>
    <row r="1334" spans="1:12" hidden="1" x14ac:dyDescent="0.35">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5">
        <f t="shared" si="41"/>
        <v>0</v>
      </c>
    </row>
    <row r="1335" spans="1:12" hidden="1" x14ac:dyDescent="0.35">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5">
        <f t="shared" si="41"/>
        <v>0</v>
      </c>
    </row>
    <row r="1336" spans="1:12" hidden="1" x14ac:dyDescent="0.35">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5">
        <f t="shared" si="41"/>
        <v>0</v>
      </c>
    </row>
    <row r="1337" spans="1:12" hidden="1" x14ac:dyDescent="0.35">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5">
        <f t="shared" si="41"/>
        <v>0</v>
      </c>
    </row>
    <row r="1338" spans="1:12" hidden="1" x14ac:dyDescent="0.35">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5">
        <f t="shared" si="41"/>
        <v>0</v>
      </c>
    </row>
    <row r="1339" spans="1:12" hidden="1" x14ac:dyDescent="0.35">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5">
        <f t="shared" si="41"/>
        <v>0</v>
      </c>
    </row>
    <row r="1340" spans="1:12" hidden="1" x14ac:dyDescent="0.35">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5">
        <f t="shared" si="41"/>
        <v>0</v>
      </c>
    </row>
    <row r="1341" spans="1:12" hidden="1" x14ac:dyDescent="0.35">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5">
        <f t="shared" si="41"/>
        <v>0</v>
      </c>
    </row>
    <row r="1342" spans="1:12" hidden="1" x14ac:dyDescent="0.35">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5">
        <f t="shared" si="41"/>
        <v>0</v>
      </c>
    </row>
    <row r="1343" spans="1:12" hidden="1" x14ac:dyDescent="0.35">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5">
        <f t="shared" si="41"/>
        <v>0</v>
      </c>
    </row>
    <row r="1344" spans="1:12" hidden="1" x14ac:dyDescent="0.35">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5501770</v>
      </c>
      <c r="K1344">
        <f>INDEX(GWP!$C$2:$C$13,MATCH(EPS!I1344,GWP!$B$2:$B$13,0))</f>
        <v>0</v>
      </c>
      <c r="L1344" s="5">
        <f t="shared" si="41"/>
        <v>0</v>
      </c>
    </row>
    <row r="1345" spans="1:12" hidden="1" x14ac:dyDescent="0.35">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5">
        <f t="shared" si="41"/>
        <v>0</v>
      </c>
    </row>
    <row r="1346" spans="1:12" hidden="1" x14ac:dyDescent="0.35">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606641</v>
      </c>
      <c r="K1346">
        <f>INDEX(GWP!$C$2:$C$13,MATCH(EPS!I1346,GWP!$B$2:$B$13,0))</f>
        <v>0</v>
      </c>
      <c r="L1346" s="5">
        <f t="shared" si="41"/>
        <v>0</v>
      </c>
    </row>
    <row r="1347" spans="1:12" hidden="1" x14ac:dyDescent="0.35">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5">
        <f t="shared" ref="L1347:L1410" si="43">IF(H1347="g pollutant",K1347*J1347/10^12,IF(H1347="MMTCO2e",J1347,IF(H1347="MWh",J1347,0)))</f>
        <v>0</v>
      </c>
    </row>
    <row r="1348" spans="1:12" hidden="1" x14ac:dyDescent="0.35">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5">
        <f t="shared" si="43"/>
        <v>0</v>
      </c>
    </row>
    <row r="1349" spans="1:12" hidden="1" x14ac:dyDescent="0.35">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5">
        <f t="shared" si="43"/>
        <v>0</v>
      </c>
    </row>
    <row r="1350" spans="1:12" hidden="1" x14ac:dyDescent="0.35">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5">
        <f t="shared" si="43"/>
        <v>0</v>
      </c>
    </row>
    <row r="1351" spans="1:12" hidden="1" x14ac:dyDescent="0.35">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5">
        <f t="shared" si="43"/>
        <v>0</v>
      </c>
    </row>
    <row r="1352" spans="1:12" hidden="1" x14ac:dyDescent="0.35">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5">
        <f t="shared" si="43"/>
        <v>0</v>
      </c>
    </row>
    <row r="1353" spans="1:12" hidden="1" x14ac:dyDescent="0.35">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5">
        <f t="shared" si="43"/>
        <v>0</v>
      </c>
    </row>
    <row r="1354" spans="1:12" hidden="1" x14ac:dyDescent="0.35">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5">
        <f t="shared" si="43"/>
        <v>0</v>
      </c>
    </row>
    <row r="1355" spans="1:12" hidden="1" x14ac:dyDescent="0.35">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5">
        <f t="shared" si="43"/>
        <v>0</v>
      </c>
    </row>
    <row r="1356" spans="1:12" hidden="1" x14ac:dyDescent="0.35">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5">
        <f t="shared" si="43"/>
        <v>0</v>
      </c>
    </row>
    <row r="1357" spans="1:12" hidden="1" x14ac:dyDescent="0.35">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5">
        <f t="shared" si="43"/>
        <v>0</v>
      </c>
    </row>
    <row r="1358" spans="1:12" hidden="1" x14ac:dyDescent="0.35">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5">
        <f t="shared" si="43"/>
        <v>0</v>
      </c>
    </row>
    <row r="1359" spans="1:12" hidden="1" x14ac:dyDescent="0.35">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5">
        <f t="shared" si="43"/>
        <v>0</v>
      </c>
    </row>
    <row r="1360" spans="1:12" hidden="1" x14ac:dyDescent="0.35">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5">
        <f t="shared" si="43"/>
        <v>0</v>
      </c>
    </row>
    <row r="1361" spans="1:12" hidden="1" x14ac:dyDescent="0.35">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5">
        <f t="shared" si="43"/>
        <v>0</v>
      </c>
    </row>
    <row r="1362" spans="1:12" hidden="1" x14ac:dyDescent="0.35">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5">
        <f t="shared" si="43"/>
        <v>0</v>
      </c>
    </row>
    <row r="1363" spans="1:12" hidden="1" x14ac:dyDescent="0.35">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5">
        <f t="shared" si="43"/>
        <v>0</v>
      </c>
    </row>
    <row r="1364" spans="1:12" hidden="1" x14ac:dyDescent="0.35">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10418300</v>
      </c>
      <c r="K1364">
        <f>INDEX(GWP!$C$2:$C$13,MATCH(EPS!I1364,GWP!$B$2:$B$13,0))</f>
        <v>0</v>
      </c>
      <c r="L1364" s="5">
        <f t="shared" si="43"/>
        <v>0</v>
      </c>
    </row>
    <row r="1365" spans="1:12" hidden="1" x14ac:dyDescent="0.35">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5">
        <f t="shared" si="43"/>
        <v>0</v>
      </c>
    </row>
    <row r="1366" spans="1:12" hidden="1" x14ac:dyDescent="0.35">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1146800</v>
      </c>
      <c r="K1366">
        <f>INDEX(GWP!$C$2:$C$13,MATCH(EPS!I1366,GWP!$B$2:$B$13,0))</f>
        <v>0</v>
      </c>
      <c r="L1366" s="5">
        <f t="shared" si="43"/>
        <v>0</v>
      </c>
    </row>
    <row r="1367" spans="1:12" hidden="1" x14ac:dyDescent="0.35">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5">
        <f t="shared" si="43"/>
        <v>0</v>
      </c>
    </row>
    <row r="1368" spans="1:12" hidden="1" x14ac:dyDescent="0.35">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5">
        <f t="shared" si="43"/>
        <v>0</v>
      </c>
    </row>
    <row r="1369" spans="1:12" hidden="1" x14ac:dyDescent="0.35">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5">
        <f t="shared" si="43"/>
        <v>0</v>
      </c>
    </row>
    <row r="1370" spans="1:12" hidden="1" x14ac:dyDescent="0.35">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5">
        <f t="shared" si="43"/>
        <v>0</v>
      </c>
    </row>
    <row r="1371" spans="1:12" hidden="1" x14ac:dyDescent="0.35">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5">
        <f t="shared" si="43"/>
        <v>0</v>
      </c>
    </row>
    <row r="1372" spans="1:12" hidden="1" x14ac:dyDescent="0.35">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5">
        <f t="shared" si="43"/>
        <v>0</v>
      </c>
    </row>
    <row r="1373" spans="1:12" hidden="1" x14ac:dyDescent="0.35">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5">
        <f t="shared" si="43"/>
        <v>0</v>
      </c>
    </row>
    <row r="1374" spans="1:12" hidden="1" x14ac:dyDescent="0.35">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5">
        <f t="shared" si="43"/>
        <v>0</v>
      </c>
    </row>
    <row r="1375" spans="1:12" hidden="1" x14ac:dyDescent="0.35">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5">
        <f t="shared" si="43"/>
        <v>0</v>
      </c>
    </row>
    <row r="1376" spans="1:12" hidden="1" x14ac:dyDescent="0.35">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5">
        <f t="shared" si="43"/>
        <v>0</v>
      </c>
    </row>
    <row r="1377" spans="1:12" hidden="1" x14ac:dyDescent="0.35">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5">
        <f t="shared" si="43"/>
        <v>0</v>
      </c>
    </row>
    <row r="1378" spans="1:12" hidden="1" x14ac:dyDescent="0.35">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5">
        <f t="shared" si="43"/>
        <v>0</v>
      </c>
    </row>
    <row r="1379" spans="1:12" hidden="1" x14ac:dyDescent="0.35">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5">
        <f t="shared" si="43"/>
        <v>0</v>
      </c>
    </row>
    <row r="1380" spans="1:12" hidden="1" x14ac:dyDescent="0.35">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5">
        <f t="shared" si="43"/>
        <v>0</v>
      </c>
    </row>
    <row r="1381" spans="1:12" hidden="1" x14ac:dyDescent="0.35">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5">
        <f t="shared" si="43"/>
        <v>0</v>
      </c>
    </row>
    <row r="1382" spans="1:12" hidden="1" x14ac:dyDescent="0.35">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25</v>
      </c>
      <c r="L1382" s="5">
        <f t="shared" si="43"/>
        <v>0</v>
      </c>
    </row>
    <row r="1383" spans="1:12" hidden="1" x14ac:dyDescent="0.35">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25</v>
      </c>
      <c r="L1383" s="5">
        <f t="shared" si="43"/>
        <v>0</v>
      </c>
    </row>
    <row r="1384" spans="1:12" hidden="1" x14ac:dyDescent="0.35">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43897100</v>
      </c>
      <c r="K1384">
        <f>INDEX(GWP!$C$2:$C$13,MATCH(EPS!I1384,GWP!$B$2:$B$13,0))</f>
        <v>25</v>
      </c>
      <c r="L1384" s="5">
        <f t="shared" si="43"/>
        <v>1.0974274999999999E-3</v>
      </c>
    </row>
    <row r="1385" spans="1:12" hidden="1" x14ac:dyDescent="0.35">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25</v>
      </c>
      <c r="L1385" s="5">
        <f t="shared" si="43"/>
        <v>0</v>
      </c>
    </row>
    <row r="1386" spans="1:12" hidden="1" x14ac:dyDescent="0.35">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25</v>
      </c>
      <c r="L1386" s="5">
        <f t="shared" si="43"/>
        <v>0</v>
      </c>
    </row>
    <row r="1387" spans="1:12" hidden="1" x14ac:dyDescent="0.35">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25</v>
      </c>
      <c r="L1387" s="5">
        <f t="shared" si="43"/>
        <v>0</v>
      </c>
    </row>
    <row r="1388" spans="1:12" hidden="1" x14ac:dyDescent="0.35">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25</v>
      </c>
      <c r="L1388" s="5">
        <f t="shared" si="43"/>
        <v>0</v>
      </c>
    </row>
    <row r="1389" spans="1:12" hidden="1" x14ac:dyDescent="0.35">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25</v>
      </c>
      <c r="L1389" s="5">
        <f t="shared" si="43"/>
        <v>0</v>
      </c>
    </row>
    <row r="1390" spans="1:12" hidden="1" x14ac:dyDescent="0.35">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25</v>
      </c>
      <c r="L1390" s="5">
        <f t="shared" si="43"/>
        <v>0</v>
      </c>
    </row>
    <row r="1391" spans="1:12" hidden="1" x14ac:dyDescent="0.35">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25</v>
      </c>
      <c r="L1391" s="5">
        <f t="shared" si="43"/>
        <v>0</v>
      </c>
    </row>
    <row r="1392" spans="1:12" hidden="1" x14ac:dyDescent="0.35">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25</v>
      </c>
      <c r="L1392" s="5">
        <f t="shared" si="43"/>
        <v>0</v>
      </c>
    </row>
    <row r="1393" spans="1:12" hidden="1" x14ac:dyDescent="0.35">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25</v>
      </c>
      <c r="L1393" s="5">
        <f t="shared" si="43"/>
        <v>0</v>
      </c>
    </row>
    <row r="1394" spans="1:12" hidden="1" x14ac:dyDescent="0.35">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25</v>
      </c>
      <c r="L1394" s="5">
        <f t="shared" si="43"/>
        <v>0</v>
      </c>
    </row>
    <row r="1395" spans="1:12" hidden="1" x14ac:dyDescent="0.35">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25</v>
      </c>
      <c r="L1395" s="5">
        <f t="shared" si="43"/>
        <v>0</v>
      </c>
    </row>
    <row r="1396" spans="1:12" hidden="1" x14ac:dyDescent="0.35">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25</v>
      </c>
      <c r="L1396" s="5">
        <f t="shared" si="43"/>
        <v>0</v>
      </c>
    </row>
    <row r="1397" spans="1:12" hidden="1" x14ac:dyDescent="0.35">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25</v>
      </c>
      <c r="L1397" s="5">
        <f t="shared" si="43"/>
        <v>0</v>
      </c>
    </row>
    <row r="1398" spans="1:12" hidden="1" x14ac:dyDescent="0.35">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25</v>
      </c>
      <c r="L1398" s="5">
        <f t="shared" si="43"/>
        <v>0</v>
      </c>
    </row>
    <row r="1399" spans="1:12" hidden="1" x14ac:dyDescent="0.35">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25</v>
      </c>
      <c r="L1399" s="5">
        <f t="shared" si="43"/>
        <v>0</v>
      </c>
    </row>
    <row r="1400" spans="1:12" hidden="1" x14ac:dyDescent="0.35">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25</v>
      </c>
      <c r="L1400" s="5">
        <f t="shared" si="43"/>
        <v>0</v>
      </c>
    </row>
    <row r="1401" spans="1:12" hidden="1" x14ac:dyDescent="0.35">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25</v>
      </c>
      <c r="L1401" s="5">
        <f t="shared" si="43"/>
        <v>0</v>
      </c>
    </row>
    <row r="1402" spans="1:12" hidden="1" x14ac:dyDescent="0.35">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298</v>
      </c>
      <c r="L1402" s="5">
        <f t="shared" si="43"/>
        <v>0</v>
      </c>
    </row>
    <row r="1403" spans="1:12" hidden="1" x14ac:dyDescent="0.35">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298</v>
      </c>
      <c r="L1403" s="5">
        <f t="shared" si="43"/>
        <v>0</v>
      </c>
    </row>
    <row r="1404" spans="1:12" hidden="1" x14ac:dyDescent="0.35">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8779420</v>
      </c>
      <c r="K1404">
        <f>INDEX(GWP!$C$2:$C$13,MATCH(EPS!I1404,GWP!$B$2:$B$13,0))</f>
        <v>298</v>
      </c>
      <c r="L1404" s="5">
        <f t="shared" si="43"/>
        <v>2.61626716E-3</v>
      </c>
    </row>
    <row r="1405" spans="1:12" hidden="1" x14ac:dyDescent="0.35">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298</v>
      </c>
      <c r="L1405" s="5">
        <f t="shared" si="43"/>
        <v>0</v>
      </c>
    </row>
    <row r="1406" spans="1:12" hidden="1" x14ac:dyDescent="0.35">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298</v>
      </c>
      <c r="L1406" s="5">
        <f t="shared" si="43"/>
        <v>0</v>
      </c>
    </row>
    <row r="1407" spans="1:12" hidden="1" x14ac:dyDescent="0.35">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298</v>
      </c>
      <c r="L1407" s="5">
        <f t="shared" si="43"/>
        <v>0</v>
      </c>
    </row>
    <row r="1408" spans="1:12" hidden="1" x14ac:dyDescent="0.35">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298</v>
      </c>
      <c r="L1408" s="5">
        <f t="shared" si="43"/>
        <v>0</v>
      </c>
    </row>
    <row r="1409" spans="1:12" hidden="1" x14ac:dyDescent="0.35">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298</v>
      </c>
      <c r="L1409" s="5">
        <f t="shared" si="43"/>
        <v>0</v>
      </c>
    </row>
    <row r="1410" spans="1:12" hidden="1" x14ac:dyDescent="0.35">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298</v>
      </c>
      <c r="L1410" s="5">
        <f t="shared" si="43"/>
        <v>0</v>
      </c>
    </row>
    <row r="1411" spans="1:12" hidden="1" x14ac:dyDescent="0.35">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298</v>
      </c>
      <c r="L1411" s="5">
        <f t="shared" ref="L1411:L1474" si="45">IF(H1411="g pollutant",K1411*J1411/10^12,IF(H1411="MMTCO2e",J1411,IF(H1411="MWh",J1411,0)))</f>
        <v>0</v>
      </c>
    </row>
    <row r="1412" spans="1:12" hidden="1" x14ac:dyDescent="0.35">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298</v>
      </c>
      <c r="L1412" s="5">
        <f t="shared" si="45"/>
        <v>0</v>
      </c>
    </row>
    <row r="1413" spans="1:12" hidden="1" x14ac:dyDescent="0.35">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298</v>
      </c>
      <c r="L1413" s="5">
        <f t="shared" si="45"/>
        <v>0</v>
      </c>
    </row>
    <row r="1414" spans="1:12" hidden="1" x14ac:dyDescent="0.35">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298</v>
      </c>
      <c r="L1414" s="5">
        <f t="shared" si="45"/>
        <v>0</v>
      </c>
    </row>
    <row r="1415" spans="1:12" hidden="1" x14ac:dyDescent="0.35">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298</v>
      </c>
      <c r="L1415" s="5">
        <f t="shared" si="45"/>
        <v>0</v>
      </c>
    </row>
    <row r="1416" spans="1:12" hidden="1" x14ac:dyDescent="0.35">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298</v>
      </c>
      <c r="L1416" s="5">
        <f t="shared" si="45"/>
        <v>0</v>
      </c>
    </row>
    <row r="1417" spans="1:12" hidden="1" x14ac:dyDescent="0.35">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298</v>
      </c>
      <c r="L1417" s="5">
        <f t="shared" si="45"/>
        <v>0</v>
      </c>
    </row>
    <row r="1418" spans="1:12" hidden="1" x14ac:dyDescent="0.35">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298</v>
      </c>
      <c r="L1418" s="5">
        <f t="shared" si="45"/>
        <v>0</v>
      </c>
    </row>
    <row r="1419" spans="1:12" hidden="1" x14ac:dyDescent="0.35">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298</v>
      </c>
      <c r="L1419" s="5">
        <f t="shared" si="45"/>
        <v>0</v>
      </c>
    </row>
    <row r="1420" spans="1:12" hidden="1" x14ac:dyDescent="0.35">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298</v>
      </c>
      <c r="L1420" s="5">
        <f t="shared" si="45"/>
        <v>0</v>
      </c>
    </row>
    <row r="1421" spans="1:12" hidden="1" x14ac:dyDescent="0.35">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298</v>
      </c>
      <c r="L1421" s="5">
        <f t="shared" si="45"/>
        <v>0</v>
      </c>
    </row>
    <row r="1422" spans="1:12" hidden="1" x14ac:dyDescent="0.35">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5">
        <f t="shared" si="45"/>
        <v>0</v>
      </c>
    </row>
    <row r="1423" spans="1:12" hidden="1" x14ac:dyDescent="0.35">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5">
        <f t="shared" si="45"/>
        <v>0</v>
      </c>
    </row>
    <row r="1424" spans="1:12" hidden="1" x14ac:dyDescent="0.35">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5">
        <f t="shared" si="45"/>
        <v>0</v>
      </c>
    </row>
    <row r="1425" spans="1:12" hidden="1" x14ac:dyDescent="0.35">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5">
        <f t="shared" si="45"/>
        <v>0</v>
      </c>
    </row>
    <row r="1426" spans="1:12" hidden="1" x14ac:dyDescent="0.35">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5">
        <f t="shared" si="45"/>
        <v>0</v>
      </c>
    </row>
    <row r="1427" spans="1:12" hidden="1" x14ac:dyDescent="0.35">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5">
        <f t="shared" si="45"/>
        <v>0</v>
      </c>
    </row>
    <row r="1428" spans="1:12" hidden="1" x14ac:dyDescent="0.35">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5">
        <f t="shared" si="45"/>
        <v>0</v>
      </c>
    </row>
    <row r="1429" spans="1:12" hidden="1" x14ac:dyDescent="0.35">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5">
        <f t="shared" si="45"/>
        <v>0</v>
      </c>
    </row>
    <row r="1430" spans="1:12" hidden="1" x14ac:dyDescent="0.35">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5">
        <f t="shared" si="45"/>
        <v>0</v>
      </c>
    </row>
    <row r="1431" spans="1:12" hidden="1" x14ac:dyDescent="0.35">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5">
        <f t="shared" si="45"/>
        <v>0</v>
      </c>
    </row>
    <row r="1432" spans="1:12" hidden="1" x14ac:dyDescent="0.35">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5">
        <f t="shared" si="45"/>
        <v>0</v>
      </c>
    </row>
    <row r="1433" spans="1:12" hidden="1" x14ac:dyDescent="0.35">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5">
        <f t="shared" si="45"/>
        <v>0</v>
      </c>
    </row>
    <row r="1434" spans="1:12" hidden="1" x14ac:dyDescent="0.35">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5">
        <f t="shared" si="45"/>
        <v>0</v>
      </c>
    </row>
    <row r="1435" spans="1:12" hidden="1" x14ac:dyDescent="0.35">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5">
        <f t="shared" si="45"/>
        <v>0</v>
      </c>
    </row>
    <row r="1436" spans="1:12" hidden="1" x14ac:dyDescent="0.35">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5">
        <f t="shared" si="45"/>
        <v>0</v>
      </c>
    </row>
    <row r="1437" spans="1:12" hidden="1" x14ac:dyDescent="0.35">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5">
        <f t="shared" si="45"/>
        <v>0</v>
      </c>
    </row>
    <row r="1438" spans="1:12" hidden="1" x14ac:dyDescent="0.35">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5">
        <f t="shared" si="45"/>
        <v>0</v>
      </c>
    </row>
    <row r="1439" spans="1:12" hidden="1" x14ac:dyDescent="0.35">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5">
        <f t="shared" si="45"/>
        <v>0</v>
      </c>
    </row>
    <row r="1440" spans="1:12" hidden="1" x14ac:dyDescent="0.35">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5">
        <f t="shared" si="45"/>
        <v>0</v>
      </c>
    </row>
    <row r="1441" spans="1:12" hidden="1" x14ac:dyDescent="0.35">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5">
        <f t="shared" si="45"/>
        <v>0</v>
      </c>
    </row>
    <row r="1442" spans="1:12" hidden="1" x14ac:dyDescent="0.35">
      <c r="A1442" t="s">
        <v>1460</v>
      </c>
      <c r="B1442" t="s">
        <v>2</v>
      </c>
      <c r="C1442" t="s">
        <v>1702</v>
      </c>
      <c r="H1442" t="str">
        <f>INDEX('Vensim Variables'!$B:$B,MATCH(EPS!$B1442,'Vensim Variables'!$A:$A,0))</f>
        <v>g pollutant</v>
      </c>
      <c r="I1442" t="str">
        <f t="shared" si="44"/>
        <v>CO2</v>
      </c>
      <c r="J1442">
        <f>INDEX(NoSettings!$C:$C,MATCH(EPS!$A1442,NoSettings!$A:$A,0))</f>
        <v>1573710000000000</v>
      </c>
      <c r="K1442">
        <f>INDEX(GWP!$C$2:$C$13,MATCH(EPS!I1442,GWP!$B$2:$B$13,0))</f>
        <v>1</v>
      </c>
      <c r="L1442" s="5">
        <f t="shared" si="45"/>
        <v>1573.71</v>
      </c>
    </row>
    <row r="1443" spans="1:12" hidden="1" x14ac:dyDescent="0.35">
      <c r="A1443" t="s">
        <v>1461</v>
      </c>
      <c r="B1443" t="s">
        <v>2</v>
      </c>
      <c r="C1443" t="s">
        <v>1705</v>
      </c>
      <c r="H1443" t="str">
        <f>INDEX('Vensim Variables'!$B:$B,MATCH(EPS!$B1443,'Vensim Variables'!$A:$A,0))</f>
        <v>g pollutant</v>
      </c>
      <c r="I1443" t="str">
        <f t="shared" si="44"/>
        <v>VOC</v>
      </c>
      <c r="J1443">
        <f>INDEX(NoSettings!$C:$C,MATCH(EPS!$A1443,NoSettings!$A:$A,0))</f>
        <v>1571700000000</v>
      </c>
      <c r="K1443">
        <f>INDEX(GWP!$C$2:$C$13,MATCH(EPS!I1443,GWP!$B$2:$B$13,0))</f>
        <v>0</v>
      </c>
      <c r="L1443" s="5">
        <f t="shared" si="45"/>
        <v>0</v>
      </c>
    </row>
    <row r="1444" spans="1:12" hidden="1" x14ac:dyDescent="0.35">
      <c r="A1444" t="s">
        <v>1462</v>
      </c>
      <c r="B1444" t="s">
        <v>2</v>
      </c>
      <c r="C1444" t="s">
        <v>1706</v>
      </c>
      <c r="H1444" t="str">
        <f>INDEX('Vensim Variables'!$B:$B,MATCH(EPS!$B1444,'Vensim Variables'!$A:$A,0))</f>
        <v>g pollutant</v>
      </c>
      <c r="I1444" t="str">
        <f t="shared" si="44"/>
        <v>CO</v>
      </c>
      <c r="J1444">
        <f>INDEX(NoSettings!$C:$C,MATCH(EPS!$A1444,NoSettings!$A:$A,0))</f>
        <v>17303000000000</v>
      </c>
      <c r="K1444">
        <f>INDEX(GWP!$C$2:$C$13,MATCH(EPS!I1444,GWP!$B$2:$B$13,0))</f>
        <v>0</v>
      </c>
      <c r="L1444" s="5">
        <f t="shared" si="45"/>
        <v>0</v>
      </c>
    </row>
    <row r="1445" spans="1:12" hidden="1" x14ac:dyDescent="0.35">
      <c r="A1445" t="s">
        <v>1463</v>
      </c>
      <c r="B1445" t="s">
        <v>2</v>
      </c>
      <c r="C1445" t="s">
        <v>1707</v>
      </c>
      <c r="H1445" t="str">
        <f>INDEX('Vensim Variables'!$B:$B,MATCH(EPS!$B1445,'Vensim Variables'!$A:$A,0))</f>
        <v>g pollutant</v>
      </c>
      <c r="I1445" t="str">
        <f t="shared" si="44"/>
        <v>NOx</v>
      </c>
      <c r="J1445">
        <f>INDEX(NoSettings!$C:$C,MATCH(EPS!$A1445,NoSettings!$A:$A,0))</f>
        <v>4230350000000</v>
      </c>
      <c r="K1445">
        <f>INDEX(GWP!$C$2:$C$13,MATCH(EPS!I1445,GWP!$B$2:$B$13,0))</f>
        <v>0</v>
      </c>
      <c r="L1445" s="5">
        <f t="shared" si="45"/>
        <v>0</v>
      </c>
    </row>
    <row r="1446" spans="1:12" hidden="1" x14ac:dyDescent="0.35">
      <c r="A1446" t="s">
        <v>1464</v>
      </c>
      <c r="B1446" t="s">
        <v>2</v>
      </c>
      <c r="C1446" t="s">
        <v>1708</v>
      </c>
      <c r="H1446" t="str">
        <f>INDEX('Vensim Variables'!$B:$B,MATCH(EPS!$B1446,'Vensim Variables'!$A:$A,0))</f>
        <v>g pollutant</v>
      </c>
      <c r="I1446" t="str">
        <f t="shared" si="44"/>
        <v>PM10</v>
      </c>
      <c r="J1446">
        <f>INDEX(NoSettings!$C:$C,MATCH(EPS!$A1446,NoSettings!$A:$A,0))</f>
        <v>250152000000</v>
      </c>
      <c r="K1446">
        <f>INDEX(GWP!$C$2:$C$13,MATCH(EPS!I1446,GWP!$B$2:$B$13,0))</f>
        <v>0</v>
      </c>
      <c r="L1446" s="5">
        <f t="shared" si="45"/>
        <v>0</v>
      </c>
    </row>
    <row r="1447" spans="1:12" hidden="1" x14ac:dyDescent="0.35">
      <c r="A1447" t="s">
        <v>1465</v>
      </c>
      <c r="B1447" t="s">
        <v>2</v>
      </c>
      <c r="C1447" t="s">
        <v>1709</v>
      </c>
      <c r="H1447" t="str">
        <f>INDEX('Vensim Variables'!$B:$B,MATCH(EPS!$B1447,'Vensim Variables'!$A:$A,0))</f>
        <v>g pollutant</v>
      </c>
      <c r="I1447" t="str">
        <f t="shared" si="44"/>
        <v>PM25</v>
      </c>
      <c r="J1447">
        <f>INDEX(NoSettings!$C:$C,MATCH(EPS!$A1447,NoSettings!$A:$A,0))</f>
        <v>142767000000</v>
      </c>
      <c r="K1447">
        <f>INDEX(GWP!$C$2:$C$13,MATCH(EPS!I1447,GWP!$B$2:$B$13,0))</f>
        <v>0</v>
      </c>
      <c r="L1447" s="5">
        <f t="shared" si="45"/>
        <v>0</v>
      </c>
    </row>
    <row r="1448" spans="1:12" hidden="1" x14ac:dyDescent="0.35">
      <c r="A1448" t="s">
        <v>1466</v>
      </c>
      <c r="B1448" t="s">
        <v>2</v>
      </c>
      <c r="C1448" t="s">
        <v>1710</v>
      </c>
      <c r="H1448" t="str">
        <f>INDEX('Vensim Variables'!$B:$B,MATCH(EPS!$B1448,'Vensim Variables'!$A:$A,0))</f>
        <v>g pollutant</v>
      </c>
      <c r="I1448" t="str">
        <f t="shared" si="44"/>
        <v>SOx</v>
      </c>
      <c r="J1448">
        <f>INDEX(NoSettings!$C:$C,MATCH(EPS!$A1448,NoSettings!$A:$A,0))</f>
        <v>181685000000</v>
      </c>
      <c r="K1448">
        <f>INDEX(GWP!$C$2:$C$13,MATCH(EPS!I1448,GWP!$B$2:$B$13,0))</f>
        <v>0</v>
      </c>
      <c r="L1448" s="5">
        <f t="shared" si="45"/>
        <v>0</v>
      </c>
    </row>
    <row r="1449" spans="1:12" hidden="1" x14ac:dyDescent="0.35">
      <c r="A1449" t="s">
        <v>1467</v>
      </c>
      <c r="B1449" t="s">
        <v>2</v>
      </c>
      <c r="C1449" t="s">
        <v>1711</v>
      </c>
      <c r="H1449" t="str">
        <f>INDEX('Vensim Variables'!$B:$B,MATCH(EPS!$B1449,'Vensim Variables'!$A:$A,0))</f>
        <v>g pollutant</v>
      </c>
      <c r="I1449" t="str">
        <f t="shared" si="44"/>
        <v>BC</v>
      </c>
      <c r="J1449">
        <f>INDEX(NoSettings!$C:$C,MATCH(EPS!$A1449,NoSettings!$A:$A,0))</f>
        <v>58953100000</v>
      </c>
      <c r="K1449">
        <f>INDEX(GWP!$C$2:$C$13,MATCH(EPS!I1449,GWP!$B$2:$B$13,0))</f>
        <v>0</v>
      </c>
      <c r="L1449" s="5">
        <f t="shared" si="45"/>
        <v>0</v>
      </c>
    </row>
    <row r="1450" spans="1:12" hidden="1" x14ac:dyDescent="0.35">
      <c r="A1450" t="s">
        <v>1468</v>
      </c>
      <c r="B1450" t="s">
        <v>2</v>
      </c>
      <c r="C1450" t="s">
        <v>1712</v>
      </c>
      <c r="H1450" t="str">
        <f>INDEX('Vensim Variables'!$B:$B,MATCH(EPS!$B1450,'Vensim Variables'!$A:$A,0))</f>
        <v>g pollutant</v>
      </c>
      <c r="I1450" t="str">
        <f t="shared" si="44"/>
        <v>OC</v>
      </c>
      <c r="J1450">
        <f>INDEX(NoSettings!$C:$C,MATCH(EPS!$A1450,NoSettings!$A:$A,0))</f>
        <v>43453900000</v>
      </c>
      <c r="K1450">
        <f>INDEX(GWP!$C$2:$C$13,MATCH(EPS!I1450,GWP!$B$2:$B$13,0))</f>
        <v>0</v>
      </c>
      <c r="L1450" s="5">
        <f t="shared" si="45"/>
        <v>0</v>
      </c>
    </row>
    <row r="1451" spans="1:12" hidden="1" x14ac:dyDescent="0.35">
      <c r="A1451" t="s">
        <v>1469</v>
      </c>
      <c r="B1451" t="s">
        <v>2</v>
      </c>
      <c r="C1451" t="s">
        <v>1713</v>
      </c>
      <c r="H1451" t="str">
        <f>INDEX('Vensim Variables'!$B:$B,MATCH(EPS!$B1451,'Vensim Variables'!$A:$A,0))</f>
        <v>g pollutant</v>
      </c>
      <c r="I1451" t="str">
        <f t="shared" si="44"/>
        <v>CH4</v>
      </c>
      <c r="J1451">
        <f>INDEX(NoSettings!$C:$C,MATCH(EPS!$A1451,NoSettings!$A:$A,0))</f>
        <v>64361200000</v>
      </c>
      <c r="K1451">
        <f>INDEX(GWP!$C$2:$C$13,MATCH(EPS!I1451,GWP!$B$2:$B$13,0))</f>
        <v>25</v>
      </c>
      <c r="L1451" s="5">
        <f t="shared" si="45"/>
        <v>1.60903</v>
      </c>
    </row>
    <row r="1452" spans="1:12" hidden="1" x14ac:dyDescent="0.35">
      <c r="A1452" t="s">
        <v>1470</v>
      </c>
      <c r="B1452" t="s">
        <v>2</v>
      </c>
      <c r="C1452" t="s">
        <v>1714</v>
      </c>
      <c r="H1452" t="str">
        <f>INDEX('Vensim Variables'!$B:$B,MATCH(EPS!$B1452,'Vensim Variables'!$A:$A,0))</f>
        <v>g pollutant</v>
      </c>
      <c r="I1452" t="str">
        <f t="shared" si="44"/>
        <v>N2O</v>
      </c>
      <c r="J1452">
        <f>INDEX(NoSettings!$C:$C,MATCH(EPS!$A1452,NoSettings!$A:$A,0))</f>
        <v>12865000000</v>
      </c>
      <c r="K1452">
        <f>INDEX(GWP!$C$2:$C$13,MATCH(EPS!I1452,GWP!$B$2:$B$13,0))</f>
        <v>298</v>
      </c>
      <c r="L1452" s="5">
        <f t="shared" si="45"/>
        <v>3.8337699999999999</v>
      </c>
    </row>
    <row r="1453" spans="1:12" hidden="1" x14ac:dyDescent="0.35">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5">
        <f t="shared" si="45"/>
        <v>0</v>
      </c>
    </row>
    <row r="1454" spans="1:12" hidden="1" x14ac:dyDescent="0.35">
      <c r="A1454" t="s">
        <v>1472</v>
      </c>
      <c r="B1454" t="s">
        <v>3</v>
      </c>
      <c r="C1454" t="s">
        <v>1702</v>
      </c>
      <c r="D1454" t="s">
        <v>1752</v>
      </c>
      <c r="H1454" t="str">
        <f>INDEX('Vensim Variables'!$B:$B,MATCH(EPS!$B1454,'Vensim Variables'!$A:$A,0))</f>
        <v>g pollutant</v>
      </c>
      <c r="I1454" t="str">
        <f t="shared" si="44"/>
        <v>CO2</v>
      </c>
      <c r="J1454">
        <f>INDEX(NoSettings!$C:$C,MATCH(EPS!$A1454,NoSettings!$A:$A,0))</f>
        <v>734673000000000</v>
      </c>
      <c r="K1454">
        <f>INDEX(GWP!$C$2:$C$13,MATCH(EPS!I1454,GWP!$B$2:$B$13,0))</f>
        <v>1</v>
      </c>
      <c r="L1454" s="5">
        <f t="shared" si="45"/>
        <v>734.673</v>
      </c>
    </row>
    <row r="1455" spans="1:12" hidden="1" x14ac:dyDescent="0.35">
      <c r="A1455" t="s">
        <v>1473</v>
      </c>
      <c r="B1455" t="s">
        <v>3</v>
      </c>
      <c r="C1455" t="s">
        <v>1702</v>
      </c>
      <c r="D1455" t="s">
        <v>1753</v>
      </c>
      <c r="H1455" t="str">
        <f>INDEX('Vensim Variables'!$B:$B,MATCH(EPS!$B1455,'Vensim Variables'!$A:$A,0))</f>
        <v>g pollutant</v>
      </c>
      <c r="I1455" t="str">
        <f t="shared" si="44"/>
        <v>CO2</v>
      </c>
      <c r="J1455">
        <f>INDEX(NoSettings!$C:$C,MATCH(EPS!$A1455,NoSettings!$A:$A,0))</f>
        <v>570897000000000</v>
      </c>
      <c r="K1455">
        <f>INDEX(GWP!$C$2:$C$13,MATCH(EPS!I1455,GWP!$B$2:$B$13,0))</f>
        <v>1</v>
      </c>
      <c r="L1455" s="5">
        <f t="shared" si="45"/>
        <v>570.89700000000005</v>
      </c>
    </row>
    <row r="1456" spans="1:12" hidden="1" x14ac:dyDescent="0.35">
      <c r="A1456" t="s">
        <v>1474</v>
      </c>
      <c r="B1456" t="s">
        <v>3</v>
      </c>
      <c r="C1456" t="s">
        <v>1702</v>
      </c>
      <c r="D1456" t="s">
        <v>1754</v>
      </c>
      <c r="H1456" t="str">
        <f>INDEX('Vensim Variables'!$B:$B,MATCH(EPS!$B1456,'Vensim Variables'!$A:$A,0))</f>
        <v>g pollutant</v>
      </c>
      <c r="I1456" t="str">
        <f t="shared" si="44"/>
        <v>CO2</v>
      </c>
      <c r="J1456">
        <f>INDEX(NoSettings!$C:$C,MATCH(EPS!$A1456,NoSettings!$A:$A,0))</f>
        <v>0</v>
      </c>
      <c r="K1456">
        <f>INDEX(GWP!$C$2:$C$13,MATCH(EPS!I1456,GWP!$B$2:$B$13,0))</f>
        <v>1</v>
      </c>
      <c r="L1456" s="5">
        <f t="shared" si="45"/>
        <v>0</v>
      </c>
    </row>
    <row r="1457" spans="1:12" hidden="1" x14ac:dyDescent="0.35">
      <c r="A1457" t="s">
        <v>1475</v>
      </c>
      <c r="B1457" t="s">
        <v>3</v>
      </c>
      <c r="C1457" t="s">
        <v>1702</v>
      </c>
      <c r="D1457" t="s">
        <v>1755</v>
      </c>
      <c r="H1457" t="str">
        <f>INDEX('Vensim Variables'!$B:$B,MATCH(EPS!$B1457,'Vensim Variables'!$A:$A,0))</f>
        <v>g pollutant</v>
      </c>
      <c r="I1457" t="str">
        <f t="shared" si="44"/>
        <v>CO2</v>
      </c>
      <c r="J1457">
        <f>INDEX(NoSettings!$C:$C,MATCH(EPS!$A1457,NoSettings!$A:$A,0))</f>
        <v>0</v>
      </c>
      <c r="K1457">
        <f>INDEX(GWP!$C$2:$C$13,MATCH(EPS!I1457,GWP!$B$2:$B$13,0))</f>
        <v>1</v>
      </c>
      <c r="L1457" s="5">
        <f t="shared" si="45"/>
        <v>0</v>
      </c>
    </row>
    <row r="1458" spans="1:12" hidden="1" x14ac:dyDescent="0.35">
      <c r="A1458" t="s">
        <v>1476</v>
      </c>
      <c r="B1458" t="s">
        <v>3</v>
      </c>
      <c r="C1458" t="s">
        <v>1702</v>
      </c>
      <c r="D1458" t="s">
        <v>1756</v>
      </c>
      <c r="H1458" t="str">
        <f>INDEX('Vensim Variables'!$B:$B,MATCH(EPS!$B1458,'Vensim Variables'!$A:$A,0))</f>
        <v>g pollutant</v>
      </c>
      <c r="I1458" t="str">
        <f t="shared" si="44"/>
        <v>CO2</v>
      </c>
      <c r="J1458">
        <f>INDEX(NoSettings!$C:$C,MATCH(EPS!$A1458,NoSettings!$A:$A,0))</f>
        <v>0</v>
      </c>
      <c r="K1458">
        <f>INDEX(GWP!$C$2:$C$13,MATCH(EPS!I1458,GWP!$B$2:$B$13,0))</f>
        <v>1</v>
      </c>
      <c r="L1458" s="5">
        <f t="shared" si="45"/>
        <v>0</v>
      </c>
    </row>
    <row r="1459" spans="1:12" hidden="1" x14ac:dyDescent="0.35">
      <c r="A1459" t="s">
        <v>1477</v>
      </c>
      <c r="B1459" t="s">
        <v>3</v>
      </c>
      <c r="C1459" t="s">
        <v>1702</v>
      </c>
      <c r="D1459" t="s">
        <v>1757</v>
      </c>
      <c r="H1459" t="str">
        <f>INDEX('Vensim Variables'!$B:$B,MATCH(EPS!$B1459,'Vensim Variables'!$A:$A,0))</f>
        <v>g pollutant</v>
      </c>
      <c r="I1459" t="str">
        <f t="shared" si="44"/>
        <v>CO2</v>
      </c>
      <c r="J1459">
        <f>INDEX(NoSettings!$C:$C,MATCH(EPS!$A1459,NoSettings!$A:$A,0))</f>
        <v>0</v>
      </c>
      <c r="K1459">
        <f>INDEX(GWP!$C$2:$C$13,MATCH(EPS!I1459,GWP!$B$2:$B$13,0))</f>
        <v>1</v>
      </c>
      <c r="L1459" s="5">
        <f t="shared" si="45"/>
        <v>0</v>
      </c>
    </row>
    <row r="1460" spans="1:12" hidden="1" x14ac:dyDescent="0.35">
      <c r="A1460" t="s">
        <v>1478</v>
      </c>
      <c r="B1460" t="s">
        <v>3</v>
      </c>
      <c r="C1460" t="s">
        <v>1702</v>
      </c>
      <c r="D1460" t="s">
        <v>1758</v>
      </c>
      <c r="H1460" t="str">
        <f>INDEX('Vensim Variables'!$B:$B,MATCH(EPS!$B1460,'Vensim Variables'!$A:$A,0))</f>
        <v>g pollutant</v>
      </c>
      <c r="I1460" t="str">
        <f t="shared" si="44"/>
        <v>CO2</v>
      </c>
      <c r="J1460">
        <f>INDEX(NoSettings!$C:$C,MATCH(EPS!$A1460,NoSettings!$A:$A,0))</f>
        <v>0</v>
      </c>
      <c r="K1460">
        <f>INDEX(GWP!$C$2:$C$13,MATCH(EPS!I1460,GWP!$B$2:$B$13,0))</f>
        <v>1</v>
      </c>
      <c r="L1460" s="5">
        <f t="shared" si="45"/>
        <v>0</v>
      </c>
    </row>
    <row r="1461" spans="1:12" hidden="1" x14ac:dyDescent="0.35">
      <c r="A1461" t="s">
        <v>1479</v>
      </c>
      <c r="B1461" t="s">
        <v>3</v>
      </c>
      <c r="C1461" t="s">
        <v>1702</v>
      </c>
      <c r="D1461" t="s">
        <v>1759</v>
      </c>
      <c r="H1461" t="str">
        <f>INDEX('Vensim Variables'!$B:$B,MATCH(EPS!$B1461,'Vensim Variables'!$A:$A,0))</f>
        <v>g pollutant</v>
      </c>
      <c r="I1461" t="str">
        <f t="shared" si="44"/>
        <v>CO2</v>
      </c>
      <c r="J1461">
        <f>INDEX(NoSettings!$C:$C,MATCH(EPS!$A1461,NoSettings!$A:$A,0))</f>
        <v>0</v>
      </c>
      <c r="K1461">
        <f>INDEX(GWP!$C$2:$C$13,MATCH(EPS!I1461,GWP!$B$2:$B$13,0))</f>
        <v>1</v>
      </c>
      <c r="L1461" s="5">
        <f t="shared" si="45"/>
        <v>0</v>
      </c>
    </row>
    <row r="1462" spans="1:12" hidden="1" x14ac:dyDescent="0.35">
      <c r="A1462" t="s">
        <v>1480</v>
      </c>
      <c r="B1462" t="s">
        <v>3</v>
      </c>
      <c r="C1462" t="s">
        <v>1702</v>
      </c>
      <c r="D1462" t="s">
        <v>1760</v>
      </c>
      <c r="H1462" t="str">
        <f>INDEX('Vensim Variables'!$B:$B,MATCH(EPS!$B1462,'Vensim Variables'!$A:$A,0))</f>
        <v>g pollutant</v>
      </c>
      <c r="I1462" t="str">
        <f t="shared" si="44"/>
        <v>CO2</v>
      </c>
      <c r="J1462">
        <f>INDEX(NoSettings!$C:$C,MATCH(EPS!$A1462,NoSettings!$A:$A,0))</f>
        <v>0</v>
      </c>
      <c r="K1462">
        <f>INDEX(GWP!$C$2:$C$13,MATCH(EPS!I1462,GWP!$B$2:$B$13,0))</f>
        <v>1</v>
      </c>
      <c r="L1462" s="5">
        <f t="shared" si="45"/>
        <v>0</v>
      </c>
    </row>
    <row r="1463" spans="1:12" hidden="1" x14ac:dyDescent="0.35">
      <c r="A1463" t="s">
        <v>1481</v>
      </c>
      <c r="B1463" t="s">
        <v>3</v>
      </c>
      <c r="C1463" t="s">
        <v>1702</v>
      </c>
      <c r="D1463" t="s">
        <v>1761</v>
      </c>
      <c r="H1463" t="str">
        <f>INDEX('Vensim Variables'!$B:$B,MATCH(EPS!$B1463,'Vensim Variables'!$A:$A,0))</f>
        <v>g pollutant</v>
      </c>
      <c r="I1463" t="str">
        <f t="shared" si="44"/>
        <v>CO2</v>
      </c>
      <c r="J1463">
        <f>INDEX(NoSettings!$C:$C,MATCH(EPS!$A1463,NoSettings!$A:$A,0))</f>
        <v>10362900000000</v>
      </c>
      <c r="K1463">
        <f>INDEX(GWP!$C$2:$C$13,MATCH(EPS!I1463,GWP!$B$2:$B$13,0))</f>
        <v>1</v>
      </c>
      <c r="L1463" s="5">
        <f t="shared" si="45"/>
        <v>10.3629</v>
      </c>
    </row>
    <row r="1464" spans="1:12" hidden="1" x14ac:dyDescent="0.35">
      <c r="A1464" t="s">
        <v>1482</v>
      </c>
      <c r="B1464" t="s">
        <v>3</v>
      </c>
      <c r="C1464" t="s">
        <v>1702</v>
      </c>
      <c r="D1464" t="s">
        <v>1762</v>
      </c>
      <c r="H1464" t="str">
        <f>INDEX('Vensim Variables'!$B:$B,MATCH(EPS!$B1464,'Vensim Variables'!$A:$A,0))</f>
        <v>g pollutant</v>
      </c>
      <c r="I1464" t="str">
        <f t="shared" si="44"/>
        <v>CO2</v>
      </c>
      <c r="J1464">
        <f>INDEX(NoSettings!$C:$C,MATCH(EPS!$A1464,NoSettings!$A:$A,0))</f>
        <v>71029100000000</v>
      </c>
      <c r="K1464">
        <f>INDEX(GWP!$C$2:$C$13,MATCH(EPS!I1464,GWP!$B$2:$B$13,0))</f>
        <v>1</v>
      </c>
      <c r="L1464" s="5">
        <f t="shared" si="45"/>
        <v>71.0291</v>
      </c>
    </row>
    <row r="1465" spans="1:12" hidden="1" x14ac:dyDescent="0.35">
      <c r="A1465" t="s">
        <v>1483</v>
      </c>
      <c r="B1465" t="s">
        <v>3</v>
      </c>
      <c r="C1465" t="s">
        <v>1702</v>
      </c>
      <c r="D1465" t="s">
        <v>1763</v>
      </c>
      <c r="H1465" t="str">
        <f>INDEX('Vensim Variables'!$B:$B,MATCH(EPS!$B1465,'Vensim Variables'!$A:$A,0))</f>
        <v>g pollutant</v>
      </c>
      <c r="I1465" t="str">
        <f t="shared" si="44"/>
        <v>CO2</v>
      </c>
      <c r="J1465">
        <f>INDEX(NoSettings!$C:$C,MATCH(EPS!$A1465,NoSettings!$A:$A,0))</f>
        <v>42133000000000</v>
      </c>
      <c r="K1465">
        <f>INDEX(GWP!$C$2:$C$13,MATCH(EPS!I1465,GWP!$B$2:$B$13,0))</f>
        <v>1</v>
      </c>
      <c r="L1465" s="5">
        <f t="shared" si="45"/>
        <v>42.133000000000003</v>
      </c>
    </row>
    <row r="1466" spans="1:12" hidden="1" x14ac:dyDescent="0.35">
      <c r="A1466" t="s">
        <v>1484</v>
      </c>
      <c r="B1466" t="s">
        <v>3</v>
      </c>
      <c r="C1466" t="s">
        <v>1702</v>
      </c>
      <c r="D1466" t="s">
        <v>1764</v>
      </c>
      <c r="H1466" t="str">
        <f>INDEX('Vensim Variables'!$B:$B,MATCH(EPS!$B1466,'Vensim Variables'!$A:$A,0))</f>
        <v>g pollutant</v>
      </c>
      <c r="I1466" t="str">
        <f t="shared" si="44"/>
        <v>CO2</v>
      </c>
      <c r="J1466">
        <f>INDEX(NoSettings!$C:$C,MATCH(EPS!$A1466,NoSettings!$A:$A,0))</f>
        <v>0</v>
      </c>
      <c r="K1466">
        <f>INDEX(GWP!$C$2:$C$13,MATCH(EPS!I1466,GWP!$B$2:$B$13,0))</f>
        <v>1</v>
      </c>
      <c r="L1466" s="5">
        <f t="shared" si="45"/>
        <v>0</v>
      </c>
    </row>
    <row r="1467" spans="1:12" hidden="1" x14ac:dyDescent="0.35">
      <c r="A1467" t="s">
        <v>1485</v>
      </c>
      <c r="B1467" t="s">
        <v>3</v>
      </c>
      <c r="C1467" t="s">
        <v>1702</v>
      </c>
      <c r="D1467" t="s">
        <v>1765</v>
      </c>
      <c r="H1467" t="str">
        <f>INDEX('Vensim Variables'!$B:$B,MATCH(EPS!$B1467,'Vensim Variables'!$A:$A,0))</f>
        <v>g pollutant</v>
      </c>
      <c r="I1467" t="str">
        <f t="shared" si="44"/>
        <v>CO2</v>
      </c>
      <c r="J1467">
        <f>INDEX(NoSettings!$C:$C,MATCH(EPS!$A1467,NoSettings!$A:$A,0))</f>
        <v>0</v>
      </c>
      <c r="K1467">
        <f>INDEX(GWP!$C$2:$C$13,MATCH(EPS!I1467,GWP!$B$2:$B$13,0))</f>
        <v>1</v>
      </c>
      <c r="L1467" s="5">
        <f t="shared" si="45"/>
        <v>0</v>
      </c>
    </row>
    <row r="1468" spans="1:12" hidden="1" x14ac:dyDescent="0.35">
      <c r="A1468" t="s">
        <v>1486</v>
      </c>
      <c r="B1468" t="s">
        <v>3</v>
      </c>
      <c r="C1468" t="s">
        <v>1702</v>
      </c>
      <c r="D1468" t="s">
        <v>1766</v>
      </c>
      <c r="H1468" t="str">
        <f>INDEX('Vensim Variables'!$B:$B,MATCH(EPS!$B1468,'Vensim Variables'!$A:$A,0))</f>
        <v>g pollutant</v>
      </c>
      <c r="I1468" t="str">
        <f t="shared" si="44"/>
        <v>CO2</v>
      </c>
      <c r="J1468">
        <f>INDEX(NoSettings!$C:$C,MATCH(EPS!$A1468,NoSettings!$A:$A,0))</f>
        <v>0</v>
      </c>
      <c r="K1468">
        <f>INDEX(GWP!$C$2:$C$13,MATCH(EPS!I1468,GWP!$B$2:$B$13,0))</f>
        <v>1</v>
      </c>
      <c r="L1468" s="5">
        <f t="shared" si="45"/>
        <v>0</v>
      </c>
    </row>
    <row r="1469" spans="1:12" hidden="1" x14ac:dyDescent="0.35">
      <c r="A1469" t="s">
        <v>1487</v>
      </c>
      <c r="B1469" t="s">
        <v>3</v>
      </c>
      <c r="C1469" t="s">
        <v>1702</v>
      </c>
      <c r="D1469" t="s">
        <v>1767</v>
      </c>
      <c r="H1469" t="str">
        <f>INDEX('Vensim Variables'!$B:$B,MATCH(EPS!$B1469,'Vensim Variables'!$A:$A,0))</f>
        <v>g pollutant</v>
      </c>
      <c r="I1469" t="str">
        <f t="shared" si="44"/>
        <v>CO2</v>
      </c>
      <c r="J1469">
        <f>INDEX(NoSettings!$C:$C,MATCH(EPS!$A1469,NoSettings!$A:$A,0))</f>
        <v>23295900000000</v>
      </c>
      <c r="K1469">
        <f>INDEX(GWP!$C$2:$C$13,MATCH(EPS!I1469,GWP!$B$2:$B$13,0))</f>
        <v>1</v>
      </c>
      <c r="L1469" s="5">
        <f t="shared" si="45"/>
        <v>23.2959</v>
      </c>
    </row>
    <row r="1470" spans="1:12" hidden="1" x14ac:dyDescent="0.35">
      <c r="A1470" t="s">
        <v>1488</v>
      </c>
      <c r="B1470" t="s">
        <v>3</v>
      </c>
      <c r="C1470" t="s">
        <v>1705</v>
      </c>
      <c r="D1470" t="s">
        <v>1752</v>
      </c>
      <c r="H1470" t="str">
        <f>INDEX('Vensim Variables'!$B:$B,MATCH(EPS!$B1470,'Vensim Variables'!$A:$A,0))</f>
        <v>g pollutant</v>
      </c>
      <c r="I1470" t="str">
        <f t="shared" si="44"/>
        <v>VOC</v>
      </c>
      <c r="J1470">
        <f>INDEX(NoSettings!$C:$C,MATCH(EPS!$A1470,NoSettings!$A:$A,0))</f>
        <v>9221870000</v>
      </c>
      <c r="K1470">
        <f>INDEX(GWP!$C$2:$C$13,MATCH(EPS!I1470,GWP!$B$2:$B$13,0))</f>
        <v>0</v>
      </c>
      <c r="L1470" s="5">
        <f t="shared" si="45"/>
        <v>0</v>
      </c>
    </row>
    <row r="1471" spans="1:12" hidden="1" x14ac:dyDescent="0.35">
      <c r="A1471" t="s">
        <v>1489</v>
      </c>
      <c r="B1471" t="s">
        <v>3</v>
      </c>
      <c r="C1471" t="s">
        <v>1705</v>
      </c>
      <c r="D1471" t="s">
        <v>1753</v>
      </c>
      <c r="H1471" t="str">
        <f>INDEX('Vensim Variables'!$B:$B,MATCH(EPS!$B1471,'Vensim Variables'!$A:$A,0))</f>
        <v>g pollutant</v>
      </c>
      <c r="I1471" t="str">
        <f t="shared" si="44"/>
        <v>VOC</v>
      </c>
      <c r="J1471">
        <f>INDEX(NoSettings!$C:$C,MATCH(EPS!$A1471,NoSettings!$A:$A,0))</f>
        <v>9726560000</v>
      </c>
      <c r="K1471">
        <f>INDEX(GWP!$C$2:$C$13,MATCH(EPS!I1471,GWP!$B$2:$B$13,0))</f>
        <v>0</v>
      </c>
      <c r="L1471" s="5">
        <f t="shared" si="45"/>
        <v>0</v>
      </c>
    </row>
    <row r="1472" spans="1:12" hidden="1" x14ac:dyDescent="0.35">
      <c r="A1472" t="s">
        <v>1490</v>
      </c>
      <c r="B1472" t="s">
        <v>3</v>
      </c>
      <c r="C1472" t="s">
        <v>1705</v>
      </c>
      <c r="D1472" t="s">
        <v>1754</v>
      </c>
      <c r="H1472" t="str">
        <f>INDEX('Vensim Variables'!$B:$B,MATCH(EPS!$B1472,'Vensim Variables'!$A:$A,0))</f>
        <v>g pollutant</v>
      </c>
      <c r="I1472" t="str">
        <f t="shared" si="44"/>
        <v>VOC</v>
      </c>
      <c r="J1472">
        <f>INDEX(NoSettings!$C:$C,MATCH(EPS!$A1472,NoSettings!$A:$A,0))</f>
        <v>0</v>
      </c>
      <c r="K1472">
        <f>INDEX(GWP!$C$2:$C$13,MATCH(EPS!I1472,GWP!$B$2:$B$13,0))</f>
        <v>0</v>
      </c>
      <c r="L1472" s="5">
        <f t="shared" si="45"/>
        <v>0</v>
      </c>
    </row>
    <row r="1473" spans="1:12" hidden="1" x14ac:dyDescent="0.35">
      <c r="A1473" t="s">
        <v>1491</v>
      </c>
      <c r="B1473" t="s">
        <v>3</v>
      </c>
      <c r="C1473" t="s">
        <v>1705</v>
      </c>
      <c r="D1473" t="s">
        <v>1755</v>
      </c>
      <c r="H1473" t="str">
        <f>INDEX('Vensim Variables'!$B:$B,MATCH(EPS!$B1473,'Vensim Variables'!$A:$A,0))</f>
        <v>g pollutant</v>
      </c>
      <c r="I1473" t="str">
        <f t="shared" si="44"/>
        <v>VOC</v>
      </c>
      <c r="J1473">
        <f>INDEX(NoSettings!$C:$C,MATCH(EPS!$A1473,NoSettings!$A:$A,0))</f>
        <v>0</v>
      </c>
      <c r="K1473">
        <f>INDEX(GWP!$C$2:$C$13,MATCH(EPS!I1473,GWP!$B$2:$B$13,0))</f>
        <v>0</v>
      </c>
      <c r="L1473" s="5">
        <f t="shared" si="45"/>
        <v>0</v>
      </c>
    </row>
    <row r="1474" spans="1:12" hidden="1" x14ac:dyDescent="0.35">
      <c r="A1474" t="s">
        <v>1492</v>
      </c>
      <c r="B1474" t="s">
        <v>3</v>
      </c>
      <c r="C1474" t="s">
        <v>1705</v>
      </c>
      <c r="D1474" t="s">
        <v>1756</v>
      </c>
      <c r="H1474" t="str">
        <f>INDEX('Vensim Variables'!$B:$B,MATCH(EPS!$B1474,'Vensim Variables'!$A:$A,0))</f>
        <v>g pollutant</v>
      </c>
      <c r="I1474" t="str">
        <f t="shared" si="44"/>
        <v>VOC</v>
      </c>
      <c r="J1474">
        <f>INDEX(NoSettings!$C:$C,MATCH(EPS!$A1474,NoSettings!$A:$A,0))</f>
        <v>0</v>
      </c>
      <c r="K1474">
        <f>INDEX(GWP!$C$2:$C$13,MATCH(EPS!I1474,GWP!$B$2:$B$13,0))</f>
        <v>0</v>
      </c>
      <c r="L1474" s="5">
        <f t="shared" si="45"/>
        <v>0</v>
      </c>
    </row>
    <row r="1475" spans="1:12" hidden="1" x14ac:dyDescent="0.35">
      <c r="A1475" t="s">
        <v>1493</v>
      </c>
      <c r="B1475" t="s">
        <v>3</v>
      </c>
      <c r="C1475" t="s">
        <v>1705</v>
      </c>
      <c r="D1475" t="s">
        <v>1757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f>INDEX(GWP!$C$2:$C$13,MATCH(EPS!I1475,GWP!$B$2:$B$13,0))</f>
        <v>0</v>
      </c>
      <c r="L1475" s="5">
        <f t="shared" ref="L1475:L1538" si="47">IF(H1475="g pollutant",K1475*J1475/10^12,IF(H1475="MMTCO2e",J1475,IF(H1475="MWh",J1475,0)))</f>
        <v>0</v>
      </c>
    </row>
    <row r="1476" spans="1:12" hidden="1" x14ac:dyDescent="0.35">
      <c r="A1476" t="s">
        <v>1494</v>
      </c>
      <c r="B1476" t="s">
        <v>3</v>
      </c>
      <c r="C1476" t="s">
        <v>1705</v>
      </c>
      <c r="D1476" t="s">
        <v>1758</v>
      </c>
      <c r="H1476" t="str">
        <f>INDEX('Vensim Variables'!$B:$B,MATCH(EPS!$B1476,'Vensim Variables'!$A:$A,0))</f>
        <v>g pollutant</v>
      </c>
      <c r="I1476" t="str">
        <f t="shared" si="46"/>
        <v>VOC</v>
      </c>
      <c r="J1476">
        <f>INDEX(NoSettings!$C:$C,MATCH(EPS!$A1476,NoSettings!$A:$A,0))</f>
        <v>0</v>
      </c>
      <c r="K1476">
        <f>INDEX(GWP!$C$2:$C$13,MATCH(EPS!I1476,GWP!$B$2:$B$13,0))</f>
        <v>0</v>
      </c>
      <c r="L1476" s="5">
        <f t="shared" si="47"/>
        <v>0</v>
      </c>
    </row>
    <row r="1477" spans="1:12" hidden="1" x14ac:dyDescent="0.35">
      <c r="A1477" t="s">
        <v>1495</v>
      </c>
      <c r="B1477" t="s">
        <v>3</v>
      </c>
      <c r="C1477" t="s">
        <v>1705</v>
      </c>
      <c r="D1477" t="s">
        <v>1759</v>
      </c>
      <c r="H1477" t="str">
        <f>INDEX('Vensim Variables'!$B:$B,MATCH(EPS!$B1477,'Vensim Variables'!$A:$A,0))</f>
        <v>g pollutant</v>
      </c>
      <c r="I1477" t="str">
        <f t="shared" si="46"/>
        <v>VOC</v>
      </c>
      <c r="J1477">
        <f>INDEX(NoSettings!$C:$C,MATCH(EPS!$A1477,NoSettings!$A:$A,0))</f>
        <v>140716000</v>
      </c>
      <c r="K1477">
        <f>INDEX(GWP!$C$2:$C$13,MATCH(EPS!I1477,GWP!$B$2:$B$13,0))</f>
        <v>0</v>
      </c>
      <c r="L1477" s="5">
        <f t="shared" si="47"/>
        <v>0</v>
      </c>
    </row>
    <row r="1478" spans="1:12" hidden="1" x14ac:dyDescent="0.35">
      <c r="A1478" t="s">
        <v>1496</v>
      </c>
      <c r="B1478" t="s">
        <v>3</v>
      </c>
      <c r="C1478" t="s">
        <v>1705</v>
      </c>
      <c r="D1478" t="s">
        <v>1760</v>
      </c>
      <c r="H1478" t="str">
        <f>INDEX('Vensim Variables'!$B:$B,MATCH(EPS!$B1478,'Vensim Variables'!$A:$A,0))</f>
        <v>g pollutant</v>
      </c>
      <c r="I1478" t="str">
        <f t="shared" si="46"/>
        <v>VOC</v>
      </c>
      <c r="J1478">
        <f>INDEX(NoSettings!$C:$C,MATCH(EPS!$A1478,NoSettings!$A:$A,0))</f>
        <v>0</v>
      </c>
      <c r="K1478">
        <f>INDEX(GWP!$C$2:$C$13,MATCH(EPS!I1478,GWP!$B$2:$B$13,0))</f>
        <v>0</v>
      </c>
      <c r="L1478" s="5">
        <f t="shared" si="47"/>
        <v>0</v>
      </c>
    </row>
    <row r="1479" spans="1:12" hidden="1" x14ac:dyDescent="0.35">
      <c r="A1479" t="s">
        <v>1497</v>
      </c>
      <c r="B1479" t="s">
        <v>3</v>
      </c>
      <c r="C1479" t="s">
        <v>1705</v>
      </c>
      <c r="D1479" t="s">
        <v>1761</v>
      </c>
      <c r="H1479" t="str">
        <f>INDEX('Vensim Variables'!$B:$B,MATCH(EPS!$B1479,'Vensim Variables'!$A:$A,0))</f>
        <v>g pollutant</v>
      </c>
      <c r="I1479" t="str">
        <f t="shared" si="46"/>
        <v>VOC</v>
      </c>
      <c r="J1479">
        <f>INDEX(NoSettings!$C:$C,MATCH(EPS!$A1479,NoSettings!$A:$A,0))</f>
        <v>915827000</v>
      </c>
      <c r="K1479">
        <f>INDEX(GWP!$C$2:$C$13,MATCH(EPS!I1479,GWP!$B$2:$B$13,0))</f>
        <v>0</v>
      </c>
      <c r="L1479" s="5">
        <f t="shared" si="47"/>
        <v>0</v>
      </c>
    </row>
    <row r="1480" spans="1:12" hidden="1" x14ac:dyDescent="0.35">
      <c r="A1480" t="s">
        <v>1498</v>
      </c>
      <c r="B1480" t="s">
        <v>3</v>
      </c>
      <c r="C1480" t="s">
        <v>1705</v>
      </c>
      <c r="D1480" t="s">
        <v>1762</v>
      </c>
      <c r="H1480" t="str">
        <f>INDEX('Vensim Variables'!$B:$B,MATCH(EPS!$B1480,'Vensim Variables'!$A:$A,0))</f>
        <v>g pollutant</v>
      </c>
      <c r="I1480" t="str">
        <f t="shared" si="46"/>
        <v>VOC</v>
      </c>
      <c r="J1480">
        <f>INDEX(NoSettings!$C:$C,MATCH(EPS!$A1480,NoSettings!$A:$A,0))</f>
        <v>1210140000</v>
      </c>
      <c r="K1480">
        <f>INDEX(GWP!$C$2:$C$13,MATCH(EPS!I1480,GWP!$B$2:$B$13,0))</f>
        <v>0</v>
      </c>
      <c r="L1480" s="5">
        <f t="shared" si="47"/>
        <v>0</v>
      </c>
    </row>
    <row r="1481" spans="1:12" hidden="1" x14ac:dyDescent="0.35">
      <c r="A1481" t="s">
        <v>1499</v>
      </c>
      <c r="B1481" t="s">
        <v>3</v>
      </c>
      <c r="C1481" t="s">
        <v>1705</v>
      </c>
      <c r="D1481" t="s">
        <v>1763</v>
      </c>
      <c r="H1481" t="str">
        <f>INDEX('Vensim Variables'!$B:$B,MATCH(EPS!$B1481,'Vensim Variables'!$A:$A,0))</f>
        <v>g pollutant</v>
      </c>
      <c r="I1481" t="str">
        <f t="shared" si="46"/>
        <v>VOC</v>
      </c>
      <c r="J1481">
        <f>INDEX(NoSettings!$C:$C,MATCH(EPS!$A1481,NoSettings!$A:$A,0))</f>
        <v>516962000</v>
      </c>
      <c r="K1481">
        <f>INDEX(GWP!$C$2:$C$13,MATCH(EPS!I1481,GWP!$B$2:$B$13,0))</f>
        <v>0</v>
      </c>
      <c r="L1481" s="5">
        <f t="shared" si="47"/>
        <v>0</v>
      </c>
    </row>
    <row r="1482" spans="1:12" hidden="1" x14ac:dyDescent="0.35">
      <c r="A1482" t="s">
        <v>1500</v>
      </c>
      <c r="B1482" t="s">
        <v>3</v>
      </c>
      <c r="C1482" t="s">
        <v>1705</v>
      </c>
      <c r="D1482" t="s">
        <v>1764</v>
      </c>
      <c r="H1482" t="str">
        <f>INDEX('Vensim Variables'!$B:$B,MATCH(EPS!$B1482,'Vensim Variables'!$A:$A,0))</f>
        <v>g pollutant</v>
      </c>
      <c r="I1482" t="str">
        <f t="shared" si="46"/>
        <v>VOC</v>
      </c>
      <c r="J1482">
        <f>INDEX(NoSettings!$C:$C,MATCH(EPS!$A1482,NoSettings!$A:$A,0))</f>
        <v>0</v>
      </c>
      <c r="K1482">
        <f>INDEX(GWP!$C$2:$C$13,MATCH(EPS!I1482,GWP!$B$2:$B$13,0))</f>
        <v>0</v>
      </c>
      <c r="L1482" s="5">
        <f t="shared" si="47"/>
        <v>0</v>
      </c>
    </row>
    <row r="1483" spans="1:12" hidden="1" x14ac:dyDescent="0.35">
      <c r="A1483" t="s">
        <v>1501</v>
      </c>
      <c r="B1483" t="s">
        <v>3</v>
      </c>
      <c r="C1483" t="s">
        <v>1705</v>
      </c>
      <c r="D1483" t="s">
        <v>1765</v>
      </c>
      <c r="H1483" t="str">
        <f>INDEX('Vensim Variables'!$B:$B,MATCH(EPS!$B1483,'Vensim Variables'!$A:$A,0))</f>
        <v>g pollutant</v>
      </c>
      <c r="I1483" t="str">
        <f t="shared" si="46"/>
        <v>VOC</v>
      </c>
      <c r="J1483">
        <f>INDEX(NoSettings!$C:$C,MATCH(EPS!$A1483,NoSettings!$A:$A,0))</f>
        <v>0</v>
      </c>
      <c r="K1483">
        <f>INDEX(GWP!$C$2:$C$13,MATCH(EPS!I1483,GWP!$B$2:$B$13,0))</f>
        <v>0</v>
      </c>
      <c r="L1483" s="5">
        <f t="shared" si="47"/>
        <v>0</v>
      </c>
    </row>
    <row r="1484" spans="1:12" hidden="1" x14ac:dyDescent="0.35">
      <c r="A1484" t="s">
        <v>1502</v>
      </c>
      <c r="B1484" t="s">
        <v>3</v>
      </c>
      <c r="C1484" t="s">
        <v>1705</v>
      </c>
      <c r="D1484" t="s">
        <v>1766</v>
      </c>
      <c r="H1484" t="str">
        <f>INDEX('Vensim Variables'!$B:$B,MATCH(EPS!$B1484,'Vensim Variables'!$A:$A,0))</f>
        <v>g pollutant</v>
      </c>
      <c r="I1484" t="str">
        <f t="shared" si="46"/>
        <v>VOC</v>
      </c>
      <c r="J1484">
        <f>INDEX(NoSettings!$C:$C,MATCH(EPS!$A1484,NoSettings!$A:$A,0))</f>
        <v>0</v>
      </c>
      <c r="K1484">
        <f>INDEX(GWP!$C$2:$C$13,MATCH(EPS!I1484,GWP!$B$2:$B$13,0))</f>
        <v>0</v>
      </c>
      <c r="L1484" s="5">
        <f t="shared" si="47"/>
        <v>0</v>
      </c>
    </row>
    <row r="1485" spans="1:12" hidden="1" x14ac:dyDescent="0.35">
      <c r="A1485" t="s">
        <v>1503</v>
      </c>
      <c r="B1485" t="s">
        <v>3</v>
      </c>
      <c r="C1485" t="s">
        <v>1705</v>
      </c>
      <c r="D1485" t="s">
        <v>1767</v>
      </c>
      <c r="H1485" t="str">
        <f>INDEX('Vensim Variables'!$B:$B,MATCH(EPS!$B1485,'Vensim Variables'!$A:$A,0))</f>
        <v>g pollutant</v>
      </c>
      <c r="I1485" t="str">
        <f t="shared" si="46"/>
        <v>VOC</v>
      </c>
      <c r="J1485">
        <f>INDEX(NoSettings!$C:$C,MATCH(EPS!$A1485,NoSettings!$A:$A,0))</f>
        <v>6015590000</v>
      </c>
      <c r="K1485">
        <f>INDEX(GWP!$C$2:$C$13,MATCH(EPS!I1485,GWP!$B$2:$B$13,0))</f>
        <v>0</v>
      </c>
      <c r="L1485" s="5">
        <f t="shared" si="47"/>
        <v>0</v>
      </c>
    </row>
    <row r="1486" spans="1:12" hidden="1" x14ac:dyDescent="0.35">
      <c r="A1486" t="s">
        <v>1504</v>
      </c>
      <c r="B1486" t="s">
        <v>3</v>
      </c>
      <c r="C1486" t="s">
        <v>1706</v>
      </c>
      <c r="D1486" t="s">
        <v>1752</v>
      </c>
      <c r="H1486" t="str">
        <f>INDEX('Vensim Variables'!$B:$B,MATCH(EPS!$B1486,'Vensim Variables'!$A:$A,0))</f>
        <v>g pollutant</v>
      </c>
      <c r="I1486" t="str">
        <f t="shared" si="46"/>
        <v>CO</v>
      </c>
      <c r="J1486">
        <f>INDEX(NoSettings!$C:$C,MATCH(EPS!$A1486,NoSettings!$A:$A,0))</f>
        <v>250436000000</v>
      </c>
      <c r="K1486">
        <f>INDEX(GWP!$C$2:$C$13,MATCH(EPS!I1486,GWP!$B$2:$B$13,0))</f>
        <v>0</v>
      </c>
      <c r="L1486" s="5">
        <f t="shared" si="47"/>
        <v>0</v>
      </c>
    </row>
    <row r="1487" spans="1:12" hidden="1" x14ac:dyDescent="0.35">
      <c r="A1487" t="s">
        <v>1505</v>
      </c>
      <c r="B1487" t="s">
        <v>3</v>
      </c>
      <c r="C1487" t="s">
        <v>1706</v>
      </c>
      <c r="D1487" t="s">
        <v>1753</v>
      </c>
      <c r="H1487" t="str">
        <f>INDEX('Vensim Variables'!$B:$B,MATCH(EPS!$B1487,'Vensim Variables'!$A:$A,0))</f>
        <v>g pollutant</v>
      </c>
      <c r="I1487" t="str">
        <f t="shared" si="46"/>
        <v>CO</v>
      </c>
      <c r="J1487">
        <f>INDEX(NoSettings!$C:$C,MATCH(EPS!$A1487,NoSettings!$A:$A,0))</f>
        <v>80028900000</v>
      </c>
      <c r="K1487">
        <f>INDEX(GWP!$C$2:$C$13,MATCH(EPS!I1487,GWP!$B$2:$B$13,0))</f>
        <v>0</v>
      </c>
      <c r="L1487" s="5">
        <f t="shared" si="47"/>
        <v>0</v>
      </c>
    </row>
    <row r="1488" spans="1:12" hidden="1" x14ac:dyDescent="0.35">
      <c r="A1488" t="s">
        <v>1506</v>
      </c>
      <c r="B1488" t="s">
        <v>3</v>
      </c>
      <c r="C1488" t="s">
        <v>1706</v>
      </c>
      <c r="D1488" t="s">
        <v>1754</v>
      </c>
      <c r="H1488" t="str">
        <f>INDEX('Vensim Variables'!$B:$B,MATCH(EPS!$B1488,'Vensim Variables'!$A:$A,0))</f>
        <v>g pollutant</v>
      </c>
      <c r="I1488" t="str">
        <f t="shared" si="46"/>
        <v>CO</v>
      </c>
      <c r="J1488">
        <f>INDEX(NoSettings!$C:$C,MATCH(EPS!$A1488,NoSettings!$A:$A,0))</f>
        <v>0</v>
      </c>
      <c r="K1488">
        <f>INDEX(GWP!$C$2:$C$13,MATCH(EPS!I1488,GWP!$B$2:$B$13,0))</f>
        <v>0</v>
      </c>
      <c r="L1488" s="5">
        <f t="shared" si="47"/>
        <v>0</v>
      </c>
    </row>
    <row r="1489" spans="1:13" hidden="1" x14ac:dyDescent="0.35">
      <c r="A1489" t="s">
        <v>1507</v>
      </c>
      <c r="B1489" t="s">
        <v>3</v>
      </c>
      <c r="C1489" t="s">
        <v>1706</v>
      </c>
      <c r="D1489" t="s">
        <v>1755</v>
      </c>
      <c r="H1489" t="str">
        <f>INDEX('Vensim Variables'!$B:$B,MATCH(EPS!$B1489,'Vensim Variables'!$A:$A,0))</f>
        <v>g pollutant</v>
      </c>
      <c r="I1489" t="str">
        <f t="shared" si="46"/>
        <v>CO</v>
      </c>
      <c r="J1489">
        <f>INDEX(NoSettings!$C:$C,MATCH(EPS!$A1489,NoSettings!$A:$A,0))</f>
        <v>0</v>
      </c>
      <c r="K1489">
        <f>INDEX(GWP!$C$2:$C$13,MATCH(EPS!I1489,GWP!$B$2:$B$13,0))</f>
        <v>0</v>
      </c>
      <c r="L1489" s="5">
        <f t="shared" si="47"/>
        <v>0</v>
      </c>
    </row>
    <row r="1490" spans="1:13" hidden="1" x14ac:dyDescent="0.35">
      <c r="A1490" t="s">
        <v>1508</v>
      </c>
      <c r="B1490" t="s">
        <v>3</v>
      </c>
      <c r="C1490" t="s">
        <v>1706</v>
      </c>
      <c r="D1490" t="s">
        <v>1756</v>
      </c>
      <c r="H1490" t="str">
        <f>INDEX('Vensim Variables'!$B:$B,MATCH(EPS!$B1490,'Vensim Variables'!$A:$A,0))</f>
        <v>g pollutant</v>
      </c>
      <c r="I1490" t="str">
        <f t="shared" si="46"/>
        <v>CO</v>
      </c>
      <c r="J1490">
        <f>INDEX(NoSettings!$C:$C,MATCH(EPS!$A1490,NoSettings!$A:$A,0))</f>
        <v>0</v>
      </c>
      <c r="K1490">
        <f>INDEX(GWP!$C$2:$C$13,MATCH(EPS!I1490,GWP!$B$2:$B$13,0))</f>
        <v>0</v>
      </c>
      <c r="L1490" s="5">
        <f t="shared" si="47"/>
        <v>0</v>
      </c>
    </row>
    <row r="1491" spans="1:13" hidden="1" x14ac:dyDescent="0.35">
      <c r="A1491" t="s">
        <v>1509</v>
      </c>
      <c r="B1491" t="s">
        <v>3</v>
      </c>
      <c r="C1491" t="s">
        <v>1706</v>
      </c>
      <c r="D1491" t="s">
        <v>1757</v>
      </c>
      <c r="H1491" t="str">
        <f>INDEX('Vensim Variables'!$B:$B,MATCH(EPS!$B1491,'Vensim Variables'!$A:$A,0))</f>
        <v>g pollutant</v>
      </c>
      <c r="I1491" t="str">
        <f t="shared" si="46"/>
        <v>CO</v>
      </c>
      <c r="J1491">
        <f>INDEX(NoSettings!$C:$C,MATCH(EPS!$A1491,NoSettings!$A:$A,0))</f>
        <v>0</v>
      </c>
      <c r="K1491">
        <f>INDEX(GWP!$C$2:$C$13,MATCH(EPS!I1491,GWP!$B$2:$B$13,0))</f>
        <v>0</v>
      </c>
      <c r="L1491" s="5">
        <f t="shared" si="47"/>
        <v>0</v>
      </c>
    </row>
    <row r="1492" spans="1:13" hidden="1" x14ac:dyDescent="0.35">
      <c r="A1492" t="s">
        <v>1510</v>
      </c>
      <c r="B1492" t="s">
        <v>3</v>
      </c>
      <c r="C1492" t="s">
        <v>1706</v>
      </c>
      <c r="D1492" t="s">
        <v>1758</v>
      </c>
      <c r="H1492" t="str">
        <f>INDEX('Vensim Variables'!$B:$B,MATCH(EPS!$B1492,'Vensim Variables'!$A:$A,0))</f>
        <v>g pollutant</v>
      </c>
      <c r="I1492" t="str">
        <f t="shared" si="46"/>
        <v>CO</v>
      </c>
      <c r="J1492">
        <f>INDEX(NoSettings!$C:$C,MATCH(EPS!$A1492,NoSettings!$A:$A,0))</f>
        <v>0</v>
      </c>
      <c r="K1492">
        <f>INDEX(GWP!$C$2:$C$13,MATCH(EPS!I1492,GWP!$B$2:$B$13,0))</f>
        <v>0</v>
      </c>
      <c r="L1492" s="5">
        <f t="shared" si="47"/>
        <v>0</v>
      </c>
    </row>
    <row r="1493" spans="1:13" hidden="1" x14ac:dyDescent="0.35">
      <c r="A1493" t="s">
        <v>1511</v>
      </c>
      <c r="B1493" t="s">
        <v>3</v>
      </c>
      <c r="C1493" t="s">
        <v>1706</v>
      </c>
      <c r="D1493" t="s">
        <v>1759</v>
      </c>
      <c r="H1493" t="str">
        <f>INDEX('Vensim Variables'!$B:$B,MATCH(EPS!$B1493,'Vensim Variables'!$A:$A,0))</f>
        <v>g pollutant</v>
      </c>
      <c r="I1493" t="str">
        <f t="shared" si="46"/>
        <v>CO</v>
      </c>
      <c r="J1493">
        <f>INDEX(NoSettings!$C:$C,MATCH(EPS!$A1493,NoSettings!$A:$A,0))</f>
        <v>2947370000</v>
      </c>
      <c r="K1493">
        <f>INDEX(GWP!$C$2:$C$13,MATCH(EPS!I1493,GWP!$B$2:$B$13,0))</f>
        <v>0</v>
      </c>
      <c r="L1493" s="5">
        <f t="shared" si="47"/>
        <v>0</v>
      </c>
    </row>
    <row r="1494" spans="1:13" hidden="1" x14ac:dyDescent="0.35">
      <c r="A1494" t="s">
        <v>1512</v>
      </c>
      <c r="B1494" t="s">
        <v>3</v>
      </c>
      <c r="C1494" t="s">
        <v>1706</v>
      </c>
      <c r="D1494" t="s">
        <v>1760</v>
      </c>
      <c r="H1494" t="str">
        <f>INDEX('Vensim Variables'!$B:$B,MATCH(EPS!$B1494,'Vensim Variables'!$A:$A,0))</f>
        <v>g pollutant</v>
      </c>
      <c r="I1494" t="str">
        <f t="shared" si="46"/>
        <v>CO</v>
      </c>
      <c r="J1494">
        <f>INDEX(NoSettings!$C:$C,MATCH(EPS!$A1494,NoSettings!$A:$A,0))</f>
        <v>0</v>
      </c>
      <c r="K1494">
        <f>INDEX(GWP!$C$2:$C$13,MATCH(EPS!I1494,GWP!$B$2:$B$13,0))</f>
        <v>0</v>
      </c>
      <c r="L1494" s="5">
        <f t="shared" si="47"/>
        <v>0</v>
      </c>
    </row>
    <row r="1495" spans="1:13" hidden="1" x14ac:dyDescent="0.35">
      <c r="A1495" t="s">
        <v>1513</v>
      </c>
      <c r="B1495" t="s">
        <v>3</v>
      </c>
      <c r="C1495" t="s">
        <v>1706</v>
      </c>
      <c r="D1495" t="s">
        <v>1761</v>
      </c>
      <c r="H1495" t="str">
        <f>INDEX('Vensim Variables'!$B:$B,MATCH(EPS!$B1495,'Vensim Variables'!$A:$A,0))</f>
        <v>g pollutant</v>
      </c>
      <c r="I1495" t="str">
        <f t="shared" si="46"/>
        <v>CO</v>
      </c>
      <c r="J1495">
        <f>INDEX(NoSettings!$C:$C,MATCH(EPS!$A1495,NoSettings!$A:$A,0))</f>
        <v>4470680000</v>
      </c>
      <c r="K1495">
        <f>INDEX(GWP!$C$2:$C$13,MATCH(EPS!I1495,GWP!$B$2:$B$13,0))</f>
        <v>0</v>
      </c>
      <c r="L1495" s="5">
        <f t="shared" si="47"/>
        <v>0</v>
      </c>
    </row>
    <row r="1496" spans="1:13" hidden="1" x14ac:dyDescent="0.35">
      <c r="A1496" t="s">
        <v>1514</v>
      </c>
      <c r="B1496" t="s">
        <v>3</v>
      </c>
      <c r="C1496" t="s">
        <v>1706</v>
      </c>
      <c r="D1496" t="s">
        <v>1762</v>
      </c>
      <c r="H1496" t="str">
        <f>INDEX('Vensim Variables'!$B:$B,MATCH(EPS!$B1496,'Vensim Variables'!$A:$A,0))</f>
        <v>g pollutant</v>
      </c>
      <c r="I1496" t="str">
        <f t="shared" si="46"/>
        <v>CO</v>
      </c>
      <c r="J1496">
        <f>INDEX(NoSettings!$C:$C,MATCH(EPS!$A1496,NoSettings!$A:$A,0))</f>
        <v>9956920000</v>
      </c>
      <c r="K1496">
        <f>INDEX(GWP!$C$2:$C$13,MATCH(EPS!I1496,GWP!$B$2:$B$13,0))</f>
        <v>0</v>
      </c>
      <c r="L1496" s="5">
        <f t="shared" si="47"/>
        <v>0</v>
      </c>
    </row>
    <row r="1497" spans="1:13" hidden="1" x14ac:dyDescent="0.35">
      <c r="A1497" t="s">
        <v>1515</v>
      </c>
      <c r="B1497" t="s">
        <v>3</v>
      </c>
      <c r="C1497" t="s">
        <v>1706</v>
      </c>
      <c r="D1497" t="s">
        <v>1763</v>
      </c>
      <c r="H1497" t="str">
        <f>INDEX('Vensim Variables'!$B:$B,MATCH(EPS!$B1497,'Vensim Variables'!$A:$A,0))</f>
        <v>g pollutant</v>
      </c>
      <c r="I1497" t="str">
        <f t="shared" si="46"/>
        <v>CO</v>
      </c>
      <c r="J1497">
        <f>INDEX(NoSettings!$C:$C,MATCH(EPS!$A1497,NoSettings!$A:$A,0))</f>
        <v>14039000000</v>
      </c>
      <c r="K1497">
        <f>INDEX(GWP!$C$2:$C$13,MATCH(EPS!I1497,GWP!$B$2:$B$13,0))</f>
        <v>0</v>
      </c>
      <c r="L1497" s="5">
        <f t="shared" si="47"/>
        <v>0</v>
      </c>
    </row>
    <row r="1498" spans="1:13" hidden="1" x14ac:dyDescent="0.35">
      <c r="A1498" t="s">
        <v>1516</v>
      </c>
      <c r="B1498" t="s">
        <v>3</v>
      </c>
      <c r="C1498" t="s">
        <v>1706</v>
      </c>
      <c r="D1498" t="s">
        <v>1764</v>
      </c>
      <c r="H1498" t="str">
        <f>INDEX('Vensim Variables'!$B:$B,MATCH(EPS!$B1498,'Vensim Variables'!$A:$A,0))</f>
        <v>g pollutant</v>
      </c>
      <c r="I1498" t="str">
        <f t="shared" si="46"/>
        <v>CO</v>
      </c>
      <c r="J1498">
        <f>INDEX(NoSettings!$C:$C,MATCH(EPS!$A1498,NoSettings!$A:$A,0))</f>
        <v>0</v>
      </c>
      <c r="K1498">
        <f>INDEX(GWP!$C$2:$C$13,MATCH(EPS!I1498,GWP!$B$2:$B$13,0))</f>
        <v>0</v>
      </c>
      <c r="L1498" s="5">
        <f t="shared" si="47"/>
        <v>0</v>
      </c>
    </row>
    <row r="1499" spans="1:13" hidden="1" x14ac:dyDescent="0.35">
      <c r="A1499" t="s">
        <v>1517</v>
      </c>
      <c r="B1499" t="s">
        <v>3</v>
      </c>
      <c r="C1499" t="s">
        <v>1706</v>
      </c>
      <c r="D1499" t="s">
        <v>1765</v>
      </c>
      <c r="H1499" t="str">
        <f>INDEX('Vensim Variables'!$B:$B,MATCH(EPS!$B1499,'Vensim Variables'!$A:$A,0))</f>
        <v>g pollutant</v>
      </c>
      <c r="I1499" t="str">
        <f t="shared" si="46"/>
        <v>CO</v>
      </c>
      <c r="J1499">
        <f>INDEX(NoSettings!$C:$C,MATCH(EPS!$A1499,NoSettings!$A:$A,0))</f>
        <v>0</v>
      </c>
      <c r="K1499">
        <f>INDEX(GWP!$C$2:$C$13,MATCH(EPS!I1499,GWP!$B$2:$B$13,0))</f>
        <v>0</v>
      </c>
      <c r="L1499" s="5">
        <f t="shared" si="47"/>
        <v>0</v>
      </c>
    </row>
    <row r="1500" spans="1:13" hidden="1" x14ac:dyDescent="0.35">
      <c r="A1500" t="s">
        <v>1518</v>
      </c>
      <c r="B1500" t="s">
        <v>3</v>
      </c>
      <c r="C1500" t="s">
        <v>1706</v>
      </c>
      <c r="D1500" t="s">
        <v>1766</v>
      </c>
      <c r="H1500" t="str">
        <f>INDEX('Vensim Variables'!$B:$B,MATCH(EPS!$B1500,'Vensim Variables'!$A:$A,0))</f>
        <v>g pollutant</v>
      </c>
      <c r="I1500" t="str">
        <f t="shared" si="46"/>
        <v>CO</v>
      </c>
      <c r="J1500">
        <f>INDEX(NoSettings!$C:$C,MATCH(EPS!$A1500,NoSettings!$A:$A,0))</f>
        <v>0</v>
      </c>
      <c r="K1500">
        <f>INDEX(GWP!$C$2:$C$13,MATCH(EPS!I1500,GWP!$B$2:$B$13,0))</f>
        <v>0</v>
      </c>
      <c r="L1500" s="5">
        <f t="shared" si="47"/>
        <v>0</v>
      </c>
    </row>
    <row r="1501" spans="1:13" hidden="1" x14ac:dyDescent="0.35">
      <c r="A1501" t="s">
        <v>1519</v>
      </c>
      <c r="B1501" t="s">
        <v>3</v>
      </c>
      <c r="C1501" t="s">
        <v>1706</v>
      </c>
      <c r="D1501" t="s">
        <v>1767</v>
      </c>
      <c r="H1501" t="str">
        <f>INDEX('Vensim Variables'!$B:$B,MATCH(EPS!$B1501,'Vensim Variables'!$A:$A,0))</f>
        <v>g pollutant</v>
      </c>
      <c r="I1501" t="str">
        <f t="shared" si="46"/>
        <v>CO</v>
      </c>
      <c r="J1501">
        <f>INDEX(NoSettings!$C:$C,MATCH(EPS!$A1501,NoSettings!$A:$A,0))</f>
        <v>55661100000</v>
      </c>
      <c r="K1501">
        <f>INDEX(GWP!$C$2:$C$13,MATCH(EPS!I1501,GWP!$B$2:$B$13,0))</f>
        <v>0</v>
      </c>
      <c r="L1501" s="5">
        <f t="shared" si="47"/>
        <v>0</v>
      </c>
    </row>
    <row r="1502" spans="1:13" hidden="1" x14ac:dyDescent="0.35">
      <c r="A1502" t="s">
        <v>1520</v>
      </c>
      <c r="B1502" t="s">
        <v>3</v>
      </c>
      <c r="C1502" t="s">
        <v>1707</v>
      </c>
      <c r="D1502" t="s">
        <v>1752</v>
      </c>
      <c r="H1502" t="str">
        <f>INDEX('Vensim Variables'!$B:$B,MATCH(EPS!$B1502,'Vensim Variables'!$A:$A,0))</f>
        <v>g pollutant</v>
      </c>
      <c r="I1502" t="str">
        <f t="shared" si="46"/>
        <v>NOx</v>
      </c>
      <c r="J1502">
        <f>INDEX(NoSettings!$C:$C,MATCH(EPS!$A1502,NoSettings!$A:$A,0))</f>
        <v>510595000000</v>
      </c>
      <c r="K1502">
        <f>INDEX(GWP!$C$2:$C$13,MATCH(EPS!I1502,GWP!$B$2:$B$13,0))</f>
        <v>0</v>
      </c>
      <c r="L1502" s="5">
        <f t="shared" si="47"/>
        <v>0</v>
      </c>
      <c r="M1502" s="75"/>
    </row>
    <row r="1503" spans="1:13" hidden="1" x14ac:dyDescent="0.35">
      <c r="A1503" t="s">
        <v>1521</v>
      </c>
      <c r="B1503" t="s">
        <v>3</v>
      </c>
      <c r="C1503" t="s">
        <v>1707</v>
      </c>
      <c r="D1503" t="s">
        <v>1753</v>
      </c>
      <c r="H1503" t="str">
        <f>INDEX('Vensim Variables'!$B:$B,MATCH(EPS!$B1503,'Vensim Variables'!$A:$A,0))</f>
        <v>g pollutant</v>
      </c>
      <c r="I1503" t="str">
        <f t="shared" si="46"/>
        <v>NOx</v>
      </c>
      <c r="J1503">
        <f>INDEX(NoSettings!$C:$C,MATCH(EPS!$A1503,NoSettings!$A:$A,0))</f>
        <v>148491000000</v>
      </c>
      <c r="K1503">
        <f>INDEX(GWP!$C$2:$C$13,MATCH(EPS!I1503,GWP!$B$2:$B$13,0))</f>
        <v>0</v>
      </c>
      <c r="L1503" s="5">
        <f t="shared" si="47"/>
        <v>0</v>
      </c>
    </row>
    <row r="1504" spans="1:13" hidden="1" x14ac:dyDescent="0.35">
      <c r="A1504" t="s">
        <v>1522</v>
      </c>
      <c r="B1504" t="s">
        <v>3</v>
      </c>
      <c r="C1504" t="s">
        <v>1707</v>
      </c>
      <c r="D1504" t="s">
        <v>1754</v>
      </c>
      <c r="H1504" t="str">
        <f>INDEX('Vensim Variables'!$B:$B,MATCH(EPS!$B1504,'Vensim Variables'!$A:$A,0))</f>
        <v>g pollutant</v>
      </c>
      <c r="I1504" t="str">
        <f t="shared" si="46"/>
        <v>NOx</v>
      </c>
      <c r="J1504">
        <f>INDEX(NoSettings!$C:$C,MATCH(EPS!$A1504,NoSettings!$A:$A,0))</f>
        <v>0</v>
      </c>
      <c r="K1504">
        <f>INDEX(GWP!$C$2:$C$13,MATCH(EPS!I1504,GWP!$B$2:$B$13,0))</f>
        <v>0</v>
      </c>
      <c r="L1504" s="5">
        <f t="shared" si="47"/>
        <v>0</v>
      </c>
    </row>
    <row r="1505" spans="1:12" hidden="1" x14ac:dyDescent="0.35">
      <c r="A1505" t="s">
        <v>1523</v>
      </c>
      <c r="B1505" t="s">
        <v>3</v>
      </c>
      <c r="C1505" t="s">
        <v>1707</v>
      </c>
      <c r="D1505" t="s">
        <v>1755</v>
      </c>
      <c r="H1505" t="str">
        <f>INDEX('Vensim Variables'!$B:$B,MATCH(EPS!$B1505,'Vensim Variables'!$A:$A,0))</f>
        <v>g pollutant</v>
      </c>
      <c r="I1505" t="str">
        <f t="shared" si="46"/>
        <v>NOx</v>
      </c>
      <c r="J1505">
        <f>INDEX(NoSettings!$C:$C,MATCH(EPS!$A1505,NoSettings!$A:$A,0))</f>
        <v>0</v>
      </c>
      <c r="K1505">
        <f>INDEX(GWP!$C$2:$C$13,MATCH(EPS!I1505,GWP!$B$2:$B$13,0))</f>
        <v>0</v>
      </c>
      <c r="L1505" s="5">
        <f t="shared" si="47"/>
        <v>0</v>
      </c>
    </row>
    <row r="1506" spans="1:12" hidden="1" x14ac:dyDescent="0.35">
      <c r="A1506" t="s">
        <v>1524</v>
      </c>
      <c r="B1506" t="s">
        <v>3</v>
      </c>
      <c r="C1506" t="s">
        <v>1707</v>
      </c>
      <c r="D1506" t="s">
        <v>1756</v>
      </c>
      <c r="H1506" t="str">
        <f>INDEX('Vensim Variables'!$B:$B,MATCH(EPS!$B1506,'Vensim Variables'!$A:$A,0))</f>
        <v>g pollutant</v>
      </c>
      <c r="I1506" t="str">
        <f t="shared" si="46"/>
        <v>NOx</v>
      </c>
      <c r="J1506">
        <f>INDEX(NoSettings!$C:$C,MATCH(EPS!$A1506,NoSettings!$A:$A,0))</f>
        <v>0</v>
      </c>
      <c r="K1506">
        <f>INDEX(GWP!$C$2:$C$13,MATCH(EPS!I1506,GWP!$B$2:$B$13,0))</f>
        <v>0</v>
      </c>
      <c r="L1506" s="5">
        <f t="shared" si="47"/>
        <v>0</v>
      </c>
    </row>
    <row r="1507" spans="1:12" hidden="1" x14ac:dyDescent="0.35">
      <c r="A1507" t="s">
        <v>1525</v>
      </c>
      <c r="B1507" t="s">
        <v>3</v>
      </c>
      <c r="C1507" t="s">
        <v>1707</v>
      </c>
      <c r="D1507" t="s">
        <v>1757</v>
      </c>
      <c r="H1507" t="str">
        <f>INDEX('Vensim Variables'!$B:$B,MATCH(EPS!$B1507,'Vensim Variables'!$A:$A,0))</f>
        <v>g pollutant</v>
      </c>
      <c r="I1507" t="str">
        <f t="shared" si="46"/>
        <v>NOx</v>
      </c>
      <c r="J1507">
        <f>INDEX(NoSettings!$C:$C,MATCH(EPS!$A1507,NoSettings!$A:$A,0))</f>
        <v>0</v>
      </c>
      <c r="K1507">
        <f>INDEX(GWP!$C$2:$C$13,MATCH(EPS!I1507,GWP!$B$2:$B$13,0))</f>
        <v>0</v>
      </c>
      <c r="L1507" s="5">
        <f t="shared" si="47"/>
        <v>0</v>
      </c>
    </row>
    <row r="1508" spans="1:12" hidden="1" x14ac:dyDescent="0.35">
      <c r="A1508" t="s">
        <v>1526</v>
      </c>
      <c r="B1508" t="s">
        <v>3</v>
      </c>
      <c r="C1508" t="s">
        <v>1707</v>
      </c>
      <c r="D1508" t="s">
        <v>1758</v>
      </c>
      <c r="H1508" t="str">
        <f>INDEX('Vensim Variables'!$B:$B,MATCH(EPS!$B1508,'Vensim Variables'!$A:$A,0))</f>
        <v>g pollutant</v>
      </c>
      <c r="I1508" t="str">
        <f t="shared" si="46"/>
        <v>NOx</v>
      </c>
      <c r="J1508">
        <f>INDEX(NoSettings!$C:$C,MATCH(EPS!$A1508,NoSettings!$A:$A,0))</f>
        <v>0</v>
      </c>
      <c r="K1508">
        <f>INDEX(GWP!$C$2:$C$13,MATCH(EPS!I1508,GWP!$B$2:$B$13,0))</f>
        <v>0</v>
      </c>
      <c r="L1508" s="5">
        <f t="shared" si="47"/>
        <v>0</v>
      </c>
    </row>
    <row r="1509" spans="1:12" hidden="1" x14ac:dyDescent="0.35">
      <c r="A1509" t="s">
        <v>1527</v>
      </c>
      <c r="B1509" t="s">
        <v>3</v>
      </c>
      <c r="C1509" t="s">
        <v>1707</v>
      </c>
      <c r="D1509" t="s">
        <v>1759</v>
      </c>
      <c r="H1509" t="str">
        <f>INDEX('Vensim Variables'!$B:$B,MATCH(EPS!$B1509,'Vensim Variables'!$A:$A,0))</f>
        <v>g pollutant</v>
      </c>
      <c r="I1509" t="str">
        <f t="shared" si="46"/>
        <v>NOx</v>
      </c>
      <c r="J1509">
        <f>INDEX(NoSettings!$C:$C,MATCH(EPS!$A1509,NoSettings!$A:$A,0))</f>
        <v>1726700000</v>
      </c>
      <c r="K1509">
        <f>INDEX(GWP!$C$2:$C$13,MATCH(EPS!I1509,GWP!$B$2:$B$13,0))</f>
        <v>0</v>
      </c>
      <c r="L1509" s="5">
        <f t="shared" si="47"/>
        <v>0</v>
      </c>
    </row>
    <row r="1510" spans="1:12" hidden="1" x14ac:dyDescent="0.35">
      <c r="A1510" t="s">
        <v>1528</v>
      </c>
      <c r="B1510" t="s">
        <v>3</v>
      </c>
      <c r="C1510" t="s">
        <v>1707</v>
      </c>
      <c r="D1510" t="s">
        <v>1760</v>
      </c>
      <c r="H1510" t="str">
        <f>INDEX('Vensim Variables'!$B:$B,MATCH(EPS!$B1510,'Vensim Variables'!$A:$A,0))</f>
        <v>g pollutant</v>
      </c>
      <c r="I1510" t="str">
        <f t="shared" si="46"/>
        <v>NOx</v>
      </c>
      <c r="J1510">
        <f>INDEX(NoSettings!$C:$C,MATCH(EPS!$A1510,NoSettings!$A:$A,0))</f>
        <v>0</v>
      </c>
      <c r="K1510">
        <f>INDEX(GWP!$C$2:$C$13,MATCH(EPS!I1510,GWP!$B$2:$B$13,0))</f>
        <v>0</v>
      </c>
      <c r="L1510" s="5">
        <f t="shared" si="47"/>
        <v>0</v>
      </c>
    </row>
    <row r="1511" spans="1:12" hidden="1" x14ac:dyDescent="0.35">
      <c r="A1511" t="s">
        <v>1529</v>
      </c>
      <c r="B1511" t="s">
        <v>3</v>
      </c>
      <c r="C1511" t="s">
        <v>1707</v>
      </c>
      <c r="D1511" t="s">
        <v>1761</v>
      </c>
      <c r="H1511" t="str">
        <f>INDEX('Vensim Variables'!$B:$B,MATCH(EPS!$B1511,'Vensim Variables'!$A:$A,0))</f>
        <v>g pollutant</v>
      </c>
      <c r="I1511" t="str">
        <f t="shared" si="46"/>
        <v>NOx</v>
      </c>
      <c r="J1511">
        <f>INDEX(NoSettings!$C:$C,MATCH(EPS!$A1511,NoSettings!$A:$A,0))</f>
        <v>31572500000</v>
      </c>
      <c r="K1511">
        <f>INDEX(GWP!$C$2:$C$13,MATCH(EPS!I1511,GWP!$B$2:$B$13,0))</f>
        <v>0</v>
      </c>
      <c r="L1511" s="5">
        <f t="shared" si="47"/>
        <v>0</v>
      </c>
    </row>
    <row r="1512" spans="1:12" hidden="1" x14ac:dyDescent="0.35">
      <c r="A1512" t="s">
        <v>1530</v>
      </c>
      <c r="B1512" t="s">
        <v>3</v>
      </c>
      <c r="C1512" t="s">
        <v>1707</v>
      </c>
      <c r="D1512" t="s">
        <v>1762</v>
      </c>
      <c r="H1512" t="str">
        <f>INDEX('Vensim Variables'!$B:$B,MATCH(EPS!$B1512,'Vensim Variables'!$A:$A,0))</f>
        <v>g pollutant</v>
      </c>
      <c r="I1512" t="str">
        <f t="shared" si="46"/>
        <v>NOx</v>
      </c>
      <c r="J1512">
        <f>INDEX(NoSettings!$C:$C,MATCH(EPS!$A1512,NoSettings!$A:$A,0))</f>
        <v>18474800000</v>
      </c>
      <c r="K1512">
        <f>INDEX(GWP!$C$2:$C$13,MATCH(EPS!I1512,GWP!$B$2:$B$13,0))</f>
        <v>0</v>
      </c>
      <c r="L1512" s="5">
        <f t="shared" si="47"/>
        <v>0</v>
      </c>
    </row>
    <row r="1513" spans="1:12" hidden="1" x14ac:dyDescent="0.35">
      <c r="A1513" t="s">
        <v>1531</v>
      </c>
      <c r="B1513" t="s">
        <v>3</v>
      </c>
      <c r="C1513" t="s">
        <v>1707</v>
      </c>
      <c r="D1513" t="s">
        <v>1763</v>
      </c>
      <c r="H1513" t="str">
        <f>INDEX('Vensim Variables'!$B:$B,MATCH(EPS!$B1513,'Vensim Variables'!$A:$A,0))</f>
        <v>g pollutant</v>
      </c>
      <c r="I1513" t="str">
        <f t="shared" si="46"/>
        <v>NOx</v>
      </c>
      <c r="J1513">
        <f>INDEX(NoSettings!$C:$C,MATCH(EPS!$A1513,NoSettings!$A:$A,0))</f>
        <v>28623000000</v>
      </c>
      <c r="K1513">
        <f>INDEX(GWP!$C$2:$C$13,MATCH(EPS!I1513,GWP!$B$2:$B$13,0))</f>
        <v>0</v>
      </c>
      <c r="L1513" s="5">
        <f t="shared" si="47"/>
        <v>0</v>
      </c>
    </row>
    <row r="1514" spans="1:12" hidden="1" x14ac:dyDescent="0.35">
      <c r="A1514" t="s">
        <v>1532</v>
      </c>
      <c r="B1514" t="s">
        <v>3</v>
      </c>
      <c r="C1514" t="s">
        <v>1707</v>
      </c>
      <c r="D1514" t="s">
        <v>1764</v>
      </c>
      <c r="H1514" t="str">
        <f>INDEX('Vensim Variables'!$B:$B,MATCH(EPS!$B1514,'Vensim Variables'!$A:$A,0))</f>
        <v>g pollutant</v>
      </c>
      <c r="I1514" t="str">
        <f t="shared" si="46"/>
        <v>NOx</v>
      </c>
      <c r="J1514">
        <f>INDEX(NoSettings!$C:$C,MATCH(EPS!$A1514,NoSettings!$A:$A,0))</f>
        <v>0</v>
      </c>
      <c r="K1514">
        <f>INDEX(GWP!$C$2:$C$13,MATCH(EPS!I1514,GWP!$B$2:$B$13,0))</f>
        <v>0</v>
      </c>
      <c r="L1514" s="5">
        <f t="shared" si="47"/>
        <v>0</v>
      </c>
    </row>
    <row r="1515" spans="1:12" hidden="1" x14ac:dyDescent="0.35">
      <c r="A1515" t="s">
        <v>1533</v>
      </c>
      <c r="B1515" t="s">
        <v>3</v>
      </c>
      <c r="C1515" t="s">
        <v>1707</v>
      </c>
      <c r="D1515" t="s">
        <v>1765</v>
      </c>
      <c r="H1515" t="str">
        <f>INDEX('Vensim Variables'!$B:$B,MATCH(EPS!$B1515,'Vensim Variables'!$A:$A,0))</f>
        <v>g pollutant</v>
      </c>
      <c r="I1515" t="str">
        <f t="shared" si="46"/>
        <v>NOx</v>
      </c>
      <c r="J1515">
        <f>INDEX(NoSettings!$C:$C,MATCH(EPS!$A1515,NoSettings!$A:$A,0))</f>
        <v>0</v>
      </c>
      <c r="K1515">
        <f>INDEX(GWP!$C$2:$C$13,MATCH(EPS!I1515,GWP!$B$2:$B$13,0))</f>
        <v>0</v>
      </c>
      <c r="L1515" s="5">
        <f t="shared" si="47"/>
        <v>0</v>
      </c>
    </row>
    <row r="1516" spans="1:12" hidden="1" x14ac:dyDescent="0.35">
      <c r="A1516" t="s">
        <v>1534</v>
      </c>
      <c r="B1516" t="s">
        <v>3</v>
      </c>
      <c r="C1516" t="s">
        <v>1707</v>
      </c>
      <c r="D1516" t="s">
        <v>1766</v>
      </c>
      <c r="H1516" t="str">
        <f>INDEX('Vensim Variables'!$B:$B,MATCH(EPS!$B1516,'Vensim Variables'!$A:$A,0))</f>
        <v>g pollutant</v>
      </c>
      <c r="I1516" t="str">
        <f t="shared" si="46"/>
        <v>NOx</v>
      </c>
      <c r="J1516">
        <f>INDEX(NoSettings!$C:$C,MATCH(EPS!$A1516,NoSettings!$A:$A,0))</f>
        <v>0</v>
      </c>
      <c r="K1516">
        <f>INDEX(GWP!$C$2:$C$13,MATCH(EPS!I1516,GWP!$B$2:$B$13,0))</f>
        <v>0</v>
      </c>
      <c r="L1516" s="5">
        <f t="shared" si="47"/>
        <v>0</v>
      </c>
    </row>
    <row r="1517" spans="1:12" hidden="1" x14ac:dyDescent="0.35">
      <c r="A1517" t="s">
        <v>1535</v>
      </c>
      <c r="B1517" t="s">
        <v>3</v>
      </c>
      <c r="C1517" t="s">
        <v>1707</v>
      </c>
      <c r="D1517" t="s">
        <v>1767</v>
      </c>
      <c r="H1517" t="str">
        <f>INDEX('Vensim Variables'!$B:$B,MATCH(EPS!$B1517,'Vensim Variables'!$A:$A,0))</f>
        <v>g pollutant</v>
      </c>
      <c r="I1517" t="str">
        <f t="shared" si="46"/>
        <v>NOx</v>
      </c>
      <c r="J1517">
        <f>INDEX(NoSettings!$C:$C,MATCH(EPS!$A1517,NoSettings!$A:$A,0))</f>
        <v>44359900000</v>
      </c>
      <c r="K1517">
        <f>INDEX(GWP!$C$2:$C$13,MATCH(EPS!I1517,GWP!$B$2:$B$13,0))</f>
        <v>0</v>
      </c>
      <c r="L1517" s="5">
        <f t="shared" si="47"/>
        <v>0</v>
      </c>
    </row>
    <row r="1518" spans="1:12" hidden="1" x14ac:dyDescent="0.35">
      <c r="A1518" t="s">
        <v>1536</v>
      </c>
      <c r="B1518" t="s">
        <v>3</v>
      </c>
      <c r="C1518" t="s">
        <v>1708</v>
      </c>
      <c r="D1518" t="s">
        <v>1752</v>
      </c>
      <c r="H1518" t="str">
        <f>INDEX('Vensim Variables'!$B:$B,MATCH(EPS!$B1518,'Vensim Variables'!$A:$A,0))</f>
        <v>g pollutant</v>
      </c>
      <c r="I1518" t="str">
        <f t="shared" si="46"/>
        <v>PM10</v>
      </c>
      <c r="J1518">
        <f>INDEX(NoSettings!$C:$C,MATCH(EPS!$A1518,NoSettings!$A:$A,0))</f>
        <v>53516100000</v>
      </c>
      <c r="K1518">
        <f>INDEX(GWP!$C$2:$C$13,MATCH(EPS!I1518,GWP!$B$2:$B$13,0))</f>
        <v>0</v>
      </c>
      <c r="L1518" s="5">
        <f t="shared" si="47"/>
        <v>0</v>
      </c>
    </row>
    <row r="1519" spans="1:12" hidden="1" x14ac:dyDescent="0.35">
      <c r="A1519" t="s">
        <v>1537</v>
      </c>
      <c r="B1519" t="s">
        <v>3</v>
      </c>
      <c r="C1519" t="s">
        <v>1708</v>
      </c>
      <c r="D1519" t="s">
        <v>1753</v>
      </c>
      <c r="H1519" t="str">
        <f>INDEX('Vensim Variables'!$B:$B,MATCH(EPS!$B1519,'Vensim Variables'!$A:$A,0))</f>
        <v>g pollutant</v>
      </c>
      <c r="I1519" t="str">
        <f t="shared" si="46"/>
        <v>PM10</v>
      </c>
      <c r="J1519">
        <f>INDEX(NoSettings!$C:$C,MATCH(EPS!$A1519,NoSettings!$A:$A,0))</f>
        <v>25446100000</v>
      </c>
      <c r="K1519">
        <f>INDEX(GWP!$C$2:$C$13,MATCH(EPS!I1519,GWP!$B$2:$B$13,0))</f>
        <v>0</v>
      </c>
      <c r="L1519" s="5">
        <f t="shared" si="47"/>
        <v>0</v>
      </c>
    </row>
    <row r="1520" spans="1:12" hidden="1" x14ac:dyDescent="0.35">
      <c r="A1520" t="s">
        <v>1538</v>
      </c>
      <c r="B1520" t="s">
        <v>3</v>
      </c>
      <c r="C1520" t="s">
        <v>1708</v>
      </c>
      <c r="D1520" t="s">
        <v>1754</v>
      </c>
      <c r="H1520" t="str">
        <f>INDEX('Vensim Variables'!$B:$B,MATCH(EPS!$B1520,'Vensim Variables'!$A:$A,0))</f>
        <v>g pollutant</v>
      </c>
      <c r="I1520" t="str">
        <f t="shared" si="46"/>
        <v>PM10</v>
      </c>
      <c r="J1520">
        <f>INDEX(NoSettings!$C:$C,MATCH(EPS!$A1520,NoSettings!$A:$A,0))</f>
        <v>0</v>
      </c>
      <c r="K1520">
        <f>INDEX(GWP!$C$2:$C$13,MATCH(EPS!I1520,GWP!$B$2:$B$13,0))</f>
        <v>0</v>
      </c>
      <c r="L1520" s="5">
        <f t="shared" si="47"/>
        <v>0</v>
      </c>
    </row>
    <row r="1521" spans="1:12" hidden="1" x14ac:dyDescent="0.35">
      <c r="A1521" t="s">
        <v>1539</v>
      </c>
      <c r="B1521" t="s">
        <v>3</v>
      </c>
      <c r="C1521" t="s">
        <v>1708</v>
      </c>
      <c r="D1521" t="s">
        <v>1755</v>
      </c>
      <c r="H1521" t="str">
        <f>INDEX('Vensim Variables'!$B:$B,MATCH(EPS!$B1521,'Vensim Variables'!$A:$A,0))</f>
        <v>g pollutant</v>
      </c>
      <c r="I1521" t="str">
        <f t="shared" si="46"/>
        <v>PM10</v>
      </c>
      <c r="J1521">
        <f>INDEX(NoSettings!$C:$C,MATCH(EPS!$A1521,NoSettings!$A:$A,0))</f>
        <v>0</v>
      </c>
      <c r="K1521">
        <f>INDEX(GWP!$C$2:$C$13,MATCH(EPS!I1521,GWP!$B$2:$B$13,0))</f>
        <v>0</v>
      </c>
      <c r="L1521" s="5">
        <f t="shared" si="47"/>
        <v>0</v>
      </c>
    </row>
    <row r="1522" spans="1:12" hidden="1" x14ac:dyDescent="0.35">
      <c r="A1522" t="s">
        <v>1540</v>
      </c>
      <c r="B1522" t="s">
        <v>3</v>
      </c>
      <c r="C1522" t="s">
        <v>1708</v>
      </c>
      <c r="D1522" t="s">
        <v>1756</v>
      </c>
      <c r="H1522" t="str">
        <f>INDEX('Vensim Variables'!$B:$B,MATCH(EPS!$B1522,'Vensim Variables'!$A:$A,0))</f>
        <v>g pollutant</v>
      </c>
      <c r="I1522" t="str">
        <f t="shared" si="46"/>
        <v>PM10</v>
      </c>
      <c r="J1522">
        <f>INDEX(NoSettings!$C:$C,MATCH(EPS!$A1522,NoSettings!$A:$A,0))</f>
        <v>0</v>
      </c>
      <c r="K1522">
        <f>INDEX(GWP!$C$2:$C$13,MATCH(EPS!I1522,GWP!$B$2:$B$13,0))</f>
        <v>0</v>
      </c>
      <c r="L1522" s="5">
        <f t="shared" si="47"/>
        <v>0</v>
      </c>
    </row>
    <row r="1523" spans="1:12" hidden="1" x14ac:dyDescent="0.35">
      <c r="A1523" t="s">
        <v>1541</v>
      </c>
      <c r="B1523" t="s">
        <v>3</v>
      </c>
      <c r="C1523" t="s">
        <v>1708</v>
      </c>
      <c r="D1523" t="s">
        <v>1757</v>
      </c>
      <c r="H1523" t="str">
        <f>INDEX('Vensim Variables'!$B:$B,MATCH(EPS!$B1523,'Vensim Variables'!$A:$A,0))</f>
        <v>g pollutant</v>
      </c>
      <c r="I1523" t="str">
        <f t="shared" si="46"/>
        <v>PM10</v>
      </c>
      <c r="J1523">
        <f>INDEX(NoSettings!$C:$C,MATCH(EPS!$A1523,NoSettings!$A:$A,0))</f>
        <v>0</v>
      </c>
      <c r="K1523">
        <f>INDEX(GWP!$C$2:$C$13,MATCH(EPS!I1523,GWP!$B$2:$B$13,0))</f>
        <v>0</v>
      </c>
      <c r="L1523" s="5">
        <f t="shared" si="47"/>
        <v>0</v>
      </c>
    </row>
    <row r="1524" spans="1:12" hidden="1" x14ac:dyDescent="0.35">
      <c r="A1524" t="s">
        <v>1542</v>
      </c>
      <c r="B1524" t="s">
        <v>3</v>
      </c>
      <c r="C1524" t="s">
        <v>1708</v>
      </c>
      <c r="D1524" t="s">
        <v>1758</v>
      </c>
      <c r="H1524" t="str">
        <f>INDEX('Vensim Variables'!$B:$B,MATCH(EPS!$B1524,'Vensim Variables'!$A:$A,0))</f>
        <v>g pollutant</v>
      </c>
      <c r="I1524" t="str">
        <f t="shared" si="46"/>
        <v>PM10</v>
      </c>
      <c r="J1524">
        <f>INDEX(NoSettings!$C:$C,MATCH(EPS!$A1524,NoSettings!$A:$A,0))</f>
        <v>0</v>
      </c>
      <c r="K1524">
        <f>INDEX(GWP!$C$2:$C$13,MATCH(EPS!I1524,GWP!$B$2:$B$13,0))</f>
        <v>0</v>
      </c>
      <c r="L1524" s="5">
        <f t="shared" si="47"/>
        <v>0</v>
      </c>
    </row>
    <row r="1525" spans="1:12" hidden="1" x14ac:dyDescent="0.35">
      <c r="A1525" t="s">
        <v>1543</v>
      </c>
      <c r="B1525" t="s">
        <v>3</v>
      </c>
      <c r="C1525" t="s">
        <v>1708</v>
      </c>
      <c r="D1525" t="s">
        <v>1759</v>
      </c>
      <c r="H1525" t="str">
        <f>INDEX('Vensim Variables'!$B:$B,MATCH(EPS!$B1525,'Vensim Variables'!$A:$A,0))</f>
        <v>g pollutant</v>
      </c>
      <c r="I1525" t="str">
        <f t="shared" si="46"/>
        <v>PM10</v>
      </c>
      <c r="J1525">
        <f>INDEX(NoSettings!$C:$C,MATCH(EPS!$A1525,NoSettings!$A:$A,0))</f>
        <v>294239000</v>
      </c>
      <c r="K1525">
        <f>INDEX(GWP!$C$2:$C$13,MATCH(EPS!I1525,GWP!$B$2:$B$13,0))</f>
        <v>0</v>
      </c>
      <c r="L1525" s="5">
        <f t="shared" si="47"/>
        <v>0</v>
      </c>
    </row>
    <row r="1526" spans="1:12" hidden="1" x14ac:dyDescent="0.35">
      <c r="A1526" t="s">
        <v>1544</v>
      </c>
      <c r="B1526" t="s">
        <v>3</v>
      </c>
      <c r="C1526" t="s">
        <v>1708</v>
      </c>
      <c r="D1526" t="s">
        <v>1760</v>
      </c>
      <c r="H1526" t="str">
        <f>INDEX('Vensim Variables'!$B:$B,MATCH(EPS!$B1526,'Vensim Variables'!$A:$A,0))</f>
        <v>g pollutant</v>
      </c>
      <c r="I1526" t="str">
        <f t="shared" si="46"/>
        <v>PM10</v>
      </c>
      <c r="J1526">
        <f>INDEX(NoSettings!$C:$C,MATCH(EPS!$A1526,NoSettings!$A:$A,0))</f>
        <v>0</v>
      </c>
      <c r="K1526">
        <f>INDEX(GWP!$C$2:$C$13,MATCH(EPS!I1526,GWP!$B$2:$B$13,0))</f>
        <v>0</v>
      </c>
      <c r="L1526" s="5">
        <f t="shared" si="47"/>
        <v>0</v>
      </c>
    </row>
    <row r="1527" spans="1:12" hidden="1" x14ac:dyDescent="0.35">
      <c r="A1527" t="s">
        <v>1545</v>
      </c>
      <c r="B1527" t="s">
        <v>3</v>
      </c>
      <c r="C1527" t="s">
        <v>1708</v>
      </c>
      <c r="D1527" t="s">
        <v>1761</v>
      </c>
      <c r="H1527" t="str">
        <f>INDEX('Vensim Variables'!$B:$B,MATCH(EPS!$B1527,'Vensim Variables'!$A:$A,0))</f>
        <v>g pollutant</v>
      </c>
      <c r="I1527" t="str">
        <f t="shared" si="46"/>
        <v>PM10</v>
      </c>
      <c r="J1527">
        <f>INDEX(NoSettings!$C:$C,MATCH(EPS!$A1527,NoSettings!$A:$A,0))</f>
        <v>3029810000</v>
      </c>
      <c r="K1527">
        <f>INDEX(GWP!$C$2:$C$13,MATCH(EPS!I1527,GWP!$B$2:$B$13,0))</f>
        <v>0</v>
      </c>
      <c r="L1527" s="5">
        <f t="shared" si="47"/>
        <v>0</v>
      </c>
    </row>
    <row r="1528" spans="1:12" hidden="1" x14ac:dyDescent="0.35">
      <c r="A1528" t="s">
        <v>1546</v>
      </c>
      <c r="B1528" t="s">
        <v>3</v>
      </c>
      <c r="C1528" t="s">
        <v>1708</v>
      </c>
      <c r="D1528" t="s">
        <v>1762</v>
      </c>
      <c r="H1528" t="str">
        <f>INDEX('Vensim Variables'!$B:$B,MATCH(EPS!$B1528,'Vensim Variables'!$A:$A,0))</f>
        <v>g pollutant</v>
      </c>
      <c r="I1528" t="str">
        <f t="shared" si="46"/>
        <v>PM10</v>
      </c>
      <c r="J1528">
        <f>INDEX(NoSettings!$C:$C,MATCH(EPS!$A1528,NoSettings!$A:$A,0))</f>
        <v>3165920000</v>
      </c>
      <c r="K1528">
        <f>INDEX(GWP!$C$2:$C$13,MATCH(EPS!I1528,GWP!$B$2:$B$13,0))</f>
        <v>0</v>
      </c>
      <c r="L1528" s="5">
        <f t="shared" si="47"/>
        <v>0</v>
      </c>
    </row>
    <row r="1529" spans="1:12" hidden="1" x14ac:dyDescent="0.35">
      <c r="A1529" t="s">
        <v>1547</v>
      </c>
      <c r="B1529" t="s">
        <v>3</v>
      </c>
      <c r="C1529" t="s">
        <v>1708</v>
      </c>
      <c r="D1529" t="s">
        <v>1763</v>
      </c>
      <c r="H1529" t="str">
        <f>INDEX('Vensim Variables'!$B:$B,MATCH(EPS!$B1529,'Vensim Variables'!$A:$A,0))</f>
        <v>g pollutant</v>
      </c>
      <c r="I1529" t="str">
        <f t="shared" si="46"/>
        <v>PM10</v>
      </c>
      <c r="J1529">
        <f>INDEX(NoSettings!$C:$C,MATCH(EPS!$A1529,NoSettings!$A:$A,0))</f>
        <v>3000020000</v>
      </c>
      <c r="K1529">
        <f>INDEX(GWP!$C$2:$C$13,MATCH(EPS!I1529,GWP!$B$2:$B$13,0))</f>
        <v>0</v>
      </c>
      <c r="L1529" s="5">
        <f t="shared" si="47"/>
        <v>0</v>
      </c>
    </row>
    <row r="1530" spans="1:12" hidden="1" x14ac:dyDescent="0.35">
      <c r="A1530" t="s">
        <v>1548</v>
      </c>
      <c r="B1530" t="s">
        <v>3</v>
      </c>
      <c r="C1530" t="s">
        <v>1708</v>
      </c>
      <c r="D1530" t="s">
        <v>1764</v>
      </c>
      <c r="H1530" t="str">
        <f>INDEX('Vensim Variables'!$B:$B,MATCH(EPS!$B1530,'Vensim Variables'!$A:$A,0))</f>
        <v>g pollutant</v>
      </c>
      <c r="I1530" t="str">
        <f t="shared" si="46"/>
        <v>PM10</v>
      </c>
      <c r="J1530">
        <f>INDEX(NoSettings!$C:$C,MATCH(EPS!$A1530,NoSettings!$A:$A,0))</f>
        <v>0</v>
      </c>
      <c r="K1530">
        <f>INDEX(GWP!$C$2:$C$13,MATCH(EPS!I1530,GWP!$B$2:$B$13,0))</f>
        <v>0</v>
      </c>
      <c r="L1530" s="5">
        <f t="shared" si="47"/>
        <v>0</v>
      </c>
    </row>
    <row r="1531" spans="1:12" hidden="1" x14ac:dyDescent="0.35">
      <c r="A1531" t="s">
        <v>1549</v>
      </c>
      <c r="B1531" t="s">
        <v>3</v>
      </c>
      <c r="C1531" t="s">
        <v>1708</v>
      </c>
      <c r="D1531" t="s">
        <v>1765</v>
      </c>
      <c r="H1531" t="str">
        <f>INDEX('Vensim Variables'!$B:$B,MATCH(EPS!$B1531,'Vensim Variables'!$A:$A,0))</f>
        <v>g pollutant</v>
      </c>
      <c r="I1531" t="str">
        <f t="shared" si="46"/>
        <v>PM10</v>
      </c>
      <c r="J1531">
        <f>INDEX(NoSettings!$C:$C,MATCH(EPS!$A1531,NoSettings!$A:$A,0))</f>
        <v>0</v>
      </c>
      <c r="K1531">
        <f>INDEX(GWP!$C$2:$C$13,MATCH(EPS!I1531,GWP!$B$2:$B$13,0))</f>
        <v>0</v>
      </c>
      <c r="L1531" s="5">
        <f t="shared" si="47"/>
        <v>0</v>
      </c>
    </row>
    <row r="1532" spans="1:12" hidden="1" x14ac:dyDescent="0.35">
      <c r="A1532" t="s">
        <v>1550</v>
      </c>
      <c r="B1532" t="s">
        <v>3</v>
      </c>
      <c r="C1532" t="s">
        <v>1708</v>
      </c>
      <c r="D1532" t="s">
        <v>1766</v>
      </c>
      <c r="H1532" t="str">
        <f>INDEX('Vensim Variables'!$B:$B,MATCH(EPS!$B1532,'Vensim Variables'!$A:$A,0))</f>
        <v>g pollutant</v>
      </c>
      <c r="I1532" t="str">
        <f t="shared" si="46"/>
        <v>PM10</v>
      </c>
      <c r="J1532">
        <f>INDEX(NoSettings!$C:$C,MATCH(EPS!$A1532,NoSettings!$A:$A,0))</f>
        <v>0</v>
      </c>
      <c r="K1532">
        <f>INDEX(GWP!$C$2:$C$13,MATCH(EPS!I1532,GWP!$B$2:$B$13,0))</f>
        <v>0</v>
      </c>
      <c r="L1532" s="5">
        <f t="shared" si="47"/>
        <v>0</v>
      </c>
    </row>
    <row r="1533" spans="1:12" hidden="1" x14ac:dyDescent="0.35">
      <c r="A1533" t="s">
        <v>1551</v>
      </c>
      <c r="B1533" t="s">
        <v>3</v>
      </c>
      <c r="C1533" t="s">
        <v>1708</v>
      </c>
      <c r="D1533" t="s">
        <v>1767</v>
      </c>
      <c r="H1533" t="str">
        <f>INDEX('Vensim Variables'!$B:$B,MATCH(EPS!$B1533,'Vensim Variables'!$A:$A,0))</f>
        <v>g pollutant</v>
      </c>
      <c r="I1533" t="str">
        <f t="shared" si="46"/>
        <v>PM10</v>
      </c>
      <c r="J1533">
        <f>INDEX(NoSettings!$C:$C,MATCH(EPS!$A1533,NoSettings!$A:$A,0))</f>
        <v>5759000000</v>
      </c>
      <c r="K1533">
        <f>INDEX(GWP!$C$2:$C$13,MATCH(EPS!I1533,GWP!$B$2:$B$13,0))</f>
        <v>0</v>
      </c>
      <c r="L1533" s="5">
        <f t="shared" si="47"/>
        <v>0</v>
      </c>
    </row>
    <row r="1534" spans="1:12" hidden="1" x14ac:dyDescent="0.35">
      <c r="A1534" t="s">
        <v>1552</v>
      </c>
      <c r="B1534" t="s">
        <v>3</v>
      </c>
      <c r="C1534" t="s">
        <v>1709</v>
      </c>
      <c r="D1534" t="s">
        <v>1752</v>
      </c>
      <c r="H1534" t="str">
        <f>INDEX('Vensim Variables'!$B:$B,MATCH(EPS!$B1534,'Vensim Variables'!$A:$A,0))</f>
        <v>g pollutant</v>
      </c>
      <c r="I1534" t="str">
        <f t="shared" si="46"/>
        <v>PM25</v>
      </c>
      <c r="J1534">
        <f>INDEX(NoSettings!$C:$C,MATCH(EPS!$A1534,NoSettings!$A:$A,0))</f>
        <v>40986900000</v>
      </c>
      <c r="K1534">
        <f>INDEX(GWP!$C$2:$C$13,MATCH(EPS!I1534,GWP!$B$2:$B$13,0))</f>
        <v>0</v>
      </c>
      <c r="L1534" s="5">
        <f t="shared" si="47"/>
        <v>0</v>
      </c>
    </row>
    <row r="1535" spans="1:12" hidden="1" x14ac:dyDescent="0.35">
      <c r="A1535" t="s">
        <v>1553</v>
      </c>
      <c r="B1535" t="s">
        <v>3</v>
      </c>
      <c r="C1535" t="s">
        <v>1709</v>
      </c>
      <c r="D1535" t="s">
        <v>1753</v>
      </c>
      <c r="H1535" t="str">
        <f>INDEX('Vensim Variables'!$B:$B,MATCH(EPS!$B1535,'Vensim Variables'!$A:$A,0))</f>
        <v>g pollutant</v>
      </c>
      <c r="I1535" t="str">
        <f t="shared" si="46"/>
        <v>PM25</v>
      </c>
      <c r="J1535">
        <f>INDEX(NoSettings!$C:$C,MATCH(EPS!$A1535,NoSettings!$A:$A,0))</f>
        <v>24822100000</v>
      </c>
      <c r="K1535">
        <f>INDEX(GWP!$C$2:$C$13,MATCH(EPS!I1535,GWP!$B$2:$B$13,0))</f>
        <v>0</v>
      </c>
      <c r="L1535" s="5">
        <f t="shared" si="47"/>
        <v>0</v>
      </c>
    </row>
    <row r="1536" spans="1:12" hidden="1" x14ac:dyDescent="0.35">
      <c r="A1536" t="s">
        <v>1554</v>
      </c>
      <c r="B1536" t="s">
        <v>3</v>
      </c>
      <c r="C1536" t="s">
        <v>1709</v>
      </c>
      <c r="D1536" t="s">
        <v>1754</v>
      </c>
      <c r="H1536" t="str">
        <f>INDEX('Vensim Variables'!$B:$B,MATCH(EPS!$B1536,'Vensim Variables'!$A:$A,0))</f>
        <v>g pollutant</v>
      </c>
      <c r="I1536" t="str">
        <f t="shared" si="46"/>
        <v>PM25</v>
      </c>
      <c r="J1536">
        <f>INDEX(NoSettings!$C:$C,MATCH(EPS!$A1536,NoSettings!$A:$A,0))</f>
        <v>0</v>
      </c>
      <c r="K1536">
        <f>INDEX(GWP!$C$2:$C$13,MATCH(EPS!I1536,GWP!$B$2:$B$13,0))</f>
        <v>0</v>
      </c>
      <c r="L1536" s="5">
        <f t="shared" si="47"/>
        <v>0</v>
      </c>
    </row>
    <row r="1537" spans="1:12" hidden="1" x14ac:dyDescent="0.35">
      <c r="A1537" t="s">
        <v>1555</v>
      </c>
      <c r="B1537" t="s">
        <v>3</v>
      </c>
      <c r="C1537" t="s">
        <v>1709</v>
      </c>
      <c r="D1537" t="s">
        <v>1755</v>
      </c>
      <c r="H1537" t="str">
        <f>INDEX('Vensim Variables'!$B:$B,MATCH(EPS!$B1537,'Vensim Variables'!$A:$A,0))</f>
        <v>g pollutant</v>
      </c>
      <c r="I1537" t="str">
        <f t="shared" si="46"/>
        <v>PM25</v>
      </c>
      <c r="J1537">
        <f>INDEX(NoSettings!$C:$C,MATCH(EPS!$A1537,NoSettings!$A:$A,0))</f>
        <v>0</v>
      </c>
      <c r="K1537">
        <f>INDEX(GWP!$C$2:$C$13,MATCH(EPS!I1537,GWP!$B$2:$B$13,0))</f>
        <v>0</v>
      </c>
      <c r="L1537" s="5">
        <f t="shared" si="47"/>
        <v>0</v>
      </c>
    </row>
    <row r="1538" spans="1:12" hidden="1" x14ac:dyDescent="0.35">
      <c r="A1538" t="s">
        <v>1556</v>
      </c>
      <c r="B1538" t="s">
        <v>3</v>
      </c>
      <c r="C1538" t="s">
        <v>1709</v>
      </c>
      <c r="D1538" t="s">
        <v>1756</v>
      </c>
      <c r="H1538" t="str">
        <f>INDEX('Vensim Variables'!$B:$B,MATCH(EPS!$B1538,'Vensim Variables'!$A:$A,0))</f>
        <v>g pollutant</v>
      </c>
      <c r="I1538" t="str">
        <f t="shared" si="46"/>
        <v>PM25</v>
      </c>
      <c r="J1538">
        <f>INDEX(NoSettings!$C:$C,MATCH(EPS!$A1538,NoSettings!$A:$A,0))</f>
        <v>0</v>
      </c>
      <c r="K1538">
        <f>INDEX(GWP!$C$2:$C$13,MATCH(EPS!I1538,GWP!$B$2:$B$13,0))</f>
        <v>0</v>
      </c>
      <c r="L1538" s="5">
        <f t="shared" si="47"/>
        <v>0</v>
      </c>
    </row>
    <row r="1539" spans="1:12" hidden="1" x14ac:dyDescent="0.35">
      <c r="A1539" t="s">
        <v>1557</v>
      </c>
      <c r="B1539" t="s">
        <v>3</v>
      </c>
      <c r="C1539" t="s">
        <v>1709</v>
      </c>
      <c r="D1539" t="s">
        <v>1757</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f>INDEX(GWP!$C$2:$C$13,MATCH(EPS!I1539,GWP!$B$2:$B$13,0))</f>
        <v>0</v>
      </c>
      <c r="L1539" s="5">
        <f t="shared" ref="L1539:L1602" si="49">IF(H1539="g pollutant",K1539*J1539/10^12,IF(H1539="MMTCO2e",J1539,IF(H1539="MWh",J1539,0)))</f>
        <v>0</v>
      </c>
    </row>
    <row r="1540" spans="1:12" hidden="1" x14ac:dyDescent="0.35">
      <c r="A1540" t="s">
        <v>1558</v>
      </c>
      <c r="B1540" t="s">
        <v>3</v>
      </c>
      <c r="C1540" t="s">
        <v>1709</v>
      </c>
      <c r="D1540" t="s">
        <v>1758</v>
      </c>
      <c r="H1540" t="str">
        <f>INDEX('Vensim Variables'!$B:$B,MATCH(EPS!$B1540,'Vensim Variables'!$A:$A,0))</f>
        <v>g pollutant</v>
      </c>
      <c r="I1540" t="str">
        <f t="shared" si="48"/>
        <v>PM25</v>
      </c>
      <c r="J1540">
        <f>INDEX(NoSettings!$C:$C,MATCH(EPS!$A1540,NoSettings!$A:$A,0))</f>
        <v>0</v>
      </c>
      <c r="K1540">
        <f>INDEX(GWP!$C$2:$C$13,MATCH(EPS!I1540,GWP!$B$2:$B$13,0))</f>
        <v>0</v>
      </c>
      <c r="L1540" s="5">
        <f t="shared" si="49"/>
        <v>0</v>
      </c>
    </row>
    <row r="1541" spans="1:12" hidden="1" x14ac:dyDescent="0.35">
      <c r="A1541" t="s">
        <v>1559</v>
      </c>
      <c r="B1541" t="s">
        <v>3</v>
      </c>
      <c r="C1541" t="s">
        <v>1709</v>
      </c>
      <c r="D1541" t="s">
        <v>1759</v>
      </c>
      <c r="H1541" t="str">
        <f>INDEX('Vensim Variables'!$B:$B,MATCH(EPS!$B1541,'Vensim Variables'!$A:$A,0))</f>
        <v>g pollutant</v>
      </c>
      <c r="I1541" t="str">
        <f t="shared" si="48"/>
        <v>PM25</v>
      </c>
      <c r="J1541">
        <f>INDEX(NoSettings!$C:$C,MATCH(EPS!$A1541,NoSettings!$A:$A,0))</f>
        <v>252255000</v>
      </c>
      <c r="K1541">
        <f>INDEX(GWP!$C$2:$C$13,MATCH(EPS!I1541,GWP!$B$2:$B$13,0))</f>
        <v>0</v>
      </c>
      <c r="L1541" s="5">
        <f t="shared" si="49"/>
        <v>0</v>
      </c>
    </row>
    <row r="1542" spans="1:12" hidden="1" x14ac:dyDescent="0.35">
      <c r="A1542" t="s">
        <v>1560</v>
      </c>
      <c r="B1542" t="s">
        <v>3</v>
      </c>
      <c r="C1542" t="s">
        <v>1709</v>
      </c>
      <c r="D1542" t="s">
        <v>1760</v>
      </c>
      <c r="H1542" t="str">
        <f>INDEX('Vensim Variables'!$B:$B,MATCH(EPS!$B1542,'Vensim Variables'!$A:$A,0))</f>
        <v>g pollutant</v>
      </c>
      <c r="I1542" t="str">
        <f t="shared" si="48"/>
        <v>PM25</v>
      </c>
      <c r="J1542">
        <f>INDEX(NoSettings!$C:$C,MATCH(EPS!$A1542,NoSettings!$A:$A,0))</f>
        <v>0</v>
      </c>
      <c r="K1542">
        <f>INDEX(GWP!$C$2:$C$13,MATCH(EPS!I1542,GWP!$B$2:$B$13,0))</f>
        <v>0</v>
      </c>
      <c r="L1542" s="5">
        <f t="shared" si="49"/>
        <v>0</v>
      </c>
    </row>
    <row r="1543" spans="1:12" hidden="1" x14ac:dyDescent="0.35">
      <c r="A1543" t="s">
        <v>1561</v>
      </c>
      <c r="B1543" t="s">
        <v>3</v>
      </c>
      <c r="C1543" t="s">
        <v>1709</v>
      </c>
      <c r="D1543" t="s">
        <v>1761</v>
      </c>
      <c r="H1543" t="str">
        <f>INDEX('Vensim Variables'!$B:$B,MATCH(EPS!$B1543,'Vensim Variables'!$A:$A,0))</f>
        <v>g pollutant</v>
      </c>
      <c r="I1543" t="str">
        <f t="shared" si="48"/>
        <v>PM25</v>
      </c>
      <c r="J1543">
        <f>INDEX(NoSettings!$C:$C,MATCH(EPS!$A1543,NoSettings!$A:$A,0))</f>
        <v>2494000000</v>
      </c>
      <c r="K1543">
        <f>INDEX(GWP!$C$2:$C$13,MATCH(EPS!I1543,GWP!$B$2:$B$13,0))</f>
        <v>0</v>
      </c>
      <c r="L1543" s="5">
        <f t="shared" si="49"/>
        <v>0</v>
      </c>
    </row>
    <row r="1544" spans="1:12" hidden="1" x14ac:dyDescent="0.35">
      <c r="A1544" t="s">
        <v>1562</v>
      </c>
      <c r="B1544" t="s">
        <v>3</v>
      </c>
      <c r="C1544" t="s">
        <v>1709</v>
      </c>
      <c r="D1544" t="s">
        <v>1762</v>
      </c>
      <c r="H1544" t="str">
        <f>INDEX('Vensim Variables'!$B:$B,MATCH(EPS!$B1544,'Vensim Variables'!$A:$A,0))</f>
        <v>g pollutant</v>
      </c>
      <c r="I1544" t="str">
        <f t="shared" si="48"/>
        <v>PM25</v>
      </c>
      <c r="J1544">
        <f>INDEX(NoSettings!$C:$C,MATCH(EPS!$A1544,NoSettings!$A:$A,0))</f>
        <v>3088280000</v>
      </c>
      <c r="K1544">
        <f>INDEX(GWP!$C$2:$C$13,MATCH(EPS!I1544,GWP!$B$2:$B$13,0))</f>
        <v>0</v>
      </c>
      <c r="L1544" s="5">
        <f t="shared" si="49"/>
        <v>0</v>
      </c>
    </row>
    <row r="1545" spans="1:12" hidden="1" x14ac:dyDescent="0.35">
      <c r="A1545" t="s">
        <v>1563</v>
      </c>
      <c r="B1545" t="s">
        <v>3</v>
      </c>
      <c r="C1545" t="s">
        <v>1709</v>
      </c>
      <c r="D1545" t="s">
        <v>1763</v>
      </c>
      <c r="H1545" t="str">
        <f>INDEX('Vensim Variables'!$B:$B,MATCH(EPS!$B1545,'Vensim Variables'!$A:$A,0))</f>
        <v>g pollutant</v>
      </c>
      <c r="I1545" t="str">
        <f t="shared" si="48"/>
        <v>PM25</v>
      </c>
      <c r="J1545">
        <f>INDEX(NoSettings!$C:$C,MATCH(EPS!$A1545,NoSettings!$A:$A,0))</f>
        <v>2297660000</v>
      </c>
      <c r="K1545">
        <f>INDEX(GWP!$C$2:$C$13,MATCH(EPS!I1545,GWP!$B$2:$B$13,0))</f>
        <v>0</v>
      </c>
      <c r="L1545" s="5">
        <f t="shared" si="49"/>
        <v>0</v>
      </c>
    </row>
    <row r="1546" spans="1:12" hidden="1" x14ac:dyDescent="0.35">
      <c r="A1546" t="s">
        <v>1564</v>
      </c>
      <c r="B1546" t="s">
        <v>3</v>
      </c>
      <c r="C1546" t="s">
        <v>1709</v>
      </c>
      <c r="D1546" t="s">
        <v>1764</v>
      </c>
      <c r="H1546" t="str">
        <f>INDEX('Vensim Variables'!$B:$B,MATCH(EPS!$B1546,'Vensim Variables'!$A:$A,0))</f>
        <v>g pollutant</v>
      </c>
      <c r="I1546" t="str">
        <f t="shared" si="48"/>
        <v>PM25</v>
      </c>
      <c r="J1546">
        <f>INDEX(NoSettings!$C:$C,MATCH(EPS!$A1546,NoSettings!$A:$A,0))</f>
        <v>0</v>
      </c>
      <c r="K1546">
        <f>INDEX(GWP!$C$2:$C$13,MATCH(EPS!I1546,GWP!$B$2:$B$13,0))</f>
        <v>0</v>
      </c>
      <c r="L1546" s="5">
        <f t="shared" si="49"/>
        <v>0</v>
      </c>
    </row>
    <row r="1547" spans="1:12" hidden="1" x14ac:dyDescent="0.35">
      <c r="A1547" t="s">
        <v>1565</v>
      </c>
      <c r="B1547" t="s">
        <v>3</v>
      </c>
      <c r="C1547" t="s">
        <v>1709</v>
      </c>
      <c r="D1547" t="s">
        <v>1765</v>
      </c>
      <c r="H1547" t="str">
        <f>INDEX('Vensim Variables'!$B:$B,MATCH(EPS!$B1547,'Vensim Variables'!$A:$A,0))</f>
        <v>g pollutant</v>
      </c>
      <c r="I1547" t="str">
        <f t="shared" si="48"/>
        <v>PM25</v>
      </c>
      <c r="J1547">
        <f>INDEX(NoSettings!$C:$C,MATCH(EPS!$A1547,NoSettings!$A:$A,0))</f>
        <v>0</v>
      </c>
      <c r="K1547">
        <f>INDEX(GWP!$C$2:$C$13,MATCH(EPS!I1547,GWP!$B$2:$B$13,0))</f>
        <v>0</v>
      </c>
      <c r="L1547" s="5">
        <f t="shared" si="49"/>
        <v>0</v>
      </c>
    </row>
    <row r="1548" spans="1:12" hidden="1" x14ac:dyDescent="0.35">
      <c r="A1548" t="s">
        <v>1566</v>
      </c>
      <c r="B1548" t="s">
        <v>3</v>
      </c>
      <c r="C1548" t="s">
        <v>1709</v>
      </c>
      <c r="D1548" t="s">
        <v>1766</v>
      </c>
      <c r="H1548" t="str">
        <f>INDEX('Vensim Variables'!$B:$B,MATCH(EPS!$B1548,'Vensim Variables'!$A:$A,0))</f>
        <v>g pollutant</v>
      </c>
      <c r="I1548" t="str">
        <f t="shared" si="48"/>
        <v>PM25</v>
      </c>
      <c r="J1548">
        <f>INDEX(NoSettings!$C:$C,MATCH(EPS!$A1548,NoSettings!$A:$A,0))</f>
        <v>0</v>
      </c>
      <c r="K1548">
        <f>INDEX(GWP!$C$2:$C$13,MATCH(EPS!I1548,GWP!$B$2:$B$13,0))</f>
        <v>0</v>
      </c>
      <c r="L1548" s="5">
        <f t="shared" si="49"/>
        <v>0</v>
      </c>
    </row>
    <row r="1549" spans="1:12" hidden="1" x14ac:dyDescent="0.35">
      <c r="A1549" t="s">
        <v>1567</v>
      </c>
      <c r="B1549" t="s">
        <v>3</v>
      </c>
      <c r="C1549" t="s">
        <v>1709</v>
      </c>
      <c r="D1549" t="s">
        <v>1767</v>
      </c>
      <c r="H1549" t="str">
        <f>INDEX('Vensim Variables'!$B:$B,MATCH(EPS!$B1549,'Vensim Variables'!$A:$A,0))</f>
        <v>g pollutant</v>
      </c>
      <c r="I1549" t="str">
        <f t="shared" si="48"/>
        <v>PM25</v>
      </c>
      <c r="J1549">
        <f>INDEX(NoSettings!$C:$C,MATCH(EPS!$A1549,NoSettings!$A:$A,0))</f>
        <v>5504210000</v>
      </c>
      <c r="K1549">
        <f>INDEX(GWP!$C$2:$C$13,MATCH(EPS!I1549,GWP!$B$2:$B$13,0))</f>
        <v>0</v>
      </c>
      <c r="L1549" s="5">
        <f t="shared" si="49"/>
        <v>0</v>
      </c>
    </row>
    <row r="1550" spans="1:12" hidden="1" x14ac:dyDescent="0.35">
      <c r="A1550" t="s">
        <v>1568</v>
      </c>
      <c r="B1550" t="s">
        <v>3</v>
      </c>
      <c r="C1550" t="s">
        <v>1710</v>
      </c>
      <c r="D1550" t="s">
        <v>1752</v>
      </c>
      <c r="H1550" t="str">
        <f>INDEX('Vensim Variables'!$B:$B,MATCH(EPS!$B1550,'Vensim Variables'!$A:$A,0))</f>
        <v>g pollutant</v>
      </c>
      <c r="I1550" t="str">
        <f t="shared" si="48"/>
        <v>SOx</v>
      </c>
      <c r="J1550">
        <f>INDEX(NoSettings!$C:$C,MATCH(EPS!$A1550,NoSettings!$A:$A,0))</f>
        <v>728981000000</v>
      </c>
      <c r="K1550">
        <f>INDEX(GWP!$C$2:$C$13,MATCH(EPS!I1550,GWP!$B$2:$B$13,0))</f>
        <v>0</v>
      </c>
      <c r="L1550" s="5">
        <f t="shared" si="49"/>
        <v>0</v>
      </c>
    </row>
    <row r="1551" spans="1:12" hidden="1" x14ac:dyDescent="0.35">
      <c r="A1551" t="s">
        <v>1569</v>
      </c>
      <c r="B1551" t="s">
        <v>3</v>
      </c>
      <c r="C1551" t="s">
        <v>1710</v>
      </c>
      <c r="D1551" t="s">
        <v>1753</v>
      </c>
      <c r="H1551" t="str">
        <f>INDEX('Vensim Variables'!$B:$B,MATCH(EPS!$B1551,'Vensim Variables'!$A:$A,0))</f>
        <v>g pollutant</v>
      </c>
      <c r="I1551" t="str">
        <f t="shared" si="48"/>
        <v>SOx</v>
      </c>
      <c r="J1551">
        <f>INDEX(NoSettings!$C:$C,MATCH(EPS!$A1551,NoSettings!$A:$A,0))</f>
        <v>7477830000</v>
      </c>
      <c r="K1551">
        <f>INDEX(GWP!$C$2:$C$13,MATCH(EPS!I1551,GWP!$B$2:$B$13,0))</f>
        <v>0</v>
      </c>
      <c r="L1551" s="5">
        <f t="shared" si="49"/>
        <v>0</v>
      </c>
    </row>
    <row r="1552" spans="1:12" hidden="1" x14ac:dyDescent="0.35">
      <c r="A1552" t="s">
        <v>1570</v>
      </c>
      <c r="B1552" t="s">
        <v>3</v>
      </c>
      <c r="C1552" t="s">
        <v>1710</v>
      </c>
      <c r="D1552" t="s">
        <v>1754</v>
      </c>
      <c r="H1552" t="str">
        <f>INDEX('Vensim Variables'!$B:$B,MATCH(EPS!$B1552,'Vensim Variables'!$A:$A,0))</f>
        <v>g pollutant</v>
      </c>
      <c r="I1552" t="str">
        <f t="shared" si="48"/>
        <v>SOx</v>
      </c>
      <c r="J1552">
        <f>INDEX(NoSettings!$C:$C,MATCH(EPS!$A1552,NoSettings!$A:$A,0))</f>
        <v>0</v>
      </c>
      <c r="K1552">
        <f>INDEX(GWP!$C$2:$C$13,MATCH(EPS!I1552,GWP!$B$2:$B$13,0))</f>
        <v>0</v>
      </c>
      <c r="L1552" s="5">
        <f t="shared" si="49"/>
        <v>0</v>
      </c>
    </row>
    <row r="1553" spans="1:12" hidden="1" x14ac:dyDescent="0.35">
      <c r="A1553" t="s">
        <v>1571</v>
      </c>
      <c r="B1553" t="s">
        <v>3</v>
      </c>
      <c r="C1553" t="s">
        <v>1710</v>
      </c>
      <c r="D1553" t="s">
        <v>1755</v>
      </c>
      <c r="H1553" t="str">
        <f>INDEX('Vensim Variables'!$B:$B,MATCH(EPS!$B1553,'Vensim Variables'!$A:$A,0))</f>
        <v>g pollutant</v>
      </c>
      <c r="I1553" t="str">
        <f t="shared" si="48"/>
        <v>SOx</v>
      </c>
      <c r="J1553">
        <f>INDEX(NoSettings!$C:$C,MATCH(EPS!$A1553,NoSettings!$A:$A,0))</f>
        <v>0</v>
      </c>
      <c r="K1553">
        <f>INDEX(GWP!$C$2:$C$13,MATCH(EPS!I1553,GWP!$B$2:$B$13,0))</f>
        <v>0</v>
      </c>
      <c r="L1553" s="5">
        <f t="shared" si="49"/>
        <v>0</v>
      </c>
    </row>
    <row r="1554" spans="1:12" hidden="1" x14ac:dyDescent="0.35">
      <c r="A1554" t="s">
        <v>1572</v>
      </c>
      <c r="B1554" t="s">
        <v>3</v>
      </c>
      <c r="C1554" t="s">
        <v>1710</v>
      </c>
      <c r="D1554" t="s">
        <v>1756</v>
      </c>
      <c r="H1554" t="str">
        <f>INDEX('Vensim Variables'!$B:$B,MATCH(EPS!$B1554,'Vensim Variables'!$A:$A,0))</f>
        <v>g pollutant</v>
      </c>
      <c r="I1554" t="str">
        <f t="shared" si="48"/>
        <v>SOx</v>
      </c>
      <c r="J1554">
        <f>INDEX(NoSettings!$C:$C,MATCH(EPS!$A1554,NoSettings!$A:$A,0))</f>
        <v>0</v>
      </c>
      <c r="K1554">
        <f>INDEX(GWP!$C$2:$C$13,MATCH(EPS!I1554,GWP!$B$2:$B$13,0))</f>
        <v>0</v>
      </c>
      <c r="L1554" s="5">
        <f t="shared" si="49"/>
        <v>0</v>
      </c>
    </row>
    <row r="1555" spans="1:12" hidden="1" x14ac:dyDescent="0.35">
      <c r="A1555" t="s">
        <v>1573</v>
      </c>
      <c r="B1555" t="s">
        <v>3</v>
      </c>
      <c r="C1555" t="s">
        <v>1710</v>
      </c>
      <c r="D1555" t="s">
        <v>1757</v>
      </c>
      <c r="H1555" t="str">
        <f>INDEX('Vensim Variables'!$B:$B,MATCH(EPS!$B1555,'Vensim Variables'!$A:$A,0))</f>
        <v>g pollutant</v>
      </c>
      <c r="I1555" t="str">
        <f t="shared" si="48"/>
        <v>SOx</v>
      </c>
      <c r="J1555">
        <f>INDEX(NoSettings!$C:$C,MATCH(EPS!$A1555,NoSettings!$A:$A,0))</f>
        <v>0</v>
      </c>
      <c r="K1555">
        <f>INDEX(GWP!$C$2:$C$13,MATCH(EPS!I1555,GWP!$B$2:$B$13,0))</f>
        <v>0</v>
      </c>
      <c r="L1555" s="5">
        <f t="shared" si="49"/>
        <v>0</v>
      </c>
    </row>
    <row r="1556" spans="1:12" hidden="1" x14ac:dyDescent="0.35">
      <c r="A1556" t="s">
        <v>1574</v>
      </c>
      <c r="B1556" t="s">
        <v>3</v>
      </c>
      <c r="C1556" t="s">
        <v>1710</v>
      </c>
      <c r="D1556" t="s">
        <v>1758</v>
      </c>
      <c r="H1556" t="str">
        <f>INDEX('Vensim Variables'!$B:$B,MATCH(EPS!$B1556,'Vensim Variables'!$A:$A,0))</f>
        <v>g pollutant</v>
      </c>
      <c r="I1556" t="str">
        <f t="shared" si="48"/>
        <v>SOx</v>
      </c>
      <c r="J1556">
        <f>INDEX(NoSettings!$C:$C,MATCH(EPS!$A1556,NoSettings!$A:$A,0))</f>
        <v>0</v>
      </c>
      <c r="K1556">
        <f>INDEX(GWP!$C$2:$C$13,MATCH(EPS!I1556,GWP!$B$2:$B$13,0))</f>
        <v>0</v>
      </c>
      <c r="L1556" s="5">
        <f t="shared" si="49"/>
        <v>0</v>
      </c>
    </row>
    <row r="1557" spans="1:12" hidden="1" x14ac:dyDescent="0.35">
      <c r="A1557" t="s">
        <v>1575</v>
      </c>
      <c r="B1557" t="s">
        <v>3</v>
      </c>
      <c r="C1557" t="s">
        <v>1710</v>
      </c>
      <c r="D1557" t="s">
        <v>1759</v>
      </c>
      <c r="H1557" t="str">
        <f>INDEX('Vensim Variables'!$B:$B,MATCH(EPS!$B1557,'Vensim Variables'!$A:$A,0))</f>
        <v>g pollutant</v>
      </c>
      <c r="I1557" t="str">
        <f t="shared" si="48"/>
        <v>SOx</v>
      </c>
      <c r="J1557">
        <f>INDEX(NoSettings!$C:$C,MATCH(EPS!$A1557,NoSettings!$A:$A,0))</f>
        <v>226446000</v>
      </c>
      <c r="K1557">
        <f>INDEX(GWP!$C$2:$C$13,MATCH(EPS!I1557,GWP!$B$2:$B$13,0))</f>
        <v>0</v>
      </c>
      <c r="L1557" s="5">
        <f t="shared" si="49"/>
        <v>0</v>
      </c>
    </row>
    <row r="1558" spans="1:12" hidden="1" x14ac:dyDescent="0.35">
      <c r="A1558" t="s">
        <v>1576</v>
      </c>
      <c r="B1558" t="s">
        <v>3</v>
      </c>
      <c r="C1558" t="s">
        <v>1710</v>
      </c>
      <c r="D1558" t="s">
        <v>1760</v>
      </c>
      <c r="H1558" t="str">
        <f>INDEX('Vensim Variables'!$B:$B,MATCH(EPS!$B1558,'Vensim Variables'!$A:$A,0))</f>
        <v>g pollutant</v>
      </c>
      <c r="I1558" t="str">
        <f t="shared" si="48"/>
        <v>SOx</v>
      </c>
      <c r="J1558">
        <f>INDEX(NoSettings!$C:$C,MATCH(EPS!$A1558,NoSettings!$A:$A,0))</f>
        <v>0</v>
      </c>
      <c r="K1558">
        <f>INDEX(GWP!$C$2:$C$13,MATCH(EPS!I1558,GWP!$B$2:$B$13,0))</f>
        <v>0</v>
      </c>
      <c r="L1558" s="5">
        <f t="shared" si="49"/>
        <v>0</v>
      </c>
    </row>
    <row r="1559" spans="1:12" hidden="1" x14ac:dyDescent="0.35">
      <c r="A1559" t="s">
        <v>1577</v>
      </c>
      <c r="B1559" t="s">
        <v>3</v>
      </c>
      <c r="C1559" t="s">
        <v>1710</v>
      </c>
      <c r="D1559" t="s">
        <v>1761</v>
      </c>
      <c r="H1559" t="str">
        <f>INDEX('Vensim Variables'!$B:$B,MATCH(EPS!$B1559,'Vensim Variables'!$A:$A,0))</f>
        <v>g pollutant</v>
      </c>
      <c r="I1559" t="str">
        <f t="shared" si="48"/>
        <v>SOx</v>
      </c>
      <c r="J1559">
        <f>INDEX(NoSettings!$C:$C,MATCH(EPS!$A1559,NoSettings!$A:$A,0))</f>
        <v>22888400000</v>
      </c>
      <c r="K1559">
        <f>INDEX(GWP!$C$2:$C$13,MATCH(EPS!I1559,GWP!$B$2:$B$13,0))</f>
        <v>0</v>
      </c>
      <c r="L1559" s="5">
        <f t="shared" si="49"/>
        <v>0</v>
      </c>
    </row>
    <row r="1560" spans="1:12" hidden="1" x14ac:dyDescent="0.35">
      <c r="A1560" t="s">
        <v>1578</v>
      </c>
      <c r="B1560" t="s">
        <v>3</v>
      </c>
      <c r="C1560" t="s">
        <v>1710</v>
      </c>
      <c r="D1560" t="s">
        <v>1762</v>
      </c>
      <c r="H1560" t="str">
        <f>INDEX('Vensim Variables'!$B:$B,MATCH(EPS!$B1560,'Vensim Variables'!$A:$A,0))</f>
        <v>g pollutant</v>
      </c>
      <c r="I1560" t="str">
        <f t="shared" si="48"/>
        <v>SOx</v>
      </c>
      <c r="J1560">
        <f>INDEX(NoSettings!$C:$C,MATCH(EPS!$A1560,NoSettings!$A:$A,0))</f>
        <v>930366000</v>
      </c>
      <c r="K1560">
        <f>INDEX(GWP!$C$2:$C$13,MATCH(EPS!I1560,GWP!$B$2:$B$13,0))</f>
        <v>0</v>
      </c>
      <c r="L1560" s="5">
        <f t="shared" si="49"/>
        <v>0</v>
      </c>
    </row>
    <row r="1561" spans="1:12" hidden="1" x14ac:dyDescent="0.35">
      <c r="A1561" t="s">
        <v>1579</v>
      </c>
      <c r="B1561" t="s">
        <v>3</v>
      </c>
      <c r="C1561" t="s">
        <v>1710</v>
      </c>
      <c r="D1561" t="s">
        <v>1763</v>
      </c>
      <c r="H1561" t="str">
        <f>INDEX('Vensim Variables'!$B:$B,MATCH(EPS!$B1561,'Vensim Variables'!$A:$A,0))</f>
        <v>g pollutant</v>
      </c>
      <c r="I1561" t="str">
        <f t="shared" si="48"/>
        <v>SOx</v>
      </c>
      <c r="J1561">
        <f>INDEX(NoSettings!$C:$C,MATCH(EPS!$A1561,NoSettings!$A:$A,0))</f>
        <v>40865400000</v>
      </c>
      <c r="K1561">
        <f>INDEX(GWP!$C$2:$C$13,MATCH(EPS!I1561,GWP!$B$2:$B$13,0))</f>
        <v>0</v>
      </c>
      <c r="L1561" s="5">
        <f t="shared" si="49"/>
        <v>0</v>
      </c>
    </row>
    <row r="1562" spans="1:12" hidden="1" x14ac:dyDescent="0.35">
      <c r="A1562" t="s">
        <v>1580</v>
      </c>
      <c r="B1562" t="s">
        <v>3</v>
      </c>
      <c r="C1562" t="s">
        <v>1710</v>
      </c>
      <c r="D1562" t="s">
        <v>1764</v>
      </c>
      <c r="H1562" t="str">
        <f>INDEX('Vensim Variables'!$B:$B,MATCH(EPS!$B1562,'Vensim Variables'!$A:$A,0))</f>
        <v>g pollutant</v>
      </c>
      <c r="I1562" t="str">
        <f t="shared" si="48"/>
        <v>SOx</v>
      </c>
      <c r="J1562">
        <f>INDEX(NoSettings!$C:$C,MATCH(EPS!$A1562,NoSettings!$A:$A,0))</f>
        <v>0</v>
      </c>
      <c r="K1562">
        <f>INDEX(GWP!$C$2:$C$13,MATCH(EPS!I1562,GWP!$B$2:$B$13,0))</f>
        <v>0</v>
      </c>
      <c r="L1562" s="5">
        <f t="shared" si="49"/>
        <v>0</v>
      </c>
    </row>
    <row r="1563" spans="1:12" hidden="1" x14ac:dyDescent="0.35">
      <c r="A1563" t="s">
        <v>1581</v>
      </c>
      <c r="B1563" t="s">
        <v>3</v>
      </c>
      <c r="C1563" t="s">
        <v>1710</v>
      </c>
      <c r="D1563" t="s">
        <v>1765</v>
      </c>
      <c r="H1563" t="str">
        <f>INDEX('Vensim Variables'!$B:$B,MATCH(EPS!$B1563,'Vensim Variables'!$A:$A,0))</f>
        <v>g pollutant</v>
      </c>
      <c r="I1563" t="str">
        <f t="shared" si="48"/>
        <v>SOx</v>
      </c>
      <c r="J1563">
        <f>INDEX(NoSettings!$C:$C,MATCH(EPS!$A1563,NoSettings!$A:$A,0))</f>
        <v>0</v>
      </c>
      <c r="K1563">
        <f>INDEX(GWP!$C$2:$C$13,MATCH(EPS!I1563,GWP!$B$2:$B$13,0))</f>
        <v>0</v>
      </c>
      <c r="L1563" s="5">
        <f t="shared" si="49"/>
        <v>0</v>
      </c>
    </row>
    <row r="1564" spans="1:12" hidden="1" x14ac:dyDescent="0.35">
      <c r="A1564" t="s">
        <v>1582</v>
      </c>
      <c r="B1564" t="s">
        <v>3</v>
      </c>
      <c r="C1564" t="s">
        <v>1710</v>
      </c>
      <c r="D1564" t="s">
        <v>1766</v>
      </c>
      <c r="H1564" t="str">
        <f>INDEX('Vensim Variables'!$B:$B,MATCH(EPS!$B1564,'Vensim Variables'!$A:$A,0))</f>
        <v>g pollutant</v>
      </c>
      <c r="I1564" t="str">
        <f t="shared" si="48"/>
        <v>SOx</v>
      </c>
      <c r="J1564">
        <f>INDEX(NoSettings!$C:$C,MATCH(EPS!$A1564,NoSettings!$A:$A,0))</f>
        <v>0</v>
      </c>
      <c r="K1564">
        <f>INDEX(GWP!$C$2:$C$13,MATCH(EPS!I1564,GWP!$B$2:$B$13,0))</f>
        <v>0</v>
      </c>
      <c r="L1564" s="5">
        <f t="shared" si="49"/>
        <v>0</v>
      </c>
    </row>
    <row r="1565" spans="1:12" hidden="1" x14ac:dyDescent="0.35">
      <c r="A1565" t="s">
        <v>1583</v>
      </c>
      <c r="B1565" t="s">
        <v>3</v>
      </c>
      <c r="C1565" t="s">
        <v>1710</v>
      </c>
      <c r="D1565" t="s">
        <v>1767</v>
      </c>
      <c r="H1565" t="str">
        <f>INDEX('Vensim Variables'!$B:$B,MATCH(EPS!$B1565,'Vensim Variables'!$A:$A,0))</f>
        <v>g pollutant</v>
      </c>
      <c r="I1565" t="str">
        <f t="shared" si="48"/>
        <v>SOx</v>
      </c>
      <c r="J1565">
        <f>INDEX(NoSettings!$C:$C,MATCH(EPS!$A1565,NoSettings!$A:$A,0))</f>
        <v>33357600000</v>
      </c>
      <c r="K1565">
        <f>INDEX(GWP!$C$2:$C$13,MATCH(EPS!I1565,GWP!$B$2:$B$13,0))</f>
        <v>0</v>
      </c>
      <c r="L1565" s="5">
        <f t="shared" si="49"/>
        <v>0</v>
      </c>
    </row>
    <row r="1566" spans="1:12" hidden="1" x14ac:dyDescent="0.35">
      <c r="A1566" t="s">
        <v>1584</v>
      </c>
      <c r="B1566" t="s">
        <v>3</v>
      </c>
      <c r="C1566" t="s">
        <v>1711</v>
      </c>
      <c r="D1566" t="s">
        <v>1752</v>
      </c>
      <c r="H1566" t="str">
        <f>INDEX('Vensim Variables'!$B:$B,MATCH(EPS!$B1566,'Vensim Variables'!$A:$A,0))</f>
        <v>g pollutant</v>
      </c>
      <c r="I1566" t="str">
        <f t="shared" si="48"/>
        <v>BC</v>
      </c>
      <c r="J1566">
        <f>INDEX(NoSettings!$C:$C,MATCH(EPS!$A1566,NoSettings!$A:$A,0))</f>
        <v>1615170000</v>
      </c>
      <c r="K1566">
        <f>INDEX(GWP!$C$2:$C$13,MATCH(EPS!I1566,GWP!$B$2:$B$13,0))</f>
        <v>0</v>
      </c>
      <c r="L1566" s="5">
        <f t="shared" si="49"/>
        <v>0</v>
      </c>
    </row>
    <row r="1567" spans="1:12" hidden="1" x14ac:dyDescent="0.35">
      <c r="A1567" t="s">
        <v>1585</v>
      </c>
      <c r="B1567" t="s">
        <v>3</v>
      </c>
      <c r="C1567" t="s">
        <v>1711</v>
      </c>
      <c r="D1567" t="s">
        <v>1753</v>
      </c>
      <c r="H1567" t="str">
        <f>INDEX('Vensim Variables'!$B:$B,MATCH(EPS!$B1567,'Vensim Variables'!$A:$A,0))</f>
        <v>g pollutant</v>
      </c>
      <c r="I1567" t="str">
        <f t="shared" si="48"/>
        <v>BC</v>
      </c>
      <c r="J1567">
        <f>INDEX(NoSettings!$C:$C,MATCH(EPS!$A1567,NoSettings!$A:$A,0))</f>
        <v>1656960000</v>
      </c>
      <c r="K1567">
        <f>INDEX(GWP!$C$2:$C$13,MATCH(EPS!I1567,GWP!$B$2:$B$13,0))</f>
        <v>0</v>
      </c>
      <c r="L1567" s="5">
        <f t="shared" si="49"/>
        <v>0</v>
      </c>
    </row>
    <row r="1568" spans="1:12" hidden="1" x14ac:dyDescent="0.35">
      <c r="A1568" t="s">
        <v>1586</v>
      </c>
      <c r="B1568" t="s">
        <v>3</v>
      </c>
      <c r="C1568" t="s">
        <v>1711</v>
      </c>
      <c r="D1568" t="s">
        <v>1754</v>
      </c>
      <c r="H1568" t="str">
        <f>INDEX('Vensim Variables'!$B:$B,MATCH(EPS!$B1568,'Vensim Variables'!$A:$A,0))</f>
        <v>g pollutant</v>
      </c>
      <c r="I1568" t="str">
        <f t="shared" si="48"/>
        <v>BC</v>
      </c>
      <c r="J1568">
        <f>INDEX(NoSettings!$C:$C,MATCH(EPS!$A1568,NoSettings!$A:$A,0))</f>
        <v>0</v>
      </c>
      <c r="K1568">
        <f>INDEX(GWP!$C$2:$C$13,MATCH(EPS!I1568,GWP!$B$2:$B$13,0))</f>
        <v>0</v>
      </c>
      <c r="L1568" s="5">
        <f t="shared" si="49"/>
        <v>0</v>
      </c>
    </row>
    <row r="1569" spans="1:12" hidden="1" x14ac:dyDescent="0.35">
      <c r="A1569" t="s">
        <v>1587</v>
      </c>
      <c r="B1569" t="s">
        <v>3</v>
      </c>
      <c r="C1569" t="s">
        <v>1711</v>
      </c>
      <c r="D1569" t="s">
        <v>1755</v>
      </c>
      <c r="H1569" t="str">
        <f>INDEX('Vensim Variables'!$B:$B,MATCH(EPS!$B1569,'Vensim Variables'!$A:$A,0))</f>
        <v>g pollutant</v>
      </c>
      <c r="I1569" t="str">
        <f t="shared" si="48"/>
        <v>BC</v>
      </c>
      <c r="J1569">
        <f>INDEX(NoSettings!$C:$C,MATCH(EPS!$A1569,NoSettings!$A:$A,0))</f>
        <v>0</v>
      </c>
      <c r="K1569">
        <f>INDEX(GWP!$C$2:$C$13,MATCH(EPS!I1569,GWP!$B$2:$B$13,0))</f>
        <v>0</v>
      </c>
      <c r="L1569" s="5">
        <f t="shared" si="49"/>
        <v>0</v>
      </c>
    </row>
    <row r="1570" spans="1:12" hidden="1" x14ac:dyDescent="0.35">
      <c r="A1570" t="s">
        <v>1588</v>
      </c>
      <c r="B1570" t="s">
        <v>3</v>
      </c>
      <c r="C1570" t="s">
        <v>1711</v>
      </c>
      <c r="D1570" t="s">
        <v>1756</v>
      </c>
      <c r="H1570" t="str">
        <f>INDEX('Vensim Variables'!$B:$B,MATCH(EPS!$B1570,'Vensim Variables'!$A:$A,0))</f>
        <v>g pollutant</v>
      </c>
      <c r="I1570" t="str">
        <f t="shared" si="48"/>
        <v>BC</v>
      </c>
      <c r="J1570">
        <f>INDEX(NoSettings!$C:$C,MATCH(EPS!$A1570,NoSettings!$A:$A,0))</f>
        <v>0</v>
      </c>
      <c r="K1570">
        <f>INDEX(GWP!$C$2:$C$13,MATCH(EPS!I1570,GWP!$B$2:$B$13,0))</f>
        <v>0</v>
      </c>
      <c r="L1570" s="5">
        <f t="shared" si="49"/>
        <v>0</v>
      </c>
    </row>
    <row r="1571" spans="1:12" hidden="1" x14ac:dyDescent="0.35">
      <c r="A1571" t="s">
        <v>1589</v>
      </c>
      <c r="B1571" t="s">
        <v>3</v>
      </c>
      <c r="C1571" t="s">
        <v>1711</v>
      </c>
      <c r="D1571" t="s">
        <v>1757</v>
      </c>
      <c r="H1571" t="str">
        <f>INDEX('Vensim Variables'!$B:$B,MATCH(EPS!$B1571,'Vensim Variables'!$A:$A,0))</f>
        <v>g pollutant</v>
      </c>
      <c r="I1571" t="str">
        <f t="shared" si="48"/>
        <v>BC</v>
      </c>
      <c r="J1571">
        <f>INDEX(NoSettings!$C:$C,MATCH(EPS!$A1571,NoSettings!$A:$A,0))</f>
        <v>0</v>
      </c>
      <c r="K1571">
        <f>INDEX(GWP!$C$2:$C$13,MATCH(EPS!I1571,GWP!$B$2:$B$13,0))</f>
        <v>0</v>
      </c>
      <c r="L1571" s="5">
        <f t="shared" si="49"/>
        <v>0</v>
      </c>
    </row>
    <row r="1572" spans="1:12" hidden="1" x14ac:dyDescent="0.35">
      <c r="A1572" t="s">
        <v>1590</v>
      </c>
      <c r="B1572" t="s">
        <v>3</v>
      </c>
      <c r="C1572" t="s">
        <v>1711</v>
      </c>
      <c r="D1572" t="s">
        <v>1758</v>
      </c>
      <c r="H1572" t="str">
        <f>INDEX('Vensim Variables'!$B:$B,MATCH(EPS!$B1572,'Vensim Variables'!$A:$A,0))</f>
        <v>g pollutant</v>
      </c>
      <c r="I1572" t="str">
        <f t="shared" si="48"/>
        <v>BC</v>
      </c>
      <c r="J1572">
        <f>INDEX(NoSettings!$C:$C,MATCH(EPS!$A1572,NoSettings!$A:$A,0))</f>
        <v>0</v>
      </c>
      <c r="K1572">
        <f>INDEX(GWP!$C$2:$C$13,MATCH(EPS!I1572,GWP!$B$2:$B$13,0))</f>
        <v>0</v>
      </c>
      <c r="L1572" s="5">
        <f t="shared" si="49"/>
        <v>0</v>
      </c>
    </row>
    <row r="1573" spans="1:12" hidden="1" x14ac:dyDescent="0.35">
      <c r="A1573" t="s">
        <v>1591</v>
      </c>
      <c r="B1573" t="s">
        <v>3</v>
      </c>
      <c r="C1573" t="s">
        <v>1711</v>
      </c>
      <c r="D1573" t="s">
        <v>1759</v>
      </c>
      <c r="H1573" t="str">
        <f>INDEX('Vensim Variables'!$B:$B,MATCH(EPS!$B1573,'Vensim Variables'!$A:$A,0))</f>
        <v>g pollutant</v>
      </c>
      <c r="I1573" t="str">
        <f t="shared" si="48"/>
        <v>BC</v>
      </c>
      <c r="J1573">
        <f>INDEX(NoSettings!$C:$C,MATCH(EPS!$A1573,NoSettings!$A:$A,0))</f>
        <v>9634350</v>
      </c>
      <c r="K1573">
        <f>INDEX(GWP!$C$2:$C$13,MATCH(EPS!I1573,GWP!$B$2:$B$13,0))</f>
        <v>0</v>
      </c>
      <c r="L1573" s="5">
        <f t="shared" si="49"/>
        <v>0</v>
      </c>
    </row>
    <row r="1574" spans="1:12" hidden="1" x14ac:dyDescent="0.35">
      <c r="A1574" t="s">
        <v>1592</v>
      </c>
      <c r="B1574" t="s">
        <v>3</v>
      </c>
      <c r="C1574" t="s">
        <v>1711</v>
      </c>
      <c r="D1574" t="s">
        <v>1760</v>
      </c>
      <c r="H1574" t="str">
        <f>INDEX('Vensim Variables'!$B:$B,MATCH(EPS!$B1574,'Vensim Variables'!$A:$A,0))</f>
        <v>g pollutant</v>
      </c>
      <c r="I1574" t="str">
        <f t="shared" si="48"/>
        <v>BC</v>
      </c>
      <c r="J1574">
        <f>INDEX(NoSettings!$C:$C,MATCH(EPS!$A1574,NoSettings!$A:$A,0))</f>
        <v>0</v>
      </c>
      <c r="K1574">
        <f>INDEX(GWP!$C$2:$C$13,MATCH(EPS!I1574,GWP!$B$2:$B$13,0))</f>
        <v>0</v>
      </c>
      <c r="L1574" s="5">
        <f t="shared" si="49"/>
        <v>0</v>
      </c>
    </row>
    <row r="1575" spans="1:12" hidden="1" x14ac:dyDescent="0.35">
      <c r="A1575" t="s">
        <v>1593</v>
      </c>
      <c r="B1575" t="s">
        <v>3</v>
      </c>
      <c r="C1575" t="s">
        <v>1711</v>
      </c>
      <c r="D1575" t="s">
        <v>1761</v>
      </c>
      <c r="H1575" t="str">
        <f>INDEX('Vensim Variables'!$B:$B,MATCH(EPS!$B1575,'Vensim Variables'!$A:$A,0))</f>
        <v>g pollutant</v>
      </c>
      <c r="I1575" t="str">
        <f t="shared" si="48"/>
        <v>BC</v>
      </c>
      <c r="J1575">
        <f>INDEX(NoSettings!$C:$C,MATCH(EPS!$A1575,NoSettings!$A:$A,0))</f>
        <v>755209000</v>
      </c>
      <c r="K1575">
        <f>INDEX(GWP!$C$2:$C$13,MATCH(EPS!I1575,GWP!$B$2:$B$13,0))</f>
        <v>0</v>
      </c>
      <c r="L1575" s="5">
        <f t="shared" si="49"/>
        <v>0</v>
      </c>
    </row>
    <row r="1576" spans="1:12" hidden="1" x14ac:dyDescent="0.35">
      <c r="A1576" t="s">
        <v>1594</v>
      </c>
      <c r="B1576" t="s">
        <v>3</v>
      </c>
      <c r="C1576" t="s">
        <v>1711</v>
      </c>
      <c r="D1576" t="s">
        <v>1762</v>
      </c>
      <c r="H1576" t="str">
        <f>INDEX('Vensim Variables'!$B:$B,MATCH(EPS!$B1576,'Vensim Variables'!$A:$A,0))</f>
        <v>g pollutant</v>
      </c>
      <c r="I1576" t="str">
        <f t="shared" si="48"/>
        <v>BC</v>
      </c>
      <c r="J1576">
        <f>INDEX(NoSettings!$C:$C,MATCH(EPS!$A1576,NoSettings!$A:$A,0))</f>
        <v>206153000</v>
      </c>
      <c r="K1576">
        <f>INDEX(GWP!$C$2:$C$13,MATCH(EPS!I1576,GWP!$B$2:$B$13,0))</f>
        <v>0</v>
      </c>
      <c r="L1576" s="5">
        <f t="shared" si="49"/>
        <v>0</v>
      </c>
    </row>
    <row r="1577" spans="1:12" hidden="1" x14ac:dyDescent="0.35">
      <c r="A1577" t="s">
        <v>1595</v>
      </c>
      <c r="B1577" t="s">
        <v>3</v>
      </c>
      <c r="C1577" t="s">
        <v>1711</v>
      </c>
      <c r="D1577" t="s">
        <v>1763</v>
      </c>
      <c r="H1577" t="str">
        <f>INDEX('Vensim Variables'!$B:$B,MATCH(EPS!$B1577,'Vensim Variables'!$A:$A,0))</f>
        <v>g pollutant</v>
      </c>
      <c r="I1577" t="str">
        <f t="shared" si="48"/>
        <v>BC</v>
      </c>
      <c r="J1577">
        <f>INDEX(NoSettings!$C:$C,MATCH(EPS!$A1577,NoSettings!$A:$A,0))</f>
        <v>90543800</v>
      </c>
      <c r="K1577">
        <f>INDEX(GWP!$C$2:$C$13,MATCH(EPS!I1577,GWP!$B$2:$B$13,0))</f>
        <v>0</v>
      </c>
      <c r="L1577" s="5">
        <f t="shared" si="49"/>
        <v>0</v>
      </c>
    </row>
    <row r="1578" spans="1:12" hidden="1" x14ac:dyDescent="0.35">
      <c r="A1578" t="s">
        <v>1596</v>
      </c>
      <c r="B1578" t="s">
        <v>3</v>
      </c>
      <c r="C1578" t="s">
        <v>1711</v>
      </c>
      <c r="D1578" t="s">
        <v>1764</v>
      </c>
      <c r="H1578" t="str">
        <f>INDEX('Vensim Variables'!$B:$B,MATCH(EPS!$B1578,'Vensim Variables'!$A:$A,0))</f>
        <v>g pollutant</v>
      </c>
      <c r="I1578" t="str">
        <f t="shared" si="48"/>
        <v>BC</v>
      </c>
      <c r="J1578">
        <f>INDEX(NoSettings!$C:$C,MATCH(EPS!$A1578,NoSettings!$A:$A,0))</f>
        <v>0</v>
      </c>
      <c r="K1578">
        <f>INDEX(GWP!$C$2:$C$13,MATCH(EPS!I1578,GWP!$B$2:$B$13,0))</f>
        <v>0</v>
      </c>
      <c r="L1578" s="5">
        <f t="shared" si="49"/>
        <v>0</v>
      </c>
    </row>
    <row r="1579" spans="1:12" hidden="1" x14ac:dyDescent="0.35">
      <c r="A1579" t="s">
        <v>1597</v>
      </c>
      <c r="B1579" t="s">
        <v>3</v>
      </c>
      <c r="C1579" t="s">
        <v>1711</v>
      </c>
      <c r="D1579" t="s">
        <v>1765</v>
      </c>
      <c r="H1579" t="str">
        <f>INDEX('Vensim Variables'!$B:$B,MATCH(EPS!$B1579,'Vensim Variables'!$A:$A,0))</f>
        <v>g pollutant</v>
      </c>
      <c r="I1579" t="str">
        <f t="shared" si="48"/>
        <v>BC</v>
      </c>
      <c r="J1579">
        <f>INDEX(NoSettings!$C:$C,MATCH(EPS!$A1579,NoSettings!$A:$A,0))</f>
        <v>0</v>
      </c>
      <c r="K1579">
        <f>INDEX(GWP!$C$2:$C$13,MATCH(EPS!I1579,GWP!$B$2:$B$13,0))</f>
        <v>0</v>
      </c>
      <c r="L1579" s="5">
        <f t="shared" si="49"/>
        <v>0</v>
      </c>
    </row>
    <row r="1580" spans="1:12" hidden="1" x14ac:dyDescent="0.35">
      <c r="A1580" t="s">
        <v>1598</v>
      </c>
      <c r="B1580" t="s">
        <v>3</v>
      </c>
      <c r="C1580" t="s">
        <v>1711</v>
      </c>
      <c r="D1580" t="s">
        <v>1766</v>
      </c>
      <c r="H1580" t="str">
        <f>INDEX('Vensim Variables'!$B:$B,MATCH(EPS!$B1580,'Vensim Variables'!$A:$A,0))</f>
        <v>g pollutant</v>
      </c>
      <c r="I1580" t="str">
        <f t="shared" si="48"/>
        <v>BC</v>
      </c>
      <c r="J1580">
        <f>INDEX(NoSettings!$C:$C,MATCH(EPS!$A1580,NoSettings!$A:$A,0))</f>
        <v>0</v>
      </c>
      <c r="K1580">
        <f>INDEX(GWP!$C$2:$C$13,MATCH(EPS!I1580,GWP!$B$2:$B$13,0))</f>
        <v>0</v>
      </c>
      <c r="L1580" s="5">
        <f t="shared" si="49"/>
        <v>0</v>
      </c>
    </row>
    <row r="1581" spans="1:12" hidden="1" x14ac:dyDescent="0.35">
      <c r="A1581" t="s">
        <v>1599</v>
      </c>
      <c r="B1581" t="s">
        <v>3</v>
      </c>
      <c r="C1581" t="s">
        <v>1711</v>
      </c>
      <c r="D1581" t="s">
        <v>1767</v>
      </c>
      <c r="H1581" t="str">
        <f>INDEX('Vensim Variables'!$B:$B,MATCH(EPS!$B1581,'Vensim Variables'!$A:$A,0))</f>
        <v>g pollutant</v>
      </c>
      <c r="I1581" t="str">
        <f t="shared" si="48"/>
        <v>BC</v>
      </c>
      <c r="J1581">
        <f>INDEX(NoSettings!$C:$C,MATCH(EPS!$A1581,NoSettings!$A:$A,0))</f>
        <v>300253000</v>
      </c>
      <c r="K1581">
        <f>INDEX(GWP!$C$2:$C$13,MATCH(EPS!I1581,GWP!$B$2:$B$13,0))</f>
        <v>0</v>
      </c>
      <c r="L1581" s="5">
        <f t="shared" si="49"/>
        <v>0</v>
      </c>
    </row>
    <row r="1582" spans="1:12" hidden="1" x14ac:dyDescent="0.35">
      <c r="A1582" t="s">
        <v>1600</v>
      </c>
      <c r="B1582" t="s">
        <v>3</v>
      </c>
      <c r="C1582" t="s">
        <v>1712</v>
      </c>
      <c r="D1582" t="s">
        <v>1752</v>
      </c>
      <c r="H1582" t="str">
        <f>INDEX('Vensim Variables'!$B:$B,MATCH(EPS!$B1582,'Vensim Variables'!$A:$A,0))</f>
        <v>g pollutant</v>
      </c>
      <c r="I1582" t="str">
        <f t="shared" si="48"/>
        <v>OC</v>
      </c>
      <c r="J1582">
        <f>INDEX(NoSettings!$C:$C,MATCH(EPS!$A1582,NoSettings!$A:$A,0))</f>
        <v>2553510000</v>
      </c>
      <c r="K1582">
        <f>INDEX(GWP!$C$2:$C$13,MATCH(EPS!I1582,GWP!$B$2:$B$13,0))</f>
        <v>0</v>
      </c>
      <c r="L1582" s="5">
        <f t="shared" si="49"/>
        <v>0</v>
      </c>
    </row>
    <row r="1583" spans="1:12" hidden="1" x14ac:dyDescent="0.35">
      <c r="A1583" t="s">
        <v>1601</v>
      </c>
      <c r="B1583" t="s">
        <v>3</v>
      </c>
      <c r="C1583" t="s">
        <v>1712</v>
      </c>
      <c r="D1583" t="s">
        <v>1753</v>
      </c>
      <c r="H1583" t="str">
        <f>INDEX('Vensim Variables'!$B:$B,MATCH(EPS!$B1583,'Vensim Variables'!$A:$A,0))</f>
        <v>g pollutant</v>
      </c>
      <c r="I1583" t="str">
        <f t="shared" si="48"/>
        <v>OC</v>
      </c>
      <c r="J1583">
        <f>INDEX(NoSettings!$C:$C,MATCH(EPS!$A1583,NoSettings!$A:$A,0))</f>
        <v>11082200000</v>
      </c>
      <c r="K1583">
        <f>INDEX(GWP!$C$2:$C$13,MATCH(EPS!I1583,GWP!$B$2:$B$13,0))</f>
        <v>0</v>
      </c>
      <c r="L1583" s="5">
        <f t="shared" si="49"/>
        <v>0</v>
      </c>
    </row>
    <row r="1584" spans="1:12" hidden="1" x14ac:dyDescent="0.35">
      <c r="A1584" t="s">
        <v>1602</v>
      </c>
      <c r="B1584" t="s">
        <v>3</v>
      </c>
      <c r="C1584" t="s">
        <v>1712</v>
      </c>
      <c r="D1584" t="s">
        <v>1754</v>
      </c>
      <c r="H1584" t="str">
        <f>INDEX('Vensim Variables'!$B:$B,MATCH(EPS!$B1584,'Vensim Variables'!$A:$A,0))</f>
        <v>g pollutant</v>
      </c>
      <c r="I1584" t="str">
        <f t="shared" si="48"/>
        <v>OC</v>
      </c>
      <c r="J1584">
        <f>INDEX(NoSettings!$C:$C,MATCH(EPS!$A1584,NoSettings!$A:$A,0))</f>
        <v>0</v>
      </c>
      <c r="K1584">
        <f>INDEX(GWP!$C$2:$C$13,MATCH(EPS!I1584,GWP!$B$2:$B$13,0))</f>
        <v>0</v>
      </c>
      <c r="L1584" s="5">
        <f t="shared" si="49"/>
        <v>0</v>
      </c>
    </row>
    <row r="1585" spans="1:12" hidden="1" x14ac:dyDescent="0.35">
      <c r="A1585" t="s">
        <v>1603</v>
      </c>
      <c r="B1585" t="s">
        <v>3</v>
      </c>
      <c r="C1585" t="s">
        <v>1712</v>
      </c>
      <c r="D1585" t="s">
        <v>1755</v>
      </c>
      <c r="H1585" t="str">
        <f>INDEX('Vensim Variables'!$B:$B,MATCH(EPS!$B1585,'Vensim Variables'!$A:$A,0))</f>
        <v>g pollutant</v>
      </c>
      <c r="I1585" t="str">
        <f t="shared" si="48"/>
        <v>OC</v>
      </c>
      <c r="J1585">
        <f>INDEX(NoSettings!$C:$C,MATCH(EPS!$A1585,NoSettings!$A:$A,0))</f>
        <v>0</v>
      </c>
      <c r="K1585">
        <f>INDEX(GWP!$C$2:$C$13,MATCH(EPS!I1585,GWP!$B$2:$B$13,0))</f>
        <v>0</v>
      </c>
      <c r="L1585" s="5">
        <f t="shared" si="49"/>
        <v>0</v>
      </c>
    </row>
    <row r="1586" spans="1:12" hidden="1" x14ac:dyDescent="0.35">
      <c r="A1586" t="s">
        <v>1604</v>
      </c>
      <c r="B1586" t="s">
        <v>3</v>
      </c>
      <c r="C1586" t="s">
        <v>1712</v>
      </c>
      <c r="D1586" t="s">
        <v>1756</v>
      </c>
      <c r="H1586" t="str">
        <f>INDEX('Vensim Variables'!$B:$B,MATCH(EPS!$B1586,'Vensim Variables'!$A:$A,0))</f>
        <v>g pollutant</v>
      </c>
      <c r="I1586" t="str">
        <f t="shared" si="48"/>
        <v>OC</v>
      </c>
      <c r="J1586">
        <f>INDEX(NoSettings!$C:$C,MATCH(EPS!$A1586,NoSettings!$A:$A,0))</f>
        <v>0</v>
      </c>
      <c r="K1586">
        <f>INDEX(GWP!$C$2:$C$13,MATCH(EPS!I1586,GWP!$B$2:$B$13,0))</f>
        <v>0</v>
      </c>
      <c r="L1586" s="5">
        <f t="shared" si="49"/>
        <v>0</v>
      </c>
    </row>
    <row r="1587" spans="1:12" hidden="1" x14ac:dyDescent="0.35">
      <c r="A1587" t="s">
        <v>1605</v>
      </c>
      <c r="B1587" t="s">
        <v>3</v>
      </c>
      <c r="C1587" t="s">
        <v>1712</v>
      </c>
      <c r="D1587" t="s">
        <v>1757</v>
      </c>
      <c r="H1587" t="str">
        <f>INDEX('Vensim Variables'!$B:$B,MATCH(EPS!$B1587,'Vensim Variables'!$A:$A,0))</f>
        <v>g pollutant</v>
      </c>
      <c r="I1587" t="str">
        <f t="shared" si="48"/>
        <v>OC</v>
      </c>
      <c r="J1587">
        <f>INDEX(NoSettings!$C:$C,MATCH(EPS!$A1587,NoSettings!$A:$A,0))</f>
        <v>0</v>
      </c>
      <c r="K1587">
        <f>INDEX(GWP!$C$2:$C$13,MATCH(EPS!I1587,GWP!$B$2:$B$13,0))</f>
        <v>0</v>
      </c>
      <c r="L1587" s="5">
        <f t="shared" si="49"/>
        <v>0</v>
      </c>
    </row>
    <row r="1588" spans="1:12" hidden="1" x14ac:dyDescent="0.35">
      <c r="A1588" t="s">
        <v>1606</v>
      </c>
      <c r="B1588" t="s">
        <v>3</v>
      </c>
      <c r="C1588" t="s">
        <v>1712</v>
      </c>
      <c r="D1588" t="s">
        <v>1758</v>
      </c>
      <c r="H1588" t="str">
        <f>INDEX('Vensim Variables'!$B:$B,MATCH(EPS!$B1588,'Vensim Variables'!$A:$A,0))</f>
        <v>g pollutant</v>
      </c>
      <c r="I1588" t="str">
        <f t="shared" si="48"/>
        <v>OC</v>
      </c>
      <c r="J1588">
        <f>INDEX(NoSettings!$C:$C,MATCH(EPS!$A1588,NoSettings!$A:$A,0))</f>
        <v>0</v>
      </c>
      <c r="K1588">
        <f>INDEX(GWP!$C$2:$C$13,MATCH(EPS!I1588,GWP!$B$2:$B$13,0))</f>
        <v>0</v>
      </c>
      <c r="L1588" s="5">
        <f t="shared" si="49"/>
        <v>0</v>
      </c>
    </row>
    <row r="1589" spans="1:12" hidden="1" x14ac:dyDescent="0.35">
      <c r="A1589" t="s">
        <v>1607</v>
      </c>
      <c r="B1589" t="s">
        <v>3</v>
      </c>
      <c r="C1589" t="s">
        <v>1712</v>
      </c>
      <c r="D1589" t="s">
        <v>1759</v>
      </c>
      <c r="H1589" t="str">
        <f>INDEX('Vensim Variables'!$B:$B,MATCH(EPS!$B1589,'Vensim Variables'!$A:$A,0))</f>
        <v>g pollutant</v>
      </c>
      <c r="I1589" t="str">
        <f t="shared" si="48"/>
        <v>OC</v>
      </c>
      <c r="J1589">
        <f>INDEX(NoSettings!$C:$C,MATCH(EPS!$A1589,NoSettings!$A:$A,0))</f>
        <v>77740600</v>
      </c>
      <c r="K1589">
        <f>INDEX(GWP!$C$2:$C$13,MATCH(EPS!I1589,GWP!$B$2:$B$13,0))</f>
        <v>0</v>
      </c>
      <c r="L1589" s="5">
        <f t="shared" si="49"/>
        <v>0</v>
      </c>
    </row>
    <row r="1590" spans="1:12" hidden="1" x14ac:dyDescent="0.35">
      <c r="A1590" t="s">
        <v>1608</v>
      </c>
      <c r="B1590" t="s">
        <v>3</v>
      </c>
      <c r="C1590" t="s">
        <v>1712</v>
      </c>
      <c r="D1590" t="s">
        <v>1760</v>
      </c>
      <c r="H1590" t="str">
        <f>INDEX('Vensim Variables'!$B:$B,MATCH(EPS!$B1590,'Vensim Variables'!$A:$A,0))</f>
        <v>g pollutant</v>
      </c>
      <c r="I1590" t="str">
        <f t="shared" si="48"/>
        <v>OC</v>
      </c>
      <c r="J1590">
        <f>INDEX(NoSettings!$C:$C,MATCH(EPS!$A1590,NoSettings!$A:$A,0))</f>
        <v>0</v>
      </c>
      <c r="K1590">
        <f>INDEX(GWP!$C$2:$C$13,MATCH(EPS!I1590,GWP!$B$2:$B$13,0))</f>
        <v>0</v>
      </c>
      <c r="L1590" s="5">
        <f t="shared" si="49"/>
        <v>0</v>
      </c>
    </row>
    <row r="1591" spans="1:12" hidden="1" x14ac:dyDescent="0.35">
      <c r="A1591" t="s">
        <v>1609</v>
      </c>
      <c r="B1591" t="s">
        <v>3</v>
      </c>
      <c r="C1591" t="s">
        <v>1712</v>
      </c>
      <c r="D1591" t="s">
        <v>1761</v>
      </c>
      <c r="H1591" t="str">
        <f>INDEX('Vensim Variables'!$B:$B,MATCH(EPS!$B1591,'Vensim Variables'!$A:$A,0))</f>
        <v>g pollutant</v>
      </c>
      <c r="I1591" t="str">
        <f t="shared" si="48"/>
        <v>OC</v>
      </c>
      <c r="J1591">
        <f>INDEX(NoSettings!$C:$C,MATCH(EPS!$A1591,NoSettings!$A:$A,0))</f>
        <v>303988000</v>
      </c>
      <c r="K1591">
        <f>INDEX(GWP!$C$2:$C$13,MATCH(EPS!I1591,GWP!$B$2:$B$13,0))</f>
        <v>0</v>
      </c>
      <c r="L1591" s="5">
        <f t="shared" si="49"/>
        <v>0</v>
      </c>
    </row>
    <row r="1592" spans="1:12" hidden="1" x14ac:dyDescent="0.35">
      <c r="A1592" t="s">
        <v>1610</v>
      </c>
      <c r="B1592" t="s">
        <v>3</v>
      </c>
      <c r="C1592" t="s">
        <v>1712</v>
      </c>
      <c r="D1592" t="s">
        <v>1762</v>
      </c>
      <c r="H1592" t="str">
        <f>INDEX('Vensim Variables'!$B:$B,MATCH(EPS!$B1592,'Vensim Variables'!$A:$A,0))</f>
        <v>g pollutant</v>
      </c>
      <c r="I1592" t="str">
        <f t="shared" si="48"/>
        <v>OC</v>
      </c>
      <c r="J1592">
        <f>INDEX(NoSettings!$C:$C,MATCH(EPS!$A1592,NoSettings!$A:$A,0))</f>
        <v>1378820000</v>
      </c>
      <c r="K1592">
        <f>INDEX(GWP!$C$2:$C$13,MATCH(EPS!I1592,GWP!$B$2:$B$13,0))</f>
        <v>0</v>
      </c>
      <c r="L1592" s="5">
        <f t="shared" si="49"/>
        <v>0</v>
      </c>
    </row>
    <row r="1593" spans="1:12" hidden="1" x14ac:dyDescent="0.35">
      <c r="A1593" t="s">
        <v>1611</v>
      </c>
      <c r="B1593" t="s">
        <v>3</v>
      </c>
      <c r="C1593" t="s">
        <v>1712</v>
      </c>
      <c r="D1593" t="s">
        <v>1763</v>
      </c>
      <c r="H1593" t="str">
        <f>INDEX('Vensim Variables'!$B:$B,MATCH(EPS!$B1593,'Vensim Variables'!$A:$A,0))</f>
        <v>g pollutant</v>
      </c>
      <c r="I1593" t="str">
        <f t="shared" si="48"/>
        <v>OC</v>
      </c>
      <c r="J1593">
        <f>INDEX(NoSettings!$C:$C,MATCH(EPS!$A1593,NoSettings!$A:$A,0))</f>
        <v>143145000</v>
      </c>
      <c r="K1593">
        <f>INDEX(GWP!$C$2:$C$13,MATCH(EPS!I1593,GWP!$B$2:$B$13,0))</f>
        <v>0</v>
      </c>
      <c r="L1593" s="5">
        <f t="shared" si="49"/>
        <v>0</v>
      </c>
    </row>
    <row r="1594" spans="1:12" hidden="1" x14ac:dyDescent="0.35">
      <c r="A1594" t="s">
        <v>1612</v>
      </c>
      <c r="B1594" t="s">
        <v>3</v>
      </c>
      <c r="C1594" t="s">
        <v>1712</v>
      </c>
      <c r="D1594" t="s">
        <v>1764</v>
      </c>
      <c r="H1594" t="str">
        <f>INDEX('Vensim Variables'!$B:$B,MATCH(EPS!$B1594,'Vensim Variables'!$A:$A,0))</f>
        <v>g pollutant</v>
      </c>
      <c r="I1594" t="str">
        <f t="shared" si="48"/>
        <v>OC</v>
      </c>
      <c r="J1594">
        <f>INDEX(NoSettings!$C:$C,MATCH(EPS!$A1594,NoSettings!$A:$A,0))</f>
        <v>0</v>
      </c>
      <c r="K1594">
        <f>INDEX(GWP!$C$2:$C$13,MATCH(EPS!I1594,GWP!$B$2:$B$13,0))</f>
        <v>0</v>
      </c>
      <c r="L1594" s="5">
        <f t="shared" si="49"/>
        <v>0</v>
      </c>
    </row>
    <row r="1595" spans="1:12" hidden="1" x14ac:dyDescent="0.35">
      <c r="A1595" t="s">
        <v>1613</v>
      </c>
      <c r="B1595" t="s">
        <v>3</v>
      </c>
      <c r="C1595" t="s">
        <v>1712</v>
      </c>
      <c r="D1595" t="s">
        <v>1765</v>
      </c>
      <c r="H1595" t="str">
        <f>INDEX('Vensim Variables'!$B:$B,MATCH(EPS!$B1595,'Vensim Variables'!$A:$A,0))</f>
        <v>g pollutant</v>
      </c>
      <c r="I1595" t="str">
        <f t="shared" si="48"/>
        <v>OC</v>
      </c>
      <c r="J1595">
        <f>INDEX(NoSettings!$C:$C,MATCH(EPS!$A1595,NoSettings!$A:$A,0))</f>
        <v>0</v>
      </c>
      <c r="K1595">
        <f>INDEX(GWP!$C$2:$C$13,MATCH(EPS!I1595,GWP!$B$2:$B$13,0))</f>
        <v>0</v>
      </c>
      <c r="L1595" s="5">
        <f t="shared" si="49"/>
        <v>0</v>
      </c>
    </row>
    <row r="1596" spans="1:12" hidden="1" x14ac:dyDescent="0.35">
      <c r="A1596" t="s">
        <v>1614</v>
      </c>
      <c r="B1596" t="s">
        <v>3</v>
      </c>
      <c r="C1596" t="s">
        <v>1712</v>
      </c>
      <c r="D1596" t="s">
        <v>1766</v>
      </c>
      <c r="H1596" t="str">
        <f>INDEX('Vensim Variables'!$B:$B,MATCH(EPS!$B1596,'Vensim Variables'!$A:$A,0))</f>
        <v>g pollutant</v>
      </c>
      <c r="I1596" t="str">
        <f t="shared" si="48"/>
        <v>OC</v>
      </c>
      <c r="J1596">
        <f>INDEX(NoSettings!$C:$C,MATCH(EPS!$A1596,NoSettings!$A:$A,0))</f>
        <v>0</v>
      </c>
      <c r="K1596">
        <f>INDEX(GWP!$C$2:$C$13,MATCH(EPS!I1596,GWP!$B$2:$B$13,0))</f>
        <v>0</v>
      </c>
      <c r="L1596" s="5">
        <f t="shared" si="49"/>
        <v>0</v>
      </c>
    </row>
    <row r="1597" spans="1:12" hidden="1" x14ac:dyDescent="0.35">
      <c r="A1597" t="s">
        <v>1615</v>
      </c>
      <c r="B1597" t="s">
        <v>3</v>
      </c>
      <c r="C1597" t="s">
        <v>1712</v>
      </c>
      <c r="D1597" t="s">
        <v>1767</v>
      </c>
      <c r="H1597" t="str">
        <f>INDEX('Vensim Variables'!$B:$B,MATCH(EPS!$B1597,'Vensim Variables'!$A:$A,0))</f>
        <v>g pollutant</v>
      </c>
      <c r="I1597" t="str">
        <f t="shared" si="48"/>
        <v>OC</v>
      </c>
      <c r="J1597">
        <f>INDEX(NoSettings!$C:$C,MATCH(EPS!$A1597,NoSettings!$A:$A,0))</f>
        <v>1688760000</v>
      </c>
      <c r="K1597">
        <f>INDEX(GWP!$C$2:$C$13,MATCH(EPS!I1597,GWP!$B$2:$B$13,0))</f>
        <v>0</v>
      </c>
      <c r="L1597" s="5">
        <f t="shared" si="49"/>
        <v>0</v>
      </c>
    </row>
    <row r="1598" spans="1:12" hidden="1" x14ac:dyDescent="0.35">
      <c r="A1598" t="s">
        <v>1616</v>
      </c>
      <c r="B1598" t="s">
        <v>3</v>
      </c>
      <c r="C1598" t="s">
        <v>1713</v>
      </c>
      <c r="D1598" t="s">
        <v>1752</v>
      </c>
      <c r="H1598" t="str">
        <f>INDEX('Vensim Variables'!$B:$B,MATCH(EPS!$B1598,'Vensim Variables'!$A:$A,0))</f>
        <v>g pollutant</v>
      </c>
      <c r="I1598" t="str">
        <f t="shared" si="48"/>
        <v>CH4</v>
      </c>
      <c r="J1598">
        <f>INDEX(NoSettings!$C:$C,MATCH(EPS!$A1598,NoSettings!$A:$A,0))</f>
        <v>84604300000</v>
      </c>
      <c r="K1598">
        <f>INDEX(GWP!$C$2:$C$13,MATCH(EPS!I1598,GWP!$B$2:$B$13,0))</f>
        <v>25</v>
      </c>
      <c r="L1598" s="5">
        <f t="shared" si="49"/>
        <v>2.1151075000000001</v>
      </c>
    </row>
    <row r="1599" spans="1:12" hidden="1" x14ac:dyDescent="0.35">
      <c r="A1599" t="s">
        <v>1617</v>
      </c>
      <c r="B1599" t="s">
        <v>3</v>
      </c>
      <c r="C1599" t="s">
        <v>1713</v>
      </c>
      <c r="D1599" t="s">
        <v>1753</v>
      </c>
      <c r="H1599" t="str">
        <f>INDEX('Vensim Variables'!$B:$B,MATCH(EPS!$B1599,'Vensim Variables'!$A:$A,0))</f>
        <v>g pollutant</v>
      </c>
      <c r="I1599" t="str">
        <f t="shared" si="48"/>
        <v>CH4</v>
      </c>
      <c r="J1599">
        <f>INDEX(NoSettings!$C:$C,MATCH(EPS!$A1599,NoSettings!$A:$A,0))</f>
        <v>10759500000</v>
      </c>
      <c r="K1599">
        <f>INDEX(GWP!$C$2:$C$13,MATCH(EPS!I1599,GWP!$B$2:$B$13,0))</f>
        <v>25</v>
      </c>
      <c r="L1599" s="5">
        <f t="shared" si="49"/>
        <v>0.26898749999999999</v>
      </c>
    </row>
    <row r="1600" spans="1:12" hidden="1" x14ac:dyDescent="0.35">
      <c r="A1600" t="s">
        <v>1618</v>
      </c>
      <c r="B1600" t="s">
        <v>3</v>
      </c>
      <c r="C1600" t="s">
        <v>1713</v>
      </c>
      <c r="D1600" t="s">
        <v>1754</v>
      </c>
      <c r="H1600" t="str">
        <f>INDEX('Vensim Variables'!$B:$B,MATCH(EPS!$B1600,'Vensim Variables'!$A:$A,0))</f>
        <v>g pollutant</v>
      </c>
      <c r="I1600" t="str">
        <f t="shared" si="48"/>
        <v>CH4</v>
      </c>
      <c r="J1600">
        <f>INDEX(NoSettings!$C:$C,MATCH(EPS!$A1600,NoSettings!$A:$A,0))</f>
        <v>0</v>
      </c>
      <c r="K1600">
        <f>INDEX(GWP!$C$2:$C$13,MATCH(EPS!I1600,GWP!$B$2:$B$13,0))</f>
        <v>25</v>
      </c>
      <c r="L1600" s="5">
        <f t="shared" si="49"/>
        <v>0</v>
      </c>
    </row>
    <row r="1601" spans="1:12" hidden="1" x14ac:dyDescent="0.35">
      <c r="A1601" t="s">
        <v>1619</v>
      </c>
      <c r="B1601" t="s">
        <v>3</v>
      </c>
      <c r="C1601" t="s">
        <v>1713</v>
      </c>
      <c r="D1601" t="s">
        <v>1755</v>
      </c>
      <c r="H1601" t="str">
        <f>INDEX('Vensim Variables'!$B:$B,MATCH(EPS!$B1601,'Vensim Variables'!$A:$A,0))</f>
        <v>g pollutant</v>
      </c>
      <c r="I1601" t="str">
        <f t="shared" si="48"/>
        <v>CH4</v>
      </c>
      <c r="J1601">
        <f>INDEX(NoSettings!$C:$C,MATCH(EPS!$A1601,NoSettings!$A:$A,0))</f>
        <v>0</v>
      </c>
      <c r="K1601">
        <f>INDEX(GWP!$C$2:$C$13,MATCH(EPS!I1601,GWP!$B$2:$B$13,0))</f>
        <v>25</v>
      </c>
      <c r="L1601" s="5">
        <f t="shared" si="49"/>
        <v>0</v>
      </c>
    </row>
    <row r="1602" spans="1:12" hidden="1" x14ac:dyDescent="0.35">
      <c r="A1602" t="s">
        <v>1620</v>
      </c>
      <c r="B1602" t="s">
        <v>3</v>
      </c>
      <c r="C1602" t="s">
        <v>1713</v>
      </c>
      <c r="D1602" t="s">
        <v>1756</v>
      </c>
      <c r="H1602" t="str">
        <f>INDEX('Vensim Variables'!$B:$B,MATCH(EPS!$B1602,'Vensim Variables'!$A:$A,0))</f>
        <v>g pollutant</v>
      </c>
      <c r="I1602" t="str">
        <f t="shared" si="48"/>
        <v>CH4</v>
      </c>
      <c r="J1602">
        <f>INDEX(NoSettings!$C:$C,MATCH(EPS!$A1602,NoSettings!$A:$A,0))</f>
        <v>0</v>
      </c>
      <c r="K1602">
        <f>INDEX(GWP!$C$2:$C$13,MATCH(EPS!I1602,GWP!$B$2:$B$13,0))</f>
        <v>25</v>
      </c>
      <c r="L1602" s="5">
        <f t="shared" si="49"/>
        <v>0</v>
      </c>
    </row>
    <row r="1603" spans="1:12" hidden="1" x14ac:dyDescent="0.35">
      <c r="A1603" t="s">
        <v>1621</v>
      </c>
      <c r="B1603" t="s">
        <v>3</v>
      </c>
      <c r="C1603" t="s">
        <v>1713</v>
      </c>
      <c r="D1603" t="s">
        <v>1757</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f>INDEX(GWP!$C$2:$C$13,MATCH(EPS!I1603,GWP!$B$2:$B$13,0))</f>
        <v>25</v>
      </c>
      <c r="L1603" s="5">
        <f t="shared" ref="L1603:L1666" si="51">IF(H1603="g pollutant",K1603*J1603/10^12,IF(H1603="MMTCO2e",J1603,IF(H1603="MWh",J1603,0)))</f>
        <v>0</v>
      </c>
    </row>
    <row r="1604" spans="1:12" hidden="1" x14ac:dyDescent="0.35">
      <c r="A1604" t="s">
        <v>1622</v>
      </c>
      <c r="B1604" t="s">
        <v>3</v>
      </c>
      <c r="C1604" t="s">
        <v>1713</v>
      </c>
      <c r="D1604" t="s">
        <v>1758</v>
      </c>
      <c r="H1604" t="str">
        <f>INDEX('Vensim Variables'!$B:$B,MATCH(EPS!$B1604,'Vensim Variables'!$A:$A,0))</f>
        <v>g pollutant</v>
      </c>
      <c r="I1604" t="str">
        <f t="shared" si="50"/>
        <v>CH4</v>
      </c>
      <c r="J1604">
        <f>INDEX(NoSettings!$C:$C,MATCH(EPS!$A1604,NoSettings!$A:$A,0))</f>
        <v>0</v>
      </c>
      <c r="K1604">
        <f>INDEX(GWP!$C$2:$C$13,MATCH(EPS!I1604,GWP!$B$2:$B$13,0))</f>
        <v>25</v>
      </c>
      <c r="L1604" s="5">
        <f t="shared" si="51"/>
        <v>0</v>
      </c>
    </row>
    <row r="1605" spans="1:12" hidden="1" x14ac:dyDescent="0.35">
      <c r="A1605" t="s">
        <v>1623</v>
      </c>
      <c r="B1605" t="s">
        <v>3</v>
      </c>
      <c r="C1605" t="s">
        <v>1713</v>
      </c>
      <c r="D1605" t="s">
        <v>1759</v>
      </c>
      <c r="H1605" t="str">
        <f>INDEX('Vensim Variables'!$B:$B,MATCH(EPS!$B1605,'Vensim Variables'!$A:$A,0))</f>
        <v>g pollutant</v>
      </c>
      <c r="I1605" t="str">
        <f t="shared" si="50"/>
        <v>CH4</v>
      </c>
      <c r="J1605">
        <f>INDEX(NoSettings!$C:$C,MATCH(EPS!$A1605,NoSettings!$A:$A,0))</f>
        <v>0</v>
      </c>
      <c r="K1605">
        <f>INDEX(GWP!$C$2:$C$13,MATCH(EPS!I1605,GWP!$B$2:$B$13,0))</f>
        <v>25</v>
      </c>
      <c r="L1605" s="5">
        <f t="shared" si="51"/>
        <v>0</v>
      </c>
    </row>
    <row r="1606" spans="1:12" hidden="1" x14ac:dyDescent="0.35">
      <c r="A1606" t="s">
        <v>1624</v>
      </c>
      <c r="B1606" t="s">
        <v>3</v>
      </c>
      <c r="C1606" t="s">
        <v>1713</v>
      </c>
      <c r="D1606" t="s">
        <v>1760</v>
      </c>
      <c r="H1606" t="str">
        <f>INDEX('Vensim Variables'!$B:$B,MATCH(EPS!$B1606,'Vensim Variables'!$A:$A,0))</f>
        <v>g pollutant</v>
      </c>
      <c r="I1606" t="str">
        <f t="shared" si="50"/>
        <v>CH4</v>
      </c>
      <c r="J1606">
        <f>INDEX(NoSettings!$C:$C,MATCH(EPS!$A1606,NoSettings!$A:$A,0))</f>
        <v>0</v>
      </c>
      <c r="K1606">
        <f>INDEX(GWP!$C$2:$C$13,MATCH(EPS!I1606,GWP!$B$2:$B$13,0))</f>
        <v>25</v>
      </c>
      <c r="L1606" s="5">
        <f t="shared" si="51"/>
        <v>0</v>
      </c>
    </row>
    <row r="1607" spans="1:12" hidden="1" x14ac:dyDescent="0.35">
      <c r="A1607" t="s">
        <v>1625</v>
      </c>
      <c r="B1607" t="s">
        <v>3</v>
      </c>
      <c r="C1607" t="s">
        <v>1713</v>
      </c>
      <c r="D1607" t="s">
        <v>1761</v>
      </c>
      <c r="H1607" t="str">
        <f>INDEX('Vensim Variables'!$B:$B,MATCH(EPS!$B1607,'Vensim Variables'!$A:$A,0))</f>
        <v>g pollutant</v>
      </c>
      <c r="I1607" t="str">
        <f t="shared" si="50"/>
        <v>CH4</v>
      </c>
      <c r="J1607">
        <f>INDEX(NoSettings!$C:$C,MATCH(EPS!$A1607,NoSettings!$A:$A,0))</f>
        <v>413964000</v>
      </c>
      <c r="K1607">
        <f>INDEX(GWP!$C$2:$C$13,MATCH(EPS!I1607,GWP!$B$2:$B$13,0))</f>
        <v>25</v>
      </c>
      <c r="L1607" s="5">
        <f t="shared" si="51"/>
        <v>1.03491E-2</v>
      </c>
    </row>
    <row r="1608" spans="1:12" hidden="1" x14ac:dyDescent="0.35">
      <c r="A1608" t="s">
        <v>1626</v>
      </c>
      <c r="B1608" t="s">
        <v>3</v>
      </c>
      <c r="C1608" t="s">
        <v>1713</v>
      </c>
      <c r="D1608" t="s">
        <v>1762</v>
      </c>
      <c r="H1608" t="str">
        <f>INDEX('Vensim Variables'!$B:$B,MATCH(EPS!$B1608,'Vensim Variables'!$A:$A,0))</f>
        <v>g pollutant</v>
      </c>
      <c r="I1608" t="str">
        <f t="shared" si="50"/>
        <v>CH4</v>
      </c>
      <c r="J1608">
        <f>INDEX(NoSettings!$C:$C,MATCH(EPS!$A1608,NoSettings!$A:$A,0))</f>
        <v>1338660000</v>
      </c>
      <c r="K1608">
        <f>INDEX(GWP!$C$2:$C$13,MATCH(EPS!I1608,GWP!$B$2:$B$13,0))</f>
        <v>25</v>
      </c>
      <c r="L1608" s="5">
        <f t="shared" si="51"/>
        <v>3.3466500000000003E-2</v>
      </c>
    </row>
    <row r="1609" spans="1:12" hidden="1" x14ac:dyDescent="0.35">
      <c r="A1609" t="s">
        <v>1627</v>
      </c>
      <c r="B1609" t="s">
        <v>3</v>
      </c>
      <c r="C1609" t="s">
        <v>1713</v>
      </c>
      <c r="D1609" t="s">
        <v>1763</v>
      </c>
      <c r="H1609" t="str">
        <f>INDEX('Vensim Variables'!$B:$B,MATCH(EPS!$B1609,'Vensim Variables'!$A:$A,0))</f>
        <v>g pollutant</v>
      </c>
      <c r="I1609" t="str">
        <f t="shared" si="50"/>
        <v>CH4</v>
      </c>
      <c r="J1609">
        <f>INDEX(NoSettings!$C:$C,MATCH(EPS!$A1609,NoSettings!$A:$A,0))</f>
        <v>4742770000</v>
      </c>
      <c r="K1609">
        <f>INDEX(GWP!$C$2:$C$13,MATCH(EPS!I1609,GWP!$B$2:$B$13,0))</f>
        <v>25</v>
      </c>
      <c r="L1609" s="5">
        <f t="shared" si="51"/>
        <v>0.11856925</v>
      </c>
    </row>
    <row r="1610" spans="1:12" hidden="1" x14ac:dyDescent="0.35">
      <c r="A1610" t="s">
        <v>1628</v>
      </c>
      <c r="B1610" t="s">
        <v>3</v>
      </c>
      <c r="C1610" t="s">
        <v>1713</v>
      </c>
      <c r="D1610" t="s">
        <v>1764</v>
      </c>
      <c r="H1610" t="str">
        <f>INDEX('Vensim Variables'!$B:$B,MATCH(EPS!$B1610,'Vensim Variables'!$A:$A,0))</f>
        <v>g pollutant</v>
      </c>
      <c r="I1610" t="str">
        <f t="shared" si="50"/>
        <v>CH4</v>
      </c>
      <c r="J1610">
        <f>INDEX(NoSettings!$C:$C,MATCH(EPS!$A1610,NoSettings!$A:$A,0))</f>
        <v>0</v>
      </c>
      <c r="K1610">
        <f>INDEX(GWP!$C$2:$C$13,MATCH(EPS!I1610,GWP!$B$2:$B$13,0))</f>
        <v>25</v>
      </c>
      <c r="L1610" s="5">
        <f t="shared" si="51"/>
        <v>0</v>
      </c>
    </row>
    <row r="1611" spans="1:12" hidden="1" x14ac:dyDescent="0.35">
      <c r="A1611" t="s">
        <v>1629</v>
      </c>
      <c r="B1611" t="s">
        <v>3</v>
      </c>
      <c r="C1611" t="s">
        <v>1713</v>
      </c>
      <c r="D1611" t="s">
        <v>1765</v>
      </c>
      <c r="H1611" t="str">
        <f>INDEX('Vensim Variables'!$B:$B,MATCH(EPS!$B1611,'Vensim Variables'!$A:$A,0))</f>
        <v>g pollutant</v>
      </c>
      <c r="I1611" t="str">
        <f t="shared" si="50"/>
        <v>CH4</v>
      </c>
      <c r="J1611">
        <f>INDEX(NoSettings!$C:$C,MATCH(EPS!$A1611,NoSettings!$A:$A,0))</f>
        <v>0</v>
      </c>
      <c r="K1611">
        <f>INDEX(GWP!$C$2:$C$13,MATCH(EPS!I1611,GWP!$B$2:$B$13,0))</f>
        <v>25</v>
      </c>
      <c r="L1611" s="5">
        <f t="shared" si="51"/>
        <v>0</v>
      </c>
    </row>
    <row r="1612" spans="1:12" hidden="1" x14ac:dyDescent="0.35">
      <c r="A1612" t="s">
        <v>1630</v>
      </c>
      <c r="B1612" t="s">
        <v>3</v>
      </c>
      <c r="C1612" t="s">
        <v>1713</v>
      </c>
      <c r="D1612" t="s">
        <v>1766</v>
      </c>
      <c r="H1612" t="str">
        <f>INDEX('Vensim Variables'!$B:$B,MATCH(EPS!$B1612,'Vensim Variables'!$A:$A,0))</f>
        <v>g pollutant</v>
      </c>
      <c r="I1612" t="str">
        <f t="shared" si="50"/>
        <v>CH4</v>
      </c>
      <c r="J1612">
        <f>INDEX(NoSettings!$C:$C,MATCH(EPS!$A1612,NoSettings!$A:$A,0))</f>
        <v>0</v>
      </c>
      <c r="K1612">
        <f>INDEX(GWP!$C$2:$C$13,MATCH(EPS!I1612,GWP!$B$2:$B$13,0))</f>
        <v>25</v>
      </c>
      <c r="L1612" s="5">
        <f t="shared" si="51"/>
        <v>0</v>
      </c>
    </row>
    <row r="1613" spans="1:12" hidden="1" x14ac:dyDescent="0.35">
      <c r="A1613" t="s">
        <v>1631</v>
      </c>
      <c r="B1613" t="s">
        <v>3</v>
      </c>
      <c r="C1613" t="s">
        <v>1713</v>
      </c>
      <c r="D1613" t="s">
        <v>1767</v>
      </c>
      <c r="H1613" t="str">
        <f>INDEX('Vensim Variables'!$B:$B,MATCH(EPS!$B1613,'Vensim Variables'!$A:$A,0))</f>
        <v>g pollutant</v>
      </c>
      <c r="I1613" t="str">
        <f t="shared" si="50"/>
        <v>CH4</v>
      </c>
      <c r="J1613">
        <f>INDEX(NoSettings!$C:$C,MATCH(EPS!$A1613,NoSettings!$A:$A,0))</f>
        <v>8219080000</v>
      </c>
      <c r="K1613">
        <f>INDEX(GWP!$C$2:$C$13,MATCH(EPS!I1613,GWP!$B$2:$B$13,0))</f>
        <v>25</v>
      </c>
      <c r="L1613" s="5">
        <f t="shared" si="51"/>
        <v>0.20547699999999999</v>
      </c>
    </row>
    <row r="1614" spans="1:12" hidden="1" x14ac:dyDescent="0.35">
      <c r="A1614" t="s">
        <v>1632</v>
      </c>
      <c r="B1614" t="s">
        <v>3</v>
      </c>
      <c r="C1614" t="s">
        <v>1714</v>
      </c>
      <c r="D1614" t="s">
        <v>1752</v>
      </c>
      <c r="H1614" t="str">
        <f>INDEX('Vensim Variables'!$B:$B,MATCH(EPS!$B1614,'Vensim Variables'!$A:$A,0))</f>
        <v>g pollutant</v>
      </c>
      <c r="I1614" t="str">
        <f t="shared" si="50"/>
        <v>N2O</v>
      </c>
      <c r="J1614">
        <f>INDEX(NoSettings!$C:$C,MATCH(EPS!$A1614,NoSettings!$A:$A,0))</f>
        <v>12306100000</v>
      </c>
      <c r="K1614">
        <f>INDEX(GWP!$C$2:$C$13,MATCH(EPS!I1614,GWP!$B$2:$B$13,0))</f>
        <v>298</v>
      </c>
      <c r="L1614" s="5">
        <f t="shared" si="51"/>
        <v>3.6672178</v>
      </c>
    </row>
    <row r="1615" spans="1:12" hidden="1" x14ac:dyDescent="0.35">
      <c r="A1615" t="s">
        <v>1633</v>
      </c>
      <c r="B1615" t="s">
        <v>3</v>
      </c>
      <c r="C1615" t="s">
        <v>1714</v>
      </c>
      <c r="D1615" t="s">
        <v>1753</v>
      </c>
      <c r="H1615" t="str">
        <f>INDEX('Vensim Variables'!$B:$B,MATCH(EPS!$B1615,'Vensim Variables'!$A:$A,0))</f>
        <v>g pollutant</v>
      </c>
      <c r="I1615" t="str">
        <f t="shared" si="50"/>
        <v>N2O</v>
      </c>
      <c r="J1615">
        <f>INDEX(NoSettings!$C:$C,MATCH(EPS!$A1615,NoSettings!$A:$A,0))</f>
        <v>1075950000</v>
      </c>
      <c r="K1615">
        <f>INDEX(GWP!$C$2:$C$13,MATCH(EPS!I1615,GWP!$B$2:$B$13,0))</f>
        <v>298</v>
      </c>
      <c r="L1615" s="5">
        <f t="shared" si="51"/>
        <v>0.3206331</v>
      </c>
    </row>
    <row r="1616" spans="1:12" hidden="1" x14ac:dyDescent="0.35">
      <c r="A1616" t="s">
        <v>1634</v>
      </c>
      <c r="B1616" t="s">
        <v>3</v>
      </c>
      <c r="C1616" t="s">
        <v>1714</v>
      </c>
      <c r="D1616" t="s">
        <v>1754</v>
      </c>
      <c r="H1616" t="str">
        <f>INDEX('Vensim Variables'!$B:$B,MATCH(EPS!$B1616,'Vensim Variables'!$A:$A,0))</f>
        <v>g pollutant</v>
      </c>
      <c r="I1616" t="str">
        <f t="shared" si="50"/>
        <v>N2O</v>
      </c>
      <c r="J1616">
        <f>INDEX(NoSettings!$C:$C,MATCH(EPS!$A1616,NoSettings!$A:$A,0))</f>
        <v>0</v>
      </c>
      <c r="K1616">
        <f>INDEX(GWP!$C$2:$C$13,MATCH(EPS!I1616,GWP!$B$2:$B$13,0))</f>
        <v>298</v>
      </c>
      <c r="L1616" s="5">
        <f t="shared" si="51"/>
        <v>0</v>
      </c>
    </row>
    <row r="1617" spans="1:12" hidden="1" x14ac:dyDescent="0.35">
      <c r="A1617" t="s">
        <v>1635</v>
      </c>
      <c r="B1617" t="s">
        <v>3</v>
      </c>
      <c r="C1617" t="s">
        <v>1714</v>
      </c>
      <c r="D1617" t="s">
        <v>1755</v>
      </c>
      <c r="H1617" t="str">
        <f>INDEX('Vensim Variables'!$B:$B,MATCH(EPS!$B1617,'Vensim Variables'!$A:$A,0))</f>
        <v>g pollutant</v>
      </c>
      <c r="I1617" t="str">
        <f t="shared" si="50"/>
        <v>N2O</v>
      </c>
      <c r="J1617">
        <f>INDEX(NoSettings!$C:$C,MATCH(EPS!$A1617,NoSettings!$A:$A,0))</f>
        <v>0</v>
      </c>
      <c r="K1617">
        <f>INDEX(GWP!$C$2:$C$13,MATCH(EPS!I1617,GWP!$B$2:$B$13,0))</f>
        <v>298</v>
      </c>
      <c r="L1617" s="5">
        <f t="shared" si="51"/>
        <v>0</v>
      </c>
    </row>
    <row r="1618" spans="1:12" hidden="1" x14ac:dyDescent="0.35">
      <c r="A1618" t="s">
        <v>1636</v>
      </c>
      <c r="B1618" t="s">
        <v>3</v>
      </c>
      <c r="C1618" t="s">
        <v>1714</v>
      </c>
      <c r="D1618" t="s">
        <v>1756</v>
      </c>
      <c r="H1618" t="str">
        <f>INDEX('Vensim Variables'!$B:$B,MATCH(EPS!$B1618,'Vensim Variables'!$A:$A,0))</f>
        <v>g pollutant</v>
      </c>
      <c r="I1618" t="str">
        <f t="shared" si="50"/>
        <v>N2O</v>
      </c>
      <c r="J1618">
        <f>INDEX(NoSettings!$C:$C,MATCH(EPS!$A1618,NoSettings!$A:$A,0))</f>
        <v>0</v>
      </c>
      <c r="K1618">
        <f>INDEX(GWP!$C$2:$C$13,MATCH(EPS!I1618,GWP!$B$2:$B$13,0))</f>
        <v>298</v>
      </c>
      <c r="L1618" s="5">
        <f t="shared" si="51"/>
        <v>0</v>
      </c>
    </row>
    <row r="1619" spans="1:12" hidden="1" x14ac:dyDescent="0.35">
      <c r="A1619" t="s">
        <v>1637</v>
      </c>
      <c r="B1619" t="s">
        <v>3</v>
      </c>
      <c r="C1619" t="s">
        <v>1714</v>
      </c>
      <c r="D1619" t="s">
        <v>1757</v>
      </c>
      <c r="H1619" t="str">
        <f>INDEX('Vensim Variables'!$B:$B,MATCH(EPS!$B1619,'Vensim Variables'!$A:$A,0))</f>
        <v>g pollutant</v>
      </c>
      <c r="I1619" t="str">
        <f t="shared" si="50"/>
        <v>N2O</v>
      </c>
      <c r="J1619">
        <f>INDEX(NoSettings!$C:$C,MATCH(EPS!$A1619,NoSettings!$A:$A,0))</f>
        <v>0</v>
      </c>
      <c r="K1619">
        <f>INDEX(GWP!$C$2:$C$13,MATCH(EPS!I1619,GWP!$B$2:$B$13,0))</f>
        <v>298</v>
      </c>
      <c r="L1619" s="5">
        <f t="shared" si="51"/>
        <v>0</v>
      </c>
    </row>
    <row r="1620" spans="1:12" hidden="1" x14ac:dyDescent="0.35">
      <c r="A1620" t="s">
        <v>1638</v>
      </c>
      <c r="B1620" t="s">
        <v>3</v>
      </c>
      <c r="C1620" t="s">
        <v>1714</v>
      </c>
      <c r="D1620" t="s">
        <v>1758</v>
      </c>
      <c r="H1620" t="str">
        <f>INDEX('Vensim Variables'!$B:$B,MATCH(EPS!$B1620,'Vensim Variables'!$A:$A,0))</f>
        <v>g pollutant</v>
      </c>
      <c r="I1620" t="str">
        <f t="shared" si="50"/>
        <v>N2O</v>
      </c>
      <c r="J1620">
        <f>INDEX(NoSettings!$C:$C,MATCH(EPS!$A1620,NoSettings!$A:$A,0))</f>
        <v>0</v>
      </c>
      <c r="K1620">
        <f>INDEX(GWP!$C$2:$C$13,MATCH(EPS!I1620,GWP!$B$2:$B$13,0))</f>
        <v>298</v>
      </c>
      <c r="L1620" s="5">
        <f t="shared" si="51"/>
        <v>0</v>
      </c>
    </row>
    <row r="1621" spans="1:12" hidden="1" x14ac:dyDescent="0.35">
      <c r="A1621" t="s">
        <v>1639</v>
      </c>
      <c r="B1621" t="s">
        <v>3</v>
      </c>
      <c r="C1621" t="s">
        <v>1714</v>
      </c>
      <c r="D1621" t="s">
        <v>1759</v>
      </c>
      <c r="H1621" t="str">
        <f>INDEX('Vensim Variables'!$B:$B,MATCH(EPS!$B1621,'Vensim Variables'!$A:$A,0))</f>
        <v>g pollutant</v>
      </c>
      <c r="I1621" t="str">
        <f t="shared" si="50"/>
        <v>N2O</v>
      </c>
      <c r="J1621">
        <f>INDEX(NoSettings!$C:$C,MATCH(EPS!$A1621,NoSettings!$A:$A,0))</f>
        <v>0</v>
      </c>
      <c r="K1621">
        <f>INDEX(GWP!$C$2:$C$13,MATCH(EPS!I1621,GWP!$B$2:$B$13,0))</f>
        <v>298</v>
      </c>
      <c r="L1621" s="5">
        <f t="shared" si="51"/>
        <v>0</v>
      </c>
    </row>
    <row r="1622" spans="1:12" hidden="1" x14ac:dyDescent="0.35">
      <c r="A1622" t="s">
        <v>1640</v>
      </c>
      <c r="B1622" t="s">
        <v>3</v>
      </c>
      <c r="C1622" t="s">
        <v>1714</v>
      </c>
      <c r="D1622" t="s">
        <v>1760</v>
      </c>
      <c r="H1622" t="str">
        <f>INDEX('Vensim Variables'!$B:$B,MATCH(EPS!$B1622,'Vensim Variables'!$A:$A,0))</f>
        <v>g pollutant</v>
      </c>
      <c r="I1622" t="str">
        <f t="shared" si="50"/>
        <v>N2O</v>
      </c>
      <c r="J1622">
        <f>INDEX(NoSettings!$C:$C,MATCH(EPS!$A1622,NoSettings!$A:$A,0))</f>
        <v>0</v>
      </c>
      <c r="K1622">
        <f>INDEX(GWP!$C$2:$C$13,MATCH(EPS!I1622,GWP!$B$2:$B$13,0))</f>
        <v>298</v>
      </c>
      <c r="L1622" s="5">
        <f t="shared" si="51"/>
        <v>0</v>
      </c>
    </row>
    <row r="1623" spans="1:12" hidden="1" x14ac:dyDescent="0.35">
      <c r="A1623" t="s">
        <v>1641</v>
      </c>
      <c r="B1623" t="s">
        <v>3</v>
      </c>
      <c r="C1623" t="s">
        <v>1714</v>
      </c>
      <c r="D1623" t="s">
        <v>1761</v>
      </c>
      <c r="H1623" t="str">
        <f>INDEX('Vensim Variables'!$B:$B,MATCH(EPS!$B1623,'Vensim Variables'!$A:$A,0))</f>
        <v>g pollutant</v>
      </c>
      <c r="I1623" t="str">
        <f t="shared" si="50"/>
        <v>N2O</v>
      </c>
      <c r="J1623">
        <f>INDEX(NoSettings!$C:$C,MATCH(EPS!$A1623,NoSettings!$A:$A,0))</f>
        <v>82792900</v>
      </c>
      <c r="K1623">
        <f>INDEX(GWP!$C$2:$C$13,MATCH(EPS!I1623,GWP!$B$2:$B$13,0))</f>
        <v>298</v>
      </c>
      <c r="L1623" s="5">
        <f t="shared" si="51"/>
        <v>2.4672284199999998E-2</v>
      </c>
    </row>
    <row r="1624" spans="1:12" hidden="1" x14ac:dyDescent="0.35">
      <c r="A1624" t="s">
        <v>1642</v>
      </c>
      <c r="B1624" t="s">
        <v>3</v>
      </c>
      <c r="C1624" t="s">
        <v>1714</v>
      </c>
      <c r="D1624" t="s">
        <v>1762</v>
      </c>
      <c r="H1624" t="str">
        <f>INDEX('Vensim Variables'!$B:$B,MATCH(EPS!$B1624,'Vensim Variables'!$A:$A,0))</f>
        <v>g pollutant</v>
      </c>
      <c r="I1624" t="str">
        <f t="shared" si="50"/>
        <v>N2O</v>
      </c>
      <c r="J1624">
        <f>INDEX(NoSettings!$C:$C,MATCH(EPS!$A1624,NoSettings!$A:$A,0))</f>
        <v>133866000</v>
      </c>
      <c r="K1624">
        <f>INDEX(GWP!$C$2:$C$13,MATCH(EPS!I1624,GWP!$B$2:$B$13,0))</f>
        <v>298</v>
      </c>
      <c r="L1624" s="5">
        <f t="shared" si="51"/>
        <v>3.9892068000000003E-2</v>
      </c>
    </row>
    <row r="1625" spans="1:12" hidden="1" x14ac:dyDescent="0.35">
      <c r="A1625" t="s">
        <v>1643</v>
      </c>
      <c r="B1625" t="s">
        <v>3</v>
      </c>
      <c r="C1625" t="s">
        <v>1714</v>
      </c>
      <c r="D1625" t="s">
        <v>1763</v>
      </c>
      <c r="H1625" t="str">
        <f>INDEX('Vensim Variables'!$B:$B,MATCH(EPS!$B1625,'Vensim Variables'!$A:$A,0))</f>
        <v>g pollutant</v>
      </c>
      <c r="I1625" t="str">
        <f t="shared" si="50"/>
        <v>N2O</v>
      </c>
      <c r="J1625">
        <f>INDEX(NoSettings!$C:$C,MATCH(EPS!$A1625,NoSettings!$A:$A,0))</f>
        <v>689857000</v>
      </c>
      <c r="K1625">
        <f>INDEX(GWP!$C$2:$C$13,MATCH(EPS!I1625,GWP!$B$2:$B$13,0))</f>
        <v>298</v>
      </c>
      <c r="L1625" s="5">
        <f t="shared" si="51"/>
        <v>0.205577386</v>
      </c>
    </row>
    <row r="1626" spans="1:12" hidden="1" x14ac:dyDescent="0.35">
      <c r="A1626" t="s">
        <v>1644</v>
      </c>
      <c r="B1626" t="s">
        <v>3</v>
      </c>
      <c r="C1626" t="s">
        <v>1714</v>
      </c>
      <c r="D1626" t="s">
        <v>1764</v>
      </c>
      <c r="H1626" t="str">
        <f>INDEX('Vensim Variables'!$B:$B,MATCH(EPS!$B1626,'Vensim Variables'!$A:$A,0))</f>
        <v>g pollutant</v>
      </c>
      <c r="I1626" t="str">
        <f t="shared" si="50"/>
        <v>N2O</v>
      </c>
      <c r="J1626">
        <f>INDEX(NoSettings!$C:$C,MATCH(EPS!$A1626,NoSettings!$A:$A,0))</f>
        <v>0</v>
      </c>
      <c r="K1626">
        <f>INDEX(GWP!$C$2:$C$13,MATCH(EPS!I1626,GWP!$B$2:$B$13,0))</f>
        <v>298</v>
      </c>
      <c r="L1626" s="5">
        <f t="shared" si="51"/>
        <v>0</v>
      </c>
    </row>
    <row r="1627" spans="1:12" hidden="1" x14ac:dyDescent="0.35">
      <c r="A1627" t="s">
        <v>1645</v>
      </c>
      <c r="B1627" t="s">
        <v>3</v>
      </c>
      <c r="C1627" t="s">
        <v>1714</v>
      </c>
      <c r="D1627" t="s">
        <v>1765</v>
      </c>
      <c r="H1627" t="str">
        <f>INDEX('Vensim Variables'!$B:$B,MATCH(EPS!$B1627,'Vensim Variables'!$A:$A,0))</f>
        <v>g pollutant</v>
      </c>
      <c r="I1627" t="str">
        <f t="shared" si="50"/>
        <v>N2O</v>
      </c>
      <c r="J1627">
        <f>INDEX(NoSettings!$C:$C,MATCH(EPS!$A1627,NoSettings!$A:$A,0))</f>
        <v>0</v>
      </c>
      <c r="K1627">
        <f>INDEX(GWP!$C$2:$C$13,MATCH(EPS!I1627,GWP!$B$2:$B$13,0))</f>
        <v>298</v>
      </c>
      <c r="L1627" s="5">
        <f t="shared" si="51"/>
        <v>0</v>
      </c>
    </row>
    <row r="1628" spans="1:12" hidden="1" x14ac:dyDescent="0.35">
      <c r="A1628" t="s">
        <v>1646</v>
      </c>
      <c r="B1628" t="s">
        <v>3</v>
      </c>
      <c r="C1628" t="s">
        <v>1714</v>
      </c>
      <c r="D1628" t="s">
        <v>1766</v>
      </c>
      <c r="H1628" t="str">
        <f>INDEX('Vensim Variables'!$B:$B,MATCH(EPS!$B1628,'Vensim Variables'!$A:$A,0))</f>
        <v>g pollutant</v>
      </c>
      <c r="I1628" t="str">
        <f t="shared" si="50"/>
        <v>N2O</v>
      </c>
      <c r="J1628">
        <f>INDEX(NoSettings!$C:$C,MATCH(EPS!$A1628,NoSettings!$A:$A,0))</f>
        <v>0</v>
      </c>
      <c r="K1628">
        <f>INDEX(GWP!$C$2:$C$13,MATCH(EPS!I1628,GWP!$B$2:$B$13,0))</f>
        <v>298</v>
      </c>
      <c r="L1628" s="5">
        <f t="shared" si="51"/>
        <v>0</v>
      </c>
    </row>
    <row r="1629" spans="1:12" hidden="1" x14ac:dyDescent="0.35">
      <c r="A1629" t="s">
        <v>1647</v>
      </c>
      <c r="B1629" t="s">
        <v>3</v>
      </c>
      <c r="C1629" t="s">
        <v>1714</v>
      </c>
      <c r="D1629" t="s">
        <v>1767</v>
      </c>
      <c r="H1629" t="str">
        <f>INDEX('Vensim Variables'!$B:$B,MATCH(EPS!$B1629,'Vensim Variables'!$A:$A,0))</f>
        <v>g pollutant</v>
      </c>
      <c r="I1629" t="str">
        <f t="shared" si="50"/>
        <v>N2O</v>
      </c>
      <c r="J1629">
        <f>INDEX(NoSettings!$C:$C,MATCH(EPS!$A1629,NoSettings!$A:$A,0))</f>
        <v>1078750000</v>
      </c>
      <c r="K1629">
        <f>INDEX(GWP!$C$2:$C$13,MATCH(EPS!I1629,GWP!$B$2:$B$13,0))</f>
        <v>298</v>
      </c>
      <c r="L1629" s="5">
        <f t="shared" si="51"/>
        <v>0.32146750000000002</v>
      </c>
    </row>
    <row r="1630" spans="1:12" hidden="1" x14ac:dyDescent="0.35">
      <c r="A1630" t="s">
        <v>1648</v>
      </c>
      <c r="B1630" t="s">
        <v>3</v>
      </c>
      <c r="C1630" t="s">
        <v>1715</v>
      </c>
      <c r="D1630" t="s">
        <v>1752</v>
      </c>
      <c r="H1630" t="str">
        <f>INDEX('Vensim Variables'!$B:$B,MATCH(EPS!$B1630,'Vensim Variables'!$A:$A,0))</f>
        <v>g pollutant</v>
      </c>
      <c r="I1630" t="str">
        <f t="shared" si="50"/>
        <v>F gases</v>
      </c>
      <c r="J1630">
        <f>INDEX(NoSettings!$C:$C,MATCH(EPS!$A1630,NoSettings!$A:$A,0))</f>
        <v>0</v>
      </c>
      <c r="K1630">
        <f>INDEX(GWP!$C$2:$C$13,MATCH(EPS!I1630,GWP!$B$2:$B$13,0))</f>
        <v>1</v>
      </c>
      <c r="L1630" s="5">
        <f t="shared" si="51"/>
        <v>0</v>
      </c>
    </row>
    <row r="1631" spans="1:12" hidden="1" x14ac:dyDescent="0.35">
      <c r="A1631" t="s">
        <v>1649</v>
      </c>
      <c r="B1631" t="s">
        <v>3</v>
      </c>
      <c r="C1631" t="s">
        <v>1715</v>
      </c>
      <c r="D1631" t="s">
        <v>1753</v>
      </c>
      <c r="H1631" t="str">
        <f>INDEX('Vensim Variables'!$B:$B,MATCH(EPS!$B1631,'Vensim Variables'!$A:$A,0))</f>
        <v>g pollutant</v>
      </c>
      <c r="I1631" t="str">
        <f t="shared" si="50"/>
        <v>F gases</v>
      </c>
      <c r="J1631">
        <f>INDEX(NoSettings!$C:$C,MATCH(EPS!$A1631,NoSettings!$A:$A,0))</f>
        <v>0</v>
      </c>
      <c r="K1631">
        <f>INDEX(GWP!$C$2:$C$13,MATCH(EPS!I1631,GWP!$B$2:$B$13,0))</f>
        <v>1</v>
      </c>
      <c r="L1631" s="5">
        <f t="shared" si="51"/>
        <v>0</v>
      </c>
    </row>
    <row r="1632" spans="1:12" hidden="1" x14ac:dyDescent="0.35">
      <c r="A1632" t="s">
        <v>1650</v>
      </c>
      <c r="B1632" t="s">
        <v>3</v>
      </c>
      <c r="C1632" t="s">
        <v>1715</v>
      </c>
      <c r="D1632" t="s">
        <v>1754</v>
      </c>
      <c r="H1632" t="str">
        <f>INDEX('Vensim Variables'!$B:$B,MATCH(EPS!$B1632,'Vensim Variables'!$A:$A,0))</f>
        <v>g pollutant</v>
      </c>
      <c r="I1632" t="str">
        <f t="shared" si="50"/>
        <v>F gases</v>
      </c>
      <c r="J1632">
        <f>INDEX(NoSettings!$C:$C,MATCH(EPS!$A1632,NoSettings!$A:$A,0))</f>
        <v>0</v>
      </c>
      <c r="K1632">
        <f>INDEX(GWP!$C$2:$C$13,MATCH(EPS!I1632,GWP!$B$2:$B$13,0))</f>
        <v>1</v>
      </c>
      <c r="L1632" s="5">
        <f t="shared" si="51"/>
        <v>0</v>
      </c>
    </row>
    <row r="1633" spans="1:12" hidden="1" x14ac:dyDescent="0.35">
      <c r="A1633" t="s">
        <v>1651</v>
      </c>
      <c r="B1633" t="s">
        <v>3</v>
      </c>
      <c r="C1633" t="s">
        <v>1715</v>
      </c>
      <c r="D1633" t="s">
        <v>1755</v>
      </c>
      <c r="H1633" t="str">
        <f>INDEX('Vensim Variables'!$B:$B,MATCH(EPS!$B1633,'Vensim Variables'!$A:$A,0))</f>
        <v>g pollutant</v>
      </c>
      <c r="I1633" t="str">
        <f t="shared" si="50"/>
        <v>F gases</v>
      </c>
      <c r="J1633">
        <f>INDEX(NoSettings!$C:$C,MATCH(EPS!$A1633,NoSettings!$A:$A,0))</f>
        <v>0</v>
      </c>
      <c r="K1633">
        <f>INDEX(GWP!$C$2:$C$13,MATCH(EPS!I1633,GWP!$B$2:$B$13,0))</f>
        <v>1</v>
      </c>
      <c r="L1633" s="5">
        <f t="shared" si="51"/>
        <v>0</v>
      </c>
    </row>
    <row r="1634" spans="1:12" hidden="1" x14ac:dyDescent="0.35">
      <c r="A1634" t="s">
        <v>1652</v>
      </c>
      <c r="B1634" t="s">
        <v>3</v>
      </c>
      <c r="C1634" t="s">
        <v>1715</v>
      </c>
      <c r="D1634" t="s">
        <v>1756</v>
      </c>
      <c r="H1634" t="str">
        <f>INDEX('Vensim Variables'!$B:$B,MATCH(EPS!$B1634,'Vensim Variables'!$A:$A,0))</f>
        <v>g pollutant</v>
      </c>
      <c r="I1634" t="str">
        <f t="shared" si="50"/>
        <v>F gases</v>
      </c>
      <c r="J1634">
        <f>INDEX(NoSettings!$C:$C,MATCH(EPS!$A1634,NoSettings!$A:$A,0))</f>
        <v>0</v>
      </c>
      <c r="K1634">
        <f>INDEX(GWP!$C$2:$C$13,MATCH(EPS!I1634,GWP!$B$2:$B$13,0))</f>
        <v>1</v>
      </c>
      <c r="L1634" s="5">
        <f t="shared" si="51"/>
        <v>0</v>
      </c>
    </row>
    <row r="1635" spans="1:12" hidden="1" x14ac:dyDescent="0.35">
      <c r="A1635" t="s">
        <v>1653</v>
      </c>
      <c r="B1635" t="s">
        <v>3</v>
      </c>
      <c r="C1635" t="s">
        <v>1715</v>
      </c>
      <c r="D1635" t="s">
        <v>1757</v>
      </c>
      <c r="H1635" t="str">
        <f>INDEX('Vensim Variables'!$B:$B,MATCH(EPS!$B1635,'Vensim Variables'!$A:$A,0))</f>
        <v>g pollutant</v>
      </c>
      <c r="I1635" t="str">
        <f t="shared" si="50"/>
        <v>F gases</v>
      </c>
      <c r="J1635">
        <f>INDEX(NoSettings!$C:$C,MATCH(EPS!$A1635,NoSettings!$A:$A,0))</f>
        <v>0</v>
      </c>
      <c r="K1635">
        <f>INDEX(GWP!$C$2:$C$13,MATCH(EPS!I1635,GWP!$B$2:$B$13,0))</f>
        <v>1</v>
      </c>
      <c r="L1635" s="5">
        <f t="shared" si="51"/>
        <v>0</v>
      </c>
    </row>
    <row r="1636" spans="1:12" hidden="1" x14ac:dyDescent="0.35">
      <c r="A1636" t="s">
        <v>1654</v>
      </c>
      <c r="B1636" t="s">
        <v>3</v>
      </c>
      <c r="C1636" t="s">
        <v>1715</v>
      </c>
      <c r="D1636" t="s">
        <v>1758</v>
      </c>
      <c r="H1636" t="str">
        <f>INDEX('Vensim Variables'!$B:$B,MATCH(EPS!$B1636,'Vensim Variables'!$A:$A,0))</f>
        <v>g pollutant</v>
      </c>
      <c r="I1636" t="str">
        <f t="shared" si="50"/>
        <v>F gases</v>
      </c>
      <c r="J1636">
        <f>INDEX(NoSettings!$C:$C,MATCH(EPS!$A1636,NoSettings!$A:$A,0))</f>
        <v>0</v>
      </c>
      <c r="K1636">
        <f>INDEX(GWP!$C$2:$C$13,MATCH(EPS!I1636,GWP!$B$2:$B$13,0))</f>
        <v>1</v>
      </c>
      <c r="L1636" s="5">
        <f t="shared" si="51"/>
        <v>0</v>
      </c>
    </row>
    <row r="1637" spans="1:12" hidden="1" x14ac:dyDescent="0.35">
      <c r="A1637" t="s">
        <v>1655</v>
      </c>
      <c r="B1637" t="s">
        <v>3</v>
      </c>
      <c r="C1637" t="s">
        <v>1715</v>
      </c>
      <c r="D1637" t="s">
        <v>1759</v>
      </c>
      <c r="H1637" t="str">
        <f>INDEX('Vensim Variables'!$B:$B,MATCH(EPS!$B1637,'Vensim Variables'!$A:$A,0))</f>
        <v>g pollutant</v>
      </c>
      <c r="I1637" t="str">
        <f t="shared" si="50"/>
        <v>F gases</v>
      </c>
      <c r="J1637">
        <f>INDEX(NoSettings!$C:$C,MATCH(EPS!$A1637,NoSettings!$A:$A,0))</f>
        <v>0</v>
      </c>
      <c r="K1637">
        <f>INDEX(GWP!$C$2:$C$13,MATCH(EPS!I1637,GWP!$B$2:$B$13,0))</f>
        <v>1</v>
      </c>
      <c r="L1637" s="5">
        <f t="shared" si="51"/>
        <v>0</v>
      </c>
    </row>
    <row r="1638" spans="1:12" hidden="1" x14ac:dyDescent="0.35">
      <c r="A1638" t="s">
        <v>1656</v>
      </c>
      <c r="B1638" t="s">
        <v>3</v>
      </c>
      <c r="C1638" t="s">
        <v>1715</v>
      </c>
      <c r="D1638" t="s">
        <v>1760</v>
      </c>
      <c r="H1638" t="str">
        <f>INDEX('Vensim Variables'!$B:$B,MATCH(EPS!$B1638,'Vensim Variables'!$A:$A,0))</f>
        <v>g pollutant</v>
      </c>
      <c r="I1638" t="str">
        <f t="shared" si="50"/>
        <v>F gases</v>
      </c>
      <c r="J1638">
        <f>INDEX(NoSettings!$C:$C,MATCH(EPS!$A1638,NoSettings!$A:$A,0))</f>
        <v>0</v>
      </c>
      <c r="K1638">
        <f>INDEX(GWP!$C$2:$C$13,MATCH(EPS!I1638,GWP!$B$2:$B$13,0))</f>
        <v>1</v>
      </c>
      <c r="L1638" s="5">
        <f t="shared" si="51"/>
        <v>0</v>
      </c>
    </row>
    <row r="1639" spans="1:12" hidden="1" x14ac:dyDescent="0.35">
      <c r="A1639" t="s">
        <v>1657</v>
      </c>
      <c r="B1639" t="s">
        <v>3</v>
      </c>
      <c r="C1639" t="s">
        <v>1715</v>
      </c>
      <c r="D1639" t="s">
        <v>1761</v>
      </c>
      <c r="H1639" t="str">
        <f>INDEX('Vensim Variables'!$B:$B,MATCH(EPS!$B1639,'Vensim Variables'!$A:$A,0))</f>
        <v>g pollutant</v>
      </c>
      <c r="I1639" t="str">
        <f t="shared" si="50"/>
        <v>F gases</v>
      </c>
      <c r="J1639">
        <f>INDEX(NoSettings!$C:$C,MATCH(EPS!$A1639,NoSettings!$A:$A,0))</f>
        <v>0</v>
      </c>
      <c r="K1639">
        <f>INDEX(GWP!$C$2:$C$13,MATCH(EPS!I1639,GWP!$B$2:$B$13,0))</f>
        <v>1</v>
      </c>
      <c r="L1639" s="5">
        <f t="shared" si="51"/>
        <v>0</v>
      </c>
    </row>
    <row r="1640" spans="1:12" hidden="1" x14ac:dyDescent="0.35">
      <c r="A1640" t="s">
        <v>1658</v>
      </c>
      <c r="B1640" t="s">
        <v>3</v>
      </c>
      <c r="C1640" t="s">
        <v>1715</v>
      </c>
      <c r="D1640" t="s">
        <v>1762</v>
      </c>
      <c r="H1640" t="str">
        <f>INDEX('Vensim Variables'!$B:$B,MATCH(EPS!$B1640,'Vensim Variables'!$A:$A,0))</f>
        <v>g pollutant</v>
      </c>
      <c r="I1640" t="str">
        <f t="shared" si="50"/>
        <v>F gases</v>
      </c>
      <c r="J1640">
        <f>INDEX(NoSettings!$C:$C,MATCH(EPS!$A1640,NoSettings!$A:$A,0))</f>
        <v>0</v>
      </c>
      <c r="K1640">
        <f>INDEX(GWP!$C$2:$C$13,MATCH(EPS!I1640,GWP!$B$2:$B$13,0))</f>
        <v>1</v>
      </c>
      <c r="L1640" s="5">
        <f t="shared" si="51"/>
        <v>0</v>
      </c>
    </row>
    <row r="1641" spans="1:12" hidden="1" x14ac:dyDescent="0.35">
      <c r="A1641" t="s">
        <v>1659</v>
      </c>
      <c r="B1641" t="s">
        <v>3</v>
      </c>
      <c r="C1641" t="s">
        <v>1715</v>
      </c>
      <c r="D1641" t="s">
        <v>1763</v>
      </c>
      <c r="H1641" t="str">
        <f>INDEX('Vensim Variables'!$B:$B,MATCH(EPS!$B1641,'Vensim Variables'!$A:$A,0))</f>
        <v>g pollutant</v>
      </c>
      <c r="I1641" t="str">
        <f t="shared" si="50"/>
        <v>F gases</v>
      </c>
      <c r="J1641">
        <f>INDEX(NoSettings!$C:$C,MATCH(EPS!$A1641,NoSettings!$A:$A,0))</f>
        <v>0</v>
      </c>
      <c r="K1641">
        <f>INDEX(GWP!$C$2:$C$13,MATCH(EPS!I1641,GWP!$B$2:$B$13,0))</f>
        <v>1</v>
      </c>
      <c r="L1641" s="5">
        <f t="shared" si="51"/>
        <v>0</v>
      </c>
    </row>
    <row r="1642" spans="1:12" hidden="1" x14ac:dyDescent="0.35">
      <c r="A1642" t="s">
        <v>1660</v>
      </c>
      <c r="B1642" t="s">
        <v>3</v>
      </c>
      <c r="C1642" t="s">
        <v>1715</v>
      </c>
      <c r="D1642" t="s">
        <v>1764</v>
      </c>
      <c r="H1642" t="str">
        <f>INDEX('Vensim Variables'!$B:$B,MATCH(EPS!$B1642,'Vensim Variables'!$A:$A,0))</f>
        <v>g pollutant</v>
      </c>
      <c r="I1642" t="str">
        <f t="shared" si="50"/>
        <v>F gases</v>
      </c>
      <c r="J1642">
        <f>INDEX(NoSettings!$C:$C,MATCH(EPS!$A1642,NoSettings!$A:$A,0))</f>
        <v>0</v>
      </c>
      <c r="K1642">
        <f>INDEX(GWP!$C$2:$C$13,MATCH(EPS!I1642,GWP!$B$2:$B$13,0))</f>
        <v>1</v>
      </c>
      <c r="L1642" s="5">
        <f t="shared" si="51"/>
        <v>0</v>
      </c>
    </row>
    <row r="1643" spans="1:12" hidden="1" x14ac:dyDescent="0.35">
      <c r="A1643" t="s">
        <v>1661</v>
      </c>
      <c r="B1643" t="s">
        <v>3</v>
      </c>
      <c r="C1643" t="s">
        <v>1715</v>
      </c>
      <c r="D1643" t="s">
        <v>1765</v>
      </c>
      <c r="H1643" t="str">
        <f>INDEX('Vensim Variables'!$B:$B,MATCH(EPS!$B1643,'Vensim Variables'!$A:$A,0))</f>
        <v>g pollutant</v>
      </c>
      <c r="I1643" t="str">
        <f t="shared" si="50"/>
        <v>F gases</v>
      </c>
      <c r="J1643">
        <f>INDEX(NoSettings!$C:$C,MATCH(EPS!$A1643,NoSettings!$A:$A,0))</f>
        <v>0</v>
      </c>
      <c r="K1643">
        <f>INDEX(GWP!$C$2:$C$13,MATCH(EPS!I1643,GWP!$B$2:$B$13,0))</f>
        <v>1</v>
      </c>
      <c r="L1643" s="5">
        <f t="shared" si="51"/>
        <v>0</v>
      </c>
    </row>
    <row r="1644" spans="1:12" hidden="1" x14ac:dyDescent="0.35">
      <c r="A1644" t="s">
        <v>1662</v>
      </c>
      <c r="B1644" t="s">
        <v>3</v>
      </c>
      <c r="C1644" t="s">
        <v>1715</v>
      </c>
      <c r="D1644" t="s">
        <v>1766</v>
      </c>
      <c r="H1644" t="str">
        <f>INDEX('Vensim Variables'!$B:$B,MATCH(EPS!$B1644,'Vensim Variables'!$A:$A,0))</f>
        <v>g pollutant</v>
      </c>
      <c r="I1644" t="str">
        <f t="shared" si="50"/>
        <v>F gases</v>
      </c>
      <c r="J1644">
        <f>INDEX(NoSettings!$C:$C,MATCH(EPS!$A1644,NoSettings!$A:$A,0))</f>
        <v>0</v>
      </c>
      <c r="K1644">
        <f>INDEX(GWP!$C$2:$C$13,MATCH(EPS!I1644,GWP!$B$2:$B$13,0))</f>
        <v>1</v>
      </c>
      <c r="L1644" s="5">
        <f t="shared" si="51"/>
        <v>0</v>
      </c>
    </row>
    <row r="1645" spans="1:12" hidden="1" x14ac:dyDescent="0.35">
      <c r="A1645" t="s">
        <v>1663</v>
      </c>
      <c r="B1645" t="s">
        <v>3</v>
      </c>
      <c r="C1645" t="s">
        <v>1715</v>
      </c>
      <c r="D1645" t="s">
        <v>1767</v>
      </c>
      <c r="H1645" t="str">
        <f>INDEX('Vensim Variables'!$B:$B,MATCH(EPS!$B1645,'Vensim Variables'!$A:$A,0))</f>
        <v>g pollutant</v>
      </c>
      <c r="I1645" t="str">
        <f t="shared" si="50"/>
        <v>F gases</v>
      </c>
      <c r="J1645">
        <f>INDEX(NoSettings!$C:$C,MATCH(EPS!$A1645,NoSettings!$A:$A,0))</f>
        <v>0</v>
      </c>
      <c r="K1645">
        <f>INDEX(GWP!$C$2:$C$13,MATCH(EPS!I1645,GWP!$B$2:$B$13,0))</f>
        <v>1</v>
      </c>
      <c r="L1645" s="5">
        <f t="shared" si="51"/>
        <v>0</v>
      </c>
    </row>
    <row r="1646" spans="1:12" hidden="1" x14ac:dyDescent="0.35">
      <c r="A1646" t="s">
        <v>1664</v>
      </c>
      <c r="B1646" t="s">
        <v>17</v>
      </c>
      <c r="C1646" t="s">
        <v>1721</v>
      </c>
      <c r="D1646" t="s">
        <v>1702</v>
      </c>
      <c r="H1646" t="str">
        <f>INDEX('Vensim Variables'!$B:$B,MATCH(EPS!$B1646,'Vensim Variables'!$A:$A,0))</f>
        <v>g pollutant</v>
      </c>
      <c r="I1646" t="str">
        <f t="shared" si="50"/>
        <v>CO2</v>
      </c>
      <c r="J1646">
        <f>INDEX(NoSettings!$C:$C,MATCH(EPS!$A1646,NoSettings!$A:$A,0))</f>
        <v>262958000000000</v>
      </c>
      <c r="K1646">
        <f>INDEX(GWP!$C$2:$C$13,MATCH(EPS!I1646,GWP!$B$2:$B$13,0))</f>
        <v>1</v>
      </c>
      <c r="L1646" s="5">
        <f t="shared" si="51"/>
        <v>262.95800000000003</v>
      </c>
    </row>
    <row r="1647" spans="1:12" hidden="1" x14ac:dyDescent="0.35">
      <c r="A1647" t="s">
        <v>1665</v>
      </c>
      <c r="B1647" t="s">
        <v>17</v>
      </c>
      <c r="C1647" t="s">
        <v>1721</v>
      </c>
      <c r="D1647" t="s">
        <v>1705</v>
      </c>
      <c r="H1647" t="str">
        <f>INDEX('Vensim Variables'!$B:$B,MATCH(EPS!$B1647,'Vensim Variables'!$A:$A,0))</f>
        <v>g pollutant</v>
      </c>
      <c r="I1647" t="str">
        <f t="shared" si="50"/>
        <v>VOC</v>
      </c>
      <c r="J1647">
        <f>INDEX(NoSettings!$C:$C,MATCH(EPS!$A1647,NoSettings!$A:$A,0))</f>
        <v>242953000000</v>
      </c>
      <c r="K1647">
        <f>INDEX(GWP!$C$2:$C$13,MATCH(EPS!I1647,GWP!$B$2:$B$13,0))</f>
        <v>0</v>
      </c>
      <c r="L1647" s="5">
        <f t="shared" si="51"/>
        <v>0</v>
      </c>
    </row>
    <row r="1648" spans="1:12" hidden="1" x14ac:dyDescent="0.35">
      <c r="A1648" t="s">
        <v>1666</v>
      </c>
      <c r="B1648" t="s">
        <v>17</v>
      </c>
      <c r="C1648" t="s">
        <v>1721</v>
      </c>
      <c r="D1648" t="s">
        <v>1706</v>
      </c>
      <c r="H1648" t="str">
        <f>INDEX('Vensim Variables'!$B:$B,MATCH(EPS!$B1648,'Vensim Variables'!$A:$A,0))</f>
        <v>g pollutant</v>
      </c>
      <c r="I1648" t="str">
        <f t="shared" si="50"/>
        <v>CO</v>
      </c>
      <c r="J1648">
        <f>INDEX(NoSettings!$C:$C,MATCH(EPS!$A1648,NoSettings!$A:$A,0))</f>
        <v>1737710000000</v>
      </c>
      <c r="K1648">
        <f>INDEX(GWP!$C$2:$C$13,MATCH(EPS!I1648,GWP!$B$2:$B$13,0))</f>
        <v>0</v>
      </c>
      <c r="L1648" s="5">
        <f t="shared" si="51"/>
        <v>0</v>
      </c>
    </row>
    <row r="1649" spans="1:12" hidden="1" x14ac:dyDescent="0.35">
      <c r="A1649" t="s">
        <v>1667</v>
      </c>
      <c r="B1649" t="s">
        <v>17</v>
      </c>
      <c r="C1649" t="s">
        <v>1721</v>
      </c>
      <c r="D1649" t="s">
        <v>1707</v>
      </c>
      <c r="H1649" t="str">
        <f>INDEX('Vensim Variables'!$B:$B,MATCH(EPS!$B1649,'Vensim Variables'!$A:$A,0))</f>
        <v>g pollutant</v>
      </c>
      <c r="I1649" t="str">
        <f t="shared" si="50"/>
        <v>NOx</v>
      </c>
      <c r="J1649">
        <f>INDEX(NoSettings!$C:$C,MATCH(EPS!$A1649,NoSettings!$A:$A,0))</f>
        <v>237409000000</v>
      </c>
      <c r="K1649">
        <f>INDEX(GWP!$C$2:$C$13,MATCH(EPS!I1649,GWP!$B$2:$B$13,0))</f>
        <v>0</v>
      </c>
      <c r="L1649" s="5">
        <f t="shared" si="51"/>
        <v>0</v>
      </c>
    </row>
    <row r="1650" spans="1:12" hidden="1" x14ac:dyDescent="0.35">
      <c r="A1650" t="s">
        <v>1668</v>
      </c>
      <c r="B1650" t="s">
        <v>17</v>
      </c>
      <c r="C1650" t="s">
        <v>1721</v>
      </c>
      <c r="D1650" t="s">
        <v>1708</v>
      </c>
      <c r="H1650" t="str">
        <f>INDEX('Vensim Variables'!$B:$B,MATCH(EPS!$B1650,'Vensim Variables'!$A:$A,0))</f>
        <v>g pollutant</v>
      </c>
      <c r="I1650" t="str">
        <f t="shared" si="50"/>
        <v>PM10</v>
      </c>
      <c r="J1650">
        <f>INDEX(NoSettings!$C:$C,MATCH(EPS!$A1650,NoSettings!$A:$A,0))</f>
        <v>300923000000</v>
      </c>
      <c r="K1650">
        <f>INDEX(GWP!$C$2:$C$13,MATCH(EPS!I1650,GWP!$B$2:$B$13,0))</f>
        <v>0</v>
      </c>
      <c r="L1650" s="5">
        <f t="shared" si="51"/>
        <v>0</v>
      </c>
    </row>
    <row r="1651" spans="1:12" hidden="1" x14ac:dyDescent="0.35">
      <c r="A1651" t="s">
        <v>1669</v>
      </c>
      <c r="B1651" t="s">
        <v>17</v>
      </c>
      <c r="C1651" t="s">
        <v>1721</v>
      </c>
      <c r="D1651" t="s">
        <v>1709</v>
      </c>
      <c r="H1651" t="str">
        <f>INDEX('Vensim Variables'!$B:$B,MATCH(EPS!$B1651,'Vensim Variables'!$A:$A,0))</f>
        <v>g pollutant</v>
      </c>
      <c r="I1651" t="str">
        <f t="shared" si="50"/>
        <v>PM25</v>
      </c>
      <c r="J1651">
        <f>INDEX(NoSettings!$C:$C,MATCH(EPS!$A1651,NoSettings!$A:$A,0))</f>
        <v>294005000000</v>
      </c>
      <c r="K1651">
        <f>INDEX(GWP!$C$2:$C$13,MATCH(EPS!I1651,GWP!$B$2:$B$13,0))</f>
        <v>0</v>
      </c>
      <c r="L1651" s="5">
        <f t="shared" si="51"/>
        <v>0</v>
      </c>
    </row>
    <row r="1652" spans="1:12" hidden="1" x14ac:dyDescent="0.35">
      <c r="A1652" t="s">
        <v>1670</v>
      </c>
      <c r="B1652" t="s">
        <v>17</v>
      </c>
      <c r="C1652" t="s">
        <v>1721</v>
      </c>
      <c r="D1652" t="s">
        <v>1710</v>
      </c>
      <c r="H1652" t="str">
        <f>INDEX('Vensim Variables'!$B:$B,MATCH(EPS!$B1652,'Vensim Variables'!$A:$A,0))</f>
        <v>g pollutant</v>
      </c>
      <c r="I1652" t="str">
        <f t="shared" si="50"/>
        <v>SOx</v>
      </c>
      <c r="J1652">
        <f>INDEX(NoSettings!$C:$C,MATCH(EPS!$A1652,NoSettings!$A:$A,0))</f>
        <v>19515500000</v>
      </c>
      <c r="K1652">
        <f>INDEX(GWP!$C$2:$C$13,MATCH(EPS!I1652,GWP!$B$2:$B$13,0))</f>
        <v>0</v>
      </c>
      <c r="L1652" s="5">
        <f t="shared" si="51"/>
        <v>0</v>
      </c>
    </row>
    <row r="1653" spans="1:12" hidden="1" x14ac:dyDescent="0.35">
      <c r="A1653" t="s">
        <v>1671</v>
      </c>
      <c r="B1653" t="s">
        <v>17</v>
      </c>
      <c r="C1653" t="s">
        <v>1721</v>
      </c>
      <c r="D1653" t="s">
        <v>1711</v>
      </c>
      <c r="H1653" t="str">
        <f>INDEX('Vensim Variables'!$B:$B,MATCH(EPS!$B1653,'Vensim Variables'!$A:$A,0))</f>
        <v>g pollutant</v>
      </c>
      <c r="I1653" t="str">
        <f t="shared" si="50"/>
        <v>BC</v>
      </c>
      <c r="J1653">
        <f>INDEX(NoSettings!$C:$C,MATCH(EPS!$A1653,NoSettings!$A:$A,0))</f>
        <v>15288900000</v>
      </c>
      <c r="K1653">
        <f>INDEX(GWP!$C$2:$C$13,MATCH(EPS!I1653,GWP!$B$2:$B$13,0))</f>
        <v>0</v>
      </c>
      <c r="L1653" s="5">
        <f t="shared" si="51"/>
        <v>0</v>
      </c>
    </row>
    <row r="1654" spans="1:12" hidden="1" x14ac:dyDescent="0.35">
      <c r="A1654" t="s">
        <v>1672</v>
      </c>
      <c r="B1654" t="s">
        <v>17</v>
      </c>
      <c r="C1654" t="s">
        <v>1721</v>
      </c>
      <c r="D1654" t="s">
        <v>1712</v>
      </c>
      <c r="H1654" t="str">
        <f>INDEX('Vensim Variables'!$B:$B,MATCH(EPS!$B1654,'Vensim Variables'!$A:$A,0))</f>
        <v>g pollutant</v>
      </c>
      <c r="I1654" t="str">
        <f t="shared" si="50"/>
        <v>OC</v>
      </c>
      <c r="J1654">
        <f>INDEX(NoSettings!$C:$C,MATCH(EPS!$A1654,NoSettings!$A:$A,0))</f>
        <v>159772000000</v>
      </c>
      <c r="K1654">
        <f>INDEX(GWP!$C$2:$C$13,MATCH(EPS!I1654,GWP!$B$2:$B$13,0))</f>
        <v>0</v>
      </c>
      <c r="L1654" s="5">
        <f t="shared" si="51"/>
        <v>0</v>
      </c>
    </row>
    <row r="1655" spans="1:12" hidden="1" x14ac:dyDescent="0.35">
      <c r="A1655" t="s">
        <v>1673</v>
      </c>
      <c r="B1655" t="s">
        <v>17</v>
      </c>
      <c r="C1655" t="s">
        <v>1721</v>
      </c>
      <c r="D1655" t="s">
        <v>1713</v>
      </c>
      <c r="H1655" t="str">
        <f>INDEX('Vensim Variables'!$B:$B,MATCH(EPS!$B1655,'Vensim Variables'!$A:$A,0))</f>
        <v>g pollutant</v>
      </c>
      <c r="I1655" t="str">
        <f t="shared" si="50"/>
        <v>CH4</v>
      </c>
      <c r="J1655">
        <f>INDEX(NoSettings!$C:$C,MATCH(EPS!$A1655,NoSettings!$A:$A,0))</f>
        <v>6198060000</v>
      </c>
      <c r="K1655">
        <f>INDEX(GWP!$C$2:$C$13,MATCH(EPS!I1655,GWP!$B$2:$B$13,0))</f>
        <v>25</v>
      </c>
      <c r="L1655" s="5">
        <f t="shared" si="51"/>
        <v>0.15495149999999999</v>
      </c>
    </row>
    <row r="1656" spans="1:12" hidden="1" x14ac:dyDescent="0.35">
      <c r="A1656" t="s">
        <v>1674</v>
      </c>
      <c r="B1656" t="s">
        <v>17</v>
      </c>
      <c r="C1656" t="s">
        <v>1721</v>
      </c>
      <c r="D1656" t="s">
        <v>1714</v>
      </c>
      <c r="H1656" t="str">
        <f>INDEX('Vensim Variables'!$B:$B,MATCH(EPS!$B1656,'Vensim Variables'!$A:$A,0))</f>
        <v>g pollutant</v>
      </c>
      <c r="I1656" t="str">
        <f t="shared" si="50"/>
        <v>N2O</v>
      </c>
      <c r="J1656">
        <f>INDEX(NoSettings!$C:$C,MATCH(EPS!$A1656,NoSettings!$A:$A,0))</f>
        <v>835546000</v>
      </c>
      <c r="K1656">
        <f>INDEX(GWP!$C$2:$C$13,MATCH(EPS!I1656,GWP!$B$2:$B$13,0))</f>
        <v>298</v>
      </c>
      <c r="L1656" s="5">
        <f t="shared" si="51"/>
        <v>0.24899270800000001</v>
      </c>
    </row>
    <row r="1657" spans="1:12" hidden="1" x14ac:dyDescent="0.35">
      <c r="A1657" t="s">
        <v>1675</v>
      </c>
      <c r="B1657" t="s">
        <v>17</v>
      </c>
      <c r="C1657" t="s">
        <v>1721</v>
      </c>
      <c r="D1657" t="s">
        <v>1715</v>
      </c>
      <c r="H1657" t="str">
        <f>INDEX('Vensim Variables'!$B:$B,MATCH(EPS!$B1657,'Vensim Variables'!$A:$A,0))</f>
        <v>g pollutant</v>
      </c>
      <c r="I1657" t="str">
        <f t="shared" si="50"/>
        <v>F gases</v>
      </c>
      <c r="J1657">
        <f>INDEX(NoSettings!$C:$C,MATCH(EPS!$A1657,NoSettings!$A:$A,0))</f>
        <v>0</v>
      </c>
      <c r="K1657">
        <f>INDEX(GWP!$C$2:$C$13,MATCH(EPS!I1657,GWP!$B$2:$B$13,0))</f>
        <v>1</v>
      </c>
      <c r="L1657" s="5">
        <f t="shared" si="51"/>
        <v>0</v>
      </c>
    </row>
    <row r="1658" spans="1:12" hidden="1" x14ac:dyDescent="0.35">
      <c r="A1658" t="s">
        <v>1676</v>
      </c>
      <c r="B1658" t="s">
        <v>17</v>
      </c>
      <c r="C1658" t="s">
        <v>1722</v>
      </c>
      <c r="D1658" t="s">
        <v>1702</v>
      </c>
      <c r="H1658" t="str">
        <f>INDEX('Vensim Variables'!$B:$B,MATCH(EPS!$B1658,'Vensim Variables'!$A:$A,0))</f>
        <v>g pollutant</v>
      </c>
      <c r="I1658" t="str">
        <f t="shared" si="50"/>
        <v>CO2</v>
      </c>
      <c r="J1658">
        <f>INDEX(NoSettings!$C:$C,MATCH(EPS!$A1658,NoSettings!$A:$A,0))</f>
        <v>60450000000000</v>
      </c>
      <c r="K1658">
        <f>INDEX(GWP!$C$2:$C$13,MATCH(EPS!I1658,GWP!$B$2:$B$13,0))</f>
        <v>1</v>
      </c>
      <c r="L1658" s="5">
        <f t="shared" si="51"/>
        <v>60.45</v>
      </c>
    </row>
    <row r="1659" spans="1:12" hidden="1" x14ac:dyDescent="0.35">
      <c r="A1659" t="s">
        <v>1677</v>
      </c>
      <c r="B1659" t="s">
        <v>17</v>
      </c>
      <c r="C1659" t="s">
        <v>1722</v>
      </c>
      <c r="D1659" t="s">
        <v>1705</v>
      </c>
      <c r="H1659" t="str">
        <f>INDEX('Vensim Variables'!$B:$B,MATCH(EPS!$B1659,'Vensim Variables'!$A:$A,0))</f>
        <v>g pollutant</v>
      </c>
      <c r="I1659" t="str">
        <f t="shared" si="50"/>
        <v>VOC</v>
      </c>
      <c r="J1659">
        <f>INDEX(NoSettings!$C:$C,MATCH(EPS!$A1659,NoSettings!$A:$A,0))</f>
        <v>55852900000</v>
      </c>
      <c r="K1659">
        <f>INDEX(GWP!$C$2:$C$13,MATCH(EPS!I1659,GWP!$B$2:$B$13,0))</f>
        <v>0</v>
      </c>
      <c r="L1659" s="5">
        <f t="shared" si="51"/>
        <v>0</v>
      </c>
    </row>
    <row r="1660" spans="1:12" hidden="1" x14ac:dyDescent="0.35">
      <c r="A1660" t="s">
        <v>1678</v>
      </c>
      <c r="B1660" t="s">
        <v>17</v>
      </c>
      <c r="C1660" t="s">
        <v>1722</v>
      </c>
      <c r="D1660" t="s">
        <v>1706</v>
      </c>
      <c r="H1660" t="str">
        <f>INDEX('Vensim Variables'!$B:$B,MATCH(EPS!$B1660,'Vensim Variables'!$A:$A,0))</f>
        <v>g pollutant</v>
      </c>
      <c r="I1660" t="str">
        <f t="shared" si="50"/>
        <v>CO</v>
      </c>
      <c r="J1660">
        <f>INDEX(NoSettings!$C:$C,MATCH(EPS!$A1660,NoSettings!$A:$A,0))</f>
        <v>399486000000</v>
      </c>
      <c r="K1660">
        <f>INDEX(GWP!$C$2:$C$13,MATCH(EPS!I1660,GWP!$B$2:$B$13,0))</f>
        <v>0</v>
      </c>
      <c r="L1660" s="5">
        <f t="shared" si="51"/>
        <v>0</v>
      </c>
    </row>
    <row r="1661" spans="1:12" hidden="1" x14ac:dyDescent="0.35">
      <c r="A1661" t="s">
        <v>1679</v>
      </c>
      <c r="B1661" t="s">
        <v>17</v>
      </c>
      <c r="C1661" t="s">
        <v>1722</v>
      </c>
      <c r="D1661" t="s">
        <v>1707</v>
      </c>
      <c r="H1661" t="str">
        <f>INDEX('Vensim Variables'!$B:$B,MATCH(EPS!$B1661,'Vensim Variables'!$A:$A,0))</f>
        <v>g pollutant</v>
      </c>
      <c r="I1661" t="str">
        <f t="shared" si="50"/>
        <v>NOx</v>
      </c>
      <c r="J1661">
        <f>INDEX(NoSettings!$C:$C,MATCH(EPS!$A1661,NoSettings!$A:$A,0))</f>
        <v>54576900000</v>
      </c>
      <c r="K1661">
        <f>INDEX(GWP!$C$2:$C$13,MATCH(EPS!I1661,GWP!$B$2:$B$13,0))</f>
        <v>0</v>
      </c>
      <c r="L1661" s="5">
        <f t="shared" si="51"/>
        <v>0</v>
      </c>
    </row>
    <row r="1662" spans="1:12" hidden="1" x14ac:dyDescent="0.35">
      <c r="A1662" t="s">
        <v>1680</v>
      </c>
      <c r="B1662" t="s">
        <v>17</v>
      </c>
      <c r="C1662" t="s">
        <v>1722</v>
      </c>
      <c r="D1662" t="s">
        <v>1708</v>
      </c>
      <c r="H1662" t="str">
        <f>INDEX('Vensim Variables'!$B:$B,MATCH(EPS!$B1662,'Vensim Variables'!$A:$A,0))</f>
        <v>g pollutant</v>
      </c>
      <c r="I1662" t="str">
        <f t="shared" si="50"/>
        <v>PM10</v>
      </c>
      <c r="J1662">
        <f>INDEX(NoSettings!$C:$C,MATCH(EPS!$A1662,NoSettings!$A:$A,0))</f>
        <v>69179400000</v>
      </c>
      <c r="K1662">
        <f>INDEX(GWP!$C$2:$C$13,MATCH(EPS!I1662,GWP!$B$2:$B$13,0))</f>
        <v>0</v>
      </c>
      <c r="L1662" s="5">
        <f t="shared" si="51"/>
        <v>0</v>
      </c>
    </row>
    <row r="1663" spans="1:12" hidden="1" x14ac:dyDescent="0.35">
      <c r="A1663" t="s">
        <v>1681</v>
      </c>
      <c r="B1663" t="s">
        <v>17</v>
      </c>
      <c r="C1663" t="s">
        <v>1722</v>
      </c>
      <c r="D1663" t="s">
        <v>1709</v>
      </c>
      <c r="H1663" t="str">
        <f>INDEX('Vensim Variables'!$B:$B,MATCH(EPS!$B1663,'Vensim Variables'!$A:$A,0))</f>
        <v>g pollutant</v>
      </c>
      <c r="I1663" t="str">
        <f t="shared" si="50"/>
        <v>PM25</v>
      </c>
      <c r="J1663">
        <f>INDEX(NoSettings!$C:$C,MATCH(EPS!$A1663,NoSettings!$A:$A,0))</f>
        <v>67589000000</v>
      </c>
      <c r="K1663">
        <f>INDEX(GWP!$C$2:$C$13,MATCH(EPS!I1663,GWP!$B$2:$B$13,0))</f>
        <v>0</v>
      </c>
      <c r="L1663" s="5">
        <f t="shared" si="51"/>
        <v>0</v>
      </c>
    </row>
    <row r="1664" spans="1:12" hidden="1" x14ac:dyDescent="0.35">
      <c r="A1664" t="s">
        <v>1682</v>
      </c>
      <c r="B1664" t="s">
        <v>17</v>
      </c>
      <c r="C1664" t="s">
        <v>1722</v>
      </c>
      <c r="D1664" t="s">
        <v>1710</v>
      </c>
      <c r="H1664" t="str">
        <f>INDEX('Vensim Variables'!$B:$B,MATCH(EPS!$B1664,'Vensim Variables'!$A:$A,0))</f>
        <v>g pollutant</v>
      </c>
      <c r="I1664" t="str">
        <f t="shared" si="50"/>
        <v>SOx</v>
      </c>
      <c r="J1664">
        <f>INDEX(NoSettings!$C:$C,MATCH(EPS!$A1664,NoSettings!$A:$A,0))</f>
        <v>4486420000</v>
      </c>
      <c r="K1664">
        <f>INDEX(GWP!$C$2:$C$13,MATCH(EPS!I1664,GWP!$B$2:$B$13,0))</f>
        <v>0</v>
      </c>
      <c r="L1664" s="5">
        <f t="shared" si="51"/>
        <v>0</v>
      </c>
    </row>
    <row r="1665" spans="1:12" hidden="1" x14ac:dyDescent="0.35">
      <c r="A1665" t="s">
        <v>1683</v>
      </c>
      <c r="B1665" t="s">
        <v>17</v>
      </c>
      <c r="C1665" t="s">
        <v>1722</v>
      </c>
      <c r="D1665" t="s">
        <v>1711</v>
      </c>
      <c r="H1665" t="str">
        <f>INDEX('Vensim Variables'!$B:$B,MATCH(EPS!$B1665,'Vensim Variables'!$A:$A,0))</f>
        <v>g pollutant</v>
      </c>
      <c r="I1665" t="str">
        <f t="shared" si="50"/>
        <v>BC</v>
      </c>
      <c r="J1665">
        <f>INDEX(NoSettings!$C:$C,MATCH(EPS!$A1665,NoSettings!$A:$A,0))</f>
        <v>3514790000</v>
      </c>
      <c r="K1665">
        <f>INDEX(GWP!$C$2:$C$13,MATCH(EPS!I1665,GWP!$B$2:$B$13,0))</f>
        <v>0</v>
      </c>
      <c r="L1665" s="5">
        <f t="shared" si="51"/>
        <v>0</v>
      </c>
    </row>
    <row r="1666" spans="1:12" hidden="1" x14ac:dyDescent="0.35">
      <c r="A1666" t="s">
        <v>1684</v>
      </c>
      <c r="B1666" t="s">
        <v>17</v>
      </c>
      <c r="C1666" t="s">
        <v>1722</v>
      </c>
      <c r="D1666" t="s">
        <v>1712</v>
      </c>
      <c r="H1666" t="str">
        <f>INDEX('Vensim Variables'!$B:$B,MATCH(EPS!$B1666,'Vensim Variables'!$A:$A,0))</f>
        <v>g pollutant</v>
      </c>
      <c r="I1666" t="str">
        <f t="shared" si="50"/>
        <v>OC</v>
      </c>
      <c r="J1666">
        <f>INDEX(NoSettings!$C:$C,MATCH(EPS!$A1666,NoSettings!$A:$A,0))</f>
        <v>36730100000</v>
      </c>
      <c r="K1666">
        <f>INDEX(GWP!$C$2:$C$13,MATCH(EPS!I1666,GWP!$B$2:$B$13,0))</f>
        <v>0</v>
      </c>
      <c r="L1666" s="5">
        <f t="shared" si="51"/>
        <v>0</v>
      </c>
    </row>
    <row r="1667" spans="1:12" hidden="1" x14ac:dyDescent="0.35">
      <c r="A1667" t="s">
        <v>1685</v>
      </c>
      <c r="B1667" t="s">
        <v>17</v>
      </c>
      <c r="C1667" t="s">
        <v>1722</v>
      </c>
      <c r="D1667" t="s">
        <v>1713</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1424840000</v>
      </c>
      <c r="K1667">
        <f>INDEX(GWP!$C$2:$C$13,MATCH(EPS!I1667,GWP!$B$2:$B$13,0))</f>
        <v>25</v>
      </c>
      <c r="L1667" s="5">
        <f t="shared" ref="L1667:L1730" si="53">IF(H1667="g pollutant",K1667*J1667/10^12,IF(H1667="MMTCO2e",J1667,IF(H1667="MWh",J1667,0)))</f>
        <v>3.5621E-2</v>
      </c>
    </row>
    <row r="1668" spans="1:12" hidden="1" x14ac:dyDescent="0.35">
      <c r="A1668" t="s">
        <v>1686</v>
      </c>
      <c r="B1668" t="s">
        <v>17</v>
      </c>
      <c r="C1668" t="s">
        <v>1722</v>
      </c>
      <c r="D1668" t="s">
        <v>1714</v>
      </c>
      <c r="H1668" t="str">
        <f>INDEX('Vensim Variables'!$B:$B,MATCH(EPS!$B1668,'Vensim Variables'!$A:$A,0))</f>
        <v>g pollutant</v>
      </c>
      <c r="I1668" t="str">
        <f t="shared" si="52"/>
        <v>N2O</v>
      </c>
      <c r="J1668">
        <f>INDEX(NoSettings!$C:$C,MATCH(EPS!$A1668,NoSettings!$A:$A,0))</f>
        <v>192081000</v>
      </c>
      <c r="K1668">
        <f>INDEX(GWP!$C$2:$C$13,MATCH(EPS!I1668,GWP!$B$2:$B$13,0))</f>
        <v>298</v>
      </c>
      <c r="L1668" s="5">
        <f t="shared" si="53"/>
        <v>5.7240138000000003E-2</v>
      </c>
    </row>
    <row r="1669" spans="1:12" hidden="1" x14ac:dyDescent="0.35">
      <c r="A1669" t="s">
        <v>1687</v>
      </c>
      <c r="B1669" t="s">
        <v>17</v>
      </c>
      <c r="C1669" t="s">
        <v>1722</v>
      </c>
      <c r="D1669" t="s">
        <v>1715</v>
      </c>
      <c r="H1669" t="str">
        <f>INDEX('Vensim Variables'!$B:$B,MATCH(EPS!$B1669,'Vensim Variables'!$A:$A,0))</f>
        <v>g pollutant</v>
      </c>
      <c r="I1669" t="str">
        <f t="shared" si="52"/>
        <v>F gases</v>
      </c>
      <c r="J1669">
        <f>INDEX(NoSettings!$C:$C,MATCH(EPS!$A1669,NoSettings!$A:$A,0))</f>
        <v>0</v>
      </c>
      <c r="K1669">
        <f>INDEX(GWP!$C$2:$C$13,MATCH(EPS!I1669,GWP!$B$2:$B$13,0))</f>
        <v>1</v>
      </c>
      <c r="L1669" s="5">
        <f t="shared" si="53"/>
        <v>0</v>
      </c>
    </row>
    <row r="1670" spans="1:12" hidden="1" x14ac:dyDescent="0.35">
      <c r="A1670" t="s">
        <v>1688</v>
      </c>
      <c r="B1670" t="s">
        <v>17</v>
      </c>
      <c r="C1670" t="s">
        <v>1723</v>
      </c>
      <c r="D1670" t="s">
        <v>1702</v>
      </c>
      <c r="H1670" t="str">
        <f>INDEX('Vensim Variables'!$B:$B,MATCH(EPS!$B1670,'Vensim Variables'!$A:$A,0))</f>
        <v>g pollutant</v>
      </c>
      <c r="I1670" t="str">
        <f t="shared" si="52"/>
        <v>CO2</v>
      </c>
      <c r="J1670">
        <f>INDEX(NoSettings!$C:$C,MATCH(EPS!$A1670,NoSettings!$A:$A,0))</f>
        <v>222316000000000</v>
      </c>
      <c r="K1670">
        <f>INDEX(GWP!$C$2:$C$13,MATCH(EPS!I1670,GWP!$B$2:$B$13,0))</f>
        <v>1</v>
      </c>
      <c r="L1670" s="5">
        <f t="shared" si="53"/>
        <v>222.316</v>
      </c>
    </row>
    <row r="1671" spans="1:12" hidden="1" x14ac:dyDescent="0.35">
      <c r="A1671" t="s">
        <v>1689</v>
      </c>
      <c r="B1671" t="s">
        <v>17</v>
      </c>
      <c r="C1671" t="s">
        <v>1723</v>
      </c>
      <c r="D1671" t="s">
        <v>1705</v>
      </c>
      <c r="H1671" t="str">
        <f>INDEX('Vensim Variables'!$B:$B,MATCH(EPS!$B1671,'Vensim Variables'!$A:$A,0))</f>
        <v>g pollutant</v>
      </c>
      <c r="I1671" t="str">
        <f t="shared" si="52"/>
        <v>VOC</v>
      </c>
      <c r="J1671">
        <f>INDEX(NoSettings!$C:$C,MATCH(EPS!$A1671,NoSettings!$A:$A,0))</f>
        <v>17458900000</v>
      </c>
      <c r="K1671">
        <f>INDEX(GWP!$C$2:$C$13,MATCH(EPS!I1671,GWP!$B$2:$B$13,0))</f>
        <v>0</v>
      </c>
      <c r="L1671" s="5">
        <f t="shared" si="53"/>
        <v>0</v>
      </c>
    </row>
    <row r="1672" spans="1:12" hidden="1" x14ac:dyDescent="0.35">
      <c r="A1672" t="s">
        <v>1690</v>
      </c>
      <c r="B1672" t="s">
        <v>17</v>
      </c>
      <c r="C1672" t="s">
        <v>1723</v>
      </c>
      <c r="D1672" t="s">
        <v>1706</v>
      </c>
      <c r="H1672" t="str">
        <f>INDEX('Vensim Variables'!$B:$B,MATCH(EPS!$B1672,'Vensim Variables'!$A:$A,0))</f>
        <v>g pollutant</v>
      </c>
      <c r="I1672" t="str">
        <f t="shared" si="52"/>
        <v>CO</v>
      </c>
      <c r="J1672">
        <f>INDEX(NoSettings!$C:$C,MATCH(EPS!$A1672,NoSettings!$A:$A,0))</f>
        <v>109831000000</v>
      </c>
      <c r="K1672">
        <f>INDEX(GWP!$C$2:$C$13,MATCH(EPS!I1672,GWP!$B$2:$B$13,0))</f>
        <v>0</v>
      </c>
      <c r="L1672" s="5">
        <f t="shared" si="53"/>
        <v>0</v>
      </c>
    </row>
    <row r="1673" spans="1:12" hidden="1" x14ac:dyDescent="0.35">
      <c r="A1673" t="s">
        <v>1691</v>
      </c>
      <c r="B1673" t="s">
        <v>17</v>
      </c>
      <c r="C1673" t="s">
        <v>1723</v>
      </c>
      <c r="D1673" t="s">
        <v>1707</v>
      </c>
      <c r="H1673" t="str">
        <f>INDEX('Vensim Variables'!$B:$B,MATCH(EPS!$B1673,'Vensim Variables'!$A:$A,0))</f>
        <v>g pollutant</v>
      </c>
      <c r="I1673" t="str">
        <f t="shared" si="52"/>
        <v>NOx</v>
      </c>
      <c r="J1673">
        <f>INDEX(NoSettings!$C:$C,MATCH(EPS!$A1673,NoSettings!$A:$A,0))</f>
        <v>172294000000</v>
      </c>
      <c r="K1673">
        <f>INDEX(GWP!$C$2:$C$13,MATCH(EPS!I1673,GWP!$B$2:$B$13,0))</f>
        <v>0</v>
      </c>
      <c r="L1673" s="5">
        <f t="shared" si="53"/>
        <v>0</v>
      </c>
    </row>
    <row r="1674" spans="1:12" hidden="1" x14ac:dyDescent="0.35">
      <c r="A1674" t="s">
        <v>1692</v>
      </c>
      <c r="B1674" t="s">
        <v>17</v>
      </c>
      <c r="C1674" t="s">
        <v>1723</v>
      </c>
      <c r="D1674" t="s">
        <v>1708</v>
      </c>
      <c r="H1674" t="str">
        <f>INDEX('Vensim Variables'!$B:$B,MATCH(EPS!$B1674,'Vensim Variables'!$A:$A,0))</f>
        <v>g pollutant</v>
      </c>
      <c r="I1674" t="str">
        <f t="shared" si="52"/>
        <v>PM10</v>
      </c>
      <c r="J1674">
        <f>INDEX(NoSettings!$C:$C,MATCH(EPS!$A1674,NoSettings!$A:$A,0))</f>
        <v>52502500000</v>
      </c>
      <c r="K1674">
        <f>INDEX(GWP!$C$2:$C$13,MATCH(EPS!I1674,GWP!$B$2:$B$13,0))</f>
        <v>0</v>
      </c>
      <c r="L1674" s="5">
        <f t="shared" si="53"/>
        <v>0</v>
      </c>
    </row>
    <row r="1675" spans="1:12" hidden="1" x14ac:dyDescent="0.35">
      <c r="A1675" t="s">
        <v>1693</v>
      </c>
      <c r="B1675" t="s">
        <v>17</v>
      </c>
      <c r="C1675" t="s">
        <v>1723</v>
      </c>
      <c r="D1675" t="s">
        <v>1709</v>
      </c>
      <c r="H1675" t="str">
        <f>INDEX('Vensim Variables'!$B:$B,MATCH(EPS!$B1675,'Vensim Variables'!$A:$A,0))</f>
        <v>g pollutant</v>
      </c>
      <c r="I1675" t="str">
        <f t="shared" si="52"/>
        <v>PM25</v>
      </c>
      <c r="J1675">
        <f>INDEX(NoSettings!$C:$C,MATCH(EPS!$A1675,NoSettings!$A:$A,0))</f>
        <v>48826800000</v>
      </c>
      <c r="K1675">
        <f>INDEX(GWP!$C$2:$C$13,MATCH(EPS!I1675,GWP!$B$2:$B$13,0))</f>
        <v>0</v>
      </c>
      <c r="L1675" s="5">
        <f t="shared" si="53"/>
        <v>0</v>
      </c>
    </row>
    <row r="1676" spans="1:12" hidden="1" x14ac:dyDescent="0.35">
      <c r="A1676" t="s">
        <v>1694</v>
      </c>
      <c r="B1676" t="s">
        <v>17</v>
      </c>
      <c r="C1676" t="s">
        <v>1723</v>
      </c>
      <c r="D1676" t="s">
        <v>1710</v>
      </c>
      <c r="H1676" t="str">
        <f>INDEX('Vensim Variables'!$B:$B,MATCH(EPS!$B1676,'Vensim Variables'!$A:$A,0))</f>
        <v>g pollutant</v>
      </c>
      <c r="I1676" t="str">
        <f t="shared" si="52"/>
        <v>SOx</v>
      </c>
      <c r="J1676">
        <f>INDEX(NoSettings!$C:$C,MATCH(EPS!$A1676,NoSettings!$A:$A,0))</f>
        <v>13791300000</v>
      </c>
      <c r="K1676">
        <f>INDEX(GWP!$C$2:$C$13,MATCH(EPS!I1676,GWP!$B$2:$B$13,0))</f>
        <v>0</v>
      </c>
      <c r="L1676" s="5">
        <f t="shared" si="53"/>
        <v>0</v>
      </c>
    </row>
    <row r="1677" spans="1:12" hidden="1" x14ac:dyDescent="0.35">
      <c r="A1677" t="s">
        <v>1695</v>
      </c>
      <c r="B1677" t="s">
        <v>17</v>
      </c>
      <c r="C1677" t="s">
        <v>1723</v>
      </c>
      <c r="D1677" t="s">
        <v>1711</v>
      </c>
      <c r="H1677" t="str">
        <f>INDEX('Vensim Variables'!$B:$B,MATCH(EPS!$B1677,'Vensim Variables'!$A:$A,0))</f>
        <v>g pollutant</v>
      </c>
      <c r="I1677" t="str">
        <f t="shared" si="52"/>
        <v>BC</v>
      </c>
      <c r="J1677">
        <f>INDEX(NoSettings!$C:$C,MATCH(EPS!$A1677,NoSettings!$A:$A,0))</f>
        <v>1989710000</v>
      </c>
      <c r="K1677">
        <f>INDEX(GWP!$C$2:$C$13,MATCH(EPS!I1677,GWP!$B$2:$B$13,0))</f>
        <v>0</v>
      </c>
      <c r="L1677" s="5">
        <f t="shared" si="53"/>
        <v>0</v>
      </c>
    </row>
    <row r="1678" spans="1:12" hidden="1" x14ac:dyDescent="0.35">
      <c r="A1678" t="s">
        <v>1696</v>
      </c>
      <c r="B1678" t="s">
        <v>17</v>
      </c>
      <c r="C1678" t="s">
        <v>1723</v>
      </c>
      <c r="D1678" t="s">
        <v>1712</v>
      </c>
      <c r="H1678" t="str">
        <f>INDEX('Vensim Variables'!$B:$B,MATCH(EPS!$B1678,'Vensim Variables'!$A:$A,0))</f>
        <v>g pollutant</v>
      </c>
      <c r="I1678" t="str">
        <f t="shared" si="52"/>
        <v>OC</v>
      </c>
      <c r="J1678">
        <f>INDEX(NoSettings!$C:$C,MATCH(EPS!$A1678,NoSettings!$A:$A,0))</f>
        <v>30369200000</v>
      </c>
      <c r="K1678">
        <f>INDEX(GWP!$C$2:$C$13,MATCH(EPS!I1678,GWP!$B$2:$B$13,0))</f>
        <v>0</v>
      </c>
      <c r="L1678" s="5">
        <f t="shared" si="53"/>
        <v>0</v>
      </c>
    </row>
    <row r="1679" spans="1:12" hidden="1" x14ac:dyDescent="0.35">
      <c r="A1679" t="s">
        <v>1697</v>
      </c>
      <c r="B1679" t="s">
        <v>17</v>
      </c>
      <c r="C1679" t="s">
        <v>1723</v>
      </c>
      <c r="D1679" t="s">
        <v>1713</v>
      </c>
      <c r="H1679" t="str">
        <f>INDEX('Vensim Variables'!$B:$B,MATCH(EPS!$B1679,'Vensim Variables'!$A:$A,0))</f>
        <v>g pollutant</v>
      </c>
      <c r="I1679" t="str">
        <f t="shared" si="52"/>
        <v>CH4</v>
      </c>
      <c r="J1679">
        <f>INDEX(NoSettings!$C:$C,MATCH(EPS!$A1679,NoSettings!$A:$A,0))</f>
        <v>5771430000</v>
      </c>
      <c r="K1679">
        <f>INDEX(GWP!$C$2:$C$13,MATCH(EPS!I1679,GWP!$B$2:$B$13,0))</f>
        <v>25</v>
      </c>
      <c r="L1679" s="5">
        <f t="shared" si="53"/>
        <v>0.14428574999999999</v>
      </c>
    </row>
    <row r="1680" spans="1:12" hidden="1" x14ac:dyDescent="0.35">
      <c r="A1680" t="s">
        <v>1698</v>
      </c>
      <c r="B1680" t="s">
        <v>17</v>
      </c>
      <c r="C1680" t="s">
        <v>1723</v>
      </c>
      <c r="D1680" t="s">
        <v>1714</v>
      </c>
      <c r="H1680" t="str">
        <f>INDEX('Vensim Variables'!$B:$B,MATCH(EPS!$B1680,'Vensim Variables'!$A:$A,0))</f>
        <v>g pollutant</v>
      </c>
      <c r="I1680" t="str">
        <f t="shared" si="52"/>
        <v>N2O</v>
      </c>
      <c r="J1680">
        <f>INDEX(NoSettings!$C:$C,MATCH(EPS!$A1680,NoSettings!$A:$A,0))</f>
        <v>825740000</v>
      </c>
      <c r="K1680">
        <f>INDEX(GWP!$C$2:$C$13,MATCH(EPS!I1680,GWP!$B$2:$B$13,0))</f>
        <v>298</v>
      </c>
      <c r="L1680" s="5">
        <f t="shared" si="53"/>
        <v>0.24607051999999999</v>
      </c>
    </row>
    <row r="1681" spans="1:12" hidden="1" x14ac:dyDescent="0.35">
      <c r="A1681" t="s">
        <v>1699</v>
      </c>
      <c r="B1681" t="s">
        <v>17</v>
      </c>
      <c r="C1681" t="s">
        <v>1723</v>
      </c>
      <c r="D1681" t="s">
        <v>1715</v>
      </c>
      <c r="H1681" t="str">
        <f>INDEX('Vensim Variables'!$B:$B,MATCH(EPS!$B1681,'Vensim Variables'!$A:$A,0))</f>
        <v>g pollutant</v>
      </c>
      <c r="I1681" t="str">
        <f t="shared" si="52"/>
        <v>F gases</v>
      </c>
      <c r="J1681">
        <f>INDEX(NoSettings!$C:$C,MATCH(EPS!$A1681,NoSettings!$A:$A,0))</f>
        <v>0</v>
      </c>
      <c r="K1681">
        <f>INDEX(GWP!$C$2:$C$13,MATCH(EPS!I1681,GWP!$B$2:$B$13,0))</f>
        <v>1</v>
      </c>
      <c r="L1681" s="5">
        <f t="shared" si="53"/>
        <v>0</v>
      </c>
    </row>
    <row r="1682" spans="1:12" x14ac:dyDescent="0.35">
      <c r="A1682" t="s">
        <v>3312</v>
      </c>
      <c r="B1682" t="s">
        <v>4</v>
      </c>
      <c r="C1682" t="s">
        <v>6912</v>
      </c>
      <c r="D1682" t="s">
        <v>1702</v>
      </c>
      <c r="H1682" t="str">
        <f>INDEX('Vensim Variables'!$B:$B,MATCH(EPS!$B1682,'Vensim Variables'!$A:$A,0))</f>
        <v>g pollutant</v>
      </c>
      <c r="I1682" t="str">
        <f t="shared" si="52"/>
        <v>CO2</v>
      </c>
      <c r="J1682">
        <f>INDEX(NoSettings!$C:$C,MATCH(EPS!$A1682,NoSettings!$A:$A,0))</f>
        <v>7700000000000</v>
      </c>
      <c r="K1682">
        <f>INDEX(GWP!$C$2:$C$13,MATCH(EPS!I1682,GWP!$B$2:$B$13,0))</f>
        <v>1</v>
      </c>
      <c r="L1682" s="5">
        <f t="shared" si="53"/>
        <v>7.7</v>
      </c>
    </row>
    <row r="1683" spans="1:12" hidden="1" x14ac:dyDescent="0.35">
      <c r="A1683" t="s">
        <v>3313</v>
      </c>
      <c r="B1683" t="s">
        <v>4</v>
      </c>
      <c r="C1683" t="s">
        <v>6912</v>
      </c>
      <c r="D1683" t="s">
        <v>1705</v>
      </c>
      <c r="H1683" t="str">
        <f>INDEX('Vensim Variables'!$B:$B,MATCH(EPS!$B1683,'Vensim Variables'!$A:$A,0))</f>
        <v>g pollutant</v>
      </c>
      <c r="I1683" t="str">
        <f t="shared" si="52"/>
        <v>VOC</v>
      </c>
      <c r="J1683">
        <f>INDEX(NoSettings!$C:$C,MATCH(EPS!$A1683,NoSettings!$A:$A,0))</f>
        <v>444200000000</v>
      </c>
      <c r="K1683">
        <f>INDEX(GWP!$C$2:$C$13,MATCH(EPS!I1683,GWP!$B$2:$B$13,0))</f>
        <v>0</v>
      </c>
      <c r="L1683" s="5">
        <f t="shared" si="53"/>
        <v>0</v>
      </c>
    </row>
    <row r="1684" spans="1:12" hidden="1" x14ac:dyDescent="0.35">
      <c r="A1684" t="s">
        <v>3314</v>
      </c>
      <c r="B1684" t="s">
        <v>4</v>
      </c>
      <c r="C1684" t="s">
        <v>6912</v>
      </c>
      <c r="D1684" t="s">
        <v>1706</v>
      </c>
      <c r="H1684" t="str">
        <f>INDEX('Vensim Variables'!$B:$B,MATCH(EPS!$B1684,'Vensim Variables'!$A:$A,0))</f>
        <v>g pollutant</v>
      </c>
      <c r="I1684" t="str">
        <f t="shared" si="52"/>
        <v>CO</v>
      </c>
      <c r="J1684">
        <f>INDEX(NoSettings!$C:$C,MATCH(EPS!$A1684,NoSettings!$A:$A,0))</f>
        <v>2242000000000</v>
      </c>
      <c r="K1684">
        <f>INDEX(GWP!$C$2:$C$13,MATCH(EPS!I1684,GWP!$B$2:$B$13,0))</f>
        <v>0</v>
      </c>
      <c r="L1684" s="5">
        <f t="shared" si="53"/>
        <v>0</v>
      </c>
    </row>
    <row r="1685" spans="1:12" hidden="1" x14ac:dyDescent="0.35">
      <c r="A1685" t="s">
        <v>3315</v>
      </c>
      <c r="B1685" t="s">
        <v>4</v>
      </c>
      <c r="C1685" t="s">
        <v>6912</v>
      </c>
      <c r="D1685" t="s">
        <v>1707</v>
      </c>
      <c r="H1685" t="str">
        <f>INDEX('Vensim Variables'!$B:$B,MATCH(EPS!$B1685,'Vensim Variables'!$A:$A,0))</f>
        <v>g pollutant</v>
      </c>
      <c r="I1685" t="str">
        <f t="shared" si="52"/>
        <v>NOx</v>
      </c>
      <c r="J1685">
        <f>INDEX(NoSettings!$C:$C,MATCH(EPS!$A1685,NoSettings!$A:$A,0))</f>
        <v>224200000000</v>
      </c>
      <c r="K1685">
        <f>INDEX(GWP!$C$2:$C$13,MATCH(EPS!I1685,GWP!$B$2:$B$13,0))</f>
        <v>0</v>
      </c>
      <c r="L1685" s="5">
        <f t="shared" si="53"/>
        <v>0</v>
      </c>
    </row>
    <row r="1686" spans="1:12" hidden="1" x14ac:dyDescent="0.35">
      <c r="A1686" t="s">
        <v>3316</v>
      </c>
      <c r="B1686" t="s">
        <v>4</v>
      </c>
      <c r="C1686" t="s">
        <v>6912</v>
      </c>
      <c r="D1686" t="s">
        <v>1708</v>
      </c>
      <c r="H1686" t="str">
        <f>INDEX('Vensim Variables'!$B:$B,MATCH(EPS!$B1686,'Vensim Variables'!$A:$A,0))</f>
        <v>g pollutant</v>
      </c>
      <c r="I1686" t="str">
        <f t="shared" si="52"/>
        <v>PM10</v>
      </c>
      <c r="J1686">
        <f>INDEX(NoSettings!$C:$C,MATCH(EPS!$A1686,NoSettings!$A:$A,0))</f>
        <v>22110000000</v>
      </c>
      <c r="K1686">
        <f>INDEX(GWP!$C$2:$C$13,MATCH(EPS!I1686,GWP!$B$2:$B$13,0))</f>
        <v>0</v>
      </c>
      <c r="L1686" s="5">
        <f t="shared" si="53"/>
        <v>0</v>
      </c>
    </row>
    <row r="1687" spans="1:12" hidden="1" x14ac:dyDescent="0.35">
      <c r="A1687" t="s">
        <v>3317</v>
      </c>
      <c r="B1687" t="s">
        <v>4</v>
      </c>
      <c r="C1687" t="s">
        <v>6912</v>
      </c>
      <c r="D1687" t="s">
        <v>1709</v>
      </c>
      <c r="H1687" t="str">
        <f>INDEX('Vensim Variables'!$B:$B,MATCH(EPS!$B1687,'Vensim Variables'!$A:$A,0))</f>
        <v>g pollutant</v>
      </c>
      <c r="I1687" t="str">
        <f t="shared" si="52"/>
        <v>PM25</v>
      </c>
      <c r="J1687">
        <f>INDEX(NoSettings!$C:$C,MATCH(EPS!$A1687,NoSettings!$A:$A,0))</f>
        <v>20830000000</v>
      </c>
      <c r="K1687">
        <f>INDEX(GWP!$C$2:$C$13,MATCH(EPS!I1687,GWP!$B$2:$B$13,0))</f>
        <v>0</v>
      </c>
      <c r="L1687" s="5">
        <f t="shared" si="53"/>
        <v>0</v>
      </c>
    </row>
    <row r="1688" spans="1:12" hidden="1" x14ac:dyDescent="0.35">
      <c r="A1688" t="s">
        <v>3318</v>
      </c>
      <c r="B1688" t="s">
        <v>4</v>
      </c>
      <c r="C1688" t="s">
        <v>6912</v>
      </c>
      <c r="D1688" t="s">
        <v>1710</v>
      </c>
      <c r="H1688" t="str">
        <f>INDEX('Vensim Variables'!$B:$B,MATCH(EPS!$B1688,'Vensim Variables'!$A:$A,0))</f>
        <v>g pollutant</v>
      </c>
      <c r="I1688" t="str">
        <f t="shared" si="52"/>
        <v>SOx</v>
      </c>
      <c r="J1688">
        <f>INDEX(NoSettings!$C:$C,MATCH(EPS!$A1688,NoSettings!$A:$A,0))</f>
        <v>693200000</v>
      </c>
      <c r="K1688">
        <f>INDEX(GWP!$C$2:$C$13,MATCH(EPS!I1688,GWP!$B$2:$B$13,0))</f>
        <v>0</v>
      </c>
      <c r="L1688" s="5">
        <f t="shared" si="53"/>
        <v>0</v>
      </c>
    </row>
    <row r="1689" spans="1:12" hidden="1" x14ac:dyDescent="0.35">
      <c r="A1689" t="s">
        <v>3319</v>
      </c>
      <c r="B1689" t="s">
        <v>4</v>
      </c>
      <c r="C1689" t="s">
        <v>6912</v>
      </c>
      <c r="D1689" t="s">
        <v>1711</v>
      </c>
      <c r="H1689" t="str">
        <f>INDEX('Vensim Variables'!$B:$B,MATCH(EPS!$B1689,'Vensim Variables'!$A:$A,0))</f>
        <v>g pollutant</v>
      </c>
      <c r="I1689" t="str">
        <f t="shared" si="52"/>
        <v>BC</v>
      </c>
      <c r="J1689">
        <f>INDEX(NoSettings!$C:$C,MATCH(EPS!$A1689,NoSettings!$A:$A,0))</f>
        <v>10820000000</v>
      </c>
      <c r="K1689">
        <f>INDEX(GWP!$C$2:$C$13,MATCH(EPS!I1689,GWP!$B$2:$B$13,0))</f>
        <v>0</v>
      </c>
      <c r="L1689" s="5">
        <f t="shared" si="53"/>
        <v>0</v>
      </c>
    </row>
    <row r="1690" spans="1:12" hidden="1" x14ac:dyDescent="0.35">
      <c r="A1690" t="s">
        <v>3320</v>
      </c>
      <c r="B1690" t="s">
        <v>4</v>
      </c>
      <c r="C1690" t="s">
        <v>6912</v>
      </c>
      <c r="D1690" t="s">
        <v>1712</v>
      </c>
      <c r="H1690" t="str">
        <f>INDEX('Vensim Variables'!$B:$B,MATCH(EPS!$B1690,'Vensim Variables'!$A:$A,0))</f>
        <v>g pollutant</v>
      </c>
      <c r="I1690" t="str">
        <f t="shared" si="52"/>
        <v>OC</v>
      </c>
      <c r="J1690">
        <f>INDEX(NoSettings!$C:$C,MATCH(EPS!$A1690,NoSettings!$A:$A,0))</f>
        <v>5930000000</v>
      </c>
      <c r="K1690">
        <f>INDEX(GWP!$C$2:$C$13,MATCH(EPS!I1690,GWP!$B$2:$B$13,0))</f>
        <v>0</v>
      </c>
      <c r="L1690" s="5">
        <f t="shared" si="53"/>
        <v>0</v>
      </c>
    </row>
    <row r="1691" spans="1:12" x14ac:dyDescent="0.35">
      <c r="A1691" t="s">
        <v>3321</v>
      </c>
      <c r="B1691" t="s">
        <v>4</v>
      </c>
      <c r="C1691" t="s">
        <v>6912</v>
      </c>
      <c r="D1691" t="s">
        <v>1713</v>
      </c>
      <c r="H1691" t="str">
        <f>INDEX('Vensim Variables'!$B:$B,MATCH(EPS!$B1691,'Vensim Variables'!$A:$A,0))</f>
        <v>g pollutant</v>
      </c>
      <c r="I1691" t="str">
        <f t="shared" si="52"/>
        <v>CH4</v>
      </c>
      <c r="J1691">
        <f>INDEX(NoSettings!$C:$C,MATCH(EPS!$A1691,NoSettings!$A:$A,0))</f>
        <v>10040000000000</v>
      </c>
      <c r="K1691">
        <f>INDEX(GWP!$C$2:$C$13,MATCH(EPS!I1691,GWP!$B$2:$B$13,0))</f>
        <v>25</v>
      </c>
      <c r="L1691" s="5">
        <f t="shared" si="53"/>
        <v>251</v>
      </c>
    </row>
    <row r="1692" spans="1:12" x14ac:dyDescent="0.35">
      <c r="A1692" t="s">
        <v>3322</v>
      </c>
      <c r="B1692" t="s">
        <v>4</v>
      </c>
      <c r="C1692" t="s">
        <v>6912</v>
      </c>
      <c r="D1692" t="s">
        <v>1714</v>
      </c>
      <c r="H1692" t="str">
        <f>INDEX('Vensim Variables'!$B:$B,MATCH(EPS!$B1692,'Vensim Variables'!$A:$A,0))</f>
        <v>g pollutant</v>
      </c>
      <c r="I1692" t="str">
        <f t="shared" si="52"/>
        <v>N2O</v>
      </c>
      <c r="J1692">
        <f>INDEX(NoSettings!$C:$C,MATCH(EPS!$A1692,NoSettings!$A:$A,0))</f>
        <v>1128000000000</v>
      </c>
      <c r="K1692">
        <f>INDEX(GWP!$C$2:$C$13,MATCH(EPS!I1692,GWP!$B$2:$B$13,0))</f>
        <v>298</v>
      </c>
      <c r="L1692" s="5">
        <f t="shared" si="53"/>
        <v>336.14400000000001</v>
      </c>
    </row>
    <row r="1693" spans="1:12" x14ac:dyDescent="0.35">
      <c r="A1693" t="s">
        <v>3323</v>
      </c>
      <c r="B1693" t="s">
        <v>4</v>
      </c>
      <c r="C1693" t="s">
        <v>6912</v>
      </c>
      <c r="D1693" t="s">
        <v>1715</v>
      </c>
      <c r="H1693" t="str">
        <f>INDEX('Vensim Variables'!$B:$B,MATCH(EPS!$B1693,'Vensim Variables'!$A:$A,0))</f>
        <v>g pollutant</v>
      </c>
      <c r="I1693" t="str">
        <f t="shared" si="52"/>
        <v>F gases</v>
      </c>
      <c r="J1693">
        <f>INDEX(NoSettings!$C:$C,MATCH(EPS!$A1693,NoSettings!$A:$A,0))</f>
        <v>0</v>
      </c>
      <c r="K1693">
        <f>INDEX(GWP!$C$2:$C$13,MATCH(EPS!I1693,GWP!$B$2:$B$13,0))</f>
        <v>1</v>
      </c>
      <c r="L1693" s="5">
        <f t="shared" si="53"/>
        <v>0</v>
      </c>
    </row>
    <row r="1694" spans="1:12" hidden="1" x14ac:dyDescent="0.35">
      <c r="A1694" t="s">
        <v>3324</v>
      </c>
      <c r="B1694" t="s">
        <v>4</v>
      </c>
      <c r="C1694" t="s">
        <v>6913</v>
      </c>
      <c r="D1694" t="s">
        <v>1702</v>
      </c>
      <c r="H1694" t="str">
        <f>INDEX('Vensim Variables'!$B:$B,MATCH(EPS!$B1694,'Vensim Variables'!$A:$A,0))</f>
        <v>g pollutant</v>
      </c>
      <c r="I1694" t="str">
        <f t="shared" si="52"/>
        <v>CO2</v>
      </c>
      <c r="J1694">
        <f>INDEX(NoSettings!$C:$C,MATCH(EPS!$A1694,NoSettings!$A:$A,0))</f>
        <v>2200000000000</v>
      </c>
      <c r="K1694">
        <f>INDEX(GWP!$C$2:$C$13,MATCH(EPS!I1694,GWP!$B$2:$B$13,0))</f>
        <v>1</v>
      </c>
      <c r="L1694" s="5">
        <f t="shared" si="53"/>
        <v>2.2000000000000002</v>
      </c>
    </row>
    <row r="1695" spans="1:12" hidden="1" x14ac:dyDescent="0.35">
      <c r="A1695" t="s">
        <v>3325</v>
      </c>
      <c r="B1695" t="s">
        <v>4</v>
      </c>
      <c r="C1695" t="s">
        <v>6913</v>
      </c>
      <c r="D1695" t="s">
        <v>1705</v>
      </c>
      <c r="H1695" t="str">
        <f>INDEX('Vensim Variables'!$B:$B,MATCH(EPS!$B1695,'Vensim Variables'!$A:$A,0))</f>
        <v>g pollutant</v>
      </c>
      <c r="I1695" t="str">
        <f t="shared" si="52"/>
        <v>VOC</v>
      </c>
      <c r="J1695">
        <f>INDEX(NoSettings!$C:$C,MATCH(EPS!$A1695,NoSettings!$A:$A,0))</f>
        <v>22840000000</v>
      </c>
      <c r="K1695">
        <f>INDEX(GWP!$C$2:$C$13,MATCH(EPS!I1695,GWP!$B$2:$B$13,0))</f>
        <v>0</v>
      </c>
      <c r="L1695" s="5">
        <f t="shared" si="53"/>
        <v>0</v>
      </c>
    </row>
    <row r="1696" spans="1:12" hidden="1" x14ac:dyDescent="0.35">
      <c r="A1696" t="s">
        <v>3326</v>
      </c>
      <c r="B1696" t="s">
        <v>4</v>
      </c>
      <c r="C1696" t="s">
        <v>6913</v>
      </c>
      <c r="D1696" t="s">
        <v>1706</v>
      </c>
      <c r="H1696" t="str">
        <f>INDEX('Vensim Variables'!$B:$B,MATCH(EPS!$B1696,'Vensim Variables'!$A:$A,0))</f>
        <v>g pollutant</v>
      </c>
      <c r="I1696" t="str">
        <f t="shared" si="52"/>
        <v>CO</v>
      </c>
      <c r="J1696">
        <f>INDEX(NoSettings!$C:$C,MATCH(EPS!$A1696,NoSettings!$A:$A,0))</f>
        <v>230000000000</v>
      </c>
      <c r="K1696">
        <f>INDEX(GWP!$C$2:$C$13,MATCH(EPS!I1696,GWP!$B$2:$B$13,0))</f>
        <v>0</v>
      </c>
      <c r="L1696" s="5">
        <f t="shared" si="53"/>
        <v>0</v>
      </c>
    </row>
    <row r="1697" spans="1:12" hidden="1" x14ac:dyDescent="0.35">
      <c r="A1697" t="s">
        <v>3327</v>
      </c>
      <c r="B1697" t="s">
        <v>4</v>
      </c>
      <c r="C1697" t="s">
        <v>6913</v>
      </c>
      <c r="D1697" t="s">
        <v>1707</v>
      </c>
      <c r="H1697" t="str">
        <f>INDEX('Vensim Variables'!$B:$B,MATCH(EPS!$B1697,'Vensim Variables'!$A:$A,0))</f>
        <v>g pollutant</v>
      </c>
      <c r="I1697" t="str">
        <f t="shared" si="52"/>
        <v>NOx</v>
      </c>
      <c r="J1697">
        <f>INDEX(NoSettings!$C:$C,MATCH(EPS!$A1697,NoSettings!$A:$A,0))</f>
        <v>40390000000</v>
      </c>
      <c r="K1697">
        <f>INDEX(GWP!$C$2:$C$13,MATCH(EPS!I1697,GWP!$B$2:$B$13,0))</f>
        <v>0</v>
      </c>
      <c r="L1697" s="5">
        <f t="shared" si="53"/>
        <v>0</v>
      </c>
    </row>
    <row r="1698" spans="1:12" hidden="1" x14ac:dyDescent="0.35">
      <c r="A1698" t="s">
        <v>3328</v>
      </c>
      <c r="B1698" t="s">
        <v>4</v>
      </c>
      <c r="C1698" t="s">
        <v>6913</v>
      </c>
      <c r="D1698" t="s">
        <v>1708</v>
      </c>
      <c r="H1698" t="str">
        <f>INDEX('Vensim Variables'!$B:$B,MATCH(EPS!$B1698,'Vensim Variables'!$A:$A,0))</f>
        <v>g pollutant</v>
      </c>
      <c r="I1698" t="str">
        <f t="shared" si="52"/>
        <v>PM10</v>
      </c>
      <c r="J1698">
        <f>INDEX(NoSettings!$C:$C,MATCH(EPS!$A1698,NoSettings!$A:$A,0))</f>
        <v>440400000000</v>
      </c>
      <c r="K1698">
        <f>INDEX(GWP!$C$2:$C$13,MATCH(EPS!I1698,GWP!$B$2:$B$13,0))</f>
        <v>0</v>
      </c>
      <c r="L1698" s="5">
        <f t="shared" si="53"/>
        <v>0</v>
      </c>
    </row>
    <row r="1699" spans="1:12" hidden="1" x14ac:dyDescent="0.35">
      <c r="A1699" t="s">
        <v>3329</v>
      </c>
      <c r="B1699" t="s">
        <v>4</v>
      </c>
      <c r="C1699" t="s">
        <v>6913</v>
      </c>
      <c r="D1699" t="s">
        <v>1709</v>
      </c>
      <c r="H1699" t="str">
        <f>INDEX('Vensim Variables'!$B:$B,MATCH(EPS!$B1699,'Vensim Variables'!$A:$A,0))</f>
        <v>g pollutant</v>
      </c>
      <c r="I1699" t="str">
        <f t="shared" si="52"/>
        <v>PM25</v>
      </c>
      <c r="J1699">
        <f>INDEX(NoSettings!$C:$C,MATCH(EPS!$A1699,NoSettings!$A:$A,0))</f>
        <v>60240000000</v>
      </c>
      <c r="K1699">
        <f>INDEX(GWP!$C$2:$C$13,MATCH(EPS!I1699,GWP!$B$2:$B$13,0))</f>
        <v>0</v>
      </c>
      <c r="L1699" s="5">
        <f t="shared" si="53"/>
        <v>0</v>
      </c>
    </row>
    <row r="1700" spans="1:12" hidden="1" x14ac:dyDescent="0.35">
      <c r="A1700" t="s">
        <v>3330</v>
      </c>
      <c r="B1700" t="s">
        <v>4</v>
      </c>
      <c r="C1700" t="s">
        <v>6913</v>
      </c>
      <c r="D1700" t="s">
        <v>1710</v>
      </c>
      <c r="H1700" t="str">
        <f>INDEX('Vensim Variables'!$B:$B,MATCH(EPS!$B1700,'Vensim Variables'!$A:$A,0))</f>
        <v>g pollutant</v>
      </c>
      <c r="I1700" t="str">
        <f t="shared" si="52"/>
        <v>SOx</v>
      </c>
      <c r="J1700">
        <f>INDEX(NoSettings!$C:$C,MATCH(EPS!$A1700,NoSettings!$A:$A,0))</f>
        <v>976100000</v>
      </c>
      <c r="K1700">
        <f>INDEX(GWP!$C$2:$C$13,MATCH(EPS!I1700,GWP!$B$2:$B$13,0))</f>
        <v>0</v>
      </c>
      <c r="L1700" s="5">
        <f t="shared" si="53"/>
        <v>0</v>
      </c>
    </row>
    <row r="1701" spans="1:12" hidden="1" x14ac:dyDescent="0.35">
      <c r="A1701" t="s">
        <v>3331</v>
      </c>
      <c r="B1701" t="s">
        <v>4</v>
      </c>
      <c r="C1701" t="s">
        <v>6913</v>
      </c>
      <c r="D1701" t="s">
        <v>1711</v>
      </c>
      <c r="H1701" t="str">
        <f>INDEX('Vensim Variables'!$B:$B,MATCH(EPS!$B1701,'Vensim Variables'!$A:$A,0))</f>
        <v>g pollutant</v>
      </c>
      <c r="I1701" t="str">
        <f t="shared" si="52"/>
        <v>BC</v>
      </c>
      <c r="J1701">
        <f>INDEX(NoSettings!$C:$C,MATCH(EPS!$A1701,NoSettings!$A:$A,0))</f>
        <v>1072000000</v>
      </c>
      <c r="K1701">
        <f>INDEX(GWP!$C$2:$C$13,MATCH(EPS!I1701,GWP!$B$2:$B$13,0))</f>
        <v>0</v>
      </c>
      <c r="L1701" s="5">
        <f t="shared" si="53"/>
        <v>0</v>
      </c>
    </row>
    <row r="1702" spans="1:12" hidden="1" x14ac:dyDescent="0.35">
      <c r="A1702" t="s">
        <v>3332</v>
      </c>
      <c r="B1702" t="s">
        <v>4</v>
      </c>
      <c r="C1702" t="s">
        <v>6913</v>
      </c>
      <c r="D1702" t="s">
        <v>1712</v>
      </c>
      <c r="H1702" t="str">
        <f>INDEX('Vensim Variables'!$B:$B,MATCH(EPS!$B1702,'Vensim Variables'!$A:$A,0))</f>
        <v>g pollutant</v>
      </c>
      <c r="I1702" t="str">
        <f t="shared" si="52"/>
        <v>OC</v>
      </c>
      <c r="J1702">
        <f>INDEX(NoSettings!$C:$C,MATCH(EPS!$A1702,NoSettings!$A:$A,0))</f>
        <v>897900000</v>
      </c>
      <c r="K1702">
        <f>INDEX(GWP!$C$2:$C$13,MATCH(EPS!I1702,GWP!$B$2:$B$13,0))</f>
        <v>0</v>
      </c>
      <c r="L1702" s="5">
        <f t="shared" si="53"/>
        <v>0</v>
      </c>
    </row>
    <row r="1703" spans="1:12" hidden="1" x14ac:dyDescent="0.35">
      <c r="A1703" t="s">
        <v>3333</v>
      </c>
      <c r="B1703" t="s">
        <v>4</v>
      </c>
      <c r="C1703" t="s">
        <v>6913</v>
      </c>
      <c r="D1703" t="s">
        <v>1713</v>
      </c>
      <c r="H1703" t="str">
        <f>INDEX('Vensim Variables'!$B:$B,MATCH(EPS!$B1703,'Vensim Variables'!$A:$A,0))</f>
        <v>g pollutant</v>
      </c>
      <c r="I1703" t="str">
        <f t="shared" si="52"/>
        <v>CH4</v>
      </c>
      <c r="J1703">
        <f>INDEX(NoSettings!$C:$C,MATCH(EPS!$A1703,NoSettings!$A:$A,0))</f>
        <v>1880000000000</v>
      </c>
      <c r="K1703">
        <f>INDEX(GWP!$C$2:$C$13,MATCH(EPS!I1703,GWP!$B$2:$B$13,0))</f>
        <v>25</v>
      </c>
      <c r="L1703" s="5">
        <f t="shared" si="53"/>
        <v>47</v>
      </c>
    </row>
    <row r="1704" spans="1:12" hidden="1" x14ac:dyDescent="0.35">
      <c r="A1704" t="s">
        <v>3334</v>
      </c>
      <c r="B1704" t="s">
        <v>4</v>
      </c>
      <c r="C1704" t="s">
        <v>6913</v>
      </c>
      <c r="D1704" t="s">
        <v>1714</v>
      </c>
      <c r="H1704" t="str">
        <f>INDEX('Vensim Variables'!$B:$B,MATCH(EPS!$B1704,'Vensim Variables'!$A:$A,0))</f>
        <v>g pollutant</v>
      </c>
      <c r="I1704" t="str">
        <f t="shared" si="52"/>
        <v>N2O</v>
      </c>
      <c r="J1704">
        <f>INDEX(NoSettings!$C:$C,MATCH(EPS!$A1704,NoSettings!$A:$A,0))</f>
        <v>0</v>
      </c>
      <c r="K1704">
        <f>INDEX(GWP!$C$2:$C$13,MATCH(EPS!I1704,GWP!$B$2:$B$13,0))</f>
        <v>298</v>
      </c>
      <c r="L1704" s="5">
        <f t="shared" si="53"/>
        <v>0</v>
      </c>
    </row>
    <row r="1705" spans="1:12" hidden="1" x14ac:dyDescent="0.35">
      <c r="A1705" t="s">
        <v>3335</v>
      </c>
      <c r="B1705" t="s">
        <v>4</v>
      </c>
      <c r="C1705" t="s">
        <v>6913</v>
      </c>
      <c r="D1705" t="s">
        <v>1715</v>
      </c>
      <c r="H1705" t="str">
        <f>INDEX('Vensim Variables'!$B:$B,MATCH(EPS!$B1705,'Vensim Variables'!$A:$A,0))</f>
        <v>g pollutant</v>
      </c>
      <c r="I1705" t="str">
        <f t="shared" si="52"/>
        <v>F gases</v>
      </c>
      <c r="J1705">
        <f>INDEX(NoSettings!$C:$C,MATCH(EPS!$A1705,NoSettings!$A:$A,0))</f>
        <v>0</v>
      </c>
      <c r="K1705">
        <f>INDEX(GWP!$C$2:$C$13,MATCH(EPS!I1705,GWP!$B$2:$B$13,0))</f>
        <v>1</v>
      </c>
      <c r="L1705" s="5">
        <f t="shared" si="53"/>
        <v>0</v>
      </c>
    </row>
    <row r="1706" spans="1:12" hidden="1" x14ac:dyDescent="0.35">
      <c r="A1706" t="s">
        <v>3336</v>
      </c>
      <c r="B1706" t="s">
        <v>4</v>
      </c>
      <c r="C1706" t="s">
        <v>6914</v>
      </c>
      <c r="D1706" t="s">
        <v>1702</v>
      </c>
      <c r="H1706" t="str">
        <f>INDEX('Vensim Variables'!$B:$B,MATCH(EPS!$B1706,'Vensim Variables'!$A:$A,0))</f>
        <v>g pollutant</v>
      </c>
      <c r="I1706" t="str">
        <f t="shared" si="52"/>
        <v>CO2</v>
      </c>
      <c r="J1706">
        <f>INDEX(NoSettings!$C:$C,MATCH(EPS!$A1706,NoSettings!$A:$A,0))</f>
        <v>63500000000000</v>
      </c>
      <c r="K1706">
        <f>INDEX(GWP!$C$2:$C$13,MATCH(EPS!I1706,GWP!$B$2:$B$13,0))</f>
        <v>1</v>
      </c>
      <c r="L1706" s="5">
        <f t="shared" si="53"/>
        <v>63.5</v>
      </c>
    </row>
    <row r="1707" spans="1:12" hidden="1" x14ac:dyDescent="0.35">
      <c r="A1707" t="s">
        <v>3337</v>
      </c>
      <c r="B1707" t="s">
        <v>4</v>
      </c>
      <c r="C1707" t="s">
        <v>6914</v>
      </c>
      <c r="D1707" t="s">
        <v>1705</v>
      </c>
      <c r="H1707" t="str">
        <f>INDEX('Vensim Variables'!$B:$B,MATCH(EPS!$B1707,'Vensim Variables'!$A:$A,0))</f>
        <v>g pollutant</v>
      </c>
      <c r="I1707" t="str">
        <f t="shared" si="52"/>
        <v>VOC</v>
      </c>
      <c r="J1707">
        <f>INDEX(NoSettings!$C:$C,MATCH(EPS!$A1707,NoSettings!$A:$A,0))</f>
        <v>2421000000000</v>
      </c>
      <c r="K1707">
        <f>INDEX(GWP!$C$2:$C$13,MATCH(EPS!I1707,GWP!$B$2:$B$13,0))</f>
        <v>0</v>
      </c>
      <c r="L1707" s="5">
        <f t="shared" si="53"/>
        <v>0</v>
      </c>
    </row>
    <row r="1708" spans="1:12" hidden="1" x14ac:dyDescent="0.35">
      <c r="A1708" t="s">
        <v>3338</v>
      </c>
      <c r="B1708" t="s">
        <v>4</v>
      </c>
      <c r="C1708" t="s">
        <v>6914</v>
      </c>
      <c r="D1708" t="s">
        <v>1706</v>
      </c>
      <c r="H1708" t="str">
        <f>INDEX('Vensim Variables'!$B:$B,MATCH(EPS!$B1708,'Vensim Variables'!$A:$A,0))</f>
        <v>g pollutant</v>
      </c>
      <c r="I1708" t="str">
        <f t="shared" si="52"/>
        <v>CO</v>
      </c>
      <c r="J1708">
        <f>INDEX(NoSettings!$C:$C,MATCH(EPS!$A1708,NoSettings!$A:$A,0))</f>
        <v>870400000000</v>
      </c>
      <c r="K1708">
        <f>INDEX(GWP!$C$2:$C$13,MATCH(EPS!I1708,GWP!$B$2:$B$13,0))</f>
        <v>0</v>
      </c>
      <c r="L1708" s="5">
        <f t="shared" si="53"/>
        <v>0</v>
      </c>
    </row>
    <row r="1709" spans="1:12" hidden="1" x14ac:dyDescent="0.35">
      <c r="A1709" t="s">
        <v>3339</v>
      </c>
      <c r="B1709" t="s">
        <v>4</v>
      </c>
      <c r="C1709" t="s">
        <v>6914</v>
      </c>
      <c r="D1709" t="s">
        <v>1707</v>
      </c>
      <c r="H1709" t="str">
        <f>INDEX('Vensim Variables'!$B:$B,MATCH(EPS!$B1709,'Vensim Variables'!$A:$A,0))</f>
        <v>g pollutant</v>
      </c>
      <c r="I1709" t="str">
        <f t="shared" si="52"/>
        <v>NOx</v>
      </c>
      <c r="J1709">
        <f>INDEX(NoSettings!$C:$C,MATCH(EPS!$A1709,NoSettings!$A:$A,0))</f>
        <v>619700000000</v>
      </c>
      <c r="K1709">
        <f>INDEX(GWP!$C$2:$C$13,MATCH(EPS!I1709,GWP!$B$2:$B$13,0))</f>
        <v>0</v>
      </c>
      <c r="L1709" s="5">
        <f t="shared" si="53"/>
        <v>0</v>
      </c>
    </row>
    <row r="1710" spans="1:12" hidden="1" x14ac:dyDescent="0.35">
      <c r="A1710" t="s">
        <v>3340</v>
      </c>
      <c r="B1710" t="s">
        <v>4</v>
      </c>
      <c r="C1710" t="s">
        <v>6914</v>
      </c>
      <c r="D1710" t="s">
        <v>1708</v>
      </c>
      <c r="H1710" t="str">
        <f>INDEX('Vensim Variables'!$B:$B,MATCH(EPS!$B1710,'Vensim Variables'!$A:$A,0))</f>
        <v>g pollutant</v>
      </c>
      <c r="I1710" t="str">
        <f t="shared" si="52"/>
        <v>PM10</v>
      </c>
      <c r="J1710">
        <f>INDEX(NoSettings!$C:$C,MATCH(EPS!$A1710,NoSettings!$A:$A,0))</f>
        <v>14670000000</v>
      </c>
      <c r="K1710">
        <f>INDEX(GWP!$C$2:$C$13,MATCH(EPS!I1710,GWP!$B$2:$B$13,0))</f>
        <v>0</v>
      </c>
      <c r="L1710" s="5">
        <f t="shared" si="53"/>
        <v>0</v>
      </c>
    </row>
    <row r="1711" spans="1:12" hidden="1" x14ac:dyDescent="0.35">
      <c r="A1711" t="s">
        <v>3341</v>
      </c>
      <c r="B1711" t="s">
        <v>4</v>
      </c>
      <c r="C1711" t="s">
        <v>6914</v>
      </c>
      <c r="D1711" t="s">
        <v>1709</v>
      </c>
      <c r="H1711" t="str">
        <f>INDEX('Vensim Variables'!$B:$B,MATCH(EPS!$B1711,'Vensim Variables'!$A:$A,0))</f>
        <v>g pollutant</v>
      </c>
      <c r="I1711" t="str">
        <f t="shared" si="52"/>
        <v>PM25</v>
      </c>
      <c r="J1711">
        <f>INDEX(NoSettings!$C:$C,MATCH(EPS!$A1711,NoSettings!$A:$A,0))</f>
        <v>14200000000</v>
      </c>
      <c r="K1711">
        <f>INDEX(GWP!$C$2:$C$13,MATCH(EPS!I1711,GWP!$B$2:$B$13,0))</f>
        <v>0</v>
      </c>
      <c r="L1711" s="5">
        <f t="shared" si="53"/>
        <v>0</v>
      </c>
    </row>
    <row r="1712" spans="1:12" hidden="1" x14ac:dyDescent="0.35">
      <c r="A1712" t="s">
        <v>3342</v>
      </c>
      <c r="B1712" t="s">
        <v>4</v>
      </c>
      <c r="C1712" t="s">
        <v>6914</v>
      </c>
      <c r="D1712" t="s">
        <v>1710</v>
      </c>
      <c r="H1712" t="str">
        <f>INDEX('Vensim Variables'!$B:$B,MATCH(EPS!$B1712,'Vensim Variables'!$A:$A,0))</f>
        <v>g pollutant</v>
      </c>
      <c r="I1712" t="str">
        <f t="shared" si="52"/>
        <v>SOx</v>
      </c>
      <c r="J1712">
        <f>INDEX(NoSettings!$C:$C,MATCH(EPS!$A1712,NoSettings!$A:$A,0))</f>
        <v>61420000000</v>
      </c>
      <c r="K1712">
        <f>INDEX(GWP!$C$2:$C$13,MATCH(EPS!I1712,GWP!$B$2:$B$13,0))</f>
        <v>0</v>
      </c>
      <c r="L1712" s="5">
        <f t="shared" si="53"/>
        <v>0</v>
      </c>
    </row>
    <row r="1713" spans="1:12" hidden="1" x14ac:dyDescent="0.35">
      <c r="A1713" t="s">
        <v>3343</v>
      </c>
      <c r="B1713" t="s">
        <v>4</v>
      </c>
      <c r="C1713" t="s">
        <v>6914</v>
      </c>
      <c r="D1713" t="s">
        <v>1711</v>
      </c>
      <c r="H1713" t="str">
        <f>INDEX('Vensim Variables'!$B:$B,MATCH(EPS!$B1713,'Vensim Variables'!$A:$A,0))</f>
        <v>g pollutant</v>
      </c>
      <c r="I1713" t="str">
        <f t="shared" si="52"/>
        <v>BC</v>
      </c>
      <c r="J1713">
        <f>INDEX(NoSettings!$C:$C,MATCH(EPS!$A1713,NoSettings!$A:$A,0))</f>
        <v>1825000000</v>
      </c>
      <c r="K1713">
        <f>INDEX(GWP!$C$2:$C$13,MATCH(EPS!I1713,GWP!$B$2:$B$13,0))</f>
        <v>0</v>
      </c>
      <c r="L1713" s="5">
        <f t="shared" si="53"/>
        <v>0</v>
      </c>
    </row>
    <row r="1714" spans="1:12" hidden="1" x14ac:dyDescent="0.35">
      <c r="A1714" t="s">
        <v>3344</v>
      </c>
      <c r="B1714" t="s">
        <v>4</v>
      </c>
      <c r="C1714" t="s">
        <v>6914</v>
      </c>
      <c r="D1714" t="s">
        <v>1712</v>
      </c>
      <c r="H1714" t="str">
        <f>INDEX('Vensim Variables'!$B:$B,MATCH(EPS!$B1714,'Vensim Variables'!$A:$A,0))</f>
        <v>g pollutant</v>
      </c>
      <c r="I1714" t="str">
        <f t="shared" si="52"/>
        <v>OC</v>
      </c>
      <c r="J1714">
        <f>INDEX(NoSettings!$C:$C,MATCH(EPS!$A1714,NoSettings!$A:$A,0))</f>
        <v>4556000000</v>
      </c>
      <c r="K1714">
        <f>INDEX(GWP!$C$2:$C$13,MATCH(EPS!I1714,GWP!$B$2:$B$13,0))</f>
        <v>0</v>
      </c>
      <c r="L1714" s="5">
        <f t="shared" si="53"/>
        <v>0</v>
      </c>
    </row>
    <row r="1715" spans="1:12" hidden="1" x14ac:dyDescent="0.35">
      <c r="A1715" t="s">
        <v>3345</v>
      </c>
      <c r="B1715" t="s">
        <v>4</v>
      </c>
      <c r="C1715" t="s">
        <v>6914</v>
      </c>
      <c r="D1715" t="s">
        <v>1713</v>
      </c>
      <c r="H1715" t="str">
        <f>INDEX('Vensim Variables'!$B:$B,MATCH(EPS!$B1715,'Vensim Variables'!$A:$A,0))</f>
        <v>g pollutant</v>
      </c>
      <c r="I1715" t="str">
        <f t="shared" si="52"/>
        <v>CH4</v>
      </c>
      <c r="J1715">
        <f>INDEX(NoSettings!$C:$C,MATCH(EPS!$A1715,NoSettings!$A:$A,0))</f>
        <v>5844000000000</v>
      </c>
      <c r="K1715">
        <f>INDEX(GWP!$C$2:$C$13,MATCH(EPS!I1715,GWP!$B$2:$B$13,0))</f>
        <v>25</v>
      </c>
      <c r="L1715" s="5">
        <f t="shared" si="53"/>
        <v>146.1</v>
      </c>
    </row>
    <row r="1716" spans="1:12" hidden="1" x14ac:dyDescent="0.35">
      <c r="A1716" t="s">
        <v>3346</v>
      </c>
      <c r="B1716" t="s">
        <v>4</v>
      </c>
      <c r="C1716" t="s">
        <v>6914</v>
      </c>
      <c r="D1716" t="s">
        <v>1714</v>
      </c>
      <c r="H1716" t="str">
        <f>INDEX('Vensim Variables'!$B:$B,MATCH(EPS!$B1716,'Vensim Variables'!$A:$A,0))</f>
        <v>g pollutant</v>
      </c>
      <c r="I1716" t="str">
        <f t="shared" si="52"/>
        <v>N2O</v>
      </c>
      <c r="J1716">
        <f>INDEX(NoSettings!$C:$C,MATCH(EPS!$A1716,NoSettings!$A:$A,0))</f>
        <v>0</v>
      </c>
      <c r="K1716">
        <f>INDEX(GWP!$C$2:$C$13,MATCH(EPS!I1716,GWP!$B$2:$B$13,0))</f>
        <v>298</v>
      </c>
      <c r="L1716" s="5">
        <f t="shared" si="53"/>
        <v>0</v>
      </c>
    </row>
    <row r="1717" spans="1:12" hidden="1" x14ac:dyDescent="0.35">
      <c r="A1717" t="s">
        <v>3347</v>
      </c>
      <c r="B1717" t="s">
        <v>4</v>
      </c>
      <c r="C1717" t="s">
        <v>6914</v>
      </c>
      <c r="D1717" t="s">
        <v>1715</v>
      </c>
      <c r="H1717" t="str">
        <f>INDEX('Vensim Variables'!$B:$B,MATCH(EPS!$B1717,'Vensim Variables'!$A:$A,0))</f>
        <v>g pollutant</v>
      </c>
      <c r="I1717" t="str">
        <f t="shared" si="52"/>
        <v>F gases</v>
      </c>
      <c r="J1717">
        <f>INDEX(NoSettings!$C:$C,MATCH(EPS!$A1717,NoSettings!$A:$A,0))</f>
        <v>0</v>
      </c>
      <c r="K1717">
        <f>INDEX(GWP!$C$2:$C$13,MATCH(EPS!I1717,GWP!$B$2:$B$13,0))</f>
        <v>1</v>
      </c>
      <c r="L1717" s="5">
        <f t="shared" si="53"/>
        <v>0</v>
      </c>
    </row>
    <row r="1718" spans="1:12" hidden="1" x14ac:dyDescent="0.35">
      <c r="A1718" t="s">
        <v>3348</v>
      </c>
      <c r="B1718" t="s">
        <v>4</v>
      </c>
      <c r="C1718" t="s">
        <v>6915</v>
      </c>
      <c r="D1718" t="s">
        <v>1702</v>
      </c>
      <c r="H1718" t="str">
        <f>INDEX('Vensim Variables'!$B:$B,MATCH(EPS!$B1718,'Vensim Variables'!$A:$A,0))</f>
        <v>g pollutant</v>
      </c>
      <c r="I1718" t="str">
        <f t="shared" si="52"/>
        <v>CO2</v>
      </c>
      <c r="J1718">
        <f>INDEX(NoSettings!$C:$C,MATCH(EPS!$A1718,NoSettings!$A:$A,0))</f>
        <v>0</v>
      </c>
      <c r="K1718">
        <f>INDEX(GWP!$C$2:$C$13,MATCH(EPS!I1718,GWP!$B$2:$B$13,0))</f>
        <v>1</v>
      </c>
      <c r="L1718" s="5">
        <f t="shared" si="53"/>
        <v>0</v>
      </c>
    </row>
    <row r="1719" spans="1:12" hidden="1" x14ac:dyDescent="0.35">
      <c r="A1719" t="s">
        <v>3349</v>
      </c>
      <c r="B1719" t="s">
        <v>4</v>
      </c>
      <c r="C1719" t="s">
        <v>6915</v>
      </c>
      <c r="D1719" t="s">
        <v>1705</v>
      </c>
      <c r="H1719" t="str">
        <f>INDEX('Vensim Variables'!$B:$B,MATCH(EPS!$B1719,'Vensim Variables'!$A:$A,0))</f>
        <v>g pollutant</v>
      </c>
      <c r="I1719" t="str">
        <f t="shared" si="52"/>
        <v>VOC</v>
      </c>
      <c r="J1719">
        <f>INDEX(NoSettings!$C:$C,MATCH(EPS!$A1719,NoSettings!$A:$A,0))</f>
        <v>0</v>
      </c>
      <c r="K1719">
        <f>INDEX(GWP!$C$2:$C$13,MATCH(EPS!I1719,GWP!$B$2:$B$13,0))</f>
        <v>0</v>
      </c>
      <c r="L1719" s="5">
        <f t="shared" si="53"/>
        <v>0</v>
      </c>
    </row>
    <row r="1720" spans="1:12" hidden="1" x14ac:dyDescent="0.35">
      <c r="A1720" t="s">
        <v>3350</v>
      </c>
      <c r="B1720" t="s">
        <v>4</v>
      </c>
      <c r="C1720" t="s">
        <v>6915</v>
      </c>
      <c r="D1720" t="s">
        <v>1706</v>
      </c>
      <c r="H1720" t="str">
        <f>INDEX('Vensim Variables'!$B:$B,MATCH(EPS!$B1720,'Vensim Variables'!$A:$A,0))</f>
        <v>g pollutant</v>
      </c>
      <c r="I1720" t="str">
        <f t="shared" si="52"/>
        <v>CO</v>
      </c>
      <c r="J1720">
        <f>INDEX(NoSettings!$C:$C,MATCH(EPS!$A1720,NoSettings!$A:$A,0))</f>
        <v>0</v>
      </c>
      <c r="K1720">
        <f>INDEX(GWP!$C$2:$C$13,MATCH(EPS!I1720,GWP!$B$2:$B$13,0))</f>
        <v>0</v>
      </c>
      <c r="L1720" s="5">
        <f t="shared" si="53"/>
        <v>0</v>
      </c>
    </row>
    <row r="1721" spans="1:12" hidden="1" x14ac:dyDescent="0.35">
      <c r="A1721" t="s">
        <v>3351</v>
      </c>
      <c r="B1721" t="s">
        <v>4</v>
      </c>
      <c r="C1721" t="s">
        <v>6915</v>
      </c>
      <c r="D1721" t="s">
        <v>1707</v>
      </c>
      <c r="H1721" t="str">
        <f>INDEX('Vensim Variables'!$B:$B,MATCH(EPS!$B1721,'Vensim Variables'!$A:$A,0))</f>
        <v>g pollutant</v>
      </c>
      <c r="I1721" t="str">
        <f t="shared" si="52"/>
        <v>NOx</v>
      </c>
      <c r="J1721">
        <f>INDEX(NoSettings!$C:$C,MATCH(EPS!$A1721,NoSettings!$A:$A,0))</f>
        <v>0</v>
      </c>
      <c r="K1721">
        <f>INDEX(GWP!$C$2:$C$13,MATCH(EPS!I1721,GWP!$B$2:$B$13,0))</f>
        <v>0</v>
      </c>
      <c r="L1721" s="5">
        <f t="shared" si="53"/>
        <v>0</v>
      </c>
    </row>
    <row r="1722" spans="1:12" hidden="1" x14ac:dyDescent="0.35">
      <c r="A1722" t="s">
        <v>3352</v>
      </c>
      <c r="B1722" t="s">
        <v>4</v>
      </c>
      <c r="C1722" t="s">
        <v>6915</v>
      </c>
      <c r="D1722" t="s">
        <v>1708</v>
      </c>
      <c r="H1722" t="str">
        <f>INDEX('Vensim Variables'!$B:$B,MATCH(EPS!$B1722,'Vensim Variables'!$A:$A,0))</f>
        <v>g pollutant</v>
      </c>
      <c r="I1722" t="str">
        <f t="shared" si="52"/>
        <v>PM10</v>
      </c>
      <c r="J1722">
        <f>INDEX(NoSettings!$C:$C,MATCH(EPS!$A1722,NoSettings!$A:$A,0))</f>
        <v>0</v>
      </c>
      <c r="K1722">
        <f>INDEX(GWP!$C$2:$C$13,MATCH(EPS!I1722,GWP!$B$2:$B$13,0))</f>
        <v>0</v>
      </c>
      <c r="L1722" s="5">
        <f t="shared" si="53"/>
        <v>0</v>
      </c>
    </row>
    <row r="1723" spans="1:12" hidden="1" x14ac:dyDescent="0.35">
      <c r="A1723" t="s">
        <v>3353</v>
      </c>
      <c r="B1723" t="s">
        <v>4</v>
      </c>
      <c r="C1723" t="s">
        <v>6915</v>
      </c>
      <c r="D1723" t="s">
        <v>1709</v>
      </c>
      <c r="H1723" t="str">
        <f>INDEX('Vensim Variables'!$B:$B,MATCH(EPS!$B1723,'Vensim Variables'!$A:$A,0))</f>
        <v>g pollutant</v>
      </c>
      <c r="I1723" t="str">
        <f t="shared" si="52"/>
        <v>PM25</v>
      </c>
      <c r="J1723">
        <f>INDEX(NoSettings!$C:$C,MATCH(EPS!$A1723,NoSettings!$A:$A,0))</f>
        <v>0</v>
      </c>
      <c r="K1723">
        <f>INDEX(GWP!$C$2:$C$13,MATCH(EPS!I1723,GWP!$B$2:$B$13,0))</f>
        <v>0</v>
      </c>
      <c r="L1723" s="5">
        <f t="shared" si="53"/>
        <v>0</v>
      </c>
    </row>
    <row r="1724" spans="1:12" hidden="1" x14ac:dyDescent="0.35">
      <c r="A1724" t="s">
        <v>3354</v>
      </c>
      <c r="B1724" t="s">
        <v>4</v>
      </c>
      <c r="C1724" t="s">
        <v>6915</v>
      </c>
      <c r="D1724" t="s">
        <v>1710</v>
      </c>
      <c r="H1724" t="str">
        <f>INDEX('Vensim Variables'!$B:$B,MATCH(EPS!$B1724,'Vensim Variables'!$A:$A,0))</f>
        <v>g pollutant</v>
      </c>
      <c r="I1724" t="str">
        <f t="shared" si="52"/>
        <v>SOx</v>
      </c>
      <c r="J1724">
        <f>INDEX(NoSettings!$C:$C,MATCH(EPS!$A1724,NoSettings!$A:$A,0))</f>
        <v>0</v>
      </c>
      <c r="K1724">
        <f>INDEX(GWP!$C$2:$C$13,MATCH(EPS!I1724,GWP!$B$2:$B$13,0))</f>
        <v>0</v>
      </c>
      <c r="L1724" s="5">
        <f t="shared" si="53"/>
        <v>0</v>
      </c>
    </row>
    <row r="1725" spans="1:12" hidden="1" x14ac:dyDescent="0.35">
      <c r="A1725" t="s">
        <v>3355</v>
      </c>
      <c r="B1725" t="s">
        <v>4</v>
      </c>
      <c r="C1725" t="s">
        <v>6915</v>
      </c>
      <c r="D1725" t="s">
        <v>1711</v>
      </c>
      <c r="H1725" t="str">
        <f>INDEX('Vensim Variables'!$B:$B,MATCH(EPS!$B1725,'Vensim Variables'!$A:$A,0))</f>
        <v>g pollutant</v>
      </c>
      <c r="I1725" t="str">
        <f t="shared" si="52"/>
        <v>BC</v>
      </c>
      <c r="J1725">
        <f>INDEX(NoSettings!$C:$C,MATCH(EPS!$A1725,NoSettings!$A:$A,0))</f>
        <v>0</v>
      </c>
      <c r="K1725">
        <f>INDEX(GWP!$C$2:$C$13,MATCH(EPS!I1725,GWP!$B$2:$B$13,0))</f>
        <v>0</v>
      </c>
      <c r="L1725" s="5">
        <f t="shared" si="53"/>
        <v>0</v>
      </c>
    </row>
    <row r="1726" spans="1:12" hidden="1" x14ac:dyDescent="0.35">
      <c r="A1726" t="s">
        <v>3356</v>
      </c>
      <c r="B1726" t="s">
        <v>4</v>
      </c>
      <c r="C1726" t="s">
        <v>6915</v>
      </c>
      <c r="D1726" t="s">
        <v>1712</v>
      </c>
      <c r="H1726" t="str">
        <f>INDEX('Vensim Variables'!$B:$B,MATCH(EPS!$B1726,'Vensim Variables'!$A:$A,0))</f>
        <v>g pollutant</v>
      </c>
      <c r="I1726" t="str">
        <f t="shared" si="52"/>
        <v>OC</v>
      </c>
      <c r="J1726">
        <f>INDEX(NoSettings!$C:$C,MATCH(EPS!$A1726,NoSettings!$A:$A,0))</f>
        <v>0</v>
      </c>
      <c r="K1726">
        <f>INDEX(GWP!$C$2:$C$13,MATCH(EPS!I1726,GWP!$B$2:$B$13,0))</f>
        <v>0</v>
      </c>
      <c r="L1726" s="5">
        <f t="shared" si="53"/>
        <v>0</v>
      </c>
    </row>
    <row r="1727" spans="1:12" hidden="1" x14ac:dyDescent="0.35">
      <c r="A1727" t="s">
        <v>3357</v>
      </c>
      <c r="B1727" t="s">
        <v>4</v>
      </c>
      <c r="C1727" t="s">
        <v>6915</v>
      </c>
      <c r="D1727" t="s">
        <v>1713</v>
      </c>
      <c r="H1727" t="str">
        <f>INDEX('Vensim Variables'!$B:$B,MATCH(EPS!$B1727,'Vensim Variables'!$A:$A,0))</f>
        <v>g pollutant</v>
      </c>
      <c r="I1727" t="str">
        <f t="shared" si="52"/>
        <v>CH4</v>
      </c>
      <c r="J1727">
        <f>INDEX(NoSettings!$C:$C,MATCH(EPS!$A1727,NoSettings!$A:$A,0))</f>
        <v>0</v>
      </c>
      <c r="K1727">
        <f>INDEX(GWP!$C$2:$C$13,MATCH(EPS!I1727,GWP!$B$2:$B$13,0))</f>
        <v>25</v>
      </c>
      <c r="L1727" s="5">
        <f t="shared" si="53"/>
        <v>0</v>
      </c>
    </row>
    <row r="1728" spans="1:12" hidden="1" x14ac:dyDescent="0.35">
      <c r="A1728" t="s">
        <v>3358</v>
      </c>
      <c r="B1728" t="s">
        <v>4</v>
      </c>
      <c r="C1728" t="s">
        <v>6915</v>
      </c>
      <c r="D1728" t="s">
        <v>1714</v>
      </c>
      <c r="H1728" t="str">
        <f>INDEX('Vensim Variables'!$B:$B,MATCH(EPS!$B1728,'Vensim Variables'!$A:$A,0))</f>
        <v>g pollutant</v>
      </c>
      <c r="I1728" t="str">
        <f t="shared" si="52"/>
        <v>N2O</v>
      </c>
      <c r="J1728">
        <f>INDEX(NoSettings!$C:$C,MATCH(EPS!$A1728,NoSettings!$A:$A,0))</f>
        <v>0</v>
      </c>
      <c r="K1728">
        <f>INDEX(GWP!$C$2:$C$13,MATCH(EPS!I1728,GWP!$B$2:$B$13,0))</f>
        <v>298</v>
      </c>
      <c r="L1728" s="5">
        <f t="shared" si="53"/>
        <v>0</v>
      </c>
    </row>
    <row r="1729" spans="1:12" hidden="1" x14ac:dyDescent="0.35">
      <c r="A1729" t="s">
        <v>3359</v>
      </c>
      <c r="B1729" t="s">
        <v>4</v>
      </c>
      <c r="C1729" t="s">
        <v>6915</v>
      </c>
      <c r="D1729" t="s">
        <v>1715</v>
      </c>
      <c r="H1729" t="str">
        <f>INDEX('Vensim Variables'!$B:$B,MATCH(EPS!$B1729,'Vensim Variables'!$A:$A,0))</f>
        <v>g pollutant</v>
      </c>
      <c r="I1729" t="str">
        <f t="shared" si="52"/>
        <v>F gases</v>
      </c>
      <c r="J1729">
        <f>INDEX(NoSettings!$C:$C,MATCH(EPS!$A1729,NoSettings!$A:$A,0))</f>
        <v>0</v>
      </c>
      <c r="K1729">
        <f>INDEX(GWP!$C$2:$C$13,MATCH(EPS!I1729,GWP!$B$2:$B$13,0))</f>
        <v>1</v>
      </c>
      <c r="L1729" s="5">
        <f t="shared" si="53"/>
        <v>0</v>
      </c>
    </row>
    <row r="1730" spans="1:12" hidden="1" x14ac:dyDescent="0.35">
      <c r="A1730" t="s">
        <v>3360</v>
      </c>
      <c r="B1730" t="s">
        <v>4</v>
      </c>
      <c r="C1730" t="s">
        <v>6916</v>
      </c>
      <c r="D1730" t="s">
        <v>1702</v>
      </c>
      <c r="H1730" t="str">
        <f>INDEX('Vensim Variables'!$B:$B,MATCH(EPS!$B1730,'Vensim Variables'!$A:$A,0))</f>
        <v>g pollutant</v>
      </c>
      <c r="I1730" t="str">
        <f t="shared" si="52"/>
        <v>CO2</v>
      </c>
      <c r="J1730">
        <f>INDEX(NoSettings!$C:$C,MATCH(EPS!$A1730,NoSettings!$A:$A,0))</f>
        <v>0</v>
      </c>
      <c r="K1730">
        <f>INDEX(GWP!$C$2:$C$13,MATCH(EPS!I1730,GWP!$B$2:$B$13,0))</f>
        <v>1</v>
      </c>
      <c r="L1730" s="5">
        <f t="shared" si="53"/>
        <v>0</v>
      </c>
    </row>
    <row r="1731" spans="1:12" hidden="1" x14ac:dyDescent="0.35">
      <c r="A1731" t="s">
        <v>3361</v>
      </c>
      <c r="B1731" t="s">
        <v>4</v>
      </c>
      <c r="C1731" t="s">
        <v>6916</v>
      </c>
      <c r="D1731" t="s">
        <v>1705</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0</v>
      </c>
      <c r="K1731">
        <f>INDEX(GWP!$C$2:$C$13,MATCH(EPS!I1731,GWP!$B$2:$B$13,0))</f>
        <v>0</v>
      </c>
      <c r="L1731" s="5">
        <f t="shared" ref="L1731:L1794" si="55">IF(H1731="g pollutant",K1731*J1731/10^12,IF(H1731="MMTCO2e",J1731,IF(H1731="MWh",J1731,0)))</f>
        <v>0</v>
      </c>
    </row>
    <row r="1732" spans="1:12" hidden="1" x14ac:dyDescent="0.35">
      <c r="A1732" t="s">
        <v>3362</v>
      </c>
      <c r="B1732" t="s">
        <v>4</v>
      </c>
      <c r="C1732" t="s">
        <v>6916</v>
      </c>
      <c r="D1732" t="s">
        <v>1706</v>
      </c>
      <c r="H1732" t="str">
        <f>INDEX('Vensim Variables'!$B:$B,MATCH(EPS!$B1732,'Vensim Variables'!$A:$A,0))</f>
        <v>g pollutant</v>
      </c>
      <c r="I1732" t="str">
        <f t="shared" si="54"/>
        <v>CO</v>
      </c>
      <c r="J1732">
        <f>INDEX(NoSettings!$C:$C,MATCH(EPS!$A1732,NoSettings!$A:$A,0))</f>
        <v>0</v>
      </c>
      <c r="K1732">
        <f>INDEX(GWP!$C$2:$C$13,MATCH(EPS!I1732,GWP!$B$2:$B$13,0))</f>
        <v>0</v>
      </c>
      <c r="L1732" s="5">
        <f t="shared" si="55"/>
        <v>0</v>
      </c>
    </row>
    <row r="1733" spans="1:12" hidden="1" x14ac:dyDescent="0.35">
      <c r="A1733" t="s">
        <v>3363</v>
      </c>
      <c r="B1733" t="s">
        <v>4</v>
      </c>
      <c r="C1733" t="s">
        <v>6916</v>
      </c>
      <c r="D1733" t="s">
        <v>1707</v>
      </c>
      <c r="H1733" t="str">
        <f>INDEX('Vensim Variables'!$B:$B,MATCH(EPS!$B1733,'Vensim Variables'!$A:$A,0))</f>
        <v>g pollutant</v>
      </c>
      <c r="I1733" t="str">
        <f t="shared" si="54"/>
        <v>NOx</v>
      </c>
      <c r="J1733">
        <f>INDEX(NoSettings!$C:$C,MATCH(EPS!$A1733,NoSettings!$A:$A,0))</f>
        <v>0</v>
      </c>
      <c r="K1733">
        <f>INDEX(GWP!$C$2:$C$13,MATCH(EPS!I1733,GWP!$B$2:$B$13,0))</f>
        <v>0</v>
      </c>
      <c r="L1733" s="5">
        <f t="shared" si="55"/>
        <v>0</v>
      </c>
    </row>
    <row r="1734" spans="1:12" hidden="1" x14ac:dyDescent="0.35">
      <c r="A1734" t="s">
        <v>3364</v>
      </c>
      <c r="B1734" t="s">
        <v>4</v>
      </c>
      <c r="C1734" t="s">
        <v>6916</v>
      </c>
      <c r="D1734" t="s">
        <v>1708</v>
      </c>
      <c r="H1734" t="str">
        <f>INDEX('Vensim Variables'!$B:$B,MATCH(EPS!$B1734,'Vensim Variables'!$A:$A,0))</f>
        <v>g pollutant</v>
      </c>
      <c r="I1734" t="str">
        <f t="shared" si="54"/>
        <v>PM10</v>
      </c>
      <c r="J1734">
        <f>INDEX(NoSettings!$C:$C,MATCH(EPS!$A1734,NoSettings!$A:$A,0))</f>
        <v>0</v>
      </c>
      <c r="K1734">
        <f>INDEX(GWP!$C$2:$C$13,MATCH(EPS!I1734,GWP!$B$2:$B$13,0))</f>
        <v>0</v>
      </c>
      <c r="L1734" s="5">
        <f t="shared" si="55"/>
        <v>0</v>
      </c>
    </row>
    <row r="1735" spans="1:12" hidden="1" x14ac:dyDescent="0.35">
      <c r="A1735" t="s">
        <v>3365</v>
      </c>
      <c r="B1735" t="s">
        <v>4</v>
      </c>
      <c r="C1735" t="s">
        <v>6916</v>
      </c>
      <c r="D1735" t="s">
        <v>1709</v>
      </c>
      <c r="H1735" t="str">
        <f>INDEX('Vensim Variables'!$B:$B,MATCH(EPS!$B1735,'Vensim Variables'!$A:$A,0))</f>
        <v>g pollutant</v>
      </c>
      <c r="I1735" t="str">
        <f t="shared" si="54"/>
        <v>PM25</v>
      </c>
      <c r="J1735">
        <f>INDEX(NoSettings!$C:$C,MATCH(EPS!$A1735,NoSettings!$A:$A,0))</f>
        <v>0</v>
      </c>
      <c r="K1735">
        <f>INDEX(GWP!$C$2:$C$13,MATCH(EPS!I1735,GWP!$B$2:$B$13,0))</f>
        <v>0</v>
      </c>
      <c r="L1735" s="5">
        <f t="shared" si="55"/>
        <v>0</v>
      </c>
    </row>
    <row r="1736" spans="1:12" hidden="1" x14ac:dyDescent="0.35">
      <c r="A1736" t="s">
        <v>3366</v>
      </c>
      <c r="B1736" t="s">
        <v>4</v>
      </c>
      <c r="C1736" t="s">
        <v>6916</v>
      </c>
      <c r="D1736" t="s">
        <v>1710</v>
      </c>
      <c r="H1736" t="str">
        <f>INDEX('Vensim Variables'!$B:$B,MATCH(EPS!$B1736,'Vensim Variables'!$A:$A,0))</f>
        <v>g pollutant</v>
      </c>
      <c r="I1736" t="str">
        <f t="shared" si="54"/>
        <v>SOx</v>
      </c>
      <c r="J1736">
        <f>INDEX(NoSettings!$C:$C,MATCH(EPS!$A1736,NoSettings!$A:$A,0))</f>
        <v>0</v>
      </c>
      <c r="K1736">
        <f>INDEX(GWP!$C$2:$C$13,MATCH(EPS!I1736,GWP!$B$2:$B$13,0))</f>
        <v>0</v>
      </c>
      <c r="L1736" s="5">
        <f t="shared" si="55"/>
        <v>0</v>
      </c>
    </row>
    <row r="1737" spans="1:12" hidden="1" x14ac:dyDescent="0.35">
      <c r="A1737" t="s">
        <v>3367</v>
      </c>
      <c r="B1737" t="s">
        <v>4</v>
      </c>
      <c r="C1737" t="s">
        <v>6916</v>
      </c>
      <c r="D1737" t="s">
        <v>1711</v>
      </c>
      <c r="H1737" t="str">
        <f>INDEX('Vensim Variables'!$B:$B,MATCH(EPS!$B1737,'Vensim Variables'!$A:$A,0))</f>
        <v>g pollutant</v>
      </c>
      <c r="I1737" t="str">
        <f t="shared" si="54"/>
        <v>BC</v>
      </c>
      <c r="J1737">
        <f>INDEX(NoSettings!$C:$C,MATCH(EPS!$A1737,NoSettings!$A:$A,0))</f>
        <v>0</v>
      </c>
      <c r="K1737">
        <f>INDEX(GWP!$C$2:$C$13,MATCH(EPS!I1737,GWP!$B$2:$B$13,0))</f>
        <v>0</v>
      </c>
      <c r="L1737" s="5">
        <f t="shared" si="55"/>
        <v>0</v>
      </c>
    </row>
    <row r="1738" spans="1:12" hidden="1" x14ac:dyDescent="0.35">
      <c r="A1738" t="s">
        <v>3368</v>
      </c>
      <c r="B1738" t="s">
        <v>4</v>
      </c>
      <c r="C1738" t="s">
        <v>6916</v>
      </c>
      <c r="D1738" t="s">
        <v>1712</v>
      </c>
      <c r="H1738" t="str">
        <f>INDEX('Vensim Variables'!$B:$B,MATCH(EPS!$B1738,'Vensim Variables'!$A:$A,0))</f>
        <v>g pollutant</v>
      </c>
      <c r="I1738" t="str">
        <f t="shared" si="54"/>
        <v>OC</v>
      </c>
      <c r="J1738">
        <f>INDEX(NoSettings!$C:$C,MATCH(EPS!$A1738,NoSettings!$A:$A,0))</f>
        <v>0</v>
      </c>
      <c r="K1738">
        <f>INDEX(GWP!$C$2:$C$13,MATCH(EPS!I1738,GWP!$B$2:$B$13,0))</f>
        <v>0</v>
      </c>
      <c r="L1738" s="5">
        <f t="shared" si="55"/>
        <v>0</v>
      </c>
    </row>
    <row r="1739" spans="1:12" hidden="1" x14ac:dyDescent="0.35">
      <c r="A1739" t="s">
        <v>3369</v>
      </c>
      <c r="B1739" t="s">
        <v>4</v>
      </c>
      <c r="C1739" t="s">
        <v>6916</v>
      </c>
      <c r="D1739" t="s">
        <v>1713</v>
      </c>
      <c r="H1739" t="str">
        <f>INDEX('Vensim Variables'!$B:$B,MATCH(EPS!$B1739,'Vensim Variables'!$A:$A,0))</f>
        <v>g pollutant</v>
      </c>
      <c r="I1739" t="str">
        <f t="shared" si="54"/>
        <v>CH4</v>
      </c>
      <c r="J1739">
        <f>INDEX(NoSettings!$C:$C,MATCH(EPS!$A1739,NoSettings!$A:$A,0))</f>
        <v>0</v>
      </c>
      <c r="K1739">
        <f>INDEX(GWP!$C$2:$C$13,MATCH(EPS!I1739,GWP!$B$2:$B$13,0))</f>
        <v>25</v>
      </c>
      <c r="L1739" s="5">
        <f t="shared" si="55"/>
        <v>0</v>
      </c>
    </row>
    <row r="1740" spans="1:12" hidden="1" x14ac:dyDescent="0.35">
      <c r="A1740" t="s">
        <v>3370</v>
      </c>
      <c r="B1740" t="s">
        <v>4</v>
      </c>
      <c r="C1740" t="s">
        <v>6916</v>
      </c>
      <c r="D1740" t="s">
        <v>1714</v>
      </c>
      <c r="H1740" t="str">
        <f>INDEX('Vensim Variables'!$B:$B,MATCH(EPS!$B1740,'Vensim Variables'!$A:$A,0))</f>
        <v>g pollutant</v>
      </c>
      <c r="I1740" t="str">
        <f t="shared" si="54"/>
        <v>N2O</v>
      </c>
      <c r="J1740">
        <f>INDEX(NoSettings!$C:$C,MATCH(EPS!$A1740,NoSettings!$A:$A,0))</f>
        <v>0</v>
      </c>
      <c r="K1740">
        <f>INDEX(GWP!$C$2:$C$13,MATCH(EPS!I1740,GWP!$B$2:$B$13,0))</f>
        <v>298</v>
      </c>
      <c r="L1740" s="5">
        <f t="shared" si="55"/>
        <v>0</v>
      </c>
    </row>
    <row r="1741" spans="1:12" hidden="1" x14ac:dyDescent="0.35">
      <c r="A1741" t="s">
        <v>3371</v>
      </c>
      <c r="B1741" t="s">
        <v>4</v>
      </c>
      <c r="C1741" t="s">
        <v>6916</v>
      </c>
      <c r="D1741" t="s">
        <v>1715</v>
      </c>
      <c r="H1741" t="str">
        <f>INDEX('Vensim Variables'!$B:$B,MATCH(EPS!$B1741,'Vensim Variables'!$A:$A,0))</f>
        <v>g pollutant</v>
      </c>
      <c r="I1741" t="str">
        <f t="shared" si="54"/>
        <v>F gases</v>
      </c>
      <c r="J1741">
        <f>INDEX(NoSettings!$C:$C,MATCH(EPS!$A1741,NoSettings!$A:$A,0))</f>
        <v>0</v>
      </c>
      <c r="K1741">
        <f>INDEX(GWP!$C$2:$C$13,MATCH(EPS!I1741,GWP!$B$2:$B$13,0))</f>
        <v>1</v>
      </c>
      <c r="L1741" s="5">
        <f t="shared" si="55"/>
        <v>0</v>
      </c>
    </row>
    <row r="1742" spans="1:12" hidden="1" x14ac:dyDescent="0.35">
      <c r="A1742" t="s">
        <v>3372</v>
      </c>
      <c r="B1742" t="s">
        <v>4</v>
      </c>
      <c r="C1742" t="s">
        <v>6917</v>
      </c>
      <c r="D1742" t="s">
        <v>1702</v>
      </c>
      <c r="H1742" t="str">
        <f>INDEX('Vensim Variables'!$B:$B,MATCH(EPS!$B1742,'Vensim Variables'!$A:$A,0))</f>
        <v>g pollutant</v>
      </c>
      <c r="I1742" t="str">
        <f t="shared" si="54"/>
        <v>CO2</v>
      </c>
      <c r="J1742">
        <f>INDEX(NoSettings!$C:$C,MATCH(EPS!$A1742,NoSettings!$A:$A,0))</f>
        <v>0</v>
      </c>
      <c r="K1742">
        <f>INDEX(GWP!$C$2:$C$13,MATCH(EPS!I1742,GWP!$B$2:$B$13,0))</f>
        <v>1</v>
      </c>
      <c r="L1742" s="5">
        <f t="shared" si="55"/>
        <v>0</v>
      </c>
    </row>
    <row r="1743" spans="1:12" hidden="1" x14ac:dyDescent="0.35">
      <c r="A1743" t="s">
        <v>3373</v>
      </c>
      <c r="B1743" t="s">
        <v>4</v>
      </c>
      <c r="C1743" t="s">
        <v>6917</v>
      </c>
      <c r="D1743" t="s">
        <v>1705</v>
      </c>
      <c r="H1743" t="str">
        <f>INDEX('Vensim Variables'!$B:$B,MATCH(EPS!$B1743,'Vensim Variables'!$A:$A,0))</f>
        <v>g pollutant</v>
      </c>
      <c r="I1743" t="str">
        <f t="shared" si="54"/>
        <v>VOC</v>
      </c>
      <c r="J1743">
        <f>INDEX(NoSettings!$C:$C,MATCH(EPS!$A1743,NoSettings!$A:$A,0))</f>
        <v>0</v>
      </c>
      <c r="K1743">
        <f>INDEX(GWP!$C$2:$C$13,MATCH(EPS!I1743,GWP!$B$2:$B$13,0))</f>
        <v>0</v>
      </c>
      <c r="L1743" s="5">
        <f t="shared" si="55"/>
        <v>0</v>
      </c>
    </row>
    <row r="1744" spans="1:12" hidden="1" x14ac:dyDescent="0.35">
      <c r="A1744" t="s">
        <v>3374</v>
      </c>
      <c r="B1744" t="s">
        <v>4</v>
      </c>
      <c r="C1744" t="s">
        <v>6917</v>
      </c>
      <c r="D1744" t="s">
        <v>1706</v>
      </c>
      <c r="H1744" t="str">
        <f>INDEX('Vensim Variables'!$B:$B,MATCH(EPS!$B1744,'Vensim Variables'!$A:$A,0))</f>
        <v>g pollutant</v>
      </c>
      <c r="I1744" t="str">
        <f t="shared" si="54"/>
        <v>CO</v>
      </c>
      <c r="J1744">
        <f>INDEX(NoSettings!$C:$C,MATCH(EPS!$A1744,NoSettings!$A:$A,0))</f>
        <v>0</v>
      </c>
      <c r="K1744">
        <f>INDEX(GWP!$C$2:$C$13,MATCH(EPS!I1744,GWP!$B$2:$B$13,0))</f>
        <v>0</v>
      </c>
      <c r="L1744" s="5">
        <f t="shared" si="55"/>
        <v>0</v>
      </c>
    </row>
    <row r="1745" spans="1:12" hidden="1" x14ac:dyDescent="0.35">
      <c r="A1745" t="s">
        <v>3375</v>
      </c>
      <c r="B1745" t="s">
        <v>4</v>
      </c>
      <c r="C1745" t="s">
        <v>6917</v>
      </c>
      <c r="D1745" t="s">
        <v>1707</v>
      </c>
      <c r="H1745" t="str">
        <f>INDEX('Vensim Variables'!$B:$B,MATCH(EPS!$B1745,'Vensim Variables'!$A:$A,0))</f>
        <v>g pollutant</v>
      </c>
      <c r="I1745" t="str">
        <f t="shared" si="54"/>
        <v>NOx</v>
      </c>
      <c r="J1745">
        <f>INDEX(NoSettings!$C:$C,MATCH(EPS!$A1745,NoSettings!$A:$A,0))</f>
        <v>0</v>
      </c>
      <c r="K1745">
        <f>INDEX(GWP!$C$2:$C$13,MATCH(EPS!I1745,GWP!$B$2:$B$13,0))</f>
        <v>0</v>
      </c>
      <c r="L1745" s="5">
        <f t="shared" si="55"/>
        <v>0</v>
      </c>
    </row>
    <row r="1746" spans="1:12" hidden="1" x14ac:dyDescent="0.35">
      <c r="A1746" t="s">
        <v>3376</v>
      </c>
      <c r="B1746" t="s">
        <v>4</v>
      </c>
      <c r="C1746" t="s">
        <v>6917</v>
      </c>
      <c r="D1746" t="s">
        <v>1708</v>
      </c>
      <c r="H1746" t="str">
        <f>INDEX('Vensim Variables'!$B:$B,MATCH(EPS!$B1746,'Vensim Variables'!$A:$A,0))</f>
        <v>g pollutant</v>
      </c>
      <c r="I1746" t="str">
        <f t="shared" si="54"/>
        <v>PM10</v>
      </c>
      <c r="J1746">
        <f>INDEX(NoSettings!$C:$C,MATCH(EPS!$A1746,NoSettings!$A:$A,0))</f>
        <v>0</v>
      </c>
      <c r="K1746">
        <f>INDEX(GWP!$C$2:$C$13,MATCH(EPS!I1746,GWP!$B$2:$B$13,0))</f>
        <v>0</v>
      </c>
      <c r="L1746" s="5">
        <f t="shared" si="55"/>
        <v>0</v>
      </c>
    </row>
    <row r="1747" spans="1:12" hidden="1" x14ac:dyDescent="0.35">
      <c r="A1747" t="s">
        <v>3377</v>
      </c>
      <c r="B1747" t="s">
        <v>4</v>
      </c>
      <c r="C1747" t="s">
        <v>6917</v>
      </c>
      <c r="D1747" t="s">
        <v>1709</v>
      </c>
      <c r="H1747" t="str">
        <f>INDEX('Vensim Variables'!$B:$B,MATCH(EPS!$B1747,'Vensim Variables'!$A:$A,0))</f>
        <v>g pollutant</v>
      </c>
      <c r="I1747" t="str">
        <f t="shared" si="54"/>
        <v>PM25</v>
      </c>
      <c r="J1747">
        <f>INDEX(NoSettings!$C:$C,MATCH(EPS!$A1747,NoSettings!$A:$A,0))</f>
        <v>0</v>
      </c>
      <c r="K1747">
        <f>INDEX(GWP!$C$2:$C$13,MATCH(EPS!I1747,GWP!$B$2:$B$13,0))</f>
        <v>0</v>
      </c>
      <c r="L1747" s="5">
        <f t="shared" si="55"/>
        <v>0</v>
      </c>
    </row>
    <row r="1748" spans="1:12" hidden="1" x14ac:dyDescent="0.35">
      <c r="A1748" t="s">
        <v>3378</v>
      </c>
      <c r="B1748" t="s">
        <v>4</v>
      </c>
      <c r="C1748" t="s">
        <v>6917</v>
      </c>
      <c r="D1748" t="s">
        <v>1710</v>
      </c>
      <c r="H1748" t="str">
        <f>INDEX('Vensim Variables'!$B:$B,MATCH(EPS!$B1748,'Vensim Variables'!$A:$A,0))</f>
        <v>g pollutant</v>
      </c>
      <c r="I1748" t="str">
        <f t="shared" si="54"/>
        <v>SOx</v>
      </c>
      <c r="J1748">
        <f>INDEX(NoSettings!$C:$C,MATCH(EPS!$A1748,NoSettings!$A:$A,0))</f>
        <v>0</v>
      </c>
      <c r="K1748">
        <f>INDEX(GWP!$C$2:$C$13,MATCH(EPS!I1748,GWP!$B$2:$B$13,0))</f>
        <v>0</v>
      </c>
      <c r="L1748" s="5">
        <f t="shared" si="55"/>
        <v>0</v>
      </c>
    </row>
    <row r="1749" spans="1:12" hidden="1" x14ac:dyDescent="0.35">
      <c r="A1749" t="s">
        <v>3379</v>
      </c>
      <c r="B1749" t="s">
        <v>4</v>
      </c>
      <c r="C1749" t="s">
        <v>6917</v>
      </c>
      <c r="D1749" t="s">
        <v>1711</v>
      </c>
      <c r="H1749" t="str">
        <f>INDEX('Vensim Variables'!$B:$B,MATCH(EPS!$B1749,'Vensim Variables'!$A:$A,0))</f>
        <v>g pollutant</v>
      </c>
      <c r="I1749" t="str">
        <f t="shared" si="54"/>
        <v>BC</v>
      </c>
      <c r="J1749">
        <f>INDEX(NoSettings!$C:$C,MATCH(EPS!$A1749,NoSettings!$A:$A,0))</f>
        <v>0</v>
      </c>
      <c r="K1749">
        <f>INDEX(GWP!$C$2:$C$13,MATCH(EPS!I1749,GWP!$B$2:$B$13,0))</f>
        <v>0</v>
      </c>
      <c r="L1749" s="5">
        <f t="shared" si="55"/>
        <v>0</v>
      </c>
    </row>
    <row r="1750" spans="1:12" hidden="1" x14ac:dyDescent="0.35">
      <c r="A1750" t="s">
        <v>3380</v>
      </c>
      <c r="B1750" t="s">
        <v>4</v>
      </c>
      <c r="C1750" t="s">
        <v>6917</v>
      </c>
      <c r="D1750" t="s">
        <v>1712</v>
      </c>
      <c r="H1750" t="str">
        <f>INDEX('Vensim Variables'!$B:$B,MATCH(EPS!$B1750,'Vensim Variables'!$A:$A,0))</f>
        <v>g pollutant</v>
      </c>
      <c r="I1750" t="str">
        <f t="shared" si="54"/>
        <v>OC</v>
      </c>
      <c r="J1750">
        <f>INDEX(NoSettings!$C:$C,MATCH(EPS!$A1750,NoSettings!$A:$A,0))</f>
        <v>0</v>
      </c>
      <c r="K1750">
        <f>INDEX(GWP!$C$2:$C$13,MATCH(EPS!I1750,GWP!$B$2:$B$13,0))</f>
        <v>0</v>
      </c>
      <c r="L1750" s="5">
        <f t="shared" si="55"/>
        <v>0</v>
      </c>
    </row>
    <row r="1751" spans="1:12" hidden="1" x14ac:dyDescent="0.35">
      <c r="A1751" t="s">
        <v>3381</v>
      </c>
      <c r="B1751" t="s">
        <v>4</v>
      </c>
      <c r="C1751" t="s">
        <v>6917</v>
      </c>
      <c r="D1751" t="s">
        <v>1713</v>
      </c>
      <c r="H1751" t="str">
        <f>INDEX('Vensim Variables'!$B:$B,MATCH(EPS!$B1751,'Vensim Variables'!$A:$A,0))</f>
        <v>g pollutant</v>
      </c>
      <c r="I1751" t="str">
        <f t="shared" si="54"/>
        <v>CH4</v>
      </c>
      <c r="J1751">
        <f>INDEX(NoSettings!$C:$C,MATCH(EPS!$A1751,NoSettings!$A:$A,0))</f>
        <v>0</v>
      </c>
      <c r="K1751">
        <f>INDEX(GWP!$C$2:$C$13,MATCH(EPS!I1751,GWP!$B$2:$B$13,0))</f>
        <v>25</v>
      </c>
      <c r="L1751" s="5">
        <f t="shared" si="55"/>
        <v>0</v>
      </c>
    </row>
    <row r="1752" spans="1:12" hidden="1" x14ac:dyDescent="0.35">
      <c r="A1752" t="s">
        <v>3382</v>
      </c>
      <c r="B1752" t="s">
        <v>4</v>
      </c>
      <c r="C1752" t="s">
        <v>6917</v>
      </c>
      <c r="D1752" t="s">
        <v>1714</v>
      </c>
      <c r="H1752" t="str">
        <f>INDEX('Vensim Variables'!$B:$B,MATCH(EPS!$B1752,'Vensim Variables'!$A:$A,0))</f>
        <v>g pollutant</v>
      </c>
      <c r="I1752" t="str">
        <f t="shared" si="54"/>
        <v>N2O</v>
      </c>
      <c r="J1752">
        <f>INDEX(NoSettings!$C:$C,MATCH(EPS!$A1752,NoSettings!$A:$A,0))</f>
        <v>0</v>
      </c>
      <c r="K1752">
        <f>INDEX(GWP!$C$2:$C$13,MATCH(EPS!I1752,GWP!$B$2:$B$13,0))</f>
        <v>298</v>
      </c>
      <c r="L1752" s="5">
        <f t="shared" si="55"/>
        <v>0</v>
      </c>
    </row>
    <row r="1753" spans="1:12" hidden="1" x14ac:dyDescent="0.35">
      <c r="A1753" t="s">
        <v>3383</v>
      </c>
      <c r="B1753" t="s">
        <v>4</v>
      </c>
      <c r="C1753" t="s">
        <v>6917</v>
      </c>
      <c r="D1753" t="s">
        <v>1715</v>
      </c>
      <c r="H1753" t="str">
        <f>INDEX('Vensim Variables'!$B:$B,MATCH(EPS!$B1753,'Vensim Variables'!$A:$A,0))</f>
        <v>g pollutant</v>
      </c>
      <c r="I1753" t="str">
        <f t="shared" si="54"/>
        <v>F gases</v>
      </c>
      <c r="J1753">
        <f>INDEX(NoSettings!$C:$C,MATCH(EPS!$A1753,NoSettings!$A:$A,0))</f>
        <v>0</v>
      </c>
      <c r="K1753">
        <f>INDEX(GWP!$C$2:$C$13,MATCH(EPS!I1753,GWP!$B$2:$B$13,0))</f>
        <v>1</v>
      </c>
      <c r="L1753" s="5">
        <f t="shared" si="55"/>
        <v>0</v>
      </c>
    </row>
    <row r="1754" spans="1:12" hidden="1" x14ac:dyDescent="0.35">
      <c r="A1754" t="s">
        <v>3384</v>
      </c>
      <c r="B1754" t="s">
        <v>4</v>
      </c>
      <c r="C1754" t="s">
        <v>6918</v>
      </c>
      <c r="D1754" t="s">
        <v>1702</v>
      </c>
      <c r="H1754" t="str">
        <f>INDEX('Vensim Variables'!$B:$B,MATCH(EPS!$B1754,'Vensim Variables'!$A:$A,0))</f>
        <v>g pollutant</v>
      </c>
      <c r="I1754" t="str">
        <f t="shared" si="54"/>
        <v>CO2</v>
      </c>
      <c r="J1754">
        <f>INDEX(NoSettings!$C:$C,MATCH(EPS!$A1754,NoSettings!$A:$A,0))</f>
        <v>0</v>
      </c>
      <c r="K1754">
        <f>INDEX(GWP!$C$2:$C$13,MATCH(EPS!I1754,GWP!$B$2:$B$13,0))</f>
        <v>1</v>
      </c>
      <c r="L1754" s="5">
        <f t="shared" si="55"/>
        <v>0</v>
      </c>
    </row>
    <row r="1755" spans="1:12" hidden="1" x14ac:dyDescent="0.35">
      <c r="A1755" t="s">
        <v>3385</v>
      </c>
      <c r="B1755" t="s">
        <v>4</v>
      </c>
      <c r="C1755" t="s">
        <v>6918</v>
      </c>
      <c r="D1755" t="s">
        <v>1705</v>
      </c>
      <c r="H1755" t="str">
        <f>INDEX('Vensim Variables'!$B:$B,MATCH(EPS!$B1755,'Vensim Variables'!$A:$A,0))</f>
        <v>g pollutant</v>
      </c>
      <c r="I1755" t="str">
        <f t="shared" si="54"/>
        <v>VOC</v>
      </c>
      <c r="J1755">
        <f>INDEX(NoSettings!$C:$C,MATCH(EPS!$A1755,NoSettings!$A:$A,0))</f>
        <v>0</v>
      </c>
      <c r="K1755">
        <f>INDEX(GWP!$C$2:$C$13,MATCH(EPS!I1755,GWP!$B$2:$B$13,0))</f>
        <v>0</v>
      </c>
      <c r="L1755" s="5">
        <f t="shared" si="55"/>
        <v>0</v>
      </c>
    </row>
    <row r="1756" spans="1:12" hidden="1" x14ac:dyDescent="0.35">
      <c r="A1756" t="s">
        <v>3386</v>
      </c>
      <c r="B1756" t="s">
        <v>4</v>
      </c>
      <c r="C1756" t="s">
        <v>6918</v>
      </c>
      <c r="D1756" t="s">
        <v>1706</v>
      </c>
      <c r="H1756" t="str">
        <f>INDEX('Vensim Variables'!$B:$B,MATCH(EPS!$B1756,'Vensim Variables'!$A:$A,0))</f>
        <v>g pollutant</v>
      </c>
      <c r="I1756" t="str">
        <f t="shared" si="54"/>
        <v>CO</v>
      </c>
      <c r="J1756">
        <f>INDEX(NoSettings!$C:$C,MATCH(EPS!$A1756,NoSettings!$A:$A,0))</f>
        <v>0</v>
      </c>
      <c r="K1756">
        <f>INDEX(GWP!$C$2:$C$13,MATCH(EPS!I1756,GWP!$B$2:$B$13,0))</f>
        <v>0</v>
      </c>
      <c r="L1756" s="5">
        <f t="shared" si="55"/>
        <v>0</v>
      </c>
    </row>
    <row r="1757" spans="1:12" hidden="1" x14ac:dyDescent="0.35">
      <c r="A1757" t="s">
        <v>3387</v>
      </c>
      <c r="B1757" t="s">
        <v>4</v>
      </c>
      <c r="C1757" t="s">
        <v>6918</v>
      </c>
      <c r="D1757" t="s">
        <v>1707</v>
      </c>
      <c r="H1757" t="str">
        <f>INDEX('Vensim Variables'!$B:$B,MATCH(EPS!$B1757,'Vensim Variables'!$A:$A,0))</f>
        <v>g pollutant</v>
      </c>
      <c r="I1757" t="str">
        <f t="shared" si="54"/>
        <v>NOx</v>
      </c>
      <c r="J1757">
        <f>INDEX(NoSettings!$C:$C,MATCH(EPS!$A1757,NoSettings!$A:$A,0))</f>
        <v>0</v>
      </c>
      <c r="K1757">
        <f>INDEX(GWP!$C$2:$C$13,MATCH(EPS!I1757,GWP!$B$2:$B$13,0))</f>
        <v>0</v>
      </c>
      <c r="L1757" s="5">
        <f t="shared" si="55"/>
        <v>0</v>
      </c>
    </row>
    <row r="1758" spans="1:12" hidden="1" x14ac:dyDescent="0.35">
      <c r="A1758" t="s">
        <v>3388</v>
      </c>
      <c r="B1758" t="s">
        <v>4</v>
      </c>
      <c r="C1758" t="s">
        <v>6918</v>
      </c>
      <c r="D1758" t="s">
        <v>1708</v>
      </c>
      <c r="H1758" t="str">
        <f>INDEX('Vensim Variables'!$B:$B,MATCH(EPS!$B1758,'Vensim Variables'!$A:$A,0))</f>
        <v>g pollutant</v>
      </c>
      <c r="I1758" t="str">
        <f t="shared" si="54"/>
        <v>PM10</v>
      </c>
      <c r="J1758">
        <f>INDEX(NoSettings!$C:$C,MATCH(EPS!$A1758,NoSettings!$A:$A,0))</f>
        <v>0</v>
      </c>
      <c r="K1758">
        <f>INDEX(GWP!$C$2:$C$13,MATCH(EPS!I1758,GWP!$B$2:$B$13,0))</f>
        <v>0</v>
      </c>
      <c r="L1758" s="5">
        <f t="shared" si="55"/>
        <v>0</v>
      </c>
    </row>
    <row r="1759" spans="1:12" hidden="1" x14ac:dyDescent="0.35">
      <c r="A1759" t="s">
        <v>3389</v>
      </c>
      <c r="B1759" t="s">
        <v>4</v>
      </c>
      <c r="C1759" t="s">
        <v>6918</v>
      </c>
      <c r="D1759" t="s">
        <v>1709</v>
      </c>
      <c r="H1759" t="str">
        <f>INDEX('Vensim Variables'!$B:$B,MATCH(EPS!$B1759,'Vensim Variables'!$A:$A,0))</f>
        <v>g pollutant</v>
      </c>
      <c r="I1759" t="str">
        <f t="shared" si="54"/>
        <v>PM25</v>
      </c>
      <c r="J1759">
        <f>INDEX(NoSettings!$C:$C,MATCH(EPS!$A1759,NoSettings!$A:$A,0))</f>
        <v>0</v>
      </c>
      <c r="K1759">
        <f>INDEX(GWP!$C$2:$C$13,MATCH(EPS!I1759,GWP!$B$2:$B$13,0))</f>
        <v>0</v>
      </c>
      <c r="L1759" s="5">
        <f t="shared" si="55"/>
        <v>0</v>
      </c>
    </row>
    <row r="1760" spans="1:12" hidden="1" x14ac:dyDescent="0.35">
      <c r="A1760" t="s">
        <v>3390</v>
      </c>
      <c r="B1760" t="s">
        <v>4</v>
      </c>
      <c r="C1760" t="s">
        <v>6918</v>
      </c>
      <c r="D1760" t="s">
        <v>1710</v>
      </c>
      <c r="H1760" t="str">
        <f>INDEX('Vensim Variables'!$B:$B,MATCH(EPS!$B1760,'Vensim Variables'!$A:$A,0))</f>
        <v>g pollutant</v>
      </c>
      <c r="I1760" t="str">
        <f t="shared" si="54"/>
        <v>SOx</v>
      </c>
      <c r="J1760">
        <f>INDEX(NoSettings!$C:$C,MATCH(EPS!$A1760,NoSettings!$A:$A,0))</f>
        <v>0</v>
      </c>
      <c r="K1760">
        <f>INDEX(GWP!$C$2:$C$13,MATCH(EPS!I1760,GWP!$B$2:$B$13,0))</f>
        <v>0</v>
      </c>
      <c r="L1760" s="5">
        <f t="shared" si="55"/>
        <v>0</v>
      </c>
    </row>
    <row r="1761" spans="1:12" hidden="1" x14ac:dyDescent="0.35">
      <c r="A1761" t="s">
        <v>3391</v>
      </c>
      <c r="B1761" t="s">
        <v>4</v>
      </c>
      <c r="C1761" t="s">
        <v>6918</v>
      </c>
      <c r="D1761" t="s">
        <v>1711</v>
      </c>
      <c r="H1761" t="str">
        <f>INDEX('Vensim Variables'!$B:$B,MATCH(EPS!$B1761,'Vensim Variables'!$A:$A,0))</f>
        <v>g pollutant</v>
      </c>
      <c r="I1761" t="str">
        <f t="shared" si="54"/>
        <v>BC</v>
      </c>
      <c r="J1761">
        <f>INDEX(NoSettings!$C:$C,MATCH(EPS!$A1761,NoSettings!$A:$A,0))</f>
        <v>0</v>
      </c>
      <c r="K1761">
        <f>INDEX(GWP!$C$2:$C$13,MATCH(EPS!I1761,GWP!$B$2:$B$13,0))</f>
        <v>0</v>
      </c>
      <c r="L1761" s="5">
        <f t="shared" si="55"/>
        <v>0</v>
      </c>
    </row>
    <row r="1762" spans="1:12" hidden="1" x14ac:dyDescent="0.35">
      <c r="A1762" t="s">
        <v>3392</v>
      </c>
      <c r="B1762" t="s">
        <v>4</v>
      </c>
      <c r="C1762" t="s">
        <v>6918</v>
      </c>
      <c r="D1762" t="s">
        <v>1712</v>
      </c>
      <c r="H1762" t="str">
        <f>INDEX('Vensim Variables'!$B:$B,MATCH(EPS!$B1762,'Vensim Variables'!$A:$A,0))</f>
        <v>g pollutant</v>
      </c>
      <c r="I1762" t="str">
        <f t="shared" si="54"/>
        <v>OC</v>
      </c>
      <c r="J1762">
        <f>INDEX(NoSettings!$C:$C,MATCH(EPS!$A1762,NoSettings!$A:$A,0))</f>
        <v>0</v>
      </c>
      <c r="K1762">
        <f>INDEX(GWP!$C$2:$C$13,MATCH(EPS!I1762,GWP!$B$2:$B$13,0))</f>
        <v>0</v>
      </c>
      <c r="L1762" s="5">
        <f t="shared" si="55"/>
        <v>0</v>
      </c>
    </row>
    <row r="1763" spans="1:12" hidden="1" x14ac:dyDescent="0.35">
      <c r="A1763" t="s">
        <v>3393</v>
      </c>
      <c r="B1763" t="s">
        <v>4</v>
      </c>
      <c r="C1763" t="s">
        <v>6918</v>
      </c>
      <c r="D1763" t="s">
        <v>1713</v>
      </c>
      <c r="H1763" t="str">
        <f>INDEX('Vensim Variables'!$B:$B,MATCH(EPS!$B1763,'Vensim Variables'!$A:$A,0))</f>
        <v>g pollutant</v>
      </c>
      <c r="I1763" t="str">
        <f t="shared" si="54"/>
        <v>CH4</v>
      </c>
      <c r="J1763">
        <f>INDEX(NoSettings!$C:$C,MATCH(EPS!$A1763,NoSettings!$A:$A,0))</f>
        <v>0</v>
      </c>
      <c r="K1763">
        <f>INDEX(GWP!$C$2:$C$13,MATCH(EPS!I1763,GWP!$B$2:$B$13,0))</f>
        <v>25</v>
      </c>
      <c r="L1763" s="5">
        <f t="shared" si="55"/>
        <v>0</v>
      </c>
    </row>
    <row r="1764" spans="1:12" hidden="1" x14ac:dyDescent="0.35">
      <c r="A1764" t="s">
        <v>3394</v>
      </c>
      <c r="B1764" t="s">
        <v>4</v>
      </c>
      <c r="C1764" t="s">
        <v>6918</v>
      </c>
      <c r="D1764" t="s">
        <v>1714</v>
      </c>
      <c r="H1764" t="str">
        <f>INDEX('Vensim Variables'!$B:$B,MATCH(EPS!$B1764,'Vensim Variables'!$A:$A,0))</f>
        <v>g pollutant</v>
      </c>
      <c r="I1764" t="str">
        <f t="shared" si="54"/>
        <v>N2O</v>
      </c>
      <c r="J1764">
        <f>INDEX(NoSettings!$C:$C,MATCH(EPS!$A1764,NoSettings!$A:$A,0))</f>
        <v>0</v>
      </c>
      <c r="K1764">
        <f>INDEX(GWP!$C$2:$C$13,MATCH(EPS!I1764,GWP!$B$2:$B$13,0))</f>
        <v>298</v>
      </c>
      <c r="L1764" s="5">
        <f t="shared" si="55"/>
        <v>0</v>
      </c>
    </row>
    <row r="1765" spans="1:12" hidden="1" x14ac:dyDescent="0.35">
      <c r="A1765" t="s">
        <v>3395</v>
      </c>
      <c r="B1765" t="s">
        <v>4</v>
      </c>
      <c r="C1765" t="s">
        <v>6918</v>
      </c>
      <c r="D1765" t="s">
        <v>1715</v>
      </c>
      <c r="H1765" t="str">
        <f>INDEX('Vensim Variables'!$B:$B,MATCH(EPS!$B1765,'Vensim Variables'!$A:$A,0))</f>
        <v>g pollutant</v>
      </c>
      <c r="I1765" t="str">
        <f t="shared" si="54"/>
        <v>F gases</v>
      </c>
      <c r="J1765">
        <f>INDEX(NoSettings!$C:$C,MATCH(EPS!$A1765,NoSettings!$A:$A,0))</f>
        <v>0</v>
      </c>
      <c r="K1765">
        <f>INDEX(GWP!$C$2:$C$13,MATCH(EPS!I1765,GWP!$B$2:$B$13,0))</f>
        <v>1</v>
      </c>
      <c r="L1765" s="5">
        <f t="shared" si="55"/>
        <v>0</v>
      </c>
    </row>
    <row r="1766" spans="1:12" hidden="1" x14ac:dyDescent="0.35">
      <c r="A1766" t="s">
        <v>3396</v>
      </c>
      <c r="B1766" t="s">
        <v>4</v>
      </c>
      <c r="C1766" t="s">
        <v>6919</v>
      </c>
      <c r="D1766" t="s">
        <v>1702</v>
      </c>
      <c r="H1766" t="str">
        <f>INDEX('Vensim Variables'!$B:$B,MATCH(EPS!$B1766,'Vensim Variables'!$A:$A,0))</f>
        <v>g pollutant</v>
      </c>
      <c r="I1766" t="str">
        <f t="shared" si="54"/>
        <v>CO2</v>
      </c>
      <c r="J1766">
        <f>INDEX(NoSettings!$C:$C,MATCH(EPS!$A1766,NoSettings!$A:$A,0))</f>
        <v>0</v>
      </c>
      <c r="K1766">
        <f>INDEX(GWP!$C$2:$C$13,MATCH(EPS!I1766,GWP!$B$2:$B$13,0))</f>
        <v>1</v>
      </c>
      <c r="L1766" s="5">
        <f t="shared" si="55"/>
        <v>0</v>
      </c>
    </row>
    <row r="1767" spans="1:12" hidden="1" x14ac:dyDescent="0.35">
      <c r="A1767" t="s">
        <v>3397</v>
      </c>
      <c r="B1767" t="s">
        <v>4</v>
      </c>
      <c r="C1767" t="s">
        <v>6919</v>
      </c>
      <c r="D1767" t="s">
        <v>1705</v>
      </c>
      <c r="H1767" t="str">
        <f>INDEX('Vensim Variables'!$B:$B,MATCH(EPS!$B1767,'Vensim Variables'!$A:$A,0))</f>
        <v>g pollutant</v>
      </c>
      <c r="I1767" t="str">
        <f t="shared" si="54"/>
        <v>VOC</v>
      </c>
      <c r="J1767">
        <f>INDEX(NoSettings!$C:$C,MATCH(EPS!$A1767,NoSettings!$A:$A,0))</f>
        <v>119300000000</v>
      </c>
      <c r="K1767">
        <f>INDEX(GWP!$C$2:$C$13,MATCH(EPS!I1767,GWP!$B$2:$B$13,0))</f>
        <v>0</v>
      </c>
      <c r="L1767" s="5">
        <f t="shared" si="55"/>
        <v>0</v>
      </c>
    </row>
    <row r="1768" spans="1:12" hidden="1" x14ac:dyDescent="0.35">
      <c r="A1768" t="s">
        <v>3398</v>
      </c>
      <c r="B1768" t="s">
        <v>4</v>
      </c>
      <c r="C1768" t="s">
        <v>6919</v>
      </c>
      <c r="D1768" t="s">
        <v>1706</v>
      </c>
      <c r="H1768" t="str">
        <f>INDEX('Vensim Variables'!$B:$B,MATCH(EPS!$B1768,'Vensim Variables'!$A:$A,0))</f>
        <v>g pollutant</v>
      </c>
      <c r="I1768" t="str">
        <f t="shared" si="54"/>
        <v>CO</v>
      </c>
      <c r="J1768">
        <f>INDEX(NoSettings!$C:$C,MATCH(EPS!$A1768,NoSettings!$A:$A,0))</f>
        <v>100100000000</v>
      </c>
      <c r="K1768">
        <f>INDEX(GWP!$C$2:$C$13,MATCH(EPS!I1768,GWP!$B$2:$B$13,0))</f>
        <v>0</v>
      </c>
      <c r="L1768" s="5">
        <f t="shared" si="55"/>
        <v>0</v>
      </c>
    </row>
    <row r="1769" spans="1:12" hidden="1" x14ac:dyDescent="0.35">
      <c r="A1769" t="s">
        <v>3399</v>
      </c>
      <c r="B1769" t="s">
        <v>4</v>
      </c>
      <c r="C1769" t="s">
        <v>6919</v>
      </c>
      <c r="D1769" t="s">
        <v>1707</v>
      </c>
      <c r="H1769" t="str">
        <f>INDEX('Vensim Variables'!$B:$B,MATCH(EPS!$B1769,'Vensim Variables'!$A:$A,0))</f>
        <v>g pollutant</v>
      </c>
      <c r="I1769" t="str">
        <f t="shared" si="54"/>
        <v>NOx</v>
      </c>
      <c r="J1769">
        <f>INDEX(NoSettings!$C:$C,MATCH(EPS!$A1769,NoSettings!$A:$A,0))</f>
        <v>72280000000</v>
      </c>
      <c r="K1769">
        <f>INDEX(GWP!$C$2:$C$13,MATCH(EPS!I1769,GWP!$B$2:$B$13,0))</f>
        <v>0</v>
      </c>
      <c r="L1769" s="5">
        <f t="shared" si="55"/>
        <v>0</v>
      </c>
    </row>
    <row r="1770" spans="1:12" hidden="1" x14ac:dyDescent="0.35">
      <c r="A1770" t="s">
        <v>3400</v>
      </c>
      <c r="B1770" t="s">
        <v>4</v>
      </c>
      <c r="C1770" t="s">
        <v>6919</v>
      </c>
      <c r="D1770" t="s">
        <v>1708</v>
      </c>
      <c r="H1770" t="str">
        <f>INDEX('Vensim Variables'!$B:$B,MATCH(EPS!$B1770,'Vensim Variables'!$A:$A,0))</f>
        <v>g pollutant</v>
      </c>
      <c r="I1770" t="str">
        <f t="shared" si="54"/>
        <v>PM10</v>
      </c>
      <c r="J1770">
        <f>INDEX(NoSettings!$C:$C,MATCH(EPS!$A1770,NoSettings!$A:$A,0))</f>
        <v>37840000000</v>
      </c>
      <c r="K1770">
        <f>INDEX(GWP!$C$2:$C$13,MATCH(EPS!I1770,GWP!$B$2:$B$13,0))</f>
        <v>0</v>
      </c>
      <c r="L1770" s="5">
        <f t="shared" si="55"/>
        <v>0</v>
      </c>
    </row>
    <row r="1771" spans="1:12" hidden="1" x14ac:dyDescent="0.35">
      <c r="A1771" t="s">
        <v>3401</v>
      </c>
      <c r="B1771" t="s">
        <v>4</v>
      </c>
      <c r="C1771" t="s">
        <v>6919</v>
      </c>
      <c r="D1771" t="s">
        <v>1709</v>
      </c>
      <c r="H1771" t="str">
        <f>INDEX('Vensim Variables'!$B:$B,MATCH(EPS!$B1771,'Vensim Variables'!$A:$A,0))</f>
        <v>g pollutant</v>
      </c>
      <c r="I1771" t="str">
        <f t="shared" si="54"/>
        <v>PM25</v>
      </c>
      <c r="J1771">
        <f>INDEX(NoSettings!$C:$C,MATCH(EPS!$A1771,NoSettings!$A:$A,0))</f>
        <v>29990000000</v>
      </c>
      <c r="K1771">
        <f>INDEX(GWP!$C$2:$C$13,MATCH(EPS!I1771,GWP!$B$2:$B$13,0))</f>
        <v>0</v>
      </c>
      <c r="L1771" s="5">
        <f t="shared" si="55"/>
        <v>0</v>
      </c>
    </row>
    <row r="1772" spans="1:12" hidden="1" x14ac:dyDescent="0.35">
      <c r="A1772" t="s">
        <v>3402</v>
      </c>
      <c r="B1772" t="s">
        <v>4</v>
      </c>
      <c r="C1772" t="s">
        <v>6919</v>
      </c>
      <c r="D1772" t="s">
        <v>1710</v>
      </c>
      <c r="H1772" t="str">
        <f>INDEX('Vensim Variables'!$B:$B,MATCH(EPS!$B1772,'Vensim Variables'!$A:$A,0))</f>
        <v>g pollutant</v>
      </c>
      <c r="I1772" t="str">
        <f t="shared" si="54"/>
        <v>SOx</v>
      </c>
      <c r="J1772">
        <f>INDEX(NoSettings!$C:$C,MATCH(EPS!$A1772,NoSettings!$A:$A,0))</f>
        <v>23290000000</v>
      </c>
      <c r="K1772">
        <f>INDEX(GWP!$C$2:$C$13,MATCH(EPS!I1772,GWP!$B$2:$B$13,0))</f>
        <v>0</v>
      </c>
      <c r="L1772" s="5">
        <f t="shared" si="55"/>
        <v>0</v>
      </c>
    </row>
    <row r="1773" spans="1:12" hidden="1" x14ac:dyDescent="0.35">
      <c r="A1773" t="s">
        <v>3403</v>
      </c>
      <c r="B1773" t="s">
        <v>4</v>
      </c>
      <c r="C1773" t="s">
        <v>6919</v>
      </c>
      <c r="D1773" t="s">
        <v>1711</v>
      </c>
      <c r="H1773" t="str">
        <f>INDEX('Vensim Variables'!$B:$B,MATCH(EPS!$B1773,'Vensim Variables'!$A:$A,0))</f>
        <v>g pollutant</v>
      </c>
      <c r="I1773" t="str">
        <f t="shared" si="54"/>
        <v>BC</v>
      </c>
      <c r="J1773">
        <f>INDEX(NoSettings!$C:$C,MATCH(EPS!$A1773,NoSettings!$A:$A,0))</f>
        <v>953900000</v>
      </c>
      <c r="K1773">
        <f>INDEX(GWP!$C$2:$C$13,MATCH(EPS!I1773,GWP!$B$2:$B$13,0))</f>
        <v>0</v>
      </c>
      <c r="L1773" s="5">
        <f t="shared" si="55"/>
        <v>0</v>
      </c>
    </row>
    <row r="1774" spans="1:12" hidden="1" x14ac:dyDescent="0.35">
      <c r="A1774" t="s">
        <v>3404</v>
      </c>
      <c r="B1774" t="s">
        <v>4</v>
      </c>
      <c r="C1774" t="s">
        <v>6919</v>
      </c>
      <c r="D1774" t="s">
        <v>1712</v>
      </c>
      <c r="H1774" t="str">
        <f>INDEX('Vensim Variables'!$B:$B,MATCH(EPS!$B1774,'Vensim Variables'!$A:$A,0))</f>
        <v>g pollutant</v>
      </c>
      <c r="I1774" t="str">
        <f t="shared" si="54"/>
        <v>OC</v>
      </c>
      <c r="J1774">
        <f>INDEX(NoSettings!$C:$C,MATCH(EPS!$A1774,NoSettings!$A:$A,0))</f>
        <v>6367000000</v>
      </c>
      <c r="K1774">
        <f>INDEX(GWP!$C$2:$C$13,MATCH(EPS!I1774,GWP!$B$2:$B$13,0))</f>
        <v>0</v>
      </c>
      <c r="L1774" s="5">
        <f t="shared" si="55"/>
        <v>0</v>
      </c>
    </row>
    <row r="1775" spans="1:12" hidden="1" x14ac:dyDescent="0.35">
      <c r="A1775" t="s">
        <v>3405</v>
      </c>
      <c r="B1775" t="s">
        <v>4</v>
      </c>
      <c r="C1775" t="s">
        <v>6919</v>
      </c>
      <c r="D1775" t="s">
        <v>1713</v>
      </c>
      <c r="H1775" t="str">
        <f>INDEX('Vensim Variables'!$B:$B,MATCH(EPS!$B1775,'Vensim Variables'!$A:$A,0))</f>
        <v>g pollutant</v>
      </c>
      <c r="I1775" t="str">
        <f t="shared" si="54"/>
        <v>CH4</v>
      </c>
      <c r="J1775">
        <f>INDEX(NoSettings!$C:$C,MATCH(EPS!$A1775,NoSettings!$A:$A,0))</f>
        <v>0</v>
      </c>
      <c r="K1775">
        <f>INDEX(GWP!$C$2:$C$13,MATCH(EPS!I1775,GWP!$B$2:$B$13,0))</f>
        <v>25</v>
      </c>
      <c r="L1775" s="5">
        <f t="shared" si="55"/>
        <v>0</v>
      </c>
    </row>
    <row r="1776" spans="1:12" hidden="1" x14ac:dyDescent="0.35">
      <c r="A1776" t="s">
        <v>3406</v>
      </c>
      <c r="B1776" t="s">
        <v>4</v>
      </c>
      <c r="C1776" t="s">
        <v>6919</v>
      </c>
      <c r="D1776" t="s">
        <v>1714</v>
      </c>
      <c r="H1776" t="str">
        <f>INDEX('Vensim Variables'!$B:$B,MATCH(EPS!$B1776,'Vensim Variables'!$A:$A,0))</f>
        <v>g pollutant</v>
      </c>
      <c r="I1776" t="str">
        <f t="shared" si="54"/>
        <v>N2O</v>
      </c>
      <c r="J1776">
        <f>INDEX(NoSettings!$C:$C,MATCH(EPS!$A1776,NoSettings!$A:$A,0))</f>
        <v>0</v>
      </c>
      <c r="K1776">
        <f>INDEX(GWP!$C$2:$C$13,MATCH(EPS!I1776,GWP!$B$2:$B$13,0))</f>
        <v>298</v>
      </c>
      <c r="L1776" s="5">
        <f t="shared" si="55"/>
        <v>0</v>
      </c>
    </row>
    <row r="1777" spans="1:12" hidden="1" x14ac:dyDescent="0.35">
      <c r="A1777" t="s">
        <v>3407</v>
      </c>
      <c r="B1777" t="s">
        <v>4</v>
      </c>
      <c r="C1777" t="s">
        <v>6919</v>
      </c>
      <c r="D1777" t="s">
        <v>1715</v>
      </c>
      <c r="H1777" t="str">
        <f>INDEX('Vensim Variables'!$B:$B,MATCH(EPS!$B1777,'Vensim Variables'!$A:$A,0))</f>
        <v>g pollutant</v>
      </c>
      <c r="I1777" t="str">
        <f t="shared" si="54"/>
        <v>F gases</v>
      </c>
      <c r="J1777">
        <f>INDEX(NoSettings!$C:$C,MATCH(EPS!$A1777,NoSettings!$A:$A,0))</f>
        <v>0</v>
      </c>
      <c r="K1777">
        <f>INDEX(GWP!$C$2:$C$13,MATCH(EPS!I1777,GWP!$B$2:$B$13,0))</f>
        <v>1</v>
      </c>
      <c r="L1777" s="5">
        <f t="shared" si="55"/>
        <v>0</v>
      </c>
    </row>
    <row r="1778" spans="1:12" hidden="1" x14ac:dyDescent="0.35">
      <c r="A1778" t="s">
        <v>3408</v>
      </c>
      <c r="B1778" t="s">
        <v>4</v>
      </c>
      <c r="C1778" t="s">
        <v>6920</v>
      </c>
      <c r="D1778" t="s">
        <v>1702</v>
      </c>
      <c r="H1778" t="str">
        <f>INDEX('Vensim Variables'!$B:$B,MATCH(EPS!$B1778,'Vensim Variables'!$A:$A,0))</f>
        <v>g pollutant</v>
      </c>
      <c r="I1778" t="str">
        <f t="shared" si="54"/>
        <v>CO2</v>
      </c>
      <c r="J1778">
        <f>INDEX(NoSettings!$C:$C,MATCH(EPS!$A1778,NoSettings!$A:$A,0))</f>
        <v>2309000000000</v>
      </c>
      <c r="K1778">
        <f>INDEX(GWP!$C$2:$C$13,MATCH(EPS!I1778,GWP!$B$2:$B$13,0))</f>
        <v>1</v>
      </c>
      <c r="L1778" s="5">
        <f t="shared" si="55"/>
        <v>2.3090000000000002</v>
      </c>
    </row>
    <row r="1779" spans="1:12" hidden="1" x14ac:dyDescent="0.35">
      <c r="A1779" t="s">
        <v>3409</v>
      </c>
      <c r="B1779" t="s">
        <v>4</v>
      </c>
      <c r="C1779" t="s">
        <v>6920</v>
      </c>
      <c r="D1779" t="s">
        <v>1705</v>
      </c>
      <c r="H1779" t="str">
        <f>INDEX('Vensim Variables'!$B:$B,MATCH(EPS!$B1779,'Vensim Variables'!$A:$A,0))</f>
        <v>g pollutant</v>
      </c>
      <c r="I1779" t="str">
        <f t="shared" si="54"/>
        <v>VOC</v>
      </c>
      <c r="J1779">
        <f>INDEX(NoSettings!$C:$C,MATCH(EPS!$A1779,NoSettings!$A:$A,0))</f>
        <v>156900000000</v>
      </c>
      <c r="K1779">
        <f>INDEX(GWP!$C$2:$C$13,MATCH(EPS!I1779,GWP!$B$2:$B$13,0))</f>
        <v>0</v>
      </c>
      <c r="L1779" s="5">
        <f t="shared" si="55"/>
        <v>0</v>
      </c>
    </row>
    <row r="1780" spans="1:12" hidden="1" x14ac:dyDescent="0.35">
      <c r="A1780" t="s">
        <v>3410</v>
      </c>
      <c r="B1780" t="s">
        <v>4</v>
      </c>
      <c r="C1780" t="s">
        <v>6920</v>
      </c>
      <c r="D1780" t="s">
        <v>1706</v>
      </c>
      <c r="H1780" t="str">
        <f>INDEX('Vensim Variables'!$B:$B,MATCH(EPS!$B1780,'Vensim Variables'!$A:$A,0))</f>
        <v>g pollutant</v>
      </c>
      <c r="I1780" t="str">
        <f t="shared" si="54"/>
        <v>CO</v>
      </c>
      <c r="J1780">
        <f>INDEX(NoSettings!$C:$C,MATCH(EPS!$A1780,NoSettings!$A:$A,0))</f>
        <v>50110000000</v>
      </c>
      <c r="K1780">
        <f>INDEX(GWP!$C$2:$C$13,MATCH(EPS!I1780,GWP!$B$2:$B$13,0))</f>
        <v>0</v>
      </c>
      <c r="L1780" s="5">
        <f t="shared" si="55"/>
        <v>0</v>
      </c>
    </row>
    <row r="1781" spans="1:12" hidden="1" x14ac:dyDescent="0.35">
      <c r="A1781" t="s">
        <v>3411</v>
      </c>
      <c r="B1781" t="s">
        <v>4</v>
      </c>
      <c r="C1781" t="s">
        <v>6920</v>
      </c>
      <c r="D1781" t="s">
        <v>1707</v>
      </c>
      <c r="H1781" t="str">
        <f>INDEX('Vensim Variables'!$B:$B,MATCH(EPS!$B1781,'Vensim Variables'!$A:$A,0))</f>
        <v>g pollutant</v>
      </c>
      <c r="I1781" t="str">
        <f t="shared" si="54"/>
        <v>NOx</v>
      </c>
      <c r="J1781">
        <f>INDEX(NoSettings!$C:$C,MATCH(EPS!$A1781,NoSettings!$A:$A,0))</f>
        <v>58600000000</v>
      </c>
      <c r="K1781">
        <f>INDEX(GWP!$C$2:$C$13,MATCH(EPS!I1781,GWP!$B$2:$B$13,0))</f>
        <v>0</v>
      </c>
      <c r="L1781" s="5">
        <f t="shared" si="55"/>
        <v>0</v>
      </c>
    </row>
    <row r="1782" spans="1:12" hidden="1" x14ac:dyDescent="0.35">
      <c r="A1782" t="s">
        <v>3412</v>
      </c>
      <c r="B1782" t="s">
        <v>4</v>
      </c>
      <c r="C1782" t="s">
        <v>6920</v>
      </c>
      <c r="D1782" t="s">
        <v>1708</v>
      </c>
      <c r="H1782" t="str">
        <f>INDEX('Vensim Variables'!$B:$B,MATCH(EPS!$B1782,'Vensim Variables'!$A:$A,0))</f>
        <v>g pollutant</v>
      </c>
      <c r="I1782" t="str">
        <f t="shared" si="54"/>
        <v>PM10</v>
      </c>
      <c r="J1782">
        <f>INDEX(NoSettings!$C:$C,MATCH(EPS!$A1782,NoSettings!$A:$A,0))</f>
        <v>17320000000</v>
      </c>
      <c r="K1782">
        <f>INDEX(GWP!$C$2:$C$13,MATCH(EPS!I1782,GWP!$B$2:$B$13,0))</f>
        <v>0</v>
      </c>
      <c r="L1782" s="5">
        <f t="shared" si="55"/>
        <v>0</v>
      </c>
    </row>
    <row r="1783" spans="1:12" hidden="1" x14ac:dyDescent="0.35">
      <c r="A1783" t="s">
        <v>3413</v>
      </c>
      <c r="B1783" t="s">
        <v>4</v>
      </c>
      <c r="C1783" t="s">
        <v>6920</v>
      </c>
      <c r="D1783" t="s">
        <v>1709</v>
      </c>
      <c r="H1783" t="str">
        <f>INDEX('Vensim Variables'!$B:$B,MATCH(EPS!$B1783,'Vensim Variables'!$A:$A,0))</f>
        <v>g pollutant</v>
      </c>
      <c r="I1783" t="str">
        <f t="shared" si="54"/>
        <v>PM25</v>
      </c>
      <c r="J1783">
        <f>INDEX(NoSettings!$C:$C,MATCH(EPS!$A1783,NoSettings!$A:$A,0))</f>
        <v>14240000000</v>
      </c>
      <c r="K1783">
        <f>INDEX(GWP!$C$2:$C$13,MATCH(EPS!I1783,GWP!$B$2:$B$13,0))</f>
        <v>0</v>
      </c>
      <c r="L1783" s="5">
        <f t="shared" si="55"/>
        <v>0</v>
      </c>
    </row>
    <row r="1784" spans="1:12" hidden="1" x14ac:dyDescent="0.35">
      <c r="A1784" t="s">
        <v>3414</v>
      </c>
      <c r="B1784" t="s">
        <v>4</v>
      </c>
      <c r="C1784" t="s">
        <v>6920</v>
      </c>
      <c r="D1784" t="s">
        <v>1710</v>
      </c>
      <c r="H1784" t="str">
        <f>INDEX('Vensim Variables'!$B:$B,MATCH(EPS!$B1784,'Vensim Variables'!$A:$A,0))</f>
        <v>g pollutant</v>
      </c>
      <c r="I1784" t="str">
        <f t="shared" si="54"/>
        <v>SOx</v>
      </c>
      <c r="J1784">
        <f>INDEX(NoSettings!$C:$C,MATCH(EPS!$A1784,NoSettings!$A:$A,0))</f>
        <v>51550000000</v>
      </c>
      <c r="K1784">
        <f>INDEX(GWP!$C$2:$C$13,MATCH(EPS!I1784,GWP!$B$2:$B$13,0))</f>
        <v>0</v>
      </c>
      <c r="L1784" s="5">
        <f t="shared" si="55"/>
        <v>0</v>
      </c>
    </row>
    <row r="1785" spans="1:12" hidden="1" x14ac:dyDescent="0.35">
      <c r="A1785" t="s">
        <v>3415</v>
      </c>
      <c r="B1785" t="s">
        <v>4</v>
      </c>
      <c r="C1785" t="s">
        <v>6920</v>
      </c>
      <c r="D1785" t="s">
        <v>1711</v>
      </c>
      <c r="H1785" t="str">
        <f>INDEX('Vensim Variables'!$B:$B,MATCH(EPS!$B1785,'Vensim Variables'!$A:$A,0))</f>
        <v>g pollutant</v>
      </c>
      <c r="I1785" t="str">
        <f t="shared" si="54"/>
        <v>BC</v>
      </c>
      <c r="J1785">
        <f>INDEX(NoSettings!$C:$C,MATCH(EPS!$A1785,NoSettings!$A:$A,0))</f>
        <v>816000000</v>
      </c>
      <c r="K1785">
        <f>INDEX(GWP!$C$2:$C$13,MATCH(EPS!I1785,GWP!$B$2:$B$13,0))</f>
        <v>0</v>
      </c>
      <c r="L1785" s="5">
        <f t="shared" si="55"/>
        <v>0</v>
      </c>
    </row>
    <row r="1786" spans="1:12" hidden="1" x14ac:dyDescent="0.35">
      <c r="A1786" t="s">
        <v>3416</v>
      </c>
      <c r="B1786" t="s">
        <v>4</v>
      </c>
      <c r="C1786" t="s">
        <v>6920</v>
      </c>
      <c r="D1786" t="s">
        <v>1712</v>
      </c>
      <c r="H1786" t="str">
        <f>INDEX('Vensim Variables'!$B:$B,MATCH(EPS!$B1786,'Vensim Variables'!$A:$A,0))</f>
        <v>g pollutant</v>
      </c>
      <c r="I1786" t="str">
        <f t="shared" si="54"/>
        <v>OC</v>
      </c>
      <c r="J1786">
        <f>INDEX(NoSettings!$C:$C,MATCH(EPS!$A1786,NoSettings!$A:$A,0))</f>
        <v>1940000000</v>
      </c>
      <c r="K1786">
        <f>INDEX(GWP!$C$2:$C$13,MATCH(EPS!I1786,GWP!$B$2:$B$13,0))</f>
        <v>0</v>
      </c>
      <c r="L1786" s="5">
        <f t="shared" si="55"/>
        <v>0</v>
      </c>
    </row>
    <row r="1787" spans="1:12" hidden="1" x14ac:dyDescent="0.35">
      <c r="A1787" t="s">
        <v>3417</v>
      </c>
      <c r="B1787" t="s">
        <v>4</v>
      </c>
      <c r="C1787" t="s">
        <v>6920</v>
      </c>
      <c r="D1787" t="s">
        <v>1713</v>
      </c>
      <c r="H1787" t="str">
        <f>INDEX('Vensim Variables'!$B:$B,MATCH(EPS!$B1787,'Vensim Variables'!$A:$A,0))</f>
        <v>g pollutant</v>
      </c>
      <c r="I1787" t="str">
        <f t="shared" si="54"/>
        <v>CH4</v>
      </c>
      <c r="J1787">
        <f>INDEX(NoSettings!$C:$C,MATCH(EPS!$A1787,NoSettings!$A:$A,0))</f>
        <v>0</v>
      </c>
      <c r="K1787">
        <f>INDEX(GWP!$C$2:$C$13,MATCH(EPS!I1787,GWP!$B$2:$B$13,0))</f>
        <v>25</v>
      </c>
      <c r="L1787" s="5">
        <f t="shared" si="55"/>
        <v>0</v>
      </c>
    </row>
    <row r="1788" spans="1:12" hidden="1" x14ac:dyDescent="0.35">
      <c r="A1788" t="s">
        <v>3418</v>
      </c>
      <c r="B1788" t="s">
        <v>4</v>
      </c>
      <c r="C1788" t="s">
        <v>6920</v>
      </c>
      <c r="D1788" t="s">
        <v>1714</v>
      </c>
      <c r="H1788" t="str">
        <f>INDEX('Vensim Variables'!$B:$B,MATCH(EPS!$B1788,'Vensim Variables'!$A:$A,0))</f>
        <v>g pollutant</v>
      </c>
      <c r="I1788" t="str">
        <f t="shared" si="54"/>
        <v>N2O</v>
      </c>
      <c r="J1788">
        <f>INDEX(NoSettings!$C:$C,MATCH(EPS!$A1788,NoSettings!$A:$A,0))</f>
        <v>0</v>
      </c>
      <c r="K1788">
        <f>INDEX(GWP!$C$2:$C$13,MATCH(EPS!I1788,GWP!$B$2:$B$13,0))</f>
        <v>298</v>
      </c>
      <c r="L1788" s="5">
        <f t="shared" si="55"/>
        <v>0</v>
      </c>
    </row>
    <row r="1789" spans="1:12" hidden="1" x14ac:dyDescent="0.35">
      <c r="A1789" t="s">
        <v>3419</v>
      </c>
      <c r="B1789" t="s">
        <v>4</v>
      </c>
      <c r="C1789" t="s">
        <v>6920</v>
      </c>
      <c r="D1789" t="s">
        <v>1715</v>
      </c>
      <c r="H1789" t="str">
        <f>INDEX('Vensim Variables'!$B:$B,MATCH(EPS!$B1789,'Vensim Variables'!$A:$A,0))</f>
        <v>g pollutant</v>
      </c>
      <c r="I1789" t="str">
        <f t="shared" si="54"/>
        <v>F gases</v>
      </c>
      <c r="J1789">
        <f>INDEX(NoSettings!$C:$C,MATCH(EPS!$A1789,NoSettings!$A:$A,0))</f>
        <v>0</v>
      </c>
      <c r="K1789">
        <f>INDEX(GWP!$C$2:$C$13,MATCH(EPS!I1789,GWP!$B$2:$B$13,0))</f>
        <v>1</v>
      </c>
      <c r="L1789" s="5">
        <f t="shared" si="55"/>
        <v>0</v>
      </c>
    </row>
    <row r="1790" spans="1:12" hidden="1" x14ac:dyDescent="0.35">
      <c r="A1790" t="s">
        <v>3420</v>
      </c>
      <c r="B1790" t="s">
        <v>4</v>
      </c>
      <c r="C1790" t="s">
        <v>6921</v>
      </c>
      <c r="D1790" t="s">
        <v>1702</v>
      </c>
      <c r="H1790" t="str">
        <f>INDEX('Vensim Variables'!$B:$B,MATCH(EPS!$B1790,'Vensim Variables'!$A:$A,0))</f>
        <v>g pollutant</v>
      </c>
      <c r="I1790" t="str">
        <f t="shared" si="54"/>
        <v>CO2</v>
      </c>
      <c r="J1790">
        <f>INDEX(NoSettings!$C:$C,MATCH(EPS!$A1790,NoSettings!$A:$A,0))</f>
        <v>179400000000000</v>
      </c>
      <c r="K1790">
        <f>INDEX(GWP!$C$2:$C$13,MATCH(EPS!I1790,GWP!$B$2:$B$13,0))</f>
        <v>1</v>
      </c>
      <c r="L1790" s="5">
        <f t="shared" si="55"/>
        <v>179.4</v>
      </c>
    </row>
    <row r="1791" spans="1:12" hidden="1" x14ac:dyDescent="0.35">
      <c r="A1791" t="s">
        <v>3421</v>
      </c>
      <c r="B1791" t="s">
        <v>4</v>
      </c>
      <c r="C1791" t="s">
        <v>6921</v>
      </c>
      <c r="D1791" t="s">
        <v>1705</v>
      </c>
      <c r="H1791" t="str">
        <f>INDEX('Vensim Variables'!$B:$B,MATCH(EPS!$B1791,'Vensim Variables'!$A:$A,0))</f>
        <v>g pollutant</v>
      </c>
      <c r="I1791" t="str">
        <f t="shared" si="54"/>
        <v>VOC</v>
      </c>
      <c r="J1791">
        <f>INDEX(NoSettings!$C:$C,MATCH(EPS!$A1791,NoSettings!$A:$A,0))</f>
        <v>788500000000</v>
      </c>
      <c r="K1791">
        <f>INDEX(GWP!$C$2:$C$13,MATCH(EPS!I1791,GWP!$B$2:$B$13,0))</f>
        <v>0</v>
      </c>
      <c r="L1791" s="5">
        <f t="shared" si="55"/>
        <v>0</v>
      </c>
    </row>
    <row r="1792" spans="1:12" hidden="1" x14ac:dyDescent="0.35">
      <c r="A1792" t="s">
        <v>3422</v>
      </c>
      <c r="B1792" t="s">
        <v>4</v>
      </c>
      <c r="C1792" t="s">
        <v>6921</v>
      </c>
      <c r="D1792" t="s">
        <v>1706</v>
      </c>
      <c r="H1792" t="str">
        <f>INDEX('Vensim Variables'!$B:$B,MATCH(EPS!$B1792,'Vensim Variables'!$A:$A,0))</f>
        <v>g pollutant</v>
      </c>
      <c r="I1792" t="str">
        <f t="shared" si="54"/>
        <v>CO</v>
      </c>
      <c r="J1792">
        <f>INDEX(NoSettings!$C:$C,MATCH(EPS!$A1792,NoSettings!$A:$A,0))</f>
        <v>452100000000</v>
      </c>
      <c r="K1792">
        <f>INDEX(GWP!$C$2:$C$13,MATCH(EPS!I1792,GWP!$B$2:$B$13,0))</f>
        <v>0</v>
      </c>
      <c r="L1792" s="5">
        <f t="shared" si="55"/>
        <v>0</v>
      </c>
    </row>
    <row r="1793" spans="1:12" hidden="1" x14ac:dyDescent="0.35">
      <c r="A1793" t="s">
        <v>3423</v>
      </c>
      <c r="B1793" t="s">
        <v>4</v>
      </c>
      <c r="C1793" t="s">
        <v>6921</v>
      </c>
      <c r="D1793" t="s">
        <v>1707</v>
      </c>
      <c r="H1793" t="str">
        <f>INDEX('Vensim Variables'!$B:$B,MATCH(EPS!$B1793,'Vensim Variables'!$A:$A,0))</f>
        <v>g pollutant</v>
      </c>
      <c r="I1793" t="str">
        <f t="shared" si="54"/>
        <v>NOx</v>
      </c>
      <c r="J1793">
        <f>INDEX(NoSettings!$C:$C,MATCH(EPS!$A1793,NoSettings!$A:$A,0))</f>
        <v>98580000000</v>
      </c>
      <c r="K1793">
        <f>INDEX(GWP!$C$2:$C$13,MATCH(EPS!I1793,GWP!$B$2:$B$13,0))</f>
        <v>0</v>
      </c>
      <c r="L1793" s="5">
        <f t="shared" si="55"/>
        <v>0</v>
      </c>
    </row>
    <row r="1794" spans="1:12" hidden="1" x14ac:dyDescent="0.35">
      <c r="A1794" t="s">
        <v>3424</v>
      </c>
      <c r="B1794" t="s">
        <v>4</v>
      </c>
      <c r="C1794" t="s">
        <v>6921</v>
      </c>
      <c r="D1794" t="s">
        <v>1708</v>
      </c>
      <c r="H1794" t="str">
        <f>INDEX('Vensim Variables'!$B:$B,MATCH(EPS!$B1794,'Vensim Variables'!$A:$A,0))</f>
        <v>g pollutant</v>
      </c>
      <c r="I1794" t="str">
        <f t="shared" si="54"/>
        <v>PM10</v>
      </c>
      <c r="J1794">
        <f>INDEX(NoSettings!$C:$C,MATCH(EPS!$A1794,NoSettings!$A:$A,0))</f>
        <v>29510000000</v>
      </c>
      <c r="K1794">
        <f>INDEX(GWP!$C$2:$C$13,MATCH(EPS!I1794,GWP!$B$2:$B$13,0))</f>
        <v>0</v>
      </c>
      <c r="L1794" s="5">
        <f t="shared" si="55"/>
        <v>0</v>
      </c>
    </row>
    <row r="1795" spans="1:12" hidden="1" x14ac:dyDescent="0.35">
      <c r="A1795" t="s">
        <v>3425</v>
      </c>
      <c r="B1795" t="s">
        <v>4</v>
      </c>
      <c r="C1795" t="s">
        <v>6921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24000000000</v>
      </c>
      <c r="K1795">
        <f>INDEX(GWP!$C$2:$C$13,MATCH(EPS!I1795,GWP!$B$2:$B$13,0))</f>
        <v>0</v>
      </c>
      <c r="L1795" s="5">
        <f t="shared" ref="L1795:L1858" si="57">IF(H1795="g pollutant",K1795*J1795/10^12,IF(H1795="MMTCO2e",J1795,IF(H1795="MWh",J1795,0)))</f>
        <v>0</v>
      </c>
    </row>
    <row r="1796" spans="1:12" hidden="1" x14ac:dyDescent="0.35">
      <c r="A1796" t="s">
        <v>3426</v>
      </c>
      <c r="B1796" t="s">
        <v>4</v>
      </c>
      <c r="C1796" t="s">
        <v>6921</v>
      </c>
      <c r="D1796" t="s">
        <v>1710</v>
      </c>
      <c r="H1796" t="str">
        <f>INDEX('Vensim Variables'!$B:$B,MATCH(EPS!$B1796,'Vensim Variables'!$A:$A,0))</f>
        <v>g pollutant</v>
      </c>
      <c r="I1796" t="str">
        <f t="shared" si="56"/>
        <v>SOx</v>
      </c>
      <c r="J1796">
        <f>INDEX(NoSettings!$C:$C,MATCH(EPS!$A1796,NoSettings!$A:$A,0))</f>
        <v>121400000000</v>
      </c>
      <c r="K1796">
        <f>INDEX(GWP!$C$2:$C$13,MATCH(EPS!I1796,GWP!$B$2:$B$13,0))</f>
        <v>0</v>
      </c>
      <c r="L1796" s="5">
        <f t="shared" si="57"/>
        <v>0</v>
      </c>
    </row>
    <row r="1797" spans="1:12" hidden="1" x14ac:dyDescent="0.35">
      <c r="A1797" t="s">
        <v>3427</v>
      </c>
      <c r="B1797" t="s">
        <v>4</v>
      </c>
      <c r="C1797" t="s">
        <v>6921</v>
      </c>
      <c r="D1797" t="s">
        <v>1711</v>
      </c>
      <c r="H1797" t="str">
        <f>INDEX('Vensim Variables'!$B:$B,MATCH(EPS!$B1797,'Vensim Variables'!$A:$A,0))</f>
        <v>g pollutant</v>
      </c>
      <c r="I1797" t="str">
        <f t="shared" si="56"/>
        <v>BC</v>
      </c>
      <c r="J1797">
        <f>INDEX(NoSettings!$C:$C,MATCH(EPS!$A1797,NoSettings!$A:$A,0))</f>
        <v>1950000000</v>
      </c>
      <c r="K1797">
        <f>INDEX(GWP!$C$2:$C$13,MATCH(EPS!I1797,GWP!$B$2:$B$13,0))</f>
        <v>0</v>
      </c>
      <c r="L1797" s="5">
        <f t="shared" si="57"/>
        <v>0</v>
      </c>
    </row>
    <row r="1798" spans="1:12" hidden="1" x14ac:dyDescent="0.35">
      <c r="A1798" t="s">
        <v>3428</v>
      </c>
      <c r="B1798" t="s">
        <v>4</v>
      </c>
      <c r="C1798" t="s">
        <v>6921</v>
      </c>
      <c r="D1798" t="s">
        <v>1712</v>
      </c>
      <c r="H1798" t="str">
        <f>INDEX('Vensim Variables'!$B:$B,MATCH(EPS!$B1798,'Vensim Variables'!$A:$A,0))</f>
        <v>g pollutant</v>
      </c>
      <c r="I1798" t="str">
        <f t="shared" si="56"/>
        <v>OC</v>
      </c>
      <c r="J1798">
        <f>INDEX(NoSettings!$C:$C,MATCH(EPS!$A1798,NoSettings!$A:$A,0))</f>
        <v>3412000000</v>
      </c>
      <c r="K1798">
        <f>INDEX(GWP!$C$2:$C$13,MATCH(EPS!I1798,GWP!$B$2:$B$13,0))</f>
        <v>0</v>
      </c>
      <c r="L1798" s="5">
        <f t="shared" si="57"/>
        <v>0</v>
      </c>
    </row>
    <row r="1799" spans="1:12" hidden="1" x14ac:dyDescent="0.35">
      <c r="A1799" t="s">
        <v>3429</v>
      </c>
      <c r="B1799" t="s">
        <v>4</v>
      </c>
      <c r="C1799" t="s">
        <v>6921</v>
      </c>
      <c r="D1799" t="s">
        <v>1713</v>
      </c>
      <c r="H1799" t="str">
        <f>INDEX('Vensim Variables'!$B:$B,MATCH(EPS!$B1799,'Vensim Variables'!$A:$A,0))</f>
        <v>g pollutant</v>
      </c>
      <c r="I1799" t="str">
        <f t="shared" si="56"/>
        <v>CH4</v>
      </c>
      <c r="J1799">
        <f>INDEX(NoSettings!$C:$C,MATCH(EPS!$A1799,NoSettings!$A:$A,0))</f>
        <v>12000000000</v>
      </c>
      <c r="K1799">
        <f>INDEX(GWP!$C$2:$C$13,MATCH(EPS!I1799,GWP!$B$2:$B$13,0))</f>
        <v>25</v>
      </c>
      <c r="L1799" s="5">
        <f t="shared" si="57"/>
        <v>0.3</v>
      </c>
    </row>
    <row r="1800" spans="1:12" hidden="1" x14ac:dyDescent="0.35">
      <c r="A1800" t="s">
        <v>3430</v>
      </c>
      <c r="B1800" t="s">
        <v>4</v>
      </c>
      <c r="C1800" t="s">
        <v>6921</v>
      </c>
      <c r="D1800" t="s">
        <v>1714</v>
      </c>
      <c r="H1800" t="str">
        <f>INDEX('Vensim Variables'!$B:$B,MATCH(EPS!$B1800,'Vensim Variables'!$A:$A,0))</f>
        <v>g pollutant</v>
      </c>
      <c r="I1800" t="str">
        <f t="shared" si="56"/>
        <v>N2O</v>
      </c>
      <c r="J1800">
        <f>INDEX(NoSettings!$C:$C,MATCH(EPS!$A1800,NoSettings!$A:$A,0))</f>
        <v>77180000000</v>
      </c>
      <c r="K1800">
        <f>INDEX(GWP!$C$2:$C$13,MATCH(EPS!I1800,GWP!$B$2:$B$13,0))</f>
        <v>298</v>
      </c>
      <c r="L1800" s="5">
        <f t="shared" si="57"/>
        <v>22.999639999999999</v>
      </c>
    </row>
    <row r="1801" spans="1:12" hidden="1" x14ac:dyDescent="0.35">
      <c r="A1801" t="s">
        <v>3431</v>
      </c>
      <c r="B1801" t="s">
        <v>4</v>
      </c>
      <c r="C1801" t="s">
        <v>6921</v>
      </c>
      <c r="D1801" t="s">
        <v>1715</v>
      </c>
      <c r="H1801" t="str">
        <f>INDEX('Vensim Variables'!$B:$B,MATCH(EPS!$B1801,'Vensim Variables'!$A:$A,0))</f>
        <v>g pollutant</v>
      </c>
      <c r="I1801" t="str">
        <f t="shared" si="56"/>
        <v>F gases</v>
      </c>
      <c r="J1801">
        <f>INDEX(NoSettings!$C:$C,MATCH(EPS!$A1801,NoSettings!$A:$A,0))</f>
        <v>182900000000000</v>
      </c>
      <c r="K1801">
        <f>INDEX(GWP!$C$2:$C$13,MATCH(EPS!I1801,GWP!$B$2:$B$13,0))</f>
        <v>1</v>
      </c>
      <c r="L1801" s="5">
        <f t="shared" si="57"/>
        <v>182.9</v>
      </c>
    </row>
    <row r="1802" spans="1:12" hidden="1" x14ac:dyDescent="0.35">
      <c r="A1802" t="s">
        <v>3432</v>
      </c>
      <c r="B1802" t="s">
        <v>4</v>
      </c>
      <c r="C1802" t="s">
        <v>6922</v>
      </c>
      <c r="D1802" t="s">
        <v>1702</v>
      </c>
      <c r="H1802" t="str">
        <f>INDEX('Vensim Variables'!$B:$B,MATCH(EPS!$B1802,'Vensim Variables'!$A:$A,0))</f>
        <v>g pollutant</v>
      </c>
      <c r="I1802" t="str">
        <f t="shared" si="56"/>
        <v>CO2</v>
      </c>
      <c r="J1802">
        <f>INDEX(NoSettings!$C:$C,MATCH(EPS!$A1802,NoSettings!$A:$A,0))</f>
        <v>0</v>
      </c>
      <c r="K1802">
        <f>INDEX(GWP!$C$2:$C$13,MATCH(EPS!I1802,GWP!$B$2:$B$13,0))</f>
        <v>1</v>
      </c>
      <c r="L1802" s="5">
        <f t="shared" si="57"/>
        <v>0</v>
      </c>
    </row>
    <row r="1803" spans="1:12" hidden="1" x14ac:dyDescent="0.35">
      <c r="A1803" t="s">
        <v>3433</v>
      </c>
      <c r="B1803" t="s">
        <v>4</v>
      </c>
      <c r="C1803" t="s">
        <v>6922</v>
      </c>
      <c r="D1803" t="s">
        <v>1705</v>
      </c>
      <c r="H1803" t="str">
        <f>INDEX('Vensim Variables'!$B:$B,MATCH(EPS!$B1803,'Vensim Variables'!$A:$A,0))</f>
        <v>g pollutant</v>
      </c>
      <c r="I1803" t="str">
        <f t="shared" si="56"/>
        <v>VOC</v>
      </c>
      <c r="J1803">
        <f>INDEX(NoSettings!$C:$C,MATCH(EPS!$A1803,NoSettings!$A:$A,0))</f>
        <v>0</v>
      </c>
      <c r="K1803">
        <f>INDEX(GWP!$C$2:$C$13,MATCH(EPS!I1803,GWP!$B$2:$B$13,0))</f>
        <v>0</v>
      </c>
      <c r="L1803" s="5">
        <f t="shared" si="57"/>
        <v>0</v>
      </c>
    </row>
    <row r="1804" spans="1:12" hidden="1" x14ac:dyDescent="0.35">
      <c r="A1804" t="s">
        <v>3434</v>
      </c>
      <c r="B1804" t="s">
        <v>4</v>
      </c>
      <c r="C1804" t="s">
        <v>6922</v>
      </c>
      <c r="D1804" t="s">
        <v>1706</v>
      </c>
      <c r="H1804" t="str">
        <f>INDEX('Vensim Variables'!$B:$B,MATCH(EPS!$B1804,'Vensim Variables'!$A:$A,0))</f>
        <v>g pollutant</v>
      </c>
      <c r="I1804" t="str">
        <f t="shared" si="56"/>
        <v>CO</v>
      </c>
      <c r="J1804">
        <f>INDEX(NoSettings!$C:$C,MATCH(EPS!$A1804,NoSettings!$A:$A,0))</f>
        <v>0</v>
      </c>
      <c r="K1804">
        <f>INDEX(GWP!$C$2:$C$13,MATCH(EPS!I1804,GWP!$B$2:$B$13,0))</f>
        <v>0</v>
      </c>
      <c r="L1804" s="5">
        <f t="shared" si="57"/>
        <v>0</v>
      </c>
    </row>
    <row r="1805" spans="1:12" hidden="1" x14ac:dyDescent="0.35">
      <c r="A1805" t="s">
        <v>3435</v>
      </c>
      <c r="B1805" t="s">
        <v>4</v>
      </c>
      <c r="C1805" t="s">
        <v>6922</v>
      </c>
      <c r="D1805" t="s">
        <v>1707</v>
      </c>
      <c r="H1805" t="str">
        <f>INDEX('Vensim Variables'!$B:$B,MATCH(EPS!$B1805,'Vensim Variables'!$A:$A,0))</f>
        <v>g pollutant</v>
      </c>
      <c r="I1805" t="str">
        <f t="shared" si="56"/>
        <v>NOx</v>
      </c>
      <c r="J1805">
        <f>INDEX(NoSettings!$C:$C,MATCH(EPS!$A1805,NoSettings!$A:$A,0))</f>
        <v>0</v>
      </c>
      <c r="K1805">
        <f>INDEX(GWP!$C$2:$C$13,MATCH(EPS!I1805,GWP!$B$2:$B$13,0))</f>
        <v>0</v>
      </c>
      <c r="L1805" s="5">
        <f t="shared" si="57"/>
        <v>0</v>
      </c>
    </row>
    <row r="1806" spans="1:12" hidden="1" x14ac:dyDescent="0.35">
      <c r="A1806" t="s">
        <v>3436</v>
      </c>
      <c r="B1806" t="s">
        <v>4</v>
      </c>
      <c r="C1806" t="s">
        <v>6922</v>
      </c>
      <c r="D1806" t="s">
        <v>1708</v>
      </c>
      <c r="H1806" t="str">
        <f>INDEX('Vensim Variables'!$B:$B,MATCH(EPS!$B1806,'Vensim Variables'!$A:$A,0))</f>
        <v>g pollutant</v>
      </c>
      <c r="I1806" t="str">
        <f t="shared" si="56"/>
        <v>PM10</v>
      </c>
      <c r="J1806">
        <f>INDEX(NoSettings!$C:$C,MATCH(EPS!$A1806,NoSettings!$A:$A,0))</f>
        <v>0</v>
      </c>
      <c r="K1806">
        <f>INDEX(GWP!$C$2:$C$13,MATCH(EPS!I1806,GWP!$B$2:$B$13,0))</f>
        <v>0</v>
      </c>
      <c r="L1806" s="5">
        <f t="shared" si="57"/>
        <v>0</v>
      </c>
    </row>
    <row r="1807" spans="1:12" hidden="1" x14ac:dyDescent="0.35">
      <c r="A1807" t="s">
        <v>3437</v>
      </c>
      <c r="B1807" t="s">
        <v>4</v>
      </c>
      <c r="C1807" t="s">
        <v>6922</v>
      </c>
      <c r="D1807" t="s">
        <v>1709</v>
      </c>
      <c r="H1807" t="str">
        <f>INDEX('Vensim Variables'!$B:$B,MATCH(EPS!$B1807,'Vensim Variables'!$A:$A,0))</f>
        <v>g pollutant</v>
      </c>
      <c r="I1807" t="str">
        <f t="shared" si="56"/>
        <v>PM25</v>
      </c>
      <c r="J1807">
        <f>INDEX(NoSettings!$C:$C,MATCH(EPS!$A1807,NoSettings!$A:$A,0))</f>
        <v>0</v>
      </c>
      <c r="K1807">
        <f>INDEX(GWP!$C$2:$C$13,MATCH(EPS!I1807,GWP!$B$2:$B$13,0))</f>
        <v>0</v>
      </c>
      <c r="L1807" s="5">
        <f t="shared" si="57"/>
        <v>0</v>
      </c>
    </row>
    <row r="1808" spans="1:12" hidden="1" x14ac:dyDescent="0.35">
      <c r="A1808" t="s">
        <v>3438</v>
      </c>
      <c r="B1808" t="s">
        <v>4</v>
      </c>
      <c r="C1808" t="s">
        <v>6922</v>
      </c>
      <c r="D1808" t="s">
        <v>1710</v>
      </c>
      <c r="H1808" t="str">
        <f>INDEX('Vensim Variables'!$B:$B,MATCH(EPS!$B1808,'Vensim Variables'!$A:$A,0))</f>
        <v>g pollutant</v>
      </c>
      <c r="I1808" t="str">
        <f t="shared" si="56"/>
        <v>SOx</v>
      </c>
      <c r="J1808">
        <f>INDEX(NoSettings!$C:$C,MATCH(EPS!$A1808,NoSettings!$A:$A,0))</f>
        <v>0</v>
      </c>
      <c r="K1808">
        <f>INDEX(GWP!$C$2:$C$13,MATCH(EPS!I1808,GWP!$B$2:$B$13,0))</f>
        <v>0</v>
      </c>
      <c r="L1808" s="5">
        <f t="shared" si="57"/>
        <v>0</v>
      </c>
    </row>
    <row r="1809" spans="1:12" hidden="1" x14ac:dyDescent="0.35">
      <c r="A1809" t="s">
        <v>3439</v>
      </c>
      <c r="B1809" t="s">
        <v>4</v>
      </c>
      <c r="C1809" t="s">
        <v>6922</v>
      </c>
      <c r="D1809" t="s">
        <v>1711</v>
      </c>
      <c r="H1809" t="str">
        <f>INDEX('Vensim Variables'!$B:$B,MATCH(EPS!$B1809,'Vensim Variables'!$A:$A,0))</f>
        <v>g pollutant</v>
      </c>
      <c r="I1809" t="str">
        <f t="shared" si="56"/>
        <v>BC</v>
      </c>
      <c r="J1809">
        <f>INDEX(NoSettings!$C:$C,MATCH(EPS!$A1809,NoSettings!$A:$A,0))</f>
        <v>0</v>
      </c>
      <c r="K1809">
        <f>INDEX(GWP!$C$2:$C$13,MATCH(EPS!I1809,GWP!$B$2:$B$13,0))</f>
        <v>0</v>
      </c>
      <c r="L1809" s="5">
        <f t="shared" si="57"/>
        <v>0</v>
      </c>
    </row>
    <row r="1810" spans="1:12" hidden="1" x14ac:dyDescent="0.35">
      <c r="A1810" t="s">
        <v>3440</v>
      </c>
      <c r="B1810" t="s">
        <v>4</v>
      </c>
      <c r="C1810" t="s">
        <v>6922</v>
      </c>
      <c r="D1810" t="s">
        <v>1712</v>
      </c>
      <c r="H1810" t="str">
        <f>INDEX('Vensim Variables'!$B:$B,MATCH(EPS!$B1810,'Vensim Variables'!$A:$A,0))</f>
        <v>g pollutant</v>
      </c>
      <c r="I1810" t="str">
        <f t="shared" si="56"/>
        <v>OC</v>
      </c>
      <c r="J1810">
        <f>INDEX(NoSettings!$C:$C,MATCH(EPS!$A1810,NoSettings!$A:$A,0))</f>
        <v>0</v>
      </c>
      <c r="K1810">
        <f>INDEX(GWP!$C$2:$C$13,MATCH(EPS!I1810,GWP!$B$2:$B$13,0))</f>
        <v>0</v>
      </c>
      <c r="L1810" s="5">
        <f t="shared" si="57"/>
        <v>0</v>
      </c>
    </row>
    <row r="1811" spans="1:12" hidden="1" x14ac:dyDescent="0.35">
      <c r="A1811" t="s">
        <v>3441</v>
      </c>
      <c r="B1811" t="s">
        <v>4</v>
      </c>
      <c r="C1811" t="s">
        <v>6922</v>
      </c>
      <c r="D1811" t="s">
        <v>1713</v>
      </c>
      <c r="H1811" t="str">
        <f>INDEX('Vensim Variables'!$B:$B,MATCH(EPS!$B1811,'Vensim Variables'!$A:$A,0))</f>
        <v>g pollutant</v>
      </c>
      <c r="I1811" t="str">
        <f t="shared" si="56"/>
        <v>CH4</v>
      </c>
      <c r="J1811">
        <f>INDEX(NoSettings!$C:$C,MATCH(EPS!$A1811,NoSettings!$A:$A,0))</f>
        <v>0</v>
      </c>
      <c r="K1811">
        <f>INDEX(GWP!$C$2:$C$13,MATCH(EPS!I1811,GWP!$B$2:$B$13,0))</f>
        <v>25</v>
      </c>
      <c r="L1811" s="5">
        <f t="shared" si="57"/>
        <v>0</v>
      </c>
    </row>
    <row r="1812" spans="1:12" hidden="1" x14ac:dyDescent="0.35">
      <c r="A1812" t="s">
        <v>3442</v>
      </c>
      <c r="B1812" t="s">
        <v>4</v>
      </c>
      <c r="C1812" t="s">
        <v>6922</v>
      </c>
      <c r="D1812" t="s">
        <v>1714</v>
      </c>
      <c r="H1812" t="str">
        <f>INDEX('Vensim Variables'!$B:$B,MATCH(EPS!$B1812,'Vensim Variables'!$A:$A,0))</f>
        <v>g pollutant</v>
      </c>
      <c r="I1812" t="str">
        <f t="shared" si="56"/>
        <v>N2O</v>
      </c>
      <c r="J1812">
        <f>INDEX(NoSettings!$C:$C,MATCH(EPS!$A1812,NoSettings!$A:$A,0))</f>
        <v>0</v>
      </c>
      <c r="K1812">
        <f>INDEX(GWP!$C$2:$C$13,MATCH(EPS!I1812,GWP!$B$2:$B$13,0))</f>
        <v>298</v>
      </c>
      <c r="L1812" s="5">
        <f t="shared" si="57"/>
        <v>0</v>
      </c>
    </row>
    <row r="1813" spans="1:12" hidden="1" x14ac:dyDescent="0.35">
      <c r="A1813" t="s">
        <v>3443</v>
      </c>
      <c r="B1813" t="s">
        <v>4</v>
      </c>
      <c r="C1813" t="s">
        <v>6922</v>
      </c>
      <c r="D1813" t="s">
        <v>1715</v>
      </c>
      <c r="H1813" t="str">
        <f>INDEX('Vensim Variables'!$B:$B,MATCH(EPS!$B1813,'Vensim Variables'!$A:$A,0))</f>
        <v>g pollutant</v>
      </c>
      <c r="I1813" t="str">
        <f t="shared" si="56"/>
        <v>F gases</v>
      </c>
      <c r="J1813">
        <f>INDEX(NoSettings!$C:$C,MATCH(EPS!$A1813,NoSettings!$A:$A,0))</f>
        <v>0</v>
      </c>
      <c r="K1813">
        <f>INDEX(GWP!$C$2:$C$13,MATCH(EPS!I1813,GWP!$B$2:$B$13,0))</f>
        <v>1</v>
      </c>
      <c r="L1813" s="5">
        <f t="shared" si="57"/>
        <v>0</v>
      </c>
    </row>
    <row r="1814" spans="1:12" hidden="1" x14ac:dyDescent="0.35">
      <c r="A1814" t="s">
        <v>3444</v>
      </c>
      <c r="B1814" t="s">
        <v>4</v>
      </c>
      <c r="C1814" t="s">
        <v>6923</v>
      </c>
      <c r="D1814" t="s">
        <v>1702</v>
      </c>
      <c r="H1814" t="str">
        <f>INDEX('Vensim Variables'!$B:$B,MATCH(EPS!$B1814,'Vensim Variables'!$A:$A,0))</f>
        <v>g pollutant</v>
      </c>
      <c r="I1814" t="str">
        <f t="shared" si="56"/>
        <v>CO2</v>
      </c>
      <c r="J1814">
        <f>INDEX(NoSettings!$C:$C,MATCH(EPS!$A1814,NoSettings!$A:$A,0))</f>
        <v>0</v>
      </c>
      <c r="K1814">
        <f>INDEX(GWP!$C$2:$C$13,MATCH(EPS!I1814,GWP!$B$2:$B$13,0))</f>
        <v>1</v>
      </c>
      <c r="L1814" s="5">
        <f t="shared" si="57"/>
        <v>0</v>
      </c>
    </row>
    <row r="1815" spans="1:12" hidden="1" x14ac:dyDescent="0.35">
      <c r="A1815" t="s">
        <v>3445</v>
      </c>
      <c r="B1815" t="s">
        <v>4</v>
      </c>
      <c r="C1815" t="s">
        <v>6923</v>
      </c>
      <c r="D1815" t="s">
        <v>1705</v>
      </c>
      <c r="H1815" t="str">
        <f>INDEX('Vensim Variables'!$B:$B,MATCH(EPS!$B1815,'Vensim Variables'!$A:$A,0))</f>
        <v>g pollutant</v>
      </c>
      <c r="I1815" t="str">
        <f t="shared" si="56"/>
        <v>VOC</v>
      </c>
      <c r="J1815">
        <f>INDEX(NoSettings!$C:$C,MATCH(EPS!$A1815,NoSettings!$A:$A,0))</f>
        <v>0</v>
      </c>
      <c r="K1815">
        <f>INDEX(GWP!$C$2:$C$13,MATCH(EPS!I1815,GWP!$B$2:$B$13,0))</f>
        <v>0</v>
      </c>
      <c r="L1815" s="5">
        <f t="shared" si="57"/>
        <v>0</v>
      </c>
    </row>
    <row r="1816" spans="1:12" hidden="1" x14ac:dyDescent="0.35">
      <c r="A1816" t="s">
        <v>3446</v>
      </c>
      <c r="B1816" t="s">
        <v>4</v>
      </c>
      <c r="C1816" t="s">
        <v>6923</v>
      </c>
      <c r="D1816" t="s">
        <v>1706</v>
      </c>
      <c r="H1816" t="str">
        <f>INDEX('Vensim Variables'!$B:$B,MATCH(EPS!$B1816,'Vensim Variables'!$A:$A,0))</f>
        <v>g pollutant</v>
      </c>
      <c r="I1816" t="str">
        <f t="shared" si="56"/>
        <v>CO</v>
      </c>
      <c r="J1816">
        <f>INDEX(NoSettings!$C:$C,MATCH(EPS!$A1816,NoSettings!$A:$A,0))</f>
        <v>0</v>
      </c>
      <c r="K1816">
        <f>INDEX(GWP!$C$2:$C$13,MATCH(EPS!I1816,GWP!$B$2:$B$13,0))</f>
        <v>0</v>
      </c>
      <c r="L1816" s="5">
        <f t="shared" si="57"/>
        <v>0</v>
      </c>
    </row>
    <row r="1817" spans="1:12" hidden="1" x14ac:dyDescent="0.35">
      <c r="A1817" t="s">
        <v>3447</v>
      </c>
      <c r="B1817" t="s">
        <v>4</v>
      </c>
      <c r="C1817" t="s">
        <v>6923</v>
      </c>
      <c r="D1817" t="s">
        <v>1707</v>
      </c>
      <c r="H1817" t="str">
        <f>INDEX('Vensim Variables'!$B:$B,MATCH(EPS!$B1817,'Vensim Variables'!$A:$A,0))</f>
        <v>g pollutant</v>
      </c>
      <c r="I1817" t="str">
        <f t="shared" si="56"/>
        <v>NOx</v>
      </c>
      <c r="J1817">
        <f>INDEX(NoSettings!$C:$C,MATCH(EPS!$A1817,NoSettings!$A:$A,0))</f>
        <v>0</v>
      </c>
      <c r="K1817">
        <f>INDEX(GWP!$C$2:$C$13,MATCH(EPS!I1817,GWP!$B$2:$B$13,0))</f>
        <v>0</v>
      </c>
      <c r="L1817" s="5">
        <f t="shared" si="57"/>
        <v>0</v>
      </c>
    </row>
    <row r="1818" spans="1:12" hidden="1" x14ac:dyDescent="0.35">
      <c r="A1818" t="s">
        <v>3448</v>
      </c>
      <c r="B1818" t="s">
        <v>4</v>
      </c>
      <c r="C1818" t="s">
        <v>6923</v>
      </c>
      <c r="D1818" t="s">
        <v>1708</v>
      </c>
      <c r="H1818" t="str">
        <f>INDEX('Vensim Variables'!$B:$B,MATCH(EPS!$B1818,'Vensim Variables'!$A:$A,0))</f>
        <v>g pollutant</v>
      </c>
      <c r="I1818" t="str">
        <f t="shared" si="56"/>
        <v>PM10</v>
      </c>
      <c r="J1818">
        <f>INDEX(NoSettings!$C:$C,MATCH(EPS!$A1818,NoSettings!$A:$A,0))</f>
        <v>0</v>
      </c>
      <c r="K1818">
        <f>INDEX(GWP!$C$2:$C$13,MATCH(EPS!I1818,GWP!$B$2:$B$13,0))</f>
        <v>0</v>
      </c>
      <c r="L1818" s="5">
        <f t="shared" si="57"/>
        <v>0</v>
      </c>
    </row>
    <row r="1819" spans="1:12" hidden="1" x14ac:dyDescent="0.35">
      <c r="A1819" t="s">
        <v>3449</v>
      </c>
      <c r="B1819" t="s">
        <v>4</v>
      </c>
      <c r="C1819" t="s">
        <v>6923</v>
      </c>
      <c r="D1819" t="s">
        <v>1709</v>
      </c>
      <c r="H1819" t="str">
        <f>INDEX('Vensim Variables'!$B:$B,MATCH(EPS!$B1819,'Vensim Variables'!$A:$A,0))</f>
        <v>g pollutant</v>
      </c>
      <c r="I1819" t="str">
        <f t="shared" si="56"/>
        <v>PM25</v>
      </c>
      <c r="J1819">
        <f>INDEX(NoSettings!$C:$C,MATCH(EPS!$A1819,NoSettings!$A:$A,0))</f>
        <v>0</v>
      </c>
      <c r="K1819">
        <f>INDEX(GWP!$C$2:$C$13,MATCH(EPS!I1819,GWP!$B$2:$B$13,0))</f>
        <v>0</v>
      </c>
      <c r="L1819" s="5">
        <f t="shared" si="57"/>
        <v>0</v>
      </c>
    </row>
    <row r="1820" spans="1:12" hidden="1" x14ac:dyDescent="0.35">
      <c r="A1820" t="s">
        <v>3450</v>
      </c>
      <c r="B1820" t="s">
        <v>4</v>
      </c>
      <c r="C1820" t="s">
        <v>6923</v>
      </c>
      <c r="D1820" t="s">
        <v>1710</v>
      </c>
      <c r="H1820" t="str">
        <f>INDEX('Vensim Variables'!$B:$B,MATCH(EPS!$B1820,'Vensim Variables'!$A:$A,0))</f>
        <v>g pollutant</v>
      </c>
      <c r="I1820" t="str">
        <f t="shared" si="56"/>
        <v>SOx</v>
      </c>
      <c r="J1820">
        <f>INDEX(NoSettings!$C:$C,MATCH(EPS!$A1820,NoSettings!$A:$A,0))</f>
        <v>0</v>
      </c>
      <c r="K1820">
        <f>INDEX(GWP!$C$2:$C$13,MATCH(EPS!I1820,GWP!$B$2:$B$13,0))</f>
        <v>0</v>
      </c>
      <c r="L1820" s="5">
        <f t="shared" si="57"/>
        <v>0</v>
      </c>
    </row>
    <row r="1821" spans="1:12" hidden="1" x14ac:dyDescent="0.35">
      <c r="A1821" t="s">
        <v>3451</v>
      </c>
      <c r="B1821" t="s">
        <v>4</v>
      </c>
      <c r="C1821" t="s">
        <v>6923</v>
      </c>
      <c r="D1821" t="s">
        <v>1711</v>
      </c>
      <c r="H1821" t="str">
        <f>INDEX('Vensim Variables'!$B:$B,MATCH(EPS!$B1821,'Vensim Variables'!$A:$A,0))</f>
        <v>g pollutant</v>
      </c>
      <c r="I1821" t="str">
        <f t="shared" si="56"/>
        <v>BC</v>
      </c>
      <c r="J1821">
        <f>INDEX(NoSettings!$C:$C,MATCH(EPS!$A1821,NoSettings!$A:$A,0))</f>
        <v>0</v>
      </c>
      <c r="K1821">
        <f>INDEX(GWP!$C$2:$C$13,MATCH(EPS!I1821,GWP!$B$2:$B$13,0))</f>
        <v>0</v>
      </c>
      <c r="L1821" s="5">
        <f t="shared" si="57"/>
        <v>0</v>
      </c>
    </row>
    <row r="1822" spans="1:12" hidden="1" x14ac:dyDescent="0.35">
      <c r="A1822" t="s">
        <v>3452</v>
      </c>
      <c r="B1822" t="s">
        <v>4</v>
      </c>
      <c r="C1822" t="s">
        <v>6923</v>
      </c>
      <c r="D1822" t="s">
        <v>1712</v>
      </c>
      <c r="H1822" t="str">
        <f>INDEX('Vensim Variables'!$B:$B,MATCH(EPS!$B1822,'Vensim Variables'!$A:$A,0))</f>
        <v>g pollutant</v>
      </c>
      <c r="I1822" t="str">
        <f t="shared" si="56"/>
        <v>OC</v>
      </c>
      <c r="J1822">
        <f>INDEX(NoSettings!$C:$C,MATCH(EPS!$A1822,NoSettings!$A:$A,0))</f>
        <v>0</v>
      </c>
      <c r="K1822">
        <f>INDEX(GWP!$C$2:$C$13,MATCH(EPS!I1822,GWP!$B$2:$B$13,0))</f>
        <v>0</v>
      </c>
      <c r="L1822" s="5">
        <f t="shared" si="57"/>
        <v>0</v>
      </c>
    </row>
    <row r="1823" spans="1:12" hidden="1" x14ac:dyDescent="0.35">
      <c r="A1823" t="s">
        <v>3453</v>
      </c>
      <c r="B1823" t="s">
        <v>4</v>
      </c>
      <c r="C1823" t="s">
        <v>6923</v>
      </c>
      <c r="D1823" t="s">
        <v>1713</v>
      </c>
      <c r="H1823" t="str">
        <f>INDEX('Vensim Variables'!$B:$B,MATCH(EPS!$B1823,'Vensim Variables'!$A:$A,0))</f>
        <v>g pollutant</v>
      </c>
      <c r="I1823" t="str">
        <f t="shared" si="56"/>
        <v>CH4</v>
      </c>
      <c r="J1823">
        <f>INDEX(NoSettings!$C:$C,MATCH(EPS!$A1823,NoSettings!$A:$A,0))</f>
        <v>0</v>
      </c>
      <c r="K1823">
        <f>INDEX(GWP!$C$2:$C$13,MATCH(EPS!I1823,GWP!$B$2:$B$13,0))</f>
        <v>25</v>
      </c>
      <c r="L1823" s="5">
        <f t="shared" si="57"/>
        <v>0</v>
      </c>
    </row>
    <row r="1824" spans="1:12" hidden="1" x14ac:dyDescent="0.35">
      <c r="A1824" t="s">
        <v>3454</v>
      </c>
      <c r="B1824" t="s">
        <v>4</v>
      </c>
      <c r="C1824" t="s">
        <v>6923</v>
      </c>
      <c r="D1824" t="s">
        <v>1714</v>
      </c>
      <c r="H1824" t="str">
        <f>INDEX('Vensim Variables'!$B:$B,MATCH(EPS!$B1824,'Vensim Variables'!$A:$A,0))</f>
        <v>g pollutant</v>
      </c>
      <c r="I1824" t="str">
        <f t="shared" si="56"/>
        <v>N2O</v>
      </c>
      <c r="J1824">
        <f>INDEX(NoSettings!$C:$C,MATCH(EPS!$A1824,NoSettings!$A:$A,0))</f>
        <v>0</v>
      </c>
      <c r="K1824">
        <f>INDEX(GWP!$C$2:$C$13,MATCH(EPS!I1824,GWP!$B$2:$B$13,0))</f>
        <v>298</v>
      </c>
      <c r="L1824" s="5">
        <f t="shared" si="57"/>
        <v>0</v>
      </c>
    </row>
    <row r="1825" spans="1:12" hidden="1" x14ac:dyDescent="0.35">
      <c r="A1825" t="s">
        <v>3455</v>
      </c>
      <c r="B1825" t="s">
        <v>4</v>
      </c>
      <c r="C1825" t="s">
        <v>6923</v>
      </c>
      <c r="D1825" t="s">
        <v>1715</v>
      </c>
      <c r="H1825" t="str">
        <f>INDEX('Vensim Variables'!$B:$B,MATCH(EPS!$B1825,'Vensim Variables'!$A:$A,0))</f>
        <v>g pollutant</v>
      </c>
      <c r="I1825" t="str">
        <f t="shared" si="56"/>
        <v>F gases</v>
      </c>
      <c r="J1825">
        <f>INDEX(NoSettings!$C:$C,MATCH(EPS!$A1825,NoSettings!$A:$A,0))</f>
        <v>0</v>
      </c>
      <c r="K1825">
        <f>INDEX(GWP!$C$2:$C$13,MATCH(EPS!I1825,GWP!$B$2:$B$13,0))</f>
        <v>1</v>
      </c>
      <c r="L1825" s="5">
        <f t="shared" si="57"/>
        <v>0</v>
      </c>
    </row>
    <row r="1826" spans="1:12" hidden="1" x14ac:dyDescent="0.35">
      <c r="A1826" t="s">
        <v>3456</v>
      </c>
      <c r="B1826" t="s">
        <v>4</v>
      </c>
      <c r="C1826" t="s">
        <v>6924</v>
      </c>
      <c r="D1826" t="s">
        <v>1702</v>
      </c>
      <c r="H1826" t="str">
        <f>INDEX('Vensim Variables'!$B:$B,MATCH(EPS!$B1826,'Vensim Variables'!$A:$A,0))</f>
        <v>g pollutant</v>
      </c>
      <c r="I1826" t="str">
        <f t="shared" si="56"/>
        <v>CO2</v>
      </c>
      <c r="J1826">
        <f>INDEX(NoSettings!$C:$C,MATCH(EPS!$A1826,NoSettings!$A:$A,0))</f>
        <v>63700000000000</v>
      </c>
      <c r="K1826">
        <f>INDEX(GWP!$C$2:$C$13,MATCH(EPS!I1826,GWP!$B$2:$B$13,0))</f>
        <v>1</v>
      </c>
      <c r="L1826" s="5">
        <f t="shared" si="57"/>
        <v>63.7</v>
      </c>
    </row>
    <row r="1827" spans="1:12" hidden="1" x14ac:dyDescent="0.35">
      <c r="A1827" t="s">
        <v>3457</v>
      </c>
      <c r="B1827" t="s">
        <v>4</v>
      </c>
      <c r="C1827" t="s">
        <v>6924</v>
      </c>
      <c r="D1827" t="s">
        <v>1705</v>
      </c>
      <c r="H1827" t="str">
        <f>INDEX('Vensim Variables'!$B:$B,MATCH(EPS!$B1827,'Vensim Variables'!$A:$A,0))</f>
        <v>g pollutant</v>
      </c>
      <c r="I1827" t="str">
        <f t="shared" si="56"/>
        <v>VOC</v>
      </c>
      <c r="J1827">
        <f>INDEX(NoSettings!$C:$C,MATCH(EPS!$A1827,NoSettings!$A:$A,0))</f>
        <v>9091000000</v>
      </c>
      <c r="K1827">
        <f>INDEX(GWP!$C$2:$C$13,MATCH(EPS!I1827,GWP!$B$2:$B$13,0))</f>
        <v>0</v>
      </c>
      <c r="L1827" s="5">
        <f t="shared" si="57"/>
        <v>0</v>
      </c>
    </row>
    <row r="1828" spans="1:12" hidden="1" x14ac:dyDescent="0.35">
      <c r="A1828" t="s">
        <v>3458</v>
      </c>
      <c r="B1828" t="s">
        <v>4</v>
      </c>
      <c r="C1828" t="s">
        <v>6924</v>
      </c>
      <c r="D1828" t="s">
        <v>1706</v>
      </c>
      <c r="H1828" t="str">
        <f>INDEX('Vensim Variables'!$B:$B,MATCH(EPS!$B1828,'Vensim Variables'!$A:$A,0))</f>
        <v>g pollutant</v>
      </c>
      <c r="I1828" t="str">
        <f t="shared" si="56"/>
        <v>CO</v>
      </c>
      <c r="J1828">
        <f>INDEX(NoSettings!$C:$C,MATCH(EPS!$A1828,NoSettings!$A:$A,0))</f>
        <v>138100000000</v>
      </c>
      <c r="K1828">
        <f>INDEX(GWP!$C$2:$C$13,MATCH(EPS!I1828,GWP!$B$2:$B$13,0))</f>
        <v>0</v>
      </c>
      <c r="L1828" s="5">
        <f t="shared" si="57"/>
        <v>0</v>
      </c>
    </row>
    <row r="1829" spans="1:12" hidden="1" x14ac:dyDescent="0.35">
      <c r="A1829" t="s">
        <v>3459</v>
      </c>
      <c r="B1829" t="s">
        <v>4</v>
      </c>
      <c r="C1829" t="s">
        <v>6924</v>
      </c>
      <c r="D1829" t="s">
        <v>1707</v>
      </c>
      <c r="H1829" t="str">
        <f>INDEX('Vensim Variables'!$B:$B,MATCH(EPS!$B1829,'Vensim Variables'!$A:$A,0))</f>
        <v>g pollutant</v>
      </c>
      <c r="I1829" t="str">
        <f t="shared" si="56"/>
        <v>NOx</v>
      </c>
      <c r="J1829">
        <f>INDEX(NoSettings!$C:$C,MATCH(EPS!$A1829,NoSettings!$A:$A,0))</f>
        <v>107100000000</v>
      </c>
      <c r="K1829">
        <f>INDEX(GWP!$C$2:$C$13,MATCH(EPS!I1829,GWP!$B$2:$B$13,0))</f>
        <v>0</v>
      </c>
      <c r="L1829" s="5">
        <f t="shared" si="57"/>
        <v>0</v>
      </c>
    </row>
    <row r="1830" spans="1:12" hidden="1" x14ac:dyDescent="0.35">
      <c r="A1830" t="s">
        <v>3460</v>
      </c>
      <c r="B1830" t="s">
        <v>4</v>
      </c>
      <c r="C1830" t="s">
        <v>6924</v>
      </c>
      <c r="D1830" t="s">
        <v>1708</v>
      </c>
      <c r="H1830" t="str">
        <f>INDEX('Vensim Variables'!$B:$B,MATCH(EPS!$B1830,'Vensim Variables'!$A:$A,0))</f>
        <v>g pollutant</v>
      </c>
      <c r="I1830" t="str">
        <f t="shared" si="56"/>
        <v>PM10</v>
      </c>
      <c r="J1830">
        <f>INDEX(NoSettings!$C:$C,MATCH(EPS!$A1830,NoSettings!$A:$A,0))</f>
        <v>11490000000</v>
      </c>
      <c r="K1830">
        <f>INDEX(GWP!$C$2:$C$13,MATCH(EPS!I1830,GWP!$B$2:$B$13,0))</f>
        <v>0</v>
      </c>
      <c r="L1830" s="5">
        <f t="shared" si="57"/>
        <v>0</v>
      </c>
    </row>
    <row r="1831" spans="1:12" hidden="1" x14ac:dyDescent="0.35">
      <c r="A1831" t="s">
        <v>3461</v>
      </c>
      <c r="B1831" t="s">
        <v>4</v>
      </c>
      <c r="C1831" t="s">
        <v>6924</v>
      </c>
      <c r="D1831" t="s">
        <v>1709</v>
      </c>
      <c r="H1831" t="str">
        <f>INDEX('Vensim Variables'!$B:$B,MATCH(EPS!$B1831,'Vensim Variables'!$A:$A,0))</f>
        <v>g pollutant</v>
      </c>
      <c r="I1831" t="str">
        <f t="shared" si="56"/>
        <v>PM25</v>
      </c>
      <c r="J1831">
        <f>INDEX(NoSettings!$C:$C,MATCH(EPS!$A1831,NoSettings!$A:$A,0))</f>
        <v>6920000000</v>
      </c>
      <c r="K1831">
        <f>INDEX(GWP!$C$2:$C$13,MATCH(EPS!I1831,GWP!$B$2:$B$13,0))</f>
        <v>0</v>
      </c>
      <c r="L1831" s="5">
        <f t="shared" si="57"/>
        <v>0</v>
      </c>
    </row>
    <row r="1832" spans="1:12" hidden="1" x14ac:dyDescent="0.35">
      <c r="A1832" t="s">
        <v>3462</v>
      </c>
      <c r="B1832" t="s">
        <v>4</v>
      </c>
      <c r="C1832" t="s">
        <v>6924</v>
      </c>
      <c r="D1832" t="s">
        <v>1710</v>
      </c>
      <c r="H1832" t="str">
        <f>INDEX('Vensim Variables'!$B:$B,MATCH(EPS!$B1832,'Vensim Variables'!$A:$A,0))</f>
        <v>g pollutant</v>
      </c>
      <c r="I1832" t="str">
        <f t="shared" si="56"/>
        <v>SOx</v>
      </c>
      <c r="J1832">
        <f>INDEX(NoSettings!$C:$C,MATCH(EPS!$A1832,NoSettings!$A:$A,0))</f>
        <v>25500000000</v>
      </c>
      <c r="K1832">
        <f>INDEX(GWP!$C$2:$C$13,MATCH(EPS!I1832,GWP!$B$2:$B$13,0))</f>
        <v>0</v>
      </c>
      <c r="L1832" s="5">
        <f t="shared" si="57"/>
        <v>0</v>
      </c>
    </row>
    <row r="1833" spans="1:12" hidden="1" x14ac:dyDescent="0.35">
      <c r="A1833" t="s">
        <v>3463</v>
      </c>
      <c r="B1833" t="s">
        <v>4</v>
      </c>
      <c r="C1833" t="s">
        <v>6924</v>
      </c>
      <c r="D1833" t="s">
        <v>1711</v>
      </c>
      <c r="H1833" t="str">
        <f>INDEX('Vensim Variables'!$B:$B,MATCH(EPS!$B1833,'Vensim Variables'!$A:$A,0))</f>
        <v>g pollutant</v>
      </c>
      <c r="I1833" t="str">
        <f t="shared" si="56"/>
        <v>BC</v>
      </c>
      <c r="J1833">
        <f>INDEX(NoSettings!$C:$C,MATCH(EPS!$A1833,NoSettings!$A:$A,0))</f>
        <v>376800000</v>
      </c>
      <c r="K1833">
        <f>INDEX(GWP!$C$2:$C$13,MATCH(EPS!I1833,GWP!$B$2:$B$13,0))</f>
        <v>0</v>
      </c>
      <c r="L1833" s="5">
        <f t="shared" si="57"/>
        <v>0</v>
      </c>
    </row>
    <row r="1834" spans="1:12" hidden="1" x14ac:dyDescent="0.35">
      <c r="A1834" t="s">
        <v>3464</v>
      </c>
      <c r="B1834" t="s">
        <v>4</v>
      </c>
      <c r="C1834" t="s">
        <v>6924</v>
      </c>
      <c r="D1834" t="s">
        <v>1712</v>
      </c>
      <c r="H1834" t="str">
        <f>INDEX('Vensim Variables'!$B:$B,MATCH(EPS!$B1834,'Vensim Variables'!$A:$A,0))</f>
        <v>g pollutant</v>
      </c>
      <c r="I1834" t="str">
        <f t="shared" si="56"/>
        <v>OC</v>
      </c>
      <c r="J1834">
        <f>INDEX(NoSettings!$C:$C,MATCH(EPS!$A1834,NoSettings!$A:$A,0))</f>
        <v>933400000</v>
      </c>
      <c r="K1834">
        <f>INDEX(GWP!$C$2:$C$13,MATCH(EPS!I1834,GWP!$B$2:$B$13,0))</f>
        <v>0</v>
      </c>
      <c r="L1834" s="5">
        <f t="shared" si="57"/>
        <v>0</v>
      </c>
    </row>
    <row r="1835" spans="1:12" hidden="1" x14ac:dyDescent="0.35">
      <c r="A1835" t="s">
        <v>3465</v>
      </c>
      <c r="B1835" t="s">
        <v>4</v>
      </c>
      <c r="C1835" t="s">
        <v>6924</v>
      </c>
      <c r="D1835" t="s">
        <v>1713</v>
      </c>
      <c r="H1835" t="str">
        <f>INDEX('Vensim Variables'!$B:$B,MATCH(EPS!$B1835,'Vensim Variables'!$A:$A,0))</f>
        <v>g pollutant</v>
      </c>
      <c r="I1835" t="str">
        <f t="shared" si="56"/>
        <v>CH4</v>
      </c>
      <c r="J1835">
        <f>INDEX(NoSettings!$C:$C,MATCH(EPS!$A1835,NoSettings!$A:$A,0))</f>
        <v>0</v>
      </c>
      <c r="K1835">
        <f>INDEX(GWP!$C$2:$C$13,MATCH(EPS!I1835,GWP!$B$2:$B$13,0))</f>
        <v>25</v>
      </c>
      <c r="L1835" s="5">
        <f t="shared" si="57"/>
        <v>0</v>
      </c>
    </row>
    <row r="1836" spans="1:12" hidden="1" x14ac:dyDescent="0.35">
      <c r="A1836" t="s">
        <v>3466</v>
      </c>
      <c r="B1836" t="s">
        <v>4</v>
      </c>
      <c r="C1836" t="s">
        <v>6924</v>
      </c>
      <c r="D1836" t="s">
        <v>1714</v>
      </c>
      <c r="H1836" t="str">
        <f>INDEX('Vensim Variables'!$B:$B,MATCH(EPS!$B1836,'Vensim Variables'!$A:$A,0))</f>
        <v>g pollutant</v>
      </c>
      <c r="I1836" t="str">
        <f t="shared" si="56"/>
        <v>N2O</v>
      </c>
      <c r="J1836">
        <f>INDEX(NoSettings!$C:$C,MATCH(EPS!$A1836,NoSettings!$A:$A,0))</f>
        <v>0</v>
      </c>
      <c r="K1836">
        <f>INDEX(GWP!$C$2:$C$13,MATCH(EPS!I1836,GWP!$B$2:$B$13,0))</f>
        <v>298</v>
      </c>
      <c r="L1836" s="5">
        <f t="shared" si="57"/>
        <v>0</v>
      </c>
    </row>
    <row r="1837" spans="1:12" hidden="1" x14ac:dyDescent="0.35">
      <c r="A1837" t="s">
        <v>3467</v>
      </c>
      <c r="B1837" t="s">
        <v>4</v>
      </c>
      <c r="C1837" t="s">
        <v>6924</v>
      </c>
      <c r="D1837" t="s">
        <v>1715</v>
      </c>
      <c r="H1837" t="str">
        <f>INDEX('Vensim Variables'!$B:$B,MATCH(EPS!$B1837,'Vensim Variables'!$A:$A,0))</f>
        <v>g pollutant</v>
      </c>
      <c r="I1837" t="str">
        <f t="shared" si="56"/>
        <v>F gases</v>
      </c>
      <c r="J1837">
        <f>INDEX(NoSettings!$C:$C,MATCH(EPS!$A1837,NoSettings!$A:$A,0))</f>
        <v>0</v>
      </c>
      <c r="K1837">
        <f>INDEX(GWP!$C$2:$C$13,MATCH(EPS!I1837,GWP!$B$2:$B$13,0))</f>
        <v>1</v>
      </c>
      <c r="L1837" s="5">
        <f t="shared" si="57"/>
        <v>0</v>
      </c>
    </row>
    <row r="1838" spans="1:12" hidden="1" x14ac:dyDescent="0.35">
      <c r="A1838" t="s">
        <v>3468</v>
      </c>
      <c r="B1838" t="s">
        <v>4</v>
      </c>
      <c r="C1838" t="s">
        <v>6925</v>
      </c>
      <c r="D1838" t="s">
        <v>1702</v>
      </c>
      <c r="H1838" t="str">
        <f>INDEX('Vensim Variables'!$B:$B,MATCH(EPS!$B1838,'Vensim Variables'!$A:$A,0))</f>
        <v>g pollutant</v>
      </c>
      <c r="I1838" t="str">
        <f t="shared" si="56"/>
        <v>CO2</v>
      </c>
      <c r="J1838">
        <f>INDEX(NoSettings!$C:$C,MATCH(EPS!$A1838,NoSettings!$A:$A,0))</f>
        <v>36800000000000</v>
      </c>
      <c r="K1838">
        <f>INDEX(GWP!$C$2:$C$13,MATCH(EPS!I1838,GWP!$B$2:$B$13,0))</f>
        <v>1</v>
      </c>
      <c r="L1838" s="5">
        <f t="shared" si="57"/>
        <v>36.799999999999997</v>
      </c>
    </row>
    <row r="1839" spans="1:12" hidden="1" x14ac:dyDescent="0.35">
      <c r="A1839" t="s">
        <v>3469</v>
      </c>
      <c r="B1839" t="s">
        <v>4</v>
      </c>
      <c r="C1839" t="s">
        <v>6925</v>
      </c>
      <c r="D1839" t="s">
        <v>1705</v>
      </c>
      <c r="H1839" t="str">
        <f>INDEX('Vensim Variables'!$B:$B,MATCH(EPS!$B1839,'Vensim Variables'!$A:$A,0))</f>
        <v>g pollutant</v>
      </c>
      <c r="I1839" t="str">
        <f t="shared" si="56"/>
        <v>VOC</v>
      </c>
      <c r="J1839">
        <f>INDEX(NoSettings!$C:$C,MATCH(EPS!$A1839,NoSettings!$A:$A,0))</f>
        <v>11850000000</v>
      </c>
      <c r="K1839">
        <f>INDEX(GWP!$C$2:$C$13,MATCH(EPS!I1839,GWP!$B$2:$B$13,0))</f>
        <v>0</v>
      </c>
      <c r="L1839" s="5">
        <f t="shared" si="57"/>
        <v>0</v>
      </c>
    </row>
    <row r="1840" spans="1:12" hidden="1" x14ac:dyDescent="0.35">
      <c r="A1840" t="s">
        <v>3470</v>
      </c>
      <c r="B1840" t="s">
        <v>4</v>
      </c>
      <c r="C1840" t="s">
        <v>6925</v>
      </c>
      <c r="D1840" t="s">
        <v>1706</v>
      </c>
      <c r="H1840" t="str">
        <f>INDEX('Vensim Variables'!$B:$B,MATCH(EPS!$B1840,'Vensim Variables'!$A:$A,0))</f>
        <v>g pollutant</v>
      </c>
      <c r="I1840" t="str">
        <f t="shared" si="56"/>
        <v>CO</v>
      </c>
      <c r="J1840">
        <f>INDEX(NoSettings!$C:$C,MATCH(EPS!$A1840,NoSettings!$A:$A,0))</f>
        <v>316300000000</v>
      </c>
      <c r="K1840">
        <f>INDEX(GWP!$C$2:$C$13,MATCH(EPS!I1840,GWP!$B$2:$B$13,0))</f>
        <v>0</v>
      </c>
      <c r="L1840" s="5">
        <f t="shared" si="57"/>
        <v>0</v>
      </c>
    </row>
    <row r="1841" spans="1:12" hidden="1" x14ac:dyDescent="0.35">
      <c r="A1841" t="s">
        <v>3471</v>
      </c>
      <c r="B1841" t="s">
        <v>4</v>
      </c>
      <c r="C1841" t="s">
        <v>6925</v>
      </c>
      <c r="D1841" t="s">
        <v>1707</v>
      </c>
      <c r="H1841" t="str">
        <f>INDEX('Vensim Variables'!$B:$B,MATCH(EPS!$B1841,'Vensim Variables'!$A:$A,0))</f>
        <v>g pollutant</v>
      </c>
      <c r="I1841" t="str">
        <f t="shared" si="56"/>
        <v>NOx</v>
      </c>
      <c r="J1841">
        <f>INDEX(NoSettings!$C:$C,MATCH(EPS!$A1841,NoSettings!$A:$A,0))</f>
        <v>55360000000</v>
      </c>
      <c r="K1841">
        <f>INDEX(GWP!$C$2:$C$13,MATCH(EPS!I1841,GWP!$B$2:$B$13,0))</f>
        <v>0</v>
      </c>
      <c r="L1841" s="5">
        <f t="shared" si="57"/>
        <v>0</v>
      </c>
    </row>
    <row r="1842" spans="1:12" hidden="1" x14ac:dyDescent="0.35">
      <c r="A1842" t="s">
        <v>3472</v>
      </c>
      <c r="B1842" t="s">
        <v>4</v>
      </c>
      <c r="C1842" t="s">
        <v>6925</v>
      </c>
      <c r="D1842" t="s">
        <v>1708</v>
      </c>
      <c r="H1842" t="str">
        <f>INDEX('Vensim Variables'!$B:$B,MATCH(EPS!$B1842,'Vensim Variables'!$A:$A,0))</f>
        <v>g pollutant</v>
      </c>
      <c r="I1842" t="str">
        <f t="shared" si="56"/>
        <v>PM10</v>
      </c>
      <c r="J1842">
        <f>INDEX(NoSettings!$C:$C,MATCH(EPS!$A1842,NoSettings!$A:$A,0))</f>
        <v>30470000000</v>
      </c>
      <c r="K1842">
        <f>INDEX(GWP!$C$2:$C$13,MATCH(EPS!I1842,GWP!$B$2:$B$13,0))</f>
        <v>0</v>
      </c>
      <c r="L1842" s="5">
        <f t="shared" si="57"/>
        <v>0</v>
      </c>
    </row>
    <row r="1843" spans="1:12" hidden="1" x14ac:dyDescent="0.35">
      <c r="A1843" t="s">
        <v>3473</v>
      </c>
      <c r="B1843" t="s">
        <v>4</v>
      </c>
      <c r="C1843" t="s">
        <v>6925</v>
      </c>
      <c r="D1843" t="s">
        <v>1709</v>
      </c>
      <c r="H1843" t="str">
        <f>INDEX('Vensim Variables'!$B:$B,MATCH(EPS!$B1843,'Vensim Variables'!$A:$A,0))</f>
        <v>g pollutant</v>
      </c>
      <c r="I1843" t="str">
        <f t="shared" si="56"/>
        <v>PM25</v>
      </c>
      <c r="J1843">
        <f>INDEX(NoSettings!$C:$C,MATCH(EPS!$A1843,NoSettings!$A:$A,0))</f>
        <v>21740000000</v>
      </c>
      <c r="K1843">
        <f>INDEX(GWP!$C$2:$C$13,MATCH(EPS!I1843,GWP!$B$2:$B$13,0))</f>
        <v>0</v>
      </c>
      <c r="L1843" s="5">
        <f t="shared" si="57"/>
        <v>0</v>
      </c>
    </row>
    <row r="1844" spans="1:12" hidden="1" x14ac:dyDescent="0.35">
      <c r="A1844" t="s">
        <v>3474</v>
      </c>
      <c r="B1844" t="s">
        <v>4</v>
      </c>
      <c r="C1844" t="s">
        <v>6925</v>
      </c>
      <c r="D1844" t="s">
        <v>1710</v>
      </c>
      <c r="H1844" t="str">
        <f>INDEX('Vensim Variables'!$B:$B,MATCH(EPS!$B1844,'Vensim Variables'!$A:$A,0))</f>
        <v>g pollutant</v>
      </c>
      <c r="I1844" t="str">
        <f t="shared" si="56"/>
        <v>SOx</v>
      </c>
      <c r="J1844">
        <f>INDEX(NoSettings!$C:$C,MATCH(EPS!$A1844,NoSettings!$A:$A,0))</f>
        <v>20370000000</v>
      </c>
      <c r="K1844">
        <f>INDEX(GWP!$C$2:$C$13,MATCH(EPS!I1844,GWP!$B$2:$B$13,0))</f>
        <v>0</v>
      </c>
      <c r="L1844" s="5">
        <f t="shared" si="57"/>
        <v>0</v>
      </c>
    </row>
    <row r="1845" spans="1:12" hidden="1" x14ac:dyDescent="0.35">
      <c r="A1845" t="s">
        <v>3475</v>
      </c>
      <c r="B1845" t="s">
        <v>4</v>
      </c>
      <c r="C1845" t="s">
        <v>6925</v>
      </c>
      <c r="D1845" t="s">
        <v>1711</v>
      </c>
      <c r="H1845" t="str">
        <f>INDEX('Vensim Variables'!$B:$B,MATCH(EPS!$B1845,'Vensim Variables'!$A:$A,0))</f>
        <v>g pollutant</v>
      </c>
      <c r="I1845" t="str">
        <f t="shared" si="56"/>
        <v>BC</v>
      </c>
      <c r="J1845">
        <f>INDEX(NoSettings!$C:$C,MATCH(EPS!$A1845,NoSettings!$A:$A,0))</f>
        <v>521700000</v>
      </c>
      <c r="K1845">
        <f>INDEX(GWP!$C$2:$C$13,MATCH(EPS!I1845,GWP!$B$2:$B$13,0))</f>
        <v>0</v>
      </c>
      <c r="L1845" s="5">
        <f t="shared" si="57"/>
        <v>0</v>
      </c>
    </row>
    <row r="1846" spans="1:12" hidden="1" x14ac:dyDescent="0.35">
      <c r="A1846" t="s">
        <v>3476</v>
      </c>
      <c r="B1846" t="s">
        <v>4</v>
      </c>
      <c r="C1846" t="s">
        <v>6925</v>
      </c>
      <c r="D1846" t="s">
        <v>1712</v>
      </c>
      <c r="H1846" t="str">
        <f>INDEX('Vensim Variables'!$B:$B,MATCH(EPS!$B1846,'Vensim Variables'!$A:$A,0))</f>
        <v>g pollutant</v>
      </c>
      <c r="I1846" t="str">
        <f t="shared" si="56"/>
        <v>OC</v>
      </c>
      <c r="J1846">
        <f>INDEX(NoSettings!$C:$C,MATCH(EPS!$A1846,NoSettings!$A:$A,0))</f>
        <v>2175000000</v>
      </c>
      <c r="K1846">
        <f>INDEX(GWP!$C$2:$C$13,MATCH(EPS!I1846,GWP!$B$2:$B$13,0))</f>
        <v>0</v>
      </c>
      <c r="L1846" s="5">
        <f t="shared" si="57"/>
        <v>0</v>
      </c>
    </row>
    <row r="1847" spans="1:12" hidden="1" x14ac:dyDescent="0.35">
      <c r="A1847" t="s">
        <v>3477</v>
      </c>
      <c r="B1847" t="s">
        <v>4</v>
      </c>
      <c r="C1847" t="s">
        <v>6925</v>
      </c>
      <c r="D1847" t="s">
        <v>1713</v>
      </c>
      <c r="H1847" t="str">
        <f>INDEX('Vensim Variables'!$B:$B,MATCH(EPS!$B1847,'Vensim Variables'!$A:$A,0))</f>
        <v>g pollutant</v>
      </c>
      <c r="I1847" t="str">
        <f t="shared" si="56"/>
        <v>CH4</v>
      </c>
      <c r="J1847">
        <f>INDEX(NoSettings!$C:$C,MATCH(EPS!$A1847,NoSettings!$A:$A,0))</f>
        <v>0</v>
      </c>
      <c r="K1847">
        <f>INDEX(GWP!$C$2:$C$13,MATCH(EPS!I1847,GWP!$B$2:$B$13,0))</f>
        <v>25</v>
      </c>
      <c r="L1847" s="5">
        <f t="shared" si="57"/>
        <v>0</v>
      </c>
    </row>
    <row r="1848" spans="1:12" hidden="1" x14ac:dyDescent="0.35">
      <c r="A1848" t="s">
        <v>3478</v>
      </c>
      <c r="B1848" t="s">
        <v>4</v>
      </c>
      <c r="C1848" t="s">
        <v>6925</v>
      </c>
      <c r="D1848" t="s">
        <v>1714</v>
      </c>
      <c r="H1848" t="str">
        <f>INDEX('Vensim Variables'!$B:$B,MATCH(EPS!$B1848,'Vensim Variables'!$A:$A,0))</f>
        <v>g pollutant</v>
      </c>
      <c r="I1848" t="str">
        <f t="shared" si="56"/>
        <v>N2O</v>
      </c>
      <c r="J1848">
        <f>INDEX(NoSettings!$C:$C,MATCH(EPS!$A1848,NoSettings!$A:$A,0))</f>
        <v>0</v>
      </c>
      <c r="K1848">
        <f>INDEX(GWP!$C$2:$C$13,MATCH(EPS!I1848,GWP!$B$2:$B$13,0))</f>
        <v>298</v>
      </c>
      <c r="L1848" s="5">
        <f t="shared" si="57"/>
        <v>0</v>
      </c>
    </row>
    <row r="1849" spans="1:12" hidden="1" x14ac:dyDescent="0.35">
      <c r="A1849" t="s">
        <v>3479</v>
      </c>
      <c r="B1849" t="s">
        <v>4</v>
      </c>
      <c r="C1849" t="s">
        <v>6925</v>
      </c>
      <c r="D1849" t="s">
        <v>1715</v>
      </c>
      <c r="H1849" t="str">
        <f>INDEX('Vensim Variables'!$B:$B,MATCH(EPS!$B1849,'Vensim Variables'!$A:$A,0))</f>
        <v>g pollutant</v>
      </c>
      <c r="I1849" t="str">
        <f t="shared" si="56"/>
        <v>F gases</v>
      </c>
      <c r="J1849">
        <f>INDEX(NoSettings!$C:$C,MATCH(EPS!$A1849,NoSettings!$A:$A,0))</f>
        <v>0</v>
      </c>
      <c r="K1849">
        <f>INDEX(GWP!$C$2:$C$13,MATCH(EPS!I1849,GWP!$B$2:$B$13,0))</f>
        <v>1</v>
      </c>
      <c r="L1849" s="5">
        <f t="shared" si="57"/>
        <v>0</v>
      </c>
    </row>
    <row r="1850" spans="1:12" hidden="1" x14ac:dyDescent="0.35">
      <c r="A1850" t="s">
        <v>3480</v>
      </c>
      <c r="B1850" t="s">
        <v>4</v>
      </c>
      <c r="C1850" t="s">
        <v>6926</v>
      </c>
      <c r="D1850" t="s">
        <v>1702</v>
      </c>
      <c r="H1850" t="str">
        <f>INDEX('Vensim Variables'!$B:$B,MATCH(EPS!$B1850,'Vensim Variables'!$A:$A,0))</f>
        <v>g pollutant</v>
      </c>
      <c r="I1850" t="str">
        <f t="shared" si="56"/>
        <v>CO2</v>
      </c>
      <c r="J1850">
        <f>INDEX(NoSettings!$C:$C,MATCH(EPS!$A1850,NoSettings!$A:$A,0))</f>
        <v>2200000000000</v>
      </c>
      <c r="K1850">
        <f>INDEX(GWP!$C$2:$C$13,MATCH(EPS!I1850,GWP!$B$2:$B$13,0))</f>
        <v>1</v>
      </c>
      <c r="L1850" s="5">
        <f t="shared" si="57"/>
        <v>2.2000000000000002</v>
      </c>
    </row>
    <row r="1851" spans="1:12" hidden="1" x14ac:dyDescent="0.35">
      <c r="A1851" t="s">
        <v>3481</v>
      </c>
      <c r="B1851" t="s">
        <v>4</v>
      </c>
      <c r="C1851" t="s">
        <v>6926</v>
      </c>
      <c r="D1851" t="s">
        <v>1705</v>
      </c>
      <c r="H1851" t="str">
        <f>INDEX('Vensim Variables'!$B:$B,MATCH(EPS!$B1851,'Vensim Variables'!$A:$A,0))</f>
        <v>g pollutant</v>
      </c>
      <c r="I1851" t="str">
        <f t="shared" si="56"/>
        <v>VOC</v>
      </c>
      <c r="J1851" s="2">
        <f>INDEX(NoSettings!$C:$C,MATCH(EPS!$A1851,NoSettings!$A:$A,0))</f>
        <v>12180000000</v>
      </c>
      <c r="K1851">
        <f>INDEX(GWP!$C$2:$C$13,MATCH(EPS!I1851,GWP!$B$2:$B$13,0))</f>
        <v>0</v>
      </c>
      <c r="L1851" s="5">
        <f t="shared" si="57"/>
        <v>0</v>
      </c>
    </row>
    <row r="1852" spans="1:12" hidden="1" x14ac:dyDescent="0.35">
      <c r="A1852" t="s">
        <v>3482</v>
      </c>
      <c r="B1852" t="s">
        <v>4</v>
      </c>
      <c r="C1852" t="s">
        <v>6926</v>
      </c>
      <c r="D1852" t="s">
        <v>1706</v>
      </c>
      <c r="H1852" t="str">
        <f>INDEX('Vensim Variables'!$B:$B,MATCH(EPS!$B1852,'Vensim Variables'!$A:$A,0))</f>
        <v>g pollutant</v>
      </c>
      <c r="I1852" t="str">
        <f t="shared" si="56"/>
        <v>CO</v>
      </c>
      <c r="J1852">
        <f>INDEX(NoSettings!$C:$C,MATCH(EPS!$A1852,NoSettings!$A:$A,0))</f>
        <v>155800000000</v>
      </c>
      <c r="K1852">
        <f>INDEX(GWP!$C$2:$C$13,MATCH(EPS!I1852,GWP!$B$2:$B$13,0))</f>
        <v>0</v>
      </c>
      <c r="L1852" s="5">
        <f t="shared" si="57"/>
        <v>0</v>
      </c>
    </row>
    <row r="1853" spans="1:12" hidden="1" x14ac:dyDescent="0.35">
      <c r="A1853" t="s">
        <v>3483</v>
      </c>
      <c r="B1853" t="s">
        <v>4</v>
      </c>
      <c r="C1853" t="s">
        <v>6926</v>
      </c>
      <c r="D1853" t="s">
        <v>1707</v>
      </c>
      <c r="H1853" t="str">
        <f>INDEX('Vensim Variables'!$B:$B,MATCH(EPS!$B1853,'Vensim Variables'!$A:$A,0))</f>
        <v>g pollutant</v>
      </c>
      <c r="I1853" t="str">
        <f t="shared" si="56"/>
        <v>NOx</v>
      </c>
      <c r="J1853">
        <f>INDEX(NoSettings!$C:$C,MATCH(EPS!$A1853,NoSettings!$A:$A,0))</f>
        <v>14830000000</v>
      </c>
      <c r="K1853">
        <f>INDEX(GWP!$C$2:$C$13,MATCH(EPS!I1853,GWP!$B$2:$B$13,0))</f>
        <v>0</v>
      </c>
      <c r="L1853" s="5">
        <f t="shared" si="57"/>
        <v>0</v>
      </c>
    </row>
    <row r="1854" spans="1:12" hidden="1" x14ac:dyDescent="0.35">
      <c r="A1854" t="s">
        <v>3484</v>
      </c>
      <c r="B1854" t="s">
        <v>4</v>
      </c>
      <c r="C1854" t="s">
        <v>6926</v>
      </c>
      <c r="D1854" t="s">
        <v>1708</v>
      </c>
      <c r="H1854" t="str">
        <f>INDEX('Vensim Variables'!$B:$B,MATCH(EPS!$B1854,'Vensim Variables'!$A:$A,0))</f>
        <v>g pollutant</v>
      </c>
      <c r="I1854" t="str">
        <f t="shared" si="56"/>
        <v>PM10</v>
      </c>
      <c r="J1854">
        <f>INDEX(NoSettings!$C:$C,MATCH(EPS!$A1854,NoSettings!$A:$A,0))</f>
        <v>11660000000</v>
      </c>
      <c r="K1854">
        <f>INDEX(GWP!$C$2:$C$13,MATCH(EPS!I1854,GWP!$B$2:$B$13,0))</f>
        <v>0</v>
      </c>
      <c r="L1854" s="5">
        <f t="shared" si="57"/>
        <v>0</v>
      </c>
    </row>
    <row r="1855" spans="1:12" hidden="1" x14ac:dyDescent="0.35">
      <c r="A1855" t="s">
        <v>3485</v>
      </c>
      <c r="B1855" t="s">
        <v>4</v>
      </c>
      <c r="C1855" t="s">
        <v>6926</v>
      </c>
      <c r="D1855" t="s">
        <v>1709</v>
      </c>
      <c r="H1855" t="str">
        <f>INDEX('Vensim Variables'!$B:$B,MATCH(EPS!$B1855,'Vensim Variables'!$A:$A,0))</f>
        <v>g pollutant</v>
      </c>
      <c r="I1855" t="str">
        <f t="shared" si="56"/>
        <v>PM25</v>
      </c>
      <c r="J1855">
        <f>INDEX(NoSettings!$C:$C,MATCH(EPS!$A1855,NoSettings!$A:$A,0))</f>
        <v>9014000000</v>
      </c>
      <c r="K1855">
        <f>INDEX(GWP!$C$2:$C$13,MATCH(EPS!I1855,GWP!$B$2:$B$13,0))</f>
        <v>0</v>
      </c>
      <c r="L1855" s="5">
        <f t="shared" si="57"/>
        <v>0</v>
      </c>
    </row>
    <row r="1856" spans="1:12" hidden="1" x14ac:dyDescent="0.35">
      <c r="A1856" t="s">
        <v>3486</v>
      </c>
      <c r="B1856" t="s">
        <v>4</v>
      </c>
      <c r="C1856" t="s">
        <v>6926</v>
      </c>
      <c r="D1856" t="s">
        <v>1710</v>
      </c>
      <c r="H1856" t="str">
        <f>INDEX('Vensim Variables'!$B:$B,MATCH(EPS!$B1856,'Vensim Variables'!$A:$A,0))</f>
        <v>g pollutant</v>
      </c>
      <c r="I1856" t="str">
        <f t="shared" si="56"/>
        <v>SOx</v>
      </c>
      <c r="J1856">
        <f>INDEX(NoSettings!$C:$C,MATCH(EPS!$A1856,NoSettings!$A:$A,0))</f>
        <v>45320000000</v>
      </c>
      <c r="K1856">
        <f>INDEX(GWP!$C$2:$C$13,MATCH(EPS!I1856,GWP!$B$2:$B$13,0))</f>
        <v>0</v>
      </c>
      <c r="L1856" s="5">
        <f t="shared" si="57"/>
        <v>0</v>
      </c>
    </row>
    <row r="1857" spans="1:12" hidden="1" x14ac:dyDescent="0.35">
      <c r="A1857" t="s">
        <v>3487</v>
      </c>
      <c r="B1857" t="s">
        <v>4</v>
      </c>
      <c r="C1857" t="s">
        <v>6926</v>
      </c>
      <c r="D1857" t="s">
        <v>1711</v>
      </c>
      <c r="H1857" t="str">
        <f>INDEX('Vensim Variables'!$B:$B,MATCH(EPS!$B1857,'Vensim Variables'!$A:$A,0))</f>
        <v>g pollutant</v>
      </c>
      <c r="I1857" t="str">
        <f t="shared" si="56"/>
        <v>BC</v>
      </c>
      <c r="J1857">
        <f>INDEX(NoSettings!$C:$C,MATCH(EPS!$A1857,NoSettings!$A:$A,0))</f>
        <v>284600000</v>
      </c>
      <c r="K1857">
        <f>INDEX(GWP!$C$2:$C$13,MATCH(EPS!I1857,GWP!$B$2:$B$13,0))</f>
        <v>0</v>
      </c>
      <c r="L1857" s="5">
        <f t="shared" si="57"/>
        <v>0</v>
      </c>
    </row>
    <row r="1858" spans="1:12" hidden="1" x14ac:dyDescent="0.35">
      <c r="A1858" t="s">
        <v>3488</v>
      </c>
      <c r="B1858" t="s">
        <v>4</v>
      </c>
      <c r="C1858" t="s">
        <v>6926</v>
      </c>
      <c r="D1858" t="s">
        <v>1712</v>
      </c>
      <c r="H1858" t="str">
        <f>INDEX('Vensim Variables'!$B:$B,MATCH(EPS!$B1858,'Vensim Variables'!$A:$A,0))</f>
        <v>g pollutant</v>
      </c>
      <c r="I1858" t="str">
        <f t="shared" si="56"/>
        <v>OC</v>
      </c>
      <c r="J1858">
        <f>INDEX(NoSettings!$C:$C,MATCH(EPS!$A1858,NoSettings!$A:$A,0))</f>
        <v>866200000</v>
      </c>
      <c r="K1858">
        <f>INDEX(GWP!$C$2:$C$13,MATCH(EPS!I1858,GWP!$B$2:$B$13,0))</f>
        <v>0</v>
      </c>
      <c r="L1858" s="5">
        <f t="shared" si="57"/>
        <v>0</v>
      </c>
    </row>
    <row r="1859" spans="1:12" hidden="1" x14ac:dyDescent="0.35">
      <c r="A1859" t="s">
        <v>3489</v>
      </c>
      <c r="B1859" t="s">
        <v>4</v>
      </c>
      <c r="C1859" t="s">
        <v>6926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25</v>
      </c>
      <c r="L1859" s="5">
        <f t="shared" ref="L1859:L1922" si="59">IF(H1859="g pollutant",K1859*J1859/10^12,IF(H1859="MMTCO2e",J1859,IF(H1859="MWh",J1859,0)))</f>
        <v>0</v>
      </c>
    </row>
    <row r="1860" spans="1:12" hidden="1" x14ac:dyDescent="0.35">
      <c r="A1860" t="s">
        <v>3490</v>
      </c>
      <c r="B1860" t="s">
        <v>4</v>
      </c>
      <c r="C1860" t="s">
        <v>6926</v>
      </c>
      <c r="D1860" t="s">
        <v>1714</v>
      </c>
      <c r="H1860" t="str">
        <f>INDEX('Vensim Variables'!$B:$B,MATCH(EPS!$B1860,'Vensim Variables'!$A:$A,0))</f>
        <v>g pollutant</v>
      </c>
      <c r="I1860" t="str">
        <f t="shared" si="58"/>
        <v>N2O</v>
      </c>
      <c r="J1860">
        <f>INDEX(NoSettings!$C:$C,MATCH(EPS!$A1860,NoSettings!$A:$A,0))</f>
        <v>0</v>
      </c>
      <c r="K1860">
        <f>INDEX(GWP!$C$2:$C$13,MATCH(EPS!I1860,GWP!$B$2:$B$13,0))</f>
        <v>298</v>
      </c>
      <c r="L1860" s="5">
        <f t="shared" si="59"/>
        <v>0</v>
      </c>
    </row>
    <row r="1861" spans="1:12" hidden="1" x14ac:dyDescent="0.35">
      <c r="A1861" t="s">
        <v>3491</v>
      </c>
      <c r="B1861" t="s">
        <v>4</v>
      </c>
      <c r="C1861" t="s">
        <v>6926</v>
      </c>
      <c r="D1861" t="s">
        <v>1715</v>
      </c>
      <c r="H1861" t="str">
        <f>INDEX('Vensim Variables'!$B:$B,MATCH(EPS!$B1861,'Vensim Variables'!$A:$A,0))</f>
        <v>g pollutant</v>
      </c>
      <c r="I1861" t="str">
        <f t="shared" si="58"/>
        <v>F gases</v>
      </c>
      <c r="J1861">
        <f>INDEX(NoSettings!$C:$C,MATCH(EPS!$A1861,NoSettings!$A:$A,0))</f>
        <v>2700000000000</v>
      </c>
      <c r="K1861">
        <f>INDEX(GWP!$C$2:$C$13,MATCH(EPS!I1861,GWP!$B$2:$B$13,0))</f>
        <v>1</v>
      </c>
      <c r="L1861" s="5">
        <f t="shared" si="59"/>
        <v>2.7</v>
      </c>
    </row>
    <row r="1862" spans="1:12" hidden="1" x14ac:dyDescent="0.35">
      <c r="A1862" t="s">
        <v>3492</v>
      </c>
      <c r="B1862" t="s">
        <v>4</v>
      </c>
      <c r="C1862" t="s">
        <v>6927</v>
      </c>
      <c r="D1862" t="s">
        <v>1702</v>
      </c>
      <c r="H1862" t="str">
        <f>INDEX('Vensim Variables'!$B:$B,MATCH(EPS!$B1862,'Vensim Variables'!$A:$A,0))</f>
        <v>g pollutant</v>
      </c>
      <c r="I1862" t="str">
        <f t="shared" si="58"/>
        <v>CO2</v>
      </c>
      <c r="J1862">
        <f>INDEX(NoSettings!$C:$C,MATCH(EPS!$A1862,NoSettings!$A:$A,0))</f>
        <v>0</v>
      </c>
      <c r="K1862">
        <f>INDEX(GWP!$C$2:$C$13,MATCH(EPS!I1862,GWP!$B$2:$B$13,0))</f>
        <v>1</v>
      </c>
      <c r="L1862" s="5">
        <f t="shared" si="59"/>
        <v>0</v>
      </c>
    </row>
    <row r="1863" spans="1:12" hidden="1" x14ac:dyDescent="0.35">
      <c r="A1863" t="s">
        <v>3493</v>
      </c>
      <c r="B1863" t="s">
        <v>4</v>
      </c>
      <c r="C1863" t="s">
        <v>6927</v>
      </c>
      <c r="D1863" t="s">
        <v>1705</v>
      </c>
      <c r="H1863" t="str">
        <f>INDEX('Vensim Variables'!$B:$B,MATCH(EPS!$B1863,'Vensim Variables'!$A:$A,0))</f>
        <v>g pollutant</v>
      </c>
      <c r="I1863" t="str">
        <f t="shared" si="58"/>
        <v>VOC</v>
      </c>
      <c r="J1863">
        <f>INDEX(NoSettings!$C:$C,MATCH(EPS!$A1863,NoSettings!$A:$A,0))</f>
        <v>0</v>
      </c>
      <c r="K1863">
        <f>INDEX(GWP!$C$2:$C$13,MATCH(EPS!I1863,GWP!$B$2:$B$13,0))</f>
        <v>0</v>
      </c>
      <c r="L1863" s="5">
        <f t="shared" si="59"/>
        <v>0</v>
      </c>
    </row>
    <row r="1864" spans="1:12" hidden="1" x14ac:dyDescent="0.35">
      <c r="A1864" t="s">
        <v>3494</v>
      </c>
      <c r="B1864" t="s">
        <v>4</v>
      </c>
      <c r="C1864" t="s">
        <v>6927</v>
      </c>
      <c r="D1864" t="s">
        <v>1706</v>
      </c>
      <c r="H1864" t="str">
        <f>INDEX('Vensim Variables'!$B:$B,MATCH(EPS!$B1864,'Vensim Variables'!$A:$A,0))</f>
        <v>g pollutant</v>
      </c>
      <c r="I1864" t="str">
        <f t="shared" si="58"/>
        <v>CO</v>
      </c>
      <c r="J1864">
        <f>INDEX(NoSettings!$C:$C,MATCH(EPS!$A1864,NoSettings!$A:$A,0))</f>
        <v>0</v>
      </c>
      <c r="K1864">
        <f>INDEX(GWP!$C$2:$C$13,MATCH(EPS!I1864,GWP!$B$2:$B$13,0))</f>
        <v>0</v>
      </c>
      <c r="L1864" s="5">
        <f t="shared" si="59"/>
        <v>0</v>
      </c>
    </row>
    <row r="1865" spans="1:12" hidden="1" x14ac:dyDescent="0.35">
      <c r="A1865" t="s">
        <v>3495</v>
      </c>
      <c r="B1865" t="s">
        <v>4</v>
      </c>
      <c r="C1865" t="s">
        <v>6927</v>
      </c>
      <c r="D1865" t="s">
        <v>1707</v>
      </c>
      <c r="H1865" t="str">
        <f>INDEX('Vensim Variables'!$B:$B,MATCH(EPS!$B1865,'Vensim Variables'!$A:$A,0))</f>
        <v>g pollutant</v>
      </c>
      <c r="I1865" t="str">
        <f t="shared" si="58"/>
        <v>NOx</v>
      </c>
      <c r="J1865">
        <f>INDEX(NoSettings!$C:$C,MATCH(EPS!$A1865,NoSettings!$A:$A,0))</f>
        <v>0</v>
      </c>
      <c r="K1865">
        <f>INDEX(GWP!$C$2:$C$13,MATCH(EPS!I1865,GWP!$B$2:$B$13,0))</f>
        <v>0</v>
      </c>
      <c r="L1865" s="5">
        <f t="shared" si="59"/>
        <v>0</v>
      </c>
    </row>
    <row r="1866" spans="1:12" hidden="1" x14ac:dyDescent="0.35">
      <c r="A1866" t="s">
        <v>3496</v>
      </c>
      <c r="B1866" t="s">
        <v>4</v>
      </c>
      <c r="C1866" t="s">
        <v>6927</v>
      </c>
      <c r="D1866" t="s">
        <v>1708</v>
      </c>
      <c r="H1866" t="str">
        <f>INDEX('Vensim Variables'!$B:$B,MATCH(EPS!$B1866,'Vensim Variables'!$A:$A,0))</f>
        <v>g pollutant</v>
      </c>
      <c r="I1866" t="str">
        <f t="shared" si="58"/>
        <v>PM10</v>
      </c>
      <c r="J1866">
        <f>INDEX(NoSettings!$C:$C,MATCH(EPS!$A1866,NoSettings!$A:$A,0))</f>
        <v>0</v>
      </c>
      <c r="K1866">
        <f>INDEX(GWP!$C$2:$C$13,MATCH(EPS!I1866,GWP!$B$2:$B$13,0))</f>
        <v>0</v>
      </c>
      <c r="L1866" s="5">
        <f t="shared" si="59"/>
        <v>0</v>
      </c>
    </row>
    <row r="1867" spans="1:12" hidden="1" x14ac:dyDescent="0.35">
      <c r="A1867" t="s">
        <v>3497</v>
      </c>
      <c r="B1867" t="s">
        <v>4</v>
      </c>
      <c r="C1867" t="s">
        <v>6927</v>
      </c>
      <c r="D1867" t="s">
        <v>1709</v>
      </c>
      <c r="H1867" t="str">
        <f>INDEX('Vensim Variables'!$B:$B,MATCH(EPS!$B1867,'Vensim Variables'!$A:$A,0))</f>
        <v>g pollutant</v>
      </c>
      <c r="I1867" t="str">
        <f t="shared" si="58"/>
        <v>PM25</v>
      </c>
      <c r="J1867">
        <f>INDEX(NoSettings!$C:$C,MATCH(EPS!$A1867,NoSettings!$A:$A,0))</f>
        <v>0</v>
      </c>
      <c r="K1867">
        <f>INDEX(GWP!$C$2:$C$13,MATCH(EPS!I1867,GWP!$B$2:$B$13,0))</f>
        <v>0</v>
      </c>
      <c r="L1867" s="5">
        <f t="shared" si="59"/>
        <v>0</v>
      </c>
    </row>
    <row r="1868" spans="1:12" hidden="1" x14ac:dyDescent="0.35">
      <c r="A1868" t="s">
        <v>3498</v>
      </c>
      <c r="B1868" t="s">
        <v>4</v>
      </c>
      <c r="C1868" t="s">
        <v>6927</v>
      </c>
      <c r="D1868" t="s">
        <v>1710</v>
      </c>
      <c r="H1868" t="str">
        <f>INDEX('Vensim Variables'!$B:$B,MATCH(EPS!$B1868,'Vensim Variables'!$A:$A,0))</f>
        <v>g pollutant</v>
      </c>
      <c r="I1868" t="str">
        <f t="shared" si="58"/>
        <v>SOx</v>
      </c>
      <c r="J1868">
        <f>INDEX(NoSettings!$C:$C,MATCH(EPS!$A1868,NoSettings!$A:$A,0))</f>
        <v>0</v>
      </c>
      <c r="K1868">
        <f>INDEX(GWP!$C$2:$C$13,MATCH(EPS!I1868,GWP!$B$2:$B$13,0))</f>
        <v>0</v>
      </c>
      <c r="L1868" s="5">
        <f t="shared" si="59"/>
        <v>0</v>
      </c>
    </row>
    <row r="1869" spans="1:12" hidden="1" x14ac:dyDescent="0.35">
      <c r="A1869" t="s">
        <v>3499</v>
      </c>
      <c r="B1869" t="s">
        <v>4</v>
      </c>
      <c r="C1869" t="s">
        <v>6927</v>
      </c>
      <c r="D1869" t="s">
        <v>1711</v>
      </c>
      <c r="H1869" t="str">
        <f>INDEX('Vensim Variables'!$B:$B,MATCH(EPS!$B1869,'Vensim Variables'!$A:$A,0))</f>
        <v>g pollutant</v>
      </c>
      <c r="I1869" t="str">
        <f t="shared" si="58"/>
        <v>BC</v>
      </c>
      <c r="J1869">
        <f>INDEX(NoSettings!$C:$C,MATCH(EPS!$A1869,NoSettings!$A:$A,0))</f>
        <v>0</v>
      </c>
      <c r="K1869">
        <f>INDEX(GWP!$C$2:$C$13,MATCH(EPS!I1869,GWP!$B$2:$B$13,0))</f>
        <v>0</v>
      </c>
      <c r="L1869" s="5">
        <f t="shared" si="59"/>
        <v>0</v>
      </c>
    </row>
    <row r="1870" spans="1:12" hidden="1" x14ac:dyDescent="0.35">
      <c r="A1870" t="s">
        <v>3500</v>
      </c>
      <c r="B1870" t="s">
        <v>4</v>
      </c>
      <c r="C1870" t="s">
        <v>6927</v>
      </c>
      <c r="D1870" t="s">
        <v>1712</v>
      </c>
      <c r="H1870" t="str">
        <f>INDEX('Vensim Variables'!$B:$B,MATCH(EPS!$B1870,'Vensim Variables'!$A:$A,0))</f>
        <v>g pollutant</v>
      </c>
      <c r="I1870" t="str">
        <f t="shared" si="58"/>
        <v>OC</v>
      </c>
      <c r="J1870">
        <f>INDEX(NoSettings!$C:$C,MATCH(EPS!$A1870,NoSettings!$A:$A,0))</f>
        <v>0</v>
      </c>
      <c r="K1870">
        <f>INDEX(GWP!$C$2:$C$13,MATCH(EPS!I1870,GWP!$B$2:$B$13,0))</f>
        <v>0</v>
      </c>
      <c r="L1870" s="5">
        <f t="shared" si="59"/>
        <v>0</v>
      </c>
    </row>
    <row r="1871" spans="1:12" hidden="1" x14ac:dyDescent="0.35">
      <c r="A1871" t="s">
        <v>3501</v>
      </c>
      <c r="B1871" t="s">
        <v>4</v>
      </c>
      <c r="C1871" t="s">
        <v>6927</v>
      </c>
      <c r="D1871" t="s">
        <v>1713</v>
      </c>
      <c r="H1871" t="str">
        <f>INDEX('Vensim Variables'!$B:$B,MATCH(EPS!$B1871,'Vensim Variables'!$A:$A,0))</f>
        <v>g pollutant</v>
      </c>
      <c r="I1871" t="str">
        <f t="shared" si="58"/>
        <v>CH4</v>
      </c>
      <c r="J1871">
        <f>INDEX(NoSettings!$C:$C,MATCH(EPS!$A1871,NoSettings!$A:$A,0))</f>
        <v>0</v>
      </c>
      <c r="K1871">
        <f>INDEX(GWP!$C$2:$C$13,MATCH(EPS!I1871,GWP!$B$2:$B$13,0))</f>
        <v>25</v>
      </c>
      <c r="L1871" s="5">
        <f t="shared" si="59"/>
        <v>0</v>
      </c>
    </row>
    <row r="1872" spans="1:12" hidden="1" x14ac:dyDescent="0.35">
      <c r="A1872" t="s">
        <v>3502</v>
      </c>
      <c r="B1872" t="s">
        <v>4</v>
      </c>
      <c r="C1872" t="s">
        <v>6927</v>
      </c>
      <c r="D1872" t="s">
        <v>1714</v>
      </c>
      <c r="H1872" t="str">
        <f>INDEX('Vensim Variables'!$B:$B,MATCH(EPS!$B1872,'Vensim Variables'!$A:$A,0))</f>
        <v>g pollutant</v>
      </c>
      <c r="I1872" t="str">
        <f t="shared" si="58"/>
        <v>N2O</v>
      </c>
      <c r="J1872">
        <f>INDEX(NoSettings!$C:$C,MATCH(EPS!$A1872,NoSettings!$A:$A,0))</f>
        <v>0</v>
      </c>
      <c r="K1872">
        <f>INDEX(GWP!$C$2:$C$13,MATCH(EPS!I1872,GWP!$B$2:$B$13,0))</f>
        <v>298</v>
      </c>
      <c r="L1872" s="5">
        <f t="shared" si="59"/>
        <v>0</v>
      </c>
    </row>
    <row r="1873" spans="1:12" hidden="1" x14ac:dyDescent="0.35">
      <c r="A1873" t="s">
        <v>3503</v>
      </c>
      <c r="B1873" t="s">
        <v>4</v>
      </c>
      <c r="C1873" t="s">
        <v>6927</v>
      </c>
      <c r="D1873" t="s">
        <v>1715</v>
      </c>
      <c r="H1873" t="str">
        <f>INDEX('Vensim Variables'!$B:$B,MATCH(EPS!$B1873,'Vensim Variables'!$A:$A,0))</f>
        <v>g pollutant</v>
      </c>
      <c r="I1873" t="str">
        <f t="shared" si="58"/>
        <v>F gases</v>
      </c>
      <c r="J1873">
        <f>INDEX(NoSettings!$C:$C,MATCH(EPS!$A1873,NoSettings!$A:$A,0))</f>
        <v>0</v>
      </c>
      <c r="K1873">
        <f>INDEX(GWP!$C$2:$C$13,MATCH(EPS!I1873,GWP!$B$2:$B$13,0))</f>
        <v>1</v>
      </c>
      <c r="L1873" s="5">
        <f t="shared" si="59"/>
        <v>0</v>
      </c>
    </row>
    <row r="1874" spans="1:12" hidden="1" x14ac:dyDescent="0.35">
      <c r="A1874" t="s">
        <v>3504</v>
      </c>
      <c r="B1874" t="s">
        <v>4</v>
      </c>
      <c r="C1874" t="s">
        <v>6928</v>
      </c>
      <c r="D1874" t="s">
        <v>1702</v>
      </c>
      <c r="H1874" t="str">
        <f>INDEX('Vensim Variables'!$B:$B,MATCH(EPS!$B1874,'Vensim Variables'!$A:$A,0))</f>
        <v>g pollutant</v>
      </c>
      <c r="I1874" t="str">
        <f t="shared" si="58"/>
        <v>CO2</v>
      </c>
      <c r="J1874">
        <f>INDEX(NoSettings!$C:$C,MATCH(EPS!$A1874,NoSettings!$A:$A,0))</f>
        <v>0</v>
      </c>
      <c r="K1874">
        <f>INDEX(GWP!$C$2:$C$13,MATCH(EPS!I1874,GWP!$B$2:$B$13,0))</f>
        <v>1</v>
      </c>
      <c r="L1874" s="5">
        <f t="shared" si="59"/>
        <v>0</v>
      </c>
    </row>
    <row r="1875" spans="1:12" hidden="1" x14ac:dyDescent="0.35">
      <c r="A1875" t="s">
        <v>3505</v>
      </c>
      <c r="B1875" t="s">
        <v>4</v>
      </c>
      <c r="C1875" t="s">
        <v>6928</v>
      </c>
      <c r="D1875" t="s">
        <v>1705</v>
      </c>
      <c r="H1875" t="str">
        <f>INDEX('Vensim Variables'!$B:$B,MATCH(EPS!$B1875,'Vensim Variables'!$A:$A,0))</f>
        <v>g pollutant</v>
      </c>
      <c r="I1875" t="str">
        <f t="shared" si="58"/>
        <v>VOC</v>
      </c>
      <c r="J1875">
        <f>INDEX(NoSettings!$C:$C,MATCH(EPS!$A1875,NoSettings!$A:$A,0))</f>
        <v>0</v>
      </c>
      <c r="K1875">
        <f>INDEX(GWP!$C$2:$C$13,MATCH(EPS!I1875,GWP!$B$2:$B$13,0))</f>
        <v>0</v>
      </c>
      <c r="L1875" s="5">
        <f t="shared" si="59"/>
        <v>0</v>
      </c>
    </row>
    <row r="1876" spans="1:12" hidden="1" x14ac:dyDescent="0.35">
      <c r="A1876" t="s">
        <v>3506</v>
      </c>
      <c r="B1876" t="s">
        <v>4</v>
      </c>
      <c r="C1876" t="s">
        <v>6928</v>
      </c>
      <c r="D1876" t="s">
        <v>1706</v>
      </c>
      <c r="H1876" t="str">
        <f>INDEX('Vensim Variables'!$B:$B,MATCH(EPS!$B1876,'Vensim Variables'!$A:$A,0))</f>
        <v>g pollutant</v>
      </c>
      <c r="I1876" t="str">
        <f t="shared" si="58"/>
        <v>CO</v>
      </c>
      <c r="J1876">
        <f>INDEX(NoSettings!$C:$C,MATCH(EPS!$A1876,NoSettings!$A:$A,0))</f>
        <v>0</v>
      </c>
      <c r="K1876">
        <f>INDEX(GWP!$C$2:$C$13,MATCH(EPS!I1876,GWP!$B$2:$B$13,0))</f>
        <v>0</v>
      </c>
      <c r="L1876" s="5">
        <f t="shared" si="59"/>
        <v>0</v>
      </c>
    </row>
    <row r="1877" spans="1:12" hidden="1" x14ac:dyDescent="0.35">
      <c r="A1877" t="s">
        <v>3507</v>
      </c>
      <c r="B1877" t="s">
        <v>4</v>
      </c>
      <c r="C1877" t="s">
        <v>6928</v>
      </c>
      <c r="D1877" t="s">
        <v>1707</v>
      </c>
      <c r="H1877" t="str">
        <f>INDEX('Vensim Variables'!$B:$B,MATCH(EPS!$B1877,'Vensim Variables'!$A:$A,0))</f>
        <v>g pollutant</v>
      </c>
      <c r="I1877" t="str">
        <f t="shared" si="58"/>
        <v>NOx</v>
      </c>
      <c r="J1877">
        <f>INDEX(NoSettings!$C:$C,MATCH(EPS!$A1877,NoSettings!$A:$A,0))</f>
        <v>0</v>
      </c>
      <c r="K1877">
        <f>INDEX(GWP!$C$2:$C$13,MATCH(EPS!I1877,GWP!$B$2:$B$13,0))</f>
        <v>0</v>
      </c>
      <c r="L1877" s="5">
        <f t="shared" si="59"/>
        <v>0</v>
      </c>
    </row>
    <row r="1878" spans="1:12" hidden="1" x14ac:dyDescent="0.35">
      <c r="A1878" t="s">
        <v>3508</v>
      </c>
      <c r="B1878" t="s">
        <v>4</v>
      </c>
      <c r="C1878" t="s">
        <v>6928</v>
      </c>
      <c r="D1878" t="s">
        <v>1708</v>
      </c>
      <c r="H1878" t="str">
        <f>INDEX('Vensim Variables'!$B:$B,MATCH(EPS!$B1878,'Vensim Variables'!$A:$A,0))</f>
        <v>g pollutant</v>
      </c>
      <c r="I1878" t="str">
        <f t="shared" si="58"/>
        <v>PM10</v>
      </c>
      <c r="J1878">
        <f>INDEX(NoSettings!$C:$C,MATCH(EPS!$A1878,NoSettings!$A:$A,0))</f>
        <v>0</v>
      </c>
      <c r="K1878">
        <f>INDEX(GWP!$C$2:$C$13,MATCH(EPS!I1878,GWP!$B$2:$B$13,0))</f>
        <v>0</v>
      </c>
      <c r="L1878" s="5">
        <f t="shared" si="59"/>
        <v>0</v>
      </c>
    </row>
    <row r="1879" spans="1:12" hidden="1" x14ac:dyDescent="0.35">
      <c r="A1879" t="s">
        <v>3509</v>
      </c>
      <c r="B1879" t="s">
        <v>4</v>
      </c>
      <c r="C1879" t="s">
        <v>6928</v>
      </c>
      <c r="D1879" t="s">
        <v>1709</v>
      </c>
      <c r="H1879" t="str">
        <f>INDEX('Vensim Variables'!$B:$B,MATCH(EPS!$B1879,'Vensim Variables'!$A:$A,0))</f>
        <v>g pollutant</v>
      </c>
      <c r="I1879" t="str">
        <f t="shared" si="58"/>
        <v>PM25</v>
      </c>
      <c r="J1879">
        <f>INDEX(NoSettings!$C:$C,MATCH(EPS!$A1879,NoSettings!$A:$A,0))</f>
        <v>0</v>
      </c>
      <c r="K1879">
        <f>INDEX(GWP!$C$2:$C$13,MATCH(EPS!I1879,GWP!$B$2:$B$13,0))</f>
        <v>0</v>
      </c>
      <c r="L1879" s="5">
        <f t="shared" si="59"/>
        <v>0</v>
      </c>
    </row>
    <row r="1880" spans="1:12" hidden="1" x14ac:dyDescent="0.35">
      <c r="A1880" t="s">
        <v>3510</v>
      </c>
      <c r="B1880" t="s">
        <v>4</v>
      </c>
      <c r="C1880" t="s">
        <v>6928</v>
      </c>
      <c r="D1880" t="s">
        <v>1710</v>
      </c>
      <c r="H1880" t="str">
        <f>INDEX('Vensim Variables'!$B:$B,MATCH(EPS!$B1880,'Vensim Variables'!$A:$A,0))</f>
        <v>g pollutant</v>
      </c>
      <c r="I1880" t="str">
        <f t="shared" si="58"/>
        <v>SOx</v>
      </c>
      <c r="J1880">
        <f>INDEX(NoSettings!$C:$C,MATCH(EPS!$A1880,NoSettings!$A:$A,0))</f>
        <v>0</v>
      </c>
      <c r="K1880">
        <f>INDEX(GWP!$C$2:$C$13,MATCH(EPS!I1880,GWP!$B$2:$B$13,0))</f>
        <v>0</v>
      </c>
      <c r="L1880" s="5">
        <f t="shared" si="59"/>
        <v>0</v>
      </c>
    </row>
    <row r="1881" spans="1:12" hidden="1" x14ac:dyDescent="0.35">
      <c r="A1881" t="s">
        <v>3511</v>
      </c>
      <c r="B1881" t="s">
        <v>4</v>
      </c>
      <c r="C1881" t="s">
        <v>6928</v>
      </c>
      <c r="D1881" t="s">
        <v>1711</v>
      </c>
      <c r="H1881" t="str">
        <f>INDEX('Vensim Variables'!$B:$B,MATCH(EPS!$B1881,'Vensim Variables'!$A:$A,0))</f>
        <v>g pollutant</v>
      </c>
      <c r="I1881" t="str">
        <f t="shared" si="58"/>
        <v>BC</v>
      </c>
      <c r="J1881">
        <f>INDEX(NoSettings!$C:$C,MATCH(EPS!$A1881,NoSettings!$A:$A,0))</f>
        <v>0</v>
      </c>
      <c r="K1881">
        <f>INDEX(GWP!$C$2:$C$13,MATCH(EPS!I1881,GWP!$B$2:$B$13,0))</f>
        <v>0</v>
      </c>
      <c r="L1881" s="5">
        <f t="shared" si="59"/>
        <v>0</v>
      </c>
    </row>
    <row r="1882" spans="1:12" hidden="1" x14ac:dyDescent="0.35">
      <c r="A1882" t="s">
        <v>3512</v>
      </c>
      <c r="B1882" t="s">
        <v>4</v>
      </c>
      <c r="C1882" t="s">
        <v>6928</v>
      </c>
      <c r="D1882" t="s">
        <v>1712</v>
      </c>
      <c r="H1882" t="str">
        <f>INDEX('Vensim Variables'!$B:$B,MATCH(EPS!$B1882,'Vensim Variables'!$A:$A,0))</f>
        <v>g pollutant</v>
      </c>
      <c r="I1882" t="str">
        <f t="shared" si="58"/>
        <v>OC</v>
      </c>
      <c r="J1882">
        <f>INDEX(NoSettings!$C:$C,MATCH(EPS!$A1882,NoSettings!$A:$A,0))</f>
        <v>0</v>
      </c>
      <c r="K1882">
        <f>INDEX(GWP!$C$2:$C$13,MATCH(EPS!I1882,GWP!$B$2:$B$13,0))</f>
        <v>0</v>
      </c>
      <c r="L1882" s="5">
        <f t="shared" si="59"/>
        <v>0</v>
      </c>
    </row>
    <row r="1883" spans="1:12" hidden="1" x14ac:dyDescent="0.35">
      <c r="A1883" t="s">
        <v>3513</v>
      </c>
      <c r="B1883" t="s">
        <v>4</v>
      </c>
      <c r="C1883" t="s">
        <v>6928</v>
      </c>
      <c r="D1883" t="s">
        <v>1713</v>
      </c>
      <c r="H1883" t="str">
        <f>INDEX('Vensim Variables'!$B:$B,MATCH(EPS!$B1883,'Vensim Variables'!$A:$A,0))</f>
        <v>g pollutant</v>
      </c>
      <c r="I1883" t="str">
        <f t="shared" si="58"/>
        <v>CH4</v>
      </c>
      <c r="J1883">
        <f>INDEX(NoSettings!$C:$C,MATCH(EPS!$A1883,NoSettings!$A:$A,0))</f>
        <v>0</v>
      </c>
      <c r="K1883">
        <f>INDEX(GWP!$C$2:$C$13,MATCH(EPS!I1883,GWP!$B$2:$B$13,0))</f>
        <v>25</v>
      </c>
      <c r="L1883" s="5">
        <f t="shared" si="59"/>
        <v>0</v>
      </c>
    </row>
    <row r="1884" spans="1:12" hidden="1" x14ac:dyDescent="0.35">
      <c r="A1884" t="s">
        <v>3514</v>
      </c>
      <c r="B1884" t="s">
        <v>4</v>
      </c>
      <c r="C1884" t="s">
        <v>6928</v>
      </c>
      <c r="D1884" t="s">
        <v>1714</v>
      </c>
      <c r="H1884" t="str">
        <f>INDEX('Vensim Variables'!$B:$B,MATCH(EPS!$B1884,'Vensim Variables'!$A:$A,0))</f>
        <v>g pollutant</v>
      </c>
      <c r="I1884" t="str">
        <f t="shared" si="58"/>
        <v>N2O</v>
      </c>
      <c r="J1884">
        <f>INDEX(NoSettings!$C:$C,MATCH(EPS!$A1884,NoSettings!$A:$A,0))</f>
        <v>0</v>
      </c>
      <c r="K1884">
        <f>INDEX(GWP!$C$2:$C$13,MATCH(EPS!I1884,GWP!$B$2:$B$13,0))</f>
        <v>298</v>
      </c>
      <c r="L1884" s="5">
        <f t="shared" si="59"/>
        <v>0</v>
      </c>
    </row>
    <row r="1885" spans="1:12" hidden="1" x14ac:dyDescent="0.35">
      <c r="A1885" t="s">
        <v>3515</v>
      </c>
      <c r="B1885" t="s">
        <v>4</v>
      </c>
      <c r="C1885" t="s">
        <v>6928</v>
      </c>
      <c r="D1885" t="s">
        <v>1715</v>
      </c>
      <c r="H1885" t="str">
        <f>INDEX('Vensim Variables'!$B:$B,MATCH(EPS!$B1885,'Vensim Variables'!$A:$A,0))</f>
        <v>g pollutant</v>
      </c>
      <c r="I1885" t="str">
        <f t="shared" si="58"/>
        <v>F gases</v>
      </c>
      <c r="J1885">
        <f>INDEX(NoSettings!$C:$C,MATCH(EPS!$A1885,NoSettings!$A:$A,0))</f>
        <v>0</v>
      </c>
      <c r="K1885">
        <f>INDEX(GWP!$C$2:$C$13,MATCH(EPS!I1885,GWP!$B$2:$B$13,0))</f>
        <v>1</v>
      </c>
      <c r="L1885" s="5">
        <f t="shared" si="59"/>
        <v>0</v>
      </c>
    </row>
    <row r="1886" spans="1:12" hidden="1" x14ac:dyDescent="0.35">
      <c r="A1886" t="s">
        <v>3516</v>
      </c>
      <c r="B1886" t="s">
        <v>4</v>
      </c>
      <c r="C1886" t="s">
        <v>6929</v>
      </c>
      <c r="D1886" t="s">
        <v>1702</v>
      </c>
      <c r="H1886" t="str">
        <f>INDEX('Vensim Variables'!$B:$B,MATCH(EPS!$B1886,'Vensim Variables'!$A:$A,0))</f>
        <v>g pollutant</v>
      </c>
      <c r="I1886" t="str">
        <f t="shared" si="58"/>
        <v>CO2</v>
      </c>
      <c r="J1886">
        <f>INDEX(NoSettings!$C:$C,MATCH(EPS!$A1886,NoSettings!$A:$A,0))</f>
        <v>0</v>
      </c>
      <c r="K1886">
        <f>INDEX(GWP!$C$2:$C$13,MATCH(EPS!I1886,GWP!$B$2:$B$13,0))</f>
        <v>1</v>
      </c>
      <c r="L1886" s="5">
        <f t="shared" si="59"/>
        <v>0</v>
      </c>
    </row>
    <row r="1887" spans="1:12" hidden="1" x14ac:dyDescent="0.35">
      <c r="A1887" t="s">
        <v>3517</v>
      </c>
      <c r="B1887" t="s">
        <v>4</v>
      </c>
      <c r="C1887" t="s">
        <v>6929</v>
      </c>
      <c r="D1887" t="s">
        <v>1705</v>
      </c>
      <c r="H1887" t="str">
        <f>INDEX('Vensim Variables'!$B:$B,MATCH(EPS!$B1887,'Vensim Variables'!$A:$A,0))</f>
        <v>g pollutant</v>
      </c>
      <c r="I1887" t="str">
        <f t="shared" si="58"/>
        <v>VOC</v>
      </c>
      <c r="J1887">
        <f>INDEX(NoSettings!$C:$C,MATCH(EPS!$A1887,NoSettings!$A:$A,0))</f>
        <v>0</v>
      </c>
      <c r="K1887">
        <f>INDEX(GWP!$C$2:$C$13,MATCH(EPS!I1887,GWP!$B$2:$B$13,0))</f>
        <v>0</v>
      </c>
      <c r="L1887" s="5">
        <f t="shared" si="59"/>
        <v>0</v>
      </c>
    </row>
    <row r="1888" spans="1:12" hidden="1" x14ac:dyDescent="0.35">
      <c r="A1888" t="s">
        <v>3518</v>
      </c>
      <c r="B1888" t="s">
        <v>4</v>
      </c>
      <c r="C1888" t="s">
        <v>6929</v>
      </c>
      <c r="D1888" t="s">
        <v>1706</v>
      </c>
      <c r="H1888" t="str">
        <f>INDEX('Vensim Variables'!$B:$B,MATCH(EPS!$B1888,'Vensim Variables'!$A:$A,0))</f>
        <v>g pollutant</v>
      </c>
      <c r="I1888" t="str">
        <f t="shared" si="58"/>
        <v>CO</v>
      </c>
      <c r="J1888">
        <f>INDEX(NoSettings!$C:$C,MATCH(EPS!$A1888,NoSettings!$A:$A,0))</f>
        <v>0</v>
      </c>
      <c r="K1888">
        <f>INDEX(GWP!$C$2:$C$13,MATCH(EPS!I1888,GWP!$B$2:$B$13,0))</f>
        <v>0</v>
      </c>
      <c r="L1888" s="5">
        <f t="shared" si="59"/>
        <v>0</v>
      </c>
    </row>
    <row r="1889" spans="1:12" hidden="1" x14ac:dyDescent="0.35">
      <c r="A1889" t="s">
        <v>3519</v>
      </c>
      <c r="B1889" t="s">
        <v>4</v>
      </c>
      <c r="C1889" t="s">
        <v>6929</v>
      </c>
      <c r="D1889" t="s">
        <v>1707</v>
      </c>
      <c r="H1889" t="str">
        <f>INDEX('Vensim Variables'!$B:$B,MATCH(EPS!$B1889,'Vensim Variables'!$A:$A,0))</f>
        <v>g pollutant</v>
      </c>
      <c r="I1889" t="str">
        <f t="shared" si="58"/>
        <v>NOx</v>
      </c>
      <c r="J1889">
        <f>INDEX(NoSettings!$C:$C,MATCH(EPS!$A1889,NoSettings!$A:$A,0))</f>
        <v>0</v>
      </c>
      <c r="K1889">
        <f>INDEX(GWP!$C$2:$C$13,MATCH(EPS!I1889,GWP!$B$2:$B$13,0))</f>
        <v>0</v>
      </c>
      <c r="L1889" s="5">
        <f t="shared" si="59"/>
        <v>0</v>
      </c>
    </row>
    <row r="1890" spans="1:12" hidden="1" x14ac:dyDescent="0.35">
      <c r="A1890" t="s">
        <v>3520</v>
      </c>
      <c r="B1890" t="s">
        <v>4</v>
      </c>
      <c r="C1890" t="s">
        <v>6929</v>
      </c>
      <c r="D1890" t="s">
        <v>1708</v>
      </c>
      <c r="H1890" t="str">
        <f>INDEX('Vensim Variables'!$B:$B,MATCH(EPS!$B1890,'Vensim Variables'!$A:$A,0))</f>
        <v>g pollutant</v>
      </c>
      <c r="I1890" t="str">
        <f t="shared" si="58"/>
        <v>PM10</v>
      </c>
      <c r="J1890">
        <f>INDEX(NoSettings!$C:$C,MATCH(EPS!$A1890,NoSettings!$A:$A,0))</f>
        <v>0</v>
      </c>
      <c r="K1890">
        <f>INDEX(GWP!$C$2:$C$13,MATCH(EPS!I1890,GWP!$B$2:$B$13,0))</f>
        <v>0</v>
      </c>
      <c r="L1890" s="5">
        <f t="shared" si="59"/>
        <v>0</v>
      </c>
    </row>
    <row r="1891" spans="1:12" hidden="1" x14ac:dyDescent="0.35">
      <c r="A1891" t="s">
        <v>3521</v>
      </c>
      <c r="B1891" t="s">
        <v>4</v>
      </c>
      <c r="C1891" t="s">
        <v>6929</v>
      </c>
      <c r="D1891" t="s">
        <v>1709</v>
      </c>
      <c r="H1891" t="str">
        <f>INDEX('Vensim Variables'!$B:$B,MATCH(EPS!$B1891,'Vensim Variables'!$A:$A,0))</f>
        <v>g pollutant</v>
      </c>
      <c r="I1891" t="str">
        <f t="shared" si="58"/>
        <v>PM25</v>
      </c>
      <c r="J1891">
        <f>INDEX(NoSettings!$C:$C,MATCH(EPS!$A1891,NoSettings!$A:$A,0))</f>
        <v>0</v>
      </c>
      <c r="K1891">
        <f>INDEX(GWP!$C$2:$C$13,MATCH(EPS!I1891,GWP!$B$2:$B$13,0))</f>
        <v>0</v>
      </c>
      <c r="L1891" s="5">
        <f t="shared" si="59"/>
        <v>0</v>
      </c>
    </row>
    <row r="1892" spans="1:12" hidden="1" x14ac:dyDescent="0.35">
      <c r="A1892" t="s">
        <v>3522</v>
      </c>
      <c r="B1892" t="s">
        <v>4</v>
      </c>
      <c r="C1892" t="s">
        <v>6929</v>
      </c>
      <c r="D1892" t="s">
        <v>1710</v>
      </c>
      <c r="H1892" t="str">
        <f>INDEX('Vensim Variables'!$B:$B,MATCH(EPS!$B1892,'Vensim Variables'!$A:$A,0))</f>
        <v>g pollutant</v>
      </c>
      <c r="I1892" t="str">
        <f t="shared" si="58"/>
        <v>SOx</v>
      </c>
      <c r="J1892">
        <f>INDEX(NoSettings!$C:$C,MATCH(EPS!$A1892,NoSettings!$A:$A,0))</f>
        <v>0</v>
      </c>
      <c r="K1892">
        <f>INDEX(GWP!$C$2:$C$13,MATCH(EPS!I1892,GWP!$B$2:$B$13,0))</f>
        <v>0</v>
      </c>
      <c r="L1892" s="5">
        <f t="shared" si="59"/>
        <v>0</v>
      </c>
    </row>
    <row r="1893" spans="1:12" hidden="1" x14ac:dyDescent="0.35">
      <c r="A1893" t="s">
        <v>3523</v>
      </c>
      <c r="B1893" t="s">
        <v>4</v>
      </c>
      <c r="C1893" t="s">
        <v>6929</v>
      </c>
      <c r="D1893" t="s">
        <v>1711</v>
      </c>
      <c r="H1893" t="str">
        <f>INDEX('Vensim Variables'!$B:$B,MATCH(EPS!$B1893,'Vensim Variables'!$A:$A,0))</f>
        <v>g pollutant</v>
      </c>
      <c r="I1893" t="str">
        <f t="shared" si="58"/>
        <v>BC</v>
      </c>
      <c r="J1893">
        <f>INDEX(NoSettings!$C:$C,MATCH(EPS!$A1893,NoSettings!$A:$A,0))</f>
        <v>0</v>
      </c>
      <c r="K1893">
        <f>INDEX(GWP!$C$2:$C$13,MATCH(EPS!I1893,GWP!$B$2:$B$13,0))</f>
        <v>0</v>
      </c>
      <c r="L1893" s="5">
        <f t="shared" si="59"/>
        <v>0</v>
      </c>
    </row>
    <row r="1894" spans="1:12" hidden="1" x14ac:dyDescent="0.35">
      <c r="A1894" t="s">
        <v>3524</v>
      </c>
      <c r="B1894" t="s">
        <v>4</v>
      </c>
      <c r="C1894" t="s">
        <v>6929</v>
      </c>
      <c r="D1894" t="s">
        <v>1712</v>
      </c>
      <c r="H1894" t="str">
        <f>INDEX('Vensim Variables'!$B:$B,MATCH(EPS!$B1894,'Vensim Variables'!$A:$A,0))</f>
        <v>g pollutant</v>
      </c>
      <c r="I1894" t="str">
        <f t="shared" si="58"/>
        <v>OC</v>
      </c>
      <c r="J1894">
        <f>INDEX(NoSettings!$C:$C,MATCH(EPS!$A1894,NoSettings!$A:$A,0))</f>
        <v>0</v>
      </c>
      <c r="K1894">
        <f>INDEX(GWP!$C$2:$C$13,MATCH(EPS!I1894,GWP!$B$2:$B$13,0))</f>
        <v>0</v>
      </c>
      <c r="L1894" s="5">
        <f t="shared" si="59"/>
        <v>0</v>
      </c>
    </row>
    <row r="1895" spans="1:12" hidden="1" x14ac:dyDescent="0.35">
      <c r="A1895" t="s">
        <v>3525</v>
      </c>
      <c r="B1895" t="s">
        <v>4</v>
      </c>
      <c r="C1895" t="s">
        <v>6929</v>
      </c>
      <c r="D1895" t="s">
        <v>1713</v>
      </c>
      <c r="H1895" t="str">
        <f>INDEX('Vensim Variables'!$B:$B,MATCH(EPS!$B1895,'Vensim Variables'!$A:$A,0))</f>
        <v>g pollutant</v>
      </c>
      <c r="I1895" t="str">
        <f t="shared" si="58"/>
        <v>CH4</v>
      </c>
      <c r="J1895">
        <f>INDEX(NoSettings!$C:$C,MATCH(EPS!$A1895,NoSettings!$A:$A,0))</f>
        <v>0</v>
      </c>
      <c r="K1895">
        <f>INDEX(GWP!$C$2:$C$13,MATCH(EPS!I1895,GWP!$B$2:$B$13,0))</f>
        <v>25</v>
      </c>
      <c r="L1895" s="5">
        <f t="shared" si="59"/>
        <v>0</v>
      </c>
    </row>
    <row r="1896" spans="1:12" hidden="1" x14ac:dyDescent="0.35">
      <c r="A1896" t="s">
        <v>3526</v>
      </c>
      <c r="B1896" t="s">
        <v>4</v>
      </c>
      <c r="C1896" t="s">
        <v>6929</v>
      </c>
      <c r="D1896" t="s">
        <v>1714</v>
      </c>
      <c r="H1896" t="str">
        <f>INDEX('Vensim Variables'!$B:$B,MATCH(EPS!$B1896,'Vensim Variables'!$A:$A,0))</f>
        <v>g pollutant</v>
      </c>
      <c r="I1896" t="str">
        <f t="shared" si="58"/>
        <v>N2O</v>
      </c>
      <c r="J1896">
        <f>INDEX(NoSettings!$C:$C,MATCH(EPS!$A1896,NoSettings!$A:$A,0))</f>
        <v>0</v>
      </c>
      <c r="K1896">
        <f>INDEX(GWP!$C$2:$C$13,MATCH(EPS!I1896,GWP!$B$2:$B$13,0))</f>
        <v>298</v>
      </c>
      <c r="L1896" s="5">
        <f t="shared" si="59"/>
        <v>0</v>
      </c>
    </row>
    <row r="1897" spans="1:12" hidden="1" x14ac:dyDescent="0.35">
      <c r="A1897" t="s">
        <v>3527</v>
      </c>
      <c r="B1897" t="s">
        <v>4</v>
      </c>
      <c r="C1897" t="s">
        <v>6929</v>
      </c>
      <c r="D1897" t="s">
        <v>1715</v>
      </c>
      <c r="H1897" t="str">
        <f>INDEX('Vensim Variables'!$B:$B,MATCH(EPS!$B1897,'Vensim Variables'!$A:$A,0))</f>
        <v>g pollutant</v>
      </c>
      <c r="I1897" t="str">
        <f t="shared" si="58"/>
        <v>F gases</v>
      </c>
      <c r="J1897">
        <f>INDEX(NoSettings!$C:$C,MATCH(EPS!$A1897,NoSettings!$A:$A,0))</f>
        <v>0</v>
      </c>
      <c r="K1897">
        <f>INDEX(GWP!$C$2:$C$13,MATCH(EPS!I1897,GWP!$B$2:$B$13,0))</f>
        <v>1</v>
      </c>
      <c r="L1897" s="5">
        <f t="shared" si="59"/>
        <v>0</v>
      </c>
    </row>
    <row r="1898" spans="1:12" hidden="1" x14ac:dyDescent="0.35">
      <c r="A1898" t="s">
        <v>3528</v>
      </c>
      <c r="B1898" t="s">
        <v>4</v>
      </c>
      <c r="C1898" t="s">
        <v>6930</v>
      </c>
      <c r="D1898" t="s">
        <v>1702</v>
      </c>
      <c r="H1898" t="str">
        <f>INDEX('Vensim Variables'!$B:$B,MATCH(EPS!$B1898,'Vensim Variables'!$A:$A,0))</f>
        <v>g pollutant</v>
      </c>
      <c r="I1898" t="str">
        <f t="shared" si="58"/>
        <v>CO2</v>
      </c>
      <c r="J1898">
        <f>INDEX(NoSettings!$C:$C,MATCH(EPS!$A1898,NoSettings!$A:$A,0))</f>
        <v>0</v>
      </c>
      <c r="K1898">
        <f>INDEX(GWP!$C$2:$C$13,MATCH(EPS!I1898,GWP!$B$2:$B$13,0))</f>
        <v>1</v>
      </c>
      <c r="L1898" s="5">
        <f t="shared" si="59"/>
        <v>0</v>
      </c>
    </row>
    <row r="1899" spans="1:12" hidden="1" x14ac:dyDescent="0.35">
      <c r="A1899" t="s">
        <v>3529</v>
      </c>
      <c r="B1899" t="s">
        <v>4</v>
      </c>
      <c r="C1899" t="s">
        <v>6930</v>
      </c>
      <c r="D1899" t="s">
        <v>1705</v>
      </c>
      <c r="H1899" t="str">
        <f>INDEX('Vensim Variables'!$B:$B,MATCH(EPS!$B1899,'Vensim Variables'!$A:$A,0))</f>
        <v>g pollutant</v>
      </c>
      <c r="I1899" t="str">
        <f t="shared" si="58"/>
        <v>VOC</v>
      </c>
      <c r="J1899">
        <f>INDEX(NoSettings!$C:$C,MATCH(EPS!$A1899,NoSettings!$A:$A,0))</f>
        <v>0</v>
      </c>
      <c r="K1899">
        <f>INDEX(GWP!$C$2:$C$13,MATCH(EPS!I1899,GWP!$B$2:$B$13,0))</f>
        <v>0</v>
      </c>
      <c r="L1899" s="5">
        <f t="shared" si="59"/>
        <v>0</v>
      </c>
    </row>
    <row r="1900" spans="1:12" hidden="1" x14ac:dyDescent="0.35">
      <c r="A1900" t="s">
        <v>3530</v>
      </c>
      <c r="B1900" t="s">
        <v>4</v>
      </c>
      <c r="C1900" t="s">
        <v>6930</v>
      </c>
      <c r="D1900" t="s">
        <v>1706</v>
      </c>
      <c r="H1900" t="str">
        <f>INDEX('Vensim Variables'!$B:$B,MATCH(EPS!$B1900,'Vensim Variables'!$A:$A,0))</f>
        <v>g pollutant</v>
      </c>
      <c r="I1900" t="str">
        <f t="shared" si="58"/>
        <v>CO</v>
      </c>
      <c r="J1900">
        <f>INDEX(NoSettings!$C:$C,MATCH(EPS!$A1900,NoSettings!$A:$A,0))</f>
        <v>0</v>
      </c>
      <c r="K1900">
        <f>INDEX(GWP!$C$2:$C$13,MATCH(EPS!I1900,GWP!$B$2:$B$13,0))</f>
        <v>0</v>
      </c>
      <c r="L1900" s="5">
        <f t="shared" si="59"/>
        <v>0</v>
      </c>
    </row>
    <row r="1901" spans="1:12" hidden="1" x14ac:dyDescent="0.35">
      <c r="A1901" t="s">
        <v>3531</v>
      </c>
      <c r="B1901" t="s">
        <v>4</v>
      </c>
      <c r="C1901" t="s">
        <v>6930</v>
      </c>
      <c r="D1901" t="s">
        <v>1707</v>
      </c>
      <c r="H1901" t="str">
        <f>INDEX('Vensim Variables'!$B:$B,MATCH(EPS!$B1901,'Vensim Variables'!$A:$A,0))</f>
        <v>g pollutant</v>
      </c>
      <c r="I1901" t="str">
        <f t="shared" si="58"/>
        <v>NOx</v>
      </c>
      <c r="J1901">
        <f>INDEX(NoSettings!$C:$C,MATCH(EPS!$A1901,NoSettings!$A:$A,0))</f>
        <v>0</v>
      </c>
      <c r="K1901">
        <f>INDEX(GWP!$C$2:$C$13,MATCH(EPS!I1901,GWP!$B$2:$B$13,0))</f>
        <v>0</v>
      </c>
      <c r="L1901" s="5">
        <f t="shared" si="59"/>
        <v>0</v>
      </c>
    </row>
    <row r="1902" spans="1:12" hidden="1" x14ac:dyDescent="0.35">
      <c r="A1902" t="s">
        <v>3532</v>
      </c>
      <c r="B1902" t="s">
        <v>4</v>
      </c>
      <c r="C1902" t="s">
        <v>6930</v>
      </c>
      <c r="D1902" t="s">
        <v>1708</v>
      </c>
      <c r="H1902" t="str">
        <f>INDEX('Vensim Variables'!$B:$B,MATCH(EPS!$B1902,'Vensim Variables'!$A:$A,0))</f>
        <v>g pollutant</v>
      </c>
      <c r="I1902" t="str">
        <f t="shared" si="58"/>
        <v>PM10</v>
      </c>
      <c r="J1902">
        <f>INDEX(NoSettings!$C:$C,MATCH(EPS!$A1902,NoSettings!$A:$A,0))</f>
        <v>0</v>
      </c>
      <c r="K1902">
        <f>INDEX(GWP!$C$2:$C$13,MATCH(EPS!I1902,GWP!$B$2:$B$13,0))</f>
        <v>0</v>
      </c>
      <c r="L1902" s="5">
        <f t="shared" si="59"/>
        <v>0</v>
      </c>
    </row>
    <row r="1903" spans="1:12" hidden="1" x14ac:dyDescent="0.35">
      <c r="A1903" t="s">
        <v>3533</v>
      </c>
      <c r="B1903" t="s">
        <v>4</v>
      </c>
      <c r="C1903" t="s">
        <v>6930</v>
      </c>
      <c r="D1903" t="s">
        <v>1709</v>
      </c>
      <c r="H1903" t="str">
        <f>INDEX('Vensim Variables'!$B:$B,MATCH(EPS!$B1903,'Vensim Variables'!$A:$A,0))</f>
        <v>g pollutant</v>
      </c>
      <c r="I1903" t="str">
        <f t="shared" si="58"/>
        <v>PM25</v>
      </c>
      <c r="J1903">
        <f>INDEX(NoSettings!$C:$C,MATCH(EPS!$A1903,NoSettings!$A:$A,0))</f>
        <v>0</v>
      </c>
      <c r="K1903">
        <f>INDEX(GWP!$C$2:$C$13,MATCH(EPS!I1903,GWP!$B$2:$B$13,0))</f>
        <v>0</v>
      </c>
      <c r="L1903" s="5">
        <f t="shared" si="59"/>
        <v>0</v>
      </c>
    </row>
    <row r="1904" spans="1:12" hidden="1" x14ac:dyDescent="0.35">
      <c r="A1904" t="s">
        <v>3534</v>
      </c>
      <c r="B1904" t="s">
        <v>4</v>
      </c>
      <c r="C1904" t="s">
        <v>6930</v>
      </c>
      <c r="D1904" t="s">
        <v>1710</v>
      </c>
      <c r="H1904" t="str">
        <f>INDEX('Vensim Variables'!$B:$B,MATCH(EPS!$B1904,'Vensim Variables'!$A:$A,0))</f>
        <v>g pollutant</v>
      </c>
      <c r="I1904" t="str">
        <f t="shared" si="58"/>
        <v>SOx</v>
      </c>
      <c r="J1904">
        <f>INDEX(NoSettings!$C:$C,MATCH(EPS!$A1904,NoSettings!$A:$A,0))</f>
        <v>0</v>
      </c>
      <c r="K1904">
        <f>INDEX(GWP!$C$2:$C$13,MATCH(EPS!I1904,GWP!$B$2:$B$13,0))</f>
        <v>0</v>
      </c>
      <c r="L1904" s="5">
        <f t="shared" si="59"/>
        <v>0</v>
      </c>
    </row>
    <row r="1905" spans="1:12" hidden="1" x14ac:dyDescent="0.35">
      <c r="A1905" t="s">
        <v>3535</v>
      </c>
      <c r="B1905" t="s">
        <v>4</v>
      </c>
      <c r="C1905" t="s">
        <v>6930</v>
      </c>
      <c r="D1905" t="s">
        <v>1711</v>
      </c>
      <c r="H1905" t="str">
        <f>INDEX('Vensim Variables'!$B:$B,MATCH(EPS!$B1905,'Vensim Variables'!$A:$A,0))</f>
        <v>g pollutant</v>
      </c>
      <c r="I1905" t="str">
        <f t="shared" si="58"/>
        <v>BC</v>
      </c>
      <c r="J1905">
        <f>INDEX(NoSettings!$C:$C,MATCH(EPS!$A1905,NoSettings!$A:$A,0))</f>
        <v>0</v>
      </c>
      <c r="K1905">
        <f>INDEX(GWP!$C$2:$C$13,MATCH(EPS!I1905,GWP!$B$2:$B$13,0))</f>
        <v>0</v>
      </c>
      <c r="L1905" s="5">
        <f t="shared" si="59"/>
        <v>0</v>
      </c>
    </row>
    <row r="1906" spans="1:12" hidden="1" x14ac:dyDescent="0.35">
      <c r="A1906" t="s">
        <v>3536</v>
      </c>
      <c r="B1906" t="s">
        <v>4</v>
      </c>
      <c r="C1906" t="s">
        <v>6930</v>
      </c>
      <c r="D1906" t="s">
        <v>1712</v>
      </c>
      <c r="H1906" t="str">
        <f>INDEX('Vensim Variables'!$B:$B,MATCH(EPS!$B1906,'Vensim Variables'!$A:$A,0))</f>
        <v>g pollutant</v>
      </c>
      <c r="I1906" t="str">
        <f t="shared" si="58"/>
        <v>OC</v>
      </c>
      <c r="J1906">
        <f>INDEX(NoSettings!$C:$C,MATCH(EPS!$A1906,NoSettings!$A:$A,0))</f>
        <v>0</v>
      </c>
      <c r="K1906">
        <f>INDEX(GWP!$C$2:$C$13,MATCH(EPS!I1906,GWP!$B$2:$B$13,0))</f>
        <v>0</v>
      </c>
      <c r="L1906" s="5">
        <f t="shared" si="59"/>
        <v>0</v>
      </c>
    </row>
    <row r="1907" spans="1:12" hidden="1" x14ac:dyDescent="0.35">
      <c r="A1907" t="s">
        <v>3537</v>
      </c>
      <c r="B1907" t="s">
        <v>4</v>
      </c>
      <c r="C1907" t="s">
        <v>6930</v>
      </c>
      <c r="D1907" t="s">
        <v>1713</v>
      </c>
      <c r="H1907" t="str">
        <f>INDEX('Vensim Variables'!$B:$B,MATCH(EPS!$B1907,'Vensim Variables'!$A:$A,0))</f>
        <v>g pollutant</v>
      </c>
      <c r="I1907" t="str">
        <f t="shared" si="58"/>
        <v>CH4</v>
      </c>
      <c r="J1907">
        <f>INDEX(NoSettings!$C:$C,MATCH(EPS!$A1907,NoSettings!$A:$A,0))</f>
        <v>0</v>
      </c>
      <c r="K1907">
        <f>INDEX(GWP!$C$2:$C$13,MATCH(EPS!I1907,GWP!$B$2:$B$13,0))</f>
        <v>25</v>
      </c>
      <c r="L1907" s="5">
        <f t="shared" si="59"/>
        <v>0</v>
      </c>
    </row>
    <row r="1908" spans="1:12" hidden="1" x14ac:dyDescent="0.35">
      <c r="A1908" t="s">
        <v>3538</v>
      </c>
      <c r="B1908" t="s">
        <v>4</v>
      </c>
      <c r="C1908" t="s">
        <v>6930</v>
      </c>
      <c r="D1908" t="s">
        <v>1714</v>
      </c>
      <c r="H1908" t="str">
        <f>INDEX('Vensim Variables'!$B:$B,MATCH(EPS!$B1908,'Vensim Variables'!$A:$A,0))</f>
        <v>g pollutant</v>
      </c>
      <c r="I1908" t="str">
        <f t="shared" si="58"/>
        <v>N2O</v>
      </c>
      <c r="J1908">
        <f>INDEX(NoSettings!$C:$C,MATCH(EPS!$A1908,NoSettings!$A:$A,0))</f>
        <v>0</v>
      </c>
      <c r="K1908">
        <f>INDEX(GWP!$C$2:$C$13,MATCH(EPS!I1908,GWP!$B$2:$B$13,0))</f>
        <v>298</v>
      </c>
      <c r="L1908" s="5">
        <f t="shared" si="59"/>
        <v>0</v>
      </c>
    </row>
    <row r="1909" spans="1:12" hidden="1" x14ac:dyDescent="0.35">
      <c r="A1909" t="s">
        <v>3539</v>
      </c>
      <c r="B1909" t="s">
        <v>4</v>
      </c>
      <c r="C1909" t="s">
        <v>6930</v>
      </c>
      <c r="D1909" t="s">
        <v>1715</v>
      </c>
      <c r="H1909" t="str">
        <f>INDEX('Vensim Variables'!$B:$B,MATCH(EPS!$B1909,'Vensim Variables'!$A:$A,0))</f>
        <v>g pollutant</v>
      </c>
      <c r="I1909" t="str">
        <f t="shared" si="58"/>
        <v>F gases</v>
      </c>
      <c r="J1909">
        <f>INDEX(NoSettings!$C:$C,MATCH(EPS!$A1909,NoSettings!$A:$A,0))</f>
        <v>0</v>
      </c>
      <c r="K1909">
        <f>INDEX(GWP!$C$2:$C$13,MATCH(EPS!I1909,GWP!$B$2:$B$13,0))</f>
        <v>1</v>
      </c>
      <c r="L1909" s="5">
        <f t="shared" si="59"/>
        <v>0</v>
      </c>
    </row>
    <row r="1910" spans="1:12" hidden="1" x14ac:dyDescent="0.35">
      <c r="A1910" t="s">
        <v>3540</v>
      </c>
      <c r="B1910" t="s">
        <v>4</v>
      </c>
      <c r="C1910" t="s">
        <v>6931</v>
      </c>
      <c r="D1910" t="s">
        <v>1702</v>
      </c>
      <c r="H1910" t="str">
        <f>INDEX('Vensim Variables'!$B:$B,MATCH(EPS!$B1910,'Vensim Variables'!$A:$A,0))</f>
        <v>g pollutant</v>
      </c>
      <c r="I1910" t="str">
        <f t="shared" si="58"/>
        <v>CO2</v>
      </c>
      <c r="J1910">
        <f>INDEX(NoSettings!$C:$C,MATCH(EPS!$A1910,NoSettings!$A:$A,0))</f>
        <v>0</v>
      </c>
      <c r="K1910">
        <f>INDEX(GWP!$C$2:$C$13,MATCH(EPS!I1910,GWP!$B$2:$B$13,0))</f>
        <v>1</v>
      </c>
      <c r="L1910" s="5">
        <f t="shared" si="59"/>
        <v>0</v>
      </c>
    </row>
    <row r="1911" spans="1:12" hidden="1" x14ac:dyDescent="0.35">
      <c r="A1911" t="s">
        <v>3541</v>
      </c>
      <c r="B1911" t="s">
        <v>4</v>
      </c>
      <c r="C1911" t="s">
        <v>6931</v>
      </c>
      <c r="D1911" t="s">
        <v>1705</v>
      </c>
      <c r="H1911" t="str">
        <f>INDEX('Vensim Variables'!$B:$B,MATCH(EPS!$B1911,'Vensim Variables'!$A:$A,0))</f>
        <v>g pollutant</v>
      </c>
      <c r="I1911" t="str">
        <f t="shared" si="58"/>
        <v>VOC</v>
      </c>
      <c r="J1911">
        <f>INDEX(NoSettings!$C:$C,MATCH(EPS!$A1911,NoSettings!$A:$A,0))</f>
        <v>0</v>
      </c>
      <c r="K1911">
        <f>INDEX(GWP!$C$2:$C$13,MATCH(EPS!I1911,GWP!$B$2:$B$13,0))</f>
        <v>0</v>
      </c>
      <c r="L1911" s="5">
        <f t="shared" si="59"/>
        <v>0</v>
      </c>
    </row>
    <row r="1912" spans="1:12" hidden="1" x14ac:dyDescent="0.35">
      <c r="A1912" t="s">
        <v>3542</v>
      </c>
      <c r="B1912" t="s">
        <v>4</v>
      </c>
      <c r="C1912" t="s">
        <v>6931</v>
      </c>
      <c r="D1912" t="s">
        <v>1706</v>
      </c>
      <c r="H1912" t="str">
        <f>INDEX('Vensim Variables'!$B:$B,MATCH(EPS!$B1912,'Vensim Variables'!$A:$A,0))</f>
        <v>g pollutant</v>
      </c>
      <c r="I1912" t="str">
        <f t="shared" si="58"/>
        <v>CO</v>
      </c>
      <c r="J1912">
        <f>INDEX(NoSettings!$C:$C,MATCH(EPS!$A1912,NoSettings!$A:$A,0))</f>
        <v>0</v>
      </c>
      <c r="K1912">
        <f>INDEX(GWP!$C$2:$C$13,MATCH(EPS!I1912,GWP!$B$2:$B$13,0))</f>
        <v>0</v>
      </c>
      <c r="L1912" s="5">
        <f t="shared" si="59"/>
        <v>0</v>
      </c>
    </row>
    <row r="1913" spans="1:12" hidden="1" x14ac:dyDescent="0.35">
      <c r="A1913" t="s">
        <v>3543</v>
      </c>
      <c r="B1913" t="s">
        <v>4</v>
      </c>
      <c r="C1913" t="s">
        <v>6931</v>
      </c>
      <c r="D1913" t="s">
        <v>1707</v>
      </c>
      <c r="H1913" t="str">
        <f>INDEX('Vensim Variables'!$B:$B,MATCH(EPS!$B1913,'Vensim Variables'!$A:$A,0))</f>
        <v>g pollutant</v>
      </c>
      <c r="I1913" t="str">
        <f t="shared" si="58"/>
        <v>NOx</v>
      </c>
      <c r="J1913">
        <f>INDEX(NoSettings!$C:$C,MATCH(EPS!$A1913,NoSettings!$A:$A,0))</f>
        <v>0</v>
      </c>
      <c r="K1913">
        <f>INDEX(GWP!$C$2:$C$13,MATCH(EPS!I1913,GWP!$B$2:$B$13,0))</f>
        <v>0</v>
      </c>
      <c r="L1913" s="5">
        <f t="shared" si="59"/>
        <v>0</v>
      </c>
    </row>
    <row r="1914" spans="1:12" hidden="1" x14ac:dyDescent="0.35">
      <c r="A1914" t="s">
        <v>3544</v>
      </c>
      <c r="B1914" t="s">
        <v>4</v>
      </c>
      <c r="C1914" t="s">
        <v>6931</v>
      </c>
      <c r="D1914" t="s">
        <v>1708</v>
      </c>
      <c r="H1914" t="str">
        <f>INDEX('Vensim Variables'!$B:$B,MATCH(EPS!$B1914,'Vensim Variables'!$A:$A,0))</f>
        <v>g pollutant</v>
      </c>
      <c r="I1914" t="str">
        <f t="shared" si="58"/>
        <v>PM10</v>
      </c>
      <c r="J1914">
        <f>INDEX(NoSettings!$C:$C,MATCH(EPS!$A1914,NoSettings!$A:$A,0))</f>
        <v>0</v>
      </c>
      <c r="K1914">
        <f>INDEX(GWP!$C$2:$C$13,MATCH(EPS!I1914,GWP!$B$2:$B$13,0))</f>
        <v>0</v>
      </c>
      <c r="L1914" s="5">
        <f t="shared" si="59"/>
        <v>0</v>
      </c>
    </row>
    <row r="1915" spans="1:12" hidden="1" x14ac:dyDescent="0.35">
      <c r="A1915" t="s">
        <v>3545</v>
      </c>
      <c r="B1915" t="s">
        <v>4</v>
      </c>
      <c r="C1915" t="s">
        <v>6931</v>
      </c>
      <c r="D1915" t="s">
        <v>1709</v>
      </c>
      <c r="H1915" t="str">
        <f>INDEX('Vensim Variables'!$B:$B,MATCH(EPS!$B1915,'Vensim Variables'!$A:$A,0))</f>
        <v>g pollutant</v>
      </c>
      <c r="I1915" t="str">
        <f t="shared" si="58"/>
        <v>PM25</v>
      </c>
      <c r="J1915">
        <f>INDEX(NoSettings!$C:$C,MATCH(EPS!$A1915,NoSettings!$A:$A,0))</f>
        <v>0</v>
      </c>
      <c r="K1915">
        <f>INDEX(GWP!$C$2:$C$13,MATCH(EPS!I1915,GWP!$B$2:$B$13,0))</f>
        <v>0</v>
      </c>
      <c r="L1915" s="5">
        <f t="shared" si="59"/>
        <v>0</v>
      </c>
    </row>
    <row r="1916" spans="1:12" hidden="1" x14ac:dyDescent="0.35">
      <c r="A1916" t="s">
        <v>3546</v>
      </c>
      <c r="B1916" t="s">
        <v>4</v>
      </c>
      <c r="C1916" t="s">
        <v>6931</v>
      </c>
      <c r="D1916" t="s">
        <v>1710</v>
      </c>
      <c r="H1916" t="str">
        <f>INDEX('Vensim Variables'!$B:$B,MATCH(EPS!$B1916,'Vensim Variables'!$A:$A,0))</f>
        <v>g pollutant</v>
      </c>
      <c r="I1916" t="str">
        <f t="shared" si="58"/>
        <v>SOx</v>
      </c>
      <c r="J1916">
        <f>INDEX(NoSettings!$C:$C,MATCH(EPS!$A1916,NoSettings!$A:$A,0))</f>
        <v>0</v>
      </c>
      <c r="K1916">
        <f>INDEX(GWP!$C$2:$C$13,MATCH(EPS!I1916,GWP!$B$2:$B$13,0))</f>
        <v>0</v>
      </c>
      <c r="L1916" s="5">
        <f t="shared" si="59"/>
        <v>0</v>
      </c>
    </row>
    <row r="1917" spans="1:12" hidden="1" x14ac:dyDescent="0.35">
      <c r="A1917" t="s">
        <v>3547</v>
      </c>
      <c r="B1917" t="s">
        <v>4</v>
      </c>
      <c r="C1917" t="s">
        <v>6931</v>
      </c>
      <c r="D1917" t="s">
        <v>1711</v>
      </c>
      <c r="H1917" t="str">
        <f>INDEX('Vensim Variables'!$B:$B,MATCH(EPS!$B1917,'Vensim Variables'!$A:$A,0))</f>
        <v>g pollutant</v>
      </c>
      <c r="I1917" t="str">
        <f t="shared" si="58"/>
        <v>BC</v>
      </c>
      <c r="J1917">
        <f>INDEX(NoSettings!$C:$C,MATCH(EPS!$A1917,NoSettings!$A:$A,0))</f>
        <v>0</v>
      </c>
      <c r="K1917">
        <f>INDEX(GWP!$C$2:$C$13,MATCH(EPS!I1917,GWP!$B$2:$B$13,0))</f>
        <v>0</v>
      </c>
      <c r="L1917" s="5">
        <f t="shared" si="59"/>
        <v>0</v>
      </c>
    </row>
    <row r="1918" spans="1:12" hidden="1" x14ac:dyDescent="0.35">
      <c r="A1918" t="s">
        <v>3548</v>
      </c>
      <c r="B1918" t="s">
        <v>4</v>
      </c>
      <c r="C1918" t="s">
        <v>6931</v>
      </c>
      <c r="D1918" t="s">
        <v>1712</v>
      </c>
      <c r="H1918" t="str">
        <f>INDEX('Vensim Variables'!$B:$B,MATCH(EPS!$B1918,'Vensim Variables'!$A:$A,0))</f>
        <v>g pollutant</v>
      </c>
      <c r="I1918" t="str">
        <f t="shared" si="58"/>
        <v>OC</v>
      </c>
      <c r="J1918">
        <f>INDEX(NoSettings!$C:$C,MATCH(EPS!$A1918,NoSettings!$A:$A,0))</f>
        <v>0</v>
      </c>
      <c r="K1918">
        <f>INDEX(GWP!$C$2:$C$13,MATCH(EPS!I1918,GWP!$B$2:$B$13,0))</f>
        <v>0</v>
      </c>
      <c r="L1918" s="5">
        <f t="shared" si="59"/>
        <v>0</v>
      </c>
    </row>
    <row r="1919" spans="1:12" hidden="1" x14ac:dyDescent="0.35">
      <c r="A1919" t="s">
        <v>3549</v>
      </c>
      <c r="B1919" t="s">
        <v>4</v>
      </c>
      <c r="C1919" t="s">
        <v>6931</v>
      </c>
      <c r="D1919" t="s">
        <v>1713</v>
      </c>
      <c r="H1919" t="str">
        <f>INDEX('Vensim Variables'!$B:$B,MATCH(EPS!$B1919,'Vensim Variables'!$A:$A,0))</f>
        <v>g pollutant</v>
      </c>
      <c r="I1919" t="str">
        <f t="shared" si="58"/>
        <v>CH4</v>
      </c>
      <c r="J1919">
        <f>INDEX(NoSettings!$C:$C,MATCH(EPS!$A1919,NoSettings!$A:$A,0))</f>
        <v>0</v>
      </c>
      <c r="K1919">
        <f>INDEX(GWP!$C$2:$C$13,MATCH(EPS!I1919,GWP!$B$2:$B$13,0))</f>
        <v>25</v>
      </c>
      <c r="L1919" s="5">
        <f t="shared" si="59"/>
        <v>0</v>
      </c>
    </row>
    <row r="1920" spans="1:12" hidden="1" x14ac:dyDescent="0.35">
      <c r="A1920" t="s">
        <v>3550</v>
      </c>
      <c r="B1920" t="s">
        <v>4</v>
      </c>
      <c r="C1920" t="s">
        <v>6931</v>
      </c>
      <c r="D1920" t="s">
        <v>1714</v>
      </c>
      <c r="H1920" t="str">
        <f>INDEX('Vensim Variables'!$B:$B,MATCH(EPS!$B1920,'Vensim Variables'!$A:$A,0))</f>
        <v>g pollutant</v>
      </c>
      <c r="I1920" t="str">
        <f t="shared" si="58"/>
        <v>N2O</v>
      </c>
      <c r="J1920">
        <f>INDEX(NoSettings!$C:$C,MATCH(EPS!$A1920,NoSettings!$A:$A,0))</f>
        <v>0</v>
      </c>
      <c r="K1920">
        <f>INDEX(GWP!$C$2:$C$13,MATCH(EPS!I1920,GWP!$B$2:$B$13,0))</f>
        <v>298</v>
      </c>
      <c r="L1920" s="5">
        <f t="shared" si="59"/>
        <v>0</v>
      </c>
    </row>
    <row r="1921" spans="1:12" hidden="1" x14ac:dyDescent="0.35">
      <c r="A1921" t="s">
        <v>3551</v>
      </c>
      <c r="B1921" t="s">
        <v>4</v>
      </c>
      <c r="C1921" t="s">
        <v>6931</v>
      </c>
      <c r="D1921" t="s">
        <v>1715</v>
      </c>
      <c r="H1921" t="str">
        <f>INDEX('Vensim Variables'!$B:$B,MATCH(EPS!$B1921,'Vensim Variables'!$A:$A,0))</f>
        <v>g pollutant</v>
      </c>
      <c r="I1921" t="str">
        <f t="shared" si="58"/>
        <v>F gases</v>
      </c>
      <c r="J1921">
        <f>INDEX(NoSettings!$C:$C,MATCH(EPS!$A1921,NoSettings!$A:$A,0))</f>
        <v>0</v>
      </c>
      <c r="K1921">
        <f>INDEX(GWP!$C$2:$C$13,MATCH(EPS!I1921,GWP!$B$2:$B$13,0))</f>
        <v>1</v>
      </c>
      <c r="L1921" s="5">
        <f t="shared" si="59"/>
        <v>0</v>
      </c>
    </row>
    <row r="1922" spans="1:12" hidden="1" x14ac:dyDescent="0.35">
      <c r="A1922" t="s">
        <v>3552</v>
      </c>
      <c r="B1922" t="s">
        <v>4</v>
      </c>
      <c r="C1922" t="s">
        <v>6932</v>
      </c>
      <c r="D1922" t="s">
        <v>1702</v>
      </c>
      <c r="H1922" t="str">
        <f>INDEX('Vensim Variables'!$B:$B,MATCH(EPS!$B1922,'Vensim Variables'!$A:$A,0))</f>
        <v>g pollutant</v>
      </c>
      <c r="I1922" t="str">
        <f t="shared" si="58"/>
        <v>CO2</v>
      </c>
      <c r="J1922">
        <f>INDEX(NoSettings!$C:$C,MATCH(EPS!$A1922,NoSettings!$A:$A,0))</f>
        <v>0</v>
      </c>
      <c r="K1922">
        <f>INDEX(GWP!$C$2:$C$13,MATCH(EPS!I1922,GWP!$B$2:$B$13,0))</f>
        <v>1</v>
      </c>
      <c r="L1922" s="5">
        <f t="shared" si="59"/>
        <v>0</v>
      </c>
    </row>
    <row r="1923" spans="1:12" hidden="1" x14ac:dyDescent="0.35">
      <c r="A1923" t="s">
        <v>3553</v>
      </c>
      <c r="B1923" t="s">
        <v>4</v>
      </c>
      <c r="C1923" t="s">
        <v>6932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0</v>
      </c>
      <c r="K1923">
        <f>INDEX(GWP!$C$2:$C$13,MATCH(EPS!I1923,GWP!$B$2:$B$13,0))</f>
        <v>0</v>
      </c>
      <c r="L1923" s="5">
        <f t="shared" ref="L1923:L1986" si="61">IF(H1923="g pollutant",K1923*J1923/10^12,IF(H1923="MMTCO2e",J1923,IF(H1923="MWh",J1923,0)))</f>
        <v>0</v>
      </c>
    </row>
    <row r="1924" spans="1:12" hidden="1" x14ac:dyDescent="0.35">
      <c r="A1924" t="s">
        <v>3554</v>
      </c>
      <c r="B1924" t="s">
        <v>4</v>
      </c>
      <c r="C1924" t="s">
        <v>6932</v>
      </c>
      <c r="D1924" t="s">
        <v>1706</v>
      </c>
      <c r="H1924" t="str">
        <f>INDEX('Vensim Variables'!$B:$B,MATCH(EPS!$B1924,'Vensim Variables'!$A:$A,0))</f>
        <v>g pollutant</v>
      </c>
      <c r="I1924" t="str">
        <f t="shared" si="60"/>
        <v>CO</v>
      </c>
      <c r="J1924">
        <f>INDEX(NoSettings!$C:$C,MATCH(EPS!$A1924,NoSettings!$A:$A,0))</f>
        <v>0</v>
      </c>
      <c r="K1924">
        <f>INDEX(GWP!$C$2:$C$13,MATCH(EPS!I1924,GWP!$B$2:$B$13,0))</f>
        <v>0</v>
      </c>
      <c r="L1924" s="5">
        <f t="shared" si="61"/>
        <v>0</v>
      </c>
    </row>
    <row r="1925" spans="1:12" hidden="1" x14ac:dyDescent="0.35">
      <c r="A1925" t="s">
        <v>3555</v>
      </c>
      <c r="B1925" t="s">
        <v>4</v>
      </c>
      <c r="C1925" t="s">
        <v>6932</v>
      </c>
      <c r="D1925" t="s">
        <v>1707</v>
      </c>
      <c r="H1925" t="str">
        <f>INDEX('Vensim Variables'!$B:$B,MATCH(EPS!$B1925,'Vensim Variables'!$A:$A,0))</f>
        <v>g pollutant</v>
      </c>
      <c r="I1925" t="str">
        <f t="shared" si="60"/>
        <v>NOx</v>
      </c>
      <c r="J1925">
        <f>INDEX(NoSettings!$C:$C,MATCH(EPS!$A1925,NoSettings!$A:$A,0))</f>
        <v>0</v>
      </c>
      <c r="K1925">
        <f>INDEX(GWP!$C$2:$C$13,MATCH(EPS!I1925,GWP!$B$2:$B$13,0))</f>
        <v>0</v>
      </c>
      <c r="L1925" s="5">
        <f t="shared" si="61"/>
        <v>0</v>
      </c>
    </row>
    <row r="1926" spans="1:12" hidden="1" x14ac:dyDescent="0.35">
      <c r="A1926" t="s">
        <v>3556</v>
      </c>
      <c r="B1926" t="s">
        <v>4</v>
      </c>
      <c r="C1926" t="s">
        <v>6932</v>
      </c>
      <c r="D1926" t="s">
        <v>1708</v>
      </c>
      <c r="H1926" t="str">
        <f>INDEX('Vensim Variables'!$B:$B,MATCH(EPS!$B1926,'Vensim Variables'!$A:$A,0))</f>
        <v>g pollutant</v>
      </c>
      <c r="I1926" t="str">
        <f t="shared" si="60"/>
        <v>PM10</v>
      </c>
      <c r="J1926">
        <f>INDEX(NoSettings!$C:$C,MATCH(EPS!$A1926,NoSettings!$A:$A,0))</f>
        <v>0</v>
      </c>
      <c r="K1926">
        <f>INDEX(GWP!$C$2:$C$13,MATCH(EPS!I1926,GWP!$B$2:$B$13,0))</f>
        <v>0</v>
      </c>
      <c r="L1926" s="5">
        <f t="shared" si="61"/>
        <v>0</v>
      </c>
    </row>
    <row r="1927" spans="1:12" hidden="1" x14ac:dyDescent="0.35">
      <c r="A1927" t="s">
        <v>3557</v>
      </c>
      <c r="B1927" t="s">
        <v>4</v>
      </c>
      <c r="C1927" t="s">
        <v>6932</v>
      </c>
      <c r="D1927" t="s">
        <v>1709</v>
      </c>
      <c r="H1927" t="str">
        <f>INDEX('Vensim Variables'!$B:$B,MATCH(EPS!$B1927,'Vensim Variables'!$A:$A,0))</f>
        <v>g pollutant</v>
      </c>
      <c r="I1927" t="str">
        <f t="shared" si="60"/>
        <v>PM25</v>
      </c>
      <c r="J1927">
        <f>INDEX(NoSettings!$C:$C,MATCH(EPS!$A1927,NoSettings!$A:$A,0))</f>
        <v>0</v>
      </c>
      <c r="K1927">
        <f>INDEX(GWP!$C$2:$C$13,MATCH(EPS!I1927,GWP!$B$2:$B$13,0))</f>
        <v>0</v>
      </c>
      <c r="L1927" s="5">
        <f t="shared" si="61"/>
        <v>0</v>
      </c>
    </row>
    <row r="1928" spans="1:12" hidden="1" x14ac:dyDescent="0.35">
      <c r="A1928" t="s">
        <v>3558</v>
      </c>
      <c r="B1928" t="s">
        <v>4</v>
      </c>
      <c r="C1928" t="s">
        <v>6932</v>
      </c>
      <c r="D1928" t="s">
        <v>1710</v>
      </c>
      <c r="H1928" t="str">
        <f>INDEX('Vensim Variables'!$B:$B,MATCH(EPS!$B1928,'Vensim Variables'!$A:$A,0))</f>
        <v>g pollutant</v>
      </c>
      <c r="I1928" t="str">
        <f t="shared" si="60"/>
        <v>SOx</v>
      </c>
      <c r="J1928">
        <f>INDEX(NoSettings!$C:$C,MATCH(EPS!$A1928,NoSettings!$A:$A,0))</f>
        <v>0</v>
      </c>
      <c r="K1928">
        <f>INDEX(GWP!$C$2:$C$13,MATCH(EPS!I1928,GWP!$B$2:$B$13,0))</f>
        <v>0</v>
      </c>
      <c r="L1928" s="5">
        <f t="shared" si="61"/>
        <v>0</v>
      </c>
    </row>
    <row r="1929" spans="1:12" hidden="1" x14ac:dyDescent="0.35">
      <c r="A1929" t="s">
        <v>3559</v>
      </c>
      <c r="B1929" t="s">
        <v>4</v>
      </c>
      <c r="C1929" t="s">
        <v>6932</v>
      </c>
      <c r="D1929" t="s">
        <v>1711</v>
      </c>
      <c r="H1929" t="str">
        <f>INDEX('Vensim Variables'!$B:$B,MATCH(EPS!$B1929,'Vensim Variables'!$A:$A,0))</f>
        <v>g pollutant</v>
      </c>
      <c r="I1929" t="str">
        <f t="shared" si="60"/>
        <v>BC</v>
      </c>
      <c r="J1929">
        <f>INDEX(NoSettings!$C:$C,MATCH(EPS!$A1929,NoSettings!$A:$A,0))</f>
        <v>0</v>
      </c>
      <c r="K1929">
        <f>INDEX(GWP!$C$2:$C$13,MATCH(EPS!I1929,GWP!$B$2:$B$13,0))</f>
        <v>0</v>
      </c>
      <c r="L1929" s="5">
        <f t="shared" si="61"/>
        <v>0</v>
      </c>
    </row>
    <row r="1930" spans="1:12" hidden="1" x14ac:dyDescent="0.35">
      <c r="A1930" t="s">
        <v>3560</v>
      </c>
      <c r="B1930" t="s">
        <v>4</v>
      </c>
      <c r="C1930" t="s">
        <v>6932</v>
      </c>
      <c r="D1930" t="s">
        <v>1712</v>
      </c>
      <c r="H1930" t="str">
        <f>INDEX('Vensim Variables'!$B:$B,MATCH(EPS!$B1930,'Vensim Variables'!$A:$A,0))</f>
        <v>g pollutant</v>
      </c>
      <c r="I1930" t="str">
        <f t="shared" si="60"/>
        <v>OC</v>
      </c>
      <c r="J1930">
        <f>INDEX(NoSettings!$C:$C,MATCH(EPS!$A1930,NoSettings!$A:$A,0))</f>
        <v>0</v>
      </c>
      <c r="K1930">
        <f>INDEX(GWP!$C$2:$C$13,MATCH(EPS!I1930,GWP!$B$2:$B$13,0))</f>
        <v>0</v>
      </c>
      <c r="L1930" s="5">
        <f t="shared" si="61"/>
        <v>0</v>
      </c>
    </row>
    <row r="1931" spans="1:12" hidden="1" x14ac:dyDescent="0.35">
      <c r="A1931" t="s">
        <v>3561</v>
      </c>
      <c r="B1931" t="s">
        <v>4</v>
      </c>
      <c r="C1931" t="s">
        <v>6932</v>
      </c>
      <c r="D1931" t="s">
        <v>1713</v>
      </c>
      <c r="H1931" t="str">
        <f>INDEX('Vensim Variables'!$B:$B,MATCH(EPS!$B1931,'Vensim Variables'!$A:$A,0))</f>
        <v>g pollutant</v>
      </c>
      <c r="I1931" t="str">
        <f t="shared" si="60"/>
        <v>CH4</v>
      </c>
      <c r="J1931">
        <f>INDEX(NoSettings!$C:$C,MATCH(EPS!$A1931,NoSettings!$A:$A,0))</f>
        <v>0</v>
      </c>
      <c r="K1931">
        <f>INDEX(GWP!$C$2:$C$13,MATCH(EPS!I1931,GWP!$B$2:$B$13,0))</f>
        <v>25</v>
      </c>
      <c r="L1931" s="5">
        <f t="shared" si="61"/>
        <v>0</v>
      </c>
    </row>
    <row r="1932" spans="1:12" hidden="1" x14ac:dyDescent="0.35">
      <c r="A1932" t="s">
        <v>3562</v>
      </c>
      <c r="B1932" t="s">
        <v>4</v>
      </c>
      <c r="C1932" t="s">
        <v>6932</v>
      </c>
      <c r="D1932" t="s">
        <v>1714</v>
      </c>
      <c r="H1932" t="str">
        <f>INDEX('Vensim Variables'!$B:$B,MATCH(EPS!$B1932,'Vensim Variables'!$A:$A,0))</f>
        <v>g pollutant</v>
      </c>
      <c r="I1932" t="str">
        <f t="shared" si="60"/>
        <v>N2O</v>
      </c>
      <c r="J1932">
        <f>INDEX(NoSettings!$C:$C,MATCH(EPS!$A1932,NoSettings!$A:$A,0))</f>
        <v>0</v>
      </c>
      <c r="K1932">
        <f>INDEX(GWP!$C$2:$C$13,MATCH(EPS!I1932,GWP!$B$2:$B$13,0))</f>
        <v>298</v>
      </c>
      <c r="L1932" s="5">
        <f t="shared" si="61"/>
        <v>0</v>
      </c>
    </row>
    <row r="1933" spans="1:12" hidden="1" x14ac:dyDescent="0.35">
      <c r="A1933" t="s">
        <v>3563</v>
      </c>
      <c r="B1933" t="s">
        <v>4</v>
      </c>
      <c r="C1933" t="s">
        <v>6932</v>
      </c>
      <c r="D1933" t="s">
        <v>1715</v>
      </c>
      <c r="H1933" t="str">
        <f>INDEX('Vensim Variables'!$B:$B,MATCH(EPS!$B1933,'Vensim Variables'!$A:$A,0))</f>
        <v>g pollutant</v>
      </c>
      <c r="I1933" t="str">
        <f t="shared" si="60"/>
        <v>F gases</v>
      </c>
      <c r="J1933">
        <f>INDEX(NoSettings!$C:$C,MATCH(EPS!$A1933,NoSettings!$A:$A,0))</f>
        <v>0</v>
      </c>
      <c r="K1933">
        <f>INDEX(GWP!$C$2:$C$13,MATCH(EPS!I1933,GWP!$B$2:$B$13,0))</f>
        <v>1</v>
      </c>
      <c r="L1933" s="5">
        <f t="shared" si="61"/>
        <v>0</v>
      </c>
    </row>
    <row r="1934" spans="1:12" hidden="1" x14ac:dyDescent="0.35">
      <c r="A1934" t="s">
        <v>3564</v>
      </c>
      <c r="B1934" t="s">
        <v>4</v>
      </c>
      <c r="C1934" t="s">
        <v>6933</v>
      </c>
      <c r="D1934" t="s">
        <v>1702</v>
      </c>
      <c r="H1934" t="str">
        <f>INDEX('Vensim Variables'!$B:$B,MATCH(EPS!$B1934,'Vensim Variables'!$A:$A,0))</f>
        <v>g pollutant</v>
      </c>
      <c r="I1934" t="str">
        <f t="shared" si="60"/>
        <v>CO2</v>
      </c>
      <c r="J1934">
        <f>INDEX(NoSettings!$C:$C,MATCH(EPS!$A1934,NoSettings!$A:$A,0))</f>
        <v>200000000000</v>
      </c>
      <c r="K1934">
        <f>INDEX(GWP!$C$2:$C$13,MATCH(EPS!I1934,GWP!$B$2:$B$13,0))</f>
        <v>1</v>
      </c>
      <c r="L1934" s="5">
        <f t="shared" si="61"/>
        <v>0.2</v>
      </c>
    </row>
    <row r="1935" spans="1:12" hidden="1" x14ac:dyDescent="0.35">
      <c r="A1935" t="s">
        <v>3565</v>
      </c>
      <c r="B1935" t="s">
        <v>4</v>
      </c>
      <c r="C1935" t="s">
        <v>6933</v>
      </c>
      <c r="D1935" t="s">
        <v>1705</v>
      </c>
      <c r="H1935" t="str">
        <f>INDEX('Vensim Variables'!$B:$B,MATCH(EPS!$B1935,'Vensim Variables'!$A:$A,0))</f>
        <v>g pollutant</v>
      </c>
      <c r="I1935" t="str">
        <f t="shared" si="60"/>
        <v>VOC</v>
      </c>
      <c r="J1935">
        <f>INDEX(NoSettings!$C:$C,MATCH(EPS!$A1935,NoSettings!$A:$A,0))</f>
        <v>174500000000</v>
      </c>
      <c r="K1935">
        <f>INDEX(GWP!$C$2:$C$13,MATCH(EPS!I1935,GWP!$B$2:$B$13,0))</f>
        <v>0</v>
      </c>
      <c r="L1935" s="5">
        <f t="shared" si="61"/>
        <v>0</v>
      </c>
    </row>
    <row r="1936" spans="1:12" hidden="1" x14ac:dyDescent="0.35">
      <c r="A1936" t="s">
        <v>3566</v>
      </c>
      <c r="B1936" t="s">
        <v>4</v>
      </c>
      <c r="C1936" t="s">
        <v>6933</v>
      </c>
      <c r="D1936" t="s">
        <v>1706</v>
      </c>
      <c r="H1936" t="str">
        <f>INDEX('Vensim Variables'!$B:$B,MATCH(EPS!$B1936,'Vensim Variables'!$A:$A,0))</f>
        <v>g pollutant</v>
      </c>
      <c r="I1936" t="str">
        <f t="shared" si="60"/>
        <v>CO</v>
      </c>
      <c r="J1936">
        <f>INDEX(NoSettings!$C:$C,MATCH(EPS!$A1936,NoSettings!$A:$A,0))</f>
        <v>204300000000</v>
      </c>
      <c r="K1936">
        <f>INDEX(GWP!$C$2:$C$13,MATCH(EPS!I1936,GWP!$B$2:$B$13,0))</f>
        <v>0</v>
      </c>
      <c r="L1936" s="5">
        <f t="shared" si="61"/>
        <v>0</v>
      </c>
    </row>
    <row r="1937" spans="1:12" hidden="1" x14ac:dyDescent="0.35">
      <c r="A1937" t="s">
        <v>3567</v>
      </c>
      <c r="B1937" t="s">
        <v>4</v>
      </c>
      <c r="C1937" t="s">
        <v>6933</v>
      </c>
      <c r="D1937" t="s">
        <v>1707</v>
      </c>
      <c r="H1937" t="str">
        <f>INDEX('Vensim Variables'!$B:$B,MATCH(EPS!$B1937,'Vensim Variables'!$A:$A,0))</f>
        <v>g pollutant</v>
      </c>
      <c r="I1937" t="str">
        <f t="shared" si="60"/>
        <v>NOx</v>
      </c>
      <c r="J1937">
        <f>INDEX(NoSettings!$C:$C,MATCH(EPS!$A1937,NoSettings!$A:$A,0))</f>
        <v>151100000000</v>
      </c>
      <c r="K1937">
        <f>INDEX(GWP!$C$2:$C$13,MATCH(EPS!I1937,GWP!$B$2:$B$13,0))</f>
        <v>0</v>
      </c>
      <c r="L1937" s="5">
        <f t="shared" si="61"/>
        <v>0</v>
      </c>
    </row>
    <row r="1938" spans="1:12" hidden="1" x14ac:dyDescent="0.35">
      <c r="A1938" t="s">
        <v>3568</v>
      </c>
      <c r="B1938" t="s">
        <v>4</v>
      </c>
      <c r="C1938" t="s">
        <v>6933</v>
      </c>
      <c r="D1938" t="s">
        <v>1708</v>
      </c>
      <c r="H1938" t="str">
        <f>INDEX('Vensim Variables'!$B:$B,MATCH(EPS!$B1938,'Vensim Variables'!$A:$A,0))</f>
        <v>g pollutant</v>
      </c>
      <c r="I1938" t="str">
        <f t="shared" si="60"/>
        <v>PM10</v>
      </c>
      <c r="J1938">
        <f>INDEX(NoSettings!$C:$C,MATCH(EPS!$A1938,NoSettings!$A:$A,0))</f>
        <v>122700000000</v>
      </c>
      <c r="K1938">
        <f>INDEX(GWP!$C$2:$C$13,MATCH(EPS!I1938,GWP!$B$2:$B$13,0))</f>
        <v>0</v>
      </c>
      <c r="L1938" s="5">
        <f t="shared" si="61"/>
        <v>0</v>
      </c>
    </row>
    <row r="1939" spans="1:12" hidden="1" x14ac:dyDescent="0.35">
      <c r="A1939" t="s">
        <v>3569</v>
      </c>
      <c r="B1939" t="s">
        <v>4</v>
      </c>
      <c r="C1939" t="s">
        <v>6933</v>
      </c>
      <c r="D1939" t="s">
        <v>1709</v>
      </c>
      <c r="H1939" t="str">
        <f>INDEX('Vensim Variables'!$B:$B,MATCH(EPS!$B1939,'Vensim Variables'!$A:$A,0))</f>
        <v>g pollutant</v>
      </c>
      <c r="I1939" t="str">
        <f t="shared" si="60"/>
        <v>PM25</v>
      </c>
      <c r="J1939">
        <f>INDEX(NoSettings!$C:$C,MATCH(EPS!$A1939,NoSettings!$A:$A,0))</f>
        <v>72170000000</v>
      </c>
      <c r="K1939">
        <f>INDEX(GWP!$C$2:$C$13,MATCH(EPS!I1939,GWP!$B$2:$B$13,0))</f>
        <v>0</v>
      </c>
      <c r="L1939" s="5">
        <f t="shared" si="61"/>
        <v>0</v>
      </c>
    </row>
    <row r="1940" spans="1:12" hidden="1" x14ac:dyDescent="0.35">
      <c r="A1940" t="s">
        <v>3570</v>
      </c>
      <c r="B1940" t="s">
        <v>4</v>
      </c>
      <c r="C1940" t="s">
        <v>6933</v>
      </c>
      <c r="D1940" t="s">
        <v>1710</v>
      </c>
      <c r="H1940" t="str">
        <f>INDEX('Vensim Variables'!$B:$B,MATCH(EPS!$B1940,'Vensim Variables'!$A:$A,0))</f>
        <v>g pollutant</v>
      </c>
      <c r="I1940" t="str">
        <f t="shared" si="60"/>
        <v>SOx</v>
      </c>
      <c r="J1940">
        <f>INDEX(NoSettings!$C:$C,MATCH(EPS!$A1940,NoSettings!$A:$A,0))</f>
        <v>127500000000</v>
      </c>
      <c r="K1940">
        <f>INDEX(GWP!$C$2:$C$13,MATCH(EPS!I1940,GWP!$B$2:$B$13,0))</f>
        <v>0</v>
      </c>
      <c r="L1940" s="5">
        <f t="shared" si="61"/>
        <v>0</v>
      </c>
    </row>
    <row r="1941" spans="1:12" hidden="1" x14ac:dyDescent="0.35">
      <c r="A1941" t="s">
        <v>3571</v>
      </c>
      <c r="B1941" t="s">
        <v>4</v>
      </c>
      <c r="C1941" t="s">
        <v>6933</v>
      </c>
      <c r="D1941" t="s">
        <v>1711</v>
      </c>
      <c r="H1941" t="str">
        <f>INDEX('Vensim Variables'!$B:$B,MATCH(EPS!$B1941,'Vensim Variables'!$A:$A,0))</f>
        <v>g pollutant</v>
      </c>
      <c r="I1941" t="str">
        <f t="shared" si="60"/>
        <v>BC</v>
      </c>
      <c r="J1941">
        <f>INDEX(NoSettings!$C:$C,MATCH(EPS!$A1941,NoSettings!$A:$A,0))</f>
        <v>1501000000</v>
      </c>
      <c r="K1941">
        <f>INDEX(GWP!$C$2:$C$13,MATCH(EPS!I1941,GWP!$B$2:$B$13,0))</f>
        <v>0</v>
      </c>
      <c r="L1941" s="5">
        <f t="shared" si="61"/>
        <v>0</v>
      </c>
    </row>
    <row r="1942" spans="1:12" hidden="1" x14ac:dyDescent="0.35">
      <c r="A1942" t="s">
        <v>3572</v>
      </c>
      <c r="B1942" t="s">
        <v>4</v>
      </c>
      <c r="C1942" t="s">
        <v>6933</v>
      </c>
      <c r="D1942" t="s">
        <v>1712</v>
      </c>
      <c r="H1942" t="str">
        <f>INDEX('Vensim Variables'!$B:$B,MATCH(EPS!$B1942,'Vensim Variables'!$A:$A,0))</f>
        <v>g pollutant</v>
      </c>
      <c r="I1942" t="str">
        <f t="shared" si="60"/>
        <v>OC</v>
      </c>
      <c r="J1942">
        <f>INDEX(NoSettings!$C:$C,MATCH(EPS!$A1942,NoSettings!$A:$A,0))</f>
        <v>7902000000</v>
      </c>
      <c r="K1942">
        <f>INDEX(GWP!$C$2:$C$13,MATCH(EPS!I1942,GWP!$B$2:$B$13,0))</f>
        <v>0</v>
      </c>
      <c r="L1942" s="5">
        <f t="shared" si="61"/>
        <v>0</v>
      </c>
    </row>
    <row r="1943" spans="1:12" hidden="1" x14ac:dyDescent="0.35">
      <c r="A1943" t="s">
        <v>3573</v>
      </c>
      <c r="B1943" t="s">
        <v>4</v>
      </c>
      <c r="C1943" t="s">
        <v>6933</v>
      </c>
      <c r="D1943" t="s">
        <v>1713</v>
      </c>
      <c r="H1943" t="str">
        <f>INDEX('Vensim Variables'!$B:$B,MATCH(EPS!$B1943,'Vensim Variables'!$A:$A,0))</f>
        <v>g pollutant</v>
      </c>
      <c r="I1943" t="str">
        <f t="shared" si="60"/>
        <v>CH4</v>
      </c>
      <c r="J1943">
        <f>INDEX(NoSettings!$C:$C,MATCH(EPS!$A1943,NoSettings!$A:$A,0))</f>
        <v>0</v>
      </c>
      <c r="K1943">
        <f>INDEX(GWP!$C$2:$C$13,MATCH(EPS!I1943,GWP!$B$2:$B$13,0))</f>
        <v>25</v>
      </c>
      <c r="L1943" s="5">
        <f t="shared" si="61"/>
        <v>0</v>
      </c>
    </row>
    <row r="1944" spans="1:12" hidden="1" x14ac:dyDescent="0.35">
      <c r="A1944" t="s">
        <v>3574</v>
      </c>
      <c r="B1944" t="s">
        <v>4</v>
      </c>
      <c r="C1944" t="s">
        <v>6933</v>
      </c>
      <c r="D1944" t="s">
        <v>1714</v>
      </c>
      <c r="H1944" t="str">
        <f>INDEX('Vensim Variables'!$B:$B,MATCH(EPS!$B1944,'Vensim Variables'!$A:$A,0))</f>
        <v>g pollutant</v>
      </c>
      <c r="I1944" t="str">
        <f t="shared" si="60"/>
        <v>N2O</v>
      </c>
      <c r="J1944">
        <f>INDEX(NoSettings!$C:$C,MATCH(EPS!$A1944,NoSettings!$A:$A,0))</f>
        <v>1007000000</v>
      </c>
      <c r="K1944">
        <f>INDEX(GWP!$C$2:$C$13,MATCH(EPS!I1944,GWP!$B$2:$B$13,0))</f>
        <v>298</v>
      </c>
      <c r="L1944" s="5">
        <f t="shared" si="61"/>
        <v>0.30008600000000002</v>
      </c>
    </row>
    <row r="1945" spans="1:12" hidden="1" x14ac:dyDescent="0.35">
      <c r="A1945" t="s">
        <v>3575</v>
      </c>
      <c r="B1945" t="s">
        <v>4</v>
      </c>
      <c r="C1945" t="s">
        <v>6933</v>
      </c>
      <c r="D1945" t="s">
        <v>1715</v>
      </c>
      <c r="H1945" t="str">
        <f>INDEX('Vensim Variables'!$B:$B,MATCH(EPS!$B1945,'Vensim Variables'!$A:$A,0))</f>
        <v>g pollutant</v>
      </c>
      <c r="I1945" t="str">
        <f t="shared" si="60"/>
        <v>F gases</v>
      </c>
      <c r="J1945">
        <f>INDEX(NoSettings!$C:$C,MATCH(EPS!$A1945,NoSettings!$A:$A,0))</f>
        <v>3700000000000</v>
      </c>
      <c r="K1945">
        <f>INDEX(GWP!$C$2:$C$13,MATCH(EPS!I1945,GWP!$B$2:$B$13,0))</f>
        <v>1</v>
      </c>
      <c r="L1945" s="5">
        <f t="shared" si="61"/>
        <v>3.7</v>
      </c>
    </row>
    <row r="1946" spans="1:12" hidden="1" x14ac:dyDescent="0.35">
      <c r="A1946" t="s">
        <v>3576</v>
      </c>
      <c r="B1946" t="s">
        <v>4</v>
      </c>
      <c r="C1946" t="s">
        <v>6934</v>
      </c>
      <c r="D1946" t="s">
        <v>1702</v>
      </c>
      <c r="H1946" t="str">
        <f>INDEX('Vensim Variables'!$B:$B,MATCH(EPS!$B1946,'Vensim Variables'!$A:$A,0))</f>
        <v>g pollutant</v>
      </c>
      <c r="I1946" t="str">
        <f t="shared" si="60"/>
        <v>CO2</v>
      </c>
      <c r="J1946">
        <f>INDEX(NoSettings!$C:$C,MATCH(EPS!$A1946,NoSettings!$A:$A,0))</f>
        <v>2007000000000</v>
      </c>
      <c r="K1946">
        <f>INDEX(GWP!$C$2:$C$13,MATCH(EPS!I1946,GWP!$B$2:$B$13,0))</f>
        <v>1</v>
      </c>
      <c r="L1946" s="5">
        <f t="shared" si="61"/>
        <v>2.0070000000000001</v>
      </c>
    </row>
    <row r="1947" spans="1:12" hidden="1" x14ac:dyDescent="0.35">
      <c r="A1947" t="s">
        <v>3577</v>
      </c>
      <c r="B1947" t="s">
        <v>4</v>
      </c>
      <c r="C1947" t="s">
        <v>6934</v>
      </c>
      <c r="D1947" t="s">
        <v>1705</v>
      </c>
      <c r="H1947" t="str">
        <f>INDEX('Vensim Variables'!$B:$B,MATCH(EPS!$B1947,'Vensim Variables'!$A:$A,0))</f>
        <v>g pollutant</v>
      </c>
      <c r="I1947" t="str">
        <f t="shared" si="60"/>
        <v>VOC</v>
      </c>
      <c r="J1947" s="2">
        <f>INDEX(NoSettings!$C:$C,MATCH(EPS!$A1947,NoSettings!$A:$A,0))</f>
        <v>188300000000</v>
      </c>
      <c r="K1947">
        <f>INDEX(GWP!$C$2:$C$13,MATCH(EPS!I1947,GWP!$B$2:$B$13,0))</f>
        <v>0</v>
      </c>
      <c r="L1947" s="5">
        <f t="shared" si="61"/>
        <v>0</v>
      </c>
    </row>
    <row r="1948" spans="1:12" hidden="1" x14ac:dyDescent="0.35">
      <c r="A1948" t="s">
        <v>3578</v>
      </c>
      <c r="B1948" t="s">
        <v>4</v>
      </c>
      <c r="C1948" t="s">
        <v>6934</v>
      </c>
      <c r="D1948" t="s">
        <v>1706</v>
      </c>
      <c r="H1948" t="str">
        <f>INDEX('Vensim Variables'!$B:$B,MATCH(EPS!$B1948,'Vensim Variables'!$A:$A,0))</f>
        <v>g pollutant</v>
      </c>
      <c r="I1948" t="str">
        <f t="shared" si="60"/>
        <v>CO</v>
      </c>
      <c r="J1948">
        <f>INDEX(NoSettings!$C:$C,MATCH(EPS!$A1948,NoSettings!$A:$A,0))</f>
        <v>6036000000</v>
      </c>
      <c r="K1948">
        <f>INDEX(GWP!$C$2:$C$13,MATCH(EPS!I1948,GWP!$B$2:$B$13,0))</f>
        <v>0</v>
      </c>
      <c r="L1948" s="5">
        <f t="shared" si="61"/>
        <v>0</v>
      </c>
    </row>
    <row r="1949" spans="1:12" hidden="1" x14ac:dyDescent="0.35">
      <c r="A1949" t="s">
        <v>3579</v>
      </c>
      <c r="B1949" t="s">
        <v>4</v>
      </c>
      <c r="C1949" t="s">
        <v>6934</v>
      </c>
      <c r="D1949" t="s">
        <v>1707</v>
      </c>
      <c r="H1949" t="str">
        <f>INDEX('Vensim Variables'!$B:$B,MATCH(EPS!$B1949,'Vensim Variables'!$A:$A,0))</f>
        <v>g pollutant</v>
      </c>
      <c r="I1949" t="str">
        <f t="shared" si="60"/>
        <v>NOx</v>
      </c>
      <c r="J1949">
        <f>INDEX(NoSettings!$C:$C,MATCH(EPS!$A1949,NoSettings!$A:$A,0))</f>
        <v>2565000000</v>
      </c>
      <c r="K1949">
        <f>INDEX(GWP!$C$2:$C$13,MATCH(EPS!I1949,GWP!$B$2:$B$13,0))</f>
        <v>0</v>
      </c>
      <c r="L1949" s="5">
        <f t="shared" si="61"/>
        <v>0</v>
      </c>
    </row>
    <row r="1950" spans="1:12" hidden="1" x14ac:dyDescent="0.35">
      <c r="A1950" t="s">
        <v>3580</v>
      </c>
      <c r="B1950" t="s">
        <v>4</v>
      </c>
      <c r="C1950" t="s">
        <v>6934</v>
      </c>
      <c r="D1950" t="s">
        <v>1708</v>
      </c>
      <c r="H1950" t="str">
        <f>INDEX('Vensim Variables'!$B:$B,MATCH(EPS!$B1950,'Vensim Variables'!$A:$A,0))</f>
        <v>g pollutant</v>
      </c>
      <c r="I1950" t="str">
        <f t="shared" si="60"/>
        <v>PM10</v>
      </c>
      <c r="J1950">
        <f>INDEX(NoSettings!$C:$C,MATCH(EPS!$A1950,NoSettings!$A:$A,0))</f>
        <v>33960000000</v>
      </c>
      <c r="K1950">
        <f>INDEX(GWP!$C$2:$C$13,MATCH(EPS!I1950,GWP!$B$2:$B$13,0))</f>
        <v>0</v>
      </c>
      <c r="L1950" s="5">
        <f t="shared" si="61"/>
        <v>0</v>
      </c>
    </row>
    <row r="1951" spans="1:12" hidden="1" x14ac:dyDescent="0.35">
      <c r="A1951" t="s">
        <v>3581</v>
      </c>
      <c r="B1951" t="s">
        <v>4</v>
      </c>
      <c r="C1951" t="s">
        <v>6934</v>
      </c>
      <c r="D1951" t="s">
        <v>1709</v>
      </c>
      <c r="H1951" t="str">
        <f>INDEX('Vensim Variables'!$B:$B,MATCH(EPS!$B1951,'Vensim Variables'!$A:$A,0))</f>
        <v>g pollutant</v>
      </c>
      <c r="I1951" t="str">
        <f t="shared" si="60"/>
        <v>PM25</v>
      </c>
      <c r="J1951">
        <f>INDEX(NoSettings!$C:$C,MATCH(EPS!$A1951,NoSettings!$A:$A,0))</f>
        <v>12340000000</v>
      </c>
      <c r="K1951">
        <f>INDEX(GWP!$C$2:$C$13,MATCH(EPS!I1951,GWP!$B$2:$B$13,0))</f>
        <v>0</v>
      </c>
      <c r="L1951" s="5">
        <f t="shared" si="61"/>
        <v>0</v>
      </c>
    </row>
    <row r="1952" spans="1:12" hidden="1" x14ac:dyDescent="0.35">
      <c r="A1952" t="s">
        <v>3582</v>
      </c>
      <c r="B1952" t="s">
        <v>4</v>
      </c>
      <c r="C1952" t="s">
        <v>6934</v>
      </c>
      <c r="D1952" t="s">
        <v>1710</v>
      </c>
      <c r="H1952" t="str">
        <f>INDEX('Vensim Variables'!$B:$B,MATCH(EPS!$B1952,'Vensim Variables'!$A:$A,0))</f>
        <v>g pollutant</v>
      </c>
      <c r="I1952" t="str">
        <f t="shared" si="60"/>
        <v>SOx</v>
      </c>
      <c r="J1952">
        <f>INDEX(NoSettings!$C:$C,MATCH(EPS!$A1952,NoSettings!$A:$A,0))</f>
        <v>1038000000</v>
      </c>
      <c r="K1952">
        <f>INDEX(GWP!$C$2:$C$13,MATCH(EPS!I1952,GWP!$B$2:$B$13,0))</f>
        <v>0</v>
      </c>
      <c r="L1952" s="5">
        <f t="shared" si="61"/>
        <v>0</v>
      </c>
    </row>
    <row r="1953" spans="1:12" hidden="1" x14ac:dyDescent="0.35">
      <c r="A1953" t="s">
        <v>3583</v>
      </c>
      <c r="B1953" t="s">
        <v>4</v>
      </c>
      <c r="C1953" t="s">
        <v>6934</v>
      </c>
      <c r="D1953" t="s">
        <v>1711</v>
      </c>
      <c r="H1953" t="str">
        <f>INDEX('Vensim Variables'!$B:$B,MATCH(EPS!$B1953,'Vensim Variables'!$A:$A,0))</f>
        <v>g pollutant</v>
      </c>
      <c r="I1953" t="str">
        <f t="shared" si="60"/>
        <v>BC</v>
      </c>
      <c r="J1953">
        <f>INDEX(NoSettings!$C:$C,MATCH(EPS!$A1953,NoSettings!$A:$A,0))</f>
        <v>200100000</v>
      </c>
      <c r="K1953">
        <f>INDEX(GWP!$C$2:$C$13,MATCH(EPS!I1953,GWP!$B$2:$B$13,0))</f>
        <v>0</v>
      </c>
      <c r="L1953" s="5">
        <f t="shared" si="61"/>
        <v>0</v>
      </c>
    </row>
    <row r="1954" spans="1:12" hidden="1" x14ac:dyDescent="0.35">
      <c r="A1954" t="s">
        <v>3584</v>
      </c>
      <c r="B1954" t="s">
        <v>4</v>
      </c>
      <c r="C1954" t="s">
        <v>6934</v>
      </c>
      <c r="D1954" t="s">
        <v>1712</v>
      </c>
      <c r="H1954" t="str">
        <f>INDEX('Vensim Variables'!$B:$B,MATCH(EPS!$B1954,'Vensim Variables'!$A:$A,0))</f>
        <v>g pollutant</v>
      </c>
      <c r="I1954" t="str">
        <f t="shared" si="60"/>
        <v>OC</v>
      </c>
      <c r="J1954">
        <f>INDEX(NoSettings!$C:$C,MATCH(EPS!$A1954,NoSettings!$A:$A,0))</f>
        <v>1135000000</v>
      </c>
      <c r="K1954">
        <f>INDEX(GWP!$C$2:$C$13,MATCH(EPS!I1954,GWP!$B$2:$B$13,0))</f>
        <v>0</v>
      </c>
      <c r="L1954" s="5">
        <f t="shared" si="61"/>
        <v>0</v>
      </c>
    </row>
    <row r="1955" spans="1:12" hidden="1" x14ac:dyDescent="0.35">
      <c r="A1955" t="s">
        <v>3585</v>
      </c>
      <c r="B1955" t="s">
        <v>4</v>
      </c>
      <c r="C1955" t="s">
        <v>6934</v>
      </c>
      <c r="D1955" t="s">
        <v>1713</v>
      </c>
      <c r="H1955" t="str">
        <f>INDEX('Vensim Variables'!$B:$B,MATCH(EPS!$B1955,'Vensim Variables'!$A:$A,0))</f>
        <v>g pollutant</v>
      </c>
      <c r="I1955" t="str">
        <f t="shared" si="60"/>
        <v>CH4</v>
      </c>
      <c r="J1955">
        <f>INDEX(NoSettings!$C:$C,MATCH(EPS!$A1955,NoSettings!$A:$A,0))</f>
        <v>2640000000000</v>
      </c>
      <c r="K1955">
        <f>INDEX(GWP!$C$2:$C$13,MATCH(EPS!I1955,GWP!$B$2:$B$13,0))</f>
        <v>25</v>
      </c>
      <c r="L1955" s="5">
        <f t="shared" si="61"/>
        <v>66</v>
      </c>
    </row>
    <row r="1956" spans="1:12" hidden="1" x14ac:dyDescent="0.35">
      <c r="A1956" t="s">
        <v>3586</v>
      </c>
      <c r="B1956" t="s">
        <v>4</v>
      </c>
      <c r="C1956" t="s">
        <v>6934</v>
      </c>
      <c r="D1956" t="s">
        <v>1714</v>
      </c>
      <c r="H1956" t="str">
        <f>INDEX('Vensim Variables'!$B:$B,MATCH(EPS!$B1956,'Vensim Variables'!$A:$A,0))</f>
        <v>g pollutant</v>
      </c>
      <c r="I1956" t="str">
        <f t="shared" si="60"/>
        <v>N2O</v>
      </c>
      <c r="J1956">
        <f>INDEX(NoSettings!$C:$C,MATCH(EPS!$A1956,NoSettings!$A:$A,0))</f>
        <v>0</v>
      </c>
      <c r="K1956">
        <f>INDEX(GWP!$C$2:$C$13,MATCH(EPS!I1956,GWP!$B$2:$B$13,0))</f>
        <v>298</v>
      </c>
      <c r="L1956" s="5">
        <f t="shared" si="61"/>
        <v>0</v>
      </c>
    </row>
    <row r="1957" spans="1:12" hidden="1" x14ac:dyDescent="0.35">
      <c r="A1957" t="s">
        <v>3587</v>
      </c>
      <c r="B1957" t="s">
        <v>4</v>
      </c>
      <c r="C1957" t="s">
        <v>6934</v>
      </c>
      <c r="D1957" t="s">
        <v>1715</v>
      </c>
      <c r="H1957" t="str">
        <f>INDEX('Vensim Variables'!$B:$B,MATCH(EPS!$B1957,'Vensim Variables'!$A:$A,0))</f>
        <v>g pollutant</v>
      </c>
      <c r="I1957" t="str">
        <f t="shared" si="60"/>
        <v>F gases</v>
      </c>
      <c r="J1957">
        <f>INDEX(NoSettings!$C:$C,MATCH(EPS!$A1957,NoSettings!$A:$A,0))</f>
        <v>0</v>
      </c>
      <c r="K1957">
        <f>INDEX(GWP!$C$2:$C$13,MATCH(EPS!I1957,GWP!$B$2:$B$13,0))</f>
        <v>1</v>
      </c>
      <c r="L1957" s="5">
        <f t="shared" si="61"/>
        <v>0</v>
      </c>
    </row>
    <row r="1958" spans="1:12" hidden="1" x14ac:dyDescent="0.35">
      <c r="A1958" t="s">
        <v>3588</v>
      </c>
      <c r="B1958" t="s">
        <v>4</v>
      </c>
      <c r="C1958" t="s">
        <v>6935</v>
      </c>
      <c r="D1958" t="s">
        <v>1702</v>
      </c>
      <c r="H1958" t="str">
        <f>INDEX('Vensim Variables'!$B:$B,MATCH(EPS!$B1958,'Vensim Variables'!$A:$A,0))</f>
        <v>g pollutant</v>
      </c>
      <c r="I1958" t="str">
        <f t="shared" si="60"/>
        <v>CO2</v>
      </c>
      <c r="J1958">
        <f>INDEX(NoSettings!$C:$C,MATCH(EPS!$A1958,NoSettings!$A:$A,0))</f>
        <v>13100000000000</v>
      </c>
      <c r="K1958">
        <f>INDEX(GWP!$C$2:$C$13,MATCH(EPS!I1958,GWP!$B$2:$B$13,0))</f>
        <v>1</v>
      </c>
      <c r="L1958" s="5">
        <f t="shared" si="61"/>
        <v>13.1</v>
      </c>
    </row>
    <row r="1959" spans="1:12" hidden="1" x14ac:dyDescent="0.35">
      <c r="A1959" t="s">
        <v>3589</v>
      </c>
      <c r="B1959" t="s">
        <v>4</v>
      </c>
      <c r="C1959" t="s">
        <v>6935</v>
      </c>
      <c r="D1959" t="s">
        <v>1705</v>
      </c>
      <c r="H1959" t="str">
        <f>INDEX('Vensim Variables'!$B:$B,MATCH(EPS!$B1959,'Vensim Variables'!$A:$A,0))</f>
        <v>g pollutant</v>
      </c>
      <c r="I1959" t="str">
        <f t="shared" si="60"/>
        <v>VOC</v>
      </c>
      <c r="J1959">
        <f>INDEX(NoSettings!$C:$C,MATCH(EPS!$A1959,NoSettings!$A:$A,0))</f>
        <v>172500000000</v>
      </c>
      <c r="K1959">
        <f>INDEX(GWP!$C$2:$C$13,MATCH(EPS!I1959,GWP!$B$2:$B$13,0))</f>
        <v>0</v>
      </c>
      <c r="L1959" s="5">
        <f t="shared" si="61"/>
        <v>0</v>
      </c>
    </row>
    <row r="1960" spans="1:12" hidden="1" x14ac:dyDescent="0.35">
      <c r="A1960" t="s">
        <v>3590</v>
      </c>
      <c r="B1960" t="s">
        <v>4</v>
      </c>
      <c r="C1960" t="s">
        <v>6935</v>
      </c>
      <c r="D1960" t="s">
        <v>1706</v>
      </c>
      <c r="H1960" t="str">
        <f>INDEX('Vensim Variables'!$B:$B,MATCH(EPS!$B1960,'Vensim Variables'!$A:$A,0))</f>
        <v>g pollutant</v>
      </c>
      <c r="I1960" t="str">
        <f t="shared" si="60"/>
        <v>CO</v>
      </c>
      <c r="J1960">
        <f>INDEX(NoSettings!$C:$C,MATCH(EPS!$A1960,NoSettings!$A:$A,0))</f>
        <v>1303000000000</v>
      </c>
      <c r="K1960">
        <f>INDEX(GWP!$C$2:$C$13,MATCH(EPS!I1960,GWP!$B$2:$B$13,0))</f>
        <v>0</v>
      </c>
      <c r="L1960" s="5">
        <f t="shared" si="61"/>
        <v>0</v>
      </c>
    </row>
    <row r="1961" spans="1:12" hidden="1" x14ac:dyDescent="0.35">
      <c r="A1961" t="s">
        <v>3591</v>
      </c>
      <c r="B1961" t="s">
        <v>4</v>
      </c>
      <c r="C1961" t="s">
        <v>6935</v>
      </c>
      <c r="D1961" t="s">
        <v>1707</v>
      </c>
      <c r="H1961" t="str">
        <f>INDEX('Vensim Variables'!$B:$B,MATCH(EPS!$B1961,'Vensim Variables'!$A:$A,0))</f>
        <v>g pollutant</v>
      </c>
      <c r="I1961" t="str">
        <f t="shared" si="60"/>
        <v>NOx</v>
      </c>
      <c r="J1961">
        <f>INDEX(NoSettings!$C:$C,MATCH(EPS!$A1961,NoSettings!$A:$A,0))</f>
        <v>81230000000</v>
      </c>
      <c r="K1961">
        <f>INDEX(GWP!$C$2:$C$13,MATCH(EPS!I1961,GWP!$B$2:$B$13,0))</f>
        <v>0</v>
      </c>
      <c r="L1961" s="5">
        <f t="shared" si="61"/>
        <v>0</v>
      </c>
    </row>
    <row r="1962" spans="1:12" hidden="1" x14ac:dyDescent="0.35">
      <c r="A1962" t="s">
        <v>3592</v>
      </c>
      <c r="B1962" t="s">
        <v>4</v>
      </c>
      <c r="C1962" t="s">
        <v>6935</v>
      </c>
      <c r="D1962" t="s">
        <v>1708</v>
      </c>
      <c r="H1962" t="str">
        <f>INDEX('Vensim Variables'!$B:$B,MATCH(EPS!$B1962,'Vensim Variables'!$A:$A,0))</f>
        <v>g pollutant</v>
      </c>
      <c r="I1962" t="str">
        <f t="shared" si="60"/>
        <v>PM10</v>
      </c>
      <c r="J1962">
        <f>INDEX(NoSettings!$C:$C,MATCH(EPS!$A1962,NoSettings!$A:$A,0))</f>
        <v>227500000000</v>
      </c>
      <c r="K1962">
        <f>INDEX(GWP!$C$2:$C$13,MATCH(EPS!I1962,GWP!$B$2:$B$13,0))</f>
        <v>0</v>
      </c>
      <c r="L1962" s="5">
        <f t="shared" si="61"/>
        <v>0</v>
      </c>
    </row>
    <row r="1963" spans="1:12" hidden="1" x14ac:dyDescent="0.35">
      <c r="A1963" t="s">
        <v>3593</v>
      </c>
      <c r="B1963" t="s">
        <v>4</v>
      </c>
      <c r="C1963" t="s">
        <v>6935</v>
      </c>
      <c r="D1963" t="s">
        <v>1709</v>
      </c>
      <c r="H1963" t="str">
        <f>INDEX('Vensim Variables'!$B:$B,MATCH(EPS!$B1963,'Vensim Variables'!$A:$A,0))</f>
        <v>g pollutant</v>
      </c>
      <c r="I1963" t="str">
        <f t="shared" si="60"/>
        <v>PM25</v>
      </c>
      <c r="J1963">
        <f>INDEX(NoSettings!$C:$C,MATCH(EPS!$A1963,NoSettings!$A:$A,0))</f>
        <v>203100000000</v>
      </c>
      <c r="K1963">
        <f>INDEX(GWP!$C$2:$C$13,MATCH(EPS!I1963,GWP!$B$2:$B$13,0))</f>
        <v>0</v>
      </c>
      <c r="L1963" s="5">
        <f t="shared" si="61"/>
        <v>0</v>
      </c>
    </row>
    <row r="1964" spans="1:12" hidden="1" x14ac:dyDescent="0.35">
      <c r="A1964" t="s">
        <v>3594</v>
      </c>
      <c r="B1964" t="s">
        <v>4</v>
      </c>
      <c r="C1964" t="s">
        <v>6935</v>
      </c>
      <c r="D1964" t="s">
        <v>1710</v>
      </c>
      <c r="H1964" t="str">
        <f>INDEX('Vensim Variables'!$B:$B,MATCH(EPS!$B1964,'Vensim Variables'!$A:$A,0))</f>
        <v>g pollutant</v>
      </c>
      <c r="I1964" t="str">
        <f t="shared" si="60"/>
        <v>SOx</v>
      </c>
      <c r="J1964">
        <f>INDEX(NoSettings!$C:$C,MATCH(EPS!$A1964,NoSettings!$A:$A,0))</f>
        <v>25250000000</v>
      </c>
      <c r="K1964">
        <f>INDEX(GWP!$C$2:$C$13,MATCH(EPS!I1964,GWP!$B$2:$B$13,0))</f>
        <v>0</v>
      </c>
      <c r="L1964" s="5">
        <f t="shared" si="61"/>
        <v>0</v>
      </c>
    </row>
    <row r="1965" spans="1:12" hidden="1" x14ac:dyDescent="0.35">
      <c r="A1965" t="s">
        <v>3595</v>
      </c>
      <c r="B1965" t="s">
        <v>4</v>
      </c>
      <c r="C1965" t="s">
        <v>6935</v>
      </c>
      <c r="D1965" t="s">
        <v>1711</v>
      </c>
      <c r="H1965" t="str">
        <f>INDEX('Vensim Variables'!$B:$B,MATCH(EPS!$B1965,'Vensim Variables'!$A:$A,0))</f>
        <v>g pollutant</v>
      </c>
      <c r="I1965" t="str">
        <f t="shared" si="60"/>
        <v>BC</v>
      </c>
      <c r="J1965">
        <f>INDEX(NoSettings!$C:$C,MATCH(EPS!$A1965,NoSettings!$A:$A,0))</f>
        <v>21390000000</v>
      </c>
      <c r="K1965">
        <f>INDEX(GWP!$C$2:$C$13,MATCH(EPS!I1965,GWP!$B$2:$B$13,0))</f>
        <v>0</v>
      </c>
      <c r="L1965" s="5">
        <f t="shared" si="61"/>
        <v>0</v>
      </c>
    </row>
    <row r="1966" spans="1:12" hidden="1" x14ac:dyDescent="0.35">
      <c r="A1966" t="s">
        <v>3596</v>
      </c>
      <c r="B1966" t="s">
        <v>4</v>
      </c>
      <c r="C1966" t="s">
        <v>6935</v>
      </c>
      <c r="D1966" t="s">
        <v>1712</v>
      </c>
      <c r="H1966" t="str">
        <f>INDEX('Vensim Variables'!$B:$B,MATCH(EPS!$B1966,'Vensim Variables'!$A:$A,0))</f>
        <v>g pollutant</v>
      </c>
      <c r="I1966" t="str">
        <f t="shared" si="60"/>
        <v>OC</v>
      </c>
      <c r="J1966">
        <f>INDEX(NoSettings!$C:$C,MATCH(EPS!$A1966,NoSettings!$A:$A,0))</f>
        <v>76690000000</v>
      </c>
      <c r="K1966">
        <f>INDEX(GWP!$C$2:$C$13,MATCH(EPS!I1966,GWP!$B$2:$B$13,0))</f>
        <v>0</v>
      </c>
      <c r="L1966" s="5">
        <f t="shared" si="61"/>
        <v>0</v>
      </c>
    </row>
    <row r="1967" spans="1:12" hidden="1" x14ac:dyDescent="0.35">
      <c r="A1967" t="s">
        <v>3597</v>
      </c>
      <c r="B1967" t="s">
        <v>4</v>
      </c>
      <c r="C1967" t="s">
        <v>6935</v>
      </c>
      <c r="D1967" t="s">
        <v>1713</v>
      </c>
      <c r="H1967" t="str">
        <f>INDEX('Vensim Variables'!$B:$B,MATCH(EPS!$B1967,'Vensim Variables'!$A:$A,0))</f>
        <v>g pollutant</v>
      </c>
      <c r="I1967" t="str">
        <f t="shared" si="60"/>
        <v>CH4</v>
      </c>
      <c r="J1967">
        <f>INDEX(NoSettings!$C:$C,MATCH(EPS!$A1967,NoSettings!$A:$A,0))</f>
        <v>5204000000000</v>
      </c>
      <c r="K1967">
        <f>INDEX(GWP!$C$2:$C$13,MATCH(EPS!I1967,GWP!$B$2:$B$13,0))</f>
        <v>25</v>
      </c>
      <c r="L1967" s="5">
        <f t="shared" si="61"/>
        <v>130.1</v>
      </c>
    </row>
    <row r="1968" spans="1:12" hidden="1" x14ac:dyDescent="0.35">
      <c r="A1968" t="s">
        <v>3598</v>
      </c>
      <c r="B1968" t="s">
        <v>4</v>
      </c>
      <c r="C1968" t="s">
        <v>6935</v>
      </c>
      <c r="D1968" t="s">
        <v>1714</v>
      </c>
      <c r="H1968" t="str">
        <f>INDEX('Vensim Variables'!$B:$B,MATCH(EPS!$B1968,'Vensim Variables'!$A:$A,0))</f>
        <v>g pollutant</v>
      </c>
      <c r="I1968" t="str">
        <f t="shared" si="60"/>
        <v>N2O</v>
      </c>
      <c r="J1968">
        <f>INDEX(NoSettings!$C:$C,MATCH(EPS!$A1968,NoSettings!$A:$A,0))</f>
        <v>85570000000</v>
      </c>
      <c r="K1968">
        <f>INDEX(GWP!$C$2:$C$13,MATCH(EPS!I1968,GWP!$B$2:$B$13,0))</f>
        <v>298</v>
      </c>
      <c r="L1968" s="5">
        <f t="shared" si="61"/>
        <v>25.499860000000002</v>
      </c>
    </row>
    <row r="1969" spans="1:12" hidden="1" x14ac:dyDescent="0.35">
      <c r="A1969" t="s">
        <v>3599</v>
      </c>
      <c r="B1969" t="s">
        <v>4</v>
      </c>
      <c r="C1969" t="s">
        <v>6935</v>
      </c>
      <c r="D1969" t="s">
        <v>1715</v>
      </c>
      <c r="H1969" t="str">
        <f>INDEX('Vensim Variables'!$B:$B,MATCH(EPS!$B1969,'Vensim Variables'!$A:$A,0))</f>
        <v>g pollutant</v>
      </c>
      <c r="I1969" t="str">
        <f t="shared" si="60"/>
        <v>F gases</v>
      </c>
      <c r="J1969">
        <f>INDEX(NoSettings!$C:$C,MATCH(EPS!$A1969,NoSettings!$A:$A,0))</f>
        <v>0</v>
      </c>
      <c r="K1969">
        <f>INDEX(GWP!$C$2:$C$13,MATCH(EPS!I1969,GWP!$B$2:$B$13,0))</f>
        <v>1</v>
      </c>
      <c r="L1969" s="5">
        <f t="shared" si="61"/>
        <v>0</v>
      </c>
    </row>
    <row r="1970" spans="1:12" hidden="1" x14ac:dyDescent="0.35">
      <c r="A1970" t="s">
        <v>3600</v>
      </c>
      <c r="B1970" t="s">
        <v>4</v>
      </c>
      <c r="C1970" t="s">
        <v>6936</v>
      </c>
      <c r="D1970" t="s">
        <v>1702</v>
      </c>
      <c r="H1970" t="str">
        <f>INDEX('Vensim Variables'!$B:$B,MATCH(EPS!$B1970,'Vensim Variables'!$A:$A,0))</f>
        <v>g pollutant</v>
      </c>
      <c r="I1970" t="str">
        <f t="shared" si="60"/>
        <v>CO2</v>
      </c>
      <c r="J1970">
        <f>INDEX(NoSettings!$C:$C,MATCH(EPS!$A1970,NoSettings!$A:$A,0))</f>
        <v>0</v>
      </c>
      <c r="K1970">
        <f>INDEX(GWP!$C$2:$C$13,MATCH(EPS!I1970,GWP!$B$2:$B$13,0))</f>
        <v>1</v>
      </c>
      <c r="L1970" s="5">
        <f t="shared" si="61"/>
        <v>0</v>
      </c>
    </row>
    <row r="1971" spans="1:12" hidden="1" x14ac:dyDescent="0.35">
      <c r="A1971" t="s">
        <v>3601</v>
      </c>
      <c r="B1971" t="s">
        <v>4</v>
      </c>
      <c r="C1971" t="s">
        <v>6936</v>
      </c>
      <c r="D1971" t="s">
        <v>1705</v>
      </c>
      <c r="H1971" t="str">
        <f>INDEX('Vensim Variables'!$B:$B,MATCH(EPS!$B1971,'Vensim Variables'!$A:$A,0))</f>
        <v>g pollutant</v>
      </c>
      <c r="I1971" t="str">
        <f t="shared" si="60"/>
        <v>VOC</v>
      </c>
      <c r="J1971">
        <f>INDEX(NoSettings!$C:$C,MATCH(EPS!$A1971,NoSettings!$A:$A,0))</f>
        <v>749100000000</v>
      </c>
      <c r="K1971">
        <f>INDEX(GWP!$C$2:$C$13,MATCH(EPS!I1971,GWP!$B$2:$B$13,0))</f>
        <v>0</v>
      </c>
      <c r="L1971" s="5">
        <f t="shared" si="61"/>
        <v>0</v>
      </c>
    </row>
    <row r="1972" spans="1:12" hidden="1" x14ac:dyDescent="0.35">
      <c r="A1972" t="s">
        <v>3602</v>
      </c>
      <c r="B1972" t="s">
        <v>4</v>
      </c>
      <c r="C1972" t="s">
        <v>6936</v>
      </c>
      <c r="D1972" t="s">
        <v>1706</v>
      </c>
      <c r="H1972" t="str">
        <f>INDEX('Vensim Variables'!$B:$B,MATCH(EPS!$B1972,'Vensim Variables'!$A:$A,0))</f>
        <v>g pollutant</v>
      </c>
      <c r="I1972" t="str">
        <f t="shared" si="60"/>
        <v>CO</v>
      </c>
      <c r="J1972">
        <f>INDEX(NoSettings!$C:$C,MATCH(EPS!$A1972,NoSettings!$A:$A,0))</f>
        <v>7368000000000</v>
      </c>
      <c r="K1972">
        <f>INDEX(GWP!$C$2:$C$13,MATCH(EPS!I1972,GWP!$B$2:$B$13,0))</f>
        <v>0</v>
      </c>
      <c r="L1972" s="5">
        <f t="shared" si="61"/>
        <v>0</v>
      </c>
    </row>
    <row r="1973" spans="1:12" hidden="1" x14ac:dyDescent="0.35">
      <c r="A1973" t="s">
        <v>3603</v>
      </c>
      <c r="B1973" t="s">
        <v>4</v>
      </c>
      <c r="C1973" t="s">
        <v>6936</v>
      </c>
      <c r="D1973" t="s">
        <v>1707</v>
      </c>
      <c r="H1973" t="str">
        <f>INDEX('Vensim Variables'!$B:$B,MATCH(EPS!$B1973,'Vensim Variables'!$A:$A,0))</f>
        <v>g pollutant</v>
      </c>
      <c r="I1973" t="str">
        <f t="shared" si="60"/>
        <v>NOx</v>
      </c>
      <c r="J1973">
        <f>INDEX(NoSettings!$C:$C,MATCH(EPS!$A1973,NoSettings!$A:$A,0))</f>
        <v>736900000000</v>
      </c>
      <c r="K1973">
        <f>INDEX(GWP!$C$2:$C$13,MATCH(EPS!I1973,GWP!$B$2:$B$13,0))</f>
        <v>0</v>
      </c>
      <c r="L1973" s="5">
        <f t="shared" si="61"/>
        <v>0</v>
      </c>
    </row>
    <row r="1974" spans="1:12" hidden="1" x14ac:dyDescent="0.35">
      <c r="A1974" t="s">
        <v>3604</v>
      </c>
      <c r="B1974" t="s">
        <v>4</v>
      </c>
      <c r="C1974" t="s">
        <v>6936</v>
      </c>
      <c r="D1974" t="s">
        <v>1708</v>
      </c>
      <c r="H1974" t="str">
        <f>INDEX('Vensim Variables'!$B:$B,MATCH(EPS!$B1974,'Vensim Variables'!$A:$A,0))</f>
        <v>g pollutant</v>
      </c>
      <c r="I1974" t="str">
        <f t="shared" si="60"/>
        <v>PM10</v>
      </c>
      <c r="J1974">
        <f>INDEX(NoSettings!$C:$C,MATCH(EPS!$A1974,NoSettings!$A:$A,0))</f>
        <v>72330000000</v>
      </c>
      <c r="K1974">
        <f>INDEX(GWP!$C$2:$C$13,MATCH(EPS!I1974,GWP!$B$2:$B$13,0))</f>
        <v>0</v>
      </c>
      <c r="L1974" s="5">
        <f t="shared" si="61"/>
        <v>0</v>
      </c>
    </row>
    <row r="1975" spans="1:12" hidden="1" x14ac:dyDescent="0.35">
      <c r="A1975" t="s">
        <v>3605</v>
      </c>
      <c r="B1975" t="s">
        <v>4</v>
      </c>
      <c r="C1975" t="s">
        <v>6936</v>
      </c>
      <c r="D1975" t="s">
        <v>1709</v>
      </c>
      <c r="H1975" t="str">
        <f>INDEX('Vensim Variables'!$B:$B,MATCH(EPS!$B1975,'Vensim Variables'!$A:$A,0))</f>
        <v>g pollutant</v>
      </c>
      <c r="I1975" t="str">
        <f t="shared" si="60"/>
        <v>PM25</v>
      </c>
      <c r="J1975">
        <f>INDEX(NoSettings!$C:$C,MATCH(EPS!$A1975,NoSettings!$A:$A,0))</f>
        <v>68320000000</v>
      </c>
      <c r="K1975">
        <f>INDEX(GWP!$C$2:$C$13,MATCH(EPS!I1975,GWP!$B$2:$B$13,0))</f>
        <v>0</v>
      </c>
      <c r="L1975" s="5">
        <f t="shared" si="61"/>
        <v>0</v>
      </c>
    </row>
    <row r="1976" spans="1:12" hidden="1" x14ac:dyDescent="0.35">
      <c r="A1976" t="s">
        <v>3606</v>
      </c>
      <c r="B1976" t="s">
        <v>4</v>
      </c>
      <c r="C1976" t="s">
        <v>6936</v>
      </c>
      <c r="D1976" t="s">
        <v>1710</v>
      </c>
      <c r="H1976" t="str">
        <f>INDEX('Vensim Variables'!$B:$B,MATCH(EPS!$B1976,'Vensim Variables'!$A:$A,0))</f>
        <v>g pollutant</v>
      </c>
      <c r="I1976" t="str">
        <f t="shared" si="60"/>
        <v>SOx</v>
      </c>
      <c r="J1976">
        <f>INDEX(NoSettings!$C:$C,MATCH(EPS!$A1976,NoSettings!$A:$A,0))</f>
        <v>2278000000</v>
      </c>
      <c r="K1976">
        <f>INDEX(GWP!$C$2:$C$13,MATCH(EPS!I1976,GWP!$B$2:$B$13,0))</f>
        <v>0</v>
      </c>
      <c r="L1976" s="5">
        <f t="shared" si="61"/>
        <v>0</v>
      </c>
    </row>
    <row r="1977" spans="1:12" hidden="1" x14ac:dyDescent="0.35">
      <c r="A1977" t="s">
        <v>3607</v>
      </c>
      <c r="B1977" t="s">
        <v>4</v>
      </c>
      <c r="C1977" t="s">
        <v>6936</v>
      </c>
      <c r="D1977" t="s">
        <v>1711</v>
      </c>
      <c r="H1977" t="str">
        <f>INDEX('Vensim Variables'!$B:$B,MATCH(EPS!$B1977,'Vensim Variables'!$A:$A,0))</f>
        <v>g pollutant</v>
      </c>
      <c r="I1977" t="str">
        <f t="shared" si="60"/>
        <v>BC</v>
      </c>
      <c r="J1977">
        <f>INDEX(NoSettings!$C:$C,MATCH(EPS!$A1977,NoSettings!$A:$A,0))</f>
        <v>35550000000</v>
      </c>
      <c r="K1977">
        <f>INDEX(GWP!$C$2:$C$13,MATCH(EPS!I1977,GWP!$B$2:$B$13,0))</f>
        <v>0</v>
      </c>
      <c r="L1977" s="5">
        <f t="shared" si="61"/>
        <v>0</v>
      </c>
    </row>
    <row r="1978" spans="1:12" hidden="1" x14ac:dyDescent="0.35">
      <c r="A1978" t="s">
        <v>3608</v>
      </c>
      <c r="B1978" t="s">
        <v>4</v>
      </c>
      <c r="C1978" t="s">
        <v>6936</v>
      </c>
      <c r="D1978" t="s">
        <v>1712</v>
      </c>
      <c r="H1978" t="str">
        <f>INDEX('Vensim Variables'!$B:$B,MATCH(EPS!$B1978,'Vensim Variables'!$A:$A,0))</f>
        <v>g pollutant</v>
      </c>
      <c r="I1978" t="str">
        <f t="shared" si="60"/>
        <v>OC</v>
      </c>
      <c r="J1978">
        <f>INDEX(NoSettings!$C:$C,MATCH(EPS!$A1978,NoSettings!$A:$A,0))</f>
        <v>19450000000</v>
      </c>
      <c r="K1978">
        <f>INDEX(GWP!$C$2:$C$13,MATCH(EPS!I1978,GWP!$B$2:$B$13,0))</f>
        <v>0</v>
      </c>
      <c r="L1978" s="5">
        <f t="shared" si="61"/>
        <v>0</v>
      </c>
    </row>
    <row r="1979" spans="1:12" hidden="1" x14ac:dyDescent="0.35">
      <c r="A1979" t="s">
        <v>3609</v>
      </c>
      <c r="B1979" t="s">
        <v>4</v>
      </c>
      <c r="C1979" t="s">
        <v>6936</v>
      </c>
      <c r="D1979" t="s">
        <v>1713</v>
      </c>
      <c r="H1979" t="str">
        <f>INDEX('Vensim Variables'!$B:$B,MATCH(EPS!$B1979,'Vensim Variables'!$A:$A,0))</f>
        <v>g pollutant</v>
      </c>
      <c r="I1979" t="str">
        <f t="shared" si="60"/>
        <v>CH4</v>
      </c>
      <c r="J1979">
        <f>INDEX(NoSettings!$C:$C,MATCH(EPS!$A1979,NoSettings!$A:$A,0))</f>
        <v>0</v>
      </c>
      <c r="K1979">
        <f>INDEX(GWP!$C$2:$C$13,MATCH(EPS!I1979,GWP!$B$2:$B$13,0))</f>
        <v>25</v>
      </c>
      <c r="L1979" s="5">
        <f t="shared" si="61"/>
        <v>0</v>
      </c>
    </row>
    <row r="1980" spans="1:12" hidden="1" x14ac:dyDescent="0.35">
      <c r="A1980" t="s">
        <v>3610</v>
      </c>
      <c r="B1980" t="s">
        <v>4</v>
      </c>
      <c r="C1980" t="s">
        <v>6936</v>
      </c>
      <c r="D1980" t="s">
        <v>1714</v>
      </c>
      <c r="H1980" t="str">
        <f>INDEX('Vensim Variables'!$B:$B,MATCH(EPS!$B1980,'Vensim Variables'!$A:$A,0))</f>
        <v>g pollutant</v>
      </c>
      <c r="I1980" t="str">
        <f t="shared" si="60"/>
        <v>N2O</v>
      </c>
      <c r="J1980">
        <f>INDEX(NoSettings!$C:$C,MATCH(EPS!$A1980,NoSettings!$A:$A,0))</f>
        <v>0</v>
      </c>
      <c r="K1980">
        <f>INDEX(GWP!$C$2:$C$13,MATCH(EPS!I1980,GWP!$B$2:$B$13,0))</f>
        <v>298</v>
      </c>
      <c r="L1980" s="5">
        <f t="shared" si="61"/>
        <v>0</v>
      </c>
    </row>
    <row r="1981" spans="1:12" hidden="1" x14ac:dyDescent="0.35">
      <c r="A1981" t="s">
        <v>3611</v>
      </c>
      <c r="B1981" t="s">
        <v>4</v>
      </c>
      <c r="C1981" t="s">
        <v>6936</v>
      </c>
      <c r="D1981" t="s">
        <v>1715</v>
      </c>
      <c r="H1981" t="str">
        <f>INDEX('Vensim Variables'!$B:$B,MATCH(EPS!$B1981,'Vensim Variables'!$A:$A,0))</f>
        <v>g pollutant</v>
      </c>
      <c r="I1981" t="str">
        <f t="shared" si="60"/>
        <v>F gases</v>
      </c>
      <c r="J1981">
        <f>INDEX(NoSettings!$C:$C,MATCH(EPS!$A1981,NoSettings!$A:$A,0))</f>
        <v>0</v>
      </c>
      <c r="K1981">
        <f>INDEX(GWP!$C$2:$C$13,MATCH(EPS!I1981,GWP!$B$2:$B$13,0))</f>
        <v>1</v>
      </c>
      <c r="L1981" s="5">
        <f t="shared" si="61"/>
        <v>0</v>
      </c>
    </row>
    <row r="1982" spans="1:12" hidden="1" x14ac:dyDescent="0.35">
      <c r="A1982" t="s">
        <v>3612</v>
      </c>
      <c r="B1982" t="s">
        <v>5</v>
      </c>
      <c r="C1982" t="s">
        <v>1732</v>
      </c>
      <c r="D1982" t="s">
        <v>6912</v>
      </c>
      <c r="E1982" t="s">
        <v>1702</v>
      </c>
      <c r="H1982" t="str">
        <f>INDEX('Vensim Variables'!$B:$B,MATCH(EPS!$B1982,'Vensim Variables'!$A:$A,0))</f>
        <v>g pollutant</v>
      </c>
      <c r="I1982" t="str">
        <f t="shared" si="60"/>
        <v>CO2</v>
      </c>
      <c r="J1982">
        <f>INDEX(NoSettings!$C:$C,MATCH(EPS!$A1982,NoSettings!$A:$A,0))</f>
        <v>0</v>
      </c>
      <c r="K1982">
        <f>INDEX(GWP!$C$2:$C$13,MATCH(EPS!I1982,GWP!$B$2:$B$13,0))</f>
        <v>1</v>
      </c>
      <c r="L1982" s="5">
        <f t="shared" si="61"/>
        <v>0</v>
      </c>
    </row>
    <row r="1983" spans="1:12" hidden="1" x14ac:dyDescent="0.35">
      <c r="A1983" t="s">
        <v>3613</v>
      </c>
      <c r="B1983" t="s">
        <v>5</v>
      </c>
      <c r="C1983" t="s">
        <v>1732</v>
      </c>
      <c r="D1983" t="s">
        <v>6912</v>
      </c>
      <c r="E1983" t="s">
        <v>1705</v>
      </c>
      <c r="H1983" t="str">
        <f>INDEX('Vensim Variables'!$B:$B,MATCH(EPS!$B1983,'Vensim Variables'!$A:$A,0))</f>
        <v>g pollutant</v>
      </c>
      <c r="I1983" t="str">
        <f t="shared" si="60"/>
        <v>VOC</v>
      </c>
      <c r="J1983">
        <f>INDEX(NoSettings!$C:$C,MATCH(EPS!$A1983,NoSettings!$A:$A,0))</f>
        <v>0</v>
      </c>
      <c r="K1983">
        <f>INDEX(GWP!$C$2:$C$13,MATCH(EPS!I1983,GWP!$B$2:$B$13,0))</f>
        <v>0</v>
      </c>
      <c r="L1983" s="5">
        <f t="shared" si="61"/>
        <v>0</v>
      </c>
    </row>
    <row r="1984" spans="1:12" hidden="1" x14ac:dyDescent="0.35">
      <c r="A1984" t="s">
        <v>3614</v>
      </c>
      <c r="B1984" t="s">
        <v>5</v>
      </c>
      <c r="C1984" t="s">
        <v>1732</v>
      </c>
      <c r="D1984" t="s">
        <v>6912</v>
      </c>
      <c r="E1984" t="s">
        <v>1706</v>
      </c>
      <c r="H1984" t="str">
        <f>INDEX('Vensim Variables'!$B:$B,MATCH(EPS!$B1984,'Vensim Variables'!$A:$A,0))</f>
        <v>g pollutant</v>
      </c>
      <c r="I1984" t="str">
        <f t="shared" si="60"/>
        <v>CO</v>
      </c>
      <c r="J1984">
        <f>INDEX(NoSettings!$C:$C,MATCH(EPS!$A1984,NoSettings!$A:$A,0))</f>
        <v>0</v>
      </c>
      <c r="K1984">
        <f>INDEX(GWP!$C$2:$C$13,MATCH(EPS!I1984,GWP!$B$2:$B$13,0))</f>
        <v>0</v>
      </c>
      <c r="L1984" s="5">
        <f t="shared" si="61"/>
        <v>0</v>
      </c>
    </row>
    <row r="1985" spans="1:12" hidden="1" x14ac:dyDescent="0.35">
      <c r="A1985" t="s">
        <v>3615</v>
      </c>
      <c r="B1985" t="s">
        <v>5</v>
      </c>
      <c r="C1985" t="s">
        <v>1732</v>
      </c>
      <c r="D1985" t="s">
        <v>6912</v>
      </c>
      <c r="E1985" t="s">
        <v>1707</v>
      </c>
      <c r="H1985" t="str">
        <f>INDEX('Vensim Variables'!$B:$B,MATCH(EPS!$B1985,'Vensim Variables'!$A:$A,0))</f>
        <v>g pollutant</v>
      </c>
      <c r="I1985" t="str">
        <f t="shared" si="60"/>
        <v>NOx</v>
      </c>
      <c r="J1985">
        <f>INDEX(NoSettings!$C:$C,MATCH(EPS!$A1985,NoSettings!$A:$A,0))</f>
        <v>0</v>
      </c>
      <c r="K1985">
        <f>INDEX(GWP!$C$2:$C$13,MATCH(EPS!I1985,GWP!$B$2:$B$13,0))</f>
        <v>0</v>
      </c>
      <c r="L1985" s="5">
        <f t="shared" si="61"/>
        <v>0</v>
      </c>
    </row>
    <row r="1986" spans="1:12" hidden="1" x14ac:dyDescent="0.35">
      <c r="A1986" t="s">
        <v>3616</v>
      </c>
      <c r="B1986" t="s">
        <v>5</v>
      </c>
      <c r="C1986" t="s">
        <v>1732</v>
      </c>
      <c r="D1986" t="s">
        <v>6912</v>
      </c>
      <c r="E1986" t="s">
        <v>1708</v>
      </c>
      <c r="H1986" t="str">
        <f>INDEX('Vensim Variables'!$B:$B,MATCH(EPS!$B1986,'Vensim Variables'!$A:$A,0))</f>
        <v>g pollutant</v>
      </c>
      <c r="I1986" t="str">
        <f t="shared" si="60"/>
        <v>PM10</v>
      </c>
      <c r="J1986">
        <f>INDEX(NoSettings!$C:$C,MATCH(EPS!$A1986,NoSettings!$A:$A,0))</f>
        <v>0</v>
      </c>
      <c r="K1986">
        <f>INDEX(GWP!$C$2:$C$13,MATCH(EPS!I1986,GWP!$B$2:$B$13,0))</f>
        <v>0</v>
      </c>
      <c r="L1986" s="5">
        <f t="shared" si="61"/>
        <v>0</v>
      </c>
    </row>
    <row r="1987" spans="1:12" hidden="1" x14ac:dyDescent="0.35">
      <c r="A1987" t="s">
        <v>3617</v>
      </c>
      <c r="B1987" t="s">
        <v>5</v>
      </c>
      <c r="C1987" t="s">
        <v>1732</v>
      </c>
      <c r="D1987" t="s">
        <v>6912</v>
      </c>
      <c r="E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5">
        <f t="shared" ref="L1987:L2050" si="63">IF(H1987="g pollutant",K1987*J1987/10^12,IF(H1987="MMTCO2e",J1987,IF(H1987="MWh",J1987,0)))</f>
        <v>0</v>
      </c>
    </row>
    <row r="1988" spans="1:12" hidden="1" x14ac:dyDescent="0.35">
      <c r="A1988" t="s">
        <v>3618</v>
      </c>
      <c r="B1988" t="s">
        <v>5</v>
      </c>
      <c r="C1988" t="s">
        <v>1732</v>
      </c>
      <c r="D1988" t="s">
        <v>6912</v>
      </c>
      <c r="E1988" t="s">
        <v>1710</v>
      </c>
      <c r="H1988" t="str">
        <f>INDEX('Vensim Variables'!$B:$B,MATCH(EPS!$B1988,'Vensim Variables'!$A:$A,0))</f>
        <v>g pollutant</v>
      </c>
      <c r="I1988" t="str">
        <f t="shared" si="62"/>
        <v>SOx</v>
      </c>
      <c r="J1988">
        <f>INDEX(NoSettings!$C:$C,MATCH(EPS!$A1988,NoSettings!$A:$A,0))</f>
        <v>0</v>
      </c>
      <c r="K1988">
        <f>INDEX(GWP!$C$2:$C$13,MATCH(EPS!I1988,GWP!$B$2:$B$13,0))</f>
        <v>0</v>
      </c>
      <c r="L1988" s="5">
        <f t="shared" si="63"/>
        <v>0</v>
      </c>
    </row>
    <row r="1989" spans="1:12" hidden="1" x14ac:dyDescent="0.35">
      <c r="A1989" t="s">
        <v>3619</v>
      </c>
      <c r="B1989" t="s">
        <v>5</v>
      </c>
      <c r="C1989" t="s">
        <v>1732</v>
      </c>
      <c r="D1989" t="s">
        <v>6912</v>
      </c>
      <c r="E1989" t="s">
        <v>1711</v>
      </c>
      <c r="H1989" t="str">
        <f>INDEX('Vensim Variables'!$B:$B,MATCH(EPS!$B1989,'Vensim Variables'!$A:$A,0))</f>
        <v>g pollutant</v>
      </c>
      <c r="I1989" t="str">
        <f t="shared" si="62"/>
        <v>BC</v>
      </c>
      <c r="J1989">
        <f>INDEX(NoSettings!$C:$C,MATCH(EPS!$A1989,NoSettings!$A:$A,0))</f>
        <v>0</v>
      </c>
      <c r="K1989">
        <f>INDEX(GWP!$C$2:$C$13,MATCH(EPS!I1989,GWP!$B$2:$B$13,0))</f>
        <v>0</v>
      </c>
      <c r="L1989" s="5">
        <f t="shared" si="63"/>
        <v>0</v>
      </c>
    </row>
    <row r="1990" spans="1:12" hidden="1" x14ac:dyDescent="0.35">
      <c r="A1990" t="s">
        <v>3620</v>
      </c>
      <c r="B1990" t="s">
        <v>5</v>
      </c>
      <c r="C1990" t="s">
        <v>1732</v>
      </c>
      <c r="D1990" t="s">
        <v>6912</v>
      </c>
      <c r="E1990" t="s">
        <v>1712</v>
      </c>
      <c r="H1990" t="str">
        <f>INDEX('Vensim Variables'!$B:$B,MATCH(EPS!$B1990,'Vensim Variables'!$A:$A,0))</f>
        <v>g pollutant</v>
      </c>
      <c r="I1990" t="str">
        <f t="shared" si="62"/>
        <v>OC</v>
      </c>
      <c r="J1990">
        <f>INDEX(NoSettings!$C:$C,MATCH(EPS!$A1990,NoSettings!$A:$A,0))</f>
        <v>0</v>
      </c>
      <c r="K1990">
        <f>INDEX(GWP!$C$2:$C$13,MATCH(EPS!I1990,GWP!$B$2:$B$13,0))</f>
        <v>0</v>
      </c>
      <c r="L1990" s="5">
        <f t="shared" si="63"/>
        <v>0</v>
      </c>
    </row>
    <row r="1991" spans="1:12" hidden="1" x14ac:dyDescent="0.35">
      <c r="A1991" t="s">
        <v>3621</v>
      </c>
      <c r="B1991" t="s">
        <v>5</v>
      </c>
      <c r="C1991" t="s">
        <v>1732</v>
      </c>
      <c r="D1991" t="s">
        <v>6912</v>
      </c>
      <c r="E1991" t="s">
        <v>1713</v>
      </c>
      <c r="H1991" t="str">
        <f>INDEX('Vensim Variables'!$B:$B,MATCH(EPS!$B1991,'Vensim Variables'!$A:$A,0))</f>
        <v>g pollutant</v>
      </c>
      <c r="I1991" t="str">
        <f t="shared" si="62"/>
        <v>CH4</v>
      </c>
      <c r="J1991">
        <f>INDEX(NoSettings!$C:$C,MATCH(EPS!$A1991,NoSettings!$A:$A,0))</f>
        <v>0</v>
      </c>
      <c r="K1991">
        <f>INDEX(GWP!$C$2:$C$13,MATCH(EPS!I1991,GWP!$B$2:$B$13,0))</f>
        <v>25</v>
      </c>
      <c r="L1991" s="5">
        <f t="shared" si="63"/>
        <v>0</v>
      </c>
    </row>
    <row r="1992" spans="1:12" hidden="1" x14ac:dyDescent="0.35">
      <c r="A1992" t="s">
        <v>3622</v>
      </c>
      <c r="B1992" t="s">
        <v>5</v>
      </c>
      <c r="C1992" t="s">
        <v>1732</v>
      </c>
      <c r="D1992" t="s">
        <v>6912</v>
      </c>
      <c r="E1992" t="s">
        <v>1714</v>
      </c>
      <c r="H1992" t="str">
        <f>INDEX('Vensim Variables'!$B:$B,MATCH(EPS!$B1992,'Vensim Variables'!$A:$A,0))</f>
        <v>g pollutant</v>
      </c>
      <c r="I1992" t="str">
        <f t="shared" si="62"/>
        <v>N2O</v>
      </c>
      <c r="J1992">
        <f>INDEX(NoSettings!$C:$C,MATCH(EPS!$A1992,NoSettings!$A:$A,0))</f>
        <v>0</v>
      </c>
      <c r="K1992">
        <f>INDEX(GWP!$C$2:$C$13,MATCH(EPS!I1992,GWP!$B$2:$B$13,0))</f>
        <v>298</v>
      </c>
      <c r="L1992" s="5">
        <f t="shared" si="63"/>
        <v>0</v>
      </c>
    </row>
    <row r="1993" spans="1:12" hidden="1" x14ac:dyDescent="0.35">
      <c r="A1993" t="s">
        <v>3623</v>
      </c>
      <c r="B1993" t="s">
        <v>5</v>
      </c>
      <c r="C1993" t="s">
        <v>1732</v>
      </c>
      <c r="D1993" t="s">
        <v>6912</v>
      </c>
      <c r="E1993" t="s">
        <v>1715</v>
      </c>
      <c r="H1993" t="str">
        <f>INDEX('Vensim Variables'!$B:$B,MATCH(EPS!$B1993,'Vensim Variables'!$A:$A,0))</f>
        <v>g pollutant</v>
      </c>
      <c r="I1993" t="str">
        <f t="shared" si="62"/>
        <v>F gases</v>
      </c>
      <c r="J1993">
        <f>INDEX(NoSettings!$C:$C,MATCH(EPS!$A1993,NoSettings!$A:$A,0))</f>
        <v>0</v>
      </c>
      <c r="K1993">
        <f>INDEX(GWP!$C$2:$C$13,MATCH(EPS!I1993,GWP!$B$2:$B$13,0))</f>
        <v>1</v>
      </c>
      <c r="L1993" s="5">
        <f t="shared" si="63"/>
        <v>0</v>
      </c>
    </row>
    <row r="1994" spans="1:12" hidden="1" x14ac:dyDescent="0.35">
      <c r="A1994" t="s">
        <v>3624</v>
      </c>
      <c r="B1994" t="s">
        <v>5</v>
      </c>
      <c r="C1994" t="s">
        <v>1732</v>
      </c>
      <c r="D1994" t="s">
        <v>6913</v>
      </c>
      <c r="E1994" t="s">
        <v>1702</v>
      </c>
      <c r="H1994" t="str">
        <f>INDEX('Vensim Variables'!$B:$B,MATCH(EPS!$B1994,'Vensim Variables'!$A:$A,0))</f>
        <v>g pollutant</v>
      </c>
      <c r="I1994" t="str">
        <f t="shared" si="62"/>
        <v>CO2</v>
      </c>
      <c r="J1994">
        <f>INDEX(NoSettings!$C:$C,MATCH(EPS!$A1994,NoSettings!$A:$A,0))</f>
        <v>0</v>
      </c>
      <c r="K1994">
        <f>INDEX(GWP!$C$2:$C$13,MATCH(EPS!I1994,GWP!$B$2:$B$13,0))</f>
        <v>1</v>
      </c>
      <c r="L1994" s="5">
        <f t="shared" si="63"/>
        <v>0</v>
      </c>
    </row>
    <row r="1995" spans="1:12" hidden="1" x14ac:dyDescent="0.35">
      <c r="A1995" t="s">
        <v>3625</v>
      </c>
      <c r="B1995" t="s">
        <v>5</v>
      </c>
      <c r="C1995" t="s">
        <v>1732</v>
      </c>
      <c r="D1995" t="s">
        <v>6913</v>
      </c>
      <c r="E1995" t="s">
        <v>1705</v>
      </c>
      <c r="H1995" t="str">
        <f>INDEX('Vensim Variables'!$B:$B,MATCH(EPS!$B1995,'Vensim Variables'!$A:$A,0))</f>
        <v>g pollutant</v>
      </c>
      <c r="I1995" t="str">
        <f t="shared" si="62"/>
        <v>VOC</v>
      </c>
      <c r="J1995">
        <f>INDEX(NoSettings!$C:$C,MATCH(EPS!$A1995,NoSettings!$A:$A,0))</f>
        <v>0</v>
      </c>
      <c r="K1995">
        <f>INDEX(GWP!$C$2:$C$13,MATCH(EPS!I1995,GWP!$B$2:$B$13,0))</f>
        <v>0</v>
      </c>
      <c r="L1995" s="5">
        <f t="shared" si="63"/>
        <v>0</v>
      </c>
    </row>
    <row r="1996" spans="1:12" hidden="1" x14ac:dyDescent="0.35">
      <c r="A1996" t="s">
        <v>3626</v>
      </c>
      <c r="B1996" t="s">
        <v>5</v>
      </c>
      <c r="C1996" t="s">
        <v>1732</v>
      </c>
      <c r="D1996" t="s">
        <v>6913</v>
      </c>
      <c r="E1996" t="s">
        <v>1706</v>
      </c>
      <c r="H1996" t="str">
        <f>INDEX('Vensim Variables'!$B:$B,MATCH(EPS!$B1996,'Vensim Variables'!$A:$A,0))</f>
        <v>g pollutant</v>
      </c>
      <c r="I1996" t="str">
        <f t="shared" si="62"/>
        <v>CO</v>
      </c>
      <c r="J1996">
        <f>INDEX(NoSettings!$C:$C,MATCH(EPS!$A1996,NoSettings!$A:$A,0))</f>
        <v>0</v>
      </c>
      <c r="K1996">
        <f>INDEX(GWP!$C$2:$C$13,MATCH(EPS!I1996,GWP!$B$2:$B$13,0))</f>
        <v>0</v>
      </c>
      <c r="L1996" s="5">
        <f t="shared" si="63"/>
        <v>0</v>
      </c>
    </row>
    <row r="1997" spans="1:12" hidden="1" x14ac:dyDescent="0.35">
      <c r="A1997" t="s">
        <v>3627</v>
      </c>
      <c r="B1997" t="s">
        <v>5</v>
      </c>
      <c r="C1997" t="s">
        <v>1732</v>
      </c>
      <c r="D1997" t="s">
        <v>6913</v>
      </c>
      <c r="E1997" t="s">
        <v>1707</v>
      </c>
      <c r="H1997" t="str">
        <f>INDEX('Vensim Variables'!$B:$B,MATCH(EPS!$B1997,'Vensim Variables'!$A:$A,0))</f>
        <v>g pollutant</v>
      </c>
      <c r="I1997" t="str">
        <f t="shared" si="62"/>
        <v>NOx</v>
      </c>
      <c r="J1997">
        <f>INDEX(NoSettings!$C:$C,MATCH(EPS!$A1997,NoSettings!$A:$A,0))</f>
        <v>0</v>
      </c>
      <c r="K1997">
        <f>INDEX(GWP!$C$2:$C$13,MATCH(EPS!I1997,GWP!$B$2:$B$13,0))</f>
        <v>0</v>
      </c>
      <c r="L1997" s="5">
        <f t="shared" si="63"/>
        <v>0</v>
      </c>
    </row>
    <row r="1998" spans="1:12" hidden="1" x14ac:dyDescent="0.35">
      <c r="A1998" t="s">
        <v>3628</v>
      </c>
      <c r="B1998" t="s">
        <v>5</v>
      </c>
      <c r="C1998" t="s">
        <v>1732</v>
      </c>
      <c r="D1998" t="s">
        <v>6913</v>
      </c>
      <c r="E1998" t="s">
        <v>1708</v>
      </c>
      <c r="H1998" t="str">
        <f>INDEX('Vensim Variables'!$B:$B,MATCH(EPS!$B1998,'Vensim Variables'!$A:$A,0))</f>
        <v>g pollutant</v>
      </c>
      <c r="I1998" t="str">
        <f t="shared" si="62"/>
        <v>PM10</v>
      </c>
      <c r="J1998">
        <f>INDEX(NoSettings!$C:$C,MATCH(EPS!$A1998,NoSettings!$A:$A,0))</f>
        <v>0</v>
      </c>
      <c r="K1998">
        <f>INDEX(GWP!$C$2:$C$13,MATCH(EPS!I1998,GWP!$B$2:$B$13,0))</f>
        <v>0</v>
      </c>
      <c r="L1998" s="5">
        <f t="shared" si="63"/>
        <v>0</v>
      </c>
    </row>
    <row r="1999" spans="1:12" hidden="1" x14ac:dyDescent="0.35">
      <c r="A1999" t="s">
        <v>3629</v>
      </c>
      <c r="B1999" t="s">
        <v>5</v>
      </c>
      <c r="C1999" t="s">
        <v>1732</v>
      </c>
      <c r="D1999" t="s">
        <v>6913</v>
      </c>
      <c r="E1999" t="s">
        <v>1709</v>
      </c>
      <c r="H1999" t="str">
        <f>INDEX('Vensim Variables'!$B:$B,MATCH(EPS!$B1999,'Vensim Variables'!$A:$A,0))</f>
        <v>g pollutant</v>
      </c>
      <c r="I1999" t="str">
        <f t="shared" si="62"/>
        <v>PM25</v>
      </c>
      <c r="J1999">
        <f>INDEX(NoSettings!$C:$C,MATCH(EPS!$A1999,NoSettings!$A:$A,0))</f>
        <v>0</v>
      </c>
      <c r="K1999">
        <f>INDEX(GWP!$C$2:$C$13,MATCH(EPS!I1999,GWP!$B$2:$B$13,0))</f>
        <v>0</v>
      </c>
      <c r="L1999" s="5">
        <f t="shared" si="63"/>
        <v>0</v>
      </c>
    </row>
    <row r="2000" spans="1:12" hidden="1" x14ac:dyDescent="0.35">
      <c r="A2000" t="s">
        <v>3630</v>
      </c>
      <c r="B2000" t="s">
        <v>5</v>
      </c>
      <c r="C2000" t="s">
        <v>1732</v>
      </c>
      <c r="D2000" t="s">
        <v>6913</v>
      </c>
      <c r="E2000" t="s">
        <v>1710</v>
      </c>
      <c r="H2000" t="str">
        <f>INDEX('Vensim Variables'!$B:$B,MATCH(EPS!$B2000,'Vensim Variables'!$A:$A,0))</f>
        <v>g pollutant</v>
      </c>
      <c r="I2000" t="str">
        <f t="shared" si="62"/>
        <v>SOx</v>
      </c>
      <c r="J2000">
        <f>INDEX(NoSettings!$C:$C,MATCH(EPS!$A2000,NoSettings!$A:$A,0))</f>
        <v>0</v>
      </c>
      <c r="K2000">
        <f>INDEX(GWP!$C$2:$C$13,MATCH(EPS!I2000,GWP!$B$2:$B$13,0))</f>
        <v>0</v>
      </c>
      <c r="L2000" s="5">
        <f t="shared" si="63"/>
        <v>0</v>
      </c>
    </row>
    <row r="2001" spans="1:12" hidden="1" x14ac:dyDescent="0.35">
      <c r="A2001" t="s">
        <v>3631</v>
      </c>
      <c r="B2001" t="s">
        <v>5</v>
      </c>
      <c r="C2001" t="s">
        <v>1732</v>
      </c>
      <c r="D2001" t="s">
        <v>6913</v>
      </c>
      <c r="E2001" t="s">
        <v>1711</v>
      </c>
      <c r="H2001" t="str">
        <f>INDEX('Vensim Variables'!$B:$B,MATCH(EPS!$B2001,'Vensim Variables'!$A:$A,0))</f>
        <v>g pollutant</v>
      </c>
      <c r="I2001" t="str">
        <f t="shared" si="62"/>
        <v>BC</v>
      </c>
      <c r="J2001">
        <f>INDEX(NoSettings!$C:$C,MATCH(EPS!$A2001,NoSettings!$A:$A,0))</f>
        <v>0</v>
      </c>
      <c r="K2001">
        <f>INDEX(GWP!$C$2:$C$13,MATCH(EPS!I2001,GWP!$B$2:$B$13,0))</f>
        <v>0</v>
      </c>
      <c r="L2001" s="5">
        <f t="shared" si="63"/>
        <v>0</v>
      </c>
    </row>
    <row r="2002" spans="1:12" hidden="1" x14ac:dyDescent="0.35">
      <c r="A2002" t="s">
        <v>3632</v>
      </c>
      <c r="B2002" t="s">
        <v>5</v>
      </c>
      <c r="C2002" t="s">
        <v>1732</v>
      </c>
      <c r="D2002" t="s">
        <v>6913</v>
      </c>
      <c r="E2002" t="s">
        <v>1712</v>
      </c>
      <c r="H2002" t="str">
        <f>INDEX('Vensim Variables'!$B:$B,MATCH(EPS!$B2002,'Vensim Variables'!$A:$A,0))</f>
        <v>g pollutant</v>
      </c>
      <c r="I2002" t="str">
        <f t="shared" si="62"/>
        <v>OC</v>
      </c>
      <c r="J2002">
        <f>INDEX(NoSettings!$C:$C,MATCH(EPS!$A2002,NoSettings!$A:$A,0))</f>
        <v>0</v>
      </c>
      <c r="K2002">
        <f>INDEX(GWP!$C$2:$C$13,MATCH(EPS!I2002,GWP!$B$2:$B$13,0))</f>
        <v>0</v>
      </c>
      <c r="L2002" s="5">
        <f t="shared" si="63"/>
        <v>0</v>
      </c>
    </row>
    <row r="2003" spans="1:12" hidden="1" x14ac:dyDescent="0.35">
      <c r="A2003" t="s">
        <v>3633</v>
      </c>
      <c r="B2003" t="s">
        <v>5</v>
      </c>
      <c r="C2003" t="s">
        <v>1732</v>
      </c>
      <c r="D2003" t="s">
        <v>6913</v>
      </c>
      <c r="E2003" t="s">
        <v>1713</v>
      </c>
      <c r="H2003" t="str">
        <f>INDEX('Vensim Variables'!$B:$B,MATCH(EPS!$B2003,'Vensim Variables'!$A:$A,0))</f>
        <v>g pollutant</v>
      </c>
      <c r="I2003" t="str">
        <f t="shared" si="62"/>
        <v>CH4</v>
      </c>
      <c r="J2003">
        <f>INDEX(NoSettings!$C:$C,MATCH(EPS!$A2003,NoSettings!$A:$A,0))</f>
        <v>0</v>
      </c>
      <c r="K2003">
        <f>INDEX(GWP!$C$2:$C$13,MATCH(EPS!I2003,GWP!$B$2:$B$13,0))</f>
        <v>25</v>
      </c>
      <c r="L2003" s="5">
        <f t="shared" si="63"/>
        <v>0</v>
      </c>
    </row>
    <row r="2004" spans="1:12" hidden="1" x14ac:dyDescent="0.35">
      <c r="A2004" t="s">
        <v>3634</v>
      </c>
      <c r="B2004" t="s">
        <v>5</v>
      </c>
      <c r="C2004" t="s">
        <v>1732</v>
      </c>
      <c r="D2004" t="s">
        <v>6913</v>
      </c>
      <c r="E2004" t="s">
        <v>1714</v>
      </c>
      <c r="H2004" t="str">
        <f>INDEX('Vensim Variables'!$B:$B,MATCH(EPS!$B2004,'Vensim Variables'!$A:$A,0))</f>
        <v>g pollutant</v>
      </c>
      <c r="I2004" t="str">
        <f t="shared" si="62"/>
        <v>N2O</v>
      </c>
      <c r="J2004">
        <f>INDEX(NoSettings!$C:$C,MATCH(EPS!$A2004,NoSettings!$A:$A,0))</f>
        <v>0</v>
      </c>
      <c r="K2004">
        <f>INDEX(GWP!$C$2:$C$13,MATCH(EPS!I2004,GWP!$B$2:$B$13,0))</f>
        <v>298</v>
      </c>
      <c r="L2004" s="5">
        <f t="shared" si="63"/>
        <v>0</v>
      </c>
    </row>
    <row r="2005" spans="1:12" hidden="1" x14ac:dyDescent="0.35">
      <c r="A2005" t="s">
        <v>3635</v>
      </c>
      <c r="B2005" t="s">
        <v>5</v>
      </c>
      <c r="C2005" t="s">
        <v>1732</v>
      </c>
      <c r="D2005" t="s">
        <v>6913</v>
      </c>
      <c r="E2005" t="s">
        <v>1715</v>
      </c>
      <c r="H2005" t="str">
        <f>INDEX('Vensim Variables'!$B:$B,MATCH(EPS!$B2005,'Vensim Variables'!$A:$A,0))</f>
        <v>g pollutant</v>
      </c>
      <c r="I2005" t="str">
        <f t="shared" si="62"/>
        <v>F gases</v>
      </c>
      <c r="J2005">
        <f>INDEX(NoSettings!$C:$C,MATCH(EPS!$A2005,NoSettings!$A:$A,0))</f>
        <v>0</v>
      </c>
      <c r="K2005">
        <f>INDEX(GWP!$C$2:$C$13,MATCH(EPS!I2005,GWP!$B$2:$B$13,0))</f>
        <v>1</v>
      </c>
      <c r="L2005" s="5">
        <f t="shared" si="63"/>
        <v>0</v>
      </c>
    </row>
    <row r="2006" spans="1:12" hidden="1" x14ac:dyDescent="0.35">
      <c r="A2006" t="s">
        <v>3636</v>
      </c>
      <c r="B2006" t="s">
        <v>5</v>
      </c>
      <c r="C2006" t="s">
        <v>1732</v>
      </c>
      <c r="D2006" t="s">
        <v>6914</v>
      </c>
      <c r="E2006" t="s">
        <v>1702</v>
      </c>
      <c r="H2006" t="str">
        <f>INDEX('Vensim Variables'!$B:$B,MATCH(EPS!$B2006,'Vensim Variables'!$A:$A,0))</f>
        <v>g pollutant</v>
      </c>
      <c r="I2006" t="str">
        <f t="shared" si="62"/>
        <v>CO2</v>
      </c>
      <c r="J2006">
        <f>INDEX(NoSettings!$C:$C,MATCH(EPS!$A2006,NoSettings!$A:$A,0))</f>
        <v>0</v>
      </c>
      <c r="K2006">
        <f>INDEX(GWP!$C$2:$C$13,MATCH(EPS!I2006,GWP!$B$2:$B$13,0))</f>
        <v>1</v>
      </c>
      <c r="L2006" s="5">
        <f t="shared" si="63"/>
        <v>0</v>
      </c>
    </row>
    <row r="2007" spans="1:12" hidden="1" x14ac:dyDescent="0.35">
      <c r="A2007" t="s">
        <v>3637</v>
      </c>
      <c r="B2007" t="s">
        <v>5</v>
      </c>
      <c r="C2007" t="s">
        <v>1732</v>
      </c>
      <c r="D2007" t="s">
        <v>6914</v>
      </c>
      <c r="E2007" t="s">
        <v>1705</v>
      </c>
      <c r="H2007" t="str">
        <f>INDEX('Vensim Variables'!$B:$B,MATCH(EPS!$B2007,'Vensim Variables'!$A:$A,0))</f>
        <v>g pollutant</v>
      </c>
      <c r="I2007" t="str">
        <f t="shared" si="62"/>
        <v>VOC</v>
      </c>
      <c r="J2007">
        <f>INDEX(NoSettings!$C:$C,MATCH(EPS!$A2007,NoSettings!$A:$A,0))</f>
        <v>0</v>
      </c>
      <c r="K2007">
        <f>INDEX(GWP!$C$2:$C$13,MATCH(EPS!I2007,GWP!$B$2:$B$13,0))</f>
        <v>0</v>
      </c>
      <c r="L2007" s="5">
        <f t="shared" si="63"/>
        <v>0</v>
      </c>
    </row>
    <row r="2008" spans="1:12" hidden="1" x14ac:dyDescent="0.35">
      <c r="A2008" t="s">
        <v>3638</v>
      </c>
      <c r="B2008" t="s">
        <v>5</v>
      </c>
      <c r="C2008" t="s">
        <v>1732</v>
      </c>
      <c r="D2008" t="s">
        <v>6914</v>
      </c>
      <c r="E2008" t="s">
        <v>1706</v>
      </c>
      <c r="H2008" t="str">
        <f>INDEX('Vensim Variables'!$B:$B,MATCH(EPS!$B2008,'Vensim Variables'!$A:$A,0))</f>
        <v>g pollutant</v>
      </c>
      <c r="I2008" t="str">
        <f t="shared" si="62"/>
        <v>CO</v>
      </c>
      <c r="J2008">
        <f>INDEX(NoSettings!$C:$C,MATCH(EPS!$A2008,NoSettings!$A:$A,0))</f>
        <v>0</v>
      </c>
      <c r="K2008">
        <f>INDEX(GWP!$C$2:$C$13,MATCH(EPS!I2008,GWP!$B$2:$B$13,0))</f>
        <v>0</v>
      </c>
      <c r="L2008" s="5">
        <f t="shared" si="63"/>
        <v>0</v>
      </c>
    </row>
    <row r="2009" spans="1:12" hidden="1" x14ac:dyDescent="0.35">
      <c r="A2009" t="s">
        <v>3639</v>
      </c>
      <c r="B2009" t="s">
        <v>5</v>
      </c>
      <c r="C2009" t="s">
        <v>1732</v>
      </c>
      <c r="D2009" t="s">
        <v>6914</v>
      </c>
      <c r="E2009" t="s">
        <v>1707</v>
      </c>
      <c r="H2009" t="str">
        <f>INDEX('Vensim Variables'!$B:$B,MATCH(EPS!$B2009,'Vensim Variables'!$A:$A,0))</f>
        <v>g pollutant</v>
      </c>
      <c r="I2009" t="str">
        <f t="shared" si="62"/>
        <v>NOx</v>
      </c>
      <c r="J2009">
        <f>INDEX(NoSettings!$C:$C,MATCH(EPS!$A2009,NoSettings!$A:$A,0))</f>
        <v>0</v>
      </c>
      <c r="K2009">
        <f>INDEX(GWP!$C$2:$C$13,MATCH(EPS!I2009,GWP!$B$2:$B$13,0))</f>
        <v>0</v>
      </c>
      <c r="L2009" s="5">
        <f t="shared" si="63"/>
        <v>0</v>
      </c>
    </row>
    <row r="2010" spans="1:12" hidden="1" x14ac:dyDescent="0.35">
      <c r="A2010" t="s">
        <v>3640</v>
      </c>
      <c r="B2010" t="s">
        <v>5</v>
      </c>
      <c r="C2010" t="s">
        <v>1732</v>
      </c>
      <c r="D2010" t="s">
        <v>6914</v>
      </c>
      <c r="E2010" t="s">
        <v>1708</v>
      </c>
      <c r="H2010" t="str">
        <f>INDEX('Vensim Variables'!$B:$B,MATCH(EPS!$B2010,'Vensim Variables'!$A:$A,0))</f>
        <v>g pollutant</v>
      </c>
      <c r="I2010" t="str">
        <f t="shared" si="62"/>
        <v>PM10</v>
      </c>
      <c r="J2010">
        <f>INDEX(NoSettings!$C:$C,MATCH(EPS!$A2010,NoSettings!$A:$A,0))</f>
        <v>0</v>
      </c>
      <c r="K2010">
        <f>INDEX(GWP!$C$2:$C$13,MATCH(EPS!I2010,GWP!$B$2:$B$13,0))</f>
        <v>0</v>
      </c>
      <c r="L2010" s="5">
        <f t="shared" si="63"/>
        <v>0</v>
      </c>
    </row>
    <row r="2011" spans="1:12" hidden="1" x14ac:dyDescent="0.35">
      <c r="A2011" t="s">
        <v>3641</v>
      </c>
      <c r="B2011" t="s">
        <v>5</v>
      </c>
      <c r="C2011" t="s">
        <v>1732</v>
      </c>
      <c r="D2011" t="s">
        <v>6914</v>
      </c>
      <c r="E2011" t="s">
        <v>1709</v>
      </c>
      <c r="H2011" t="str">
        <f>INDEX('Vensim Variables'!$B:$B,MATCH(EPS!$B2011,'Vensim Variables'!$A:$A,0))</f>
        <v>g pollutant</v>
      </c>
      <c r="I2011" t="str">
        <f t="shared" si="62"/>
        <v>PM25</v>
      </c>
      <c r="J2011">
        <f>INDEX(NoSettings!$C:$C,MATCH(EPS!$A2011,NoSettings!$A:$A,0))</f>
        <v>0</v>
      </c>
      <c r="K2011">
        <f>INDEX(GWP!$C$2:$C$13,MATCH(EPS!I2011,GWP!$B$2:$B$13,0))</f>
        <v>0</v>
      </c>
      <c r="L2011" s="5">
        <f t="shared" si="63"/>
        <v>0</v>
      </c>
    </row>
    <row r="2012" spans="1:12" hidden="1" x14ac:dyDescent="0.35">
      <c r="A2012" t="s">
        <v>3642</v>
      </c>
      <c r="B2012" t="s">
        <v>5</v>
      </c>
      <c r="C2012" t="s">
        <v>1732</v>
      </c>
      <c r="D2012" t="s">
        <v>6914</v>
      </c>
      <c r="E2012" t="s">
        <v>1710</v>
      </c>
      <c r="H2012" t="str">
        <f>INDEX('Vensim Variables'!$B:$B,MATCH(EPS!$B2012,'Vensim Variables'!$A:$A,0))</f>
        <v>g pollutant</v>
      </c>
      <c r="I2012" t="str">
        <f t="shared" si="62"/>
        <v>SOx</v>
      </c>
      <c r="J2012">
        <f>INDEX(NoSettings!$C:$C,MATCH(EPS!$A2012,NoSettings!$A:$A,0))</f>
        <v>0</v>
      </c>
      <c r="K2012">
        <f>INDEX(GWP!$C$2:$C$13,MATCH(EPS!I2012,GWP!$B$2:$B$13,0))</f>
        <v>0</v>
      </c>
      <c r="L2012" s="5">
        <f t="shared" si="63"/>
        <v>0</v>
      </c>
    </row>
    <row r="2013" spans="1:12" hidden="1" x14ac:dyDescent="0.35">
      <c r="A2013" t="s">
        <v>3643</v>
      </c>
      <c r="B2013" t="s">
        <v>5</v>
      </c>
      <c r="C2013" t="s">
        <v>1732</v>
      </c>
      <c r="D2013" t="s">
        <v>6914</v>
      </c>
      <c r="E2013" t="s">
        <v>1711</v>
      </c>
      <c r="H2013" t="str">
        <f>INDEX('Vensim Variables'!$B:$B,MATCH(EPS!$B2013,'Vensim Variables'!$A:$A,0))</f>
        <v>g pollutant</v>
      </c>
      <c r="I2013" t="str">
        <f t="shared" si="62"/>
        <v>BC</v>
      </c>
      <c r="J2013">
        <f>INDEX(NoSettings!$C:$C,MATCH(EPS!$A2013,NoSettings!$A:$A,0))</f>
        <v>0</v>
      </c>
      <c r="K2013">
        <f>INDEX(GWP!$C$2:$C$13,MATCH(EPS!I2013,GWP!$B$2:$B$13,0))</f>
        <v>0</v>
      </c>
      <c r="L2013" s="5">
        <f t="shared" si="63"/>
        <v>0</v>
      </c>
    </row>
    <row r="2014" spans="1:12" hidden="1" x14ac:dyDescent="0.35">
      <c r="A2014" t="s">
        <v>3644</v>
      </c>
      <c r="B2014" t="s">
        <v>5</v>
      </c>
      <c r="C2014" t="s">
        <v>1732</v>
      </c>
      <c r="D2014" t="s">
        <v>6914</v>
      </c>
      <c r="E2014" t="s">
        <v>1712</v>
      </c>
      <c r="H2014" t="str">
        <f>INDEX('Vensim Variables'!$B:$B,MATCH(EPS!$B2014,'Vensim Variables'!$A:$A,0))</f>
        <v>g pollutant</v>
      </c>
      <c r="I2014" t="str">
        <f t="shared" si="62"/>
        <v>OC</v>
      </c>
      <c r="J2014">
        <f>INDEX(NoSettings!$C:$C,MATCH(EPS!$A2014,NoSettings!$A:$A,0))</f>
        <v>0</v>
      </c>
      <c r="K2014">
        <f>INDEX(GWP!$C$2:$C$13,MATCH(EPS!I2014,GWP!$B$2:$B$13,0))</f>
        <v>0</v>
      </c>
      <c r="L2014" s="5">
        <f t="shared" si="63"/>
        <v>0</v>
      </c>
    </row>
    <row r="2015" spans="1:12" hidden="1" x14ac:dyDescent="0.35">
      <c r="A2015" t="s">
        <v>3645</v>
      </c>
      <c r="B2015" t="s">
        <v>5</v>
      </c>
      <c r="C2015" t="s">
        <v>1732</v>
      </c>
      <c r="D2015" t="s">
        <v>6914</v>
      </c>
      <c r="E2015" t="s">
        <v>1713</v>
      </c>
      <c r="H2015" t="str">
        <f>INDEX('Vensim Variables'!$B:$B,MATCH(EPS!$B2015,'Vensim Variables'!$A:$A,0))</f>
        <v>g pollutant</v>
      </c>
      <c r="I2015" t="str">
        <f t="shared" si="62"/>
        <v>CH4</v>
      </c>
      <c r="J2015">
        <f>INDEX(NoSettings!$C:$C,MATCH(EPS!$A2015,NoSettings!$A:$A,0))</f>
        <v>0</v>
      </c>
      <c r="K2015">
        <f>INDEX(GWP!$C$2:$C$13,MATCH(EPS!I2015,GWP!$B$2:$B$13,0))</f>
        <v>25</v>
      </c>
      <c r="L2015" s="5">
        <f t="shared" si="63"/>
        <v>0</v>
      </c>
    </row>
    <row r="2016" spans="1:12" hidden="1" x14ac:dyDescent="0.35">
      <c r="A2016" t="s">
        <v>3646</v>
      </c>
      <c r="B2016" t="s">
        <v>5</v>
      </c>
      <c r="C2016" t="s">
        <v>1732</v>
      </c>
      <c r="D2016" t="s">
        <v>6914</v>
      </c>
      <c r="E2016" t="s">
        <v>1714</v>
      </c>
      <c r="H2016" t="str">
        <f>INDEX('Vensim Variables'!$B:$B,MATCH(EPS!$B2016,'Vensim Variables'!$A:$A,0))</f>
        <v>g pollutant</v>
      </c>
      <c r="I2016" t="str">
        <f t="shared" si="62"/>
        <v>N2O</v>
      </c>
      <c r="J2016">
        <f>INDEX(NoSettings!$C:$C,MATCH(EPS!$A2016,NoSettings!$A:$A,0))</f>
        <v>0</v>
      </c>
      <c r="K2016">
        <f>INDEX(GWP!$C$2:$C$13,MATCH(EPS!I2016,GWP!$B$2:$B$13,0))</f>
        <v>298</v>
      </c>
      <c r="L2016" s="5">
        <f t="shared" si="63"/>
        <v>0</v>
      </c>
    </row>
    <row r="2017" spans="1:12" hidden="1" x14ac:dyDescent="0.35">
      <c r="A2017" t="s">
        <v>3647</v>
      </c>
      <c r="B2017" t="s">
        <v>5</v>
      </c>
      <c r="C2017" t="s">
        <v>1732</v>
      </c>
      <c r="D2017" t="s">
        <v>6914</v>
      </c>
      <c r="E2017" t="s">
        <v>1715</v>
      </c>
      <c r="H2017" t="str">
        <f>INDEX('Vensim Variables'!$B:$B,MATCH(EPS!$B2017,'Vensim Variables'!$A:$A,0))</f>
        <v>g pollutant</v>
      </c>
      <c r="I2017" t="str">
        <f t="shared" si="62"/>
        <v>F gases</v>
      </c>
      <c r="J2017">
        <f>INDEX(NoSettings!$C:$C,MATCH(EPS!$A2017,NoSettings!$A:$A,0))</f>
        <v>0</v>
      </c>
      <c r="K2017">
        <f>INDEX(GWP!$C$2:$C$13,MATCH(EPS!I2017,GWP!$B$2:$B$13,0))</f>
        <v>1</v>
      </c>
      <c r="L2017" s="5">
        <f t="shared" si="63"/>
        <v>0</v>
      </c>
    </row>
    <row r="2018" spans="1:12" hidden="1" x14ac:dyDescent="0.35">
      <c r="A2018" t="s">
        <v>3648</v>
      </c>
      <c r="B2018" t="s">
        <v>5</v>
      </c>
      <c r="C2018" t="s">
        <v>1732</v>
      </c>
      <c r="D2018" t="s">
        <v>6915</v>
      </c>
      <c r="E2018" t="s">
        <v>1702</v>
      </c>
      <c r="H2018" t="str">
        <f>INDEX('Vensim Variables'!$B:$B,MATCH(EPS!$B2018,'Vensim Variables'!$A:$A,0))</f>
        <v>g pollutant</v>
      </c>
      <c r="I2018" t="str">
        <f t="shared" si="62"/>
        <v>CO2</v>
      </c>
      <c r="J2018">
        <f>INDEX(NoSettings!$C:$C,MATCH(EPS!$A2018,NoSettings!$A:$A,0))</f>
        <v>0</v>
      </c>
      <c r="K2018">
        <f>INDEX(GWP!$C$2:$C$13,MATCH(EPS!I2018,GWP!$B$2:$B$13,0))</f>
        <v>1</v>
      </c>
      <c r="L2018" s="5">
        <f t="shared" si="63"/>
        <v>0</v>
      </c>
    </row>
    <row r="2019" spans="1:12" hidden="1" x14ac:dyDescent="0.35">
      <c r="A2019" t="s">
        <v>3649</v>
      </c>
      <c r="B2019" t="s">
        <v>5</v>
      </c>
      <c r="C2019" t="s">
        <v>1732</v>
      </c>
      <c r="D2019" t="s">
        <v>6915</v>
      </c>
      <c r="E2019" t="s">
        <v>1705</v>
      </c>
      <c r="H2019" t="str">
        <f>INDEX('Vensim Variables'!$B:$B,MATCH(EPS!$B2019,'Vensim Variables'!$A:$A,0))</f>
        <v>g pollutant</v>
      </c>
      <c r="I2019" t="str">
        <f t="shared" si="62"/>
        <v>VOC</v>
      </c>
      <c r="J2019">
        <f>INDEX(NoSettings!$C:$C,MATCH(EPS!$A2019,NoSettings!$A:$A,0))</f>
        <v>0</v>
      </c>
      <c r="K2019">
        <f>INDEX(GWP!$C$2:$C$13,MATCH(EPS!I2019,GWP!$B$2:$B$13,0))</f>
        <v>0</v>
      </c>
      <c r="L2019" s="5">
        <f t="shared" si="63"/>
        <v>0</v>
      </c>
    </row>
    <row r="2020" spans="1:12" hidden="1" x14ac:dyDescent="0.35">
      <c r="A2020" t="s">
        <v>3650</v>
      </c>
      <c r="B2020" t="s">
        <v>5</v>
      </c>
      <c r="C2020" t="s">
        <v>1732</v>
      </c>
      <c r="D2020" t="s">
        <v>6915</v>
      </c>
      <c r="E2020" t="s">
        <v>1706</v>
      </c>
      <c r="H2020" t="str">
        <f>INDEX('Vensim Variables'!$B:$B,MATCH(EPS!$B2020,'Vensim Variables'!$A:$A,0))</f>
        <v>g pollutant</v>
      </c>
      <c r="I2020" t="str">
        <f t="shared" si="62"/>
        <v>CO</v>
      </c>
      <c r="J2020">
        <f>INDEX(NoSettings!$C:$C,MATCH(EPS!$A2020,NoSettings!$A:$A,0))</f>
        <v>0</v>
      </c>
      <c r="K2020">
        <f>INDEX(GWP!$C$2:$C$13,MATCH(EPS!I2020,GWP!$B$2:$B$13,0))</f>
        <v>0</v>
      </c>
      <c r="L2020" s="5">
        <f t="shared" si="63"/>
        <v>0</v>
      </c>
    </row>
    <row r="2021" spans="1:12" hidden="1" x14ac:dyDescent="0.35">
      <c r="A2021" t="s">
        <v>3651</v>
      </c>
      <c r="B2021" t="s">
        <v>5</v>
      </c>
      <c r="C2021" t="s">
        <v>1732</v>
      </c>
      <c r="D2021" t="s">
        <v>6915</v>
      </c>
      <c r="E2021" t="s">
        <v>1707</v>
      </c>
      <c r="H2021" t="str">
        <f>INDEX('Vensim Variables'!$B:$B,MATCH(EPS!$B2021,'Vensim Variables'!$A:$A,0))</f>
        <v>g pollutant</v>
      </c>
      <c r="I2021" t="str">
        <f t="shared" si="62"/>
        <v>NOx</v>
      </c>
      <c r="J2021">
        <f>INDEX(NoSettings!$C:$C,MATCH(EPS!$A2021,NoSettings!$A:$A,0))</f>
        <v>0</v>
      </c>
      <c r="K2021">
        <f>INDEX(GWP!$C$2:$C$13,MATCH(EPS!I2021,GWP!$B$2:$B$13,0))</f>
        <v>0</v>
      </c>
      <c r="L2021" s="5">
        <f t="shared" si="63"/>
        <v>0</v>
      </c>
    </row>
    <row r="2022" spans="1:12" hidden="1" x14ac:dyDescent="0.35">
      <c r="A2022" t="s">
        <v>3652</v>
      </c>
      <c r="B2022" t="s">
        <v>5</v>
      </c>
      <c r="C2022" t="s">
        <v>1732</v>
      </c>
      <c r="D2022" t="s">
        <v>6915</v>
      </c>
      <c r="E2022" t="s">
        <v>1708</v>
      </c>
      <c r="H2022" t="str">
        <f>INDEX('Vensim Variables'!$B:$B,MATCH(EPS!$B2022,'Vensim Variables'!$A:$A,0))</f>
        <v>g pollutant</v>
      </c>
      <c r="I2022" t="str">
        <f t="shared" si="62"/>
        <v>PM10</v>
      </c>
      <c r="J2022">
        <f>INDEX(NoSettings!$C:$C,MATCH(EPS!$A2022,NoSettings!$A:$A,0))</f>
        <v>0</v>
      </c>
      <c r="K2022">
        <f>INDEX(GWP!$C$2:$C$13,MATCH(EPS!I2022,GWP!$B$2:$B$13,0))</f>
        <v>0</v>
      </c>
      <c r="L2022" s="5">
        <f t="shared" si="63"/>
        <v>0</v>
      </c>
    </row>
    <row r="2023" spans="1:12" hidden="1" x14ac:dyDescent="0.35">
      <c r="A2023" t="s">
        <v>3653</v>
      </c>
      <c r="B2023" t="s">
        <v>5</v>
      </c>
      <c r="C2023" t="s">
        <v>1732</v>
      </c>
      <c r="D2023" t="s">
        <v>6915</v>
      </c>
      <c r="E2023" t="s">
        <v>1709</v>
      </c>
      <c r="H2023" t="str">
        <f>INDEX('Vensim Variables'!$B:$B,MATCH(EPS!$B2023,'Vensim Variables'!$A:$A,0))</f>
        <v>g pollutant</v>
      </c>
      <c r="I2023" t="str">
        <f t="shared" si="62"/>
        <v>PM25</v>
      </c>
      <c r="J2023">
        <f>INDEX(NoSettings!$C:$C,MATCH(EPS!$A2023,NoSettings!$A:$A,0))</f>
        <v>0</v>
      </c>
      <c r="K2023">
        <f>INDEX(GWP!$C$2:$C$13,MATCH(EPS!I2023,GWP!$B$2:$B$13,0))</f>
        <v>0</v>
      </c>
      <c r="L2023" s="5">
        <f t="shared" si="63"/>
        <v>0</v>
      </c>
    </row>
    <row r="2024" spans="1:12" hidden="1" x14ac:dyDescent="0.35">
      <c r="A2024" t="s">
        <v>3654</v>
      </c>
      <c r="B2024" t="s">
        <v>5</v>
      </c>
      <c r="C2024" t="s">
        <v>1732</v>
      </c>
      <c r="D2024" t="s">
        <v>6915</v>
      </c>
      <c r="E2024" t="s">
        <v>1710</v>
      </c>
      <c r="H2024" t="str">
        <f>INDEX('Vensim Variables'!$B:$B,MATCH(EPS!$B2024,'Vensim Variables'!$A:$A,0))</f>
        <v>g pollutant</v>
      </c>
      <c r="I2024" t="str">
        <f t="shared" si="62"/>
        <v>SOx</v>
      </c>
      <c r="J2024">
        <f>INDEX(NoSettings!$C:$C,MATCH(EPS!$A2024,NoSettings!$A:$A,0))</f>
        <v>0</v>
      </c>
      <c r="K2024">
        <f>INDEX(GWP!$C$2:$C$13,MATCH(EPS!I2024,GWP!$B$2:$B$13,0))</f>
        <v>0</v>
      </c>
      <c r="L2024" s="5">
        <f t="shared" si="63"/>
        <v>0</v>
      </c>
    </row>
    <row r="2025" spans="1:12" hidden="1" x14ac:dyDescent="0.35">
      <c r="A2025" t="s">
        <v>3655</v>
      </c>
      <c r="B2025" t="s">
        <v>5</v>
      </c>
      <c r="C2025" t="s">
        <v>1732</v>
      </c>
      <c r="D2025" t="s">
        <v>6915</v>
      </c>
      <c r="E2025" t="s">
        <v>1711</v>
      </c>
      <c r="H2025" t="str">
        <f>INDEX('Vensim Variables'!$B:$B,MATCH(EPS!$B2025,'Vensim Variables'!$A:$A,0))</f>
        <v>g pollutant</v>
      </c>
      <c r="I2025" t="str">
        <f t="shared" si="62"/>
        <v>BC</v>
      </c>
      <c r="J2025">
        <f>INDEX(NoSettings!$C:$C,MATCH(EPS!$A2025,NoSettings!$A:$A,0))</f>
        <v>0</v>
      </c>
      <c r="K2025">
        <f>INDEX(GWP!$C$2:$C$13,MATCH(EPS!I2025,GWP!$B$2:$B$13,0))</f>
        <v>0</v>
      </c>
      <c r="L2025" s="5">
        <f t="shared" si="63"/>
        <v>0</v>
      </c>
    </row>
    <row r="2026" spans="1:12" hidden="1" x14ac:dyDescent="0.35">
      <c r="A2026" t="s">
        <v>3656</v>
      </c>
      <c r="B2026" t="s">
        <v>5</v>
      </c>
      <c r="C2026" t="s">
        <v>1732</v>
      </c>
      <c r="D2026" t="s">
        <v>6915</v>
      </c>
      <c r="E2026" t="s">
        <v>1712</v>
      </c>
      <c r="H2026" t="str">
        <f>INDEX('Vensim Variables'!$B:$B,MATCH(EPS!$B2026,'Vensim Variables'!$A:$A,0))</f>
        <v>g pollutant</v>
      </c>
      <c r="I2026" t="str">
        <f t="shared" si="62"/>
        <v>OC</v>
      </c>
      <c r="J2026">
        <f>INDEX(NoSettings!$C:$C,MATCH(EPS!$A2026,NoSettings!$A:$A,0))</f>
        <v>0</v>
      </c>
      <c r="K2026">
        <f>INDEX(GWP!$C$2:$C$13,MATCH(EPS!I2026,GWP!$B$2:$B$13,0))</f>
        <v>0</v>
      </c>
      <c r="L2026" s="5">
        <f t="shared" si="63"/>
        <v>0</v>
      </c>
    </row>
    <row r="2027" spans="1:12" hidden="1" x14ac:dyDescent="0.35">
      <c r="A2027" t="s">
        <v>3657</v>
      </c>
      <c r="B2027" t="s">
        <v>5</v>
      </c>
      <c r="C2027" t="s">
        <v>1732</v>
      </c>
      <c r="D2027" t="s">
        <v>6915</v>
      </c>
      <c r="E2027" t="s">
        <v>1713</v>
      </c>
      <c r="H2027" t="str">
        <f>INDEX('Vensim Variables'!$B:$B,MATCH(EPS!$B2027,'Vensim Variables'!$A:$A,0))</f>
        <v>g pollutant</v>
      </c>
      <c r="I2027" t="str">
        <f t="shared" si="62"/>
        <v>CH4</v>
      </c>
      <c r="J2027">
        <f>INDEX(NoSettings!$C:$C,MATCH(EPS!$A2027,NoSettings!$A:$A,0))</f>
        <v>0</v>
      </c>
      <c r="K2027">
        <f>INDEX(GWP!$C$2:$C$13,MATCH(EPS!I2027,GWP!$B$2:$B$13,0))</f>
        <v>25</v>
      </c>
      <c r="L2027" s="5">
        <f t="shared" si="63"/>
        <v>0</v>
      </c>
    </row>
    <row r="2028" spans="1:12" hidden="1" x14ac:dyDescent="0.35">
      <c r="A2028" t="s">
        <v>3658</v>
      </c>
      <c r="B2028" t="s">
        <v>5</v>
      </c>
      <c r="C2028" t="s">
        <v>1732</v>
      </c>
      <c r="D2028" t="s">
        <v>6915</v>
      </c>
      <c r="E2028" t="s">
        <v>1714</v>
      </c>
      <c r="H2028" t="str">
        <f>INDEX('Vensim Variables'!$B:$B,MATCH(EPS!$B2028,'Vensim Variables'!$A:$A,0))</f>
        <v>g pollutant</v>
      </c>
      <c r="I2028" t="str">
        <f t="shared" si="62"/>
        <v>N2O</v>
      </c>
      <c r="J2028">
        <f>INDEX(NoSettings!$C:$C,MATCH(EPS!$A2028,NoSettings!$A:$A,0))</f>
        <v>0</v>
      </c>
      <c r="K2028">
        <f>INDEX(GWP!$C$2:$C$13,MATCH(EPS!I2028,GWP!$B$2:$B$13,0))</f>
        <v>298</v>
      </c>
      <c r="L2028" s="5">
        <f t="shared" si="63"/>
        <v>0</v>
      </c>
    </row>
    <row r="2029" spans="1:12" hidden="1" x14ac:dyDescent="0.35">
      <c r="A2029" t="s">
        <v>3659</v>
      </c>
      <c r="B2029" t="s">
        <v>5</v>
      </c>
      <c r="C2029" t="s">
        <v>1732</v>
      </c>
      <c r="D2029" t="s">
        <v>6915</v>
      </c>
      <c r="E2029" t="s">
        <v>1715</v>
      </c>
      <c r="H2029" t="str">
        <f>INDEX('Vensim Variables'!$B:$B,MATCH(EPS!$B2029,'Vensim Variables'!$A:$A,0))</f>
        <v>g pollutant</v>
      </c>
      <c r="I2029" t="str">
        <f t="shared" si="62"/>
        <v>F gases</v>
      </c>
      <c r="J2029">
        <f>INDEX(NoSettings!$C:$C,MATCH(EPS!$A2029,NoSettings!$A:$A,0))</f>
        <v>0</v>
      </c>
      <c r="K2029">
        <f>INDEX(GWP!$C$2:$C$13,MATCH(EPS!I2029,GWP!$B$2:$B$13,0))</f>
        <v>1</v>
      </c>
      <c r="L2029" s="5">
        <f t="shared" si="63"/>
        <v>0</v>
      </c>
    </row>
    <row r="2030" spans="1:12" hidden="1" x14ac:dyDescent="0.35">
      <c r="A2030" t="s">
        <v>3660</v>
      </c>
      <c r="B2030" t="s">
        <v>5</v>
      </c>
      <c r="C2030" t="s">
        <v>1732</v>
      </c>
      <c r="D2030" t="s">
        <v>6916</v>
      </c>
      <c r="E2030" t="s">
        <v>1702</v>
      </c>
      <c r="H2030" t="str">
        <f>INDEX('Vensim Variables'!$B:$B,MATCH(EPS!$B2030,'Vensim Variables'!$A:$A,0))</f>
        <v>g pollutant</v>
      </c>
      <c r="I2030" t="str">
        <f t="shared" si="62"/>
        <v>CO2</v>
      </c>
      <c r="J2030">
        <f>INDEX(NoSettings!$C:$C,MATCH(EPS!$A2030,NoSettings!$A:$A,0))</f>
        <v>0</v>
      </c>
      <c r="K2030">
        <f>INDEX(GWP!$C$2:$C$13,MATCH(EPS!I2030,GWP!$B$2:$B$13,0))</f>
        <v>1</v>
      </c>
      <c r="L2030" s="5">
        <f t="shared" si="63"/>
        <v>0</v>
      </c>
    </row>
    <row r="2031" spans="1:12" hidden="1" x14ac:dyDescent="0.35">
      <c r="A2031" t="s">
        <v>3661</v>
      </c>
      <c r="B2031" t="s">
        <v>5</v>
      </c>
      <c r="C2031" t="s">
        <v>1732</v>
      </c>
      <c r="D2031" t="s">
        <v>6916</v>
      </c>
      <c r="E2031" t="s">
        <v>1705</v>
      </c>
      <c r="H2031" t="str">
        <f>INDEX('Vensim Variables'!$B:$B,MATCH(EPS!$B2031,'Vensim Variables'!$A:$A,0))</f>
        <v>g pollutant</v>
      </c>
      <c r="I2031" t="str">
        <f t="shared" si="62"/>
        <v>VOC</v>
      </c>
      <c r="J2031">
        <f>INDEX(NoSettings!$C:$C,MATCH(EPS!$A2031,NoSettings!$A:$A,0))</f>
        <v>0</v>
      </c>
      <c r="K2031">
        <f>INDEX(GWP!$C$2:$C$13,MATCH(EPS!I2031,GWP!$B$2:$B$13,0))</f>
        <v>0</v>
      </c>
      <c r="L2031" s="5">
        <f t="shared" si="63"/>
        <v>0</v>
      </c>
    </row>
    <row r="2032" spans="1:12" hidden="1" x14ac:dyDescent="0.35">
      <c r="A2032" t="s">
        <v>3662</v>
      </c>
      <c r="B2032" t="s">
        <v>5</v>
      </c>
      <c r="C2032" t="s">
        <v>1732</v>
      </c>
      <c r="D2032" t="s">
        <v>6916</v>
      </c>
      <c r="E2032" t="s">
        <v>1706</v>
      </c>
      <c r="H2032" t="str">
        <f>INDEX('Vensim Variables'!$B:$B,MATCH(EPS!$B2032,'Vensim Variables'!$A:$A,0))</f>
        <v>g pollutant</v>
      </c>
      <c r="I2032" t="str">
        <f t="shared" si="62"/>
        <v>CO</v>
      </c>
      <c r="J2032">
        <f>INDEX(NoSettings!$C:$C,MATCH(EPS!$A2032,NoSettings!$A:$A,0))</f>
        <v>0</v>
      </c>
      <c r="K2032">
        <f>INDEX(GWP!$C$2:$C$13,MATCH(EPS!I2032,GWP!$B$2:$B$13,0))</f>
        <v>0</v>
      </c>
      <c r="L2032" s="5">
        <f t="shared" si="63"/>
        <v>0</v>
      </c>
    </row>
    <row r="2033" spans="1:12" hidden="1" x14ac:dyDescent="0.35">
      <c r="A2033" t="s">
        <v>3663</v>
      </c>
      <c r="B2033" t="s">
        <v>5</v>
      </c>
      <c r="C2033" t="s">
        <v>1732</v>
      </c>
      <c r="D2033" t="s">
        <v>6916</v>
      </c>
      <c r="E2033" t="s">
        <v>1707</v>
      </c>
      <c r="H2033" t="str">
        <f>INDEX('Vensim Variables'!$B:$B,MATCH(EPS!$B2033,'Vensim Variables'!$A:$A,0))</f>
        <v>g pollutant</v>
      </c>
      <c r="I2033" t="str">
        <f t="shared" si="62"/>
        <v>NOx</v>
      </c>
      <c r="J2033">
        <f>INDEX(NoSettings!$C:$C,MATCH(EPS!$A2033,NoSettings!$A:$A,0))</f>
        <v>0</v>
      </c>
      <c r="K2033">
        <f>INDEX(GWP!$C$2:$C$13,MATCH(EPS!I2033,GWP!$B$2:$B$13,0))</f>
        <v>0</v>
      </c>
      <c r="L2033" s="5">
        <f t="shared" si="63"/>
        <v>0</v>
      </c>
    </row>
    <row r="2034" spans="1:12" hidden="1" x14ac:dyDescent="0.35">
      <c r="A2034" t="s">
        <v>3664</v>
      </c>
      <c r="B2034" t="s">
        <v>5</v>
      </c>
      <c r="C2034" t="s">
        <v>1732</v>
      </c>
      <c r="D2034" t="s">
        <v>6916</v>
      </c>
      <c r="E2034" t="s">
        <v>1708</v>
      </c>
      <c r="H2034" t="str">
        <f>INDEX('Vensim Variables'!$B:$B,MATCH(EPS!$B2034,'Vensim Variables'!$A:$A,0))</f>
        <v>g pollutant</v>
      </c>
      <c r="I2034" t="str">
        <f t="shared" si="62"/>
        <v>PM10</v>
      </c>
      <c r="J2034">
        <f>INDEX(NoSettings!$C:$C,MATCH(EPS!$A2034,NoSettings!$A:$A,0))</f>
        <v>0</v>
      </c>
      <c r="K2034">
        <f>INDEX(GWP!$C$2:$C$13,MATCH(EPS!I2034,GWP!$B$2:$B$13,0))</f>
        <v>0</v>
      </c>
      <c r="L2034" s="5">
        <f t="shared" si="63"/>
        <v>0</v>
      </c>
    </row>
    <row r="2035" spans="1:12" hidden="1" x14ac:dyDescent="0.35">
      <c r="A2035" t="s">
        <v>3665</v>
      </c>
      <c r="B2035" t="s">
        <v>5</v>
      </c>
      <c r="C2035" t="s">
        <v>1732</v>
      </c>
      <c r="D2035" t="s">
        <v>6916</v>
      </c>
      <c r="E2035" t="s">
        <v>1709</v>
      </c>
      <c r="H2035" t="str">
        <f>INDEX('Vensim Variables'!$B:$B,MATCH(EPS!$B2035,'Vensim Variables'!$A:$A,0))</f>
        <v>g pollutant</v>
      </c>
      <c r="I2035" t="str">
        <f t="shared" si="62"/>
        <v>PM25</v>
      </c>
      <c r="J2035">
        <f>INDEX(NoSettings!$C:$C,MATCH(EPS!$A2035,NoSettings!$A:$A,0))</f>
        <v>0</v>
      </c>
      <c r="K2035">
        <f>INDEX(GWP!$C$2:$C$13,MATCH(EPS!I2035,GWP!$B$2:$B$13,0))</f>
        <v>0</v>
      </c>
      <c r="L2035" s="5">
        <f t="shared" si="63"/>
        <v>0</v>
      </c>
    </row>
    <row r="2036" spans="1:12" hidden="1" x14ac:dyDescent="0.35">
      <c r="A2036" t="s">
        <v>3666</v>
      </c>
      <c r="B2036" t="s">
        <v>5</v>
      </c>
      <c r="C2036" t="s">
        <v>1732</v>
      </c>
      <c r="D2036" t="s">
        <v>6916</v>
      </c>
      <c r="E2036" t="s">
        <v>1710</v>
      </c>
      <c r="H2036" t="str">
        <f>INDEX('Vensim Variables'!$B:$B,MATCH(EPS!$B2036,'Vensim Variables'!$A:$A,0))</f>
        <v>g pollutant</v>
      </c>
      <c r="I2036" t="str">
        <f t="shared" si="62"/>
        <v>SOx</v>
      </c>
      <c r="J2036">
        <f>INDEX(NoSettings!$C:$C,MATCH(EPS!$A2036,NoSettings!$A:$A,0))</f>
        <v>0</v>
      </c>
      <c r="K2036">
        <f>INDEX(GWP!$C$2:$C$13,MATCH(EPS!I2036,GWP!$B$2:$B$13,0))</f>
        <v>0</v>
      </c>
      <c r="L2036" s="5">
        <f t="shared" si="63"/>
        <v>0</v>
      </c>
    </row>
    <row r="2037" spans="1:12" hidden="1" x14ac:dyDescent="0.35">
      <c r="A2037" t="s">
        <v>3667</v>
      </c>
      <c r="B2037" t="s">
        <v>5</v>
      </c>
      <c r="C2037" t="s">
        <v>1732</v>
      </c>
      <c r="D2037" t="s">
        <v>6916</v>
      </c>
      <c r="E2037" t="s">
        <v>1711</v>
      </c>
      <c r="H2037" t="str">
        <f>INDEX('Vensim Variables'!$B:$B,MATCH(EPS!$B2037,'Vensim Variables'!$A:$A,0))</f>
        <v>g pollutant</v>
      </c>
      <c r="I2037" t="str">
        <f t="shared" si="62"/>
        <v>BC</v>
      </c>
      <c r="J2037">
        <f>INDEX(NoSettings!$C:$C,MATCH(EPS!$A2037,NoSettings!$A:$A,0))</f>
        <v>0</v>
      </c>
      <c r="K2037">
        <f>INDEX(GWP!$C$2:$C$13,MATCH(EPS!I2037,GWP!$B$2:$B$13,0))</f>
        <v>0</v>
      </c>
      <c r="L2037" s="5">
        <f t="shared" si="63"/>
        <v>0</v>
      </c>
    </row>
    <row r="2038" spans="1:12" hidden="1" x14ac:dyDescent="0.35">
      <c r="A2038" t="s">
        <v>3668</v>
      </c>
      <c r="B2038" t="s">
        <v>5</v>
      </c>
      <c r="C2038" t="s">
        <v>1732</v>
      </c>
      <c r="D2038" t="s">
        <v>6916</v>
      </c>
      <c r="E2038" t="s">
        <v>1712</v>
      </c>
      <c r="H2038" t="str">
        <f>INDEX('Vensim Variables'!$B:$B,MATCH(EPS!$B2038,'Vensim Variables'!$A:$A,0))</f>
        <v>g pollutant</v>
      </c>
      <c r="I2038" t="str">
        <f t="shared" si="62"/>
        <v>OC</v>
      </c>
      <c r="J2038">
        <f>INDEX(NoSettings!$C:$C,MATCH(EPS!$A2038,NoSettings!$A:$A,0))</f>
        <v>0</v>
      </c>
      <c r="K2038">
        <f>INDEX(GWP!$C$2:$C$13,MATCH(EPS!I2038,GWP!$B$2:$B$13,0))</f>
        <v>0</v>
      </c>
      <c r="L2038" s="5">
        <f t="shared" si="63"/>
        <v>0</v>
      </c>
    </row>
    <row r="2039" spans="1:12" hidden="1" x14ac:dyDescent="0.35">
      <c r="A2039" t="s">
        <v>3669</v>
      </c>
      <c r="B2039" t="s">
        <v>5</v>
      </c>
      <c r="C2039" t="s">
        <v>1732</v>
      </c>
      <c r="D2039" t="s">
        <v>6916</v>
      </c>
      <c r="E2039" t="s">
        <v>1713</v>
      </c>
      <c r="H2039" t="str">
        <f>INDEX('Vensim Variables'!$B:$B,MATCH(EPS!$B2039,'Vensim Variables'!$A:$A,0))</f>
        <v>g pollutant</v>
      </c>
      <c r="I2039" t="str">
        <f t="shared" si="62"/>
        <v>CH4</v>
      </c>
      <c r="J2039">
        <f>INDEX(NoSettings!$C:$C,MATCH(EPS!$A2039,NoSettings!$A:$A,0))</f>
        <v>0</v>
      </c>
      <c r="K2039">
        <f>INDEX(GWP!$C$2:$C$13,MATCH(EPS!I2039,GWP!$B$2:$B$13,0))</f>
        <v>25</v>
      </c>
      <c r="L2039" s="5">
        <f t="shared" si="63"/>
        <v>0</v>
      </c>
    </row>
    <row r="2040" spans="1:12" hidden="1" x14ac:dyDescent="0.35">
      <c r="A2040" t="s">
        <v>3670</v>
      </c>
      <c r="B2040" t="s">
        <v>5</v>
      </c>
      <c r="C2040" t="s">
        <v>1732</v>
      </c>
      <c r="D2040" t="s">
        <v>6916</v>
      </c>
      <c r="E2040" t="s">
        <v>1714</v>
      </c>
      <c r="H2040" t="str">
        <f>INDEX('Vensim Variables'!$B:$B,MATCH(EPS!$B2040,'Vensim Variables'!$A:$A,0))</f>
        <v>g pollutant</v>
      </c>
      <c r="I2040" t="str">
        <f t="shared" si="62"/>
        <v>N2O</v>
      </c>
      <c r="J2040">
        <f>INDEX(NoSettings!$C:$C,MATCH(EPS!$A2040,NoSettings!$A:$A,0))</f>
        <v>0</v>
      </c>
      <c r="K2040">
        <f>INDEX(GWP!$C$2:$C$13,MATCH(EPS!I2040,GWP!$B$2:$B$13,0))</f>
        <v>298</v>
      </c>
      <c r="L2040" s="5">
        <f t="shared" si="63"/>
        <v>0</v>
      </c>
    </row>
    <row r="2041" spans="1:12" hidden="1" x14ac:dyDescent="0.35">
      <c r="A2041" t="s">
        <v>3671</v>
      </c>
      <c r="B2041" t="s">
        <v>5</v>
      </c>
      <c r="C2041" t="s">
        <v>1732</v>
      </c>
      <c r="D2041" t="s">
        <v>6916</v>
      </c>
      <c r="E2041" t="s">
        <v>1715</v>
      </c>
      <c r="H2041" t="str">
        <f>INDEX('Vensim Variables'!$B:$B,MATCH(EPS!$B2041,'Vensim Variables'!$A:$A,0))</f>
        <v>g pollutant</v>
      </c>
      <c r="I2041" t="str">
        <f t="shared" si="62"/>
        <v>F gases</v>
      </c>
      <c r="J2041">
        <f>INDEX(NoSettings!$C:$C,MATCH(EPS!$A2041,NoSettings!$A:$A,0))</f>
        <v>0</v>
      </c>
      <c r="K2041">
        <f>INDEX(GWP!$C$2:$C$13,MATCH(EPS!I2041,GWP!$B$2:$B$13,0))</f>
        <v>1</v>
      </c>
      <c r="L2041" s="5">
        <f t="shared" si="63"/>
        <v>0</v>
      </c>
    </row>
    <row r="2042" spans="1:12" hidden="1" x14ac:dyDescent="0.35">
      <c r="A2042" t="s">
        <v>3672</v>
      </c>
      <c r="B2042" t="s">
        <v>5</v>
      </c>
      <c r="C2042" t="s">
        <v>1732</v>
      </c>
      <c r="D2042" t="s">
        <v>6917</v>
      </c>
      <c r="E2042" t="s">
        <v>1702</v>
      </c>
      <c r="H2042" t="str">
        <f>INDEX('Vensim Variables'!$B:$B,MATCH(EPS!$B2042,'Vensim Variables'!$A:$A,0))</f>
        <v>g pollutant</v>
      </c>
      <c r="I2042" t="str">
        <f t="shared" si="62"/>
        <v>CO2</v>
      </c>
      <c r="J2042">
        <f>INDEX(NoSettings!$C:$C,MATCH(EPS!$A2042,NoSettings!$A:$A,0))</f>
        <v>0</v>
      </c>
      <c r="K2042">
        <f>INDEX(GWP!$C$2:$C$13,MATCH(EPS!I2042,GWP!$B$2:$B$13,0))</f>
        <v>1</v>
      </c>
      <c r="L2042" s="5">
        <f t="shared" si="63"/>
        <v>0</v>
      </c>
    </row>
    <row r="2043" spans="1:12" hidden="1" x14ac:dyDescent="0.35">
      <c r="A2043" t="s">
        <v>3673</v>
      </c>
      <c r="B2043" t="s">
        <v>5</v>
      </c>
      <c r="C2043" t="s">
        <v>1732</v>
      </c>
      <c r="D2043" t="s">
        <v>6917</v>
      </c>
      <c r="E2043" t="s">
        <v>1705</v>
      </c>
      <c r="H2043" t="str">
        <f>INDEX('Vensim Variables'!$B:$B,MATCH(EPS!$B2043,'Vensim Variables'!$A:$A,0))</f>
        <v>g pollutant</v>
      </c>
      <c r="I2043" t="str">
        <f t="shared" si="62"/>
        <v>VOC</v>
      </c>
      <c r="J2043" s="2">
        <f>INDEX(NoSettings!$C:$C,MATCH(EPS!$A2043,NoSettings!$A:$A,0))</f>
        <v>0</v>
      </c>
      <c r="K2043">
        <f>INDEX(GWP!$C$2:$C$13,MATCH(EPS!I2043,GWP!$B$2:$B$13,0))</f>
        <v>0</v>
      </c>
      <c r="L2043" s="5">
        <f t="shared" si="63"/>
        <v>0</v>
      </c>
    </row>
    <row r="2044" spans="1:12" hidden="1" x14ac:dyDescent="0.35">
      <c r="A2044" t="s">
        <v>3674</v>
      </c>
      <c r="B2044" t="s">
        <v>5</v>
      </c>
      <c r="C2044" t="s">
        <v>1732</v>
      </c>
      <c r="D2044" t="s">
        <v>6917</v>
      </c>
      <c r="E2044" t="s">
        <v>1706</v>
      </c>
      <c r="H2044" t="str">
        <f>INDEX('Vensim Variables'!$B:$B,MATCH(EPS!$B2044,'Vensim Variables'!$A:$A,0))</f>
        <v>g pollutant</v>
      </c>
      <c r="I2044" t="str">
        <f t="shared" si="62"/>
        <v>CO</v>
      </c>
      <c r="J2044">
        <f>INDEX(NoSettings!$C:$C,MATCH(EPS!$A2044,NoSettings!$A:$A,0))</f>
        <v>0</v>
      </c>
      <c r="K2044">
        <f>INDEX(GWP!$C$2:$C$13,MATCH(EPS!I2044,GWP!$B$2:$B$13,0))</f>
        <v>0</v>
      </c>
      <c r="L2044" s="5">
        <f t="shared" si="63"/>
        <v>0</v>
      </c>
    </row>
    <row r="2045" spans="1:12" hidden="1" x14ac:dyDescent="0.35">
      <c r="A2045" t="s">
        <v>3675</v>
      </c>
      <c r="B2045" t="s">
        <v>5</v>
      </c>
      <c r="C2045" t="s">
        <v>1732</v>
      </c>
      <c r="D2045" t="s">
        <v>6917</v>
      </c>
      <c r="E2045" t="s">
        <v>1707</v>
      </c>
      <c r="H2045" t="str">
        <f>INDEX('Vensim Variables'!$B:$B,MATCH(EPS!$B2045,'Vensim Variables'!$A:$A,0))</f>
        <v>g pollutant</v>
      </c>
      <c r="I2045" t="str">
        <f t="shared" si="62"/>
        <v>NOx</v>
      </c>
      <c r="J2045">
        <f>INDEX(NoSettings!$C:$C,MATCH(EPS!$A2045,NoSettings!$A:$A,0))</f>
        <v>0</v>
      </c>
      <c r="K2045">
        <f>INDEX(GWP!$C$2:$C$13,MATCH(EPS!I2045,GWP!$B$2:$B$13,0))</f>
        <v>0</v>
      </c>
      <c r="L2045" s="5">
        <f t="shared" si="63"/>
        <v>0</v>
      </c>
    </row>
    <row r="2046" spans="1:12" hidden="1" x14ac:dyDescent="0.35">
      <c r="A2046" t="s">
        <v>3676</v>
      </c>
      <c r="B2046" t="s">
        <v>5</v>
      </c>
      <c r="C2046" t="s">
        <v>1732</v>
      </c>
      <c r="D2046" t="s">
        <v>6917</v>
      </c>
      <c r="E2046" t="s">
        <v>1708</v>
      </c>
      <c r="H2046" t="str">
        <f>INDEX('Vensim Variables'!$B:$B,MATCH(EPS!$B2046,'Vensim Variables'!$A:$A,0))</f>
        <v>g pollutant</v>
      </c>
      <c r="I2046" t="str">
        <f t="shared" si="62"/>
        <v>PM10</v>
      </c>
      <c r="J2046">
        <f>INDEX(NoSettings!$C:$C,MATCH(EPS!$A2046,NoSettings!$A:$A,0))</f>
        <v>0</v>
      </c>
      <c r="K2046">
        <f>INDEX(GWP!$C$2:$C$13,MATCH(EPS!I2046,GWP!$B$2:$B$13,0))</f>
        <v>0</v>
      </c>
      <c r="L2046" s="5">
        <f t="shared" si="63"/>
        <v>0</v>
      </c>
    </row>
    <row r="2047" spans="1:12" hidden="1" x14ac:dyDescent="0.35">
      <c r="A2047" t="s">
        <v>3677</v>
      </c>
      <c r="B2047" t="s">
        <v>5</v>
      </c>
      <c r="C2047" t="s">
        <v>1732</v>
      </c>
      <c r="D2047" t="s">
        <v>6917</v>
      </c>
      <c r="E2047" t="s">
        <v>1709</v>
      </c>
      <c r="H2047" t="str">
        <f>INDEX('Vensim Variables'!$B:$B,MATCH(EPS!$B2047,'Vensim Variables'!$A:$A,0))</f>
        <v>g pollutant</v>
      </c>
      <c r="I2047" t="str">
        <f t="shared" si="62"/>
        <v>PM25</v>
      </c>
      <c r="J2047">
        <f>INDEX(NoSettings!$C:$C,MATCH(EPS!$A2047,NoSettings!$A:$A,0))</f>
        <v>0</v>
      </c>
      <c r="K2047">
        <f>INDEX(GWP!$C$2:$C$13,MATCH(EPS!I2047,GWP!$B$2:$B$13,0))</f>
        <v>0</v>
      </c>
      <c r="L2047" s="5">
        <f t="shared" si="63"/>
        <v>0</v>
      </c>
    </row>
    <row r="2048" spans="1:12" hidden="1" x14ac:dyDescent="0.35">
      <c r="A2048" t="s">
        <v>3678</v>
      </c>
      <c r="B2048" t="s">
        <v>5</v>
      </c>
      <c r="C2048" t="s">
        <v>1732</v>
      </c>
      <c r="D2048" t="s">
        <v>6917</v>
      </c>
      <c r="E2048" t="s">
        <v>1710</v>
      </c>
      <c r="H2048" t="str">
        <f>INDEX('Vensim Variables'!$B:$B,MATCH(EPS!$B2048,'Vensim Variables'!$A:$A,0))</f>
        <v>g pollutant</v>
      </c>
      <c r="I2048" t="str">
        <f t="shared" si="62"/>
        <v>SOx</v>
      </c>
      <c r="J2048">
        <f>INDEX(NoSettings!$C:$C,MATCH(EPS!$A2048,NoSettings!$A:$A,0))</f>
        <v>0</v>
      </c>
      <c r="K2048">
        <f>INDEX(GWP!$C$2:$C$13,MATCH(EPS!I2048,GWP!$B$2:$B$13,0))</f>
        <v>0</v>
      </c>
      <c r="L2048" s="5">
        <f t="shared" si="63"/>
        <v>0</v>
      </c>
    </row>
    <row r="2049" spans="1:12" hidden="1" x14ac:dyDescent="0.35">
      <c r="A2049" t="s">
        <v>3679</v>
      </c>
      <c r="B2049" t="s">
        <v>5</v>
      </c>
      <c r="C2049" t="s">
        <v>1732</v>
      </c>
      <c r="D2049" t="s">
        <v>6917</v>
      </c>
      <c r="E2049" t="s">
        <v>1711</v>
      </c>
      <c r="H2049" t="str">
        <f>INDEX('Vensim Variables'!$B:$B,MATCH(EPS!$B2049,'Vensim Variables'!$A:$A,0))</f>
        <v>g pollutant</v>
      </c>
      <c r="I2049" t="str">
        <f t="shared" si="62"/>
        <v>BC</v>
      </c>
      <c r="J2049">
        <f>INDEX(NoSettings!$C:$C,MATCH(EPS!$A2049,NoSettings!$A:$A,0))</f>
        <v>0</v>
      </c>
      <c r="K2049">
        <f>INDEX(GWP!$C$2:$C$13,MATCH(EPS!I2049,GWP!$B$2:$B$13,0))</f>
        <v>0</v>
      </c>
      <c r="L2049" s="5">
        <f t="shared" si="63"/>
        <v>0</v>
      </c>
    </row>
    <row r="2050" spans="1:12" hidden="1" x14ac:dyDescent="0.35">
      <c r="A2050" t="s">
        <v>3680</v>
      </c>
      <c r="B2050" t="s">
        <v>5</v>
      </c>
      <c r="C2050" t="s">
        <v>1732</v>
      </c>
      <c r="D2050" t="s">
        <v>6917</v>
      </c>
      <c r="E2050" t="s">
        <v>1712</v>
      </c>
      <c r="H2050" t="str">
        <f>INDEX('Vensim Variables'!$B:$B,MATCH(EPS!$B2050,'Vensim Variables'!$A:$A,0))</f>
        <v>g pollutant</v>
      </c>
      <c r="I2050" t="str">
        <f t="shared" si="62"/>
        <v>OC</v>
      </c>
      <c r="J2050">
        <f>INDEX(NoSettings!$C:$C,MATCH(EPS!$A2050,NoSettings!$A:$A,0))</f>
        <v>0</v>
      </c>
      <c r="K2050">
        <f>INDEX(GWP!$C$2:$C$13,MATCH(EPS!I2050,GWP!$B$2:$B$13,0))</f>
        <v>0</v>
      </c>
      <c r="L2050" s="5">
        <f t="shared" si="63"/>
        <v>0</v>
      </c>
    </row>
    <row r="2051" spans="1:12" hidden="1" x14ac:dyDescent="0.35">
      <c r="A2051" t="s">
        <v>3681</v>
      </c>
      <c r="B2051" t="s">
        <v>5</v>
      </c>
      <c r="C2051" t="s">
        <v>1732</v>
      </c>
      <c r="D2051" t="s">
        <v>6917</v>
      </c>
      <c r="E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0</v>
      </c>
      <c r="K2051">
        <f>INDEX(GWP!$C$2:$C$13,MATCH(EPS!I2051,GWP!$B$2:$B$13,0))</f>
        <v>25</v>
      </c>
      <c r="L2051" s="5">
        <f t="shared" ref="L2051:L2114" si="65">IF(H2051="g pollutant",K2051*J2051/10^12,IF(H2051="MMTCO2e",J2051,IF(H2051="MWh",J2051,0)))</f>
        <v>0</v>
      </c>
    </row>
    <row r="2052" spans="1:12" hidden="1" x14ac:dyDescent="0.35">
      <c r="A2052" t="s">
        <v>3682</v>
      </c>
      <c r="B2052" t="s">
        <v>5</v>
      </c>
      <c r="C2052" t="s">
        <v>1732</v>
      </c>
      <c r="D2052" t="s">
        <v>6917</v>
      </c>
      <c r="E2052" t="s">
        <v>1714</v>
      </c>
      <c r="H2052" t="str">
        <f>INDEX('Vensim Variables'!$B:$B,MATCH(EPS!$B2052,'Vensim Variables'!$A:$A,0))</f>
        <v>g pollutant</v>
      </c>
      <c r="I2052" t="str">
        <f t="shared" si="64"/>
        <v>N2O</v>
      </c>
      <c r="J2052">
        <f>INDEX(NoSettings!$C:$C,MATCH(EPS!$A2052,NoSettings!$A:$A,0))</f>
        <v>0</v>
      </c>
      <c r="K2052">
        <f>INDEX(GWP!$C$2:$C$13,MATCH(EPS!I2052,GWP!$B$2:$B$13,0))</f>
        <v>298</v>
      </c>
      <c r="L2052" s="5">
        <f t="shared" si="65"/>
        <v>0</v>
      </c>
    </row>
    <row r="2053" spans="1:12" hidden="1" x14ac:dyDescent="0.35">
      <c r="A2053" t="s">
        <v>3683</v>
      </c>
      <c r="B2053" t="s">
        <v>5</v>
      </c>
      <c r="C2053" t="s">
        <v>1732</v>
      </c>
      <c r="D2053" t="s">
        <v>6917</v>
      </c>
      <c r="E2053" t="s">
        <v>1715</v>
      </c>
      <c r="H2053" t="str">
        <f>INDEX('Vensim Variables'!$B:$B,MATCH(EPS!$B2053,'Vensim Variables'!$A:$A,0))</f>
        <v>g pollutant</v>
      </c>
      <c r="I2053" t="str">
        <f t="shared" si="64"/>
        <v>F gases</v>
      </c>
      <c r="J2053">
        <f>INDEX(NoSettings!$C:$C,MATCH(EPS!$A2053,NoSettings!$A:$A,0))</f>
        <v>0</v>
      </c>
      <c r="K2053">
        <f>INDEX(GWP!$C$2:$C$13,MATCH(EPS!I2053,GWP!$B$2:$B$13,0))</f>
        <v>1</v>
      </c>
      <c r="L2053" s="5">
        <f t="shared" si="65"/>
        <v>0</v>
      </c>
    </row>
    <row r="2054" spans="1:12" hidden="1" x14ac:dyDescent="0.35">
      <c r="A2054" t="s">
        <v>3684</v>
      </c>
      <c r="B2054" t="s">
        <v>5</v>
      </c>
      <c r="C2054" t="s">
        <v>1732</v>
      </c>
      <c r="D2054" t="s">
        <v>6918</v>
      </c>
      <c r="E2054" t="s">
        <v>1702</v>
      </c>
      <c r="H2054" t="str">
        <f>INDEX('Vensim Variables'!$B:$B,MATCH(EPS!$B2054,'Vensim Variables'!$A:$A,0))</f>
        <v>g pollutant</v>
      </c>
      <c r="I2054" t="str">
        <f t="shared" si="64"/>
        <v>CO2</v>
      </c>
      <c r="J2054">
        <f>INDEX(NoSettings!$C:$C,MATCH(EPS!$A2054,NoSettings!$A:$A,0))</f>
        <v>0</v>
      </c>
      <c r="K2054">
        <f>INDEX(GWP!$C$2:$C$13,MATCH(EPS!I2054,GWP!$B$2:$B$13,0))</f>
        <v>1</v>
      </c>
      <c r="L2054" s="5">
        <f t="shared" si="65"/>
        <v>0</v>
      </c>
    </row>
    <row r="2055" spans="1:12" hidden="1" x14ac:dyDescent="0.35">
      <c r="A2055" t="s">
        <v>3685</v>
      </c>
      <c r="B2055" t="s">
        <v>5</v>
      </c>
      <c r="C2055" t="s">
        <v>1732</v>
      </c>
      <c r="D2055" t="s">
        <v>6918</v>
      </c>
      <c r="E2055" t="s">
        <v>1705</v>
      </c>
      <c r="H2055" t="str">
        <f>INDEX('Vensim Variables'!$B:$B,MATCH(EPS!$B2055,'Vensim Variables'!$A:$A,0))</f>
        <v>g pollutant</v>
      </c>
      <c r="I2055" t="str">
        <f t="shared" si="64"/>
        <v>VOC</v>
      </c>
      <c r="J2055">
        <f>INDEX(NoSettings!$C:$C,MATCH(EPS!$A2055,NoSettings!$A:$A,0))</f>
        <v>0</v>
      </c>
      <c r="K2055">
        <f>INDEX(GWP!$C$2:$C$13,MATCH(EPS!I2055,GWP!$B$2:$B$13,0))</f>
        <v>0</v>
      </c>
      <c r="L2055" s="5">
        <f t="shared" si="65"/>
        <v>0</v>
      </c>
    </row>
    <row r="2056" spans="1:12" hidden="1" x14ac:dyDescent="0.35">
      <c r="A2056" t="s">
        <v>3686</v>
      </c>
      <c r="B2056" t="s">
        <v>5</v>
      </c>
      <c r="C2056" t="s">
        <v>1732</v>
      </c>
      <c r="D2056" t="s">
        <v>6918</v>
      </c>
      <c r="E2056" t="s">
        <v>1706</v>
      </c>
      <c r="H2056" t="str">
        <f>INDEX('Vensim Variables'!$B:$B,MATCH(EPS!$B2056,'Vensim Variables'!$A:$A,0))</f>
        <v>g pollutant</v>
      </c>
      <c r="I2056" t="str">
        <f t="shared" si="64"/>
        <v>CO</v>
      </c>
      <c r="J2056">
        <f>INDEX(NoSettings!$C:$C,MATCH(EPS!$A2056,NoSettings!$A:$A,0))</f>
        <v>0</v>
      </c>
      <c r="K2056">
        <f>INDEX(GWP!$C$2:$C$13,MATCH(EPS!I2056,GWP!$B$2:$B$13,0))</f>
        <v>0</v>
      </c>
      <c r="L2056" s="5">
        <f t="shared" si="65"/>
        <v>0</v>
      </c>
    </row>
    <row r="2057" spans="1:12" hidden="1" x14ac:dyDescent="0.35">
      <c r="A2057" t="s">
        <v>3687</v>
      </c>
      <c r="B2057" t="s">
        <v>5</v>
      </c>
      <c r="C2057" t="s">
        <v>1732</v>
      </c>
      <c r="D2057" t="s">
        <v>6918</v>
      </c>
      <c r="E2057" t="s">
        <v>1707</v>
      </c>
      <c r="H2057" t="str">
        <f>INDEX('Vensim Variables'!$B:$B,MATCH(EPS!$B2057,'Vensim Variables'!$A:$A,0))</f>
        <v>g pollutant</v>
      </c>
      <c r="I2057" t="str">
        <f t="shared" si="64"/>
        <v>NOx</v>
      </c>
      <c r="J2057">
        <f>INDEX(NoSettings!$C:$C,MATCH(EPS!$A2057,NoSettings!$A:$A,0))</f>
        <v>0</v>
      </c>
      <c r="K2057">
        <f>INDEX(GWP!$C$2:$C$13,MATCH(EPS!I2057,GWP!$B$2:$B$13,0))</f>
        <v>0</v>
      </c>
      <c r="L2057" s="5">
        <f t="shared" si="65"/>
        <v>0</v>
      </c>
    </row>
    <row r="2058" spans="1:12" hidden="1" x14ac:dyDescent="0.35">
      <c r="A2058" t="s">
        <v>3688</v>
      </c>
      <c r="B2058" t="s">
        <v>5</v>
      </c>
      <c r="C2058" t="s">
        <v>1732</v>
      </c>
      <c r="D2058" t="s">
        <v>6918</v>
      </c>
      <c r="E2058" t="s">
        <v>1708</v>
      </c>
      <c r="H2058" t="str">
        <f>INDEX('Vensim Variables'!$B:$B,MATCH(EPS!$B2058,'Vensim Variables'!$A:$A,0))</f>
        <v>g pollutant</v>
      </c>
      <c r="I2058" t="str">
        <f t="shared" si="64"/>
        <v>PM10</v>
      </c>
      <c r="J2058">
        <f>INDEX(NoSettings!$C:$C,MATCH(EPS!$A2058,NoSettings!$A:$A,0))</f>
        <v>0</v>
      </c>
      <c r="K2058">
        <f>INDEX(GWP!$C$2:$C$13,MATCH(EPS!I2058,GWP!$B$2:$B$13,0))</f>
        <v>0</v>
      </c>
      <c r="L2058" s="5">
        <f t="shared" si="65"/>
        <v>0</v>
      </c>
    </row>
    <row r="2059" spans="1:12" hidden="1" x14ac:dyDescent="0.35">
      <c r="A2059" t="s">
        <v>3689</v>
      </c>
      <c r="B2059" t="s">
        <v>5</v>
      </c>
      <c r="C2059" t="s">
        <v>1732</v>
      </c>
      <c r="D2059" t="s">
        <v>6918</v>
      </c>
      <c r="E2059" t="s">
        <v>1709</v>
      </c>
      <c r="H2059" t="str">
        <f>INDEX('Vensim Variables'!$B:$B,MATCH(EPS!$B2059,'Vensim Variables'!$A:$A,0))</f>
        <v>g pollutant</v>
      </c>
      <c r="I2059" t="str">
        <f t="shared" si="64"/>
        <v>PM25</v>
      </c>
      <c r="J2059">
        <f>INDEX(NoSettings!$C:$C,MATCH(EPS!$A2059,NoSettings!$A:$A,0))</f>
        <v>0</v>
      </c>
      <c r="K2059">
        <f>INDEX(GWP!$C$2:$C$13,MATCH(EPS!I2059,GWP!$B$2:$B$13,0))</f>
        <v>0</v>
      </c>
      <c r="L2059" s="5">
        <f t="shared" si="65"/>
        <v>0</v>
      </c>
    </row>
    <row r="2060" spans="1:12" hidden="1" x14ac:dyDescent="0.35">
      <c r="A2060" t="s">
        <v>3690</v>
      </c>
      <c r="B2060" t="s">
        <v>5</v>
      </c>
      <c r="C2060" t="s">
        <v>1732</v>
      </c>
      <c r="D2060" t="s">
        <v>6918</v>
      </c>
      <c r="E2060" t="s">
        <v>1710</v>
      </c>
      <c r="H2060" t="str">
        <f>INDEX('Vensim Variables'!$B:$B,MATCH(EPS!$B2060,'Vensim Variables'!$A:$A,0))</f>
        <v>g pollutant</v>
      </c>
      <c r="I2060" t="str">
        <f t="shared" si="64"/>
        <v>SOx</v>
      </c>
      <c r="J2060">
        <f>INDEX(NoSettings!$C:$C,MATCH(EPS!$A2060,NoSettings!$A:$A,0))</f>
        <v>0</v>
      </c>
      <c r="K2060">
        <f>INDEX(GWP!$C$2:$C$13,MATCH(EPS!I2060,GWP!$B$2:$B$13,0))</f>
        <v>0</v>
      </c>
      <c r="L2060" s="5">
        <f t="shared" si="65"/>
        <v>0</v>
      </c>
    </row>
    <row r="2061" spans="1:12" hidden="1" x14ac:dyDescent="0.35">
      <c r="A2061" t="s">
        <v>3691</v>
      </c>
      <c r="B2061" t="s">
        <v>5</v>
      </c>
      <c r="C2061" t="s">
        <v>1732</v>
      </c>
      <c r="D2061" t="s">
        <v>6918</v>
      </c>
      <c r="E2061" t="s">
        <v>1711</v>
      </c>
      <c r="H2061" t="str">
        <f>INDEX('Vensim Variables'!$B:$B,MATCH(EPS!$B2061,'Vensim Variables'!$A:$A,0))</f>
        <v>g pollutant</v>
      </c>
      <c r="I2061" t="str">
        <f t="shared" si="64"/>
        <v>BC</v>
      </c>
      <c r="J2061">
        <f>INDEX(NoSettings!$C:$C,MATCH(EPS!$A2061,NoSettings!$A:$A,0))</f>
        <v>0</v>
      </c>
      <c r="K2061">
        <f>INDEX(GWP!$C$2:$C$13,MATCH(EPS!I2061,GWP!$B$2:$B$13,0))</f>
        <v>0</v>
      </c>
      <c r="L2061" s="5">
        <f t="shared" si="65"/>
        <v>0</v>
      </c>
    </row>
    <row r="2062" spans="1:12" hidden="1" x14ac:dyDescent="0.35">
      <c r="A2062" t="s">
        <v>3692</v>
      </c>
      <c r="B2062" t="s">
        <v>5</v>
      </c>
      <c r="C2062" t="s">
        <v>1732</v>
      </c>
      <c r="D2062" t="s">
        <v>6918</v>
      </c>
      <c r="E2062" t="s">
        <v>1712</v>
      </c>
      <c r="H2062" t="str">
        <f>INDEX('Vensim Variables'!$B:$B,MATCH(EPS!$B2062,'Vensim Variables'!$A:$A,0))</f>
        <v>g pollutant</v>
      </c>
      <c r="I2062" t="str">
        <f t="shared" si="64"/>
        <v>OC</v>
      </c>
      <c r="J2062">
        <f>INDEX(NoSettings!$C:$C,MATCH(EPS!$A2062,NoSettings!$A:$A,0))</f>
        <v>0</v>
      </c>
      <c r="K2062">
        <f>INDEX(GWP!$C$2:$C$13,MATCH(EPS!I2062,GWP!$B$2:$B$13,0))</f>
        <v>0</v>
      </c>
      <c r="L2062" s="5">
        <f t="shared" si="65"/>
        <v>0</v>
      </c>
    </row>
    <row r="2063" spans="1:12" hidden="1" x14ac:dyDescent="0.35">
      <c r="A2063" t="s">
        <v>3693</v>
      </c>
      <c r="B2063" t="s">
        <v>5</v>
      </c>
      <c r="C2063" t="s">
        <v>1732</v>
      </c>
      <c r="D2063" t="s">
        <v>6918</v>
      </c>
      <c r="E2063" t="s">
        <v>1713</v>
      </c>
      <c r="H2063" t="str">
        <f>INDEX('Vensim Variables'!$B:$B,MATCH(EPS!$B2063,'Vensim Variables'!$A:$A,0))</f>
        <v>g pollutant</v>
      </c>
      <c r="I2063" t="str">
        <f t="shared" si="64"/>
        <v>CH4</v>
      </c>
      <c r="J2063">
        <f>INDEX(NoSettings!$C:$C,MATCH(EPS!$A2063,NoSettings!$A:$A,0))</f>
        <v>0</v>
      </c>
      <c r="K2063">
        <f>INDEX(GWP!$C$2:$C$13,MATCH(EPS!I2063,GWP!$B$2:$B$13,0))</f>
        <v>25</v>
      </c>
      <c r="L2063" s="5">
        <f t="shared" si="65"/>
        <v>0</v>
      </c>
    </row>
    <row r="2064" spans="1:12" hidden="1" x14ac:dyDescent="0.35">
      <c r="A2064" t="s">
        <v>3694</v>
      </c>
      <c r="B2064" t="s">
        <v>5</v>
      </c>
      <c r="C2064" t="s">
        <v>1732</v>
      </c>
      <c r="D2064" t="s">
        <v>6918</v>
      </c>
      <c r="E2064" t="s">
        <v>1714</v>
      </c>
      <c r="H2064" t="str">
        <f>INDEX('Vensim Variables'!$B:$B,MATCH(EPS!$B2064,'Vensim Variables'!$A:$A,0))</f>
        <v>g pollutant</v>
      </c>
      <c r="I2064" t="str">
        <f t="shared" si="64"/>
        <v>N2O</v>
      </c>
      <c r="J2064">
        <f>INDEX(NoSettings!$C:$C,MATCH(EPS!$A2064,NoSettings!$A:$A,0))</f>
        <v>0</v>
      </c>
      <c r="K2064">
        <f>INDEX(GWP!$C$2:$C$13,MATCH(EPS!I2064,GWP!$B$2:$B$13,0))</f>
        <v>298</v>
      </c>
      <c r="L2064" s="5">
        <f t="shared" si="65"/>
        <v>0</v>
      </c>
    </row>
    <row r="2065" spans="1:12" hidden="1" x14ac:dyDescent="0.35">
      <c r="A2065" t="s">
        <v>3695</v>
      </c>
      <c r="B2065" t="s">
        <v>5</v>
      </c>
      <c r="C2065" t="s">
        <v>1732</v>
      </c>
      <c r="D2065" t="s">
        <v>6918</v>
      </c>
      <c r="E2065" t="s">
        <v>1715</v>
      </c>
      <c r="H2065" t="str">
        <f>INDEX('Vensim Variables'!$B:$B,MATCH(EPS!$B2065,'Vensim Variables'!$A:$A,0))</f>
        <v>g pollutant</v>
      </c>
      <c r="I2065" t="str">
        <f t="shared" si="64"/>
        <v>F gases</v>
      </c>
      <c r="J2065">
        <f>INDEX(NoSettings!$C:$C,MATCH(EPS!$A2065,NoSettings!$A:$A,0))</f>
        <v>0</v>
      </c>
      <c r="K2065">
        <f>INDEX(GWP!$C$2:$C$13,MATCH(EPS!I2065,GWP!$B$2:$B$13,0))</f>
        <v>1</v>
      </c>
      <c r="L2065" s="5">
        <f t="shared" si="65"/>
        <v>0</v>
      </c>
    </row>
    <row r="2066" spans="1:12" hidden="1" x14ac:dyDescent="0.35">
      <c r="A2066" t="s">
        <v>3696</v>
      </c>
      <c r="B2066" t="s">
        <v>5</v>
      </c>
      <c r="C2066" t="s">
        <v>1732</v>
      </c>
      <c r="D2066" t="s">
        <v>6919</v>
      </c>
      <c r="E2066" t="s">
        <v>1702</v>
      </c>
      <c r="H2066" t="str">
        <f>INDEX('Vensim Variables'!$B:$B,MATCH(EPS!$B2066,'Vensim Variables'!$A:$A,0))</f>
        <v>g pollutant</v>
      </c>
      <c r="I2066" t="str">
        <f t="shared" si="64"/>
        <v>CO2</v>
      </c>
      <c r="J2066">
        <f>INDEX(NoSettings!$C:$C,MATCH(EPS!$A2066,NoSettings!$A:$A,0))</f>
        <v>0</v>
      </c>
      <c r="K2066">
        <f>INDEX(GWP!$C$2:$C$13,MATCH(EPS!I2066,GWP!$B$2:$B$13,0))</f>
        <v>1</v>
      </c>
      <c r="L2066" s="5">
        <f t="shared" si="65"/>
        <v>0</v>
      </c>
    </row>
    <row r="2067" spans="1:12" hidden="1" x14ac:dyDescent="0.35">
      <c r="A2067" t="s">
        <v>3697</v>
      </c>
      <c r="B2067" t="s">
        <v>5</v>
      </c>
      <c r="C2067" t="s">
        <v>1732</v>
      </c>
      <c r="D2067" t="s">
        <v>6919</v>
      </c>
      <c r="E2067" t="s">
        <v>1705</v>
      </c>
      <c r="H2067" t="str">
        <f>INDEX('Vensim Variables'!$B:$B,MATCH(EPS!$B2067,'Vensim Variables'!$A:$A,0))</f>
        <v>g pollutant</v>
      </c>
      <c r="I2067" t="str">
        <f t="shared" si="64"/>
        <v>VOC</v>
      </c>
      <c r="J2067">
        <f>INDEX(NoSettings!$C:$C,MATCH(EPS!$A2067,NoSettings!$A:$A,0))</f>
        <v>0</v>
      </c>
      <c r="K2067">
        <f>INDEX(GWP!$C$2:$C$13,MATCH(EPS!I2067,GWP!$B$2:$B$13,0))</f>
        <v>0</v>
      </c>
      <c r="L2067" s="5">
        <f t="shared" si="65"/>
        <v>0</v>
      </c>
    </row>
    <row r="2068" spans="1:12" hidden="1" x14ac:dyDescent="0.35">
      <c r="A2068" t="s">
        <v>3698</v>
      </c>
      <c r="B2068" t="s">
        <v>5</v>
      </c>
      <c r="C2068" t="s">
        <v>1732</v>
      </c>
      <c r="D2068" t="s">
        <v>6919</v>
      </c>
      <c r="E2068" t="s">
        <v>1706</v>
      </c>
      <c r="H2068" t="str">
        <f>INDEX('Vensim Variables'!$B:$B,MATCH(EPS!$B2068,'Vensim Variables'!$A:$A,0))</f>
        <v>g pollutant</v>
      </c>
      <c r="I2068" t="str">
        <f t="shared" si="64"/>
        <v>CO</v>
      </c>
      <c r="J2068">
        <f>INDEX(NoSettings!$C:$C,MATCH(EPS!$A2068,NoSettings!$A:$A,0))</f>
        <v>0</v>
      </c>
      <c r="K2068">
        <f>INDEX(GWP!$C$2:$C$13,MATCH(EPS!I2068,GWP!$B$2:$B$13,0))</f>
        <v>0</v>
      </c>
      <c r="L2068" s="5">
        <f t="shared" si="65"/>
        <v>0</v>
      </c>
    </row>
    <row r="2069" spans="1:12" hidden="1" x14ac:dyDescent="0.35">
      <c r="A2069" t="s">
        <v>3699</v>
      </c>
      <c r="B2069" t="s">
        <v>5</v>
      </c>
      <c r="C2069" t="s">
        <v>1732</v>
      </c>
      <c r="D2069" t="s">
        <v>6919</v>
      </c>
      <c r="E2069" t="s">
        <v>1707</v>
      </c>
      <c r="H2069" t="str">
        <f>INDEX('Vensim Variables'!$B:$B,MATCH(EPS!$B2069,'Vensim Variables'!$A:$A,0))</f>
        <v>g pollutant</v>
      </c>
      <c r="I2069" t="str">
        <f t="shared" si="64"/>
        <v>NOx</v>
      </c>
      <c r="J2069">
        <f>INDEX(NoSettings!$C:$C,MATCH(EPS!$A2069,NoSettings!$A:$A,0))</f>
        <v>0</v>
      </c>
      <c r="K2069">
        <f>INDEX(GWP!$C$2:$C$13,MATCH(EPS!I2069,GWP!$B$2:$B$13,0))</f>
        <v>0</v>
      </c>
      <c r="L2069" s="5">
        <f t="shared" si="65"/>
        <v>0</v>
      </c>
    </row>
    <row r="2070" spans="1:12" hidden="1" x14ac:dyDescent="0.35">
      <c r="A2070" t="s">
        <v>3700</v>
      </c>
      <c r="B2070" t="s">
        <v>5</v>
      </c>
      <c r="C2070" t="s">
        <v>1732</v>
      </c>
      <c r="D2070" t="s">
        <v>6919</v>
      </c>
      <c r="E2070" t="s">
        <v>1708</v>
      </c>
      <c r="H2070" t="str">
        <f>INDEX('Vensim Variables'!$B:$B,MATCH(EPS!$B2070,'Vensim Variables'!$A:$A,0))</f>
        <v>g pollutant</v>
      </c>
      <c r="I2070" t="str">
        <f t="shared" si="64"/>
        <v>PM10</v>
      </c>
      <c r="J2070">
        <f>INDEX(NoSettings!$C:$C,MATCH(EPS!$A2070,NoSettings!$A:$A,0))</f>
        <v>0</v>
      </c>
      <c r="K2070">
        <f>INDEX(GWP!$C$2:$C$13,MATCH(EPS!I2070,GWP!$B$2:$B$13,0))</f>
        <v>0</v>
      </c>
      <c r="L2070" s="5">
        <f t="shared" si="65"/>
        <v>0</v>
      </c>
    </row>
    <row r="2071" spans="1:12" hidden="1" x14ac:dyDescent="0.35">
      <c r="A2071" t="s">
        <v>3701</v>
      </c>
      <c r="B2071" t="s">
        <v>5</v>
      </c>
      <c r="C2071" t="s">
        <v>1732</v>
      </c>
      <c r="D2071" t="s">
        <v>6919</v>
      </c>
      <c r="E2071" t="s">
        <v>1709</v>
      </c>
      <c r="H2071" t="str">
        <f>INDEX('Vensim Variables'!$B:$B,MATCH(EPS!$B2071,'Vensim Variables'!$A:$A,0))</f>
        <v>g pollutant</v>
      </c>
      <c r="I2071" t="str">
        <f t="shared" si="64"/>
        <v>PM25</v>
      </c>
      <c r="J2071">
        <f>INDEX(NoSettings!$C:$C,MATCH(EPS!$A2071,NoSettings!$A:$A,0))</f>
        <v>0</v>
      </c>
      <c r="K2071">
        <f>INDEX(GWP!$C$2:$C$13,MATCH(EPS!I2071,GWP!$B$2:$B$13,0))</f>
        <v>0</v>
      </c>
      <c r="L2071" s="5">
        <f t="shared" si="65"/>
        <v>0</v>
      </c>
    </row>
    <row r="2072" spans="1:12" hidden="1" x14ac:dyDescent="0.35">
      <c r="A2072" t="s">
        <v>3702</v>
      </c>
      <c r="B2072" t="s">
        <v>5</v>
      </c>
      <c r="C2072" t="s">
        <v>1732</v>
      </c>
      <c r="D2072" t="s">
        <v>6919</v>
      </c>
      <c r="E2072" t="s">
        <v>1710</v>
      </c>
      <c r="H2072" t="str">
        <f>INDEX('Vensim Variables'!$B:$B,MATCH(EPS!$B2072,'Vensim Variables'!$A:$A,0))</f>
        <v>g pollutant</v>
      </c>
      <c r="I2072" t="str">
        <f t="shared" si="64"/>
        <v>SOx</v>
      </c>
      <c r="J2072">
        <f>INDEX(NoSettings!$C:$C,MATCH(EPS!$A2072,NoSettings!$A:$A,0))</f>
        <v>0</v>
      </c>
      <c r="K2072">
        <f>INDEX(GWP!$C$2:$C$13,MATCH(EPS!I2072,GWP!$B$2:$B$13,0))</f>
        <v>0</v>
      </c>
      <c r="L2072" s="5">
        <f t="shared" si="65"/>
        <v>0</v>
      </c>
    </row>
    <row r="2073" spans="1:12" hidden="1" x14ac:dyDescent="0.35">
      <c r="A2073" t="s">
        <v>3703</v>
      </c>
      <c r="B2073" t="s">
        <v>5</v>
      </c>
      <c r="C2073" t="s">
        <v>1732</v>
      </c>
      <c r="D2073" t="s">
        <v>6919</v>
      </c>
      <c r="E2073" t="s">
        <v>1711</v>
      </c>
      <c r="H2073" t="str">
        <f>INDEX('Vensim Variables'!$B:$B,MATCH(EPS!$B2073,'Vensim Variables'!$A:$A,0))</f>
        <v>g pollutant</v>
      </c>
      <c r="I2073" t="str">
        <f t="shared" si="64"/>
        <v>BC</v>
      </c>
      <c r="J2073">
        <f>INDEX(NoSettings!$C:$C,MATCH(EPS!$A2073,NoSettings!$A:$A,0))</f>
        <v>0</v>
      </c>
      <c r="K2073">
        <f>INDEX(GWP!$C$2:$C$13,MATCH(EPS!I2073,GWP!$B$2:$B$13,0))</f>
        <v>0</v>
      </c>
      <c r="L2073" s="5">
        <f t="shared" si="65"/>
        <v>0</v>
      </c>
    </row>
    <row r="2074" spans="1:12" hidden="1" x14ac:dyDescent="0.35">
      <c r="A2074" t="s">
        <v>3704</v>
      </c>
      <c r="B2074" t="s">
        <v>5</v>
      </c>
      <c r="C2074" t="s">
        <v>1732</v>
      </c>
      <c r="D2074" t="s">
        <v>6919</v>
      </c>
      <c r="E2074" t="s">
        <v>1712</v>
      </c>
      <c r="H2074" t="str">
        <f>INDEX('Vensim Variables'!$B:$B,MATCH(EPS!$B2074,'Vensim Variables'!$A:$A,0))</f>
        <v>g pollutant</v>
      </c>
      <c r="I2074" t="str">
        <f t="shared" si="64"/>
        <v>OC</v>
      </c>
      <c r="J2074">
        <f>INDEX(NoSettings!$C:$C,MATCH(EPS!$A2074,NoSettings!$A:$A,0))</f>
        <v>0</v>
      </c>
      <c r="K2074">
        <f>INDEX(GWP!$C$2:$C$13,MATCH(EPS!I2074,GWP!$B$2:$B$13,0))</f>
        <v>0</v>
      </c>
      <c r="L2074" s="5">
        <f t="shared" si="65"/>
        <v>0</v>
      </c>
    </row>
    <row r="2075" spans="1:12" hidden="1" x14ac:dyDescent="0.35">
      <c r="A2075" t="s">
        <v>3705</v>
      </c>
      <c r="B2075" t="s">
        <v>5</v>
      </c>
      <c r="C2075" t="s">
        <v>1732</v>
      </c>
      <c r="D2075" t="s">
        <v>6919</v>
      </c>
      <c r="E2075" t="s">
        <v>1713</v>
      </c>
      <c r="H2075" t="str">
        <f>INDEX('Vensim Variables'!$B:$B,MATCH(EPS!$B2075,'Vensim Variables'!$A:$A,0))</f>
        <v>g pollutant</v>
      </c>
      <c r="I2075" t="str">
        <f t="shared" si="64"/>
        <v>CH4</v>
      </c>
      <c r="J2075">
        <f>INDEX(NoSettings!$C:$C,MATCH(EPS!$A2075,NoSettings!$A:$A,0))</f>
        <v>0</v>
      </c>
      <c r="K2075">
        <f>INDEX(GWP!$C$2:$C$13,MATCH(EPS!I2075,GWP!$B$2:$B$13,0))</f>
        <v>25</v>
      </c>
      <c r="L2075" s="5">
        <f t="shared" si="65"/>
        <v>0</v>
      </c>
    </row>
    <row r="2076" spans="1:12" hidden="1" x14ac:dyDescent="0.35">
      <c r="A2076" t="s">
        <v>3706</v>
      </c>
      <c r="B2076" t="s">
        <v>5</v>
      </c>
      <c r="C2076" t="s">
        <v>1732</v>
      </c>
      <c r="D2076" t="s">
        <v>6919</v>
      </c>
      <c r="E2076" t="s">
        <v>1714</v>
      </c>
      <c r="H2076" t="str">
        <f>INDEX('Vensim Variables'!$B:$B,MATCH(EPS!$B2076,'Vensim Variables'!$A:$A,0))</f>
        <v>g pollutant</v>
      </c>
      <c r="I2076" t="str">
        <f t="shared" si="64"/>
        <v>N2O</v>
      </c>
      <c r="J2076">
        <f>INDEX(NoSettings!$C:$C,MATCH(EPS!$A2076,NoSettings!$A:$A,0))</f>
        <v>0</v>
      </c>
      <c r="K2076">
        <f>INDEX(GWP!$C$2:$C$13,MATCH(EPS!I2076,GWP!$B$2:$B$13,0))</f>
        <v>298</v>
      </c>
      <c r="L2076" s="5">
        <f t="shared" si="65"/>
        <v>0</v>
      </c>
    </row>
    <row r="2077" spans="1:12" hidden="1" x14ac:dyDescent="0.35">
      <c r="A2077" t="s">
        <v>3707</v>
      </c>
      <c r="B2077" t="s">
        <v>5</v>
      </c>
      <c r="C2077" t="s">
        <v>1732</v>
      </c>
      <c r="D2077" t="s">
        <v>6919</v>
      </c>
      <c r="E2077" t="s">
        <v>1715</v>
      </c>
      <c r="H2077" t="str">
        <f>INDEX('Vensim Variables'!$B:$B,MATCH(EPS!$B2077,'Vensim Variables'!$A:$A,0))</f>
        <v>g pollutant</v>
      </c>
      <c r="I2077" t="str">
        <f t="shared" si="64"/>
        <v>F gases</v>
      </c>
      <c r="J2077">
        <f>INDEX(NoSettings!$C:$C,MATCH(EPS!$A2077,NoSettings!$A:$A,0))</f>
        <v>0</v>
      </c>
      <c r="K2077">
        <f>INDEX(GWP!$C$2:$C$13,MATCH(EPS!I2077,GWP!$B$2:$B$13,0))</f>
        <v>1</v>
      </c>
      <c r="L2077" s="5">
        <f t="shared" si="65"/>
        <v>0</v>
      </c>
    </row>
    <row r="2078" spans="1:12" hidden="1" x14ac:dyDescent="0.35">
      <c r="A2078" t="s">
        <v>3708</v>
      </c>
      <c r="B2078" t="s">
        <v>5</v>
      </c>
      <c r="C2078" t="s">
        <v>1732</v>
      </c>
      <c r="D2078" t="s">
        <v>6920</v>
      </c>
      <c r="E2078" t="s">
        <v>1702</v>
      </c>
      <c r="H2078" t="str">
        <f>INDEX('Vensim Variables'!$B:$B,MATCH(EPS!$B2078,'Vensim Variables'!$A:$A,0))</f>
        <v>g pollutant</v>
      </c>
      <c r="I2078" t="str">
        <f t="shared" si="64"/>
        <v>CO2</v>
      </c>
      <c r="J2078">
        <f>INDEX(NoSettings!$C:$C,MATCH(EPS!$A2078,NoSettings!$A:$A,0))</f>
        <v>0</v>
      </c>
      <c r="K2078">
        <f>INDEX(GWP!$C$2:$C$13,MATCH(EPS!I2078,GWP!$B$2:$B$13,0))</f>
        <v>1</v>
      </c>
      <c r="L2078" s="5">
        <f t="shared" si="65"/>
        <v>0</v>
      </c>
    </row>
    <row r="2079" spans="1:12" hidden="1" x14ac:dyDescent="0.35">
      <c r="A2079" t="s">
        <v>3709</v>
      </c>
      <c r="B2079" t="s">
        <v>5</v>
      </c>
      <c r="C2079" t="s">
        <v>1732</v>
      </c>
      <c r="D2079" t="s">
        <v>6920</v>
      </c>
      <c r="E2079" t="s">
        <v>1705</v>
      </c>
      <c r="H2079" t="str">
        <f>INDEX('Vensim Variables'!$B:$B,MATCH(EPS!$B2079,'Vensim Variables'!$A:$A,0))</f>
        <v>g pollutant</v>
      </c>
      <c r="I2079" t="str">
        <f t="shared" si="64"/>
        <v>VOC</v>
      </c>
      <c r="J2079">
        <f>INDEX(NoSettings!$C:$C,MATCH(EPS!$A2079,NoSettings!$A:$A,0))</f>
        <v>0</v>
      </c>
      <c r="K2079">
        <f>INDEX(GWP!$C$2:$C$13,MATCH(EPS!I2079,GWP!$B$2:$B$13,0))</f>
        <v>0</v>
      </c>
      <c r="L2079" s="5">
        <f t="shared" si="65"/>
        <v>0</v>
      </c>
    </row>
    <row r="2080" spans="1:12" hidden="1" x14ac:dyDescent="0.35">
      <c r="A2080" t="s">
        <v>3710</v>
      </c>
      <c r="B2080" t="s">
        <v>5</v>
      </c>
      <c r="C2080" t="s">
        <v>1732</v>
      </c>
      <c r="D2080" t="s">
        <v>6920</v>
      </c>
      <c r="E2080" t="s">
        <v>1706</v>
      </c>
      <c r="H2080" t="str">
        <f>INDEX('Vensim Variables'!$B:$B,MATCH(EPS!$B2080,'Vensim Variables'!$A:$A,0))</f>
        <v>g pollutant</v>
      </c>
      <c r="I2080" t="str">
        <f t="shared" si="64"/>
        <v>CO</v>
      </c>
      <c r="J2080">
        <f>INDEX(NoSettings!$C:$C,MATCH(EPS!$A2080,NoSettings!$A:$A,0))</f>
        <v>0</v>
      </c>
      <c r="K2080">
        <f>INDEX(GWP!$C$2:$C$13,MATCH(EPS!I2080,GWP!$B$2:$B$13,0))</f>
        <v>0</v>
      </c>
      <c r="L2080" s="5">
        <f t="shared" si="65"/>
        <v>0</v>
      </c>
    </row>
    <row r="2081" spans="1:12" hidden="1" x14ac:dyDescent="0.35">
      <c r="A2081" t="s">
        <v>3711</v>
      </c>
      <c r="B2081" t="s">
        <v>5</v>
      </c>
      <c r="C2081" t="s">
        <v>1732</v>
      </c>
      <c r="D2081" t="s">
        <v>6920</v>
      </c>
      <c r="E2081" t="s">
        <v>1707</v>
      </c>
      <c r="H2081" t="str">
        <f>INDEX('Vensim Variables'!$B:$B,MATCH(EPS!$B2081,'Vensim Variables'!$A:$A,0))</f>
        <v>g pollutant</v>
      </c>
      <c r="I2081" t="str">
        <f t="shared" si="64"/>
        <v>NOx</v>
      </c>
      <c r="J2081">
        <f>INDEX(NoSettings!$C:$C,MATCH(EPS!$A2081,NoSettings!$A:$A,0))</f>
        <v>0</v>
      </c>
      <c r="K2081">
        <f>INDEX(GWP!$C$2:$C$13,MATCH(EPS!I2081,GWP!$B$2:$B$13,0))</f>
        <v>0</v>
      </c>
      <c r="L2081" s="5">
        <f t="shared" si="65"/>
        <v>0</v>
      </c>
    </row>
    <row r="2082" spans="1:12" hidden="1" x14ac:dyDescent="0.35">
      <c r="A2082" t="s">
        <v>3712</v>
      </c>
      <c r="B2082" t="s">
        <v>5</v>
      </c>
      <c r="C2082" t="s">
        <v>1732</v>
      </c>
      <c r="D2082" t="s">
        <v>6920</v>
      </c>
      <c r="E2082" t="s">
        <v>1708</v>
      </c>
      <c r="H2082" t="str">
        <f>INDEX('Vensim Variables'!$B:$B,MATCH(EPS!$B2082,'Vensim Variables'!$A:$A,0))</f>
        <v>g pollutant</v>
      </c>
      <c r="I2082" t="str">
        <f t="shared" si="64"/>
        <v>PM10</v>
      </c>
      <c r="J2082">
        <f>INDEX(NoSettings!$C:$C,MATCH(EPS!$A2082,NoSettings!$A:$A,0))</f>
        <v>0</v>
      </c>
      <c r="K2082">
        <f>INDEX(GWP!$C$2:$C$13,MATCH(EPS!I2082,GWP!$B$2:$B$13,0))</f>
        <v>0</v>
      </c>
      <c r="L2082" s="5">
        <f t="shared" si="65"/>
        <v>0</v>
      </c>
    </row>
    <row r="2083" spans="1:12" hidden="1" x14ac:dyDescent="0.35">
      <c r="A2083" t="s">
        <v>3713</v>
      </c>
      <c r="B2083" t="s">
        <v>5</v>
      </c>
      <c r="C2083" t="s">
        <v>1732</v>
      </c>
      <c r="D2083" t="s">
        <v>6920</v>
      </c>
      <c r="E2083" t="s">
        <v>1709</v>
      </c>
      <c r="H2083" t="str">
        <f>INDEX('Vensim Variables'!$B:$B,MATCH(EPS!$B2083,'Vensim Variables'!$A:$A,0))</f>
        <v>g pollutant</v>
      </c>
      <c r="I2083" t="str">
        <f t="shared" si="64"/>
        <v>PM25</v>
      </c>
      <c r="J2083">
        <f>INDEX(NoSettings!$C:$C,MATCH(EPS!$A2083,NoSettings!$A:$A,0))</f>
        <v>0</v>
      </c>
      <c r="K2083">
        <f>INDEX(GWP!$C$2:$C$13,MATCH(EPS!I2083,GWP!$B$2:$B$13,0))</f>
        <v>0</v>
      </c>
      <c r="L2083" s="5">
        <f t="shared" si="65"/>
        <v>0</v>
      </c>
    </row>
    <row r="2084" spans="1:12" hidden="1" x14ac:dyDescent="0.35">
      <c r="A2084" t="s">
        <v>3714</v>
      </c>
      <c r="B2084" t="s">
        <v>5</v>
      </c>
      <c r="C2084" t="s">
        <v>1732</v>
      </c>
      <c r="D2084" t="s">
        <v>6920</v>
      </c>
      <c r="E2084" t="s">
        <v>1710</v>
      </c>
      <c r="H2084" t="str">
        <f>INDEX('Vensim Variables'!$B:$B,MATCH(EPS!$B2084,'Vensim Variables'!$A:$A,0))</f>
        <v>g pollutant</v>
      </c>
      <c r="I2084" t="str">
        <f t="shared" si="64"/>
        <v>SOx</v>
      </c>
      <c r="J2084">
        <f>INDEX(NoSettings!$C:$C,MATCH(EPS!$A2084,NoSettings!$A:$A,0))</f>
        <v>0</v>
      </c>
      <c r="K2084">
        <f>INDEX(GWP!$C$2:$C$13,MATCH(EPS!I2084,GWP!$B$2:$B$13,0))</f>
        <v>0</v>
      </c>
      <c r="L2084" s="5">
        <f t="shared" si="65"/>
        <v>0</v>
      </c>
    </row>
    <row r="2085" spans="1:12" hidden="1" x14ac:dyDescent="0.35">
      <c r="A2085" t="s">
        <v>3715</v>
      </c>
      <c r="B2085" t="s">
        <v>5</v>
      </c>
      <c r="C2085" t="s">
        <v>1732</v>
      </c>
      <c r="D2085" t="s">
        <v>6920</v>
      </c>
      <c r="E2085" t="s">
        <v>1711</v>
      </c>
      <c r="H2085" t="str">
        <f>INDEX('Vensim Variables'!$B:$B,MATCH(EPS!$B2085,'Vensim Variables'!$A:$A,0))</f>
        <v>g pollutant</v>
      </c>
      <c r="I2085" t="str">
        <f t="shared" si="64"/>
        <v>BC</v>
      </c>
      <c r="J2085">
        <f>INDEX(NoSettings!$C:$C,MATCH(EPS!$A2085,NoSettings!$A:$A,0))</f>
        <v>0</v>
      </c>
      <c r="K2085">
        <f>INDEX(GWP!$C$2:$C$13,MATCH(EPS!I2085,GWP!$B$2:$B$13,0))</f>
        <v>0</v>
      </c>
      <c r="L2085" s="5">
        <f t="shared" si="65"/>
        <v>0</v>
      </c>
    </row>
    <row r="2086" spans="1:12" hidden="1" x14ac:dyDescent="0.35">
      <c r="A2086" t="s">
        <v>3716</v>
      </c>
      <c r="B2086" t="s">
        <v>5</v>
      </c>
      <c r="C2086" t="s">
        <v>1732</v>
      </c>
      <c r="D2086" t="s">
        <v>6920</v>
      </c>
      <c r="E2086" t="s">
        <v>1712</v>
      </c>
      <c r="H2086" t="str">
        <f>INDEX('Vensim Variables'!$B:$B,MATCH(EPS!$B2086,'Vensim Variables'!$A:$A,0))</f>
        <v>g pollutant</v>
      </c>
      <c r="I2086" t="str">
        <f t="shared" si="64"/>
        <v>OC</v>
      </c>
      <c r="J2086">
        <f>INDEX(NoSettings!$C:$C,MATCH(EPS!$A2086,NoSettings!$A:$A,0))</f>
        <v>0</v>
      </c>
      <c r="K2086">
        <f>INDEX(GWP!$C$2:$C$13,MATCH(EPS!I2086,GWP!$B$2:$B$13,0))</f>
        <v>0</v>
      </c>
      <c r="L2086" s="5">
        <f t="shared" si="65"/>
        <v>0</v>
      </c>
    </row>
    <row r="2087" spans="1:12" hidden="1" x14ac:dyDescent="0.35">
      <c r="A2087" t="s">
        <v>3717</v>
      </c>
      <c r="B2087" t="s">
        <v>5</v>
      </c>
      <c r="C2087" t="s">
        <v>1732</v>
      </c>
      <c r="D2087" t="s">
        <v>6920</v>
      </c>
      <c r="E2087" t="s">
        <v>1713</v>
      </c>
      <c r="H2087" t="str">
        <f>INDEX('Vensim Variables'!$B:$B,MATCH(EPS!$B2087,'Vensim Variables'!$A:$A,0))</f>
        <v>g pollutant</v>
      </c>
      <c r="I2087" t="str">
        <f t="shared" si="64"/>
        <v>CH4</v>
      </c>
      <c r="J2087">
        <f>INDEX(NoSettings!$C:$C,MATCH(EPS!$A2087,NoSettings!$A:$A,0))</f>
        <v>0</v>
      </c>
      <c r="K2087">
        <f>INDEX(GWP!$C$2:$C$13,MATCH(EPS!I2087,GWP!$B$2:$B$13,0))</f>
        <v>25</v>
      </c>
      <c r="L2087" s="5">
        <f t="shared" si="65"/>
        <v>0</v>
      </c>
    </row>
    <row r="2088" spans="1:12" hidden="1" x14ac:dyDescent="0.35">
      <c r="A2088" t="s">
        <v>3718</v>
      </c>
      <c r="B2088" t="s">
        <v>5</v>
      </c>
      <c r="C2088" t="s">
        <v>1732</v>
      </c>
      <c r="D2088" t="s">
        <v>6920</v>
      </c>
      <c r="E2088" t="s">
        <v>1714</v>
      </c>
      <c r="H2088" t="str">
        <f>INDEX('Vensim Variables'!$B:$B,MATCH(EPS!$B2088,'Vensim Variables'!$A:$A,0))</f>
        <v>g pollutant</v>
      </c>
      <c r="I2088" t="str">
        <f t="shared" si="64"/>
        <v>N2O</v>
      </c>
      <c r="J2088">
        <f>INDEX(NoSettings!$C:$C,MATCH(EPS!$A2088,NoSettings!$A:$A,0))</f>
        <v>0</v>
      </c>
      <c r="K2088">
        <f>INDEX(GWP!$C$2:$C$13,MATCH(EPS!I2088,GWP!$B$2:$B$13,0))</f>
        <v>298</v>
      </c>
      <c r="L2088" s="5">
        <f t="shared" si="65"/>
        <v>0</v>
      </c>
    </row>
    <row r="2089" spans="1:12" hidden="1" x14ac:dyDescent="0.35">
      <c r="A2089" t="s">
        <v>3719</v>
      </c>
      <c r="B2089" t="s">
        <v>5</v>
      </c>
      <c r="C2089" t="s">
        <v>1732</v>
      </c>
      <c r="D2089" t="s">
        <v>6920</v>
      </c>
      <c r="E2089" t="s">
        <v>1715</v>
      </c>
      <c r="H2089" t="str">
        <f>INDEX('Vensim Variables'!$B:$B,MATCH(EPS!$B2089,'Vensim Variables'!$A:$A,0))</f>
        <v>g pollutant</v>
      </c>
      <c r="I2089" t="str">
        <f t="shared" si="64"/>
        <v>F gases</v>
      </c>
      <c r="J2089">
        <f>INDEX(NoSettings!$C:$C,MATCH(EPS!$A2089,NoSettings!$A:$A,0))</f>
        <v>0</v>
      </c>
      <c r="K2089">
        <f>INDEX(GWP!$C$2:$C$13,MATCH(EPS!I2089,GWP!$B$2:$B$13,0))</f>
        <v>1</v>
      </c>
      <c r="L2089" s="5">
        <f t="shared" si="65"/>
        <v>0</v>
      </c>
    </row>
    <row r="2090" spans="1:12" hidden="1" x14ac:dyDescent="0.35">
      <c r="A2090" t="s">
        <v>3720</v>
      </c>
      <c r="B2090" t="s">
        <v>5</v>
      </c>
      <c r="C2090" t="s">
        <v>1732</v>
      </c>
      <c r="D2090" t="s">
        <v>6921</v>
      </c>
      <c r="E2090" t="s">
        <v>1702</v>
      </c>
      <c r="H2090" t="str">
        <f>INDEX('Vensim Variables'!$B:$B,MATCH(EPS!$B2090,'Vensim Variables'!$A:$A,0))</f>
        <v>g pollutant</v>
      </c>
      <c r="I2090" t="str">
        <f t="shared" si="64"/>
        <v>CO2</v>
      </c>
      <c r="J2090">
        <f>INDEX(NoSettings!$C:$C,MATCH(EPS!$A2090,NoSettings!$A:$A,0))</f>
        <v>0</v>
      </c>
      <c r="K2090">
        <f>INDEX(GWP!$C$2:$C$13,MATCH(EPS!I2090,GWP!$B$2:$B$13,0))</f>
        <v>1</v>
      </c>
      <c r="L2090" s="5">
        <f t="shared" si="65"/>
        <v>0</v>
      </c>
    </row>
    <row r="2091" spans="1:12" hidden="1" x14ac:dyDescent="0.35">
      <c r="A2091" t="s">
        <v>3721</v>
      </c>
      <c r="B2091" t="s">
        <v>5</v>
      </c>
      <c r="C2091" t="s">
        <v>1732</v>
      </c>
      <c r="D2091" t="s">
        <v>6921</v>
      </c>
      <c r="E2091" t="s">
        <v>1705</v>
      </c>
      <c r="H2091" t="str">
        <f>INDEX('Vensim Variables'!$B:$B,MATCH(EPS!$B2091,'Vensim Variables'!$A:$A,0))</f>
        <v>g pollutant</v>
      </c>
      <c r="I2091" t="str">
        <f t="shared" si="64"/>
        <v>VOC</v>
      </c>
      <c r="J2091">
        <f>INDEX(NoSettings!$C:$C,MATCH(EPS!$A2091,NoSettings!$A:$A,0))</f>
        <v>0</v>
      </c>
      <c r="K2091">
        <f>INDEX(GWP!$C$2:$C$13,MATCH(EPS!I2091,GWP!$B$2:$B$13,0))</f>
        <v>0</v>
      </c>
      <c r="L2091" s="5">
        <f t="shared" si="65"/>
        <v>0</v>
      </c>
    </row>
    <row r="2092" spans="1:12" hidden="1" x14ac:dyDescent="0.35">
      <c r="A2092" t="s">
        <v>3722</v>
      </c>
      <c r="B2092" t="s">
        <v>5</v>
      </c>
      <c r="C2092" t="s">
        <v>1732</v>
      </c>
      <c r="D2092" t="s">
        <v>6921</v>
      </c>
      <c r="E2092" t="s">
        <v>1706</v>
      </c>
      <c r="H2092" t="str">
        <f>INDEX('Vensim Variables'!$B:$B,MATCH(EPS!$B2092,'Vensim Variables'!$A:$A,0))</f>
        <v>g pollutant</v>
      </c>
      <c r="I2092" t="str">
        <f t="shared" si="64"/>
        <v>CO</v>
      </c>
      <c r="J2092">
        <f>INDEX(NoSettings!$C:$C,MATCH(EPS!$A2092,NoSettings!$A:$A,0))</f>
        <v>0</v>
      </c>
      <c r="K2092">
        <f>INDEX(GWP!$C$2:$C$13,MATCH(EPS!I2092,GWP!$B$2:$B$13,0))</f>
        <v>0</v>
      </c>
      <c r="L2092" s="5">
        <f t="shared" si="65"/>
        <v>0</v>
      </c>
    </row>
    <row r="2093" spans="1:12" hidden="1" x14ac:dyDescent="0.35">
      <c r="A2093" t="s">
        <v>3723</v>
      </c>
      <c r="B2093" t="s">
        <v>5</v>
      </c>
      <c r="C2093" t="s">
        <v>1732</v>
      </c>
      <c r="D2093" t="s">
        <v>6921</v>
      </c>
      <c r="E2093" t="s">
        <v>1707</v>
      </c>
      <c r="H2093" t="str">
        <f>INDEX('Vensim Variables'!$B:$B,MATCH(EPS!$B2093,'Vensim Variables'!$A:$A,0))</f>
        <v>g pollutant</v>
      </c>
      <c r="I2093" t="str">
        <f t="shared" si="64"/>
        <v>NOx</v>
      </c>
      <c r="J2093">
        <f>INDEX(NoSettings!$C:$C,MATCH(EPS!$A2093,NoSettings!$A:$A,0))</f>
        <v>0</v>
      </c>
      <c r="K2093">
        <f>INDEX(GWP!$C$2:$C$13,MATCH(EPS!I2093,GWP!$B$2:$B$13,0))</f>
        <v>0</v>
      </c>
      <c r="L2093" s="5">
        <f t="shared" si="65"/>
        <v>0</v>
      </c>
    </row>
    <row r="2094" spans="1:12" hidden="1" x14ac:dyDescent="0.35">
      <c r="A2094" t="s">
        <v>3724</v>
      </c>
      <c r="B2094" t="s">
        <v>5</v>
      </c>
      <c r="C2094" t="s">
        <v>1732</v>
      </c>
      <c r="D2094" t="s">
        <v>6921</v>
      </c>
      <c r="E2094" t="s">
        <v>1708</v>
      </c>
      <c r="H2094" t="str">
        <f>INDEX('Vensim Variables'!$B:$B,MATCH(EPS!$B2094,'Vensim Variables'!$A:$A,0))</f>
        <v>g pollutant</v>
      </c>
      <c r="I2094" t="str">
        <f t="shared" si="64"/>
        <v>PM10</v>
      </c>
      <c r="J2094">
        <f>INDEX(NoSettings!$C:$C,MATCH(EPS!$A2094,NoSettings!$A:$A,0))</f>
        <v>0</v>
      </c>
      <c r="K2094">
        <f>INDEX(GWP!$C$2:$C$13,MATCH(EPS!I2094,GWP!$B$2:$B$13,0))</f>
        <v>0</v>
      </c>
      <c r="L2094" s="5">
        <f t="shared" si="65"/>
        <v>0</v>
      </c>
    </row>
    <row r="2095" spans="1:12" hidden="1" x14ac:dyDescent="0.35">
      <c r="A2095" t="s">
        <v>3725</v>
      </c>
      <c r="B2095" t="s">
        <v>5</v>
      </c>
      <c r="C2095" t="s">
        <v>1732</v>
      </c>
      <c r="D2095" t="s">
        <v>6921</v>
      </c>
      <c r="E2095" t="s">
        <v>1709</v>
      </c>
      <c r="H2095" t="str">
        <f>INDEX('Vensim Variables'!$B:$B,MATCH(EPS!$B2095,'Vensim Variables'!$A:$A,0))</f>
        <v>g pollutant</v>
      </c>
      <c r="I2095" t="str">
        <f t="shared" si="64"/>
        <v>PM25</v>
      </c>
      <c r="J2095">
        <f>INDEX(NoSettings!$C:$C,MATCH(EPS!$A2095,NoSettings!$A:$A,0))</f>
        <v>0</v>
      </c>
      <c r="K2095">
        <f>INDEX(GWP!$C$2:$C$13,MATCH(EPS!I2095,GWP!$B$2:$B$13,0))</f>
        <v>0</v>
      </c>
      <c r="L2095" s="5">
        <f t="shared" si="65"/>
        <v>0</v>
      </c>
    </row>
    <row r="2096" spans="1:12" hidden="1" x14ac:dyDescent="0.35">
      <c r="A2096" t="s">
        <v>3726</v>
      </c>
      <c r="B2096" t="s">
        <v>5</v>
      </c>
      <c r="C2096" t="s">
        <v>1732</v>
      </c>
      <c r="D2096" t="s">
        <v>6921</v>
      </c>
      <c r="E2096" t="s">
        <v>1710</v>
      </c>
      <c r="H2096" t="str">
        <f>INDEX('Vensim Variables'!$B:$B,MATCH(EPS!$B2096,'Vensim Variables'!$A:$A,0))</f>
        <v>g pollutant</v>
      </c>
      <c r="I2096" t="str">
        <f t="shared" si="64"/>
        <v>SOx</v>
      </c>
      <c r="J2096">
        <f>INDEX(NoSettings!$C:$C,MATCH(EPS!$A2096,NoSettings!$A:$A,0))</f>
        <v>0</v>
      </c>
      <c r="K2096">
        <f>INDEX(GWP!$C$2:$C$13,MATCH(EPS!I2096,GWP!$B$2:$B$13,0))</f>
        <v>0</v>
      </c>
      <c r="L2096" s="5">
        <f t="shared" si="65"/>
        <v>0</v>
      </c>
    </row>
    <row r="2097" spans="1:12" hidden="1" x14ac:dyDescent="0.35">
      <c r="A2097" t="s">
        <v>3727</v>
      </c>
      <c r="B2097" t="s">
        <v>5</v>
      </c>
      <c r="C2097" t="s">
        <v>1732</v>
      </c>
      <c r="D2097" t="s">
        <v>6921</v>
      </c>
      <c r="E2097" t="s">
        <v>1711</v>
      </c>
      <c r="H2097" t="str">
        <f>INDEX('Vensim Variables'!$B:$B,MATCH(EPS!$B2097,'Vensim Variables'!$A:$A,0))</f>
        <v>g pollutant</v>
      </c>
      <c r="I2097" t="str">
        <f t="shared" si="64"/>
        <v>BC</v>
      </c>
      <c r="J2097">
        <f>INDEX(NoSettings!$C:$C,MATCH(EPS!$A2097,NoSettings!$A:$A,0))</f>
        <v>0</v>
      </c>
      <c r="K2097">
        <f>INDEX(GWP!$C$2:$C$13,MATCH(EPS!I2097,GWP!$B$2:$B$13,0))</f>
        <v>0</v>
      </c>
      <c r="L2097" s="5">
        <f t="shared" si="65"/>
        <v>0</v>
      </c>
    </row>
    <row r="2098" spans="1:12" hidden="1" x14ac:dyDescent="0.35">
      <c r="A2098" t="s">
        <v>3728</v>
      </c>
      <c r="B2098" t="s">
        <v>5</v>
      </c>
      <c r="C2098" t="s">
        <v>1732</v>
      </c>
      <c r="D2098" t="s">
        <v>6921</v>
      </c>
      <c r="E2098" t="s">
        <v>1712</v>
      </c>
      <c r="H2098" t="str">
        <f>INDEX('Vensim Variables'!$B:$B,MATCH(EPS!$B2098,'Vensim Variables'!$A:$A,0))</f>
        <v>g pollutant</v>
      </c>
      <c r="I2098" t="str">
        <f t="shared" si="64"/>
        <v>OC</v>
      </c>
      <c r="J2098">
        <f>INDEX(NoSettings!$C:$C,MATCH(EPS!$A2098,NoSettings!$A:$A,0))</f>
        <v>0</v>
      </c>
      <c r="K2098">
        <f>INDEX(GWP!$C$2:$C$13,MATCH(EPS!I2098,GWP!$B$2:$B$13,0))</f>
        <v>0</v>
      </c>
      <c r="L2098" s="5">
        <f t="shared" si="65"/>
        <v>0</v>
      </c>
    </row>
    <row r="2099" spans="1:12" hidden="1" x14ac:dyDescent="0.35">
      <c r="A2099" t="s">
        <v>3729</v>
      </c>
      <c r="B2099" t="s">
        <v>5</v>
      </c>
      <c r="C2099" t="s">
        <v>1732</v>
      </c>
      <c r="D2099" t="s">
        <v>6921</v>
      </c>
      <c r="E2099" t="s">
        <v>1713</v>
      </c>
      <c r="H2099" t="str">
        <f>INDEX('Vensim Variables'!$B:$B,MATCH(EPS!$B2099,'Vensim Variables'!$A:$A,0))</f>
        <v>g pollutant</v>
      </c>
      <c r="I2099" t="str">
        <f t="shared" si="64"/>
        <v>CH4</v>
      </c>
      <c r="J2099">
        <f>INDEX(NoSettings!$C:$C,MATCH(EPS!$A2099,NoSettings!$A:$A,0))</f>
        <v>0</v>
      </c>
      <c r="K2099">
        <f>INDEX(GWP!$C$2:$C$13,MATCH(EPS!I2099,GWP!$B$2:$B$13,0))</f>
        <v>25</v>
      </c>
      <c r="L2099" s="5">
        <f t="shared" si="65"/>
        <v>0</v>
      </c>
    </row>
    <row r="2100" spans="1:12" hidden="1" x14ac:dyDescent="0.35">
      <c r="A2100" t="s">
        <v>3730</v>
      </c>
      <c r="B2100" t="s">
        <v>5</v>
      </c>
      <c r="C2100" t="s">
        <v>1732</v>
      </c>
      <c r="D2100" t="s">
        <v>6921</v>
      </c>
      <c r="E2100" t="s">
        <v>1714</v>
      </c>
      <c r="H2100" t="str">
        <f>INDEX('Vensim Variables'!$B:$B,MATCH(EPS!$B2100,'Vensim Variables'!$A:$A,0))</f>
        <v>g pollutant</v>
      </c>
      <c r="I2100" t="str">
        <f t="shared" si="64"/>
        <v>N2O</v>
      </c>
      <c r="J2100">
        <f>INDEX(NoSettings!$C:$C,MATCH(EPS!$A2100,NoSettings!$A:$A,0))</f>
        <v>0</v>
      </c>
      <c r="K2100">
        <f>INDEX(GWP!$C$2:$C$13,MATCH(EPS!I2100,GWP!$B$2:$B$13,0))</f>
        <v>298</v>
      </c>
      <c r="L2100" s="5">
        <f t="shared" si="65"/>
        <v>0</v>
      </c>
    </row>
    <row r="2101" spans="1:12" hidden="1" x14ac:dyDescent="0.35">
      <c r="A2101" t="s">
        <v>3731</v>
      </c>
      <c r="B2101" t="s">
        <v>5</v>
      </c>
      <c r="C2101" t="s">
        <v>1732</v>
      </c>
      <c r="D2101" t="s">
        <v>6921</v>
      </c>
      <c r="E2101" t="s">
        <v>1715</v>
      </c>
      <c r="H2101" t="str">
        <f>INDEX('Vensim Variables'!$B:$B,MATCH(EPS!$B2101,'Vensim Variables'!$A:$A,0))</f>
        <v>g pollutant</v>
      </c>
      <c r="I2101" t="str">
        <f t="shared" si="64"/>
        <v>F gases</v>
      </c>
      <c r="J2101">
        <f>INDEX(NoSettings!$C:$C,MATCH(EPS!$A2101,NoSettings!$A:$A,0))</f>
        <v>0</v>
      </c>
      <c r="K2101">
        <f>INDEX(GWP!$C$2:$C$13,MATCH(EPS!I2101,GWP!$B$2:$B$13,0))</f>
        <v>1</v>
      </c>
      <c r="L2101" s="5">
        <f t="shared" si="65"/>
        <v>0</v>
      </c>
    </row>
    <row r="2102" spans="1:12" hidden="1" x14ac:dyDescent="0.35">
      <c r="A2102" t="s">
        <v>3732</v>
      </c>
      <c r="B2102" t="s">
        <v>5</v>
      </c>
      <c r="C2102" t="s">
        <v>1732</v>
      </c>
      <c r="D2102" t="s">
        <v>6922</v>
      </c>
      <c r="E2102" t="s">
        <v>1702</v>
      </c>
      <c r="H2102" t="str">
        <f>INDEX('Vensim Variables'!$B:$B,MATCH(EPS!$B2102,'Vensim Variables'!$A:$A,0))</f>
        <v>g pollutant</v>
      </c>
      <c r="I2102" t="str">
        <f t="shared" si="64"/>
        <v>CO2</v>
      </c>
      <c r="J2102">
        <f>INDEX(NoSettings!$C:$C,MATCH(EPS!$A2102,NoSettings!$A:$A,0))</f>
        <v>0</v>
      </c>
      <c r="K2102">
        <f>INDEX(GWP!$C$2:$C$13,MATCH(EPS!I2102,GWP!$B$2:$B$13,0))</f>
        <v>1</v>
      </c>
      <c r="L2102" s="5">
        <f t="shared" si="65"/>
        <v>0</v>
      </c>
    </row>
    <row r="2103" spans="1:12" hidden="1" x14ac:dyDescent="0.35">
      <c r="A2103" t="s">
        <v>3733</v>
      </c>
      <c r="B2103" t="s">
        <v>5</v>
      </c>
      <c r="C2103" t="s">
        <v>1732</v>
      </c>
      <c r="D2103" t="s">
        <v>6922</v>
      </c>
      <c r="E2103" t="s">
        <v>1705</v>
      </c>
      <c r="H2103" t="str">
        <f>INDEX('Vensim Variables'!$B:$B,MATCH(EPS!$B2103,'Vensim Variables'!$A:$A,0))</f>
        <v>g pollutant</v>
      </c>
      <c r="I2103" t="str">
        <f t="shared" si="64"/>
        <v>VOC</v>
      </c>
      <c r="J2103">
        <f>INDEX(NoSettings!$C:$C,MATCH(EPS!$A2103,NoSettings!$A:$A,0))</f>
        <v>0</v>
      </c>
      <c r="K2103">
        <f>INDEX(GWP!$C$2:$C$13,MATCH(EPS!I2103,GWP!$B$2:$B$13,0))</f>
        <v>0</v>
      </c>
      <c r="L2103" s="5">
        <f t="shared" si="65"/>
        <v>0</v>
      </c>
    </row>
    <row r="2104" spans="1:12" hidden="1" x14ac:dyDescent="0.35">
      <c r="A2104" t="s">
        <v>3734</v>
      </c>
      <c r="B2104" t="s">
        <v>5</v>
      </c>
      <c r="C2104" t="s">
        <v>1732</v>
      </c>
      <c r="D2104" t="s">
        <v>6922</v>
      </c>
      <c r="E2104" t="s">
        <v>1706</v>
      </c>
      <c r="H2104" t="str">
        <f>INDEX('Vensim Variables'!$B:$B,MATCH(EPS!$B2104,'Vensim Variables'!$A:$A,0))</f>
        <v>g pollutant</v>
      </c>
      <c r="I2104" t="str">
        <f t="shared" si="64"/>
        <v>CO</v>
      </c>
      <c r="J2104">
        <f>INDEX(NoSettings!$C:$C,MATCH(EPS!$A2104,NoSettings!$A:$A,0))</f>
        <v>0</v>
      </c>
      <c r="K2104">
        <f>INDEX(GWP!$C$2:$C$13,MATCH(EPS!I2104,GWP!$B$2:$B$13,0))</f>
        <v>0</v>
      </c>
      <c r="L2104" s="5">
        <f t="shared" si="65"/>
        <v>0</v>
      </c>
    </row>
    <row r="2105" spans="1:12" hidden="1" x14ac:dyDescent="0.35">
      <c r="A2105" t="s">
        <v>3735</v>
      </c>
      <c r="B2105" t="s">
        <v>5</v>
      </c>
      <c r="C2105" t="s">
        <v>1732</v>
      </c>
      <c r="D2105" t="s">
        <v>6922</v>
      </c>
      <c r="E2105" t="s">
        <v>1707</v>
      </c>
      <c r="H2105" t="str">
        <f>INDEX('Vensim Variables'!$B:$B,MATCH(EPS!$B2105,'Vensim Variables'!$A:$A,0))</f>
        <v>g pollutant</v>
      </c>
      <c r="I2105" t="str">
        <f t="shared" si="64"/>
        <v>NOx</v>
      </c>
      <c r="J2105">
        <f>INDEX(NoSettings!$C:$C,MATCH(EPS!$A2105,NoSettings!$A:$A,0))</f>
        <v>0</v>
      </c>
      <c r="K2105">
        <f>INDEX(GWP!$C$2:$C$13,MATCH(EPS!I2105,GWP!$B$2:$B$13,0))</f>
        <v>0</v>
      </c>
      <c r="L2105" s="5">
        <f t="shared" si="65"/>
        <v>0</v>
      </c>
    </row>
    <row r="2106" spans="1:12" hidden="1" x14ac:dyDescent="0.35">
      <c r="A2106" t="s">
        <v>3736</v>
      </c>
      <c r="B2106" t="s">
        <v>5</v>
      </c>
      <c r="C2106" t="s">
        <v>1732</v>
      </c>
      <c r="D2106" t="s">
        <v>6922</v>
      </c>
      <c r="E2106" t="s">
        <v>1708</v>
      </c>
      <c r="H2106" t="str">
        <f>INDEX('Vensim Variables'!$B:$B,MATCH(EPS!$B2106,'Vensim Variables'!$A:$A,0))</f>
        <v>g pollutant</v>
      </c>
      <c r="I2106" t="str">
        <f t="shared" si="64"/>
        <v>PM10</v>
      </c>
      <c r="J2106">
        <f>INDEX(NoSettings!$C:$C,MATCH(EPS!$A2106,NoSettings!$A:$A,0))</f>
        <v>0</v>
      </c>
      <c r="K2106">
        <f>INDEX(GWP!$C$2:$C$13,MATCH(EPS!I2106,GWP!$B$2:$B$13,0))</f>
        <v>0</v>
      </c>
      <c r="L2106" s="5">
        <f t="shared" si="65"/>
        <v>0</v>
      </c>
    </row>
    <row r="2107" spans="1:12" hidden="1" x14ac:dyDescent="0.35">
      <c r="A2107" t="s">
        <v>3737</v>
      </c>
      <c r="B2107" t="s">
        <v>5</v>
      </c>
      <c r="C2107" t="s">
        <v>1732</v>
      </c>
      <c r="D2107" t="s">
        <v>6922</v>
      </c>
      <c r="E2107" t="s">
        <v>1709</v>
      </c>
      <c r="H2107" t="str">
        <f>INDEX('Vensim Variables'!$B:$B,MATCH(EPS!$B2107,'Vensim Variables'!$A:$A,0))</f>
        <v>g pollutant</v>
      </c>
      <c r="I2107" t="str">
        <f t="shared" si="64"/>
        <v>PM25</v>
      </c>
      <c r="J2107">
        <f>INDEX(NoSettings!$C:$C,MATCH(EPS!$A2107,NoSettings!$A:$A,0))</f>
        <v>0</v>
      </c>
      <c r="K2107">
        <f>INDEX(GWP!$C$2:$C$13,MATCH(EPS!I2107,GWP!$B$2:$B$13,0))</f>
        <v>0</v>
      </c>
      <c r="L2107" s="5">
        <f t="shared" si="65"/>
        <v>0</v>
      </c>
    </row>
    <row r="2108" spans="1:12" hidden="1" x14ac:dyDescent="0.35">
      <c r="A2108" t="s">
        <v>3738</v>
      </c>
      <c r="B2108" t="s">
        <v>5</v>
      </c>
      <c r="C2108" t="s">
        <v>1732</v>
      </c>
      <c r="D2108" t="s">
        <v>6922</v>
      </c>
      <c r="E2108" t="s">
        <v>1710</v>
      </c>
      <c r="H2108" t="str">
        <f>INDEX('Vensim Variables'!$B:$B,MATCH(EPS!$B2108,'Vensim Variables'!$A:$A,0))</f>
        <v>g pollutant</v>
      </c>
      <c r="I2108" t="str">
        <f t="shared" si="64"/>
        <v>SOx</v>
      </c>
      <c r="J2108">
        <f>INDEX(NoSettings!$C:$C,MATCH(EPS!$A2108,NoSettings!$A:$A,0))</f>
        <v>0</v>
      </c>
      <c r="K2108">
        <f>INDEX(GWP!$C$2:$C$13,MATCH(EPS!I2108,GWP!$B$2:$B$13,0))</f>
        <v>0</v>
      </c>
      <c r="L2108" s="5">
        <f t="shared" si="65"/>
        <v>0</v>
      </c>
    </row>
    <row r="2109" spans="1:12" hidden="1" x14ac:dyDescent="0.35">
      <c r="A2109" t="s">
        <v>3739</v>
      </c>
      <c r="B2109" t="s">
        <v>5</v>
      </c>
      <c r="C2109" t="s">
        <v>1732</v>
      </c>
      <c r="D2109" t="s">
        <v>6922</v>
      </c>
      <c r="E2109" t="s">
        <v>1711</v>
      </c>
      <c r="H2109" t="str">
        <f>INDEX('Vensim Variables'!$B:$B,MATCH(EPS!$B2109,'Vensim Variables'!$A:$A,0))</f>
        <v>g pollutant</v>
      </c>
      <c r="I2109" t="str">
        <f t="shared" si="64"/>
        <v>BC</v>
      </c>
      <c r="J2109">
        <f>INDEX(NoSettings!$C:$C,MATCH(EPS!$A2109,NoSettings!$A:$A,0))</f>
        <v>0</v>
      </c>
      <c r="K2109">
        <f>INDEX(GWP!$C$2:$C$13,MATCH(EPS!I2109,GWP!$B$2:$B$13,0))</f>
        <v>0</v>
      </c>
      <c r="L2109" s="5">
        <f t="shared" si="65"/>
        <v>0</v>
      </c>
    </row>
    <row r="2110" spans="1:12" hidden="1" x14ac:dyDescent="0.35">
      <c r="A2110" t="s">
        <v>3740</v>
      </c>
      <c r="B2110" t="s">
        <v>5</v>
      </c>
      <c r="C2110" t="s">
        <v>1732</v>
      </c>
      <c r="D2110" t="s">
        <v>6922</v>
      </c>
      <c r="E2110" t="s">
        <v>1712</v>
      </c>
      <c r="H2110" t="str">
        <f>INDEX('Vensim Variables'!$B:$B,MATCH(EPS!$B2110,'Vensim Variables'!$A:$A,0))</f>
        <v>g pollutant</v>
      </c>
      <c r="I2110" t="str">
        <f t="shared" si="64"/>
        <v>OC</v>
      </c>
      <c r="J2110">
        <f>INDEX(NoSettings!$C:$C,MATCH(EPS!$A2110,NoSettings!$A:$A,0))</f>
        <v>0</v>
      </c>
      <c r="K2110">
        <f>INDEX(GWP!$C$2:$C$13,MATCH(EPS!I2110,GWP!$B$2:$B$13,0))</f>
        <v>0</v>
      </c>
      <c r="L2110" s="5">
        <f t="shared" si="65"/>
        <v>0</v>
      </c>
    </row>
    <row r="2111" spans="1:12" hidden="1" x14ac:dyDescent="0.35">
      <c r="A2111" t="s">
        <v>3741</v>
      </c>
      <c r="B2111" t="s">
        <v>5</v>
      </c>
      <c r="C2111" t="s">
        <v>1732</v>
      </c>
      <c r="D2111" t="s">
        <v>6922</v>
      </c>
      <c r="E2111" t="s">
        <v>1713</v>
      </c>
      <c r="H2111" t="str">
        <f>INDEX('Vensim Variables'!$B:$B,MATCH(EPS!$B2111,'Vensim Variables'!$A:$A,0))</f>
        <v>g pollutant</v>
      </c>
      <c r="I2111" t="str">
        <f t="shared" si="64"/>
        <v>CH4</v>
      </c>
      <c r="J2111">
        <f>INDEX(NoSettings!$C:$C,MATCH(EPS!$A2111,NoSettings!$A:$A,0))</f>
        <v>0</v>
      </c>
      <c r="K2111">
        <f>INDEX(GWP!$C$2:$C$13,MATCH(EPS!I2111,GWP!$B$2:$B$13,0))</f>
        <v>25</v>
      </c>
      <c r="L2111" s="5">
        <f t="shared" si="65"/>
        <v>0</v>
      </c>
    </row>
    <row r="2112" spans="1:12" hidden="1" x14ac:dyDescent="0.35">
      <c r="A2112" t="s">
        <v>3742</v>
      </c>
      <c r="B2112" t="s">
        <v>5</v>
      </c>
      <c r="C2112" t="s">
        <v>1732</v>
      </c>
      <c r="D2112" t="s">
        <v>6922</v>
      </c>
      <c r="E2112" t="s">
        <v>1714</v>
      </c>
      <c r="H2112" t="str">
        <f>INDEX('Vensim Variables'!$B:$B,MATCH(EPS!$B2112,'Vensim Variables'!$A:$A,0))</f>
        <v>g pollutant</v>
      </c>
      <c r="I2112" t="str">
        <f t="shared" si="64"/>
        <v>N2O</v>
      </c>
      <c r="J2112">
        <f>INDEX(NoSettings!$C:$C,MATCH(EPS!$A2112,NoSettings!$A:$A,0))</f>
        <v>0</v>
      </c>
      <c r="K2112">
        <f>INDEX(GWP!$C$2:$C$13,MATCH(EPS!I2112,GWP!$B$2:$B$13,0))</f>
        <v>298</v>
      </c>
      <c r="L2112" s="5">
        <f t="shared" si="65"/>
        <v>0</v>
      </c>
    </row>
    <row r="2113" spans="1:12" hidden="1" x14ac:dyDescent="0.35">
      <c r="A2113" t="s">
        <v>3743</v>
      </c>
      <c r="B2113" t="s">
        <v>5</v>
      </c>
      <c r="C2113" t="s">
        <v>1732</v>
      </c>
      <c r="D2113" t="s">
        <v>6922</v>
      </c>
      <c r="E2113" t="s">
        <v>1715</v>
      </c>
      <c r="H2113" t="str">
        <f>INDEX('Vensim Variables'!$B:$B,MATCH(EPS!$B2113,'Vensim Variables'!$A:$A,0))</f>
        <v>g pollutant</v>
      </c>
      <c r="I2113" t="str">
        <f t="shared" si="64"/>
        <v>F gases</v>
      </c>
      <c r="J2113">
        <f>INDEX(NoSettings!$C:$C,MATCH(EPS!$A2113,NoSettings!$A:$A,0))</f>
        <v>0</v>
      </c>
      <c r="K2113">
        <f>INDEX(GWP!$C$2:$C$13,MATCH(EPS!I2113,GWP!$B$2:$B$13,0))</f>
        <v>1</v>
      </c>
      <c r="L2113" s="5">
        <f t="shared" si="65"/>
        <v>0</v>
      </c>
    </row>
    <row r="2114" spans="1:12" hidden="1" x14ac:dyDescent="0.35">
      <c r="A2114" t="s">
        <v>3744</v>
      </c>
      <c r="B2114" t="s">
        <v>5</v>
      </c>
      <c r="C2114" t="s">
        <v>1732</v>
      </c>
      <c r="D2114" t="s">
        <v>6923</v>
      </c>
      <c r="E2114" t="s">
        <v>1702</v>
      </c>
      <c r="H2114" t="str">
        <f>INDEX('Vensim Variables'!$B:$B,MATCH(EPS!$B2114,'Vensim Variables'!$A:$A,0))</f>
        <v>g pollutant</v>
      </c>
      <c r="I2114" t="str">
        <f t="shared" si="64"/>
        <v>CO2</v>
      </c>
      <c r="J2114">
        <f>INDEX(NoSettings!$C:$C,MATCH(EPS!$A2114,NoSettings!$A:$A,0))</f>
        <v>0</v>
      </c>
      <c r="K2114">
        <f>INDEX(GWP!$C$2:$C$13,MATCH(EPS!I2114,GWP!$B$2:$B$13,0))</f>
        <v>1</v>
      </c>
      <c r="L2114" s="5">
        <f t="shared" si="65"/>
        <v>0</v>
      </c>
    </row>
    <row r="2115" spans="1:12" hidden="1" x14ac:dyDescent="0.35">
      <c r="A2115" t="s">
        <v>3745</v>
      </c>
      <c r="B2115" t="s">
        <v>5</v>
      </c>
      <c r="C2115" t="s">
        <v>1732</v>
      </c>
      <c r="D2115" t="s">
        <v>6923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5">
        <f t="shared" ref="L2115:L2178" si="67">IF(H2115="g pollutant",K2115*J2115/10^12,IF(H2115="MMTCO2e",J2115,IF(H2115="MWh",J2115,0)))</f>
        <v>0</v>
      </c>
    </row>
    <row r="2116" spans="1:12" hidden="1" x14ac:dyDescent="0.35">
      <c r="A2116" t="s">
        <v>3746</v>
      </c>
      <c r="B2116" t="s">
        <v>5</v>
      </c>
      <c r="C2116" t="s">
        <v>1732</v>
      </c>
      <c r="D2116" t="s">
        <v>6923</v>
      </c>
      <c r="E2116" t="s">
        <v>1706</v>
      </c>
      <c r="H2116" t="str">
        <f>INDEX('Vensim Variables'!$B:$B,MATCH(EPS!$B2116,'Vensim Variables'!$A:$A,0))</f>
        <v>g pollutant</v>
      </c>
      <c r="I2116" t="str">
        <f t="shared" si="66"/>
        <v>CO</v>
      </c>
      <c r="J2116">
        <f>INDEX(NoSettings!$C:$C,MATCH(EPS!$A2116,NoSettings!$A:$A,0))</f>
        <v>0</v>
      </c>
      <c r="K2116">
        <f>INDEX(GWP!$C$2:$C$13,MATCH(EPS!I2116,GWP!$B$2:$B$13,0))</f>
        <v>0</v>
      </c>
      <c r="L2116" s="5">
        <f t="shared" si="67"/>
        <v>0</v>
      </c>
    </row>
    <row r="2117" spans="1:12" hidden="1" x14ac:dyDescent="0.35">
      <c r="A2117" t="s">
        <v>3747</v>
      </c>
      <c r="B2117" t="s">
        <v>5</v>
      </c>
      <c r="C2117" t="s">
        <v>1732</v>
      </c>
      <c r="D2117" t="s">
        <v>6923</v>
      </c>
      <c r="E2117" t="s">
        <v>1707</v>
      </c>
      <c r="H2117" t="str">
        <f>INDEX('Vensim Variables'!$B:$B,MATCH(EPS!$B2117,'Vensim Variables'!$A:$A,0))</f>
        <v>g pollutant</v>
      </c>
      <c r="I2117" t="str">
        <f t="shared" si="66"/>
        <v>NOx</v>
      </c>
      <c r="J2117">
        <f>INDEX(NoSettings!$C:$C,MATCH(EPS!$A2117,NoSettings!$A:$A,0))</f>
        <v>0</v>
      </c>
      <c r="K2117">
        <f>INDEX(GWP!$C$2:$C$13,MATCH(EPS!I2117,GWP!$B$2:$B$13,0))</f>
        <v>0</v>
      </c>
      <c r="L2117" s="5">
        <f t="shared" si="67"/>
        <v>0</v>
      </c>
    </row>
    <row r="2118" spans="1:12" hidden="1" x14ac:dyDescent="0.35">
      <c r="A2118" t="s">
        <v>3748</v>
      </c>
      <c r="B2118" t="s">
        <v>5</v>
      </c>
      <c r="C2118" t="s">
        <v>1732</v>
      </c>
      <c r="D2118" t="s">
        <v>6923</v>
      </c>
      <c r="E2118" t="s">
        <v>1708</v>
      </c>
      <c r="H2118" t="str">
        <f>INDEX('Vensim Variables'!$B:$B,MATCH(EPS!$B2118,'Vensim Variables'!$A:$A,0))</f>
        <v>g pollutant</v>
      </c>
      <c r="I2118" t="str">
        <f t="shared" si="66"/>
        <v>PM10</v>
      </c>
      <c r="J2118">
        <f>INDEX(NoSettings!$C:$C,MATCH(EPS!$A2118,NoSettings!$A:$A,0))</f>
        <v>0</v>
      </c>
      <c r="K2118">
        <f>INDEX(GWP!$C$2:$C$13,MATCH(EPS!I2118,GWP!$B$2:$B$13,0))</f>
        <v>0</v>
      </c>
      <c r="L2118" s="5">
        <f t="shared" si="67"/>
        <v>0</v>
      </c>
    </row>
    <row r="2119" spans="1:12" hidden="1" x14ac:dyDescent="0.35">
      <c r="A2119" t="s">
        <v>3749</v>
      </c>
      <c r="B2119" t="s">
        <v>5</v>
      </c>
      <c r="C2119" t="s">
        <v>1732</v>
      </c>
      <c r="D2119" t="s">
        <v>6923</v>
      </c>
      <c r="E2119" t="s">
        <v>1709</v>
      </c>
      <c r="H2119" t="str">
        <f>INDEX('Vensim Variables'!$B:$B,MATCH(EPS!$B2119,'Vensim Variables'!$A:$A,0))</f>
        <v>g pollutant</v>
      </c>
      <c r="I2119" t="str">
        <f t="shared" si="66"/>
        <v>PM25</v>
      </c>
      <c r="J2119">
        <f>INDEX(NoSettings!$C:$C,MATCH(EPS!$A2119,NoSettings!$A:$A,0))</f>
        <v>0</v>
      </c>
      <c r="K2119">
        <f>INDEX(GWP!$C$2:$C$13,MATCH(EPS!I2119,GWP!$B$2:$B$13,0))</f>
        <v>0</v>
      </c>
      <c r="L2119" s="5">
        <f t="shared" si="67"/>
        <v>0</v>
      </c>
    </row>
    <row r="2120" spans="1:12" hidden="1" x14ac:dyDescent="0.35">
      <c r="A2120" t="s">
        <v>3750</v>
      </c>
      <c r="B2120" t="s">
        <v>5</v>
      </c>
      <c r="C2120" t="s">
        <v>1732</v>
      </c>
      <c r="D2120" t="s">
        <v>6923</v>
      </c>
      <c r="E2120" t="s">
        <v>1710</v>
      </c>
      <c r="H2120" t="str">
        <f>INDEX('Vensim Variables'!$B:$B,MATCH(EPS!$B2120,'Vensim Variables'!$A:$A,0))</f>
        <v>g pollutant</v>
      </c>
      <c r="I2120" t="str">
        <f t="shared" si="66"/>
        <v>SOx</v>
      </c>
      <c r="J2120">
        <f>INDEX(NoSettings!$C:$C,MATCH(EPS!$A2120,NoSettings!$A:$A,0))</f>
        <v>0</v>
      </c>
      <c r="K2120">
        <f>INDEX(GWP!$C$2:$C$13,MATCH(EPS!I2120,GWP!$B$2:$B$13,0))</f>
        <v>0</v>
      </c>
      <c r="L2120" s="5">
        <f t="shared" si="67"/>
        <v>0</v>
      </c>
    </row>
    <row r="2121" spans="1:12" hidden="1" x14ac:dyDescent="0.35">
      <c r="A2121" t="s">
        <v>3751</v>
      </c>
      <c r="B2121" t="s">
        <v>5</v>
      </c>
      <c r="C2121" t="s">
        <v>1732</v>
      </c>
      <c r="D2121" t="s">
        <v>6923</v>
      </c>
      <c r="E2121" t="s">
        <v>1711</v>
      </c>
      <c r="H2121" t="str">
        <f>INDEX('Vensim Variables'!$B:$B,MATCH(EPS!$B2121,'Vensim Variables'!$A:$A,0))</f>
        <v>g pollutant</v>
      </c>
      <c r="I2121" t="str">
        <f t="shared" si="66"/>
        <v>BC</v>
      </c>
      <c r="J2121">
        <f>INDEX(NoSettings!$C:$C,MATCH(EPS!$A2121,NoSettings!$A:$A,0))</f>
        <v>0</v>
      </c>
      <c r="K2121">
        <f>INDEX(GWP!$C$2:$C$13,MATCH(EPS!I2121,GWP!$B$2:$B$13,0))</f>
        <v>0</v>
      </c>
      <c r="L2121" s="5">
        <f t="shared" si="67"/>
        <v>0</v>
      </c>
    </row>
    <row r="2122" spans="1:12" hidden="1" x14ac:dyDescent="0.35">
      <c r="A2122" t="s">
        <v>3752</v>
      </c>
      <c r="B2122" t="s">
        <v>5</v>
      </c>
      <c r="C2122" t="s">
        <v>1732</v>
      </c>
      <c r="D2122" t="s">
        <v>6923</v>
      </c>
      <c r="E2122" t="s">
        <v>1712</v>
      </c>
      <c r="H2122" t="str">
        <f>INDEX('Vensim Variables'!$B:$B,MATCH(EPS!$B2122,'Vensim Variables'!$A:$A,0))</f>
        <v>g pollutant</v>
      </c>
      <c r="I2122" t="str">
        <f t="shared" si="66"/>
        <v>OC</v>
      </c>
      <c r="J2122">
        <f>INDEX(NoSettings!$C:$C,MATCH(EPS!$A2122,NoSettings!$A:$A,0))</f>
        <v>0</v>
      </c>
      <c r="K2122">
        <f>INDEX(GWP!$C$2:$C$13,MATCH(EPS!I2122,GWP!$B$2:$B$13,0))</f>
        <v>0</v>
      </c>
      <c r="L2122" s="5">
        <f t="shared" si="67"/>
        <v>0</v>
      </c>
    </row>
    <row r="2123" spans="1:12" hidden="1" x14ac:dyDescent="0.35">
      <c r="A2123" t="s">
        <v>3753</v>
      </c>
      <c r="B2123" t="s">
        <v>5</v>
      </c>
      <c r="C2123" t="s">
        <v>1732</v>
      </c>
      <c r="D2123" t="s">
        <v>6923</v>
      </c>
      <c r="E2123" t="s">
        <v>1713</v>
      </c>
      <c r="H2123" t="str">
        <f>INDEX('Vensim Variables'!$B:$B,MATCH(EPS!$B2123,'Vensim Variables'!$A:$A,0))</f>
        <v>g pollutant</v>
      </c>
      <c r="I2123" t="str">
        <f t="shared" si="66"/>
        <v>CH4</v>
      </c>
      <c r="J2123">
        <f>INDEX(NoSettings!$C:$C,MATCH(EPS!$A2123,NoSettings!$A:$A,0))</f>
        <v>0</v>
      </c>
      <c r="K2123">
        <f>INDEX(GWP!$C$2:$C$13,MATCH(EPS!I2123,GWP!$B$2:$B$13,0))</f>
        <v>25</v>
      </c>
      <c r="L2123" s="5">
        <f t="shared" si="67"/>
        <v>0</v>
      </c>
    </row>
    <row r="2124" spans="1:12" hidden="1" x14ac:dyDescent="0.35">
      <c r="A2124" t="s">
        <v>3754</v>
      </c>
      <c r="B2124" t="s">
        <v>5</v>
      </c>
      <c r="C2124" t="s">
        <v>1732</v>
      </c>
      <c r="D2124" t="s">
        <v>6923</v>
      </c>
      <c r="E2124" t="s">
        <v>1714</v>
      </c>
      <c r="H2124" t="str">
        <f>INDEX('Vensim Variables'!$B:$B,MATCH(EPS!$B2124,'Vensim Variables'!$A:$A,0))</f>
        <v>g pollutant</v>
      </c>
      <c r="I2124" t="str">
        <f t="shared" si="66"/>
        <v>N2O</v>
      </c>
      <c r="J2124">
        <f>INDEX(NoSettings!$C:$C,MATCH(EPS!$A2124,NoSettings!$A:$A,0))</f>
        <v>0</v>
      </c>
      <c r="K2124">
        <f>INDEX(GWP!$C$2:$C$13,MATCH(EPS!I2124,GWP!$B$2:$B$13,0))</f>
        <v>298</v>
      </c>
      <c r="L2124" s="5">
        <f t="shared" si="67"/>
        <v>0</v>
      </c>
    </row>
    <row r="2125" spans="1:12" hidden="1" x14ac:dyDescent="0.35">
      <c r="A2125" t="s">
        <v>3755</v>
      </c>
      <c r="B2125" t="s">
        <v>5</v>
      </c>
      <c r="C2125" t="s">
        <v>1732</v>
      </c>
      <c r="D2125" t="s">
        <v>6923</v>
      </c>
      <c r="E2125" t="s">
        <v>1715</v>
      </c>
      <c r="H2125" t="str">
        <f>INDEX('Vensim Variables'!$B:$B,MATCH(EPS!$B2125,'Vensim Variables'!$A:$A,0))</f>
        <v>g pollutant</v>
      </c>
      <c r="I2125" t="str">
        <f t="shared" si="66"/>
        <v>F gases</v>
      </c>
      <c r="J2125">
        <f>INDEX(NoSettings!$C:$C,MATCH(EPS!$A2125,NoSettings!$A:$A,0))</f>
        <v>0</v>
      </c>
      <c r="K2125">
        <f>INDEX(GWP!$C$2:$C$13,MATCH(EPS!I2125,GWP!$B$2:$B$13,0))</f>
        <v>1</v>
      </c>
      <c r="L2125" s="5">
        <f t="shared" si="67"/>
        <v>0</v>
      </c>
    </row>
    <row r="2126" spans="1:12" hidden="1" x14ac:dyDescent="0.35">
      <c r="A2126" t="s">
        <v>3756</v>
      </c>
      <c r="B2126" t="s">
        <v>5</v>
      </c>
      <c r="C2126" t="s">
        <v>1732</v>
      </c>
      <c r="D2126" t="s">
        <v>6924</v>
      </c>
      <c r="E2126" t="s">
        <v>1702</v>
      </c>
      <c r="H2126" t="str">
        <f>INDEX('Vensim Variables'!$B:$B,MATCH(EPS!$B2126,'Vensim Variables'!$A:$A,0))</f>
        <v>g pollutant</v>
      </c>
      <c r="I2126" t="str">
        <f t="shared" si="66"/>
        <v>CO2</v>
      </c>
      <c r="J2126">
        <f>INDEX(NoSettings!$C:$C,MATCH(EPS!$A2126,NoSettings!$A:$A,0))</f>
        <v>0</v>
      </c>
      <c r="K2126">
        <f>INDEX(GWP!$C$2:$C$13,MATCH(EPS!I2126,GWP!$B$2:$B$13,0))</f>
        <v>1</v>
      </c>
      <c r="L2126" s="5">
        <f t="shared" si="67"/>
        <v>0</v>
      </c>
    </row>
    <row r="2127" spans="1:12" hidden="1" x14ac:dyDescent="0.35">
      <c r="A2127" t="s">
        <v>3757</v>
      </c>
      <c r="B2127" t="s">
        <v>5</v>
      </c>
      <c r="C2127" t="s">
        <v>1732</v>
      </c>
      <c r="D2127" t="s">
        <v>6924</v>
      </c>
      <c r="E2127" t="s">
        <v>1705</v>
      </c>
      <c r="H2127" t="str">
        <f>INDEX('Vensim Variables'!$B:$B,MATCH(EPS!$B2127,'Vensim Variables'!$A:$A,0))</f>
        <v>g pollutant</v>
      </c>
      <c r="I2127" t="str">
        <f t="shared" si="66"/>
        <v>VOC</v>
      </c>
      <c r="J2127">
        <f>INDEX(NoSettings!$C:$C,MATCH(EPS!$A2127,NoSettings!$A:$A,0))</f>
        <v>0</v>
      </c>
      <c r="K2127">
        <f>INDEX(GWP!$C$2:$C$13,MATCH(EPS!I2127,GWP!$B$2:$B$13,0))</f>
        <v>0</v>
      </c>
      <c r="L2127" s="5">
        <f t="shared" si="67"/>
        <v>0</v>
      </c>
    </row>
    <row r="2128" spans="1:12" hidden="1" x14ac:dyDescent="0.35">
      <c r="A2128" t="s">
        <v>3758</v>
      </c>
      <c r="B2128" t="s">
        <v>5</v>
      </c>
      <c r="C2128" t="s">
        <v>1732</v>
      </c>
      <c r="D2128" t="s">
        <v>6924</v>
      </c>
      <c r="E2128" t="s">
        <v>1706</v>
      </c>
      <c r="H2128" t="str">
        <f>INDEX('Vensim Variables'!$B:$B,MATCH(EPS!$B2128,'Vensim Variables'!$A:$A,0))</f>
        <v>g pollutant</v>
      </c>
      <c r="I2128" t="str">
        <f t="shared" si="66"/>
        <v>CO</v>
      </c>
      <c r="J2128">
        <f>INDEX(NoSettings!$C:$C,MATCH(EPS!$A2128,NoSettings!$A:$A,0))</f>
        <v>0</v>
      </c>
      <c r="K2128">
        <f>INDEX(GWP!$C$2:$C$13,MATCH(EPS!I2128,GWP!$B$2:$B$13,0))</f>
        <v>0</v>
      </c>
      <c r="L2128" s="5">
        <f t="shared" si="67"/>
        <v>0</v>
      </c>
    </row>
    <row r="2129" spans="1:12" hidden="1" x14ac:dyDescent="0.35">
      <c r="A2129" t="s">
        <v>3759</v>
      </c>
      <c r="B2129" t="s">
        <v>5</v>
      </c>
      <c r="C2129" t="s">
        <v>1732</v>
      </c>
      <c r="D2129" t="s">
        <v>6924</v>
      </c>
      <c r="E2129" t="s">
        <v>1707</v>
      </c>
      <c r="H2129" t="str">
        <f>INDEX('Vensim Variables'!$B:$B,MATCH(EPS!$B2129,'Vensim Variables'!$A:$A,0))</f>
        <v>g pollutant</v>
      </c>
      <c r="I2129" t="str">
        <f t="shared" si="66"/>
        <v>NOx</v>
      </c>
      <c r="J2129">
        <f>INDEX(NoSettings!$C:$C,MATCH(EPS!$A2129,NoSettings!$A:$A,0))</f>
        <v>0</v>
      </c>
      <c r="K2129">
        <f>INDEX(GWP!$C$2:$C$13,MATCH(EPS!I2129,GWP!$B$2:$B$13,0))</f>
        <v>0</v>
      </c>
      <c r="L2129" s="5">
        <f t="shared" si="67"/>
        <v>0</v>
      </c>
    </row>
    <row r="2130" spans="1:12" hidden="1" x14ac:dyDescent="0.35">
      <c r="A2130" t="s">
        <v>3760</v>
      </c>
      <c r="B2130" t="s">
        <v>5</v>
      </c>
      <c r="C2130" t="s">
        <v>1732</v>
      </c>
      <c r="D2130" t="s">
        <v>6924</v>
      </c>
      <c r="E2130" t="s">
        <v>1708</v>
      </c>
      <c r="H2130" t="str">
        <f>INDEX('Vensim Variables'!$B:$B,MATCH(EPS!$B2130,'Vensim Variables'!$A:$A,0))</f>
        <v>g pollutant</v>
      </c>
      <c r="I2130" t="str">
        <f t="shared" si="66"/>
        <v>PM10</v>
      </c>
      <c r="J2130">
        <f>INDEX(NoSettings!$C:$C,MATCH(EPS!$A2130,NoSettings!$A:$A,0))</f>
        <v>0</v>
      </c>
      <c r="K2130">
        <f>INDEX(GWP!$C$2:$C$13,MATCH(EPS!I2130,GWP!$B$2:$B$13,0))</f>
        <v>0</v>
      </c>
      <c r="L2130" s="5">
        <f t="shared" si="67"/>
        <v>0</v>
      </c>
    </row>
    <row r="2131" spans="1:12" hidden="1" x14ac:dyDescent="0.35">
      <c r="A2131" t="s">
        <v>3761</v>
      </c>
      <c r="B2131" t="s">
        <v>5</v>
      </c>
      <c r="C2131" t="s">
        <v>1732</v>
      </c>
      <c r="D2131" t="s">
        <v>6924</v>
      </c>
      <c r="E2131" t="s">
        <v>1709</v>
      </c>
      <c r="H2131" t="str">
        <f>INDEX('Vensim Variables'!$B:$B,MATCH(EPS!$B2131,'Vensim Variables'!$A:$A,0))</f>
        <v>g pollutant</v>
      </c>
      <c r="I2131" t="str">
        <f t="shared" si="66"/>
        <v>PM25</v>
      </c>
      <c r="J2131">
        <f>INDEX(NoSettings!$C:$C,MATCH(EPS!$A2131,NoSettings!$A:$A,0))</f>
        <v>0</v>
      </c>
      <c r="K2131">
        <f>INDEX(GWP!$C$2:$C$13,MATCH(EPS!I2131,GWP!$B$2:$B$13,0))</f>
        <v>0</v>
      </c>
      <c r="L2131" s="5">
        <f t="shared" si="67"/>
        <v>0</v>
      </c>
    </row>
    <row r="2132" spans="1:12" hidden="1" x14ac:dyDescent="0.35">
      <c r="A2132" t="s">
        <v>3762</v>
      </c>
      <c r="B2132" t="s">
        <v>5</v>
      </c>
      <c r="C2132" t="s">
        <v>1732</v>
      </c>
      <c r="D2132" t="s">
        <v>6924</v>
      </c>
      <c r="E2132" t="s">
        <v>1710</v>
      </c>
      <c r="H2132" t="str">
        <f>INDEX('Vensim Variables'!$B:$B,MATCH(EPS!$B2132,'Vensim Variables'!$A:$A,0))</f>
        <v>g pollutant</v>
      </c>
      <c r="I2132" t="str">
        <f t="shared" si="66"/>
        <v>SOx</v>
      </c>
      <c r="J2132">
        <f>INDEX(NoSettings!$C:$C,MATCH(EPS!$A2132,NoSettings!$A:$A,0))</f>
        <v>0</v>
      </c>
      <c r="K2132">
        <f>INDEX(GWP!$C$2:$C$13,MATCH(EPS!I2132,GWP!$B$2:$B$13,0))</f>
        <v>0</v>
      </c>
      <c r="L2132" s="5">
        <f t="shared" si="67"/>
        <v>0</v>
      </c>
    </row>
    <row r="2133" spans="1:12" hidden="1" x14ac:dyDescent="0.35">
      <c r="A2133" t="s">
        <v>3763</v>
      </c>
      <c r="B2133" t="s">
        <v>5</v>
      </c>
      <c r="C2133" t="s">
        <v>1732</v>
      </c>
      <c r="D2133" t="s">
        <v>6924</v>
      </c>
      <c r="E2133" t="s">
        <v>1711</v>
      </c>
      <c r="H2133" t="str">
        <f>INDEX('Vensim Variables'!$B:$B,MATCH(EPS!$B2133,'Vensim Variables'!$A:$A,0))</f>
        <v>g pollutant</v>
      </c>
      <c r="I2133" t="str">
        <f t="shared" si="66"/>
        <v>BC</v>
      </c>
      <c r="J2133">
        <f>INDEX(NoSettings!$C:$C,MATCH(EPS!$A2133,NoSettings!$A:$A,0))</f>
        <v>0</v>
      </c>
      <c r="K2133">
        <f>INDEX(GWP!$C$2:$C$13,MATCH(EPS!I2133,GWP!$B$2:$B$13,0))</f>
        <v>0</v>
      </c>
      <c r="L2133" s="5">
        <f t="shared" si="67"/>
        <v>0</v>
      </c>
    </row>
    <row r="2134" spans="1:12" hidden="1" x14ac:dyDescent="0.35">
      <c r="A2134" t="s">
        <v>3764</v>
      </c>
      <c r="B2134" t="s">
        <v>5</v>
      </c>
      <c r="C2134" t="s">
        <v>1732</v>
      </c>
      <c r="D2134" t="s">
        <v>6924</v>
      </c>
      <c r="E2134" t="s">
        <v>1712</v>
      </c>
      <c r="H2134" t="str">
        <f>INDEX('Vensim Variables'!$B:$B,MATCH(EPS!$B2134,'Vensim Variables'!$A:$A,0))</f>
        <v>g pollutant</v>
      </c>
      <c r="I2134" t="str">
        <f t="shared" si="66"/>
        <v>OC</v>
      </c>
      <c r="J2134">
        <f>INDEX(NoSettings!$C:$C,MATCH(EPS!$A2134,NoSettings!$A:$A,0))</f>
        <v>0</v>
      </c>
      <c r="K2134">
        <f>INDEX(GWP!$C$2:$C$13,MATCH(EPS!I2134,GWP!$B$2:$B$13,0))</f>
        <v>0</v>
      </c>
      <c r="L2134" s="5">
        <f t="shared" si="67"/>
        <v>0</v>
      </c>
    </row>
    <row r="2135" spans="1:12" hidden="1" x14ac:dyDescent="0.35">
      <c r="A2135" t="s">
        <v>3765</v>
      </c>
      <c r="B2135" t="s">
        <v>5</v>
      </c>
      <c r="C2135" t="s">
        <v>1732</v>
      </c>
      <c r="D2135" t="s">
        <v>6924</v>
      </c>
      <c r="E2135" t="s">
        <v>1713</v>
      </c>
      <c r="H2135" t="str">
        <f>INDEX('Vensim Variables'!$B:$B,MATCH(EPS!$B2135,'Vensim Variables'!$A:$A,0))</f>
        <v>g pollutant</v>
      </c>
      <c r="I2135" t="str">
        <f t="shared" si="66"/>
        <v>CH4</v>
      </c>
      <c r="J2135">
        <f>INDEX(NoSettings!$C:$C,MATCH(EPS!$A2135,NoSettings!$A:$A,0))</f>
        <v>0</v>
      </c>
      <c r="K2135">
        <f>INDEX(GWP!$C$2:$C$13,MATCH(EPS!I2135,GWP!$B$2:$B$13,0))</f>
        <v>25</v>
      </c>
      <c r="L2135" s="5">
        <f t="shared" si="67"/>
        <v>0</v>
      </c>
    </row>
    <row r="2136" spans="1:12" hidden="1" x14ac:dyDescent="0.35">
      <c r="A2136" t="s">
        <v>3766</v>
      </c>
      <c r="B2136" t="s">
        <v>5</v>
      </c>
      <c r="C2136" t="s">
        <v>1732</v>
      </c>
      <c r="D2136" t="s">
        <v>6924</v>
      </c>
      <c r="E2136" t="s">
        <v>1714</v>
      </c>
      <c r="H2136" t="str">
        <f>INDEX('Vensim Variables'!$B:$B,MATCH(EPS!$B2136,'Vensim Variables'!$A:$A,0))</f>
        <v>g pollutant</v>
      </c>
      <c r="I2136" t="str">
        <f t="shared" si="66"/>
        <v>N2O</v>
      </c>
      <c r="J2136">
        <f>INDEX(NoSettings!$C:$C,MATCH(EPS!$A2136,NoSettings!$A:$A,0))</f>
        <v>0</v>
      </c>
      <c r="K2136">
        <f>INDEX(GWP!$C$2:$C$13,MATCH(EPS!I2136,GWP!$B$2:$B$13,0))</f>
        <v>298</v>
      </c>
      <c r="L2136" s="5">
        <f t="shared" si="67"/>
        <v>0</v>
      </c>
    </row>
    <row r="2137" spans="1:12" hidden="1" x14ac:dyDescent="0.35">
      <c r="A2137" t="s">
        <v>3767</v>
      </c>
      <c r="B2137" t="s">
        <v>5</v>
      </c>
      <c r="C2137" t="s">
        <v>1732</v>
      </c>
      <c r="D2137" t="s">
        <v>6924</v>
      </c>
      <c r="E2137" t="s">
        <v>1715</v>
      </c>
      <c r="H2137" t="str">
        <f>INDEX('Vensim Variables'!$B:$B,MATCH(EPS!$B2137,'Vensim Variables'!$A:$A,0))</f>
        <v>g pollutant</v>
      </c>
      <c r="I2137" t="str">
        <f t="shared" si="66"/>
        <v>F gases</v>
      </c>
      <c r="J2137">
        <f>INDEX(NoSettings!$C:$C,MATCH(EPS!$A2137,NoSettings!$A:$A,0))</f>
        <v>0</v>
      </c>
      <c r="K2137">
        <f>INDEX(GWP!$C$2:$C$13,MATCH(EPS!I2137,GWP!$B$2:$B$13,0))</f>
        <v>1</v>
      </c>
      <c r="L2137" s="5">
        <f t="shared" si="67"/>
        <v>0</v>
      </c>
    </row>
    <row r="2138" spans="1:12" hidden="1" x14ac:dyDescent="0.35">
      <c r="A2138" t="s">
        <v>3768</v>
      </c>
      <c r="B2138" t="s">
        <v>5</v>
      </c>
      <c r="C2138" t="s">
        <v>1732</v>
      </c>
      <c r="D2138" t="s">
        <v>6925</v>
      </c>
      <c r="E2138" t="s">
        <v>1702</v>
      </c>
      <c r="H2138" t="str">
        <f>INDEX('Vensim Variables'!$B:$B,MATCH(EPS!$B2138,'Vensim Variables'!$A:$A,0))</f>
        <v>g pollutant</v>
      </c>
      <c r="I2138" t="str">
        <f t="shared" si="66"/>
        <v>CO2</v>
      </c>
      <c r="J2138">
        <f>INDEX(NoSettings!$C:$C,MATCH(EPS!$A2138,NoSettings!$A:$A,0))</f>
        <v>0</v>
      </c>
      <c r="K2138">
        <f>INDEX(GWP!$C$2:$C$13,MATCH(EPS!I2138,GWP!$B$2:$B$13,0))</f>
        <v>1</v>
      </c>
      <c r="L2138" s="5">
        <f t="shared" si="67"/>
        <v>0</v>
      </c>
    </row>
    <row r="2139" spans="1:12" hidden="1" x14ac:dyDescent="0.35">
      <c r="A2139" t="s">
        <v>3769</v>
      </c>
      <c r="B2139" t="s">
        <v>5</v>
      </c>
      <c r="C2139" t="s">
        <v>1732</v>
      </c>
      <c r="D2139" t="s">
        <v>6925</v>
      </c>
      <c r="E2139" t="s">
        <v>1705</v>
      </c>
      <c r="H2139" t="str">
        <f>INDEX('Vensim Variables'!$B:$B,MATCH(EPS!$B2139,'Vensim Variables'!$A:$A,0))</f>
        <v>g pollutant</v>
      </c>
      <c r="I2139" t="str">
        <f t="shared" si="66"/>
        <v>VOC</v>
      </c>
      <c r="J2139" s="80">
        <f>INDEX(NoSettings!$C:$C,MATCH(EPS!$A2139,NoSettings!$A:$A,0))</f>
        <v>0</v>
      </c>
      <c r="K2139">
        <f>INDEX(GWP!$C$2:$C$13,MATCH(EPS!I2139,GWP!$B$2:$B$13,0))</f>
        <v>0</v>
      </c>
      <c r="L2139" s="5">
        <f t="shared" si="67"/>
        <v>0</v>
      </c>
    </row>
    <row r="2140" spans="1:12" hidden="1" x14ac:dyDescent="0.35">
      <c r="A2140" t="s">
        <v>3770</v>
      </c>
      <c r="B2140" t="s">
        <v>5</v>
      </c>
      <c r="C2140" t="s">
        <v>1732</v>
      </c>
      <c r="D2140" t="s">
        <v>6925</v>
      </c>
      <c r="E2140" t="s">
        <v>1706</v>
      </c>
      <c r="H2140" t="str">
        <f>INDEX('Vensim Variables'!$B:$B,MATCH(EPS!$B2140,'Vensim Variables'!$A:$A,0))</f>
        <v>g pollutant</v>
      </c>
      <c r="I2140" t="str">
        <f t="shared" si="66"/>
        <v>CO</v>
      </c>
      <c r="J2140">
        <f>INDEX(NoSettings!$C:$C,MATCH(EPS!$A2140,NoSettings!$A:$A,0))</f>
        <v>0</v>
      </c>
      <c r="K2140">
        <f>INDEX(GWP!$C$2:$C$13,MATCH(EPS!I2140,GWP!$B$2:$B$13,0))</f>
        <v>0</v>
      </c>
      <c r="L2140" s="5">
        <f t="shared" si="67"/>
        <v>0</v>
      </c>
    </row>
    <row r="2141" spans="1:12" hidden="1" x14ac:dyDescent="0.35">
      <c r="A2141" t="s">
        <v>3771</v>
      </c>
      <c r="B2141" t="s">
        <v>5</v>
      </c>
      <c r="C2141" t="s">
        <v>1732</v>
      </c>
      <c r="D2141" t="s">
        <v>6925</v>
      </c>
      <c r="E2141" t="s">
        <v>1707</v>
      </c>
      <c r="H2141" t="str">
        <f>INDEX('Vensim Variables'!$B:$B,MATCH(EPS!$B2141,'Vensim Variables'!$A:$A,0))</f>
        <v>g pollutant</v>
      </c>
      <c r="I2141" t="str">
        <f t="shared" si="66"/>
        <v>NOx</v>
      </c>
      <c r="J2141">
        <f>INDEX(NoSettings!$C:$C,MATCH(EPS!$A2141,NoSettings!$A:$A,0))</f>
        <v>0</v>
      </c>
      <c r="K2141">
        <f>INDEX(GWP!$C$2:$C$13,MATCH(EPS!I2141,GWP!$B$2:$B$13,0))</f>
        <v>0</v>
      </c>
      <c r="L2141" s="5">
        <f t="shared" si="67"/>
        <v>0</v>
      </c>
    </row>
    <row r="2142" spans="1:12" hidden="1" x14ac:dyDescent="0.35">
      <c r="A2142" t="s">
        <v>3772</v>
      </c>
      <c r="B2142" t="s">
        <v>5</v>
      </c>
      <c r="C2142" t="s">
        <v>1732</v>
      </c>
      <c r="D2142" t="s">
        <v>6925</v>
      </c>
      <c r="E2142" t="s">
        <v>1708</v>
      </c>
      <c r="H2142" t="str">
        <f>INDEX('Vensim Variables'!$B:$B,MATCH(EPS!$B2142,'Vensim Variables'!$A:$A,0))</f>
        <v>g pollutant</v>
      </c>
      <c r="I2142" t="str">
        <f t="shared" si="66"/>
        <v>PM10</v>
      </c>
      <c r="J2142">
        <f>INDEX(NoSettings!$C:$C,MATCH(EPS!$A2142,NoSettings!$A:$A,0))</f>
        <v>0</v>
      </c>
      <c r="K2142">
        <f>INDEX(GWP!$C$2:$C$13,MATCH(EPS!I2142,GWP!$B$2:$B$13,0))</f>
        <v>0</v>
      </c>
      <c r="L2142" s="5">
        <f t="shared" si="67"/>
        <v>0</v>
      </c>
    </row>
    <row r="2143" spans="1:12" hidden="1" x14ac:dyDescent="0.35">
      <c r="A2143" t="s">
        <v>3773</v>
      </c>
      <c r="B2143" t="s">
        <v>5</v>
      </c>
      <c r="C2143" t="s">
        <v>1732</v>
      </c>
      <c r="D2143" t="s">
        <v>6925</v>
      </c>
      <c r="E2143" t="s">
        <v>1709</v>
      </c>
      <c r="H2143" t="str">
        <f>INDEX('Vensim Variables'!$B:$B,MATCH(EPS!$B2143,'Vensim Variables'!$A:$A,0))</f>
        <v>g pollutant</v>
      </c>
      <c r="I2143" t="str">
        <f t="shared" si="66"/>
        <v>PM25</v>
      </c>
      <c r="J2143">
        <f>INDEX(NoSettings!$C:$C,MATCH(EPS!$A2143,NoSettings!$A:$A,0))</f>
        <v>0</v>
      </c>
      <c r="K2143">
        <f>INDEX(GWP!$C$2:$C$13,MATCH(EPS!I2143,GWP!$B$2:$B$13,0))</f>
        <v>0</v>
      </c>
      <c r="L2143" s="5">
        <f t="shared" si="67"/>
        <v>0</v>
      </c>
    </row>
    <row r="2144" spans="1:12" hidden="1" x14ac:dyDescent="0.35">
      <c r="A2144" t="s">
        <v>3774</v>
      </c>
      <c r="B2144" t="s">
        <v>5</v>
      </c>
      <c r="C2144" t="s">
        <v>1732</v>
      </c>
      <c r="D2144" t="s">
        <v>6925</v>
      </c>
      <c r="E2144" t="s">
        <v>1710</v>
      </c>
      <c r="H2144" t="str">
        <f>INDEX('Vensim Variables'!$B:$B,MATCH(EPS!$B2144,'Vensim Variables'!$A:$A,0))</f>
        <v>g pollutant</v>
      </c>
      <c r="I2144" t="str">
        <f t="shared" si="66"/>
        <v>SOx</v>
      </c>
      <c r="J2144">
        <f>INDEX(NoSettings!$C:$C,MATCH(EPS!$A2144,NoSettings!$A:$A,0))</f>
        <v>0</v>
      </c>
      <c r="K2144">
        <f>INDEX(GWP!$C$2:$C$13,MATCH(EPS!I2144,GWP!$B$2:$B$13,0))</f>
        <v>0</v>
      </c>
      <c r="L2144" s="5">
        <f t="shared" si="67"/>
        <v>0</v>
      </c>
    </row>
    <row r="2145" spans="1:12" hidden="1" x14ac:dyDescent="0.35">
      <c r="A2145" t="s">
        <v>3775</v>
      </c>
      <c r="B2145" t="s">
        <v>5</v>
      </c>
      <c r="C2145" t="s">
        <v>1732</v>
      </c>
      <c r="D2145" t="s">
        <v>6925</v>
      </c>
      <c r="E2145" t="s">
        <v>1711</v>
      </c>
      <c r="H2145" t="str">
        <f>INDEX('Vensim Variables'!$B:$B,MATCH(EPS!$B2145,'Vensim Variables'!$A:$A,0))</f>
        <v>g pollutant</v>
      </c>
      <c r="I2145" t="str">
        <f t="shared" si="66"/>
        <v>BC</v>
      </c>
      <c r="J2145">
        <f>INDEX(NoSettings!$C:$C,MATCH(EPS!$A2145,NoSettings!$A:$A,0))</f>
        <v>0</v>
      </c>
      <c r="K2145">
        <f>INDEX(GWP!$C$2:$C$13,MATCH(EPS!I2145,GWP!$B$2:$B$13,0))</f>
        <v>0</v>
      </c>
      <c r="L2145" s="5">
        <f t="shared" si="67"/>
        <v>0</v>
      </c>
    </row>
    <row r="2146" spans="1:12" hidden="1" x14ac:dyDescent="0.35">
      <c r="A2146" t="s">
        <v>3776</v>
      </c>
      <c r="B2146" t="s">
        <v>5</v>
      </c>
      <c r="C2146" t="s">
        <v>1732</v>
      </c>
      <c r="D2146" t="s">
        <v>6925</v>
      </c>
      <c r="E2146" t="s">
        <v>1712</v>
      </c>
      <c r="H2146" t="str">
        <f>INDEX('Vensim Variables'!$B:$B,MATCH(EPS!$B2146,'Vensim Variables'!$A:$A,0))</f>
        <v>g pollutant</v>
      </c>
      <c r="I2146" t="str">
        <f t="shared" si="66"/>
        <v>OC</v>
      </c>
      <c r="J2146">
        <f>INDEX(NoSettings!$C:$C,MATCH(EPS!$A2146,NoSettings!$A:$A,0))</f>
        <v>0</v>
      </c>
      <c r="K2146">
        <f>INDEX(GWP!$C$2:$C$13,MATCH(EPS!I2146,GWP!$B$2:$B$13,0))</f>
        <v>0</v>
      </c>
      <c r="L2146" s="5">
        <f t="shared" si="67"/>
        <v>0</v>
      </c>
    </row>
    <row r="2147" spans="1:12" hidden="1" x14ac:dyDescent="0.35">
      <c r="A2147" t="s">
        <v>3777</v>
      </c>
      <c r="B2147" t="s">
        <v>5</v>
      </c>
      <c r="C2147" t="s">
        <v>1732</v>
      </c>
      <c r="D2147" t="s">
        <v>6925</v>
      </c>
      <c r="E2147" t="s">
        <v>1713</v>
      </c>
      <c r="H2147" t="str">
        <f>INDEX('Vensim Variables'!$B:$B,MATCH(EPS!$B2147,'Vensim Variables'!$A:$A,0))</f>
        <v>g pollutant</v>
      </c>
      <c r="I2147" t="str">
        <f t="shared" si="66"/>
        <v>CH4</v>
      </c>
      <c r="J2147">
        <f>INDEX(NoSettings!$C:$C,MATCH(EPS!$A2147,NoSettings!$A:$A,0))</f>
        <v>0</v>
      </c>
      <c r="K2147">
        <f>INDEX(GWP!$C$2:$C$13,MATCH(EPS!I2147,GWP!$B$2:$B$13,0))</f>
        <v>25</v>
      </c>
      <c r="L2147" s="5">
        <f t="shared" si="67"/>
        <v>0</v>
      </c>
    </row>
    <row r="2148" spans="1:12" hidden="1" x14ac:dyDescent="0.35">
      <c r="A2148" t="s">
        <v>3778</v>
      </c>
      <c r="B2148" t="s">
        <v>5</v>
      </c>
      <c r="C2148" t="s">
        <v>1732</v>
      </c>
      <c r="D2148" t="s">
        <v>6925</v>
      </c>
      <c r="E2148" t="s">
        <v>1714</v>
      </c>
      <c r="H2148" t="str">
        <f>INDEX('Vensim Variables'!$B:$B,MATCH(EPS!$B2148,'Vensim Variables'!$A:$A,0))</f>
        <v>g pollutant</v>
      </c>
      <c r="I2148" t="str">
        <f t="shared" si="66"/>
        <v>N2O</v>
      </c>
      <c r="J2148">
        <f>INDEX(NoSettings!$C:$C,MATCH(EPS!$A2148,NoSettings!$A:$A,0))</f>
        <v>0</v>
      </c>
      <c r="K2148">
        <f>INDEX(GWP!$C$2:$C$13,MATCH(EPS!I2148,GWP!$B$2:$B$13,0))</f>
        <v>298</v>
      </c>
      <c r="L2148" s="5">
        <f t="shared" si="67"/>
        <v>0</v>
      </c>
    </row>
    <row r="2149" spans="1:12" hidden="1" x14ac:dyDescent="0.35">
      <c r="A2149" t="s">
        <v>3779</v>
      </c>
      <c r="B2149" t="s">
        <v>5</v>
      </c>
      <c r="C2149" t="s">
        <v>1732</v>
      </c>
      <c r="D2149" t="s">
        <v>6925</v>
      </c>
      <c r="E2149" t="s">
        <v>1715</v>
      </c>
      <c r="H2149" t="str">
        <f>INDEX('Vensim Variables'!$B:$B,MATCH(EPS!$B2149,'Vensim Variables'!$A:$A,0))</f>
        <v>g pollutant</v>
      </c>
      <c r="I2149" t="str">
        <f t="shared" si="66"/>
        <v>F gases</v>
      </c>
      <c r="J2149">
        <f>INDEX(NoSettings!$C:$C,MATCH(EPS!$A2149,NoSettings!$A:$A,0))</f>
        <v>0</v>
      </c>
      <c r="K2149">
        <f>INDEX(GWP!$C$2:$C$13,MATCH(EPS!I2149,GWP!$B$2:$B$13,0))</f>
        <v>1</v>
      </c>
      <c r="L2149" s="5">
        <f t="shared" si="67"/>
        <v>0</v>
      </c>
    </row>
    <row r="2150" spans="1:12" hidden="1" x14ac:dyDescent="0.35">
      <c r="A2150" t="s">
        <v>3780</v>
      </c>
      <c r="B2150" t="s">
        <v>5</v>
      </c>
      <c r="C2150" t="s">
        <v>1732</v>
      </c>
      <c r="D2150" t="s">
        <v>6926</v>
      </c>
      <c r="E2150" t="s">
        <v>1702</v>
      </c>
      <c r="H2150" t="str">
        <f>INDEX('Vensim Variables'!$B:$B,MATCH(EPS!$B2150,'Vensim Variables'!$A:$A,0))</f>
        <v>g pollutant</v>
      </c>
      <c r="I2150" t="str">
        <f t="shared" si="66"/>
        <v>CO2</v>
      </c>
      <c r="J2150">
        <f>INDEX(NoSettings!$C:$C,MATCH(EPS!$A2150,NoSettings!$A:$A,0))</f>
        <v>0</v>
      </c>
      <c r="K2150">
        <f>INDEX(GWP!$C$2:$C$13,MATCH(EPS!I2150,GWP!$B$2:$B$13,0))</f>
        <v>1</v>
      </c>
      <c r="L2150" s="5">
        <f t="shared" si="67"/>
        <v>0</v>
      </c>
    </row>
    <row r="2151" spans="1:12" hidden="1" x14ac:dyDescent="0.35">
      <c r="A2151" t="s">
        <v>3781</v>
      </c>
      <c r="B2151" t="s">
        <v>5</v>
      </c>
      <c r="C2151" t="s">
        <v>1732</v>
      </c>
      <c r="D2151" t="s">
        <v>6926</v>
      </c>
      <c r="E2151" t="s">
        <v>1705</v>
      </c>
      <c r="H2151" t="str">
        <f>INDEX('Vensim Variables'!$B:$B,MATCH(EPS!$B2151,'Vensim Variables'!$A:$A,0))</f>
        <v>g pollutant</v>
      </c>
      <c r="I2151" t="str">
        <f t="shared" si="66"/>
        <v>VOC</v>
      </c>
      <c r="J2151">
        <f>INDEX(NoSettings!$C:$C,MATCH(EPS!$A2151,NoSettings!$A:$A,0))</f>
        <v>0</v>
      </c>
      <c r="K2151">
        <f>INDEX(GWP!$C$2:$C$13,MATCH(EPS!I2151,GWP!$B$2:$B$13,0))</f>
        <v>0</v>
      </c>
      <c r="L2151" s="5">
        <f t="shared" si="67"/>
        <v>0</v>
      </c>
    </row>
    <row r="2152" spans="1:12" hidden="1" x14ac:dyDescent="0.35">
      <c r="A2152" t="s">
        <v>3782</v>
      </c>
      <c r="B2152" t="s">
        <v>5</v>
      </c>
      <c r="C2152" t="s">
        <v>1732</v>
      </c>
      <c r="D2152" t="s">
        <v>6926</v>
      </c>
      <c r="E2152" t="s">
        <v>1706</v>
      </c>
      <c r="H2152" t="str">
        <f>INDEX('Vensim Variables'!$B:$B,MATCH(EPS!$B2152,'Vensim Variables'!$A:$A,0))</f>
        <v>g pollutant</v>
      </c>
      <c r="I2152" t="str">
        <f t="shared" si="66"/>
        <v>CO</v>
      </c>
      <c r="J2152">
        <f>INDEX(NoSettings!$C:$C,MATCH(EPS!$A2152,NoSettings!$A:$A,0))</f>
        <v>0</v>
      </c>
      <c r="K2152">
        <f>INDEX(GWP!$C$2:$C$13,MATCH(EPS!I2152,GWP!$B$2:$B$13,0))</f>
        <v>0</v>
      </c>
      <c r="L2152" s="5">
        <f t="shared" si="67"/>
        <v>0</v>
      </c>
    </row>
    <row r="2153" spans="1:12" hidden="1" x14ac:dyDescent="0.35">
      <c r="A2153" t="s">
        <v>3783</v>
      </c>
      <c r="B2153" t="s">
        <v>5</v>
      </c>
      <c r="C2153" t="s">
        <v>1732</v>
      </c>
      <c r="D2153" t="s">
        <v>6926</v>
      </c>
      <c r="E2153" t="s">
        <v>1707</v>
      </c>
      <c r="H2153" t="str">
        <f>INDEX('Vensim Variables'!$B:$B,MATCH(EPS!$B2153,'Vensim Variables'!$A:$A,0))</f>
        <v>g pollutant</v>
      </c>
      <c r="I2153" t="str">
        <f t="shared" si="66"/>
        <v>NOx</v>
      </c>
      <c r="J2153">
        <f>INDEX(NoSettings!$C:$C,MATCH(EPS!$A2153,NoSettings!$A:$A,0))</f>
        <v>0</v>
      </c>
      <c r="K2153">
        <f>INDEX(GWP!$C$2:$C$13,MATCH(EPS!I2153,GWP!$B$2:$B$13,0))</f>
        <v>0</v>
      </c>
      <c r="L2153" s="5">
        <f t="shared" si="67"/>
        <v>0</v>
      </c>
    </row>
    <row r="2154" spans="1:12" hidden="1" x14ac:dyDescent="0.35">
      <c r="A2154" t="s">
        <v>3784</v>
      </c>
      <c r="B2154" t="s">
        <v>5</v>
      </c>
      <c r="C2154" t="s">
        <v>1732</v>
      </c>
      <c r="D2154" t="s">
        <v>6926</v>
      </c>
      <c r="E2154" t="s">
        <v>1708</v>
      </c>
      <c r="H2154" t="str">
        <f>INDEX('Vensim Variables'!$B:$B,MATCH(EPS!$B2154,'Vensim Variables'!$A:$A,0))</f>
        <v>g pollutant</v>
      </c>
      <c r="I2154" t="str">
        <f t="shared" si="66"/>
        <v>PM10</v>
      </c>
      <c r="J2154">
        <f>INDEX(NoSettings!$C:$C,MATCH(EPS!$A2154,NoSettings!$A:$A,0))</f>
        <v>0</v>
      </c>
      <c r="K2154">
        <f>INDEX(GWP!$C$2:$C$13,MATCH(EPS!I2154,GWP!$B$2:$B$13,0))</f>
        <v>0</v>
      </c>
      <c r="L2154" s="5">
        <f t="shared" si="67"/>
        <v>0</v>
      </c>
    </row>
    <row r="2155" spans="1:12" hidden="1" x14ac:dyDescent="0.35">
      <c r="A2155" t="s">
        <v>3785</v>
      </c>
      <c r="B2155" t="s">
        <v>5</v>
      </c>
      <c r="C2155" t="s">
        <v>1732</v>
      </c>
      <c r="D2155" t="s">
        <v>6926</v>
      </c>
      <c r="E2155" t="s">
        <v>1709</v>
      </c>
      <c r="H2155" t="str">
        <f>INDEX('Vensim Variables'!$B:$B,MATCH(EPS!$B2155,'Vensim Variables'!$A:$A,0))</f>
        <v>g pollutant</v>
      </c>
      <c r="I2155" t="str">
        <f t="shared" si="66"/>
        <v>PM25</v>
      </c>
      <c r="J2155">
        <f>INDEX(NoSettings!$C:$C,MATCH(EPS!$A2155,NoSettings!$A:$A,0))</f>
        <v>0</v>
      </c>
      <c r="K2155">
        <f>INDEX(GWP!$C$2:$C$13,MATCH(EPS!I2155,GWP!$B$2:$B$13,0))</f>
        <v>0</v>
      </c>
      <c r="L2155" s="5">
        <f t="shared" si="67"/>
        <v>0</v>
      </c>
    </row>
    <row r="2156" spans="1:12" hidden="1" x14ac:dyDescent="0.35">
      <c r="A2156" t="s">
        <v>3786</v>
      </c>
      <c r="B2156" t="s">
        <v>5</v>
      </c>
      <c r="C2156" t="s">
        <v>1732</v>
      </c>
      <c r="D2156" t="s">
        <v>6926</v>
      </c>
      <c r="E2156" t="s">
        <v>1710</v>
      </c>
      <c r="H2156" t="str">
        <f>INDEX('Vensim Variables'!$B:$B,MATCH(EPS!$B2156,'Vensim Variables'!$A:$A,0))</f>
        <v>g pollutant</v>
      </c>
      <c r="I2156" t="str">
        <f t="shared" si="66"/>
        <v>SOx</v>
      </c>
      <c r="J2156">
        <f>INDEX(NoSettings!$C:$C,MATCH(EPS!$A2156,NoSettings!$A:$A,0))</f>
        <v>0</v>
      </c>
      <c r="K2156">
        <f>INDEX(GWP!$C$2:$C$13,MATCH(EPS!I2156,GWP!$B$2:$B$13,0))</f>
        <v>0</v>
      </c>
      <c r="L2156" s="5">
        <f t="shared" si="67"/>
        <v>0</v>
      </c>
    </row>
    <row r="2157" spans="1:12" hidden="1" x14ac:dyDescent="0.35">
      <c r="A2157" t="s">
        <v>3787</v>
      </c>
      <c r="B2157" t="s">
        <v>5</v>
      </c>
      <c r="C2157" t="s">
        <v>1732</v>
      </c>
      <c r="D2157" t="s">
        <v>6926</v>
      </c>
      <c r="E2157" t="s">
        <v>1711</v>
      </c>
      <c r="H2157" t="str">
        <f>INDEX('Vensim Variables'!$B:$B,MATCH(EPS!$B2157,'Vensim Variables'!$A:$A,0))</f>
        <v>g pollutant</v>
      </c>
      <c r="I2157" t="str">
        <f t="shared" si="66"/>
        <v>BC</v>
      </c>
      <c r="J2157">
        <f>INDEX(NoSettings!$C:$C,MATCH(EPS!$A2157,NoSettings!$A:$A,0))</f>
        <v>0</v>
      </c>
      <c r="K2157">
        <f>INDEX(GWP!$C$2:$C$13,MATCH(EPS!I2157,GWP!$B$2:$B$13,0))</f>
        <v>0</v>
      </c>
      <c r="L2157" s="5">
        <f t="shared" si="67"/>
        <v>0</v>
      </c>
    </row>
    <row r="2158" spans="1:12" hidden="1" x14ac:dyDescent="0.35">
      <c r="A2158" t="s">
        <v>3788</v>
      </c>
      <c r="B2158" t="s">
        <v>5</v>
      </c>
      <c r="C2158" t="s">
        <v>1732</v>
      </c>
      <c r="D2158" t="s">
        <v>6926</v>
      </c>
      <c r="E2158" t="s">
        <v>1712</v>
      </c>
      <c r="H2158" t="str">
        <f>INDEX('Vensim Variables'!$B:$B,MATCH(EPS!$B2158,'Vensim Variables'!$A:$A,0))</f>
        <v>g pollutant</v>
      </c>
      <c r="I2158" t="str">
        <f t="shared" si="66"/>
        <v>OC</v>
      </c>
      <c r="J2158">
        <f>INDEX(NoSettings!$C:$C,MATCH(EPS!$A2158,NoSettings!$A:$A,0))</f>
        <v>0</v>
      </c>
      <c r="K2158">
        <f>INDEX(GWP!$C$2:$C$13,MATCH(EPS!I2158,GWP!$B$2:$B$13,0))</f>
        <v>0</v>
      </c>
      <c r="L2158" s="5">
        <f t="shared" si="67"/>
        <v>0</v>
      </c>
    </row>
    <row r="2159" spans="1:12" hidden="1" x14ac:dyDescent="0.35">
      <c r="A2159" t="s">
        <v>3789</v>
      </c>
      <c r="B2159" t="s">
        <v>5</v>
      </c>
      <c r="C2159" t="s">
        <v>1732</v>
      </c>
      <c r="D2159" t="s">
        <v>6926</v>
      </c>
      <c r="E2159" t="s">
        <v>1713</v>
      </c>
      <c r="H2159" t="str">
        <f>INDEX('Vensim Variables'!$B:$B,MATCH(EPS!$B2159,'Vensim Variables'!$A:$A,0))</f>
        <v>g pollutant</v>
      </c>
      <c r="I2159" t="str">
        <f t="shared" si="66"/>
        <v>CH4</v>
      </c>
      <c r="J2159">
        <f>INDEX(NoSettings!$C:$C,MATCH(EPS!$A2159,NoSettings!$A:$A,0))</f>
        <v>0</v>
      </c>
      <c r="K2159">
        <f>INDEX(GWP!$C$2:$C$13,MATCH(EPS!I2159,GWP!$B$2:$B$13,0))</f>
        <v>25</v>
      </c>
      <c r="L2159" s="5">
        <f t="shared" si="67"/>
        <v>0</v>
      </c>
    </row>
    <row r="2160" spans="1:12" hidden="1" x14ac:dyDescent="0.35">
      <c r="A2160" t="s">
        <v>3790</v>
      </c>
      <c r="B2160" t="s">
        <v>5</v>
      </c>
      <c r="C2160" t="s">
        <v>1732</v>
      </c>
      <c r="D2160" t="s">
        <v>6926</v>
      </c>
      <c r="E2160" t="s">
        <v>1714</v>
      </c>
      <c r="H2160" t="str">
        <f>INDEX('Vensim Variables'!$B:$B,MATCH(EPS!$B2160,'Vensim Variables'!$A:$A,0))</f>
        <v>g pollutant</v>
      </c>
      <c r="I2160" t="str">
        <f t="shared" si="66"/>
        <v>N2O</v>
      </c>
      <c r="J2160">
        <f>INDEX(NoSettings!$C:$C,MATCH(EPS!$A2160,NoSettings!$A:$A,0))</f>
        <v>0</v>
      </c>
      <c r="K2160">
        <f>INDEX(GWP!$C$2:$C$13,MATCH(EPS!I2160,GWP!$B$2:$B$13,0))</f>
        <v>298</v>
      </c>
      <c r="L2160" s="5">
        <f t="shared" si="67"/>
        <v>0</v>
      </c>
    </row>
    <row r="2161" spans="1:12" hidden="1" x14ac:dyDescent="0.35">
      <c r="A2161" t="s">
        <v>3791</v>
      </c>
      <c r="B2161" t="s">
        <v>5</v>
      </c>
      <c r="C2161" t="s">
        <v>1732</v>
      </c>
      <c r="D2161" t="s">
        <v>6926</v>
      </c>
      <c r="E2161" t="s">
        <v>1715</v>
      </c>
      <c r="H2161" t="str">
        <f>INDEX('Vensim Variables'!$B:$B,MATCH(EPS!$B2161,'Vensim Variables'!$A:$A,0))</f>
        <v>g pollutant</v>
      </c>
      <c r="I2161" t="str">
        <f t="shared" si="66"/>
        <v>F gases</v>
      </c>
      <c r="J2161">
        <f>INDEX(NoSettings!$C:$C,MATCH(EPS!$A2161,NoSettings!$A:$A,0))</f>
        <v>0</v>
      </c>
      <c r="K2161">
        <f>INDEX(GWP!$C$2:$C$13,MATCH(EPS!I2161,GWP!$B$2:$B$13,0))</f>
        <v>1</v>
      </c>
      <c r="L2161" s="5">
        <f t="shared" si="67"/>
        <v>0</v>
      </c>
    </row>
    <row r="2162" spans="1:12" hidden="1" x14ac:dyDescent="0.35">
      <c r="A2162" t="s">
        <v>3792</v>
      </c>
      <c r="B2162" t="s">
        <v>5</v>
      </c>
      <c r="C2162" t="s">
        <v>1732</v>
      </c>
      <c r="D2162" t="s">
        <v>6927</v>
      </c>
      <c r="E2162" t="s">
        <v>1702</v>
      </c>
      <c r="H2162" t="str">
        <f>INDEX('Vensim Variables'!$B:$B,MATCH(EPS!$B2162,'Vensim Variables'!$A:$A,0))</f>
        <v>g pollutant</v>
      </c>
      <c r="I2162" t="str">
        <f t="shared" si="66"/>
        <v>CO2</v>
      </c>
      <c r="J2162">
        <f>INDEX(NoSettings!$C:$C,MATCH(EPS!$A2162,NoSettings!$A:$A,0))</f>
        <v>0</v>
      </c>
      <c r="K2162">
        <f>INDEX(GWP!$C$2:$C$13,MATCH(EPS!I2162,GWP!$B$2:$B$13,0))</f>
        <v>1</v>
      </c>
      <c r="L2162" s="5">
        <f t="shared" si="67"/>
        <v>0</v>
      </c>
    </row>
    <row r="2163" spans="1:12" hidden="1" x14ac:dyDescent="0.35">
      <c r="A2163" t="s">
        <v>3793</v>
      </c>
      <c r="B2163" t="s">
        <v>5</v>
      </c>
      <c r="C2163" t="s">
        <v>1732</v>
      </c>
      <c r="D2163" t="s">
        <v>6927</v>
      </c>
      <c r="E2163" t="s">
        <v>1705</v>
      </c>
      <c r="H2163" t="str">
        <f>INDEX('Vensim Variables'!$B:$B,MATCH(EPS!$B2163,'Vensim Variables'!$A:$A,0))</f>
        <v>g pollutant</v>
      </c>
      <c r="I2163" t="str">
        <f t="shared" si="66"/>
        <v>VOC</v>
      </c>
      <c r="J2163">
        <f>INDEX(NoSettings!$C:$C,MATCH(EPS!$A2163,NoSettings!$A:$A,0))</f>
        <v>0</v>
      </c>
      <c r="K2163">
        <f>INDEX(GWP!$C$2:$C$13,MATCH(EPS!I2163,GWP!$B$2:$B$13,0))</f>
        <v>0</v>
      </c>
      <c r="L2163" s="5">
        <f t="shared" si="67"/>
        <v>0</v>
      </c>
    </row>
    <row r="2164" spans="1:12" hidden="1" x14ac:dyDescent="0.35">
      <c r="A2164" t="s">
        <v>3794</v>
      </c>
      <c r="B2164" t="s">
        <v>5</v>
      </c>
      <c r="C2164" t="s">
        <v>1732</v>
      </c>
      <c r="D2164" t="s">
        <v>6927</v>
      </c>
      <c r="E2164" t="s">
        <v>1706</v>
      </c>
      <c r="H2164" t="str">
        <f>INDEX('Vensim Variables'!$B:$B,MATCH(EPS!$B2164,'Vensim Variables'!$A:$A,0))</f>
        <v>g pollutant</v>
      </c>
      <c r="I2164" t="str">
        <f t="shared" si="66"/>
        <v>CO</v>
      </c>
      <c r="J2164">
        <f>INDEX(NoSettings!$C:$C,MATCH(EPS!$A2164,NoSettings!$A:$A,0))</f>
        <v>0</v>
      </c>
      <c r="K2164">
        <f>INDEX(GWP!$C$2:$C$13,MATCH(EPS!I2164,GWP!$B$2:$B$13,0))</f>
        <v>0</v>
      </c>
      <c r="L2164" s="5">
        <f t="shared" si="67"/>
        <v>0</v>
      </c>
    </row>
    <row r="2165" spans="1:12" hidden="1" x14ac:dyDescent="0.35">
      <c r="A2165" t="s">
        <v>3795</v>
      </c>
      <c r="B2165" t="s">
        <v>5</v>
      </c>
      <c r="C2165" t="s">
        <v>1732</v>
      </c>
      <c r="D2165" t="s">
        <v>6927</v>
      </c>
      <c r="E2165" t="s">
        <v>1707</v>
      </c>
      <c r="H2165" t="str">
        <f>INDEX('Vensim Variables'!$B:$B,MATCH(EPS!$B2165,'Vensim Variables'!$A:$A,0))</f>
        <v>g pollutant</v>
      </c>
      <c r="I2165" t="str">
        <f t="shared" si="66"/>
        <v>NOx</v>
      </c>
      <c r="J2165">
        <f>INDEX(NoSettings!$C:$C,MATCH(EPS!$A2165,NoSettings!$A:$A,0))</f>
        <v>0</v>
      </c>
      <c r="K2165">
        <f>INDEX(GWP!$C$2:$C$13,MATCH(EPS!I2165,GWP!$B$2:$B$13,0))</f>
        <v>0</v>
      </c>
      <c r="L2165" s="5">
        <f t="shared" si="67"/>
        <v>0</v>
      </c>
    </row>
    <row r="2166" spans="1:12" hidden="1" x14ac:dyDescent="0.35">
      <c r="A2166" t="s">
        <v>3796</v>
      </c>
      <c r="B2166" t="s">
        <v>5</v>
      </c>
      <c r="C2166" t="s">
        <v>1732</v>
      </c>
      <c r="D2166" t="s">
        <v>6927</v>
      </c>
      <c r="E2166" t="s">
        <v>1708</v>
      </c>
      <c r="H2166" t="str">
        <f>INDEX('Vensim Variables'!$B:$B,MATCH(EPS!$B2166,'Vensim Variables'!$A:$A,0))</f>
        <v>g pollutant</v>
      </c>
      <c r="I2166" t="str">
        <f t="shared" si="66"/>
        <v>PM10</v>
      </c>
      <c r="J2166">
        <f>INDEX(NoSettings!$C:$C,MATCH(EPS!$A2166,NoSettings!$A:$A,0))</f>
        <v>0</v>
      </c>
      <c r="K2166">
        <f>INDEX(GWP!$C$2:$C$13,MATCH(EPS!I2166,GWP!$B$2:$B$13,0))</f>
        <v>0</v>
      </c>
      <c r="L2166" s="5">
        <f t="shared" si="67"/>
        <v>0</v>
      </c>
    </row>
    <row r="2167" spans="1:12" hidden="1" x14ac:dyDescent="0.35">
      <c r="A2167" t="s">
        <v>3797</v>
      </c>
      <c r="B2167" t="s">
        <v>5</v>
      </c>
      <c r="C2167" t="s">
        <v>1732</v>
      </c>
      <c r="D2167" t="s">
        <v>6927</v>
      </c>
      <c r="E2167" t="s">
        <v>1709</v>
      </c>
      <c r="H2167" t="str">
        <f>INDEX('Vensim Variables'!$B:$B,MATCH(EPS!$B2167,'Vensim Variables'!$A:$A,0))</f>
        <v>g pollutant</v>
      </c>
      <c r="I2167" t="str">
        <f t="shared" si="66"/>
        <v>PM25</v>
      </c>
      <c r="J2167">
        <f>INDEX(NoSettings!$C:$C,MATCH(EPS!$A2167,NoSettings!$A:$A,0))</f>
        <v>0</v>
      </c>
      <c r="K2167">
        <f>INDEX(GWP!$C$2:$C$13,MATCH(EPS!I2167,GWP!$B$2:$B$13,0))</f>
        <v>0</v>
      </c>
      <c r="L2167" s="5">
        <f t="shared" si="67"/>
        <v>0</v>
      </c>
    </row>
    <row r="2168" spans="1:12" hidden="1" x14ac:dyDescent="0.35">
      <c r="A2168" t="s">
        <v>3798</v>
      </c>
      <c r="B2168" t="s">
        <v>5</v>
      </c>
      <c r="C2168" t="s">
        <v>1732</v>
      </c>
      <c r="D2168" t="s">
        <v>6927</v>
      </c>
      <c r="E2168" t="s">
        <v>1710</v>
      </c>
      <c r="H2168" t="str">
        <f>INDEX('Vensim Variables'!$B:$B,MATCH(EPS!$B2168,'Vensim Variables'!$A:$A,0))</f>
        <v>g pollutant</v>
      </c>
      <c r="I2168" t="str">
        <f t="shared" si="66"/>
        <v>SOx</v>
      </c>
      <c r="J2168">
        <f>INDEX(NoSettings!$C:$C,MATCH(EPS!$A2168,NoSettings!$A:$A,0))</f>
        <v>0</v>
      </c>
      <c r="K2168">
        <f>INDEX(GWP!$C$2:$C$13,MATCH(EPS!I2168,GWP!$B$2:$B$13,0))</f>
        <v>0</v>
      </c>
      <c r="L2168" s="5">
        <f t="shared" si="67"/>
        <v>0</v>
      </c>
    </row>
    <row r="2169" spans="1:12" hidden="1" x14ac:dyDescent="0.35">
      <c r="A2169" t="s">
        <v>3799</v>
      </c>
      <c r="B2169" t="s">
        <v>5</v>
      </c>
      <c r="C2169" t="s">
        <v>1732</v>
      </c>
      <c r="D2169" t="s">
        <v>6927</v>
      </c>
      <c r="E2169" t="s">
        <v>1711</v>
      </c>
      <c r="H2169" t="str">
        <f>INDEX('Vensim Variables'!$B:$B,MATCH(EPS!$B2169,'Vensim Variables'!$A:$A,0))</f>
        <v>g pollutant</v>
      </c>
      <c r="I2169" t="str">
        <f t="shared" si="66"/>
        <v>BC</v>
      </c>
      <c r="J2169">
        <f>INDEX(NoSettings!$C:$C,MATCH(EPS!$A2169,NoSettings!$A:$A,0))</f>
        <v>0</v>
      </c>
      <c r="K2169">
        <f>INDEX(GWP!$C$2:$C$13,MATCH(EPS!I2169,GWP!$B$2:$B$13,0))</f>
        <v>0</v>
      </c>
      <c r="L2169" s="5">
        <f t="shared" si="67"/>
        <v>0</v>
      </c>
    </row>
    <row r="2170" spans="1:12" hidden="1" x14ac:dyDescent="0.35">
      <c r="A2170" t="s">
        <v>3800</v>
      </c>
      <c r="B2170" t="s">
        <v>5</v>
      </c>
      <c r="C2170" t="s">
        <v>1732</v>
      </c>
      <c r="D2170" t="s">
        <v>6927</v>
      </c>
      <c r="E2170" t="s">
        <v>1712</v>
      </c>
      <c r="H2170" t="str">
        <f>INDEX('Vensim Variables'!$B:$B,MATCH(EPS!$B2170,'Vensim Variables'!$A:$A,0))</f>
        <v>g pollutant</v>
      </c>
      <c r="I2170" t="str">
        <f t="shared" si="66"/>
        <v>OC</v>
      </c>
      <c r="J2170">
        <f>INDEX(NoSettings!$C:$C,MATCH(EPS!$A2170,NoSettings!$A:$A,0))</f>
        <v>0</v>
      </c>
      <c r="K2170">
        <f>INDEX(GWP!$C$2:$C$13,MATCH(EPS!I2170,GWP!$B$2:$B$13,0))</f>
        <v>0</v>
      </c>
      <c r="L2170" s="5">
        <f t="shared" si="67"/>
        <v>0</v>
      </c>
    </row>
    <row r="2171" spans="1:12" hidden="1" x14ac:dyDescent="0.35">
      <c r="A2171" t="s">
        <v>3801</v>
      </c>
      <c r="B2171" t="s">
        <v>5</v>
      </c>
      <c r="C2171" t="s">
        <v>1732</v>
      </c>
      <c r="D2171" t="s">
        <v>6927</v>
      </c>
      <c r="E2171" t="s">
        <v>1713</v>
      </c>
      <c r="H2171" t="str">
        <f>INDEX('Vensim Variables'!$B:$B,MATCH(EPS!$B2171,'Vensim Variables'!$A:$A,0))</f>
        <v>g pollutant</v>
      </c>
      <c r="I2171" t="str">
        <f t="shared" si="66"/>
        <v>CH4</v>
      </c>
      <c r="J2171">
        <f>INDEX(NoSettings!$C:$C,MATCH(EPS!$A2171,NoSettings!$A:$A,0))</f>
        <v>0</v>
      </c>
      <c r="K2171">
        <f>INDEX(GWP!$C$2:$C$13,MATCH(EPS!I2171,GWP!$B$2:$B$13,0))</f>
        <v>25</v>
      </c>
      <c r="L2171" s="5">
        <f t="shared" si="67"/>
        <v>0</v>
      </c>
    </row>
    <row r="2172" spans="1:12" hidden="1" x14ac:dyDescent="0.35">
      <c r="A2172" t="s">
        <v>3802</v>
      </c>
      <c r="B2172" t="s">
        <v>5</v>
      </c>
      <c r="C2172" t="s">
        <v>1732</v>
      </c>
      <c r="D2172" t="s">
        <v>6927</v>
      </c>
      <c r="E2172" t="s">
        <v>1714</v>
      </c>
      <c r="H2172" t="str">
        <f>INDEX('Vensim Variables'!$B:$B,MATCH(EPS!$B2172,'Vensim Variables'!$A:$A,0))</f>
        <v>g pollutant</v>
      </c>
      <c r="I2172" t="str">
        <f t="shared" si="66"/>
        <v>N2O</v>
      </c>
      <c r="J2172">
        <f>INDEX(NoSettings!$C:$C,MATCH(EPS!$A2172,NoSettings!$A:$A,0))</f>
        <v>0</v>
      </c>
      <c r="K2172">
        <f>INDEX(GWP!$C$2:$C$13,MATCH(EPS!I2172,GWP!$B$2:$B$13,0))</f>
        <v>298</v>
      </c>
      <c r="L2172" s="5">
        <f t="shared" si="67"/>
        <v>0</v>
      </c>
    </row>
    <row r="2173" spans="1:12" hidden="1" x14ac:dyDescent="0.35">
      <c r="A2173" t="s">
        <v>3803</v>
      </c>
      <c r="B2173" t="s">
        <v>5</v>
      </c>
      <c r="C2173" t="s">
        <v>1732</v>
      </c>
      <c r="D2173" t="s">
        <v>6927</v>
      </c>
      <c r="E2173" t="s">
        <v>1715</v>
      </c>
      <c r="H2173" t="str">
        <f>INDEX('Vensim Variables'!$B:$B,MATCH(EPS!$B2173,'Vensim Variables'!$A:$A,0))</f>
        <v>g pollutant</v>
      </c>
      <c r="I2173" t="str">
        <f t="shared" si="66"/>
        <v>F gases</v>
      </c>
      <c r="J2173">
        <f>INDEX(NoSettings!$C:$C,MATCH(EPS!$A2173,NoSettings!$A:$A,0))</f>
        <v>0</v>
      </c>
      <c r="K2173">
        <f>INDEX(GWP!$C$2:$C$13,MATCH(EPS!I2173,GWP!$B$2:$B$13,0))</f>
        <v>1</v>
      </c>
      <c r="L2173" s="5">
        <f t="shared" si="67"/>
        <v>0</v>
      </c>
    </row>
    <row r="2174" spans="1:12" hidden="1" x14ac:dyDescent="0.35">
      <c r="A2174" t="s">
        <v>3804</v>
      </c>
      <c r="B2174" t="s">
        <v>5</v>
      </c>
      <c r="C2174" t="s">
        <v>1732</v>
      </c>
      <c r="D2174" t="s">
        <v>6928</v>
      </c>
      <c r="E2174" t="s">
        <v>1702</v>
      </c>
      <c r="H2174" t="str">
        <f>INDEX('Vensim Variables'!$B:$B,MATCH(EPS!$B2174,'Vensim Variables'!$A:$A,0))</f>
        <v>g pollutant</v>
      </c>
      <c r="I2174" t="str">
        <f t="shared" si="66"/>
        <v>CO2</v>
      </c>
      <c r="J2174">
        <f>INDEX(NoSettings!$C:$C,MATCH(EPS!$A2174,NoSettings!$A:$A,0))</f>
        <v>0</v>
      </c>
      <c r="K2174">
        <f>INDEX(GWP!$C$2:$C$13,MATCH(EPS!I2174,GWP!$B$2:$B$13,0))</f>
        <v>1</v>
      </c>
      <c r="L2174" s="5">
        <f t="shared" si="67"/>
        <v>0</v>
      </c>
    </row>
    <row r="2175" spans="1:12" hidden="1" x14ac:dyDescent="0.35">
      <c r="A2175" t="s">
        <v>3805</v>
      </c>
      <c r="B2175" t="s">
        <v>5</v>
      </c>
      <c r="C2175" t="s">
        <v>1732</v>
      </c>
      <c r="D2175" t="s">
        <v>6928</v>
      </c>
      <c r="E2175" t="s">
        <v>1705</v>
      </c>
      <c r="H2175" t="str">
        <f>INDEX('Vensim Variables'!$B:$B,MATCH(EPS!$B2175,'Vensim Variables'!$A:$A,0))</f>
        <v>g pollutant</v>
      </c>
      <c r="I2175" t="str">
        <f t="shared" si="66"/>
        <v>VOC</v>
      </c>
      <c r="J2175">
        <f>INDEX(NoSettings!$C:$C,MATCH(EPS!$A2175,NoSettings!$A:$A,0))</f>
        <v>0</v>
      </c>
      <c r="K2175">
        <f>INDEX(GWP!$C$2:$C$13,MATCH(EPS!I2175,GWP!$B$2:$B$13,0))</f>
        <v>0</v>
      </c>
      <c r="L2175" s="5">
        <f t="shared" si="67"/>
        <v>0</v>
      </c>
    </row>
    <row r="2176" spans="1:12" hidden="1" x14ac:dyDescent="0.35">
      <c r="A2176" t="s">
        <v>3806</v>
      </c>
      <c r="B2176" t="s">
        <v>5</v>
      </c>
      <c r="C2176" t="s">
        <v>1732</v>
      </c>
      <c r="D2176" t="s">
        <v>6928</v>
      </c>
      <c r="E2176" t="s">
        <v>1706</v>
      </c>
      <c r="H2176" t="str">
        <f>INDEX('Vensim Variables'!$B:$B,MATCH(EPS!$B2176,'Vensim Variables'!$A:$A,0))</f>
        <v>g pollutant</v>
      </c>
      <c r="I2176" t="str">
        <f t="shared" si="66"/>
        <v>CO</v>
      </c>
      <c r="J2176">
        <f>INDEX(NoSettings!$C:$C,MATCH(EPS!$A2176,NoSettings!$A:$A,0))</f>
        <v>0</v>
      </c>
      <c r="K2176">
        <f>INDEX(GWP!$C$2:$C$13,MATCH(EPS!I2176,GWP!$B$2:$B$13,0))</f>
        <v>0</v>
      </c>
      <c r="L2176" s="5">
        <f t="shared" si="67"/>
        <v>0</v>
      </c>
    </row>
    <row r="2177" spans="1:12" hidden="1" x14ac:dyDescent="0.35">
      <c r="A2177" t="s">
        <v>3807</v>
      </c>
      <c r="B2177" t="s">
        <v>5</v>
      </c>
      <c r="C2177" t="s">
        <v>1732</v>
      </c>
      <c r="D2177" t="s">
        <v>6928</v>
      </c>
      <c r="E2177" t="s">
        <v>1707</v>
      </c>
      <c r="H2177" t="str">
        <f>INDEX('Vensim Variables'!$B:$B,MATCH(EPS!$B2177,'Vensim Variables'!$A:$A,0))</f>
        <v>g pollutant</v>
      </c>
      <c r="I2177" t="str">
        <f t="shared" si="66"/>
        <v>NOx</v>
      </c>
      <c r="J2177">
        <f>INDEX(NoSettings!$C:$C,MATCH(EPS!$A2177,NoSettings!$A:$A,0))</f>
        <v>0</v>
      </c>
      <c r="K2177">
        <f>INDEX(GWP!$C$2:$C$13,MATCH(EPS!I2177,GWP!$B$2:$B$13,0))</f>
        <v>0</v>
      </c>
      <c r="L2177" s="5">
        <f t="shared" si="67"/>
        <v>0</v>
      </c>
    </row>
    <row r="2178" spans="1:12" hidden="1" x14ac:dyDescent="0.35">
      <c r="A2178" t="s">
        <v>3808</v>
      </c>
      <c r="B2178" t="s">
        <v>5</v>
      </c>
      <c r="C2178" t="s">
        <v>1732</v>
      </c>
      <c r="D2178" t="s">
        <v>6928</v>
      </c>
      <c r="E2178" t="s">
        <v>1708</v>
      </c>
      <c r="H2178" t="str">
        <f>INDEX('Vensim Variables'!$B:$B,MATCH(EPS!$B2178,'Vensim Variables'!$A:$A,0))</f>
        <v>g pollutant</v>
      </c>
      <c r="I2178" t="str">
        <f t="shared" si="66"/>
        <v>PM10</v>
      </c>
      <c r="J2178">
        <f>INDEX(NoSettings!$C:$C,MATCH(EPS!$A2178,NoSettings!$A:$A,0))</f>
        <v>0</v>
      </c>
      <c r="K2178">
        <f>INDEX(GWP!$C$2:$C$13,MATCH(EPS!I2178,GWP!$B$2:$B$13,0))</f>
        <v>0</v>
      </c>
      <c r="L2178" s="5">
        <f t="shared" si="67"/>
        <v>0</v>
      </c>
    </row>
    <row r="2179" spans="1:12" hidden="1" x14ac:dyDescent="0.35">
      <c r="A2179" t="s">
        <v>3809</v>
      </c>
      <c r="B2179" t="s">
        <v>5</v>
      </c>
      <c r="C2179" t="s">
        <v>1732</v>
      </c>
      <c r="D2179" t="s">
        <v>6928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5">
        <f t="shared" ref="L2179:L2242" si="69">IF(H2179="g pollutant",K2179*J2179/10^12,IF(H2179="MMTCO2e",J2179,IF(H2179="MWh",J2179,0)))</f>
        <v>0</v>
      </c>
    </row>
    <row r="2180" spans="1:12" hidden="1" x14ac:dyDescent="0.35">
      <c r="A2180" t="s">
        <v>3810</v>
      </c>
      <c r="B2180" t="s">
        <v>5</v>
      </c>
      <c r="C2180" t="s">
        <v>1732</v>
      </c>
      <c r="D2180" t="s">
        <v>6928</v>
      </c>
      <c r="E2180" t="s">
        <v>1710</v>
      </c>
      <c r="H2180" t="str">
        <f>INDEX('Vensim Variables'!$B:$B,MATCH(EPS!$B2180,'Vensim Variables'!$A:$A,0))</f>
        <v>g pollutant</v>
      </c>
      <c r="I2180" t="str">
        <f t="shared" si="68"/>
        <v>SOx</v>
      </c>
      <c r="J2180">
        <f>INDEX(NoSettings!$C:$C,MATCH(EPS!$A2180,NoSettings!$A:$A,0))</f>
        <v>0</v>
      </c>
      <c r="K2180">
        <f>INDEX(GWP!$C$2:$C$13,MATCH(EPS!I2180,GWP!$B$2:$B$13,0))</f>
        <v>0</v>
      </c>
      <c r="L2180" s="5">
        <f t="shared" si="69"/>
        <v>0</v>
      </c>
    </row>
    <row r="2181" spans="1:12" hidden="1" x14ac:dyDescent="0.35">
      <c r="A2181" t="s">
        <v>3811</v>
      </c>
      <c r="B2181" t="s">
        <v>5</v>
      </c>
      <c r="C2181" t="s">
        <v>1732</v>
      </c>
      <c r="D2181" t="s">
        <v>6928</v>
      </c>
      <c r="E2181" t="s">
        <v>1711</v>
      </c>
      <c r="H2181" t="str">
        <f>INDEX('Vensim Variables'!$B:$B,MATCH(EPS!$B2181,'Vensim Variables'!$A:$A,0))</f>
        <v>g pollutant</v>
      </c>
      <c r="I2181" t="str">
        <f t="shared" si="68"/>
        <v>BC</v>
      </c>
      <c r="J2181">
        <f>INDEX(NoSettings!$C:$C,MATCH(EPS!$A2181,NoSettings!$A:$A,0))</f>
        <v>0</v>
      </c>
      <c r="K2181">
        <f>INDEX(GWP!$C$2:$C$13,MATCH(EPS!I2181,GWP!$B$2:$B$13,0))</f>
        <v>0</v>
      </c>
      <c r="L2181" s="5">
        <f t="shared" si="69"/>
        <v>0</v>
      </c>
    </row>
    <row r="2182" spans="1:12" hidden="1" x14ac:dyDescent="0.35">
      <c r="A2182" t="s">
        <v>3812</v>
      </c>
      <c r="B2182" t="s">
        <v>5</v>
      </c>
      <c r="C2182" t="s">
        <v>1732</v>
      </c>
      <c r="D2182" t="s">
        <v>6928</v>
      </c>
      <c r="E2182" t="s">
        <v>1712</v>
      </c>
      <c r="H2182" t="str">
        <f>INDEX('Vensim Variables'!$B:$B,MATCH(EPS!$B2182,'Vensim Variables'!$A:$A,0))</f>
        <v>g pollutant</v>
      </c>
      <c r="I2182" t="str">
        <f t="shared" si="68"/>
        <v>OC</v>
      </c>
      <c r="J2182">
        <f>INDEX(NoSettings!$C:$C,MATCH(EPS!$A2182,NoSettings!$A:$A,0))</f>
        <v>0</v>
      </c>
      <c r="K2182">
        <f>INDEX(GWP!$C$2:$C$13,MATCH(EPS!I2182,GWP!$B$2:$B$13,0))</f>
        <v>0</v>
      </c>
      <c r="L2182" s="5">
        <f t="shared" si="69"/>
        <v>0</v>
      </c>
    </row>
    <row r="2183" spans="1:12" hidden="1" x14ac:dyDescent="0.35">
      <c r="A2183" t="s">
        <v>3813</v>
      </c>
      <c r="B2183" t="s">
        <v>5</v>
      </c>
      <c r="C2183" t="s">
        <v>1732</v>
      </c>
      <c r="D2183" t="s">
        <v>6928</v>
      </c>
      <c r="E2183" t="s">
        <v>1713</v>
      </c>
      <c r="H2183" t="str">
        <f>INDEX('Vensim Variables'!$B:$B,MATCH(EPS!$B2183,'Vensim Variables'!$A:$A,0))</f>
        <v>g pollutant</v>
      </c>
      <c r="I2183" t="str">
        <f t="shared" si="68"/>
        <v>CH4</v>
      </c>
      <c r="J2183">
        <f>INDEX(NoSettings!$C:$C,MATCH(EPS!$A2183,NoSettings!$A:$A,0))</f>
        <v>0</v>
      </c>
      <c r="K2183">
        <f>INDEX(GWP!$C$2:$C$13,MATCH(EPS!I2183,GWP!$B$2:$B$13,0))</f>
        <v>25</v>
      </c>
      <c r="L2183" s="5">
        <f t="shared" si="69"/>
        <v>0</v>
      </c>
    </row>
    <row r="2184" spans="1:12" hidden="1" x14ac:dyDescent="0.35">
      <c r="A2184" t="s">
        <v>3814</v>
      </c>
      <c r="B2184" t="s">
        <v>5</v>
      </c>
      <c r="C2184" t="s">
        <v>1732</v>
      </c>
      <c r="D2184" t="s">
        <v>6928</v>
      </c>
      <c r="E2184" t="s">
        <v>1714</v>
      </c>
      <c r="H2184" t="str">
        <f>INDEX('Vensim Variables'!$B:$B,MATCH(EPS!$B2184,'Vensim Variables'!$A:$A,0))</f>
        <v>g pollutant</v>
      </c>
      <c r="I2184" t="str">
        <f t="shared" si="68"/>
        <v>N2O</v>
      </c>
      <c r="J2184">
        <f>INDEX(NoSettings!$C:$C,MATCH(EPS!$A2184,NoSettings!$A:$A,0))</f>
        <v>0</v>
      </c>
      <c r="K2184">
        <f>INDEX(GWP!$C$2:$C$13,MATCH(EPS!I2184,GWP!$B$2:$B$13,0))</f>
        <v>298</v>
      </c>
      <c r="L2184" s="5">
        <f t="shared" si="69"/>
        <v>0</v>
      </c>
    </row>
    <row r="2185" spans="1:12" hidden="1" x14ac:dyDescent="0.35">
      <c r="A2185" t="s">
        <v>3815</v>
      </c>
      <c r="B2185" t="s">
        <v>5</v>
      </c>
      <c r="C2185" t="s">
        <v>1732</v>
      </c>
      <c r="D2185" t="s">
        <v>6928</v>
      </c>
      <c r="E2185" t="s">
        <v>1715</v>
      </c>
      <c r="H2185" t="str">
        <f>INDEX('Vensim Variables'!$B:$B,MATCH(EPS!$B2185,'Vensim Variables'!$A:$A,0))</f>
        <v>g pollutant</v>
      </c>
      <c r="I2185" t="str">
        <f t="shared" si="68"/>
        <v>F gases</v>
      </c>
      <c r="J2185">
        <f>INDEX(NoSettings!$C:$C,MATCH(EPS!$A2185,NoSettings!$A:$A,0))</f>
        <v>0</v>
      </c>
      <c r="K2185">
        <f>INDEX(GWP!$C$2:$C$13,MATCH(EPS!I2185,GWP!$B$2:$B$13,0))</f>
        <v>1</v>
      </c>
      <c r="L2185" s="5">
        <f t="shared" si="69"/>
        <v>0</v>
      </c>
    </row>
    <row r="2186" spans="1:12" hidden="1" x14ac:dyDescent="0.35">
      <c r="A2186" t="s">
        <v>3816</v>
      </c>
      <c r="B2186" t="s">
        <v>5</v>
      </c>
      <c r="C2186" t="s">
        <v>1732</v>
      </c>
      <c r="D2186" t="s">
        <v>6929</v>
      </c>
      <c r="E2186" t="s">
        <v>1702</v>
      </c>
      <c r="H2186" t="str">
        <f>INDEX('Vensim Variables'!$B:$B,MATCH(EPS!$B2186,'Vensim Variables'!$A:$A,0))</f>
        <v>g pollutant</v>
      </c>
      <c r="I2186" t="str">
        <f t="shared" si="68"/>
        <v>CO2</v>
      </c>
      <c r="J2186">
        <f>INDEX(NoSettings!$C:$C,MATCH(EPS!$A2186,NoSettings!$A:$A,0))</f>
        <v>0</v>
      </c>
      <c r="K2186">
        <f>INDEX(GWP!$C$2:$C$13,MATCH(EPS!I2186,GWP!$B$2:$B$13,0))</f>
        <v>1</v>
      </c>
      <c r="L2186" s="5">
        <f t="shared" si="69"/>
        <v>0</v>
      </c>
    </row>
    <row r="2187" spans="1:12" hidden="1" x14ac:dyDescent="0.35">
      <c r="A2187" t="s">
        <v>3817</v>
      </c>
      <c r="B2187" t="s">
        <v>5</v>
      </c>
      <c r="C2187" t="s">
        <v>1732</v>
      </c>
      <c r="D2187" t="s">
        <v>6929</v>
      </c>
      <c r="E2187" t="s">
        <v>1705</v>
      </c>
      <c r="H2187" t="str">
        <f>INDEX('Vensim Variables'!$B:$B,MATCH(EPS!$B2187,'Vensim Variables'!$A:$A,0))</f>
        <v>g pollutant</v>
      </c>
      <c r="I2187" t="str">
        <f t="shared" si="68"/>
        <v>VOC</v>
      </c>
      <c r="J2187">
        <f>INDEX(NoSettings!$C:$C,MATCH(EPS!$A2187,NoSettings!$A:$A,0))</f>
        <v>0</v>
      </c>
      <c r="K2187">
        <f>INDEX(GWP!$C$2:$C$13,MATCH(EPS!I2187,GWP!$B$2:$B$13,0))</f>
        <v>0</v>
      </c>
      <c r="L2187" s="5">
        <f t="shared" si="69"/>
        <v>0</v>
      </c>
    </row>
    <row r="2188" spans="1:12" hidden="1" x14ac:dyDescent="0.35">
      <c r="A2188" t="s">
        <v>3818</v>
      </c>
      <c r="B2188" t="s">
        <v>5</v>
      </c>
      <c r="C2188" t="s">
        <v>1732</v>
      </c>
      <c r="D2188" t="s">
        <v>6929</v>
      </c>
      <c r="E2188" t="s">
        <v>1706</v>
      </c>
      <c r="H2188" t="str">
        <f>INDEX('Vensim Variables'!$B:$B,MATCH(EPS!$B2188,'Vensim Variables'!$A:$A,0))</f>
        <v>g pollutant</v>
      </c>
      <c r="I2188" t="str">
        <f t="shared" si="68"/>
        <v>CO</v>
      </c>
      <c r="J2188">
        <f>INDEX(NoSettings!$C:$C,MATCH(EPS!$A2188,NoSettings!$A:$A,0))</f>
        <v>0</v>
      </c>
      <c r="K2188">
        <f>INDEX(GWP!$C$2:$C$13,MATCH(EPS!I2188,GWP!$B$2:$B$13,0))</f>
        <v>0</v>
      </c>
      <c r="L2188" s="5">
        <f t="shared" si="69"/>
        <v>0</v>
      </c>
    </row>
    <row r="2189" spans="1:12" hidden="1" x14ac:dyDescent="0.35">
      <c r="A2189" t="s">
        <v>3819</v>
      </c>
      <c r="B2189" t="s">
        <v>5</v>
      </c>
      <c r="C2189" t="s">
        <v>1732</v>
      </c>
      <c r="D2189" t="s">
        <v>6929</v>
      </c>
      <c r="E2189" t="s">
        <v>1707</v>
      </c>
      <c r="H2189" t="str">
        <f>INDEX('Vensim Variables'!$B:$B,MATCH(EPS!$B2189,'Vensim Variables'!$A:$A,0))</f>
        <v>g pollutant</v>
      </c>
      <c r="I2189" t="str">
        <f t="shared" si="68"/>
        <v>NOx</v>
      </c>
      <c r="J2189">
        <f>INDEX(NoSettings!$C:$C,MATCH(EPS!$A2189,NoSettings!$A:$A,0))</f>
        <v>0</v>
      </c>
      <c r="K2189">
        <f>INDEX(GWP!$C$2:$C$13,MATCH(EPS!I2189,GWP!$B$2:$B$13,0))</f>
        <v>0</v>
      </c>
      <c r="L2189" s="5">
        <f t="shared" si="69"/>
        <v>0</v>
      </c>
    </row>
    <row r="2190" spans="1:12" hidden="1" x14ac:dyDescent="0.35">
      <c r="A2190" t="s">
        <v>3820</v>
      </c>
      <c r="B2190" t="s">
        <v>5</v>
      </c>
      <c r="C2190" t="s">
        <v>1732</v>
      </c>
      <c r="D2190" t="s">
        <v>6929</v>
      </c>
      <c r="E2190" t="s">
        <v>1708</v>
      </c>
      <c r="H2190" t="str">
        <f>INDEX('Vensim Variables'!$B:$B,MATCH(EPS!$B2190,'Vensim Variables'!$A:$A,0))</f>
        <v>g pollutant</v>
      </c>
      <c r="I2190" t="str">
        <f t="shared" si="68"/>
        <v>PM10</v>
      </c>
      <c r="J2190">
        <f>INDEX(NoSettings!$C:$C,MATCH(EPS!$A2190,NoSettings!$A:$A,0))</f>
        <v>0</v>
      </c>
      <c r="K2190">
        <f>INDEX(GWP!$C$2:$C$13,MATCH(EPS!I2190,GWP!$B$2:$B$13,0))</f>
        <v>0</v>
      </c>
      <c r="L2190" s="5">
        <f t="shared" si="69"/>
        <v>0</v>
      </c>
    </row>
    <row r="2191" spans="1:12" hidden="1" x14ac:dyDescent="0.35">
      <c r="A2191" t="s">
        <v>3821</v>
      </c>
      <c r="B2191" t="s">
        <v>5</v>
      </c>
      <c r="C2191" t="s">
        <v>1732</v>
      </c>
      <c r="D2191" t="s">
        <v>6929</v>
      </c>
      <c r="E2191" t="s">
        <v>1709</v>
      </c>
      <c r="H2191" t="str">
        <f>INDEX('Vensim Variables'!$B:$B,MATCH(EPS!$B2191,'Vensim Variables'!$A:$A,0))</f>
        <v>g pollutant</v>
      </c>
      <c r="I2191" t="str">
        <f t="shared" si="68"/>
        <v>PM25</v>
      </c>
      <c r="J2191">
        <f>INDEX(NoSettings!$C:$C,MATCH(EPS!$A2191,NoSettings!$A:$A,0))</f>
        <v>0</v>
      </c>
      <c r="K2191">
        <f>INDEX(GWP!$C$2:$C$13,MATCH(EPS!I2191,GWP!$B$2:$B$13,0))</f>
        <v>0</v>
      </c>
      <c r="L2191" s="5">
        <f t="shared" si="69"/>
        <v>0</v>
      </c>
    </row>
    <row r="2192" spans="1:12" hidden="1" x14ac:dyDescent="0.35">
      <c r="A2192" t="s">
        <v>3822</v>
      </c>
      <c r="B2192" t="s">
        <v>5</v>
      </c>
      <c r="C2192" t="s">
        <v>1732</v>
      </c>
      <c r="D2192" t="s">
        <v>6929</v>
      </c>
      <c r="E2192" t="s">
        <v>1710</v>
      </c>
      <c r="H2192" t="str">
        <f>INDEX('Vensim Variables'!$B:$B,MATCH(EPS!$B2192,'Vensim Variables'!$A:$A,0))</f>
        <v>g pollutant</v>
      </c>
      <c r="I2192" t="str">
        <f t="shared" si="68"/>
        <v>SOx</v>
      </c>
      <c r="J2192">
        <f>INDEX(NoSettings!$C:$C,MATCH(EPS!$A2192,NoSettings!$A:$A,0))</f>
        <v>0</v>
      </c>
      <c r="K2192">
        <f>INDEX(GWP!$C$2:$C$13,MATCH(EPS!I2192,GWP!$B$2:$B$13,0))</f>
        <v>0</v>
      </c>
      <c r="L2192" s="5">
        <f t="shared" si="69"/>
        <v>0</v>
      </c>
    </row>
    <row r="2193" spans="1:12" hidden="1" x14ac:dyDescent="0.35">
      <c r="A2193" t="s">
        <v>3823</v>
      </c>
      <c r="B2193" t="s">
        <v>5</v>
      </c>
      <c r="C2193" t="s">
        <v>1732</v>
      </c>
      <c r="D2193" t="s">
        <v>6929</v>
      </c>
      <c r="E2193" t="s">
        <v>1711</v>
      </c>
      <c r="H2193" t="str">
        <f>INDEX('Vensim Variables'!$B:$B,MATCH(EPS!$B2193,'Vensim Variables'!$A:$A,0))</f>
        <v>g pollutant</v>
      </c>
      <c r="I2193" t="str">
        <f t="shared" si="68"/>
        <v>BC</v>
      </c>
      <c r="J2193">
        <f>INDEX(NoSettings!$C:$C,MATCH(EPS!$A2193,NoSettings!$A:$A,0))</f>
        <v>0</v>
      </c>
      <c r="K2193">
        <f>INDEX(GWP!$C$2:$C$13,MATCH(EPS!I2193,GWP!$B$2:$B$13,0))</f>
        <v>0</v>
      </c>
      <c r="L2193" s="5">
        <f t="shared" si="69"/>
        <v>0</v>
      </c>
    </row>
    <row r="2194" spans="1:12" hidden="1" x14ac:dyDescent="0.35">
      <c r="A2194" t="s">
        <v>3824</v>
      </c>
      <c r="B2194" t="s">
        <v>5</v>
      </c>
      <c r="C2194" t="s">
        <v>1732</v>
      </c>
      <c r="D2194" t="s">
        <v>6929</v>
      </c>
      <c r="E2194" t="s">
        <v>1712</v>
      </c>
      <c r="H2194" t="str">
        <f>INDEX('Vensim Variables'!$B:$B,MATCH(EPS!$B2194,'Vensim Variables'!$A:$A,0))</f>
        <v>g pollutant</v>
      </c>
      <c r="I2194" t="str">
        <f t="shared" si="68"/>
        <v>OC</v>
      </c>
      <c r="J2194">
        <f>INDEX(NoSettings!$C:$C,MATCH(EPS!$A2194,NoSettings!$A:$A,0))</f>
        <v>0</v>
      </c>
      <c r="K2194">
        <f>INDEX(GWP!$C$2:$C$13,MATCH(EPS!I2194,GWP!$B$2:$B$13,0))</f>
        <v>0</v>
      </c>
      <c r="L2194" s="5">
        <f t="shared" si="69"/>
        <v>0</v>
      </c>
    </row>
    <row r="2195" spans="1:12" hidden="1" x14ac:dyDescent="0.35">
      <c r="A2195" t="s">
        <v>3825</v>
      </c>
      <c r="B2195" t="s">
        <v>5</v>
      </c>
      <c r="C2195" t="s">
        <v>1732</v>
      </c>
      <c r="D2195" t="s">
        <v>6929</v>
      </c>
      <c r="E2195" t="s">
        <v>1713</v>
      </c>
      <c r="H2195" t="str">
        <f>INDEX('Vensim Variables'!$B:$B,MATCH(EPS!$B2195,'Vensim Variables'!$A:$A,0))</f>
        <v>g pollutant</v>
      </c>
      <c r="I2195" t="str">
        <f t="shared" si="68"/>
        <v>CH4</v>
      </c>
      <c r="J2195">
        <f>INDEX(NoSettings!$C:$C,MATCH(EPS!$A2195,NoSettings!$A:$A,0))</f>
        <v>0</v>
      </c>
      <c r="K2195">
        <f>INDEX(GWP!$C$2:$C$13,MATCH(EPS!I2195,GWP!$B$2:$B$13,0))</f>
        <v>25</v>
      </c>
      <c r="L2195" s="5">
        <f t="shared" si="69"/>
        <v>0</v>
      </c>
    </row>
    <row r="2196" spans="1:12" hidden="1" x14ac:dyDescent="0.35">
      <c r="A2196" t="s">
        <v>3826</v>
      </c>
      <c r="B2196" t="s">
        <v>5</v>
      </c>
      <c r="C2196" t="s">
        <v>1732</v>
      </c>
      <c r="D2196" t="s">
        <v>6929</v>
      </c>
      <c r="E2196" t="s">
        <v>1714</v>
      </c>
      <c r="H2196" t="str">
        <f>INDEX('Vensim Variables'!$B:$B,MATCH(EPS!$B2196,'Vensim Variables'!$A:$A,0))</f>
        <v>g pollutant</v>
      </c>
      <c r="I2196" t="str">
        <f t="shared" si="68"/>
        <v>N2O</v>
      </c>
      <c r="J2196">
        <f>INDEX(NoSettings!$C:$C,MATCH(EPS!$A2196,NoSettings!$A:$A,0))</f>
        <v>0</v>
      </c>
      <c r="K2196">
        <f>INDEX(GWP!$C$2:$C$13,MATCH(EPS!I2196,GWP!$B$2:$B$13,0))</f>
        <v>298</v>
      </c>
      <c r="L2196" s="5">
        <f t="shared" si="69"/>
        <v>0</v>
      </c>
    </row>
    <row r="2197" spans="1:12" hidden="1" x14ac:dyDescent="0.35">
      <c r="A2197" t="s">
        <v>3827</v>
      </c>
      <c r="B2197" t="s">
        <v>5</v>
      </c>
      <c r="C2197" t="s">
        <v>1732</v>
      </c>
      <c r="D2197" t="s">
        <v>6929</v>
      </c>
      <c r="E2197" t="s">
        <v>1715</v>
      </c>
      <c r="H2197" t="str">
        <f>INDEX('Vensim Variables'!$B:$B,MATCH(EPS!$B2197,'Vensim Variables'!$A:$A,0))</f>
        <v>g pollutant</v>
      </c>
      <c r="I2197" t="str">
        <f t="shared" si="68"/>
        <v>F gases</v>
      </c>
      <c r="J2197">
        <f>INDEX(NoSettings!$C:$C,MATCH(EPS!$A2197,NoSettings!$A:$A,0))</f>
        <v>0</v>
      </c>
      <c r="K2197">
        <f>INDEX(GWP!$C$2:$C$13,MATCH(EPS!I2197,GWP!$B$2:$B$13,0))</f>
        <v>1</v>
      </c>
      <c r="L2197" s="5">
        <f t="shared" si="69"/>
        <v>0</v>
      </c>
    </row>
    <row r="2198" spans="1:12" hidden="1" x14ac:dyDescent="0.35">
      <c r="A2198" t="s">
        <v>3828</v>
      </c>
      <c r="B2198" t="s">
        <v>5</v>
      </c>
      <c r="C2198" t="s">
        <v>1732</v>
      </c>
      <c r="D2198" t="s">
        <v>6930</v>
      </c>
      <c r="E2198" t="s">
        <v>1702</v>
      </c>
      <c r="H2198" t="str">
        <f>INDEX('Vensim Variables'!$B:$B,MATCH(EPS!$B2198,'Vensim Variables'!$A:$A,0))</f>
        <v>g pollutant</v>
      </c>
      <c r="I2198" t="str">
        <f t="shared" si="68"/>
        <v>CO2</v>
      </c>
      <c r="J2198">
        <f>INDEX(NoSettings!$C:$C,MATCH(EPS!$A2198,NoSettings!$A:$A,0))</f>
        <v>0</v>
      </c>
      <c r="K2198">
        <f>INDEX(GWP!$C$2:$C$13,MATCH(EPS!I2198,GWP!$B$2:$B$13,0))</f>
        <v>1</v>
      </c>
      <c r="L2198" s="5">
        <f t="shared" si="69"/>
        <v>0</v>
      </c>
    </row>
    <row r="2199" spans="1:12" hidden="1" x14ac:dyDescent="0.35">
      <c r="A2199" t="s">
        <v>3829</v>
      </c>
      <c r="B2199" t="s">
        <v>5</v>
      </c>
      <c r="C2199" t="s">
        <v>1732</v>
      </c>
      <c r="D2199" t="s">
        <v>6930</v>
      </c>
      <c r="E2199" t="s">
        <v>1705</v>
      </c>
      <c r="H2199" t="str">
        <f>INDEX('Vensim Variables'!$B:$B,MATCH(EPS!$B2199,'Vensim Variables'!$A:$A,0))</f>
        <v>g pollutant</v>
      </c>
      <c r="I2199" t="str">
        <f t="shared" si="68"/>
        <v>VOC</v>
      </c>
      <c r="J2199">
        <f>INDEX(NoSettings!$C:$C,MATCH(EPS!$A2199,NoSettings!$A:$A,0))</f>
        <v>0</v>
      </c>
      <c r="K2199">
        <f>INDEX(GWP!$C$2:$C$13,MATCH(EPS!I2199,GWP!$B$2:$B$13,0))</f>
        <v>0</v>
      </c>
      <c r="L2199" s="5">
        <f t="shared" si="69"/>
        <v>0</v>
      </c>
    </row>
    <row r="2200" spans="1:12" hidden="1" x14ac:dyDescent="0.35">
      <c r="A2200" t="s">
        <v>3830</v>
      </c>
      <c r="B2200" t="s">
        <v>5</v>
      </c>
      <c r="C2200" t="s">
        <v>1732</v>
      </c>
      <c r="D2200" t="s">
        <v>6930</v>
      </c>
      <c r="E2200" t="s">
        <v>1706</v>
      </c>
      <c r="H2200" t="str">
        <f>INDEX('Vensim Variables'!$B:$B,MATCH(EPS!$B2200,'Vensim Variables'!$A:$A,0))</f>
        <v>g pollutant</v>
      </c>
      <c r="I2200" t="str">
        <f t="shared" si="68"/>
        <v>CO</v>
      </c>
      <c r="J2200">
        <f>INDEX(NoSettings!$C:$C,MATCH(EPS!$A2200,NoSettings!$A:$A,0))</f>
        <v>0</v>
      </c>
      <c r="K2200">
        <f>INDEX(GWP!$C$2:$C$13,MATCH(EPS!I2200,GWP!$B$2:$B$13,0))</f>
        <v>0</v>
      </c>
      <c r="L2200" s="5">
        <f t="shared" si="69"/>
        <v>0</v>
      </c>
    </row>
    <row r="2201" spans="1:12" hidden="1" x14ac:dyDescent="0.35">
      <c r="A2201" t="s">
        <v>3831</v>
      </c>
      <c r="B2201" t="s">
        <v>5</v>
      </c>
      <c r="C2201" t="s">
        <v>1732</v>
      </c>
      <c r="D2201" t="s">
        <v>6930</v>
      </c>
      <c r="E2201" t="s">
        <v>1707</v>
      </c>
      <c r="H2201" t="str">
        <f>INDEX('Vensim Variables'!$B:$B,MATCH(EPS!$B2201,'Vensim Variables'!$A:$A,0))</f>
        <v>g pollutant</v>
      </c>
      <c r="I2201" t="str">
        <f t="shared" si="68"/>
        <v>NOx</v>
      </c>
      <c r="J2201">
        <f>INDEX(NoSettings!$C:$C,MATCH(EPS!$A2201,NoSettings!$A:$A,0))</f>
        <v>0</v>
      </c>
      <c r="K2201">
        <f>INDEX(GWP!$C$2:$C$13,MATCH(EPS!I2201,GWP!$B$2:$B$13,0))</f>
        <v>0</v>
      </c>
      <c r="L2201" s="5">
        <f t="shared" si="69"/>
        <v>0</v>
      </c>
    </row>
    <row r="2202" spans="1:12" hidden="1" x14ac:dyDescent="0.35">
      <c r="A2202" t="s">
        <v>3832</v>
      </c>
      <c r="B2202" t="s">
        <v>5</v>
      </c>
      <c r="C2202" t="s">
        <v>1732</v>
      </c>
      <c r="D2202" t="s">
        <v>6930</v>
      </c>
      <c r="E2202" t="s">
        <v>1708</v>
      </c>
      <c r="H2202" t="str">
        <f>INDEX('Vensim Variables'!$B:$B,MATCH(EPS!$B2202,'Vensim Variables'!$A:$A,0))</f>
        <v>g pollutant</v>
      </c>
      <c r="I2202" t="str">
        <f t="shared" si="68"/>
        <v>PM10</v>
      </c>
      <c r="J2202">
        <f>INDEX(NoSettings!$C:$C,MATCH(EPS!$A2202,NoSettings!$A:$A,0))</f>
        <v>0</v>
      </c>
      <c r="K2202">
        <f>INDEX(GWP!$C$2:$C$13,MATCH(EPS!I2202,GWP!$B$2:$B$13,0))</f>
        <v>0</v>
      </c>
      <c r="L2202" s="5">
        <f t="shared" si="69"/>
        <v>0</v>
      </c>
    </row>
    <row r="2203" spans="1:12" hidden="1" x14ac:dyDescent="0.35">
      <c r="A2203" t="s">
        <v>3833</v>
      </c>
      <c r="B2203" t="s">
        <v>5</v>
      </c>
      <c r="C2203" t="s">
        <v>1732</v>
      </c>
      <c r="D2203" t="s">
        <v>6930</v>
      </c>
      <c r="E2203" t="s">
        <v>1709</v>
      </c>
      <c r="H2203" t="str">
        <f>INDEX('Vensim Variables'!$B:$B,MATCH(EPS!$B2203,'Vensim Variables'!$A:$A,0))</f>
        <v>g pollutant</v>
      </c>
      <c r="I2203" t="str">
        <f t="shared" si="68"/>
        <v>PM25</v>
      </c>
      <c r="J2203">
        <f>INDEX(NoSettings!$C:$C,MATCH(EPS!$A2203,NoSettings!$A:$A,0))</f>
        <v>0</v>
      </c>
      <c r="K2203">
        <f>INDEX(GWP!$C$2:$C$13,MATCH(EPS!I2203,GWP!$B$2:$B$13,0))</f>
        <v>0</v>
      </c>
      <c r="L2203" s="5">
        <f t="shared" si="69"/>
        <v>0</v>
      </c>
    </row>
    <row r="2204" spans="1:12" hidden="1" x14ac:dyDescent="0.35">
      <c r="A2204" t="s">
        <v>3834</v>
      </c>
      <c r="B2204" t="s">
        <v>5</v>
      </c>
      <c r="C2204" t="s">
        <v>1732</v>
      </c>
      <c r="D2204" t="s">
        <v>6930</v>
      </c>
      <c r="E2204" t="s">
        <v>1710</v>
      </c>
      <c r="H2204" t="str">
        <f>INDEX('Vensim Variables'!$B:$B,MATCH(EPS!$B2204,'Vensim Variables'!$A:$A,0))</f>
        <v>g pollutant</v>
      </c>
      <c r="I2204" t="str">
        <f t="shared" si="68"/>
        <v>SOx</v>
      </c>
      <c r="J2204">
        <f>INDEX(NoSettings!$C:$C,MATCH(EPS!$A2204,NoSettings!$A:$A,0))</f>
        <v>0</v>
      </c>
      <c r="K2204">
        <f>INDEX(GWP!$C$2:$C$13,MATCH(EPS!I2204,GWP!$B$2:$B$13,0))</f>
        <v>0</v>
      </c>
      <c r="L2204" s="5">
        <f t="shared" si="69"/>
        <v>0</v>
      </c>
    </row>
    <row r="2205" spans="1:12" hidden="1" x14ac:dyDescent="0.35">
      <c r="A2205" t="s">
        <v>3835</v>
      </c>
      <c r="B2205" t="s">
        <v>5</v>
      </c>
      <c r="C2205" t="s">
        <v>1732</v>
      </c>
      <c r="D2205" t="s">
        <v>6930</v>
      </c>
      <c r="E2205" t="s">
        <v>1711</v>
      </c>
      <c r="H2205" t="str">
        <f>INDEX('Vensim Variables'!$B:$B,MATCH(EPS!$B2205,'Vensim Variables'!$A:$A,0))</f>
        <v>g pollutant</v>
      </c>
      <c r="I2205" t="str">
        <f t="shared" si="68"/>
        <v>BC</v>
      </c>
      <c r="J2205">
        <f>INDEX(NoSettings!$C:$C,MATCH(EPS!$A2205,NoSettings!$A:$A,0))</f>
        <v>0</v>
      </c>
      <c r="K2205">
        <f>INDEX(GWP!$C$2:$C$13,MATCH(EPS!I2205,GWP!$B$2:$B$13,0))</f>
        <v>0</v>
      </c>
      <c r="L2205" s="5">
        <f t="shared" si="69"/>
        <v>0</v>
      </c>
    </row>
    <row r="2206" spans="1:12" hidden="1" x14ac:dyDescent="0.35">
      <c r="A2206" t="s">
        <v>3836</v>
      </c>
      <c r="B2206" t="s">
        <v>5</v>
      </c>
      <c r="C2206" t="s">
        <v>1732</v>
      </c>
      <c r="D2206" t="s">
        <v>6930</v>
      </c>
      <c r="E2206" t="s">
        <v>1712</v>
      </c>
      <c r="H2206" t="str">
        <f>INDEX('Vensim Variables'!$B:$B,MATCH(EPS!$B2206,'Vensim Variables'!$A:$A,0))</f>
        <v>g pollutant</v>
      </c>
      <c r="I2206" t="str">
        <f t="shared" si="68"/>
        <v>OC</v>
      </c>
      <c r="J2206">
        <f>INDEX(NoSettings!$C:$C,MATCH(EPS!$A2206,NoSettings!$A:$A,0))</f>
        <v>0</v>
      </c>
      <c r="K2206">
        <f>INDEX(GWP!$C$2:$C$13,MATCH(EPS!I2206,GWP!$B$2:$B$13,0))</f>
        <v>0</v>
      </c>
      <c r="L2206" s="5">
        <f t="shared" si="69"/>
        <v>0</v>
      </c>
    </row>
    <row r="2207" spans="1:12" hidden="1" x14ac:dyDescent="0.35">
      <c r="A2207" t="s">
        <v>3837</v>
      </c>
      <c r="B2207" t="s">
        <v>5</v>
      </c>
      <c r="C2207" t="s">
        <v>1732</v>
      </c>
      <c r="D2207" t="s">
        <v>6930</v>
      </c>
      <c r="E2207" t="s">
        <v>1713</v>
      </c>
      <c r="H2207" t="str">
        <f>INDEX('Vensim Variables'!$B:$B,MATCH(EPS!$B2207,'Vensim Variables'!$A:$A,0))</f>
        <v>g pollutant</v>
      </c>
      <c r="I2207" t="str">
        <f t="shared" si="68"/>
        <v>CH4</v>
      </c>
      <c r="J2207">
        <f>INDEX(NoSettings!$C:$C,MATCH(EPS!$A2207,NoSettings!$A:$A,0))</f>
        <v>0</v>
      </c>
      <c r="K2207">
        <f>INDEX(GWP!$C$2:$C$13,MATCH(EPS!I2207,GWP!$B$2:$B$13,0))</f>
        <v>25</v>
      </c>
      <c r="L2207" s="5">
        <f t="shared" si="69"/>
        <v>0</v>
      </c>
    </row>
    <row r="2208" spans="1:12" hidden="1" x14ac:dyDescent="0.35">
      <c r="A2208" t="s">
        <v>3838</v>
      </c>
      <c r="B2208" t="s">
        <v>5</v>
      </c>
      <c r="C2208" t="s">
        <v>1732</v>
      </c>
      <c r="D2208" t="s">
        <v>6930</v>
      </c>
      <c r="E2208" t="s">
        <v>1714</v>
      </c>
      <c r="H2208" t="str">
        <f>INDEX('Vensim Variables'!$B:$B,MATCH(EPS!$B2208,'Vensim Variables'!$A:$A,0))</f>
        <v>g pollutant</v>
      </c>
      <c r="I2208" t="str">
        <f t="shared" si="68"/>
        <v>N2O</v>
      </c>
      <c r="J2208">
        <f>INDEX(NoSettings!$C:$C,MATCH(EPS!$A2208,NoSettings!$A:$A,0))</f>
        <v>0</v>
      </c>
      <c r="K2208">
        <f>INDEX(GWP!$C$2:$C$13,MATCH(EPS!I2208,GWP!$B$2:$B$13,0))</f>
        <v>298</v>
      </c>
      <c r="L2208" s="5">
        <f t="shared" si="69"/>
        <v>0</v>
      </c>
    </row>
    <row r="2209" spans="1:12" hidden="1" x14ac:dyDescent="0.35">
      <c r="A2209" t="s">
        <v>3839</v>
      </c>
      <c r="B2209" t="s">
        <v>5</v>
      </c>
      <c r="C2209" t="s">
        <v>1732</v>
      </c>
      <c r="D2209" t="s">
        <v>6930</v>
      </c>
      <c r="E2209" t="s">
        <v>1715</v>
      </c>
      <c r="H2209" t="str">
        <f>INDEX('Vensim Variables'!$B:$B,MATCH(EPS!$B2209,'Vensim Variables'!$A:$A,0))</f>
        <v>g pollutant</v>
      </c>
      <c r="I2209" t="str">
        <f t="shared" si="68"/>
        <v>F gases</v>
      </c>
      <c r="J2209">
        <f>INDEX(NoSettings!$C:$C,MATCH(EPS!$A2209,NoSettings!$A:$A,0))</f>
        <v>0</v>
      </c>
      <c r="K2209">
        <f>INDEX(GWP!$C$2:$C$13,MATCH(EPS!I2209,GWP!$B$2:$B$13,0))</f>
        <v>1</v>
      </c>
      <c r="L2209" s="5">
        <f t="shared" si="69"/>
        <v>0</v>
      </c>
    </row>
    <row r="2210" spans="1:12" hidden="1" x14ac:dyDescent="0.35">
      <c r="A2210" t="s">
        <v>3840</v>
      </c>
      <c r="B2210" t="s">
        <v>5</v>
      </c>
      <c r="C2210" t="s">
        <v>1732</v>
      </c>
      <c r="D2210" t="s">
        <v>6931</v>
      </c>
      <c r="E2210" t="s">
        <v>1702</v>
      </c>
      <c r="H2210" t="str">
        <f>INDEX('Vensim Variables'!$B:$B,MATCH(EPS!$B2210,'Vensim Variables'!$A:$A,0))</f>
        <v>g pollutant</v>
      </c>
      <c r="I2210" t="str">
        <f t="shared" si="68"/>
        <v>CO2</v>
      </c>
      <c r="J2210">
        <f>INDEX(NoSettings!$C:$C,MATCH(EPS!$A2210,NoSettings!$A:$A,0))</f>
        <v>0</v>
      </c>
      <c r="K2210">
        <f>INDEX(GWP!$C$2:$C$13,MATCH(EPS!I2210,GWP!$B$2:$B$13,0))</f>
        <v>1</v>
      </c>
      <c r="L2210" s="5">
        <f t="shared" si="69"/>
        <v>0</v>
      </c>
    </row>
    <row r="2211" spans="1:12" hidden="1" x14ac:dyDescent="0.35">
      <c r="A2211" t="s">
        <v>3841</v>
      </c>
      <c r="B2211" t="s">
        <v>5</v>
      </c>
      <c r="C2211" t="s">
        <v>1732</v>
      </c>
      <c r="D2211" t="s">
        <v>6931</v>
      </c>
      <c r="E2211" t="s">
        <v>1705</v>
      </c>
      <c r="H2211" t="str">
        <f>INDEX('Vensim Variables'!$B:$B,MATCH(EPS!$B2211,'Vensim Variables'!$A:$A,0))</f>
        <v>g pollutant</v>
      </c>
      <c r="I2211" t="str">
        <f t="shared" si="68"/>
        <v>VOC</v>
      </c>
      <c r="J2211">
        <f>INDEX(NoSettings!$C:$C,MATCH(EPS!$A2211,NoSettings!$A:$A,0))</f>
        <v>0</v>
      </c>
      <c r="K2211">
        <f>INDEX(GWP!$C$2:$C$13,MATCH(EPS!I2211,GWP!$B$2:$B$13,0))</f>
        <v>0</v>
      </c>
      <c r="L2211" s="5">
        <f t="shared" si="69"/>
        <v>0</v>
      </c>
    </row>
    <row r="2212" spans="1:12" hidden="1" x14ac:dyDescent="0.35">
      <c r="A2212" t="s">
        <v>3842</v>
      </c>
      <c r="B2212" t="s">
        <v>5</v>
      </c>
      <c r="C2212" t="s">
        <v>1732</v>
      </c>
      <c r="D2212" t="s">
        <v>6931</v>
      </c>
      <c r="E2212" t="s">
        <v>1706</v>
      </c>
      <c r="H2212" t="str">
        <f>INDEX('Vensim Variables'!$B:$B,MATCH(EPS!$B2212,'Vensim Variables'!$A:$A,0))</f>
        <v>g pollutant</v>
      </c>
      <c r="I2212" t="str">
        <f t="shared" si="68"/>
        <v>CO</v>
      </c>
      <c r="J2212">
        <f>INDEX(NoSettings!$C:$C,MATCH(EPS!$A2212,NoSettings!$A:$A,0))</f>
        <v>0</v>
      </c>
      <c r="K2212">
        <f>INDEX(GWP!$C$2:$C$13,MATCH(EPS!I2212,GWP!$B$2:$B$13,0))</f>
        <v>0</v>
      </c>
      <c r="L2212" s="5">
        <f t="shared" si="69"/>
        <v>0</v>
      </c>
    </row>
    <row r="2213" spans="1:12" hidden="1" x14ac:dyDescent="0.35">
      <c r="A2213" t="s">
        <v>3843</v>
      </c>
      <c r="B2213" t="s">
        <v>5</v>
      </c>
      <c r="C2213" t="s">
        <v>1732</v>
      </c>
      <c r="D2213" t="s">
        <v>6931</v>
      </c>
      <c r="E2213" t="s">
        <v>1707</v>
      </c>
      <c r="H2213" t="str">
        <f>INDEX('Vensim Variables'!$B:$B,MATCH(EPS!$B2213,'Vensim Variables'!$A:$A,0))</f>
        <v>g pollutant</v>
      </c>
      <c r="I2213" t="str">
        <f t="shared" si="68"/>
        <v>NOx</v>
      </c>
      <c r="J2213">
        <f>INDEX(NoSettings!$C:$C,MATCH(EPS!$A2213,NoSettings!$A:$A,0))</f>
        <v>0</v>
      </c>
      <c r="K2213">
        <f>INDEX(GWP!$C$2:$C$13,MATCH(EPS!I2213,GWP!$B$2:$B$13,0))</f>
        <v>0</v>
      </c>
      <c r="L2213" s="5">
        <f t="shared" si="69"/>
        <v>0</v>
      </c>
    </row>
    <row r="2214" spans="1:12" hidden="1" x14ac:dyDescent="0.35">
      <c r="A2214" t="s">
        <v>3844</v>
      </c>
      <c r="B2214" t="s">
        <v>5</v>
      </c>
      <c r="C2214" t="s">
        <v>1732</v>
      </c>
      <c r="D2214" t="s">
        <v>6931</v>
      </c>
      <c r="E2214" t="s">
        <v>1708</v>
      </c>
      <c r="H2214" t="str">
        <f>INDEX('Vensim Variables'!$B:$B,MATCH(EPS!$B2214,'Vensim Variables'!$A:$A,0))</f>
        <v>g pollutant</v>
      </c>
      <c r="I2214" t="str">
        <f t="shared" si="68"/>
        <v>PM10</v>
      </c>
      <c r="J2214">
        <f>INDEX(NoSettings!$C:$C,MATCH(EPS!$A2214,NoSettings!$A:$A,0))</f>
        <v>0</v>
      </c>
      <c r="K2214">
        <f>INDEX(GWP!$C$2:$C$13,MATCH(EPS!I2214,GWP!$B$2:$B$13,0))</f>
        <v>0</v>
      </c>
      <c r="L2214" s="5">
        <f t="shared" si="69"/>
        <v>0</v>
      </c>
    </row>
    <row r="2215" spans="1:12" hidden="1" x14ac:dyDescent="0.35">
      <c r="A2215" t="s">
        <v>3845</v>
      </c>
      <c r="B2215" t="s">
        <v>5</v>
      </c>
      <c r="C2215" t="s">
        <v>1732</v>
      </c>
      <c r="D2215" t="s">
        <v>6931</v>
      </c>
      <c r="E2215" t="s">
        <v>1709</v>
      </c>
      <c r="H2215" t="str">
        <f>INDEX('Vensim Variables'!$B:$B,MATCH(EPS!$B2215,'Vensim Variables'!$A:$A,0))</f>
        <v>g pollutant</v>
      </c>
      <c r="I2215" t="str">
        <f t="shared" si="68"/>
        <v>PM25</v>
      </c>
      <c r="J2215">
        <f>INDEX(NoSettings!$C:$C,MATCH(EPS!$A2215,NoSettings!$A:$A,0))</f>
        <v>0</v>
      </c>
      <c r="K2215">
        <f>INDEX(GWP!$C$2:$C$13,MATCH(EPS!I2215,GWP!$B$2:$B$13,0))</f>
        <v>0</v>
      </c>
      <c r="L2215" s="5">
        <f t="shared" si="69"/>
        <v>0</v>
      </c>
    </row>
    <row r="2216" spans="1:12" hidden="1" x14ac:dyDescent="0.35">
      <c r="A2216" t="s">
        <v>3846</v>
      </c>
      <c r="B2216" t="s">
        <v>5</v>
      </c>
      <c r="C2216" t="s">
        <v>1732</v>
      </c>
      <c r="D2216" t="s">
        <v>6931</v>
      </c>
      <c r="E2216" t="s">
        <v>1710</v>
      </c>
      <c r="H2216" t="str">
        <f>INDEX('Vensim Variables'!$B:$B,MATCH(EPS!$B2216,'Vensim Variables'!$A:$A,0))</f>
        <v>g pollutant</v>
      </c>
      <c r="I2216" t="str">
        <f t="shared" si="68"/>
        <v>SOx</v>
      </c>
      <c r="J2216">
        <f>INDEX(NoSettings!$C:$C,MATCH(EPS!$A2216,NoSettings!$A:$A,0))</f>
        <v>0</v>
      </c>
      <c r="K2216">
        <f>INDEX(GWP!$C$2:$C$13,MATCH(EPS!I2216,GWP!$B$2:$B$13,0))</f>
        <v>0</v>
      </c>
      <c r="L2216" s="5">
        <f t="shared" si="69"/>
        <v>0</v>
      </c>
    </row>
    <row r="2217" spans="1:12" hidden="1" x14ac:dyDescent="0.35">
      <c r="A2217" t="s">
        <v>3847</v>
      </c>
      <c r="B2217" t="s">
        <v>5</v>
      </c>
      <c r="C2217" t="s">
        <v>1732</v>
      </c>
      <c r="D2217" t="s">
        <v>6931</v>
      </c>
      <c r="E2217" t="s">
        <v>1711</v>
      </c>
      <c r="H2217" t="str">
        <f>INDEX('Vensim Variables'!$B:$B,MATCH(EPS!$B2217,'Vensim Variables'!$A:$A,0))</f>
        <v>g pollutant</v>
      </c>
      <c r="I2217" t="str">
        <f t="shared" si="68"/>
        <v>BC</v>
      </c>
      <c r="J2217">
        <f>INDEX(NoSettings!$C:$C,MATCH(EPS!$A2217,NoSettings!$A:$A,0))</f>
        <v>0</v>
      </c>
      <c r="K2217">
        <f>INDEX(GWP!$C$2:$C$13,MATCH(EPS!I2217,GWP!$B$2:$B$13,0))</f>
        <v>0</v>
      </c>
      <c r="L2217" s="5">
        <f t="shared" si="69"/>
        <v>0</v>
      </c>
    </row>
    <row r="2218" spans="1:12" hidden="1" x14ac:dyDescent="0.35">
      <c r="A2218" t="s">
        <v>3848</v>
      </c>
      <c r="B2218" t="s">
        <v>5</v>
      </c>
      <c r="C2218" t="s">
        <v>1732</v>
      </c>
      <c r="D2218" t="s">
        <v>6931</v>
      </c>
      <c r="E2218" t="s">
        <v>1712</v>
      </c>
      <c r="H2218" t="str">
        <f>INDEX('Vensim Variables'!$B:$B,MATCH(EPS!$B2218,'Vensim Variables'!$A:$A,0))</f>
        <v>g pollutant</v>
      </c>
      <c r="I2218" t="str">
        <f t="shared" si="68"/>
        <v>OC</v>
      </c>
      <c r="J2218">
        <f>INDEX(NoSettings!$C:$C,MATCH(EPS!$A2218,NoSettings!$A:$A,0))</f>
        <v>0</v>
      </c>
      <c r="K2218">
        <f>INDEX(GWP!$C$2:$C$13,MATCH(EPS!I2218,GWP!$B$2:$B$13,0))</f>
        <v>0</v>
      </c>
      <c r="L2218" s="5">
        <f t="shared" si="69"/>
        <v>0</v>
      </c>
    </row>
    <row r="2219" spans="1:12" hidden="1" x14ac:dyDescent="0.35">
      <c r="A2219" t="s">
        <v>3849</v>
      </c>
      <c r="B2219" t="s">
        <v>5</v>
      </c>
      <c r="C2219" t="s">
        <v>1732</v>
      </c>
      <c r="D2219" t="s">
        <v>6931</v>
      </c>
      <c r="E2219" t="s">
        <v>1713</v>
      </c>
      <c r="H2219" t="str">
        <f>INDEX('Vensim Variables'!$B:$B,MATCH(EPS!$B2219,'Vensim Variables'!$A:$A,0))</f>
        <v>g pollutant</v>
      </c>
      <c r="I2219" t="str">
        <f t="shared" si="68"/>
        <v>CH4</v>
      </c>
      <c r="J2219">
        <f>INDEX(NoSettings!$C:$C,MATCH(EPS!$A2219,NoSettings!$A:$A,0))</f>
        <v>0</v>
      </c>
      <c r="K2219">
        <f>INDEX(GWP!$C$2:$C$13,MATCH(EPS!I2219,GWP!$B$2:$B$13,0))</f>
        <v>25</v>
      </c>
      <c r="L2219" s="5">
        <f t="shared" si="69"/>
        <v>0</v>
      </c>
    </row>
    <row r="2220" spans="1:12" hidden="1" x14ac:dyDescent="0.35">
      <c r="A2220" t="s">
        <v>3850</v>
      </c>
      <c r="B2220" t="s">
        <v>5</v>
      </c>
      <c r="C2220" t="s">
        <v>1732</v>
      </c>
      <c r="D2220" t="s">
        <v>6931</v>
      </c>
      <c r="E2220" t="s">
        <v>1714</v>
      </c>
      <c r="H2220" t="str">
        <f>INDEX('Vensim Variables'!$B:$B,MATCH(EPS!$B2220,'Vensim Variables'!$A:$A,0))</f>
        <v>g pollutant</v>
      </c>
      <c r="I2220" t="str">
        <f t="shared" si="68"/>
        <v>N2O</v>
      </c>
      <c r="J2220">
        <f>INDEX(NoSettings!$C:$C,MATCH(EPS!$A2220,NoSettings!$A:$A,0))</f>
        <v>0</v>
      </c>
      <c r="K2220">
        <f>INDEX(GWP!$C$2:$C$13,MATCH(EPS!I2220,GWP!$B$2:$B$13,0))</f>
        <v>298</v>
      </c>
      <c r="L2220" s="5">
        <f t="shared" si="69"/>
        <v>0</v>
      </c>
    </row>
    <row r="2221" spans="1:12" hidden="1" x14ac:dyDescent="0.35">
      <c r="A2221" t="s">
        <v>3851</v>
      </c>
      <c r="B2221" t="s">
        <v>5</v>
      </c>
      <c r="C2221" t="s">
        <v>1732</v>
      </c>
      <c r="D2221" t="s">
        <v>6931</v>
      </c>
      <c r="E2221" t="s">
        <v>1715</v>
      </c>
      <c r="H2221" t="str">
        <f>INDEX('Vensim Variables'!$B:$B,MATCH(EPS!$B2221,'Vensim Variables'!$A:$A,0))</f>
        <v>g pollutant</v>
      </c>
      <c r="I2221" t="str">
        <f t="shared" si="68"/>
        <v>F gases</v>
      </c>
      <c r="J2221">
        <f>INDEX(NoSettings!$C:$C,MATCH(EPS!$A2221,NoSettings!$A:$A,0))</f>
        <v>0</v>
      </c>
      <c r="K2221">
        <f>INDEX(GWP!$C$2:$C$13,MATCH(EPS!I2221,GWP!$B$2:$B$13,0))</f>
        <v>1</v>
      </c>
      <c r="L2221" s="5">
        <f t="shared" si="69"/>
        <v>0</v>
      </c>
    </row>
    <row r="2222" spans="1:12" hidden="1" x14ac:dyDescent="0.35">
      <c r="A2222" t="s">
        <v>3852</v>
      </c>
      <c r="B2222" t="s">
        <v>5</v>
      </c>
      <c r="C2222" t="s">
        <v>1732</v>
      </c>
      <c r="D2222" t="s">
        <v>6932</v>
      </c>
      <c r="E2222" t="s">
        <v>1702</v>
      </c>
      <c r="H2222" t="str">
        <f>INDEX('Vensim Variables'!$B:$B,MATCH(EPS!$B2222,'Vensim Variables'!$A:$A,0))</f>
        <v>g pollutant</v>
      </c>
      <c r="I2222" t="str">
        <f t="shared" si="68"/>
        <v>CO2</v>
      </c>
      <c r="J2222">
        <f>INDEX(NoSettings!$C:$C,MATCH(EPS!$A2222,NoSettings!$A:$A,0))</f>
        <v>0</v>
      </c>
      <c r="K2222">
        <f>INDEX(GWP!$C$2:$C$13,MATCH(EPS!I2222,GWP!$B$2:$B$13,0))</f>
        <v>1</v>
      </c>
      <c r="L2222" s="5">
        <f t="shared" si="69"/>
        <v>0</v>
      </c>
    </row>
    <row r="2223" spans="1:12" hidden="1" x14ac:dyDescent="0.35">
      <c r="A2223" t="s">
        <v>3853</v>
      </c>
      <c r="B2223" t="s">
        <v>5</v>
      </c>
      <c r="C2223" t="s">
        <v>1732</v>
      </c>
      <c r="D2223" t="s">
        <v>6932</v>
      </c>
      <c r="E2223" t="s">
        <v>1705</v>
      </c>
      <c r="H2223" t="str">
        <f>INDEX('Vensim Variables'!$B:$B,MATCH(EPS!$B2223,'Vensim Variables'!$A:$A,0))</f>
        <v>g pollutant</v>
      </c>
      <c r="I2223" t="str">
        <f t="shared" si="68"/>
        <v>VOC</v>
      </c>
      <c r="J2223">
        <f>INDEX(NoSettings!$C:$C,MATCH(EPS!$A2223,NoSettings!$A:$A,0))</f>
        <v>0</v>
      </c>
      <c r="K2223">
        <f>INDEX(GWP!$C$2:$C$13,MATCH(EPS!I2223,GWP!$B$2:$B$13,0))</f>
        <v>0</v>
      </c>
      <c r="L2223" s="5">
        <f t="shared" si="69"/>
        <v>0</v>
      </c>
    </row>
    <row r="2224" spans="1:12" hidden="1" x14ac:dyDescent="0.35">
      <c r="A2224" t="s">
        <v>3854</v>
      </c>
      <c r="B2224" t="s">
        <v>5</v>
      </c>
      <c r="C2224" t="s">
        <v>1732</v>
      </c>
      <c r="D2224" t="s">
        <v>6932</v>
      </c>
      <c r="E2224" t="s">
        <v>1706</v>
      </c>
      <c r="H2224" t="str">
        <f>INDEX('Vensim Variables'!$B:$B,MATCH(EPS!$B2224,'Vensim Variables'!$A:$A,0))</f>
        <v>g pollutant</v>
      </c>
      <c r="I2224" t="str">
        <f t="shared" si="68"/>
        <v>CO</v>
      </c>
      <c r="J2224">
        <f>INDEX(NoSettings!$C:$C,MATCH(EPS!$A2224,NoSettings!$A:$A,0))</f>
        <v>0</v>
      </c>
      <c r="K2224">
        <f>INDEX(GWP!$C$2:$C$13,MATCH(EPS!I2224,GWP!$B$2:$B$13,0))</f>
        <v>0</v>
      </c>
      <c r="L2224" s="5">
        <f t="shared" si="69"/>
        <v>0</v>
      </c>
    </row>
    <row r="2225" spans="1:12" hidden="1" x14ac:dyDescent="0.35">
      <c r="A2225" t="s">
        <v>3855</v>
      </c>
      <c r="B2225" t="s">
        <v>5</v>
      </c>
      <c r="C2225" t="s">
        <v>1732</v>
      </c>
      <c r="D2225" t="s">
        <v>6932</v>
      </c>
      <c r="E2225" t="s">
        <v>1707</v>
      </c>
      <c r="H2225" t="str">
        <f>INDEX('Vensim Variables'!$B:$B,MATCH(EPS!$B2225,'Vensim Variables'!$A:$A,0))</f>
        <v>g pollutant</v>
      </c>
      <c r="I2225" t="str">
        <f t="shared" si="68"/>
        <v>NOx</v>
      </c>
      <c r="J2225">
        <f>INDEX(NoSettings!$C:$C,MATCH(EPS!$A2225,NoSettings!$A:$A,0))</f>
        <v>0</v>
      </c>
      <c r="K2225">
        <f>INDEX(GWP!$C$2:$C$13,MATCH(EPS!I2225,GWP!$B$2:$B$13,0))</f>
        <v>0</v>
      </c>
      <c r="L2225" s="5">
        <f t="shared" si="69"/>
        <v>0</v>
      </c>
    </row>
    <row r="2226" spans="1:12" hidden="1" x14ac:dyDescent="0.35">
      <c r="A2226" t="s">
        <v>3856</v>
      </c>
      <c r="B2226" t="s">
        <v>5</v>
      </c>
      <c r="C2226" t="s">
        <v>1732</v>
      </c>
      <c r="D2226" t="s">
        <v>6932</v>
      </c>
      <c r="E2226" t="s">
        <v>1708</v>
      </c>
      <c r="H2226" t="str">
        <f>INDEX('Vensim Variables'!$B:$B,MATCH(EPS!$B2226,'Vensim Variables'!$A:$A,0))</f>
        <v>g pollutant</v>
      </c>
      <c r="I2226" t="str">
        <f t="shared" si="68"/>
        <v>PM10</v>
      </c>
      <c r="J2226">
        <f>INDEX(NoSettings!$C:$C,MATCH(EPS!$A2226,NoSettings!$A:$A,0))</f>
        <v>0</v>
      </c>
      <c r="K2226">
        <f>INDEX(GWP!$C$2:$C$13,MATCH(EPS!I2226,GWP!$B$2:$B$13,0))</f>
        <v>0</v>
      </c>
      <c r="L2226" s="5">
        <f t="shared" si="69"/>
        <v>0</v>
      </c>
    </row>
    <row r="2227" spans="1:12" hidden="1" x14ac:dyDescent="0.35">
      <c r="A2227" t="s">
        <v>3857</v>
      </c>
      <c r="B2227" t="s">
        <v>5</v>
      </c>
      <c r="C2227" t="s">
        <v>1732</v>
      </c>
      <c r="D2227" t="s">
        <v>6932</v>
      </c>
      <c r="E2227" t="s">
        <v>1709</v>
      </c>
      <c r="H2227" t="str">
        <f>INDEX('Vensim Variables'!$B:$B,MATCH(EPS!$B2227,'Vensim Variables'!$A:$A,0))</f>
        <v>g pollutant</v>
      </c>
      <c r="I2227" t="str">
        <f t="shared" si="68"/>
        <v>PM25</v>
      </c>
      <c r="J2227">
        <f>INDEX(NoSettings!$C:$C,MATCH(EPS!$A2227,NoSettings!$A:$A,0))</f>
        <v>0</v>
      </c>
      <c r="K2227">
        <f>INDEX(GWP!$C$2:$C$13,MATCH(EPS!I2227,GWP!$B$2:$B$13,0))</f>
        <v>0</v>
      </c>
      <c r="L2227" s="5">
        <f t="shared" si="69"/>
        <v>0</v>
      </c>
    </row>
    <row r="2228" spans="1:12" hidden="1" x14ac:dyDescent="0.35">
      <c r="A2228" t="s">
        <v>3858</v>
      </c>
      <c r="B2228" t="s">
        <v>5</v>
      </c>
      <c r="C2228" t="s">
        <v>1732</v>
      </c>
      <c r="D2228" t="s">
        <v>6932</v>
      </c>
      <c r="E2228" t="s">
        <v>1710</v>
      </c>
      <c r="H2228" t="str">
        <f>INDEX('Vensim Variables'!$B:$B,MATCH(EPS!$B2228,'Vensim Variables'!$A:$A,0))</f>
        <v>g pollutant</v>
      </c>
      <c r="I2228" t="str">
        <f t="shared" si="68"/>
        <v>SOx</v>
      </c>
      <c r="J2228">
        <f>INDEX(NoSettings!$C:$C,MATCH(EPS!$A2228,NoSettings!$A:$A,0))</f>
        <v>0</v>
      </c>
      <c r="K2228">
        <f>INDEX(GWP!$C$2:$C$13,MATCH(EPS!I2228,GWP!$B$2:$B$13,0))</f>
        <v>0</v>
      </c>
      <c r="L2228" s="5">
        <f t="shared" si="69"/>
        <v>0</v>
      </c>
    </row>
    <row r="2229" spans="1:12" hidden="1" x14ac:dyDescent="0.35">
      <c r="A2229" t="s">
        <v>3859</v>
      </c>
      <c r="B2229" t="s">
        <v>5</v>
      </c>
      <c r="C2229" t="s">
        <v>1732</v>
      </c>
      <c r="D2229" t="s">
        <v>6932</v>
      </c>
      <c r="E2229" t="s">
        <v>1711</v>
      </c>
      <c r="H2229" t="str">
        <f>INDEX('Vensim Variables'!$B:$B,MATCH(EPS!$B2229,'Vensim Variables'!$A:$A,0))</f>
        <v>g pollutant</v>
      </c>
      <c r="I2229" t="str">
        <f t="shared" si="68"/>
        <v>BC</v>
      </c>
      <c r="J2229">
        <f>INDEX(NoSettings!$C:$C,MATCH(EPS!$A2229,NoSettings!$A:$A,0))</f>
        <v>0</v>
      </c>
      <c r="K2229">
        <f>INDEX(GWP!$C$2:$C$13,MATCH(EPS!I2229,GWP!$B$2:$B$13,0))</f>
        <v>0</v>
      </c>
      <c r="L2229" s="5">
        <f t="shared" si="69"/>
        <v>0</v>
      </c>
    </row>
    <row r="2230" spans="1:12" hidden="1" x14ac:dyDescent="0.35">
      <c r="A2230" t="s">
        <v>3860</v>
      </c>
      <c r="B2230" t="s">
        <v>5</v>
      </c>
      <c r="C2230" t="s">
        <v>1732</v>
      </c>
      <c r="D2230" t="s">
        <v>6932</v>
      </c>
      <c r="E2230" t="s">
        <v>1712</v>
      </c>
      <c r="H2230" t="str">
        <f>INDEX('Vensim Variables'!$B:$B,MATCH(EPS!$B2230,'Vensim Variables'!$A:$A,0))</f>
        <v>g pollutant</v>
      </c>
      <c r="I2230" t="str">
        <f t="shared" si="68"/>
        <v>OC</v>
      </c>
      <c r="J2230">
        <f>INDEX(NoSettings!$C:$C,MATCH(EPS!$A2230,NoSettings!$A:$A,0))</f>
        <v>0</v>
      </c>
      <c r="K2230">
        <f>INDEX(GWP!$C$2:$C$13,MATCH(EPS!I2230,GWP!$B$2:$B$13,0))</f>
        <v>0</v>
      </c>
      <c r="L2230" s="5">
        <f t="shared" si="69"/>
        <v>0</v>
      </c>
    </row>
    <row r="2231" spans="1:12" hidden="1" x14ac:dyDescent="0.35">
      <c r="A2231" t="s">
        <v>3861</v>
      </c>
      <c r="B2231" t="s">
        <v>5</v>
      </c>
      <c r="C2231" t="s">
        <v>1732</v>
      </c>
      <c r="D2231" t="s">
        <v>6932</v>
      </c>
      <c r="E2231" t="s">
        <v>1713</v>
      </c>
      <c r="H2231" t="str">
        <f>INDEX('Vensim Variables'!$B:$B,MATCH(EPS!$B2231,'Vensim Variables'!$A:$A,0))</f>
        <v>g pollutant</v>
      </c>
      <c r="I2231" t="str">
        <f t="shared" si="68"/>
        <v>CH4</v>
      </c>
      <c r="J2231">
        <f>INDEX(NoSettings!$C:$C,MATCH(EPS!$A2231,NoSettings!$A:$A,0))</f>
        <v>0</v>
      </c>
      <c r="K2231">
        <f>INDEX(GWP!$C$2:$C$13,MATCH(EPS!I2231,GWP!$B$2:$B$13,0))</f>
        <v>25</v>
      </c>
      <c r="L2231" s="5">
        <f t="shared" si="69"/>
        <v>0</v>
      </c>
    </row>
    <row r="2232" spans="1:12" hidden="1" x14ac:dyDescent="0.35">
      <c r="A2232" t="s">
        <v>3862</v>
      </c>
      <c r="B2232" t="s">
        <v>5</v>
      </c>
      <c r="C2232" t="s">
        <v>1732</v>
      </c>
      <c r="D2232" t="s">
        <v>6932</v>
      </c>
      <c r="E2232" t="s">
        <v>1714</v>
      </c>
      <c r="H2232" t="str">
        <f>INDEX('Vensim Variables'!$B:$B,MATCH(EPS!$B2232,'Vensim Variables'!$A:$A,0))</f>
        <v>g pollutant</v>
      </c>
      <c r="I2232" t="str">
        <f t="shared" si="68"/>
        <v>N2O</v>
      </c>
      <c r="J2232">
        <f>INDEX(NoSettings!$C:$C,MATCH(EPS!$A2232,NoSettings!$A:$A,0))</f>
        <v>0</v>
      </c>
      <c r="K2232">
        <f>INDEX(GWP!$C$2:$C$13,MATCH(EPS!I2232,GWP!$B$2:$B$13,0))</f>
        <v>298</v>
      </c>
      <c r="L2232" s="5">
        <f t="shared" si="69"/>
        <v>0</v>
      </c>
    </row>
    <row r="2233" spans="1:12" hidden="1" x14ac:dyDescent="0.35">
      <c r="A2233" t="s">
        <v>3863</v>
      </c>
      <c r="B2233" t="s">
        <v>5</v>
      </c>
      <c r="C2233" t="s">
        <v>1732</v>
      </c>
      <c r="D2233" t="s">
        <v>6932</v>
      </c>
      <c r="E2233" t="s">
        <v>1715</v>
      </c>
      <c r="H2233" t="str">
        <f>INDEX('Vensim Variables'!$B:$B,MATCH(EPS!$B2233,'Vensim Variables'!$A:$A,0))</f>
        <v>g pollutant</v>
      </c>
      <c r="I2233" t="str">
        <f t="shared" si="68"/>
        <v>F gases</v>
      </c>
      <c r="J2233">
        <f>INDEX(NoSettings!$C:$C,MATCH(EPS!$A2233,NoSettings!$A:$A,0))</f>
        <v>0</v>
      </c>
      <c r="K2233">
        <f>INDEX(GWP!$C$2:$C$13,MATCH(EPS!I2233,GWP!$B$2:$B$13,0))</f>
        <v>1</v>
      </c>
      <c r="L2233" s="5">
        <f t="shared" si="69"/>
        <v>0</v>
      </c>
    </row>
    <row r="2234" spans="1:12" hidden="1" x14ac:dyDescent="0.35">
      <c r="A2234" t="s">
        <v>3864</v>
      </c>
      <c r="B2234" t="s">
        <v>5</v>
      </c>
      <c r="C2234" t="s">
        <v>1732</v>
      </c>
      <c r="D2234" t="s">
        <v>6933</v>
      </c>
      <c r="E2234" t="s">
        <v>1702</v>
      </c>
      <c r="H2234" t="str">
        <f>INDEX('Vensim Variables'!$B:$B,MATCH(EPS!$B2234,'Vensim Variables'!$A:$A,0))</f>
        <v>g pollutant</v>
      </c>
      <c r="I2234" t="str">
        <f t="shared" si="68"/>
        <v>CO2</v>
      </c>
      <c r="J2234">
        <f>INDEX(NoSettings!$C:$C,MATCH(EPS!$A2234,NoSettings!$A:$A,0))</f>
        <v>0</v>
      </c>
      <c r="K2234">
        <f>INDEX(GWP!$C$2:$C$13,MATCH(EPS!I2234,GWP!$B$2:$B$13,0))</f>
        <v>1</v>
      </c>
      <c r="L2234" s="5">
        <f t="shared" si="69"/>
        <v>0</v>
      </c>
    </row>
    <row r="2235" spans="1:12" hidden="1" x14ac:dyDescent="0.35">
      <c r="A2235" t="s">
        <v>3865</v>
      </c>
      <c r="B2235" t="s">
        <v>5</v>
      </c>
      <c r="C2235" t="s">
        <v>1732</v>
      </c>
      <c r="D2235" t="s">
        <v>6933</v>
      </c>
      <c r="E2235" t="s">
        <v>1705</v>
      </c>
      <c r="H2235" t="str">
        <f>INDEX('Vensim Variables'!$B:$B,MATCH(EPS!$B2235,'Vensim Variables'!$A:$A,0))</f>
        <v>g pollutant</v>
      </c>
      <c r="I2235" t="str">
        <f t="shared" si="68"/>
        <v>VOC</v>
      </c>
      <c r="J2235" s="80">
        <f>INDEX(NoSettings!$C:$C,MATCH(EPS!$A2235,NoSettings!$A:$A,0))</f>
        <v>0</v>
      </c>
      <c r="K2235">
        <f>INDEX(GWP!$C$2:$C$13,MATCH(EPS!I2235,GWP!$B$2:$B$13,0))</f>
        <v>0</v>
      </c>
      <c r="L2235" s="5">
        <f t="shared" si="69"/>
        <v>0</v>
      </c>
    </row>
    <row r="2236" spans="1:12" hidden="1" x14ac:dyDescent="0.35">
      <c r="A2236" t="s">
        <v>3866</v>
      </c>
      <c r="B2236" t="s">
        <v>5</v>
      </c>
      <c r="C2236" t="s">
        <v>1732</v>
      </c>
      <c r="D2236" t="s">
        <v>6933</v>
      </c>
      <c r="E2236" t="s">
        <v>1706</v>
      </c>
      <c r="H2236" t="str">
        <f>INDEX('Vensim Variables'!$B:$B,MATCH(EPS!$B2236,'Vensim Variables'!$A:$A,0))</f>
        <v>g pollutant</v>
      </c>
      <c r="I2236" t="str">
        <f t="shared" si="68"/>
        <v>CO</v>
      </c>
      <c r="J2236">
        <f>INDEX(NoSettings!$C:$C,MATCH(EPS!$A2236,NoSettings!$A:$A,0))</f>
        <v>0</v>
      </c>
      <c r="K2236">
        <f>INDEX(GWP!$C$2:$C$13,MATCH(EPS!I2236,GWP!$B$2:$B$13,0))</f>
        <v>0</v>
      </c>
      <c r="L2236" s="5">
        <f t="shared" si="69"/>
        <v>0</v>
      </c>
    </row>
    <row r="2237" spans="1:12" hidden="1" x14ac:dyDescent="0.35">
      <c r="A2237" t="s">
        <v>3867</v>
      </c>
      <c r="B2237" t="s">
        <v>5</v>
      </c>
      <c r="C2237" t="s">
        <v>1732</v>
      </c>
      <c r="D2237" t="s">
        <v>6933</v>
      </c>
      <c r="E2237" t="s">
        <v>1707</v>
      </c>
      <c r="H2237" t="str">
        <f>INDEX('Vensim Variables'!$B:$B,MATCH(EPS!$B2237,'Vensim Variables'!$A:$A,0))</f>
        <v>g pollutant</v>
      </c>
      <c r="I2237" t="str">
        <f t="shared" si="68"/>
        <v>NOx</v>
      </c>
      <c r="J2237">
        <f>INDEX(NoSettings!$C:$C,MATCH(EPS!$A2237,NoSettings!$A:$A,0))</f>
        <v>0</v>
      </c>
      <c r="K2237">
        <f>INDEX(GWP!$C$2:$C$13,MATCH(EPS!I2237,GWP!$B$2:$B$13,0))</f>
        <v>0</v>
      </c>
      <c r="L2237" s="5">
        <f t="shared" si="69"/>
        <v>0</v>
      </c>
    </row>
    <row r="2238" spans="1:12" hidden="1" x14ac:dyDescent="0.35">
      <c r="A2238" t="s">
        <v>3868</v>
      </c>
      <c r="B2238" t="s">
        <v>5</v>
      </c>
      <c r="C2238" t="s">
        <v>1732</v>
      </c>
      <c r="D2238" t="s">
        <v>6933</v>
      </c>
      <c r="E2238" t="s">
        <v>1708</v>
      </c>
      <c r="H2238" t="str">
        <f>INDEX('Vensim Variables'!$B:$B,MATCH(EPS!$B2238,'Vensim Variables'!$A:$A,0))</f>
        <v>g pollutant</v>
      </c>
      <c r="I2238" t="str">
        <f t="shared" si="68"/>
        <v>PM10</v>
      </c>
      <c r="J2238">
        <f>INDEX(NoSettings!$C:$C,MATCH(EPS!$A2238,NoSettings!$A:$A,0))</f>
        <v>0</v>
      </c>
      <c r="K2238">
        <f>INDEX(GWP!$C$2:$C$13,MATCH(EPS!I2238,GWP!$B$2:$B$13,0))</f>
        <v>0</v>
      </c>
      <c r="L2238" s="5">
        <f t="shared" si="69"/>
        <v>0</v>
      </c>
    </row>
    <row r="2239" spans="1:12" hidden="1" x14ac:dyDescent="0.35">
      <c r="A2239" t="s">
        <v>3869</v>
      </c>
      <c r="B2239" t="s">
        <v>5</v>
      </c>
      <c r="C2239" t="s">
        <v>1732</v>
      </c>
      <c r="D2239" t="s">
        <v>6933</v>
      </c>
      <c r="E2239" t="s">
        <v>1709</v>
      </c>
      <c r="H2239" t="str">
        <f>INDEX('Vensim Variables'!$B:$B,MATCH(EPS!$B2239,'Vensim Variables'!$A:$A,0))</f>
        <v>g pollutant</v>
      </c>
      <c r="I2239" t="str">
        <f t="shared" si="68"/>
        <v>PM25</v>
      </c>
      <c r="J2239">
        <f>INDEX(NoSettings!$C:$C,MATCH(EPS!$A2239,NoSettings!$A:$A,0))</f>
        <v>0</v>
      </c>
      <c r="K2239">
        <f>INDEX(GWP!$C$2:$C$13,MATCH(EPS!I2239,GWP!$B$2:$B$13,0))</f>
        <v>0</v>
      </c>
      <c r="L2239" s="5">
        <f t="shared" si="69"/>
        <v>0</v>
      </c>
    </row>
    <row r="2240" spans="1:12" hidden="1" x14ac:dyDescent="0.35">
      <c r="A2240" t="s">
        <v>3870</v>
      </c>
      <c r="B2240" t="s">
        <v>5</v>
      </c>
      <c r="C2240" t="s">
        <v>1732</v>
      </c>
      <c r="D2240" t="s">
        <v>6933</v>
      </c>
      <c r="E2240" t="s">
        <v>1710</v>
      </c>
      <c r="H2240" t="str">
        <f>INDEX('Vensim Variables'!$B:$B,MATCH(EPS!$B2240,'Vensim Variables'!$A:$A,0))</f>
        <v>g pollutant</v>
      </c>
      <c r="I2240" t="str">
        <f t="shared" si="68"/>
        <v>SOx</v>
      </c>
      <c r="J2240">
        <f>INDEX(NoSettings!$C:$C,MATCH(EPS!$A2240,NoSettings!$A:$A,0))</f>
        <v>0</v>
      </c>
      <c r="K2240">
        <f>INDEX(GWP!$C$2:$C$13,MATCH(EPS!I2240,GWP!$B$2:$B$13,0))</f>
        <v>0</v>
      </c>
      <c r="L2240" s="5">
        <f t="shared" si="69"/>
        <v>0</v>
      </c>
    </row>
    <row r="2241" spans="1:12" hidden="1" x14ac:dyDescent="0.35">
      <c r="A2241" t="s">
        <v>3871</v>
      </c>
      <c r="B2241" t="s">
        <v>5</v>
      </c>
      <c r="C2241" t="s">
        <v>1732</v>
      </c>
      <c r="D2241" t="s">
        <v>6933</v>
      </c>
      <c r="E2241" t="s">
        <v>1711</v>
      </c>
      <c r="H2241" t="str">
        <f>INDEX('Vensim Variables'!$B:$B,MATCH(EPS!$B2241,'Vensim Variables'!$A:$A,0))</f>
        <v>g pollutant</v>
      </c>
      <c r="I2241" t="str">
        <f t="shared" si="68"/>
        <v>BC</v>
      </c>
      <c r="J2241">
        <f>INDEX(NoSettings!$C:$C,MATCH(EPS!$A2241,NoSettings!$A:$A,0))</f>
        <v>0</v>
      </c>
      <c r="K2241">
        <f>INDEX(GWP!$C$2:$C$13,MATCH(EPS!I2241,GWP!$B$2:$B$13,0))</f>
        <v>0</v>
      </c>
      <c r="L2241" s="5">
        <f t="shared" si="69"/>
        <v>0</v>
      </c>
    </row>
    <row r="2242" spans="1:12" hidden="1" x14ac:dyDescent="0.35">
      <c r="A2242" t="s">
        <v>3872</v>
      </c>
      <c r="B2242" t="s">
        <v>5</v>
      </c>
      <c r="C2242" t="s">
        <v>1732</v>
      </c>
      <c r="D2242" t="s">
        <v>6933</v>
      </c>
      <c r="E2242" t="s">
        <v>1712</v>
      </c>
      <c r="H2242" t="str">
        <f>INDEX('Vensim Variables'!$B:$B,MATCH(EPS!$B2242,'Vensim Variables'!$A:$A,0))</f>
        <v>g pollutant</v>
      </c>
      <c r="I2242" t="str">
        <f t="shared" si="68"/>
        <v>OC</v>
      </c>
      <c r="J2242">
        <f>INDEX(NoSettings!$C:$C,MATCH(EPS!$A2242,NoSettings!$A:$A,0))</f>
        <v>0</v>
      </c>
      <c r="K2242">
        <f>INDEX(GWP!$C$2:$C$13,MATCH(EPS!I2242,GWP!$B$2:$B$13,0))</f>
        <v>0</v>
      </c>
      <c r="L2242" s="5">
        <f t="shared" si="69"/>
        <v>0</v>
      </c>
    </row>
    <row r="2243" spans="1:12" hidden="1" x14ac:dyDescent="0.35">
      <c r="A2243" t="s">
        <v>3873</v>
      </c>
      <c r="B2243" t="s">
        <v>5</v>
      </c>
      <c r="C2243" t="s">
        <v>1732</v>
      </c>
      <c r="D2243" t="s">
        <v>6933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25</v>
      </c>
      <c r="L2243" s="5">
        <f t="shared" ref="L2243:L2306" si="71">IF(H2243="g pollutant",K2243*J2243/10^12,IF(H2243="MMTCO2e",J2243,IF(H2243="MWh",J2243,0)))</f>
        <v>0</v>
      </c>
    </row>
    <row r="2244" spans="1:12" hidden="1" x14ac:dyDescent="0.35">
      <c r="A2244" t="s">
        <v>3874</v>
      </c>
      <c r="B2244" t="s">
        <v>5</v>
      </c>
      <c r="C2244" t="s">
        <v>1732</v>
      </c>
      <c r="D2244" t="s">
        <v>6933</v>
      </c>
      <c r="E2244" t="s">
        <v>1714</v>
      </c>
      <c r="H2244" t="str">
        <f>INDEX('Vensim Variables'!$B:$B,MATCH(EPS!$B2244,'Vensim Variables'!$A:$A,0))</f>
        <v>g pollutant</v>
      </c>
      <c r="I2244" t="str">
        <f t="shared" si="70"/>
        <v>N2O</v>
      </c>
      <c r="J2244">
        <f>INDEX(NoSettings!$C:$C,MATCH(EPS!$A2244,NoSettings!$A:$A,0))</f>
        <v>0</v>
      </c>
      <c r="K2244">
        <f>INDEX(GWP!$C$2:$C$13,MATCH(EPS!I2244,GWP!$B$2:$B$13,0))</f>
        <v>298</v>
      </c>
      <c r="L2244" s="5">
        <f t="shared" si="71"/>
        <v>0</v>
      </c>
    </row>
    <row r="2245" spans="1:12" hidden="1" x14ac:dyDescent="0.35">
      <c r="A2245" t="s">
        <v>3875</v>
      </c>
      <c r="B2245" t="s">
        <v>5</v>
      </c>
      <c r="C2245" t="s">
        <v>1732</v>
      </c>
      <c r="D2245" t="s">
        <v>6933</v>
      </c>
      <c r="E2245" t="s">
        <v>1715</v>
      </c>
      <c r="H2245" t="str">
        <f>INDEX('Vensim Variables'!$B:$B,MATCH(EPS!$B2245,'Vensim Variables'!$A:$A,0))</f>
        <v>g pollutant</v>
      </c>
      <c r="I2245" t="str">
        <f t="shared" si="70"/>
        <v>F gases</v>
      </c>
      <c r="J2245">
        <f>INDEX(NoSettings!$C:$C,MATCH(EPS!$A2245,NoSettings!$A:$A,0))</f>
        <v>0</v>
      </c>
      <c r="K2245">
        <f>INDEX(GWP!$C$2:$C$13,MATCH(EPS!I2245,GWP!$B$2:$B$13,0))</f>
        <v>1</v>
      </c>
      <c r="L2245" s="5">
        <f t="shared" si="71"/>
        <v>0</v>
      </c>
    </row>
    <row r="2246" spans="1:12" hidden="1" x14ac:dyDescent="0.35">
      <c r="A2246" t="s">
        <v>3876</v>
      </c>
      <c r="B2246" t="s">
        <v>5</v>
      </c>
      <c r="C2246" t="s">
        <v>1732</v>
      </c>
      <c r="D2246" t="s">
        <v>6934</v>
      </c>
      <c r="E2246" t="s">
        <v>1702</v>
      </c>
      <c r="H2246" t="str">
        <f>INDEX('Vensim Variables'!$B:$B,MATCH(EPS!$B2246,'Vensim Variables'!$A:$A,0))</f>
        <v>g pollutant</v>
      </c>
      <c r="I2246" t="str">
        <f t="shared" si="70"/>
        <v>CO2</v>
      </c>
      <c r="J2246">
        <f>INDEX(NoSettings!$C:$C,MATCH(EPS!$A2246,NoSettings!$A:$A,0))</f>
        <v>0</v>
      </c>
      <c r="K2246">
        <f>INDEX(GWP!$C$2:$C$13,MATCH(EPS!I2246,GWP!$B$2:$B$13,0))</f>
        <v>1</v>
      </c>
      <c r="L2246" s="5">
        <f t="shared" si="71"/>
        <v>0</v>
      </c>
    </row>
    <row r="2247" spans="1:12" hidden="1" x14ac:dyDescent="0.35">
      <c r="A2247" t="s">
        <v>3877</v>
      </c>
      <c r="B2247" t="s">
        <v>5</v>
      </c>
      <c r="C2247" t="s">
        <v>1732</v>
      </c>
      <c r="D2247" t="s">
        <v>6934</v>
      </c>
      <c r="E2247" t="s">
        <v>1705</v>
      </c>
      <c r="H2247" t="str">
        <f>INDEX('Vensim Variables'!$B:$B,MATCH(EPS!$B2247,'Vensim Variables'!$A:$A,0))</f>
        <v>g pollutant</v>
      </c>
      <c r="I2247" t="str">
        <f t="shared" si="70"/>
        <v>VOC</v>
      </c>
      <c r="J2247">
        <f>INDEX(NoSettings!$C:$C,MATCH(EPS!$A2247,NoSettings!$A:$A,0))</f>
        <v>0</v>
      </c>
      <c r="K2247">
        <f>INDEX(GWP!$C$2:$C$13,MATCH(EPS!I2247,GWP!$B$2:$B$13,0))</f>
        <v>0</v>
      </c>
      <c r="L2247" s="5">
        <f t="shared" si="71"/>
        <v>0</v>
      </c>
    </row>
    <row r="2248" spans="1:12" hidden="1" x14ac:dyDescent="0.35">
      <c r="A2248" t="s">
        <v>3878</v>
      </c>
      <c r="B2248" t="s">
        <v>5</v>
      </c>
      <c r="C2248" t="s">
        <v>1732</v>
      </c>
      <c r="D2248" t="s">
        <v>6934</v>
      </c>
      <c r="E2248" t="s">
        <v>1706</v>
      </c>
      <c r="H2248" t="str">
        <f>INDEX('Vensim Variables'!$B:$B,MATCH(EPS!$B2248,'Vensim Variables'!$A:$A,0))</f>
        <v>g pollutant</v>
      </c>
      <c r="I2248" t="str">
        <f t="shared" si="70"/>
        <v>CO</v>
      </c>
      <c r="J2248">
        <f>INDEX(NoSettings!$C:$C,MATCH(EPS!$A2248,NoSettings!$A:$A,0))</f>
        <v>0</v>
      </c>
      <c r="K2248">
        <f>INDEX(GWP!$C$2:$C$13,MATCH(EPS!I2248,GWP!$B$2:$B$13,0))</f>
        <v>0</v>
      </c>
      <c r="L2248" s="5">
        <f t="shared" si="71"/>
        <v>0</v>
      </c>
    </row>
    <row r="2249" spans="1:12" hidden="1" x14ac:dyDescent="0.35">
      <c r="A2249" t="s">
        <v>3879</v>
      </c>
      <c r="B2249" t="s">
        <v>5</v>
      </c>
      <c r="C2249" t="s">
        <v>1732</v>
      </c>
      <c r="D2249" t="s">
        <v>6934</v>
      </c>
      <c r="E2249" t="s">
        <v>1707</v>
      </c>
      <c r="H2249" t="str">
        <f>INDEX('Vensim Variables'!$B:$B,MATCH(EPS!$B2249,'Vensim Variables'!$A:$A,0))</f>
        <v>g pollutant</v>
      </c>
      <c r="I2249" t="str">
        <f t="shared" si="70"/>
        <v>NOx</v>
      </c>
      <c r="J2249">
        <f>INDEX(NoSettings!$C:$C,MATCH(EPS!$A2249,NoSettings!$A:$A,0))</f>
        <v>0</v>
      </c>
      <c r="K2249">
        <f>INDEX(GWP!$C$2:$C$13,MATCH(EPS!I2249,GWP!$B$2:$B$13,0))</f>
        <v>0</v>
      </c>
      <c r="L2249" s="5">
        <f t="shared" si="71"/>
        <v>0</v>
      </c>
    </row>
    <row r="2250" spans="1:12" hidden="1" x14ac:dyDescent="0.35">
      <c r="A2250" t="s">
        <v>3880</v>
      </c>
      <c r="B2250" t="s">
        <v>5</v>
      </c>
      <c r="C2250" t="s">
        <v>1732</v>
      </c>
      <c r="D2250" t="s">
        <v>6934</v>
      </c>
      <c r="E2250" t="s">
        <v>1708</v>
      </c>
      <c r="H2250" t="str">
        <f>INDEX('Vensim Variables'!$B:$B,MATCH(EPS!$B2250,'Vensim Variables'!$A:$A,0))</f>
        <v>g pollutant</v>
      </c>
      <c r="I2250" t="str">
        <f t="shared" si="70"/>
        <v>PM10</v>
      </c>
      <c r="J2250">
        <f>INDEX(NoSettings!$C:$C,MATCH(EPS!$A2250,NoSettings!$A:$A,0))</f>
        <v>0</v>
      </c>
      <c r="K2250">
        <f>INDEX(GWP!$C$2:$C$13,MATCH(EPS!I2250,GWP!$B$2:$B$13,0))</f>
        <v>0</v>
      </c>
      <c r="L2250" s="5">
        <f t="shared" si="71"/>
        <v>0</v>
      </c>
    </row>
    <row r="2251" spans="1:12" hidden="1" x14ac:dyDescent="0.35">
      <c r="A2251" t="s">
        <v>3881</v>
      </c>
      <c r="B2251" t="s">
        <v>5</v>
      </c>
      <c r="C2251" t="s">
        <v>1732</v>
      </c>
      <c r="D2251" t="s">
        <v>6934</v>
      </c>
      <c r="E2251" t="s">
        <v>1709</v>
      </c>
      <c r="H2251" t="str">
        <f>INDEX('Vensim Variables'!$B:$B,MATCH(EPS!$B2251,'Vensim Variables'!$A:$A,0))</f>
        <v>g pollutant</v>
      </c>
      <c r="I2251" t="str">
        <f t="shared" si="70"/>
        <v>PM25</v>
      </c>
      <c r="J2251">
        <f>INDEX(NoSettings!$C:$C,MATCH(EPS!$A2251,NoSettings!$A:$A,0))</f>
        <v>0</v>
      </c>
      <c r="K2251">
        <f>INDEX(GWP!$C$2:$C$13,MATCH(EPS!I2251,GWP!$B$2:$B$13,0))</f>
        <v>0</v>
      </c>
      <c r="L2251" s="5">
        <f t="shared" si="71"/>
        <v>0</v>
      </c>
    </row>
    <row r="2252" spans="1:12" hidden="1" x14ac:dyDescent="0.35">
      <c r="A2252" t="s">
        <v>3882</v>
      </c>
      <c r="B2252" t="s">
        <v>5</v>
      </c>
      <c r="C2252" t="s">
        <v>1732</v>
      </c>
      <c r="D2252" t="s">
        <v>6934</v>
      </c>
      <c r="E2252" t="s">
        <v>1710</v>
      </c>
      <c r="H2252" t="str">
        <f>INDEX('Vensim Variables'!$B:$B,MATCH(EPS!$B2252,'Vensim Variables'!$A:$A,0))</f>
        <v>g pollutant</v>
      </c>
      <c r="I2252" t="str">
        <f t="shared" si="70"/>
        <v>SOx</v>
      </c>
      <c r="J2252">
        <f>INDEX(NoSettings!$C:$C,MATCH(EPS!$A2252,NoSettings!$A:$A,0))</f>
        <v>0</v>
      </c>
      <c r="K2252">
        <f>INDEX(GWP!$C$2:$C$13,MATCH(EPS!I2252,GWP!$B$2:$B$13,0))</f>
        <v>0</v>
      </c>
      <c r="L2252" s="5">
        <f t="shared" si="71"/>
        <v>0</v>
      </c>
    </row>
    <row r="2253" spans="1:12" hidden="1" x14ac:dyDescent="0.35">
      <c r="A2253" t="s">
        <v>3883</v>
      </c>
      <c r="B2253" t="s">
        <v>5</v>
      </c>
      <c r="C2253" t="s">
        <v>1732</v>
      </c>
      <c r="D2253" t="s">
        <v>6934</v>
      </c>
      <c r="E2253" t="s">
        <v>1711</v>
      </c>
      <c r="H2253" t="str">
        <f>INDEX('Vensim Variables'!$B:$B,MATCH(EPS!$B2253,'Vensim Variables'!$A:$A,0))</f>
        <v>g pollutant</v>
      </c>
      <c r="I2253" t="str">
        <f t="shared" si="70"/>
        <v>BC</v>
      </c>
      <c r="J2253">
        <f>INDEX(NoSettings!$C:$C,MATCH(EPS!$A2253,NoSettings!$A:$A,0))</f>
        <v>0</v>
      </c>
      <c r="K2253">
        <f>INDEX(GWP!$C$2:$C$13,MATCH(EPS!I2253,GWP!$B$2:$B$13,0))</f>
        <v>0</v>
      </c>
      <c r="L2253" s="5">
        <f t="shared" si="71"/>
        <v>0</v>
      </c>
    </row>
    <row r="2254" spans="1:12" hidden="1" x14ac:dyDescent="0.35">
      <c r="A2254" t="s">
        <v>3884</v>
      </c>
      <c r="B2254" t="s">
        <v>5</v>
      </c>
      <c r="C2254" t="s">
        <v>1732</v>
      </c>
      <c r="D2254" t="s">
        <v>6934</v>
      </c>
      <c r="E2254" t="s">
        <v>1712</v>
      </c>
      <c r="H2254" t="str">
        <f>INDEX('Vensim Variables'!$B:$B,MATCH(EPS!$B2254,'Vensim Variables'!$A:$A,0))</f>
        <v>g pollutant</v>
      </c>
      <c r="I2254" t="str">
        <f t="shared" si="70"/>
        <v>OC</v>
      </c>
      <c r="J2254">
        <f>INDEX(NoSettings!$C:$C,MATCH(EPS!$A2254,NoSettings!$A:$A,0))</f>
        <v>0</v>
      </c>
      <c r="K2254">
        <f>INDEX(GWP!$C$2:$C$13,MATCH(EPS!I2254,GWP!$B$2:$B$13,0))</f>
        <v>0</v>
      </c>
      <c r="L2254" s="5">
        <f t="shared" si="71"/>
        <v>0</v>
      </c>
    </row>
    <row r="2255" spans="1:12" hidden="1" x14ac:dyDescent="0.35">
      <c r="A2255" t="s">
        <v>3885</v>
      </c>
      <c r="B2255" t="s">
        <v>5</v>
      </c>
      <c r="C2255" t="s">
        <v>1732</v>
      </c>
      <c r="D2255" t="s">
        <v>6934</v>
      </c>
      <c r="E2255" t="s">
        <v>1713</v>
      </c>
      <c r="H2255" t="str">
        <f>INDEX('Vensim Variables'!$B:$B,MATCH(EPS!$B2255,'Vensim Variables'!$A:$A,0))</f>
        <v>g pollutant</v>
      </c>
      <c r="I2255" t="str">
        <f t="shared" si="70"/>
        <v>CH4</v>
      </c>
      <c r="J2255">
        <f>INDEX(NoSettings!$C:$C,MATCH(EPS!$A2255,NoSettings!$A:$A,0))</f>
        <v>0</v>
      </c>
      <c r="K2255">
        <f>INDEX(GWP!$C$2:$C$13,MATCH(EPS!I2255,GWP!$B$2:$B$13,0))</f>
        <v>25</v>
      </c>
      <c r="L2255" s="5">
        <f t="shared" si="71"/>
        <v>0</v>
      </c>
    </row>
    <row r="2256" spans="1:12" hidden="1" x14ac:dyDescent="0.35">
      <c r="A2256" t="s">
        <v>3886</v>
      </c>
      <c r="B2256" t="s">
        <v>5</v>
      </c>
      <c r="C2256" t="s">
        <v>1732</v>
      </c>
      <c r="D2256" t="s">
        <v>6934</v>
      </c>
      <c r="E2256" t="s">
        <v>1714</v>
      </c>
      <c r="H2256" t="str">
        <f>INDEX('Vensim Variables'!$B:$B,MATCH(EPS!$B2256,'Vensim Variables'!$A:$A,0))</f>
        <v>g pollutant</v>
      </c>
      <c r="I2256" t="str">
        <f t="shared" si="70"/>
        <v>N2O</v>
      </c>
      <c r="J2256">
        <f>INDEX(NoSettings!$C:$C,MATCH(EPS!$A2256,NoSettings!$A:$A,0))</f>
        <v>0</v>
      </c>
      <c r="K2256">
        <f>INDEX(GWP!$C$2:$C$13,MATCH(EPS!I2256,GWP!$B$2:$B$13,0))</f>
        <v>298</v>
      </c>
      <c r="L2256" s="5">
        <f t="shared" si="71"/>
        <v>0</v>
      </c>
    </row>
    <row r="2257" spans="1:12" hidden="1" x14ac:dyDescent="0.35">
      <c r="A2257" t="s">
        <v>3887</v>
      </c>
      <c r="B2257" t="s">
        <v>5</v>
      </c>
      <c r="C2257" t="s">
        <v>1732</v>
      </c>
      <c r="D2257" t="s">
        <v>6934</v>
      </c>
      <c r="E2257" t="s">
        <v>1715</v>
      </c>
      <c r="H2257" t="str">
        <f>INDEX('Vensim Variables'!$B:$B,MATCH(EPS!$B2257,'Vensim Variables'!$A:$A,0))</f>
        <v>g pollutant</v>
      </c>
      <c r="I2257" t="str">
        <f t="shared" si="70"/>
        <v>F gases</v>
      </c>
      <c r="J2257">
        <f>INDEX(NoSettings!$C:$C,MATCH(EPS!$A2257,NoSettings!$A:$A,0))</f>
        <v>0</v>
      </c>
      <c r="K2257">
        <f>INDEX(GWP!$C$2:$C$13,MATCH(EPS!I2257,GWP!$B$2:$B$13,0))</f>
        <v>1</v>
      </c>
      <c r="L2257" s="5">
        <f t="shared" si="71"/>
        <v>0</v>
      </c>
    </row>
    <row r="2258" spans="1:12" hidden="1" x14ac:dyDescent="0.35">
      <c r="A2258" t="s">
        <v>3888</v>
      </c>
      <c r="B2258" t="s">
        <v>5</v>
      </c>
      <c r="C2258" t="s">
        <v>1732</v>
      </c>
      <c r="D2258" t="s">
        <v>6935</v>
      </c>
      <c r="E2258" t="s">
        <v>1702</v>
      </c>
      <c r="H2258" t="str">
        <f>INDEX('Vensim Variables'!$B:$B,MATCH(EPS!$B2258,'Vensim Variables'!$A:$A,0))</f>
        <v>g pollutant</v>
      </c>
      <c r="I2258" t="str">
        <f t="shared" si="70"/>
        <v>CO2</v>
      </c>
      <c r="J2258">
        <f>INDEX(NoSettings!$C:$C,MATCH(EPS!$A2258,NoSettings!$A:$A,0))</f>
        <v>0</v>
      </c>
      <c r="K2258">
        <f>INDEX(GWP!$C$2:$C$13,MATCH(EPS!I2258,GWP!$B$2:$B$13,0))</f>
        <v>1</v>
      </c>
      <c r="L2258" s="5">
        <f t="shared" si="71"/>
        <v>0</v>
      </c>
    </row>
    <row r="2259" spans="1:12" hidden="1" x14ac:dyDescent="0.35">
      <c r="A2259" t="s">
        <v>3889</v>
      </c>
      <c r="B2259" t="s">
        <v>5</v>
      </c>
      <c r="C2259" t="s">
        <v>1732</v>
      </c>
      <c r="D2259" t="s">
        <v>6935</v>
      </c>
      <c r="E2259" t="s">
        <v>1705</v>
      </c>
      <c r="H2259" t="str">
        <f>INDEX('Vensim Variables'!$B:$B,MATCH(EPS!$B2259,'Vensim Variables'!$A:$A,0))</f>
        <v>g pollutant</v>
      </c>
      <c r="I2259" t="str">
        <f t="shared" si="70"/>
        <v>VOC</v>
      </c>
      <c r="J2259">
        <f>INDEX(NoSettings!$C:$C,MATCH(EPS!$A2259,NoSettings!$A:$A,0))</f>
        <v>0</v>
      </c>
      <c r="K2259">
        <f>INDEX(GWP!$C$2:$C$13,MATCH(EPS!I2259,GWP!$B$2:$B$13,0))</f>
        <v>0</v>
      </c>
      <c r="L2259" s="5">
        <f t="shared" si="71"/>
        <v>0</v>
      </c>
    </row>
    <row r="2260" spans="1:12" hidden="1" x14ac:dyDescent="0.35">
      <c r="A2260" t="s">
        <v>3890</v>
      </c>
      <c r="B2260" t="s">
        <v>5</v>
      </c>
      <c r="C2260" t="s">
        <v>1732</v>
      </c>
      <c r="D2260" t="s">
        <v>6935</v>
      </c>
      <c r="E2260" t="s">
        <v>1706</v>
      </c>
      <c r="H2260" t="str">
        <f>INDEX('Vensim Variables'!$B:$B,MATCH(EPS!$B2260,'Vensim Variables'!$A:$A,0))</f>
        <v>g pollutant</v>
      </c>
      <c r="I2260" t="str">
        <f t="shared" si="70"/>
        <v>CO</v>
      </c>
      <c r="J2260">
        <f>INDEX(NoSettings!$C:$C,MATCH(EPS!$A2260,NoSettings!$A:$A,0))</f>
        <v>0</v>
      </c>
      <c r="K2260">
        <f>INDEX(GWP!$C$2:$C$13,MATCH(EPS!I2260,GWP!$B$2:$B$13,0))</f>
        <v>0</v>
      </c>
      <c r="L2260" s="5">
        <f t="shared" si="71"/>
        <v>0</v>
      </c>
    </row>
    <row r="2261" spans="1:12" hidden="1" x14ac:dyDescent="0.35">
      <c r="A2261" t="s">
        <v>3891</v>
      </c>
      <c r="B2261" t="s">
        <v>5</v>
      </c>
      <c r="C2261" t="s">
        <v>1732</v>
      </c>
      <c r="D2261" t="s">
        <v>6935</v>
      </c>
      <c r="E2261" t="s">
        <v>1707</v>
      </c>
      <c r="H2261" t="str">
        <f>INDEX('Vensim Variables'!$B:$B,MATCH(EPS!$B2261,'Vensim Variables'!$A:$A,0))</f>
        <v>g pollutant</v>
      </c>
      <c r="I2261" t="str">
        <f t="shared" si="70"/>
        <v>NOx</v>
      </c>
      <c r="J2261">
        <f>INDEX(NoSettings!$C:$C,MATCH(EPS!$A2261,NoSettings!$A:$A,0))</f>
        <v>0</v>
      </c>
      <c r="K2261">
        <f>INDEX(GWP!$C$2:$C$13,MATCH(EPS!I2261,GWP!$B$2:$B$13,0))</f>
        <v>0</v>
      </c>
      <c r="L2261" s="5">
        <f t="shared" si="71"/>
        <v>0</v>
      </c>
    </row>
    <row r="2262" spans="1:12" hidden="1" x14ac:dyDescent="0.35">
      <c r="A2262" t="s">
        <v>3892</v>
      </c>
      <c r="B2262" t="s">
        <v>5</v>
      </c>
      <c r="C2262" t="s">
        <v>1732</v>
      </c>
      <c r="D2262" t="s">
        <v>6935</v>
      </c>
      <c r="E2262" t="s">
        <v>1708</v>
      </c>
      <c r="H2262" t="str">
        <f>INDEX('Vensim Variables'!$B:$B,MATCH(EPS!$B2262,'Vensim Variables'!$A:$A,0))</f>
        <v>g pollutant</v>
      </c>
      <c r="I2262" t="str">
        <f t="shared" si="70"/>
        <v>PM10</v>
      </c>
      <c r="J2262">
        <f>INDEX(NoSettings!$C:$C,MATCH(EPS!$A2262,NoSettings!$A:$A,0))</f>
        <v>0</v>
      </c>
      <c r="K2262">
        <f>INDEX(GWP!$C$2:$C$13,MATCH(EPS!I2262,GWP!$B$2:$B$13,0))</f>
        <v>0</v>
      </c>
      <c r="L2262" s="5">
        <f t="shared" si="71"/>
        <v>0</v>
      </c>
    </row>
    <row r="2263" spans="1:12" hidden="1" x14ac:dyDescent="0.35">
      <c r="A2263" t="s">
        <v>3893</v>
      </c>
      <c r="B2263" t="s">
        <v>5</v>
      </c>
      <c r="C2263" t="s">
        <v>1732</v>
      </c>
      <c r="D2263" t="s">
        <v>6935</v>
      </c>
      <c r="E2263" t="s">
        <v>1709</v>
      </c>
      <c r="H2263" t="str">
        <f>INDEX('Vensim Variables'!$B:$B,MATCH(EPS!$B2263,'Vensim Variables'!$A:$A,0))</f>
        <v>g pollutant</v>
      </c>
      <c r="I2263" t="str">
        <f t="shared" si="70"/>
        <v>PM25</v>
      </c>
      <c r="J2263">
        <f>INDEX(NoSettings!$C:$C,MATCH(EPS!$A2263,NoSettings!$A:$A,0))</f>
        <v>0</v>
      </c>
      <c r="K2263">
        <f>INDEX(GWP!$C$2:$C$13,MATCH(EPS!I2263,GWP!$B$2:$B$13,0))</f>
        <v>0</v>
      </c>
      <c r="L2263" s="5">
        <f t="shared" si="71"/>
        <v>0</v>
      </c>
    </row>
    <row r="2264" spans="1:12" hidden="1" x14ac:dyDescent="0.35">
      <c r="A2264" t="s">
        <v>3894</v>
      </c>
      <c r="B2264" t="s">
        <v>5</v>
      </c>
      <c r="C2264" t="s">
        <v>1732</v>
      </c>
      <c r="D2264" t="s">
        <v>6935</v>
      </c>
      <c r="E2264" t="s">
        <v>1710</v>
      </c>
      <c r="H2264" t="str">
        <f>INDEX('Vensim Variables'!$B:$B,MATCH(EPS!$B2264,'Vensim Variables'!$A:$A,0))</f>
        <v>g pollutant</v>
      </c>
      <c r="I2264" t="str">
        <f t="shared" si="70"/>
        <v>SOx</v>
      </c>
      <c r="J2264">
        <f>INDEX(NoSettings!$C:$C,MATCH(EPS!$A2264,NoSettings!$A:$A,0))</f>
        <v>0</v>
      </c>
      <c r="K2264">
        <f>INDEX(GWP!$C$2:$C$13,MATCH(EPS!I2264,GWP!$B$2:$B$13,0))</f>
        <v>0</v>
      </c>
      <c r="L2264" s="5">
        <f t="shared" si="71"/>
        <v>0</v>
      </c>
    </row>
    <row r="2265" spans="1:12" hidden="1" x14ac:dyDescent="0.35">
      <c r="A2265" t="s">
        <v>3895</v>
      </c>
      <c r="B2265" t="s">
        <v>5</v>
      </c>
      <c r="C2265" t="s">
        <v>1732</v>
      </c>
      <c r="D2265" t="s">
        <v>6935</v>
      </c>
      <c r="E2265" t="s">
        <v>1711</v>
      </c>
      <c r="H2265" t="str">
        <f>INDEX('Vensim Variables'!$B:$B,MATCH(EPS!$B2265,'Vensim Variables'!$A:$A,0))</f>
        <v>g pollutant</v>
      </c>
      <c r="I2265" t="str">
        <f t="shared" si="70"/>
        <v>BC</v>
      </c>
      <c r="J2265">
        <f>INDEX(NoSettings!$C:$C,MATCH(EPS!$A2265,NoSettings!$A:$A,0))</f>
        <v>0</v>
      </c>
      <c r="K2265">
        <f>INDEX(GWP!$C$2:$C$13,MATCH(EPS!I2265,GWP!$B$2:$B$13,0))</f>
        <v>0</v>
      </c>
      <c r="L2265" s="5">
        <f t="shared" si="71"/>
        <v>0</v>
      </c>
    </row>
    <row r="2266" spans="1:12" hidden="1" x14ac:dyDescent="0.35">
      <c r="A2266" t="s">
        <v>3896</v>
      </c>
      <c r="B2266" t="s">
        <v>5</v>
      </c>
      <c r="C2266" t="s">
        <v>1732</v>
      </c>
      <c r="D2266" t="s">
        <v>6935</v>
      </c>
      <c r="E2266" t="s">
        <v>1712</v>
      </c>
      <c r="H2266" t="str">
        <f>INDEX('Vensim Variables'!$B:$B,MATCH(EPS!$B2266,'Vensim Variables'!$A:$A,0))</f>
        <v>g pollutant</v>
      </c>
      <c r="I2266" t="str">
        <f t="shared" si="70"/>
        <v>OC</v>
      </c>
      <c r="J2266">
        <f>INDEX(NoSettings!$C:$C,MATCH(EPS!$A2266,NoSettings!$A:$A,0))</f>
        <v>0</v>
      </c>
      <c r="K2266">
        <f>INDEX(GWP!$C$2:$C$13,MATCH(EPS!I2266,GWP!$B$2:$B$13,0))</f>
        <v>0</v>
      </c>
      <c r="L2266" s="5">
        <f t="shared" si="71"/>
        <v>0</v>
      </c>
    </row>
    <row r="2267" spans="1:12" hidden="1" x14ac:dyDescent="0.35">
      <c r="A2267" t="s">
        <v>3897</v>
      </c>
      <c r="B2267" t="s">
        <v>5</v>
      </c>
      <c r="C2267" t="s">
        <v>1732</v>
      </c>
      <c r="D2267" t="s">
        <v>6935</v>
      </c>
      <c r="E2267" t="s">
        <v>1713</v>
      </c>
      <c r="H2267" t="str">
        <f>INDEX('Vensim Variables'!$B:$B,MATCH(EPS!$B2267,'Vensim Variables'!$A:$A,0))</f>
        <v>g pollutant</v>
      </c>
      <c r="I2267" t="str">
        <f t="shared" si="70"/>
        <v>CH4</v>
      </c>
      <c r="J2267">
        <f>INDEX(NoSettings!$C:$C,MATCH(EPS!$A2267,NoSettings!$A:$A,0))</f>
        <v>0</v>
      </c>
      <c r="K2267">
        <f>INDEX(GWP!$C$2:$C$13,MATCH(EPS!I2267,GWP!$B$2:$B$13,0))</f>
        <v>25</v>
      </c>
      <c r="L2267" s="5">
        <f t="shared" si="71"/>
        <v>0</v>
      </c>
    </row>
    <row r="2268" spans="1:12" hidden="1" x14ac:dyDescent="0.35">
      <c r="A2268" t="s">
        <v>3898</v>
      </c>
      <c r="B2268" t="s">
        <v>5</v>
      </c>
      <c r="C2268" t="s">
        <v>1732</v>
      </c>
      <c r="D2268" t="s">
        <v>6935</v>
      </c>
      <c r="E2268" t="s">
        <v>1714</v>
      </c>
      <c r="H2268" t="str">
        <f>INDEX('Vensim Variables'!$B:$B,MATCH(EPS!$B2268,'Vensim Variables'!$A:$A,0))</f>
        <v>g pollutant</v>
      </c>
      <c r="I2268" t="str">
        <f t="shared" si="70"/>
        <v>N2O</v>
      </c>
      <c r="J2268">
        <f>INDEX(NoSettings!$C:$C,MATCH(EPS!$A2268,NoSettings!$A:$A,0))</f>
        <v>0</v>
      </c>
      <c r="K2268">
        <f>INDEX(GWP!$C$2:$C$13,MATCH(EPS!I2268,GWP!$B$2:$B$13,0))</f>
        <v>298</v>
      </c>
      <c r="L2268" s="5">
        <f t="shared" si="71"/>
        <v>0</v>
      </c>
    </row>
    <row r="2269" spans="1:12" hidden="1" x14ac:dyDescent="0.35">
      <c r="A2269" t="s">
        <v>3899</v>
      </c>
      <c r="B2269" t="s">
        <v>5</v>
      </c>
      <c r="C2269" t="s">
        <v>1732</v>
      </c>
      <c r="D2269" t="s">
        <v>6935</v>
      </c>
      <c r="E2269" t="s">
        <v>1715</v>
      </c>
      <c r="H2269" t="str">
        <f>INDEX('Vensim Variables'!$B:$B,MATCH(EPS!$B2269,'Vensim Variables'!$A:$A,0))</f>
        <v>g pollutant</v>
      </c>
      <c r="I2269" t="str">
        <f t="shared" si="70"/>
        <v>F gases</v>
      </c>
      <c r="J2269">
        <f>INDEX(NoSettings!$C:$C,MATCH(EPS!$A2269,NoSettings!$A:$A,0))</f>
        <v>0</v>
      </c>
      <c r="K2269">
        <f>INDEX(GWP!$C$2:$C$13,MATCH(EPS!I2269,GWP!$B$2:$B$13,0))</f>
        <v>1</v>
      </c>
      <c r="L2269" s="5">
        <f t="shared" si="71"/>
        <v>0</v>
      </c>
    </row>
    <row r="2270" spans="1:12" hidden="1" x14ac:dyDescent="0.35">
      <c r="A2270" t="s">
        <v>3900</v>
      </c>
      <c r="B2270" t="s">
        <v>5</v>
      </c>
      <c r="C2270" t="s">
        <v>1732</v>
      </c>
      <c r="D2270" t="s">
        <v>6936</v>
      </c>
      <c r="E2270" t="s">
        <v>1702</v>
      </c>
      <c r="H2270" t="str">
        <f>INDEX('Vensim Variables'!$B:$B,MATCH(EPS!$B2270,'Vensim Variables'!$A:$A,0))</f>
        <v>g pollutant</v>
      </c>
      <c r="I2270" t="str">
        <f t="shared" si="70"/>
        <v>CO2</v>
      </c>
      <c r="J2270">
        <f>INDEX(NoSettings!$C:$C,MATCH(EPS!$A2270,NoSettings!$A:$A,0))</f>
        <v>0</v>
      </c>
      <c r="K2270">
        <f>INDEX(GWP!$C$2:$C$13,MATCH(EPS!I2270,GWP!$B$2:$B$13,0))</f>
        <v>1</v>
      </c>
      <c r="L2270" s="5">
        <f t="shared" si="71"/>
        <v>0</v>
      </c>
    </row>
    <row r="2271" spans="1:12" hidden="1" x14ac:dyDescent="0.35">
      <c r="A2271" t="s">
        <v>3901</v>
      </c>
      <c r="B2271" t="s">
        <v>5</v>
      </c>
      <c r="C2271" t="s">
        <v>1732</v>
      </c>
      <c r="D2271" t="s">
        <v>6936</v>
      </c>
      <c r="E2271" t="s">
        <v>1705</v>
      </c>
      <c r="H2271" t="str">
        <f>INDEX('Vensim Variables'!$B:$B,MATCH(EPS!$B2271,'Vensim Variables'!$A:$A,0))</f>
        <v>g pollutant</v>
      </c>
      <c r="I2271" t="str">
        <f t="shared" si="70"/>
        <v>VOC</v>
      </c>
      <c r="J2271">
        <f>INDEX(NoSettings!$C:$C,MATCH(EPS!$A2271,NoSettings!$A:$A,0))</f>
        <v>0</v>
      </c>
      <c r="K2271">
        <f>INDEX(GWP!$C$2:$C$13,MATCH(EPS!I2271,GWP!$B$2:$B$13,0))</f>
        <v>0</v>
      </c>
      <c r="L2271" s="5">
        <f t="shared" si="71"/>
        <v>0</v>
      </c>
    </row>
    <row r="2272" spans="1:12" hidden="1" x14ac:dyDescent="0.35">
      <c r="A2272" t="s">
        <v>3902</v>
      </c>
      <c r="B2272" t="s">
        <v>5</v>
      </c>
      <c r="C2272" t="s">
        <v>1732</v>
      </c>
      <c r="D2272" t="s">
        <v>6936</v>
      </c>
      <c r="E2272" t="s">
        <v>1706</v>
      </c>
      <c r="H2272" t="str">
        <f>INDEX('Vensim Variables'!$B:$B,MATCH(EPS!$B2272,'Vensim Variables'!$A:$A,0))</f>
        <v>g pollutant</v>
      </c>
      <c r="I2272" t="str">
        <f t="shared" si="70"/>
        <v>CO</v>
      </c>
      <c r="J2272">
        <f>INDEX(NoSettings!$C:$C,MATCH(EPS!$A2272,NoSettings!$A:$A,0))</f>
        <v>0</v>
      </c>
      <c r="K2272">
        <f>INDEX(GWP!$C$2:$C$13,MATCH(EPS!I2272,GWP!$B$2:$B$13,0))</f>
        <v>0</v>
      </c>
      <c r="L2272" s="5">
        <f t="shared" si="71"/>
        <v>0</v>
      </c>
    </row>
    <row r="2273" spans="1:12" hidden="1" x14ac:dyDescent="0.35">
      <c r="A2273" t="s">
        <v>3903</v>
      </c>
      <c r="B2273" t="s">
        <v>5</v>
      </c>
      <c r="C2273" t="s">
        <v>1732</v>
      </c>
      <c r="D2273" t="s">
        <v>6936</v>
      </c>
      <c r="E2273" t="s">
        <v>1707</v>
      </c>
      <c r="H2273" t="str">
        <f>INDEX('Vensim Variables'!$B:$B,MATCH(EPS!$B2273,'Vensim Variables'!$A:$A,0))</f>
        <v>g pollutant</v>
      </c>
      <c r="I2273" t="str">
        <f t="shared" si="70"/>
        <v>NOx</v>
      </c>
      <c r="J2273">
        <f>INDEX(NoSettings!$C:$C,MATCH(EPS!$A2273,NoSettings!$A:$A,0))</f>
        <v>0</v>
      </c>
      <c r="K2273">
        <f>INDEX(GWP!$C$2:$C$13,MATCH(EPS!I2273,GWP!$B$2:$B$13,0))</f>
        <v>0</v>
      </c>
      <c r="L2273" s="5">
        <f t="shared" si="71"/>
        <v>0</v>
      </c>
    </row>
    <row r="2274" spans="1:12" hidden="1" x14ac:dyDescent="0.35">
      <c r="A2274" t="s">
        <v>3904</v>
      </c>
      <c r="B2274" t="s">
        <v>5</v>
      </c>
      <c r="C2274" t="s">
        <v>1732</v>
      </c>
      <c r="D2274" t="s">
        <v>6936</v>
      </c>
      <c r="E2274" t="s">
        <v>1708</v>
      </c>
      <c r="H2274" t="str">
        <f>INDEX('Vensim Variables'!$B:$B,MATCH(EPS!$B2274,'Vensim Variables'!$A:$A,0))</f>
        <v>g pollutant</v>
      </c>
      <c r="I2274" t="str">
        <f t="shared" si="70"/>
        <v>PM10</v>
      </c>
      <c r="J2274">
        <f>INDEX(NoSettings!$C:$C,MATCH(EPS!$A2274,NoSettings!$A:$A,0))</f>
        <v>0</v>
      </c>
      <c r="K2274">
        <f>INDEX(GWP!$C$2:$C$13,MATCH(EPS!I2274,GWP!$B$2:$B$13,0))</f>
        <v>0</v>
      </c>
      <c r="L2274" s="5">
        <f t="shared" si="71"/>
        <v>0</v>
      </c>
    </row>
    <row r="2275" spans="1:12" hidden="1" x14ac:dyDescent="0.35">
      <c r="A2275" t="s">
        <v>3905</v>
      </c>
      <c r="B2275" t="s">
        <v>5</v>
      </c>
      <c r="C2275" t="s">
        <v>1732</v>
      </c>
      <c r="D2275" t="s">
        <v>6936</v>
      </c>
      <c r="E2275" t="s">
        <v>1709</v>
      </c>
      <c r="H2275" t="str">
        <f>INDEX('Vensim Variables'!$B:$B,MATCH(EPS!$B2275,'Vensim Variables'!$A:$A,0))</f>
        <v>g pollutant</v>
      </c>
      <c r="I2275" t="str">
        <f t="shared" si="70"/>
        <v>PM25</v>
      </c>
      <c r="J2275">
        <f>INDEX(NoSettings!$C:$C,MATCH(EPS!$A2275,NoSettings!$A:$A,0))</f>
        <v>0</v>
      </c>
      <c r="K2275">
        <f>INDEX(GWP!$C$2:$C$13,MATCH(EPS!I2275,GWP!$B$2:$B$13,0))</f>
        <v>0</v>
      </c>
      <c r="L2275" s="5">
        <f t="shared" si="71"/>
        <v>0</v>
      </c>
    </row>
    <row r="2276" spans="1:12" hidden="1" x14ac:dyDescent="0.35">
      <c r="A2276" t="s">
        <v>3906</v>
      </c>
      <c r="B2276" t="s">
        <v>5</v>
      </c>
      <c r="C2276" t="s">
        <v>1732</v>
      </c>
      <c r="D2276" t="s">
        <v>6936</v>
      </c>
      <c r="E2276" t="s">
        <v>1710</v>
      </c>
      <c r="H2276" t="str">
        <f>INDEX('Vensim Variables'!$B:$B,MATCH(EPS!$B2276,'Vensim Variables'!$A:$A,0))</f>
        <v>g pollutant</v>
      </c>
      <c r="I2276" t="str">
        <f t="shared" si="70"/>
        <v>SOx</v>
      </c>
      <c r="J2276">
        <f>INDEX(NoSettings!$C:$C,MATCH(EPS!$A2276,NoSettings!$A:$A,0))</f>
        <v>0</v>
      </c>
      <c r="K2276">
        <f>INDEX(GWP!$C$2:$C$13,MATCH(EPS!I2276,GWP!$B$2:$B$13,0))</f>
        <v>0</v>
      </c>
      <c r="L2276" s="5">
        <f t="shared" si="71"/>
        <v>0</v>
      </c>
    </row>
    <row r="2277" spans="1:12" hidden="1" x14ac:dyDescent="0.35">
      <c r="A2277" t="s">
        <v>3907</v>
      </c>
      <c r="B2277" t="s">
        <v>5</v>
      </c>
      <c r="C2277" t="s">
        <v>1732</v>
      </c>
      <c r="D2277" t="s">
        <v>6936</v>
      </c>
      <c r="E2277" t="s">
        <v>1711</v>
      </c>
      <c r="H2277" t="str">
        <f>INDEX('Vensim Variables'!$B:$B,MATCH(EPS!$B2277,'Vensim Variables'!$A:$A,0))</f>
        <v>g pollutant</v>
      </c>
      <c r="I2277" t="str">
        <f t="shared" si="70"/>
        <v>BC</v>
      </c>
      <c r="J2277">
        <f>INDEX(NoSettings!$C:$C,MATCH(EPS!$A2277,NoSettings!$A:$A,0))</f>
        <v>0</v>
      </c>
      <c r="K2277">
        <f>INDEX(GWP!$C$2:$C$13,MATCH(EPS!I2277,GWP!$B$2:$B$13,0))</f>
        <v>0</v>
      </c>
      <c r="L2277" s="5">
        <f t="shared" si="71"/>
        <v>0</v>
      </c>
    </row>
    <row r="2278" spans="1:12" hidden="1" x14ac:dyDescent="0.35">
      <c r="A2278" t="s">
        <v>3908</v>
      </c>
      <c r="B2278" t="s">
        <v>5</v>
      </c>
      <c r="C2278" t="s">
        <v>1732</v>
      </c>
      <c r="D2278" t="s">
        <v>6936</v>
      </c>
      <c r="E2278" t="s">
        <v>1712</v>
      </c>
      <c r="H2278" t="str">
        <f>INDEX('Vensim Variables'!$B:$B,MATCH(EPS!$B2278,'Vensim Variables'!$A:$A,0))</f>
        <v>g pollutant</v>
      </c>
      <c r="I2278" t="str">
        <f t="shared" si="70"/>
        <v>OC</v>
      </c>
      <c r="J2278">
        <f>INDEX(NoSettings!$C:$C,MATCH(EPS!$A2278,NoSettings!$A:$A,0))</f>
        <v>0</v>
      </c>
      <c r="K2278">
        <f>INDEX(GWP!$C$2:$C$13,MATCH(EPS!I2278,GWP!$B$2:$B$13,0))</f>
        <v>0</v>
      </c>
      <c r="L2278" s="5">
        <f t="shared" si="71"/>
        <v>0</v>
      </c>
    </row>
    <row r="2279" spans="1:12" hidden="1" x14ac:dyDescent="0.35">
      <c r="A2279" t="s">
        <v>3909</v>
      </c>
      <c r="B2279" t="s">
        <v>5</v>
      </c>
      <c r="C2279" t="s">
        <v>1732</v>
      </c>
      <c r="D2279" t="s">
        <v>6936</v>
      </c>
      <c r="E2279" t="s">
        <v>1713</v>
      </c>
      <c r="H2279" t="str">
        <f>INDEX('Vensim Variables'!$B:$B,MATCH(EPS!$B2279,'Vensim Variables'!$A:$A,0))</f>
        <v>g pollutant</v>
      </c>
      <c r="I2279" t="str">
        <f t="shared" si="70"/>
        <v>CH4</v>
      </c>
      <c r="J2279">
        <f>INDEX(NoSettings!$C:$C,MATCH(EPS!$A2279,NoSettings!$A:$A,0))</f>
        <v>0</v>
      </c>
      <c r="K2279">
        <f>INDEX(GWP!$C$2:$C$13,MATCH(EPS!I2279,GWP!$B$2:$B$13,0))</f>
        <v>25</v>
      </c>
      <c r="L2279" s="5">
        <f t="shared" si="71"/>
        <v>0</v>
      </c>
    </row>
    <row r="2280" spans="1:12" hidden="1" x14ac:dyDescent="0.35">
      <c r="A2280" t="s">
        <v>3910</v>
      </c>
      <c r="B2280" t="s">
        <v>5</v>
      </c>
      <c r="C2280" t="s">
        <v>1732</v>
      </c>
      <c r="D2280" t="s">
        <v>6936</v>
      </c>
      <c r="E2280" t="s">
        <v>1714</v>
      </c>
      <c r="H2280" t="str">
        <f>INDEX('Vensim Variables'!$B:$B,MATCH(EPS!$B2280,'Vensim Variables'!$A:$A,0))</f>
        <v>g pollutant</v>
      </c>
      <c r="I2280" t="str">
        <f t="shared" si="70"/>
        <v>N2O</v>
      </c>
      <c r="J2280">
        <f>INDEX(NoSettings!$C:$C,MATCH(EPS!$A2280,NoSettings!$A:$A,0))</f>
        <v>0</v>
      </c>
      <c r="K2280">
        <f>INDEX(GWP!$C$2:$C$13,MATCH(EPS!I2280,GWP!$B$2:$B$13,0))</f>
        <v>298</v>
      </c>
      <c r="L2280" s="5">
        <f t="shared" si="71"/>
        <v>0</v>
      </c>
    </row>
    <row r="2281" spans="1:12" hidden="1" x14ac:dyDescent="0.35">
      <c r="A2281" t="s">
        <v>3911</v>
      </c>
      <c r="B2281" t="s">
        <v>5</v>
      </c>
      <c r="C2281" t="s">
        <v>1732</v>
      </c>
      <c r="D2281" t="s">
        <v>6936</v>
      </c>
      <c r="E2281" t="s">
        <v>1715</v>
      </c>
      <c r="H2281" t="str">
        <f>INDEX('Vensim Variables'!$B:$B,MATCH(EPS!$B2281,'Vensim Variables'!$A:$A,0))</f>
        <v>g pollutant</v>
      </c>
      <c r="I2281" t="str">
        <f t="shared" si="70"/>
        <v>F gases</v>
      </c>
      <c r="J2281">
        <f>INDEX(NoSettings!$C:$C,MATCH(EPS!$A2281,NoSettings!$A:$A,0))</f>
        <v>0</v>
      </c>
      <c r="K2281">
        <f>INDEX(GWP!$C$2:$C$13,MATCH(EPS!I2281,GWP!$B$2:$B$13,0))</f>
        <v>1</v>
      </c>
      <c r="L2281" s="5">
        <f t="shared" si="71"/>
        <v>0</v>
      </c>
    </row>
    <row r="2282" spans="1:12" hidden="1" x14ac:dyDescent="0.35">
      <c r="A2282" t="s">
        <v>3912</v>
      </c>
      <c r="B2282" t="s">
        <v>5</v>
      </c>
      <c r="C2282" t="s">
        <v>1733</v>
      </c>
      <c r="D2282" t="s">
        <v>6912</v>
      </c>
      <c r="E2282" t="s">
        <v>1702</v>
      </c>
      <c r="H2282" t="str">
        <f>INDEX('Vensim Variables'!$B:$B,MATCH(EPS!$B2282,'Vensim Variables'!$A:$A,0))</f>
        <v>g pollutant</v>
      </c>
      <c r="I2282" t="str">
        <f t="shared" si="70"/>
        <v>CO2</v>
      </c>
      <c r="J2282">
        <f>INDEX(NoSettings!$C:$C,MATCH(EPS!$A2282,NoSettings!$A:$A,0))</f>
        <v>0</v>
      </c>
      <c r="K2282">
        <f>INDEX(GWP!$C$2:$C$13,MATCH(EPS!I2282,GWP!$B$2:$B$13,0))</f>
        <v>1</v>
      </c>
      <c r="L2282" s="5">
        <f t="shared" si="71"/>
        <v>0</v>
      </c>
    </row>
    <row r="2283" spans="1:12" hidden="1" x14ac:dyDescent="0.35">
      <c r="A2283" t="s">
        <v>3913</v>
      </c>
      <c r="B2283" t="s">
        <v>5</v>
      </c>
      <c r="C2283" t="s">
        <v>1733</v>
      </c>
      <c r="D2283" t="s">
        <v>6912</v>
      </c>
      <c r="E2283" t="s">
        <v>1705</v>
      </c>
      <c r="H2283" t="str">
        <f>INDEX('Vensim Variables'!$B:$B,MATCH(EPS!$B2283,'Vensim Variables'!$A:$A,0))</f>
        <v>g pollutant</v>
      </c>
      <c r="I2283" t="str">
        <f t="shared" si="70"/>
        <v>VOC</v>
      </c>
      <c r="J2283">
        <f>INDEX(NoSettings!$C:$C,MATCH(EPS!$A2283,NoSettings!$A:$A,0))</f>
        <v>0</v>
      </c>
      <c r="K2283">
        <f>INDEX(GWP!$C$2:$C$13,MATCH(EPS!I2283,GWP!$B$2:$B$13,0))</f>
        <v>0</v>
      </c>
      <c r="L2283" s="5">
        <f t="shared" si="71"/>
        <v>0</v>
      </c>
    </row>
    <row r="2284" spans="1:12" hidden="1" x14ac:dyDescent="0.35">
      <c r="A2284" t="s">
        <v>3914</v>
      </c>
      <c r="B2284" t="s">
        <v>5</v>
      </c>
      <c r="C2284" t="s">
        <v>1733</v>
      </c>
      <c r="D2284" t="s">
        <v>6912</v>
      </c>
      <c r="E2284" t="s">
        <v>1706</v>
      </c>
      <c r="H2284" t="str">
        <f>INDEX('Vensim Variables'!$B:$B,MATCH(EPS!$B2284,'Vensim Variables'!$A:$A,0))</f>
        <v>g pollutant</v>
      </c>
      <c r="I2284" t="str">
        <f t="shared" si="70"/>
        <v>CO</v>
      </c>
      <c r="J2284">
        <f>INDEX(NoSettings!$C:$C,MATCH(EPS!$A2284,NoSettings!$A:$A,0))</f>
        <v>0</v>
      </c>
      <c r="K2284">
        <f>INDEX(GWP!$C$2:$C$13,MATCH(EPS!I2284,GWP!$B$2:$B$13,0))</f>
        <v>0</v>
      </c>
      <c r="L2284" s="5">
        <f t="shared" si="71"/>
        <v>0</v>
      </c>
    </row>
    <row r="2285" spans="1:12" hidden="1" x14ac:dyDescent="0.35">
      <c r="A2285" t="s">
        <v>3915</v>
      </c>
      <c r="B2285" t="s">
        <v>5</v>
      </c>
      <c r="C2285" t="s">
        <v>1733</v>
      </c>
      <c r="D2285" t="s">
        <v>6912</v>
      </c>
      <c r="E2285" t="s">
        <v>1707</v>
      </c>
      <c r="H2285" t="str">
        <f>INDEX('Vensim Variables'!$B:$B,MATCH(EPS!$B2285,'Vensim Variables'!$A:$A,0))</f>
        <v>g pollutant</v>
      </c>
      <c r="I2285" t="str">
        <f t="shared" si="70"/>
        <v>NOx</v>
      </c>
      <c r="J2285">
        <f>INDEX(NoSettings!$C:$C,MATCH(EPS!$A2285,NoSettings!$A:$A,0))</f>
        <v>0</v>
      </c>
      <c r="K2285">
        <f>INDEX(GWP!$C$2:$C$13,MATCH(EPS!I2285,GWP!$B$2:$B$13,0))</f>
        <v>0</v>
      </c>
      <c r="L2285" s="5">
        <f t="shared" si="71"/>
        <v>0</v>
      </c>
    </row>
    <row r="2286" spans="1:12" hidden="1" x14ac:dyDescent="0.35">
      <c r="A2286" t="s">
        <v>3916</v>
      </c>
      <c r="B2286" t="s">
        <v>5</v>
      </c>
      <c r="C2286" t="s">
        <v>1733</v>
      </c>
      <c r="D2286" t="s">
        <v>6912</v>
      </c>
      <c r="E2286" t="s">
        <v>1708</v>
      </c>
      <c r="H2286" t="str">
        <f>INDEX('Vensim Variables'!$B:$B,MATCH(EPS!$B2286,'Vensim Variables'!$A:$A,0))</f>
        <v>g pollutant</v>
      </c>
      <c r="I2286" t="str">
        <f t="shared" si="70"/>
        <v>PM10</v>
      </c>
      <c r="J2286">
        <f>INDEX(NoSettings!$C:$C,MATCH(EPS!$A2286,NoSettings!$A:$A,0))</f>
        <v>0</v>
      </c>
      <c r="K2286">
        <f>INDEX(GWP!$C$2:$C$13,MATCH(EPS!I2286,GWP!$B$2:$B$13,0))</f>
        <v>0</v>
      </c>
      <c r="L2286" s="5">
        <f t="shared" si="71"/>
        <v>0</v>
      </c>
    </row>
    <row r="2287" spans="1:12" hidden="1" x14ac:dyDescent="0.35">
      <c r="A2287" t="s">
        <v>3917</v>
      </c>
      <c r="B2287" t="s">
        <v>5</v>
      </c>
      <c r="C2287" t="s">
        <v>1733</v>
      </c>
      <c r="D2287" t="s">
        <v>6912</v>
      </c>
      <c r="E2287" t="s">
        <v>1709</v>
      </c>
      <c r="H2287" t="str">
        <f>INDEX('Vensim Variables'!$B:$B,MATCH(EPS!$B2287,'Vensim Variables'!$A:$A,0))</f>
        <v>g pollutant</v>
      </c>
      <c r="I2287" t="str">
        <f t="shared" si="70"/>
        <v>PM25</v>
      </c>
      <c r="J2287">
        <f>INDEX(NoSettings!$C:$C,MATCH(EPS!$A2287,NoSettings!$A:$A,0))</f>
        <v>0</v>
      </c>
      <c r="K2287">
        <f>INDEX(GWP!$C$2:$C$13,MATCH(EPS!I2287,GWP!$B$2:$B$13,0))</f>
        <v>0</v>
      </c>
      <c r="L2287" s="5">
        <f t="shared" si="71"/>
        <v>0</v>
      </c>
    </row>
    <row r="2288" spans="1:12" hidden="1" x14ac:dyDescent="0.35">
      <c r="A2288" t="s">
        <v>3918</v>
      </c>
      <c r="B2288" t="s">
        <v>5</v>
      </c>
      <c r="C2288" t="s">
        <v>1733</v>
      </c>
      <c r="D2288" t="s">
        <v>6912</v>
      </c>
      <c r="E2288" t="s">
        <v>1710</v>
      </c>
      <c r="H2288" t="str">
        <f>INDEX('Vensim Variables'!$B:$B,MATCH(EPS!$B2288,'Vensim Variables'!$A:$A,0))</f>
        <v>g pollutant</v>
      </c>
      <c r="I2288" t="str">
        <f t="shared" si="70"/>
        <v>SOx</v>
      </c>
      <c r="J2288">
        <f>INDEX(NoSettings!$C:$C,MATCH(EPS!$A2288,NoSettings!$A:$A,0))</f>
        <v>0</v>
      </c>
      <c r="K2288">
        <f>INDEX(GWP!$C$2:$C$13,MATCH(EPS!I2288,GWP!$B$2:$B$13,0))</f>
        <v>0</v>
      </c>
      <c r="L2288" s="5">
        <f t="shared" si="71"/>
        <v>0</v>
      </c>
    </row>
    <row r="2289" spans="1:12" hidden="1" x14ac:dyDescent="0.35">
      <c r="A2289" t="s">
        <v>3919</v>
      </c>
      <c r="B2289" t="s">
        <v>5</v>
      </c>
      <c r="C2289" t="s">
        <v>1733</v>
      </c>
      <c r="D2289" t="s">
        <v>6912</v>
      </c>
      <c r="E2289" t="s">
        <v>1711</v>
      </c>
      <c r="H2289" t="str">
        <f>INDEX('Vensim Variables'!$B:$B,MATCH(EPS!$B2289,'Vensim Variables'!$A:$A,0))</f>
        <v>g pollutant</v>
      </c>
      <c r="I2289" t="str">
        <f t="shared" si="70"/>
        <v>BC</v>
      </c>
      <c r="J2289">
        <f>INDEX(NoSettings!$C:$C,MATCH(EPS!$A2289,NoSettings!$A:$A,0))</f>
        <v>0</v>
      </c>
      <c r="K2289">
        <f>INDEX(GWP!$C$2:$C$13,MATCH(EPS!I2289,GWP!$B$2:$B$13,0))</f>
        <v>0</v>
      </c>
      <c r="L2289" s="5">
        <f t="shared" si="71"/>
        <v>0</v>
      </c>
    </row>
    <row r="2290" spans="1:12" hidden="1" x14ac:dyDescent="0.35">
      <c r="A2290" t="s">
        <v>3920</v>
      </c>
      <c r="B2290" t="s">
        <v>5</v>
      </c>
      <c r="C2290" t="s">
        <v>1733</v>
      </c>
      <c r="D2290" t="s">
        <v>6912</v>
      </c>
      <c r="E2290" t="s">
        <v>1712</v>
      </c>
      <c r="H2290" t="str">
        <f>INDEX('Vensim Variables'!$B:$B,MATCH(EPS!$B2290,'Vensim Variables'!$A:$A,0))</f>
        <v>g pollutant</v>
      </c>
      <c r="I2290" t="str">
        <f t="shared" si="70"/>
        <v>OC</v>
      </c>
      <c r="J2290">
        <f>INDEX(NoSettings!$C:$C,MATCH(EPS!$A2290,NoSettings!$A:$A,0))</f>
        <v>0</v>
      </c>
      <c r="K2290">
        <f>INDEX(GWP!$C$2:$C$13,MATCH(EPS!I2290,GWP!$B$2:$B$13,0))</f>
        <v>0</v>
      </c>
      <c r="L2290" s="5">
        <f t="shared" si="71"/>
        <v>0</v>
      </c>
    </row>
    <row r="2291" spans="1:12" hidden="1" x14ac:dyDescent="0.35">
      <c r="A2291" t="s">
        <v>3921</v>
      </c>
      <c r="B2291" t="s">
        <v>5</v>
      </c>
      <c r="C2291" t="s">
        <v>1733</v>
      </c>
      <c r="D2291" t="s">
        <v>6912</v>
      </c>
      <c r="E2291" t="s">
        <v>1713</v>
      </c>
      <c r="H2291" t="str">
        <f>INDEX('Vensim Variables'!$B:$B,MATCH(EPS!$B2291,'Vensim Variables'!$A:$A,0))</f>
        <v>g pollutant</v>
      </c>
      <c r="I2291" t="str">
        <f t="shared" si="70"/>
        <v>CH4</v>
      </c>
      <c r="J2291">
        <f>INDEX(NoSettings!$C:$C,MATCH(EPS!$A2291,NoSettings!$A:$A,0))</f>
        <v>0</v>
      </c>
      <c r="K2291">
        <f>INDEX(GWP!$C$2:$C$13,MATCH(EPS!I2291,GWP!$B$2:$B$13,0))</f>
        <v>25</v>
      </c>
      <c r="L2291" s="5">
        <f t="shared" si="71"/>
        <v>0</v>
      </c>
    </row>
    <row r="2292" spans="1:12" hidden="1" x14ac:dyDescent="0.35">
      <c r="A2292" t="s">
        <v>3922</v>
      </c>
      <c r="B2292" t="s">
        <v>5</v>
      </c>
      <c r="C2292" t="s">
        <v>1733</v>
      </c>
      <c r="D2292" t="s">
        <v>6912</v>
      </c>
      <c r="E2292" t="s">
        <v>1714</v>
      </c>
      <c r="H2292" t="str">
        <f>INDEX('Vensim Variables'!$B:$B,MATCH(EPS!$B2292,'Vensim Variables'!$A:$A,0))</f>
        <v>g pollutant</v>
      </c>
      <c r="I2292" t="str">
        <f t="shared" si="70"/>
        <v>N2O</v>
      </c>
      <c r="J2292">
        <f>INDEX(NoSettings!$C:$C,MATCH(EPS!$A2292,NoSettings!$A:$A,0))</f>
        <v>0</v>
      </c>
      <c r="K2292">
        <f>INDEX(GWP!$C$2:$C$13,MATCH(EPS!I2292,GWP!$B$2:$B$13,0))</f>
        <v>298</v>
      </c>
      <c r="L2292" s="5">
        <f t="shared" si="71"/>
        <v>0</v>
      </c>
    </row>
    <row r="2293" spans="1:12" hidden="1" x14ac:dyDescent="0.35">
      <c r="A2293" t="s">
        <v>3923</v>
      </c>
      <c r="B2293" t="s">
        <v>5</v>
      </c>
      <c r="C2293" t="s">
        <v>1733</v>
      </c>
      <c r="D2293" t="s">
        <v>6912</v>
      </c>
      <c r="E2293" t="s">
        <v>1715</v>
      </c>
      <c r="H2293" t="str">
        <f>INDEX('Vensim Variables'!$B:$B,MATCH(EPS!$B2293,'Vensim Variables'!$A:$A,0))</f>
        <v>g pollutant</v>
      </c>
      <c r="I2293" t="str">
        <f t="shared" si="70"/>
        <v>F gases</v>
      </c>
      <c r="J2293">
        <f>INDEX(NoSettings!$C:$C,MATCH(EPS!$A2293,NoSettings!$A:$A,0))</f>
        <v>0</v>
      </c>
      <c r="K2293">
        <f>INDEX(GWP!$C$2:$C$13,MATCH(EPS!I2293,GWP!$B$2:$B$13,0))</f>
        <v>1</v>
      </c>
      <c r="L2293" s="5">
        <f t="shared" si="71"/>
        <v>0</v>
      </c>
    </row>
    <row r="2294" spans="1:12" hidden="1" x14ac:dyDescent="0.35">
      <c r="A2294" t="s">
        <v>3924</v>
      </c>
      <c r="B2294" t="s">
        <v>5</v>
      </c>
      <c r="C2294" t="s">
        <v>1733</v>
      </c>
      <c r="D2294" t="s">
        <v>6913</v>
      </c>
      <c r="E2294" t="s">
        <v>1702</v>
      </c>
      <c r="H2294" t="str">
        <f>INDEX('Vensim Variables'!$B:$B,MATCH(EPS!$B2294,'Vensim Variables'!$A:$A,0))</f>
        <v>g pollutant</v>
      </c>
      <c r="I2294" t="str">
        <f t="shared" si="70"/>
        <v>CO2</v>
      </c>
      <c r="J2294">
        <f>INDEX(NoSettings!$C:$C,MATCH(EPS!$A2294,NoSettings!$A:$A,0))</f>
        <v>0</v>
      </c>
      <c r="K2294">
        <f>INDEX(GWP!$C$2:$C$13,MATCH(EPS!I2294,GWP!$B$2:$B$13,0))</f>
        <v>1</v>
      </c>
      <c r="L2294" s="5">
        <f t="shared" si="71"/>
        <v>0</v>
      </c>
    </row>
    <row r="2295" spans="1:12" hidden="1" x14ac:dyDescent="0.35">
      <c r="A2295" t="s">
        <v>3925</v>
      </c>
      <c r="B2295" t="s">
        <v>5</v>
      </c>
      <c r="C2295" t="s">
        <v>1733</v>
      </c>
      <c r="D2295" t="s">
        <v>6913</v>
      </c>
      <c r="E2295" t="s">
        <v>1705</v>
      </c>
      <c r="H2295" t="str">
        <f>INDEX('Vensim Variables'!$B:$B,MATCH(EPS!$B2295,'Vensim Variables'!$A:$A,0))</f>
        <v>g pollutant</v>
      </c>
      <c r="I2295" t="str">
        <f t="shared" si="70"/>
        <v>VOC</v>
      </c>
      <c r="J2295">
        <f>INDEX(NoSettings!$C:$C,MATCH(EPS!$A2295,NoSettings!$A:$A,0))</f>
        <v>0</v>
      </c>
      <c r="K2295">
        <f>INDEX(GWP!$C$2:$C$13,MATCH(EPS!I2295,GWP!$B$2:$B$13,0))</f>
        <v>0</v>
      </c>
      <c r="L2295" s="5">
        <f t="shared" si="71"/>
        <v>0</v>
      </c>
    </row>
    <row r="2296" spans="1:12" hidden="1" x14ac:dyDescent="0.35">
      <c r="A2296" t="s">
        <v>3926</v>
      </c>
      <c r="B2296" t="s">
        <v>5</v>
      </c>
      <c r="C2296" t="s">
        <v>1733</v>
      </c>
      <c r="D2296" t="s">
        <v>6913</v>
      </c>
      <c r="E2296" t="s">
        <v>1706</v>
      </c>
      <c r="H2296" t="str">
        <f>INDEX('Vensim Variables'!$B:$B,MATCH(EPS!$B2296,'Vensim Variables'!$A:$A,0))</f>
        <v>g pollutant</v>
      </c>
      <c r="I2296" t="str">
        <f t="shared" si="70"/>
        <v>CO</v>
      </c>
      <c r="J2296">
        <f>INDEX(NoSettings!$C:$C,MATCH(EPS!$A2296,NoSettings!$A:$A,0))</f>
        <v>0</v>
      </c>
      <c r="K2296">
        <f>INDEX(GWP!$C$2:$C$13,MATCH(EPS!I2296,GWP!$B$2:$B$13,0))</f>
        <v>0</v>
      </c>
      <c r="L2296" s="5">
        <f t="shared" si="71"/>
        <v>0</v>
      </c>
    </row>
    <row r="2297" spans="1:12" hidden="1" x14ac:dyDescent="0.35">
      <c r="A2297" t="s">
        <v>3927</v>
      </c>
      <c r="B2297" t="s">
        <v>5</v>
      </c>
      <c r="C2297" t="s">
        <v>1733</v>
      </c>
      <c r="D2297" t="s">
        <v>6913</v>
      </c>
      <c r="E2297" t="s">
        <v>1707</v>
      </c>
      <c r="H2297" t="str">
        <f>INDEX('Vensim Variables'!$B:$B,MATCH(EPS!$B2297,'Vensim Variables'!$A:$A,0))</f>
        <v>g pollutant</v>
      </c>
      <c r="I2297" t="str">
        <f t="shared" si="70"/>
        <v>NOx</v>
      </c>
      <c r="J2297">
        <f>INDEX(NoSettings!$C:$C,MATCH(EPS!$A2297,NoSettings!$A:$A,0))</f>
        <v>0</v>
      </c>
      <c r="K2297">
        <f>INDEX(GWP!$C$2:$C$13,MATCH(EPS!I2297,GWP!$B$2:$B$13,0))</f>
        <v>0</v>
      </c>
      <c r="L2297" s="5">
        <f t="shared" si="71"/>
        <v>0</v>
      </c>
    </row>
    <row r="2298" spans="1:12" hidden="1" x14ac:dyDescent="0.35">
      <c r="A2298" t="s">
        <v>3928</v>
      </c>
      <c r="B2298" t="s">
        <v>5</v>
      </c>
      <c r="C2298" t="s">
        <v>1733</v>
      </c>
      <c r="D2298" t="s">
        <v>6913</v>
      </c>
      <c r="E2298" t="s">
        <v>1708</v>
      </c>
      <c r="H2298" t="str">
        <f>INDEX('Vensim Variables'!$B:$B,MATCH(EPS!$B2298,'Vensim Variables'!$A:$A,0))</f>
        <v>g pollutant</v>
      </c>
      <c r="I2298" t="str">
        <f t="shared" si="70"/>
        <v>PM10</v>
      </c>
      <c r="J2298">
        <f>INDEX(NoSettings!$C:$C,MATCH(EPS!$A2298,NoSettings!$A:$A,0))</f>
        <v>0</v>
      </c>
      <c r="K2298">
        <f>INDEX(GWP!$C$2:$C$13,MATCH(EPS!I2298,GWP!$B$2:$B$13,0))</f>
        <v>0</v>
      </c>
      <c r="L2298" s="5">
        <f t="shared" si="71"/>
        <v>0</v>
      </c>
    </row>
    <row r="2299" spans="1:12" hidden="1" x14ac:dyDescent="0.35">
      <c r="A2299" t="s">
        <v>3929</v>
      </c>
      <c r="B2299" t="s">
        <v>5</v>
      </c>
      <c r="C2299" t="s">
        <v>1733</v>
      </c>
      <c r="D2299" t="s">
        <v>6913</v>
      </c>
      <c r="E2299" t="s">
        <v>1709</v>
      </c>
      <c r="H2299" t="str">
        <f>INDEX('Vensim Variables'!$B:$B,MATCH(EPS!$B2299,'Vensim Variables'!$A:$A,0))</f>
        <v>g pollutant</v>
      </c>
      <c r="I2299" t="str">
        <f t="shared" si="70"/>
        <v>PM25</v>
      </c>
      <c r="J2299">
        <f>INDEX(NoSettings!$C:$C,MATCH(EPS!$A2299,NoSettings!$A:$A,0))</f>
        <v>0</v>
      </c>
      <c r="K2299">
        <f>INDEX(GWP!$C$2:$C$13,MATCH(EPS!I2299,GWP!$B$2:$B$13,0))</f>
        <v>0</v>
      </c>
      <c r="L2299" s="5">
        <f t="shared" si="71"/>
        <v>0</v>
      </c>
    </row>
    <row r="2300" spans="1:12" hidden="1" x14ac:dyDescent="0.35">
      <c r="A2300" t="s">
        <v>3930</v>
      </c>
      <c r="B2300" t="s">
        <v>5</v>
      </c>
      <c r="C2300" t="s">
        <v>1733</v>
      </c>
      <c r="D2300" t="s">
        <v>6913</v>
      </c>
      <c r="E2300" t="s">
        <v>1710</v>
      </c>
      <c r="H2300" t="str">
        <f>INDEX('Vensim Variables'!$B:$B,MATCH(EPS!$B2300,'Vensim Variables'!$A:$A,0))</f>
        <v>g pollutant</v>
      </c>
      <c r="I2300" t="str">
        <f t="shared" si="70"/>
        <v>SOx</v>
      </c>
      <c r="J2300">
        <f>INDEX(NoSettings!$C:$C,MATCH(EPS!$A2300,NoSettings!$A:$A,0))</f>
        <v>0</v>
      </c>
      <c r="K2300">
        <f>INDEX(GWP!$C$2:$C$13,MATCH(EPS!I2300,GWP!$B$2:$B$13,0))</f>
        <v>0</v>
      </c>
      <c r="L2300" s="5">
        <f t="shared" si="71"/>
        <v>0</v>
      </c>
    </row>
    <row r="2301" spans="1:12" hidden="1" x14ac:dyDescent="0.35">
      <c r="A2301" t="s">
        <v>3931</v>
      </c>
      <c r="B2301" t="s">
        <v>5</v>
      </c>
      <c r="C2301" t="s">
        <v>1733</v>
      </c>
      <c r="D2301" t="s">
        <v>6913</v>
      </c>
      <c r="E2301" t="s">
        <v>1711</v>
      </c>
      <c r="H2301" t="str">
        <f>INDEX('Vensim Variables'!$B:$B,MATCH(EPS!$B2301,'Vensim Variables'!$A:$A,0))</f>
        <v>g pollutant</v>
      </c>
      <c r="I2301" t="str">
        <f t="shared" si="70"/>
        <v>BC</v>
      </c>
      <c r="J2301">
        <f>INDEX(NoSettings!$C:$C,MATCH(EPS!$A2301,NoSettings!$A:$A,0))</f>
        <v>0</v>
      </c>
      <c r="K2301">
        <f>INDEX(GWP!$C$2:$C$13,MATCH(EPS!I2301,GWP!$B$2:$B$13,0))</f>
        <v>0</v>
      </c>
      <c r="L2301" s="5">
        <f t="shared" si="71"/>
        <v>0</v>
      </c>
    </row>
    <row r="2302" spans="1:12" hidden="1" x14ac:dyDescent="0.35">
      <c r="A2302" t="s">
        <v>3932</v>
      </c>
      <c r="B2302" t="s">
        <v>5</v>
      </c>
      <c r="C2302" t="s">
        <v>1733</v>
      </c>
      <c r="D2302" t="s">
        <v>6913</v>
      </c>
      <c r="E2302" t="s">
        <v>1712</v>
      </c>
      <c r="H2302" t="str">
        <f>INDEX('Vensim Variables'!$B:$B,MATCH(EPS!$B2302,'Vensim Variables'!$A:$A,0))</f>
        <v>g pollutant</v>
      </c>
      <c r="I2302" t="str">
        <f t="shared" si="70"/>
        <v>OC</v>
      </c>
      <c r="J2302">
        <f>INDEX(NoSettings!$C:$C,MATCH(EPS!$A2302,NoSettings!$A:$A,0))</f>
        <v>0</v>
      </c>
      <c r="K2302">
        <f>INDEX(GWP!$C$2:$C$13,MATCH(EPS!I2302,GWP!$B$2:$B$13,0))</f>
        <v>0</v>
      </c>
      <c r="L2302" s="5">
        <f t="shared" si="71"/>
        <v>0</v>
      </c>
    </row>
    <row r="2303" spans="1:12" hidden="1" x14ac:dyDescent="0.35">
      <c r="A2303" t="s">
        <v>3933</v>
      </c>
      <c r="B2303" t="s">
        <v>5</v>
      </c>
      <c r="C2303" t="s">
        <v>1733</v>
      </c>
      <c r="D2303" t="s">
        <v>6913</v>
      </c>
      <c r="E2303" t="s">
        <v>1713</v>
      </c>
      <c r="H2303" t="str">
        <f>INDEX('Vensim Variables'!$B:$B,MATCH(EPS!$B2303,'Vensim Variables'!$A:$A,0))</f>
        <v>g pollutant</v>
      </c>
      <c r="I2303" t="str">
        <f t="shared" si="70"/>
        <v>CH4</v>
      </c>
      <c r="J2303">
        <f>INDEX(NoSettings!$C:$C,MATCH(EPS!$A2303,NoSettings!$A:$A,0))</f>
        <v>0</v>
      </c>
      <c r="K2303">
        <f>INDEX(GWP!$C$2:$C$13,MATCH(EPS!I2303,GWP!$B$2:$B$13,0))</f>
        <v>25</v>
      </c>
      <c r="L2303" s="5">
        <f t="shared" si="71"/>
        <v>0</v>
      </c>
    </row>
    <row r="2304" spans="1:12" hidden="1" x14ac:dyDescent="0.35">
      <c r="A2304" t="s">
        <v>3934</v>
      </c>
      <c r="B2304" t="s">
        <v>5</v>
      </c>
      <c r="C2304" t="s">
        <v>1733</v>
      </c>
      <c r="D2304" t="s">
        <v>6913</v>
      </c>
      <c r="E2304" t="s">
        <v>1714</v>
      </c>
      <c r="H2304" t="str">
        <f>INDEX('Vensim Variables'!$B:$B,MATCH(EPS!$B2304,'Vensim Variables'!$A:$A,0))</f>
        <v>g pollutant</v>
      </c>
      <c r="I2304" t="str">
        <f t="shared" si="70"/>
        <v>N2O</v>
      </c>
      <c r="J2304">
        <f>INDEX(NoSettings!$C:$C,MATCH(EPS!$A2304,NoSettings!$A:$A,0))</f>
        <v>0</v>
      </c>
      <c r="K2304">
        <f>INDEX(GWP!$C$2:$C$13,MATCH(EPS!I2304,GWP!$B$2:$B$13,0))</f>
        <v>298</v>
      </c>
      <c r="L2304" s="5">
        <f t="shared" si="71"/>
        <v>0</v>
      </c>
    </row>
    <row r="2305" spans="1:12" hidden="1" x14ac:dyDescent="0.35">
      <c r="A2305" t="s">
        <v>3935</v>
      </c>
      <c r="B2305" t="s">
        <v>5</v>
      </c>
      <c r="C2305" t="s">
        <v>1733</v>
      </c>
      <c r="D2305" t="s">
        <v>6913</v>
      </c>
      <c r="E2305" t="s">
        <v>1715</v>
      </c>
      <c r="H2305" t="str">
        <f>INDEX('Vensim Variables'!$B:$B,MATCH(EPS!$B2305,'Vensim Variables'!$A:$A,0))</f>
        <v>g pollutant</v>
      </c>
      <c r="I2305" t="str">
        <f t="shared" si="70"/>
        <v>F gases</v>
      </c>
      <c r="J2305">
        <f>INDEX(NoSettings!$C:$C,MATCH(EPS!$A2305,NoSettings!$A:$A,0))</f>
        <v>0</v>
      </c>
      <c r="K2305">
        <f>INDEX(GWP!$C$2:$C$13,MATCH(EPS!I2305,GWP!$B$2:$B$13,0))</f>
        <v>1</v>
      </c>
      <c r="L2305" s="5">
        <f t="shared" si="71"/>
        <v>0</v>
      </c>
    </row>
    <row r="2306" spans="1:12" hidden="1" x14ac:dyDescent="0.35">
      <c r="A2306" t="s">
        <v>3936</v>
      </c>
      <c r="B2306" t="s">
        <v>5</v>
      </c>
      <c r="C2306" t="s">
        <v>1733</v>
      </c>
      <c r="D2306" t="s">
        <v>6914</v>
      </c>
      <c r="E2306" t="s">
        <v>1702</v>
      </c>
      <c r="H2306" t="str">
        <f>INDEX('Vensim Variables'!$B:$B,MATCH(EPS!$B2306,'Vensim Variables'!$A:$A,0))</f>
        <v>g pollutant</v>
      </c>
      <c r="I2306" t="str">
        <f t="shared" si="70"/>
        <v>CO2</v>
      </c>
      <c r="J2306">
        <f>INDEX(NoSettings!$C:$C,MATCH(EPS!$A2306,NoSettings!$A:$A,0))</f>
        <v>18460700000</v>
      </c>
      <c r="K2306">
        <f>INDEX(GWP!$C$2:$C$13,MATCH(EPS!I2306,GWP!$B$2:$B$13,0))</f>
        <v>1</v>
      </c>
      <c r="L2306" s="5">
        <f t="shared" si="71"/>
        <v>1.84607E-2</v>
      </c>
    </row>
    <row r="2307" spans="1:12" hidden="1" x14ac:dyDescent="0.35">
      <c r="A2307" t="s">
        <v>3937</v>
      </c>
      <c r="B2307" t="s">
        <v>5</v>
      </c>
      <c r="C2307" t="s">
        <v>1733</v>
      </c>
      <c r="D2307" t="s">
        <v>6914</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204360</v>
      </c>
      <c r="K2307">
        <f>INDEX(GWP!$C$2:$C$13,MATCH(EPS!I2307,GWP!$B$2:$B$13,0))</f>
        <v>0</v>
      </c>
      <c r="L2307" s="5">
        <f t="shared" ref="L2307:L2370" si="73">IF(H2307="g pollutant",K2307*J2307/10^12,IF(H2307="MMTCO2e",J2307,IF(H2307="MWh",J2307,0)))</f>
        <v>0</v>
      </c>
    </row>
    <row r="2308" spans="1:12" hidden="1" x14ac:dyDescent="0.35">
      <c r="A2308" t="s">
        <v>3938</v>
      </c>
      <c r="B2308" t="s">
        <v>5</v>
      </c>
      <c r="C2308" t="s">
        <v>1733</v>
      </c>
      <c r="D2308" t="s">
        <v>6914</v>
      </c>
      <c r="E2308" t="s">
        <v>1706</v>
      </c>
      <c r="H2308" t="str">
        <f>INDEX('Vensim Variables'!$B:$B,MATCH(EPS!$B2308,'Vensim Variables'!$A:$A,0))</f>
        <v>g pollutant</v>
      </c>
      <c r="I2308" t="str">
        <f t="shared" si="72"/>
        <v>CO</v>
      </c>
      <c r="J2308">
        <f>INDEX(NoSettings!$C:$C,MATCH(EPS!$A2308,NoSettings!$A:$A,0))</f>
        <v>9094610</v>
      </c>
      <c r="K2308">
        <f>INDEX(GWP!$C$2:$C$13,MATCH(EPS!I2308,GWP!$B$2:$B$13,0))</f>
        <v>0</v>
      </c>
      <c r="L2308" s="5">
        <f t="shared" si="73"/>
        <v>0</v>
      </c>
    </row>
    <row r="2309" spans="1:12" hidden="1" x14ac:dyDescent="0.35">
      <c r="A2309" t="s">
        <v>3939</v>
      </c>
      <c r="B2309" t="s">
        <v>5</v>
      </c>
      <c r="C2309" t="s">
        <v>1733</v>
      </c>
      <c r="D2309" t="s">
        <v>6914</v>
      </c>
      <c r="E2309" t="s">
        <v>1707</v>
      </c>
      <c r="H2309" t="str">
        <f>INDEX('Vensim Variables'!$B:$B,MATCH(EPS!$B2309,'Vensim Variables'!$A:$A,0))</f>
        <v>g pollutant</v>
      </c>
      <c r="I2309" t="str">
        <f t="shared" si="72"/>
        <v>NOx</v>
      </c>
      <c r="J2309">
        <f>INDEX(NoSettings!$C:$C,MATCH(EPS!$A2309,NoSettings!$A:$A,0))</f>
        <v>25405200</v>
      </c>
      <c r="K2309">
        <f>INDEX(GWP!$C$2:$C$13,MATCH(EPS!I2309,GWP!$B$2:$B$13,0))</f>
        <v>0</v>
      </c>
      <c r="L2309" s="5">
        <f t="shared" si="73"/>
        <v>0</v>
      </c>
    </row>
    <row r="2310" spans="1:12" hidden="1" x14ac:dyDescent="0.35">
      <c r="A2310" t="s">
        <v>3940</v>
      </c>
      <c r="B2310" t="s">
        <v>5</v>
      </c>
      <c r="C2310" t="s">
        <v>1733</v>
      </c>
      <c r="D2310" t="s">
        <v>6914</v>
      </c>
      <c r="E2310" t="s">
        <v>1708</v>
      </c>
      <c r="H2310" t="str">
        <f>INDEX('Vensim Variables'!$B:$B,MATCH(EPS!$B2310,'Vensim Variables'!$A:$A,0))</f>
        <v>g pollutant</v>
      </c>
      <c r="I2310" t="str">
        <f t="shared" si="72"/>
        <v>PM10</v>
      </c>
      <c r="J2310">
        <f>INDEX(NoSettings!$C:$C,MATCH(EPS!$A2310,NoSettings!$A:$A,0))</f>
        <v>13821400</v>
      </c>
      <c r="K2310">
        <f>INDEX(GWP!$C$2:$C$13,MATCH(EPS!I2310,GWP!$B$2:$B$13,0))</f>
        <v>0</v>
      </c>
      <c r="L2310" s="5">
        <f t="shared" si="73"/>
        <v>0</v>
      </c>
    </row>
    <row r="2311" spans="1:12" hidden="1" x14ac:dyDescent="0.35">
      <c r="A2311" t="s">
        <v>3941</v>
      </c>
      <c r="B2311" t="s">
        <v>5</v>
      </c>
      <c r="C2311" t="s">
        <v>1733</v>
      </c>
      <c r="D2311" t="s">
        <v>6914</v>
      </c>
      <c r="E2311" t="s">
        <v>1709</v>
      </c>
      <c r="H2311" t="str">
        <f>INDEX('Vensim Variables'!$B:$B,MATCH(EPS!$B2311,'Vensim Variables'!$A:$A,0))</f>
        <v>g pollutant</v>
      </c>
      <c r="I2311" t="str">
        <f t="shared" si="72"/>
        <v>PM25</v>
      </c>
      <c r="J2311">
        <f>INDEX(NoSettings!$C:$C,MATCH(EPS!$A2311,NoSettings!$A:$A,0))</f>
        <v>3334890</v>
      </c>
      <c r="K2311">
        <f>INDEX(GWP!$C$2:$C$13,MATCH(EPS!I2311,GWP!$B$2:$B$13,0))</f>
        <v>0</v>
      </c>
      <c r="L2311" s="5">
        <f t="shared" si="73"/>
        <v>0</v>
      </c>
    </row>
    <row r="2312" spans="1:12" hidden="1" x14ac:dyDescent="0.35">
      <c r="A2312" t="s">
        <v>3942</v>
      </c>
      <c r="B2312" t="s">
        <v>5</v>
      </c>
      <c r="C2312" t="s">
        <v>1733</v>
      </c>
      <c r="D2312" t="s">
        <v>6914</v>
      </c>
      <c r="E2312" t="s">
        <v>1710</v>
      </c>
      <c r="H2312" t="str">
        <f>INDEX('Vensim Variables'!$B:$B,MATCH(EPS!$B2312,'Vensim Variables'!$A:$A,0))</f>
        <v>g pollutant</v>
      </c>
      <c r="I2312" t="str">
        <f t="shared" si="72"/>
        <v>SOx</v>
      </c>
      <c r="J2312">
        <f>INDEX(NoSettings!$C:$C,MATCH(EPS!$A2312,NoSettings!$A:$A,0))</f>
        <v>61156300</v>
      </c>
      <c r="K2312">
        <f>INDEX(GWP!$C$2:$C$13,MATCH(EPS!I2312,GWP!$B$2:$B$13,0))</f>
        <v>0</v>
      </c>
      <c r="L2312" s="5">
        <f t="shared" si="73"/>
        <v>0</v>
      </c>
    </row>
    <row r="2313" spans="1:12" hidden="1" x14ac:dyDescent="0.35">
      <c r="A2313" t="s">
        <v>3943</v>
      </c>
      <c r="B2313" t="s">
        <v>5</v>
      </c>
      <c r="C2313" t="s">
        <v>1733</v>
      </c>
      <c r="D2313" t="s">
        <v>6914</v>
      </c>
      <c r="E2313" t="s">
        <v>1711</v>
      </c>
      <c r="H2313" t="str">
        <f>INDEX('Vensim Variables'!$B:$B,MATCH(EPS!$B2313,'Vensim Variables'!$A:$A,0))</f>
        <v>g pollutant</v>
      </c>
      <c r="I2313" t="str">
        <f t="shared" si="72"/>
        <v>BC</v>
      </c>
      <c r="J2313">
        <f>INDEX(NoSettings!$C:$C,MATCH(EPS!$A2313,NoSettings!$A:$A,0))</f>
        <v>142545</v>
      </c>
      <c r="K2313">
        <f>INDEX(GWP!$C$2:$C$13,MATCH(EPS!I2313,GWP!$B$2:$B$13,0))</f>
        <v>0</v>
      </c>
      <c r="L2313" s="5">
        <f t="shared" si="73"/>
        <v>0</v>
      </c>
    </row>
    <row r="2314" spans="1:12" hidden="1" x14ac:dyDescent="0.35">
      <c r="A2314" t="s">
        <v>3944</v>
      </c>
      <c r="B2314" t="s">
        <v>5</v>
      </c>
      <c r="C2314" t="s">
        <v>1733</v>
      </c>
      <c r="D2314" t="s">
        <v>6914</v>
      </c>
      <c r="E2314" t="s">
        <v>1712</v>
      </c>
      <c r="H2314" t="str">
        <f>INDEX('Vensim Variables'!$B:$B,MATCH(EPS!$B2314,'Vensim Variables'!$A:$A,0))</f>
        <v>g pollutant</v>
      </c>
      <c r="I2314" t="str">
        <f t="shared" si="72"/>
        <v>OC</v>
      </c>
      <c r="J2314">
        <f>INDEX(NoSettings!$C:$C,MATCH(EPS!$A2314,NoSettings!$A:$A,0))</f>
        <v>106860</v>
      </c>
      <c r="K2314">
        <f>INDEX(GWP!$C$2:$C$13,MATCH(EPS!I2314,GWP!$B$2:$B$13,0))</f>
        <v>0</v>
      </c>
      <c r="L2314" s="5">
        <f t="shared" si="73"/>
        <v>0</v>
      </c>
    </row>
    <row r="2315" spans="1:12" hidden="1" x14ac:dyDescent="0.35">
      <c r="A2315" t="s">
        <v>3945</v>
      </c>
      <c r="B2315" t="s">
        <v>5</v>
      </c>
      <c r="C2315" t="s">
        <v>1733</v>
      </c>
      <c r="D2315" t="s">
        <v>6914</v>
      </c>
      <c r="E2315" t="s">
        <v>1713</v>
      </c>
      <c r="H2315" t="str">
        <f>INDEX('Vensim Variables'!$B:$B,MATCH(EPS!$B2315,'Vensim Variables'!$A:$A,0))</f>
        <v>g pollutant</v>
      </c>
      <c r="I2315" t="str">
        <f t="shared" si="72"/>
        <v>CH4</v>
      </c>
      <c r="J2315">
        <f>INDEX(NoSettings!$C:$C,MATCH(EPS!$A2315,NoSettings!$A:$A,0))</f>
        <v>2145000</v>
      </c>
      <c r="K2315">
        <f>INDEX(GWP!$C$2:$C$13,MATCH(EPS!I2315,GWP!$B$2:$B$13,0))</f>
        <v>25</v>
      </c>
      <c r="L2315" s="5">
        <f t="shared" si="73"/>
        <v>5.3625000000000002E-5</v>
      </c>
    </row>
    <row r="2316" spans="1:12" hidden="1" x14ac:dyDescent="0.35">
      <c r="A2316" t="s">
        <v>3946</v>
      </c>
      <c r="B2316" t="s">
        <v>5</v>
      </c>
      <c r="C2316" t="s">
        <v>1733</v>
      </c>
      <c r="D2316" t="s">
        <v>6914</v>
      </c>
      <c r="E2316" t="s">
        <v>1714</v>
      </c>
      <c r="H2316" t="str">
        <f>INDEX('Vensim Variables'!$B:$B,MATCH(EPS!$B2316,'Vensim Variables'!$A:$A,0))</f>
        <v>g pollutant</v>
      </c>
      <c r="I2316" t="str">
        <f t="shared" si="72"/>
        <v>N2O</v>
      </c>
      <c r="J2316">
        <f>INDEX(NoSettings!$C:$C,MATCH(EPS!$A2316,NoSettings!$A:$A,0))</f>
        <v>312000</v>
      </c>
      <c r="K2316">
        <f>INDEX(GWP!$C$2:$C$13,MATCH(EPS!I2316,GWP!$B$2:$B$13,0))</f>
        <v>298</v>
      </c>
      <c r="L2316" s="5">
        <f t="shared" si="73"/>
        <v>9.2975999999999999E-5</v>
      </c>
    </row>
    <row r="2317" spans="1:12" hidden="1" x14ac:dyDescent="0.35">
      <c r="A2317" t="s">
        <v>3947</v>
      </c>
      <c r="B2317" t="s">
        <v>5</v>
      </c>
      <c r="C2317" t="s">
        <v>1733</v>
      </c>
      <c r="D2317" t="s">
        <v>6914</v>
      </c>
      <c r="E2317" t="s">
        <v>1715</v>
      </c>
      <c r="H2317" t="str">
        <f>INDEX('Vensim Variables'!$B:$B,MATCH(EPS!$B2317,'Vensim Variables'!$A:$A,0))</f>
        <v>g pollutant</v>
      </c>
      <c r="I2317" t="str">
        <f t="shared" si="72"/>
        <v>F gases</v>
      </c>
      <c r="J2317">
        <f>INDEX(NoSettings!$C:$C,MATCH(EPS!$A2317,NoSettings!$A:$A,0))</f>
        <v>0</v>
      </c>
      <c r="K2317">
        <f>INDEX(GWP!$C$2:$C$13,MATCH(EPS!I2317,GWP!$B$2:$B$13,0))</f>
        <v>1</v>
      </c>
      <c r="L2317" s="5">
        <f t="shared" si="73"/>
        <v>0</v>
      </c>
    </row>
    <row r="2318" spans="1:12" hidden="1" x14ac:dyDescent="0.35">
      <c r="A2318" t="s">
        <v>3948</v>
      </c>
      <c r="B2318" t="s">
        <v>5</v>
      </c>
      <c r="C2318" t="s">
        <v>1733</v>
      </c>
      <c r="D2318" t="s">
        <v>6915</v>
      </c>
      <c r="E2318" t="s">
        <v>1702</v>
      </c>
      <c r="H2318" t="str">
        <f>INDEX('Vensim Variables'!$B:$B,MATCH(EPS!$B2318,'Vensim Variables'!$A:$A,0))</f>
        <v>g pollutant</v>
      </c>
      <c r="I2318" t="str">
        <f t="shared" si="72"/>
        <v>CO2</v>
      </c>
      <c r="J2318">
        <f>INDEX(NoSettings!$C:$C,MATCH(EPS!$A2318,NoSettings!$A:$A,0))</f>
        <v>2104890000000</v>
      </c>
      <c r="K2318">
        <f>INDEX(GWP!$C$2:$C$13,MATCH(EPS!I2318,GWP!$B$2:$B$13,0))</f>
        <v>1</v>
      </c>
      <c r="L2318" s="5">
        <f t="shared" si="73"/>
        <v>2.1048900000000001</v>
      </c>
    </row>
    <row r="2319" spans="1:12" hidden="1" x14ac:dyDescent="0.35">
      <c r="A2319" t="s">
        <v>3949</v>
      </c>
      <c r="B2319" t="s">
        <v>5</v>
      </c>
      <c r="C2319" t="s">
        <v>1733</v>
      </c>
      <c r="D2319" t="s">
        <v>6915</v>
      </c>
      <c r="E2319" t="s">
        <v>1705</v>
      </c>
      <c r="H2319" t="str">
        <f>INDEX('Vensim Variables'!$B:$B,MATCH(EPS!$B2319,'Vensim Variables'!$A:$A,0))</f>
        <v>g pollutant</v>
      </c>
      <c r="I2319" t="str">
        <f t="shared" si="72"/>
        <v>VOC</v>
      </c>
      <c r="J2319">
        <f>INDEX(NoSettings!$C:$C,MATCH(EPS!$A2319,NoSettings!$A:$A,0))</f>
        <v>23301200</v>
      </c>
      <c r="K2319">
        <f>INDEX(GWP!$C$2:$C$13,MATCH(EPS!I2319,GWP!$B$2:$B$13,0))</f>
        <v>0</v>
      </c>
      <c r="L2319" s="5">
        <f t="shared" si="73"/>
        <v>0</v>
      </c>
    </row>
    <row r="2320" spans="1:12" hidden="1" x14ac:dyDescent="0.35">
      <c r="A2320" t="s">
        <v>3950</v>
      </c>
      <c r="B2320" t="s">
        <v>5</v>
      </c>
      <c r="C2320" t="s">
        <v>1733</v>
      </c>
      <c r="D2320" t="s">
        <v>6915</v>
      </c>
      <c r="E2320" t="s">
        <v>1706</v>
      </c>
      <c r="H2320" t="str">
        <f>INDEX('Vensim Variables'!$B:$B,MATCH(EPS!$B2320,'Vensim Variables'!$A:$A,0))</f>
        <v>g pollutant</v>
      </c>
      <c r="I2320" t="str">
        <f t="shared" si="72"/>
        <v>CO</v>
      </c>
      <c r="J2320">
        <f>INDEX(NoSettings!$C:$C,MATCH(EPS!$A2320,NoSettings!$A:$A,0))</f>
        <v>1036970000</v>
      </c>
      <c r="K2320">
        <f>INDEX(GWP!$C$2:$C$13,MATCH(EPS!I2320,GWP!$B$2:$B$13,0))</f>
        <v>0</v>
      </c>
      <c r="L2320" s="5">
        <f t="shared" si="73"/>
        <v>0</v>
      </c>
    </row>
    <row r="2321" spans="1:12" hidden="1" x14ac:dyDescent="0.35">
      <c r="A2321" t="s">
        <v>3951</v>
      </c>
      <c r="B2321" t="s">
        <v>5</v>
      </c>
      <c r="C2321" t="s">
        <v>1733</v>
      </c>
      <c r="D2321" t="s">
        <v>6915</v>
      </c>
      <c r="E2321" t="s">
        <v>1707</v>
      </c>
      <c r="H2321" t="str">
        <f>INDEX('Vensim Variables'!$B:$B,MATCH(EPS!$B2321,'Vensim Variables'!$A:$A,0))</f>
        <v>g pollutant</v>
      </c>
      <c r="I2321" t="str">
        <f t="shared" si="72"/>
        <v>NOx</v>
      </c>
      <c r="J2321">
        <f>INDEX(NoSettings!$C:$C,MATCH(EPS!$A2321,NoSettings!$A:$A,0))</f>
        <v>2896710000</v>
      </c>
      <c r="K2321">
        <f>INDEX(GWP!$C$2:$C$13,MATCH(EPS!I2321,GWP!$B$2:$B$13,0))</f>
        <v>0</v>
      </c>
      <c r="L2321" s="5">
        <f t="shared" si="73"/>
        <v>0</v>
      </c>
    </row>
    <row r="2322" spans="1:12" hidden="1" x14ac:dyDescent="0.35">
      <c r="A2322" t="s">
        <v>3952</v>
      </c>
      <c r="B2322" t="s">
        <v>5</v>
      </c>
      <c r="C2322" t="s">
        <v>1733</v>
      </c>
      <c r="D2322" t="s">
        <v>6915</v>
      </c>
      <c r="E2322" t="s">
        <v>1708</v>
      </c>
      <c r="H2322" t="str">
        <f>INDEX('Vensim Variables'!$B:$B,MATCH(EPS!$B2322,'Vensim Variables'!$A:$A,0))</f>
        <v>g pollutant</v>
      </c>
      <c r="I2322" t="str">
        <f t="shared" si="72"/>
        <v>PM10</v>
      </c>
      <c r="J2322">
        <f>INDEX(NoSettings!$C:$C,MATCH(EPS!$A2322,NoSettings!$A:$A,0))</f>
        <v>1575920000</v>
      </c>
      <c r="K2322">
        <f>INDEX(GWP!$C$2:$C$13,MATCH(EPS!I2322,GWP!$B$2:$B$13,0))</f>
        <v>0</v>
      </c>
      <c r="L2322" s="5">
        <f t="shared" si="73"/>
        <v>0</v>
      </c>
    </row>
    <row r="2323" spans="1:12" hidden="1" x14ac:dyDescent="0.35">
      <c r="A2323" t="s">
        <v>3953</v>
      </c>
      <c r="B2323" t="s">
        <v>5</v>
      </c>
      <c r="C2323" t="s">
        <v>1733</v>
      </c>
      <c r="D2323" t="s">
        <v>6915</v>
      </c>
      <c r="E2323" t="s">
        <v>1709</v>
      </c>
      <c r="H2323" t="str">
        <f>INDEX('Vensim Variables'!$B:$B,MATCH(EPS!$B2323,'Vensim Variables'!$A:$A,0))</f>
        <v>g pollutant</v>
      </c>
      <c r="I2323" t="str">
        <f t="shared" si="72"/>
        <v>PM25</v>
      </c>
      <c r="J2323">
        <f>INDEX(NoSettings!$C:$C,MATCH(EPS!$A2323,NoSettings!$A:$A,0))</f>
        <v>380246000</v>
      </c>
      <c r="K2323">
        <f>INDEX(GWP!$C$2:$C$13,MATCH(EPS!I2323,GWP!$B$2:$B$13,0))</f>
        <v>0</v>
      </c>
      <c r="L2323" s="5">
        <f t="shared" si="73"/>
        <v>0</v>
      </c>
    </row>
    <row r="2324" spans="1:12" hidden="1" x14ac:dyDescent="0.35">
      <c r="A2324" t="s">
        <v>3954</v>
      </c>
      <c r="B2324" t="s">
        <v>5</v>
      </c>
      <c r="C2324" t="s">
        <v>1733</v>
      </c>
      <c r="D2324" t="s">
        <v>6915</v>
      </c>
      <c r="E2324" t="s">
        <v>1710</v>
      </c>
      <c r="H2324" t="str">
        <f>INDEX('Vensim Variables'!$B:$B,MATCH(EPS!$B2324,'Vensim Variables'!$A:$A,0))</f>
        <v>g pollutant</v>
      </c>
      <c r="I2324" t="str">
        <f t="shared" si="72"/>
        <v>SOx</v>
      </c>
      <c r="J2324">
        <f>INDEX(NoSettings!$C:$C,MATCH(EPS!$A2324,NoSettings!$A:$A,0))</f>
        <v>6973070000</v>
      </c>
      <c r="K2324">
        <f>INDEX(GWP!$C$2:$C$13,MATCH(EPS!I2324,GWP!$B$2:$B$13,0))</f>
        <v>0</v>
      </c>
      <c r="L2324" s="5">
        <f t="shared" si="73"/>
        <v>0</v>
      </c>
    </row>
    <row r="2325" spans="1:12" hidden="1" x14ac:dyDescent="0.35">
      <c r="A2325" t="s">
        <v>3955</v>
      </c>
      <c r="B2325" t="s">
        <v>5</v>
      </c>
      <c r="C2325" t="s">
        <v>1733</v>
      </c>
      <c r="D2325" t="s">
        <v>6915</v>
      </c>
      <c r="E2325" t="s">
        <v>1711</v>
      </c>
      <c r="H2325" t="str">
        <f>INDEX('Vensim Variables'!$B:$B,MATCH(EPS!$B2325,'Vensim Variables'!$A:$A,0))</f>
        <v>g pollutant</v>
      </c>
      <c r="I2325" t="str">
        <f t="shared" si="72"/>
        <v>BC</v>
      </c>
      <c r="J2325">
        <f>INDEX(NoSettings!$C:$C,MATCH(EPS!$A2325,NoSettings!$A:$A,0))</f>
        <v>16253100</v>
      </c>
      <c r="K2325">
        <f>INDEX(GWP!$C$2:$C$13,MATCH(EPS!I2325,GWP!$B$2:$B$13,0))</f>
        <v>0</v>
      </c>
      <c r="L2325" s="5">
        <f t="shared" si="73"/>
        <v>0</v>
      </c>
    </row>
    <row r="2326" spans="1:12" hidden="1" x14ac:dyDescent="0.35">
      <c r="A2326" t="s">
        <v>3956</v>
      </c>
      <c r="B2326" t="s">
        <v>5</v>
      </c>
      <c r="C2326" t="s">
        <v>1733</v>
      </c>
      <c r="D2326" t="s">
        <v>6915</v>
      </c>
      <c r="E2326" t="s">
        <v>1712</v>
      </c>
      <c r="H2326" t="str">
        <f>INDEX('Vensim Variables'!$B:$B,MATCH(EPS!$B2326,'Vensim Variables'!$A:$A,0))</f>
        <v>g pollutant</v>
      </c>
      <c r="I2326" t="str">
        <f t="shared" si="72"/>
        <v>OC</v>
      </c>
      <c r="J2326">
        <f>INDEX(NoSettings!$C:$C,MATCH(EPS!$A2326,NoSettings!$A:$A,0))</f>
        <v>12184200</v>
      </c>
      <c r="K2326">
        <f>INDEX(GWP!$C$2:$C$13,MATCH(EPS!I2326,GWP!$B$2:$B$13,0))</f>
        <v>0</v>
      </c>
      <c r="L2326" s="5">
        <f t="shared" si="73"/>
        <v>0</v>
      </c>
    </row>
    <row r="2327" spans="1:12" hidden="1" x14ac:dyDescent="0.35">
      <c r="A2327" t="s">
        <v>3957</v>
      </c>
      <c r="B2327" t="s">
        <v>5</v>
      </c>
      <c r="C2327" t="s">
        <v>1733</v>
      </c>
      <c r="D2327" t="s">
        <v>6915</v>
      </c>
      <c r="E2327" t="s">
        <v>1713</v>
      </c>
      <c r="H2327" t="str">
        <f>INDEX('Vensim Variables'!$B:$B,MATCH(EPS!$B2327,'Vensim Variables'!$A:$A,0))</f>
        <v>g pollutant</v>
      </c>
      <c r="I2327" t="str">
        <f t="shared" si="72"/>
        <v>CH4</v>
      </c>
      <c r="J2327">
        <f>INDEX(NoSettings!$C:$C,MATCH(EPS!$A2327,NoSettings!$A:$A,0))</f>
        <v>244574000</v>
      </c>
      <c r="K2327">
        <f>INDEX(GWP!$C$2:$C$13,MATCH(EPS!I2327,GWP!$B$2:$B$13,0))</f>
        <v>25</v>
      </c>
      <c r="L2327" s="5">
        <f t="shared" si="73"/>
        <v>6.1143500000000002E-3</v>
      </c>
    </row>
    <row r="2328" spans="1:12" hidden="1" x14ac:dyDescent="0.35">
      <c r="A2328" t="s">
        <v>3958</v>
      </c>
      <c r="B2328" t="s">
        <v>5</v>
      </c>
      <c r="C2328" t="s">
        <v>1733</v>
      </c>
      <c r="D2328" t="s">
        <v>6915</v>
      </c>
      <c r="E2328" t="s">
        <v>1714</v>
      </c>
      <c r="H2328" t="str">
        <f>INDEX('Vensim Variables'!$B:$B,MATCH(EPS!$B2328,'Vensim Variables'!$A:$A,0))</f>
        <v>g pollutant</v>
      </c>
      <c r="I2328" t="str">
        <f t="shared" si="72"/>
        <v>N2O</v>
      </c>
      <c r="J2328">
        <f>INDEX(NoSettings!$C:$C,MATCH(EPS!$A2328,NoSettings!$A:$A,0))</f>
        <v>35574400</v>
      </c>
      <c r="K2328">
        <f>INDEX(GWP!$C$2:$C$13,MATCH(EPS!I2328,GWP!$B$2:$B$13,0))</f>
        <v>298</v>
      </c>
      <c r="L2328" s="5">
        <f t="shared" si="73"/>
        <v>1.06011712E-2</v>
      </c>
    </row>
    <row r="2329" spans="1:12" hidden="1" x14ac:dyDescent="0.35">
      <c r="A2329" t="s">
        <v>3959</v>
      </c>
      <c r="B2329" t="s">
        <v>5</v>
      </c>
      <c r="C2329" t="s">
        <v>1733</v>
      </c>
      <c r="D2329" t="s">
        <v>6915</v>
      </c>
      <c r="E2329" t="s">
        <v>1715</v>
      </c>
      <c r="H2329" t="str">
        <f>INDEX('Vensim Variables'!$B:$B,MATCH(EPS!$B2329,'Vensim Variables'!$A:$A,0))</f>
        <v>g pollutant</v>
      </c>
      <c r="I2329" t="str">
        <f t="shared" si="72"/>
        <v>F gases</v>
      </c>
      <c r="J2329">
        <f>INDEX(NoSettings!$C:$C,MATCH(EPS!$A2329,NoSettings!$A:$A,0))</f>
        <v>0</v>
      </c>
      <c r="K2329">
        <f>INDEX(GWP!$C$2:$C$13,MATCH(EPS!I2329,GWP!$B$2:$B$13,0))</f>
        <v>1</v>
      </c>
      <c r="L2329" s="5">
        <f t="shared" si="73"/>
        <v>0</v>
      </c>
    </row>
    <row r="2330" spans="1:12" hidden="1" x14ac:dyDescent="0.35">
      <c r="A2330" t="s">
        <v>3960</v>
      </c>
      <c r="B2330" t="s">
        <v>5</v>
      </c>
      <c r="C2330" t="s">
        <v>1733</v>
      </c>
      <c r="D2330" t="s">
        <v>6916</v>
      </c>
      <c r="E2330" t="s">
        <v>1702</v>
      </c>
      <c r="H2330" t="str">
        <f>INDEX('Vensim Variables'!$B:$B,MATCH(EPS!$B2330,'Vensim Variables'!$A:$A,0))</f>
        <v>g pollutant</v>
      </c>
      <c r="I2330" t="str">
        <f t="shared" si="72"/>
        <v>CO2</v>
      </c>
      <c r="J2330">
        <f>INDEX(NoSettings!$C:$C,MATCH(EPS!$A2330,NoSettings!$A:$A,0))</f>
        <v>11565300000000</v>
      </c>
      <c r="K2330">
        <f>INDEX(GWP!$C$2:$C$13,MATCH(EPS!I2330,GWP!$B$2:$B$13,0))</f>
        <v>1</v>
      </c>
      <c r="L2330" s="5">
        <f t="shared" si="73"/>
        <v>11.565300000000001</v>
      </c>
    </row>
    <row r="2331" spans="1:12" hidden="1" x14ac:dyDescent="0.35">
      <c r="A2331" t="s">
        <v>3961</v>
      </c>
      <c r="B2331" t="s">
        <v>5</v>
      </c>
      <c r="C2331" t="s">
        <v>1733</v>
      </c>
      <c r="D2331" t="s">
        <v>6916</v>
      </c>
      <c r="E2331" t="s">
        <v>1705</v>
      </c>
      <c r="H2331" t="str">
        <f>INDEX('Vensim Variables'!$B:$B,MATCH(EPS!$B2331,'Vensim Variables'!$A:$A,0))</f>
        <v>g pollutant</v>
      </c>
      <c r="I2331" t="str">
        <f t="shared" si="72"/>
        <v>VOC</v>
      </c>
      <c r="J2331" s="2">
        <f>INDEX(NoSettings!$C:$C,MATCH(EPS!$A2331,NoSettings!$A:$A,0))</f>
        <v>128028000</v>
      </c>
      <c r="K2331">
        <f>INDEX(GWP!$C$2:$C$13,MATCH(EPS!I2331,GWP!$B$2:$B$13,0))</f>
        <v>0</v>
      </c>
      <c r="L2331" s="5">
        <f t="shared" si="73"/>
        <v>0</v>
      </c>
    </row>
    <row r="2332" spans="1:12" hidden="1" x14ac:dyDescent="0.35">
      <c r="A2332" t="s">
        <v>3962</v>
      </c>
      <c r="B2332" t="s">
        <v>5</v>
      </c>
      <c r="C2332" t="s">
        <v>1733</v>
      </c>
      <c r="D2332" t="s">
        <v>6916</v>
      </c>
      <c r="E2332" t="s">
        <v>1706</v>
      </c>
      <c r="H2332" t="str">
        <f>INDEX('Vensim Variables'!$B:$B,MATCH(EPS!$B2332,'Vensim Variables'!$A:$A,0))</f>
        <v>g pollutant</v>
      </c>
      <c r="I2332" t="str">
        <f t="shared" si="72"/>
        <v>CO</v>
      </c>
      <c r="J2332">
        <f>INDEX(NoSettings!$C:$C,MATCH(EPS!$A2332,NoSettings!$A:$A,0))</f>
        <v>5697610000</v>
      </c>
      <c r="K2332">
        <f>INDEX(GWP!$C$2:$C$13,MATCH(EPS!I2332,GWP!$B$2:$B$13,0))</f>
        <v>0</v>
      </c>
      <c r="L2332" s="5">
        <f t="shared" si="73"/>
        <v>0</v>
      </c>
    </row>
    <row r="2333" spans="1:12" hidden="1" x14ac:dyDescent="0.35">
      <c r="A2333" t="s">
        <v>3963</v>
      </c>
      <c r="B2333" t="s">
        <v>5</v>
      </c>
      <c r="C2333" t="s">
        <v>1733</v>
      </c>
      <c r="D2333" t="s">
        <v>6916</v>
      </c>
      <c r="E2333" t="s">
        <v>1707</v>
      </c>
      <c r="H2333" t="str">
        <f>INDEX('Vensim Variables'!$B:$B,MATCH(EPS!$B2333,'Vensim Variables'!$A:$A,0))</f>
        <v>g pollutant</v>
      </c>
      <c r="I2333" t="str">
        <f t="shared" si="72"/>
        <v>NOx</v>
      </c>
      <c r="J2333">
        <f>INDEX(NoSettings!$C:$C,MATCH(EPS!$A2333,NoSettings!$A:$A,0))</f>
        <v>15915900000</v>
      </c>
      <c r="K2333">
        <f>INDEX(GWP!$C$2:$C$13,MATCH(EPS!I2333,GWP!$B$2:$B$13,0))</f>
        <v>0</v>
      </c>
      <c r="L2333" s="5">
        <f t="shared" si="73"/>
        <v>0</v>
      </c>
    </row>
    <row r="2334" spans="1:12" hidden="1" x14ac:dyDescent="0.35">
      <c r="A2334" t="s">
        <v>3964</v>
      </c>
      <c r="B2334" t="s">
        <v>5</v>
      </c>
      <c r="C2334" t="s">
        <v>1733</v>
      </c>
      <c r="D2334" t="s">
        <v>6916</v>
      </c>
      <c r="E2334" t="s">
        <v>1708</v>
      </c>
      <c r="H2334" t="str">
        <f>INDEX('Vensim Variables'!$B:$B,MATCH(EPS!$B2334,'Vensim Variables'!$A:$A,0))</f>
        <v>g pollutant</v>
      </c>
      <c r="I2334" t="str">
        <f t="shared" si="72"/>
        <v>PM10</v>
      </c>
      <c r="J2334">
        <f>INDEX(NoSettings!$C:$C,MATCH(EPS!$A2334,NoSettings!$A:$A,0))</f>
        <v>8658860000</v>
      </c>
      <c r="K2334">
        <f>INDEX(GWP!$C$2:$C$13,MATCH(EPS!I2334,GWP!$B$2:$B$13,0))</f>
        <v>0</v>
      </c>
      <c r="L2334" s="5">
        <f t="shared" si="73"/>
        <v>0</v>
      </c>
    </row>
    <row r="2335" spans="1:12" hidden="1" x14ac:dyDescent="0.35">
      <c r="A2335" t="s">
        <v>3965</v>
      </c>
      <c r="B2335" t="s">
        <v>5</v>
      </c>
      <c r="C2335" t="s">
        <v>1733</v>
      </c>
      <c r="D2335" t="s">
        <v>6916</v>
      </c>
      <c r="E2335" t="s">
        <v>1709</v>
      </c>
      <c r="H2335" t="str">
        <f>INDEX('Vensim Variables'!$B:$B,MATCH(EPS!$B2335,'Vensim Variables'!$A:$A,0))</f>
        <v>g pollutant</v>
      </c>
      <c r="I2335" t="str">
        <f t="shared" si="72"/>
        <v>PM25</v>
      </c>
      <c r="J2335">
        <f>INDEX(NoSettings!$C:$C,MATCH(EPS!$A2335,NoSettings!$A:$A,0))</f>
        <v>2089250000</v>
      </c>
      <c r="K2335">
        <f>INDEX(GWP!$C$2:$C$13,MATCH(EPS!I2335,GWP!$B$2:$B$13,0))</f>
        <v>0</v>
      </c>
      <c r="L2335" s="5">
        <f t="shared" si="73"/>
        <v>0</v>
      </c>
    </row>
    <row r="2336" spans="1:12" hidden="1" x14ac:dyDescent="0.35">
      <c r="A2336" t="s">
        <v>3966</v>
      </c>
      <c r="B2336" t="s">
        <v>5</v>
      </c>
      <c r="C2336" t="s">
        <v>1733</v>
      </c>
      <c r="D2336" t="s">
        <v>6916</v>
      </c>
      <c r="E2336" t="s">
        <v>1710</v>
      </c>
      <c r="H2336" t="str">
        <f>INDEX('Vensim Variables'!$B:$B,MATCH(EPS!$B2336,'Vensim Variables'!$A:$A,0))</f>
        <v>g pollutant</v>
      </c>
      <c r="I2336" t="str">
        <f t="shared" si="72"/>
        <v>SOx</v>
      </c>
      <c r="J2336">
        <f>INDEX(NoSettings!$C:$C,MATCH(EPS!$A2336,NoSettings!$A:$A,0))</f>
        <v>38313300000</v>
      </c>
      <c r="K2336">
        <f>INDEX(GWP!$C$2:$C$13,MATCH(EPS!I2336,GWP!$B$2:$B$13,0))</f>
        <v>0</v>
      </c>
      <c r="L2336" s="5">
        <f t="shared" si="73"/>
        <v>0</v>
      </c>
    </row>
    <row r="2337" spans="1:12" hidden="1" x14ac:dyDescent="0.35">
      <c r="A2337" t="s">
        <v>3967</v>
      </c>
      <c r="B2337" t="s">
        <v>5</v>
      </c>
      <c r="C2337" t="s">
        <v>1733</v>
      </c>
      <c r="D2337" t="s">
        <v>6916</v>
      </c>
      <c r="E2337" t="s">
        <v>1711</v>
      </c>
      <c r="H2337" t="str">
        <f>INDEX('Vensim Variables'!$B:$B,MATCH(EPS!$B2337,'Vensim Variables'!$A:$A,0))</f>
        <v>g pollutant</v>
      </c>
      <c r="I2337" t="str">
        <f t="shared" si="72"/>
        <v>BC</v>
      </c>
      <c r="J2337">
        <f>INDEX(NoSettings!$C:$C,MATCH(EPS!$A2337,NoSettings!$A:$A,0))</f>
        <v>89301900</v>
      </c>
      <c r="K2337">
        <f>INDEX(GWP!$C$2:$C$13,MATCH(EPS!I2337,GWP!$B$2:$B$13,0))</f>
        <v>0</v>
      </c>
      <c r="L2337" s="5">
        <f t="shared" si="73"/>
        <v>0</v>
      </c>
    </row>
    <row r="2338" spans="1:12" hidden="1" x14ac:dyDescent="0.35">
      <c r="A2338" t="s">
        <v>3968</v>
      </c>
      <c r="B2338" t="s">
        <v>5</v>
      </c>
      <c r="C2338" t="s">
        <v>1733</v>
      </c>
      <c r="D2338" t="s">
        <v>6916</v>
      </c>
      <c r="E2338" t="s">
        <v>1712</v>
      </c>
      <c r="H2338" t="str">
        <f>INDEX('Vensim Variables'!$B:$B,MATCH(EPS!$B2338,'Vensim Variables'!$A:$A,0))</f>
        <v>g pollutant</v>
      </c>
      <c r="I2338" t="str">
        <f t="shared" si="72"/>
        <v>OC</v>
      </c>
      <c r="J2338">
        <f>INDEX(NoSettings!$C:$C,MATCH(EPS!$A2338,NoSettings!$A:$A,0))</f>
        <v>66945900</v>
      </c>
      <c r="K2338">
        <f>INDEX(GWP!$C$2:$C$13,MATCH(EPS!I2338,GWP!$B$2:$B$13,0))</f>
        <v>0</v>
      </c>
      <c r="L2338" s="5">
        <f t="shared" si="73"/>
        <v>0</v>
      </c>
    </row>
    <row r="2339" spans="1:12" hidden="1" x14ac:dyDescent="0.35">
      <c r="A2339" t="s">
        <v>3969</v>
      </c>
      <c r="B2339" t="s">
        <v>5</v>
      </c>
      <c r="C2339" t="s">
        <v>1733</v>
      </c>
      <c r="D2339" t="s">
        <v>6916</v>
      </c>
      <c r="E2339" t="s">
        <v>1713</v>
      </c>
      <c r="H2339" t="str">
        <f>INDEX('Vensim Variables'!$B:$B,MATCH(EPS!$B2339,'Vensim Variables'!$A:$A,0))</f>
        <v>g pollutant</v>
      </c>
      <c r="I2339" t="str">
        <f t="shared" si="72"/>
        <v>CH4</v>
      </c>
      <c r="J2339">
        <f>INDEX(NoSettings!$C:$C,MATCH(EPS!$A2339,NoSettings!$A:$A,0))</f>
        <v>1343800000</v>
      </c>
      <c r="K2339">
        <f>INDEX(GWP!$C$2:$C$13,MATCH(EPS!I2339,GWP!$B$2:$B$13,0))</f>
        <v>25</v>
      </c>
      <c r="L2339" s="5">
        <f t="shared" si="73"/>
        <v>3.3595E-2</v>
      </c>
    </row>
    <row r="2340" spans="1:12" hidden="1" x14ac:dyDescent="0.35">
      <c r="A2340" t="s">
        <v>3970</v>
      </c>
      <c r="B2340" t="s">
        <v>5</v>
      </c>
      <c r="C2340" t="s">
        <v>1733</v>
      </c>
      <c r="D2340" t="s">
        <v>6916</v>
      </c>
      <c r="E2340" t="s">
        <v>1714</v>
      </c>
      <c r="H2340" t="str">
        <f>INDEX('Vensim Variables'!$B:$B,MATCH(EPS!$B2340,'Vensim Variables'!$A:$A,0))</f>
        <v>g pollutant</v>
      </c>
      <c r="I2340" t="str">
        <f t="shared" si="72"/>
        <v>N2O</v>
      </c>
      <c r="J2340">
        <f>INDEX(NoSettings!$C:$C,MATCH(EPS!$A2340,NoSettings!$A:$A,0))</f>
        <v>195462000</v>
      </c>
      <c r="K2340">
        <f>INDEX(GWP!$C$2:$C$13,MATCH(EPS!I2340,GWP!$B$2:$B$13,0))</f>
        <v>298</v>
      </c>
      <c r="L2340" s="5">
        <f t="shared" si="73"/>
        <v>5.8247675999999998E-2</v>
      </c>
    </row>
    <row r="2341" spans="1:12" hidden="1" x14ac:dyDescent="0.35">
      <c r="A2341" t="s">
        <v>3971</v>
      </c>
      <c r="B2341" t="s">
        <v>5</v>
      </c>
      <c r="C2341" t="s">
        <v>1733</v>
      </c>
      <c r="D2341" t="s">
        <v>6916</v>
      </c>
      <c r="E2341" t="s">
        <v>1715</v>
      </c>
      <c r="H2341" t="str">
        <f>INDEX('Vensim Variables'!$B:$B,MATCH(EPS!$B2341,'Vensim Variables'!$A:$A,0))</f>
        <v>g pollutant</v>
      </c>
      <c r="I2341" t="str">
        <f t="shared" si="72"/>
        <v>F gases</v>
      </c>
      <c r="J2341">
        <f>INDEX(NoSettings!$C:$C,MATCH(EPS!$A2341,NoSettings!$A:$A,0))</f>
        <v>0</v>
      </c>
      <c r="K2341">
        <f>INDEX(GWP!$C$2:$C$13,MATCH(EPS!I2341,GWP!$B$2:$B$13,0))</f>
        <v>1</v>
      </c>
      <c r="L2341" s="5">
        <f t="shared" si="73"/>
        <v>0</v>
      </c>
    </row>
    <row r="2342" spans="1:12" hidden="1" x14ac:dyDescent="0.35">
      <c r="A2342" t="s">
        <v>3972</v>
      </c>
      <c r="B2342" t="s">
        <v>5</v>
      </c>
      <c r="C2342" t="s">
        <v>1733</v>
      </c>
      <c r="D2342" t="s">
        <v>6917</v>
      </c>
      <c r="E2342" t="s">
        <v>1702</v>
      </c>
      <c r="H2342" t="str">
        <f>INDEX('Vensim Variables'!$B:$B,MATCH(EPS!$B2342,'Vensim Variables'!$A:$A,0))</f>
        <v>g pollutant</v>
      </c>
      <c r="I2342" t="str">
        <f t="shared" si="72"/>
        <v>CO2</v>
      </c>
      <c r="J2342">
        <f>INDEX(NoSettings!$C:$C,MATCH(EPS!$A2342,NoSettings!$A:$A,0))</f>
        <v>98906500000</v>
      </c>
      <c r="K2342">
        <f>INDEX(GWP!$C$2:$C$13,MATCH(EPS!I2342,GWP!$B$2:$B$13,0))</f>
        <v>1</v>
      </c>
      <c r="L2342" s="5">
        <f t="shared" si="73"/>
        <v>9.8906499999999994E-2</v>
      </c>
    </row>
    <row r="2343" spans="1:12" hidden="1" x14ac:dyDescent="0.35">
      <c r="A2343" t="s">
        <v>3973</v>
      </c>
      <c r="B2343" t="s">
        <v>5</v>
      </c>
      <c r="C2343" t="s">
        <v>1733</v>
      </c>
      <c r="D2343" t="s">
        <v>6917</v>
      </c>
      <c r="E2343" t="s">
        <v>1705</v>
      </c>
      <c r="H2343" t="str">
        <f>INDEX('Vensim Variables'!$B:$B,MATCH(EPS!$B2343,'Vensim Variables'!$A:$A,0))</f>
        <v>g pollutant</v>
      </c>
      <c r="I2343" t="str">
        <f t="shared" si="72"/>
        <v>VOC</v>
      </c>
      <c r="J2343">
        <f>INDEX(NoSettings!$C:$C,MATCH(EPS!$A2343,NoSettings!$A:$A,0))</f>
        <v>1094900</v>
      </c>
      <c r="K2343">
        <f>INDEX(GWP!$C$2:$C$13,MATCH(EPS!I2343,GWP!$B$2:$B$13,0))</f>
        <v>0</v>
      </c>
      <c r="L2343" s="5">
        <f t="shared" si="73"/>
        <v>0</v>
      </c>
    </row>
    <row r="2344" spans="1:12" hidden="1" x14ac:dyDescent="0.35">
      <c r="A2344" t="s">
        <v>3974</v>
      </c>
      <c r="B2344" t="s">
        <v>5</v>
      </c>
      <c r="C2344" t="s">
        <v>1733</v>
      </c>
      <c r="D2344" t="s">
        <v>6917</v>
      </c>
      <c r="E2344" t="s">
        <v>1706</v>
      </c>
      <c r="H2344" t="str">
        <f>INDEX('Vensim Variables'!$B:$B,MATCH(EPS!$B2344,'Vensim Variables'!$A:$A,0))</f>
        <v>g pollutant</v>
      </c>
      <c r="I2344" t="str">
        <f t="shared" si="72"/>
        <v>CO</v>
      </c>
      <c r="J2344">
        <f>INDEX(NoSettings!$C:$C,MATCH(EPS!$A2344,NoSettings!$A:$A,0))</f>
        <v>48726100</v>
      </c>
      <c r="K2344">
        <f>INDEX(GWP!$C$2:$C$13,MATCH(EPS!I2344,GWP!$B$2:$B$13,0))</f>
        <v>0</v>
      </c>
      <c r="L2344" s="5">
        <f t="shared" si="73"/>
        <v>0</v>
      </c>
    </row>
    <row r="2345" spans="1:12" hidden="1" x14ac:dyDescent="0.35">
      <c r="A2345" t="s">
        <v>3975</v>
      </c>
      <c r="B2345" t="s">
        <v>5</v>
      </c>
      <c r="C2345" t="s">
        <v>1733</v>
      </c>
      <c r="D2345" t="s">
        <v>6917</v>
      </c>
      <c r="E2345" t="s">
        <v>1707</v>
      </c>
      <c r="H2345" t="str">
        <f>INDEX('Vensim Variables'!$B:$B,MATCH(EPS!$B2345,'Vensim Variables'!$A:$A,0))</f>
        <v>g pollutant</v>
      </c>
      <c r="I2345" t="str">
        <f t="shared" si="72"/>
        <v>NOx</v>
      </c>
      <c r="J2345">
        <f>INDEX(NoSettings!$C:$C,MATCH(EPS!$A2345,NoSettings!$A:$A,0))</f>
        <v>136113000</v>
      </c>
      <c r="K2345">
        <f>INDEX(GWP!$C$2:$C$13,MATCH(EPS!I2345,GWP!$B$2:$B$13,0))</f>
        <v>0</v>
      </c>
      <c r="L2345" s="5">
        <f t="shared" si="73"/>
        <v>0</v>
      </c>
    </row>
    <row r="2346" spans="1:12" hidden="1" x14ac:dyDescent="0.35">
      <c r="A2346" t="s">
        <v>3976</v>
      </c>
      <c r="B2346" t="s">
        <v>5</v>
      </c>
      <c r="C2346" t="s">
        <v>1733</v>
      </c>
      <c r="D2346" t="s">
        <v>6917</v>
      </c>
      <c r="E2346" t="s">
        <v>1708</v>
      </c>
      <c r="H2346" t="str">
        <f>INDEX('Vensim Variables'!$B:$B,MATCH(EPS!$B2346,'Vensim Variables'!$A:$A,0))</f>
        <v>g pollutant</v>
      </c>
      <c r="I2346" t="str">
        <f t="shared" si="72"/>
        <v>PM10</v>
      </c>
      <c r="J2346">
        <f>INDEX(NoSettings!$C:$C,MATCH(EPS!$A2346,NoSettings!$A:$A,0))</f>
        <v>74050800</v>
      </c>
      <c r="K2346">
        <f>INDEX(GWP!$C$2:$C$13,MATCH(EPS!I2346,GWP!$B$2:$B$13,0))</f>
        <v>0</v>
      </c>
      <c r="L2346" s="5">
        <f t="shared" si="73"/>
        <v>0</v>
      </c>
    </row>
    <row r="2347" spans="1:12" hidden="1" x14ac:dyDescent="0.35">
      <c r="A2347" t="s">
        <v>3977</v>
      </c>
      <c r="B2347" t="s">
        <v>5</v>
      </c>
      <c r="C2347" t="s">
        <v>1733</v>
      </c>
      <c r="D2347" t="s">
        <v>6917</v>
      </c>
      <c r="E2347" t="s">
        <v>1709</v>
      </c>
      <c r="H2347" t="str">
        <f>INDEX('Vensim Variables'!$B:$B,MATCH(EPS!$B2347,'Vensim Variables'!$A:$A,0))</f>
        <v>g pollutant</v>
      </c>
      <c r="I2347" t="str">
        <f t="shared" si="72"/>
        <v>PM25</v>
      </c>
      <c r="J2347">
        <f>INDEX(NoSettings!$C:$C,MATCH(EPS!$A2347,NoSettings!$A:$A,0))</f>
        <v>17867300</v>
      </c>
      <c r="K2347">
        <f>INDEX(GWP!$C$2:$C$13,MATCH(EPS!I2347,GWP!$B$2:$B$13,0))</f>
        <v>0</v>
      </c>
      <c r="L2347" s="5">
        <f t="shared" si="73"/>
        <v>0</v>
      </c>
    </row>
    <row r="2348" spans="1:12" hidden="1" x14ac:dyDescent="0.35">
      <c r="A2348" t="s">
        <v>3978</v>
      </c>
      <c r="B2348" t="s">
        <v>5</v>
      </c>
      <c r="C2348" t="s">
        <v>1733</v>
      </c>
      <c r="D2348" t="s">
        <v>6917</v>
      </c>
      <c r="E2348" t="s">
        <v>1710</v>
      </c>
      <c r="H2348" t="str">
        <f>INDEX('Vensim Variables'!$B:$B,MATCH(EPS!$B2348,'Vensim Variables'!$A:$A,0))</f>
        <v>g pollutant</v>
      </c>
      <c r="I2348" t="str">
        <f t="shared" si="72"/>
        <v>SOx</v>
      </c>
      <c r="J2348">
        <f>INDEX(NoSettings!$C:$C,MATCH(EPS!$A2348,NoSettings!$A:$A,0))</f>
        <v>327657000</v>
      </c>
      <c r="K2348">
        <f>INDEX(GWP!$C$2:$C$13,MATCH(EPS!I2348,GWP!$B$2:$B$13,0))</f>
        <v>0</v>
      </c>
      <c r="L2348" s="5">
        <f t="shared" si="73"/>
        <v>0</v>
      </c>
    </row>
    <row r="2349" spans="1:12" hidden="1" x14ac:dyDescent="0.35">
      <c r="A2349" t="s">
        <v>3979</v>
      </c>
      <c r="B2349" t="s">
        <v>5</v>
      </c>
      <c r="C2349" t="s">
        <v>1733</v>
      </c>
      <c r="D2349" t="s">
        <v>6917</v>
      </c>
      <c r="E2349" t="s">
        <v>1711</v>
      </c>
      <c r="H2349" t="str">
        <f>INDEX('Vensim Variables'!$B:$B,MATCH(EPS!$B2349,'Vensim Variables'!$A:$A,0))</f>
        <v>g pollutant</v>
      </c>
      <c r="I2349" t="str">
        <f t="shared" si="72"/>
        <v>BC</v>
      </c>
      <c r="J2349">
        <f>INDEX(NoSettings!$C:$C,MATCH(EPS!$A2349,NoSettings!$A:$A,0))</f>
        <v>763712</v>
      </c>
      <c r="K2349">
        <f>INDEX(GWP!$C$2:$C$13,MATCH(EPS!I2349,GWP!$B$2:$B$13,0))</f>
        <v>0</v>
      </c>
      <c r="L2349" s="5">
        <f t="shared" si="73"/>
        <v>0</v>
      </c>
    </row>
    <row r="2350" spans="1:12" hidden="1" x14ac:dyDescent="0.35">
      <c r="A2350" t="s">
        <v>3980</v>
      </c>
      <c r="B2350" t="s">
        <v>5</v>
      </c>
      <c r="C2350" t="s">
        <v>1733</v>
      </c>
      <c r="D2350" t="s">
        <v>6917</v>
      </c>
      <c r="E2350" t="s">
        <v>1712</v>
      </c>
      <c r="H2350" t="str">
        <f>INDEX('Vensim Variables'!$B:$B,MATCH(EPS!$B2350,'Vensim Variables'!$A:$A,0))</f>
        <v>g pollutant</v>
      </c>
      <c r="I2350" t="str">
        <f t="shared" si="72"/>
        <v>OC</v>
      </c>
      <c r="J2350">
        <f>INDEX(NoSettings!$C:$C,MATCH(EPS!$A2350,NoSettings!$A:$A,0))</f>
        <v>572523</v>
      </c>
      <c r="K2350">
        <f>INDEX(GWP!$C$2:$C$13,MATCH(EPS!I2350,GWP!$B$2:$B$13,0))</f>
        <v>0</v>
      </c>
      <c r="L2350" s="5">
        <f t="shared" si="73"/>
        <v>0</v>
      </c>
    </row>
    <row r="2351" spans="1:12" hidden="1" x14ac:dyDescent="0.35">
      <c r="A2351" t="s">
        <v>3981</v>
      </c>
      <c r="B2351" t="s">
        <v>5</v>
      </c>
      <c r="C2351" t="s">
        <v>1733</v>
      </c>
      <c r="D2351" t="s">
        <v>6917</v>
      </c>
      <c r="E2351" t="s">
        <v>1713</v>
      </c>
      <c r="H2351" t="str">
        <f>INDEX('Vensim Variables'!$B:$B,MATCH(EPS!$B2351,'Vensim Variables'!$A:$A,0))</f>
        <v>g pollutant</v>
      </c>
      <c r="I2351" t="str">
        <f t="shared" si="72"/>
        <v>CH4</v>
      </c>
      <c r="J2351">
        <f>INDEX(NoSettings!$C:$C,MATCH(EPS!$A2351,NoSettings!$A:$A,0))</f>
        <v>11492300</v>
      </c>
      <c r="K2351">
        <f>INDEX(GWP!$C$2:$C$13,MATCH(EPS!I2351,GWP!$B$2:$B$13,0))</f>
        <v>25</v>
      </c>
      <c r="L2351" s="5">
        <f t="shared" si="73"/>
        <v>2.873075E-4</v>
      </c>
    </row>
    <row r="2352" spans="1:12" hidden="1" x14ac:dyDescent="0.35">
      <c r="A2352" t="s">
        <v>3982</v>
      </c>
      <c r="B2352" t="s">
        <v>5</v>
      </c>
      <c r="C2352" t="s">
        <v>1733</v>
      </c>
      <c r="D2352" t="s">
        <v>6917</v>
      </c>
      <c r="E2352" t="s">
        <v>1714</v>
      </c>
      <c r="H2352" t="str">
        <f>INDEX('Vensim Variables'!$B:$B,MATCH(EPS!$B2352,'Vensim Variables'!$A:$A,0))</f>
        <v>g pollutant</v>
      </c>
      <c r="I2352" t="str">
        <f t="shared" si="72"/>
        <v>N2O</v>
      </c>
      <c r="J2352">
        <f>INDEX(NoSettings!$C:$C,MATCH(EPS!$A2352,NoSettings!$A:$A,0))</f>
        <v>1671600</v>
      </c>
      <c r="K2352">
        <f>INDEX(GWP!$C$2:$C$13,MATCH(EPS!I2352,GWP!$B$2:$B$13,0))</f>
        <v>298</v>
      </c>
      <c r="L2352" s="5">
        <f t="shared" si="73"/>
        <v>4.9813679999999999E-4</v>
      </c>
    </row>
    <row r="2353" spans="1:12" hidden="1" x14ac:dyDescent="0.35">
      <c r="A2353" t="s">
        <v>3983</v>
      </c>
      <c r="B2353" t="s">
        <v>5</v>
      </c>
      <c r="C2353" t="s">
        <v>1733</v>
      </c>
      <c r="D2353" t="s">
        <v>6917</v>
      </c>
      <c r="E2353" t="s">
        <v>1715</v>
      </c>
      <c r="H2353" t="str">
        <f>INDEX('Vensim Variables'!$B:$B,MATCH(EPS!$B2353,'Vensim Variables'!$A:$A,0))</f>
        <v>g pollutant</v>
      </c>
      <c r="I2353" t="str">
        <f t="shared" si="72"/>
        <v>F gases</v>
      </c>
      <c r="J2353">
        <f>INDEX(NoSettings!$C:$C,MATCH(EPS!$A2353,NoSettings!$A:$A,0))</f>
        <v>0</v>
      </c>
      <c r="K2353">
        <f>INDEX(GWP!$C$2:$C$13,MATCH(EPS!I2353,GWP!$B$2:$B$13,0))</f>
        <v>1</v>
      </c>
      <c r="L2353" s="5">
        <f t="shared" si="73"/>
        <v>0</v>
      </c>
    </row>
    <row r="2354" spans="1:12" hidden="1" x14ac:dyDescent="0.35">
      <c r="A2354" t="s">
        <v>3984</v>
      </c>
      <c r="B2354" t="s">
        <v>5</v>
      </c>
      <c r="C2354" t="s">
        <v>1733</v>
      </c>
      <c r="D2354" t="s">
        <v>6918</v>
      </c>
      <c r="E2354" t="s">
        <v>1702</v>
      </c>
      <c r="H2354" t="str">
        <f>INDEX('Vensim Variables'!$B:$B,MATCH(EPS!$B2354,'Vensim Variables'!$A:$A,0))</f>
        <v>g pollutant</v>
      </c>
      <c r="I2354" t="str">
        <f t="shared" si="72"/>
        <v>CO2</v>
      </c>
      <c r="J2354">
        <f>INDEX(NoSettings!$C:$C,MATCH(EPS!$A2354,NoSettings!$A:$A,0))</f>
        <v>0</v>
      </c>
      <c r="K2354">
        <f>INDEX(GWP!$C$2:$C$13,MATCH(EPS!I2354,GWP!$B$2:$B$13,0))</f>
        <v>1</v>
      </c>
      <c r="L2354" s="5">
        <f t="shared" si="73"/>
        <v>0</v>
      </c>
    </row>
    <row r="2355" spans="1:12" hidden="1" x14ac:dyDescent="0.35">
      <c r="A2355" t="s">
        <v>3985</v>
      </c>
      <c r="B2355" t="s">
        <v>5</v>
      </c>
      <c r="C2355" t="s">
        <v>1733</v>
      </c>
      <c r="D2355" t="s">
        <v>6918</v>
      </c>
      <c r="E2355" t="s">
        <v>1705</v>
      </c>
      <c r="H2355" t="str">
        <f>INDEX('Vensim Variables'!$B:$B,MATCH(EPS!$B2355,'Vensim Variables'!$A:$A,0))</f>
        <v>g pollutant</v>
      </c>
      <c r="I2355" t="str">
        <f t="shared" si="72"/>
        <v>VOC</v>
      </c>
      <c r="J2355">
        <f>INDEX(NoSettings!$C:$C,MATCH(EPS!$A2355,NoSettings!$A:$A,0))</f>
        <v>0</v>
      </c>
      <c r="K2355">
        <f>INDEX(GWP!$C$2:$C$13,MATCH(EPS!I2355,GWP!$B$2:$B$13,0))</f>
        <v>0</v>
      </c>
      <c r="L2355" s="5">
        <f t="shared" si="73"/>
        <v>0</v>
      </c>
    </row>
    <row r="2356" spans="1:12" hidden="1" x14ac:dyDescent="0.35">
      <c r="A2356" t="s">
        <v>3986</v>
      </c>
      <c r="B2356" t="s">
        <v>5</v>
      </c>
      <c r="C2356" t="s">
        <v>1733</v>
      </c>
      <c r="D2356" t="s">
        <v>6918</v>
      </c>
      <c r="E2356" t="s">
        <v>1706</v>
      </c>
      <c r="H2356" t="str">
        <f>INDEX('Vensim Variables'!$B:$B,MATCH(EPS!$B2356,'Vensim Variables'!$A:$A,0))</f>
        <v>g pollutant</v>
      </c>
      <c r="I2356" t="str">
        <f t="shared" si="72"/>
        <v>CO</v>
      </c>
      <c r="J2356">
        <f>INDEX(NoSettings!$C:$C,MATCH(EPS!$A2356,NoSettings!$A:$A,0))</f>
        <v>0</v>
      </c>
      <c r="K2356">
        <f>INDEX(GWP!$C$2:$C$13,MATCH(EPS!I2356,GWP!$B$2:$B$13,0))</f>
        <v>0</v>
      </c>
      <c r="L2356" s="5">
        <f t="shared" si="73"/>
        <v>0</v>
      </c>
    </row>
    <row r="2357" spans="1:12" hidden="1" x14ac:dyDescent="0.35">
      <c r="A2357" t="s">
        <v>3987</v>
      </c>
      <c r="B2357" t="s">
        <v>5</v>
      </c>
      <c r="C2357" t="s">
        <v>1733</v>
      </c>
      <c r="D2357" t="s">
        <v>6918</v>
      </c>
      <c r="E2357" t="s">
        <v>1707</v>
      </c>
      <c r="H2357" t="str">
        <f>INDEX('Vensim Variables'!$B:$B,MATCH(EPS!$B2357,'Vensim Variables'!$A:$A,0))</f>
        <v>g pollutant</v>
      </c>
      <c r="I2357" t="str">
        <f t="shared" si="72"/>
        <v>NOx</v>
      </c>
      <c r="J2357">
        <f>INDEX(NoSettings!$C:$C,MATCH(EPS!$A2357,NoSettings!$A:$A,0))</f>
        <v>0</v>
      </c>
      <c r="K2357">
        <f>INDEX(GWP!$C$2:$C$13,MATCH(EPS!I2357,GWP!$B$2:$B$13,0))</f>
        <v>0</v>
      </c>
      <c r="L2357" s="5">
        <f t="shared" si="73"/>
        <v>0</v>
      </c>
    </row>
    <row r="2358" spans="1:12" hidden="1" x14ac:dyDescent="0.35">
      <c r="A2358" t="s">
        <v>3988</v>
      </c>
      <c r="B2358" t="s">
        <v>5</v>
      </c>
      <c r="C2358" t="s">
        <v>1733</v>
      </c>
      <c r="D2358" t="s">
        <v>6918</v>
      </c>
      <c r="E2358" t="s">
        <v>1708</v>
      </c>
      <c r="H2358" t="str">
        <f>INDEX('Vensim Variables'!$B:$B,MATCH(EPS!$B2358,'Vensim Variables'!$A:$A,0))</f>
        <v>g pollutant</v>
      </c>
      <c r="I2358" t="str">
        <f t="shared" si="72"/>
        <v>PM10</v>
      </c>
      <c r="J2358">
        <f>INDEX(NoSettings!$C:$C,MATCH(EPS!$A2358,NoSettings!$A:$A,0))</f>
        <v>0</v>
      </c>
      <c r="K2358">
        <f>INDEX(GWP!$C$2:$C$13,MATCH(EPS!I2358,GWP!$B$2:$B$13,0))</f>
        <v>0</v>
      </c>
      <c r="L2358" s="5">
        <f t="shared" si="73"/>
        <v>0</v>
      </c>
    </row>
    <row r="2359" spans="1:12" hidden="1" x14ac:dyDescent="0.35">
      <c r="A2359" t="s">
        <v>3989</v>
      </c>
      <c r="B2359" t="s">
        <v>5</v>
      </c>
      <c r="C2359" t="s">
        <v>1733</v>
      </c>
      <c r="D2359" t="s">
        <v>6918</v>
      </c>
      <c r="E2359" t="s">
        <v>1709</v>
      </c>
      <c r="H2359" t="str">
        <f>INDEX('Vensim Variables'!$B:$B,MATCH(EPS!$B2359,'Vensim Variables'!$A:$A,0))</f>
        <v>g pollutant</v>
      </c>
      <c r="I2359" t="str">
        <f t="shared" si="72"/>
        <v>PM25</v>
      </c>
      <c r="J2359">
        <f>INDEX(NoSettings!$C:$C,MATCH(EPS!$A2359,NoSettings!$A:$A,0))</f>
        <v>0</v>
      </c>
      <c r="K2359">
        <f>INDEX(GWP!$C$2:$C$13,MATCH(EPS!I2359,GWP!$B$2:$B$13,0))</f>
        <v>0</v>
      </c>
      <c r="L2359" s="5">
        <f t="shared" si="73"/>
        <v>0</v>
      </c>
    </row>
    <row r="2360" spans="1:12" hidden="1" x14ac:dyDescent="0.35">
      <c r="A2360" t="s">
        <v>3990</v>
      </c>
      <c r="B2360" t="s">
        <v>5</v>
      </c>
      <c r="C2360" t="s">
        <v>1733</v>
      </c>
      <c r="D2360" t="s">
        <v>6918</v>
      </c>
      <c r="E2360" t="s">
        <v>1710</v>
      </c>
      <c r="H2360" t="str">
        <f>INDEX('Vensim Variables'!$B:$B,MATCH(EPS!$B2360,'Vensim Variables'!$A:$A,0))</f>
        <v>g pollutant</v>
      </c>
      <c r="I2360" t="str">
        <f t="shared" si="72"/>
        <v>SOx</v>
      </c>
      <c r="J2360">
        <f>INDEX(NoSettings!$C:$C,MATCH(EPS!$A2360,NoSettings!$A:$A,0))</f>
        <v>0</v>
      </c>
      <c r="K2360">
        <f>INDEX(GWP!$C$2:$C$13,MATCH(EPS!I2360,GWP!$B$2:$B$13,0))</f>
        <v>0</v>
      </c>
      <c r="L2360" s="5">
        <f t="shared" si="73"/>
        <v>0</v>
      </c>
    </row>
    <row r="2361" spans="1:12" hidden="1" x14ac:dyDescent="0.35">
      <c r="A2361" t="s">
        <v>3991</v>
      </c>
      <c r="B2361" t="s">
        <v>5</v>
      </c>
      <c r="C2361" t="s">
        <v>1733</v>
      </c>
      <c r="D2361" t="s">
        <v>6918</v>
      </c>
      <c r="E2361" t="s">
        <v>1711</v>
      </c>
      <c r="H2361" t="str">
        <f>INDEX('Vensim Variables'!$B:$B,MATCH(EPS!$B2361,'Vensim Variables'!$A:$A,0))</f>
        <v>g pollutant</v>
      </c>
      <c r="I2361" t="str">
        <f t="shared" si="72"/>
        <v>BC</v>
      </c>
      <c r="J2361">
        <f>INDEX(NoSettings!$C:$C,MATCH(EPS!$A2361,NoSettings!$A:$A,0))</f>
        <v>0</v>
      </c>
      <c r="K2361">
        <f>INDEX(GWP!$C$2:$C$13,MATCH(EPS!I2361,GWP!$B$2:$B$13,0))</f>
        <v>0</v>
      </c>
      <c r="L2361" s="5">
        <f t="shared" si="73"/>
        <v>0</v>
      </c>
    </row>
    <row r="2362" spans="1:12" hidden="1" x14ac:dyDescent="0.35">
      <c r="A2362" t="s">
        <v>3992</v>
      </c>
      <c r="B2362" t="s">
        <v>5</v>
      </c>
      <c r="C2362" t="s">
        <v>1733</v>
      </c>
      <c r="D2362" t="s">
        <v>6918</v>
      </c>
      <c r="E2362" t="s">
        <v>1712</v>
      </c>
      <c r="H2362" t="str">
        <f>INDEX('Vensim Variables'!$B:$B,MATCH(EPS!$B2362,'Vensim Variables'!$A:$A,0))</f>
        <v>g pollutant</v>
      </c>
      <c r="I2362" t="str">
        <f t="shared" si="72"/>
        <v>OC</v>
      </c>
      <c r="J2362">
        <f>INDEX(NoSettings!$C:$C,MATCH(EPS!$A2362,NoSettings!$A:$A,0))</f>
        <v>0</v>
      </c>
      <c r="K2362">
        <f>INDEX(GWP!$C$2:$C$13,MATCH(EPS!I2362,GWP!$B$2:$B$13,0))</f>
        <v>0</v>
      </c>
      <c r="L2362" s="5">
        <f t="shared" si="73"/>
        <v>0</v>
      </c>
    </row>
    <row r="2363" spans="1:12" hidden="1" x14ac:dyDescent="0.35">
      <c r="A2363" t="s">
        <v>3993</v>
      </c>
      <c r="B2363" t="s">
        <v>5</v>
      </c>
      <c r="C2363" t="s">
        <v>1733</v>
      </c>
      <c r="D2363" t="s">
        <v>6918</v>
      </c>
      <c r="E2363" t="s">
        <v>1713</v>
      </c>
      <c r="H2363" t="str">
        <f>INDEX('Vensim Variables'!$B:$B,MATCH(EPS!$B2363,'Vensim Variables'!$A:$A,0))</f>
        <v>g pollutant</v>
      </c>
      <c r="I2363" t="str">
        <f t="shared" si="72"/>
        <v>CH4</v>
      </c>
      <c r="J2363">
        <f>INDEX(NoSettings!$C:$C,MATCH(EPS!$A2363,NoSettings!$A:$A,0))</f>
        <v>0</v>
      </c>
      <c r="K2363">
        <f>INDEX(GWP!$C$2:$C$13,MATCH(EPS!I2363,GWP!$B$2:$B$13,0))</f>
        <v>25</v>
      </c>
      <c r="L2363" s="5">
        <f t="shared" si="73"/>
        <v>0</v>
      </c>
    </row>
    <row r="2364" spans="1:12" hidden="1" x14ac:dyDescent="0.35">
      <c r="A2364" t="s">
        <v>3994</v>
      </c>
      <c r="B2364" t="s">
        <v>5</v>
      </c>
      <c r="C2364" t="s">
        <v>1733</v>
      </c>
      <c r="D2364" t="s">
        <v>6918</v>
      </c>
      <c r="E2364" t="s">
        <v>1714</v>
      </c>
      <c r="H2364" t="str">
        <f>INDEX('Vensim Variables'!$B:$B,MATCH(EPS!$B2364,'Vensim Variables'!$A:$A,0))</f>
        <v>g pollutant</v>
      </c>
      <c r="I2364" t="str">
        <f t="shared" si="72"/>
        <v>N2O</v>
      </c>
      <c r="J2364">
        <f>INDEX(NoSettings!$C:$C,MATCH(EPS!$A2364,NoSettings!$A:$A,0))</f>
        <v>0</v>
      </c>
      <c r="K2364">
        <f>INDEX(GWP!$C$2:$C$13,MATCH(EPS!I2364,GWP!$B$2:$B$13,0))</f>
        <v>298</v>
      </c>
      <c r="L2364" s="5">
        <f t="shared" si="73"/>
        <v>0</v>
      </c>
    </row>
    <row r="2365" spans="1:12" hidden="1" x14ac:dyDescent="0.35">
      <c r="A2365" t="s">
        <v>3995</v>
      </c>
      <c r="B2365" t="s">
        <v>5</v>
      </c>
      <c r="C2365" t="s">
        <v>1733</v>
      </c>
      <c r="D2365" t="s">
        <v>6918</v>
      </c>
      <c r="E2365" t="s">
        <v>1715</v>
      </c>
      <c r="H2365" t="str">
        <f>INDEX('Vensim Variables'!$B:$B,MATCH(EPS!$B2365,'Vensim Variables'!$A:$A,0))</f>
        <v>g pollutant</v>
      </c>
      <c r="I2365" t="str">
        <f t="shared" si="72"/>
        <v>F gases</v>
      </c>
      <c r="J2365">
        <f>INDEX(NoSettings!$C:$C,MATCH(EPS!$A2365,NoSettings!$A:$A,0))</f>
        <v>0</v>
      </c>
      <c r="K2365">
        <f>INDEX(GWP!$C$2:$C$13,MATCH(EPS!I2365,GWP!$B$2:$B$13,0))</f>
        <v>1</v>
      </c>
      <c r="L2365" s="5">
        <f t="shared" si="73"/>
        <v>0</v>
      </c>
    </row>
    <row r="2366" spans="1:12" hidden="1" x14ac:dyDescent="0.35">
      <c r="A2366" t="s">
        <v>3996</v>
      </c>
      <c r="B2366" t="s">
        <v>5</v>
      </c>
      <c r="C2366" t="s">
        <v>1733</v>
      </c>
      <c r="D2366" t="s">
        <v>6919</v>
      </c>
      <c r="E2366" t="s">
        <v>1702</v>
      </c>
      <c r="H2366" t="str">
        <f>INDEX('Vensim Variables'!$B:$B,MATCH(EPS!$B2366,'Vensim Variables'!$A:$A,0))</f>
        <v>g pollutant</v>
      </c>
      <c r="I2366" t="str">
        <f t="shared" si="72"/>
        <v>CO2</v>
      </c>
      <c r="J2366">
        <f>INDEX(NoSettings!$C:$C,MATCH(EPS!$A2366,NoSettings!$A:$A,0))</f>
        <v>5113880000000</v>
      </c>
      <c r="K2366">
        <f>INDEX(GWP!$C$2:$C$13,MATCH(EPS!I2366,GWP!$B$2:$B$13,0))</f>
        <v>1</v>
      </c>
      <c r="L2366" s="5">
        <f t="shared" si="73"/>
        <v>5.11388</v>
      </c>
    </row>
    <row r="2367" spans="1:12" hidden="1" x14ac:dyDescent="0.35">
      <c r="A2367" t="s">
        <v>3997</v>
      </c>
      <c r="B2367" t="s">
        <v>5</v>
      </c>
      <c r="C2367" t="s">
        <v>1733</v>
      </c>
      <c r="D2367" t="s">
        <v>6919</v>
      </c>
      <c r="E2367" t="s">
        <v>1705</v>
      </c>
      <c r="H2367" t="str">
        <f>INDEX('Vensim Variables'!$B:$B,MATCH(EPS!$B2367,'Vensim Variables'!$A:$A,0))</f>
        <v>g pollutant</v>
      </c>
      <c r="I2367" t="str">
        <f t="shared" si="72"/>
        <v>VOC</v>
      </c>
      <c r="J2367">
        <f>INDEX(NoSettings!$C:$C,MATCH(EPS!$A2367,NoSettings!$A:$A,0))</f>
        <v>56610900</v>
      </c>
      <c r="K2367">
        <f>INDEX(GWP!$C$2:$C$13,MATCH(EPS!I2367,GWP!$B$2:$B$13,0))</f>
        <v>0</v>
      </c>
      <c r="L2367" s="5">
        <f t="shared" si="73"/>
        <v>0</v>
      </c>
    </row>
    <row r="2368" spans="1:12" hidden="1" x14ac:dyDescent="0.35">
      <c r="A2368" t="s">
        <v>3998</v>
      </c>
      <c r="B2368" t="s">
        <v>5</v>
      </c>
      <c r="C2368" t="s">
        <v>1733</v>
      </c>
      <c r="D2368" t="s">
        <v>6919</v>
      </c>
      <c r="E2368" t="s">
        <v>1706</v>
      </c>
      <c r="H2368" t="str">
        <f>INDEX('Vensim Variables'!$B:$B,MATCH(EPS!$B2368,'Vensim Variables'!$A:$A,0))</f>
        <v>g pollutant</v>
      </c>
      <c r="I2368" t="str">
        <f t="shared" si="72"/>
        <v>CO</v>
      </c>
      <c r="J2368">
        <f>INDEX(NoSettings!$C:$C,MATCH(EPS!$A2368,NoSettings!$A:$A,0))</f>
        <v>2519350000</v>
      </c>
      <c r="K2368">
        <f>INDEX(GWP!$C$2:$C$13,MATCH(EPS!I2368,GWP!$B$2:$B$13,0))</f>
        <v>0</v>
      </c>
      <c r="L2368" s="5">
        <f t="shared" si="73"/>
        <v>0</v>
      </c>
    </row>
    <row r="2369" spans="1:12" hidden="1" x14ac:dyDescent="0.35">
      <c r="A2369" t="s">
        <v>3999</v>
      </c>
      <c r="B2369" t="s">
        <v>5</v>
      </c>
      <c r="C2369" t="s">
        <v>1733</v>
      </c>
      <c r="D2369" t="s">
        <v>6919</v>
      </c>
      <c r="E2369" t="s">
        <v>1707</v>
      </c>
      <c r="H2369" t="str">
        <f>INDEX('Vensim Variables'!$B:$B,MATCH(EPS!$B2369,'Vensim Variables'!$A:$A,0))</f>
        <v>g pollutant</v>
      </c>
      <c r="I2369" t="str">
        <f t="shared" si="72"/>
        <v>NOx</v>
      </c>
      <c r="J2369">
        <f>INDEX(NoSettings!$C:$C,MATCH(EPS!$A2369,NoSettings!$A:$A,0))</f>
        <v>7037630000</v>
      </c>
      <c r="K2369">
        <f>INDEX(GWP!$C$2:$C$13,MATCH(EPS!I2369,GWP!$B$2:$B$13,0))</f>
        <v>0</v>
      </c>
      <c r="L2369" s="5">
        <f t="shared" si="73"/>
        <v>0</v>
      </c>
    </row>
    <row r="2370" spans="1:12" hidden="1" x14ac:dyDescent="0.35">
      <c r="A2370" t="s">
        <v>4000</v>
      </c>
      <c r="B2370" t="s">
        <v>5</v>
      </c>
      <c r="C2370" t="s">
        <v>1733</v>
      </c>
      <c r="D2370" t="s">
        <v>6919</v>
      </c>
      <c r="E2370" t="s">
        <v>1708</v>
      </c>
      <c r="H2370" t="str">
        <f>INDEX('Vensim Variables'!$B:$B,MATCH(EPS!$B2370,'Vensim Variables'!$A:$A,0))</f>
        <v>g pollutant</v>
      </c>
      <c r="I2370" t="str">
        <f t="shared" si="72"/>
        <v>PM10</v>
      </c>
      <c r="J2370">
        <f>INDEX(NoSettings!$C:$C,MATCH(EPS!$A2370,NoSettings!$A:$A,0))</f>
        <v>3828740000</v>
      </c>
      <c r="K2370">
        <f>INDEX(GWP!$C$2:$C$13,MATCH(EPS!I2370,GWP!$B$2:$B$13,0))</f>
        <v>0</v>
      </c>
      <c r="L2370" s="5">
        <f t="shared" si="73"/>
        <v>0</v>
      </c>
    </row>
    <row r="2371" spans="1:12" hidden="1" x14ac:dyDescent="0.35">
      <c r="A2371" t="s">
        <v>4001</v>
      </c>
      <c r="B2371" t="s">
        <v>5</v>
      </c>
      <c r="C2371" t="s">
        <v>1733</v>
      </c>
      <c r="D2371" t="s">
        <v>6919</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923816000</v>
      </c>
      <c r="K2371">
        <f>INDEX(GWP!$C$2:$C$13,MATCH(EPS!I2371,GWP!$B$2:$B$13,0))</f>
        <v>0</v>
      </c>
      <c r="L2371" s="5">
        <f t="shared" ref="L2371:L2434" si="75">IF(H2371="g pollutant",K2371*J2371/10^12,IF(H2371="MMTCO2e",J2371,IF(H2371="MWh",J2371,0)))</f>
        <v>0</v>
      </c>
    </row>
    <row r="2372" spans="1:12" hidden="1" x14ac:dyDescent="0.35">
      <c r="A2372" t="s">
        <v>4002</v>
      </c>
      <c r="B2372" t="s">
        <v>5</v>
      </c>
      <c r="C2372" t="s">
        <v>1733</v>
      </c>
      <c r="D2372" t="s">
        <v>6919</v>
      </c>
      <c r="E2372" t="s">
        <v>1710</v>
      </c>
      <c r="H2372" t="str">
        <f>INDEX('Vensim Variables'!$B:$B,MATCH(EPS!$B2372,'Vensim Variables'!$A:$A,0))</f>
        <v>g pollutant</v>
      </c>
      <c r="I2372" t="str">
        <f t="shared" si="74"/>
        <v>SOx</v>
      </c>
      <c r="J2372">
        <f>INDEX(NoSettings!$C:$C,MATCH(EPS!$A2372,NoSettings!$A:$A,0))</f>
        <v>16941200000</v>
      </c>
      <c r="K2372">
        <f>INDEX(GWP!$C$2:$C$13,MATCH(EPS!I2372,GWP!$B$2:$B$13,0))</f>
        <v>0</v>
      </c>
      <c r="L2372" s="5">
        <f t="shared" si="75"/>
        <v>0</v>
      </c>
    </row>
    <row r="2373" spans="1:12" hidden="1" x14ac:dyDescent="0.35">
      <c r="A2373" t="s">
        <v>4003</v>
      </c>
      <c r="B2373" t="s">
        <v>5</v>
      </c>
      <c r="C2373" t="s">
        <v>1733</v>
      </c>
      <c r="D2373" t="s">
        <v>6919</v>
      </c>
      <c r="E2373" t="s">
        <v>1711</v>
      </c>
      <c r="H2373" t="str">
        <f>INDEX('Vensim Variables'!$B:$B,MATCH(EPS!$B2373,'Vensim Variables'!$A:$A,0))</f>
        <v>g pollutant</v>
      </c>
      <c r="I2373" t="str">
        <f t="shared" si="74"/>
        <v>BC</v>
      </c>
      <c r="J2373">
        <f>INDEX(NoSettings!$C:$C,MATCH(EPS!$A2373,NoSettings!$A:$A,0))</f>
        <v>39487200</v>
      </c>
      <c r="K2373">
        <f>INDEX(GWP!$C$2:$C$13,MATCH(EPS!I2373,GWP!$B$2:$B$13,0))</f>
        <v>0</v>
      </c>
      <c r="L2373" s="5">
        <f t="shared" si="75"/>
        <v>0</v>
      </c>
    </row>
    <row r="2374" spans="1:12" hidden="1" x14ac:dyDescent="0.35">
      <c r="A2374" t="s">
        <v>4004</v>
      </c>
      <c r="B2374" t="s">
        <v>5</v>
      </c>
      <c r="C2374" t="s">
        <v>1733</v>
      </c>
      <c r="D2374" t="s">
        <v>6919</v>
      </c>
      <c r="E2374" t="s">
        <v>1712</v>
      </c>
      <c r="H2374" t="str">
        <f>INDEX('Vensim Variables'!$B:$B,MATCH(EPS!$B2374,'Vensim Variables'!$A:$A,0))</f>
        <v>g pollutant</v>
      </c>
      <c r="I2374" t="str">
        <f t="shared" si="74"/>
        <v>OC</v>
      </c>
      <c r="J2374">
        <f>INDEX(NoSettings!$C:$C,MATCH(EPS!$A2374,NoSettings!$A:$A,0))</f>
        <v>29601900</v>
      </c>
      <c r="K2374">
        <f>INDEX(GWP!$C$2:$C$13,MATCH(EPS!I2374,GWP!$B$2:$B$13,0))</f>
        <v>0</v>
      </c>
      <c r="L2374" s="5">
        <f t="shared" si="75"/>
        <v>0</v>
      </c>
    </row>
    <row r="2375" spans="1:12" hidden="1" x14ac:dyDescent="0.35">
      <c r="A2375" t="s">
        <v>4005</v>
      </c>
      <c r="B2375" t="s">
        <v>5</v>
      </c>
      <c r="C2375" t="s">
        <v>1733</v>
      </c>
      <c r="D2375" t="s">
        <v>6919</v>
      </c>
      <c r="E2375" t="s">
        <v>1713</v>
      </c>
      <c r="H2375" t="str">
        <f>INDEX('Vensim Variables'!$B:$B,MATCH(EPS!$B2375,'Vensim Variables'!$A:$A,0))</f>
        <v>g pollutant</v>
      </c>
      <c r="I2375" t="str">
        <f t="shared" si="74"/>
        <v>CH4</v>
      </c>
      <c r="J2375">
        <f>INDEX(NoSettings!$C:$C,MATCH(EPS!$A2375,NoSettings!$A:$A,0))</f>
        <v>594198000</v>
      </c>
      <c r="K2375">
        <f>INDEX(GWP!$C$2:$C$13,MATCH(EPS!I2375,GWP!$B$2:$B$13,0))</f>
        <v>25</v>
      </c>
      <c r="L2375" s="5">
        <f t="shared" si="75"/>
        <v>1.485495E-2</v>
      </c>
    </row>
    <row r="2376" spans="1:12" hidden="1" x14ac:dyDescent="0.35">
      <c r="A2376" t="s">
        <v>4006</v>
      </c>
      <c r="B2376" t="s">
        <v>5</v>
      </c>
      <c r="C2376" t="s">
        <v>1733</v>
      </c>
      <c r="D2376" t="s">
        <v>6919</v>
      </c>
      <c r="E2376" t="s">
        <v>1714</v>
      </c>
      <c r="H2376" t="str">
        <f>INDEX('Vensim Variables'!$B:$B,MATCH(EPS!$B2376,'Vensim Variables'!$A:$A,0))</f>
        <v>g pollutant</v>
      </c>
      <c r="I2376" t="str">
        <f t="shared" si="74"/>
        <v>N2O</v>
      </c>
      <c r="J2376">
        <f>INDEX(NoSettings!$C:$C,MATCH(EPS!$A2376,NoSettings!$A:$A,0))</f>
        <v>86428800</v>
      </c>
      <c r="K2376">
        <f>INDEX(GWP!$C$2:$C$13,MATCH(EPS!I2376,GWP!$B$2:$B$13,0))</f>
        <v>298</v>
      </c>
      <c r="L2376" s="5">
        <f t="shared" si="75"/>
        <v>2.57557824E-2</v>
      </c>
    </row>
    <row r="2377" spans="1:12" hidden="1" x14ac:dyDescent="0.35">
      <c r="A2377" t="s">
        <v>4007</v>
      </c>
      <c r="B2377" t="s">
        <v>5</v>
      </c>
      <c r="C2377" t="s">
        <v>1733</v>
      </c>
      <c r="D2377" t="s">
        <v>6919</v>
      </c>
      <c r="E2377" t="s">
        <v>1715</v>
      </c>
      <c r="H2377" t="str">
        <f>INDEX('Vensim Variables'!$B:$B,MATCH(EPS!$B2377,'Vensim Variables'!$A:$A,0))</f>
        <v>g pollutant</v>
      </c>
      <c r="I2377" t="str">
        <f t="shared" si="74"/>
        <v>F gases</v>
      </c>
      <c r="J2377">
        <f>INDEX(NoSettings!$C:$C,MATCH(EPS!$A2377,NoSettings!$A:$A,0))</f>
        <v>0</v>
      </c>
      <c r="K2377">
        <f>INDEX(GWP!$C$2:$C$13,MATCH(EPS!I2377,GWP!$B$2:$B$13,0))</f>
        <v>1</v>
      </c>
      <c r="L2377" s="5">
        <f t="shared" si="75"/>
        <v>0</v>
      </c>
    </row>
    <row r="2378" spans="1:12" hidden="1" x14ac:dyDescent="0.35">
      <c r="A2378" t="s">
        <v>4008</v>
      </c>
      <c r="B2378" t="s">
        <v>5</v>
      </c>
      <c r="C2378" t="s">
        <v>1733</v>
      </c>
      <c r="D2378" t="s">
        <v>6920</v>
      </c>
      <c r="E2378" t="s">
        <v>1702</v>
      </c>
      <c r="H2378" t="str">
        <f>INDEX('Vensim Variables'!$B:$B,MATCH(EPS!$B2378,'Vensim Variables'!$A:$A,0))</f>
        <v>g pollutant</v>
      </c>
      <c r="I2378" t="str">
        <f t="shared" si="74"/>
        <v>CO2</v>
      </c>
      <c r="J2378">
        <f>INDEX(NoSettings!$C:$C,MATCH(EPS!$A2378,NoSettings!$A:$A,0))</f>
        <v>2272080000000</v>
      </c>
      <c r="K2378">
        <f>INDEX(GWP!$C$2:$C$13,MATCH(EPS!I2378,GWP!$B$2:$B$13,0))</f>
        <v>1</v>
      </c>
      <c r="L2378" s="5">
        <f t="shared" si="75"/>
        <v>2.2720799999999999</v>
      </c>
    </row>
    <row r="2379" spans="1:12" hidden="1" x14ac:dyDescent="0.35">
      <c r="A2379" t="s">
        <v>4009</v>
      </c>
      <c r="B2379" t="s">
        <v>5</v>
      </c>
      <c r="C2379" t="s">
        <v>1733</v>
      </c>
      <c r="D2379" t="s">
        <v>6920</v>
      </c>
      <c r="E2379" t="s">
        <v>1705</v>
      </c>
      <c r="H2379" t="str">
        <f>INDEX('Vensim Variables'!$B:$B,MATCH(EPS!$B2379,'Vensim Variables'!$A:$A,0))</f>
        <v>g pollutant</v>
      </c>
      <c r="I2379" t="str">
        <f t="shared" si="74"/>
        <v>VOC</v>
      </c>
      <c r="J2379">
        <f>INDEX(NoSettings!$C:$C,MATCH(EPS!$A2379,NoSettings!$A:$A,0))</f>
        <v>25152000</v>
      </c>
      <c r="K2379">
        <f>INDEX(GWP!$C$2:$C$13,MATCH(EPS!I2379,GWP!$B$2:$B$13,0))</f>
        <v>0</v>
      </c>
      <c r="L2379" s="5">
        <f t="shared" si="75"/>
        <v>0</v>
      </c>
    </row>
    <row r="2380" spans="1:12" hidden="1" x14ac:dyDescent="0.35">
      <c r="A2380" t="s">
        <v>4010</v>
      </c>
      <c r="B2380" t="s">
        <v>5</v>
      </c>
      <c r="C2380" t="s">
        <v>1733</v>
      </c>
      <c r="D2380" t="s">
        <v>6920</v>
      </c>
      <c r="E2380" t="s">
        <v>1706</v>
      </c>
      <c r="H2380" t="str">
        <f>INDEX('Vensim Variables'!$B:$B,MATCH(EPS!$B2380,'Vensim Variables'!$A:$A,0))</f>
        <v>g pollutant</v>
      </c>
      <c r="I2380" t="str">
        <f t="shared" si="74"/>
        <v>CO</v>
      </c>
      <c r="J2380">
        <f>INDEX(NoSettings!$C:$C,MATCH(EPS!$A2380,NoSettings!$A:$A,0))</f>
        <v>1119340000</v>
      </c>
      <c r="K2380">
        <f>INDEX(GWP!$C$2:$C$13,MATCH(EPS!I2380,GWP!$B$2:$B$13,0))</f>
        <v>0</v>
      </c>
      <c r="L2380" s="5">
        <f t="shared" si="75"/>
        <v>0</v>
      </c>
    </row>
    <row r="2381" spans="1:12" hidden="1" x14ac:dyDescent="0.35">
      <c r="A2381" t="s">
        <v>4011</v>
      </c>
      <c r="B2381" t="s">
        <v>5</v>
      </c>
      <c r="C2381" t="s">
        <v>1733</v>
      </c>
      <c r="D2381" t="s">
        <v>6920</v>
      </c>
      <c r="E2381" t="s">
        <v>1707</v>
      </c>
      <c r="H2381" t="str">
        <f>INDEX('Vensim Variables'!$B:$B,MATCH(EPS!$B2381,'Vensim Variables'!$A:$A,0))</f>
        <v>g pollutant</v>
      </c>
      <c r="I2381" t="str">
        <f t="shared" si="74"/>
        <v>NOx</v>
      </c>
      <c r="J2381">
        <f>INDEX(NoSettings!$C:$C,MATCH(EPS!$A2381,NoSettings!$A:$A,0))</f>
        <v>3126790000</v>
      </c>
      <c r="K2381">
        <f>INDEX(GWP!$C$2:$C$13,MATCH(EPS!I2381,GWP!$B$2:$B$13,0))</f>
        <v>0</v>
      </c>
      <c r="L2381" s="5">
        <f t="shared" si="75"/>
        <v>0</v>
      </c>
    </row>
    <row r="2382" spans="1:12" hidden="1" x14ac:dyDescent="0.35">
      <c r="A2382" t="s">
        <v>4012</v>
      </c>
      <c r="B2382" t="s">
        <v>5</v>
      </c>
      <c r="C2382" t="s">
        <v>1733</v>
      </c>
      <c r="D2382" t="s">
        <v>6920</v>
      </c>
      <c r="E2382" t="s">
        <v>1708</v>
      </c>
      <c r="H2382" t="str">
        <f>INDEX('Vensim Variables'!$B:$B,MATCH(EPS!$B2382,'Vensim Variables'!$A:$A,0))</f>
        <v>g pollutant</v>
      </c>
      <c r="I2382" t="str">
        <f t="shared" si="74"/>
        <v>PM10</v>
      </c>
      <c r="J2382">
        <f>INDEX(NoSettings!$C:$C,MATCH(EPS!$A2382,NoSettings!$A:$A,0))</f>
        <v>1701100000</v>
      </c>
      <c r="K2382">
        <f>INDEX(GWP!$C$2:$C$13,MATCH(EPS!I2382,GWP!$B$2:$B$13,0))</f>
        <v>0</v>
      </c>
      <c r="L2382" s="5">
        <f t="shared" si="75"/>
        <v>0</v>
      </c>
    </row>
    <row r="2383" spans="1:12" hidden="1" x14ac:dyDescent="0.35">
      <c r="A2383" t="s">
        <v>4013</v>
      </c>
      <c r="B2383" t="s">
        <v>5</v>
      </c>
      <c r="C2383" t="s">
        <v>1733</v>
      </c>
      <c r="D2383" t="s">
        <v>6920</v>
      </c>
      <c r="E2383" t="s">
        <v>1709</v>
      </c>
      <c r="H2383" t="str">
        <f>INDEX('Vensim Variables'!$B:$B,MATCH(EPS!$B2383,'Vensim Variables'!$A:$A,0))</f>
        <v>g pollutant</v>
      </c>
      <c r="I2383" t="str">
        <f t="shared" si="74"/>
        <v>PM25</v>
      </c>
      <c r="J2383">
        <f>INDEX(NoSettings!$C:$C,MATCH(EPS!$A2383,NoSettings!$A:$A,0))</f>
        <v>410448000</v>
      </c>
      <c r="K2383">
        <f>INDEX(GWP!$C$2:$C$13,MATCH(EPS!I2383,GWP!$B$2:$B$13,0))</f>
        <v>0</v>
      </c>
      <c r="L2383" s="5">
        <f t="shared" si="75"/>
        <v>0</v>
      </c>
    </row>
    <row r="2384" spans="1:12" hidden="1" x14ac:dyDescent="0.35">
      <c r="A2384" t="s">
        <v>4014</v>
      </c>
      <c r="B2384" t="s">
        <v>5</v>
      </c>
      <c r="C2384" t="s">
        <v>1733</v>
      </c>
      <c r="D2384" t="s">
        <v>6920</v>
      </c>
      <c r="E2384" t="s">
        <v>1710</v>
      </c>
      <c r="H2384" t="str">
        <f>INDEX('Vensim Variables'!$B:$B,MATCH(EPS!$B2384,'Vensim Variables'!$A:$A,0))</f>
        <v>g pollutant</v>
      </c>
      <c r="I2384" t="str">
        <f t="shared" si="74"/>
        <v>SOx</v>
      </c>
      <c r="J2384">
        <f>INDEX(NoSettings!$C:$C,MATCH(EPS!$A2384,NoSettings!$A:$A,0))</f>
        <v>7526930000</v>
      </c>
      <c r="K2384">
        <f>INDEX(GWP!$C$2:$C$13,MATCH(EPS!I2384,GWP!$B$2:$B$13,0))</f>
        <v>0</v>
      </c>
      <c r="L2384" s="5">
        <f t="shared" si="75"/>
        <v>0</v>
      </c>
    </row>
    <row r="2385" spans="1:12" hidden="1" x14ac:dyDescent="0.35">
      <c r="A2385" t="s">
        <v>4015</v>
      </c>
      <c r="B2385" t="s">
        <v>5</v>
      </c>
      <c r="C2385" t="s">
        <v>1733</v>
      </c>
      <c r="D2385" t="s">
        <v>6920</v>
      </c>
      <c r="E2385" t="s">
        <v>1711</v>
      </c>
      <c r="H2385" t="str">
        <f>INDEX('Vensim Variables'!$B:$B,MATCH(EPS!$B2385,'Vensim Variables'!$A:$A,0))</f>
        <v>g pollutant</v>
      </c>
      <c r="I2385" t="str">
        <f t="shared" si="74"/>
        <v>BC</v>
      </c>
      <c r="J2385">
        <f>INDEX(NoSettings!$C:$C,MATCH(EPS!$A2385,NoSettings!$A:$A,0))</f>
        <v>17544000</v>
      </c>
      <c r="K2385">
        <f>INDEX(GWP!$C$2:$C$13,MATCH(EPS!I2385,GWP!$B$2:$B$13,0))</f>
        <v>0</v>
      </c>
      <c r="L2385" s="5">
        <f t="shared" si="75"/>
        <v>0</v>
      </c>
    </row>
    <row r="2386" spans="1:12" hidden="1" x14ac:dyDescent="0.35">
      <c r="A2386" t="s">
        <v>4016</v>
      </c>
      <c r="B2386" t="s">
        <v>5</v>
      </c>
      <c r="C2386" t="s">
        <v>1733</v>
      </c>
      <c r="D2386" t="s">
        <v>6920</v>
      </c>
      <c r="E2386" t="s">
        <v>1712</v>
      </c>
      <c r="H2386" t="str">
        <f>INDEX('Vensim Variables'!$B:$B,MATCH(EPS!$B2386,'Vensim Variables'!$A:$A,0))</f>
        <v>g pollutant</v>
      </c>
      <c r="I2386" t="str">
        <f t="shared" si="74"/>
        <v>OC</v>
      </c>
      <c r="J2386">
        <f>INDEX(NoSettings!$C:$C,MATCH(EPS!$A2386,NoSettings!$A:$A,0))</f>
        <v>13152000</v>
      </c>
      <c r="K2386">
        <f>INDEX(GWP!$C$2:$C$13,MATCH(EPS!I2386,GWP!$B$2:$B$13,0))</f>
        <v>0</v>
      </c>
      <c r="L2386" s="5">
        <f t="shared" si="75"/>
        <v>0</v>
      </c>
    </row>
    <row r="2387" spans="1:12" hidden="1" x14ac:dyDescent="0.35">
      <c r="A2387" t="s">
        <v>4017</v>
      </c>
      <c r="B2387" t="s">
        <v>5</v>
      </c>
      <c r="C2387" t="s">
        <v>1733</v>
      </c>
      <c r="D2387" t="s">
        <v>6920</v>
      </c>
      <c r="E2387" t="s">
        <v>1713</v>
      </c>
      <c r="H2387" t="str">
        <f>INDEX('Vensim Variables'!$B:$B,MATCH(EPS!$B2387,'Vensim Variables'!$A:$A,0))</f>
        <v>g pollutant</v>
      </c>
      <c r="I2387" t="str">
        <f t="shared" si="74"/>
        <v>CH4</v>
      </c>
      <c r="J2387">
        <f>INDEX(NoSettings!$C:$C,MATCH(EPS!$A2387,NoSettings!$A:$A,0))</f>
        <v>264000000</v>
      </c>
      <c r="K2387">
        <f>INDEX(GWP!$C$2:$C$13,MATCH(EPS!I2387,GWP!$B$2:$B$13,0))</f>
        <v>25</v>
      </c>
      <c r="L2387" s="5">
        <f t="shared" si="75"/>
        <v>6.6E-3</v>
      </c>
    </row>
    <row r="2388" spans="1:12" hidden="1" x14ac:dyDescent="0.35">
      <c r="A2388" t="s">
        <v>4018</v>
      </c>
      <c r="B2388" t="s">
        <v>5</v>
      </c>
      <c r="C2388" t="s">
        <v>1733</v>
      </c>
      <c r="D2388" t="s">
        <v>6920</v>
      </c>
      <c r="E2388" t="s">
        <v>1714</v>
      </c>
      <c r="H2388" t="str">
        <f>INDEX('Vensim Variables'!$B:$B,MATCH(EPS!$B2388,'Vensim Variables'!$A:$A,0))</f>
        <v>g pollutant</v>
      </c>
      <c r="I2388" t="str">
        <f t="shared" si="74"/>
        <v>N2O</v>
      </c>
      <c r="J2388">
        <f>INDEX(NoSettings!$C:$C,MATCH(EPS!$A2388,NoSettings!$A:$A,0))</f>
        <v>38400000</v>
      </c>
      <c r="K2388">
        <f>INDEX(GWP!$C$2:$C$13,MATCH(EPS!I2388,GWP!$B$2:$B$13,0))</f>
        <v>298</v>
      </c>
      <c r="L2388" s="5">
        <f t="shared" si="75"/>
        <v>1.1443200000000001E-2</v>
      </c>
    </row>
    <row r="2389" spans="1:12" hidden="1" x14ac:dyDescent="0.35">
      <c r="A2389" t="s">
        <v>4019</v>
      </c>
      <c r="B2389" t="s">
        <v>5</v>
      </c>
      <c r="C2389" t="s">
        <v>1733</v>
      </c>
      <c r="D2389" t="s">
        <v>6920</v>
      </c>
      <c r="E2389" t="s">
        <v>1715</v>
      </c>
      <c r="H2389" t="str">
        <f>INDEX('Vensim Variables'!$B:$B,MATCH(EPS!$B2389,'Vensim Variables'!$A:$A,0))</f>
        <v>g pollutant</v>
      </c>
      <c r="I2389" t="str">
        <f t="shared" si="74"/>
        <v>F gases</v>
      </c>
      <c r="J2389">
        <f>INDEX(NoSettings!$C:$C,MATCH(EPS!$A2389,NoSettings!$A:$A,0))</f>
        <v>0</v>
      </c>
      <c r="K2389">
        <f>INDEX(GWP!$C$2:$C$13,MATCH(EPS!I2389,GWP!$B$2:$B$13,0))</f>
        <v>1</v>
      </c>
      <c r="L2389" s="5">
        <f t="shared" si="75"/>
        <v>0</v>
      </c>
    </row>
    <row r="2390" spans="1:12" hidden="1" x14ac:dyDescent="0.35">
      <c r="A2390" t="s">
        <v>4020</v>
      </c>
      <c r="B2390" t="s">
        <v>5</v>
      </c>
      <c r="C2390" t="s">
        <v>1733</v>
      </c>
      <c r="D2390" t="s">
        <v>6921</v>
      </c>
      <c r="E2390" t="s">
        <v>1702</v>
      </c>
      <c r="H2390" t="str">
        <f>INDEX('Vensim Variables'!$B:$B,MATCH(EPS!$B2390,'Vensim Variables'!$A:$A,0))</f>
        <v>g pollutant</v>
      </c>
      <c r="I2390" t="str">
        <f t="shared" si="74"/>
        <v>CO2</v>
      </c>
      <c r="J2390">
        <f>INDEX(NoSettings!$C:$C,MATCH(EPS!$A2390,NoSettings!$A:$A,0))</f>
        <v>9291960000000</v>
      </c>
      <c r="K2390">
        <f>INDEX(GWP!$C$2:$C$13,MATCH(EPS!I2390,GWP!$B$2:$B$13,0))</f>
        <v>1</v>
      </c>
      <c r="L2390" s="5">
        <f t="shared" si="75"/>
        <v>9.2919599999999996</v>
      </c>
    </row>
    <row r="2391" spans="1:12" hidden="1" x14ac:dyDescent="0.35">
      <c r="A2391" t="s">
        <v>4021</v>
      </c>
      <c r="B2391" t="s">
        <v>5</v>
      </c>
      <c r="C2391" t="s">
        <v>1733</v>
      </c>
      <c r="D2391" t="s">
        <v>6921</v>
      </c>
      <c r="E2391" t="s">
        <v>1705</v>
      </c>
      <c r="H2391" t="str">
        <f>INDEX('Vensim Variables'!$B:$B,MATCH(EPS!$B2391,'Vensim Variables'!$A:$A,0))</f>
        <v>g pollutant</v>
      </c>
      <c r="I2391" t="str">
        <f t="shared" si="74"/>
        <v>VOC</v>
      </c>
      <c r="J2391">
        <f>INDEX(NoSettings!$C:$C,MATCH(EPS!$A2391,NoSettings!$A:$A,0))</f>
        <v>102862000</v>
      </c>
      <c r="K2391">
        <f>INDEX(GWP!$C$2:$C$13,MATCH(EPS!I2391,GWP!$B$2:$B$13,0))</f>
        <v>0</v>
      </c>
      <c r="L2391" s="5">
        <f t="shared" si="75"/>
        <v>0</v>
      </c>
    </row>
    <row r="2392" spans="1:12" hidden="1" x14ac:dyDescent="0.35">
      <c r="A2392" t="s">
        <v>4022</v>
      </c>
      <c r="B2392" t="s">
        <v>5</v>
      </c>
      <c r="C2392" t="s">
        <v>1733</v>
      </c>
      <c r="D2392" t="s">
        <v>6921</v>
      </c>
      <c r="E2392" t="s">
        <v>1706</v>
      </c>
      <c r="H2392" t="str">
        <f>INDEX('Vensim Variables'!$B:$B,MATCH(EPS!$B2392,'Vensim Variables'!$A:$A,0))</f>
        <v>g pollutant</v>
      </c>
      <c r="I2392" t="str">
        <f t="shared" si="74"/>
        <v>CO</v>
      </c>
      <c r="J2392">
        <f>INDEX(NoSettings!$C:$C,MATCH(EPS!$A2392,NoSettings!$A:$A,0))</f>
        <v>4577670000</v>
      </c>
      <c r="K2392">
        <f>INDEX(GWP!$C$2:$C$13,MATCH(EPS!I2392,GWP!$B$2:$B$13,0))</f>
        <v>0</v>
      </c>
      <c r="L2392" s="5">
        <f t="shared" si="75"/>
        <v>0</v>
      </c>
    </row>
    <row r="2393" spans="1:12" hidden="1" x14ac:dyDescent="0.35">
      <c r="A2393" t="s">
        <v>4023</v>
      </c>
      <c r="B2393" t="s">
        <v>5</v>
      </c>
      <c r="C2393" t="s">
        <v>1733</v>
      </c>
      <c r="D2393" t="s">
        <v>6921</v>
      </c>
      <c r="E2393" t="s">
        <v>1707</v>
      </c>
      <c r="H2393" t="str">
        <f>INDEX('Vensim Variables'!$B:$B,MATCH(EPS!$B2393,'Vensim Variables'!$A:$A,0))</f>
        <v>g pollutant</v>
      </c>
      <c r="I2393" t="str">
        <f t="shared" si="74"/>
        <v>NOx</v>
      </c>
      <c r="J2393">
        <f>INDEX(NoSettings!$C:$C,MATCH(EPS!$A2393,NoSettings!$A:$A,0))</f>
        <v>12787400000</v>
      </c>
      <c r="K2393">
        <f>INDEX(GWP!$C$2:$C$13,MATCH(EPS!I2393,GWP!$B$2:$B$13,0))</f>
        <v>0</v>
      </c>
      <c r="L2393" s="5">
        <f t="shared" si="75"/>
        <v>0</v>
      </c>
    </row>
    <row r="2394" spans="1:12" hidden="1" x14ac:dyDescent="0.35">
      <c r="A2394" t="s">
        <v>4024</v>
      </c>
      <c r="B2394" t="s">
        <v>5</v>
      </c>
      <c r="C2394" t="s">
        <v>1733</v>
      </c>
      <c r="D2394" t="s">
        <v>6921</v>
      </c>
      <c r="E2394" t="s">
        <v>1708</v>
      </c>
      <c r="H2394" t="str">
        <f>INDEX('Vensim Variables'!$B:$B,MATCH(EPS!$B2394,'Vensim Variables'!$A:$A,0))</f>
        <v>g pollutant</v>
      </c>
      <c r="I2394" t="str">
        <f t="shared" si="74"/>
        <v>PM10</v>
      </c>
      <c r="J2394">
        <f>INDEX(NoSettings!$C:$C,MATCH(EPS!$A2394,NoSettings!$A:$A,0))</f>
        <v>6956850000</v>
      </c>
      <c r="K2394">
        <f>INDEX(GWP!$C$2:$C$13,MATCH(EPS!I2394,GWP!$B$2:$B$13,0))</f>
        <v>0</v>
      </c>
      <c r="L2394" s="5">
        <f t="shared" si="75"/>
        <v>0</v>
      </c>
    </row>
    <row r="2395" spans="1:12" hidden="1" x14ac:dyDescent="0.35">
      <c r="A2395" t="s">
        <v>4025</v>
      </c>
      <c r="B2395" t="s">
        <v>5</v>
      </c>
      <c r="C2395" t="s">
        <v>1733</v>
      </c>
      <c r="D2395" t="s">
        <v>6921</v>
      </c>
      <c r="E2395" t="s">
        <v>1709</v>
      </c>
      <c r="H2395" t="str">
        <f>INDEX('Vensim Variables'!$B:$B,MATCH(EPS!$B2395,'Vensim Variables'!$A:$A,0))</f>
        <v>g pollutant</v>
      </c>
      <c r="I2395" t="str">
        <f t="shared" si="74"/>
        <v>PM25</v>
      </c>
      <c r="J2395">
        <f>INDEX(NoSettings!$C:$C,MATCH(EPS!$A2395,NoSettings!$A:$A,0))</f>
        <v>1678580000</v>
      </c>
      <c r="K2395">
        <f>INDEX(GWP!$C$2:$C$13,MATCH(EPS!I2395,GWP!$B$2:$B$13,0))</f>
        <v>0</v>
      </c>
      <c r="L2395" s="5">
        <f t="shared" si="75"/>
        <v>0</v>
      </c>
    </row>
    <row r="2396" spans="1:12" hidden="1" x14ac:dyDescent="0.35">
      <c r="A2396" t="s">
        <v>4026</v>
      </c>
      <c r="B2396" t="s">
        <v>5</v>
      </c>
      <c r="C2396" t="s">
        <v>1733</v>
      </c>
      <c r="D2396" t="s">
        <v>6921</v>
      </c>
      <c r="E2396" t="s">
        <v>1710</v>
      </c>
      <c r="H2396" t="str">
        <f>INDEX('Vensim Variables'!$B:$B,MATCH(EPS!$B2396,'Vensim Variables'!$A:$A,0))</f>
        <v>g pollutant</v>
      </c>
      <c r="I2396" t="str">
        <f t="shared" si="74"/>
        <v>SOx</v>
      </c>
      <c r="J2396">
        <f>INDEX(NoSettings!$C:$C,MATCH(EPS!$A2396,NoSettings!$A:$A,0))</f>
        <v>30782300000</v>
      </c>
      <c r="K2396">
        <f>INDEX(GWP!$C$2:$C$13,MATCH(EPS!I2396,GWP!$B$2:$B$13,0))</f>
        <v>0</v>
      </c>
      <c r="L2396" s="5">
        <f t="shared" si="75"/>
        <v>0</v>
      </c>
    </row>
    <row r="2397" spans="1:12" hidden="1" x14ac:dyDescent="0.35">
      <c r="A2397" t="s">
        <v>4027</v>
      </c>
      <c r="B2397" t="s">
        <v>5</v>
      </c>
      <c r="C2397" t="s">
        <v>1733</v>
      </c>
      <c r="D2397" t="s">
        <v>6921</v>
      </c>
      <c r="E2397" t="s">
        <v>1711</v>
      </c>
      <c r="H2397" t="str">
        <f>INDEX('Vensim Variables'!$B:$B,MATCH(EPS!$B2397,'Vensim Variables'!$A:$A,0))</f>
        <v>g pollutant</v>
      </c>
      <c r="I2397" t="str">
        <f t="shared" si="74"/>
        <v>BC</v>
      </c>
      <c r="J2397">
        <f>INDEX(NoSettings!$C:$C,MATCH(EPS!$A2397,NoSettings!$A:$A,0))</f>
        <v>71748500</v>
      </c>
      <c r="K2397">
        <f>INDEX(GWP!$C$2:$C$13,MATCH(EPS!I2397,GWP!$B$2:$B$13,0))</f>
        <v>0</v>
      </c>
      <c r="L2397" s="5">
        <f t="shared" si="75"/>
        <v>0</v>
      </c>
    </row>
    <row r="2398" spans="1:12" hidden="1" x14ac:dyDescent="0.35">
      <c r="A2398" t="s">
        <v>4028</v>
      </c>
      <c r="B2398" t="s">
        <v>5</v>
      </c>
      <c r="C2398" t="s">
        <v>1733</v>
      </c>
      <c r="D2398" t="s">
        <v>6921</v>
      </c>
      <c r="E2398" t="s">
        <v>1712</v>
      </c>
      <c r="H2398" t="str">
        <f>INDEX('Vensim Variables'!$B:$B,MATCH(EPS!$B2398,'Vensim Variables'!$A:$A,0))</f>
        <v>g pollutant</v>
      </c>
      <c r="I2398" t="str">
        <f t="shared" si="74"/>
        <v>OC</v>
      </c>
      <c r="J2398">
        <f>INDEX(NoSettings!$C:$C,MATCH(EPS!$A2398,NoSettings!$A:$A,0))</f>
        <v>53786800</v>
      </c>
      <c r="K2398">
        <f>INDEX(GWP!$C$2:$C$13,MATCH(EPS!I2398,GWP!$B$2:$B$13,0))</f>
        <v>0</v>
      </c>
      <c r="L2398" s="5">
        <f t="shared" si="75"/>
        <v>0</v>
      </c>
    </row>
    <row r="2399" spans="1:12" hidden="1" x14ac:dyDescent="0.35">
      <c r="A2399" t="s">
        <v>4029</v>
      </c>
      <c r="B2399" t="s">
        <v>5</v>
      </c>
      <c r="C2399" t="s">
        <v>1733</v>
      </c>
      <c r="D2399" t="s">
        <v>6921</v>
      </c>
      <c r="E2399" t="s">
        <v>1713</v>
      </c>
      <c r="H2399" t="str">
        <f>INDEX('Vensim Variables'!$B:$B,MATCH(EPS!$B2399,'Vensim Variables'!$A:$A,0))</f>
        <v>g pollutant</v>
      </c>
      <c r="I2399" t="str">
        <f t="shared" si="74"/>
        <v>CH4</v>
      </c>
      <c r="J2399">
        <f>INDEX(NoSettings!$C:$C,MATCH(EPS!$A2399,NoSettings!$A:$A,0))</f>
        <v>1079660000</v>
      </c>
      <c r="K2399">
        <f>INDEX(GWP!$C$2:$C$13,MATCH(EPS!I2399,GWP!$B$2:$B$13,0))</f>
        <v>25</v>
      </c>
      <c r="L2399" s="5">
        <f t="shared" si="75"/>
        <v>2.6991500000000002E-2</v>
      </c>
    </row>
    <row r="2400" spans="1:12" hidden="1" x14ac:dyDescent="0.35">
      <c r="A2400" t="s">
        <v>4030</v>
      </c>
      <c r="B2400" t="s">
        <v>5</v>
      </c>
      <c r="C2400" t="s">
        <v>1733</v>
      </c>
      <c r="D2400" t="s">
        <v>6921</v>
      </c>
      <c r="E2400" t="s">
        <v>1714</v>
      </c>
      <c r="H2400" t="str">
        <f>INDEX('Vensim Variables'!$B:$B,MATCH(EPS!$B2400,'Vensim Variables'!$A:$A,0))</f>
        <v>g pollutant</v>
      </c>
      <c r="I2400" t="str">
        <f t="shared" si="74"/>
        <v>N2O</v>
      </c>
      <c r="J2400">
        <f>INDEX(NoSettings!$C:$C,MATCH(EPS!$A2400,NoSettings!$A:$A,0))</f>
        <v>157042000</v>
      </c>
      <c r="K2400">
        <f>INDEX(GWP!$C$2:$C$13,MATCH(EPS!I2400,GWP!$B$2:$B$13,0))</f>
        <v>298</v>
      </c>
      <c r="L2400" s="5">
        <f t="shared" si="75"/>
        <v>4.6798515999999998E-2</v>
      </c>
    </row>
    <row r="2401" spans="1:12" hidden="1" x14ac:dyDescent="0.35">
      <c r="A2401" t="s">
        <v>4031</v>
      </c>
      <c r="B2401" t="s">
        <v>5</v>
      </c>
      <c r="C2401" t="s">
        <v>1733</v>
      </c>
      <c r="D2401" t="s">
        <v>6921</v>
      </c>
      <c r="E2401" t="s">
        <v>1715</v>
      </c>
      <c r="H2401" t="str">
        <f>INDEX('Vensim Variables'!$B:$B,MATCH(EPS!$B2401,'Vensim Variables'!$A:$A,0))</f>
        <v>g pollutant</v>
      </c>
      <c r="I2401" t="str">
        <f t="shared" si="74"/>
        <v>F gases</v>
      </c>
      <c r="J2401">
        <f>INDEX(NoSettings!$C:$C,MATCH(EPS!$A2401,NoSettings!$A:$A,0))</f>
        <v>0</v>
      </c>
      <c r="K2401">
        <f>INDEX(GWP!$C$2:$C$13,MATCH(EPS!I2401,GWP!$B$2:$B$13,0))</f>
        <v>1</v>
      </c>
      <c r="L2401" s="5">
        <f t="shared" si="75"/>
        <v>0</v>
      </c>
    </row>
    <row r="2402" spans="1:12" hidden="1" x14ac:dyDescent="0.35">
      <c r="A2402" t="s">
        <v>4032</v>
      </c>
      <c r="B2402" t="s">
        <v>5</v>
      </c>
      <c r="C2402" t="s">
        <v>1733</v>
      </c>
      <c r="D2402" t="s">
        <v>6922</v>
      </c>
      <c r="E2402" t="s">
        <v>1702</v>
      </c>
      <c r="H2402" t="str">
        <f>INDEX('Vensim Variables'!$B:$B,MATCH(EPS!$B2402,'Vensim Variables'!$A:$A,0))</f>
        <v>g pollutant</v>
      </c>
      <c r="I2402" t="str">
        <f t="shared" si="74"/>
        <v>CO2</v>
      </c>
      <c r="J2402">
        <f>INDEX(NoSettings!$C:$C,MATCH(EPS!$A2402,NoSettings!$A:$A,0))</f>
        <v>0</v>
      </c>
      <c r="K2402">
        <f>INDEX(GWP!$C$2:$C$13,MATCH(EPS!I2402,GWP!$B$2:$B$13,0))</f>
        <v>1</v>
      </c>
      <c r="L2402" s="5">
        <f t="shared" si="75"/>
        <v>0</v>
      </c>
    </row>
    <row r="2403" spans="1:12" hidden="1" x14ac:dyDescent="0.35">
      <c r="A2403" t="s">
        <v>4033</v>
      </c>
      <c r="B2403" t="s">
        <v>5</v>
      </c>
      <c r="C2403" t="s">
        <v>1733</v>
      </c>
      <c r="D2403" t="s">
        <v>6922</v>
      </c>
      <c r="E2403" t="s">
        <v>1705</v>
      </c>
      <c r="H2403" t="str">
        <f>INDEX('Vensim Variables'!$B:$B,MATCH(EPS!$B2403,'Vensim Variables'!$A:$A,0))</f>
        <v>g pollutant</v>
      </c>
      <c r="I2403" t="str">
        <f t="shared" si="74"/>
        <v>VOC</v>
      </c>
      <c r="J2403">
        <f>INDEX(NoSettings!$C:$C,MATCH(EPS!$A2403,NoSettings!$A:$A,0))</f>
        <v>0</v>
      </c>
      <c r="K2403">
        <f>INDEX(GWP!$C$2:$C$13,MATCH(EPS!I2403,GWP!$B$2:$B$13,0))</f>
        <v>0</v>
      </c>
      <c r="L2403" s="5">
        <f t="shared" si="75"/>
        <v>0</v>
      </c>
    </row>
    <row r="2404" spans="1:12" hidden="1" x14ac:dyDescent="0.35">
      <c r="A2404" t="s">
        <v>4034</v>
      </c>
      <c r="B2404" t="s">
        <v>5</v>
      </c>
      <c r="C2404" t="s">
        <v>1733</v>
      </c>
      <c r="D2404" t="s">
        <v>6922</v>
      </c>
      <c r="E2404" t="s">
        <v>1706</v>
      </c>
      <c r="H2404" t="str">
        <f>INDEX('Vensim Variables'!$B:$B,MATCH(EPS!$B2404,'Vensim Variables'!$A:$A,0))</f>
        <v>g pollutant</v>
      </c>
      <c r="I2404" t="str">
        <f t="shared" si="74"/>
        <v>CO</v>
      </c>
      <c r="J2404">
        <f>INDEX(NoSettings!$C:$C,MATCH(EPS!$A2404,NoSettings!$A:$A,0))</f>
        <v>0</v>
      </c>
      <c r="K2404">
        <f>INDEX(GWP!$C$2:$C$13,MATCH(EPS!I2404,GWP!$B$2:$B$13,0))</f>
        <v>0</v>
      </c>
      <c r="L2404" s="5">
        <f t="shared" si="75"/>
        <v>0</v>
      </c>
    </row>
    <row r="2405" spans="1:12" hidden="1" x14ac:dyDescent="0.35">
      <c r="A2405" t="s">
        <v>4035</v>
      </c>
      <c r="B2405" t="s">
        <v>5</v>
      </c>
      <c r="C2405" t="s">
        <v>1733</v>
      </c>
      <c r="D2405" t="s">
        <v>6922</v>
      </c>
      <c r="E2405" t="s">
        <v>1707</v>
      </c>
      <c r="H2405" t="str">
        <f>INDEX('Vensim Variables'!$B:$B,MATCH(EPS!$B2405,'Vensim Variables'!$A:$A,0))</f>
        <v>g pollutant</v>
      </c>
      <c r="I2405" t="str">
        <f t="shared" si="74"/>
        <v>NOx</v>
      </c>
      <c r="J2405">
        <f>INDEX(NoSettings!$C:$C,MATCH(EPS!$A2405,NoSettings!$A:$A,0))</f>
        <v>0</v>
      </c>
      <c r="K2405">
        <f>INDEX(GWP!$C$2:$C$13,MATCH(EPS!I2405,GWP!$B$2:$B$13,0))</f>
        <v>0</v>
      </c>
      <c r="L2405" s="5">
        <f t="shared" si="75"/>
        <v>0</v>
      </c>
    </row>
    <row r="2406" spans="1:12" hidden="1" x14ac:dyDescent="0.35">
      <c r="A2406" t="s">
        <v>4036</v>
      </c>
      <c r="B2406" t="s">
        <v>5</v>
      </c>
      <c r="C2406" t="s">
        <v>1733</v>
      </c>
      <c r="D2406" t="s">
        <v>6922</v>
      </c>
      <c r="E2406" t="s">
        <v>1708</v>
      </c>
      <c r="H2406" t="str">
        <f>INDEX('Vensim Variables'!$B:$B,MATCH(EPS!$B2406,'Vensim Variables'!$A:$A,0))</f>
        <v>g pollutant</v>
      </c>
      <c r="I2406" t="str">
        <f t="shared" si="74"/>
        <v>PM10</v>
      </c>
      <c r="J2406">
        <f>INDEX(NoSettings!$C:$C,MATCH(EPS!$A2406,NoSettings!$A:$A,0))</f>
        <v>0</v>
      </c>
      <c r="K2406">
        <f>INDEX(GWP!$C$2:$C$13,MATCH(EPS!I2406,GWP!$B$2:$B$13,0))</f>
        <v>0</v>
      </c>
      <c r="L2406" s="5">
        <f t="shared" si="75"/>
        <v>0</v>
      </c>
    </row>
    <row r="2407" spans="1:12" hidden="1" x14ac:dyDescent="0.35">
      <c r="A2407" t="s">
        <v>4037</v>
      </c>
      <c r="B2407" t="s">
        <v>5</v>
      </c>
      <c r="C2407" t="s">
        <v>1733</v>
      </c>
      <c r="D2407" t="s">
        <v>6922</v>
      </c>
      <c r="E2407" t="s">
        <v>1709</v>
      </c>
      <c r="H2407" t="str">
        <f>INDEX('Vensim Variables'!$B:$B,MATCH(EPS!$B2407,'Vensim Variables'!$A:$A,0))</f>
        <v>g pollutant</v>
      </c>
      <c r="I2407" t="str">
        <f t="shared" si="74"/>
        <v>PM25</v>
      </c>
      <c r="J2407">
        <f>INDEX(NoSettings!$C:$C,MATCH(EPS!$A2407,NoSettings!$A:$A,0))</f>
        <v>0</v>
      </c>
      <c r="K2407">
        <f>INDEX(GWP!$C$2:$C$13,MATCH(EPS!I2407,GWP!$B$2:$B$13,0))</f>
        <v>0</v>
      </c>
      <c r="L2407" s="5">
        <f t="shared" si="75"/>
        <v>0</v>
      </c>
    </row>
    <row r="2408" spans="1:12" hidden="1" x14ac:dyDescent="0.35">
      <c r="A2408" t="s">
        <v>4038</v>
      </c>
      <c r="B2408" t="s">
        <v>5</v>
      </c>
      <c r="C2408" t="s">
        <v>1733</v>
      </c>
      <c r="D2408" t="s">
        <v>6922</v>
      </c>
      <c r="E2408" t="s">
        <v>1710</v>
      </c>
      <c r="H2408" t="str">
        <f>INDEX('Vensim Variables'!$B:$B,MATCH(EPS!$B2408,'Vensim Variables'!$A:$A,0))</f>
        <v>g pollutant</v>
      </c>
      <c r="I2408" t="str">
        <f t="shared" si="74"/>
        <v>SOx</v>
      </c>
      <c r="J2408">
        <f>INDEX(NoSettings!$C:$C,MATCH(EPS!$A2408,NoSettings!$A:$A,0))</f>
        <v>0</v>
      </c>
      <c r="K2408">
        <f>INDEX(GWP!$C$2:$C$13,MATCH(EPS!I2408,GWP!$B$2:$B$13,0))</f>
        <v>0</v>
      </c>
      <c r="L2408" s="5">
        <f t="shared" si="75"/>
        <v>0</v>
      </c>
    </row>
    <row r="2409" spans="1:12" hidden="1" x14ac:dyDescent="0.35">
      <c r="A2409" t="s">
        <v>4039</v>
      </c>
      <c r="B2409" t="s">
        <v>5</v>
      </c>
      <c r="C2409" t="s">
        <v>1733</v>
      </c>
      <c r="D2409" t="s">
        <v>6922</v>
      </c>
      <c r="E2409" t="s">
        <v>1711</v>
      </c>
      <c r="H2409" t="str">
        <f>INDEX('Vensim Variables'!$B:$B,MATCH(EPS!$B2409,'Vensim Variables'!$A:$A,0))</f>
        <v>g pollutant</v>
      </c>
      <c r="I2409" t="str">
        <f t="shared" si="74"/>
        <v>BC</v>
      </c>
      <c r="J2409">
        <f>INDEX(NoSettings!$C:$C,MATCH(EPS!$A2409,NoSettings!$A:$A,0))</f>
        <v>0</v>
      </c>
      <c r="K2409">
        <f>INDEX(GWP!$C$2:$C$13,MATCH(EPS!I2409,GWP!$B$2:$B$13,0))</f>
        <v>0</v>
      </c>
      <c r="L2409" s="5">
        <f t="shared" si="75"/>
        <v>0</v>
      </c>
    </row>
    <row r="2410" spans="1:12" hidden="1" x14ac:dyDescent="0.35">
      <c r="A2410" t="s">
        <v>4040</v>
      </c>
      <c r="B2410" t="s">
        <v>5</v>
      </c>
      <c r="C2410" t="s">
        <v>1733</v>
      </c>
      <c r="D2410" t="s">
        <v>6922</v>
      </c>
      <c r="E2410" t="s">
        <v>1712</v>
      </c>
      <c r="H2410" t="str">
        <f>INDEX('Vensim Variables'!$B:$B,MATCH(EPS!$B2410,'Vensim Variables'!$A:$A,0))</f>
        <v>g pollutant</v>
      </c>
      <c r="I2410" t="str">
        <f t="shared" si="74"/>
        <v>OC</v>
      </c>
      <c r="J2410">
        <f>INDEX(NoSettings!$C:$C,MATCH(EPS!$A2410,NoSettings!$A:$A,0))</f>
        <v>0</v>
      </c>
      <c r="K2410">
        <f>INDEX(GWP!$C$2:$C$13,MATCH(EPS!I2410,GWP!$B$2:$B$13,0))</f>
        <v>0</v>
      </c>
      <c r="L2410" s="5">
        <f t="shared" si="75"/>
        <v>0</v>
      </c>
    </row>
    <row r="2411" spans="1:12" hidden="1" x14ac:dyDescent="0.35">
      <c r="A2411" t="s">
        <v>4041</v>
      </c>
      <c r="B2411" t="s">
        <v>5</v>
      </c>
      <c r="C2411" t="s">
        <v>1733</v>
      </c>
      <c r="D2411" t="s">
        <v>6922</v>
      </c>
      <c r="E2411" t="s">
        <v>1713</v>
      </c>
      <c r="H2411" t="str">
        <f>INDEX('Vensim Variables'!$B:$B,MATCH(EPS!$B2411,'Vensim Variables'!$A:$A,0))</f>
        <v>g pollutant</v>
      </c>
      <c r="I2411" t="str">
        <f t="shared" si="74"/>
        <v>CH4</v>
      </c>
      <c r="J2411">
        <f>INDEX(NoSettings!$C:$C,MATCH(EPS!$A2411,NoSettings!$A:$A,0))</f>
        <v>0</v>
      </c>
      <c r="K2411">
        <f>INDEX(GWP!$C$2:$C$13,MATCH(EPS!I2411,GWP!$B$2:$B$13,0))</f>
        <v>25</v>
      </c>
      <c r="L2411" s="5">
        <f t="shared" si="75"/>
        <v>0</v>
      </c>
    </row>
    <row r="2412" spans="1:12" hidden="1" x14ac:dyDescent="0.35">
      <c r="A2412" t="s">
        <v>4042</v>
      </c>
      <c r="B2412" t="s">
        <v>5</v>
      </c>
      <c r="C2412" t="s">
        <v>1733</v>
      </c>
      <c r="D2412" t="s">
        <v>6922</v>
      </c>
      <c r="E2412" t="s">
        <v>1714</v>
      </c>
      <c r="H2412" t="str">
        <f>INDEX('Vensim Variables'!$B:$B,MATCH(EPS!$B2412,'Vensim Variables'!$A:$A,0))</f>
        <v>g pollutant</v>
      </c>
      <c r="I2412" t="str">
        <f t="shared" si="74"/>
        <v>N2O</v>
      </c>
      <c r="J2412">
        <f>INDEX(NoSettings!$C:$C,MATCH(EPS!$A2412,NoSettings!$A:$A,0))</f>
        <v>0</v>
      </c>
      <c r="K2412">
        <f>INDEX(GWP!$C$2:$C$13,MATCH(EPS!I2412,GWP!$B$2:$B$13,0))</f>
        <v>298</v>
      </c>
      <c r="L2412" s="5">
        <f t="shared" si="75"/>
        <v>0</v>
      </c>
    </row>
    <row r="2413" spans="1:12" hidden="1" x14ac:dyDescent="0.35">
      <c r="A2413" t="s">
        <v>4043</v>
      </c>
      <c r="B2413" t="s">
        <v>5</v>
      </c>
      <c r="C2413" t="s">
        <v>1733</v>
      </c>
      <c r="D2413" t="s">
        <v>6922</v>
      </c>
      <c r="E2413" t="s">
        <v>1715</v>
      </c>
      <c r="H2413" t="str">
        <f>INDEX('Vensim Variables'!$B:$B,MATCH(EPS!$B2413,'Vensim Variables'!$A:$A,0))</f>
        <v>g pollutant</v>
      </c>
      <c r="I2413" t="str">
        <f t="shared" si="74"/>
        <v>F gases</v>
      </c>
      <c r="J2413">
        <f>INDEX(NoSettings!$C:$C,MATCH(EPS!$A2413,NoSettings!$A:$A,0))</f>
        <v>0</v>
      </c>
      <c r="K2413">
        <f>INDEX(GWP!$C$2:$C$13,MATCH(EPS!I2413,GWP!$B$2:$B$13,0))</f>
        <v>1</v>
      </c>
      <c r="L2413" s="5">
        <f t="shared" si="75"/>
        <v>0</v>
      </c>
    </row>
    <row r="2414" spans="1:12" hidden="1" x14ac:dyDescent="0.35">
      <c r="A2414" t="s">
        <v>4044</v>
      </c>
      <c r="B2414" t="s">
        <v>5</v>
      </c>
      <c r="C2414" t="s">
        <v>1733</v>
      </c>
      <c r="D2414" t="s">
        <v>6923</v>
      </c>
      <c r="E2414" t="s">
        <v>1702</v>
      </c>
      <c r="H2414" t="str">
        <f>INDEX('Vensim Variables'!$B:$B,MATCH(EPS!$B2414,'Vensim Variables'!$A:$A,0))</f>
        <v>g pollutant</v>
      </c>
      <c r="I2414" t="str">
        <f t="shared" si="74"/>
        <v>CO2</v>
      </c>
      <c r="J2414">
        <f>INDEX(NoSettings!$C:$C,MATCH(EPS!$A2414,NoSettings!$A:$A,0))</f>
        <v>0</v>
      </c>
      <c r="K2414">
        <f>INDEX(GWP!$C$2:$C$13,MATCH(EPS!I2414,GWP!$B$2:$B$13,0))</f>
        <v>1</v>
      </c>
      <c r="L2414" s="5">
        <f t="shared" si="75"/>
        <v>0</v>
      </c>
    </row>
    <row r="2415" spans="1:12" hidden="1" x14ac:dyDescent="0.35">
      <c r="A2415" t="s">
        <v>4045</v>
      </c>
      <c r="B2415" t="s">
        <v>5</v>
      </c>
      <c r="C2415" t="s">
        <v>1733</v>
      </c>
      <c r="D2415" t="s">
        <v>6923</v>
      </c>
      <c r="E2415" t="s">
        <v>1705</v>
      </c>
      <c r="H2415" t="str">
        <f>INDEX('Vensim Variables'!$B:$B,MATCH(EPS!$B2415,'Vensim Variables'!$A:$A,0))</f>
        <v>g pollutant</v>
      </c>
      <c r="I2415" t="str">
        <f t="shared" si="74"/>
        <v>VOC</v>
      </c>
      <c r="J2415">
        <f>INDEX(NoSettings!$C:$C,MATCH(EPS!$A2415,NoSettings!$A:$A,0))</f>
        <v>0</v>
      </c>
      <c r="K2415">
        <f>INDEX(GWP!$C$2:$C$13,MATCH(EPS!I2415,GWP!$B$2:$B$13,0))</f>
        <v>0</v>
      </c>
      <c r="L2415" s="5">
        <f t="shared" si="75"/>
        <v>0</v>
      </c>
    </row>
    <row r="2416" spans="1:12" hidden="1" x14ac:dyDescent="0.35">
      <c r="A2416" t="s">
        <v>4046</v>
      </c>
      <c r="B2416" t="s">
        <v>5</v>
      </c>
      <c r="C2416" t="s">
        <v>1733</v>
      </c>
      <c r="D2416" t="s">
        <v>6923</v>
      </c>
      <c r="E2416" t="s">
        <v>1706</v>
      </c>
      <c r="H2416" t="str">
        <f>INDEX('Vensim Variables'!$B:$B,MATCH(EPS!$B2416,'Vensim Variables'!$A:$A,0))</f>
        <v>g pollutant</v>
      </c>
      <c r="I2416" t="str">
        <f t="shared" si="74"/>
        <v>CO</v>
      </c>
      <c r="J2416">
        <f>INDEX(NoSettings!$C:$C,MATCH(EPS!$A2416,NoSettings!$A:$A,0))</f>
        <v>0</v>
      </c>
      <c r="K2416">
        <f>INDEX(GWP!$C$2:$C$13,MATCH(EPS!I2416,GWP!$B$2:$B$13,0))</f>
        <v>0</v>
      </c>
      <c r="L2416" s="5">
        <f t="shared" si="75"/>
        <v>0</v>
      </c>
    </row>
    <row r="2417" spans="1:12" hidden="1" x14ac:dyDescent="0.35">
      <c r="A2417" t="s">
        <v>4047</v>
      </c>
      <c r="B2417" t="s">
        <v>5</v>
      </c>
      <c r="C2417" t="s">
        <v>1733</v>
      </c>
      <c r="D2417" t="s">
        <v>6923</v>
      </c>
      <c r="E2417" t="s">
        <v>1707</v>
      </c>
      <c r="H2417" t="str">
        <f>INDEX('Vensim Variables'!$B:$B,MATCH(EPS!$B2417,'Vensim Variables'!$A:$A,0))</f>
        <v>g pollutant</v>
      </c>
      <c r="I2417" t="str">
        <f t="shared" si="74"/>
        <v>NOx</v>
      </c>
      <c r="J2417">
        <f>INDEX(NoSettings!$C:$C,MATCH(EPS!$A2417,NoSettings!$A:$A,0))</f>
        <v>0</v>
      </c>
      <c r="K2417">
        <f>INDEX(GWP!$C$2:$C$13,MATCH(EPS!I2417,GWP!$B$2:$B$13,0))</f>
        <v>0</v>
      </c>
      <c r="L2417" s="5">
        <f t="shared" si="75"/>
        <v>0</v>
      </c>
    </row>
    <row r="2418" spans="1:12" hidden="1" x14ac:dyDescent="0.35">
      <c r="A2418" t="s">
        <v>4048</v>
      </c>
      <c r="B2418" t="s">
        <v>5</v>
      </c>
      <c r="C2418" t="s">
        <v>1733</v>
      </c>
      <c r="D2418" t="s">
        <v>6923</v>
      </c>
      <c r="E2418" t="s">
        <v>1708</v>
      </c>
      <c r="H2418" t="str">
        <f>INDEX('Vensim Variables'!$B:$B,MATCH(EPS!$B2418,'Vensim Variables'!$A:$A,0))</f>
        <v>g pollutant</v>
      </c>
      <c r="I2418" t="str">
        <f t="shared" si="74"/>
        <v>PM10</v>
      </c>
      <c r="J2418">
        <f>INDEX(NoSettings!$C:$C,MATCH(EPS!$A2418,NoSettings!$A:$A,0))</f>
        <v>0</v>
      </c>
      <c r="K2418">
        <f>INDEX(GWP!$C$2:$C$13,MATCH(EPS!I2418,GWP!$B$2:$B$13,0))</f>
        <v>0</v>
      </c>
      <c r="L2418" s="5">
        <f t="shared" si="75"/>
        <v>0</v>
      </c>
    </row>
    <row r="2419" spans="1:12" hidden="1" x14ac:dyDescent="0.35">
      <c r="A2419" t="s">
        <v>4049</v>
      </c>
      <c r="B2419" t="s">
        <v>5</v>
      </c>
      <c r="C2419" t="s">
        <v>1733</v>
      </c>
      <c r="D2419" t="s">
        <v>6923</v>
      </c>
      <c r="E2419" t="s">
        <v>1709</v>
      </c>
      <c r="H2419" t="str">
        <f>INDEX('Vensim Variables'!$B:$B,MATCH(EPS!$B2419,'Vensim Variables'!$A:$A,0))</f>
        <v>g pollutant</v>
      </c>
      <c r="I2419" t="str">
        <f t="shared" si="74"/>
        <v>PM25</v>
      </c>
      <c r="J2419">
        <f>INDEX(NoSettings!$C:$C,MATCH(EPS!$A2419,NoSettings!$A:$A,0))</f>
        <v>0</v>
      </c>
      <c r="K2419">
        <f>INDEX(GWP!$C$2:$C$13,MATCH(EPS!I2419,GWP!$B$2:$B$13,0))</f>
        <v>0</v>
      </c>
      <c r="L2419" s="5">
        <f t="shared" si="75"/>
        <v>0</v>
      </c>
    </row>
    <row r="2420" spans="1:12" hidden="1" x14ac:dyDescent="0.35">
      <c r="A2420" t="s">
        <v>4050</v>
      </c>
      <c r="B2420" t="s">
        <v>5</v>
      </c>
      <c r="C2420" t="s">
        <v>1733</v>
      </c>
      <c r="D2420" t="s">
        <v>6923</v>
      </c>
      <c r="E2420" t="s">
        <v>1710</v>
      </c>
      <c r="H2420" t="str">
        <f>INDEX('Vensim Variables'!$B:$B,MATCH(EPS!$B2420,'Vensim Variables'!$A:$A,0))</f>
        <v>g pollutant</v>
      </c>
      <c r="I2420" t="str">
        <f t="shared" si="74"/>
        <v>SOx</v>
      </c>
      <c r="J2420">
        <f>INDEX(NoSettings!$C:$C,MATCH(EPS!$A2420,NoSettings!$A:$A,0))</f>
        <v>0</v>
      </c>
      <c r="K2420">
        <f>INDEX(GWP!$C$2:$C$13,MATCH(EPS!I2420,GWP!$B$2:$B$13,0))</f>
        <v>0</v>
      </c>
      <c r="L2420" s="5">
        <f t="shared" si="75"/>
        <v>0</v>
      </c>
    </row>
    <row r="2421" spans="1:12" hidden="1" x14ac:dyDescent="0.35">
      <c r="A2421" t="s">
        <v>4051</v>
      </c>
      <c r="B2421" t="s">
        <v>5</v>
      </c>
      <c r="C2421" t="s">
        <v>1733</v>
      </c>
      <c r="D2421" t="s">
        <v>6923</v>
      </c>
      <c r="E2421" t="s">
        <v>1711</v>
      </c>
      <c r="H2421" t="str">
        <f>INDEX('Vensim Variables'!$B:$B,MATCH(EPS!$B2421,'Vensim Variables'!$A:$A,0))</f>
        <v>g pollutant</v>
      </c>
      <c r="I2421" t="str">
        <f t="shared" si="74"/>
        <v>BC</v>
      </c>
      <c r="J2421">
        <f>INDEX(NoSettings!$C:$C,MATCH(EPS!$A2421,NoSettings!$A:$A,0))</f>
        <v>0</v>
      </c>
      <c r="K2421">
        <f>INDEX(GWP!$C$2:$C$13,MATCH(EPS!I2421,GWP!$B$2:$B$13,0))</f>
        <v>0</v>
      </c>
      <c r="L2421" s="5">
        <f t="shared" si="75"/>
        <v>0</v>
      </c>
    </row>
    <row r="2422" spans="1:12" hidden="1" x14ac:dyDescent="0.35">
      <c r="A2422" t="s">
        <v>4052</v>
      </c>
      <c r="B2422" t="s">
        <v>5</v>
      </c>
      <c r="C2422" t="s">
        <v>1733</v>
      </c>
      <c r="D2422" t="s">
        <v>6923</v>
      </c>
      <c r="E2422" t="s">
        <v>1712</v>
      </c>
      <c r="H2422" t="str">
        <f>INDEX('Vensim Variables'!$B:$B,MATCH(EPS!$B2422,'Vensim Variables'!$A:$A,0))</f>
        <v>g pollutant</v>
      </c>
      <c r="I2422" t="str">
        <f t="shared" si="74"/>
        <v>OC</v>
      </c>
      <c r="J2422">
        <f>INDEX(NoSettings!$C:$C,MATCH(EPS!$A2422,NoSettings!$A:$A,0))</f>
        <v>0</v>
      </c>
      <c r="K2422">
        <f>INDEX(GWP!$C$2:$C$13,MATCH(EPS!I2422,GWP!$B$2:$B$13,0))</f>
        <v>0</v>
      </c>
      <c r="L2422" s="5">
        <f t="shared" si="75"/>
        <v>0</v>
      </c>
    </row>
    <row r="2423" spans="1:12" hidden="1" x14ac:dyDescent="0.35">
      <c r="A2423" t="s">
        <v>4053</v>
      </c>
      <c r="B2423" t="s">
        <v>5</v>
      </c>
      <c r="C2423" t="s">
        <v>1733</v>
      </c>
      <c r="D2423" t="s">
        <v>6923</v>
      </c>
      <c r="E2423" t="s">
        <v>1713</v>
      </c>
      <c r="H2423" t="str">
        <f>INDEX('Vensim Variables'!$B:$B,MATCH(EPS!$B2423,'Vensim Variables'!$A:$A,0))</f>
        <v>g pollutant</v>
      </c>
      <c r="I2423" t="str">
        <f t="shared" si="74"/>
        <v>CH4</v>
      </c>
      <c r="J2423">
        <f>INDEX(NoSettings!$C:$C,MATCH(EPS!$A2423,NoSettings!$A:$A,0))</f>
        <v>0</v>
      </c>
      <c r="K2423">
        <f>INDEX(GWP!$C$2:$C$13,MATCH(EPS!I2423,GWP!$B$2:$B$13,0))</f>
        <v>25</v>
      </c>
      <c r="L2423" s="5">
        <f t="shared" si="75"/>
        <v>0</v>
      </c>
    </row>
    <row r="2424" spans="1:12" hidden="1" x14ac:dyDescent="0.35">
      <c r="A2424" t="s">
        <v>4054</v>
      </c>
      <c r="B2424" t="s">
        <v>5</v>
      </c>
      <c r="C2424" t="s">
        <v>1733</v>
      </c>
      <c r="D2424" t="s">
        <v>6923</v>
      </c>
      <c r="E2424" t="s">
        <v>1714</v>
      </c>
      <c r="H2424" t="str">
        <f>INDEX('Vensim Variables'!$B:$B,MATCH(EPS!$B2424,'Vensim Variables'!$A:$A,0))</f>
        <v>g pollutant</v>
      </c>
      <c r="I2424" t="str">
        <f t="shared" si="74"/>
        <v>N2O</v>
      </c>
      <c r="J2424">
        <f>INDEX(NoSettings!$C:$C,MATCH(EPS!$A2424,NoSettings!$A:$A,0))</f>
        <v>0</v>
      </c>
      <c r="K2424">
        <f>INDEX(GWP!$C$2:$C$13,MATCH(EPS!I2424,GWP!$B$2:$B$13,0))</f>
        <v>298</v>
      </c>
      <c r="L2424" s="5">
        <f t="shared" si="75"/>
        <v>0</v>
      </c>
    </row>
    <row r="2425" spans="1:12" hidden="1" x14ac:dyDescent="0.35">
      <c r="A2425" t="s">
        <v>4055</v>
      </c>
      <c r="B2425" t="s">
        <v>5</v>
      </c>
      <c r="C2425" t="s">
        <v>1733</v>
      </c>
      <c r="D2425" t="s">
        <v>6923</v>
      </c>
      <c r="E2425" t="s">
        <v>1715</v>
      </c>
      <c r="H2425" t="str">
        <f>INDEX('Vensim Variables'!$B:$B,MATCH(EPS!$B2425,'Vensim Variables'!$A:$A,0))</f>
        <v>g pollutant</v>
      </c>
      <c r="I2425" t="str">
        <f t="shared" si="74"/>
        <v>F gases</v>
      </c>
      <c r="J2425">
        <f>INDEX(NoSettings!$C:$C,MATCH(EPS!$A2425,NoSettings!$A:$A,0))</f>
        <v>0</v>
      </c>
      <c r="K2425">
        <f>INDEX(GWP!$C$2:$C$13,MATCH(EPS!I2425,GWP!$B$2:$B$13,0))</f>
        <v>1</v>
      </c>
      <c r="L2425" s="5">
        <f t="shared" si="75"/>
        <v>0</v>
      </c>
    </row>
    <row r="2426" spans="1:12" hidden="1" x14ac:dyDescent="0.35">
      <c r="A2426" t="s">
        <v>4056</v>
      </c>
      <c r="B2426" t="s">
        <v>5</v>
      </c>
      <c r="C2426" t="s">
        <v>1733</v>
      </c>
      <c r="D2426" t="s">
        <v>6924</v>
      </c>
      <c r="E2426" t="s">
        <v>1702</v>
      </c>
      <c r="H2426" t="str">
        <f>INDEX('Vensim Variables'!$B:$B,MATCH(EPS!$B2426,'Vensim Variables'!$A:$A,0))</f>
        <v>g pollutant</v>
      </c>
      <c r="I2426" t="str">
        <f t="shared" si="74"/>
        <v>CO2</v>
      </c>
      <c r="J2426">
        <f>INDEX(NoSettings!$C:$C,MATCH(EPS!$A2426,NoSettings!$A:$A,0))</f>
        <v>16312200000000</v>
      </c>
      <c r="K2426">
        <f>INDEX(GWP!$C$2:$C$13,MATCH(EPS!I2426,GWP!$B$2:$B$13,0))</f>
        <v>1</v>
      </c>
      <c r="L2426" s="5">
        <f t="shared" si="75"/>
        <v>16.312200000000001</v>
      </c>
    </row>
    <row r="2427" spans="1:12" hidden="1" x14ac:dyDescent="0.35">
      <c r="A2427" t="s">
        <v>4057</v>
      </c>
      <c r="B2427" t="s">
        <v>5</v>
      </c>
      <c r="C2427" t="s">
        <v>1733</v>
      </c>
      <c r="D2427" t="s">
        <v>6924</v>
      </c>
      <c r="E2427" t="s">
        <v>1705</v>
      </c>
      <c r="H2427" t="str">
        <f>INDEX('Vensim Variables'!$B:$B,MATCH(EPS!$B2427,'Vensim Variables'!$A:$A,0))</f>
        <v>g pollutant</v>
      </c>
      <c r="I2427" t="str">
        <f t="shared" si="74"/>
        <v>VOC</v>
      </c>
      <c r="J2427" s="2">
        <f>INDEX(NoSettings!$C:$C,MATCH(EPS!$A2427,NoSettings!$A:$A,0))</f>
        <v>180577000</v>
      </c>
      <c r="K2427">
        <f>INDEX(GWP!$C$2:$C$13,MATCH(EPS!I2427,GWP!$B$2:$B$13,0))</f>
        <v>0</v>
      </c>
      <c r="L2427" s="5">
        <f t="shared" si="75"/>
        <v>0</v>
      </c>
    </row>
    <row r="2428" spans="1:12" hidden="1" x14ac:dyDescent="0.35">
      <c r="A2428" t="s">
        <v>4058</v>
      </c>
      <c r="B2428" t="s">
        <v>5</v>
      </c>
      <c r="C2428" t="s">
        <v>1733</v>
      </c>
      <c r="D2428" t="s">
        <v>6924</v>
      </c>
      <c r="E2428" t="s">
        <v>1706</v>
      </c>
      <c r="H2428" t="str">
        <f>INDEX('Vensim Variables'!$B:$B,MATCH(EPS!$B2428,'Vensim Variables'!$A:$A,0))</f>
        <v>g pollutant</v>
      </c>
      <c r="I2428" t="str">
        <f t="shared" si="74"/>
        <v>CO</v>
      </c>
      <c r="J2428">
        <f>INDEX(NoSettings!$C:$C,MATCH(EPS!$A2428,NoSettings!$A:$A,0))</f>
        <v>8036180000</v>
      </c>
      <c r="K2428">
        <f>INDEX(GWP!$C$2:$C$13,MATCH(EPS!I2428,GWP!$B$2:$B$13,0))</f>
        <v>0</v>
      </c>
      <c r="L2428" s="5">
        <f t="shared" si="75"/>
        <v>0</v>
      </c>
    </row>
    <row r="2429" spans="1:12" hidden="1" x14ac:dyDescent="0.35">
      <c r="A2429" t="s">
        <v>4059</v>
      </c>
      <c r="B2429" t="s">
        <v>5</v>
      </c>
      <c r="C2429" t="s">
        <v>1733</v>
      </c>
      <c r="D2429" t="s">
        <v>6924</v>
      </c>
      <c r="E2429" t="s">
        <v>1707</v>
      </c>
      <c r="H2429" t="str">
        <f>INDEX('Vensim Variables'!$B:$B,MATCH(EPS!$B2429,'Vensim Variables'!$A:$A,0))</f>
        <v>g pollutant</v>
      </c>
      <c r="I2429" t="str">
        <f t="shared" si="74"/>
        <v>NOx</v>
      </c>
      <c r="J2429">
        <f>INDEX(NoSettings!$C:$C,MATCH(EPS!$A2429,NoSettings!$A:$A,0))</f>
        <v>22448500000</v>
      </c>
      <c r="K2429">
        <f>INDEX(GWP!$C$2:$C$13,MATCH(EPS!I2429,GWP!$B$2:$B$13,0))</f>
        <v>0</v>
      </c>
      <c r="L2429" s="5">
        <f t="shared" si="75"/>
        <v>0</v>
      </c>
    </row>
    <row r="2430" spans="1:12" hidden="1" x14ac:dyDescent="0.35">
      <c r="A2430" t="s">
        <v>4060</v>
      </c>
      <c r="B2430" t="s">
        <v>5</v>
      </c>
      <c r="C2430" t="s">
        <v>1733</v>
      </c>
      <c r="D2430" t="s">
        <v>6924</v>
      </c>
      <c r="E2430" t="s">
        <v>1708</v>
      </c>
      <c r="H2430" t="str">
        <f>INDEX('Vensim Variables'!$B:$B,MATCH(EPS!$B2430,'Vensim Variables'!$A:$A,0))</f>
        <v>g pollutant</v>
      </c>
      <c r="I2430" t="str">
        <f t="shared" si="74"/>
        <v>PM10</v>
      </c>
      <c r="J2430">
        <f>INDEX(NoSettings!$C:$C,MATCH(EPS!$A2430,NoSettings!$A:$A,0))</f>
        <v>12212900000</v>
      </c>
      <c r="K2430">
        <f>INDEX(GWP!$C$2:$C$13,MATCH(EPS!I2430,GWP!$B$2:$B$13,0))</f>
        <v>0</v>
      </c>
      <c r="L2430" s="5">
        <f t="shared" si="75"/>
        <v>0</v>
      </c>
    </row>
    <row r="2431" spans="1:12" hidden="1" x14ac:dyDescent="0.35">
      <c r="A2431" t="s">
        <v>4061</v>
      </c>
      <c r="B2431" t="s">
        <v>5</v>
      </c>
      <c r="C2431" t="s">
        <v>1733</v>
      </c>
      <c r="D2431" t="s">
        <v>6924</v>
      </c>
      <c r="E2431" t="s">
        <v>1709</v>
      </c>
      <c r="H2431" t="str">
        <f>INDEX('Vensim Variables'!$B:$B,MATCH(EPS!$B2431,'Vensim Variables'!$A:$A,0))</f>
        <v>g pollutant</v>
      </c>
      <c r="I2431" t="str">
        <f t="shared" si="74"/>
        <v>PM25</v>
      </c>
      <c r="J2431">
        <f>INDEX(NoSettings!$C:$C,MATCH(EPS!$A2431,NoSettings!$A:$A,0))</f>
        <v>2946780000</v>
      </c>
      <c r="K2431">
        <f>INDEX(GWP!$C$2:$C$13,MATCH(EPS!I2431,GWP!$B$2:$B$13,0))</f>
        <v>0</v>
      </c>
      <c r="L2431" s="5">
        <f t="shared" si="75"/>
        <v>0</v>
      </c>
    </row>
    <row r="2432" spans="1:12" hidden="1" x14ac:dyDescent="0.35">
      <c r="A2432" t="s">
        <v>4062</v>
      </c>
      <c r="B2432" t="s">
        <v>5</v>
      </c>
      <c r="C2432" t="s">
        <v>1733</v>
      </c>
      <c r="D2432" t="s">
        <v>6924</v>
      </c>
      <c r="E2432" t="s">
        <v>1710</v>
      </c>
      <c r="H2432" t="str">
        <f>INDEX('Vensim Variables'!$B:$B,MATCH(EPS!$B2432,'Vensim Variables'!$A:$A,0))</f>
        <v>g pollutant</v>
      </c>
      <c r="I2432" t="str">
        <f t="shared" si="74"/>
        <v>SOx</v>
      </c>
      <c r="J2432">
        <f>INDEX(NoSettings!$C:$C,MATCH(EPS!$A2432,NoSettings!$A:$A,0))</f>
        <v>54039000000</v>
      </c>
      <c r="K2432">
        <f>INDEX(GWP!$C$2:$C$13,MATCH(EPS!I2432,GWP!$B$2:$B$13,0))</f>
        <v>0</v>
      </c>
      <c r="L2432" s="5">
        <f t="shared" si="75"/>
        <v>0</v>
      </c>
    </row>
    <row r="2433" spans="1:12" hidden="1" x14ac:dyDescent="0.35">
      <c r="A2433" t="s">
        <v>4063</v>
      </c>
      <c r="B2433" t="s">
        <v>5</v>
      </c>
      <c r="C2433" t="s">
        <v>1733</v>
      </c>
      <c r="D2433" t="s">
        <v>6924</v>
      </c>
      <c r="E2433" t="s">
        <v>1711</v>
      </c>
      <c r="H2433" t="str">
        <f>INDEX('Vensim Variables'!$B:$B,MATCH(EPS!$B2433,'Vensim Variables'!$A:$A,0))</f>
        <v>g pollutant</v>
      </c>
      <c r="I2433" t="str">
        <f t="shared" si="74"/>
        <v>BC</v>
      </c>
      <c r="J2433">
        <f>INDEX(NoSettings!$C:$C,MATCH(EPS!$A2433,NoSettings!$A:$A,0))</f>
        <v>125956000</v>
      </c>
      <c r="K2433">
        <f>INDEX(GWP!$C$2:$C$13,MATCH(EPS!I2433,GWP!$B$2:$B$13,0))</f>
        <v>0</v>
      </c>
      <c r="L2433" s="5">
        <f t="shared" si="75"/>
        <v>0</v>
      </c>
    </row>
    <row r="2434" spans="1:12" hidden="1" x14ac:dyDescent="0.35">
      <c r="A2434" t="s">
        <v>4064</v>
      </c>
      <c r="B2434" t="s">
        <v>5</v>
      </c>
      <c r="C2434" t="s">
        <v>1733</v>
      </c>
      <c r="D2434" t="s">
        <v>6924</v>
      </c>
      <c r="E2434" t="s">
        <v>1712</v>
      </c>
      <c r="H2434" t="str">
        <f>INDEX('Vensim Variables'!$B:$B,MATCH(EPS!$B2434,'Vensim Variables'!$A:$A,0))</f>
        <v>g pollutant</v>
      </c>
      <c r="I2434" t="str">
        <f t="shared" si="74"/>
        <v>OC</v>
      </c>
      <c r="J2434">
        <f>INDEX(NoSettings!$C:$C,MATCH(EPS!$A2434,NoSettings!$A:$A,0))</f>
        <v>94423700</v>
      </c>
      <c r="K2434">
        <f>INDEX(GWP!$C$2:$C$13,MATCH(EPS!I2434,GWP!$B$2:$B$13,0))</f>
        <v>0</v>
      </c>
      <c r="L2434" s="5">
        <f t="shared" si="75"/>
        <v>0</v>
      </c>
    </row>
    <row r="2435" spans="1:12" hidden="1" x14ac:dyDescent="0.35">
      <c r="A2435" t="s">
        <v>4065</v>
      </c>
      <c r="B2435" t="s">
        <v>5</v>
      </c>
      <c r="C2435" t="s">
        <v>1733</v>
      </c>
      <c r="D2435" t="s">
        <v>6924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1895370000</v>
      </c>
      <c r="K2435">
        <f>INDEX(GWP!$C$2:$C$13,MATCH(EPS!I2435,GWP!$B$2:$B$13,0))</f>
        <v>25</v>
      </c>
      <c r="L2435" s="5">
        <f t="shared" ref="L2435:L2498" si="77">IF(H2435="g pollutant",K2435*J2435/10^12,IF(H2435="MMTCO2e",J2435,IF(H2435="MWh",J2435,0)))</f>
        <v>4.7384250000000003E-2</v>
      </c>
    </row>
    <row r="2436" spans="1:12" hidden="1" x14ac:dyDescent="0.35">
      <c r="A2436" t="s">
        <v>4066</v>
      </c>
      <c r="B2436" t="s">
        <v>5</v>
      </c>
      <c r="C2436" t="s">
        <v>1733</v>
      </c>
      <c r="D2436" t="s">
        <v>6924</v>
      </c>
      <c r="E2436" t="s">
        <v>1714</v>
      </c>
      <c r="H2436" t="str">
        <f>INDEX('Vensim Variables'!$B:$B,MATCH(EPS!$B2436,'Vensim Variables'!$A:$A,0))</f>
        <v>g pollutant</v>
      </c>
      <c r="I2436" t="str">
        <f t="shared" si="76"/>
        <v>N2O</v>
      </c>
      <c r="J2436">
        <f>INDEX(NoSettings!$C:$C,MATCH(EPS!$A2436,NoSettings!$A:$A,0))</f>
        <v>275690000</v>
      </c>
      <c r="K2436">
        <f>INDEX(GWP!$C$2:$C$13,MATCH(EPS!I2436,GWP!$B$2:$B$13,0))</f>
        <v>298</v>
      </c>
      <c r="L2436" s="5">
        <f t="shared" si="77"/>
        <v>8.2155619999999999E-2</v>
      </c>
    </row>
    <row r="2437" spans="1:12" hidden="1" x14ac:dyDescent="0.35">
      <c r="A2437" t="s">
        <v>4067</v>
      </c>
      <c r="B2437" t="s">
        <v>5</v>
      </c>
      <c r="C2437" t="s">
        <v>1733</v>
      </c>
      <c r="D2437" t="s">
        <v>6924</v>
      </c>
      <c r="E2437" t="s">
        <v>1715</v>
      </c>
      <c r="H2437" t="str">
        <f>INDEX('Vensim Variables'!$B:$B,MATCH(EPS!$B2437,'Vensim Variables'!$A:$A,0))</f>
        <v>g pollutant</v>
      </c>
      <c r="I2437" t="str">
        <f t="shared" si="76"/>
        <v>F gases</v>
      </c>
      <c r="J2437">
        <f>INDEX(NoSettings!$C:$C,MATCH(EPS!$A2437,NoSettings!$A:$A,0))</f>
        <v>0</v>
      </c>
      <c r="K2437">
        <f>INDEX(GWP!$C$2:$C$13,MATCH(EPS!I2437,GWP!$B$2:$B$13,0))</f>
        <v>1</v>
      </c>
      <c r="L2437" s="5">
        <f t="shared" si="77"/>
        <v>0</v>
      </c>
    </row>
    <row r="2438" spans="1:12" hidden="1" x14ac:dyDescent="0.35">
      <c r="A2438" t="s">
        <v>4068</v>
      </c>
      <c r="B2438" t="s">
        <v>5</v>
      </c>
      <c r="C2438" t="s">
        <v>1733</v>
      </c>
      <c r="D2438" t="s">
        <v>6925</v>
      </c>
      <c r="E2438" t="s">
        <v>1702</v>
      </c>
      <c r="H2438" t="str">
        <f>INDEX('Vensim Variables'!$B:$B,MATCH(EPS!$B2438,'Vensim Variables'!$A:$A,0))</f>
        <v>g pollutant</v>
      </c>
      <c r="I2438" t="str">
        <f t="shared" si="76"/>
        <v>CO2</v>
      </c>
      <c r="J2438">
        <f>INDEX(NoSettings!$C:$C,MATCH(EPS!$A2438,NoSettings!$A:$A,0))</f>
        <v>3104160000000</v>
      </c>
      <c r="K2438">
        <f>INDEX(GWP!$C$2:$C$13,MATCH(EPS!I2438,GWP!$B$2:$B$13,0))</f>
        <v>1</v>
      </c>
      <c r="L2438" s="5">
        <f t="shared" si="77"/>
        <v>3.1041599999999998</v>
      </c>
    </row>
    <row r="2439" spans="1:12" hidden="1" x14ac:dyDescent="0.35">
      <c r="A2439" t="s">
        <v>4069</v>
      </c>
      <c r="B2439" t="s">
        <v>5</v>
      </c>
      <c r="C2439" t="s">
        <v>1733</v>
      </c>
      <c r="D2439" t="s">
        <v>6925</v>
      </c>
      <c r="E2439" t="s">
        <v>1705</v>
      </c>
      <c r="H2439" t="str">
        <f>INDEX('Vensim Variables'!$B:$B,MATCH(EPS!$B2439,'Vensim Variables'!$A:$A,0))</f>
        <v>g pollutant</v>
      </c>
      <c r="I2439" t="str">
        <f t="shared" si="76"/>
        <v>VOC</v>
      </c>
      <c r="J2439">
        <f>INDEX(NoSettings!$C:$C,MATCH(EPS!$A2439,NoSettings!$A:$A,0))</f>
        <v>34363200</v>
      </c>
      <c r="K2439">
        <f>INDEX(GWP!$C$2:$C$13,MATCH(EPS!I2439,GWP!$B$2:$B$13,0))</f>
        <v>0</v>
      </c>
      <c r="L2439" s="5">
        <f t="shared" si="77"/>
        <v>0</v>
      </c>
    </row>
    <row r="2440" spans="1:12" hidden="1" x14ac:dyDescent="0.35">
      <c r="A2440" t="s">
        <v>4070</v>
      </c>
      <c r="B2440" t="s">
        <v>5</v>
      </c>
      <c r="C2440" t="s">
        <v>1733</v>
      </c>
      <c r="D2440" t="s">
        <v>6925</v>
      </c>
      <c r="E2440" t="s">
        <v>1706</v>
      </c>
      <c r="H2440" t="str">
        <f>INDEX('Vensim Variables'!$B:$B,MATCH(EPS!$B2440,'Vensim Variables'!$A:$A,0))</f>
        <v>g pollutant</v>
      </c>
      <c r="I2440" t="str">
        <f t="shared" si="76"/>
        <v>CO</v>
      </c>
      <c r="J2440">
        <f>INDEX(NoSettings!$C:$C,MATCH(EPS!$A2440,NoSettings!$A:$A,0))</f>
        <v>1529260000</v>
      </c>
      <c r="K2440">
        <f>INDEX(GWP!$C$2:$C$13,MATCH(EPS!I2440,GWP!$B$2:$B$13,0))</f>
        <v>0</v>
      </c>
      <c r="L2440" s="5">
        <f t="shared" si="77"/>
        <v>0</v>
      </c>
    </row>
    <row r="2441" spans="1:12" hidden="1" x14ac:dyDescent="0.35">
      <c r="A2441" t="s">
        <v>4071</v>
      </c>
      <c r="B2441" t="s">
        <v>5</v>
      </c>
      <c r="C2441" t="s">
        <v>1733</v>
      </c>
      <c r="D2441" t="s">
        <v>6925</v>
      </c>
      <c r="E2441" t="s">
        <v>1707</v>
      </c>
      <c r="H2441" t="str">
        <f>INDEX('Vensim Variables'!$B:$B,MATCH(EPS!$B2441,'Vensim Variables'!$A:$A,0))</f>
        <v>g pollutant</v>
      </c>
      <c r="I2441" t="str">
        <f t="shared" si="76"/>
        <v>NOx</v>
      </c>
      <c r="J2441">
        <f>INDEX(NoSettings!$C:$C,MATCH(EPS!$A2441,NoSettings!$A:$A,0))</f>
        <v>4271890000</v>
      </c>
      <c r="K2441">
        <f>INDEX(GWP!$C$2:$C$13,MATCH(EPS!I2441,GWP!$B$2:$B$13,0))</f>
        <v>0</v>
      </c>
      <c r="L2441" s="5">
        <f t="shared" si="77"/>
        <v>0</v>
      </c>
    </row>
    <row r="2442" spans="1:12" hidden="1" x14ac:dyDescent="0.35">
      <c r="A2442" t="s">
        <v>4072</v>
      </c>
      <c r="B2442" t="s">
        <v>5</v>
      </c>
      <c r="C2442" t="s">
        <v>1733</v>
      </c>
      <c r="D2442" t="s">
        <v>6925</v>
      </c>
      <c r="E2442" t="s">
        <v>1708</v>
      </c>
      <c r="H2442" t="str">
        <f>INDEX('Vensim Variables'!$B:$B,MATCH(EPS!$B2442,'Vensim Variables'!$A:$A,0))</f>
        <v>g pollutant</v>
      </c>
      <c r="I2442" t="str">
        <f t="shared" si="76"/>
        <v>PM10</v>
      </c>
      <c r="J2442">
        <f>INDEX(NoSettings!$C:$C,MATCH(EPS!$A2442,NoSettings!$A:$A,0))</f>
        <v>2324070000</v>
      </c>
      <c r="K2442">
        <f>INDEX(GWP!$C$2:$C$13,MATCH(EPS!I2442,GWP!$B$2:$B$13,0))</f>
        <v>0</v>
      </c>
      <c r="L2442" s="5">
        <f t="shared" si="77"/>
        <v>0</v>
      </c>
    </row>
    <row r="2443" spans="1:12" hidden="1" x14ac:dyDescent="0.35">
      <c r="A2443" t="s">
        <v>4073</v>
      </c>
      <c r="B2443" t="s">
        <v>5</v>
      </c>
      <c r="C2443" t="s">
        <v>1733</v>
      </c>
      <c r="D2443" t="s">
        <v>6925</v>
      </c>
      <c r="E2443" t="s">
        <v>1709</v>
      </c>
      <c r="H2443" t="str">
        <f>INDEX('Vensim Variables'!$B:$B,MATCH(EPS!$B2443,'Vensim Variables'!$A:$A,0))</f>
        <v>g pollutant</v>
      </c>
      <c r="I2443" t="str">
        <f t="shared" si="76"/>
        <v>PM25</v>
      </c>
      <c r="J2443">
        <f>INDEX(NoSettings!$C:$C,MATCH(EPS!$A2443,NoSettings!$A:$A,0))</f>
        <v>560763000</v>
      </c>
      <c r="K2443">
        <f>INDEX(GWP!$C$2:$C$13,MATCH(EPS!I2443,GWP!$B$2:$B$13,0))</f>
        <v>0</v>
      </c>
      <c r="L2443" s="5">
        <f t="shared" si="77"/>
        <v>0</v>
      </c>
    </row>
    <row r="2444" spans="1:12" hidden="1" x14ac:dyDescent="0.35">
      <c r="A2444" t="s">
        <v>4074</v>
      </c>
      <c r="B2444" t="s">
        <v>5</v>
      </c>
      <c r="C2444" t="s">
        <v>1733</v>
      </c>
      <c r="D2444" t="s">
        <v>6925</v>
      </c>
      <c r="E2444" t="s">
        <v>1710</v>
      </c>
      <c r="H2444" t="str">
        <f>INDEX('Vensim Variables'!$B:$B,MATCH(EPS!$B2444,'Vensim Variables'!$A:$A,0))</f>
        <v>g pollutant</v>
      </c>
      <c r="I2444" t="str">
        <f t="shared" si="76"/>
        <v>SOx</v>
      </c>
      <c r="J2444">
        <f>INDEX(NoSettings!$C:$C,MATCH(EPS!$A2444,NoSettings!$A:$A,0))</f>
        <v>10283400000</v>
      </c>
      <c r="K2444">
        <f>INDEX(GWP!$C$2:$C$13,MATCH(EPS!I2444,GWP!$B$2:$B$13,0))</f>
        <v>0</v>
      </c>
      <c r="L2444" s="5">
        <f t="shared" si="77"/>
        <v>0</v>
      </c>
    </row>
    <row r="2445" spans="1:12" hidden="1" x14ac:dyDescent="0.35">
      <c r="A2445" t="s">
        <v>4075</v>
      </c>
      <c r="B2445" t="s">
        <v>5</v>
      </c>
      <c r="C2445" t="s">
        <v>1733</v>
      </c>
      <c r="D2445" t="s">
        <v>6925</v>
      </c>
      <c r="E2445" t="s">
        <v>1711</v>
      </c>
      <c r="H2445" t="str">
        <f>INDEX('Vensim Variables'!$B:$B,MATCH(EPS!$B2445,'Vensim Variables'!$A:$A,0))</f>
        <v>g pollutant</v>
      </c>
      <c r="I2445" t="str">
        <f t="shared" si="76"/>
        <v>BC</v>
      </c>
      <c r="J2445">
        <f>INDEX(NoSettings!$C:$C,MATCH(EPS!$A2445,NoSettings!$A:$A,0))</f>
        <v>23969000</v>
      </c>
      <c r="K2445">
        <f>INDEX(GWP!$C$2:$C$13,MATCH(EPS!I2445,GWP!$B$2:$B$13,0))</f>
        <v>0</v>
      </c>
      <c r="L2445" s="5">
        <f t="shared" si="77"/>
        <v>0</v>
      </c>
    </row>
    <row r="2446" spans="1:12" hidden="1" x14ac:dyDescent="0.35">
      <c r="A2446" t="s">
        <v>4076</v>
      </c>
      <c r="B2446" t="s">
        <v>5</v>
      </c>
      <c r="C2446" t="s">
        <v>1733</v>
      </c>
      <c r="D2446" t="s">
        <v>6925</v>
      </c>
      <c r="E2446" t="s">
        <v>1712</v>
      </c>
      <c r="H2446" t="str">
        <f>INDEX('Vensim Variables'!$B:$B,MATCH(EPS!$B2446,'Vensim Variables'!$A:$A,0))</f>
        <v>g pollutant</v>
      </c>
      <c r="I2446" t="str">
        <f t="shared" si="76"/>
        <v>OC</v>
      </c>
      <c r="J2446">
        <f>INDEX(NoSettings!$C:$C,MATCH(EPS!$A2446,NoSettings!$A:$A,0))</f>
        <v>17968500</v>
      </c>
      <c r="K2446">
        <f>INDEX(GWP!$C$2:$C$13,MATCH(EPS!I2446,GWP!$B$2:$B$13,0))</f>
        <v>0</v>
      </c>
      <c r="L2446" s="5">
        <f t="shared" si="77"/>
        <v>0</v>
      </c>
    </row>
    <row r="2447" spans="1:12" hidden="1" x14ac:dyDescent="0.35">
      <c r="A2447" t="s">
        <v>4077</v>
      </c>
      <c r="B2447" t="s">
        <v>5</v>
      </c>
      <c r="C2447" t="s">
        <v>1733</v>
      </c>
      <c r="D2447" t="s">
        <v>6925</v>
      </c>
      <c r="E2447" t="s">
        <v>1713</v>
      </c>
      <c r="H2447" t="str">
        <f>INDEX('Vensim Variables'!$B:$B,MATCH(EPS!$B2447,'Vensim Variables'!$A:$A,0))</f>
        <v>g pollutant</v>
      </c>
      <c r="I2447" t="str">
        <f t="shared" si="76"/>
        <v>CH4</v>
      </c>
      <c r="J2447">
        <f>INDEX(NoSettings!$C:$C,MATCH(EPS!$A2447,NoSettings!$A:$A,0))</f>
        <v>360682000</v>
      </c>
      <c r="K2447">
        <f>INDEX(GWP!$C$2:$C$13,MATCH(EPS!I2447,GWP!$B$2:$B$13,0))</f>
        <v>25</v>
      </c>
      <c r="L2447" s="5">
        <f t="shared" si="77"/>
        <v>9.0170500000000004E-3</v>
      </c>
    </row>
    <row r="2448" spans="1:12" hidden="1" x14ac:dyDescent="0.35">
      <c r="A2448" t="s">
        <v>4078</v>
      </c>
      <c r="B2448" t="s">
        <v>5</v>
      </c>
      <c r="C2448" t="s">
        <v>1733</v>
      </c>
      <c r="D2448" t="s">
        <v>6925</v>
      </c>
      <c r="E2448" t="s">
        <v>1714</v>
      </c>
      <c r="H2448" t="str">
        <f>INDEX('Vensim Variables'!$B:$B,MATCH(EPS!$B2448,'Vensim Variables'!$A:$A,0))</f>
        <v>g pollutant</v>
      </c>
      <c r="I2448" t="str">
        <f t="shared" si="76"/>
        <v>N2O</v>
      </c>
      <c r="J2448">
        <f>INDEX(NoSettings!$C:$C,MATCH(EPS!$A2448,NoSettings!$A:$A,0))</f>
        <v>52462900</v>
      </c>
      <c r="K2448">
        <f>INDEX(GWP!$C$2:$C$13,MATCH(EPS!I2448,GWP!$B$2:$B$13,0))</f>
        <v>298</v>
      </c>
      <c r="L2448" s="5">
        <f t="shared" si="77"/>
        <v>1.56339442E-2</v>
      </c>
    </row>
    <row r="2449" spans="1:12" hidden="1" x14ac:dyDescent="0.35">
      <c r="A2449" t="s">
        <v>4079</v>
      </c>
      <c r="B2449" t="s">
        <v>5</v>
      </c>
      <c r="C2449" t="s">
        <v>1733</v>
      </c>
      <c r="D2449" t="s">
        <v>6925</v>
      </c>
      <c r="E2449" t="s">
        <v>1715</v>
      </c>
      <c r="H2449" t="str">
        <f>INDEX('Vensim Variables'!$B:$B,MATCH(EPS!$B2449,'Vensim Variables'!$A:$A,0))</f>
        <v>g pollutant</v>
      </c>
      <c r="I2449" t="str">
        <f t="shared" si="76"/>
        <v>F gases</v>
      </c>
      <c r="J2449">
        <f>INDEX(NoSettings!$C:$C,MATCH(EPS!$A2449,NoSettings!$A:$A,0))</f>
        <v>0</v>
      </c>
      <c r="K2449">
        <f>INDEX(GWP!$C$2:$C$13,MATCH(EPS!I2449,GWP!$B$2:$B$13,0))</f>
        <v>1</v>
      </c>
      <c r="L2449" s="5">
        <f t="shared" si="77"/>
        <v>0</v>
      </c>
    </row>
    <row r="2450" spans="1:12" hidden="1" x14ac:dyDescent="0.35">
      <c r="A2450" t="s">
        <v>4080</v>
      </c>
      <c r="B2450" t="s">
        <v>5</v>
      </c>
      <c r="C2450" t="s">
        <v>1733</v>
      </c>
      <c r="D2450" t="s">
        <v>6926</v>
      </c>
      <c r="E2450" t="s">
        <v>1702</v>
      </c>
      <c r="H2450" t="str">
        <f>INDEX('Vensim Variables'!$B:$B,MATCH(EPS!$B2450,'Vensim Variables'!$A:$A,0))</f>
        <v>g pollutant</v>
      </c>
      <c r="I2450" t="str">
        <f t="shared" si="76"/>
        <v>CO2</v>
      </c>
      <c r="J2450">
        <f>INDEX(NoSettings!$C:$C,MATCH(EPS!$A2450,NoSettings!$A:$A,0))</f>
        <v>0</v>
      </c>
      <c r="K2450">
        <f>INDEX(GWP!$C$2:$C$13,MATCH(EPS!I2450,GWP!$B$2:$B$13,0))</f>
        <v>1</v>
      </c>
      <c r="L2450" s="5">
        <f t="shared" si="77"/>
        <v>0</v>
      </c>
    </row>
    <row r="2451" spans="1:12" hidden="1" x14ac:dyDescent="0.35">
      <c r="A2451" t="s">
        <v>4081</v>
      </c>
      <c r="B2451" t="s">
        <v>5</v>
      </c>
      <c r="C2451" t="s">
        <v>1733</v>
      </c>
      <c r="D2451" t="s">
        <v>6926</v>
      </c>
      <c r="E2451" t="s">
        <v>1705</v>
      </c>
      <c r="H2451" t="str">
        <f>INDEX('Vensim Variables'!$B:$B,MATCH(EPS!$B2451,'Vensim Variables'!$A:$A,0))</f>
        <v>g pollutant</v>
      </c>
      <c r="I2451" t="str">
        <f t="shared" si="76"/>
        <v>VOC</v>
      </c>
      <c r="J2451">
        <f>INDEX(NoSettings!$C:$C,MATCH(EPS!$A2451,NoSettings!$A:$A,0))</f>
        <v>0</v>
      </c>
      <c r="K2451">
        <f>INDEX(GWP!$C$2:$C$13,MATCH(EPS!I2451,GWP!$B$2:$B$13,0))</f>
        <v>0</v>
      </c>
      <c r="L2451" s="5">
        <f t="shared" si="77"/>
        <v>0</v>
      </c>
    </row>
    <row r="2452" spans="1:12" hidden="1" x14ac:dyDescent="0.35">
      <c r="A2452" t="s">
        <v>4082</v>
      </c>
      <c r="B2452" t="s">
        <v>5</v>
      </c>
      <c r="C2452" t="s">
        <v>1733</v>
      </c>
      <c r="D2452" t="s">
        <v>6926</v>
      </c>
      <c r="E2452" t="s">
        <v>1706</v>
      </c>
      <c r="H2452" t="str">
        <f>INDEX('Vensim Variables'!$B:$B,MATCH(EPS!$B2452,'Vensim Variables'!$A:$A,0))</f>
        <v>g pollutant</v>
      </c>
      <c r="I2452" t="str">
        <f t="shared" si="76"/>
        <v>CO</v>
      </c>
      <c r="J2452">
        <f>INDEX(NoSettings!$C:$C,MATCH(EPS!$A2452,NoSettings!$A:$A,0))</f>
        <v>0</v>
      </c>
      <c r="K2452">
        <f>INDEX(GWP!$C$2:$C$13,MATCH(EPS!I2452,GWP!$B$2:$B$13,0))</f>
        <v>0</v>
      </c>
      <c r="L2452" s="5">
        <f t="shared" si="77"/>
        <v>0</v>
      </c>
    </row>
    <row r="2453" spans="1:12" hidden="1" x14ac:dyDescent="0.35">
      <c r="A2453" t="s">
        <v>4083</v>
      </c>
      <c r="B2453" t="s">
        <v>5</v>
      </c>
      <c r="C2453" t="s">
        <v>1733</v>
      </c>
      <c r="D2453" t="s">
        <v>6926</v>
      </c>
      <c r="E2453" t="s">
        <v>1707</v>
      </c>
      <c r="H2453" t="str">
        <f>INDEX('Vensim Variables'!$B:$B,MATCH(EPS!$B2453,'Vensim Variables'!$A:$A,0))</f>
        <v>g pollutant</v>
      </c>
      <c r="I2453" t="str">
        <f t="shared" si="76"/>
        <v>NOx</v>
      </c>
      <c r="J2453">
        <f>INDEX(NoSettings!$C:$C,MATCH(EPS!$A2453,NoSettings!$A:$A,0))</f>
        <v>0</v>
      </c>
      <c r="K2453">
        <f>INDEX(GWP!$C$2:$C$13,MATCH(EPS!I2453,GWP!$B$2:$B$13,0))</f>
        <v>0</v>
      </c>
      <c r="L2453" s="5">
        <f t="shared" si="77"/>
        <v>0</v>
      </c>
    </row>
    <row r="2454" spans="1:12" hidden="1" x14ac:dyDescent="0.35">
      <c r="A2454" t="s">
        <v>4084</v>
      </c>
      <c r="B2454" t="s">
        <v>5</v>
      </c>
      <c r="C2454" t="s">
        <v>1733</v>
      </c>
      <c r="D2454" t="s">
        <v>6926</v>
      </c>
      <c r="E2454" t="s">
        <v>1708</v>
      </c>
      <c r="H2454" t="str">
        <f>INDEX('Vensim Variables'!$B:$B,MATCH(EPS!$B2454,'Vensim Variables'!$A:$A,0))</f>
        <v>g pollutant</v>
      </c>
      <c r="I2454" t="str">
        <f t="shared" si="76"/>
        <v>PM10</v>
      </c>
      <c r="J2454">
        <f>INDEX(NoSettings!$C:$C,MATCH(EPS!$A2454,NoSettings!$A:$A,0))</f>
        <v>0</v>
      </c>
      <c r="K2454">
        <f>INDEX(GWP!$C$2:$C$13,MATCH(EPS!I2454,GWP!$B$2:$B$13,0))</f>
        <v>0</v>
      </c>
      <c r="L2454" s="5">
        <f t="shared" si="77"/>
        <v>0</v>
      </c>
    </row>
    <row r="2455" spans="1:12" hidden="1" x14ac:dyDescent="0.35">
      <c r="A2455" t="s">
        <v>4085</v>
      </c>
      <c r="B2455" t="s">
        <v>5</v>
      </c>
      <c r="C2455" t="s">
        <v>1733</v>
      </c>
      <c r="D2455" t="s">
        <v>6926</v>
      </c>
      <c r="E2455" t="s">
        <v>1709</v>
      </c>
      <c r="H2455" t="str">
        <f>INDEX('Vensim Variables'!$B:$B,MATCH(EPS!$B2455,'Vensim Variables'!$A:$A,0))</f>
        <v>g pollutant</v>
      </c>
      <c r="I2455" t="str">
        <f t="shared" si="76"/>
        <v>PM25</v>
      </c>
      <c r="J2455">
        <f>INDEX(NoSettings!$C:$C,MATCH(EPS!$A2455,NoSettings!$A:$A,0))</f>
        <v>0</v>
      </c>
      <c r="K2455">
        <f>INDEX(GWP!$C$2:$C$13,MATCH(EPS!I2455,GWP!$B$2:$B$13,0))</f>
        <v>0</v>
      </c>
      <c r="L2455" s="5">
        <f t="shared" si="77"/>
        <v>0</v>
      </c>
    </row>
    <row r="2456" spans="1:12" hidden="1" x14ac:dyDescent="0.35">
      <c r="A2456" t="s">
        <v>4086</v>
      </c>
      <c r="B2456" t="s">
        <v>5</v>
      </c>
      <c r="C2456" t="s">
        <v>1733</v>
      </c>
      <c r="D2456" t="s">
        <v>6926</v>
      </c>
      <c r="E2456" t="s">
        <v>1710</v>
      </c>
      <c r="H2456" t="str">
        <f>INDEX('Vensim Variables'!$B:$B,MATCH(EPS!$B2456,'Vensim Variables'!$A:$A,0))</f>
        <v>g pollutant</v>
      </c>
      <c r="I2456" t="str">
        <f t="shared" si="76"/>
        <v>SOx</v>
      </c>
      <c r="J2456">
        <f>INDEX(NoSettings!$C:$C,MATCH(EPS!$A2456,NoSettings!$A:$A,0))</f>
        <v>0</v>
      </c>
      <c r="K2456">
        <f>INDEX(GWP!$C$2:$C$13,MATCH(EPS!I2456,GWP!$B$2:$B$13,0))</f>
        <v>0</v>
      </c>
      <c r="L2456" s="5">
        <f t="shared" si="77"/>
        <v>0</v>
      </c>
    </row>
    <row r="2457" spans="1:12" hidden="1" x14ac:dyDescent="0.35">
      <c r="A2457" t="s">
        <v>4087</v>
      </c>
      <c r="B2457" t="s">
        <v>5</v>
      </c>
      <c r="C2457" t="s">
        <v>1733</v>
      </c>
      <c r="D2457" t="s">
        <v>6926</v>
      </c>
      <c r="E2457" t="s">
        <v>1711</v>
      </c>
      <c r="H2457" t="str">
        <f>INDEX('Vensim Variables'!$B:$B,MATCH(EPS!$B2457,'Vensim Variables'!$A:$A,0))</f>
        <v>g pollutant</v>
      </c>
      <c r="I2457" t="str">
        <f t="shared" si="76"/>
        <v>BC</v>
      </c>
      <c r="J2457">
        <f>INDEX(NoSettings!$C:$C,MATCH(EPS!$A2457,NoSettings!$A:$A,0))</f>
        <v>0</v>
      </c>
      <c r="K2457">
        <f>INDEX(GWP!$C$2:$C$13,MATCH(EPS!I2457,GWP!$B$2:$B$13,0))</f>
        <v>0</v>
      </c>
      <c r="L2457" s="5">
        <f t="shared" si="77"/>
        <v>0</v>
      </c>
    </row>
    <row r="2458" spans="1:12" hidden="1" x14ac:dyDescent="0.35">
      <c r="A2458" t="s">
        <v>4088</v>
      </c>
      <c r="B2458" t="s">
        <v>5</v>
      </c>
      <c r="C2458" t="s">
        <v>1733</v>
      </c>
      <c r="D2458" t="s">
        <v>6926</v>
      </c>
      <c r="E2458" t="s">
        <v>1712</v>
      </c>
      <c r="H2458" t="str">
        <f>INDEX('Vensim Variables'!$B:$B,MATCH(EPS!$B2458,'Vensim Variables'!$A:$A,0))</f>
        <v>g pollutant</v>
      </c>
      <c r="I2458" t="str">
        <f t="shared" si="76"/>
        <v>OC</v>
      </c>
      <c r="J2458">
        <f>INDEX(NoSettings!$C:$C,MATCH(EPS!$A2458,NoSettings!$A:$A,0))</f>
        <v>0</v>
      </c>
      <c r="K2458">
        <f>INDEX(GWP!$C$2:$C$13,MATCH(EPS!I2458,GWP!$B$2:$B$13,0))</f>
        <v>0</v>
      </c>
      <c r="L2458" s="5">
        <f t="shared" si="77"/>
        <v>0</v>
      </c>
    </row>
    <row r="2459" spans="1:12" hidden="1" x14ac:dyDescent="0.35">
      <c r="A2459" t="s">
        <v>4089</v>
      </c>
      <c r="B2459" t="s">
        <v>5</v>
      </c>
      <c r="C2459" t="s">
        <v>1733</v>
      </c>
      <c r="D2459" t="s">
        <v>6926</v>
      </c>
      <c r="E2459" t="s">
        <v>1713</v>
      </c>
      <c r="H2459" t="str">
        <f>INDEX('Vensim Variables'!$B:$B,MATCH(EPS!$B2459,'Vensim Variables'!$A:$A,0))</f>
        <v>g pollutant</v>
      </c>
      <c r="I2459" t="str">
        <f t="shared" si="76"/>
        <v>CH4</v>
      </c>
      <c r="J2459">
        <f>INDEX(NoSettings!$C:$C,MATCH(EPS!$A2459,NoSettings!$A:$A,0))</f>
        <v>0</v>
      </c>
      <c r="K2459">
        <f>INDEX(GWP!$C$2:$C$13,MATCH(EPS!I2459,GWP!$B$2:$B$13,0))</f>
        <v>25</v>
      </c>
      <c r="L2459" s="5">
        <f t="shared" si="77"/>
        <v>0</v>
      </c>
    </row>
    <row r="2460" spans="1:12" hidden="1" x14ac:dyDescent="0.35">
      <c r="A2460" t="s">
        <v>4090</v>
      </c>
      <c r="B2460" t="s">
        <v>5</v>
      </c>
      <c r="C2460" t="s">
        <v>1733</v>
      </c>
      <c r="D2460" t="s">
        <v>6926</v>
      </c>
      <c r="E2460" t="s">
        <v>1714</v>
      </c>
      <c r="H2460" t="str">
        <f>INDEX('Vensim Variables'!$B:$B,MATCH(EPS!$B2460,'Vensim Variables'!$A:$A,0))</f>
        <v>g pollutant</v>
      </c>
      <c r="I2460" t="str">
        <f t="shared" si="76"/>
        <v>N2O</v>
      </c>
      <c r="J2460">
        <f>INDEX(NoSettings!$C:$C,MATCH(EPS!$A2460,NoSettings!$A:$A,0))</f>
        <v>0</v>
      </c>
      <c r="K2460">
        <f>INDEX(GWP!$C$2:$C$13,MATCH(EPS!I2460,GWP!$B$2:$B$13,0))</f>
        <v>298</v>
      </c>
      <c r="L2460" s="5">
        <f t="shared" si="77"/>
        <v>0</v>
      </c>
    </row>
    <row r="2461" spans="1:12" hidden="1" x14ac:dyDescent="0.35">
      <c r="A2461" t="s">
        <v>4091</v>
      </c>
      <c r="B2461" t="s">
        <v>5</v>
      </c>
      <c r="C2461" t="s">
        <v>1733</v>
      </c>
      <c r="D2461" t="s">
        <v>6926</v>
      </c>
      <c r="E2461" t="s">
        <v>1715</v>
      </c>
      <c r="H2461" t="str">
        <f>INDEX('Vensim Variables'!$B:$B,MATCH(EPS!$B2461,'Vensim Variables'!$A:$A,0))</f>
        <v>g pollutant</v>
      </c>
      <c r="I2461" t="str">
        <f t="shared" si="76"/>
        <v>F gases</v>
      </c>
      <c r="J2461">
        <f>INDEX(NoSettings!$C:$C,MATCH(EPS!$A2461,NoSettings!$A:$A,0))</f>
        <v>0</v>
      </c>
      <c r="K2461">
        <f>INDEX(GWP!$C$2:$C$13,MATCH(EPS!I2461,GWP!$B$2:$B$13,0))</f>
        <v>1</v>
      </c>
      <c r="L2461" s="5">
        <f t="shared" si="77"/>
        <v>0</v>
      </c>
    </row>
    <row r="2462" spans="1:12" hidden="1" x14ac:dyDescent="0.35">
      <c r="A2462" t="s">
        <v>4092</v>
      </c>
      <c r="B2462" t="s">
        <v>5</v>
      </c>
      <c r="C2462" t="s">
        <v>1733</v>
      </c>
      <c r="D2462" t="s">
        <v>6927</v>
      </c>
      <c r="E2462" t="s">
        <v>1702</v>
      </c>
      <c r="H2462" t="str">
        <f>INDEX('Vensim Variables'!$B:$B,MATCH(EPS!$B2462,'Vensim Variables'!$A:$A,0))</f>
        <v>g pollutant</v>
      </c>
      <c r="I2462" t="str">
        <f t="shared" si="76"/>
        <v>CO2</v>
      </c>
      <c r="J2462">
        <f>INDEX(NoSettings!$C:$C,MATCH(EPS!$A2462,NoSettings!$A:$A,0))</f>
        <v>0</v>
      </c>
      <c r="K2462">
        <f>INDEX(GWP!$C$2:$C$13,MATCH(EPS!I2462,GWP!$B$2:$B$13,0))</f>
        <v>1</v>
      </c>
      <c r="L2462" s="5">
        <f t="shared" si="77"/>
        <v>0</v>
      </c>
    </row>
    <row r="2463" spans="1:12" hidden="1" x14ac:dyDescent="0.35">
      <c r="A2463" t="s">
        <v>4093</v>
      </c>
      <c r="B2463" t="s">
        <v>5</v>
      </c>
      <c r="C2463" t="s">
        <v>1733</v>
      </c>
      <c r="D2463" t="s">
        <v>6927</v>
      </c>
      <c r="E2463" t="s">
        <v>1705</v>
      </c>
      <c r="H2463" t="str">
        <f>INDEX('Vensim Variables'!$B:$B,MATCH(EPS!$B2463,'Vensim Variables'!$A:$A,0))</f>
        <v>g pollutant</v>
      </c>
      <c r="I2463" t="str">
        <f t="shared" si="76"/>
        <v>VOC</v>
      </c>
      <c r="J2463">
        <f>INDEX(NoSettings!$C:$C,MATCH(EPS!$A2463,NoSettings!$A:$A,0))</f>
        <v>0</v>
      </c>
      <c r="K2463">
        <f>INDEX(GWP!$C$2:$C$13,MATCH(EPS!I2463,GWP!$B$2:$B$13,0))</f>
        <v>0</v>
      </c>
      <c r="L2463" s="5">
        <f t="shared" si="77"/>
        <v>0</v>
      </c>
    </row>
    <row r="2464" spans="1:12" hidden="1" x14ac:dyDescent="0.35">
      <c r="A2464" t="s">
        <v>4094</v>
      </c>
      <c r="B2464" t="s">
        <v>5</v>
      </c>
      <c r="C2464" t="s">
        <v>1733</v>
      </c>
      <c r="D2464" t="s">
        <v>6927</v>
      </c>
      <c r="E2464" t="s">
        <v>1706</v>
      </c>
      <c r="H2464" t="str">
        <f>INDEX('Vensim Variables'!$B:$B,MATCH(EPS!$B2464,'Vensim Variables'!$A:$A,0))</f>
        <v>g pollutant</v>
      </c>
      <c r="I2464" t="str">
        <f t="shared" si="76"/>
        <v>CO</v>
      </c>
      <c r="J2464">
        <f>INDEX(NoSettings!$C:$C,MATCH(EPS!$A2464,NoSettings!$A:$A,0))</f>
        <v>0</v>
      </c>
      <c r="K2464">
        <f>INDEX(GWP!$C$2:$C$13,MATCH(EPS!I2464,GWP!$B$2:$B$13,0))</f>
        <v>0</v>
      </c>
      <c r="L2464" s="5">
        <f t="shared" si="77"/>
        <v>0</v>
      </c>
    </row>
    <row r="2465" spans="1:12" hidden="1" x14ac:dyDescent="0.35">
      <c r="A2465" t="s">
        <v>4095</v>
      </c>
      <c r="B2465" t="s">
        <v>5</v>
      </c>
      <c r="C2465" t="s">
        <v>1733</v>
      </c>
      <c r="D2465" t="s">
        <v>6927</v>
      </c>
      <c r="E2465" t="s">
        <v>1707</v>
      </c>
      <c r="H2465" t="str">
        <f>INDEX('Vensim Variables'!$B:$B,MATCH(EPS!$B2465,'Vensim Variables'!$A:$A,0))</f>
        <v>g pollutant</v>
      </c>
      <c r="I2465" t="str">
        <f t="shared" si="76"/>
        <v>NOx</v>
      </c>
      <c r="J2465">
        <f>INDEX(NoSettings!$C:$C,MATCH(EPS!$A2465,NoSettings!$A:$A,0))</f>
        <v>0</v>
      </c>
      <c r="K2465">
        <f>INDEX(GWP!$C$2:$C$13,MATCH(EPS!I2465,GWP!$B$2:$B$13,0))</f>
        <v>0</v>
      </c>
      <c r="L2465" s="5">
        <f t="shared" si="77"/>
        <v>0</v>
      </c>
    </row>
    <row r="2466" spans="1:12" hidden="1" x14ac:dyDescent="0.35">
      <c r="A2466" t="s">
        <v>4096</v>
      </c>
      <c r="B2466" t="s">
        <v>5</v>
      </c>
      <c r="C2466" t="s">
        <v>1733</v>
      </c>
      <c r="D2466" t="s">
        <v>6927</v>
      </c>
      <c r="E2466" t="s">
        <v>1708</v>
      </c>
      <c r="H2466" t="str">
        <f>INDEX('Vensim Variables'!$B:$B,MATCH(EPS!$B2466,'Vensim Variables'!$A:$A,0))</f>
        <v>g pollutant</v>
      </c>
      <c r="I2466" t="str">
        <f t="shared" si="76"/>
        <v>PM10</v>
      </c>
      <c r="J2466">
        <f>INDEX(NoSettings!$C:$C,MATCH(EPS!$A2466,NoSettings!$A:$A,0))</f>
        <v>0</v>
      </c>
      <c r="K2466">
        <f>INDEX(GWP!$C$2:$C$13,MATCH(EPS!I2466,GWP!$B$2:$B$13,0))</f>
        <v>0</v>
      </c>
      <c r="L2466" s="5">
        <f t="shared" si="77"/>
        <v>0</v>
      </c>
    </row>
    <row r="2467" spans="1:12" hidden="1" x14ac:dyDescent="0.35">
      <c r="A2467" t="s">
        <v>4097</v>
      </c>
      <c r="B2467" t="s">
        <v>5</v>
      </c>
      <c r="C2467" t="s">
        <v>1733</v>
      </c>
      <c r="D2467" t="s">
        <v>6927</v>
      </c>
      <c r="E2467" t="s">
        <v>1709</v>
      </c>
      <c r="H2467" t="str">
        <f>INDEX('Vensim Variables'!$B:$B,MATCH(EPS!$B2467,'Vensim Variables'!$A:$A,0))</f>
        <v>g pollutant</v>
      </c>
      <c r="I2467" t="str">
        <f t="shared" si="76"/>
        <v>PM25</v>
      </c>
      <c r="J2467">
        <f>INDEX(NoSettings!$C:$C,MATCH(EPS!$A2467,NoSettings!$A:$A,0))</f>
        <v>0</v>
      </c>
      <c r="K2467">
        <f>INDEX(GWP!$C$2:$C$13,MATCH(EPS!I2467,GWP!$B$2:$B$13,0))</f>
        <v>0</v>
      </c>
      <c r="L2467" s="5">
        <f t="shared" si="77"/>
        <v>0</v>
      </c>
    </row>
    <row r="2468" spans="1:12" hidden="1" x14ac:dyDescent="0.35">
      <c r="A2468" t="s">
        <v>4098</v>
      </c>
      <c r="B2468" t="s">
        <v>5</v>
      </c>
      <c r="C2468" t="s">
        <v>1733</v>
      </c>
      <c r="D2468" t="s">
        <v>6927</v>
      </c>
      <c r="E2468" t="s">
        <v>1710</v>
      </c>
      <c r="H2468" t="str">
        <f>INDEX('Vensim Variables'!$B:$B,MATCH(EPS!$B2468,'Vensim Variables'!$A:$A,0))</f>
        <v>g pollutant</v>
      </c>
      <c r="I2468" t="str">
        <f t="shared" si="76"/>
        <v>SOx</v>
      </c>
      <c r="J2468">
        <f>INDEX(NoSettings!$C:$C,MATCH(EPS!$A2468,NoSettings!$A:$A,0))</f>
        <v>0</v>
      </c>
      <c r="K2468">
        <f>INDEX(GWP!$C$2:$C$13,MATCH(EPS!I2468,GWP!$B$2:$B$13,0))</f>
        <v>0</v>
      </c>
      <c r="L2468" s="5">
        <f t="shared" si="77"/>
        <v>0</v>
      </c>
    </row>
    <row r="2469" spans="1:12" hidden="1" x14ac:dyDescent="0.35">
      <c r="A2469" t="s">
        <v>4099</v>
      </c>
      <c r="B2469" t="s">
        <v>5</v>
      </c>
      <c r="C2469" t="s">
        <v>1733</v>
      </c>
      <c r="D2469" t="s">
        <v>6927</v>
      </c>
      <c r="E2469" t="s">
        <v>1711</v>
      </c>
      <c r="H2469" t="str">
        <f>INDEX('Vensim Variables'!$B:$B,MATCH(EPS!$B2469,'Vensim Variables'!$A:$A,0))</f>
        <v>g pollutant</v>
      </c>
      <c r="I2469" t="str">
        <f t="shared" si="76"/>
        <v>BC</v>
      </c>
      <c r="J2469">
        <f>INDEX(NoSettings!$C:$C,MATCH(EPS!$A2469,NoSettings!$A:$A,0))</f>
        <v>0</v>
      </c>
      <c r="K2469">
        <f>INDEX(GWP!$C$2:$C$13,MATCH(EPS!I2469,GWP!$B$2:$B$13,0))</f>
        <v>0</v>
      </c>
      <c r="L2469" s="5">
        <f t="shared" si="77"/>
        <v>0</v>
      </c>
    </row>
    <row r="2470" spans="1:12" hidden="1" x14ac:dyDescent="0.35">
      <c r="A2470" t="s">
        <v>4100</v>
      </c>
      <c r="B2470" t="s">
        <v>5</v>
      </c>
      <c r="C2470" t="s">
        <v>1733</v>
      </c>
      <c r="D2470" t="s">
        <v>6927</v>
      </c>
      <c r="E2470" t="s">
        <v>1712</v>
      </c>
      <c r="H2470" t="str">
        <f>INDEX('Vensim Variables'!$B:$B,MATCH(EPS!$B2470,'Vensim Variables'!$A:$A,0))</f>
        <v>g pollutant</v>
      </c>
      <c r="I2470" t="str">
        <f t="shared" si="76"/>
        <v>OC</v>
      </c>
      <c r="J2470">
        <f>INDEX(NoSettings!$C:$C,MATCH(EPS!$A2470,NoSettings!$A:$A,0))</f>
        <v>0</v>
      </c>
      <c r="K2470">
        <f>INDEX(GWP!$C$2:$C$13,MATCH(EPS!I2470,GWP!$B$2:$B$13,0))</f>
        <v>0</v>
      </c>
      <c r="L2470" s="5">
        <f t="shared" si="77"/>
        <v>0</v>
      </c>
    </row>
    <row r="2471" spans="1:12" hidden="1" x14ac:dyDescent="0.35">
      <c r="A2471" t="s">
        <v>4101</v>
      </c>
      <c r="B2471" t="s">
        <v>5</v>
      </c>
      <c r="C2471" t="s">
        <v>1733</v>
      </c>
      <c r="D2471" t="s">
        <v>6927</v>
      </c>
      <c r="E2471" t="s">
        <v>1713</v>
      </c>
      <c r="H2471" t="str">
        <f>INDEX('Vensim Variables'!$B:$B,MATCH(EPS!$B2471,'Vensim Variables'!$A:$A,0))</f>
        <v>g pollutant</v>
      </c>
      <c r="I2471" t="str">
        <f t="shared" si="76"/>
        <v>CH4</v>
      </c>
      <c r="J2471">
        <f>INDEX(NoSettings!$C:$C,MATCH(EPS!$A2471,NoSettings!$A:$A,0))</f>
        <v>0</v>
      </c>
      <c r="K2471">
        <f>INDEX(GWP!$C$2:$C$13,MATCH(EPS!I2471,GWP!$B$2:$B$13,0))</f>
        <v>25</v>
      </c>
      <c r="L2471" s="5">
        <f t="shared" si="77"/>
        <v>0</v>
      </c>
    </row>
    <row r="2472" spans="1:12" hidden="1" x14ac:dyDescent="0.35">
      <c r="A2472" t="s">
        <v>4102</v>
      </c>
      <c r="B2472" t="s">
        <v>5</v>
      </c>
      <c r="C2472" t="s">
        <v>1733</v>
      </c>
      <c r="D2472" t="s">
        <v>6927</v>
      </c>
      <c r="E2472" t="s">
        <v>1714</v>
      </c>
      <c r="H2472" t="str">
        <f>INDEX('Vensim Variables'!$B:$B,MATCH(EPS!$B2472,'Vensim Variables'!$A:$A,0))</f>
        <v>g pollutant</v>
      </c>
      <c r="I2472" t="str">
        <f t="shared" si="76"/>
        <v>N2O</v>
      </c>
      <c r="J2472">
        <f>INDEX(NoSettings!$C:$C,MATCH(EPS!$A2472,NoSettings!$A:$A,0))</f>
        <v>0</v>
      </c>
      <c r="K2472">
        <f>INDEX(GWP!$C$2:$C$13,MATCH(EPS!I2472,GWP!$B$2:$B$13,0))</f>
        <v>298</v>
      </c>
      <c r="L2472" s="5">
        <f t="shared" si="77"/>
        <v>0</v>
      </c>
    </row>
    <row r="2473" spans="1:12" hidden="1" x14ac:dyDescent="0.35">
      <c r="A2473" t="s">
        <v>4103</v>
      </c>
      <c r="B2473" t="s">
        <v>5</v>
      </c>
      <c r="C2473" t="s">
        <v>1733</v>
      </c>
      <c r="D2473" t="s">
        <v>6927</v>
      </c>
      <c r="E2473" t="s">
        <v>1715</v>
      </c>
      <c r="H2473" t="str">
        <f>INDEX('Vensim Variables'!$B:$B,MATCH(EPS!$B2473,'Vensim Variables'!$A:$A,0))</f>
        <v>g pollutant</v>
      </c>
      <c r="I2473" t="str">
        <f t="shared" si="76"/>
        <v>F gases</v>
      </c>
      <c r="J2473">
        <f>INDEX(NoSettings!$C:$C,MATCH(EPS!$A2473,NoSettings!$A:$A,0))</f>
        <v>0</v>
      </c>
      <c r="K2473">
        <f>INDEX(GWP!$C$2:$C$13,MATCH(EPS!I2473,GWP!$B$2:$B$13,0))</f>
        <v>1</v>
      </c>
      <c r="L2473" s="5">
        <f t="shared" si="77"/>
        <v>0</v>
      </c>
    </row>
    <row r="2474" spans="1:12" hidden="1" x14ac:dyDescent="0.35">
      <c r="A2474" t="s">
        <v>4104</v>
      </c>
      <c r="B2474" t="s">
        <v>5</v>
      </c>
      <c r="C2474" t="s">
        <v>1733</v>
      </c>
      <c r="D2474" t="s">
        <v>6928</v>
      </c>
      <c r="E2474" t="s">
        <v>1702</v>
      </c>
      <c r="H2474" t="str">
        <f>INDEX('Vensim Variables'!$B:$B,MATCH(EPS!$B2474,'Vensim Variables'!$A:$A,0))</f>
        <v>g pollutant</v>
      </c>
      <c r="I2474" t="str">
        <f t="shared" si="76"/>
        <v>CO2</v>
      </c>
      <c r="J2474">
        <f>INDEX(NoSettings!$C:$C,MATCH(EPS!$A2474,NoSettings!$A:$A,0))</f>
        <v>0</v>
      </c>
      <c r="K2474">
        <f>INDEX(GWP!$C$2:$C$13,MATCH(EPS!I2474,GWP!$B$2:$B$13,0))</f>
        <v>1</v>
      </c>
      <c r="L2474" s="5">
        <f t="shared" si="77"/>
        <v>0</v>
      </c>
    </row>
    <row r="2475" spans="1:12" hidden="1" x14ac:dyDescent="0.35">
      <c r="A2475" t="s">
        <v>4105</v>
      </c>
      <c r="B2475" t="s">
        <v>5</v>
      </c>
      <c r="C2475" t="s">
        <v>1733</v>
      </c>
      <c r="D2475" t="s">
        <v>6928</v>
      </c>
      <c r="E2475" t="s">
        <v>1705</v>
      </c>
      <c r="H2475" t="str">
        <f>INDEX('Vensim Variables'!$B:$B,MATCH(EPS!$B2475,'Vensim Variables'!$A:$A,0))</f>
        <v>g pollutant</v>
      </c>
      <c r="I2475" t="str">
        <f t="shared" si="76"/>
        <v>VOC</v>
      </c>
      <c r="J2475">
        <f>INDEX(NoSettings!$C:$C,MATCH(EPS!$A2475,NoSettings!$A:$A,0))</f>
        <v>0</v>
      </c>
      <c r="K2475">
        <f>INDEX(GWP!$C$2:$C$13,MATCH(EPS!I2475,GWP!$B$2:$B$13,0))</f>
        <v>0</v>
      </c>
      <c r="L2475" s="5">
        <f t="shared" si="77"/>
        <v>0</v>
      </c>
    </row>
    <row r="2476" spans="1:12" hidden="1" x14ac:dyDescent="0.35">
      <c r="A2476" t="s">
        <v>4106</v>
      </c>
      <c r="B2476" t="s">
        <v>5</v>
      </c>
      <c r="C2476" t="s">
        <v>1733</v>
      </c>
      <c r="D2476" t="s">
        <v>6928</v>
      </c>
      <c r="E2476" t="s">
        <v>1706</v>
      </c>
      <c r="H2476" t="str">
        <f>INDEX('Vensim Variables'!$B:$B,MATCH(EPS!$B2476,'Vensim Variables'!$A:$A,0))</f>
        <v>g pollutant</v>
      </c>
      <c r="I2476" t="str">
        <f t="shared" si="76"/>
        <v>CO</v>
      </c>
      <c r="J2476">
        <f>INDEX(NoSettings!$C:$C,MATCH(EPS!$A2476,NoSettings!$A:$A,0))</f>
        <v>0</v>
      </c>
      <c r="K2476">
        <f>INDEX(GWP!$C$2:$C$13,MATCH(EPS!I2476,GWP!$B$2:$B$13,0))</f>
        <v>0</v>
      </c>
      <c r="L2476" s="5">
        <f t="shared" si="77"/>
        <v>0</v>
      </c>
    </row>
    <row r="2477" spans="1:12" hidden="1" x14ac:dyDescent="0.35">
      <c r="A2477" t="s">
        <v>4107</v>
      </c>
      <c r="B2477" t="s">
        <v>5</v>
      </c>
      <c r="C2477" t="s">
        <v>1733</v>
      </c>
      <c r="D2477" t="s">
        <v>6928</v>
      </c>
      <c r="E2477" t="s">
        <v>1707</v>
      </c>
      <c r="H2477" t="str">
        <f>INDEX('Vensim Variables'!$B:$B,MATCH(EPS!$B2477,'Vensim Variables'!$A:$A,0))</f>
        <v>g pollutant</v>
      </c>
      <c r="I2477" t="str">
        <f t="shared" si="76"/>
        <v>NOx</v>
      </c>
      <c r="J2477">
        <f>INDEX(NoSettings!$C:$C,MATCH(EPS!$A2477,NoSettings!$A:$A,0))</f>
        <v>0</v>
      </c>
      <c r="K2477">
        <f>INDEX(GWP!$C$2:$C$13,MATCH(EPS!I2477,GWP!$B$2:$B$13,0))</f>
        <v>0</v>
      </c>
      <c r="L2477" s="5">
        <f t="shared" si="77"/>
        <v>0</v>
      </c>
    </row>
    <row r="2478" spans="1:12" hidden="1" x14ac:dyDescent="0.35">
      <c r="A2478" t="s">
        <v>4108</v>
      </c>
      <c r="B2478" t="s">
        <v>5</v>
      </c>
      <c r="C2478" t="s">
        <v>1733</v>
      </c>
      <c r="D2478" t="s">
        <v>6928</v>
      </c>
      <c r="E2478" t="s">
        <v>1708</v>
      </c>
      <c r="H2478" t="str">
        <f>INDEX('Vensim Variables'!$B:$B,MATCH(EPS!$B2478,'Vensim Variables'!$A:$A,0))</f>
        <v>g pollutant</v>
      </c>
      <c r="I2478" t="str">
        <f t="shared" si="76"/>
        <v>PM10</v>
      </c>
      <c r="J2478">
        <f>INDEX(NoSettings!$C:$C,MATCH(EPS!$A2478,NoSettings!$A:$A,0))</f>
        <v>0</v>
      </c>
      <c r="K2478">
        <f>INDEX(GWP!$C$2:$C$13,MATCH(EPS!I2478,GWP!$B$2:$B$13,0))</f>
        <v>0</v>
      </c>
      <c r="L2478" s="5">
        <f t="shared" si="77"/>
        <v>0</v>
      </c>
    </row>
    <row r="2479" spans="1:12" hidden="1" x14ac:dyDescent="0.35">
      <c r="A2479" t="s">
        <v>4109</v>
      </c>
      <c r="B2479" t="s">
        <v>5</v>
      </c>
      <c r="C2479" t="s">
        <v>1733</v>
      </c>
      <c r="D2479" t="s">
        <v>6928</v>
      </c>
      <c r="E2479" t="s">
        <v>1709</v>
      </c>
      <c r="H2479" t="str">
        <f>INDEX('Vensim Variables'!$B:$B,MATCH(EPS!$B2479,'Vensim Variables'!$A:$A,0))</f>
        <v>g pollutant</v>
      </c>
      <c r="I2479" t="str">
        <f t="shared" si="76"/>
        <v>PM25</v>
      </c>
      <c r="J2479">
        <f>INDEX(NoSettings!$C:$C,MATCH(EPS!$A2479,NoSettings!$A:$A,0))</f>
        <v>0</v>
      </c>
      <c r="K2479">
        <f>INDEX(GWP!$C$2:$C$13,MATCH(EPS!I2479,GWP!$B$2:$B$13,0))</f>
        <v>0</v>
      </c>
      <c r="L2479" s="5">
        <f t="shared" si="77"/>
        <v>0</v>
      </c>
    </row>
    <row r="2480" spans="1:12" hidden="1" x14ac:dyDescent="0.35">
      <c r="A2480" t="s">
        <v>4110</v>
      </c>
      <c r="B2480" t="s">
        <v>5</v>
      </c>
      <c r="C2480" t="s">
        <v>1733</v>
      </c>
      <c r="D2480" t="s">
        <v>6928</v>
      </c>
      <c r="E2480" t="s">
        <v>1710</v>
      </c>
      <c r="H2480" t="str">
        <f>INDEX('Vensim Variables'!$B:$B,MATCH(EPS!$B2480,'Vensim Variables'!$A:$A,0))</f>
        <v>g pollutant</v>
      </c>
      <c r="I2480" t="str">
        <f t="shared" si="76"/>
        <v>SOx</v>
      </c>
      <c r="J2480">
        <f>INDEX(NoSettings!$C:$C,MATCH(EPS!$A2480,NoSettings!$A:$A,0))</f>
        <v>0</v>
      </c>
      <c r="K2480">
        <f>INDEX(GWP!$C$2:$C$13,MATCH(EPS!I2480,GWP!$B$2:$B$13,0))</f>
        <v>0</v>
      </c>
      <c r="L2480" s="5">
        <f t="shared" si="77"/>
        <v>0</v>
      </c>
    </row>
    <row r="2481" spans="1:12" hidden="1" x14ac:dyDescent="0.35">
      <c r="A2481" t="s">
        <v>4111</v>
      </c>
      <c r="B2481" t="s">
        <v>5</v>
      </c>
      <c r="C2481" t="s">
        <v>1733</v>
      </c>
      <c r="D2481" t="s">
        <v>6928</v>
      </c>
      <c r="E2481" t="s">
        <v>1711</v>
      </c>
      <c r="H2481" t="str">
        <f>INDEX('Vensim Variables'!$B:$B,MATCH(EPS!$B2481,'Vensim Variables'!$A:$A,0))</f>
        <v>g pollutant</v>
      </c>
      <c r="I2481" t="str">
        <f t="shared" si="76"/>
        <v>BC</v>
      </c>
      <c r="J2481">
        <f>INDEX(NoSettings!$C:$C,MATCH(EPS!$A2481,NoSettings!$A:$A,0))</f>
        <v>0</v>
      </c>
      <c r="K2481">
        <f>INDEX(GWP!$C$2:$C$13,MATCH(EPS!I2481,GWP!$B$2:$B$13,0))</f>
        <v>0</v>
      </c>
      <c r="L2481" s="5">
        <f t="shared" si="77"/>
        <v>0</v>
      </c>
    </row>
    <row r="2482" spans="1:12" hidden="1" x14ac:dyDescent="0.35">
      <c r="A2482" t="s">
        <v>4112</v>
      </c>
      <c r="B2482" t="s">
        <v>5</v>
      </c>
      <c r="C2482" t="s">
        <v>1733</v>
      </c>
      <c r="D2482" t="s">
        <v>6928</v>
      </c>
      <c r="E2482" t="s">
        <v>1712</v>
      </c>
      <c r="H2482" t="str">
        <f>INDEX('Vensim Variables'!$B:$B,MATCH(EPS!$B2482,'Vensim Variables'!$A:$A,0))</f>
        <v>g pollutant</v>
      </c>
      <c r="I2482" t="str">
        <f t="shared" si="76"/>
        <v>OC</v>
      </c>
      <c r="J2482">
        <f>INDEX(NoSettings!$C:$C,MATCH(EPS!$A2482,NoSettings!$A:$A,0))</f>
        <v>0</v>
      </c>
      <c r="K2482">
        <f>INDEX(GWP!$C$2:$C$13,MATCH(EPS!I2482,GWP!$B$2:$B$13,0))</f>
        <v>0</v>
      </c>
      <c r="L2482" s="5">
        <f t="shared" si="77"/>
        <v>0</v>
      </c>
    </row>
    <row r="2483" spans="1:12" hidden="1" x14ac:dyDescent="0.35">
      <c r="A2483" t="s">
        <v>4113</v>
      </c>
      <c r="B2483" t="s">
        <v>5</v>
      </c>
      <c r="C2483" t="s">
        <v>1733</v>
      </c>
      <c r="D2483" t="s">
        <v>6928</v>
      </c>
      <c r="E2483" t="s">
        <v>1713</v>
      </c>
      <c r="H2483" t="str">
        <f>INDEX('Vensim Variables'!$B:$B,MATCH(EPS!$B2483,'Vensim Variables'!$A:$A,0))</f>
        <v>g pollutant</v>
      </c>
      <c r="I2483" t="str">
        <f t="shared" si="76"/>
        <v>CH4</v>
      </c>
      <c r="J2483">
        <f>INDEX(NoSettings!$C:$C,MATCH(EPS!$A2483,NoSettings!$A:$A,0))</f>
        <v>0</v>
      </c>
      <c r="K2483">
        <f>INDEX(GWP!$C$2:$C$13,MATCH(EPS!I2483,GWP!$B$2:$B$13,0))</f>
        <v>25</v>
      </c>
      <c r="L2483" s="5">
        <f t="shared" si="77"/>
        <v>0</v>
      </c>
    </row>
    <row r="2484" spans="1:12" hidden="1" x14ac:dyDescent="0.35">
      <c r="A2484" t="s">
        <v>4114</v>
      </c>
      <c r="B2484" t="s">
        <v>5</v>
      </c>
      <c r="C2484" t="s">
        <v>1733</v>
      </c>
      <c r="D2484" t="s">
        <v>6928</v>
      </c>
      <c r="E2484" t="s">
        <v>1714</v>
      </c>
      <c r="H2484" t="str">
        <f>INDEX('Vensim Variables'!$B:$B,MATCH(EPS!$B2484,'Vensim Variables'!$A:$A,0))</f>
        <v>g pollutant</v>
      </c>
      <c r="I2484" t="str">
        <f t="shared" si="76"/>
        <v>N2O</v>
      </c>
      <c r="J2484">
        <f>INDEX(NoSettings!$C:$C,MATCH(EPS!$A2484,NoSettings!$A:$A,0))</f>
        <v>0</v>
      </c>
      <c r="K2484">
        <f>INDEX(GWP!$C$2:$C$13,MATCH(EPS!I2484,GWP!$B$2:$B$13,0))</f>
        <v>298</v>
      </c>
      <c r="L2484" s="5">
        <f t="shared" si="77"/>
        <v>0</v>
      </c>
    </row>
    <row r="2485" spans="1:12" hidden="1" x14ac:dyDescent="0.35">
      <c r="A2485" t="s">
        <v>4115</v>
      </c>
      <c r="B2485" t="s">
        <v>5</v>
      </c>
      <c r="C2485" t="s">
        <v>1733</v>
      </c>
      <c r="D2485" t="s">
        <v>6928</v>
      </c>
      <c r="E2485" t="s">
        <v>1715</v>
      </c>
      <c r="H2485" t="str">
        <f>INDEX('Vensim Variables'!$B:$B,MATCH(EPS!$B2485,'Vensim Variables'!$A:$A,0))</f>
        <v>g pollutant</v>
      </c>
      <c r="I2485" t="str">
        <f t="shared" si="76"/>
        <v>F gases</v>
      </c>
      <c r="J2485">
        <f>INDEX(NoSettings!$C:$C,MATCH(EPS!$A2485,NoSettings!$A:$A,0))</f>
        <v>0</v>
      </c>
      <c r="K2485">
        <f>INDEX(GWP!$C$2:$C$13,MATCH(EPS!I2485,GWP!$B$2:$B$13,0))</f>
        <v>1</v>
      </c>
      <c r="L2485" s="5">
        <f t="shared" si="77"/>
        <v>0</v>
      </c>
    </row>
    <row r="2486" spans="1:12" hidden="1" x14ac:dyDescent="0.35">
      <c r="A2486" t="s">
        <v>4116</v>
      </c>
      <c r="B2486" t="s">
        <v>5</v>
      </c>
      <c r="C2486" t="s">
        <v>1733</v>
      </c>
      <c r="D2486" t="s">
        <v>6929</v>
      </c>
      <c r="E2486" t="s">
        <v>1702</v>
      </c>
      <c r="H2486" t="str">
        <f>INDEX('Vensim Variables'!$B:$B,MATCH(EPS!$B2486,'Vensim Variables'!$A:$A,0))</f>
        <v>g pollutant</v>
      </c>
      <c r="I2486" t="str">
        <f t="shared" si="76"/>
        <v>CO2</v>
      </c>
      <c r="J2486">
        <f>INDEX(NoSettings!$C:$C,MATCH(EPS!$A2486,NoSettings!$A:$A,0))</f>
        <v>0</v>
      </c>
      <c r="K2486">
        <f>INDEX(GWP!$C$2:$C$13,MATCH(EPS!I2486,GWP!$B$2:$B$13,0))</f>
        <v>1</v>
      </c>
      <c r="L2486" s="5">
        <f t="shared" si="77"/>
        <v>0</v>
      </c>
    </row>
    <row r="2487" spans="1:12" hidden="1" x14ac:dyDescent="0.35">
      <c r="A2487" t="s">
        <v>4117</v>
      </c>
      <c r="B2487" t="s">
        <v>5</v>
      </c>
      <c r="C2487" t="s">
        <v>1733</v>
      </c>
      <c r="D2487" t="s">
        <v>6929</v>
      </c>
      <c r="E2487" t="s">
        <v>1705</v>
      </c>
      <c r="H2487" t="str">
        <f>INDEX('Vensim Variables'!$B:$B,MATCH(EPS!$B2487,'Vensim Variables'!$A:$A,0))</f>
        <v>g pollutant</v>
      </c>
      <c r="I2487" t="str">
        <f t="shared" si="76"/>
        <v>VOC</v>
      </c>
      <c r="J2487">
        <f>INDEX(NoSettings!$C:$C,MATCH(EPS!$A2487,NoSettings!$A:$A,0))</f>
        <v>0</v>
      </c>
      <c r="K2487">
        <f>INDEX(GWP!$C$2:$C$13,MATCH(EPS!I2487,GWP!$B$2:$B$13,0))</f>
        <v>0</v>
      </c>
      <c r="L2487" s="5">
        <f t="shared" si="77"/>
        <v>0</v>
      </c>
    </row>
    <row r="2488" spans="1:12" hidden="1" x14ac:dyDescent="0.35">
      <c r="A2488" t="s">
        <v>4118</v>
      </c>
      <c r="B2488" t="s">
        <v>5</v>
      </c>
      <c r="C2488" t="s">
        <v>1733</v>
      </c>
      <c r="D2488" t="s">
        <v>6929</v>
      </c>
      <c r="E2488" t="s">
        <v>1706</v>
      </c>
      <c r="H2488" t="str">
        <f>INDEX('Vensim Variables'!$B:$B,MATCH(EPS!$B2488,'Vensim Variables'!$A:$A,0))</f>
        <v>g pollutant</v>
      </c>
      <c r="I2488" t="str">
        <f t="shared" si="76"/>
        <v>CO</v>
      </c>
      <c r="J2488">
        <f>INDEX(NoSettings!$C:$C,MATCH(EPS!$A2488,NoSettings!$A:$A,0))</f>
        <v>0</v>
      </c>
      <c r="K2488">
        <f>INDEX(GWP!$C$2:$C$13,MATCH(EPS!I2488,GWP!$B$2:$B$13,0))</f>
        <v>0</v>
      </c>
      <c r="L2488" s="5">
        <f t="shared" si="77"/>
        <v>0</v>
      </c>
    </row>
    <row r="2489" spans="1:12" hidden="1" x14ac:dyDescent="0.35">
      <c r="A2489" t="s">
        <v>4119</v>
      </c>
      <c r="B2489" t="s">
        <v>5</v>
      </c>
      <c r="C2489" t="s">
        <v>1733</v>
      </c>
      <c r="D2489" t="s">
        <v>6929</v>
      </c>
      <c r="E2489" t="s">
        <v>1707</v>
      </c>
      <c r="H2489" t="str">
        <f>INDEX('Vensim Variables'!$B:$B,MATCH(EPS!$B2489,'Vensim Variables'!$A:$A,0))</f>
        <v>g pollutant</v>
      </c>
      <c r="I2489" t="str">
        <f t="shared" si="76"/>
        <v>NOx</v>
      </c>
      <c r="J2489">
        <f>INDEX(NoSettings!$C:$C,MATCH(EPS!$A2489,NoSettings!$A:$A,0))</f>
        <v>0</v>
      </c>
      <c r="K2489">
        <f>INDEX(GWP!$C$2:$C$13,MATCH(EPS!I2489,GWP!$B$2:$B$13,0))</f>
        <v>0</v>
      </c>
      <c r="L2489" s="5">
        <f t="shared" si="77"/>
        <v>0</v>
      </c>
    </row>
    <row r="2490" spans="1:12" hidden="1" x14ac:dyDescent="0.35">
      <c r="A2490" t="s">
        <v>4120</v>
      </c>
      <c r="B2490" t="s">
        <v>5</v>
      </c>
      <c r="C2490" t="s">
        <v>1733</v>
      </c>
      <c r="D2490" t="s">
        <v>6929</v>
      </c>
      <c r="E2490" t="s">
        <v>1708</v>
      </c>
      <c r="H2490" t="str">
        <f>INDEX('Vensim Variables'!$B:$B,MATCH(EPS!$B2490,'Vensim Variables'!$A:$A,0))</f>
        <v>g pollutant</v>
      </c>
      <c r="I2490" t="str">
        <f t="shared" si="76"/>
        <v>PM10</v>
      </c>
      <c r="J2490">
        <f>INDEX(NoSettings!$C:$C,MATCH(EPS!$A2490,NoSettings!$A:$A,0))</f>
        <v>0</v>
      </c>
      <c r="K2490">
        <f>INDEX(GWP!$C$2:$C$13,MATCH(EPS!I2490,GWP!$B$2:$B$13,0))</f>
        <v>0</v>
      </c>
      <c r="L2490" s="5">
        <f t="shared" si="77"/>
        <v>0</v>
      </c>
    </row>
    <row r="2491" spans="1:12" hidden="1" x14ac:dyDescent="0.35">
      <c r="A2491" t="s">
        <v>4121</v>
      </c>
      <c r="B2491" t="s">
        <v>5</v>
      </c>
      <c r="C2491" t="s">
        <v>1733</v>
      </c>
      <c r="D2491" t="s">
        <v>6929</v>
      </c>
      <c r="E2491" t="s">
        <v>1709</v>
      </c>
      <c r="H2491" t="str">
        <f>INDEX('Vensim Variables'!$B:$B,MATCH(EPS!$B2491,'Vensim Variables'!$A:$A,0))</f>
        <v>g pollutant</v>
      </c>
      <c r="I2491" t="str">
        <f t="shared" si="76"/>
        <v>PM25</v>
      </c>
      <c r="J2491">
        <f>INDEX(NoSettings!$C:$C,MATCH(EPS!$A2491,NoSettings!$A:$A,0))</f>
        <v>0</v>
      </c>
      <c r="K2491">
        <f>INDEX(GWP!$C$2:$C$13,MATCH(EPS!I2491,GWP!$B$2:$B$13,0))</f>
        <v>0</v>
      </c>
      <c r="L2491" s="5">
        <f t="shared" si="77"/>
        <v>0</v>
      </c>
    </row>
    <row r="2492" spans="1:12" hidden="1" x14ac:dyDescent="0.35">
      <c r="A2492" t="s">
        <v>4122</v>
      </c>
      <c r="B2492" t="s">
        <v>5</v>
      </c>
      <c r="C2492" t="s">
        <v>1733</v>
      </c>
      <c r="D2492" t="s">
        <v>6929</v>
      </c>
      <c r="E2492" t="s">
        <v>1710</v>
      </c>
      <c r="H2492" t="str">
        <f>INDEX('Vensim Variables'!$B:$B,MATCH(EPS!$B2492,'Vensim Variables'!$A:$A,0))</f>
        <v>g pollutant</v>
      </c>
      <c r="I2492" t="str">
        <f t="shared" si="76"/>
        <v>SOx</v>
      </c>
      <c r="J2492">
        <f>INDEX(NoSettings!$C:$C,MATCH(EPS!$A2492,NoSettings!$A:$A,0))</f>
        <v>0</v>
      </c>
      <c r="K2492">
        <f>INDEX(GWP!$C$2:$C$13,MATCH(EPS!I2492,GWP!$B$2:$B$13,0))</f>
        <v>0</v>
      </c>
      <c r="L2492" s="5">
        <f t="shared" si="77"/>
        <v>0</v>
      </c>
    </row>
    <row r="2493" spans="1:12" hidden="1" x14ac:dyDescent="0.35">
      <c r="A2493" t="s">
        <v>4123</v>
      </c>
      <c r="B2493" t="s">
        <v>5</v>
      </c>
      <c r="C2493" t="s">
        <v>1733</v>
      </c>
      <c r="D2493" t="s">
        <v>6929</v>
      </c>
      <c r="E2493" t="s">
        <v>1711</v>
      </c>
      <c r="H2493" t="str">
        <f>INDEX('Vensim Variables'!$B:$B,MATCH(EPS!$B2493,'Vensim Variables'!$A:$A,0))</f>
        <v>g pollutant</v>
      </c>
      <c r="I2493" t="str">
        <f t="shared" si="76"/>
        <v>BC</v>
      </c>
      <c r="J2493">
        <f>INDEX(NoSettings!$C:$C,MATCH(EPS!$A2493,NoSettings!$A:$A,0))</f>
        <v>0</v>
      </c>
      <c r="K2493">
        <f>INDEX(GWP!$C$2:$C$13,MATCH(EPS!I2493,GWP!$B$2:$B$13,0))</f>
        <v>0</v>
      </c>
      <c r="L2493" s="5">
        <f t="shared" si="77"/>
        <v>0</v>
      </c>
    </row>
    <row r="2494" spans="1:12" hidden="1" x14ac:dyDescent="0.35">
      <c r="A2494" t="s">
        <v>4124</v>
      </c>
      <c r="B2494" t="s">
        <v>5</v>
      </c>
      <c r="C2494" t="s">
        <v>1733</v>
      </c>
      <c r="D2494" t="s">
        <v>6929</v>
      </c>
      <c r="E2494" t="s">
        <v>1712</v>
      </c>
      <c r="H2494" t="str">
        <f>INDEX('Vensim Variables'!$B:$B,MATCH(EPS!$B2494,'Vensim Variables'!$A:$A,0))</f>
        <v>g pollutant</v>
      </c>
      <c r="I2494" t="str">
        <f t="shared" si="76"/>
        <v>OC</v>
      </c>
      <c r="J2494">
        <f>INDEX(NoSettings!$C:$C,MATCH(EPS!$A2494,NoSettings!$A:$A,0))</f>
        <v>0</v>
      </c>
      <c r="K2494">
        <f>INDEX(GWP!$C$2:$C$13,MATCH(EPS!I2494,GWP!$B$2:$B$13,0))</f>
        <v>0</v>
      </c>
      <c r="L2494" s="5">
        <f t="shared" si="77"/>
        <v>0</v>
      </c>
    </row>
    <row r="2495" spans="1:12" hidden="1" x14ac:dyDescent="0.35">
      <c r="A2495" t="s">
        <v>4125</v>
      </c>
      <c r="B2495" t="s">
        <v>5</v>
      </c>
      <c r="C2495" t="s">
        <v>1733</v>
      </c>
      <c r="D2495" t="s">
        <v>6929</v>
      </c>
      <c r="E2495" t="s">
        <v>1713</v>
      </c>
      <c r="H2495" t="str">
        <f>INDEX('Vensim Variables'!$B:$B,MATCH(EPS!$B2495,'Vensim Variables'!$A:$A,0))</f>
        <v>g pollutant</v>
      </c>
      <c r="I2495" t="str">
        <f t="shared" si="76"/>
        <v>CH4</v>
      </c>
      <c r="J2495">
        <f>INDEX(NoSettings!$C:$C,MATCH(EPS!$A2495,NoSettings!$A:$A,0))</f>
        <v>0</v>
      </c>
      <c r="K2495">
        <f>INDEX(GWP!$C$2:$C$13,MATCH(EPS!I2495,GWP!$B$2:$B$13,0))</f>
        <v>25</v>
      </c>
      <c r="L2495" s="5">
        <f t="shared" si="77"/>
        <v>0</v>
      </c>
    </row>
    <row r="2496" spans="1:12" hidden="1" x14ac:dyDescent="0.35">
      <c r="A2496" t="s">
        <v>4126</v>
      </c>
      <c r="B2496" t="s">
        <v>5</v>
      </c>
      <c r="C2496" t="s">
        <v>1733</v>
      </c>
      <c r="D2496" t="s">
        <v>6929</v>
      </c>
      <c r="E2496" t="s">
        <v>1714</v>
      </c>
      <c r="H2496" t="str">
        <f>INDEX('Vensim Variables'!$B:$B,MATCH(EPS!$B2496,'Vensim Variables'!$A:$A,0))</f>
        <v>g pollutant</v>
      </c>
      <c r="I2496" t="str">
        <f t="shared" si="76"/>
        <v>N2O</v>
      </c>
      <c r="J2496">
        <f>INDEX(NoSettings!$C:$C,MATCH(EPS!$A2496,NoSettings!$A:$A,0))</f>
        <v>0</v>
      </c>
      <c r="K2496">
        <f>INDEX(GWP!$C$2:$C$13,MATCH(EPS!I2496,GWP!$B$2:$B$13,0))</f>
        <v>298</v>
      </c>
      <c r="L2496" s="5">
        <f t="shared" si="77"/>
        <v>0</v>
      </c>
    </row>
    <row r="2497" spans="1:12" hidden="1" x14ac:dyDescent="0.35">
      <c r="A2497" t="s">
        <v>4127</v>
      </c>
      <c r="B2497" t="s">
        <v>5</v>
      </c>
      <c r="C2497" t="s">
        <v>1733</v>
      </c>
      <c r="D2497" t="s">
        <v>6929</v>
      </c>
      <c r="E2497" t="s">
        <v>1715</v>
      </c>
      <c r="H2497" t="str">
        <f>INDEX('Vensim Variables'!$B:$B,MATCH(EPS!$B2497,'Vensim Variables'!$A:$A,0))</f>
        <v>g pollutant</v>
      </c>
      <c r="I2497" t="str">
        <f t="shared" si="76"/>
        <v>F gases</v>
      </c>
      <c r="J2497">
        <f>INDEX(NoSettings!$C:$C,MATCH(EPS!$A2497,NoSettings!$A:$A,0))</f>
        <v>0</v>
      </c>
      <c r="K2497">
        <f>INDEX(GWP!$C$2:$C$13,MATCH(EPS!I2497,GWP!$B$2:$B$13,0))</f>
        <v>1</v>
      </c>
      <c r="L2497" s="5">
        <f t="shared" si="77"/>
        <v>0</v>
      </c>
    </row>
    <row r="2498" spans="1:12" hidden="1" x14ac:dyDescent="0.35">
      <c r="A2498" t="s">
        <v>4128</v>
      </c>
      <c r="B2498" t="s">
        <v>5</v>
      </c>
      <c r="C2498" t="s">
        <v>1733</v>
      </c>
      <c r="D2498" t="s">
        <v>6930</v>
      </c>
      <c r="E2498" t="s">
        <v>1702</v>
      </c>
      <c r="H2498" t="str">
        <f>INDEX('Vensim Variables'!$B:$B,MATCH(EPS!$B2498,'Vensim Variables'!$A:$A,0))</f>
        <v>g pollutant</v>
      </c>
      <c r="I2498" t="str">
        <f t="shared" si="76"/>
        <v>CO2</v>
      </c>
      <c r="J2498">
        <f>INDEX(NoSettings!$C:$C,MATCH(EPS!$A2498,NoSettings!$A:$A,0))</f>
        <v>0</v>
      </c>
      <c r="K2498">
        <f>INDEX(GWP!$C$2:$C$13,MATCH(EPS!I2498,GWP!$B$2:$B$13,0))</f>
        <v>1</v>
      </c>
      <c r="L2498" s="5">
        <f t="shared" si="77"/>
        <v>0</v>
      </c>
    </row>
    <row r="2499" spans="1:12" hidden="1" x14ac:dyDescent="0.35">
      <c r="A2499" t="s">
        <v>4129</v>
      </c>
      <c r="B2499" t="s">
        <v>5</v>
      </c>
      <c r="C2499" t="s">
        <v>1733</v>
      </c>
      <c r="D2499" t="s">
        <v>6930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5">
        <f t="shared" ref="L2499:L2562" si="79">IF(H2499="g pollutant",K2499*J2499/10^12,IF(H2499="MMTCO2e",J2499,IF(H2499="MWh",J2499,0)))</f>
        <v>0</v>
      </c>
    </row>
    <row r="2500" spans="1:12" hidden="1" x14ac:dyDescent="0.35">
      <c r="A2500" t="s">
        <v>4130</v>
      </c>
      <c r="B2500" t="s">
        <v>5</v>
      </c>
      <c r="C2500" t="s">
        <v>1733</v>
      </c>
      <c r="D2500" t="s">
        <v>6930</v>
      </c>
      <c r="E2500" t="s">
        <v>1706</v>
      </c>
      <c r="H2500" t="str">
        <f>INDEX('Vensim Variables'!$B:$B,MATCH(EPS!$B2500,'Vensim Variables'!$A:$A,0))</f>
        <v>g pollutant</v>
      </c>
      <c r="I2500" t="str">
        <f t="shared" si="78"/>
        <v>CO</v>
      </c>
      <c r="J2500">
        <f>INDEX(NoSettings!$C:$C,MATCH(EPS!$A2500,NoSettings!$A:$A,0))</f>
        <v>0</v>
      </c>
      <c r="K2500">
        <f>INDEX(GWP!$C$2:$C$13,MATCH(EPS!I2500,GWP!$B$2:$B$13,0))</f>
        <v>0</v>
      </c>
      <c r="L2500" s="5">
        <f t="shared" si="79"/>
        <v>0</v>
      </c>
    </row>
    <row r="2501" spans="1:12" hidden="1" x14ac:dyDescent="0.35">
      <c r="A2501" t="s">
        <v>4131</v>
      </c>
      <c r="B2501" t="s">
        <v>5</v>
      </c>
      <c r="C2501" t="s">
        <v>1733</v>
      </c>
      <c r="D2501" t="s">
        <v>6930</v>
      </c>
      <c r="E2501" t="s">
        <v>1707</v>
      </c>
      <c r="H2501" t="str">
        <f>INDEX('Vensim Variables'!$B:$B,MATCH(EPS!$B2501,'Vensim Variables'!$A:$A,0))</f>
        <v>g pollutant</v>
      </c>
      <c r="I2501" t="str">
        <f t="shared" si="78"/>
        <v>NOx</v>
      </c>
      <c r="J2501">
        <f>INDEX(NoSettings!$C:$C,MATCH(EPS!$A2501,NoSettings!$A:$A,0))</f>
        <v>0</v>
      </c>
      <c r="K2501">
        <f>INDEX(GWP!$C$2:$C$13,MATCH(EPS!I2501,GWP!$B$2:$B$13,0))</f>
        <v>0</v>
      </c>
      <c r="L2501" s="5">
        <f t="shared" si="79"/>
        <v>0</v>
      </c>
    </row>
    <row r="2502" spans="1:12" hidden="1" x14ac:dyDescent="0.35">
      <c r="A2502" t="s">
        <v>4132</v>
      </c>
      <c r="B2502" t="s">
        <v>5</v>
      </c>
      <c r="C2502" t="s">
        <v>1733</v>
      </c>
      <c r="D2502" t="s">
        <v>6930</v>
      </c>
      <c r="E2502" t="s">
        <v>1708</v>
      </c>
      <c r="H2502" t="str">
        <f>INDEX('Vensim Variables'!$B:$B,MATCH(EPS!$B2502,'Vensim Variables'!$A:$A,0))</f>
        <v>g pollutant</v>
      </c>
      <c r="I2502" t="str">
        <f t="shared" si="78"/>
        <v>PM10</v>
      </c>
      <c r="J2502">
        <f>INDEX(NoSettings!$C:$C,MATCH(EPS!$A2502,NoSettings!$A:$A,0))</f>
        <v>0</v>
      </c>
      <c r="K2502">
        <f>INDEX(GWP!$C$2:$C$13,MATCH(EPS!I2502,GWP!$B$2:$B$13,0))</f>
        <v>0</v>
      </c>
      <c r="L2502" s="5">
        <f t="shared" si="79"/>
        <v>0</v>
      </c>
    </row>
    <row r="2503" spans="1:12" hidden="1" x14ac:dyDescent="0.35">
      <c r="A2503" t="s">
        <v>4133</v>
      </c>
      <c r="B2503" t="s">
        <v>5</v>
      </c>
      <c r="C2503" t="s">
        <v>1733</v>
      </c>
      <c r="D2503" t="s">
        <v>6930</v>
      </c>
      <c r="E2503" t="s">
        <v>1709</v>
      </c>
      <c r="H2503" t="str">
        <f>INDEX('Vensim Variables'!$B:$B,MATCH(EPS!$B2503,'Vensim Variables'!$A:$A,0))</f>
        <v>g pollutant</v>
      </c>
      <c r="I2503" t="str">
        <f t="shared" si="78"/>
        <v>PM25</v>
      </c>
      <c r="J2503">
        <f>INDEX(NoSettings!$C:$C,MATCH(EPS!$A2503,NoSettings!$A:$A,0))</f>
        <v>0</v>
      </c>
      <c r="K2503">
        <f>INDEX(GWP!$C$2:$C$13,MATCH(EPS!I2503,GWP!$B$2:$B$13,0))</f>
        <v>0</v>
      </c>
      <c r="L2503" s="5">
        <f t="shared" si="79"/>
        <v>0</v>
      </c>
    </row>
    <row r="2504" spans="1:12" hidden="1" x14ac:dyDescent="0.35">
      <c r="A2504" t="s">
        <v>4134</v>
      </c>
      <c r="B2504" t="s">
        <v>5</v>
      </c>
      <c r="C2504" t="s">
        <v>1733</v>
      </c>
      <c r="D2504" t="s">
        <v>6930</v>
      </c>
      <c r="E2504" t="s">
        <v>1710</v>
      </c>
      <c r="H2504" t="str">
        <f>INDEX('Vensim Variables'!$B:$B,MATCH(EPS!$B2504,'Vensim Variables'!$A:$A,0))</f>
        <v>g pollutant</v>
      </c>
      <c r="I2504" t="str">
        <f t="shared" si="78"/>
        <v>SOx</v>
      </c>
      <c r="J2504">
        <f>INDEX(NoSettings!$C:$C,MATCH(EPS!$A2504,NoSettings!$A:$A,0))</f>
        <v>0</v>
      </c>
      <c r="K2504">
        <f>INDEX(GWP!$C$2:$C$13,MATCH(EPS!I2504,GWP!$B$2:$B$13,0))</f>
        <v>0</v>
      </c>
      <c r="L2504" s="5">
        <f t="shared" si="79"/>
        <v>0</v>
      </c>
    </row>
    <row r="2505" spans="1:12" hidden="1" x14ac:dyDescent="0.35">
      <c r="A2505" t="s">
        <v>4135</v>
      </c>
      <c r="B2505" t="s">
        <v>5</v>
      </c>
      <c r="C2505" t="s">
        <v>1733</v>
      </c>
      <c r="D2505" t="s">
        <v>6930</v>
      </c>
      <c r="E2505" t="s">
        <v>1711</v>
      </c>
      <c r="H2505" t="str">
        <f>INDEX('Vensim Variables'!$B:$B,MATCH(EPS!$B2505,'Vensim Variables'!$A:$A,0))</f>
        <v>g pollutant</v>
      </c>
      <c r="I2505" t="str">
        <f t="shared" si="78"/>
        <v>BC</v>
      </c>
      <c r="J2505">
        <f>INDEX(NoSettings!$C:$C,MATCH(EPS!$A2505,NoSettings!$A:$A,0))</f>
        <v>0</v>
      </c>
      <c r="K2505">
        <f>INDEX(GWP!$C$2:$C$13,MATCH(EPS!I2505,GWP!$B$2:$B$13,0))</f>
        <v>0</v>
      </c>
      <c r="L2505" s="5">
        <f t="shared" si="79"/>
        <v>0</v>
      </c>
    </row>
    <row r="2506" spans="1:12" hidden="1" x14ac:dyDescent="0.35">
      <c r="A2506" t="s">
        <v>4136</v>
      </c>
      <c r="B2506" t="s">
        <v>5</v>
      </c>
      <c r="C2506" t="s">
        <v>1733</v>
      </c>
      <c r="D2506" t="s">
        <v>6930</v>
      </c>
      <c r="E2506" t="s">
        <v>1712</v>
      </c>
      <c r="H2506" t="str">
        <f>INDEX('Vensim Variables'!$B:$B,MATCH(EPS!$B2506,'Vensim Variables'!$A:$A,0))</f>
        <v>g pollutant</v>
      </c>
      <c r="I2506" t="str">
        <f t="shared" si="78"/>
        <v>OC</v>
      </c>
      <c r="J2506">
        <f>INDEX(NoSettings!$C:$C,MATCH(EPS!$A2506,NoSettings!$A:$A,0))</f>
        <v>0</v>
      </c>
      <c r="K2506">
        <f>INDEX(GWP!$C$2:$C$13,MATCH(EPS!I2506,GWP!$B$2:$B$13,0))</f>
        <v>0</v>
      </c>
      <c r="L2506" s="5">
        <f t="shared" si="79"/>
        <v>0</v>
      </c>
    </row>
    <row r="2507" spans="1:12" hidden="1" x14ac:dyDescent="0.35">
      <c r="A2507" t="s">
        <v>4137</v>
      </c>
      <c r="B2507" t="s">
        <v>5</v>
      </c>
      <c r="C2507" t="s">
        <v>1733</v>
      </c>
      <c r="D2507" t="s">
        <v>6930</v>
      </c>
      <c r="E2507" t="s">
        <v>1713</v>
      </c>
      <c r="H2507" t="str">
        <f>INDEX('Vensim Variables'!$B:$B,MATCH(EPS!$B2507,'Vensim Variables'!$A:$A,0))</f>
        <v>g pollutant</v>
      </c>
      <c r="I2507" t="str">
        <f t="shared" si="78"/>
        <v>CH4</v>
      </c>
      <c r="J2507">
        <f>INDEX(NoSettings!$C:$C,MATCH(EPS!$A2507,NoSettings!$A:$A,0))</f>
        <v>0</v>
      </c>
      <c r="K2507">
        <f>INDEX(GWP!$C$2:$C$13,MATCH(EPS!I2507,GWP!$B$2:$B$13,0))</f>
        <v>25</v>
      </c>
      <c r="L2507" s="5">
        <f t="shared" si="79"/>
        <v>0</v>
      </c>
    </row>
    <row r="2508" spans="1:12" hidden="1" x14ac:dyDescent="0.35">
      <c r="A2508" t="s">
        <v>4138</v>
      </c>
      <c r="B2508" t="s">
        <v>5</v>
      </c>
      <c r="C2508" t="s">
        <v>1733</v>
      </c>
      <c r="D2508" t="s">
        <v>6930</v>
      </c>
      <c r="E2508" t="s">
        <v>1714</v>
      </c>
      <c r="H2508" t="str">
        <f>INDEX('Vensim Variables'!$B:$B,MATCH(EPS!$B2508,'Vensim Variables'!$A:$A,0))</f>
        <v>g pollutant</v>
      </c>
      <c r="I2508" t="str">
        <f t="shared" si="78"/>
        <v>N2O</v>
      </c>
      <c r="J2508">
        <f>INDEX(NoSettings!$C:$C,MATCH(EPS!$A2508,NoSettings!$A:$A,0))</f>
        <v>0</v>
      </c>
      <c r="K2508">
        <f>INDEX(GWP!$C$2:$C$13,MATCH(EPS!I2508,GWP!$B$2:$B$13,0))</f>
        <v>298</v>
      </c>
      <c r="L2508" s="5">
        <f t="shared" si="79"/>
        <v>0</v>
      </c>
    </row>
    <row r="2509" spans="1:12" hidden="1" x14ac:dyDescent="0.35">
      <c r="A2509" t="s">
        <v>4139</v>
      </c>
      <c r="B2509" t="s">
        <v>5</v>
      </c>
      <c r="C2509" t="s">
        <v>1733</v>
      </c>
      <c r="D2509" t="s">
        <v>6930</v>
      </c>
      <c r="E2509" t="s">
        <v>1715</v>
      </c>
      <c r="H2509" t="str">
        <f>INDEX('Vensim Variables'!$B:$B,MATCH(EPS!$B2509,'Vensim Variables'!$A:$A,0))</f>
        <v>g pollutant</v>
      </c>
      <c r="I2509" t="str">
        <f t="shared" si="78"/>
        <v>F gases</v>
      </c>
      <c r="J2509">
        <f>INDEX(NoSettings!$C:$C,MATCH(EPS!$A2509,NoSettings!$A:$A,0))</f>
        <v>0</v>
      </c>
      <c r="K2509">
        <f>INDEX(GWP!$C$2:$C$13,MATCH(EPS!I2509,GWP!$B$2:$B$13,0))</f>
        <v>1</v>
      </c>
      <c r="L2509" s="5">
        <f t="shared" si="79"/>
        <v>0</v>
      </c>
    </row>
    <row r="2510" spans="1:12" hidden="1" x14ac:dyDescent="0.35">
      <c r="A2510" t="s">
        <v>4140</v>
      </c>
      <c r="B2510" t="s">
        <v>5</v>
      </c>
      <c r="C2510" t="s">
        <v>1733</v>
      </c>
      <c r="D2510" t="s">
        <v>6931</v>
      </c>
      <c r="E2510" t="s">
        <v>1702</v>
      </c>
      <c r="H2510" t="str">
        <f>INDEX('Vensim Variables'!$B:$B,MATCH(EPS!$B2510,'Vensim Variables'!$A:$A,0))</f>
        <v>g pollutant</v>
      </c>
      <c r="I2510" t="str">
        <f t="shared" si="78"/>
        <v>CO2</v>
      </c>
      <c r="J2510">
        <f>INDEX(NoSettings!$C:$C,MATCH(EPS!$A2510,NoSettings!$A:$A,0))</f>
        <v>0</v>
      </c>
      <c r="K2510">
        <f>INDEX(GWP!$C$2:$C$13,MATCH(EPS!I2510,GWP!$B$2:$B$13,0))</f>
        <v>1</v>
      </c>
      <c r="L2510" s="5">
        <f t="shared" si="79"/>
        <v>0</v>
      </c>
    </row>
    <row r="2511" spans="1:12" hidden="1" x14ac:dyDescent="0.35">
      <c r="A2511" t="s">
        <v>4141</v>
      </c>
      <c r="B2511" t="s">
        <v>5</v>
      </c>
      <c r="C2511" t="s">
        <v>1733</v>
      </c>
      <c r="D2511" t="s">
        <v>6931</v>
      </c>
      <c r="E2511" t="s">
        <v>1705</v>
      </c>
      <c r="H2511" t="str">
        <f>INDEX('Vensim Variables'!$B:$B,MATCH(EPS!$B2511,'Vensim Variables'!$A:$A,0))</f>
        <v>g pollutant</v>
      </c>
      <c r="I2511" t="str">
        <f t="shared" si="78"/>
        <v>VOC</v>
      </c>
      <c r="J2511">
        <f>INDEX(NoSettings!$C:$C,MATCH(EPS!$A2511,NoSettings!$A:$A,0))</f>
        <v>0</v>
      </c>
      <c r="K2511">
        <f>INDEX(GWP!$C$2:$C$13,MATCH(EPS!I2511,GWP!$B$2:$B$13,0))</f>
        <v>0</v>
      </c>
      <c r="L2511" s="5">
        <f t="shared" si="79"/>
        <v>0</v>
      </c>
    </row>
    <row r="2512" spans="1:12" hidden="1" x14ac:dyDescent="0.35">
      <c r="A2512" t="s">
        <v>4142</v>
      </c>
      <c r="B2512" t="s">
        <v>5</v>
      </c>
      <c r="C2512" t="s">
        <v>1733</v>
      </c>
      <c r="D2512" t="s">
        <v>6931</v>
      </c>
      <c r="E2512" t="s">
        <v>1706</v>
      </c>
      <c r="H2512" t="str">
        <f>INDEX('Vensim Variables'!$B:$B,MATCH(EPS!$B2512,'Vensim Variables'!$A:$A,0))</f>
        <v>g pollutant</v>
      </c>
      <c r="I2512" t="str">
        <f t="shared" si="78"/>
        <v>CO</v>
      </c>
      <c r="J2512">
        <f>INDEX(NoSettings!$C:$C,MATCH(EPS!$A2512,NoSettings!$A:$A,0))</f>
        <v>0</v>
      </c>
      <c r="K2512">
        <f>INDEX(GWP!$C$2:$C$13,MATCH(EPS!I2512,GWP!$B$2:$B$13,0))</f>
        <v>0</v>
      </c>
      <c r="L2512" s="5">
        <f t="shared" si="79"/>
        <v>0</v>
      </c>
    </row>
    <row r="2513" spans="1:12" hidden="1" x14ac:dyDescent="0.35">
      <c r="A2513" t="s">
        <v>4143</v>
      </c>
      <c r="B2513" t="s">
        <v>5</v>
      </c>
      <c r="C2513" t="s">
        <v>1733</v>
      </c>
      <c r="D2513" t="s">
        <v>6931</v>
      </c>
      <c r="E2513" t="s">
        <v>1707</v>
      </c>
      <c r="H2513" t="str">
        <f>INDEX('Vensim Variables'!$B:$B,MATCH(EPS!$B2513,'Vensim Variables'!$A:$A,0))</f>
        <v>g pollutant</v>
      </c>
      <c r="I2513" t="str">
        <f t="shared" si="78"/>
        <v>NOx</v>
      </c>
      <c r="J2513">
        <f>INDEX(NoSettings!$C:$C,MATCH(EPS!$A2513,NoSettings!$A:$A,0))</f>
        <v>0</v>
      </c>
      <c r="K2513">
        <f>INDEX(GWP!$C$2:$C$13,MATCH(EPS!I2513,GWP!$B$2:$B$13,0))</f>
        <v>0</v>
      </c>
      <c r="L2513" s="5">
        <f t="shared" si="79"/>
        <v>0</v>
      </c>
    </row>
    <row r="2514" spans="1:12" hidden="1" x14ac:dyDescent="0.35">
      <c r="A2514" t="s">
        <v>4144</v>
      </c>
      <c r="B2514" t="s">
        <v>5</v>
      </c>
      <c r="C2514" t="s">
        <v>1733</v>
      </c>
      <c r="D2514" t="s">
        <v>6931</v>
      </c>
      <c r="E2514" t="s">
        <v>1708</v>
      </c>
      <c r="H2514" t="str">
        <f>INDEX('Vensim Variables'!$B:$B,MATCH(EPS!$B2514,'Vensim Variables'!$A:$A,0))</f>
        <v>g pollutant</v>
      </c>
      <c r="I2514" t="str">
        <f t="shared" si="78"/>
        <v>PM10</v>
      </c>
      <c r="J2514">
        <f>INDEX(NoSettings!$C:$C,MATCH(EPS!$A2514,NoSettings!$A:$A,0))</f>
        <v>0</v>
      </c>
      <c r="K2514">
        <f>INDEX(GWP!$C$2:$C$13,MATCH(EPS!I2514,GWP!$B$2:$B$13,0))</f>
        <v>0</v>
      </c>
      <c r="L2514" s="5">
        <f t="shared" si="79"/>
        <v>0</v>
      </c>
    </row>
    <row r="2515" spans="1:12" hidden="1" x14ac:dyDescent="0.35">
      <c r="A2515" t="s">
        <v>4145</v>
      </c>
      <c r="B2515" t="s">
        <v>5</v>
      </c>
      <c r="C2515" t="s">
        <v>1733</v>
      </c>
      <c r="D2515" t="s">
        <v>6931</v>
      </c>
      <c r="E2515" t="s">
        <v>1709</v>
      </c>
      <c r="H2515" t="str">
        <f>INDEX('Vensim Variables'!$B:$B,MATCH(EPS!$B2515,'Vensim Variables'!$A:$A,0))</f>
        <v>g pollutant</v>
      </c>
      <c r="I2515" t="str">
        <f t="shared" si="78"/>
        <v>PM25</v>
      </c>
      <c r="J2515">
        <f>INDEX(NoSettings!$C:$C,MATCH(EPS!$A2515,NoSettings!$A:$A,0))</f>
        <v>0</v>
      </c>
      <c r="K2515">
        <f>INDEX(GWP!$C$2:$C$13,MATCH(EPS!I2515,GWP!$B$2:$B$13,0))</f>
        <v>0</v>
      </c>
      <c r="L2515" s="5">
        <f t="shared" si="79"/>
        <v>0</v>
      </c>
    </row>
    <row r="2516" spans="1:12" hidden="1" x14ac:dyDescent="0.35">
      <c r="A2516" t="s">
        <v>4146</v>
      </c>
      <c r="B2516" t="s">
        <v>5</v>
      </c>
      <c r="C2516" t="s">
        <v>1733</v>
      </c>
      <c r="D2516" t="s">
        <v>6931</v>
      </c>
      <c r="E2516" t="s">
        <v>1710</v>
      </c>
      <c r="H2516" t="str">
        <f>INDEX('Vensim Variables'!$B:$B,MATCH(EPS!$B2516,'Vensim Variables'!$A:$A,0))</f>
        <v>g pollutant</v>
      </c>
      <c r="I2516" t="str">
        <f t="shared" si="78"/>
        <v>SOx</v>
      </c>
      <c r="J2516">
        <f>INDEX(NoSettings!$C:$C,MATCH(EPS!$A2516,NoSettings!$A:$A,0))</f>
        <v>0</v>
      </c>
      <c r="K2516">
        <f>INDEX(GWP!$C$2:$C$13,MATCH(EPS!I2516,GWP!$B$2:$B$13,0))</f>
        <v>0</v>
      </c>
      <c r="L2516" s="5">
        <f t="shared" si="79"/>
        <v>0</v>
      </c>
    </row>
    <row r="2517" spans="1:12" hidden="1" x14ac:dyDescent="0.35">
      <c r="A2517" t="s">
        <v>4147</v>
      </c>
      <c r="B2517" t="s">
        <v>5</v>
      </c>
      <c r="C2517" t="s">
        <v>1733</v>
      </c>
      <c r="D2517" t="s">
        <v>6931</v>
      </c>
      <c r="E2517" t="s">
        <v>1711</v>
      </c>
      <c r="H2517" t="str">
        <f>INDEX('Vensim Variables'!$B:$B,MATCH(EPS!$B2517,'Vensim Variables'!$A:$A,0))</f>
        <v>g pollutant</v>
      </c>
      <c r="I2517" t="str">
        <f t="shared" si="78"/>
        <v>BC</v>
      </c>
      <c r="J2517">
        <f>INDEX(NoSettings!$C:$C,MATCH(EPS!$A2517,NoSettings!$A:$A,0))</f>
        <v>0</v>
      </c>
      <c r="K2517">
        <f>INDEX(GWP!$C$2:$C$13,MATCH(EPS!I2517,GWP!$B$2:$B$13,0))</f>
        <v>0</v>
      </c>
      <c r="L2517" s="5">
        <f t="shared" si="79"/>
        <v>0</v>
      </c>
    </row>
    <row r="2518" spans="1:12" hidden="1" x14ac:dyDescent="0.35">
      <c r="A2518" t="s">
        <v>4148</v>
      </c>
      <c r="B2518" t="s">
        <v>5</v>
      </c>
      <c r="C2518" t="s">
        <v>1733</v>
      </c>
      <c r="D2518" t="s">
        <v>6931</v>
      </c>
      <c r="E2518" t="s">
        <v>1712</v>
      </c>
      <c r="H2518" t="str">
        <f>INDEX('Vensim Variables'!$B:$B,MATCH(EPS!$B2518,'Vensim Variables'!$A:$A,0))</f>
        <v>g pollutant</v>
      </c>
      <c r="I2518" t="str">
        <f t="shared" si="78"/>
        <v>OC</v>
      </c>
      <c r="J2518">
        <f>INDEX(NoSettings!$C:$C,MATCH(EPS!$A2518,NoSettings!$A:$A,0))</f>
        <v>0</v>
      </c>
      <c r="K2518">
        <f>INDEX(GWP!$C$2:$C$13,MATCH(EPS!I2518,GWP!$B$2:$B$13,0))</f>
        <v>0</v>
      </c>
      <c r="L2518" s="5">
        <f t="shared" si="79"/>
        <v>0</v>
      </c>
    </row>
    <row r="2519" spans="1:12" hidden="1" x14ac:dyDescent="0.35">
      <c r="A2519" t="s">
        <v>4149</v>
      </c>
      <c r="B2519" t="s">
        <v>5</v>
      </c>
      <c r="C2519" t="s">
        <v>1733</v>
      </c>
      <c r="D2519" t="s">
        <v>6931</v>
      </c>
      <c r="E2519" t="s">
        <v>1713</v>
      </c>
      <c r="H2519" t="str">
        <f>INDEX('Vensim Variables'!$B:$B,MATCH(EPS!$B2519,'Vensim Variables'!$A:$A,0))</f>
        <v>g pollutant</v>
      </c>
      <c r="I2519" t="str">
        <f t="shared" si="78"/>
        <v>CH4</v>
      </c>
      <c r="J2519">
        <f>INDEX(NoSettings!$C:$C,MATCH(EPS!$A2519,NoSettings!$A:$A,0))</f>
        <v>0</v>
      </c>
      <c r="K2519">
        <f>INDEX(GWP!$C$2:$C$13,MATCH(EPS!I2519,GWP!$B$2:$B$13,0))</f>
        <v>25</v>
      </c>
      <c r="L2519" s="5">
        <f t="shared" si="79"/>
        <v>0</v>
      </c>
    </row>
    <row r="2520" spans="1:12" hidden="1" x14ac:dyDescent="0.35">
      <c r="A2520" t="s">
        <v>4150</v>
      </c>
      <c r="B2520" t="s">
        <v>5</v>
      </c>
      <c r="C2520" t="s">
        <v>1733</v>
      </c>
      <c r="D2520" t="s">
        <v>6931</v>
      </c>
      <c r="E2520" t="s">
        <v>1714</v>
      </c>
      <c r="H2520" t="str">
        <f>INDEX('Vensim Variables'!$B:$B,MATCH(EPS!$B2520,'Vensim Variables'!$A:$A,0))</f>
        <v>g pollutant</v>
      </c>
      <c r="I2520" t="str">
        <f t="shared" si="78"/>
        <v>N2O</v>
      </c>
      <c r="J2520">
        <f>INDEX(NoSettings!$C:$C,MATCH(EPS!$A2520,NoSettings!$A:$A,0))</f>
        <v>0</v>
      </c>
      <c r="K2520">
        <f>INDEX(GWP!$C$2:$C$13,MATCH(EPS!I2520,GWP!$B$2:$B$13,0))</f>
        <v>298</v>
      </c>
      <c r="L2520" s="5">
        <f t="shared" si="79"/>
        <v>0</v>
      </c>
    </row>
    <row r="2521" spans="1:12" hidden="1" x14ac:dyDescent="0.35">
      <c r="A2521" t="s">
        <v>4151</v>
      </c>
      <c r="B2521" t="s">
        <v>5</v>
      </c>
      <c r="C2521" t="s">
        <v>1733</v>
      </c>
      <c r="D2521" t="s">
        <v>6931</v>
      </c>
      <c r="E2521" t="s">
        <v>1715</v>
      </c>
      <c r="H2521" t="str">
        <f>INDEX('Vensim Variables'!$B:$B,MATCH(EPS!$B2521,'Vensim Variables'!$A:$A,0))</f>
        <v>g pollutant</v>
      </c>
      <c r="I2521" t="str">
        <f t="shared" si="78"/>
        <v>F gases</v>
      </c>
      <c r="J2521">
        <f>INDEX(NoSettings!$C:$C,MATCH(EPS!$A2521,NoSettings!$A:$A,0))</f>
        <v>0</v>
      </c>
      <c r="K2521">
        <f>INDEX(GWP!$C$2:$C$13,MATCH(EPS!I2521,GWP!$B$2:$B$13,0))</f>
        <v>1</v>
      </c>
      <c r="L2521" s="5">
        <f t="shared" si="79"/>
        <v>0</v>
      </c>
    </row>
    <row r="2522" spans="1:12" hidden="1" x14ac:dyDescent="0.35">
      <c r="A2522" t="s">
        <v>4152</v>
      </c>
      <c r="B2522" t="s">
        <v>5</v>
      </c>
      <c r="C2522" t="s">
        <v>1733</v>
      </c>
      <c r="D2522" t="s">
        <v>6932</v>
      </c>
      <c r="E2522" t="s">
        <v>1702</v>
      </c>
      <c r="H2522" t="str">
        <f>INDEX('Vensim Variables'!$B:$B,MATCH(EPS!$B2522,'Vensim Variables'!$A:$A,0))</f>
        <v>g pollutant</v>
      </c>
      <c r="I2522" t="str">
        <f t="shared" si="78"/>
        <v>CO2</v>
      </c>
      <c r="J2522">
        <f>INDEX(NoSettings!$C:$C,MATCH(EPS!$A2522,NoSettings!$A:$A,0))</f>
        <v>0</v>
      </c>
      <c r="K2522">
        <f>INDEX(GWP!$C$2:$C$13,MATCH(EPS!I2522,GWP!$B$2:$B$13,0))</f>
        <v>1</v>
      </c>
      <c r="L2522" s="5">
        <f t="shared" si="79"/>
        <v>0</v>
      </c>
    </row>
    <row r="2523" spans="1:12" hidden="1" x14ac:dyDescent="0.35">
      <c r="A2523" t="s">
        <v>4153</v>
      </c>
      <c r="B2523" t="s">
        <v>5</v>
      </c>
      <c r="C2523" t="s">
        <v>1733</v>
      </c>
      <c r="D2523" t="s">
        <v>6932</v>
      </c>
      <c r="E2523" t="s">
        <v>1705</v>
      </c>
      <c r="H2523" t="str">
        <f>INDEX('Vensim Variables'!$B:$B,MATCH(EPS!$B2523,'Vensim Variables'!$A:$A,0))</f>
        <v>g pollutant</v>
      </c>
      <c r="I2523" t="str">
        <f t="shared" si="78"/>
        <v>VOC</v>
      </c>
      <c r="J2523" s="2">
        <f>INDEX(NoSettings!$C:$C,MATCH(EPS!$A2523,NoSettings!$A:$A,0))</f>
        <v>0</v>
      </c>
      <c r="K2523">
        <f>INDEX(GWP!$C$2:$C$13,MATCH(EPS!I2523,GWP!$B$2:$B$13,0))</f>
        <v>0</v>
      </c>
      <c r="L2523" s="5">
        <f t="shared" si="79"/>
        <v>0</v>
      </c>
    </row>
    <row r="2524" spans="1:12" hidden="1" x14ac:dyDescent="0.35">
      <c r="A2524" t="s">
        <v>4154</v>
      </c>
      <c r="B2524" t="s">
        <v>5</v>
      </c>
      <c r="C2524" t="s">
        <v>1733</v>
      </c>
      <c r="D2524" t="s">
        <v>6932</v>
      </c>
      <c r="E2524" t="s">
        <v>1706</v>
      </c>
      <c r="H2524" t="str">
        <f>INDEX('Vensim Variables'!$B:$B,MATCH(EPS!$B2524,'Vensim Variables'!$A:$A,0))</f>
        <v>g pollutant</v>
      </c>
      <c r="I2524" t="str">
        <f t="shared" si="78"/>
        <v>CO</v>
      </c>
      <c r="J2524">
        <f>INDEX(NoSettings!$C:$C,MATCH(EPS!$A2524,NoSettings!$A:$A,0))</f>
        <v>0</v>
      </c>
      <c r="K2524">
        <f>INDEX(GWP!$C$2:$C$13,MATCH(EPS!I2524,GWP!$B$2:$B$13,0))</f>
        <v>0</v>
      </c>
      <c r="L2524" s="5">
        <f t="shared" si="79"/>
        <v>0</v>
      </c>
    </row>
    <row r="2525" spans="1:12" hidden="1" x14ac:dyDescent="0.35">
      <c r="A2525" t="s">
        <v>4155</v>
      </c>
      <c r="B2525" t="s">
        <v>5</v>
      </c>
      <c r="C2525" t="s">
        <v>1733</v>
      </c>
      <c r="D2525" t="s">
        <v>6932</v>
      </c>
      <c r="E2525" t="s">
        <v>1707</v>
      </c>
      <c r="H2525" t="str">
        <f>INDEX('Vensim Variables'!$B:$B,MATCH(EPS!$B2525,'Vensim Variables'!$A:$A,0))</f>
        <v>g pollutant</v>
      </c>
      <c r="I2525" t="str">
        <f t="shared" si="78"/>
        <v>NOx</v>
      </c>
      <c r="J2525">
        <f>INDEX(NoSettings!$C:$C,MATCH(EPS!$A2525,NoSettings!$A:$A,0))</f>
        <v>0</v>
      </c>
      <c r="K2525">
        <f>INDEX(GWP!$C$2:$C$13,MATCH(EPS!I2525,GWP!$B$2:$B$13,0))</f>
        <v>0</v>
      </c>
      <c r="L2525" s="5">
        <f t="shared" si="79"/>
        <v>0</v>
      </c>
    </row>
    <row r="2526" spans="1:12" hidden="1" x14ac:dyDescent="0.35">
      <c r="A2526" t="s">
        <v>4156</v>
      </c>
      <c r="B2526" t="s">
        <v>5</v>
      </c>
      <c r="C2526" t="s">
        <v>1733</v>
      </c>
      <c r="D2526" t="s">
        <v>6932</v>
      </c>
      <c r="E2526" t="s">
        <v>1708</v>
      </c>
      <c r="H2526" t="str">
        <f>INDEX('Vensim Variables'!$B:$B,MATCH(EPS!$B2526,'Vensim Variables'!$A:$A,0))</f>
        <v>g pollutant</v>
      </c>
      <c r="I2526" t="str">
        <f t="shared" si="78"/>
        <v>PM10</v>
      </c>
      <c r="J2526">
        <f>INDEX(NoSettings!$C:$C,MATCH(EPS!$A2526,NoSettings!$A:$A,0))</f>
        <v>0</v>
      </c>
      <c r="K2526">
        <f>INDEX(GWP!$C$2:$C$13,MATCH(EPS!I2526,GWP!$B$2:$B$13,0))</f>
        <v>0</v>
      </c>
      <c r="L2526" s="5">
        <f t="shared" si="79"/>
        <v>0</v>
      </c>
    </row>
    <row r="2527" spans="1:12" hidden="1" x14ac:dyDescent="0.35">
      <c r="A2527" t="s">
        <v>4157</v>
      </c>
      <c r="B2527" t="s">
        <v>5</v>
      </c>
      <c r="C2527" t="s">
        <v>1733</v>
      </c>
      <c r="D2527" t="s">
        <v>6932</v>
      </c>
      <c r="E2527" t="s">
        <v>1709</v>
      </c>
      <c r="H2527" t="str">
        <f>INDEX('Vensim Variables'!$B:$B,MATCH(EPS!$B2527,'Vensim Variables'!$A:$A,0))</f>
        <v>g pollutant</v>
      </c>
      <c r="I2527" t="str">
        <f t="shared" si="78"/>
        <v>PM25</v>
      </c>
      <c r="J2527">
        <f>INDEX(NoSettings!$C:$C,MATCH(EPS!$A2527,NoSettings!$A:$A,0))</f>
        <v>0</v>
      </c>
      <c r="K2527">
        <f>INDEX(GWP!$C$2:$C$13,MATCH(EPS!I2527,GWP!$B$2:$B$13,0))</f>
        <v>0</v>
      </c>
      <c r="L2527" s="5">
        <f t="shared" si="79"/>
        <v>0</v>
      </c>
    </row>
    <row r="2528" spans="1:12" hidden="1" x14ac:dyDescent="0.35">
      <c r="A2528" t="s">
        <v>4158</v>
      </c>
      <c r="B2528" t="s">
        <v>5</v>
      </c>
      <c r="C2528" t="s">
        <v>1733</v>
      </c>
      <c r="D2528" t="s">
        <v>6932</v>
      </c>
      <c r="E2528" t="s">
        <v>1710</v>
      </c>
      <c r="H2528" t="str">
        <f>INDEX('Vensim Variables'!$B:$B,MATCH(EPS!$B2528,'Vensim Variables'!$A:$A,0))</f>
        <v>g pollutant</v>
      </c>
      <c r="I2528" t="str">
        <f t="shared" si="78"/>
        <v>SOx</v>
      </c>
      <c r="J2528">
        <f>INDEX(NoSettings!$C:$C,MATCH(EPS!$A2528,NoSettings!$A:$A,0))</f>
        <v>0</v>
      </c>
      <c r="K2528">
        <f>INDEX(GWP!$C$2:$C$13,MATCH(EPS!I2528,GWP!$B$2:$B$13,0))</f>
        <v>0</v>
      </c>
      <c r="L2528" s="5">
        <f t="shared" si="79"/>
        <v>0</v>
      </c>
    </row>
    <row r="2529" spans="1:12" hidden="1" x14ac:dyDescent="0.35">
      <c r="A2529" t="s">
        <v>4159</v>
      </c>
      <c r="B2529" t="s">
        <v>5</v>
      </c>
      <c r="C2529" t="s">
        <v>1733</v>
      </c>
      <c r="D2529" t="s">
        <v>6932</v>
      </c>
      <c r="E2529" t="s">
        <v>1711</v>
      </c>
      <c r="H2529" t="str">
        <f>INDEX('Vensim Variables'!$B:$B,MATCH(EPS!$B2529,'Vensim Variables'!$A:$A,0))</f>
        <v>g pollutant</v>
      </c>
      <c r="I2529" t="str">
        <f t="shared" si="78"/>
        <v>BC</v>
      </c>
      <c r="J2529">
        <f>INDEX(NoSettings!$C:$C,MATCH(EPS!$A2529,NoSettings!$A:$A,0))</f>
        <v>0</v>
      </c>
      <c r="K2529">
        <f>INDEX(GWP!$C$2:$C$13,MATCH(EPS!I2529,GWP!$B$2:$B$13,0))</f>
        <v>0</v>
      </c>
      <c r="L2529" s="5">
        <f t="shared" si="79"/>
        <v>0</v>
      </c>
    </row>
    <row r="2530" spans="1:12" hidden="1" x14ac:dyDescent="0.35">
      <c r="A2530" t="s">
        <v>4160</v>
      </c>
      <c r="B2530" t="s">
        <v>5</v>
      </c>
      <c r="C2530" t="s">
        <v>1733</v>
      </c>
      <c r="D2530" t="s">
        <v>6932</v>
      </c>
      <c r="E2530" t="s">
        <v>1712</v>
      </c>
      <c r="H2530" t="str">
        <f>INDEX('Vensim Variables'!$B:$B,MATCH(EPS!$B2530,'Vensim Variables'!$A:$A,0))</f>
        <v>g pollutant</v>
      </c>
      <c r="I2530" t="str">
        <f t="shared" si="78"/>
        <v>OC</v>
      </c>
      <c r="J2530">
        <f>INDEX(NoSettings!$C:$C,MATCH(EPS!$A2530,NoSettings!$A:$A,0))</f>
        <v>0</v>
      </c>
      <c r="K2530">
        <f>INDEX(GWP!$C$2:$C$13,MATCH(EPS!I2530,GWP!$B$2:$B$13,0))</f>
        <v>0</v>
      </c>
      <c r="L2530" s="5">
        <f t="shared" si="79"/>
        <v>0</v>
      </c>
    </row>
    <row r="2531" spans="1:12" hidden="1" x14ac:dyDescent="0.35">
      <c r="A2531" t="s">
        <v>4161</v>
      </c>
      <c r="B2531" t="s">
        <v>5</v>
      </c>
      <c r="C2531" t="s">
        <v>1733</v>
      </c>
      <c r="D2531" t="s">
        <v>6932</v>
      </c>
      <c r="E2531" t="s">
        <v>1713</v>
      </c>
      <c r="H2531" t="str">
        <f>INDEX('Vensim Variables'!$B:$B,MATCH(EPS!$B2531,'Vensim Variables'!$A:$A,0))</f>
        <v>g pollutant</v>
      </c>
      <c r="I2531" t="str">
        <f t="shared" si="78"/>
        <v>CH4</v>
      </c>
      <c r="J2531">
        <f>INDEX(NoSettings!$C:$C,MATCH(EPS!$A2531,NoSettings!$A:$A,0))</f>
        <v>0</v>
      </c>
      <c r="K2531">
        <f>INDEX(GWP!$C$2:$C$13,MATCH(EPS!I2531,GWP!$B$2:$B$13,0))</f>
        <v>25</v>
      </c>
      <c r="L2531" s="5">
        <f t="shared" si="79"/>
        <v>0</v>
      </c>
    </row>
    <row r="2532" spans="1:12" hidden="1" x14ac:dyDescent="0.35">
      <c r="A2532" t="s">
        <v>4162</v>
      </c>
      <c r="B2532" t="s">
        <v>5</v>
      </c>
      <c r="C2532" t="s">
        <v>1733</v>
      </c>
      <c r="D2532" t="s">
        <v>6932</v>
      </c>
      <c r="E2532" t="s">
        <v>1714</v>
      </c>
      <c r="H2532" t="str">
        <f>INDEX('Vensim Variables'!$B:$B,MATCH(EPS!$B2532,'Vensim Variables'!$A:$A,0))</f>
        <v>g pollutant</v>
      </c>
      <c r="I2532" t="str">
        <f t="shared" si="78"/>
        <v>N2O</v>
      </c>
      <c r="J2532">
        <f>INDEX(NoSettings!$C:$C,MATCH(EPS!$A2532,NoSettings!$A:$A,0))</f>
        <v>0</v>
      </c>
      <c r="K2532">
        <f>INDEX(GWP!$C$2:$C$13,MATCH(EPS!I2532,GWP!$B$2:$B$13,0))</f>
        <v>298</v>
      </c>
      <c r="L2532" s="5">
        <f t="shared" si="79"/>
        <v>0</v>
      </c>
    </row>
    <row r="2533" spans="1:12" hidden="1" x14ac:dyDescent="0.35">
      <c r="A2533" t="s">
        <v>4163</v>
      </c>
      <c r="B2533" t="s">
        <v>5</v>
      </c>
      <c r="C2533" t="s">
        <v>1733</v>
      </c>
      <c r="D2533" t="s">
        <v>6932</v>
      </c>
      <c r="E2533" t="s">
        <v>1715</v>
      </c>
      <c r="H2533" t="str">
        <f>INDEX('Vensim Variables'!$B:$B,MATCH(EPS!$B2533,'Vensim Variables'!$A:$A,0))</f>
        <v>g pollutant</v>
      </c>
      <c r="I2533" t="str">
        <f t="shared" si="78"/>
        <v>F gases</v>
      </c>
      <c r="J2533">
        <f>INDEX(NoSettings!$C:$C,MATCH(EPS!$A2533,NoSettings!$A:$A,0))</f>
        <v>0</v>
      </c>
      <c r="K2533">
        <f>INDEX(GWP!$C$2:$C$13,MATCH(EPS!I2533,GWP!$B$2:$B$13,0))</f>
        <v>1</v>
      </c>
      <c r="L2533" s="5">
        <f t="shared" si="79"/>
        <v>0</v>
      </c>
    </row>
    <row r="2534" spans="1:12" hidden="1" x14ac:dyDescent="0.35">
      <c r="A2534" t="s">
        <v>4164</v>
      </c>
      <c r="B2534" t="s">
        <v>5</v>
      </c>
      <c r="C2534" t="s">
        <v>1733</v>
      </c>
      <c r="D2534" t="s">
        <v>6933</v>
      </c>
      <c r="E2534" t="s">
        <v>1702</v>
      </c>
      <c r="H2534" t="str">
        <f>INDEX('Vensim Variables'!$B:$B,MATCH(EPS!$B2534,'Vensim Variables'!$A:$A,0))</f>
        <v>g pollutant</v>
      </c>
      <c r="I2534" t="str">
        <f t="shared" si="78"/>
        <v>CO2</v>
      </c>
      <c r="J2534">
        <f>INDEX(NoSettings!$C:$C,MATCH(EPS!$A2534,NoSettings!$A:$A,0))</f>
        <v>308898000000</v>
      </c>
      <c r="K2534">
        <f>INDEX(GWP!$C$2:$C$13,MATCH(EPS!I2534,GWP!$B$2:$B$13,0))</f>
        <v>1</v>
      </c>
      <c r="L2534" s="5">
        <f t="shared" si="79"/>
        <v>0.30889800000000001</v>
      </c>
    </row>
    <row r="2535" spans="1:12" hidden="1" x14ac:dyDescent="0.35">
      <c r="A2535" t="s">
        <v>4165</v>
      </c>
      <c r="B2535" t="s">
        <v>5</v>
      </c>
      <c r="C2535" t="s">
        <v>1733</v>
      </c>
      <c r="D2535" t="s">
        <v>6933</v>
      </c>
      <c r="E2535" t="s">
        <v>1705</v>
      </c>
      <c r="H2535" t="str">
        <f>INDEX('Vensim Variables'!$B:$B,MATCH(EPS!$B2535,'Vensim Variables'!$A:$A,0))</f>
        <v>g pollutant</v>
      </c>
      <c r="I2535" t="str">
        <f t="shared" si="78"/>
        <v>VOC</v>
      </c>
      <c r="J2535">
        <f>INDEX(NoSettings!$C:$C,MATCH(EPS!$A2535,NoSettings!$A:$A,0))</f>
        <v>3419510</v>
      </c>
      <c r="K2535">
        <f>INDEX(GWP!$C$2:$C$13,MATCH(EPS!I2535,GWP!$B$2:$B$13,0))</f>
        <v>0</v>
      </c>
      <c r="L2535" s="5">
        <f t="shared" si="79"/>
        <v>0</v>
      </c>
    </row>
    <row r="2536" spans="1:12" hidden="1" x14ac:dyDescent="0.35">
      <c r="A2536" t="s">
        <v>4166</v>
      </c>
      <c r="B2536" t="s">
        <v>5</v>
      </c>
      <c r="C2536" t="s">
        <v>1733</v>
      </c>
      <c r="D2536" t="s">
        <v>6933</v>
      </c>
      <c r="E2536" t="s">
        <v>1706</v>
      </c>
      <c r="H2536" t="str">
        <f>INDEX('Vensim Variables'!$B:$B,MATCH(EPS!$B2536,'Vensim Variables'!$A:$A,0))</f>
        <v>g pollutant</v>
      </c>
      <c r="I2536" t="str">
        <f t="shared" si="78"/>
        <v>CO</v>
      </c>
      <c r="J2536">
        <f>INDEX(NoSettings!$C:$C,MATCH(EPS!$A2536,NoSettings!$A:$A,0))</f>
        <v>152178000</v>
      </c>
      <c r="K2536">
        <f>INDEX(GWP!$C$2:$C$13,MATCH(EPS!I2536,GWP!$B$2:$B$13,0))</f>
        <v>0</v>
      </c>
      <c r="L2536" s="5">
        <f t="shared" si="79"/>
        <v>0</v>
      </c>
    </row>
    <row r="2537" spans="1:12" hidden="1" x14ac:dyDescent="0.35">
      <c r="A2537" t="s">
        <v>4167</v>
      </c>
      <c r="B2537" t="s">
        <v>5</v>
      </c>
      <c r="C2537" t="s">
        <v>1733</v>
      </c>
      <c r="D2537" t="s">
        <v>6933</v>
      </c>
      <c r="E2537" t="s">
        <v>1707</v>
      </c>
      <c r="H2537" t="str">
        <f>INDEX('Vensim Variables'!$B:$B,MATCH(EPS!$B2537,'Vensim Variables'!$A:$A,0))</f>
        <v>g pollutant</v>
      </c>
      <c r="I2537" t="str">
        <f t="shared" si="78"/>
        <v>NOx</v>
      </c>
      <c r="J2537">
        <f>INDEX(NoSettings!$C:$C,MATCH(EPS!$A2537,NoSettings!$A:$A,0))</f>
        <v>425099000</v>
      </c>
      <c r="K2537">
        <f>INDEX(GWP!$C$2:$C$13,MATCH(EPS!I2537,GWP!$B$2:$B$13,0))</f>
        <v>0</v>
      </c>
      <c r="L2537" s="5">
        <f t="shared" si="79"/>
        <v>0</v>
      </c>
    </row>
    <row r="2538" spans="1:12" hidden="1" x14ac:dyDescent="0.35">
      <c r="A2538" t="s">
        <v>4168</v>
      </c>
      <c r="B2538" t="s">
        <v>5</v>
      </c>
      <c r="C2538" t="s">
        <v>1733</v>
      </c>
      <c r="D2538" t="s">
        <v>6933</v>
      </c>
      <c r="E2538" t="s">
        <v>1708</v>
      </c>
      <c r="H2538" t="str">
        <f>INDEX('Vensim Variables'!$B:$B,MATCH(EPS!$B2538,'Vensim Variables'!$A:$A,0))</f>
        <v>g pollutant</v>
      </c>
      <c r="I2538" t="str">
        <f t="shared" si="78"/>
        <v>PM10</v>
      </c>
      <c r="J2538">
        <f>INDEX(NoSettings!$C:$C,MATCH(EPS!$A2538,NoSettings!$A:$A,0))</f>
        <v>231270000</v>
      </c>
      <c r="K2538">
        <f>INDEX(GWP!$C$2:$C$13,MATCH(EPS!I2538,GWP!$B$2:$B$13,0))</f>
        <v>0</v>
      </c>
      <c r="L2538" s="5">
        <f t="shared" si="79"/>
        <v>0</v>
      </c>
    </row>
    <row r="2539" spans="1:12" hidden="1" x14ac:dyDescent="0.35">
      <c r="A2539" t="s">
        <v>4169</v>
      </c>
      <c r="B2539" t="s">
        <v>5</v>
      </c>
      <c r="C2539" t="s">
        <v>1733</v>
      </c>
      <c r="D2539" t="s">
        <v>6933</v>
      </c>
      <c r="E2539" t="s">
        <v>1709</v>
      </c>
      <c r="H2539" t="str">
        <f>INDEX('Vensim Variables'!$B:$B,MATCH(EPS!$B2539,'Vensim Variables'!$A:$A,0))</f>
        <v>g pollutant</v>
      </c>
      <c r="I2539" t="str">
        <f t="shared" si="78"/>
        <v>PM25</v>
      </c>
      <c r="J2539">
        <f>INDEX(NoSettings!$C:$C,MATCH(EPS!$A2539,NoSettings!$A:$A,0))</f>
        <v>55801900</v>
      </c>
      <c r="K2539">
        <f>INDEX(GWP!$C$2:$C$13,MATCH(EPS!I2539,GWP!$B$2:$B$13,0))</f>
        <v>0</v>
      </c>
      <c r="L2539" s="5">
        <f t="shared" si="79"/>
        <v>0</v>
      </c>
    </row>
    <row r="2540" spans="1:12" hidden="1" x14ac:dyDescent="0.35">
      <c r="A2540" t="s">
        <v>4170</v>
      </c>
      <c r="B2540" t="s">
        <v>5</v>
      </c>
      <c r="C2540" t="s">
        <v>1733</v>
      </c>
      <c r="D2540" t="s">
        <v>6933</v>
      </c>
      <c r="E2540" t="s">
        <v>1710</v>
      </c>
      <c r="H2540" t="str">
        <f>INDEX('Vensim Variables'!$B:$B,MATCH(EPS!$B2540,'Vensim Variables'!$A:$A,0))</f>
        <v>g pollutant</v>
      </c>
      <c r="I2540" t="str">
        <f t="shared" si="78"/>
        <v>SOx</v>
      </c>
      <c r="J2540">
        <f>INDEX(NoSettings!$C:$C,MATCH(EPS!$A2540,NoSettings!$A:$A,0))</f>
        <v>1023310000</v>
      </c>
      <c r="K2540">
        <f>INDEX(GWP!$C$2:$C$13,MATCH(EPS!I2540,GWP!$B$2:$B$13,0))</f>
        <v>0</v>
      </c>
      <c r="L2540" s="5">
        <f t="shared" si="79"/>
        <v>0</v>
      </c>
    </row>
    <row r="2541" spans="1:12" hidden="1" x14ac:dyDescent="0.35">
      <c r="A2541" t="s">
        <v>4171</v>
      </c>
      <c r="B2541" t="s">
        <v>5</v>
      </c>
      <c r="C2541" t="s">
        <v>1733</v>
      </c>
      <c r="D2541" t="s">
        <v>6933</v>
      </c>
      <c r="E2541" t="s">
        <v>1711</v>
      </c>
      <c r="H2541" t="str">
        <f>INDEX('Vensim Variables'!$B:$B,MATCH(EPS!$B2541,'Vensim Variables'!$A:$A,0))</f>
        <v>g pollutant</v>
      </c>
      <c r="I2541" t="str">
        <f t="shared" si="78"/>
        <v>BC</v>
      </c>
      <c r="J2541">
        <f>INDEX(NoSettings!$C:$C,MATCH(EPS!$A2541,NoSettings!$A:$A,0))</f>
        <v>2385170</v>
      </c>
      <c r="K2541">
        <f>INDEX(GWP!$C$2:$C$13,MATCH(EPS!I2541,GWP!$B$2:$B$13,0))</f>
        <v>0</v>
      </c>
      <c r="L2541" s="5">
        <f t="shared" si="79"/>
        <v>0</v>
      </c>
    </row>
    <row r="2542" spans="1:12" hidden="1" x14ac:dyDescent="0.35">
      <c r="A2542" t="s">
        <v>4172</v>
      </c>
      <c r="B2542" t="s">
        <v>5</v>
      </c>
      <c r="C2542" t="s">
        <v>1733</v>
      </c>
      <c r="D2542" t="s">
        <v>6933</v>
      </c>
      <c r="E2542" t="s">
        <v>1712</v>
      </c>
      <c r="H2542" t="str">
        <f>INDEX('Vensim Variables'!$B:$B,MATCH(EPS!$B2542,'Vensim Variables'!$A:$A,0))</f>
        <v>g pollutant</v>
      </c>
      <c r="I2542" t="str">
        <f t="shared" si="78"/>
        <v>OC</v>
      </c>
      <c r="J2542">
        <f>INDEX(NoSettings!$C:$C,MATCH(EPS!$A2542,NoSettings!$A:$A,0))</f>
        <v>1788060</v>
      </c>
      <c r="K2542">
        <f>INDEX(GWP!$C$2:$C$13,MATCH(EPS!I2542,GWP!$B$2:$B$13,0))</f>
        <v>0</v>
      </c>
      <c r="L2542" s="5">
        <f t="shared" si="79"/>
        <v>0</v>
      </c>
    </row>
    <row r="2543" spans="1:12" hidden="1" x14ac:dyDescent="0.35">
      <c r="A2543" t="s">
        <v>4173</v>
      </c>
      <c r="B2543" t="s">
        <v>5</v>
      </c>
      <c r="C2543" t="s">
        <v>1733</v>
      </c>
      <c r="D2543" t="s">
        <v>6933</v>
      </c>
      <c r="E2543" t="s">
        <v>1713</v>
      </c>
      <c r="H2543" t="str">
        <f>INDEX('Vensim Variables'!$B:$B,MATCH(EPS!$B2543,'Vensim Variables'!$A:$A,0))</f>
        <v>g pollutant</v>
      </c>
      <c r="I2543" t="str">
        <f t="shared" si="78"/>
        <v>CH4</v>
      </c>
      <c r="J2543">
        <f>INDEX(NoSettings!$C:$C,MATCH(EPS!$A2543,NoSettings!$A:$A,0))</f>
        <v>35891800</v>
      </c>
      <c r="K2543">
        <f>INDEX(GWP!$C$2:$C$13,MATCH(EPS!I2543,GWP!$B$2:$B$13,0))</f>
        <v>25</v>
      </c>
      <c r="L2543" s="5">
        <f t="shared" si="79"/>
        <v>8.9729499999999999E-4</v>
      </c>
    </row>
    <row r="2544" spans="1:12" hidden="1" x14ac:dyDescent="0.35">
      <c r="A2544" t="s">
        <v>4174</v>
      </c>
      <c r="B2544" t="s">
        <v>5</v>
      </c>
      <c r="C2544" t="s">
        <v>1733</v>
      </c>
      <c r="D2544" t="s">
        <v>6933</v>
      </c>
      <c r="E2544" t="s">
        <v>1714</v>
      </c>
      <c r="H2544" t="str">
        <f>INDEX('Vensim Variables'!$B:$B,MATCH(EPS!$B2544,'Vensim Variables'!$A:$A,0))</f>
        <v>g pollutant</v>
      </c>
      <c r="I2544" t="str">
        <f t="shared" si="78"/>
        <v>N2O</v>
      </c>
      <c r="J2544">
        <f>INDEX(NoSettings!$C:$C,MATCH(EPS!$A2544,NoSettings!$A:$A,0))</f>
        <v>5220620</v>
      </c>
      <c r="K2544">
        <f>INDEX(GWP!$C$2:$C$13,MATCH(EPS!I2544,GWP!$B$2:$B$13,0))</f>
        <v>298</v>
      </c>
      <c r="L2544" s="5">
        <f t="shared" si="79"/>
        <v>1.55574476E-3</v>
      </c>
    </row>
    <row r="2545" spans="1:12" hidden="1" x14ac:dyDescent="0.35">
      <c r="A2545" t="s">
        <v>4175</v>
      </c>
      <c r="B2545" t="s">
        <v>5</v>
      </c>
      <c r="C2545" t="s">
        <v>1733</v>
      </c>
      <c r="D2545" t="s">
        <v>6933</v>
      </c>
      <c r="E2545" t="s">
        <v>1715</v>
      </c>
      <c r="H2545" t="str">
        <f>INDEX('Vensim Variables'!$B:$B,MATCH(EPS!$B2545,'Vensim Variables'!$A:$A,0))</f>
        <v>g pollutant</v>
      </c>
      <c r="I2545" t="str">
        <f t="shared" si="78"/>
        <v>F gases</v>
      </c>
      <c r="J2545">
        <f>INDEX(NoSettings!$C:$C,MATCH(EPS!$A2545,NoSettings!$A:$A,0))</f>
        <v>0</v>
      </c>
      <c r="K2545">
        <f>INDEX(GWP!$C$2:$C$13,MATCH(EPS!I2545,GWP!$B$2:$B$13,0))</f>
        <v>1</v>
      </c>
      <c r="L2545" s="5">
        <f t="shared" si="79"/>
        <v>0</v>
      </c>
    </row>
    <row r="2546" spans="1:12" hidden="1" x14ac:dyDescent="0.35">
      <c r="A2546" t="s">
        <v>4176</v>
      </c>
      <c r="B2546" t="s">
        <v>5</v>
      </c>
      <c r="C2546" t="s">
        <v>1733</v>
      </c>
      <c r="D2546" t="s">
        <v>6934</v>
      </c>
      <c r="E2546" t="s">
        <v>1702</v>
      </c>
      <c r="H2546" t="str">
        <f>INDEX('Vensim Variables'!$B:$B,MATCH(EPS!$B2546,'Vensim Variables'!$A:$A,0))</f>
        <v>g pollutant</v>
      </c>
      <c r="I2546" t="str">
        <f t="shared" si="78"/>
        <v>CO2</v>
      </c>
      <c r="J2546">
        <f>INDEX(NoSettings!$C:$C,MATCH(EPS!$A2546,NoSettings!$A:$A,0))</f>
        <v>0</v>
      </c>
      <c r="K2546">
        <f>INDEX(GWP!$C$2:$C$13,MATCH(EPS!I2546,GWP!$B$2:$B$13,0))</f>
        <v>1</v>
      </c>
      <c r="L2546" s="5">
        <f t="shared" si="79"/>
        <v>0</v>
      </c>
    </row>
    <row r="2547" spans="1:12" hidden="1" x14ac:dyDescent="0.35">
      <c r="A2547" t="s">
        <v>4177</v>
      </c>
      <c r="B2547" t="s">
        <v>5</v>
      </c>
      <c r="C2547" t="s">
        <v>1733</v>
      </c>
      <c r="D2547" t="s">
        <v>6934</v>
      </c>
      <c r="E2547" t="s">
        <v>1705</v>
      </c>
      <c r="H2547" t="str">
        <f>INDEX('Vensim Variables'!$B:$B,MATCH(EPS!$B2547,'Vensim Variables'!$A:$A,0))</f>
        <v>g pollutant</v>
      </c>
      <c r="I2547" t="str">
        <f t="shared" si="78"/>
        <v>VOC</v>
      </c>
      <c r="J2547">
        <f>INDEX(NoSettings!$C:$C,MATCH(EPS!$A2547,NoSettings!$A:$A,0))</f>
        <v>0</v>
      </c>
      <c r="K2547">
        <f>INDEX(GWP!$C$2:$C$13,MATCH(EPS!I2547,GWP!$B$2:$B$13,0))</f>
        <v>0</v>
      </c>
      <c r="L2547" s="5">
        <f t="shared" si="79"/>
        <v>0</v>
      </c>
    </row>
    <row r="2548" spans="1:12" hidden="1" x14ac:dyDescent="0.35">
      <c r="A2548" t="s">
        <v>4178</v>
      </c>
      <c r="B2548" t="s">
        <v>5</v>
      </c>
      <c r="C2548" t="s">
        <v>1733</v>
      </c>
      <c r="D2548" t="s">
        <v>6934</v>
      </c>
      <c r="E2548" t="s">
        <v>1706</v>
      </c>
      <c r="H2548" t="str">
        <f>INDEX('Vensim Variables'!$B:$B,MATCH(EPS!$B2548,'Vensim Variables'!$A:$A,0))</f>
        <v>g pollutant</v>
      </c>
      <c r="I2548" t="str">
        <f t="shared" si="78"/>
        <v>CO</v>
      </c>
      <c r="J2548">
        <f>INDEX(NoSettings!$C:$C,MATCH(EPS!$A2548,NoSettings!$A:$A,0))</f>
        <v>0</v>
      </c>
      <c r="K2548">
        <f>INDEX(GWP!$C$2:$C$13,MATCH(EPS!I2548,GWP!$B$2:$B$13,0))</f>
        <v>0</v>
      </c>
      <c r="L2548" s="5">
        <f t="shared" si="79"/>
        <v>0</v>
      </c>
    </row>
    <row r="2549" spans="1:12" hidden="1" x14ac:dyDescent="0.35">
      <c r="A2549" t="s">
        <v>4179</v>
      </c>
      <c r="B2549" t="s">
        <v>5</v>
      </c>
      <c r="C2549" t="s">
        <v>1733</v>
      </c>
      <c r="D2549" t="s">
        <v>6934</v>
      </c>
      <c r="E2549" t="s">
        <v>1707</v>
      </c>
      <c r="H2549" t="str">
        <f>INDEX('Vensim Variables'!$B:$B,MATCH(EPS!$B2549,'Vensim Variables'!$A:$A,0))</f>
        <v>g pollutant</v>
      </c>
      <c r="I2549" t="str">
        <f t="shared" si="78"/>
        <v>NOx</v>
      </c>
      <c r="J2549">
        <f>INDEX(NoSettings!$C:$C,MATCH(EPS!$A2549,NoSettings!$A:$A,0))</f>
        <v>0</v>
      </c>
      <c r="K2549">
        <f>INDEX(GWP!$C$2:$C$13,MATCH(EPS!I2549,GWP!$B$2:$B$13,0))</f>
        <v>0</v>
      </c>
      <c r="L2549" s="5">
        <f t="shared" si="79"/>
        <v>0</v>
      </c>
    </row>
    <row r="2550" spans="1:12" hidden="1" x14ac:dyDescent="0.35">
      <c r="A2550" t="s">
        <v>4180</v>
      </c>
      <c r="B2550" t="s">
        <v>5</v>
      </c>
      <c r="C2550" t="s">
        <v>1733</v>
      </c>
      <c r="D2550" t="s">
        <v>6934</v>
      </c>
      <c r="E2550" t="s">
        <v>1708</v>
      </c>
      <c r="H2550" t="str">
        <f>INDEX('Vensim Variables'!$B:$B,MATCH(EPS!$B2550,'Vensim Variables'!$A:$A,0))</f>
        <v>g pollutant</v>
      </c>
      <c r="I2550" t="str">
        <f t="shared" si="78"/>
        <v>PM10</v>
      </c>
      <c r="J2550">
        <f>INDEX(NoSettings!$C:$C,MATCH(EPS!$A2550,NoSettings!$A:$A,0))</f>
        <v>0</v>
      </c>
      <c r="K2550">
        <f>INDEX(GWP!$C$2:$C$13,MATCH(EPS!I2550,GWP!$B$2:$B$13,0))</f>
        <v>0</v>
      </c>
      <c r="L2550" s="5">
        <f t="shared" si="79"/>
        <v>0</v>
      </c>
    </row>
    <row r="2551" spans="1:12" hidden="1" x14ac:dyDescent="0.35">
      <c r="A2551" t="s">
        <v>4181</v>
      </c>
      <c r="B2551" t="s">
        <v>5</v>
      </c>
      <c r="C2551" t="s">
        <v>1733</v>
      </c>
      <c r="D2551" t="s">
        <v>6934</v>
      </c>
      <c r="E2551" t="s">
        <v>1709</v>
      </c>
      <c r="H2551" t="str">
        <f>INDEX('Vensim Variables'!$B:$B,MATCH(EPS!$B2551,'Vensim Variables'!$A:$A,0))</f>
        <v>g pollutant</v>
      </c>
      <c r="I2551" t="str">
        <f t="shared" si="78"/>
        <v>PM25</v>
      </c>
      <c r="J2551">
        <f>INDEX(NoSettings!$C:$C,MATCH(EPS!$A2551,NoSettings!$A:$A,0))</f>
        <v>0</v>
      </c>
      <c r="K2551">
        <f>INDEX(GWP!$C$2:$C$13,MATCH(EPS!I2551,GWP!$B$2:$B$13,0))</f>
        <v>0</v>
      </c>
      <c r="L2551" s="5">
        <f t="shared" si="79"/>
        <v>0</v>
      </c>
    </row>
    <row r="2552" spans="1:12" hidden="1" x14ac:dyDescent="0.35">
      <c r="A2552" t="s">
        <v>4182</v>
      </c>
      <c r="B2552" t="s">
        <v>5</v>
      </c>
      <c r="C2552" t="s">
        <v>1733</v>
      </c>
      <c r="D2552" t="s">
        <v>6934</v>
      </c>
      <c r="E2552" t="s">
        <v>1710</v>
      </c>
      <c r="H2552" t="str">
        <f>INDEX('Vensim Variables'!$B:$B,MATCH(EPS!$B2552,'Vensim Variables'!$A:$A,0))</f>
        <v>g pollutant</v>
      </c>
      <c r="I2552" t="str">
        <f t="shared" si="78"/>
        <v>SOx</v>
      </c>
      <c r="J2552">
        <f>INDEX(NoSettings!$C:$C,MATCH(EPS!$A2552,NoSettings!$A:$A,0))</f>
        <v>0</v>
      </c>
      <c r="K2552">
        <f>INDEX(GWP!$C$2:$C$13,MATCH(EPS!I2552,GWP!$B$2:$B$13,0))</f>
        <v>0</v>
      </c>
      <c r="L2552" s="5">
        <f t="shared" si="79"/>
        <v>0</v>
      </c>
    </row>
    <row r="2553" spans="1:12" hidden="1" x14ac:dyDescent="0.35">
      <c r="A2553" t="s">
        <v>4183</v>
      </c>
      <c r="B2553" t="s">
        <v>5</v>
      </c>
      <c r="C2553" t="s">
        <v>1733</v>
      </c>
      <c r="D2553" t="s">
        <v>6934</v>
      </c>
      <c r="E2553" t="s">
        <v>1711</v>
      </c>
      <c r="H2553" t="str">
        <f>INDEX('Vensim Variables'!$B:$B,MATCH(EPS!$B2553,'Vensim Variables'!$A:$A,0))</f>
        <v>g pollutant</v>
      </c>
      <c r="I2553" t="str">
        <f t="shared" si="78"/>
        <v>BC</v>
      </c>
      <c r="J2553">
        <f>INDEX(NoSettings!$C:$C,MATCH(EPS!$A2553,NoSettings!$A:$A,0))</f>
        <v>0</v>
      </c>
      <c r="K2553">
        <f>INDEX(GWP!$C$2:$C$13,MATCH(EPS!I2553,GWP!$B$2:$B$13,0))</f>
        <v>0</v>
      </c>
      <c r="L2553" s="5">
        <f t="shared" si="79"/>
        <v>0</v>
      </c>
    </row>
    <row r="2554" spans="1:12" hidden="1" x14ac:dyDescent="0.35">
      <c r="A2554" t="s">
        <v>4184</v>
      </c>
      <c r="B2554" t="s">
        <v>5</v>
      </c>
      <c r="C2554" t="s">
        <v>1733</v>
      </c>
      <c r="D2554" t="s">
        <v>6934</v>
      </c>
      <c r="E2554" t="s">
        <v>1712</v>
      </c>
      <c r="H2554" t="str">
        <f>INDEX('Vensim Variables'!$B:$B,MATCH(EPS!$B2554,'Vensim Variables'!$A:$A,0))</f>
        <v>g pollutant</v>
      </c>
      <c r="I2554" t="str">
        <f t="shared" si="78"/>
        <v>OC</v>
      </c>
      <c r="J2554">
        <f>INDEX(NoSettings!$C:$C,MATCH(EPS!$A2554,NoSettings!$A:$A,0))</f>
        <v>0</v>
      </c>
      <c r="K2554">
        <f>INDEX(GWP!$C$2:$C$13,MATCH(EPS!I2554,GWP!$B$2:$B$13,0))</f>
        <v>0</v>
      </c>
      <c r="L2554" s="5">
        <f t="shared" si="79"/>
        <v>0</v>
      </c>
    </row>
    <row r="2555" spans="1:12" hidden="1" x14ac:dyDescent="0.35">
      <c r="A2555" t="s">
        <v>4185</v>
      </c>
      <c r="B2555" t="s">
        <v>5</v>
      </c>
      <c r="C2555" t="s">
        <v>1733</v>
      </c>
      <c r="D2555" t="s">
        <v>6934</v>
      </c>
      <c r="E2555" t="s">
        <v>1713</v>
      </c>
      <c r="H2555" t="str">
        <f>INDEX('Vensim Variables'!$B:$B,MATCH(EPS!$B2555,'Vensim Variables'!$A:$A,0))</f>
        <v>g pollutant</v>
      </c>
      <c r="I2555" t="str">
        <f t="shared" si="78"/>
        <v>CH4</v>
      </c>
      <c r="J2555">
        <f>INDEX(NoSettings!$C:$C,MATCH(EPS!$A2555,NoSettings!$A:$A,0))</f>
        <v>0</v>
      </c>
      <c r="K2555">
        <f>INDEX(GWP!$C$2:$C$13,MATCH(EPS!I2555,GWP!$B$2:$B$13,0))</f>
        <v>25</v>
      </c>
      <c r="L2555" s="5">
        <f t="shared" si="79"/>
        <v>0</v>
      </c>
    </row>
    <row r="2556" spans="1:12" hidden="1" x14ac:dyDescent="0.35">
      <c r="A2556" t="s">
        <v>4186</v>
      </c>
      <c r="B2556" t="s">
        <v>5</v>
      </c>
      <c r="C2556" t="s">
        <v>1733</v>
      </c>
      <c r="D2556" t="s">
        <v>6934</v>
      </c>
      <c r="E2556" t="s">
        <v>1714</v>
      </c>
      <c r="H2556" t="str">
        <f>INDEX('Vensim Variables'!$B:$B,MATCH(EPS!$B2556,'Vensim Variables'!$A:$A,0))</f>
        <v>g pollutant</v>
      </c>
      <c r="I2556" t="str">
        <f t="shared" si="78"/>
        <v>N2O</v>
      </c>
      <c r="J2556">
        <f>INDEX(NoSettings!$C:$C,MATCH(EPS!$A2556,NoSettings!$A:$A,0))</f>
        <v>0</v>
      </c>
      <c r="K2556">
        <f>INDEX(GWP!$C$2:$C$13,MATCH(EPS!I2556,GWP!$B$2:$B$13,0))</f>
        <v>298</v>
      </c>
      <c r="L2556" s="5">
        <f t="shared" si="79"/>
        <v>0</v>
      </c>
    </row>
    <row r="2557" spans="1:12" hidden="1" x14ac:dyDescent="0.35">
      <c r="A2557" t="s">
        <v>4187</v>
      </c>
      <c r="B2557" t="s">
        <v>5</v>
      </c>
      <c r="C2557" t="s">
        <v>1733</v>
      </c>
      <c r="D2557" t="s">
        <v>6934</v>
      </c>
      <c r="E2557" t="s">
        <v>1715</v>
      </c>
      <c r="H2557" t="str">
        <f>INDEX('Vensim Variables'!$B:$B,MATCH(EPS!$B2557,'Vensim Variables'!$A:$A,0))</f>
        <v>g pollutant</v>
      </c>
      <c r="I2557" t="str">
        <f t="shared" si="78"/>
        <v>F gases</v>
      </c>
      <c r="J2557">
        <f>INDEX(NoSettings!$C:$C,MATCH(EPS!$A2557,NoSettings!$A:$A,0))</f>
        <v>0</v>
      </c>
      <c r="K2557">
        <f>INDEX(GWP!$C$2:$C$13,MATCH(EPS!I2557,GWP!$B$2:$B$13,0))</f>
        <v>1</v>
      </c>
      <c r="L2557" s="5">
        <f t="shared" si="79"/>
        <v>0</v>
      </c>
    </row>
    <row r="2558" spans="1:12" hidden="1" x14ac:dyDescent="0.35">
      <c r="A2558" t="s">
        <v>4188</v>
      </c>
      <c r="B2558" t="s">
        <v>5</v>
      </c>
      <c r="C2558" t="s">
        <v>1733</v>
      </c>
      <c r="D2558" t="s">
        <v>6935</v>
      </c>
      <c r="E2558" t="s">
        <v>1702</v>
      </c>
      <c r="H2558" t="str">
        <f>INDEX('Vensim Variables'!$B:$B,MATCH(EPS!$B2558,'Vensim Variables'!$A:$A,0))</f>
        <v>g pollutant</v>
      </c>
      <c r="I2558" t="str">
        <f t="shared" si="78"/>
        <v>CO2</v>
      </c>
      <c r="J2558">
        <f>INDEX(NoSettings!$C:$C,MATCH(EPS!$A2558,NoSettings!$A:$A,0))</f>
        <v>0</v>
      </c>
      <c r="K2558">
        <f>INDEX(GWP!$C$2:$C$13,MATCH(EPS!I2558,GWP!$B$2:$B$13,0))</f>
        <v>1</v>
      </c>
      <c r="L2558" s="5">
        <f t="shared" si="79"/>
        <v>0</v>
      </c>
    </row>
    <row r="2559" spans="1:12" hidden="1" x14ac:dyDescent="0.35">
      <c r="A2559" t="s">
        <v>4189</v>
      </c>
      <c r="B2559" t="s">
        <v>5</v>
      </c>
      <c r="C2559" t="s">
        <v>1733</v>
      </c>
      <c r="D2559" t="s">
        <v>6935</v>
      </c>
      <c r="E2559" t="s">
        <v>1705</v>
      </c>
      <c r="H2559" t="str">
        <f>INDEX('Vensim Variables'!$B:$B,MATCH(EPS!$B2559,'Vensim Variables'!$A:$A,0))</f>
        <v>g pollutant</v>
      </c>
      <c r="I2559" t="str">
        <f t="shared" si="78"/>
        <v>VOC</v>
      </c>
      <c r="J2559">
        <f>INDEX(NoSettings!$C:$C,MATCH(EPS!$A2559,NoSettings!$A:$A,0))</f>
        <v>0</v>
      </c>
      <c r="K2559">
        <f>INDEX(GWP!$C$2:$C$13,MATCH(EPS!I2559,GWP!$B$2:$B$13,0))</f>
        <v>0</v>
      </c>
      <c r="L2559" s="5">
        <f t="shared" si="79"/>
        <v>0</v>
      </c>
    </row>
    <row r="2560" spans="1:12" hidden="1" x14ac:dyDescent="0.35">
      <c r="A2560" t="s">
        <v>4190</v>
      </c>
      <c r="B2560" t="s">
        <v>5</v>
      </c>
      <c r="C2560" t="s">
        <v>1733</v>
      </c>
      <c r="D2560" t="s">
        <v>6935</v>
      </c>
      <c r="E2560" t="s">
        <v>1706</v>
      </c>
      <c r="H2560" t="str">
        <f>INDEX('Vensim Variables'!$B:$B,MATCH(EPS!$B2560,'Vensim Variables'!$A:$A,0))</f>
        <v>g pollutant</v>
      </c>
      <c r="I2560" t="str">
        <f t="shared" si="78"/>
        <v>CO</v>
      </c>
      <c r="J2560">
        <f>INDEX(NoSettings!$C:$C,MATCH(EPS!$A2560,NoSettings!$A:$A,0))</f>
        <v>0</v>
      </c>
      <c r="K2560">
        <f>INDEX(GWP!$C$2:$C$13,MATCH(EPS!I2560,GWP!$B$2:$B$13,0))</f>
        <v>0</v>
      </c>
      <c r="L2560" s="5">
        <f t="shared" si="79"/>
        <v>0</v>
      </c>
    </row>
    <row r="2561" spans="1:12" hidden="1" x14ac:dyDescent="0.35">
      <c r="A2561" t="s">
        <v>4191</v>
      </c>
      <c r="B2561" t="s">
        <v>5</v>
      </c>
      <c r="C2561" t="s">
        <v>1733</v>
      </c>
      <c r="D2561" t="s">
        <v>6935</v>
      </c>
      <c r="E2561" t="s">
        <v>1707</v>
      </c>
      <c r="H2561" t="str">
        <f>INDEX('Vensim Variables'!$B:$B,MATCH(EPS!$B2561,'Vensim Variables'!$A:$A,0))</f>
        <v>g pollutant</v>
      </c>
      <c r="I2561" t="str">
        <f t="shared" si="78"/>
        <v>NOx</v>
      </c>
      <c r="J2561">
        <f>INDEX(NoSettings!$C:$C,MATCH(EPS!$A2561,NoSettings!$A:$A,0))</f>
        <v>0</v>
      </c>
      <c r="K2561">
        <f>INDEX(GWP!$C$2:$C$13,MATCH(EPS!I2561,GWP!$B$2:$B$13,0))</f>
        <v>0</v>
      </c>
      <c r="L2561" s="5">
        <f t="shared" si="79"/>
        <v>0</v>
      </c>
    </row>
    <row r="2562" spans="1:12" hidden="1" x14ac:dyDescent="0.35">
      <c r="A2562" t="s">
        <v>4192</v>
      </c>
      <c r="B2562" t="s">
        <v>5</v>
      </c>
      <c r="C2562" t="s">
        <v>1733</v>
      </c>
      <c r="D2562" t="s">
        <v>6935</v>
      </c>
      <c r="E2562" t="s">
        <v>1708</v>
      </c>
      <c r="H2562" t="str">
        <f>INDEX('Vensim Variables'!$B:$B,MATCH(EPS!$B2562,'Vensim Variables'!$A:$A,0))</f>
        <v>g pollutant</v>
      </c>
      <c r="I2562" t="str">
        <f t="shared" si="78"/>
        <v>PM10</v>
      </c>
      <c r="J2562">
        <f>INDEX(NoSettings!$C:$C,MATCH(EPS!$A2562,NoSettings!$A:$A,0))</f>
        <v>0</v>
      </c>
      <c r="K2562">
        <f>INDEX(GWP!$C$2:$C$13,MATCH(EPS!I2562,GWP!$B$2:$B$13,0))</f>
        <v>0</v>
      </c>
      <c r="L2562" s="5">
        <f t="shared" si="79"/>
        <v>0</v>
      </c>
    </row>
    <row r="2563" spans="1:12" hidden="1" x14ac:dyDescent="0.35">
      <c r="A2563" t="s">
        <v>4193</v>
      </c>
      <c r="B2563" t="s">
        <v>5</v>
      </c>
      <c r="C2563" t="s">
        <v>1733</v>
      </c>
      <c r="D2563" t="s">
        <v>6935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5">
        <f t="shared" ref="L2563:L2626" si="81">IF(H2563="g pollutant",K2563*J2563/10^12,IF(H2563="MMTCO2e",J2563,IF(H2563="MWh",J2563,0)))</f>
        <v>0</v>
      </c>
    </row>
    <row r="2564" spans="1:12" hidden="1" x14ac:dyDescent="0.35">
      <c r="A2564" t="s">
        <v>4194</v>
      </c>
      <c r="B2564" t="s">
        <v>5</v>
      </c>
      <c r="C2564" t="s">
        <v>1733</v>
      </c>
      <c r="D2564" t="s">
        <v>6935</v>
      </c>
      <c r="E2564" t="s">
        <v>1710</v>
      </c>
      <c r="H2564" t="str">
        <f>INDEX('Vensim Variables'!$B:$B,MATCH(EPS!$B2564,'Vensim Variables'!$A:$A,0))</f>
        <v>g pollutant</v>
      </c>
      <c r="I2564" t="str">
        <f t="shared" si="80"/>
        <v>SOx</v>
      </c>
      <c r="J2564">
        <f>INDEX(NoSettings!$C:$C,MATCH(EPS!$A2564,NoSettings!$A:$A,0))</f>
        <v>0</v>
      </c>
      <c r="K2564">
        <f>INDEX(GWP!$C$2:$C$13,MATCH(EPS!I2564,GWP!$B$2:$B$13,0))</f>
        <v>0</v>
      </c>
      <c r="L2564" s="5">
        <f t="shared" si="81"/>
        <v>0</v>
      </c>
    </row>
    <row r="2565" spans="1:12" hidden="1" x14ac:dyDescent="0.35">
      <c r="A2565" t="s">
        <v>4195</v>
      </c>
      <c r="B2565" t="s">
        <v>5</v>
      </c>
      <c r="C2565" t="s">
        <v>1733</v>
      </c>
      <c r="D2565" t="s">
        <v>6935</v>
      </c>
      <c r="E2565" t="s">
        <v>1711</v>
      </c>
      <c r="H2565" t="str">
        <f>INDEX('Vensim Variables'!$B:$B,MATCH(EPS!$B2565,'Vensim Variables'!$A:$A,0))</f>
        <v>g pollutant</v>
      </c>
      <c r="I2565" t="str">
        <f t="shared" si="80"/>
        <v>BC</v>
      </c>
      <c r="J2565">
        <f>INDEX(NoSettings!$C:$C,MATCH(EPS!$A2565,NoSettings!$A:$A,0))</f>
        <v>0</v>
      </c>
      <c r="K2565">
        <f>INDEX(GWP!$C$2:$C$13,MATCH(EPS!I2565,GWP!$B$2:$B$13,0))</f>
        <v>0</v>
      </c>
      <c r="L2565" s="5">
        <f t="shared" si="81"/>
        <v>0</v>
      </c>
    </row>
    <row r="2566" spans="1:12" hidden="1" x14ac:dyDescent="0.35">
      <c r="A2566" t="s">
        <v>4196</v>
      </c>
      <c r="B2566" t="s">
        <v>5</v>
      </c>
      <c r="C2566" t="s">
        <v>1733</v>
      </c>
      <c r="D2566" t="s">
        <v>6935</v>
      </c>
      <c r="E2566" t="s">
        <v>1712</v>
      </c>
      <c r="H2566" t="str">
        <f>INDEX('Vensim Variables'!$B:$B,MATCH(EPS!$B2566,'Vensim Variables'!$A:$A,0))</f>
        <v>g pollutant</v>
      </c>
      <c r="I2566" t="str">
        <f t="shared" si="80"/>
        <v>OC</v>
      </c>
      <c r="J2566">
        <f>INDEX(NoSettings!$C:$C,MATCH(EPS!$A2566,NoSettings!$A:$A,0))</f>
        <v>0</v>
      </c>
      <c r="K2566">
        <f>INDEX(GWP!$C$2:$C$13,MATCH(EPS!I2566,GWP!$B$2:$B$13,0))</f>
        <v>0</v>
      </c>
      <c r="L2566" s="5">
        <f t="shared" si="81"/>
        <v>0</v>
      </c>
    </row>
    <row r="2567" spans="1:12" hidden="1" x14ac:dyDescent="0.35">
      <c r="A2567" t="s">
        <v>4197</v>
      </c>
      <c r="B2567" t="s">
        <v>5</v>
      </c>
      <c r="C2567" t="s">
        <v>1733</v>
      </c>
      <c r="D2567" t="s">
        <v>6935</v>
      </c>
      <c r="E2567" t="s">
        <v>1713</v>
      </c>
      <c r="H2567" t="str">
        <f>INDEX('Vensim Variables'!$B:$B,MATCH(EPS!$B2567,'Vensim Variables'!$A:$A,0))</f>
        <v>g pollutant</v>
      </c>
      <c r="I2567" t="str">
        <f t="shared" si="80"/>
        <v>CH4</v>
      </c>
      <c r="J2567">
        <f>INDEX(NoSettings!$C:$C,MATCH(EPS!$A2567,NoSettings!$A:$A,0))</f>
        <v>0</v>
      </c>
      <c r="K2567">
        <f>INDEX(GWP!$C$2:$C$13,MATCH(EPS!I2567,GWP!$B$2:$B$13,0))</f>
        <v>25</v>
      </c>
      <c r="L2567" s="5">
        <f t="shared" si="81"/>
        <v>0</v>
      </c>
    </row>
    <row r="2568" spans="1:12" hidden="1" x14ac:dyDescent="0.35">
      <c r="A2568" t="s">
        <v>4198</v>
      </c>
      <c r="B2568" t="s">
        <v>5</v>
      </c>
      <c r="C2568" t="s">
        <v>1733</v>
      </c>
      <c r="D2568" t="s">
        <v>6935</v>
      </c>
      <c r="E2568" t="s">
        <v>1714</v>
      </c>
      <c r="H2568" t="str">
        <f>INDEX('Vensim Variables'!$B:$B,MATCH(EPS!$B2568,'Vensim Variables'!$A:$A,0))</f>
        <v>g pollutant</v>
      </c>
      <c r="I2568" t="str">
        <f t="shared" si="80"/>
        <v>N2O</v>
      </c>
      <c r="J2568">
        <f>INDEX(NoSettings!$C:$C,MATCH(EPS!$A2568,NoSettings!$A:$A,0))</f>
        <v>0</v>
      </c>
      <c r="K2568">
        <f>INDEX(GWP!$C$2:$C$13,MATCH(EPS!I2568,GWP!$B$2:$B$13,0))</f>
        <v>298</v>
      </c>
      <c r="L2568" s="5">
        <f t="shared" si="81"/>
        <v>0</v>
      </c>
    </row>
    <row r="2569" spans="1:12" hidden="1" x14ac:dyDescent="0.35">
      <c r="A2569" t="s">
        <v>4199</v>
      </c>
      <c r="B2569" t="s">
        <v>5</v>
      </c>
      <c r="C2569" t="s">
        <v>1733</v>
      </c>
      <c r="D2569" t="s">
        <v>6935</v>
      </c>
      <c r="E2569" t="s">
        <v>1715</v>
      </c>
      <c r="H2569" t="str">
        <f>INDEX('Vensim Variables'!$B:$B,MATCH(EPS!$B2569,'Vensim Variables'!$A:$A,0))</f>
        <v>g pollutant</v>
      </c>
      <c r="I2569" t="str">
        <f t="shared" si="80"/>
        <v>F gases</v>
      </c>
      <c r="J2569">
        <f>INDEX(NoSettings!$C:$C,MATCH(EPS!$A2569,NoSettings!$A:$A,0))</f>
        <v>0</v>
      </c>
      <c r="K2569">
        <f>INDEX(GWP!$C$2:$C$13,MATCH(EPS!I2569,GWP!$B$2:$B$13,0))</f>
        <v>1</v>
      </c>
      <c r="L2569" s="5">
        <f t="shared" si="81"/>
        <v>0</v>
      </c>
    </row>
    <row r="2570" spans="1:12" hidden="1" x14ac:dyDescent="0.35">
      <c r="A2570" t="s">
        <v>4200</v>
      </c>
      <c r="B2570" t="s">
        <v>5</v>
      </c>
      <c r="C2570" t="s">
        <v>1733</v>
      </c>
      <c r="D2570" t="s">
        <v>6936</v>
      </c>
      <c r="E2570" t="s">
        <v>1702</v>
      </c>
      <c r="H2570" t="str">
        <f>INDEX('Vensim Variables'!$B:$B,MATCH(EPS!$B2570,'Vensim Variables'!$A:$A,0))</f>
        <v>g pollutant</v>
      </c>
      <c r="I2570" t="str">
        <f t="shared" si="80"/>
        <v>CO2</v>
      </c>
      <c r="J2570">
        <f>INDEX(NoSettings!$C:$C,MATCH(EPS!$A2570,NoSettings!$A:$A,0))</f>
        <v>0</v>
      </c>
      <c r="K2570">
        <f>INDEX(GWP!$C$2:$C$13,MATCH(EPS!I2570,GWP!$B$2:$B$13,0))</f>
        <v>1</v>
      </c>
      <c r="L2570" s="5">
        <f t="shared" si="81"/>
        <v>0</v>
      </c>
    </row>
    <row r="2571" spans="1:12" hidden="1" x14ac:dyDescent="0.35">
      <c r="A2571" t="s">
        <v>4201</v>
      </c>
      <c r="B2571" t="s">
        <v>5</v>
      </c>
      <c r="C2571" t="s">
        <v>1733</v>
      </c>
      <c r="D2571" t="s">
        <v>6936</v>
      </c>
      <c r="E2571" t="s">
        <v>1705</v>
      </c>
      <c r="H2571" t="str">
        <f>INDEX('Vensim Variables'!$B:$B,MATCH(EPS!$B2571,'Vensim Variables'!$A:$A,0))</f>
        <v>g pollutant</v>
      </c>
      <c r="I2571" t="str">
        <f t="shared" si="80"/>
        <v>VOC</v>
      </c>
      <c r="J2571">
        <f>INDEX(NoSettings!$C:$C,MATCH(EPS!$A2571,NoSettings!$A:$A,0))</f>
        <v>0</v>
      </c>
      <c r="K2571">
        <f>INDEX(GWP!$C$2:$C$13,MATCH(EPS!I2571,GWP!$B$2:$B$13,0))</f>
        <v>0</v>
      </c>
      <c r="L2571" s="5">
        <f t="shared" si="81"/>
        <v>0</v>
      </c>
    </row>
    <row r="2572" spans="1:12" hidden="1" x14ac:dyDescent="0.35">
      <c r="A2572" t="s">
        <v>4202</v>
      </c>
      <c r="B2572" t="s">
        <v>5</v>
      </c>
      <c r="C2572" t="s">
        <v>1733</v>
      </c>
      <c r="D2572" t="s">
        <v>6936</v>
      </c>
      <c r="E2572" t="s">
        <v>1706</v>
      </c>
      <c r="H2572" t="str">
        <f>INDEX('Vensim Variables'!$B:$B,MATCH(EPS!$B2572,'Vensim Variables'!$A:$A,0))</f>
        <v>g pollutant</v>
      </c>
      <c r="I2572" t="str">
        <f t="shared" si="80"/>
        <v>CO</v>
      </c>
      <c r="J2572">
        <f>INDEX(NoSettings!$C:$C,MATCH(EPS!$A2572,NoSettings!$A:$A,0))</f>
        <v>0</v>
      </c>
      <c r="K2572">
        <f>INDEX(GWP!$C$2:$C$13,MATCH(EPS!I2572,GWP!$B$2:$B$13,0))</f>
        <v>0</v>
      </c>
      <c r="L2572" s="5">
        <f t="shared" si="81"/>
        <v>0</v>
      </c>
    </row>
    <row r="2573" spans="1:12" hidden="1" x14ac:dyDescent="0.35">
      <c r="A2573" t="s">
        <v>4203</v>
      </c>
      <c r="B2573" t="s">
        <v>5</v>
      </c>
      <c r="C2573" t="s">
        <v>1733</v>
      </c>
      <c r="D2573" t="s">
        <v>6936</v>
      </c>
      <c r="E2573" t="s">
        <v>1707</v>
      </c>
      <c r="H2573" t="str">
        <f>INDEX('Vensim Variables'!$B:$B,MATCH(EPS!$B2573,'Vensim Variables'!$A:$A,0))</f>
        <v>g pollutant</v>
      </c>
      <c r="I2573" t="str">
        <f t="shared" si="80"/>
        <v>NOx</v>
      </c>
      <c r="J2573">
        <f>INDEX(NoSettings!$C:$C,MATCH(EPS!$A2573,NoSettings!$A:$A,0))</f>
        <v>0</v>
      </c>
      <c r="K2573">
        <f>INDEX(GWP!$C$2:$C$13,MATCH(EPS!I2573,GWP!$B$2:$B$13,0))</f>
        <v>0</v>
      </c>
      <c r="L2573" s="5">
        <f t="shared" si="81"/>
        <v>0</v>
      </c>
    </row>
    <row r="2574" spans="1:12" hidden="1" x14ac:dyDescent="0.35">
      <c r="A2574" t="s">
        <v>4204</v>
      </c>
      <c r="B2574" t="s">
        <v>5</v>
      </c>
      <c r="C2574" t="s">
        <v>1733</v>
      </c>
      <c r="D2574" t="s">
        <v>6936</v>
      </c>
      <c r="E2574" t="s">
        <v>1708</v>
      </c>
      <c r="H2574" t="str">
        <f>INDEX('Vensim Variables'!$B:$B,MATCH(EPS!$B2574,'Vensim Variables'!$A:$A,0))</f>
        <v>g pollutant</v>
      </c>
      <c r="I2574" t="str">
        <f t="shared" si="80"/>
        <v>PM10</v>
      </c>
      <c r="J2574">
        <f>INDEX(NoSettings!$C:$C,MATCH(EPS!$A2574,NoSettings!$A:$A,0))</f>
        <v>0</v>
      </c>
      <c r="K2574">
        <f>INDEX(GWP!$C$2:$C$13,MATCH(EPS!I2574,GWP!$B$2:$B$13,0))</f>
        <v>0</v>
      </c>
      <c r="L2574" s="5">
        <f t="shared" si="81"/>
        <v>0</v>
      </c>
    </row>
    <row r="2575" spans="1:12" hidden="1" x14ac:dyDescent="0.35">
      <c r="A2575" t="s">
        <v>4205</v>
      </c>
      <c r="B2575" t="s">
        <v>5</v>
      </c>
      <c r="C2575" t="s">
        <v>1733</v>
      </c>
      <c r="D2575" t="s">
        <v>6936</v>
      </c>
      <c r="E2575" t="s">
        <v>1709</v>
      </c>
      <c r="H2575" t="str">
        <f>INDEX('Vensim Variables'!$B:$B,MATCH(EPS!$B2575,'Vensim Variables'!$A:$A,0))</f>
        <v>g pollutant</v>
      </c>
      <c r="I2575" t="str">
        <f t="shared" si="80"/>
        <v>PM25</v>
      </c>
      <c r="J2575">
        <f>INDEX(NoSettings!$C:$C,MATCH(EPS!$A2575,NoSettings!$A:$A,0))</f>
        <v>0</v>
      </c>
      <c r="K2575">
        <f>INDEX(GWP!$C$2:$C$13,MATCH(EPS!I2575,GWP!$B$2:$B$13,0))</f>
        <v>0</v>
      </c>
      <c r="L2575" s="5">
        <f t="shared" si="81"/>
        <v>0</v>
      </c>
    </row>
    <row r="2576" spans="1:12" hidden="1" x14ac:dyDescent="0.35">
      <c r="A2576" t="s">
        <v>4206</v>
      </c>
      <c r="B2576" t="s">
        <v>5</v>
      </c>
      <c r="C2576" t="s">
        <v>1733</v>
      </c>
      <c r="D2576" t="s">
        <v>6936</v>
      </c>
      <c r="E2576" t="s">
        <v>1710</v>
      </c>
      <c r="H2576" t="str">
        <f>INDEX('Vensim Variables'!$B:$B,MATCH(EPS!$B2576,'Vensim Variables'!$A:$A,0))</f>
        <v>g pollutant</v>
      </c>
      <c r="I2576" t="str">
        <f t="shared" si="80"/>
        <v>SOx</v>
      </c>
      <c r="J2576">
        <f>INDEX(NoSettings!$C:$C,MATCH(EPS!$A2576,NoSettings!$A:$A,0))</f>
        <v>0</v>
      </c>
      <c r="K2576">
        <f>INDEX(GWP!$C$2:$C$13,MATCH(EPS!I2576,GWP!$B$2:$B$13,0))</f>
        <v>0</v>
      </c>
      <c r="L2576" s="5">
        <f t="shared" si="81"/>
        <v>0</v>
      </c>
    </row>
    <row r="2577" spans="1:12" hidden="1" x14ac:dyDescent="0.35">
      <c r="A2577" t="s">
        <v>4207</v>
      </c>
      <c r="B2577" t="s">
        <v>5</v>
      </c>
      <c r="C2577" t="s">
        <v>1733</v>
      </c>
      <c r="D2577" t="s">
        <v>6936</v>
      </c>
      <c r="E2577" t="s">
        <v>1711</v>
      </c>
      <c r="H2577" t="str">
        <f>INDEX('Vensim Variables'!$B:$B,MATCH(EPS!$B2577,'Vensim Variables'!$A:$A,0))</f>
        <v>g pollutant</v>
      </c>
      <c r="I2577" t="str">
        <f t="shared" si="80"/>
        <v>BC</v>
      </c>
      <c r="J2577">
        <f>INDEX(NoSettings!$C:$C,MATCH(EPS!$A2577,NoSettings!$A:$A,0))</f>
        <v>0</v>
      </c>
      <c r="K2577">
        <f>INDEX(GWP!$C$2:$C$13,MATCH(EPS!I2577,GWP!$B$2:$B$13,0))</f>
        <v>0</v>
      </c>
      <c r="L2577" s="5">
        <f t="shared" si="81"/>
        <v>0</v>
      </c>
    </row>
    <row r="2578" spans="1:12" hidden="1" x14ac:dyDescent="0.35">
      <c r="A2578" t="s">
        <v>4208</v>
      </c>
      <c r="B2578" t="s">
        <v>5</v>
      </c>
      <c r="C2578" t="s">
        <v>1733</v>
      </c>
      <c r="D2578" t="s">
        <v>6936</v>
      </c>
      <c r="E2578" t="s">
        <v>1712</v>
      </c>
      <c r="H2578" t="str">
        <f>INDEX('Vensim Variables'!$B:$B,MATCH(EPS!$B2578,'Vensim Variables'!$A:$A,0))</f>
        <v>g pollutant</v>
      </c>
      <c r="I2578" t="str">
        <f t="shared" si="80"/>
        <v>OC</v>
      </c>
      <c r="J2578">
        <f>INDEX(NoSettings!$C:$C,MATCH(EPS!$A2578,NoSettings!$A:$A,0))</f>
        <v>0</v>
      </c>
      <c r="K2578">
        <f>INDEX(GWP!$C$2:$C$13,MATCH(EPS!I2578,GWP!$B$2:$B$13,0))</f>
        <v>0</v>
      </c>
      <c r="L2578" s="5">
        <f t="shared" si="81"/>
        <v>0</v>
      </c>
    </row>
    <row r="2579" spans="1:12" hidden="1" x14ac:dyDescent="0.35">
      <c r="A2579" t="s">
        <v>4209</v>
      </c>
      <c r="B2579" t="s">
        <v>5</v>
      </c>
      <c r="C2579" t="s">
        <v>1733</v>
      </c>
      <c r="D2579" t="s">
        <v>6936</v>
      </c>
      <c r="E2579" t="s">
        <v>1713</v>
      </c>
      <c r="H2579" t="str">
        <f>INDEX('Vensim Variables'!$B:$B,MATCH(EPS!$B2579,'Vensim Variables'!$A:$A,0))</f>
        <v>g pollutant</v>
      </c>
      <c r="I2579" t="str">
        <f t="shared" si="80"/>
        <v>CH4</v>
      </c>
      <c r="J2579">
        <f>INDEX(NoSettings!$C:$C,MATCH(EPS!$A2579,NoSettings!$A:$A,0))</f>
        <v>0</v>
      </c>
      <c r="K2579">
        <f>INDEX(GWP!$C$2:$C$13,MATCH(EPS!I2579,GWP!$B$2:$B$13,0))</f>
        <v>25</v>
      </c>
      <c r="L2579" s="5">
        <f t="shared" si="81"/>
        <v>0</v>
      </c>
    </row>
    <row r="2580" spans="1:12" hidden="1" x14ac:dyDescent="0.35">
      <c r="A2580" t="s">
        <v>4210</v>
      </c>
      <c r="B2580" t="s">
        <v>5</v>
      </c>
      <c r="C2580" t="s">
        <v>1733</v>
      </c>
      <c r="D2580" t="s">
        <v>6936</v>
      </c>
      <c r="E2580" t="s">
        <v>1714</v>
      </c>
      <c r="H2580" t="str">
        <f>INDEX('Vensim Variables'!$B:$B,MATCH(EPS!$B2580,'Vensim Variables'!$A:$A,0))</f>
        <v>g pollutant</v>
      </c>
      <c r="I2580" t="str">
        <f t="shared" si="80"/>
        <v>N2O</v>
      </c>
      <c r="J2580">
        <f>INDEX(NoSettings!$C:$C,MATCH(EPS!$A2580,NoSettings!$A:$A,0))</f>
        <v>0</v>
      </c>
      <c r="K2580">
        <f>INDEX(GWP!$C$2:$C$13,MATCH(EPS!I2580,GWP!$B$2:$B$13,0))</f>
        <v>298</v>
      </c>
      <c r="L2580" s="5">
        <f t="shared" si="81"/>
        <v>0</v>
      </c>
    </row>
    <row r="2581" spans="1:12" hidden="1" x14ac:dyDescent="0.35">
      <c r="A2581" t="s">
        <v>4211</v>
      </c>
      <c r="B2581" t="s">
        <v>5</v>
      </c>
      <c r="C2581" t="s">
        <v>1733</v>
      </c>
      <c r="D2581" t="s">
        <v>6936</v>
      </c>
      <c r="E2581" t="s">
        <v>1715</v>
      </c>
      <c r="H2581" t="str">
        <f>INDEX('Vensim Variables'!$B:$B,MATCH(EPS!$B2581,'Vensim Variables'!$A:$A,0))</f>
        <v>g pollutant</v>
      </c>
      <c r="I2581" t="str">
        <f t="shared" si="80"/>
        <v>F gases</v>
      </c>
      <c r="J2581">
        <f>INDEX(NoSettings!$C:$C,MATCH(EPS!$A2581,NoSettings!$A:$A,0))</f>
        <v>0</v>
      </c>
      <c r="K2581">
        <f>INDEX(GWP!$C$2:$C$13,MATCH(EPS!I2581,GWP!$B$2:$B$13,0))</f>
        <v>1</v>
      </c>
      <c r="L2581" s="5">
        <f t="shared" si="81"/>
        <v>0</v>
      </c>
    </row>
    <row r="2582" spans="1:12" hidden="1" x14ac:dyDescent="0.35">
      <c r="A2582" t="s">
        <v>4212</v>
      </c>
      <c r="B2582" t="s">
        <v>5</v>
      </c>
      <c r="C2582" t="s">
        <v>1734</v>
      </c>
      <c r="D2582" t="s">
        <v>6912</v>
      </c>
      <c r="E2582" t="s">
        <v>1702</v>
      </c>
      <c r="H2582" t="str">
        <f>INDEX('Vensim Variables'!$B:$B,MATCH(EPS!$B2582,'Vensim Variables'!$A:$A,0))</f>
        <v>g pollutant</v>
      </c>
      <c r="I2582" t="str">
        <f t="shared" si="80"/>
        <v>CO2</v>
      </c>
      <c r="J2582">
        <f>INDEX(NoSettings!$C:$C,MATCH(EPS!$A2582,NoSettings!$A:$A,0))</f>
        <v>4858990000000</v>
      </c>
      <c r="K2582">
        <f>INDEX(GWP!$C$2:$C$13,MATCH(EPS!I2582,GWP!$B$2:$B$13,0))</f>
        <v>1</v>
      </c>
      <c r="L2582" s="5">
        <f t="shared" si="81"/>
        <v>4.8589900000000004</v>
      </c>
    </row>
    <row r="2583" spans="1:12" hidden="1" x14ac:dyDescent="0.35">
      <c r="A2583" t="s">
        <v>4213</v>
      </c>
      <c r="B2583" t="s">
        <v>5</v>
      </c>
      <c r="C2583" t="s">
        <v>1734</v>
      </c>
      <c r="D2583" t="s">
        <v>6912</v>
      </c>
      <c r="E2583" t="s">
        <v>1705</v>
      </c>
      <c r="H2583" t="str">
        <f>INDEX('Vensim Variables'!$B:$B,MATCH(EPS!$B2583,'Vensim Variables'!$A:$A,0))</f>
        <v>g pollutant</v>
      </c>
      <c r="I2583" t="str">
        <f t="shared" si="80"/>
        <v>VOC</v>
      </c>
      <c r="J2583">
        <f>INDEX(NoSettings!$C:$C,MATCH(EPS!$A2583,NoSettings!$A:$A,0))</f>
        <v>552932000</v>
      </c>
      <c r="K2583">
        <f>INDEX(GWP!$C$2:$C$13,MATCH(EPS!I2583,GWP!$B$2:$B$13,0))</f>
        <v>0</v>
      </c>
      <c r="L2583" s="5">
        <f t="shared" si="81"/>
        <v>0</v>
      </c>
    </row>
    <row r="2584" spans="1:12" hidden="1" x14ac:dyDescent="0.35">
      <c r="A2584" t="s">
        <v>4214</v>
      </c>
      <c r="B2584" t="s">
        <v>5</v>
      </c>
      <c r="C2584" t="s">
        <v>1734</v>
      </c>
      <c r="D2584" t="s">
        <v>6912</v>
      </c>
      <c r="E2584" t="s">
        <v>1706</v>
      </c>
      <c r="H2584" t="str">
        <f>INDEX('Vensim Variables'!$B:$B,MATCH(EPS!$B2584,'Vensim Variables'!$A:$A,0))</f>
        <v>g pollutant</v>
      </c>
      <c r="I2584" t="str">
        <f t="shared" si="80"/>
        <v>CO</v>
      </c>
      <c r="J2584">
        <f>INDEX(NoSettings!$C:$C,MATCH(EPS!$A2584,NoSettings!$A:$A,0))</f>
        <v>2951750000</v>
      </c>
      <c r="K2584">
        <f>INDEX(GWP!$C$2:$C$13,MATCH(EPS!I2584,GWP!$B$2:$B$13,0))</f>
        <v>0</v>
      </c>
      <c r="L2584" s="5">
        <f t="shared" si="81"/>
        <v>0</v>
      </c>
    </row>
    <row r="2585" spans="1:12" hidden="1" x14ac:dyDescent="0.35">
      <c r="A2585" t="s">
        <v>4215</v>
      </c>
      <c r="B2585" t="s">
        <v>5</v>
      </c>
      <c r="C2585" t="s">
        <v>1734</v>
      </c>
      <c r="D2585" t="s">
        <v>6912</v>
      </c>
      <c r="E2585" t="s">
        <v>1707</v>
      </c>
      <c r="H2585" t="str">
        <f>INDEX('Vensim Variables'!$B:$B,MATCH(EPS!$B2585,'Vensim Variables'!$A:$A,0))</f>
        <v>g pollutant</v>
      </c>
      <c r="I2585" t="str">
        <f t="shared" si="80"/>
        <v>NOx</v>
      </c>
      <c r="J2585">
        <f>INDEX(NoSettings!$C:$C,MATCH(EPS!$A2585,NoSettings!$A:$A,0))</f>
        <v>5191500000</v>
      </c>
      <c r="K2585">
        <f>INDEX(GWP!$C$2:$C$13,MATCH(EPS!I2585,GWP!$B$2:$B$13,0))</f>
        <v>0</v>
      </c>
      <c r="L2585" s="5">
        <f t="shared" si="81"/>
        <v>0</v>
      </c>
    </row>
    <row r="2586" spans="1:12" hidden="1" x14ac:dyDescent="0.35">
      <c r="A2586" t="s">
        <v>4216</v>
      </c>
      <c r="B2586" t="s">
        <v>5</v>
      </c>
      <c r="C2586" t="s">
        <v>1734</v>
      </c>
      <c r="D2586" t="s">
        <v>6912</v>
      </c>
      <c r="E2586" t="s">
        <v>1708</v>
      </c>
      <c r="H2586" t="str">
        <f>INDEX('Vensim Variables'!$B:$B,MATCH(EPS!$B2586,'Vensim Variables'!$A:$A,0))</f>
        <v>g pollutant</v>
      </c>
      <c r="I2586" t="str">
        <f t="shared" si="80"/>
        <v>PM10</v>
      </c>
      <c r="J2586">
        <f>INDEX(NoSettings!$C:$C,MATCH(EPS!$A2586,NoSettings!$A:$A,0))</f>
        <v>204579000</v>
      </c>
      <c r="K2586">
        <f>INDEX(GWP!$C$2:$C$13,MATCH(EPS!I2586,GWP!$B$2:$B$13,0))</f>
        <v>0</v>
      </c>
      <c r="L2586" s="5">
        <f t="shared" si="81"/>
        <v>0</v>
      </c>
    </row>
    <row r="2587" spans="1:12" hidden="1" x14ac:dyDescent="0.35">
      <c r="A2587" t="s">
        <v>4217</v>
      </c>
      <c r="B2587" t="s">
        <v>5</v>
      </c>
      <c r="C2587" t="s">
        <v>1734</v>
      </c>
      <c r="D2587" t="s">
        <v>6912</v>
      </c>
      <c r="E2587" t="s">
        <v>1709</v>
      </c>
      <c r="H2587" t="str">
        <f>INDEX('Vensim Variables'!$B:$B,MATCH(EPS!$B2587,'Vensim Variables'!$A:$A,0))</f>
        <v>g pollutant</v>
      </c>
      <c r="I2587" t="str">
        <f t="shared" si="80"/>
        <v>PM25</v>
      </c>
      <c r="J2587">
        <f>INDEX(NoSettings!$C:$C,MATCH(EPS!$A2587,NoSettings!$A:$A,0))</f>
        <v>192766000</v>
      </c>
      <c r="K2587">
        <f>INDEX(GWP!$C$2:$C$13,MATCH(EPS!I2587,GWP!$B$2:$B$13,0))</f>
        <v>0</v>
      </c>
      <c r="L2587" s="5">
        <f t="shared" si="81"/>
        <v>0</v>
      </c>
    </row>
    <row r="2588" spans="1:12" hidden="1" x14ac:dyDescent="0.35">
      <c r="A2588" t="s">
        <v>4218</v>
      </c>
      <c r="B2588" t="s">
        <v>5</v>
      </c>
      <c r="C2588" t="s">
        <v>1734</v>
      </c>
      <c r="D2588" t="s">
        <v>6912</v>
      </c>
      <c r="E2588" t="s">
        <v>1710</v>
      </c>
      <c r="H2588" t="str">
        <f>INDEX('Vensim Variables'!$B:$B,MATCH(EPS!$B2588,'Vensim Variables'!$A:$A,0))</f>
        <v>g pollutant</v>
      </c>
      <c r="I2588" t="str">
        <f t="shared" si="80"/>
        <v>SOx</v>
      </c>
      <c r="J2588">
        <f>INDEX(NoSettings!$C:$C,MATCH(EPS!$A2588,NoSettings!$A:$A,0))</f>
        <v>137272000</v>
      </c>
      <c r="K2588">
        <f>INDEX(GWP!$C$2:$C$13,MATCH(EPS!I2588,GWP!$B$2:$B$13,0))</f>
        <v>0</v>
      </c>
      <c r="L2588" s="5">
        <f t="shared" si="81"/>
        <v>0</v>
      </c>
    </row>
    <row r="2589" spans="1:12" hidden="1" x14ac:dyDescent="0.35">
      <c r="A2589" t="s">
        <v>4219</v>
      </c>
      <c r="B2589" t="s">
        <v>5</v>
      </c>
      <c r="C2589" t="s">
        <v>1734</v>
      </c>
      <c r="D2589" t="s">
        <v>6912</v>
      </c>
      <c r="E2589" t="s">
        <v>1711</v>
      </c>
      <c r="H2589" t="str">
        <f>INDEX('Vensim Variables'!$B:$B,MATCH(EPS!$B2589,'Vensim Variables'!$A:$A,0))</f>
        <v>g pollutant</v>
      </c>
      <c r="I2589" t="str">
        <f t="shared" si="80"/>
        <v>BC</v>
      </c>
      <c r="J2589">
        <f>INDEX(NoSettings!$C:$C,MATCH(EPS!$A2589,NoSettings!$A:$A,0))</f>
        <v>12820600</v>
      </c>
      <c r="K2589">
        <f>INDEX(GWP!$C$2:$C$13,MATCH(EPS!I2589,GWP!$B$2:$B$13,0))</f>
        <v>0</v>
      </c>
      <c r="L2589" s="5">
        <f t="shared" si="81"/>
        <v>0</v>
      </c>
    </row>
    <row r="2590" spans="1:12" hidden="1" x14ac:dyDescent="0.35">
      <c r="A2590" t="s">
        <v>4220</v>
      </c>
      <c r="B2590" t="s">
        <v>5</v>
      </c>
      <c r="C2590" t="s">
        <v>1734</v>
      </c>
      <c r="D2590" t="s">
        <v>6912</v>
      </c>
      <c r="E2590" t="s">
        <v>1712</v>
      </c>
      <c r="H2590" t="str">
        <f>INDEX('Vensim Variables'!$B:$B,MATCH(EPS!$B2590,'Vensim Variables'!$A:$A,0))</f>
        <v>g pollutant</v>
      </c>
      <c r="I2590" t="str">
        <f t="shared" si="80"/>
        <v>OC</v>
      </c>
      <c r="J2590">
        <f>INDEX(NoSettings!$C:$C,MATCH(EPS!$A2590,NoSettings!$A:$A,0))</f>
        <v>86080900</v>
      </c>
      <c r="K2590">
        <f>INDEX(GWP!$C$2:$C$13,MATCH(EPS!I2590,GWP!$B$2:$B$13,0))</f>
        <v>0</v>
      </c>
      <c r="L2590" s="5">
        <f t="shared" si="81"/>
        <v>0</v>
      </c>
    </row>
    <row r="2591" spans="1:12" hidden="1" x14ac:dyDescent="0.35">
      <c r="A2591" t="s">
        <v>4221</v>
      </c>
      <c r="B2591" t="s">
        <v>5</v>
      </c>
      <c r="C2591" t="s">
        <v>1734</v>
      </c>
      <c r="D2591" t="s">
        <v>6912</v>
      </c>
      <c r="E2591" t="s">
        <v>1713</v>
      </c>
      <c r="H2591" t="str">
        <f>INDEX('Vensim Variables'!$B:$B,MATCH(EPS!$B2591,'Vensim Variables'!$A:$A,0))</f>
        <v>g pollutant</v>
      </c>
      <c r="I2591" t="str">
        <f t="shared" si="80"/>
        <v>CH4</v>
      </c>
      <c r="J2591">
        <f>INDEX(NoSettings!$C:$C,MATCH(EPS!$A2591,NoSettings!$A:$A,0))</f>
        <v>91575400</v>
      </c>
      <c r="K2591">
        <f>INDEX(GWP!$C$2:$C$13,MATCH(EPS!I2591,GWP!$B$2:$B$13,0))</f>
        <v>25</v>
      </c>
      <c r="L2591" s="5">
        <f t="shared" si="81"/>
        <v>2.2893850000000001E-3</v>
      </c>
    </row>
    <row r="2592" spans="1:12" hidden="1" x14ac:dyDescent="0.35">
      <c r="A2592" t="s">
        <v>4222</v>
      </c>
      <c r="B2592" t="s">
        <v>5</v>
      </c>
      <c r="C2592" t="s">
        <v>1734</v>
      </c>
      <c r="D2592" t="s">
        <v>6912</v>
      </c>
      <c r="E2592" t="s">
        <v>1714</v>
      </c>
      <c r="H2592" t="str">
        <f>INDEX('Vensim Variables'!$B:$B,MATCH(EPS!$B2592,'Vensim Variables'!$A:$A,0))</f>
        <v>g pollutant</v>
      </c>
      <c r="I2592" t="str">
        <f t="shared" si="80"/>
        <v>N2O</v>
      </c>
      <c r="J2592">
        <f>INDEX(NoSettings!$C:$C,MATCH(EPS!$A2592,NoSettings!$A:$A,0))</f>
        <v>9157540</v>
      </c>
      <c r="K2592">
        <f>INDEX(GWP!$C$2:$C$13,MATCH(EPS!I2592,GWP!$B$2:$B$13,0))</f>
        <v>298</v>
      </c>
      <c r="L2592" s="5">
        <f t="shared" si="81"/>
        <v>2.7289469200000001E-3</v>
      </c>
    </row>
    <row r="2593" spans="1:12" hidden="1" x14ac:dyDescent="0.35">
      <c r="A2593" t="s">
        <v>4223</v>
      </c>
      <c r="B2593" t="s">
        <v>5</v>
      </c>
      <c r="C2593" t="s">
        <v>1734</v>
      </c>
      <c r="D2593" t="s">
        <v>6912</v>
      </c>
      <c r="E2593" t="s">
        <v>1715</v>
      </c>
      <c r="H2593" t="str">
        <f>INDEX('Vensim Variables'!$B:$B,MATCH(EPS!$B2593,'Vensim Variables'!$A:$A,0))</f>
        <v>g pollutant</v>
      </c>
      <c r="I2593" t="str">
        <f t="shared" si="80"/>
        <v>F gases</v>
      </c>
      <c r="J2593">
        <f>INDEX(NoSettings!$C:$C,MATCH(EPS!$A2593,NoSettings!$A:$A,0))</f>
        <v>0</v>
      </c>
      <c r="K2593">
        <f>INDEX(GWP!$C$2:$C$13,MATCH(EPS!I2593,GWP!$B$2:$B$13,0))</f>
        <v>1</v>
      </c>
      <c r="L2593" s="5">
        <f t="shared" si="81"/>
        <v>0</v>
      </c>
    </row>
    <row r="2594" spans="1:12" hidden="1" x14ac:dyDescent="0.35">
      <c r="A2594" t="s">
        <v>4224</v>
      </c>
      <c r="B2594" t="s">
        <v>5</v>
      </c>
      <c r="C2594" t="s">
        <v>1734</v>
      </c>
      <c r="D2594" t="s">
        <v>6913</v>
      </c>
      <c r="E2594" t="s">
        <v>1702</v>
      </c>
      <c r="H2594" t="str">
        <f>INDEX('Vensim Variables'!$B:$B,MATCH(EPS!$B2594,'Vensim Variables'!$A:$A,0))</f>
        <v>g pollutant</v>
      </c>
      <c r="I2594" t="str">
        <f t="shared" si="80"/>
        <v>CO2</v>
      </c>
      <c r="J2594">
        <f>INDEX(NoSettings!$C:$C,MATCH(EPS!$A2594,NoSettings!$A:$A,0))</f>
        <v>6425620000000</v>
      </c>
      <c r="K2594">
        <f>INDEX(GWP!$C$2:$C$13,MATCH(EPS!I2594,GWP!$B$2:$B$13,0))</f>
        <v>1</v>
      </c>
      <c r="L2594" s="5">
        <f t="shared" si="81"/>
        <v>6.4256200000000003</v>
      </c>
    </row>
    <row r="2595" spans="1:12" hidden="1" x14ac:dyDescent="0.35">
      <c r="A2595" t="s">
        <v>4225</v>
      </c>
      <c r="B2595" t="s">
        <v>5</v>
      </c>
      <c r="C2595" t="s">
        <v>1734</v>
      </c>
      <c r="D2595" t="s">
        <v>6913</v>
      </c>
      <c r="E2595" t="s">
        <v>1705</v>
      </c>
      <c r="H2595" t="str">
        <f>INDEX('Vensim Variables'!$B:$B,MATCH(EPS!$B2595,'Vensim Variables'!$A:$A,0))</f>
        <v>g pollutant</v>
      </c>
      <c r="I2595" t="str">
        <f t="shared" si="80"/>
        <v>VOC</v>
      </c>
      <c r="J2595">
        <f>INDEX(NoSettings!$C:$C,MATCH(EPS!$A2595,NoSettings!$A:$A,0))</f>
        <v>731208000</v>
      </c>
      <c r="K2595">
        <f>INDEX(GWP!$C$2:$C$13,MATCH(EPS!I2595,GWP!$B$2:$B$13,0))</f>
        <v>0</v>
      </c>
      <c r="L2595" s="5">
        <f t="shared" si="81"/>
        <v>0</v>
      </c>
    </row>
    <row r="2596" spans="1:12" hidden="1" x14ac:dyDescent="0.35">
      <c r="A2596" t="s">
        <v>4226</v>
      </c>
      <c r="B2596" t="s">
        <v>5</v>
      </c>
      <c r="C2596" t="s">
        <v>1734</v>
      </c>
      <c r="D2596" t="s">
        <v>6913</v>
      </c>
      <c r="E2596" t="s">
        <v>1706</v>
      </c>
      <c r="H2596" t="str">
        <f>INDEX('Vensim Variables'!$B:$B,MATCH(EPS!$B2596,'Vensim Variables'!$A:$A,0))</f>
        <v>g pollutant</v>
      </c>
      <c r="I2596" t="str">
        <f t="shared" si="80"/>
        <v>CO</v>
      </c>
      <c r="J2596">
        <f>INDEX(NoSettings!$C:$C,MATCH(EPS!$A2596,NoSettings!$A:$A,0))</f>
        <v>3903450000</v>
      </c>
      <c r="K2596">
        <f>INDEX(GWP!$C$2:$C$13,MATCH(EPS!I2596,GWP!$B$2:$B$13,0))</f>
        <v>0</v>
      </c>
      <c r="L2596" s="5">
        <f t="shared" si="81"/>
        <v>0</v>
      </c>
    </row>
    <row r="2597" spans="1:12" hidden="1" x14ac:dyDescent="0.35">
      <c r="A2597" t="s">
        <v>4227</v>
      </c>
      <c r="B2597" t="s">
        <v>5</v>
      </c>
      <c r="C2597" t="s">
        <v>1734</v>
      </c>
      <c r="D2597" t="s">
        <v>6913</v>
      </c>
      <c r="E2597" t="s">
        <v>1707</v>
      </c>
      <c r="H2597" t="str">
        <f>INDEX('Vensim Variables'!$B:$B,MATCH(EPS!$B2597,'Vensim Variables'!$A:$A,0))</f>
        <v>g pollutant</v>
      </c>
      <c r="I2597" t="str">
        <f t="shared" si="80"/>
        <v>NOx</v>
      </c>
      <c r="J2597">
        <f>INDEX(NoSettings!$C:$C,MATCH(EPS!$A2597,NoSettings!$A:$A,0))</f>
        <v>6865340000</v>
      </c>
      <c r="K2597">
        <f>INDEX(GWP!$C$2:$C$13,MATCH(EPS!I2597,GWP!$B$2:$B$13,0))</f>
        <v>0</v>
      </c>
      <c r="L2597" s="5">
        <f t="shared" si="81"/>
        <v>0</v>
      </c>
    </row>
    <row r="2598" spans="1:12" hidden="1" x14ac:dyDescent="0.35">
      <c r="A2598" t="s">
        <v>4228</v>
      </c>
      <c r="B2598" t="s">
        <v>5</v>
      </c>
      <c r="C2598" t="s">
        <v>1734</v>
      </c>
      <c r="D2598" t="s">
        <v>6913</v>
      </c>
      <c r="E2598" t="s">
        <v>1708</v>
      </c>
      <c r="H2598" t="str">
        <f>INDEX('Vensim Variables'!$B:$B,MATCH(EPS!$B2598,'Vensim Variables'!$A:$A,0))</f>
        <v>g pollutant</v>
      </c>
      <c r="I2598" t="str">
        <f t="shared" si="80"/>
        <v>PM10</v>
      </c>
      <c r="J2598">
        <f>INDEX(NoSettings!$C:$C,MATCH(EPS!$A2598,NoSettings!$A:$A,0))</f>
        <v>270540000</v>
      </c>
      <c r="K2598">
        <f>INDEX(GWP!$C$2:$C$13,MATCH(EPS!I2598,GWP!$B$2:$B$13,0))</f>
        <v>0</v>
      </c>
      <c r="L2598" s="5">
        <f t="shared" si="81"/>
        <v>0</v>
      </c>
    </row>
    <row r="2599" spans="1:12" hidden="1" x14ac:dyDescent="0.35">
      <c r="A2599" t="s">
        <v>4229</v>
      </c>
      <c r="B2599" t="s">
        <v>5</v>
      </c>
      <c r="C2599" t="s">
        <v>1734</v>
      </c>
      <c r="D2599" t="s">
        <v>6913</v>
      </c>
      <c r="E2599" t="s">
        <v>1709</v>
      </c>
      <c r="H2599" t="str">
        <f>INDEX('Vensim Variables'!$B:$B,MATCH(EPS!$B2599,'Vensim Variables'!$A:$A,0))</f>
        <v>g pollutant</v>
      </c>
      <c r="I2599" t="str">
        <f t="shared" si="80"/>
        <v>PM25</v>
      </c>
      <c r="J2599">
        <f>INDEX(NoSettings!$C:$C,MATCH(EPS!$A2599,NoSettings!$A:$A,0))</f>
        <v>254918000</v>
      </c>
      <c r="K2599">
        <f>INDEX(GWP!$C$2:$C$13,MATCH(EPS!I2599,GWP!$B$2:$B$13,0))</f>
        <v>0</v>
      </c>
      <c r="L2599" s="5">
        <f t="shared" si="81"/>
        <v>0</v>
      </c>
    </row>
    <row r="2600" spans="1:12" hidden="1" x14ac:dyDescent="0.35">
      <c r="A2600" t="s">
        <v>4230</v>
      </c>
      <c r="B2600" t="s">
        <v>5</v>
      </c>
      <c r="C2600" t="s">
        <v>1734</v>
      </c>
      <c r="D2600" t="s">
        <v>6913</v>
      </c>
      <c r="E2600" t="s">
        <v>1710</v>
      </c>
      <c r="H2600" t="str">
        <f>INDEX('Vensim Variables'!$B:$B,MATCH(EPS!$B2600,'Vensim Variables'!$A:$A,0))</f>
        <v>g pollutant</v>
      </c>
      <c r="I2600" t="str">
        <f t="shared" si="80"/>
        <v>SOx</v>
      </c>
      <c r="J2600">
        <f>INDEX(NoSettings!$C:$C,MATCH(EPS!$A2600,NoSettings!$A:$A,0))</f>
        <v>181530000</v>
      </c>
      <c r="K2600">
        <f>INDEX(GWP!$C$2:$C$13,MATCH(EPS!I2600,GWP!$B$2:$B$13,0))</f>
        <v>0</v>
      </c>
      <c r="L2600" s="5">
        <f t="shared" si="81"/>
        <v>0</v>
      </c>
    </row>
    <row r="2601" spans="1:12" hidden="1" x14ac:dyDescent="0.35">
      <c r="A2601" t="s">
        <v>4231</v>
      </c>
      <c r="B2601" t="s">
        <v>5</v>
      </c>
      <c r="C2601" t="s">
        <v>1734</v>
      </c>
      <c r="D2601" t="s">
        <v>6913</v>
      </c>
      <c r="E2601" t="s">
        <v>1711</v>
      </c>
      <c r="H2601" t="str">
        <f>INDEX('Vensim Variables'!$B:$B,MATCH(EPS!$B2601,'Vensim Variables'!$A:$A,0))</f>
        <v>g pollutant</v>
      </c>
      <c r="I2601" t="str">
        <f t="shared" si="80"/>
        <v>BC</v>
      </c>
      <c r="J2601">
        <f>INDEX(NoSettings!$C:$C,MATCH(EPS!$A2601,NoSettings!$A:$A,0))</f>
        <v>16954100</v>
      </c>
      <c r="K2601">
        <f>INDEX(GWP!$C$2:$C$13,MATCH(EPS!I2601,GWP!$B$2:$B$13,0))</f>
        <v>0</v>
      </c>
      <c r="L2601" s="5">
        <f t="shared" si="81"/>
        <v>0</v>
      </c>
    </row>
    <row r="2602" spans="1:12" hidden="1" x14ac:dyDescent="0.35">
      <c r="A2602" t="s">
        <v>4232</v>
      </c>
      <c r="B2602" t="s">
        <v>5</v>
      </c>
      <c r="C2602" t="s">
        <v>1734</v>
      </c>
      <c r="D2602" t="s">
        <v>6913</v>
      </c>
      <c r="E2602" t="s">
        <v>1712</v>
      </c>
      <c r="H2602" t="str">
        <f>INDEX('Vensim Variables'!$B:$B,MATCH(EPS!$B2602,'Vensim Variables'!$A:$A,0))</f>
        <v>g pollutant</v>
      </c>
      <c r="I2602" t="str">
        <f t="shared" si="80"/>
        <v>OC</v>
      </c>
      <c r="J2602">
        <f>INDEX(NoSettings!$C:$C,MATCH(EPS!$A2602,NoSettings!$A:$A,0))</f>
        <v>113835000</v>
      </c>
      <c r="K2602">
        <f>INDEX(GWP!$C$2:$C$13,MATCH(EPS!I2602,GWP!$B$2:$B$13,0))</f>
        <v>0</v>
      </c>
      <c r="L2602" s="5">
        <f t="shared" si="81"/>
        <v>0</v>
      </c>
    </row>
    <row r="2603" spans="1:12" hidden="1" x14ac:dyDescent="0.35">
      <c r="A2603" t="s">
        <v>4233</v>
      </c>
      <c r="B2603" t="s">
        <v>5</v>
      </c>
      <c r="C2603" t="s">
        <v>1734</v>
      </c>
      <c r="D2603" t="s">
        <v>6913</v>
      </c>
      <c r="E2603" t="s">
        <v>1713</v>
      </c>
      <c r="H2603" t="str">
        <f>INDEX('Vensim Variables'!$B:$B,MATCH(EPS!$B2603,'Vensim Variables'!$A:$A,0))</f>
        <v>g pollutant</v>
      </c>
      <c r="I2603" t="str">
        <f t="shared" si="80"/>
        <v>CH4</v>
      </c>
      <c r="J2603">
        <f>INDEX(NoSettings!$C:$C,MATCH(EPS!$A2603,NoSettings!$A:$A,0))</f>
        <v>121101000</v>
      </c>
      <c r="K2603">
        <f>INDEX(GWP!$C$2:$C$13,MATCH(EPS!I2603,GWP!$B$2:$B$13,0))</f>
        <v>25</v>
      </c>
      <c r="L2603" s="5">
        <f t="shared" si="81"/>
        <v>3.0275250000000001E-3</v>
      </c>
    </row>
    <row r="2604" spans="1:12" hidden="1" x14ac:dyDescent="0.35">
      <c r="A2604" t="s">
        <v>4234</v>
      </c>
      <c r="B2604" t="s">
        <v>5</v>
      </c>
      <c r="C2604" t="s">
        <v>1734</v>
      </c>
      <c r="D2604" t="s">
        <v>6913</v>
      </c>
      <c r="E2604" t="s">
        <v>1714</v>
      </c>
      <c r="H2604" t="str">
        <f>INDEX('Vensim Variables'!$B:$B,MATCH(EPS!$B2604,'Vensim Variables'!$A:$A,0))</f>
        <v>g pollutant</v>
      </c>
      <c r="I2604" t="str">
        <f t="shared" si="80"/>
        <v>N2O</v>
      </c>
      <c r="J2604">
        <f>INDEX(NoSettings!$C:$C,MATCH(EPS!$A2604,NoSettings!$A:$A,0))</f>
        <v>12110100</v>
      </c>
      <c r="K2604">
        <f>INDEX(GWP!$C$2:$C$13,MATCH(EPS!I2604,GWP!$B$2:$B$13,0))</f>
        <v>298</v>
      </c>
      <c r="L2604" s="5">
        <f t="shared" si="81"/>
        <v>3.6088098E-3</v>
      </c>
    </row>
    <row r="2605" spans="1:12" hidden="1" x14ac:dyDescent="0.35">
      <c r="A2605" t="s">
        <v>4235</v>
      </c>
      <c r="B2605" t="s">
        <v>5</v>
      </c>
      <c r="C2605" t="s">
        <v>1734</v>
      </c>
      <c r="D2605" t="s">
        <v>6913</v>
      </c>
      <c r="E2605" t="s">
        <v>1715</v>
      </c>
      <c r="H2605" t="str">
        <f>INDEX('Vensim Variables'!$B:$B,MATCH(EPS!$B2605,'Vensim Variables'!$A:$A,0))</f>
        <v>g pollutant</v>
      </c>
      <c r="I2605" t="str">
        <f t="shared" si="80"/>
        <v>F gases</v>
      </c>
      <c r="J2605">
        <f>INDEX(NoSettings!$C:$C,MATCH(EPS!$A2605,NoSettings!$A:$A,0))</f>
        <v>0</v>
      </c>
      <c r="K2605">
        <f>INDEX(GWP!$C$2:$C$13,MATCH(EPS!I2605,GWP!$B$2:$B$13,0))</f>
        <v>1</v>
      </c>
      <c r="L2605" s="5">
        <f t="shared" si="81"/>
        <v>0</v>
      </c>
    </row>
    <row r="2606" spans="1:12" hidden="1" x14ac:dyDescent="0.35">
      <c r="A2606" t="s">
        <v>4236</v>
      </c>
      <c r="B2606" t="s">
        <v>5</v>
      </c>
      <c r="C2606" t="s">
        <v>1734</v>
      </c>
      <c r="D2606" t="s">
        <v>6914</v>
      </c>
      <c r="E2606" t="s">
        <v>1702</v>
      </c>
      <c r="H2606" t="str">
        <f>INDEX('Vensim Variables'!$B:$B,MATCH(EPS!$B2606,'Vensim Variables'!$A:$A,0))</f>
        <v>g pollutant</v>
      </c>
      <c r="I2606" t="str">
        <f t="shared" si="80"/>
        <v>CO2</v>
      </c>
      <c r="J2606">
        <f>INDEX(NoSettings!$C:$C,MATCH(EPS!$A2606,NoSettings!$A:$A,0))</f>
        <v>105641000000000</v>
      </c>
      <c r="K2606">
        <f>INDEX(GWP!$C$2:$C$13,MATCH(EPS!I2606,GWP!$B$2:$B$13,0))</f>
        <v>1</v>
      </c>
      <c r="L2606" s="5">
        <f t="shared" si="81"/>
        <v>105.64100000000001</v>
      </c>
    </row>
    <row r="2607" spans="1:12" hidden="1" x14ac:dyDescent="0.35">
      <c r="A2607" t="s">
        <v>4237</v>
      </c>
      <c r="B2607" t="s">
        <v>5</v>
      </c>
      <c r="C2607" t="s">
        <v>1734</v>
      </c>
      <c r="D2607" t="s">
        <v>6914</v>
      </c>
      <c r="E2607" t="s">
        <v>1705</v>
      </c>
      <c r="H2607" t="str">
        <f>INDEX('Vensim Variables'!$B:$B,MATCH(EPS!$B2607,'Vensim Variables'!$A:$A,0))</f>
        <v>g pollutant</v>
      </c>
      <c r="I2607" t="str">
        <f t="shared" si="80"/>
        <v>VOC</v>
      </c>
      <c r="J2607">
        <f>INDEX(NoSettings!$C:$C,MATCH(EPS!$A2607,NoSettings!$A:$A,0))</f>
        <v>12021500000</v>
      </c>
      <c r="K2607">
        <f>INDEX(GWP!$C$2:$C$13,MATCH(EPS!I2607,GWP!$B$2:$B$13,0))</f>
        <v>0</v>
      </c>
      <c r="L2607" s="5">
        <f t="shared" si="81"/>
        <v>0</v>
      </c>
    </row>
    <row r="2608" spans="1:12" hidden="1" x14ac:dyDescent="0.35">
      <c r="A2608" t="s">
        <v>4238</v>
      </c>
      <c r="B2608" t="s">
        <v>5</v>
      </c>
      <c r="C2608" t="s">
        <v>1734</v>
      </c>
      <c r="D2608" t="s">
        <v>6914</v>
      </c>
      <c r="E2608" t="s">
        <v>1706</v>
      </c>
      <c r="H2608" t="str">
        <f>INDEX('Vensim Variables'!$B:$B,MATCH(EPS!$B2608,'Vensim Variables'!$A:$A,0))</f>
        <v>g pollutant</v>
      </c>
      <c r="I2608" t="str">
        <f t="shared" si="80"/>
        <v>CO</v>
      </c>
      <c r="J2608">
        <f>INDEX(NoSettings!$C:$C,MATCH(EPS!$A2608,NoSettings!$A:$A,0))</f>
        <v>64174900000</v>
      </c>
      <c r="K2608">
        <f>INDEX(GWP!$C$2:$C$13,MATCH(EPS!I2608,GWP!$B$2:$B$13,0))</f>
        <v>0</v>
      </c>
      <c r="L2608" s="5">
        <f t="shared" si="81"/>
        <v>0</v>
      </c>
    </row>
    <row r="2609" spans="1:12" hidden="1" x14ac:dyDescent="0.35">
      <c r="A2609" t="s">
        <v>4239</v>
      </c>
      <c r="B2609" t="s">
        <v>5</v>
      </c>
      <c r="C2609" t="s">
        <v>1734</v>
      </c>
      <c r="D2609" t="s">
        <v>6914</v>
      </c>
      <c r="E2609" t="s">
        <v>1707</v>
      </c>
      <c r="H2609" t="str">
        <f>INDEX('Vensim Variables'!$B:$B,MATCH(EPS!$B2609,'Vensim Variables'!$A:$A,0))</f>
        <v>g pollutant</v>
      </c>
      <c r="I2609" t="str">
        <f t="shared" si="80"/>
        <v>NOx</v>
      </c>
      <c r="J2609">
        <f>INDEX(NoSettings!$C:$C,MATCH(EPS!$A2609,NoSettings!$A:$A,0))</f>
        <v>112870000000</v>
      </c>
      <c r="K2609">
        <f>INDEX(GWP!$C$2:$C$13,MATCH(EPS!I2609,GWP!$B$2:$B$13,0))</f>
        <v>0</v>
      </c>
      <c r="L2609" s="5">
        <f t="shared" si="81"/>
        <v>0</v>
      </c>
    </row>
    <row r="2610" spans="1:12" hidden="1" x14ac:dyDescent="0.35">
      <c r="A2610" t="s">
        <v>4240</v>
      </c>
      <c r="B2610" t="s">
        <v>5</v>
      </c>
      <c r="C2610" t="s">
        <v>1734</v>
      </c>
      <c r="D2610" t="s">
        <v>6914</v>
      </c>
      <c r="E2610" t="s">
        <v>1708</v>
      </c>
      <c r="H2610" t="str">
        <f>INDEX('Vensim Variables'!$B:$B,MATCH(EPS!$B2610,'Vensim Variables'!$A:$A,0))</f>
        <v>g pollutant</v>
      </c>
      <c r="I2610" t="str">
        <f t="shared" si="80"/>
        <v>PM10</v>
      </c>
      <c r="J2610">
        <f>INDEX(NoSettings!$C:$C,MATCH(EPS!$A2610,NoSettings!$A:$A,0))</f>
        <v>4447830000</v>
      </c>
      <c r="K2610">
        <f>INDEX(GWP!$C$2:$C$13,MATCH(EPS!I2610,GWP!$B$2:$B$13,0))</f>
        <v>0</v>
      </c>
      <c r="L2610" s="5">
        <f t="shared" si="81"/>
        <v>0</v>
      </c>
    </row>
    <row r="2611" spans="1:12" hidden="1" x14ac:dyDescent="0.35">
      <c r="A2611" t="s">
        <v>4241</v>
      </c>
      <c r="B2611" t="s">
        <v>5</v>
      </c>
      <c r="C2611" t="s">
        <v>1734</v>
      </c>
      <c r="D2611" t="s">
        <v>6914</v>
      </c>
      <c r="E2611" t="s">
        <v>1709</v>
      </c>
      <c r="H2611" t="str">
        <f>INDEX('Vensim Variables'!$B:$B,MATCH(EPS!$B2611,'Vensim Variables'!$A:$A,0))</f>
        <v>g pollutant</v>
      </c>
      <c r="I2611" t="str">
        <f t="shared" si="80"/>
        <v>PM25</v>
      </c>
      <c r="J2611">
        <f>INDEX(NoSettings!$C:$C,MATCH(EPS!$A2611,NoSettings!$A:$A,0))</f>
        <v>4190990000</v>
      </c>
      <c r="K2611">
        <f>INDEX(GWP!$C$2:$C$13,MATCH(EPS!I2611,GWP!$B$2:$B$13,0))</f>
        <v>0</v>
      </c>
      <c r="L2611" s="5">
        <f t="shared" si="81"/>
        <v>0</v>
      </c>
    </row>
    <row r="2612" spans="1:12" hidden="1" x14ac:dyDescent="0.35">
      <c r="A2612" t="s">
        <v>4242</v>
      </c>
      <c r="B2612" t="s">
        <v>5</v>
      </c>
      <c r="C2612" t="s">
        <v>1734</v>
      </c>
      <c r="D2612" t="s">
        <v>6914</v>
      </c>
      <c r="E2612" t="s">
        <v>1710</v>
      </c>
      <c r="H2612" t="str">
        <f>INDEX('Vensim Variables'!$B:$B,MATCH(EPS!$B2612,'Vensim Variables'!$A:$A,0))</f>
        <v>g pollutant</v>
      </c>
      <c r="I2612" t="str">
        <f t="shared" si="80"/>
        <v>SOx</v>
      </c>
      <c r="J2612">
        <f>INDEX(NoSettings!$C:$C,MATCH(EPS!$A2612,NoSettings!$A:$A,0))</f>
        <v>2984460000</v>
      </c>
      <c r="K2612">
        <f>INDEX(GWP!$C$2:$C$13,MATCH(EPS!I2612,GWP!$B$2:$B$13,0))</f>
        <v>0</v>
      </c>
      <c r="L2612" s="5">
        <f t="shared" si="81"/>
        <v>0</v>
      </c>
    </row>
    <row r="2613" spans="1:12" hidden="1" x14ac:dyDescent="0.35">
      <c r="A2613" t="s">
        <v>4243</v>
      </c>
      <c r="B2613" t="s">
        <v>5</v>
      </c>
      <c r="C2613" t="s">
        <v>1734</v>
      </c>
      <c r="D2613" t="s">
        <v>6914</v>
      </c>
      <c r="E2613" t="s">
        <v>1711</v>
      </c>
      <c r="H2613" t="str">
        <f>INDEX('Vensim Variables'!$B:$B,MATCH(EPS!$B2613,'Vensim Variables'!$A:$A,0))</f>
        <v>g pollutant</v>
      </c>
      <c r="I2613" t="str">
        <f t="shared" si="80"/>
        <v>BC</v>
      </c>
      <c r="J2613">
        <f>INDEX(NoSettings!$C:$C,MATCH(EPS!$A2613,NoSettings!$A:$A,0))</f>
        <v>278736000</v>
      </c>
      <c r="K2613">
        <f>INDEX(GWP!$C$2:$C$13,MATCH(EPS!I2613,GWP!$B$2:$B$13,0))</f>
        <v>0</v>
      </c>
      <c r="L2613" s="5">
        <f t="shared" si="81"/>
        <v>0</v>
      </c>
    </row>
    <row r="2614" spans="1:12" hidden="1" x14ac:dyDescent="0.35">
      <c r="A2614" t="s">
        <v>4244</v>
      </c>
      <c r="B2614" t="s">
        <v>5</v>
      </c>
      <c r="C2614" t="s">
        <v>1734</v>
      </c>
      <c r="D2614" t="s">
        <v>6914</v>
      </c>
      <c r="E2614" t="s">
        <v>1712</v>
      </c>
      <c r="H2614" t="str">
        <f>INDEX('Vensim Variables'!$B:$B,MATCH(EPS!$B2614,'Vensim Variables'!$A:$A,0))</f>
        <v>g pollutant</v>
      </c>
      <c r="I2614" t="str">
        <f t="shared" si="80"/>
        <v>OC</v>
      </c>
      <c r="J2614">
        <f>INDEX(NoSettings!$C:$C,MATCH(EPS!$A2614,NoSettings!$A:$A,0))</f>
        <v>1871510000</v>
      </c>
      <c r="K2614">
        <f>INDEX(GWP!$C$2:$C$13,MATCH(EPS!I2614,GWP!$B$2:$B$13,0))</f>
        <v>0</v>
      </c>
      <c r="L2614" s="5">
        <f t="shared" si="81"/>
        <v>0</v>
      </c>
    </row>
    <row r="2615" spans="1:12" hidden="1" x14ac:dyDescent="0.35">
      <c r="A2615" t="s">
        <v>4245</v>
      </c>
      <c r="B2615" t="s">
        <v>5</v>
      </c>
      <c r="C2615" t="s">
        <v>1734</v>
      </c>
      <c r="D2615" t="s">
        <v>6914</v>
      </c>
      <c r="E2615" t="s">
        <v>1713</v>
      </c>
      <c r="H2615" t="str">
        <f>INDEX('Vensim Variables'!$B:$B,MATCH(EPS!$B2615,'Vensim Variables'!$A:$A,0))</f>
        <v>g pollutant</v>
      </c>
      <c r="I2615" t="str">
        <f t="shared" si="80"/>
        <v>CH4</v>
      </c>
      <c r="J2615">
        <f>INDEX(NoSettings!$C:$C,MATCH(EPS!$A2615,NoSettings!$A:$A,0))</f>
        <v>1990970000</v>
      </c>
      <c r="K2615">
        <f>INDEX(GWP!$C$2:$C$13,MATCH(EPS!I2615,GWP!$B$2:$B$13,0))</f>
        <v>25</v>
      </c>
      <c r="L2615" s="5">
        <f t="shared" si="81"/>
        <v>4.9774249999999999E-2</v>
      </c>
    </row>
    <row r="2616" spans="1:12" hidden="1" x14ac:dyDescent="0.35">
      <c r="A2616" t="s">
        <v>4246</v>
      </c>
      <c r="B2616" t="s">
        <v>5</v>
      </c>
      <c r="C2616" t="s">
        <v>1734</v>
      </c>
      <c r="D2616" t="s">
        <v>6914</v>
      </c>
      <c r="E2616" t="s">
        <v>1714</v>
      </c>
      <c r="H2616" t="str">
        <f>INDEX('Vensim Variables'!$B:$B,MATCH(EPS!$B2616,'Vensim Variables'!$A:$A,0))</f>
        <v>g pollutant</v>
      </c>
      <c r="I2616" t="str">
        <f t="shared" si="80"/>
        <v>N2O</v>
      </c>
      <c r="J2616">
        <f>INDEX(NoSettings!$C:$C,MATCH(EPS!$A2616,NoSettings!$A:$A,0))</f>
        <v>199097000</v>
      </c>
      <c r="K2616">
        <f>INDEX(GWP!$C$2:$C$13,MATCH(EPS!I2616,GWP!$B$2:$B$13,0))</f>
        <v>298</v>
      </c>
      <c r="L2616" s="5">
        <f t="shared" si="81"/>
        <v>5.9330906000000003E-2</v>
      </c>
    </row>
    <row r="2617" spans="1:12" hidden="1" x14ac:dyDescent="0.35">
      <c r="A2617" t="s">
        <v>4247</v>
      </c>
      <c r="B2617" t="s">
        <v>5</v>
      </c>
      <c r="C2617" t="s">
        <v>1734</v>
      </c>
      <c r="D2617" t="s">
        <v>6914</v>
      </c>
      <c r="E2617" t="s">
        <v>1715</v>
      </c>
      <c r="H2617" t="str">
        <f>INDEX('Vensim Variables'!$B:$B,MATCH(EPS!$B2617,'Vensim Variables'!$A:$A,0))</f>
        <v>g pollutant</v>
      </c>
      <c r="I2617" t="str">
        <f t="shared" si="80"/>
        <v>F gases</v>
      </c>
      <c r="J2617">
        <f>INDEX(NoSettings!$C:$C,MATCH(EPS!$A2617,NoSettings!$A:$A,0))</f>
        <v>0</v>
      </c>
      <c r="K2617">
        <f>INDEX(GWP!$C$2:$C$13,MATCH(EPS!I2617,GWP!$B$2:$B$13,0))</f>
        <v>1</v>
      </c>
      <c r="L2617" s="5">
        <f t="shared" si="81"/>
        <v>0</v>
      </c>
    </row>
    <row r="2618" spans="1:12" hidden="1" x14ac:dyDescent="0.35">
      <c r="A2618" t="s">
        <v>4248</v>
      </c>
      <c r="B2618" t="s">
        <v>5</v>
      </c>
      <c r="C2618" t="s">
        <v>1734</v>
      </c>
      <c r="D2618" t="s">
        <v>6915</v>
      </c>
      <c r="E2618" t="s">
        <v>1702</v>
      </c>
      <c r="H2618" t="str">
        <f>INDEX('Vensim Variables'!$B:$B,MATCH(EPS!$B2618,'Vensim Variables'!$A:$A,0))</f>
        <v>g pollutant</v>
      </c>
      <c r="I2618" t="str">
        <f t="shared" si="80"/>
        <v>CO2</v>
      </c>
      <c r="J2618">
        <f>INDEX(NoSettings!$C:$C,MATCH(EPS!$A2618,NoSettings!$A:$A,0))</f>
        <v>11925000000000</v>
      </c>
      <c r="K2618">
        <f>INDEX(GWP!$C$2:$C$13,MATCH(EPS!I2618,GWP!$B$2:$B$13,0))</f>
        <v>1</v>
      </c>
      <c r="L2618" s="5">
        <f t="shared" si="81"/>
        <v>11.925000000000001</v>
      </c>
    </row>
    <row r="2619" spans="1:12" hidden="1" x14ac:dyDescent="0.35">
      <c r="A2619" t="s">
        <v>4249</v>
      </c>
      <c r="B2619" t="s">
        <v>5</v>
      </c>
      <c r="C2619" t="s">
        <v>1734</v>
      </c>
      <c r="D2619" t="s">
        <v>6915</v>
      </c>
      <c r="E2619" t="s">
        <v>1705</v>
      </c>
      <c r="H2619" t="str">
        <f>INDEX('Vensim Variables'!$B:$B,MATCH(EPS!$B2619,'Vensim Variables'!$A:$A,0))</f>
        <v>g pollutant</v>
      </c>
      <c r="I2619" t="str">
        <f t="shared" si="80"/>
        <v>VOC</v>
      </c>
      <c r="J2619" s="80">
        <f>INDEX(NoSettings!$C:$C,MATCH(EPS!$A2619,NoSettings!$A:$A,0))</f>
        <v>1357020000</v>
      </c>
      <c r="K2619">
        <f>INDEX(GWP!$C$2:$C$13,MATCH(EPS!I2619,GWP!$B$2:$B$13,0))</f>
        <v>0</v>
      </c>
      <c r="L2619" s="5">
        <f t="shared" si="81"/>
        <v>0</v>
      </c>
    </row>
    <row r="2620" spans="1:12" hidden="1" x14ac:dyDescent="0.35">
      <c r="A2620" t="s">
        <v>4250</v>
      </c>
      <c r="B2620" t="s">
        <v>5</v>
      </c>
      <c r="C2620" t="s">
        <v>1734</v>
      </c>
      <c r="D2620" t="s">
        <v>6915</v>
      </c>
      <c r="E2620" t="s">
        <v>1706</v>
      </c>
      <c r="H2620" t="str">
        <f>INDEX('Vensim Variables'!$B:$B,MATCH(EPS!$B2620,'Vensim Variables'!$A:$A,0))</f>
        <v>g pollutant</v>
      </c>
      <c r="I2620" t="str">
        <f t="shared" si="80"/>
        <v>CO</v>
      </c>
      <c r="J2620">
        <f>INDEX(NoSettings!$C:$C,MATCH(EPS!$A2620,NoSettings!$A:$A,0))</f>
        <v>7244240000</v>
      </c>
      <c r="K2620">
        <f>INDEX(GWP!$C$2:$C$13,MATCH(EPS!I2620,GWP!$B$2:$B$13,0))</f>
        <v>0</v>
      </c>
      <c r="L2620" s="5">
        <f t="shared" si="81"/>
        <v>0</v>
      </c>
    </row>
    <row r="2621" spans="1:12" hidden="1" x14ac:dyDescent="0.35">
      <c r="A2621" t="s">
        <v>4251</v>
      </c>
      <c r="B2621" t="s">
        <v>5</v>
      </c>
      <c r="C2621" t="s">
        <v>1734</v>
      </c>
      <c r="D2621" t="s">
        <v>6915</v>
      </c>
      <c r="E2621" t="s">
        <v>1707</v>
      </c>
      <c r="H2621" t="str">
        <f>INDEX('Vensim Variables'!$B:$B,MATCH(EPS!$B2621,'Vensim Variables'!$A:$A,0))</f>
        <v>g pollutant</v>
      </c>
      <c r="I2621" t="str">
        <f t="shared" si="80"/>
        <v>NOx</v>
      </c>
      <c r="J2621">
        <f>INDEX(NoSettings!$C:$C,MATCH(EPS!$A2621,NoSettings!$A:$A,0))</f>
        <v>12741100000</v>
      </c>
      <c r="K2621">
        <f>INDEX(GWP!$C$2:$C$13,MATCH(EPS!I2621,GWP!$B$2:$B$13,0))</f>
        <v>0</v>
      </c>
      <c r="L2621" s="5">
        <f t="shared" si="81"/>
        <v>0</v>
      </c>
    </row>
    <row r="2622" spans="1:12" hidden="1" x14ac:dyDescent="0.35">
      <c r="A2622" t="s">
        <v>4252</v>
      </c>
      <c r="B2622" t="s">
        <v>5</v>
      </c>
      <c r="C2622" t="s">
        <v>1734</v>
      </c>
      <c r="D2622" t="s">
        <v>6915</v>
      </c>
      <c r="E2622" t="s">
        <v>1708</v>
      </c>
      <c r="H2622" t="str">
        <f>INDEX('Vensim Variables'!$B:$B,MATCH(EPS!$B2622,'Vensim Variables'!$A:$A,0))</f>
        <v>g pollutant</v>
      </c>
      <c r="I2622" t="str">
        <f t="shared" si="80"/>
        <v>PM10</v>
      </c>
      <c r="J2622">
        <f>INDEX(NoSettings!$C:$C,MATCH(EPS!$A2622,NoSettings!$A:$A,0))</f>
        <v>502083000</v>
      </c>
      <c r="K2622">
        <f>INDEX(GWP!$C$2:$C$13,MATCH(EPS!I2622,GWP!$B$2:$B$13,0))</f>
        <v>0</v>
      </c>
      <c r="L2622" s="5">
        <f t="shared" si="81"/>
        <v>0</v>
      </c>
    </row>
    <row r="2623" spans="1:12" hidden="1" x14ac:dyDescent="0.35">
      <c r="A2623" t="s">
        <v>4253</v>
      </c>
      <c r="B2623" t="s">
        <v>5</v>
      </c>
      <c r="C2623" t="s">
        <v>1734</v>
      </c>
      <c r="D2623" t="s">
        <v>6915</v>
      </c>
      <c r="E2623" t="s">
        <v>1709</v>
      </c>
      <c r="H2623" t="str">
        <f>INDEX('Vensim Variables'!$B:$B,MATCH(EPS!$B2623,'Vensim Variables'!$A:$A,0))</f>
        <v>g pollutant</v>
      </c>
      <c r="I2623" t="str">
        <f t="shared" si="80"/>
        <v>PM25</v>
      </c>
      <c r="J2623">
        <f>INDEX(NoSettings!$C:$C,MATCH(EPS!$A2623,NoSettings!$A:$A,0))</f>
        <v>473090000</v>
      </c>
      <c r="K2623">
        <f>INDEX(GWP!$C$2:$C$13,MATCH(EPS!I2623,GWP!$B$2:$B$13,0))</f>
        <v>0</v>
      </c>
      <c r="L2623" s="5">
        <f t="shared" si="81"/>
        <v>0</v>
      </c>
    </row>
    <row r="2624" spans="1:12" hidden="1" x14ac:dyDescent="0.35">
      <c r="A2624" t="s">
        <v>4254</v>
      </c>
      <c r="B2624" t="s">
        <v>5</v>
      </c>
      <c r="C2624" t="s">
        <v>1734</v>
      </c>
      <c r="D2624" t="s">
        <v>6915</v>
      </c>
      <c r="E2624" t="s">
        <v>1710</v>
      </c>
      <c r="H2624" t="str">
        <f>INDEX('Vensim Variables'!$B:$B,MATCH(EPS!$B2624,'Vensim Variables'!$A:$A,0))</f>
        <v>g pollutant</v>
      </c>
      <c r="I2624" t="str">
        <f t="shared" si="80"/>
        <v>SOx</v>
      </c>
      <c r="J2624">
        <f>INDEX(NoSettings!$C:$C,MATCH(EPS!$A2624,NoSettings!$A:$A,0))</f>
        <v>336894000</v>
      </c>
      <c r="K2624">
        <f>INDEX(GWP!$C$2:$C$13,MATCH(EPS!I2624,GWP!$B$2:$B$13,0))</f>
        <v>0</v>
      </c>
      <c r="L2624" s="5">
        <f t="shared" si="81"/>
        <v>0</v>
      </c>
    </row>
    <row r="2625" spans="1:12" hidden="1" x14ac:dyDescent="0.35">
      <c r="A2625" t="s">
        <v>4255</v>
      </c>
      <c r="B2625" t="s">
        <v>5</v>
      </c>
      <c r="C2625" t="s">
        <v>1734</v>
      </c>
      <c r="D2625" t="s">
        <v>6915</v>
      </c>
      <c r="E2625" t="s">
        <v>1711</v>
      </c>
      <c r="H2625" t="str">
        <f>INDEX('Vensim Variables'!$B:$B,MATCH(EPS!$B2625,'Vensim Variables'!$A:$A,0))</f>
        <v>g pollutant</v>
      </c>
      <c r="I2625" t="str">
        <f t="shared" si="80"/>
        <v>BC</v>
      </c>
      <c r="J2625">
        <f>INDEX(NoSettings!$C:$C,MATCH(EPS!$A2625,NoSettings!$A:$A,0))</f>
        <v>31464400</v>
      </c>
      <c r="K2625">
        <f>INDEX(GWP!$C$2:$C$13,MATCH(EPS!I2625,GWP!$B$2:$B$13,0))</f>
        <v>0</v>
      </c>
      <c r="L2625" s="5">
        <f t="shared" si="81"/>
        <v>0</v>
      </c>
    </row>
    <row r="2626" spans="1:12" hidden="1" x14ac:dyDescent="0.35">
      <c r="A2626" t="s">
        <v>4256</v>
      </c>
      <c r="B2626" t="s">
        <v>5</v>
      </c>
      <c r="C2626" t="s">
        <v>1734</v>
      </c>
      <c r="D2626" t="s">
        <v>6915</v>
      </c>
      <c r="E2626" t="s">
        <v>1712</v>
      </c>
      <c r="H2626" t="str">
        <f>INDEX('Vensim Variables'!$B:$B,MATCH(EPS!$B2626,'Vensim Variables'!$A:$A,0))</f>
        <v>g pollutant</v>
      </c>
      <c r="I2626" t="str">
        <f t="shared" si="80"/>
        <v>OC</v>
      </c>
      <c r="J2626">
        <f>INDEX(NoSettings!$C:$C,MATCH(EPS!$A2626,NoSettings!$A:$A,0))</f>
        <v>211261000</v>
      </c>
      <c r="K2626">
        <f>INDEX(GWP!$C$2:$C$13,MATCH(EPS!I2626,GWP!$B$2:$B$13,0))</f>
        <v>0</v>
      </c>
      <c r="L2626" s="5">
        <f t="shared" si="81"/>
        <v>0</v>
      </c>
    </row>
    <row r="2627" spans="1:12" hidden="1" x14ac:dyDescent="0.35">
      <c r="A2627" t="s">
        <v>4257</v>
      </c>
      <c r="B2627" t="s">
        <v>5</v>
      </c>
      <c r="C2627" t="s">
        <v>1734</v>
      </c>
      <c r="D2627" t="s">
        <v>6915</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224746000</v>
      </c>
      <c r="K2627">
        <f>INDEX(GWP!$C$2:$C$13,MATCH(EPS!I2627,GWP!$B$2:$B$13,0))</f>
        <v>25</v>
      </c>
      <c r="L2627" s="5">
        <f t="shared" ref="L2627:L2690" si="83">IF(H2627="g pollutant",K2627*J2627/10^12,IF(H2627="MMTCO2e",J2627,IF(H2627="MWh",J2627,0)))</f>
        <v>5.6186500000000002E-3</v>
      </c>
    </row>
    <row r="2628" spans="1:12" hidden="1" x14ac:dyDescent="0.35">
      <c r="A2628" t="s">
        <v>4258</v>
      </c>
      <c r="B2628" t="s">
        <v>5</v>
      </c>
      <c r="C2628" t="s">
        <v>1734</v>
      </c>
      <c r="D2628" t="s">
        <v>6915</v>
      </c>
      <c r="E2628" t="s">
        <v>1714</v>
      </c>
      <c r="H2628" t="str">
        <f>INDEX('Vensim Variables'!$B:$B,MATCH(EPS!$B2628,'Vensim Variables'!$A:$A,0))</f>
        <v>g pollutant</v>
      </c>
      <c r="I2628" t="str">
        <f t="shared" si="82"/>
        <v>N2O</v>
      </c>
      <c r="J2628">
        <f>INDEX(NoSettings!$C:$C,MATCH(EPS!$A2628,NoSettings!$A:$A,0))</f>
        <v>22474600</v>
      </c>
      <c r="K2628">
        <f>INDEX(GWP!$C$2:$C$13,MATCH(EPS!I2628,GWP!$B$2:$B$13,0))</f>
        <v>298</v>
      </c>
      <c r="L2628" s="5">
        <f t="shared" si="83"/>
        <v>6.6974308000000001E-3</v>
      </c>
    </row>
    <row r="2629" spans="1:12" hidden="1" x14ac:dyDescent="0.35">
      <c r="A2629" t="s">
        <v>4259</v>
      </c>
      <c r="B2629" t="s">
        <v>5</v>
      </c>
      <c r="C2629" t="s">
        <v>1734</v>
      </c>
      <c r="D2629" t="s">
        <v>6915</v>
      </c>
      <c r="E2629" t="s">
        <v>1715</v>
      </c>
      <c r="H2629" t="str">
        <f>INDEX('Vensim Variables'!$B:$B,MATCH(EPS!$B2629,'Vensim Variables'!$A:$A,0))</f>
        <v>g pollutant</v>
      </c>
      <c r="I2629" t="str">
        <f t="shared" si="82"/>
        <v>F gases</v>
      </c>
      <c r="J2629">
        <f>INDEX(NoSettings!$C:$C,MATCH(EPS!$A2629,NoSettings!$A:$A,0))</f>
        <v>0</v>
      </c>
      <c r="K2629">
        <f>INDEX(GWP!$C$2:$C$13,MATCH(EPS!I2629,GWP!$B$2:$B$13,0))</f>
        <v>1</v>
      </c>
      <c r="L2629" s="5">
        <f t="shared" si="83"/>
        <v>0</v>
      </c>
    </row>
    <row r="2630" spans="1:12" hidden="1" x14ac:dyDescent="0.35">
      <c r="A2630" t="s">
        <v>4260</v>
      </c>
      <c r="B2630" t="s">
        <v>5</v>
      </c>
      <c r="C2630" t="s">
        <v>1734</v>
      </c>
      <c r="D2630" t="s">
        <v>6916</v>
      </c>
      <c r="E2630" t="s">
        <v>1702</v>
      </c>
      <c r="H2630" t="str">
        <f>INDEX('Vensim Variables'!$B:$B,MATCH(EPS!$B2630,'Vensim Variables'!$A:$A,0))</f>
        <v>g pollutant</v>
      </c>
      <c r="I2630" t="str">
        <f t="shared" si="82"/>
        <v>CO2</v>
      </c>
      <c r="J2630">
        <f>INDEX(NoSettings!$C:$C,MATCH(EPS!$A2630,NoSettings!$A:$A,0))</f>
        <v>47236500000000</v>
      </c>
      <c r="K2630">
        <f>INDEX(GWP!$C$2:$C$13,MATCH(EPS!I2630,GWP!$B$2:$B$13,0))</f>
        <v>1</v>
      </c>
      <c r="L2630" s="5">
        <f t="shared" si="83"/>
        <v>47.236499999999999</v>
      </c>
    </row>
    <row r="2631" spans="1:12" hidden="1" x14ac:dyDescent="0.35">
      <c r="A2631" t="s">
        <v>4261</v>
      </c>
      <c r="B2631" t="s">
        <v>5</v>
      </c>
      <c r="C2631" t="s">
        <v>1734</v>
      </c>
      <c r="D2631" t="s">
        <v>6916</v>
      </c>
      <c r="E2631" t="s">
        <v>1705</v>
      </c>
      <c r="H2631" t="str">
        <f>INDEX('Vensim Variables'!$B:$B,MATCH(EPS!$B2631,'Vensim Variables'!$A:$A,0))</f>
        <v>g pollutant</v>
      </c>
      <c r="I2631" t="str">
        <f t="shared" si="82"/>
        <v>VOC</v>
      </c>
      <c r="J2631">
        <f>INDEX(NoSettings!$C:$C,MATCH(EPS!$A2631,NoSettings!$A:$A,0))</f>
        <v>5375310000</v>
      </c>
      <c r="K2631">
        <f>INDEX(GWP!$C$2:$C$13,MATCH(EPS!I2631,GWP!$B$2:$B$13,0))</f>
        <v>0</v>
      </c>
      <c r="L2631" s="5">
        <f t="shared" si="83"/>
        <v>0</v>
      </c>
    </row>
    <row r="2632" spans="1:12" hidden="1" x14ac:dyDescent="0.35">
      <c r="A2632" t="s">
        <v>4262</v>
      </c>
      <c r="B2632" t="s">
        <v>5</v>
      </c>
      <c r="C2632" t="s">
        <v>1734</v>
      </c>
      <c r="D2632" t="s">
        <v>6916</v>
      </c>
      <c r="E2632" t="s">
        <v>1706</v>
      </c>
      <c r="H2632" t="str">
        <f>INDEX('Vensim Variables'!$B:$B,MATCH(EPS!$B2632,'Vensim Variables'!$A:$A,0))</f>
        <v>g pollutant</v>
      </c>
      <c r="I2632" t="str">
        <f t="shared" si="82"/>
        <v>CO</v>
      </c>
      <c r="J2632">
        <f>INDEX(NoSettings!$C:$C,MATCH(EPS!$A2632,NoSettings!$A:$A,0))</f>
        <v>28695300000</v>
      </c>
      <c r="K2632">
        <f>INDEX(GWP!$C$2:$C$13,MATCH(EPS!I2632,GWP!$B$2:$B$13,0))</f>
        <v>0</v>
      </c>
      <c r="L2632" s="5">
        <f t="shared" si="83"/>
        <v>0</v>
      </c>
    </row>
    <row r="2633" spans="1:12" hidden="1" x14ac:dyDescent="0.35">
      <c r="A2633" t="s">
        <v>4263</v>
      </c>
      <c r="B2633" t="s">
        <v>5</v>
      </c>
      <c r="C2633" t="s">
        <v>1734</v>
      </c>
      <c r="D2633" t="s">
        <v>6916</v>
      </c>
      <c r="E2633" t="s">
        <v>1707</v>
      </c>
      <c r="H2633" t="str">
        <f>INDEX('Vensim Variables'!$B:$B,MATCH(EPS!$B2633,'Vensim Variables'!$A:$A,0))</f>
        <v>g pollutant</v>
      </c>
      <c r="I2633" t="str">
        <f t="shared" si="82"/>
        <v>NOx</v>
      </c>
      <c r="J2633">
        <f>INDEX(NoSettings!$C:$C,MATCH(EPS!$A2633,NoSettings!$A:$A,0))</f>
        <v>50469000000</v>
      </c>
      <c r="K2633">
        <f>INDEX(GWP!$C$2:$C$13,MATCH(EPS!I2633,GWP!$B$2:$B$13,0))</f>
        <v>0</v>
      </c>
      <c r="L2633" s="5">
        <f t="shared" si="83"/>
        <v>0</v>
      </c>
    </row>
    <row r="2634" spans="1:12" hidden="1" x14ac:dyDescent="0.35">
      <c r="A2634" t="s">
        <v>4264</v>
      </c>
      <c r="B2634" t="s">
        <v>5</v>
      </c>
      <c r="C2634" t="s">
        <v>1734</v>
      </c>
      <c r="D2634" t="s">
        <v>6916</v>
      </c>
      <c r="E2634" t="s">
        <v>1708</v>
      </c>
      <c r="H2634" t="str">
        <f>INDEX('Vensim Variables'!$B:$B,MATCH(EPS!$B2634,'Vensim Variables'!$A:$A,0))</f>
        <v>g pollutant</v>
      </c>
      <c r="I2634" t="str">
        <f t="shared" si="82"/>
        <v>PM10</v>
      </c>
      <c r="J2634">
        <f>INDEX(NoSettings!$C:$C,MATCH(EPS!$A2634,NoSettings!$A:$A,0))</f>
        <v>1988810000</v>
      </c>
      <c r="K2634">
        <f>INDEX(GWP!$C$2:$C$13,MATCH(EPS!I2634,GWP!$B$2:$B$13,0))</f>
        <v>0</v>
      </c>
      <c r="L2634" s="5">
        <f t="shared" si="83"/>
        <v>0</v>
      </c>
    </row>
    <row r="2635" spans="1:12" hidden="1" x14ac:dyDescent="0.35">
      <c r="A2635" t="s">
        <v>4265</v>
      </c>
      <c r="B2635" t="s">
        <v>5</v>
      </c>
      <c r="C2635" t="s">
        <v>1734</v>
      </c>
      <c r="D2635" t="s">
        <v>6916</v>
      </c>
      <c r="E2635" t="s">
        <v>1709</v>
      </c>
      <c r="H2635" t="str">
        <f>INDEX('Vensim Variables'!$B:$B,MATCH(EPS!$B2635,'Vensim Variables'!$A:$A,0))</f>
        <v>g pollutant</v>
      </c>
      <c r="I2635" t="str">
        <f t="shared" si="82"/>
        <v>PM25</v>
      </c>
      <c r="J2635">
        <f>INDEX(NoSettings!$C:$C,MATCH(EPS!$A2635,NoSettings!$A:$A,0))</f>
        <v>1873970000</v>
      </c>
      <c r="K2635">
        <f>INDEX(GWP!$C$2:$C$13,MATCH(EPS!I2635,GWP!$B$2:$B$13,0))</f>
        <v>0</v>
      </c>
      <c r="L2635" s="5">
        <f t="shared" si="83"/>
        <v>0</v>
      </c>
    </row>
    <row r="2636" spans="1:12" hidden="1" x14ac:dyDescent="0.35">
      <c r="A2636" t="s">
        <v>4266</v>
      </c>
      <c r="B2636" t="s">
        <v>5</v>
      </c>
      <c r="C2636" t="s">
        <v>1734</v>
      </c>
      <c r="D2636" t="s">
        <v>6916</v>
      </c>
      <c r="E2636" t="s">
        <v>1710</v>
      </c>
      <c r="H2636" t="str">
        <f>INDEX('Vensim Variables'!$B:$B,MATCH(EPS!$B2636,'Vensim Variables'!$A:$A,0))</f>
        <v>g pollutant</v>
      </c>
      <c r="I2636" t="str">
        <f t="shared" si="82"/>
        <v>SOx</v>
      </c>
      <c r="J2636">
        <f>INDEX(NoSettings!$C:$C,MATCH(EPS!$A2636,NoSettings!$A:$A,0))</f>
        <v>1334480000</v>
      </c>
      <c r="K2636">
        <f>INDEX(GWP!$C$2:$C$13,MATCH(EPS!I2636,GWP!$B$2:$B$13,0))</f>
        <v>0</v>
      </c>
      <c r="L2636" s="5">
        <f t="shared" si="83"/>
        <v>0</v>
      </c>
    </row>
    <row r="2637" spans="1:12" hidden="1" x14ac:dyDescent="0.35">
      <c r="A2637" t="s">
        <v>4267</v>
      </c>
      <c r="B2637" t="s">
        <v>5</v>
      </c>
      <c r="C2637" t="s">
        <v>1734</v>
      </c>
      <c r="D2637" t="s">
        <v>6916</v>
      </c>
      <c r="E2637" t="s">
        <v>1711</v>
      </c>
      <c r="H2637" t="str">
        <f>INDEX('Vensim Variables'!$B:$B,MATCH(EPS!$B2637,'Vensim Variables'!$A:$A,0))</f>
        <v>g pollutant</v>
      </c>
      <c r="I2637" t="str">
        <f t="shared" si="82"/>
        <v>BC</v>
      </c>
      <c r="J2637">
        <f>INDEX(NoSettings!$C:$C,MATCH(EPS!$A2637,NoSettings!$A:$A,0))</f>
        <v>124635000</v>
      </c>
      <c r="K2637">
        <f>INDEX(GWP!$C$2:$C$13,MATCH(EPS!I2637,GWP!$B$2:$B$13,0))</f>
        <v>0</v>
      </c>
      <c r="L2637" s="5">
        <f t="shared" si="83"/>
        <v>0</v>
      </c>
    </row>
    <row r="2638" spans="1:12" hidden="1" x14ac:dyDescent="0.35">
      <c r="A2638" t="s">
        <v>4268</v>
      </c>
      <c r="B2638" t="s">
        <v>5</v>
      </c>
      <c r="C2638" t="s">
        <v>1734</v>
      </c>
      <c r="D2638" t="s">
        <v>6916</v>
      </c>
      <c r="E2638" t="s">
        <v>1712</v>
      </c>
      <c r="H2638" t="str">
        <f>INDEX('Vensim Variables'!$B:$B,MATCH(EPS!$B2638,'Vensim Variables'!$A:$A,0))</f>
        <v>g pollutant</v>
      </c>
      <c r="I2638" t="str">
        <f t="shared" si="82"/>
        <v>OC</v>
      </c>
      <c r="J2638">
        <f>INDEX(NoSettings!$C:$C,MATCH(EPS!$A2638,NoSettings!$A:$A,0))</f>
        <v>836832000</v>
      </c>
      <c r="K2638">
        <f>INDEX(GWP!$C$2:$C$13,MATCH(EPS!I2638,GWP!$B$2:$B$13,0))</f>
        <v>0</v>
      </c>
      <c r="L2638" s="5">
        <f t="shared" si="83"/>
        <v>0</v>
      </c>
    </row>
    <row r="2639" spans="1:12" hidden="1" x14ac:dyDescent="0.35">
      <c r="A2639" t="s">
        <v>4269</v>
      </c>
      <c r="B2639" t="s">
        <v>5</v>
      </c>
      <c r="C2639" t="s">
        <v>1734</v>
      </c>
      <c r="D2639" t="s">
        <v>6916</v>
      </c>
      <c r="E2639" t="s">
        <v>1713</v>
      </c>
      <c r="H2639" t="str">
        <f>INDEX('Vensim Variables'!$B:$B,MATCH(EPS!$B2639,'Vensim Variables'!$A:$A,0))</f>
        <v>g pollutant</v>
      </c>
      <c r="I2639" t="str">
        <f t="shared" si="82"/>
        <v>CH4</v>
      </c>
      <c r="J2639">
        <f>INDEX(NoSettings!$C:$C,MATCH(EPS!$A2639,NoSettings!$A:$A,0))</f>
        <v>890247000</v>
      </c>
      <c r="K2639">
        <f>INDEX(GWP!$C$2:$C$13,MATCH(EPS!I2639,GWP!$B$2:$B$13,0))</f>
        <v>25</v>
      </c>
      <c r="L2639" s="5">
        <f t="shared" si="83"/>
        <v>2.2256175E-2</v>
      </c>
    </row>
    <row r="2640" spans="1:12" hidden="1" x14ac:dyDescent="0.35">
      <c r="A2640" t="s">
        <v>4270</v>
      </c>
      <c r="B2640" t="s">
        <v>5</v>
      </c>
      <c r="C2640" t="s">
        <v>1734</v>
      </c>
      <c r="D2640" t="s">
        <v>6916</v>
      </c>
      <c r="E2640" t="s">
        <v>1714</v>
      </c>
      <c r="H2640" t="str">
        <f>INDEX('Vensim Variables'!$B:$B,MATCH(EPS!$B2640,'Vensim Variables'!$A:$A,0))</f>
        <v>g pollutant</v>
      </c>
      <c r="I2640" t="str">
        <f t="shared" si="82"/>
        <v>N2O</v>
      </c>
      <c r="J2640">
        <f>INDEX(NoSettings!$C:$C,MATCH(EPS!$A2640,NoSettings!$A:$A,0))</f>
        <v>89024700</v>
      </c>
      <c r="K2640">
        <f>INDEX(GWP!$C$2:$C$13,MATCH(EPS!I2640,GWP!$B$2:$B$13,0))</f>
        <v>298</v>
      </c>
      <c r="L2640" s="5">
        <f t="shared" si="83"/>
        <v>2.6529360599999999E-2</v>
      </c>
    </row>
    <row r="2641" spans="1:12" hidden="1" x14ac:dyDescent="0.35">
      <c r="A2641" t="s">
        <v>4271</v>
      </c>
      <c r="B2641" t="s">
        <v>5</v>
      </c>
      <c r="C2641" t="s">
        <v>1734</v>
      </c>
      <c r="D2641" t="s">
        <v>6916</v>
      </c>
      <c r="E2641" t="s">
        <v>1715</v>
      </c>
      <c r="H2641" t="str">
        <f>INDEX('Vensim Variables'!$B:$B,MATCH(EPS!$B2641,'Vensim Variables'!$A:$A,0))</f>
        <v>g pollutant</v>
      </c>
      <c r="I2641" t="str">
        <f t="shared" si="82"/>
        <v>F gases</v>
      </c>
      <c r="J2641">
        <f>INDEX(NoSettings!$C:$C,MATCH(EPS!$A2641,NoSettings!$A:$A,0))</f>
        <v>0</v>
      </c>
      <c r="K2641">
        <f>INDEX(GWP!$C$2:$C$13,MATCH(EPS!I2641,GWP!$B$2:$B$13,0))</f>
        <v>1</v>
      </c>
      <c r="L2641" s="5">
        <f t="shared" si="83"/>
        <v>0</v>
      </c>
    </row>
    <row r="2642" spans="1:12" hidden="1" x14ac:dyDescent="0.35">
      <c r="A2642" t="s">
        <v>4272</v>
      </c>
      <c r="B2642" t="s">
        <v>5</v>
      </c>
      <c r="C2642" t="s">
        <v>1734</v>
      </c>
      <c r="D2642" t="s">
        <v>6917</v>
      </c>
      <c r="E2642" t="s">
        <v>1702</v>
      </c>
      <c r="H2642" t="str">
        <f>INDEX('Vensim Variables'!$B:$B,MATCH(EPS!$B2642,'Vensim Variables'!$A:$A,0))</f>
        <v>g pollutant</v>
      </c>
      <c r="I2642" t="str">
        <f t="shared" si="82"/>
        <v>CO2</v>
      </c>
      <c r="J2642">
        <f>INDEX(NoSettings!$C:$C,MATCH(EPS!$A2642,NoSettings!$A:$A,0))</f>
        <v>5469370000000</v>
      </c>
      <c r="K2642">
        <f>INDEX(GWP!$C$2:$C$13,MATCH(EPS!I2642,GWP!$B$2:$B$13,0))</f>
        <v>1</v>
      </c>
      <c r="L2642" s="5">
        <f t="shared" si="83"/>
        <v>5.4693699999999996</v>
      </c>
    </row>
    <row r="2643" spans="1:12" hidden="1" x14ac:dyDescent="0.35">
      <c r="A2643" t="s">
        <v>4273</v>
      </c>
      <c r="B2643" t="s">
        <v>5</v>
      </c>
      <c r="C2643" t="s">
        <v>1734</v>
      </c>
      <c r="D2643" t="s">
        <v>6917</v>
      </c>
      <c r="E2643" t="s">
        <v>1705</v>
      </c>
      <c r="H2643" t="str">
        <f>INDEX('Vensim Variables'!$B:$B,MATCH(EPS!$B2643,'Vensim Variables'!$A:$A,0))</f>
        <v>g pollutant</v>
      </c>
      <c r="I2643" t="str">
        <f t="shared" si="82"/>
        <v>VOC</v>
      </c>
      <c r="J2643">
        <f>INDEX(NoSettings!$C:$C,MATCH(EPS!$A2643,NoSettings!$A:$A,0))</f>
        <v>622391000</v>
      </c>
      <c r="K2643">
        <f>INDEX(GWP!$C$2:$C$13,MATCH(EPS!I2643,GWP!$B$2:$B$13,0))</f>
        <v>0</v>
      </c>
      <c r="L2643" s="5">
        <f t="shared" si="83"/>
        <v>0</v>
      </c>
    </row>
    <row r="2644" spans="1:12" hidden="1" x14ac:dyDescent="0.35">
      <c r="A2644" t="s">
        <v>4274</v>
      </c>
      <c r="B2644" t="s">
        <v>5</v>
      </c>
      <c r="C2644" t="s">
        <v>1734</v>
      </c>
      <c r="D2644" t="s">
        <v>6917</v>
      </c>
      <c r="E2644" t="s">
        <v>1706</v>
      </c>
      <c r="H2644" t="str">
        <f>INDEX('Vensim Variables'!$B:$B,MATCH(EPS!$B2644,'Vensim Variables'!$A:$A,0))</f>
        <v>g pollutant</v>
      </c>
      <c r="I2644" t="str">
        <f t="shared" si="82"/>
        <v>CO</v>
      </c>
      <c r="J2644">
        <f>INDEX(NoSettings!$C:$C,MATCH(EPS!$A2644,NoSettings!$A:$A,0))</f>
        <v>3322550000</v>
      </c>
      <c r="K2644">
        <f>INDEX(GWP!$C$2:$C$13,MATCH(EPS!I2644,GWP!$B$2:$B$13,0))</f>
        <v>0</v>
      </c>
      <c r="L2644" s="5">
        <f t="shared" si="83"/>
        <v>0</v>
      </c>
    </row>
    <row r="2645" spans="1:12" hidden="1" x14ac:dyDescent="0.35">
      <c r="A2645" t="s">
        <v>4275</v>
      </c>
      <c r="B2645" t="s">
        <v>5</v>
      </c>
      <c r="C2645" t="s">
        <v>1734</v>
      </c>
      <c r="D2645" t="s">
        <v>6917</v>
      </c>
      <c r="E2645" t="s">
        <v>1707</v>
      </c>
      <c r="H2645" t="str">
        <f>INDEX('Vensim Variables'!$B:$B,MATCH(EPS!$B2645,'Vensim Variables'!$A:$A,0))</f>
        <v>g pollutant</v>
      </c>
      <c r="I2645" t="str">
        <f t="shared" si="82"/>
        <v>NOx</v>
      </c>
      <c r="J2645">
        <f>INDEX(NoSettings!$C:$C,MATCH(EPS!$A2645,NoSettings!$A:$A,0))</f>
        <v>5843650000</v>
      </c>
      <c r="K2645">
        <f>INDEX(GWP!$C$2:$C$13,MATCH(EPS!I2645,GWP!$B$2:$B$13,0))</f>
        <v>0</v>
      </c>
      <c r="L2645" s="5">
        <f t="shared" si="83"/>
        <v>0</v>
      </c>
    </row>
    <row r="2646" spans="1:12" hidden="1" x14ac:dyDescent="0.35">
      <c r="A2646" t="s">
        <v>4276</v>
      </c>
      <c r="B2646" t="s">
        <v>5</v>
      </c>
      <c r="C2646" t="s">
        <v>1734</v>
      </c>
      <c r="D2646" t="s">
        <v>6917</v>
      </c>
      <c r="E2646" t="s">
        <v>1708</v>
      </c>
      <c r="H2646" t="str">
        <f>INDEX('Vensim Variables'!$B:$B,MATCH(EPS!$B2646,'Vensim Variables'!$A:$A,0))</f>
        <v>g pollutant</v>
      </c>
      <c r="I2646" t="str">
        <f t="shared" si="82"/>
        <v>PM10</v>
      </c>
      <c r="J2646">
        <f>INDEX(NoSettings!$C:$C,MATCH(EPS!$A2646,NoSettings!$A:$A,0))</f>
        <v>230278000</v>
      </c>
      <c r="K2646">
        <f>INDEX(GWP!$C$2:$C$13,MATCH(EPS!I2646,GWP!$B$2:$B$13,0))</f>
        <v>0</v>
      </c>
      <c r="L2646" s="5">
        <f t="shared" si="83"/>
        <v>0</v>
      </c>
    </row>
    <row r="2647" spans="1:12" hidden="1" x14ac:dyDescent="0.35">
      <c r="A2647" t="s">
        <v>4277</v>
      </c>
      <c r="B2647" t="s">
        <v>5</v>
      </c>
      <c r="C2647" t="s">
        <v>1734</v>
      </c>
      <c r="D2647" t="s">
        <v>6917</v>
      </c>
      <c r="E2647" t="s">
        <v>1709</v>
      </c>
      <c r="H2647" t="str">
        <f>INDEX('Vensim Variables'!$B:$B,MATCH(EPS!$B2647,'Vensim Variables'!$A:$A,0))</f>
        <v>g pollutant</v>
      </c>
      <c r="I2647" t="str">
        <f t="shared" si="82"/>
        <v>PM25</v>
      </c>
      <c r="J2647">
        <f>INDEX(NoSettings!$C:$C,MATCH(EPS!$A2647,NoSettings!$A:$A,0))</f>
        <v>216981000</v>
      </c>
      <c r="K2647">
        <f>INDEX(GWP!$C$2:$C$13,MATCH(EPS!I2647,GWP!$B$2:$B$13,0))</f>
        <v>0</v>
      </c>
      <c r="L2647" s="5">
        <f t="shared" si="83"/>
        <v>0</v>
      </c>
    </row>
    <row r="2648" spans="1:12" hidden="1" x14ac:dyDescent="0.35">
      <c r="A2648" t="s">
        <v>4278</v>
      </c>
      <c r="B2648" t="s">
        <v>5</v>
      </c>
      <c r="C2648" t="s">
        <v>1734</v>
      </c>
      <c r="D2648" t="s">
        <v>6917</v>
      </c>
      <c r="E2648" t="s">
        <v>1710</v>
      </c>
      <c r="H2648" t="str">
        <f>INDEX('Vensim Variables'!$B:$B,MATCH(EPS!$B2648,'Vensim Variables'!$A:$A,0))</f>
        <v>g pollutant</v>
      </c>
      <c r="I2648" t="str">
        <f t="shared" si="82"/>
        <v>SOx</v>
      </c>
      <c r="J2648">
        <f>INDEX(NoSettings!$C:$C,MATCH(EPS!$A2648,NoSettings!$A:$A,0))</f>
        <v>154515000</v>
      </c>
      <c r="K2648">
        <f>INDEX(GWP!$C$2:$C$13,MATCH(EPS!I2648,GWP!$B$2:$B$13,0))</f>
        <v>0</v>
      </c>
      <c r="L2648" s="5">
        <f t="shared" si="83"/>
        <v>0</v>
      </c>
    </row>
    <row r="2649" spans="1:12" hidden="1" x14ac:dyDescent="0.35">
      <c r="A2649" t="s">
        <v>4279</v>
      </c>
      <c r="B2649" t="s">
        <v>5</v>
      </c>
      <c r="C2649" t="s">
        <v>1734</v>
      </c>
      <c r="D2649" t="s">
        <v>6917</v>
      </c>
      <c r="E2649" t="s">
        <v>1711</v>
      </c>
      <c r="H2649" t="str">
        <f>INDEX('Vensim Variables'!$B:$B,MATCH(EPS!$B2649,'Vensim Variables'!$A:$A,0))</f>
        <v>g pollutant</v>
      </c>
      <c r="I2649" t="str">
        <f t="shared" si="82"/>
        <v>BC</v>
      </c>
      <c r="J2649">
        <f>INDEX(NoSettings!$C:$C,MATCH(EPS!$A2649,NoSettings!$A:$A,0))</f>
        <v>14431100</v>
      </c>
      <c r="K2649">
        <f>INDEX(GWP!$C$2:$C$13,MATCH(EPS!I2649,GWP!$B$2:$B$13,0))</f>
        <v>0</v>
      </c>
      <c r="L2649" s="5">
        <f t="shared" si="83"/>
        <v>0</v>
      </c>
    </row>
    <row r="2650" spans="1:12" hidden="1" x14ac:dyDescent="0.35">
      <c r="A2650" t="s">
        <v>4280</v>
      </c>
      <c r="B2650" t="s">
        <v>5</v>
      </c>
      <c r="C2650" t="s">
        <v>1734</v>
      </c>
      <c r="D2650" t="s">
        <v>6917</v>
      </c>
      <c r="E2650" t="s">
        <v>1712</v>
      </c>
      <c r="H2650" t="str">
        <f>INDEX('Vensim Variables'!$B:$B,MATCH(EPS!$B2650,'Vensim Variables'!$A:$A,0))</f>
        <v>g pollutant</v>
      </c>
      <c r="I2650" t="str">
        <f t="shared" si="82"/>
        <v>OC</v>
      </c>
      <c r="J2650">
        <f>INDEX(NoSettings!$C:$C,MATCH(EPS!$A2650,NoSettings!$A:$A,0))</f>
        <v>96894300</v>
      </c>
      <c r="K2650">
        <f>INDEX(GWP!$C$2:$C$13,MATCH(EPS!I2650,GWP!$B$2:$B$13,0))</f>
        <v>0</v>
      </c>
      <c r="L2650" s="5">
        <f t="shared" si="83"/>
        <v>0</v>
      </c>
    </row>
    <row r="2651" spans="1:12" hidden="1" x14ac:dyDescent="0.35">
      <c r="A2651" t="s">
        <v>4281</v>
      </c>
      <c r="B2651" t="s">
        <v>5</v>
      </c>
      <c r="C2651" t="s">
        <v>1734</v>
      </c>
      <c r="D2651" t="s">
        <v>6917</v>
      </c>
      <c r="E2651" t="s">
        <v>1713</v>
      </c>
      <c r="H2651" t="str">
        <f>INDEX('Vensim Variables'!$B:$B,MATCH(EPS!$B2651,'Vensim Variables'!$A:$A,0))</f>
        <v>g pollutant</v>
      </c>
      <c r="I2651" t="str">
        <f t="shared" si="82"/>
        <v>CH4</v>
      </c>
      <c r="J2651">
        <f>INDEX(NoSettings!$C:$C,MATCH(EPS!$A2651,NoSettings!$A:$A,0))</f>
        <v>103079000</v>
      </c>
      <c r="K2651">
        <f>INDEX(GWP!$C$2:$C$13,MATCH(EPS!I2651,GWP!$B$2:$B$13,0))</f>
        <v>25</v>
      </c>
      <c r="L2651" s="5">
        <f t="shared" si="83"/>
        <v>2.576975E-3</v>
      </c>
    </row>
    <row r="2652" spans="1:12" hidden="1" x14ac:dyDescent="0.35">
      <c r="A2652" t="s">
        <v>4282</v>
      </c>
      <c r="B2652" t="s">
        <v>5</v>
      </c>
      <c r="C2652" t="s">
        <v>1734</v>
      </c>
      <c r="D2652" t="s">
        <v>6917</v>
      </c>
      <c r="E2652" t="s">
        <v>1714</v>
      </c>
      <c r="H2652" t="str">
        <f>INDEX('Vensim Variables'!$B:$B,MATCH(EPS!$B2652,'Vensim Variables'!$A:$A,0))</f>
        <v>g pollutant</v>
      </c>
      <c r="I2652" t="str">
        <f t="shared" si="82"/>
        <v>N2O</v>
      </c>
      <c r="J2652">
        <f>INDEX(NoSettings!$C:$C,MATCH(EPS!$A2652,NoSettings!$A:$A,0))</f>
        <v>10307900</v>
      </c>
      <c r="K2652">
        <f>INDEX(GWP!$C$2:$C$13,MATCH(EPS!I2652,GWP!$B$2:$B$13,0))</f>
        <v>298</v>
      </c>
      <c r="L2652" s="5">
        <f t="shared" si="83"/>
        <v>3.0717542E-3</v>
      </c>
    </row>
    <row r="2653" spans="1:12" hidden="1" x14ac:dyDescent="0.35">
      <c r="A2653" t="s">
        <v>4283</v>
      </c>
      <c r="B2653" t="s">
        <v>5</v>
      </c>
      <c r="C2653" t="s">
        <v>1734</v>
      </c>
      <c r="D2653" t="s">
        <v>6917</v>
      </c>
      <c r="E2653" t="s">
        <v>1715</v>
      </c>
      <c r="H2653" t="str">
        <f>INDEX('Vensim Variables'!$B:$B,MATCH(EPS!$B2653,'Vensim Variables'!$A:$A,0))</f>
        <v>g pollutant</v>
      </c>
      <c r="I2653" t="str">
        <f t="shared" si="82"/>
        <v>F gases</v>
      </c>
      <c r="J2653">
        <f>INDEX(NoSettings!$C:$C,MATCH(EPS!$A2653,NoSettings!$A:$A,0))</f>
        <v>0</v>
      </c>
      <c r="K2653">
        <f>INDEX(GWP!$C$2:$C$13,MATCH(EPS!I2653,GWP!$B$2:$B$13,0))</f>
        <v>1</v>
      </c>
      <c r="L2653" s="5">
        <f t="shared" si="83"/>
        <v>0</v>
      </c>
    </row>
    <row r="2654" spans="1:12" hidden="1" x14ac:dyDescent="0.35">
      <c r="A2654" t="s">
        <v>4284</v>
      </c>
      <c r="B2654" t="s">
        <v>5</v>
      </c>
      <c r="C2654" t="s">
        <v>1734</v>
      </c>
      <c r="D2654" t="s">
        <v>6918</v>
      </c>
      <c r="E2654" t="s">
        <v>1702</v>
      </c>
      <c r="H2654" t="str">
        <f>INDEX('Vensim Variables'!$B:$B,MATCH(EPS!$B2654,'Vensim Variables'!$A:$A,0))</f>
        <v>g pollutant</v>
      </c>
      <c r="I2654" t="str">
        <f t="shared" si="82"/>
        <v>CO2</v>
      </c>
      <c r="J2654">
        <f>INDEX(NoSettings!$C:$C,MATCH(EPS!$A2654,NoSettings!$A:$A,0))</f>
        <v>2984130000000</v>
      </c>
      <c r="K2654">
        <f>INDEX(GWP!$C$2:$C$13,MATCH(EPS!I2654,GWP!$B$2:$B$13,0))</f>
        <v>1</v>
      </c>
      <c r="L2654" s="5">
        <f t="shared" si="83"/>
        <v>2.9841299999999999</v>
      </c>
    </row>
    <row r="2655" spans="1:12" hidden="1" x14ac:dyDescent="0.35">
      <c r="A2655" t="s">
        <v>4285</v>
      </c>
      <c r="B2655" t="s">
        <v>5</v>
      </c>
      <c r="C2655" t="s">
        <v>1734</v>
      </c>
      <c r="D2655" t="s">
        <v>6918</v>
      </c>
      <c r="E2655" t="s">
        <v>1705</v>
      </c>
      <c r="H2655" t="str">
        <f>INDEX('Vensim Variables'!$B:$B,MATCH(EPS!$B2655,'Vensim Variables'!$A:$A,0))</f>
        <v>g pollutant</v>
      </c>
      <c r="I2655" t="str">
        <f t="shared" si="82"/>
        <v>VOC</v>
      </c>
      <c r="J2655">
        <f>INDEX(NoSettings!$C:$C,MATCH(EPS!$A2655,NoSettings!$A:$A,0))</f>
        <v>339581000</v>
      </c>
      <c r="K2655">
        <f>INDEX(GWP!$C$2:$C$13,MATCH(EPS!I2655,GWP!$B$2:$B$13,0))</f>
        <v>0</v>
      </c>
      <c r="L2655" s="5">
        <f t="shared" si="83"/>
        <v>0</v>
      </c>
    </row>
    <row r="2656" spans="1:12" hidden="1" x14ac:dyDescent="0.35">
      <c r="A2656" t="s">
        <v>4286</v>
      </c>
      <c r="B2656" t="s">
        <v>5</v>
      </c>
      <c r="C2656" t="s">
        <v>1734</v>
      </c>
      <c r="D2656" t="s">
        <v>6918</v>
      </c>
      <c r="E2656" t="s">
        <v>1706</v>
      </c>
      <c r="H2656" t="str">
        <f>INDEX('Vensim Variables'!$B:$B,MATCH(EPS!$B2656,'Vensim Variables'!$A:$A,0))</f>
        <v>g pollutant</v>
      </c>
      <c r="I2656" t="str">
        <f t="shared" si="82"/>
        <v>CO</v>
      </c>
      <c r="J2656">
        <f>INDEX(NoSettings!$C:$C,MATCH(EPS!$A2656,NoSettings!$A:$A,0))</f>
        <v>1812800000</v>
      </c>
      <c r="K2656">
        <f>INDEX(GWP!$C$2:$C$13,MATCH(EPS!I2656,GWP!$B$2:$B$13,0))</f>
        <v>0</v>
      </c>
      <c r="L2656" s="5">
        <f t="shared" si="83"/>
        <v>0</v>
      </c>
    </row>
    <row r="2657" spans="1:12" hidden="1" x14ac:dyDescent="0.35">
      <c r="A2657" t="s">
        <v>4287</v>
      </c>
      <c r="B2657" t="s">
        <v>5</v>
      </c>
      <c r="C2657" t="s">
        <v>1734</v>
      </c>
      <c r="D2657" t="s">
        <v>6918</v>
      </c>
      <c r="E2657" t="s">
        <v>1707</v>
      </c>
      <c r="H2657" t="str">
        <f>INDEX('Vensim Variables'!$B:$B,MATCH(EPS!$B2657,'Vensim Variables'!$A:$A,0))</f>
        <v>g pollutant</v>
      </c>
      <c r="I2657" t="str">
        <f t="shared" si="82"/>
        <v>NOx</v>
      </c>
      <c r="J2657">
        <f>INDEX(NoSettings!$C:$C,MATCH(EPS!$A2657,NoSettings!$A:$A,0))</f>
        <v>3188340000</v>
      </c>
      <c r="K2657">
        <f>INDEX(GWP!$C$2:$C$13,MATCH(EPS!I2657,GWP!$B$2:$B$13,0))</f>
        <v>0</v>
      </c>
      <c r="L2657" s="5">
        <f t="shared" si="83"/>
        <v>0</v>
      </c>
    </row>
    <row r="2658" spans="1:12" hidden="1" x14ac:dyDescent="0.35">
      <c r="A2658" t="s">
        <v>4288</v>
      </c>
      <c r="B2658" t="s">
        <v>5</v>
      </c>
      <c r="C2658" t="s">
        <v>1734</v>
      </c>
      <c r="D2658" t="s">
        <v>6918</v>
      </c>
      <c r="E2658" t="s">
        <v>1708</v>
      </c>
      <c r="H2658" t="str">
        <f>INDEX('Vensim Variables'!$B:$B,MATCH(EPS!$B2658,'Vensim Variables'!$A:$A,0))</f>
        <v>g pollutant</v>
      </c>
      <c r="I2658" t="str">
        <f t="shared" si="82"/>
        <v>PM10</v>
      </c>
      <c r="J2658">
        <f>INDEX(NoSettings!$C:$C,MATCH(EPS!$A2658,NoSettings!$A:$A,0))</f>
        <v>125642000</v>
      </c>
      <c r="K2658">
        <f>INDEX(GWP!$C$2:$C$13,MATCH(EPS!I2658,GWP!$B$2:$B$13,0))</f>
        <v>0</v>
      </c>
      <c r="L2658" s="5">
        <f t="shared" si="83"/>
        <v>0</v>
      </c>
    </row>
    <row r="2659" spans="1:12" hidden="1" x14ac:dyDescent="0.35">
      <c r="A2659" t="s">
        <v>4289</v>
      </c>
      <c r="B2659" t="s">
        <v>5</v>
      </c>
      <c r="C2659" t="s">
        <v>1734</v>
      </c>
      <c r="D2659" t="s">
        <v>6918</v>
      </c>
      <c r="E2659" t="s">
        <v>1709</v>
      </c>
      <c r="H2659" t="str">
        <f>INDEX('Vensim Variables'!$B:$B,MATCH(EPS!$B2659,'Vensim Variables'!$A:$A,0))</f>
        <v>g pollutant</v>
      </c>
      <c r="I2659" t="str">
        <f t="shared" si="82"/>
        <v>PM25</v>
      </c>
      <c r="J2659">
        <f>INDEX(NoSettings!$C:$C,MATCH(EPS!$A2659,NoSettings!$A:$A,0))</f>
        <v>118386000</v>
      </c>
      <c r="K2659">
        <f>INDEX(GWP!$C$2:$C$13,MATCH(EPS!I2659,GWP!$B$2:$B$13,0))</f>
        <v>0</v>
      </c>
      <c r="L2659" s="5">
        <f t="shared" si="83"/>
        <v>0</v>
      </c>
    </row>
    <row r="2660" spans="1:12" hidden="1" x14ac:dyDescent="0.35">
      <c r="A2660" t="s">
        <v>4290</v>
      </c>
      <c r="B2660" t="s">
        <v>5</v>
      </c>
      <c r="C2660" t="s">
        <v>1734</v>
      </c>
      <c r="D2660" t="s">
        <v>6918</v>
      </c>
      <c r="E2660" t="s">
        <v>1710</v>
      </c>
      <c r="H2660" t="str">
        <f>INDEX('Vensim Variables'!$B:$B,MATCH(EPS!$B2660,'Vensim Variables'!$A:$A,0))</f>
        <v>g pollutant</v>
      </c>
      <c r="I2660" t="str">
        <f t="shared" si="82"/>
        <v>SOx</v>
      </c>
      <c r="J2660">
        <f>INDEX(NoSettings!$C:$C,MATCH(EPS!$A2660,NoSettings!$A:$A,0))</f>
        <v>84304700</v>
      </c>
      <c r="K2660">
        <f>INDEX(GWP!$C$2:$C$13,MATCH(EPS!I2660,GWP!$B$2:$B$13,0))</f>
        <v>0</v>
      </c>
      <c r="L2660" s="5">
        <f t="shared" si="83"/>
        <v>0</v>
      </c>
    </row>
    <row r="2661" spans="1:12" hidden="1" x14ac:dyDescent="0.35">
      <c r="A2661" t="s">
        <v>4291</v>
      </c>
      <c r="B2661" t="s">
        <v>5</v>
      </c>
      <c r="C2661" t="s">
        <v>1734</v>
      </c>
      <c r="D2661" t="s">
        <v>6918</v>
      </c>
      <c r="E2661" t="s">
        <v>1711</v>
      </c>
      <c r="H2661" t="str">
        <f>INDEX('Vensim Variables'!$B:$B,MATCH(EPS!$B2661,'Vensim Variables'!$A:$A,0))</f>
        <v>g pollutant</v>
      </c>
      <c r="I2661" t="str">
        <f t="shared" si="82"/>
        <v>BC</v>
      </c>
      <c r="J2661">
        <f>INDEX(NoSettings!$C:$C,MATCH(EPS!$A2661,NoSettings!$A:$A,0))</f>
        <v>7873680</v>
      </c>
      <c r="K2661">
        <f>INDEX(GWP!$C$2:$C$13,MATCH(EPS!I2661,GWP!$B$2:$B$13,0))</f>
        <v>0</v>
      </c>
      <c r="L2661" s="5">
        <f t="shared" si="83"/>
        <v>0</v>
      </c>
    </row>
    <row r="2662" spans="1:12" hidden="1" x14ac:dyDescent="0.35">
      <c r="A2662" t="s">
        <v>4292</v>
      </c>
      <c r="B2662" t="s">
        <v>5</v>
      </c>
      <c r="C2662" t="s">
        <v>1734</v>
      </c>
      <c r="D2662" t="s">
        <v>6918</v>
      </c>
      <c r="E2662" t="s">
        <v>1712</v>
      </c>
      <c r="H2662" t="str">
        <f>INDEX('Vensim Variables'!$B:$B,MATCH(EPS!$B2662,'Vensim Variables'!$A:$A,0))</f>
        <v>g pollutant</v>
      </c>
      <c r="I2662" t="str">
        <f t="shared" si="82"/>
        <v>OC</v>
      </c>
      <c r="J2662">
        <f>INDEX(NoSettings!$C:$C,MATCH(EPS!$A2662,NoSettings!$A:$A,0))</f>
        <v>52866200</v>
      </c>
      <c r="K2662">
        <f>INDEX(GWP!$C$2:$C$13,MATCH(EPS!I2662,GWP!$B$2:$B$13,0))</f>
        <v>0</v>
      </c>
      <c r="L2662" s="5">
        <f t="shared" si="83"/>
        <v>0</v>
      </c>
    </row>
    <row r="2663" spans="1:12" hidden="1" x14ac:dyDescent="0.35">
      <c r="A2663" t="s">
        <v>4293</v>
      </c>
      <c r="B2663" t="s">
        <v>5</v>
      </c>
      <c r="C2663" t="s">
        <v>1734</v>
      </c>
      <c r="D2663" t="s">
        <v>6918</v>
      </c>
      <c r="E2663" t="s">
        <v>1713</v>
      </c>
      <c r="H2663" t="str">
        <f>INDEX('Vensim Variables'!$B:$B,MATCH(EPS!$B2663,'Vensim Variables'!$A:$A,0))</f>
        <v>g pollutant</v>
      </c>
      <c r="I2663" t="str">
        <f t="shared" si="82"/>
        <v>CH4</v>
      </c>
      <c r="J2663">
        <f>INDEX(NoSettings!$C:$C,MATCH(EPS!$A2663,NoSettings!$A:$A,0))</f>
        <v>56240600</v>
      </c>
      <c r="K2663">
        <f>INDEX(GWP!$C$2:$C$13,MATCH(EPS!I2663,GWP!$B$2:$B$13,0))</f>
        <v>25</v>
      </c>
      <c r="L2663" s="5">
        <f t="shared" si="83"/>
        <v>1.406015E-3</v>
      </c>
    </row>
    <row r="2664" spans="1:12" hidden="1" x14ac:dyDescent="0.35">
      <c r="A2664" t="s">
        <v>4294</v>
      </c>
      <c r="B2664" t="s">
        <v>5</v>
      </c>
      <c r="C2664" t="s">
        <v>1734</v>
      </c>
      <c r="D2664" t="s">
        <v>6918</v>
      </c>
      <c r="E2664" t="s">
        <v>1714</v>
      </c>
      <c r="H2664" t="str">
        <f>INDEX('Vensim Variables'!$B:$B,MATCH(EPS!$B2664,'Vensim Variables'!$A:$A,0))</f>
        <v>g pollutant</v>
      </c>
      <c r="I2664" t="str">
        <f t="shared" si="82"/>
        <v>N2O</v>
      </c>
      <c r="J2664">
        <f>INDEX(NoSettings!$C:$C,MATCH(EPS!$A2664,NoSettings!$A:$A,0))</f>
        <v>5624060</v>
      </c>
      <c r="K2664">
        <f>INDEX(GWP!$C$2:$C$13,MATCH(EPS!I2664,GWP!$B$2:$B$13,0))</f>
        <v>298</v>
      </c>
      <c r="L2664" s="5">
        <f t="shared" si="83"/>
        <v>1.67596988E-3</v>
      </c>
    </row>
    <row r="2665" spans="1:12" hidden="1" x14ac:dyDescent="0.35">
      <c r="A2665" t="s">
        <v>4295</v>
      </c>
      <c r="B2665" t="s">
        <v>5</v>
      </c>
      <c r="C2665" t="s">
        <v>1734</v>
      </c>
      <c r="D2665" t="s">
        <v>6918</v>
      </c>
      <c r="E2665" t="s">
        <v>1715</v>
      </c>
      <c r="H2665" t="str">
        <f>INDEX('Vensim Variables'!$B:$B,MATCH(EPS!$B2665,'Vensim Variables'!$A:$A,0))</f>
        <v>g pollutant</v>
      </c>
      <c r="I2665" t="str">
        <f t="shared" si="82"/>
        <v>F gases</v>
      </c>
      <c r="J2665">
        <f>INDEX(NoSettings!$C:$C,MATCH(EPS!$A2665,NoSettings!$A:$A,0))</f>
        <v>0</v>
      </c>
      <c r="K2665">
        <f>INDEX(GWP!$C$2:$C$13,MATCH(EPS!I2665,GWP!$B$2:$B$13,0))</f>
        <v>1</v>
      </c>
      <c r="L2665" s="5">
        <f t="shared" si="83"/>
        <v>0</v>
      </c>
    </row>
    <row r="2666" spans="1:12" hidden="1" x14ac:dyDescent="0.35">
      <c r="A2666" t="s">
        <v>4296</v>
      </c>
      <c r="B2666" t="s">
        <v>5</v>
      </c>
      <c r="C2666" t="s">
        <v>1734</v>
      </c>
      <c r="D2666" t="s">
        <v>6919</v>
      </c>
      <c r="E2666" t="s">
        <v>1702</v>
      </c>
      <c r="H2666" t="str">
        <f>INDEX('Vensim Variables'!$B:$B,MATCH(EPS!$B2666,'Vensim Variables'!$A:$A,0))</f>
        <v>g pollutant</v>
      </c>
      <c r="I2666" t="str">
        <f t="shared" si="82"/>
        <v>CO2</v>
      </c>
      <c r="J2666">
        <f>INDEX(NoSettings!$C:$C,MATCH(EPS!$A2666,NoSettings!$A:$A,0))</f>
        <v>30048100000000</v>
      </c>
      <c r="K2666">
        <f>INDEX(GWP!$C$2:$C$13,MATCH(EPS!I2666,GWP!$B$2:$B$13,0))</f>
        <v>1</v>
      </c>
      <c r="L2666" s="5">
        <f t="shared" si="83"/>
        <v>30.048100000000002</v>
      </c>
    </row>
    <row r="2667" spans="1:12" hidden="1" x14ac:dyDescent="0.35">
      <c r="A2667" t="s">
        <v>4297</v>
      </c>
      <c r="B2667" t="s">
        <v>5</v>
      </c>
      <c r="C2667" t="s">
        <v>1734</v>
      </c>
      <c r="D2667" t="s">
        <v>6919</v>
      </c>
      <c r="E2667" t="s">
        <v>1705</v>
      </c>
      <c r="H2667" t="str">
        <f>INDEX('Vensim Variables'!$B:$B,MATCH(EPS!$B2667,'Vensim Variables'!$A:$A,0))</f>
        <v>g pollutant</v>
      </c>
      <c r="I2667" t="str">
        <f t="shared" si="82"/>
        <v>VOC</v>
      </c>
      <c r="J2667">
        <f>INDEX(NoSettings!$C:$C,MATCH(EPS!$A2667,NoSettings!$A:$A,0))</f>
        <v>3419340000</v>
      </c>
      <c r="K2667">
        <f>INDEX(GWP!$C$2:$C$13,MATCH(EPS!I2667,GWP!$B$2:$B$13,0))</f>
        <v>0</v>
      </c>
      <c r="L2667" s="5">
        <f t="shared" si="83"/>
        <v>0</v>
      </c>
    </row>
    <row r="2668" spans="1:12" hidden="1" x14ac:dyDescent="0.35">
      <c r="A2668" t="s">
        <v>4298</v>
      </c>
      <c r="B2668" t="s">
        <v>5</v>
      </c>
      <c r="C2668" t="s">
        <v>1734</v>
      </c>
      <c r="D2668" t="s">
        <v>6919</v>
      </c>
      <c r="E2668" t="s">
        <v>1706</v>
      </c>
      <c r="H2668" t="str">
        <f>INDEX('Vensim Variables'!$B:$B,MATCH(EPS!$B2668,'Vensim Variables'!$A:$A,0))</f>
        <v>g pollutant</v>
      </c>
      <c r="I2668" t="str">
        <f t="shared" si="82"/>
        <v>CO</v>
      </c>
      <c r="J2668">
        <f>INDEX(NoSettings!$C:$C,MATCH(EPS!$A2668,NoSettings!$A:$A,0))</f>
        <v>18253700000</v>
      </c>
      <c r="K2668">
        <f>INDEX(GWP!$C$2:$C$13,MATCH(EPS!I2668,GWP!$B$2:$B$13,0))</f>
        <v>0</v>
      </c>
      <c r="L2668" s="5">
        <f t="shared" si="83"/>
        <v>0</v>
      </c>
    </row>
    <row r="2669" spans="1:12" hidden="1" x14ac:dyDescent="0.35">
      <c r="A2669" t="s">
        <v>4299</v>
      </c>
      <c r="B2669" t="s">
        <v>5</v>
      </c>
      <c r="C2669" t="s">
        <v>1734</v>
      </c>
      <c r="D2669" t="s">
        <v>6919</v>
      </c>
      <c r="E2669" t="s">
        <v>1707</v>
      </c>
      <c r="H2669" t="str">
        <f>INDEX('Vensim Variables'!$B:$B,MATCH(EPS!$B2669,'Vensim Variables'!$A:$A,0))</f>
        <v>g pollutant</v>
      </c>
      <c r="I2669" t="str">
        <f t="shared" si="82"/>
        <v>NOx</v>
      </c>
      <c r="J2669">
        <f>INDEX(NoSettings!$C:$C,MATCH(EPS!$A2669,NoSettings!$A:$A,0))</f>
        <v>32104300000</v>
      </c>
      <c r="K2669">
        <f>INDEX(GWP!$C$2:$C$13,MATCH(EPS!I2669,GWP!$B$2:$B$13,0))</f>
        <v>0</v>
      </c>
      <c r="L2669" s="5">
        <f t="shared" si="83"/>
        <v>0</v>
      </c>
    </row>
    <row r="2670" spans="1:12" hidden="1" x14ac:dyDescent="0.35">
      <c r="A2670" t="s">
        <v>4300</v>
      </c>
      <c r="B2670" t="s">
        <v>5</v>
      </c>
      <c r="C2670" t="s">
        <v>1734</v>
      </c>
      <c r="D2670" t="s">
        <v>6919</v>
      </c>
      <c r="E2670" t="s">
        <v>1708</v>
      </c>
      <c r="H2670" t="str">
        <f>INDEX('Vensim Variables'!$B:$B,MATCH(EPS!$B2670,'Vensim Variables'!$A:$A,0))</f>
        <v>g pollutant</v>
      </c>
      <c r="I2670" t="str">
        <f t="shared" si="82"/>
        <v>PM10</v>
      </c>
      <c r="J2670">
        <f>INDEX(NoSettings!$C:$C,MATCH(EPS!$A2670,NoSettings!$A:$A,0))</f>
        <v>1265120000</v>
      </c>
      <c r="K2670">
        <f>INDEX(GWP!$C$2:$C$13,MATCH(EPS!I2670,GWP!$B$2:$B$13,0))</f>
        <v>0</v>
      </c>
      <c r="L2670" s="5">
        <f t="shared" si="83"/>
        <v>0</v>
      </c>
    </row>
    <row r="2671" spans="1:12" hidden="1" x14ac:dyDescent="0.35">
      <c r="A2671" t="s">
        <v>4301</v>
      </c>
      <c r="B2671" t="s">
        <v>5</v>
      </c>
      <c r="C2671" t="s">
        <v>1734</v>
      </c>
      <c r="D2671" t="s">
        <v>6919</v>
      </c>
      <c r="E2671" t="s">
        <v>1709</v>
      </c>
      <c r="H2671" t="str">
        <f>INDEX('Vensim Variables'!$B:$B,MATCH(EPS!$B2671,'Vensim Variables'!$A:$A,0))</f>
        <v>g pollutant</v>
      </c>
      <c r="I2671" t="str">
        <f t="shared" si="82"/>
        <v>PM25</v>
      </c>
      <c r="J2671">
        <f>INDEX(NoSettings!$C:$C,MATCH(EPS!$A2671,NoSettings!$A:$A,0))</f>
        <v>1192070000</v>
      </c>
      <c r="K2671">
        <f>INDEX(GWP!$C$2:$C$13,MATCH(EPS!I2671,GWP!$B$2:$B$13,0))</f>
        <v>0</v>
      </c>
      <c r="L2671" s="5">
        <f t="shared" si="83"/>
        <v>0</v>
      </c>
    </row>
    <row r="2672" spans="1:12" hidden="1" x14ac:dyDescent="0.35">
      <c r="A2672" t="s">
        <v>4302</v>
      </c>
      <c r="B2672" t="s">
        <v>5</v>
      </c>
      <c r="C2672" t="s">
        <v>1734</v>
      </c>
      <c r="D2672" t="s">
        <v>6919</v>
      </c>
      <c r="E2672" t="s">
        <v>1710</v>
      </c>
      <c r="H2672" t="str">
        <f>INDEX('Vensim Variables'!$B:$B,MATCH(EPS!$B2672,'Vensim Variables'!$A:$A,0))</f>
        <v>g pollutant</v>
      </c>
      <c r="I2672" t="str">
        <f t="shared" si="82"/>
        <v>SOx</v>
      </c>
      <c r="J2672">
        <f>INDEX(NoSettings!$C:$C,MATCH(EPS!$A2672,NoSettings!$A:$A,0))</f>
        <v>848890000</v>
      </c>
      <c r="K2672">
        <f>INDEX(GWP!$C$2:$C$13,MATCH(EPS!I2672,GWP!$B$2:$B$13,0))</f>
        <v>0</v>
      </c>
      <c r="L2672" s="5">
        <f t="shared" si="83"/>
        <v>0</v>
      </c>
    </row>
    <row r="2673" spans="1:12" hidden="1" x14ac:dyDescent="0.35">
      <c r="A2673" t="s">
        <v>4303</v>
      </c>
      <c r="B2673" t="s">
        <v>5</v>
      </c>
      <c r="C2673" t="s">
        <v>1734</v>
      </c>
      <c r="D2673" t="s">
        <v>6919</v>
      </c>
      <c r="E2673" t="s">
        <v>1711</v>
      </c>
      <c r="H2673" t="str">
        <f>INDEX('Vensim Variables'!$B:$B,MATCH(EPS!$B2673,'Vensim Variables'!$A:$A,0))</f>
        <v>g pollutant</v>
      </c>
      <c r="I2673" t="str">
        <f t="shared" si="82"/>
        <v>BC</v>
      </c>
      <c r="J2673">
        <f>INDEX(NoSettings!$C:$C,MATCH(EPS!$A2673,NoSettings!$A:$A,0))</f>
        <v>79282600</v>
      </c>
      <c r="K2673">
        <f>INDEX(GWP!$C$2:$C$13,MATCH(EPS!I2673,GWP!$B$2:$B$13,0))</f>
        <v>0</v>
      </c>
      <c r="L2673" s="5">
        <f t="shared" si="83"/>
        <v>0</v>
      </c>
    </row>
    <row r="2674" spans="1:12" hidden="1" x14ac:dyDescent="0.35">
      <c r="A2674" t="s">
        <v>4304</v>
      </c>
      <c r="B2674" t="s">
        <v>5</v>
      </c>
      <c r="C2674" t="s">
        <v>1734</v>
      </c>
      <c r="D2674" t="s">
        <v>6919</v>
      </c>
      <c r="E2674" t="s">
        <v>1712</v>
      </c>
      <c r="H2674" t="str">
        <f>INDEX('Vensim Variables'!$B:$B,MATCH(EPS!$B2674,'Vensim Variables'!$A:$A,0))</f>
        <v>g pollutant</v>
      </c>
      <c r="I2674" t="str">
        <f t="shared" si="82"/>
        <v>OC</v>
      </c>
      <c r="J2674">
        <f>INDEX(NoSettings!$C:$C,MATCH(EPS!$A2674,NoSettings!$A:$A,0))</f>
        <v>532326000</v>
      </c>
      <c r="K2674">
        <f>INDEX(GWP!$C$2:$C$13,MATCH(EPS!I2674,GWP!$B$2:$B$13,0))</f>
        <v>0</v>
      </c>
      <c r="L2674" s="5">
        <f t="shared" si="83"/>
        <v>0</v>
      </c>
    </row>
    <row r="2675" spans="1:12" hidden="1" x14ac:dyDescent="0.35">
      <c r="A2675" t="s">
        <v>4305</v>
      </c>
      <c r="B2675" t="s">
        <v>5</v>
      </c>
      <c r="C2675" t="s">
        <v>1734</v>
      </c>
      <c r="D2675" t="s">
        <v>6919</v>
      </c>
      <c r="E2675" t="s">
        <v>1713</v>
      </c>
      <c r="H2675" t="str">
        <f>INDEX('Vensim Variables'!$B:$B,MATCH(EPS!$B2675,'Vensim Variables'!$A:$A,0))</f>
        <v>g pollutant</v>
      </c>
      <c r="I2675" t="str">
        <f t="shared" si="82"/>
        <v>CH4</v>
      </c>
      <c r="J2675">
        <f>INDEX(NoSettings!$C:$C,MATCH(EPS!$A2675,NoSettings!$A:$A,0))</f>
        <v>566304000</v>
      </c>
      <c r="K2675">
        <f>INDEX(GWP!$C$2:$C$13,MATCH(EPS!I2675,GWP!$B$2:$B$13,0))</f>
        <v>25</v>
      </c>
      <c r="L2675" s="5">
        <f t="shared" si="83"/>
        <v>1.4157599999999999E-2</v>
      </c>
    </row>
    <row r="2676" spans="1:12" hidden="1" x14ac:dyDescent="0.35">
      <c r="A2676" t="s">
        <v>4306</v>
      </c>
      <c r="B2676" t="s">
        <v>5</v>
      </c>
      <c r="C2676" t="s">
        <v>1734</v>
      </c>
      <c r="D2676" t="s">
        <v>6919</v>
      </c>
      <c r="E2676" t="s">
        <v>1714</v>
      </c>
      <c r="H2676" t="str">
        <f>INDEX('Vensim Variables'!$B:$B,MATCH(EPS!$B2676,'Vensim Variables'!$A:$A,0))</f>
        <v>g pollutant</v>
      </c>
      <c r="I2676" t="str">
        <f t="shared" si="82"/>
        <v>N2O</v>
      </c>
      <c r="J2676">
        <f>INDEX(NoSettings!$C:$C,MATCH(EPS!$A2676,NoSettings!$A:$A,0))</f>
        <v>56630400</v>
      </c>
      <c r="K2676">
        <f>INDEX(GWP!$C$2:$C$13,MATCH(EPS!I2676,GWP!$B$2:$B$13,0))</f>
        <v>298</v>
      </c>
      <c r="L2676" s="5">
        <f t="shared" si="83"/>
        <v>1.6875859199999999E-2</v>
      </c>
    </row>
    <row r="2677" spans="1:12" hidden="1" x14ac:dyDescent="0.35">
      <c r="A2677" t="s">
        <v>4307</v>
      </c>
      <c r="B2677" t="s">
        <v>5</v>
      </c>
      <c r="C2677" t="s">
        <v>1734</v>
      </c>
      <c r="D2677" t="s">
        <v>6919</v>
      </c>
      <c r="E2677" t="s">
        <v>1715</v>
      </c>
      <c r="H2677" t="str">
        <f>INDEX('Vensim Variables'!$B:$B,MATCH(EPS!$B2677,'Vensim Variables'!$A:$A,0))</f>
        <v>g pollutant</v>
      </c>
      <c r="I2677" t="str">
        <f t="shared" si="82"/>
        <v>F gases</v>
      </c>
      <c r="J2677">
        <f>INDEX(NoSettings!$C:$C,MATCH(EPS!$A2677,NoSettings!$A:$A,0))</f>
        <v>0</v>
      </c>
      <c r="K2677">
        <f>INDEX(GWP!$C$2:$C$13,MATCH(EPS!I2677,GWP!$B$2:$B$13,0))</f>
        <v>1</v>
      </c>
      <c r="L2677" s="5">
        <f t="shared" si="83"/>
        <v>0</v>
      </c>
    </row>
    <row r="2678" spans="1:12" hidden="1" x14ac:dyDescent="0.35">
      <c r="A2678" t="s">
        <v>4308</v>
      </c>
      <c r="B2678" t="s">
        <v>5</v>
      </c>
      <c r="C2678" t="s">
        <v>1734</v>
      </c>
      <c r="D2678" t="s">
        <v>6920</v>
      </c>
      <c r="E2678" t="s">
        <v>1702</v>
      </c>
      <c r="H2678" t="str">
        <f>INDEX('Vensim Variables'!$B:$B,MATCH(EPS!$B2678,'Vensim Variables'!$A:$A,0))</f>
        <v>g pollutant</v>
      </c>
      <c r="I2678" t="str">
        <f t="shared" si="82"/>
        <v>CO2</v>
      </c>
      <c r="J2678">
        <f>INDEX(NoSettings!$C:$C,MATCH(EPS!$A2678,NoSettings!$A:$A,0))</f>
        <v>71064300000000</v>
      </c>
      <c r="K2678">
        <f>INDEX(GWP!$C$2:$C$13,MATCH(EPS!I2678,GWP!$B$2:$B$13,0))</f>
        <v>1</v>
      </c>
      <c r="L2678" s="5">
        <f t="shared" si="83"/>
        <v>71.064300000000003</v>
      </c>
    </row>
    <row r="2679" spans="1:12" hidden="1" x14ac:dyDescent="0.35">
      <c r="A2679" t="s">
        <v>4309</v>
      </c>
      <c r="B2679" t="s">
        <v>5</v>
      </c>
      <c r="C2679" t="s">
        <v>1734</v>
      </c>
      <c r="D2679" t="s">
        <v>6920</v>
      </c>
      <c r="E2679" t="s">
        <v>1705</v>
      </c>
      <c r="H2679" t="str">
        <f>INDEX('Vensim Variables'!$B:$B,MATCH(EPS!$B2679,'Vensim Variables'!$A:$A,0))</f>
        <v>g pollutant</v>
      </c>
      <c r="I2679" t="str">
        <f t="shared" si="82"/>
        <v>VOC</v>
      </c>
      <c r="J2679">
        <f>INDEX(NoSettings!$C:$C,MATCH(EPS!$A2679,NoSettings!$A:$A,0))</f>
        <v>8086810000</v>
      </c>
      <c r="K2679">
        <f>INDEX(GWP!$C$2:$C$13,MATCH(EPS!I2679,GWP!$B$2:$B$13,0))</f>
        <v>0</v>
      </c>
      <c r="L2679" s="5">
        <f t="shared" si="83"/>
        <v>0</v>
      </c>
    </row>
    <row r="2680" spans="1:12" hidden="1" x14ac:dyDescent="0.35">
      <c r="A2680" t="s">
        <v>4310</v>
      </c>
      <c r="B2680" t="s">
        <v>5</v>
      </c>
      <c r="C2680" t="s">
        <v>1734</v>
      </c>
      <c r="D2680" t="s">
        <v>6920</v>
      </c>
      <c r="E2680" t="s">
        <v>1706</v>
      </c>
      <c r="H2680" t="str">
        <f>INDEX('Vensim Variables'!$B:$B,MATCH(EPS!$B2680,'Vensim Variables'!$A:$A,0))</f>
        <v>g pollutant</v>
      </c>
      <c r="I2680" t="str">
        <f t="shared" si="82"/>
        <v>CO</v>
      </c>
      <c r="J2680">
        <f>INDEX(NoSettings!$C:$C,MATCH(EPS!$A2680,NoSettings!$A:$A,0))</f>
        <v>43170300000</v>
      </c>
      <c r="K2680">
        <f>INDEX(GWP!$C$2:$C$13,MATCH(EPS!I2680,GWP!$B$2:$B$13,0))</f>
        <v>0</v>
      </c>
      <c r="L2680" s="5">
        <f t="shared" si="83"/>
        <v>0</v>
      </c>
    </row>
    <row r="2681" spans="1:12" hidden="1" x14ac:dyDescent="0.35">
      <c r="A2681" t="s">
        <v>4311</v>
      </c>
      <c r="B2681" t="s">
        <v>5</v>
      </c>
      <c r="C2681" t="s">
        <v>1734</v>
      </c>
      <c r="D2681" t="s">
        <v>6920</v>
      </c>
      <c r="E2681" t="s">
        <v>1707</v>
      </c>
      <c r="H2681" t="str">
        <f>INDEX('Vensim Variables'!$B:$B,MATCH(EPS!$B2681,'Vensim Variables'!$A:$A,0))</f>
        <v>g pollutant</v>
      </c>
      <c r="I2681" t="str">
        <f t="shared" si="82"/>
        <v>NOx</v>
      </c>
      <c r="J2681">
        <f>INDEX(NoSettings!$C:$C,MATCH(EPS!$A2681,NoSettings!$A:$A,0))</f>
        <v>75927400000</v>
      </c>
      <c r="K2681">
        <f>INDEX(GWP!$C$2:$C$13,MATCH(EPS!I2681,GWP!$B$2:$B$13,0))</f>
        <v>0</v>
      </c>
      <c r="L2681" s="5">
        <f t="shared" si="83"/>
        <v>0</v>
      </c>
    </row>
    <row r="2682" spans="1:12" hidden="1" x14ac:dyDescent="0.35">
      <c r="A2682" t="s">
        <v>4312</v>
      </c>
      <c r="B2682" t="s">
        <v>5</v>
      </c>
      <c r="C2682" t="s">
        <v>1734</v>
      </c>
      <c r="D2682" t="s">
        <v>6920</v>
      </c>
      <c r="E2682" t="s">
        <v>1708</v>
      </c>
      <c r="H2682" t="str">
        <f>INDEX('Vensim Variables'!$B:$B,MATCH(EPS!$B2682,'Vensim Variables'!$A:$A,0))</f>
        <v>g pollutant</v>
      </c>
      <c r="I2682" t="str">
        <f t="shared" si="82"/>
        <v>PM10</v>
      </c>
      <c r="J2682">
        <f>INDEX(NoSettings!$C:$C,MATCH(EPS!$A2682,NoSettings!$A:$A,0))</f>
        <v>2992040000</v>
      </c>
      <c r="K2682">
        <f>INDEX(GWP!$C$2:$C$13,MATCH(EPS!I2682,GWP!$B$2:$B$13,0))</f>
        <v>0</v>
      </c>
      <c r="L2682" s="5">
        <f t="shared" si="83"/>
        <v>0</v>
      </c>
    </row>
    <row r="2683" spans="1:12" hidden="1" x14ac:dyDescent="0.35">
      <c r="A2683" t="s">
        <v>4313</v>
      </c>
      <c r="B2683" t="s">
        <v>5</v>
      </c>
      <c r="C2683" t="s">
        <v>1734</v>
      </c>
      <c r="D2683" t="s">
        <v>6920</v>
      </c>
      <c r="E2683" t="s">
        <v>1709</v>
      </c>
      <c r="H2683" t="str">
        <f>INDEX('Vensim Variables'!$B:$B,MATCH(EPS!$B2683,'Vensim Variables'!$A:$A,0))</f>
        <v>g pollutant</v>
      </c>
      <c r="I2683" t="str">
        <f t="shared" si="82"/>
        <v>PM25</v>
      </c>
      <c r="J2683">
        <f>INDEX(NoSettings!$C:$C,MATCH(EPS!$A2683,NoSettings!$A:$A,0))</f>
        <v>2819270000</v>
      </c>
      <c r="K2683">
        <f>INDEX(GWP!$C$2:$C$13,MATCH(EPS!I2683,GWP!$B$2:$B$13,0))</f>
        <v>0</v>
      </c>
      <c r="L2683" s="5">
        <f t="shared" si="83"/>
        <v>0</v>
      </c>
    </row>
    <row r="2684" spans="1:12" hidden="1" x14ac:dyDescent="0.35">
      <c r="A2684" t="s">
        <v>4314</v>
      </c>
      <c r="B2684" t="s">
        <v>5</v>
      </c>
      <c r="C2684" t="s">
        <v>1734</v>
      </c>
      <c r="D2684" t="s">
        <v>6920</v>
      </c>
      <c r="E2684" t="s">
        <v>1710</v>
      </c>
      <c r="H2684" t="str">
        <f>INDEX('Vensim Variables'!$B:$B,MATCH(EPS!$B2684,'Vensim Variables'!$A:$A,0))</f>
        <v>g pollutant</v>
      </c>
      <c r="I2684" t="str">
        <f t="shared" si="82"/>
        <v>SOx</v>
      </c>
      <c r="J2684">
        <f>INDEX(NoSettings!$C:$C,MATCH(EPS!$A2684,NoSettings!$A:$A,0))</f>
        <v>2007640000</v>
      </c>
      <c r="K2684">
        <f>INDEX(GWP!$C$2:$C$13,MATCH(EPS!I2684,GWP!$B$2:$B$13,0))</f>
        <v>0</v>
      </c>
      <c r="L2684" s="5">
        <f t="shared" si="83"/>
        <v>0</v>
      </c>
    </row>
    <row r="2685" spans="1:12" hidden="1" x14ac:dyDescent="0.35">
      <c r="A2685" t="s">
        <v>4315</v>
      </c>
      <c r="B2685" t="s">
        <v>5</v>
      </c>
      <c r="C2685" t="s">
        <v>1734</v>
      </c>
      <c r="D2685" t="s">
        <v>6920</v>
      </c>
      <c r="E2685" t="s">
        <v>1711</v>
      </c>
      <c r="H2685" t="str">
        <f>INDEX('Vensim Variables'!$B:$B,MATCH(EPS!$B2685,'Vensim Variables'!$A:$A,0))</f>
        <v>g pollutant</v>
      </c>
      <c r="I2685" t="str">
        <f t="shared" si="82"/>
        <v>BC</v>
      </c>
      <c r="J2685">
        <f>INDEX(NoSettings!$C:$C,MATCH(EPS!$A2685,NoSettings!$A:$A,0))</f>
        <v>187505000</v>
      </c>
      <c r="K2685">
        <f>INDEX(GWP!$C$2:$C$13,MATCH(EPS!I2685,GWP!$B$2:$B$13,0))</f>
        <v>0</v>
      </c>
      <c r="L2685" s="5">
        <f t="shared" si="83"/>
        <v>0</v>
      </c>
    </row>
    <row r="2686" spans="1:12" hidden="1" x14ac:dyDescent="0.35">
      <c r="A2686" t="s">
        <v>4316</v>
      </c>
      <c r="B2686" t="s">
        <v>5</v>
      </c>
      <c r="C2686" t="s">
        <v>1734</v>
      </c>
      <c r="D2686" t="s">
        <v>6920</v>
      </c>
      <c r="E2686" t="s">
        <v>1712</v>
      </c>
      <c r="H2686" t="str">
        <f>INDEX('Vensim Variables'!$B:$B,MATCH(EPS!$B2686,'Vensim Variables'!$A:$A,0))</f>
        <v>g pollutant</v>
      </c>
      <c r="I2686" t="str">
        <f t="shared" si="82"/>
        <v>OC</v>
      </c>
      <c r="J2686">
        <f>INDEX(NoSettings!$C:$C,MATCH(EPS!$A2686,NoSettings!$A:$A,0))</f>
        <v>1258960000</v>
      </c>
      <c r="K2686">
        <f>INDEX(GWP!$C$2:$C$13,MATCH(EPS!I2686,GWP!$B$2:$B$13,0))</f>
        <v>0</v>
      </c>
      <c r="L2686" s="5">
        <f t="shared" si="83"/>
        <v>0</v>
      </c>
    </row>
    <row r="2687" spans="1:12" hidden="1" x14ac:dyDescent="0.35">
      <c r="A2687" t="s">
        <v>4317</v>
      </c>
      <c r="B2687" t="s">
        <v>5</v>
      </c>
      <c r="C2687" t="s">
        <v>1734</v>
      </c>
      <c r="D2687" t="s">
        <v>6920</v>
      </c>
      <c r="E2687" t="s">
        <v>1713</v>
      </c>
      <c r="H2687" t="str">
        <f>INDEX('Vensim Variables'!$B:$B,MATCH(EPS!$B2687,'Vensim Variables'!$A:$A,0))</f>
        <v>g pollutant</v>
      </c>
      <c r="I2687" t="str">
        <f t="shared" si="82"/>
        <v>CH4</v>
      </c>
      <c r="J2687">
        <f>INDEX(NoSettings!$C:$C,MATCH(EPS!$A2687,NoSettings!$A:$A,0))</f>
        <v>1339320000</v>
      </c>
      <c r="K2687">
        <f>INDEX(GWP!$C$2:$C$13,MATCH(EPS!I2687,GWP!$B$2:$B$13,0))</f>
        <v>25</v>
      </c>
      <c r="L2687" s="5">
        <f t="shared" si="83"/>
        <v>3.3482999999999999E-2</v>
      </c>
    </row>
    <row r="2688" spans="1:12" hidden="1" x14ac:dyDescent="0.35">
      <c r="A2688" t="s">
        <v>4318</v>
      </c>
      <c r="B2688" t="s">
        <v>5</v>
      </c>
      <c r="C2688" t="s">
        <v>1734</v>
      </c>
      <c r="D2688" t="s">
        <v>6920</v>
      </c>
      <c r="E2688" t="s">
        <v>1714</v>
      </c>
      <c r="H2688" t="str">
        <f>INDEX('Vensim Variables'!$B:$B,MATCH(EPS!$B2688,'Vensim Variables'!$A:$A,0))</f>
        <v>g pollutant</v>
      </c>
      <c r="I2688" t="str">
        <f t="shared" si="82"/>
        <v>N2O</v>
      </c>
      <c r="J2688">
        <f>INDEX(NoSettings!$C:$C,MATCH(EPS!$A2688,NoSettings!$A:$A,0))</f>
        <v>133932000</v>
      </c>
      <c r="K2688">
        <f>INDEX(GWP!$C$2:$C$13,MATCH(EPS!I2688,GWP!$B$2:$B$13,0))</f>
        <v>298</v>
      </c>
      <c r="L2688" s="5">
        <f t="shared" si="83"/>
        <v>3.9911736000000003E-2</v>
      </c>
    </row>
    <row r="2689" spans="1:12" hidden="1" x14ac:dyDescent="0.35">
      <c r="A2689" t="s">
        <v>4319</v>
      </c>
      <c r="B2689" t="s">
        <v>5</v>
      </c>
      <c r="C2689" t="s">
        <v>1734</v>
      </c>
      <c r="D2689" t="s">
        <v>6920</v>
      </c>
      <c r="E2689" t="s">
        <v>1715</v>
      </c>
      <c r="H2689" t="str">
        <f>INDEX('Vensim Variables'!$B:$B,MATCH(EPS!$B2689,'Vensim Variables'!$A:$A,0))</f>
        <v>g pollutant</v>
      </c>
      <c r="I2689" t="str">
        <f t="shared" si="82"/>
        <v>F gases</v>
      </c>
      <c r="J2689">
        <f>INDEX(NoSettings!$C:$C,MATCH(EPS!$A2689,NoSettings!$A:$A,0))</f>
        <v>0</v>
      </c>
      <c r="K2689">
        <f>INDEX(GWP!$C$2:$C$13,MATCH(EPS!I2689,GWP!$B$2:$B$13,0))</f>
        <v>1</v>
      </c>
      <c r="L2689" s="5">
        <f t="shared" si="83"/>
        <v>0</v>
      </c>
    </row>
    <row r="2690" spans="1:12" hidden="1" x14ac:dyDescent="0.35">
      <c r="A2690" t="s">
        <v>4320</v>
      </c>
      <c r="B2690" t="s">
        <v>5</v>
      </c>
      <c r="C2690" t="s">
        <v>1734</v>
      </c>
      <c r="D2690" t="s">
        <v>6921</v>
      </c>
      <c r="E2690" t="s">
        <v>1702</v>
      </c>
      <c r="H2690" t="str">
        <f>INDEX('Vensim Variables'!$B:$B,MATCH(EPS!$B2690,'Vensim Variables'!$A:$A,0))</f>
        <v>g pollutant</v>
      </c>
      <c r="I2690" t="str">
        <f t="shared" si="82"/>
        <v>CO2</v>
      </c>
      <c r="J2690">
        <f>INDEX(NoSettings!$C:$C,MATCH(EPS!$A2690,NoSettings!$A:$A,0))</f>
        <v>103757000000000</v>
      </c>
      <c r="K2690">
        <f>INDEX(GWP!$C$2:$C$13,MATCH(EPS!I2690,GWP!$B$2:$B$13,0))</f>
        <v>1</v>
      </c>
      <c r="L2690" s="5">
        <f t="shared" si="83"/>
        <v>103.75700000000001</v>
      </c>
    </row>
    <row r="2691" spans="1:12" hidden="1" x14ac:dyDescent="0.35">
      <c r="A2691" t="s">
        <v>4321</v>
      </c>
      <c r="B2691" t="s">
        <v>5</v>
      </c>
      <c r="C2691" t="s">
        <v>1734</v>
      </c>
      <c r="D2691" t="s">
        <v>6921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11807100000</v>
      </c>
      <c r="K2691">
        <f>INDEX(GWP!$C$2:$C$13,MATCH(EPS!I2691,GWP!$B$2:$B$13,0))</f>
        <v>0</v>
      </c>
      <c r="L2691" s="5">
        <f t="shared" ref="L2691:L2754" si="85">IF(H2691="g pollutant",K2691*J2691/10^12,IF(H2691="MMTCO2e",J2691,IF(H2691="MWh",J2691,0)))</f>
        <v>0</v>
      </c>
    </row>
    <row r="2692" spans="1:12" hidden="1" x14ac:dyDescent="0.35">
      <c r="A2692" t="s">
        <v>4322</v>
      </c>
      <c r="B2692" t="s">
        <v>5</v>
      </c>
      <c r="C2692" t="s">
        <v>1734</v>
      </c>
      <c r="D2692" t="s">
        <v>6921</v>
      </c>
      <c r="E2692" t="s">
        <v>1706</v>
      </c>
      <c r="H2692" t="str">
        <f>INDEX('Vensim Variables'!$B:$B,MATCH(EPS!$B2692,'Vensim Variables'!$A:$A,0))</f>
        <v>g pollutant</v>
      </c>
      <c r="I2692" t="str">
        <f t="shared" si="84"/>
        <v>CO</v>
      </c>
      <c r="J2692">
        <f>INDEX(NoSettings!$C:$C,MATCH(EPS!$A2692,NoSettings!$A:$A,0))</f>
        <v>63030600000</v>
      </c>
      <c r="K2692">
        <f>INDEX(GWP!$C$2:$C$13,MATCH(EPS!I2692,GWP!$B$2:$B$13,0))</f>
        <v>0</v>
      </c>
      <c r="L2692" s="5">
        <f t="shared" si="85"/>
        <v>0</v>
      </c>
    </row>
    <row r="2693" spans="1:12" hidden="1" x14ac:dyDescent="0.35">
      <c r="A2693" t="s">
        <v>4323</v>
      </c>
      <c r="B2693" t="s">
        <v>5</v>
      </c>
      <c r="C2693" t="s">
        <v>1734</v>
      </c>
      <c r="D2693" t="s">
        <v>6921</v>
      </c>
      <c r="E2693" t="s">
        <v>1707</v>
      </c>
      <c r="H2693" t="str">
        <f>INDEX('Vensim Variables'!$B:$B,MATCH(EPS!$B2693,'Vensim Variables'!$A:$A,0))</f>
        <v>g pollutant</v>
      </c>
      <c r="I2693" t="str">
        <f t="shared" si="84"/>
        <v>NOx</v>
      </c>
      <c r="J2693">
        <f>INDEX(NoSettings!$C:$C,MATCH(EPS!$A2693,NoSettings!$A:$A,0))</f>
        <v>110857000000</v>
      </c>
      <c r="K2693">
        <f>INDEX(GWP!$C$2:$C$13,MATCH(EPS!I2693,GWP!$B$2:$B$13,0))</f>
        <v>0</v>
      </c>
      <c r="L2693" s="5">
        <f t="shared" si="85"/>
        <v>0</v>
      </c>
    </row>
    <row r="2694" spans="1:12" hidden="1" x14ac:dyDescent="0.35">
      <c r="A2694" t="s">
        <v>4324</v>
      </c>
      <c r="B2694" t="s">
        <v>5</v>
      </c>
      <c r="C2694" t="s">
        <v>1734</v>
      </c>
      <c r="D2694" t="s">
        <v>6921</v>
      </c>
      <c r="E2694" t="s">
        <v>1708</v>
      </c>
      <c r="H2694" t="str">
        <f>INDEX('Vensim Variables'!$B:$B,MATCH(EPS!$B2694,'Vensim Variables'!$A:$A,0))</f>
        <v>g pollutant</v>
      </c>
      <c r="I2694" t="str">
        <f t="shared" si="84"/>
        <v>PM10</v>
      </c>
      <c r="J2694">
        <f>INDEX(NoSettings!$C:$C,MATCH(EPS!$A2694,NoSettings!$A:$A,0))</f>
        <v>4368520000</v>
      </c>
      <c r="K2694">
        <f>INDEX(GWP!$C$2:$C$13,MATCH(EPS!I2694,GWP!$B$2:$B$13,0))</f>
        <v>0</v>
      </c>
      <c r="L2694" s="5">
        <f t="shared" si="85"/>
        <v>0</v>
      </c>
    </row>
    <row r="2695" spans="1:12" hidden="1" x14ac:dyDescent="0.35">
      <c r="A2695" t="s">
        <v>4325</v>
      </c>
      <c r="B2695" t="s">
        <v>5</v>
      </c>
      <c r="C2695" t="s">
        <v>1734</v>
      </c>
      <c r="D2695" t="s">
        <v>6921</v>
      </c>
      <c r="E2695" t="s">
        <v>1709</v>
      </c>
      <c r="H2695" t="str">
        <f>INDEX('Vensim Variables'!$B:$B,MATCH(EPS!$B2695,'Vensim Variables'!$A:$A,0))</f>
        <v>g pollutant</v>
      </c>
      <c r="I2695" t="str">
        <f t="shared" si="84"/>
        <v>PM25</v>
      </c>
      <c r="J2695">
        <f>INDEX(NoSettings!$C:$C,MATCH(EPS!$A2695,NoSettings!$A:$A,0))</f>
        <v>4116260000</v>
      </c>
      <c r="K2695">
        <f>INDEX(GWP!$C$2:$C$13,MATCH(EPS!I2695,GWP!$B$2:$B$13,0))</f>
        <v>0</v>
      </c>
      <c r="L2695" s="5">
        <f t="shared" si="85"/>
        <v>0</v>
      </c>
    </row>
    <row r="2696" spans="1:12" hidden="1" x14ac:dyDescent="0.35">
      <c r="A2696" t="s">
        <v>4326</v>
      </c>
      <c r="B2696" t="s">
        <v>5</v>
      </c>
      <c r="C2696" t="s">
        <v>1734</v>
      </c>
      <c r="D2696" t="s">
        <v>6921</v>
      </c>
      <c r="E2696" t="s">
        <v>1710</v>
      </c>
      <c r="H2696" t="str">
        <f>INDEX('Vensim Variables'!$B:$B,MATCH(EPS!$B2696,'Vensim Variables'!$A:$A,0))</f>
        <v>g pollutant</v>
      </c>
      <c r="I2696" t="str">
        <f t="shared" si="84"/>
        <v>SOx</v>
      </c>
      <c r="J2696">
        <f>INDEX(NoSettings!$C:$C,MATCH(EPS!$A2696,NoSettings!$A:$A,0))</f>
        <v>2931250000</v>
      </c>
      <c r="K2696">
        <f>INDEX(GWP!$C$2:$C$13,MATCH(EPS!I2696,GWP!$B$2:$B$13,0))</f>
        <v>0</v>
      </c>
      <c r="L2696" s="5">
        <f t="shared" si="85"/>
        <v>0</v>
      </c>
    </row>
    <row r="2697" spans="1:12" hidden="1" x14ac:dyDescent="0.35">
      <c r="A2697" t="s">
        <v>4327</v>
      </c>
      <c r="B2697" t="s">
        <v>5</v>
      </c>
      <c r="C2697" t="s">
        <v>1734</v>
      </c>
      <c r="D2697" t="s">
        <v>6921</v>
      </c>
      <c r="E2697" t="s">
        <v>1711</v>
      </c>
      <c r="H2697" t="str">
        <f>INDEX('Vensim Variables'!$B:$B,MATCH(EPS!$B2697,'Vensim Variables'!$A:$A,0))</f>
        <v>g pollutant</v>
      </c>
      <c r="I2697" t="str">
        <f t="shared" si="84"/>
        <v>BC</v>
      </c>
      <c r="J2697">
        <f>INDEX(NoSettings!$C:$C,MATCH(EPS!$A2697,NoSettings!$A:$A,0))</f>
        <v>273766000</v>
      </c>
      <c r="K2697">
        <f>INDEX(GWP!$C$2:$C$13,MATCH(EPS!I2697,GWP!$B$2:$B$13,0))</f>
        <v>0</v>
      </c>
      <c r="L2697" s="5">
        <f t="shared" si="85"/>
        <v>0</v>
      </c>
    </row>
    <row r="2698" spans="1:12" hidden="1" x14ac:dyDescent="0.35">
      <c r="A2698" t="s">
        <v>4328</v>
      </c>
      <c r="B2698" t="s">
        <v>5</v>
      </c>
      <c r="C2698" t="s">
        <v>1734</v>
      </c>
      <c r="D2698" t="s">
        <v>6921</v>
      </c>
      <c r="E2698" t="s">
        <v>1712</v>
      </c>
      <c r="H2698" t="str">
        <f>INDEX('Vensim Variables'!$B:$B,MATCH(EPS!$B2698,'Vensim Variables'!$A:$A,0))</f>
        <v>g pollutant</v>
      </c>
      <c r="I2698" t="str">
        <f t="shared" si="84"/>
        <v>OC</v>
      </c>
      <c r="J2698">
        <f>INDEX(NoSettings!$C:$C,MATCH(EPS!$A2698,NoSettings!$A:$A,0))</f>
        <v>1838140000</v>
      </c>
      <c r="K2698">
        <f>INDEX(GWP!$C$2:$C$13,MATCH(EPS!I2698,GWP!$B$2:$B$13,0))</f>
        <v>0</v>
      </c>
      <c r="L2698" s="5">
        <f t="shared" si="85"/>
        <v>0</v>
      </c>
    </row>
    <row r="2699" spans="1:12" hidden="1" x14ac:dyDescent="0.35">
      <c r="A2699" t="s">
        <v>4329</v>
      </c>
      <c r="B2699" t="s">
        <v>5</v>
      </c>
      <c r="C2699" t="s">
        <v>1734</v>
      </c>
      <c r="D2699" t="s">
        <v>6921</v>
      </c>
      <c r="E2699" t="s">
        <v>1713</v>
      </c>
      <c r="H2699" t="str">
        <f>INDEX('Vensim Variables'!$B:$B,MATCH(EPS!$B2699,'Vensim Variables'!$A:$A,0))</f>
        <v>g pollutant</v>
      </c>
      <c r="I2699" t="str">
        <f t="shared" si="84"/>
        <v>CH4</v>
      </c>
      <c r="J2699">
        <f>INDEX(NoSettings!$C:$C,MATCH(EPS!$A2699,NoSettings!$A:$A,0))</f>
        <v>1955470000</v>
      </c>
      <c r="K2699">
        <f>INDEX(GWP!$C$2:$C$13,MATCH(EPS!I2699,GWP!$B$2:$B$13,0))</f>
        <v>25</v>
      </c>
      <c r="L2699" s="5">
        <f t="shared" si="85"/>
        <v>4.888675E-2</v>
      </c>
    </row>
    <row r="2700" spans="1:12" hidden="1" x14ac:dyDescent="0.35">
      <c r="A2700" t="s">
        <v>4330</v>
      </c>
      <c r="B2700" t="s">
        <v>5</v>
      </c>
      <c r="C2700" t="s">
        <v>1734</v>
      </c>
      <c r="D2700" t="s">
        <v>6921</v>
      </c>
      <c r="E2700" t="s">
        <v>1714</v>
      </c>
      <c r="H2700" t="str">
        <f>INDEX('Vensim Variables'!$B:$B,MATCH(EPS!$B2700,'Vensim Variables'!$A:$A,0))</f>
        <v>g pollutant</v>
      </c>
      <c r="I2700" t="str">
        <f t="shared" si="84"/>
        <v>N2O</v>
      </c>
      <c r="J2700">
        <f>INDEX(NoSettings!$C:$C,MATCH(EPS!$A2700,NoSettings!$A:$A,0))</f>
        <v>195547000</v>
      </c>
      <c r="K2700">
        <f>INDEX(GWP!$C$2:$C$13,MATCH(EPS!I2700,GWP!$B$2:$B$13,0))</f>
        <v>298</v>
      </c>
      <c r="L2700" s="5">
        <f t="shared" si="85"/>
        <v>5.8273006000000002E-2</v>
      </c>
    </row>
    <row r="2701" spans="1:12" hidden="1" x14ac:dyDescent="0.35">
      <c r="A2701" t="s">
        <v>4331</v>
      </c>
      <c r="B2701" t="s">
        <v>5</v>
      </c>
      <c r="C2701" t="s">
        <v>1734</v>
      </c>
      <c r="D2701" t="s">
        <v>6921</v>
      </c>
      <c r="E2701" t="s">
        <v>1715</v>
      </c>
      <c r="H2701" t="str">
        <f>INDEX('Vensim Variables'!$B:$B,MATCH(EPS!$B2701,'Vensim Variables'!$A:$A,0))</f>
        <v>g pollutant</v>
      </c>
      <c r="I2701" t="str">
        <f t="shared" si="84"/>
        <v>F gases</v>
      </c>
      <c r="J2701">
        <f>INDEX(NoSettings!$C:$C,MATCH(EPS!$A2701,NoSettings!$A:$A,0))</f>
        <v>0</v>
      </c>
      <c r="K2701">
        <f>INDEX(GWP!$C$2:$C$13,MATCH(EPS!I2701,GWP!$B$2:$B$13,0))</f>
        <v>1</v>
      </c>
      <c r="L2701" s="5">
        <f t="shared" si="85"/>
        <v>0</v>
      </c>
    </row>
    <row r="2702" spans="1:12" hidden="1" x14ac:dyDescent="0.35">
      <c r="A2702" t="s">
        <v>4332</v>
      </c>
      <c r="B2702" t="s">
        <v>5</v>
      </c>
      <c r="C2702" t="s">
        <v>1734</v>
      </c>
      <c r="D2702" t="s">
        <v>6922</v>
      </c>
      <c r="E2702" t="s">
        <v>1702</v>
      </c>
      <c r="H2702" t="str">
        <f>INDEX('Vensim Variables'!$B:$B,MATCH(EPS!$B2702,'Vensim Variables'!$A:$A,0))</f>
        <v>g pollutant</v>
      </c>
      <c r="I2702" t="str">
        <f t="shared" si="84"/>
        <v>CO2</v>
      </c>
      <c r="J2702">
        <f>INDEX(NoSettings!$C:$C,MATCH(EPS!$A2702,NoSettings!$A:$A,0))</f>
        <v>4294320000000</v>
      </c>
      <c r="K2702">
        <f>INDEX(GWP!$C$2:$C$13,MATCH(EPS!I2702,GWP!$B$2:$B$13,0))</f>
        <v>1</v>
      </c>
      <c r="L2702" s="5">
        <f t="shared" si="85"/>
        <v>4.2943199999999999</v>
      </c>
    </row>
    <row r="2703" spans="1:12" hidden="1" x14ac:dyDescent="0.35">
      <c r="A2703" t="s">
        <v>4333</v>
      </c>
      <c r="B2703" t="s">
        <v>5</v>
      </c>
      <c r="C2703" t="s">
        <v>1734</v>
      </c>
      <c r="D2703" t="s">
        <v>6922</v>
      </c>
      <c r="E2703" t="s">
        <v>1705</v>
      </c>
      <c r="H2703" t="str">
        <f>INDEX('Vensim Variables'!$B:$B,MATCH(EPS!$B2703,'Vensim Variables'!$A:$A,0))</f>
        <v>g pollutant</v>
      </c>
      <c r="I2703" t="str">
        <f t="shared" si="84"/>
        <v>VOC</v>
      </c>
      <c r="J2703">
        <f>INDEX(NoSettings!$C:$C,MATCH(EPS!$A2703,NoSettings!$A:$A,0))</f>
        <v>488675000</v>
      </c>
      <c r="K2703">
        <f>INDEX(GWP!$C$2:$C$13,MATCH(EPS!I2703,GWP!$B$2:$B$13,0))</f>
        <v>0</v>
      </c>
      <c r="L2703" s="5">
        <f t="shared" si="85"/>
        <v>0</v>
      </c>
    </row>
    <row r="2704" spans="1:12" hidden="1" x14ac:dyDescent="0.35">
      <c r="A2704" t="s">
        <v>4334</v>
      </c>
      <c r="B2704" t="s">
        <v>5</v>
      </c>
      <c r="C2704" t="s">
        <v>1734</v>
      </c>
      <c r="D2704" t="s">
        <v>6922</v>
      </c>
      <c r="E2704" t="s">
        <v>1706</v>
      </c>
      <c r="H2704" t="str">
        <f>INDEX('Vensim Variables'!$B:$B,MATCH(EPS!$B2704,'Vensim Variables'!$A:$A,0))</f>
        <v>g pollutant</v>
      </c>
      <c r="I2704" t="str">
        <f t="shared" si="84"/>
        <v>CO</v>
      </c>
      <c r="J2704">
        <f>INDEX(NoSettings!$C:$C,MATCH(EPS!$A2704,NoSettings!$A:$A,0))</f>
        <v>2608720000</v>
      </c>
      <c r="K2704">
        <f>INDEX(GWP!$C$2:$C$13,MATCH(EPS!I2704,GWP!$B$2:$B$13,0))</f>
        <v>0</v>
      </c>
      <c r="L2704" s="5">
        <f t="shared" si="85"/>
        <v>0</v>
      </c>
    </row>
    <row r="2705" spans="1:12" hidden="1" x14ac:dyDescent="0.35">
      <c r="A2705" t="s">
        <v>4335</v>
      </c>
      <c r="B2705" t="s">
        <v>5</v>
      </c>
      <c r="C2705" t="s">
        <v>1734</v>
      </c>
      <c r="D2705" t="s">
        <v>6922</v>
      </c>
      <c r="E2705" t="s">
        <v>1707</v>
      </c>
      <c r="H2705" t="str">
        <f>INDEX('Vensim Variables'!$B:$B,MATCH(EPS!$B2705,'Vensim Variables'!$A:$A,0))</f>
        <v>g pollutant</v>
      </c>
      <c r="I2705" t="str">
        <f t="shared" si="84"/>
        <v>NOx</v>
      </c>
      <c r="J2705">
        <f>INDEX(NoSettings!$C:$C,MATCH(EPS!$A2705,NoSettings!$A:$A,0))</f>
        <v>4588190000</v>
      </c>
      <c r="K2705">
        <f>INDEX(GWP!$C$2:$C$13,MATCH(EPS!I2705,GWP!$B$2:$B$13,0))</f>
        <v>0</v>
      </c>
      <c r="L2705" s="5">
        <f t="shared" si="85"/>
        <v>0</v>
      </c>
    </row>
    <row r="2706" spans="1:12" hidden="1" x14ac:dyDescent="0.35">
      <c r="A2706" t="s">
        <v>4336</v>
      </c>
      <c r="B2706" t="s">
        <v>5</v>
      </c>
      <c r="C2706" t="s">
        <v>1734</v>
      </c>
      <c r="D2706" t="s">
        <v>6922</v>
      </c>
      <c r="E2706" t="s">
        <v>1708</v>
      </c>
      <c r="H2706" t="str">
        <f>INDEX('Vensim Variables'!$B:$B,MATCH(EPS!$B2706,'Vensim Variables'!$A:$A,0))</f>
        <v>g pollutant</v>
      </c>
      <c r="I2706" t="str">
        <f t="shared" si="84"/>
        <v>PM10</v>
      </c>
      <c r="J2706">
        <f>INDEX(NoSettings!$C:$C,MATCH(EPS!$A2706,NoSettings!$A:$A,0))</f>
        <v>180805000</v>
      </c>
      <c r="K2706">
        <f>INDEX(GWP!$C$2:$C$13,MATCH(EPS!I2706,GWP!$B$2:$B$13,0))</f>
        <v>0</v>
      </c>
      <c r="L2706" s="5">
        <f t="shared" si="85"/>
        <v>0</v>
      </c>
    </row>
    <row r="2707" spans="1:12" hidden="1" x14ac:dyDescent="0.35">
      <c r="A2707" t="s">
        <v>4337</v>
      </c>
      <c r="B2707" t="s">
        <v>5</v>
      </c>
      <c r="C2707" t="s">
        <v>1734</v>
      </c>
      <c r="D2707" t="s">
        <v>6922</v>
      </c>
      <c r="E2707" t="s">
        <v>1709</v>
      </c>
      <c r="H2707" t="str">
        <f>INDEX('Vensim Variables'!$B:$B,MATCH(EPS!$B2707,'Vensim Variables'!$A:$A,0))</f>
        <v>g pollutant</v>
      </c>
      <c r="I2707" t="str">
        <f t="shared" si="84"/>
        <v>PM25</v>
      </c>
      <c r="J2707">
        <f>INDEX(NoSettings!$C:$C,MATCH(EPS!$A2707,NoSettings!$A:$A,0))</f>
        <v>170365000</v>
      </c>
      <c r="K2707">
        <f>INDEX(GWP!$C$2:$C$13,MATCH(EPS!I2707,GWP!$B$2:$B$13,0))</f>
        <v>0</v>
      </c>
      <c r="L2707" s="5">
        <f t="shared" si="85"/>
        <v>0</v>
      </c>
    </row>
    <row r="2708" spans="1:12" hidden="1" x14ac:dyDescent="0.35">
      <c r="A2708" t="s">
        <v>4338</v>
      </c>
      <c r="B2708" t="s">
        <v>5</v>
      </c>
      <c r="C2708" t="s">
        <v>1734</v>
      </c>
      <c r="D2708" t="s">
        <v>6922</v>
      </c>
      <c r="E2708" t="s">
        <v>1710</v>
      </c>
      <c r="H2708" t="str">
        <f>INDEX('Vensim Variables'!$B:$B,MATCH(EPS!$B2708,'Vensim Variables'!$A:$A,0))</f>
        <v>g pollutant</v>
      </c>
      <c r="I2708" t="str">
        <f t="shared" si="84"/>
        <v>SOx</v>
      </c>
      <c r="J2708">
        <f>INDEX(NoSettings!$C:$C,MATCH(EPS!$A2708,NoSettings!$A:$A,0))</f>
        <v>121319000</v>
      </c>
      <c r="K2708">
        <f>INDEX(GWP!$C$2:$C$13,MATCH(EPS!I2708,GWP!$B$2:$B$13,0))</f>
        <v>0</v>
      </c>
      <c r="L2708" s="5">
        <f t="shared" si="85"/>
        <v>0</v>
      </c>
    </row>
    <row r="2709" spans="1:12" hidden="1" x14ac:dyDescent="0.35">
      <c r="A2709" t="s">
        <v>4339</v>
      </c>
      <c r="B2709" t="s">
        <v>5</v>
      </c>
      <c r="C2709" t="s">
        <v>1734</v>
      </c>
      <c r="D2709" t="s">
        <v>6922</v>
      </c>
      <c r="E2709" t="s">
        <v>1711</v>
      </c>
      <c r="H2709" t="str">
        <f>INDEX('Vensim Variables'!$B:$B,MATCH(EPS!$B2709,'Vensim Variables'!$A:$A,0))</f>
        <v>g pollutant</v>
      </c>
      <c r="I2709" t="str">
        <f t="shared" si="84"/>
        <v>BC</v>
      </c>
      <c r="J2709">
        <f>INDEX(NoSettings!$C:$C,MATCH(EPS!$A2709,NoSettings!$A:$A,0))</f>
        <v>11330700</v>
      </c>
      <c r="K2709">
        <f>INDEX(GWP!$C$2:$C$13,MATCH(EPS!I2709,GWP!$B$2:$B$13,0))</f>
        <v>0</v>
      </c>
      <c r="L2709" s="5">
        <f t="shared" si="85"/>
        <v>0</v>
      </c>
    </row>
    <row r="2710" spans="1:12" hidden="1" x14ac:dyDescent="0.35">
      <c r="A2710" t="s">
        <v>4340</v>
      </c>
      <c r="B2710" t="s">
        <v>5</v>
      </c>
      <c r="C2710" t="s">
        <v>1734</v>
      </c>
      <c r="D2710" t="s">
        <v>6922</v>
      </c>
      <c r="E2710" t="s">
        <v>1712</v>
      </c>
      <c r="H2710" t="str">
        <f>INDEX('Vensim Variables'!$B:$B,MATCH(EPS!$B2710,'Vensim Variables'!$A:$A,0))</f>
        <v>g pollutant</v>
      </c>
      <c r="I2710" t="str">
        <f t="shared" si="84"/>
        <v>OC</v>
      </c>
      <c r="J2710">
        <f>INDEX(NoSettings!$C:$C,MATCH(EPS!$A2710,NoSettings!$A:$A,0))</f>
        <v>76077300</v>
      </c>
      <c r="K2710">
        <f>INDEX(GWP!$C$2:$C$13,MATCH(EPS!I2710,GWP!$B$2:$B$13,0))</f>
        <v>0</v>
      </c>
      <c r="L2710" s="5">
        <f t="shared" si="85"/>
        <v>0</v>
      </c>
    </row>
    <row r="2711" spans="1:12" hidden="1" x14ac:dyDescent="0.35">
      <c r="A2711" t="s">
        <v>4341</v>
      </c>
      <c r="B2711" t="s">
        <v>5</v>
      </c>
      <c r="C2711" t="s">
        <v>1734</v>
      </c>
      <c r="D2711" t="s">
        <v>6922</v>
      </c>
      <c r="E2711" t="s">
        <v>1713</v>
      </c>
      <c r="H2711" t="str">
        <f>INDEX('Vensim Variables'!$B:$B,MATCH(EPS!$B2711,'Vensim Variables'!$A:$A,0))</f>
        <v>g pollutant</v>
      </c>
      <c r="I2711" t="str">
        <f t="shared" si="84"/>
        <v>CH4</v>
      </c>
      <c r="J2711">
        <f>INDEX(NoSettings!$C:$C,MATCH(EPS!$A2711,NoSettings!$A:$A,0))</f>
        <v>80933300</v>
      </c>
      <c r="K2711">
        <f>INDEX(GWP!$C$2:$C$13,MATCH(EPS!I2711,GWP!$B$2:$B$13,0))</f>
        <v>25</v>
      </c>
      <c r="L2711" s="5">
        <f t="shared" si="85"/>
        <v>2.0233324999999998E-3</v>
      </c>
    </row>
    <row r="2712" spans="1:12" hidden="1" x14ac:dyDescent="0.35">
      <c r="A2712" t="s">
        <v>4342</v>
      </c>
      <c r="B2712" t="s">
        <v>5</v>
      </c>
      <c r="C2712" t="s">
        <v>1734</v>
      </c>
      <c r="D2712" t="s">
        <v>6922</v>
      </c>
      <c r="E2712" t="s">
        <v>1714</v>
      </c>
      <c r="H2712" t="str">
        <f>INDEX('Vensim Variables'!$B:$B,MATCH(EPS!$B2712,'Vensim Variables'!$A:$A,0))</f>
        <v>g pollutant</v>
      </c>
      <c r="I2712" t="str">
        <f t="shared" si="84"/>
        <v>N2O</v>
      </c>
      <c r="J2712">
        <f>INDEX(NoSettings!$C:$C,MATCH(EPS!$A2712,NoSettings!$A:$A,0))</f>
        <v>8093330</v>
      </c>
      <c r="K2712">
        <f>INDEX(GWP!$C$2:$C$13,MATCH(EPS!I2712,GWP!$B$2:$B$13,0))</f>
        <v>298</v>
      </c>
      <c r="L2712" s="5">
        <f t="shared" si="85"/>
        <v>2.4118123400000001E-3</v>
      </c>
    </row>
    <row r="2713" spans="1:12" hidden="1" x14ac:dyDescent="0.35">
      <c r="A2713" t="s">
        <v>4343</v>
      </c>
      <c r="B2713" t="s">
        <v>5</v>
      </c>
      <c r="C2713" t="s">
        <v>1734</v>
      </c>
      <c r="D2713" t="s">
        <v>6922</v>
      </c>
      <c r="E2713" t="s">
        <v>1715</v>
      </c>
      <c r="H2713" t="str">
        <f>INDEX('Vensim Variables'!$B:$B,MATCH(EPS!$B2713,'Vensim Variables'!$A:$A,0))</f>
        <v>g pollutant</v>
      </c>
      <c r="I2713" t="str">
        <f t="shared" si="84"/>
        <v>F gases</v>
      </c>
      <c r="J2713">
        <f>INDEX(NoSettings!$C:$C,MATCH(EPS!$A2713,NoSettings!$A:$A,0))</f>
        <v>0</v>
      </c>
      <c r="K2713">
        <f>INDEX(GWP!$C$2:$C$13,MATCH(EPS!I2713,GWP!$B$2:$B$13,0))</f>
        <v>1</v>
      </c>
      <c r="L2713" s="5">
        <f t="shared" si="85"/>
        <v>0</v>
      </c>
    </row>
    <row r="2714" spans="1:12" hidden="1" x14ac:dyDescent="0.35">
      <c r="A2714" t="s">
        <v>4344</v>
      </c>
      <c r="B2714" t="s">
        <v>5</v>
      </c>
      <c r="C2714" t="s">
        <v>1734</v>
      </c>
      <c r="D2714" t="s">
        <v>6923</v>
      </c>
      <c r="E2714" t="s">
        <v>1702</v>
      </c>
      <c r="H2714" t="str">
        <f>INDEX('Vensim Variables'!$B:$B,MATCH(EPS!$B2714,'Vensim Variables'!$A:$A,0))</f>
        <v>g pollutant</v>
      </c>
      <c r="I2714" t="str">
        <f t="shared" si="84"/>
        <v>CO2</v>
      </c>
      <c r="J2714">
        <f>INDEX(NoSettings!$C:$C,MATCH(EPS!$A2714,NoSettings!$A:$A,0))</f>
        <v>6396060000000</v>
      </c>
      <c r="K2714">
        <f>INDEX(GWP!$C$2:$C$13,MATCH(EPS!I2714,GWP!$B$2:$B$13,0))</f>
        <v>1</v>
      </c>
      <c r="L2714" s="5">
        <f t="shared" si="85"/>
        <v>6.3960600000000003</v>
      </c>
    </row>
    <row r="2715" spans="1:12" hidden="1" x14ac:dyDescent="0.35">
      <c r="A2715" t="s">
        <v>4345</v>
      </c>
      <c r="B2715" t="s">
        <v>5</v>
      </c>
      <c r="C2715" t="s">
        <v>1734</v>
      </c>
      <c r="D2715" t="s">
        <v>6923</v>
      </c>
      <c r="E2715" t="s">
        <v>1705</v>
      </c>
      <c r="H2715" t="str">
        <f>INDEX('Vensim Variables'!$B:$B,MATCH(EPS!$B2715,'Vensim Variables'!$A:$A,0))</f>
        <v>g pollutant</v>
      </c>
      <c r="I2715" t="str">
        <f t="shared" si="84"/>
        <v>VOC</v>
      </c>
      <c r="J2715" s="2">
        <f>INDEX(NoSettings!$C:$C,MATCH(EPS!$A2715,NoSettings!$A:$A,0))</f>
        <v>727845000</v>
      </c>
      <c r="K2715">
        <f>INDEX(GWP!$C$2:$C$13,MATCH(EPS!I2715,GWP!$B$2:$B$13,0))</f>
        <v>0</v>
      </c>
      <c r="L2715" s="5">
        <f t="shared" si="85"/>
        <v>0</v>
      </c>
    </row>
    <row r="2716" spans="1:12" hidden="1" x14ac:dyDescent="0.35">
      <c r="A2716" t="s">
        <v>4346</v>
      </c>
      <c r="B2716" t="s">
        <v>5</v>
      </c>
      <c r="C2716" t="s">
        <v>1734</v>
      </c>
      <c r="D2716" t="s">
        <v>6923</v>
      </c>
      <c r="E2716" t="s">
        <v>1706</v>
      </c>
      <c r="H2716" t="str">
        <f>INDEX('Vensim Variables'!$B:$B,MATCH(EPS!$B2716,'Vensim Variables'!$A:$A,0))</f>
        <v>g pollutant</v>
      </c>
      <c r="I2716" t="str">
        <f t="shared" si="84"/>
        <v>CO</v>
      </c>
      <c r="J2716">
        <f>INDEX(NoSettings!$C:$C,MATCH(EPS!$A2716,NoSettings!$A:$A,0))</f>
        <v>3885490000</v>
      </c>
      <c r="K2716">
        <f>INDEX(GWP!$C$2:$C$13,MATCH(EPS!I2716,GWP!$B$2:$B$13,0))</f>
        <v>0</v>
      </c>
      <c r="L2716" s="5">
        <f t="shared" si="85"/>
        <v>0</v>
      </c>
    </row>
    <row r="2717" spans="1:12" hidden="1" x14ac:dyDescent="0.35">
      <c r="A2717" t="s">
        <v>4347</v>
      </c>
      <c r="B2717" t="s">
        <v>5</v>
      </c>
      <c r="C2717" t="s">
        <v>1734</v>
      </c>
      <c r="D2717" t="s">
        <v>6923</v>
      </c>
      <c r="E2717" t="s">
        <v>1707</v>
      </c>
      <c r="H2717" t="str">
        <f>INDEX('Vensim Variables'!$B:$B,MATCH(EPS!$B2717,'Vensim Variables'!$A:$A,0))</f>
        <v>g pollutant</v>
      </c>
      <c r="I2717" t="str">
        <f t="shared" si="84"/>
        <v>NOx</v>
      </c>
      <c r="J2717">
        <f>INDEX(NoSettings!$C:$C,MATCH(EPS!$A2717,NoSettings!$A:$A,0))</f>
        <v>6833760000</v>
      </c>
      <c r="K2717">
        <f>INDEX(GWP!$C$2:$C$13,MATCH(EPS!I2717,GWP!$B$2:$B$13,0))</f>
        <v>0</v>
      </c>
      <c r="L2717" s="5">
        <f t="shared" si="85"/>
        <v>0</v>
      </c>
    </row>
    <row r="2718" spans="1:12" hidden="1" x14ac:dyDescent="0.35">
      <c r="A2718" t="s">
        <v>4348</v>
      </c>
      <c r="B2718" t="s">
        <v>5</v>
      </c>
      <c r="C2718" t="s">
        <v>1734</v>
      </c>
      <c r="D2718" t="s">
        <v>6923</v>
      </c>
      <c r="E2718" t="s">
        <v>1708</v>
      </c>
      <c r="H2718" t="str">
        <f>INDEX('Vensim Variables'!$B:$B,MATCH(EPS!$B2718,'Vensim Variables'!$A:$A,0))</f>
        <v>g pollutant</v>
      </c>
      <c r="I2718" t="str">
        <f t="shared" si="84"/>
        <v>PM10</v>
      </c>
      <c r="J2718">
        <f>INDEX(NoSettings!$C:$C,MATCH(EPS!$A2718,NoSettings!$A:$A,0))</f>
        <v>269295000</v>
      </c>
      <c r="K2718">
        <f>INDEX(GWP!$C$2:$C$13,MATCH(EPS!I2718,GWP!$B$2:$B$13,0))</f>
        <v>0</v>
      </c>
      <c r="L2718" s="5">
        <f t="shared" si="85"/>
        <v>0</v>
      </c>
    </row>
    <row r="2719" spans="1:12" hidden="1" x14ac:dyDescent="0.35">
      <c r="A2719" t="s">
        <v>4349</v>
      </c>
      <c r="B2719" t="s">
        <v>5</v>
      </c>
      <c r="C2719" t="s">
        <v>1734</v>
      </c>
      <c r="D2719" t="s">
        <v>6923</v>
      </c>
      <c r="E2719" t="s">
        <v>1709</v>
      </c>
      <c r="H2719" t="str">
        <f>INDEX('Vensim Variables'!$B:$B,MATCH(EPS!$B2719,'Vensim Variables'!$A:$A,0))</f>
        <v>g pollutant</v>
      </c>
      <c r="I2719" t="str">
        <f t="shared" si="84"/>
        <v>PM25</v>
      </c>
      <c r="J2719">
        <f>INDEX(NoSettings!$C:$C,MATCH(EPS!$A2719,NoSettings!$A:$A,0))</f>
        <v>253745000</v>
      </c>
      <c r="K2719">
        <f>INDEX(GWP!$C$2:$C$13,MATCH(EPS!I2719,GWP!$B$2:$B$13,0))</f>
        <v>0</v>
      </c>
      <c r="L2719" s="5">
        <f t="shared" si="85"/>
        <v>0</v>
      </c>
    </row>
    <row r="2720" spans="1:12" hidden="1" x14ac:dyDescent="0.35">
      <c r="A2720" t="s">
        <v>4350</v>
      </c>
      <c r="B2720" t="s">
        <v>5</v>
      </c>
      <c r="C2720" t="s">
        <v>1734</v>
      </c>
      <c r="D2720" t="s">
        <v>6923</v>
      </c>
      <c r="E2720" t="s">
        <v>1710</v>
      </c>
      <c r="H2720" t="str">
        <f>INDEX('Vensim Variables'!$B:$B,MATCH(EPS!$B2720,'Vensim Variables'!$A:$A,0))</f>
        <v>g pollutant</v>
      </c>
      <c r="I2720" t="str">
        <f t="shared" si="84"/>
        <v>SOx</v>
      </c>
      <c r="J2720">
        <f>INDEX(NoSettings!$C:$C,MATCH(EPS!$A2720,NoSettings!$A:$A,0))</f>
        <v>180695000</v>
      </c>
      <c r="K2720">
        <f>INDEX(GWP!$C$2:$C$13,MATCH(EPS!I2720,GWP!$B$2:$B$13,0))</f>
        <v>0</v>
      </c>
      <c r="L2720" s="5">
        <f t="shared" si="85"/>
        <v>0</v>
      </c>
    </row>
    <row r="2721" spans="1:12" hidden="1" x14ac:dyDescent="0.35">
      <c r="A2721" t="s">
        <v>4351</v>
      </c>
      <c r="B2721" t="s">
        <v>5</v>
      </c>
      <c r="C2721" t="s">
        <v>1734</v>
      </c>
      <c r="D2721" t="s">
        <v>6923</v>
      </c>
      <c r="E2721" t="s">
        <v>1711</v>
      </c>
      <c r="H2721" t="str">
        <f>INDEX('Vensim Variables'!$B:$B,MATCH(EPS!$B2721,'Vensim Variables'!$A:$A,0))</f>
        <v>g pollutant</v>
      </c>
      <c r="I2721" t="str">
        <f t="shared" si="84"/>
        <v>BC</v>
      </c>
      <c r="J2721">
        <f>INDEX(NoSettings!$C:$C,MATCH(EPS!$A2721,NoSettings!$A:$A,0))</f>
        <v>16876200</v>
      </c>
      <c r="K2721">
        <f>INDEX(GWP!$C$2:$C$13,MATCH(EPS!I2721,GWP!$B$2:$B$13,0))</f>
        <v>0</v>
      </c>
      <c r="L2721" s="5">
        <f t="shared" si="85"/>
        <v>0</v>
      </c>
    </row>
    <row r="2722" spans="1:12" hidden="1" x14ac:dyDescent="0.35">
      <c r="A2722" t="s">
        <v>4352</v>
      </c>
      <c r="B2722" t="s">
        <v>5</v>
      </c>
      <c r="C2722" t="s">
        <v>1734</v>
      </c>
      <c r="D2722" t="s">
        <v>6923</v>
      </c>
      <c r="E2722" t="s">
        <v>1712</v>
      </c>
      <c r="H2722" t="str">
        <f>INDEX('Vensim Variables'!$B:$B,MATCH(EPS!$B2722,'Vensim Variables'!$A:$A,0))</f>
        <v>g pollutant</v>
      </c>
      <c r="I2722" t="str">
        <f t="shared" si="84"/>
        <v>OC</v>
      </c>
      <c r="J2722">
        <f>INDEX(NoSettings!$C:$C,MATCH(EPS!$A2722,NoSettings!$A:$A,0))</f>
        <v>113311000</v>
      </c>
      <c r="K2722">
        <f>INDEX(GWP!$C$2:$C$13,MATCH(EPS!I2722,GWP!$B$2:$B$13,0))</f>
        <v>0</v>
      </c>
      <c r="L2722" s="5">
        <f t="shared" si="85"/>
        <v>0</v>
      </c>
    </row>
    <row r="2723" spans="1:12" hidden="1" x14ac:dyDescent="0.35">
      <c r="A2723" t="s">
        <v>4353</v>
      </c>
      <c r="B2723" t="s">
        <v>5</v>
      </c>
      <c r="C2723" t="s">
        <v>1734</v>
      </c>
      <c r="D2723" t="s">
        <v>6923</v>
      </c>
      <c r="E2723" t="s">
        <v>1713</v>
      </c>
      <c r="H2723" t="str">
        <f>INDEX('Vensim Variables'!$B:$B,MATCH(EPS!$B2723,'Vensim Variables'!$A:$A,0))</f>
        <v>g pollutant</v>
      </c>
      <c r="I2723" t="str">
        <f t="shared" si="84"/>
        <v>CH4</v>
      </c>
      <c r="J2723">
        <f>INDEX(NoSettings!$C:$C,MATCH(EPS!$A2723,NoSettings!$A:$A,0))</f>
        <v>120544000</v>
      </c>
      <c r="K2723">
        <f>INDEX(GWP!$C$2:$C$13,MATCH(EPS!I2723,GWP!$B$2:$B$13,0))</f>
        <v>25</v>
      </c>
      <c r="L2723" s="5">
        <f t="shared" si="85"/>
        <v>3.0136E-3</v>
      </c>
    </row>
    <row r="2724" spans="1:12" hidden="1" x14ac:dyDescent="0.35">
      <c r="A2724" t="s">
        <v>4354</v>
      </c>
      <c r="B2724" t="s">
        <v>5</v>
      </c>
      <c r="C2724" t="s">
        <v>1734</v>
      </c>
      <c r="D2724" t="s">
        <v>6923</v>
      </c>
      <c r="E2724" t="s">
        <v>1714</v>
      </c>
      <c r="H2724" t="str">
        <f>INDEX('Vensim Variables'!$B:$B,MATCH(EPS!$B2724,'Vensim Variables'!$A:$A,0))</f>
        <v>g pollutant</v>
      </c>
      <c r="I2724" t="str">
        <f t="shared" si="84"/>
        <v>N2O</v>
      </c>
      <c r="J2724">
        <f>INDEX(NoSettings!$C:$C,MATCH(EPS!$A2724,NoSettings!$A:$A,0))</f>
        <v>12054400</v>
      </c>
      <c r="K2724">
        <f>INDEX(GWP!$C$2:$C$13,MATCH(EPS!I2724,GWP!$B$2:$B$13,0))</f>
        <v>298</v>
      </c>
      <c r="L2724" s="5">
        <f t="shared" si="85"/>
        <v>3.5922112000000002E-3</v>
      </c>
    </row>
    <row r="2725" spans="1:12" hidden="1" x14ac:dyDescent="0.35">
      <c r="A2725" t="s">
        <v>4355</v>
      </c>
      <c r="B2725" t="s">
        <v>5</v>
      </c>
      <c r="C2725" t="s">
        <v>1734</v>
      </c>
      <c r="D2725" t="s">
        <v>6923</v>
      </c>
      <c r="E2725" t="s">
        <v>1715</v>
      </c>
      <c r="H2725" t="str">
        <f>INDEX('Vensim Variables'!$B:$B,MATCH(EPS!$B2725,'Vensim Variables'!$A:$A,0))</f>
        <v>g pollutant</v>
      </c>
      <c r="I2725" t="str">
        <f t="shared" si="84"/>
        <v>F gases</v>
      </c>
      <c r="J2725">
        <f>INDEX(NoSettings!$C:$C,MATCH(EPS!$A2725,NoSettings!$A:$A,0))</f>
        <v>0</v>
      </c>
      <c r="K2725">
        <f>INDEX(GWP!$C$2:$C$13,MATCH(EPS!I2725,GWP!$B$2:$B$13,0))</f>
        <v>1</v>
      </c>
      <c r="L2725" s="5">
        <f t="shared" si="85"/>
        <v>0</v>
      </c>
    </row>
    <row r="2726" spans="1:12" hidden="1" x14ac:dyDescent="0.35">
      <c r="A2726" t="s">
        <v>4356</v>
      </c>
      <c r="B2726" t="s">
        <v>5</v>
      </c>
      <c r="C2726" t="s">
        <v>1734</v>
      </c>
      <c r="D2726" t="s">
        <v>6924</v>
      </c>
      <c r="E2726" t="s">
        <v>1702</v>
      </c>
      <c r="H2726" t="str">
        <f>INDEX('Vensim Variables'!$B:$B,MATCH(EPS!$B2726,'Vensim Variables'!$A:$A,0))</f>
        <v>g pollutant</v>
      </c>
      <c r="I2726" t="str">
        <f t="shared" si="84"/>
        <v>CO2</v>
      </c>
      <c r="J2726">
        <f>INDEX(NoSettings!$C:$C,MATCH(EPS!$A2726,NoSettings!$A:$A,0))</f>
        <v>4282890000000</v>
      </c>
      <c r="K2726">
        <f>INDEX(GWP!$C$2:$C$13,MATCH(EPS!I2726,GWP!$B$2:$B$13,0))</f>
        <v>1</v>
      </c>
      <c r="L2726" s="5">
        <f t="shared" si="85"/>
        <v>4.2828900000000001</v>
      </c>
    </row>
    <row r="2727" spans="1:12" hidden="1" x14ac:dyDescent="0.35">
      <c r="A2727" t="s">
        <v>4357</v>
      </c>
      <c r="B2727" t="s">
        <v>5</v>
      </c>
      <c r="C2727" t="s">
        <v>1734</v>
      </c>
      <c r="D2727" t="s">
        <v>6924</v>
      </c>
      <c r="E2727" t="s">
        <v>1705</v>
      </c>
      <c r="H2727" t="str">
        <f>INDEX('Vensim Variables'!$B:$B,MATCH(EPS!$B2727,'Vensim Variables'!$A:$A,0))</f>
        <v>g pollutant</v>
      </c>
      <c r="I2727" t="str">
        <f t="shared" si="84"/>
        <v>VOC</v>
      </c>
      <c r="J2727">
        <f>INDEX(NoSettings!$C:$C,MATCH(EPS!$A2727,NoSettings!$A:$A,0))</f>
        <v>487374000</v>
      </c>
      <c r="K2727">
        <f>INDEX(GWP!$C$2:$C$13,MATCH(EPS!I2727,GWP!$B$2:$B$13,0))</f>
        <v>0</v>
      </c>
      <c r="L2727" s="5">
        <f t="shared" si="85"/>
        <v>0</v>
      </c>
    </row>
    <row r="2728" spans="1:12" hidden="1" x14ac:dyDescent="0.35">
      <c r="A2728" t="s">
        <v>4358</v>
      </c>
      <c r="B2728" t="s">
        <v>5</v>
      </c>
      <c r="C2728" t="s">
        <v>1734</v>
      </c>
      <c r="D2728" t="s">
        <v>6924</v>
      </c>
      <c r="E2728" t="s">
        <v>1706</v>
      </c>
      <c r="H2728" t="str">
        <f>INDEX('Vensim Variables'!$B:$B,MATCH(EPS!$B2728,'Vensim Variables'!$A:$A,0))</f>
        <v>g pollutant</v>
      </c>
      <c r="I2728" t="str">
        <f t="shared" si="84"/>
        <v>CO</v>
      </c>
      <c r="J2728">
        <f>INDEX(NoSettings!$C:$C,MATCH(EPS!$A2728,NoSettings!$A:$A,0))</f>
        <v>2601780000</v>
      </c>
      <c r="K2728">
        <f>INDEX(GWP!$C$2:$C$13,MATCH(EPS!I2728,GWP!$B$2:$B$13,0))</f>
        <v>0</v>
      </c>
      <c r="L2728" s="5">
        <f t="shared" si="85"/>
        <v>0</v>
      </c>
    </row>
    <row r="2729" spans="1:12" hidden="1" x14ac:dyDescent="0.35">
      <c r="A2729" t="s">
        <v>4359</v>
      </c>
      <c r="B2729" t="s">
        <v>5</v>
      </c>
      <c r="C2729" t="s">
        <v>1734</v>
      </c>
      <c r="D2729" t="s">
        <v>6924</v>
      </c>
      <c r="E2729" t="s">
        <v>1707</v>
      </c>
      <c r="H2729" t="str">
        <f>INDEX('Vensim Variables'!$B:$B,MATCH(EPS!$B2729,'Vensim Variables'!$A:$A,0))</f>
        <v>g pollutant</v>
      </c>
      <c r="I2729" t="str">
        <f t="shared" si="84"/>
        <v>NOx</v>
      </c>
      <c r="J2729">
        <f>INDEX(NoSettings!$C:$C,MATCH(EPS!$A2729,NoSettings!$A:$A,0))</f>
        <v>4575970000</v>
      </c>
      <c r="K2729">
        <f>INDEX(GWP!$C$2:$C$13,MATCH(EPS!I2729,GWP!$B$2:$B$13,0))</f>
        <v>0</v>
      </c>
      <c r="L2729" s="5">
        <f t="shared" si="85"/>
        <v>0</v>
      </c>
    </row>
    <row r="2730" spans="1:12" hidden="1" x14ac:dyDescent="0.35">
      <c r="A2730" t="s">
        <v>4360</v>
      </c>
      <c r="B2730" t="s">
        <v>5</v>
      </c>
      <c r="C2730" t="s">
        <v>1734</v>
      </c>
      <c r="D2730" t="s">
        <v>6924</v>
      </c>
      <c r="E2730" t="s">
        <v>1708</v>
      </c>
      <c r="H2730" t="str">
        <f>INDEX('Vensim Variables'!$B:$B,MATCH(EPS!$B2730,'Vensim Variables'!$A:$A,0))</f>
        <v>g pollutant</v>
      </c>
      <c r="I2730" t="str">
        <f t="shared" si="84"/>
        <v>PM10</v>
      </c>
      <c r="J2730">
        <f>INDEX(NoSettings!$C:$C,MATCH(EPS!$A2730,NoSettings!$A:$A,0))</f>
        <v>180324000</v>
      </c>
      <c r="K2730">
        <f>INDEX(GWP!$C$2:$C$13,MATCH(EPS!I2730,GWP!$B$2:$B$13,0))</f>
        <v>0</v>
      </c>
      <c r="L2730" s="5">
        <f t="shared" si="85"/>
        <v>0</v>
      </c>
    </row>
    <row r="2731" spans="1:12" hidden="1" x14ac:dyDescent="0.35">
      <c r="A2731" t="s">
        <v>4361</v>
      </c>
      <c r="B2731" t="s">
        <v>5</v>
      </c>
      <c r="C2731" t="s">
        <v>1734</v>
      </c>
      <c r="D2731" t="s">
        <v>6924</v>
      </c>
      <c r="E2731" t="s">
        <v>1709</v>
      </c>
      <c r="H2731" t="str">
        <f>INDEX('Vensim Variables'!$B:$B,MATCH(EPS!$B2731,'Vensim Variables'!$A:$A,0))</f>
        <v>g pollutant</v>
      </c>
      <c r="I2731" t="str">
        <f t="shared" si="84"/>
        <v>PM25</v>
      </c>
      <c r="J2731">
        <f>INDEX(NoSettings!$C:$C,MATCH(EPS!$A2731,NoSettings!$A:$A,0))</f>
        <v>169911000</v>
      </c>
      <c r="K2731">
        <f>INDEX(GWP!$C$2:$C$13,MATCH(EPS!I2731,GWP!$B$2:$B$13,0))</f>
        <v>0</v>
      </c>
      <c r="L2731" s="5">
        <f t="shared" si="85"/>
        <v>0</v>
      </c>
    </row>
    <row r="2732" spans="1:12" hidden="1" x14ac:dyDescent="0.35">
      <c r="A2732" t="s">
        <v>4362</v>
      </c>
      <c r="B2732" t="s">
        <v>5</v>
      </c>
      <c r="C2732" t="s">
        <v>1734</v>
      </c>
      <c r="D2732" t="s">
        <v>6924</v>
      </c>
      <c r="E2732" t="s">
        <v>1710</v>
      </c>
      <c r="H2732" t="str">
        <f>INDEX('Vensim Variables'!$B:$B,MATCH(EPS!$B2732,'Vensim Variables'!$A:$A,0))</f>
        <v>g pollutant</v>
      </c>
      <c r="I2732" t="str">
        <f t="shared" si="84"/>
        <v>SOx</v>
      </c>
      <c r="J2732">
        <f>INDEX(NoSettings!$C:$C,MATCH(EPS!$A2732,NoSettings!$A:$A,0))</f>
        <v>120996000</v>
      </c>
      <c r="K2732">
        <f>INDEX(GWP!$C$2:$C$13,MATCH(EPS!I2732,GWP!$B$2:$B$13,0))</f>
        <v>0</v>
      </c>
      <c r="L2732" s="5">
        <f t="shared" si="85"/>
        <v>0</v>
      </c>
    </row>
    <row r="2733" spans="1:12" hidden="1" x14ac:dyDescent="0.35">
      <c r="A2733" t="s">
        <v>4363</v>
      </c>
      <c r="B2733" t="s">
        <v>5</v>
      </c>
      <c r="C2733" t="s">
        <v>1734</v>
      </c>
      <c r="D2733" t="s">
        <v>6924</v>
      </c>
      <c r="E2733" t="s">
        <v>1711</v>
      </c>
      <c r="H2733" t="str">
        <f>INDEX('Vensim Variables'!$B:$B,MATCH(EPS!$B2733,'Vensim Variables'!$A:$A,0))</f>
        <v>g pollutant</v>
      </c>
      <c r="I2733" t="str">
        <f t="shared" si="84"/>
        <v>BC</v>
      </c>
      <c r="J2733">
        <f>INDEX(NoSettings!$C:$C,MATCH(EPS!$A2733,NoSettings!$A:$A,0))</f>
        <v>11300500</v>
      </c>
      <c r="K2733">
        <f>INDEX(GWP!$C$2:$C$13,MATCH(EPS!I2733,GWP!$B$2:$B$13,0))</f>
        <v>0</v>
      </c>
      <c r="L2733" s="5">
        <f t="shared" si="85"/>
        <v>0</v>
      </c>
    </row>
    <row r="2734" spans="1:12" hidden="1" x14ac:dyDescent="0.35">
      <c r="A2734" t="s">
        <v>4364</v>
      </c>
      <c r="B2734" t="s">
        <v>5</v>
      </c>
      <c r="C2734" t="s">
        <v>1734</v>
      </c>
      <c r="D2734" t="s">
        <v>6924</v>
      </c>
      <c r="E2734" t="s">
        <v>1712</v>
      </c>
      <c r="H2734" t="str">
        <f>INDEX('Vensim Variables'!$B:$B,MATCH(EPS!$B2734,'Vensim Variables'!$A:$A,0))</f>
        <v>g pollutant</v>
      </c>
      <c r="I2734" t="str">
        <f t="shared" si="84"/>
        <v>OC</v>
      </c>
      <c r="J2734">
        <f>INDEX(NoSettings!$C:$C,MATCH(EPS!$A2734,NoSettings!$A:$A,0))</f>
        <v>75874700</v>
      </c>
      <c r="K2734">
        <f>INDEX(GWP!$C$2:$C$13,MATCH(EPS!I2734,GWP!$B$2:$B$13,0))</f>
        <v>0</v>
      </c>
      <c r="L2734" s="5">
        <f t="shared" si="85"/>
        <v>0</v>
      </c>
    </row>
    <row r="2735" spans="1:12" hidden="1" x14ac:dyDescent="0.35">
      <c r="A2735" t="s">
        <v>4365</v>
      </c>
      <c r="B2735" t="s">
        <v>5</v>
      </c>
      <c r="C2735" t="s">
        <v>1734</v>
      </c>
      <c r="D2735" t="s">
        <v>6924</v>
      </c>
      <c r="E2735" t="s">
        <v>1713</v>
      </c>
      <c r="H2735" t="str">
        <f>INDEX('Vensim Variables'!$B:$B,MATCH(EPS!$B2735,'Vensim Variables'!$A:$A,0))</f>
        <v>g pollutant</v>
      </c>
      <c r="I2735" t="str">
        <f t="shared" si="84"/>
        <v>CH4</v>
      </c>
      <c r="J2735">
        <f>INDEX(NoSettings!$C:$C,MATCH(EPS!$A2735,NoSettings!$A:$A,0))</f>
        <v>80717800</v>
      </c>
      <c r="K2735">
        <f>INDEX(GWP!$C$2:$C$13,MATCH(EPS!I2735,GWP!$B$2:$B$13,0))</f>
        <v>25</v>
      </c>
      <c r="L2735" s="5">
        <f t="shared" si="85"/>
        <v>2.0179450000000002E-3</v>
      </c>
    </row>
    <row r="2736" spans="1:12" hidden="1" x14ac:dyDescent="0.35">
      <c r="A2736" t="s">
        <v>4366</v>
      </c>
      <c r="B2736" t="s">
        <v>5</v>
      </c>
      <c r="C2736" t="s">
        <v>1734</v>
      </c>
      <c r="D2736" t="s">
        <v>6924</v>
      </c>
      <c r="E2736" t="s">
        <v>1714</v>
      </c>
      <c r="H2736" t="str">
        <f>INDEX('Vensim Variables'!$B:$B,MATCH(EPS!$B2736,'Vensim Variables'!$A:$A,0))</f>
        <v>g pollutant</v>
      </c>
      <c r="I2736" t="str">
        <f t="shared" si="84"/>
        <v>N2O</v>
      </c>
      <c r="J2736">
        <f>INDEX(NoSettings!$C:$C,MATCH(EPS!$A2736,NoSettings!$A:$A,0))</f>
        <v>8071780</v>
      </c>
      <c r="K2736">
        <f>INDEX(GWP!$C$2:$C$13,MATCH(EPS!I2736,GWP!$B$2:$B$13,0))</f>
        <v>298</v>
      </c>
      <c r="L2736" s="5">
        <f t="shared" si="85"/>
        <v>2.4053904399999998E-3</v>
      </c>
    </row>
    <row r="2737" spans="1:12" hidden="1" x14ac:dyDescent="0.35">
      <c r="A2737" t="s">
        <v>4367</v>
      </c>
      <c r="B2737" t="s">
        <v>5</v>
      </c>
      <c r="C2737" t="s">
        <v>1734</v>
      </c>
      <c r="D2737" t="s">
        <v>6924</v>
      </c>
      <c r="E2737" t="s">
        <v>1715</v>
      </c>
      <c r="H2737" t="str">
        <f>INDEX('Vensim Variables'!$B:$B,MATCH(EPS!$B2737,'Vensim Variables'!$A:$A,0))</f>
        <v>g pollutant</v>
      </c>
      <c r="I2737" t="str">
        <f t="shared" si="84"/>
        <v>F gases</v>
      </c>
      <c r="J2737">
        <f>INDEX(NoSettings!$C:$C,MATCH(EPS!$A2737,NoSettings!$A:$A,0))</f>
        <v>0</v>
      </c>
      <c r="K2737">
        <f>INDEX(GWP!$C$2:$C$13,MATCH(EPS!I2737,GWP!$B$2:$B$13,0))</f>
        <v>1</v>
      </c>
      <c r="L2737" s="5">
        <f t="shared" si="85"/>
        <v>0</v>
      </c>
    </row>
    <row r="2738" spans="1:12" hidden="1" x14ac:dyDescent="0.35">
      <c r="A2738" t="s">
        <v>4368</v>
      </c>
      <c r="B2738" t="s">
        <v>5</v>
      </c>
      <c r="C2738" t="s">
        <v>1734</v>
      </c>
      <c r="D2738" t="s">
        <v>6925</v>
      </c>
      <c r="E2738" t="s">
        <v>1702</v>
      </c>
      <c r="H2738" t="str">
        <f>INDEX('Vensim Variables'!$B:$B,MATCH(EPS!$B2738,'Vensim Variables'!$A:$A,0))</f>
        <v>g pollutant</v>
      </c>
      <c r="I2738" t="str">
        <f t="shared" si="84"/>
        <v>CO2</v>
      </c>
      <c r="J2738">
        <f>INDEX(NoSettings!$C:$C,MATCH(EPS!$A2738,NoSettings!$A:$A,0))</f>
        <v>15652400000000</v>
      </c>
      <c r="K2738">
        <f>INDEX(GWP!$C$2:$C$13,MATCH(EPS!I2738,GWP!$B$2:$B$13,0))</f>
        <v>1</v>
      </c>
      <c r="L2738" s="5">
        <f t="shared" si="85"/>
        <v>15.6524</v>
      </c>
    </row>
    <row r="2739" spans="1:12" hidden="1" x14ac:dyDescent="0.35">
      <c r="A2739" t="s">
        <v>4369</v>
      </c>
      <c r="B2739" t="s">
        <v>5</v>
      </c>
      <c r="C2739" t="s">
        <v>1734</v>
      </c>
      <c r="D2739" t="s">
        <v>6925</v>
      </c>
      <c r="E2739" t="s">
        <v>1705</v>
      </c>
      <c r="H2739" t="str">
        <f>INDEX('Vensim Variables'!$B:$B,MATCH(EPS!$B2739,'Vensim Variables'!$A:$A,0))</f>
        <v>g pollutant</v>
      </c>
      <c r="I2739" t="str">
        <f t="shared" si="84"/>
        <v>VOC</v>
      </c>
      <c r="J2739">
        <f>INDEX(NoSettings!$C:$C,MATCH(EPS!$A2739,NoSettings!$A:$A,0))</f>
        <v>1781180000</v>
      </c>
      <c r="K2739">
        <f>INDEX(GWP!$C$2:$C$13,MATCH(EPS!I2739,GWP!$B$2:$B$13,0))</f>
        <v>0</v>
      </c>
      <c r="L2739" s="5">
        <f t="shared" si="85"/>
        <v>0</v>
      </c>
    </row>
    <row r="2740" spans="1:12" hidden="1" x14ac:dyDescent="0.35">
      <c r="A2740" t="s">
        <v>4370</v>
      </c>
      <c r="B2740" t="s">
        <v>5</v>
      </c>
      <c r="C2740" t="s">
        <v>1734</v>
      </c>
      <c r="D2740" t="s">
        <v>6925</v>
      </c>
      <c r="E2740" t="s">
        <v>1706</v>
      </c>
      <c r="H2740" t="str">
        <f>INDEX('Vensim Variables'!$B:$B,MATCH(EPS!$B2740,'Vensim Variables'!$A:$A,0))</f>
        <v>g pollutant</v>
      </c>
      <c r="I2740" t="str">
        <f t="shared" si="84"/>
        <v>CO</v>
      </c>
      <c r="J2740">
        <f>INDEX(NoSettings!$C:$C,MATCH(EPS!$A2740,NoSettings!$A:$A,0))</f>
        <v>9508550000</v>
      </c>
      <c r="K2740">
        <f>INDEX(GWP!$C$2:$C$13,MATCH(EPS!I2740,GWP!$B$2:$B$13,0))</f>
        <v>0</v>
      </c>
      <c r="L2740" s="5">
        <f t="shared" si="85"/>
        <v>0</v>
      </c>
    </row>
    <row r="2741" spans="1:12" hidden="1" x14ac:dyDescent="0.35">
      <c r="A2741" t="s">
        <v>4371</v>
      </c>
      <c r="B2741" t="s">
        <v>5</v>
      </c>
      <c r="C2741" t="s">
        <v>1734</v>
      </c>
      <c r="D2741" t="s">
        <v>6925</v>
      </c>
      <c r="E2741" t="s">
        <v>1707</v>
      </c>
      <c r="H2741" t="str">
        <f>INDEX('Vensim Variables'!$B:$B,MATCH(EPS!$B2741,'Vensim Variables'!$A:$A,0))</f>
        <v>g pollutant</v>
      </c>
      <c r="I2741" t="str">
        <f t="shared" si="84"/>
        <v>NOx</v>
      </c>
      <c r="J2741">
        <f>INDEX(NoSettings!$C:$C,MATCH(EPS!$A2741,NoSettings!$A:$A,0))</f>
        <v>16723500000</v>
      </c>
      <c r="K2741">
        <f>INDEX(GWP!$C$2:$C$13,MATCH(EPS!I2741,GWP!$B$2:$B$13,0))</f>
        <v>0</v>
      </c>
      <c r="L2741" s="5">
        <f t="shared" si="85"/>
        <v>0</v>
      </c>
    </row>
    <row r="2742" spans="1:12" hidden="1" x14ac:dyDescent="0.35">
      <c r="A2742" t="s">
        <v>4372</v>
      </c>
      <c r="B2742" t="s">
        <v>5</v>
      </c>
      <c r="C2742" t="s">
        <v>1734</v>
      </c>
      <c r="D2742" t="s">
        <v>6925</v>
      </c>
      <c r="E2742" t="s">
        <v>1708</v>
      </c>
      <c r="H2742" t="str">
        <f>INDEX('Vensim Variables'!$B:$B,MATCH(EPS!$B2742,'Vensim Variables'!$A:$A,0))</f>
        <v>g pollutant</v>
      </c>
      <c r="I2742" t="str">
        <f t="shared" si="84"/>
        <v>PM10</v>
      </c>
      <c r="J2742">
        <f>INDEX(NoSettings!$C:$C,MATCH(EPS!$A2742,NoSettings!$A:$A,0))</f>
        <v>659017000</v>
      </c>
      <c r="K2742">
        <f>INDEX(GWP!$C$2:$C$13,MATCH(EPS!I2742,GWP!$B$2:$B$13,0))</f>
        <v>0</v>
      </c>
      <c r="L2742" s="5">
        <f t="shared" si="85"/>
        <v>0</v>
      </c>
    </row>
    <row r="2743" spans="1:12" hidden="1" x14ac:dyDescent="0.35">
      <c r="A2743" t="s">
        <v>4373</v>
      </c>
      <c r="B2743" t="s">
        <v>5</v>
      </c>
      <c r="C2743" t="s">
        <v>1734</v>
      </c>
      <c r="D2743" t="s">
        <v>6925</v>
      </c>
      <c r="E2743" t="s">
        <v>1709</v>
      </c>
      <c r="H2743" t="str">
        <f>INDEX('Vensim Variables'!$B:$B,MATCH(EPS!$B2743,'Vensim Variables'!$A:$A,0))</f>
        <v>g pollutant</v>
      </c>
      <c r="I2743" t="str">
        <f t="shared" si="84"/>
        <v>PM25</v>
      </c>
      <c r="J2743">
        <f>INDEX(NoSettings!$C:$C,MATCH(EPS!$A2743,NoSettings!$A:$A,0))</f>
        <v>620963000</v>
      </c>
      <c r="K2743">
        <f>INDEX(GWP!$C$2:$C$13,MATCH(EPS!I2743,GWP!$B$2:$B$13,0))</f>
        <v>0</v>
      </c>
      <c r="L2743" s="5">
        <f t="shared" si="85"/>
        <v>0</v>
      </c>
    </row>
    <row r="2744" spans="1:12" hidden="1" x14ac:dyDescent="0.35">
      <c r="A2744" t="s">
        <v>4374</v>
      </c>
      <c r="B2744" t="s">
        <v>5</v>
      </c>
      <c r="C2744" t="s">
        <v>1734</v>
      </c>
      <c r="D2744" t="s">
        <v>6925</v>
      </c>
      <c r="E2744" t="s">
        <v>1710</v>
      </c>
      <c r="H2744" t="str">
        <f>INDEX('Vensim Variables'!$B:$B,MATCH(EPS!$B2744,'Vensim Variables'!$A:$A,0))</f>
        <v>g pollutant</v>
      </c>
      <c r="I2744" t="str">
        <f t="shared" si="84"/>
        <v>SOx</v>
      </c>
      <c r="J2744">
        <f>INDEX(NoSettings!$C:$C,MATCH(EPS!$A2744,NoSettings!$A:$A,0))</f>
        <v>442197000</v>
      </c>
      <c r="K2744">
        <f>INDEX(GWP!$C$2:$C$13,MATCH(EPS!I2744,GWP!$B$2:$B$13,0))</f>
        <v>0</v>
      </c>
      <c r="L2744" s="5">
        <f t="shared" si="85"/>
        <v>0</v>
      </c>
    </row>
    <row r="2745" spans="1:12" hidden="1" x14ac:dyDescent="0.35">
      <c r="A2745" t="s">
        <v>4375</v>
      </c>
      <c r="B2745" t="s">
        <v>5</v>
      </c>
      <c r="C2745" t="s">
        <v>1734</v>
      </c>
      <c r="D2745" t="s">
        <v>6925</v>
      </c>
      <c r="E2745" t="s">
        <v>1711</v>
      </c>
      <c r="H2745" t="str">
        <f>INDEX('Vensim Variables'!$B:$B,MATCH(EPS!$B2745,'Vensim Variables'!$A:$A,0))</f>
        <v>g pollutant</v>
      </c>
      <c r="I2745" t="str">
        <f t="shared" si="84"/>
        <v>BC</v>
      </c>
      <c r="J2745">
        <f>INDEX(NoSettings!$C:$C,MATCH(EPS!$A2745,NoSettings!$A:$A,0))</f>
        <v>41299200</v>
      </c>
      <c r="K2745">
        <f>INDEX(GWP!$C$2:$C$13,MATCH(EPS!I2745,GWP!$B$2:$B$13,0))</f>
        <v>0</v>
      </c>
      <c r="L2745" s="5">
        <f t="shared" si="85"/>
        <v>0</v>
      </c>
    </row>
    <row r="2746" spans="1:12" hidden="1" x14ac:dyDescent="0.35">
      <c r="A2746" t="s">
        <v>4376</v>
      </c>
      <c r="B2746" t="s">
        <v>5</v>
      </c>
      <c r="C2746" t="s">
        <v>1734</v>
      </c>
      <c r="D2746" t="s">
        <v>6925</v>
      </c>
      <c r="E2746" t="s">
        <v>1712</v>
      </c>
      <c r="H2746" t="str">
        <f>INDEX('Vensim Variables'!$B:$B,MATCH(EPS!$B2746,'Vensim Variables'!$A:$A,0))</f>
        <v>g pollutant</v>
      </c>
      <c r="I2746" t="str">
        <f t="shared" si="84"/>
        <v>OC</v>
      </c>
      <c r="J2746">
        <f>INDEX(NoSettings!$C:$C,MATCH(EPS!$A2746,NoSettings!$A:$A,0))</f>
        <v>277295000</v>
      </c>
      <c r="K2746">
        <f>INDEX(GWP!$C$2:$C$13,MATCH(EPS!I2746,GWP!$B$2:$B$13,0))</f>
        <v>0</v>
      </c>
      <c r="L2746" s="5">
        <f t="shared" si="85"/>
        <v>0</v>
      </c>
    </row>
    <row r="2747" spans="1:12" hidden="1" x14ac:dyDescent="0.35">
      <c r="A2747" t="s">
        <v>4377</v>
      </c>
      <c r="B2747" t="s">
        <v>5</v>
      </c>
      <c r="C2747" t="s">
        <v>1734</v>
      </c>
      <c r="D2747" t="s">
        <v>6925</v>
      </c>
      <c r="E2747" t="s">
        <v>1713</v>
      </c>
      <c r="H2747" t="str">
        <f>INDEX('Vensim Variables'!$B:$B,MATCH(EPS!$B2747,'Vensim Variables'!$A:$A,0))</f>
        <v>g pollutant</v>
      </c>
      <c r="I2747" t="str">
        <f t="shared" si="84"/>
        <v>CH4</v>
      </c>
      <c r="J2747">
        <f>INDEX(NoSettings!$C:$C,MATCH(EPS!$A2747,NoSettings!$A:$A,0))</f>
        <v>294994000</v>
      </c>
      <c r="K2747">
        <f>INDEX(GWP!$C$2:$C$13,MATCH(EPS!I2747,GWP!$B$2:$B$13,0))</f>
        <v>25</v>
      </c>
      <c r="L2747" s="5">
        <f t="shared" si="85"/>
        <v>7.3748499999999996E-3</v>
      </c>
    </row>
    <row r="2748" spans="1:12" hidden="1" x14ac:dyDescent="0.35">
      <c r="A2748" t="s">
        <v>4378</v>
      </c>
      <c r="B2748" t="s">
        <v>5</v>
      </c>
      <c r="C2748" t="s">
        <v>1734</v>
      </c>
      <c r="D2748" t="s">
        <v>6925</v>
      </c>
      <c r="E2748" t="s">
        <v>1714</v>
      </c>
      <c r="H2748" t="str">
        <f>INDEX('Vensim Variables'!$B:$B,MATCH(EPS!$B2748,'Vensim Variables'!$A:$A,0))</f>
        <v>g pollutant</v>
      </c>
      <c r="I2748" t="str">
        <f t="shared" si="84"/>
        <v>N2O</v>
      </c>
      <c r="J2748">
        <f>INDEX(NoSettings!$C:$C,MATCH(EPS!$A2748,NoSettings!$A:$A,0))</f>
        <v>29499400</v>
      </c>
      <c r="K2748">
        <f>INDEX(GWP!$C$2:$C$13,MATCH(EPS!I2748,GWP!$B$2:$B$13,0))</f>
        <v>298</v>
      </c>
      <c r="L2748" s="5">
        <f t="shared" si="85"/>
        <v>8.7908211999999999E-3</v>
      </c>
    </row>
    <row r="2749" spans="1:12" hidden="1" x14ac:dyDescent="0.35">
      <c r="A2749" t="s">
        <v>4379</v>
      </c>
      <c r="B2749" t="s">
        <v>5</v>
      </c>
      <c r="C2749" t="s">
        <v>1734</v>
      </c>
      <c r="D2749" t="s">
        <v>6925</v>
      </c>
      <c r="E2749" t="s">
        <v>1715</v>
      </c>
      <c r="H2749" t="str">
        <f>INDEX('Vensim Variables'!$B:$B,MATCH(EPS!$B2749,'Vensim Variables'!$A:$A,0))</f>
        <v>g pollutant</v>
      </c>
      <c r="I2749" t="str">
        <f t="shared" si="84"/>
        <v>F gases</v>
      </c>
      <c r="J2749">
        <f>INDEX(NoSettings!$C:$C,MATCH(EPS!$A2749,NoSettings!$A:$A,0))</f>
        <v>0</v>
      </c>
      <c r="K2749">
        <f>INDEX(GWP!$C$2:$C$13,MATCH(EPS!I2749,GWP!$B$2:$B$13,0))</f>
        <v>1</v>
      </c>
      <c r="L2749" s="5">
        <f t="shared" si="85"/>
        <v>0</v>
      </c>
    </row>
    <row r="2750" spans="1:12" hidden="1" x14ac:dyDescent="0.35">
      <c r="A2750" t="s">
        <v>4380</v>
      </c>
      <c r="B2750" t="s">
        <v>5</v>
      </c>
      <c r="C2750" t="s">
        <v>1734</v>
      </c>
      <c r="D2750" t="s">
        <v>6926</v>
      </c>
      <c r="E2750" t="s">
        <v>1702</v>
      </c>
      <c r="H2750" t="str">
        <f>INDEX('Vensim Variables'!$B:$B,MATCH(EPS!$B2750,'Vensim Variables'!$A:$A,0))</f>
        <v>g pollutant</v>
      </c>
      <c r="I2750" t="str">
        <f t="shared" si="84"/>
        <v>CO2</v>
      </c>
      <c r="J2750">
        <f>INDEX(NoSettings!$C:$C,MATCH(EPS!$A2750,NoSettings!$A:$A,0))</f>
        <v>9850380000000</v>
      </c>
      <c r="K2750">
        <f>INDEX(GWP!$C$2:$C$13,MATCH(EPS!I2750,GWP!$B$2:$B$13,0))</f>
        <v>1</v>
      </c>
      <c r="L2750" s="5">
        <f t="shared" si="85"/>
        <v>9.8503799999999995</v>
      </c>
    </row>
    <row r="2751" spans="1:12" hidden="1" x14ac:dyDescent="0.35">
      <c r="A2751" t="s">
        <v>4381</v>
      </c>
      <c r="B2751" t="s">
        <v>5</v>
      </c>
      <c r="C2751" t="s">
        <v>1734</v>
      </c>
      <c r="D2751" t="s">
        <v>6926</v>
      </c>
      <c r="E2751" t="s">
        <v>1705</v>
      </c>
      <c r="H2751" t="str">
        <f>INDEX('Vensim Variables'!$B:$B,MATCH(EPS!$B2751,'Vensim Variables'!$A:$A,0))</f>
        <v>g pollutant</v>
      </c>
      <c r="I2751" t="str">
        <f t="shared" si="84"/>
        <v>VOC</v>
      </c>
      <c r="J2751">
        <f>INDEX(NoSettings!$C:$C,MATCH(EPS!$A2751,NoSettings!$A:$A,0))</f>
        <v>1120930000</v>
      </c>
      <c r="K2751">
        <f>INDEX(GWP!$C$2:$C$13,MATCH(EPS!I2751,GWP!$B$2:$B$13,0))</f>
        <v>0</v>
      </c>
      <c r="L2751" s="5">
        <f>IF(H2751="g pollutant",K2751*J2751/10^12,IF(H2751="MMTCO2e",J2751,IF(H2751="MWh",J2751,0)))</f>
        <v>0</v>
      </c>
    </row>
    <row r="2752" spans="1:12" hidden="1" x14ac:dyDescent="0.35">
      <c r="A2752" t="s">
        <v>4382</v>
      </c>
      <c r="B2752" t="s">
        <v>5</v>
      </c>
      <c r="C2752" t="s">
        <v>1734</v>
      </c>
      <c r="D2752" t="s">
        <v>6926</v>
      </c>
      <c r="E2752" t="s">
        <v>1706</v>
      </c>
      <c r="H2752" t="str">
        <f>INDEX('Vensim Variables'!$B:$B,MATCH(EPS!$B2752,'Vensim Variables'!$A:$A,0))</f>
        <v>g pollutant</v>
      </c>
      <c r="I2752" t="str">
        <f t="shared" si="84"/>
        <v>CO</v>
      </c>
      <c r="J2752">
        <f>INDEX(NoSettings!$C:$C,MATCH(EPS!$A2752,NoSettings!$A:$A,0))</f>
        <v>5983930000</v>
      </c>
      <c r="K2752">
        <f>INDEX(GWP!$C$2:$C$13,MATCH(EPS!I2752,GWP!$B$2:$B$13,0))</f>
        <v>0</v>
      </c>
      <c r="L2752" s="5">
        <f t="shared" si="85"/>
        <v>0</v>
      </c>
    </row>
    <row r="2753" spans="1:12" hidden="1" x14ac:dyDescent="0.35">
      <c r="A2753" t="s">
        <v>4383</v>
      </c>
      <c r="B2753" t="s">
        <v>5</v>
      </c>
      <c r="C2753" t="s">
        <v>1734</v>
      </c>
      <c r="D2753" t="s">
        <v>6926</v>
      </c>
      <c r="E2753" t="s">
        <v>1707</v>
      </c>
      <c r="H2753" t="str">
        <f>INDEX('Vensim Variables'!$B:$B,MATCH(EPS!$B2753,'Vensim Variables'!$A:$A,0))</f>
        <v>g pollutant</v>
      </c>
      <c r="I2753" t="str">
        <f t="shared" si="84"/>
        <v>NOx</v>
      </c>
      <c r="J2753">
        <f>INDEX(NoSettings!$C:$C,MATCH(EPS!$A2753,NoSettings!$A:$A,0))</f>
        <v>10524500000</v>
      </c>
      <c r="K2753">
        <f>INDEX(GWP!$C$2:$C$13,MATCH(EPS!I2753,GWP!$B$2:$B$13,0))</f>
        <v>0</v>
      </c>
      <c r="L2753" s="5">
        <f t="shared" si="85"/>
        <v>0</v>
      </c>
    </row>
    <row r="2754" spans="1:12" hidden="1" x14ac:dyDescent="0.35">
      <c r="A2754" t="s">
        <v>4384</v>
      </c>
      <c r="B2754" t="s">
        <v>5</v>
      </c>
      <c r="C2754" t="s">
        <v>1734</v>
      </c>
      <c r="D2754" t="s">
        <v>6926</v>
      </c>
      <c r="E2754" t="s">
        <v>1708</v>
      </c>
      <c r="H2754" t="str">
        <f>INDEX('Vensim Variables'!$B:$B,MATCH(EPS!$B2754,'Vensim Variables'!$A:$A,0))</f>
        <v>g pollutant</v>
      </c>
      <c r="I2754" t="str">
        <f t="shared" si="84"/>
        <v>PM10</v>
      </c>
      <c r="J2754">
        <f>INDEX(NoSettings!$C:$C,MATCH(EPS!$A2754,NoSettings!$A:$A,0))</f>
        <v>414733000</v>
      </c>
      <c r="K2754">
        <f>INDEX(GWP!$C$2:$C$13,MATCH(EPS!I2754,GWP!$B$2:$B$13,0))</f>
        <v>0</v>
      </c>
      <c r="L2754" s="5">
        <f t="shared" si="85"/>
        <v>0</v>
      </c>
    </row>
    <row r="2755" spans="1:12" hidden="1" x14ac:dyDescent="0.35">
      <c r="A2755" t="s">
        <v>4385</v>
      </c>
      <c r="B2755" t="s">
        <v>5</v>
      </c>
      <c r="C2755" t="s">
        <v>1734</v>
      </c>
      <c r="D2755" t="s">
        <v>6926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390785000</v>
      </c>
      <c r="K2755">
        <f>INDEX(GWP!$C$2:$C$13,MATCH(EPS!I2755,GWP!$B$2:$B$13,0))</f>
        <v>0</v>
      </c>
      <c r="L2755" s="5">
        <f t="shared" ref="L2755:L2818" si="87">IF(H2755="g pollutant",K2755*J2755/10^12,IF(H2755="MMTCO2e",J2755,IF(H2755="MWh",J2755,0)))</f>
        <v>0</v>
      </c>
    </row>
    <row r="2756" spans="1:12" hidden="1" x14ac:dyDescent="0.35">
      <c r="A2756" t="s">
        <v>4386</v>
      </c>
      <c r="B2756" t="s">
        <v>5</v>
      </c>
      <c r="C2756" t="s">
        <v>1734</v>
      </c>
      <c r="D2756" t="s">
        <v>6926</v>
      </c>
      <c r="E2756" t="s">
        <v>1710</v>
      </c>
      <c r="H2756" t="str">
        <f>INDEX('Vensim Variables'!$B:$B,MATCH(EPS!$B2756,'Vensim Variables'!$A:$A,0))</f>
        <v>g pollutant</v>
      </c>
      <c r="I2756" t="str">
        <f t="shared" si="86"/>
        <v>SOx</v>
      </c>
      <c r="J2756">
        <f>INDEX(NoSettings!$C:$C,MATCH(EPS!$A2756,NoSettings!$A:$A,0))</f>
        <v>278283000</v>
      </c>
      <c r="K2756">
        <f>INDEX(GWP!$C$2:$C$13,MATCH(EPS!I2756,GWP!$B$2:$B$13,0))</f>
        <v>0</v>
      </c>
      <c r="L2756" s="5">
        <f t="shared" si="87"/>
        <v>0</v>
      </c>
    </row>
    <row r="2757" spans="1:12" hidden="1" x14ac:dyDescent="0.35">
      <c r="A2757" t="s">
        <v>4387</v>
      </c>
      <c r="B2757" t="s">
        <v>5</v>
      </c>
      <c r="C2757" t="s">
        <v>1734</v>
      </c>
      <c r="D2757" t="s">
        <v>6926</v>
      </c>
      <c r="E2757" t="s">
        <v>1711</v>
      </c>
      <c r="H2757" t="str">
        <f>INDEX('Vensim Variables'!$B:$B,MATCH(EPS!$B2757,'Vensim Variables'!$A:$A,0))</f>
        <v>g pollutant</v>
      </c>
      <c r="I2757" t="str">
        <f t="shared" si="86"/>
        <v>BC</v>
      </c>
      <c r="J2757">
        <f>INDEX(NoSettings!$C:$C,MATCH(EPS!$A2757,NoSettings!$A:$A,0))</f>
        <v>25990400</v>
      </c>
      <c r="K2757">
        <f>INDEX(GWP!$C$2:$C$13,MATCH(EPS!I2757,GWP!$B$2:$B$13,0))</f>
        <v>0</v>
      </c>
      <c r="L2757" s="5">
        <f t="shared" si="87"/>
        <v>0</v>
      </c>
    </row>
    <row r="2758" spans="1:12" hidden="1" x14ac:dyDescent="0.35">
      <c r="A2758" t="s">
        <v>4388</v>
      </c>
      <c r="B2758" t="s">
        <v>5</v>
      </c>
      <c r="C2758" t="s">
        <v>1734</v>
      </c>
      <c r="D2758" t="s">
        <v>6926</v>
      </c>
      <c r="E2758" t="s">
        <v>1712</v>
      </c>
      <c r="H2758" t="str">
        <f>INDEX('Vensim Variables'!$B:$B,MATCH(EPS!$B2758,'Vensim Variables'!$A:$A,0))</f>
        <v>g pollutant</v>
      </c>
      <c r="I2758" t="str">
        <f t="shared" si="86"/>
        <v>OC</v>
      </c>
      <c r="J2758">
        <f>INDEX(NoSettings!$C:$C,MATCH(EPS!$A2758,NoSettings!$A:$A,0))</f>
        <v>174507000</v>
      </c>
      <c r="K2758">
        <f>INDEX(GWP!$C$2:$C$13,MATCH(EPS!I2758,GWP!$B$2:$B$13,0))</f>
        <v>0</v>
      </c>
      <c r="L2758" s="5">
        <f t="shared" si="87"/>
        <v>0</v>
      </c>
    </row>
    <row r="2759" spans="1:12" hidden="1" x14ac:dyDescent="0.35">
      <c r="A2759" t="s">
        <v>4389</v>
      </c>
      <c r="B2759" t="s">
        <v>5</v>
      </c>
      <c r="C2759" t="s">
        <v>1734</v>
      </c>
      <c r="D2759" t="s">
        <v>6926</v>
      </c>
      <c r="E2759" t="s">
        <v>1713</v>
      </c>
      <c r="H2759" t="str">
        <f>INDEX('Vensim Variables'!$B:$B,MATCH(EPS!$B2759,'Vensim Variables'!$A:$A,0))</f>
        <v>g pollutant</v>
      </c>
      <c r="I2759" t="str">
        <f t="shared" si="86"/>
        <v>CH4</v>
      </c>
      <c r="J2759">
        <f>INDEX(NoSettings!$C:$C,MATCH(EPS!$A2759,NoSettings!$A:$A,0))</f>
        <v>185646000</v>
      </c>
      <c r="K2759">
        <f>INDEX(GWP!$C$2:$C$13,MATCH(EPS!I2759,GWP!$B$2:$B$13,0))</f>
        <v>25</v>
      </c>
      <c r="L2759" s="5">
        <f t="shared" si="87"/>
        <v>4.6411500000000001E-3</v>
      </c>
    </row>
    <row r="2760" spans="1:12" hidden="1" x14ac:dyDescent="0.35">
      <c r="A2760" t="s">
        <v>4390</v>
      </c>
      <c r="B2760" t="s">
        <v>5</v>
      </c>
      <c r="C2760" t="s">
        <v>1734</v>
      </c>
      <c r="D2760" t="s">
        <v>6926</v>
      </c>
      <c r="E2760" t="s">
        <v>1714</v>
      </c>
      <c r="H2760" t="str">
        <f>INDEX('Vensim Variables'!$B:$B,MATCH(EPS!$B2760,'Vensim Variables'!$A:$A,0))</f>
        <v>g pollutant</v>
      </c>
      <c r="I2760" t="str">
        <f t="shared" si="86"/>
        <v>N2O</v>
      </c>
      <c r="J2760">
        <f>INDEX(NoSettings!$C:$C,MATCH(EPS!$A2760,NoSettings!$A:$A,0))</f>
        <v>18564600</v>
      </c>
      <c r="K2760">
        <f>INDEX(GWP!$C$2:$C$13,MATCH(EPS!I2760,GWP!$B$2:$B$13,0))</f>
        <v>298</v>
      </c>
      <c r="L2760" s="5">
        <f t="shared" si="87"/>
        <v>5.5322508000000001E-3</v>
      </c>
    </row>
    <row r="2761" spans="1:12" hidden="1" x14ac:dyDescent="0.35">
      <c r="A2761" t="s">
        <v>4391</v>
      </c>
      <c r="B2761" t="s">
        <v>5</v>
      </c>
      <c r="C2761" t="s">
        <v>1734</v>
      </c>
      <c r="D2761" t="s">
        <v>6926</v>
      </c>
      <c r="E2761" t="s">
        <v>1715</v>
      </c>
      <c r="H2761" t="str">
        <f>INDEX('Vensim Variables'!$B:$B,MATCH(EPS!$B2761,'Vensim Variables'!$A:$A,0))</f>
        <v>g pollutant</v>
      </c>
      <c r="I2761" t="str">
        <f t="shared" si="86"/>
        <v>F gases</v>
      </c>
      <c r="J2761">
        <f>INDEX(NoSettings!$C:$C,MATCH(EPS!$A2761,NoSettings!$A:$A,0))</f>
        <v>0</v>
      </c>
      <c r="K2761">
        <f>INDEX(GWP!$C$2:$C$13,MATCH(EPS!I2761,GWP!$B$2:$B$13,0))</f>
        <v>1</v>
      </c>
      <c r="L2761" s="5">
        <f t="shared" si="87"/>
        <v>0</v>
      </c>
    </row>
    <row r="2762" spans="1:12" hidden="1" x14ac:dyDescent="0.35">
      <c r="A2762" t="s">
        <v>4392</v>
      </c>
      <c r="B2762" t="s">
        <v>5</v>
      </c>
      <c r="C2762" t="s">
        <v>1734</v>
      </c>
      <c r="D2762" t="s">
        <v>6927</v>
      </c>
      <c r="E2762" t="s">
        <v>1702</v>
      </c>
      <c r="H2762" t="str">
        <f>INDEX('Vensim Variables'!$B:$B,MATCH(EPS!$B2762,'Vensim Variables'!$A:$A,0))</f>
        <v>g pollutant</v>
      </c>
      <c r="I2762" t="str">
        <f t="shared" si="86"/>
        <v>CO2</v>
      </c>
      <c r="J2762">
        <f>INDEX(NoSettings!$C:$C,MATCH(EPS!$A2762,NoSettings!$A:$A,0))</f>
        <v>6020820000000</v>
      </c>
      <c r="K2762">
        <f>INDEX(GWP!$C$2:$C$13,MATCH(EPS!I2762,GWP!$B$2:$B$13,0))</f>
        <v>1</v>
      </c>
      <c r="L2762" s="5">
        <f t="shared" si="87"/>
        <v>6.0208199999999996</v>
      </c>
    </row>
    <row r="2763" spans="1:12" hidden="1" x14ac:dyDescent="0.35">
      <c r="A2763" t="s">
        <v>4393</v>
      </c>
      <c r="B2763" t="s">
        <v>5</v>
      </c>
      <c r="C2763" t="s">
        <v>1734</v>
      </c>
      <c r="D2763" t="s">
        <v>6927</v>
      </c>
      <c r="E2763" t="s">
        <v>1705</v>
      </c>
      <c r="H2763" t="str">
        <f>INDEX('Vensim Variables'!$B:$B,MATCH(EPS!$B2763,'Vensim Variables'!$A:$A,0))</f>
        <v>g pollutant</v>
      </c>
      <c r="I2763" t="str">
        <f t="shared" si="86"/>
        <v>VOC</v>
      </c>
      <c r="J2763">
        <f>INDEX(NoSettings!$C:$C,MATCH(EPS!$A2763,NoSettings!$A:$A,0))</f>
        <v>685144000</v>
      </c>
      <c r="K2763">
        <f>INDEX(GWP!$C$2:$C$13,MATCH(EPS!I2763,GWP!$B$2:$B$13,0))</f>
        <v>0</v>
      </c>
      <c r="L2763" s="5">
        <f t="shared" si="87"/>
        <v>0</v>
      </c>
    </row>
    <row r="2764" spans="1:12" hidden="1" x14ac:dyDescent="0.35">
      <c r="A2764" t="s">
        <v>4394</v>
      </c>
      <c r="B2764" t="s">
        <v>5</v>
      </c>
      <c r="C2764" t="s">
        <v>1734</v>
      </c>
      <c r="D2764" t="s">
        <v>6927</v>
      </c>
      <c r="E2764" t="s">
        <v>1706</v>
      </c>
      <c r="H2764" t="str">
        <f>INDEX('Vensim Variables'!$B:$B,MATCH(EPS!$B2764,'Vensim Variables'!$A:$A,0))</f>
        <v>g pollutant</v>
      </c>
      <c r="I2764" t="str">
        <f t="shared" si="86"/>
        <v>CO</v>
      </c>
      <c r="J2764">
        <f>INDEX(NoSettings!$C:$C,MATCH(EPS!$A2764,NoSettings!$A:$A,0))</f>
        <v>3657540000</v>
      </c>
      <c r="K2764">
        <f>INDEX(GWP!$C$2:$C$13,MATCH(EPS!I2764,GWP!$B$2:$B$13,0))</f>
        <v>0</v>
      </c>
      <c r="L2764" s="5">
        <f t="shared" si="87"/>
        <v>0</v>
      </c>
    </row>
    <row r="2765" spans="1:12" hidden="1" x14ac:dyDescent="0.35">
      <c r="A2765" t="s">
        <v>4395</v>
      </c>
      <c r="B2765" t="s">
        <v>5</v>
      </c>
      <c r="C2765" t="s">
        <v>1734</v>
      </c>
      <c r="D2765" t="s">
        <v>6927</v>
      </c>
      <c r="E2765" t="s">
        <v>1707</v>
      </c>
      <c r="H2765" t="str">
        <f>INDEX('Vensim Variables'!$B:$B,MATCH(EPS!$B2765,'Vensim Variables'!$A:$A,0))</f>
        <v>g pollutant</v>
      </c>
      <c r="I2765" t="str">
        <f t="shared" si="86"/>
        <v>NOx</v>
      </c>
      <c r="J2765">
        <f>INDEX(NoSettings!$C:$C,MATCH(EPS!$A2765,NoSettings!$A:$A,0))</f>
        <v>6432840000</v>
      </c>
      <c r="K2765">
        <f>INDEX(GWP!$C$2:$C$13,MATCH(EPS!I2765,GWP!$B$2:$B$13,0))</f>
        <v>0</v>
      </c>
      <c r="L2765" s="5">
        <f t="shared" si="87"/>
        <v>0</v>
      </c>
    </row>
    <row r="2766" spans="1:12" hidden="1" x14ac:dyDescent="0.35">
      <c r="A2766" t="s">
        <v>4396</v>
      </c>
      <c r="B2766" t="s">
        <v>5</v>
      </c>
      <c r="C2766" t="s">
        <v>1734</v>
      </c>
      <c r="D2766" t="s">
        <v>6927</v>
      </c>
      <c r="E2766" t="s">
        <v>1708</v>
      </c>
      <c r="H2766" t="str">
        <f>INDEX('Vensim Variables'!$B:$B,MATCH(EPS!$B2766,'Vensim Variables'!$A:$A,0))</f>
        <v>g pollutant</v>
      </c>
      <c r="I2766" t="str">
        <f t="shared" si="86"/>
        <v>PM10</v>
      </c>
      <c r="J2766">
        <f>INDEX(NoSettings!$C:$C,MATCH(EPS!$A2766,NoSettings!$A:$A,0))</f>
        <v>253496000</v>
      </c>
      <c r="K2766">
        <f>INDEX(GWP!$C$2:$C$13,MATCH(EPS!I2766,GWP!$B$2:$B$13,0))</f>
        <v>0</v>
      </c>
      <c r="L2766" s="5">
        <f t="shared" si="87"/>
        <v>0</v>
      </c>
    </row>
    <row r="2767" spans="1:12" hidden="1" x14ac:dyDescent="0.35">
      <c r="A2767" t="s">
        <v>4397</v>
      </c>
      <c r="B2767" t="s">
        <v>5</v>
      </c>
      <c r="C2767" t="s">
        <v>1734</v>
      </c>
      <c r="D2767" t="s">
        <v>6927</v>
      </c>
      <c r="E2767" t="s">
        <v>1709</v>
      </c>
      <c r="H2767" t="str">
        <f>INDEX('Vensim Variables'!$B:$B,MATCH(EPS!$B2767,'Vensim Variables'!$A:$A,0))</f>
        <v>g pollutant</v>
      </c>
      <c r="I2767" t="str">
        <f t="shared" si="86"/>
        <v>PM25</v>
      </c>
      <c r="J2767">
        <f>INDEX(NoSettings!$C:$C,MATCH(EPS!$A2767,NoSettings!$A:$A,0))</f>
        <v>238859000</v>
      </c>
      <c r="K2767">
        <f>INDEX(GWP!$C$2:$C$13,MATCH(EPS!I2767,GWP!$B$2:$B$13,0))</f>
        <v>0</v>
      </c>
      <c r="L2767" s="5">
        <f t="shared" si="87"/>
        <v>0</v>
      </c>
    </row>
    <row r="2768" spans="1:12" hidden="1" x14ac:dyDescent="0.35">
      <c r="A2768" t="s">
        <v>4398</v>
      </c>
      <c r="B2768" t="s">
        <v>5</v>
      </c>
      <c r="C2768" t="s">
        <v>1734</v>
      </c>
      <c r="D2768" t="s">
        <v>6927</v>
      </c>
      <c r="E2768" t="s">
        <v>1710</v>
      </c>
      <c r="H2768" t="str">
        <f>INDEX('Vensim Variables'!$B:$B,MATCH(EPS!$B2768,'Vensim Variables'!$A:$A,0))</f>
        <v>g pollutant</v>
      </c>
      <c r="I2768" t="str">
        <f t="shared" si="86"/>
        <v>SOx</v>
      </c>
      <c r="J2768">
        <f>INDEX(NoSettings!$C:$C,MATCH(EPS!$A2768,NoSettings!$A:$A,0))</f>
        <v>170095000</v>
      </c>
      <c r="K2768">
        <f>INDEX(GWP!$C$2:$C$13,MATCH(EPS!I2768,GWP!$B$2:$B$13,0))</f>
        <v>0</v>
      </c>
      <c r="L2768" s="5">
        <f t="shared" si="87"/>
        <v>0</v>
      </c>
    </row>
    <row r="2769" spans="1:12" hidden="1" x14ac:dyDescent="0.35">
      <c r="A2769" t="s">
        <v>4399</v>
      </c>
      <c r="B2769" t="s">
        <v>5</v>
      </c>
      <c r="C2769" t="s">
        <v>1734</v>
      </c>
      <c r="D2769" t="s">
        <v>6927</v>
      </c>
      <c r="E2769" t="s">
        <v>1711</v>
      </c>
      <c r="H2769" t="str">
        <f>INDEX('Vensim Variables'!$B:$B,MATCH(EPS!$B2769,'Vensim Variables'!$A:$A,0))</f>
        <v>g pollutant</v>
      </c>
      <c r="I2769" t="str">
        <f t="shared" si="86"/>
        <v>BC</v>
      </c>
      <c r="J2769">
        <f>INDEX(NoSettings!$C:$C,MATCH(EPS!$A2769,NoSettings!$A:$A,0))</f>
        <v>15886100</v>
      </c>
      <c r="K2769">
        <f>INDEX(GWP!$C$2:$C$13,MATCH(EPS!I2769,GWP!$B$2:$B$13,0))</f>
        <v>0</v>
      </c>
      <c r="L2769" s="5">
        <f t="shared" si="87"/>
        <v>0</v>
      </c>
    </row>
    <row r="2770" spans="1:12" hidden="1" x14ac:dyDescent="0.35">
      <c r="A2770" t="s">
        <v>4400</v>
      </c>
      <c r="B2770" t="s">
        <v>5</v>
      </c>
      <c r="C2770" t="s">
        <v>1734</v>
      </c>
      <c r="D2770" t="s">
        <v>6927</v>
      </c>
      <c r="E2770" t="s">
        <v>1712</v>
      </c>
      <c r="H2770" t="str">
        <f>INDEX('Vensim Variables'!$B:$B,MATCH(EPS!$B2770,'Vensim Variables'!$A:$A,0))</f>
        <v>g pollutant</v>
      </c>
      <c r="I2770" t="str">
        <f t="shared" si="86"/>
        <v>OC</v>
      </c>
      <c r="J2770">
        <f>INDEX(NoSettings!$C:$C,MATCH(EPS!$A2770,NoSettings!$A:$A,0))</f>
        <v>106664000</v>
      </c>
      <c r="K2770">
        <f>INDEX(GWP!$C$2:$C$13,MATCH(EPS!I2770,GWP!$B$2:$B$13,0))</f>
        <v>0</v>
      </c>
      <c r="L2770" s="5">
        <f t="shared" si="87"/>
        <v>0</v>
      </c>
    </row>
    <row r="2771" spans="1:12" hidden="1" x14ac:dyDescent="0.35">
      <c r="A2771" t="s">
        <v>4401</v>
      </c>
      <c r="B2771" t="s">
        <v>5</v>
      </c>
      <c r="C2771" t="s">
        <v>1734</v>
      </c>
      <c r="D2771" t="s">
        <v>6927</v>
      </c>
      <c r="E2771" t="s">
        <v>1713</v>
      </c>
      <c r="H2771" t="str">
        <f>INDEX('Vensim Variables'!$B:$B,MATCH(EPS!$B2771,'Vensim Variables'!$A:$A,0))</f>
        <v>g pollutant</v>
      </c>
      <c r="I2771" t="str">
        <f t="shared" si="86"/>
        <v>CH4</v>
      </c>
      <c r="J2771">
        <f>INDEX(NoSettings!$C:$C,MATCH(EPS!$A2771,NoSettings!$A:$A,0))</f>
        <v>113472000</v>
      </c>
      <c r="K2771">
        <f>INDEX(GWP!$C$2:$C$13,MATCH(EPS!I2771,GWP!$B$2:$B$13,0))</f>
        <v>25</v>
      </c>
      <c r="L2771" s="5">
        <f t="shared" si="87"/>
        <v>2.8368E-3</v>
      </c>
    </row>
    <row r="2772" spans="1:12" hidden="1" x14ac:dyDescent="0.35">
      <c r="A2772" t="s">
        <v>4402</v>
      </c>
      <c r="B2772" t="s">
        <v>5</v>
      </c>
      <c r="C2772" t="s">
        <v>1734</v>
      </c>
      <c r="D2772" t="s">
        <v>6927</v>
      </c>
      <c r="E2772" t="s">
        <v>1714</v>
      </c>
      <c r="H2772" t="str">
        <f>INDEX('Vensim Variables'!$B:$B,MATCH(EPS!$B2772,'Vensim Variables'!$A:$A,0))</f>
        <v>g pollutant</v>
      </c>
      <c r="I2772" t="str">
        <f t="shared" si="86"/>
        <v>N2O</v>
      </c>
      <c r="J2772">
        <f>INDEX(NoSettings!$C:$C,MATCH(EPS!$A2772,NoSettings!$A:$A,0))</f>
        <v>11347200</v>
      </c>
      <c r="K2772">
        <f>INDEX(GWP!$C$2:$C$13,MATCH(EPS!I2772,GWP!$B$2:$B$13,0))</f>
        <v>298</v>
      </c>
      <c r="L2772" s="5">
        <f t="shared" si="87"/>
        <v>3.3814655999999999E-3</v>
      </c>
    </row>
    <row r="2773" spans="1:12" hidden="1" x14ac:dyDescent="0.35">
      <c r="A2773" t="s">
        <v>4403</v>
      </c>
      <c r="B2773" t="s">
        <v>5</v>
      </c>
      <c r="C2773" t="s">
        <v>1734</v>
      </c>
      <c r="D2773" t="s">
        <v>6927</v>
      </c>
      <c r="E2773" t="s">
        <v>1715</v>
      </c>
      <c r="H2773" t="str">
        <f>INDEX('Vensim Variables'!$B:$B,MATCH(EPS!$B2773,'Vensim Variables'!$A:$A,0))</f>
        <v>g pollutant</v>
      </c>
      <c r="I2773" t="str">
        <f t="shared" si="86"/>
        <v>F gases</v>
      </c>
      <c r="J2773">
        <f>INDEX(NoSettings!$C:$C,MATCH(EPS!$A2773,NoSettings!$A:$A,0))</f>
        <v>0</v>
      </c>
      <c r="K2773">
        <f>INDEX(GWP!$C$2:$C$13,MATCH(EPS!I2773,GWP!$B$2:$B$13,0))</f>
        <v>1</v>
      </c>
      <c r="L2773" s="5">
        <f t="shared" si="87"/>
        <v>0</v>
      </c>
    </row>
    <row r="2774" spans="1:12" hidden="1" x14ac:dyDescent="0.35">
      <c r="A2774" t="s">
        <v>4404</v>
      </c>
      <c r="B2774" t="s">
        <v>5</v>
      </c>
      <c r="C2774" t="s">
        <v>1734</v>
      </c>
      <c r="D2774" t="s">
        <v>6928</v>
      </c>
      <c r="E2774" t="s">
        <v>1702</v>
      </c>
      <c r="H2774" t="str">
        <f>INDEX('Vensim Variables'!$B:$B,MATCH(EPS!$B2774,'Vensim Variables'!$A:$A,0))</f>
        <v>g pollutant</v>
      </c>
      <c r="I2774" t="str">
        <f t="shared" si="86"/>
        <v>CO2</v>
      </c>
      <c r="J2774">
        <f>INDEX(NoSettings!$C:$C,MATCH(EPS!$A2774,NoSettings!$A:$A,0))</f>
        <v>1817280000000</v>
      </c>
      <c r="K2774">
        <f>INDEX(GWP!$C$2:$C$13,MATCH(EPS!I2774,GWP!$B$2:$B$13,0))</f>
        <v>1</v>
      </c>
      <c r="L2774" s="5">
        <f t="shared" si="87"/>
        <v>1.81728</v>
      </c>
    </row>
    <row r="2775" spans="1:12" hidden="1" x14ac:dyDescent="0.35">
      <c r="A2775" t="s">
        <v>4405</v>
      </c>
      <c r="B2775" t="s">
        <v>5</v>
      </c>
      <c r="C2775" t="s">
        <v>1734</v>
      </c>
      <c r="D2775" t="s">
        <v>6928</v>
      </c>
      <c r="E2775" t="s">
        <v>1705</v>
      </c>
      <c r="H2775" t="str">
        <f>INDEX('Vensim Variables'!$B:$B,MATCH(EPS!$B2775,'Vensim Variables'!$A:$A,0))</f>
        <v>g pollutant</v>
      </c>
      <c r="I2775" t="str">
        <f t="shared" si="86"/>
        <v>VOC</v>
      </c>
      <c r="J2775">
        <f>INDEX(NoSettings!$C:$C,MATCH(EPS!$A2775,NoSettings!$A:$A,0))</f>
        <v>206798000</v>
      </c>
      <c r="K2775">
        <f>INDEX(GWP!$C$2:$C$13,MATCH(EPS!I2775,GWP!$B$2:$B$13,0))</f>
        <v>0</v>
      </c>
      <c r="L2775" s="5">
        <f t="shared" si="87"/>
        <v>0</v>
      </c>
    </row>
    <row r="2776" spans="1:12" hidden="1" x14ac:dyDescent="0.35">
      <c r="A2776" t="s">
        <v>4406</v>
      </c>
      <c r="B2776" t="s">
        <v>5</v>
      </c>
      <c r="C2776" t="s">
        <v>1734</v>
      </c>
      <c r="D2776" t="s">
        <v>6928</v>
      </c>
      <c r="E2776" t="s">
        <v>1706</v>
      </c>
      <c r="H2776" t="str">
        <f>INDEX('Vensim Variables'!$B:$B,MATCH(EPS!$B2776,'Vensim Variables'!$A:$A,0))</f>
        <v>g pollutant</v>
      </c>
      <c r="I2776" t="str">
        <f t="shared" si="86"/>
        <v>CO</v>
      </c>
      <c r="J2776">
        <f>INDEX(NoSettings!$C:$C,MATCH(EPS!$A2776,NoSettings!$A:$A,0))</f>
        <v>1103960000</v>
      </c>
      <c r="K2776">
        <f>INDEX(GWP!$C$2:$C$13,MATCH(EPS!I2776,GWP!$B$2:$B$13,0))</f>
        <v>0</v>
      </c>
      <c r="L2776" s="5">
        <f t="shared" si="87"/>
        <v>0</v>
      </c>
    </row>
    <row r="2777" spans="1:12" hidden="1" x14ac:dyDescent="0.35">
      <c r="A2777" t="s">
        <v>4407</v>
      </c>
      <c r="B2777" t="s">
        <v>5</v>
      </c>
      <c r="C2777" t="s">
        <v>1734</v>
      </c>
      <c r="D2777" t="s">
        <v>6928</v>
      </c>
      <c r="E2777" t="s">
        <v>1707</v>
      </c>
      <c r="H2777" t="str">
        <f>INDEX('Vensim Variables'!$B:$B,MATCH(EPS!$B2777,'Vensim Variables'!$A:$A,0))</f>
        <v>g pollutant</v>
      </c>
      <c r="I2777" t="str">
        <f t="shared" si="86"/>
        <v>NOx</v>
      </c>
      <c r="J2777">
        <f>INDEX(NoSettings!$C:$C,MATCH(EPS!$A2777,NoSettings!$A:$A,0))</f>
        <v>1941640000</v>
      </c>
      <c r="K2777">
        <f>INDEX(GWP!$C$2:$C$13,MATCH(EPS!I2777,GWP!$B$2:$B$13,0))</f>
        <v>0</v>
      </c>
      <c r="L2777" s="5">
        <f t="shared" si="87"/>
        <v>0</v>
      </c>
    </row>
    <row r="2778" spans="1:12" hidden="1" x14ac:dyDescent="0.35">
      <c r="A2778" t="s">
        <v>4408</v>
      </c>
      <c r="B2778" t="s">
        <v>5</v>
      </c>
      <c r="C2778" t="s">
        <v>1734</v>
      </c>
      <c r="D2778" t="s">
        <v>6928</v>
      </c>
      <c r="E2778" t="s">
        <v>1708</v>
      </c>
      <c r="H2778" t="str">
        <f>INDEX('Vensim Variables'!$B:$B,MATCH(EPS!$B2778,'Vensim Variables'!$A:$A,0))</f>
        <v>g pollutant</v>
      </c>
      <c r="I2778" t="str">
        <f t="shared" si="86"/>
        <v>PM10</v>
      </c>
      <c r="J2778">
        <f>INDEX(NoSettings!$C:$C,MATCH(EPS!$A2778,NoSettings!$A:$A,0))</f>
        <v>76513400</v>
      </c>
      <c r="K2778">
        <f>INDEX(GWP!$C$2:$C$13,MATCH(EPS!I2778,GWP!$B$2:$B$13,0))</f>
        <v>0</v>
      </c>
      <c r="L2778" s="5">
        <f t="shared" si="87"/>
        <v>0</v>
      </c>
    </row>
    <row r="2779" spans="1:12" hidden="1" x14ac:dyDescent="0.35">
      <c r="A2779" t="s">
        <v>4409</v>
      </c>
      <c r="B2779" t="s">
        <v>5</v>
      </c>
      <c r="C2779" t="s">
        <v>1734</v>
      </c>
      <c r="D2779" t="s">
        <v>6928</v>
      </c>
      <c r="E2779" t="s">
        <v>1709</v>
      </c>
      <c r="H2779" t="str">
        <f>INDEX('Vensim Variables'!$B:$B,MATCH(EPS!$B2779,'Vensim Variables'!$A:$A,0))</f>
        <v>g pollutant</v>
      </c>
      <c r="I2779" t="str">
        <f t="shared" si="86"/>
        <v>PM25</v>
      </c>
      <c r="J2779">
        <f>INDEX(NoSettings!$C:$C,MATCH(EPS!$A2779,NoSettings!$A:$A,0))</f>
        <v>72095200</v>
      </c>
      <c r="K2779">
        <f>INDEX(GWP!$C$2:$C$13,MATCH(EPS!I2779,GWP!$B$2:$B$13,0))</f>
        <v>0</v>
      </c>
      <c r="L2779" s="5">
        <f t="shared" si="87"/>
        <v>0</v>
      </c>
    </row>
    <row r="2780" spans="1:12" hidden="1" x14ac:dyDescent="0.35">
      <c r="A2780" t="s">
        <v>4410</v>
      </c>
      <c r="B2780" t="s">
        <v>5</v>
      </c>
      <c r="C2780" t="s">
        <v>1734</v>
      </c>
      <c r="D2780" t="s">
        <v>6928</v>
      </c>
      <c r="E2780" t="s">
        <v>1710</v>
      </c>
      <c r="H2780" t="str">
        <f>INDEX('Vensim Variables'!$B:$B,MATCH(EPS!$B2780,'Vensim Variables'!$A:$A,0))</f>
        <v>g pollutant</v>
      </c>
      <c r="I2780" t="str">
        <f t="shared" si="86"/>
        <v>SOx</v>
      </c>
      <c r="J2780">
        <f>INDEX(NoSettings!$C:$C,MATCH(EPS!$A2780,NoSettings!$A:$A,0))</f>
        <v>51340000</v>
      </c>
      <c r="K2780">
        <f>INDEX(GWP!$C$2:$C$13,MATCH(EPS!I2780,GWP!$B$2:$B$13,0))</f>
        <v>0</v>
      </c>
      <c r="L2780" s="5">
        <f t="shared" si="87"/>
        <v>0</v>
      </c>
    </row>
    <row r="2781" spans="1:12" hidden="1" x14ac:dyDescent="0.35">
      <c r="A2781" t="s">
        <v>4411</v>
      </c>
      <c r="B2781" t="s">
        <v>5</v>
      </c>
      <c r="C2781" t="s">
        <v>1734</v>
      </c>
      <c r="D2781" t="s">
        <v>6928</v>
      </c>
      <c r="E2781" t="s">
        <v>1711</v>
      </c>
      <c r="H2781" t="str">
        <f>INDEX('Vensim Variables'!$B:$B,MATCH(EPS!$B2781,'Vensim Variables'!$A:$A,0))</f>
        <v>g pollutant</v>
      </c>
      <c r="I2781" t="str">
        <f t="shared" si="86"/>
        <v>BC</v>
      </c>
      <c r="J2781">
        <f>INDEX(NoSettings!$C:$C,MATCH(EPS!$A2781,NoSettings!$A:$A,0))</f>
        <v>4794930</v>
      </c>
      <c r="K2781">
        <f>INDEX(GWP!$C$2:$C$13,MATCH(EPS!I2781,GWP!$B$2:$B$13,0))</f>
        <v>0</v>
      </c>
      <c r="L2781" s="5">
        <f t="shared" si="87"/>
        <v>0</v>
      </c>
    </row>
    <row r="2782" spans="1:12" hidden="1" x14ac:dyDescent="0.35">
      <c r="A2782" t="s">
        <v>4412</v>
      </c>
      <c r="B2782" t="s">
        <v>5</v>
      </c>
      <c r="C2782" t="s">
        <v>1734</v>
      </c>
      <c r="D2782" t="s">
        <v>6928</v>
      </c>
      <c r="E2782" t="s">
        <v>1712</v>
      </c>
      <c r="H2782" t="str">
        <f>INDEX('Vensim Variables'!$B:$B,MATCH(EPS!$B2782,'Vensim Variables'!$A:$A,0))</f>
        <v>g pollutant</v>
      </c>
      <c r="I2782" t="str">
        <f t="shared" si="86"/>
        <v>OC</v>
      </c>
      <c r="J2782">
        <f>INDEX(NoSettings!$C:$C,MATCH(EPS!$A2782,NoSettings!$A:$A,0))</f>
        <v>32194500</v>
      </c>
      <c r="K2782">
        <f>INDEX(GWP!$C$2:$C$13,MATCH(EPS!I2782,GWP!$B$2:$B$13,0))</f>
        <v>0</v>
      </c>
      <c r="L2782" s="5">
        <f t="shared" si="87"/>
        <v>0</v>
      </c>
    </row>
    <row r="2783" spans="1:12" hidden="1" x14ac:dyDescent="0.35">
      <c r="A2783" t="s">
        <v>4413</v>
      </c>
      <c r="B2783" t="s">
        <v>5</v>
      </c>
      <c r="C2783" t="s">
        <v>1734</v>
      </c>
      <c r="D2783" t="s">
        <v>6928</v>
      </c>
      <c r="E2783" t="s">
        <v>1713</v>
      </c>
      <c r="H2783" t="str">
        <f>INDEX('Vensim Variables'!$B:$B,MATCH(EPS!$B2783,'Vensim Variables'!$A:$A,0))</f>
        <v>g pollutant</v>
      </c>
      <c r="I2783" t="str">
        <f t="shared" si="86"/>
        <v>CH4</v>
      </c>
      <c r="J2783">
        <f>INDEX(NoSettings!$C:$C,MATCH(EPS!$A2783,NoSettings!$A:$A,0))</f>
        <v>34249500</v>
      </c>
      <c r="K2783">
        <f>INDEX(GWP!$C$2:$C$13,MATCH(EPS!I2783,GWP!$B$2:$B$13,0))</f>
        <v>25</v>
      </c>
      <c r="L2783" s="5">
        <f t="shared" si="87"/>
        <v>8.5623749999999999E-4</v>
      </c>
    </row>
    <row r="2784" spans="1:12" hidden="1" x14ac:dyDescent="0.35">
      <c r="A2784" t="s">
        <v>4414</v>
      </c>
      <c r="B2784" t="s">
        <v>5</v>
      </c>
      <c r="C2784" t="s">
        <v>1734</v>
      </c>
      <c r="D2784" t="s">
        <v>6928</v>
      </c>
      <c r="E2784" t="s">
        <v>1714</v>
      </c>
      <c r="H2784" t="str">
        <f>INDEX('Vensim Variables'!$B:$B,MATCH(EPS!$B2784,'Vensim Variables'!$A:$A,0))</f>
        <v>g pollutant</v>
      </c>
      <c r="I2784" t="str">
        <f t="shared" si="86"/>
        <v>N2O</v>
      </c>
      <c r="J2784">
        <f>INDEX(NoSettings!$C:$C,MATCH(EPS!$A2784,NoSettings!$A:$A,0))</f>
        <v>3424950</v>
      </c>
      <c r="K2784">
        <f>INDEX(GWP!$C$2:$C$13,MATCH(EPS!I2784,GWP!$B$2:$B$13,0))</f>
        <v>298</v>
      </c>
      <c r="L2784" s="5">
        <f t="shared" si="87"/>
        <v>1.0206351E-3</v>
      </c>
    </row>
    <row r="2785" spans="1:12" hidden="1" x14ac:dyDescent="0.35">
      <c r="A2785" t="s">
        <v>4415</v>
      </c>
      <c r="B2785" t="s">
        <v>5</v>
      </c>
      <c r="C2785" t="s">
        <v>1734</v>
      </c>
      <c r="D2785" t="s">
        <v>6928</v>
      </c>
      <c r="E2785" t="s">
        <v>1715</v>
      </c>
      <c r="H2785" t="str">
        <f>INDEX('Vensim Variables'!$B:$B,MATCH(EPS!$B2785,'Vensim Variables'!$A:$A,0))</f>
        <v>g pollutant</v>
      </c>
      <c r="I2785" t="str">
        <f t="shared" si="86"/>
        <v>F gases</v>
      </c>
      <c r="J2785">
        <f>INDEX(NoSettings!$C:$C,MATCH(EPS!$A2785,NoSettings!$A:$A,0))</f>
        <v>0</v>
      </c>
      <c r="K2785">
        <f>INDEX(GWP!$C$2:$C$13,MATCH(EPS!I2785,GWP!$B$2:$B$13,0))</f>
        <v>1</v>
      </c>
      <c r="L2785" s="5">
        <f t="shared" si="87"/>
        <v>0</v>
      </c>
    </row>
    <row r="2786" spans="1:12" hidden="1" x14ac:dyDescent="0.35">
      <c r="A2786" t="s">
        <v>4416</v>
      </c>
      <c r="B2786" t="s">
        <v>5</v>
      </c>
      <c r="C2786" t="s">
        <v>1734</v>
      </c>
      <c r="D2786" t="s">
        <v>6929</v>
      </c>
      <c r="E2786" t="s">
        <v>1702</v>
      </c>
      <c r="H2786" t="str">
        <f>INDEX('Vensim Variables'!$B:$B,MATCH(EPS!$B2786,'Vensim Variables'!$A:$A,0))</f>
        <v>g pollutant</v>
      </c>
      <c r="I2786" t="str">
        <f t="shared" si="86"/>
        <v>CO2</v>
      </c>
      <c r="J2786">
        <f>INDEX(NoSettings!$C:$C,MATCH(EPS!$A2786,NoSettings!$A:$A,0))</f>
        <v>1714490000000</v>
      </c>
      <c r="K2786">
        <f>INDEX(GWP!$C$2:$C$13,MATCH(EPS!I2786,GWP!$B$2:$B$13,0))</f>
        <v>1</v>
      </c>
      <c r="L2786" s="5">
        <f t="shared" si="87"/>
        <v>1.7144900000000001</v>
      </c>
    </row>
    <row r="2787" spans="1:12" hidden="1" x14ac:dyDescent="0.35">
      <c r="A2787" t="s">
        <v>4417</v>
      </c>
      <c r="B2787" t="s">
        <v>5</v>
      </c>
      <c r="C2787" t="s">
        <v>1734</v>
      </c>
      <c r="D2787" t="s">
        <v>6929</v>
      </c>
      <c r="E2787" t="s">
        <v>1705</v>
      </c>
      <c r="H2787" t="str">
        <f>INDEX('Vensim Variables'!$B:$B,MATCH(EPS!$B2787,'Vensim Variables'!$A:$A,0))</f>
        <v>g pollutant</v>
      </c>
      <c r="I2787" t="str">
        <f t="shared" si="86"/>
        <v>VOC</v>
      </c>
      <c r="J2787">
        <f>INDEX(NoSettings!$C:$C,MATCH(EPS!$A2787,NoSettings!$A:$A,0))</f>
        <v>195102000</v>
      </c>
      <c r="K2787">
        <f>INDEX(GWP!$C$2:$C$13,MATCH(EPS!I2787,GWP!$B$2:$B$13,0))</f>
        <v>0</v>
      </c>
      <c r="L2787" s="5">
        <f t="shared" si="87"/>
        <v>0</v>
      </c>
    </row>
    <row r="2788" spans="1:12" hidden="1" x14ac:dyDescent="0.35">
      <c r="A2788" t="s">
        <v>4418</v>
      </c>
      <c r="B2788" t="s">
        <v>5</v>
      </c>
      <c r="C2788" t="s">
        <v>1734</v>
      </c>
      <c r="D2788" t="s">
        <v>6929</v>
      </c>
      <c r="E2788" t="s">
        <v>1706</v>
      </c>
      <c r="H2788" t="str">
        <f>INDEX('Vensim Variables'!$B:$B,MATCH(EPS!$B2788,'Vensim Variables'!$A:$A,0))</f>
        <v>g pollutant</v>
      </c>
      <c r="I2788" t="str">
        <f t="shared" si="86"/>
        <v>CO</v>
      </c>
      <c r="J2788">
        <f>INDEX(NoSettings!$C:$C,MATCH(EPS!$A2788,NoSettings!$A:$A,0))</f>
        <v>1041520000</v>
      </c>
      <c r="K2788">
        <f>INDEX(GWP!$C$2:$C$13,MATCH(EPS!I2788,GWP!$B$2:$B$13,0))</f>
        <v>0</v>
      </c>
      <c r="L2788" s="5">
        <f t="shared" si="87"/>
        <v>0</v>
      </c>
    </row>
    <row r="2789" spans="1:12" hidden="1" x14ac:dyDescent="0.35">
      <c r="A2789" t="s">
        <v>4419</v>
      </c>
      <c r="B2789" t="s">
        <v>5</v>
      </c>
      <c r="C2789" t="s">
        <v>1734</v>
      </c>
      <c r="D2789" t="s">
        <v>6929</v>
      </c>
      <c r="E2789" t="s">
        <v>1707</v>
      </c>
      <c r="H2789" t="str">
        <f>INDEX('Vensim Variables'!$B:$B,MATCH(EPS!$B2789,'Vensim Variables'!$A:$A,0))</f>
        <v>g pollutant</v>
      </c>
      <c r="I2789" t="str">
        <f t="shared" si="86"/>
        <v>NOx</v>
      </c>
      <c r="J2789">
        <f>INDEX(NoSettings!$C:$C,MATCH(EPS!$A2789,NoSettings!$A:$A,0))</f>
        <v>1831820000</v>
      </c>
      <c r="K2789">
        <f>INDEX(GWP!$C$2:$C$13,MATCH(EPS!I2789,GWP!$B$2:$B$13,0))</f>
        <v>0</v>
      </c>
      <c r="L2789" s="5">
        <f t="shared" si="87"/>
        <v>0</v>
      </c>
    </row>
    <row r="2790" spans="1:12" hidden="1" x14ac:dyDescent="0.35">
      <c r="A2790" t="s">
        <v>4420</v>
      </c>
      <c r="B2790" t="s">
        <v>5</v>
      </c>
      <c r="C2790" t="s">
        <v>1734</v>
      </c>
      <c r="D2790" t="s">
        <v>6929</v>
      </c>
      <c r="E2790" t="s">
        <v>1708</v>
      </c>
      <c r="H2790" t="str">
        <f>INDEX('Vensim Variables'!$B:$B,MATCH(EPS!$B2790,'Vensim Variables'!$A:$A,0))</f>
        <v>g pollutant</v>
      </c>
      <c r="I2790" t="str">
        <f t="shared" si="86"/>
        <v>PM10</v>
      </c>
      <c r="J2790">
        <f>INDEX(NoSettings!$C:$C,MATCH(EPS!$A2790,NoSettings!$A:$A,0))</f>
        <v>72185700</v>
      </c>
      <c r="K2790">
        <f>INDEX(GWP!$C$2:$C$13,MATCH(EPS!I2790,GWP!$B$2:$B$13,0))</f>
        <v>0</v>
      </c>
      <c r="L2790" s="5">
        <f t="shared" si="87"/>
        <v>0</v>
      </c>
    </row>
    <row r="2791" spans="1:12" hidden="1" x14ac:dyDescent="0.35">
      <c r="A2791" t="s">
        <v>4421</v>
      </c>
      <c r="B2791" t="s">
        <v>5</v>
      </c>
      <c r="C2791" t="s">
        <v>1734</v>
      </c>
      <c r="D2791" t="s">
        <v>6929</v>
      </c>
      <c r="E2791" t="s">
        <v>1709</v>
      </c>
      <c r="H2791" t="str">
        <f>INDEX('Vensim Variables'!$B:$B,MATCH(EPS!$B2791,'Vensim Variables'!$A:$A,0))</f>
        <v>g pollutant</v>
      </c>
      <c r="I2791" t="str">
        <f t="shared" si="86"/>
        <v>PM25</v>
      </c>
      <c r="J2791">
        <f>INDEX(NoSettings!$C:$C,MATCH(EPS!$A2791,NoSettings!$A:$A,0))</f>
        <v>68017400</v>
      </c>
      <c r="K2791">
        <f>INDEX(GWP!$C$2:$C$13,MATCH(EPS!I2791,GWP!$B$2:$B$13,0))</f>
        <v>0</v>
      </c>
      <c r="L2791" s="5">
        <f t="shared" si="87"/>
        <v>0</v>
      </c>
    </row>
    <row r="2792" spans="1:12" hidden="1" x14ac:dyDescent="0.35">
      <c r="A2792" t="s">
        <v>4422</v>
      </c>
      <c r="B2792" t="s">
        <v>5</v>
      </c>
      <c r="C2792" t="s">
        <v>1734</v>
      </c>
      <c r="D2792" t="s">
        <v>6929</v>
      </c>
      <c r="E2792" t="s">
        <v>1710</v>
      </c>
      <c r="H2792" t="str">
        <f>INDEX('Vensim Variables'!$B:$B,MATCH(EPS!$B2792,'Vensim Variables'!$A:$A,0))</f>
        <v>g pollutant</v>
      </c>
      <c r="I2792" t="str">
        <f t="shared" si="86"/>
        <v>SOx</v>
      </c>
      <c r="J2792">
        <f>INDEX(NoSettings!$C:$C,MATCH(EPS!$A2792,NoSettings!$A:$A,0))</f>
        <v>48436100</v>
      </c>
      <c r="K2792">
        <f>INDEX(GWP!$C$2:$C$13,MATCH(EPS!I2792,GWP!$B$2:$B$13,0))</f>
        <v>0</v>
      </c>
      <c r="L2792" s="5">
        <f t="shared" si="87"/>
        <v>0</v>
      </c>
    </row>
    <row r="2793" spans="1:12" hidden="1" x14ac:dyDescent="0.35">
      <c r="A2793" t="s">
        <v>4423</v>
      </c>
      <c r="B2793" t="s">
        <v>5</v>
      </c>
      <c r="C2793" t="s">
        <v>1734</v>
      </c>
      <c r="D2793" t="s">
        <v>6929</v>
      </c>
      <c r="E2793" t="s">
        <v>1711</v>
      </c>
      <c r="H2793" t="str">
        <f>INDEX('Vensim Variables'!$B:$B,MATCH(EPS!$B2793,'Vensim Variables'!$A:$A,0))</f>
        <v>g pollutant</v>
      </c>
      <c r="I2793" t="str">
        <f t="shared" si="86"/>
        <v>BC</v>
      </c>
      <c r="J2793">
        <f>INDEX(NoSettings!$C:$C,MATCH(EPS!$A2793,NoSettings!$A:$A,0))</f>
        <v>4523720</v>
      </c>
      <c r="K2793">
        <f>INDEX(GWP!$C$2:$C$13,MATCH(EPS!I2793,GWP!$B$2:$B$13,0))</f>
        <v>0</v>
      </c>
      <c r="L2793" s="5">
        <f t="shared" si="87"/>
        <v>0</v>
      </c>
    </row>
    <row r="2794" spans="1:12" hidden="1" x14ac:dyDescent="0.35">
      <c r="A2794" t="s">
        <v>4424</v>
      </c>
      <c r="B2794" t="s">
        <v>5</v>
      </c>
      <c r="C2794" t="s">
        <v>1734</v>
      </c>
      <c r="D2794" t="s">
        <v>6929</v>
      </c>
      <c r="E2794" t="s">
        <v>1712</v>
      </c>
      <c r="H2794" t="str">
        <f>INDEX('Vensim Variables'!$B:$B,MATCH(EPS!$B2794,'Vensim Variables'!$A:$A,0))</f>
        <v>g pollutant</v>
      </c>
      <c r="I2794" t="str">
        <f t="shared" si="86"/>
        <v>OC</v>
      </c>
      <c r="J2794">
        <f>INDEX(NoSettings!$C:$C,MATCH(EPS!$A2794,NoSettings!$A:$A,0))</f>
        <v>30373600</v>
      </c>
      <c r="K2794">
        <f>INDEX(GWP!$C$2:$C$13,MATCH(EPS!I2794,GWP!$B$2:$B$13,0))</f>
        <v>0</v>
      </c>
      <c r="L2794" s="5">
        <f t="shared" si="87"/>
        <v>0</v>
      </c>
    </row>
    <row r="2795" spans="1:12" hidden="1" x14ac:dyDescent="0.35">
      <c r="A2795" t="s">
        <v>4425</v>
      </c>
      <c r="B2795" t="s">
        <v>5</v>
      </c>
      <c r="C2795" t="s">
        <v>1734</v>
      </c>
      <c r="D2795" t="s">
        <v>6929</v>
      </c>
      <c r="E2795" t="s">
        <v>1713</v>
      </c>
      <c r="H2795" t="str">
        <f>INDEX('Vensim Variables'!$B:$B,MATCH(EPS!$B2795,'Vensim Variables'!$A:$A,0))</f>
        <v>g pollutant</v>
      </c>
      <c r="I2795" t="str">
        <f t="shared" si="86"/>
        <v>CH4</v>
      </c>
      <c r="J2795">
        <f>INDEX(NoSettings!$C:$C,MATCH(EPS!$A2795,NoSettings!$A:$A,0))</f>
        <v>32312300</v>
      </c>
      <c r="K2795">
        <f>INDEX(GWP!$C$2:$C$13,MATCH(EPS!I2795,GWP!$B$2:$B$13,0))</f>
        <v>25</v>
      </c>
      <c r="L2795" s="5">
        <f t="shared" si="87"/>
        <v>8.0780749999999997E-4</v>
      </c>
    </row>
    <row r="2796" spans="1:12" hidden="1" x14ac:dyDescent="0.35">
      <c r="A2796" t="s">
        <v>4426</v>
      </c>
      <c r="B2796" t="s">
        <v>5</v>
      </c>
      <c r="C2796" t="s">
        <v>1734</v>
      </c>
      <c r="D2796" t="s">
        <v>6929</v>
      </c>
      <c r="E2796" t="s">
        <v>1714</v>
      </c>
      <c r="H2796" t="str">
        <f>INDEX('Vensim Variables'!$B:$B,MATCH(EPS!$B2796,'Vensim Variables'!$A:$A,0))</f>
        <v>g pollutant</v>
      </c>
      <c r="I2796" t="str">
        <f t="shared" si="86"/>
        <v>N2O</v>
      </c>
      <c r="J2796">
        <f>INDEX(NoSettings!$C:$C,MATCH(EPS!$A2796,NoSettings!$A:$A,0))</f>
        <v>3231230</v>
      </c>
      <c r="K2796">
        <f>INDEX(GWP!$C$2:$C$13,MATCH(EPS!I2796,GWP!$B$2:$B$13,0))</f>
        <v>298</v>
      </c>
      <c r="L2796" s="5">
        <f t="shared" si="87"/>
        <v>9.6290654000000004E-4</v>
      </c>
    </row>
    <row r="2797" spans="1:12" hidden="1" x14ac:dyDescent="0.35">
      <c r="A2797" t="s">
        <v>4427</v>
      </c>
      <c r="B2797" t="s">
        <v>5</v>
      </c>
      <c r="C2797" t="s">
        <v>1734</v>
      </c>
      <c r="D2797" t="s">
        <v>6929</v>
      </c>
      <c r="E2797" t="s">
        <v>1715</v>
      </c>
      <c r="H2797" t="str">
        <f>INDEX('Vensim Variables'!$B:$B,MATCH(EPS!$B2797,'Vensim Variables'!$A:$A,0))</f>
        <v>g pollutant</v>
      </c>
      <c r="I2797" t="str">
        <f t="shared" si="86"/>
        <v>F gases</v>
      </c>
      <c r="J2797">
        <f>INDEX(NoSettings!$C:$C,MATCH(EPS!$A2797,NoSettings!$A:$A,0))</f>
        <v>0</v>
      </c>
      <c r="K2797">
        <f>INDEX(GWP!$C$2:$C$13,MATCH(EPS!I2797,GWP!$B$2:$B$13,0))</f>
        <v>1</v>
      </c>
      <c r="L2797" s="5">
        <f t="shared" si="87"/>
        <v>0</v>
      </c>
    </row>
    <row r="2798" spans="1:12" hidden="1" x14ac:dyDescent="0.35">
      <c r="A2798" t="s">
        <v>4428</v>
      </c>
      <c r="B2798" t="s">
        <v>5</v>
      </c>
      <c r="C2798" t="s">
        <v>1734</v>
      </c>
      <c r="D2798" t="s">
        <v>6930</v>
      </c>
      <c r="E2798" t="s">
        <v>1702</v>
      </c>
      <c r="H2798" t="str">
        <f>INDEX('Vensim Variables'!$B:$B,MATCH(EPS!$B2798,'Vensim Variables'!$A:$A,0))</f>
        <v>g pollutant</v>
      </c>
      <c r="I2798" t="str">
        <f t="shared" si="86"/>
        <v>CO2</v>
      </c>
      <c r="J2798">
        <f>INDEX(NoSettings!$C:$C,MATCH(EPS!$A2798,NoSettings!$A:$A,0))</f>
        <v>3045960000000</v>
      </c>
      <c r="K2798">
        <f>INDEX(GWP!$C$2:$C$13,MATCH(EPS!I2798,GWP!$B$2:$B$13,0))</f>
        <v>1</v>
      </c>
      <c r="L2798" s="5">
        <f t="shared" si="87"/>
        <v>3.04596</v>
      </c>
    </row>
    <row r="2799" spans="1:12" hidden="1" x14ac:dyDescent="0.35">
      <c r="A2799" t="s">
        <v>4429</v>
      </c>
      <c r="B2799" t="s">
        <v>5</v>
      </c>
      <c r="C2799" t="s">
        <v>1734</v>
      </c>
      <c r="D2799" t="s">
        <v>6930</v>
      </c>
      <c r="E2799" t="s">
        <v>1705</v>
      </c>
      <c r="H2799" t="str">
        <f>INDEX('Vensim Variables'!$B:$B,MATCH(EPS!$B2799,'Vensim Variables'!$A:$A,0))</f>
        <v>g pollutant</v>
      </c>
      <c r="I2799" t="str">
        <f t="shared" si="86"/>
        <v>VOC</v>
      </c>
      <c r="J2799">
        <f>INDEX(NoSettings!$C:$C,MATCH(EPS!$A2799,NoSettings!$A:$A,0))</f>
        <v>346617000</v>
      </c>
      <c r="K2799">
        <f>INDEX(GWP!$C$2:$C$13,MATCH(EPS!I2799,GWP!$B$2:$B$13,0))</f>
        <v>0</v>
      </c>
      <c r="L2799" s="5">
        <f t="shared" si="87"/>
        <v>0</v>
      </c>
    </row>
    <row r="2800" spans="1:12" hidden="1" x14ac:dyDescent="0.35">
      <c r="A2800" t="s">
        <v>4430</v>
      </c>
      <c r="B2800" t="s">
        <v>5</v>
      </c>
      <c r="C2800" t="s">
        <v>1734</v>
      </c>
      <c r="D2800" t="s">
        <v>6930</v>
      </c>
      <c r="E2800" t="s">
        <v>1706</v>
      </c>
      <c r="H2800" t="str">
        <f>INDEX('Vensim Variables'!$B:$B,MATCH(EPS!$B2800,'Vensim Variables'!$A:$A,0))</f>
        <v>g pollutant</v>
      </c>
      <c r="I2800" t="str">
        <f t="shared" si="86"/>
        <v>CO</v>
      </c>
      <c r="J2800">
        <f>INDEX(NoSettings!$C:$C,MATCH(EPS!$A2800,NoSettings!$A:$A,0))</f>
        <v>1850360000</v>
      </c>
      <c r="K2800">
        <f>INDEX(GWP!$C$2:$C$13,MATCH(EPS!I2800,GWP!$B$2:$B$13,0))</f>
        <v>0</v>
      </c>
      <c r="L2800" s="5">
        <f t="shared" si="87"/>
        <v>0</v>
      </c>
    </row>
    <row r="2801" spans="1:12" hidden="1" x14ac:dyDescent="0.35">
      <c r="A2801" t="s">
        <v>4431</v>
      </c>
      <c r="B2801" t="s">
        <v>5</v>
      </c>
      <c r="C2801" t="s">
        <v>1734</v>
      </c>
      <c r="D2801" t="s">
        <v>6930</v>
      </c>
      <c r="E2801" t="s">
        <v>1707</v>
      </c>
      <c r="H2801" t="str">
        <f>INDEX('Vensim Variables'!$B:$B,MATCH(EPS!$B2801,'Vensim Variables'!$A:$A,0))</f>
        <v>g pollutant</v>
      </c>
      <c r="I2801" t="str">
        <f t="shared" si="86"/>
        <v>NOx</v>
      </c>
      <c r="J2801">
        <f>INDEX(NoSettings!$C:$C,MATCH(EPS!$A2801,NoSettings!$A:$A,0))</f>
        <v>3254400000</v>
      </c>
      <c r="K2801">
        <f>INDEX(GWP!$C$2:$C$13,MATCH(EPS!I2801,GWP!$B$2:$B$13,0))</f>
        <v>0</v>
      </c>
      <c r="L2801" s="5">
        <f t="shared" si="87"/>
        <v>0</v>
      </c>
    </row>
    <row r="2802" spans="1:12" hidden="1" x14ac:dyDescent="0.35">
      <c r="A2802" t="s">
        <v>4432</v>
      </c>
      <c r="B2802" t="s">
        <v>5</v>
      </c>
      <c r="C2802" t="s">
        <v>1734</v>
      </c>
      <c r="D2802" t="s">
        <v>6930</v>
      </c>
      <c r="E2802" t="s">
        <v>1708</v>
      </c>
      <c r="H2802" t="str">
        <f>INDEX('Vensim Variables'!$B:$B,MATCH(EPS!$B2802,'Vensim Variables'!$A:$A,0))</f>
        <v>g pollutant</v>
      </c>
      <c r="I2802" t="str">
        <f t="shared" si="86"/>
        <v>PM10</v>
      </c>
      <c r="J2802">
        <f>INDEX(NoSettings!$C:$C,MATCH(EPS!$A2802,NoSettings!$A:$A,0))</f>
        <v>128245000</v>
      </c>
      <c r="K2802">
        <f>INDEX(GWP!$C$2:$C$13,MATCH(EPS!I2802,GWP!$B$2:$B$13,0))</f>
        <v>0</v>
      </c>
      <c r="L2802" s="5">
        <f t="shared" si="87"/>
        <v>0</v>
      </c>
    </row>
    <row r="2803" spans="1:12" hidden="1" x14ac:dyDescent="0.35">
      <c r="A2803" t="s">
        <v>4433</v>
      </c>
      <c r="B2803" t="s">
        <v>5</v>
      </c>
      <c r="C2803" t="s">
        <v>1734</v>
      </c>
      <c r="D2803" t="s">
        <v>6930</v>
      </c>
      <c r="E2803" t="s">
        <v>1709</v>
      </c>
      <c r="H2803" t="str">
        <f>INDEX('Vensim Variables'!$B:$B,MATCH(EPS!$B2803,'Vensim Variables'!$A:$A,0))</f>
        <v>g pollutant</v>
      </c>
      <c r="I2803" t="str">
        <f t="shared" si="86"/>
        <v>PM25</v>
      </c>
      <c r="J2803">
        <f>INDEX(NoSettings!$C:$C,MATCH(EPS!$A2803,NoSettings!$A:$A,0))</f>
        <v>120839000</v>
      </c>
      <c r="K2803">
        <f>INDEX(GWP!$C$2:$C$13,MATCH(EPS!I2803,GWP!$B$2:$B$13,0))</f>
        <v>0</v>
      </c>
      <c r="L2803" s="5">
        <f t="shared" si="87"/>
        <v>0</v>
      </c>
    </row>
    <row r="2804" spans="1:12" hidden="1" x14ac:dyDescent="0.35">
      <c r="A2804" t="s">
        <v>4434</v>
      </c>
      <c r="B2804" t="s">
        <v>5</v>
      </c>
      <c r="C2804" t="s">
        <v>1734</v>
      </c>
      <c r="D2804" t="s">
        <v>6930</v>
      </c>
      <c r="E2804" t="s">
        <v>1710</v>
      </c>
      <c r="H2804" t="str">
        <f>INDEX('Vensim Variables'!$B:$B,MATCH(EPS!$B2804,'Vensim Variables'!$A:$A,0))</f>
        <v>g pollutant</v>
      </c>
      <c r="I2804" t="str">
        <f t="shared" si="86"/>
        <v>SOx</v>
      </c>
      <c r="J2804">
        <f>INDEX(NoSettings!$C:$C,MATCH(EPS!$A2804,NoSettings!$A:$A,0))</f>
        <v>86051400</v>
      </c>
      <c r="K2804">
        <f>INDEX(GWP!$C$2:$C$13,MATCH(EPS!I2804,GWP!$B$2:$B$13,0))</f>
        <v>0</v>
      </c>
      <c r="L2804" s="5">
        <f t="shared" si="87"/>
        <v>0</v>
      </c>
    </row>
    <row r="2805" spans="1:12" hidden="1" x14ac:dyDescent="0.35">
      <c r="A2805" t="s">
        <v>4435</v>
      </c>
      <c r="B2805" t="s">
        <v>5</v>
      </c>
      <c r="C2805" t="s">
        <v>1734</v>
      </c>
      <c r="D2805" t="s">
        <v>6930</v>
      </c>
      <c r="E2805" t="s">
        <v>1711</v>
      </c>
      <c r="H2805" t="str">
        <f>INDEX('Vensim Variables'!$B:$B,MATCH(EPS!$B2805,'Vensim Variables'!$A:$A,0))</f>
        <v>g pollutant</v>
      </c>
      <c r="I2805" t="str">
        <f t="shared" si="86"/>
        <v>BC</v>
      </c>
      <c r="J2805">
        <f>INDEX(NoSettings!$C:$C,MATCH(EPS!$A2805,NoSettings!$A:$A,0))</f>
        <v>8036830</v>
      </c>
      <c r="K2805">
        <f>INDEX(GWP!$C$2:$C$13,MATCH(EPS!I2805,GWP!$B$2:$B$13,0))</f>
        <v>0</v>
      </c>
      <c r="L2805" s="5">
        <f t="shared" si="87"/>
        <v>0</v>
      </c>
    </row>
    <row r="2806" spans="1:12" hidden="1" x14ac:dyDescent="0.35">
      <c r="A2806" t="s">
        <v>4436</v>
      </c>
      <c r="B2806" t="s">
        <v>5</v>
      </c>
      <c r="C2806" t="s">
        <v>1734</v>
      </c>
      <c r="D2806" t="s">
        <v>6930</v>
      </c>
      <c r="E2806" t="s">
        <v>1712</v>
      </c>
      <c r="H2806" t="str">
        <f>INDEX('Vensim Variables'!$B:$B,MATCH(EPS!$B2806,'Vensim Variables'!$A:$A,0))</f>
        <v>g pollutant</v>
      </c>
      <c r="I2806" t="str">
        <f t="shared" si="86"/>
        <v>OC</v>
      </c>
      <c r="J2806">
        <f>INDEX(NoSettings!$C:$C,MATCH(EPS!$A2806,NoSettings!$A:$A,0))</f>
        <v>53961500</v>
      </c>
      <c r="K2806">
        <f>INDEX(GWP!$C$2:$C$13,MATCH(EPS!I2806,GWP!$B$2:$B$13,0))</f>
        <v>0</v>
      </c>
      <c r="L2806" s="5">
        <f t="shared" si="87"/>
        <v>0</v>
      </c>
    </row>
    <row r="2807" spans="1:12" hidden="1" x14ac:dyDescent="0.35">
      <c r="A2807" t="s">
        <v>4437</v>
      </c>
      <c r="B2807" t="s">
        <v>5</v>
      </c>
      <c r="C2807" t="s">
        <v>1734</v>
      </c>
      <c r="D2807" t="s">
        <v>6930</v>
      </c>
      <c r="E2807" t="s">
        <v>1713</v>
      </c>
      <c r="H2807" t="str">
        <f>INDEX('Vensim Variables'!$B:$B,MATCH(EPS!$B2807,'Vensim Variables'!$A:$A,0))</f>
        <v>g pollutant</v>
      </c>
      <c r="I2807" t="str">
        <f t="shared" si="86"/>
        <v>CH4</v>
      </c>
      <c r="J2807">
        <f>INDEX(NoSettings!$C:$C,MATCH(EPS!$A2807,NoSettings!$A:$A,0))</f>
        <v>57405900</v>
      </c>
      <c r="K2807">
        <f>INDEX(GWP!$C$2:$C$13,MATCH(EPS!I2807,GWP!$B$2:$B$13,0))</f>
        <v>25</v>
      </c>
      <c r="L2807" s="5">
        <f t="shared" si="87"/>
        <v>1.4351475000000001E-3</v>
      </c>
    </row>
    <row r="2808" spans="1:12" hidden="1" x14ac:dyDescent="0.35">
      <c r="A2808" t="s">
        <v>4438</v>
      </c>
      <c r="B2808" t="s">
        <v>5</v>
      </c>
      <c r="C2808" t="s">
        <v>1734</v>
      </c>
      <c r="D2808" t="s">
        <v>6930</v>
      </c>
      <c r="E2808" t="s">
        <v>1714</v>
      </c>
      <c r="H2808" t="str">
        <f>INDEX('Vensim Variables'!$B:$B,MATCH(EPS!$B2808,'Vensim Variables'!$A:$A,0))</f>
        <v>g pollutant</v>
      </c>
      <c r="I2808" t="str">
        <f t="shared" si="86"/>
        <v>N2O</v>
      </c>
      <c r="J2808">
        <f>INDEX(NoSettings!$C:$C,MATCH(EPS!$A2808,NoSettings!$A:$A,0))</f>
        <v>5740590</v>
      </c>
      <c r="K2808">
        <f>INDEX(GWP!$C$2:$C$13,MATCH(EPS!I2808,GWP!$B$2:$B$13,0))</f>
        <v>298</v>
      </c>
      <c r="L2808" s="5">
        <f t="shared" si="87"/>
        <v>1.7106958199999999E-3</v>
      </c>
    </row>
    <row r="2809" spans="1:12" hidden="1" x14ac:dyDescent="0.35">
      <c r="A2809" t="s">
        <v>4439</v>
      </c>
      <c r="B2809" t="s">
        <v>5</v>
      </c>
      <c r="C2809" t="s">
        <v>1734</v>
      </c>
      <c r="D2809" t="s">
        <v>6930</v>
      </c>
      <c r="E2809" t="s">
        <v>1715</v>
      </c>
      <c r="H2809" t="str">
        <f>INDEX('Vensim Variables'!$B:$B,MATCH(EPS!$B2809,'Vensim Variables'!$A:$A,0))</f>
        <v>g pollutant</v>
      </c>
      <c r="I2809" t="str">
        <f t="shared" si="86"/>
        <v>F gases</v>
      </c>
      <c r="J2809">
        <f>INDEX(NoSettings!$C:$C,MATCH(EPS!$A2809,NoSettings!$A:$A,0))</f>
        <v>0</v>
      </c>
      <c r="K2809">
        <f>INDEX(GWP!$C$2:$C$13,MATCH(EPS!I2809,GWP!$B$2:$B$13,0))</f>
        <v>1</v>
      </c>
      <c r="L2809" s="5">
        <f t="shared" si="87"/>
        <v>0</v>
      </c>
    </row>
    <row r="2810" spans="1:12" hidden="1" x14ac:dyDescent="0.35">
      <c r="A2810" t="s">
        <v>4440</v>
      </c>
      <c r="B2810" t="s">
        <v>5</v>
      </c>
      <c r="C2810" t="s">
        <v>1734</v>
      </c>
      <c r="D2810" t="s">
        <v>6931</v>
      </c>
      <c r="E2810" t="s">
        <v>1702</v>
      </c>
      <c r="H2810" t="str">
        <f>INDEX('Vensim Variables'!$B:$B,MATCH(EPS!$B2810,'Vensim Variables'!$A:$A,0))</f>
        <v>g pollutant</v>
      </c>
      <c r="I2810" t="str">
        <f t="shared" si="86"/>
        <v>CO2</v>
      </c>
      <c r="J2810">
        <f>INDEX(NoSettings!$C:$C,MATCH(EPS!$A2810,NoSettings!$A:$A,0))</f>
        <v>5109520000000</v>
      </c>
      <c r="K2810">
        <f>INDEX(GWP!$C$2:$C$13,MATCH(EPS!I2810,GWP!$B$2:$B$13,0))</f>
        <v>1</v>
      </c>
      <c r="L2810" s="5">
        <f t="shared" si="87"/>
        <v>5.1095199999999998</v>
      </c>
    </row>
    <row r="2811" spans="1:12" hidden="1" x14ac:dyDescent="0.35">
      <c r="A2811" t="s">
        <v>4441</v>
      </c>
      <c r="B2811" t="s">
        <v>5</v>
      </c>
      <c r="C2811" t="s">
        <v>1734</v>
      </c>
      <c r="D2811" t="s">
        <v>6931</v>
      </c>
      <c r="E2811" t="s">
        <v>1705</v>
      </c>
      <c r="H2811" t="str">
        <f>INDEX('Vensim Variables'!$B:$B,MATCH(EPS!$B2811,'Vensim Variables'!$A:$A,0))</f>
        <v>g pollutant</v>
      </c>
      <c r="I2811" t="str">
        <f t="shared" si="86"/>
        <v>VOC</v>
      </c>
      <c r="J2811">
        <f>INDEX(NoSettings!$C:$C,MATCH(EPS!$A2811,NoSettings!$A:$A,0))</f>
        <v>581442000</v>
      </c>
      <c r="K2811">
        <f>INDEX(GWP!$C$2:$C$13,MATCH(EPS!I2811,GWP!$B$2:$B$13,0))</f>
        <v>0</v>
      </c>
      <c r="L2811" s="5">
        <f t="shared" si="87"/>
        <v>0</v>
      </c>
    </row>
    <row r="2812" spans="1:12" hidden="1" x14ac:dyDescent="0.35">
      <c r="A2812" t="s">
        <v>4442</v>
      </c>
      <c r="B2812" t="s">
        <v>5</v>
      </c>
      <c r="C2812" t="s">
        <v>1734</v>
      </c>
      <c r="D2812" t="s">
        <v>6931</v>
      </c>
      <c r="E2812" t="s">
        <v>1706</v>
      </c>
      <c r="H2812" t="str">
        <f>INDEX('Vensim Variables'!$B:$B,MATCH(EPS!$B2812,'Vensim Variables'!$A:$A,0))</f>
        <v>g pollutant</v>
      </c>
      <c r="I2812" t="str">
        <f t="shared" si="86"/>
        <v>CO</v>
      </c>
      <c r="J2812">
        <f>INDEX(NoSettings!$C:$C,MATCH(EPS!$A2812,NoSettings!$A:$A,0))</f>
        <v>3103940000</v>
      </c>
      <c r="K2812">
        <f>INDEX(GWP!$C$2:$C$13,MATCH(EPS!I2812,GWP!$B$2:$B$13,0))</f>
        <v>0</v>
      </c>
      <c r="L2812" s="5">
        <f t="shared" si="87"/>
        <v>0</v>
      </c>
    </row>
    <row r="2813" spans="1:12" hidden="1" x14ac:dyDescent="0.35">
      <c r="A2813" t="s">
        <v>4443</v>
      </c>
      <c r="B2813" t="s">
        <v>5</v>
      </c>
      <c r="C2813" t="s">
        <v>1734</v>
      </c>
      <c r="D2813" t="s">
        <v>6931</v>
      </c>
      <c r="E2813" t="s">
        <v>1707</v>
      </c>
      <c r="H2813" t="str">
        <f>INDEX('Vensim Variables'!$B:$B,MATCH(EPS!$B2813,'Vensim Variables'!$A:$A,0))</f>
        <v>g pollutant</v>
      </c>
      <c r="I2813" t="str">
        <f t="shared" si="86"/>
        <v>NOx</v>
      </c>
      <c r="J2813">
        <f>INDEX(NoSettings!$C:$C,MATCH(EPS!$A2813,NoSettings!$A:$A,0))</f>
        <v>5459180000</v>
      </c>
      <c r="K2813">
        <f>INDEX(GWP!$C$2:$C$13,MATCH(EPS!I2813,GWP!$B$2:$B$13,0))</f>
        <v>0</v>
      </c>
      <c r="L2813" s="5">
        <f t="shared" si="87"/>
        <v>0</v>
      </c>
    </row>
    <row r="2814" spans="1:12" hidden="1" x14ac:dyDescent="0.35">
      <c r="A2814" t="s">
        <v>4444</v>
      </c>
      <c r="B2814" t="s">
        <v>5</v>
      </c>
      <c r="C2814" t="s">
        <v>1734</v>
      </c>
      <c r="D2814" t="s">
        <v>6931</v>
      </c>
      <c r="E2814" t="s">
        <v>1708</v>
      </c>
      <c r="H2814" t="str">
        <f>INDEX('Vensim Variables'!$B:$B,MATCH(EPS!$B2814,'Vensim Variables'!$A:$A,0))</f>
        <v>g pollutant</v>
      </c>
      <c r="I2814" t="str">
        <f t="shared" si="86"/>
        <v>PM10</v>
      </c>
      <c r="J2814">
        <f>INDEX(NoSettings!$C:$C,MATCH(EPS!$A2814,NoSettings!$A:$A,0))</f>
        <v>215128000</v>
      </c>
      <c r="K2814">
        <f>INDEX(GWP!$C$2:$C$13,MATCH(EPS!I2814,GWP!$B$2:$B$13,0))</f>
        <v>0</v>
      </c>
      <c r="L2814" s="5">
        <f t="shared" si="87"/>
        <v>0</v>
      </c>
    </row>
    <row r="2815" spans="1:12" hidden="1" x14ac:dyDescent="0.35">
      <c r="A2815" t="s">
        <v>4445</v>
      </c>
      <c r="B2815" t="s">
        <v>5</v>
      </c>
      <c r="C2815" t="s">
        <v>1734</v>
      </c>
      <c r="D2815" t="s">
        <v>6931</v>
      </c>
      <c r="E2815" t="s">
        <v>1709</v>
      </c>
      <c r="H2815" t="str">
        <f>INDEX('Vensim Variables'!$B:$B,MATCH(EPS!$B2815,'Vensim Variables'!$A:$A,0))</f>
        <v>g pollutant</v>
      </c>
      <c r="I2815" t="str">
        <f t="shared" si="86"/>
        <v>PM25</v>
      </c>
      <c r="J2815">
        <f>INDEX(NoSettings!$C:$C,MATCH(EPS!$A2815,NoSettings!$A:$A,0))</f>
        <v>202705000</v>
      </c>
      <c r="K2815">
        <f>INDEX(GWP!$C$2:$C$13,MATCH(EPS!I2815,GWP!$B$2:$B$13,0))</f>
        <v>0</v>
      </c>
      <c r="L2815" s="5">
        <f t="shared" si="87"/>
        <v>0</v>
      </c>
    </row>
    <row r="2816" spans="1:12" hidden="1" x14ac:dyDescent="0.35">
      <c r="A2816" t="s">
        <v>4446</v>
      </c>
      <c r="B2816" t="s">
        <v>5</v>
      </c>
      <c r="C2816" t="s">
        <v>1734</v>
      </c>
      <c r="D2816" t="s">
        <v>6931</v>
      </c>
      <c r="E2816" t="s">
        <v>1710</v>
      </c>
      <c r="H2816" t="str">
        <f>INDEX('Vensim Variables'!$B:$B,MATCH(EPS!$B2816,'Vensim Variables'!$A:$A,0))</f>
        <v>g pollutant</v>
      </c>
      <c r="I2816" t="str">
        <f t="shared" si="86"/>
        <v>SOx</v>
      </c>
      <c r="J2816">
        <f>INDEX(NoSettings!$C:$C,MATCH(EPS!$A2816,NoSettings!$A:$A,0))</f>
        <v>144349000</v>
      </c>
      <c r="K2816">
        <f>INDEX(GWP!$C$2:$C$13,MATCH(EPS!I2816,GWP!$B$2:$B$13,0))</f>
        <v>0</v>
      </c>
      <c r="L2816" s="5">
        <f t="shared" si="87"/>
        <v>0</v>
      </c>
    </row>
    <row r="2817" spans="1:12" hidden="1" x14ac:dyDescent="0.35">
      <c r="A2817" t="s">
        <v>4447</v>
      </c>
      <c r="B2817" t="s">
        <v>5</v>
      </c>
      <c r="C2817" t="s">
        <v>1734</v>
      </c>
      <c r="D2817" t="s">
        <v>6931</v>
      </c>
      <c r="E2817" t="s">
        <v>1711</v>
      </c>
      <c r="H2817" t="str">
        <f>INDEX('Vensim Variables'!$B:$B,MATCH(EPS!$B2817,'Vensim Variables'!$A:$A,0))</f>
        <v>g pollutant</v>
      </c>
      <c r="I2817" t="str">
        <f t="shared" si="86"/>
        <v>BC</v>
      </c>
      <c r="J2817">
        <f>INDEX(NoSettings!$C:$C,MATCH(EPS!$A2817,NoSettings!$A:$A,0))</f>
        <v>13481600</v>
      </c>
      <c r="K2817">
        <f>INDEX(GWP!$C$2:$C$13,MATCH(EPS!I2817,GWP!$B$2:$B$13,0))</f>
        <v>0</v>
      </c>
      <c r="L2817" s="5">
        <f t="shared" si="87"/>
        <v>0</v>
      </c>
    </row>
    <row r="2818" spans="1:12" hidden="1" x14ac:dyDescent="0.35">
      <c r="A2818" t="s">
        <v>4448</v>
      </c>
      <c r="B2818" t="s">
        <v>5</v>
      </c>
      <c r="C2818" t="s">
        <v>1734</v>
      </c>
      <c r="D2818" t="s">
        <v>6931</v>
      </c>
      <c r="E2818" t="s">
        <v>1712</v>
      </c>
      <c r="H2818" t="str">
        <f>INDEX('Vensim Variables'!$B:$B,MATCH(EPS!$B2818,'Vensim Variables'!$A:$A,0))</f>
        <v>g pollutant</v>
      </c>
      <c r="I2818" t="str">
        <f t="shared" si="86"/>
        <v>OC</v>
      </c>
      <c r="J2818">
        <f>INDEX(NoSettings!$C:$C,MATCH(EPS!$A2818,NoSettings!$A:$A,0))</f>
        <v>90519300</v>
      </c>
      <c r="K2818">
        <f>INDEX(GWP!$C$2:$C$13,MATCH(EPS!I2818,GWP!$B$2:$B$13,0))</f>
        <v>0</v>
      </c>
      <c r="L2818" s="5">
        <f t="shared" si="87"/>
        <v>0</v>
      </c>
    </row>
    <row r="2819" spans="1:12" hidden="1" x14ac:dyDescent="0.35">
      <c r="A2819" t="s">
        <v>4449</v>
      </c>
      <c r="B2819" t="s">
        <v>5</v>
      </c>
      <c r="C2819" t="s">
        <v>1734</v>
      </c>
      <c r="D2819" t="s">
        <v>6931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96297100</v>
      </c>
      <c r="K2819">
        <f>INDEX(GWP!$C$2:$C$13,MATCH(EPS!I2819,GWP!$B$2:$B$13,0))</f>
        <v>25</v>
      </c>
      <c r="L2819" s="5">
        <f t="shared" ref="L2819:L2882" si="89">IF(H2819="g pollutant",K2819*J2819/10^12,IF(H2819="MMTCO2e",J2819,IF(H2819="MWh",J2819,0)))</f>
        <v>2.4074274999999999E-3</v>
      </c>
    </row>
    <row r="2820" spans="1:12" hidden="1" x14ac:dyDescent="0.35">
      <c r="A2820" t="s">
        <v>4450</v>
      </c>
      <c r="B2820" t="s">
        <v>5</v>
      </c>
      <c r="C2820" t="s">
        <v>1734</v>
      </c>
      <c r="D2820" t="s">
        <v>6931</v>
      </c>
      <c r="E2820" t="s">
        <v>1714</v>
      </c>
      <c r="H2820" t="str">
        <f>INDEX('Vensim Variables'!$B:$B,MATCH(EPS!$B2820,'Vensim Variables'!$A:$A,0))</f>
        <v>g pollutant</v>
      </c>
      <c r="I2820" t="str">
        <f t="shared" si="88"/>
        <v>N2O</v>
      </c>
      <c r="J2820">
        <f>INDEX(NoSettings!$C:$C,MATCH(EPS!$A2820,NoSettings!$A:$A,0))</f>
        <v>9629710</v>
      </c>
      <c r="K2820">
        <f>INDEX(GWP!$C$2:$C$13,MATCH(EPS!I2820,GWP!$B$2:$B$13,0))</f>
        <v>298</v>
      </c>
      <c r="L2820" s="5">
        <f t="shared" si="89"/>
        <v>2.8696535800000001E-3</v>
      </c>
    </row>
    <row r="2821" spans="1:12" hidden="1" x14ac:dyDescent="0.35">
      <c r="A2821" t="s">
        <v>4451</v>
      </c>
      <c r="B2821" t="s">
        <v>5</v>
      </c>
      <c r="C2821" t="s">
        <v>1734</v>
      </c>
      <c r="D2821" t="s">
        <v>6931</v>
      </c>
      <c r="E2821" t="s">
        <v>1715</v>
      </c>
      <c r="H2821" t="str">
        <f>INDEX('Vensim Variables'!$B:$B,MATCH(EPS!$B2821,'Vensim Variables'!$A:$A,0))</f>
        <v>g pollutant</v>
      </c>
      <c r="I2821" t="str">
        <f t="shared" si="88"/>
        <v>F gases</v>
      </c>
      <c r="J2821">
        <f>INDEX(NoSettings!$C:$C,MATCH(EPS!$A2821,NoSettings!$A:$A,0))</f>
        <v>0</v>
      </c>
      <c r="K2821">
        <f>INDEX(GWP!$C$2:$C$13,MATCH(EPS!I2821,GWP!$B$2:$B$13,0))</f>
        <v>1</v>
      </c>
      <c r="L2821" s="5">
        <f t="shared" si="89"/>
        <v>0</v>
      </c>
    </row>
    <row r="2822" spans="1:12" hidden="1" x14ac:dyDescent="0.35">
      <c r="A2822" t="s">
        <v>4452</v>
      </c>
      <c r="B2822" t="s">
        <v>5</v>
      </c>
      <c r="C2822" t="s">
        <v>1734</v>
      </c>
      <c r="D2822" t="s">
        <v>6932</v>
      </c>
      <c r="E2822" t="s">
        <v>1702</v>
      </c>
      <c r="H2822" t="str">
        <f>INDEX('Vensim Variables'!$B:$B,MATCH(EPS!$B2822,'Vensim Variables'!$A:$A,0))</f>
        <v>g pollutant</v>
      </c>
      <c r="I2822" t="str">
        <f t="shared" si="88"/>
        <v>CO2</v>
      </c>
      <c r="J2822">
        <f>INDEX(NoSettings!$C:$C,MATCH(EPS!$A2822,NoSettings!$A:$A,0))</f>
        <v>2892550000000</v>
      </c>
      <c r="K2822">
        <f>INDEX(GWP!$C$2:$C$13,MATCH(EPS!I2822,GWP!$B$2:$B$13,0))</f>
        <v>1</v>
      </c>
      <c r="L2822" s="5">
        <f t="shared" si="89"/>
        <v>2.89255</v>
      </c>
    </row>
    <row r="2823" spans="1:12" hidden="1" x14ac:dyDescent="0.35">
      <c r="A2823" t="s">
        <v>4453</v>
      </c>
      <c r="B2823" t="s">
        <v>5</v>
      </c>
      <c r="C2823" t="s">
        <v>1734</v>
      </c>
      <c r="D2823" t="s">
        <v>6932</v>
      </c>
      <c r="E2823" t="s">
        <v>1705</v>
      </c>
      <c r="H2823" t="str">
        <f>INDEX('Vensim Variables'!$B:$B,MATCH(EPS!$B2823,'Vensim Variables'!$A:$A,0))</f>
        <v>g pollutant</v>
      </c>
      <c r="I2823" t="str">
        <f t="shared" si="88"/>
        <v>VOC</v>
      </c>
      <c r="J2823">
        <f>INDEX(NoSettings!$C:$C,MATCH(EPS!$A2823,NoSettings!$A:$A,0))</f>
        <v>329160000</v>
      </c>
      <c r="K2823">
        <f>INDEX(GWP!$C$2:$C$13,MATCH(EPS!I2823,GWP!$B$2:$B$13,0))</f>
        <v>0</v>
      </c>
      <c r="L2823" s="5">
        <f t="shared" si="89"/>
        <v>0</v>
      </c>
    </row>
    <row r="2824" spans="1:12" hidden="1" x14ac:dyDescent="0.35">
      <c r="A2824" t="s">
        <v>4454</v>
      </c>
      <c r="B2824" t="s">
        <v>5</v>
      </c>
      <c r="C2824" t="s">
        <v>1734</v>
      </c>
      <c r="D2824" t="s">
        <v>6932</v>
      </c>
      <c r="E2824" t="s">
        <v>1706</v>
      </c>
      <c r="H2824" t="str">
        <f>INDEX('Vensim Variables'!$B:$B,MATCH(EPS!$B2824,'Vensim Variables'!$A:$A,0))</f>
        <v>g pollutant</v>
      </c>
      <c r="I2824" t="str">
        <f t="shared" si="88"/>
        <v>CO</v>
      </c>
      <c r="J2824">
        <f>INDEX(NoSettings!$C:$C,MATCH(EPS!$A2824,NoSettings!$A:$A,0))</f>
        <v>1757170000</v>
      </c>
      <c r="K2824">
        <f>INDEX(GWP!$C$2:$C$13,MATCH(EPS!I2824,GWP!$B$2:$B$13,0))</f>
        <v>0</v>
      </c>
      <c r="L2824" s="5">
        <f t="shared" si="89"/>
        <v>0</v>
      </c>
    </row>
    <row r="2825" spans="1:12" hidden="1" x14ac:dyDescent="0.35">
      <c r="A2825" t="s">
        <v>4455</v>
      </c>
      <c r="B2825" t="s">
        <v>5</v>
      </c>
      <c r="C2825" t="s">
        <v>1734</v>
      </c>
      <c r="D2825" t="s">
        <v>6932</v>
      </c>
      <c r="E2825" t="s">
        <v>1707</v>
      </c>
      <c r="H2825" t="str">
        <f>INDEX('Vensim Variables'!$B:$B,MATCH(EPS!$B2825,'Vensim Variables'!$A:$A,0))</f>
        <v>g pollutant</v>
      </c>
      <c r="I2825" t="str">
        <f t="shared" si="88"/>
        <v>NOx</v>
      </c>
      <c r="J2825">
        <f>INDEX(NoSettings!$C:$C,MATCH(EPS!$A2825,NoSettings!$A:$A,0))</f>
        <v>3090490000</v>
      </c>
      <c r="K2825">
        <f>INDEX(GWP!$C$2:$C$13,MATCH(EPS!I2825,GWP!$B$2:$B$13,0))</f>
        <v>0</v>
      </c>
      <c r="L2825" s="5">
        <f t="shared" si="89"/>
        <v>0</v>
      </c>
    </row>
    <row r="2826" spans="1:12" hidden="1" x14ac:dyDescent="0.35">
      <c r="A2826" t="s">
        <v>4456</v>
      </c>
      <c r="B2826" t="s">
        <v>5</v>
      </c>
      <c r="C2826" t="s">
        <v>1734</v>
      </c>
      <c r="D2826" t="s">
        <v>6932</v>
      </c>
      <c r="E2826" t="s">
        <v>1708</v>
      </c>
      <c r="H2826" t="str">
        <f>INDEX('Vensim Variables'!$B:$B,MATCH(EPS!$B2826,'Vensim Variables'!$A:$A,0))</f>
        <v>g pollutant</v>
      </c>
      <c r="I2826" t="str">
        <f t="shared" si="88"/>
        <v>PM10</v>
      </c>
      <c r="J2826">
        <f>INDEX(NoSettings!$C:$C,MATCH(EPS!$A2826,NoSettings!$A:$A,0))</f>
        <v>121786000</v>
      </c>
      <c r="K2826">
        <f>INDEX(GWP!$C$2:$C$13,MATCH(EPS!I2826,GWP!$B$2:$B$13,0))</f>
        <v>0</v>
      </c>
      <c r="L2826" s="5">
        <f t="shared" si="89"/>
        <v>0</v>
      </c>
    </row>
    <row r="2827" spans="1:12" hidden="1" x14ac:dyDescent="0.35">
      <c r="A2827" t="s">
        <v>4457</v>
      </c>
      <c r="B2827" t="s">
        <v>5</v>
      </c>
      <c r="C2827" t="s">
        <v>1734</v>
      </c>
      <c r="D2827" t="s">
        <v>6932</v>
      </c>
      <c r="E2827" t="s">
        <v>1709</v>
      </c>
      <c r="H2827" t="str">
        <f>INDEX('Vensim Variables'!$B:$B,MATCH(EPS!$B2827,'Vensim Variables'!$A:$A,0))</f>
        <v>g pollutant</v>
      </c>
      <c r="I2827" t="str">
        <f t="shared" si="88"/>
        <v>PM25</v>
      </c>
      <c r="J2827">
        <f>INDEX(NoSettings!$C:$C,MATCH(EPS!$A2827,NoSettings!$A:$A,0))</f>
        <v>114753000</v>
      </c>
      <c r="K2827">
        <f>INDEX(GWP!$C$2:$C$13,MATCH(EPS!I2827,GWP!$B$2:$B$13,0))</f>
        <v>0</v>
      </c>
      <c r="L2827" s="5">
        <f t="shared" si="89"/>
        <v>0</v>
      </c>
    </row>
    <row r="2828" spans="1:12" hidden="1" x14ac:dyDescent="0.35">
      <c r="A2828" t="s">
        <v>4458</v>
      </c>
      <c r="B2828" t="s">
        <v>5</v>
      </c>
      <c r="C2828" t="s">
        <v>1734</v>
      </c>
      <c r="D2828" t="s">
        <v>6932</v>
      </c>
      <c r="E2828" t="s">
        <v>1710</v>
      </c>
      <c r="H2828" t="str">
        <f>INDEX('Vensim Variables'!$B:$B,MATCH(EPS!$B2828,'Vensim Variables'!$A:$A,0))</f>
        <v>g pollutant</v>
      </c>
      <c r="I2828" t="str">
        <f t="shared" si="88"/>
        <v>SOx</v>
      </c>
      <c r="J2828">
        <f>INDEX(NoSettings!$C:$C,MATCH(EPS!$A2828,NoSettings!$A:$A,0))</f>
        <v>81717500</v>
      </c>
      <c r="K2828">
        <f>INDEX(GWP!$C$2:$C$13,MATCH(EPS!I2828,GWP!$B$2:$B$13,0))</f>
        <v>0</v>
      </c>
      <c r="L2828" s="5">
        <f t="shared" si="89"/>
        <v>0</v>
      </c>
    </row>
    <row r="2829" spans="1:12" hidden="1" x14ac:dyDescent="0.35">
      <c r="A2829" t="s">
        <v>4459</v>
      </c>
      <c r="B2829" t="s">
        <v>5</v>
      </c>
      <c r="C2829" t="s">
        <v>1734</v>
      </c>
      <c r="D2829" t="s">
        <v>6932</v>
      </c>
      <c r="E2829" t="s">
        <v>1711</v>
      </c>
      <c r="H2829" t="str">
        <f>INDEX('Vensim Variables'!$B:$B,MATCH(EPS!$B2829,'Vensim Variables'!$A:$A,0))</f>
        <v>g pollutant</v>
      </c>
      <c r="I2829" t="str">
        <f t="shared" si="88"/>
        <v>BC</v>
      </c>
      <c r="J2829">
        <f>INDEX(NoSettings!$C:$C,MATCH(EPS!$A2829,NoSettings!$A:$A,0))</f>
        <v>7632060</v>
      </c>
      <c r="K2829">
        <f>INDEX(GWP!$C$2:$C$13,MATCH(EPS!I2829,GWP!$B$2:$B$13,0))</f>
        <v>0</v>
      </c>
      <c r="L2829" s="5">
        <f t="shared" si="89"/>
        <v>0</v>
      </c>
    </row>
    <row r="2830" spans="1:12" hidden="1" x14ac:dyDescent="0.35">
      <c r="A2830" t="s">
        <v>4460</v>
      </c>
      <c r="B2830" t="s">
        <v>5</v>
      </c>
      <c r="C2830" t="s">
        <v>1734</v>
      </c>
      <c r="D2830" t="s">
        <v>6932</v>
      </c>
      <c r="E2830" t="s">
        <v>1712</v>
      </c>
      <c r="H2830" t="str">
        <f>INDEX('Vensim Variables'!$B:$B,MATCH(EPS!$B2830,'Vensim Variables'!$A:$A,0))</f>
        <v>g pollutant</v>
      </c>
      <c r="I2830" t="str">
        <f t="shared" si="88"/>
        <v>OC</v>
      </c>
      <c r="J2830">
        <f>INDEX(NoSettings!$C:$C,MATCH(EPS!$A2830,NoSettings!$A:$A,0))</f>
        <v>51243800</v>
      </c>
      <c r="K2830">
        <f>INDEX(GWP!$C$2:$C$13,MATCH(EPS!I2830,GWP!$B$2:$B$13,0))</f>
        <v>0</v>
      </c>
      <c r="L2830" s="5">
        <f t="shared" si="89"/>
        <v>0</v>
      </c>
    </row>
    <row r="2831" spans="1:12" hidden="1" x14ac:dyDescent="0.35">
      <c r="A2831" t="s">
        <v>4461</v>
      </c>
      <c r="B2831" t="s">
        <v>5</v>
      </c>
      <c r="C2831" t="s">
        <v>1734</v>
      </c>
      <c r="D2831" t="s">
        <v>6932</v>
      </c>
      <c r="E2831" t="s">
        <v>1713</v>
      </c>
      <c r="H2831" t="str">
        <f>INDEX('Vensim Variables'!$B:$B,MATCH(EPS!$B2831,'Vensim Variables'!$A:$A,0))</f>
        <v>g pollutant</v>
      </c>
      <c r="I2831" t="str">
        <f t="shared" si="88"/>
        <v>CH4</v>
      </c>
      <c r="J2831">
        <f>INDEX(NoSettings!$C:$C,MATCH(EPS!$A2831,NoSettings!$A:$A,0))</f>
        <v>54514700</v>
      </c>
      <c r="K2831">
        <f>INDEX(GWP!$C$2:$C$13,MATCH(EPS!I2831,GWP!$B$2:$B$13,0))</f>
        <v>25</v>
      </c>
      <c r="L2831" s="5">
        <f t="shared" si="89"/>
        <v>1.3628675E-3</v>
      </c>
    </row>
    <row r="2832" spans="1:12" hidden="1" x14ac:dyDescent="0.35">
      <c r="A2832" t="s">
        <v>4462</v>
      </c>
      <c r="B2832" t="s">
        <v>5</v>
      </c>
      <c r="C2832" t="s">
        <v>1734</v>
      </c>
      <c r="D2832" t="s">
        <v>6932</v>
      </c>
      <c r="E2832" t="s">
        <v>1714</v>
      </c>
      <c r="H2832" t="str">
        <f>INDEX('Vensim Variables'!$B:$B,MATCH(EPS!$B2832,'Vensim Variables'!$A:$A,0))</f>
        <v>g pollutant</v>
      </c>
      <c r="I2832" t="str">
        <f t="shared" si="88"/>
        <v>N2O</v>
      </c>
      <c r="J2832">
        <f>INDEX(NoSettings!$C:$C,MATCH(EPS!$A2832,NoSettings!$A:$A,0))</f>
        <v>5451470</v>
      </c>
      <c r="K2832">
        <f>INDEX(GWP!$C$2:$C$13,MATCH(EPS!I2832,GWP!$B$2:$B$13,0))</f>
        <v>298</v>
      </c>
      <c r="L2832" s="5">
        <f t="shared" si="89"/>
        <v>1.62453806E-3</v>
      </c>
    </row>
    <row r="2833" spans="1:12" hidden="1" x14ac:dyDescent="0.35">
      <c r="A2833" t="s">
        <v>4463</v>
      </c>
      <c r="B2833" t="s">
        <v>5</v>
      </c>
      <c r="C2833" t="s">
        <v>1734</v>
      </c>
      <c r="D2833" t="s">
        <v>6932</v>
      </c>
      <c r="E2833" t="s">
        <v>1715</v>
      </c>
      <c r="H2833" t="str">
        <f>INDEX('Vensim Variables'!$B:$B,MATCH(EPS!$B2833,'Vensim Variables'!$A:$A,0))</f>
        <v>g pollutant</v>
      </c>
      <c r="I2833" t="str">
        <f t="shared" si="88"/>
        <v>F gases</v>
      </c>
      <c r="J2833">
        <f>INDEX(NoSettings!$C:$C,MATCH(EPS!$A2833,NoSettings!$A:$A,0))</f>
        <v>0</v>
      </c>
      <c r="K2833">
        <f>INDEX(GWP!$C$2:$C$13,MATCH(EPS!I2833,GWP!$B$2:$B$13,0))</f>
        <v>1</v>
      </c>
      <c r="L2833" s="5">
        <f t="shared" si="89"/>
        <v>0</v>
      </c>
    </row>
    <row r="2834" spans="1:12" hidden="1" x14ac:dyDescent="0.35">
      <c r="A2834" t="s">
        <v>4464</v>
      </c>
      <c r="B2834" t="s">
        <v>5</v>
      </c>
      <c r="C2834" t="s">
        <v>1734</v>
      </c>
      <c r="D2834" t="s">
        <v>6933</v>
      </c>
      <c r="E2834" t="s">
        <v>1702</v>
      </c>
      <c r="H2834" t="str">
        <f>INDEX('Vensim Variables'!$B:$B,MATCH(EPS!$B2834,'Vensim Variables'!$A:$A,0))</f>
        <v>g pollutant</v>
      </c>
      <c r="I2834" t="str">
        <f t="shared" si="88"/>
        <v>CO2</v>
      </c>
      <c r="J2834">
        <f>INDEX(NoSettings!$C:$C,MATCH(EPS!$A2834,NoSettings!$A:$A,0))</f>
        <v>17081400000000</v>
      </c>
      <c r="K2834">
        <f>INDEX(GWP!$C$2:$C$13,MATCH(EPS!I2834,GWP!$B$2:$B$13,0))</f>
        <v>1</v>
      </c>
      <c r="L2834" s="5">
        <f t="shared" si="89"/>
        <v>17.081399999999999</v>
      </c>
    </row>
    <row r="2835" spans="1:12" hidden="1" x14ac:dyDescent="0.35">
      <c r="A2835" t="s">
        <v>4465</v>
      </c>
      <c r="B2835" t="s">
        <v>5</v>
      </c>
      <c r="C2835" t="s">
        <v>1734</v>
      </c>
      <c r="D2835" t="s">
        <v>6933</v>
      </c>
      <c r="E2835" t="s">
        <v>1705</v>
      </c>
      <c r="H2835" t="str">
        <f>INDEX('Vensim Variables'!$B:$B,MATCH(EPS!$B2835,'Vensim Variables'!$A:$A,0))</f>
        <v>g pollutant</v>
      </c>
      <c r="I2835" t="str">
        <f t="shared" si="88"/>
        <v>VOC</v>
      </c>
      <c r="J2835">
        <f>INDEX(NoSettings!$C:$C,MATCH(EPS!$A2835,NoSettings!$A:$A,0))</f>
        <v>1943800000</v>
      </c>
      <c r="K2835">
        <f>INDEX(GWP!$C$2:$C$13,MATCH(EPS!I2835,GWP!$B$2:$B$13,0))</f>
        <v>0</v>
      </c>
      <c r="L2835" s="5">
        <f t="shared" si="89"/>
        <v>0</v>
      </c>
    </row>
    <row r="2836" spans="1:12" hidden="1" x14ac:dyDescent="0.35">
      <c r="A2836" t="s">
        <v>4466</v>
      </c>
      <c r="B2836" t="s">
        <v>5</v>
      </c>
      <c r="C2836" t="s">
        <v>1734</v>
      </c>
      <c r="D2836" t="s">
        <v>6933</v>
      </c>
      <c r="E2836" t="s">
        <v>1706</v>
      </c>
      <c r="H2836" t="str">
        <f>INDEX('Vensim Variables'!$B:$B,MATCH(EPS!$B2836,'Vensim Variables'!$A:$A,0))</f>
        <v>g pollutant</v>
      </c>
      <c r="I2836" t="str">
        <f t="shared" si="88"/>
        <v>CO</v>
      </c>
      <c r="J2836">
        <f>INDEX(NoSettings!$C:$C,MATCH(EPS!$A2836,NoSettings!$A:$A,0))</f>
        <v>10376700000</v>
      </c>
      <c r="K2836">
        <f>INDEX(GWP!$C$2:$C$13,MATCH(EPS!I2836,GWP!$B$2:$B$13,0))</f>
        <v>0</v>
      </c>
      <c r="L2836" s="5">
        <f t="shared" si="89"/>
        <v>0</v>
      </c>
    </row>
    <row r="2837" spans="1:12" hidden="1" x14ac:dyDescent="0.35">
      <c r="A2837" t="s">
        <v>4467</v>
      </c>
      <c r="B2837" t="s">
        <v>5</v>
      </c>
      <c r="C2837" t="s">
        <v>1734</v>
      </c>
      <c r="D2837" t="s">
        <v>6933</v>
      </c>
      <c r="E2837" t="s">
        <v>1707</v>
      </c>
      <c r="H2837" t="str">
        <f>INDEX('Vensim Variables'!$B:$B,MATCH(EPS!$B2837,'Vensim Variables'!$A:$A,0))</f>
        <v>g pollutant</v>
      </c>
      <c r="I2837" t="str">
        <f t="shared" si="88"/>
        <v>NOx</v>
      </c>
      <c r="J2837">
        <f>INDEX(NoSettings!$C:$C,MATCH(EPS!$A2837,NoSettings!$A:$A,0))</f>
        <v>18250400000</v>
      </c>
      <c r="K2837">
        <f>INDEX(GWP!$C$2:$C$13,MATCH(EPS!I2837,GWP!$B$2:$B$13,0))</f>
        <v>0</v>
      </c>
      <c r="L2837" s="5">
        <f t="shared" si="89"/>
        <v>0</v>
      </c>
    </row>
    <row r="2838" spans="1:12" hidden="1" x14ac:dyDescent="0.35">
      <c r="A2838" t="s">
        <v>4468</v>
      </c>
      <c r="B2838" t="s">
        <v>5</v>
      </c>
      <c r="C2838" t="s">
        <v>1734</v>
      </c>
      <c r="D2838" t="s">
        <v>6933</v>
      </c>
      <c r="E2838" t="s">
        <v>1708</v>
      </c>
      <c r="H2838" t="str">
        <f>INDEX('Vensim Variables'!$B:$B,MATCH(EPS!$B2838,'Vensim Variables'!$A:$A,0))</f>
        <v>g pollutant</v>
      </c>
      <c r="I2838" t="str">
        <f t="shared" si="88"/>
        <v>PM10</v>
      </c>
      <c r="J2838">
        <f>INDEX(NoSettings!$C:$C,MATCH(EPS!$A2838,NoSettings!$A:$A,0))</f>
        <v>719185000</v>
      </c>
      <c r="K2838">
        <f>INDEX(GWP!$C$2:$C$13,MATCH(EPS!I2838,GWP!$B$2:$B$13,0))</f>
        <v>0</v>
      </c>
      <c r="L2838" s="5">
        <f t="shared" si="89"/>
        <v>0</v>
      </c>
    </row>
    <row r="2839" spans="1:12" hidden="1" x14ac:dyDescent="0.35">
      <c r="A2839" t="s">
        <v>4469</v>
      </c>
      <c r="B2839" t="s">
        <v>5</v>
      </c>
      <c r="C2839" t="s">
        <v>1734</v>
      </c>
      <c r="D2839" t="s">
        <v>6933</v>
      </c>
      <c r="E2839" t="s">
        <v>1709</v>
      </c>
      <c r="H2839" t="str">
        <f>INDEX('Vensim Variables'!$B:$B,MATCH(EPS!$B2839,'Vensim Variables'!$A:$A,0))</f>
        <v>g pollutant</v>
      </c>
      <c r="I2839" t="str">
        <f t="shared" si="88"/>
        <v>PM25</v>
      </c>
      <c r="J2839">
        <f>INDEX(NoSettings!$C:$C,MATCH(EPS!$A2839,NoSettings!$A:$A,0))</f>
        <v>677656000</v>
      </c>
      <c r="K2839">
        <f>INDEX(GWP!$C$2:$C$13,MATCH(EPS!I2839,GWP!$B$2:$B$13,0))</f>
        <v>0</v>
      </c>
      <c r="L2839" s="5">
        <f t="shared" si="89"/>
        <v>0</v>
      </c>
    </row>
    <row r="2840" spans="1:12" hidden="1" x14ac:dyDescent="0.35">
      <c r="A2840" t="s">
        <v>4470</v>
      </c>
      <c r="B2840" t="s">
        <v>5</v>
      </c>
      <c r="C2840" t="s">
        <v>1734</v>
      </c>
      <c r="D2840" t="s">
        <v>6933</v>
      </c>
      <c r="E2840" t="s">
        <v>1710</v>
      </c>
      <c r="H2840" t="str">
        <f>INDEX('Vensim Variables'!$B:$B,MATCH(EPS!$B2840,'Vensim Variables'!$A:$A,0))</f>
        <v>g pollutant</v>
      </c>
      <c r="I2840" t="str">
        <f t="shared" si="88"/>
        <v>SOx</v>
      </c>
      <c r="J2840">
        <f>INDEX(NoSettings!$C:$C,MATCH(EPS!$A2840,NoSettings!$A:$A,0))</f>
        <v>482569000</v>
      </c>
      <c r="K2840">
        <f>INDEX(GWP!$C$2:$C$13,MATCH(EPS!I2840,GWP!$B$2:$B$13,0))</f>
        <v>0</v>
      </c>
      <c r="L2840" s="5">
        <f t="shared" si="89"/>
        <v>0</v>
      </c>
    </row>
    <row r="2841" spans="1:12" hidden="1" x14ac:dyDescent="0.35">
      <c r="A2841" t="s">
        <v>4471</v>
      </c>
      <c r="B2841" t="s">
        <v>5</v>
      </c>
      <c r="C2841" t="s">
        <v>1734</v>
      </c>
      <c r="D2841" t="s">
        <v>6933</v>
      </c>
      <c r="E2841" t="s">
        <v>1711</v>
      </c>
      <c r="H2841" t="str">
        <f>INDEX('Vensim Variables'!$B:$B,MATCH(EPS!$B2841,'Vensim Variables'!$A:$A,0))</f>
        <v>g pollutant</v>
      </c>
      <c r="I2841" t="str">
        <f t="shared" si="88"/>
        <v>BC</v>
      </c>
      <c r="J2841">
        <f>INDEX(NoSettings!$C:$C,MATCH(EPS!$A2841,NoSettings!$A:$A,0))</f>
        <v>45069800</v>
      </c>
      <c r="K2841">
        <f>INDEX(GWP!$C$2:$C$13,MATCH(EPS!I2841,GWP!$B$2:$B$13,0))</f>
        <v>0</v>
      </c>
      <c r="L2841" s="5">
        <f t="shared" si="89"/>
        <v>0</v>
      </c>
    </row>
    <row r="2842" spans="1:12" hidden="1" x14ac:dyDescent="0.35">
      <c r="A2842" t="s">
        <v>4472</v>
      </c>
      <c r="B2842" t="s">
        <v>5</v>
      </c>
      <c r="C2842" t="s">
        <v>1734</v>
      </c>
      <c r="D2842" t="s">
        <v>6933</v>
      </c>
      <c r="E2842" t="s">
        <v>1712</v>
      </c>
      <c r="H2842" t="str">
        <f>INDEX('Vensim Variables'!$B:$B,MATCH(EPS!$B2842,'Vensim Variables'!$A:$A,0))</f>
        <v>g pollutant</v>
      </c>
      <c r="I2842" t="str">
        <f t="shared" si="88"/>
        <v>OC</v>
      </c>
      <c r="J2842">
        <f>INDEX(NoSettings!$C:$C,MATCH(EPS!$A2842,NoSettings!$A:$A,0))</f>
        <v>302611000</v>
      </c>
      <c r="K2842">
        <f>INDEX(GWP!$C$2:$C$13,MATCH(EPS!I2842,GWP!$B$2:$B$13,0))</f>
        <v>0</v>
      </c>
      <c r="L2842" s="5">
        <f t="shared" si="89"/>
        <v>0</v>
      </c>
    </row>
    <row r="2843" spans="1:12" hidden="1" x14ac:dyDescent="0.35">
      <c r="A2843" t="s">
        <v>4473</v>
      </c>
      <c r="B2843" t="s">
        <v>5</v>
      </c>
      <c r="C2843" t="s">
        <v>1734</v>
      </c>
      <c r="D2843" t="s">
        <v>6933</v>
      </c>
      <c r="E2843" t="s">
        <v>1713</v>
      </c>
      <c r="H2843" t="str">
        <f>INDEX('Vensim Variables'!$B:$B,MATCH(EPS!$B2843,'Vensim Variables'!$A:$A,0))</f>
        <v>g pollutant</v>
      </c>
      <c r="I2843" t="str">
        <f t="shared" si="88"/>
        <v>CH4</v>
      </c>
      <c r="J2843">
        <f>INDEX(NoSettings!$C:$C,MATCH(EPS!$A2843,NoSettings!$A:$A,0))</f>
        <v>321927000</v>
      </c>
      <c r="K2843">
        <f>INDEX(GWP!$C$2:$C$13,MATCH(EPS!I2843,GWP!$B$2:$B$13,0))</f>
        <v>25</v>
      </c>
      <c r="L2843" s="5">
        <f t="shared" si="89"/>
        <v>8.0481749999999994E-3</v>
      </c>
    </row>
    <row r="2844" spans="1:12" hidden="1" x14ac:dyDescent="0.35">
      <c r="A2844" t="s">
        <v>4474</v>
      </c>
      <c r="B2844" t="s">
        <v>5</v>
      </c>
      <c r="C2844" t="s">
        <v>1734</v>
      </c>
      <c r="D2844" t="s">
        <v>6933</v>
      </c>
      <c r="E2844" t="s">
        <v>1714</v>
      </c>
      <c r="H2844" t="str">
        <f>INDEX('Vensim Variables'!$B:$B,MATCH(EPS!$B2844,'Vensim Variables'!$A:$A,0))</f>
        <v>g pollutant</v>
      </c>
      <c r="I2844" t="str">
        <f t="shared" si="88"/>
        <v>N2O</v>
      </c>
      <c r="J2844">
        <f>INDEX(NoSettings!$C:$C,MATCH(EPS!$A2844,NoSettings!$A:$A,0))</f>
        <v>32192700</v>
      </c>
      <c r="K2844">
        <f>INDEX(GWP!$C$2:$C$13,MATCH(EPS!I2844,GWP!$B$2:$B$13,0))</f>
        <v>298</v>
      </c>
      <c r="L2844" s="5">
        <f t="shared" si="89"/>
        <v>9.5934246000000008E-3</v>
      </c>
    </row>
    <row r="2845" spans="1:12" hidden="1" x14ac:dyDescent="0.35">
      <c r="A2845" t="s">
        <v>4475</v>
      </c>
      <c r="B2845" t="s">
        <v>5</v>
      </c>
      <c r="C2845" t="s">
        <v>1734</v>
      </c>
      <c r="D2845" t="s">
        <v>6933</v>
      </c>
      <c r="E2845" t="s">
        <v>1715</v>
      </c>
      <c r="H2845" t="str">
        <f>INDEX('Vensim Variables'!$B:$B,MATCH(EPS!$B2845,'Vensim Variables'!$A:$A,0))</f>
        <v>g pollutant</v>
      </c>
      <c r="I2845" t="str">
        <f t="shared" si="88"/>
        <v>F gases</v>
      </c>
      <c r="J2845">
        <f>INDEX(NoSettings!$C:$C,MATCH(EPS!$A2845,NoSettings!$A:$A,0))</f>
        <v>0</v>
      </c>
      <c r="K2845">
        <f>INDEX(GWP!$C$2:$C$13,MATCH(EPS!I2845,GWP!$B$2:$B$13,0))</f>
        <v>1</v>
      </c>
      <c r="L2845" s="5">
        <f t="shared" si="89"/>
        <v>0</v>
      </c>
    </row>
    <row r="2846" spans="1:12" hidden="1" x14ac:dyDescent="0.35">
      <c r="A2846" t="s">
        <v>4476</v>
      </c>
      <c r="B2846" t="s">
        <v>5</v>
      </c>
      <c r="C2846" t="s">
        <v>1734</v>
      </c>
      <c r="D2846" t="s">
        <v>6934</v>
      </c>
      <c r="E2846" t="s">
        <v>1702</v>
      </c>
      <c r="H2846" t="str">
        <f>INDEX('Vensim Variables'!$B:$B,MATCH(EPS!$B2846,'Vensim Variables'!$A:$A,0))</f>
        <v>g pollutant</v>
      </c>
      <c r="I2846" t="str">
        <f t="shared" si="88"/>
        <v>CO2</v>
      </c>
      <c r="J2846">
        <f>INDEX(NoSettings!$C:$C,MATCH(EPS!$A2846,NoSettings!$A:$A,0))</f>
        <v>56575200000000</v>
      </c>
      <c r="K2846">
        <f>INDEX(GWP!$C$2:$C$13,MATCH(EPS!I2846,GWP!$B$2:$B$13,0))</f>
        <v>1</v>
      </c>
      <c r="L2846" s="5">
        <f t="shared" si="89"/>
        <v>56.575200000000002</v>
      </c>
    </row>
    <row r="2847" spans="1:12" hidden="1" x14ac:dyDescent="0.35">
      <c r="A2847" t="s">
        <v>4477</v>
      </c>
      <c r="B2847" t="s">
        <v>5</v>
      </c>
      <c r="C2847" t="s">
        <v>1734</v>
      </c>
      <c r="D2847" t="s">
        <v>6934</v>
      </c>
      <c r="E2847" t="s">
        <v>1705</v>
      </c>
      <c r="H2847" t="str">
        <f>INDEX('Vensim Variables'!$B:$B,MATCH(EPS!$B2847,'Vensim Variables'!$A:$A,0))</f>
        <v>g pollutant</v>
      </c>
      <c r="I2847" t="str">
        <f t="shared" si="88"/>
        <v>VOC</v>
      </c>
      <c r="J2847">
        <f>INDEX(NoSettings!$C:$C,MATCH(EPS!$A2847,NoSettings!$A:$A,0))</f>
        <v>6438020000</v>
      </c>
      <c r="K2847">
        <f>INDEX(GWP!$C$2:$C$13,MATCH(EPS!I2847,GWP!$B$2:$B$13,0))</f>
        <v>0</v>
      </c>
      <c r="L2847" s="5">
        <f t="shared" si="89"/>
        <v>0</v>
      </c>
    </row>
    <row r="2848" spans="1:12" hidden="1" x14ac:dyDescent="0.35">
      <c r="A2848" t="s">
        <v>4478</v>
      </c>
      <c r="B2848" t="s">
        <v>5</v>
      </c>
      <c r="C2848" t="s">
        <v>1734</v>
      </c>
      <c r="D2848" t="s">
        <v>6934</v>
      </c>
      <c r="E2848" t="s">
        <v>1706</v>
      </c>
      <c r="H2848" t="str">
        <f>INDEX('Vensim Variables'!$B:$B,MATCH(EPS!$B2848,'Vensim Variables'!$A:$A,0))</f>
        <v>g pollutant</v>
      </c>
      <c r="I2848" t="str">
        <f t="shared" si="88"/>
        <v>CO</v>
      </c>
      <c r="J2848">
        <f>INDEX(NoSettings!$C:$C,MATCH(EPS!$A2848,NoSettings!$A:$A,0))</f>
        <v>34368400000</v>
      </c>
      <c r="K2848">
        <f>INDEX(GWP!$C$2:$C$13,MATCH(EPS!I2848,GWP!$B$2:$B$13,0))</f>
        <v>0</v>
      </c>
      <c r="L2848" s="5">
        <f t="shared" si="89"/>
        <v>0</v>
      </c>
    </row>
    <row r="2849" spans="1:12" hidden="1" x14ac:dyDescent="0.35">
      <c r="A2849" t="s">
        <v>4479</v>
      </c>
      <c r="B2849" t="s">
        <v>5</v>
      </c>
      <c r="C2849" t="s">
        <v>1734</v>
      </c>
      <c r="D2849" t="s">
        <v>6934</v>
      </c>
      <c r="E2849" t="s">
        <v>1707</v>
      </c>
      <c r="H2849" t="str">
        <f>INDEX('Vensim Variables'!$B:$B,MATCH(EPS!$B2849,'Vensim Variables'!$A:$A,0))</f>
        <v>g pollutant</v>
      </c>
      <c r="I2849" t="str">
        <f t="shared" si="88"/>
        <v>NOx</v>
      </c>
      <c r="J2849">
        <f>INDEX(NoSettings!$C:$C,MATCH(EPS!$A2849,NoSettings!$A:$A,0))</f>
        <v>60446800000</v>
      </c>
      <c r="K2849">
        <f>INDEX(GWP!$C$2:$C$13,MATCH(EPS!I2849,GWP!$B$2:$B$13,0))</f>
        <v>0</v>
      </c>
      <c r="L2849" s="5">
        <f t="shared" si="89"/>
        <v>0</v>
      </c>
    </row>
    <row r="2850" spans="1:12" hidden="1" x14ac:dyDescent="0.35">
      <c r="A2850" t="s">
        <v>4480</v>
      </c>
      <c r="B2850" t="s">
        <v>5</v>
      </c>
      <c r="C2850" t="s">
        <v>1734</v>
      </c>
      <c r="D2850" t="s">
        <v>6934</v>
      </c>
      <c r="E2850" t="s">
        <v>1708</v>
      </c>
      <c r="H2850" t="str">
        <f>INDEX('Vensim Variables'!$B:$B,MATCH(EPS!$B2850,'Vensim Variables'!$A:$A,0))</f>
        <v>g pollutant</v>
      </c>
      <c r="I2850" t="str">
        <f t="shared" si="88"/>
        <v>PM10</v>
      </c>
      <c r="J2850">
        <f>INDEX(NoSettings!$C:$C,MATCH(EPS!$A2850,NoSettings!$A:$A,0))</f>
        <v>2382000000</v>
      </c>
      <c r="K2850">
        <f>INDEX(GWP!$C$2:$C$13,MATCH(EPS!I2850,GWP!$B$2:$B$13,0))</f>
        <v>0</v>
      </c>
      <c r="L2850" s="5">
        <f t="shared" si="89"/>
        <v>0</v>
      </c>
    </row>
    <row r="2851" spans="1:12" hidden="1" x14ac:dyDescent="0.35">
      <c r="A2851" t="s">
        <v>4481</v>
      </c>
      <c r="B2851" t="s">
        <v>5</v>
      </c>
      <c r="C2851" t="s">
        <v>1734</v>
      </c>
      <c r="D2851" t="s">
        <v>6934</v>
      </c>
      <c r="E2851" t="s">
        <v>1709</v>
      </c>
      <c r="H2851" t="str">
        <f>INDEX('Vensim Variables'!$B:$B,MATCH(EPS!$B2851,'Vensim Variables'!$A:$A,0))</f>
        <v>g pollutant</v>
      </c>
      <c r="I2851" t="str">
        <f t="shared" si="88"/>
        <v>PM25</v>
      </c>
      <c r="J2851">
        <f>INDEX(NoSettings!$C:$C,MATCH(EPS!$A2851,NoSettings!$A:$A,0))</f>
        <v>2244460000</v>
      </c>
      <c r="K2851">
        <f>INDEX(GWP!$C$2:$C$13,MATCH(EPS!I2851,GWP!$B$2:$B$13,0))</f>
        <v>0</v>
      </c>
      <c r="L2851" s="5">
        <f t="shared" si="89"/>
        <v>0</v>
      </c>
    </row>
    <row r="2852" spans="1:12" hidden="1" x14ac:dyDescent="0.35">
      <c r="A2852" t="s">
        <v>4482</v>
      </c>
      <c r="B2852" t="s">
        <v>5</v>
      </c>
      <c r="C2852" t="s">
        <v>1734</v>
      </c>
      <c r="D2852" t="s">
        <v>6934</v>
      </c>
      <c r="E2852" t="s">
        <v>1710</v>
      </c>
      <c r="H2852" t="str">
        <f>INDEX('Vensim Variables'!$B:$B,MATCH(EPS!$B2852,'Vensim Variables'!$A:$A,0))</f>
        <v>g pollutant</v>
      </c>
      <c r="I2852" t="str">
        <f t="shared" si="88"/>
        <v>SOx</v>
      </c>
      <c r="J2852">
        <f>INDEX(NoSettings!$C:$C,MATCH(EPS!$A2852,NoSettings!$A:$A,0))</f>
        <v>1598310000</v>
      </c>
      <c r="K2852">
        <f>INDEX(GWP!$C$2:$C$13,MATCH(EPS!I2852,GWP!$B$2:$B$13,0))</f>
        <v>0</v>
      </c>
      <c r="L2852" s="5">
        <f t="shared" si="89"/>
        <v>0</v>
      </c>
    </row>
    <row r="2853" spans="1:12" hidden="1" x14ac:dyDescent="0.35">
      <c r="A2853" t="s">
        <v>4483</v>
      </c>
      <c r="B2853" t="s">
        <v>5</v>
      </c>
      <c r="C2853" t="s">
        <v>1734</v>
      </c>
      <c r="D2853" t="s">
        <v>6934</v>
      </c>
      <c r="E2853" t="s">
        <v>1711</v>
      </c>
      <c r="H2853" t="str">
        <f>INDEX('Vensim Variables'!$B:$B,MATCH(EPS!$B2853,'Vensim Variables'!$A:$A,0))</f>
        <v>g pollutant</v>
      </c>
      <c r="I2853" t="str">
        <f t="shared" si="88"/>
        <v>BC</v>
      </c>
      <c r="J2853">
        <f>INDEX(NoSettings!$C:$C,MATCH(EPS!$A2853,NoSettings!$A:$A,0))</f>
        <v>149275000</v>
      </c>
      <c r="K2853">
        <f>INDEX(GWP!$C$2:$C$13,MATCH(EPS!I2853,GWP!$B$2:$B$13,0))</f>
        <v>0</v>
      </c>
      <c r="L2853" s="5">
        <f t="shared" si="89"/>
        <v>0</v>
      </c>
    </row>
    <row r="2854" spans="1:12" hidden="1" x14ac:dyDescent="0.35">
      <c r="A2854" t="s">
        <v>4484</v>
      </c>
      <c r="B2854" t="s">
        <v>5</v>
      </c>
      <c r="C2854" t="s">
        <v>1734</v>
      </c>
      <c r="D2854" t="s">
        <v>6934</v>
      </c>
      <c r="E2854" t="s">
        <v>1712</v>
      </c>
      <c r="H2854" t="str">
        <f>INDEX('Vensim Variables'!$B:$B,MATCH(EPS!$B2854,'Vensim Variables'!$A:$A,0))</f>
        <v>g pollutant</v>
      </c>
      <c r="I2854" t="str">
        <f t="shared" si="88"/>
        <v>OC</v>
      </c>
      <c r="J2854">
        <f>INDEX(NoSettings!$C:$C,MATCH(EPS!$A2854,NoSettings!$A:$A,0))</f>
        <v>1002280000</v>
      </c>
      <c r="K2854">
        <f>INDEX(GWP!$C$2:$C$13,MATCH(EPS!I2854,GWP!$B$2:$B$13,0))</f>
        <v>0</v>
      </c>
      <c r="L2854" s="5">
        <f t="shared" si="89"/>
        <v>0</v>
      </c>
    </row>
    <row r="2855" spans="1:12" hidden="1" x14ac:dyDescent="0.35">
      <c r="A2855" t="s">
        <v>4485</v>
      </c>
      <c r="B2855" t="s">
        <v>5</v>
      </c>
      <c r="C2855" t="s">
        <v>1734</v>
      </c>
      <c r="D2855" t="s">
        <v>6934</v>
      </c>
      <c r="E2855" t="s">
        <v>1713</v>
      </c>
      <c r="H2855" t="str">
        <f>INDEX('Vensim Variables'!$B:$B,MATCH(EPS!$B2855,'Vensim Variables'!$A:$A,0))</f>
        <v>g pollutant</v>
      </c>
      <c r="I2855" t="str">
        <f t="shared" si="88"/>
        <v>CH4</v>
      </c>
      <c r="J2855">
        <f>INDEX(NoSettings!$C:$C,MATCH(EPS!$A2855,NoSettings!$A:$A,0))</f>
        <v>1066250000</v>
      </c>
      <c r="K2855">
        <f>INDEX(GWP!$C$2:$C$13,MATCH(EPS!I2855,GWP!$B$2:$B$13,0))</f>
        <v>25</v>
      </c>
      <c r="L2855" s="5">
        <f t="shared" si="89"/>
        <v>2.6656249999999999E-2</v>
      </c>
    </row>
    <row r="2856" spans="1:12" hidden="1" x14ac:dyDescent="0.35">
      <c r="A2856" t="s">
        <v>4486</v>
      </c>
      <c r="B2856" t="s">
        <v>5</v>
      </c>
      <c r="C2856" t="s">
        <v>1734</v>
      </c>
      <c r="D2856" t="s">
        <v>6934</v>
      </c>
      <c r="E2856" t="s">
        <v>1714</v>
      </c>
      <c r="H2856" t="str">
        <f>INDEX('Vensim Variables'!$B:$B,MATCH(EPS!$B2856,'Vensim Variables'!$A:$A,0))</f>
        <v>g pollutant</v>
      </c>
      <c r="I2856" t="str">
        <f t="shared" si="88"/>
        <v>N2O</v>
      </c>
      <c r="J2856">
        <f>INDEX(NoSettings!$C:$C,MATCH(EPS!$A2856,NoSettings!$A:$A,0))</f>
        <v>106625000</v>
      </c>
      <c r="K2856">
        <f>INDEX(GWP!$C$2:$C$13,MATCH(EPS!I2856,GWP!$B$2:$B$13,0))</f>
        <v>298</v>
      </c>
      <c r="L2856" s="5">
        <f t="shared" si="89"/>
        <v>3.1774249999999997E-2</v>
      </c>
    </row>
    <row r="2857" spans="1:12" hidden="1" x14ac:dyDescent="0.35">
      <c r="A2857" t="s">
        <v>4487</v>
      </c>
      <c r="B2857" t="s">
        <v>5</v>
      </c>
      <c r="C2857" t="s">
        <v>1734</v>
      </c>
      <c r="D2857" t="s">
        <v>6934</v>
      </c>
      <c r="E2857" t="s">
        <v>1715</v>
      </c>
      <c r="H2857" t="str">
        <f>INDEX('Vensim Variables'!$B:$B,MATCH(EPS!$B2857,'Vensim Variables'!$A:$A,0))</f>
        <v>g pollutant</v>
      </c>
      <c r="I2857" t="str">
        <f t="shared" si="88"/>
        <v>F gases</v>
      </c>
      <c r="J2857">
        <f>INDEX(NoSettings!$C:$C,MATCH(EPS!$A2857,NoSettings!$A:$A,0))</f>
        <v>0</v>
      </c>
      <c r="K2857">
        <f>INDEX(GWP!$C$2:$C$13,MATCH(EPS!I2857,GWP!$B$2:$B$13,0))</f>
        <v>1</v>
      </c>
      <c r="L2857" s="5">
        <f t="shared" si="89"/>
        <v>0</v>
      </c>
    </row>
    <row r="2858" spans="1:12" hidden="1" x14ac:dyDescent="0.35">
      <c r="A2858" t="s">
        <v>4488</v>
      </c>
      <c r="B2858" t="s">
        <v>5</v>
      </c>
      <c r="C2858" t="s">
        <v>1734</v>
      </c>
      <c r="D2858" t="s">
        <v>6935</v>
      </c>
      <c r="E2858" t="s">
        <v>1702</v>
      </c>
      <c r="H2858" t="str">
        <f>INDEX('Vensim Variables'!$B:$B,MATCH(EPS!$B2858,'Vensim Variables'!$A:$A,0))</f>
        <v>g pollutant</v>
      </c>
      <c r="I2858" t="str">
        <f t="shared" si="88"/>
        <v>CO2</v>
      </c>
      <c r="J2858">
        <f>INDEX(NoSettings!$C:$C,MATCH(EPS!$A2858,NoSettings!$A:$A,0))</f>
        <v>0</v>
      </c>
      <c r="K2858">
        <f>INDEX(GWP!$C$2:$C$13,MATCH(EPS!I2858,GWP!$B$2:$B$13,0))</f>
        <v>1</v>
      </c>
      <c r="L2858" s="5">
        <f t="shared" si="89"/>
        <v>0</v>
      </c>
    </row>
    <row r="2859" spans="1:12" hidden="1" x14ac:dyDescent="0.35">
      <c r="A2859" t="s">
        <v>4489</v>
      </c>
      <c r="B2859" t="s">
        <v>5</v>
      </c>
      <c r="C2859" t="s">
        <v>1734</v>
      </c>
      <c r="D2859" t="s">
        <v>6935</v>
      </c>
      <c r="E2859" t="s">
        <v>1705</v>
      </c>
      <c r="H2859" t="str">
        <f>INDEX('Vensim Variables'!$B:$B,MATCH(EPS!$B2859,'Vensim Variables'!$A:$A,0))</f>
        <v>g pollutant</v>
      </c>
      <c r="I2859" t="str">
        <f t="shared" si="88"/>
        <v>VOC</v>
      </c>
      <c r="J2859">
        <f>INDEX(NoSettings!$C:$C,MATCH(EPS!$A2859,NoSettings!$A:$A,0))</f>
        <v>0</v>
      </c>
      <c r="K2859">
        <f>INDEX(GWP!$C$2:$C$13,MATCH(EPS!I2859,GWP!$B$2:$B$13,0))</f>
        <v>0</v>
      </c>
      <c r="L2859" s="5">
        <f t="shared" si="89"/>
        <v>0</v>
      </c>
    </row>
    <row r="2860" spans="1:12" hidden="1" x14ac:dyDescent="0.35">
      <c r="A2860" t="s">
        <v>4490</v>
      </c>
      <c r="B2860" t="s">
        <v>5</v>
      </c>
      <c r="C2860" t="s">
        <v>1734</v>
      </c>
      <c r="D2860" t="s">
        <v>6935</v>
      </c>
      <c r="E2860" t="s">
        <v>1706</v>
      </c>
      <c r="H2860" t="str">
        <f>INDEX('Vensim Variables'!$B:$B,MATCH(EPS!$B2860,'Vensim Variables'!$A:$A,0))</f>
        <v>g pollutant</v>
      </c>
      <c r="I2860" t="str">
        <f t="shared" si="88"/>
        <v>CO</v>
      </c>
      <c r="J2860">
        <f>INDEX(NoSettings!$C:$C,MATCH(EPS!$A2860,NoSettings!$A:$A,0))</f>
        <v>0</v>
      </c>
      <c r="K2860">
        <f>INDEX(GWP!$C$2:$C$13,MATCH(EPS!I2860,GWP!$B$2:$B$13,0))</f>
        <v>0</v>
      </c>
      <c r="L2860" s="5">
        <f t="shared" si="89"/>
        <v>0</v>
      </c>
    </row>
    <row r="2861" spans="1:12" hidden="1" x14ac:dyDescent="0.35">
      <c r="A2861" t="s">
        <v>4491</v>
      </c>
      <c r="B2861" t="s">
        <v>5</v>
      </c>
      <c r="C2861" t="s">
        <v>1734</v>
      </c>
      <c r="D2861" t="s">
        <v>6935</v>
      </c>
      <c r="E2861" t="s">
        <v>1707</v>
      </c>
      <c r="H2861" t="str">
        <f>INDEX('Vensim Variables'!$B:$B,MATCH(EPS!$B2861,'Vensim Variables'!$A:$A,0))</f>
        <v>g pollutant</v>
      </c>
      <c r="I2861" t="str">
        <f t="shared" si="88"/>
        <v>NOx</v>
      </c>
      <c r="J2861">
        <f>INDEX(NoSettings!$C:$C,MATCH(EPS!$A2861,NoSettings!$A:$A,0))</f>
        <v>0</v>
      </c>
      <c r="K2861">
        <f>INDEX(GWP!$C$2:$C$13,MATCH(EPS!I2861,GWP!$B$2:$B$13,0))</f>
        <v>0</v>
      </c>
      <c r="L2861" s="5">
        <f t="shared" si="89"/>
        <v>0</v>
      </c>
    </row>
    <row r="2862" spans="1:12" hidden="1" x14ac:dyDescent="0.35">
      <c r="A2862" t="s">
        <v>4492</v>
      </c>
      <c r="B2862" t="s">
        <v>5</v>
      </c>
      <c r="C2862" t="s">
        <v>1734</v>
      </c>
      <c r="D2862" t="s">
        <v>6935</v>
      </c>
      <c r="E2862" t="s">
        <v>1708</v>
      </c>
      <c r="H2862" t="str">
        <f>INDEX('Vensim Variables'!$B:$B,MATCH(EPS!$B2862,'Vensim Variables'!$A:$A,0))</f>
        <v>g pollutant</v>
      </c>
      <c r="I2862" t="str">
        <f t="shared" si="88"/>
        <v>PM10</v>
      </c>
      <c r="J2862">
        <f>INDEX(NoSettings!$C:$C,MATCH(EPS!$A2862,NoSettings!$A:$A,0))</f>
        <v>0</v>
      </c>
      <c r="K2862">
        <f>INDEX(GWP!$C$2:$C$13,MATCH(EPS!I2862,GWP!$B$2:$B$13,0))</f>
        <v>0</v>
      </c>
      <c r="L2862" s="5">
        <f t="shared" si="89"/>
        <v>0</v>
      </c>
    </row>
    <row r="2863" spans="1:12" hidden="1" x14ac:dyDescent="0.35">
      <c r="A2863" t="s">
        <v>4493</v>
      </c>
      <c r="B2863" t="s">
        <v>5</v>
      </c>
      <c r="C2863" t="s">
        <v>1734</v>
      </c>
      <c r="D2863" t="s">
        <v>6935</v>
      </c>
      <c r="E2863" t="s">
        <v>1709</v>
      </c>
      <c r="H2863" t="str">
        <f>INDEX('Vensim Variables'!$B:$B,MATCH(EPS!$B2863,'Vensim Variables'!$A:$A,0))</f>
        <v>g pollutant</v>
      </c>
      <c r="I2863" t="str">
        <f t="shared" si="88"/>
        <v>PM25</v>
      </c>
      <c r="J2863">
        <f>INDEX(NoSettings!$C:$C,MATCH(EPS!$A2863,NoSettings!$A:$A,0))</f>
        <v>0</v>
      </c>
      <c r="K2863">
        <f>INDEX(GWP!$C$2:$C$13,MATCH(EPS!I2863,GWP!$B$2:$B$13,0))</f>
        <v>0</v>
      </c>
      <c r="L2863" s="5">
        <f t="shared" si="89"/>
        <v>0</v>
      </c>
    </row>
    <row r="2864" spans="1:12" hidden="1" x14ac:dyDescent="0.35">
      <c r="A2864" t="s">
        <v>4494</v>
      </c>
      <c r="B2864" t="s">
        <v>5</v>
      </c>
      <c r="C2864" t="s">
        <v>1734</v>
      </c>
      <c r="D2864" t="s">
        <v>6935</v>
      </c>
      <c r="E2864" t="s">
        <v>1710</v>
      </c>
      <c r="H2864" t="str">
        <f>INDEX('Vensim Variables'!$B:$B,MATCH(EPS!$B2864,'Vensim Variables'!$A:$A,0))</f>
        <v>g pollutant</v>
      </c>
      <c r="I2864" t="str">
        <f t="shared" si="88"/>
        <v>SOx</v>
      </c>
      <c r="J2864">
        <f>INDEX(NoSettings!$C:$C,MATCH(EPS!$A2864,NoSettings!$A:$A,0))</f>
        <v>0</v>
      </c>
      <c r="K2864">
        <f>INDEX(GWP!$C$2:$C$13,MATCH(EPS!I2864,GWP!$B$2:$B$13,0))</f>
        <v>0</v>
      </c>
      <c r="L2864" s="5">
        <f t="shared" si="89"/>
        <v>0</v>
      </c>
    </row>
    <row r="2865" spans="1:12" hidden="1" x14ac:dyDescent="0.35">
      <c r="A2865" t="s">
        <v>4495</v>
      </c>
      <c r="B2865" t="s">
        <v>5</v>
      </c>
      <c r="C2865" t="s">
        <v>1734</v>
      </c>
      <c r="D2865" t="s">
        <v>6935</v>
      </c>
      <c r="E2865" t="s">
        <v>1711</v>
      </c>
      <c r="H2865" t="str">
        <f>INDEX('Vensim Variables'!$B:$B,MATCH(EPS!$B2865,'Vensim Variables'!$A:$A,0))</f>
        <v>g pollutant</v>
      </c>
      <c r="I2865" t="str">
        <f t="shared" si="88"/>
        <v>BC</v>
      </c>
      <c r="J2865">
        <f>INDEX(NoSettings!$C:$C,MATCH(EPS!$A2865,NoSettings!$A:$A,0))</f>
        <v>0</v>
      </c>
      <c r="K2865">
        <f>INDEX(GWP!$C$2:$C$13,MATCH(EPS!I2865,GWP!$B$2:$B$13,0))</f>
        <v>0</v>
      </c>
      <c r="L2865" s="5">
        <f t="shared" si="89"/>
        <v>0</v>
      </c>
    </row>
    <row r="2866" spans="1:12" hidden="1" x14ac:dyDescent="0.35">
      <c r="A2866" t="s">
        <v>4496</v>
      </c>
      <c r="B2866" t="s">
        <v>5</v>
      </c>
      <c r="C2866" t="s">
        <v>1734</v>
      </c>
      <c r="D2866" t="s">
        <v>6935</v>
      </c>
      <c r="E2866" t="s">
        <v>1712</v>
      </c>
      <c r="H2866" t="str">
        <f>INDEX('Vensim Variables'!$B:$B,MATCH(EPS!$B2866,'Vensim Variables'!$A:$A,0))</f>
        <v>g pollutant</v>
      </c>
      <c r="I2866" t="str">
        <f t="shared" si="88"/>
        <v>OC</v>
      </c>
      <c r="J2866">
        <f>INDEX(NoSettings!$C:$C,MATCH(EPS!$A2866,NoSettings!$A:$A,0))</f>
        <v>0</v>
      </c>
      <c r="K2866">
        <f>INDEX(GWP!$C$2:$C$13,MATCH(EPS!I2866,GWP!$B$2:$B$13,0))</f>
        <v>0</v>
      </c>
      <c r="L2866" s="5">
        <f t="shared" si="89"/>
        <v>0</v>
      </c>
    </row>
    <row r="2867" spans="1:12" hidden="1" x14ac:dyDescent="0.35">
      <c r="A2867" t="s">
        <v>4497</v>
      </c>
      <c r="B2867" t="s">
        <v>5</v>
      </c>
      <c r="C2867" t="s">
        <v>1734</v>
      </c>
      <c r="D2867" t="s">
        <v>6935</v>
      </c>
      <c r="E2867" t="s">
        <v>1713</v>
      </c>
      <c r="H2867" t="str">
        <f>INDEX('Vensim Variables'!$B:$B,MATCH(EPS!$B2867,'Vensim Variables'!$A:$A,0))</f>
        <v>g pollutant</v>
      </c>
      <c r="I2867" t="str">
        <f t="shared" si="88"/>
        <v>CH4</v>
      </c>
      <c r="J2867">
        <f>INDEX(NoSettings!$C:$C,MATCH(EPS!$A2867,NoSettings!$A:$A,0))</f>
        <v>0</v>
      </c>
      <c r="K2867">
        <f>INDEX(GWP!$C$2:$C$13,MATCH(EPS!I2867,GWP!$B$2:$B$13,0))</f>
        <v>25</v>
      </c>
      <c r="L2867" s="5">
        <f t="shared" si="89"/>
        <v>0</v>
      </c>
    </row>
    <row r="2868" spans="1:12" hidden="1" x14ac:dyDescent="0.35">
      <c r="A2868" t="s">
        <v>4498</v>
      </c>
      <c r="B2868" t="s">
        <v>5</v>
      </c>
      <c r="C2868" t="s">
        <v>1734</v>
      </c>
      <c r="D2868" t="s">
        <v>6935</v>
      </c>
      <c r="E2868" t="s">
        <v>1714</v>
      </c>
      <c r="H2868" t="str">
        <f>INDEX('Vensim Variables'!$B:$B,MATCH(EPS!$B2868,'Vensim Variables'!$A:$A,0))</f>
        <v>g pollutant</v>
      </c>
      <c r="I2868" t="str">
        <f t="shared" si="88"/>
        <v>N2O</v>
      </c>
      <c r="J2868">
        <f>INDEX(NoSettings!$C:$C,MATCH(EPS!$A2868,NoSettings!$A:$A,0))</f>
        <v>0</v>
      </c>
      <c r="K2868">
        <f>INDEX(GWP!$C$2:$C$13,MATCH(EPS!I2868,GWP!$B$2:$B$13,0))</f>
        <v>298</v>
      </c>
      <c r="L2868" s="5">
        <f t="shared" si="89"/>
        <v>0</v>
      </c>
    </row>
    <row r="2869" spans="1:12" hidden="1" x14ac:dyDescent="0.35">
      <c r="A2869" t="s">
        <v>4499</v>
      </c>
      <c r="B2869" t="s">
        <v>5</v>
      </c>
      <c r="C2869" t="s">
        <v>1734</v>
      </c>
      <c r="D2869" t="s">
        <v>6935</v>
      </c>
      <c r="E2869" t="s">
        <v>1715</v>
      </c>
      <c r="H2869" t="str">
        <f>INDEX('Vensim Variables'!$B:$B,MATCH(EPS!$B2869,'Vensim Variables'!$A:$A,0))</f>
        <v>g pollutant</v>
      </c>
      <c r="I2869" t="str">
        <f t="shared" si="88"/>
        <v>F gases</v>
      </c>
      <c r="J2869">
        <f>INDEX(NoSettings!$C:$C,MATCH(EPS!$A2869,NoSettings!$A:$A,0))</f>
        <v>0</v>
      </c>
      <c r="K2869">
        <f>INDEX(GWP!$C$2:$C$13,MATCH(EPS!I2869,GWP!$B$2:$B$13,0))</f>
        <v>1</v>
      </c>
      <c r="L2869" s="5">
        <f t="shared" si="89"/>
        <v>0</v>
      </c>
    </row>
    <row r="2870" spans="1:12" hidden="1" x14ac:dyDescent="0.35">
      <c r="A2870" t="s">
        <v>4500</v>
      </c>
      <c r="B2870" t="s">
        <v>5</v>
      </c>
      <c r="C2870" t="s">
        <v>1734</v>
      </c>
      <c r="D2870" t="s">
        <v>6936</v>
      </c>
      <c r="E2870" t="s">
        <v>1702</v>
      </c>
      <c r="H2870" t="str">
        <f>INDEX('Vensim Variables'!$B:$B,MATCH(EPS!$B2870,'Vensim Variables'!$A:$A,0))</f>
        <v>g pollutant</v>
      </c>
      <c r="I2870" t="str">
        <f t="shared" si="88"/>
        <v>CO2</v>
      </c>
      <c r="J2870">
        <f>INDEX(NoSettings!$C:$C,MATCH(EPS!$A2870,NoSettings!$A:$A,0))</f>
        <v>11695200000000</v>
      </c>
      <c r="K2870">
        <f>INDEX(GWP!$C$2:$C$13,MATCH(EPS!I2870,GWP!$B$2:$B$13,0))</f>
        <v>1</v>
      </c>
      <c r="L2870" s="5">
        <f t="shared" si="89"/>
        <v>11.6952</v>
      </c>
    </row>
    <row r="2871" spans="1:12" hidden="1" x14ac:dyDescent="0.35">
      <c r="A2871" t="s">
        <v>4501</v>
      </c>
      <c r="B2871" t="s">
        <v>5</v>
      </c>
      <c r="C2871" t="s">
        <v>1734</v>
      </c>
      <c r="D2871" t="s">
        <v>6936</v>
      </c>
      <c r="E2871" t="s">
        <v>1705</v>
      </c>
      <c r="H2871" t="str">
        <f>INDEX('Vensim Variables'!$B:$B,MATCH(EPS!$B2871,'Vensim Variables'!$A:$A,0))</f>
        <v>g pollutant</v>
      </c>
      <c r="I2871" t="str">
        <f t="shared" si="88"/>
        <v>VOC</v>
      </c>
      <c r="J2871">
        <f>INDEX(NoSettings!$C:$C,MATCH(EPS!$A2871,NoSettings!$A:$A,0))</f>
        <v>1330870000</v>
      </c>
      <c r="K2871">
        <f>INDEX(GWP!$C$2:$C$13,MATCH(EPS!I2871,GWP!$B$2:$B$13,0))</f>
        <v>0</v>
      </c>
      <c r="L2871" s="5">
        <f t="shared" si="89"/>
        <v>0</v>
      </c>
    </row>
    <row r="2872" spans="1:12" hidden="1" x14ac:dyDescent="0.35">
      <c r="A2872" t="s">
        <v>4502</v>
      </c>
      <c r="B2872" t="s">
        <v>5</v>
      </c>
      <c r="C2872" t="s">
        <v>1734</v>
      </c>
      <c r="D2872" t="s">
        <v>6936</v>
      </c>
      <c r="E2872" t="s">
        <v>1706</v>
      </c>
      <c r="H2872" t="str">
        <f>INDEX('Vensim Variables'!$B:$B,MATCH(EPS!$B2872,'Vensim Variables'!$A:$A,0))</f>
        <v>g pollutant</v>
      </c>
      <c r="I2872" t="str">
        <f t="shared" si="88"/>
        <v>CO</v>
      </c>
      <c r="J2872">
        <f>INDEX(NoSettings!$C:$C,MATCH(EPS!$A2872,NoSettings!$A:$A,0))</f>
        <v>7104640000</v>
      </c>
      <c r="K2872">
        <f>INDEX(GWP!$C$2:$C$13,MATCH(EPS!I2872,GWP!$B$2:$B$13,0))</f>
        <v>0</v>
      </c>
      <c r="L2872" s="5">
        <f t="shared" si="89"/>
        <v>0</v>
      </c>
    </row>
    <row r="2873" spans="1:12" hidden="1" x14ac:dyDescent="0.35">
      <c r="A2873" t="s">
        <v>4503</v>
      </c>
      <c r="B2873" t="s">
        <v>5</v>
      </c>
      <c r="C2873" t="s">
        <v>1734</v>
      </c>
      <c r="D2873" t="s">
        <v>6936</v>
      </c>
      <c r="E2873" t="s">
        <v>1707</v>
      </c>
      <c r="H2873" t="str">
        <f>INDEX('Vensim Variables'!$B:$B,MATCH(EPS!$B2873,'Vensim Variables'!$A:$A,0))</f>
        <v>g pollutant</v>
      </c>
      <c r="I2873" t="str">
        <f t="shared" si="88"/>
        <v>NOx</v>
      </c>
      <c r="J2873">
        <f>INDEX(NoSettings!$C:$C,MATCH(EPS!$A2873,NoSettings!$A:$A,0))</f>
        <v>12495500000</v>
      </c>
      <c r="K2873">
        <f>INDEX(GWP!$C$2:$C$13,MATCH(EPS!I2873,GWP!$B$2:$B$13,0))</f>
        <v>0</v>
      </c>
      <c r="L2873" s="5">
        <f t="shared" si="89"/>
        <v>0</v>
      </c>
    </row>
    <row r="2874" spans="1:12" hidden="1" x14ac:dyDescent="0.35">
      <c r="A2874" t="s">
        <v>4504</v>
      </c>
      <c r="B2874" t="s">
        <v>5</v>
      </c>
      <c r="C2874" t="s">
        <v>1734</v>
      </c>
      <c r="D2874" t="s">
        <v>6936</v>
      </c>
      <c r="E2874" t="s">
        <v>1708</v>
      </c>
      <c r="H2874" t="str">
        <f>INDEX('Vensim Variables'!$B:$B,MATCH(EPS!$B2874,'Vensim Variables'!$A:$A,0))</f>
        <v>g pollutant</v>
      </c>
      <c r="I2874" t="str">
        <f t="shared" si="88"/>
        <v>PM10</v>
      </c>
      <c r="J2874">
        <f>INDEX(NoSettings!$C:$C,MATCH(EPS!$A2874,NoSettings!$A:$A,0))</f>
        <v>492407000</v>
      </c>
      <c r="K2874">
        <f>INDEX(GWP!$C$2:$C$13,MATCH(EPS!I2874,GWP!$B$2:$B$13,0))</f>
        <v>0</v>
      </c>
      <c r="L2874" s="5">
        <f t="shared" si="89"/>
        <v>0</v>
      </c>
    </row>
    <row r="2875" spans="1:12" hidden="1" x14ac:dyDescent="0.35">
      <c r="A2875" t="s">
        <v>4505</v>
      </c>
      <c r="B2875" t="s">
        <v>5</v>
      </c>
      <c r="C2875" t="s">
        <v>1734</v>
      </c>
      <c r="D2875" t="s">
        <v>6936</v>
      </c>
      <c r="E2875" t="s">
        <v>1709</v>
      </c>
      <c r="H2875" t="str">
        <f>INDEX('Vensim Variables'!$B:$B,MATCH(EPS!$B2875,'Vensim Variables'!$A:$A,0))</f>
        <v>g pollutant</v>
      </c>
      <c r="I2875" t="str">
        <f t="shared" si="88"/>
        <v>PM25</v>
      </c>
      <c r="J2875">
        <f>INDEX(NoSettings!$C:$C,MATCH(EPS!$A2875,NoSettings!$A:$A,0))</f>
        <v>463974000</v>
      </c>
      <c r="K2875">
        <f>INDEX(GWP!$C$2:$C$13,MATCH(EPS!I2875,GWP!$B$2:$B$13,0))</f>
        <v>0</v>
      </c>
      <c r="L2875" s="5">
        <f t="shared" si="89"/>
        <v>0</v>
      </c>
    </row>
    <row r="2876" spans="1:12" hidden="1" x14ac:dyDescent="0.35">
      <c r="A2876" t="s">
        <v>4506</v>
      </c>
      <c r="B2876" t="s">
        <v>5</v>
      </c>
      <c r="C2876" t="s">
        <v>1734</v>
      </c>
      <c r="D2876" t="s">
        <v>6936</v>
      </c>
      <c r="E2876" t="s">
        <v>1710</v>
      </c>
      <c r="H2876" t="str">
        <f>INDEX('Vensim Variables'!$B:$B,MATCH(EPS!$B2876,'Vensim Variables'!$A:$A,0))</f>
        <v>g pollutant</v>
      </c>
      <c r="I2876" t="str">
        <f t="shared" si="88"/>
        <v>SOx</v>
      </c>
      <c r="J2876">
        <f>INDEX(NoSettings!$C:$C,MATCH(EPS!$A2876,NoSettings!$A:$A,0))</f>
        <v>330402000</v>
      </c>
      <c r="K2876">
        <f>INDEX(GWP!$C$2:$C$13,MATCH(EPS!I2876,GWP!$B$2:$B$13,0))</f>
        <v>0</v>
      </c>
      <c r="L2876" s="5">
        <f t="shared" si="89"/>
        <v>0</v>
      </c>
    </row>
    <row r="2877" spans="1:12" hidden="1" x14ac:dyDescent="0.35">
      <c r="A2877" t="s">
        <v>4507</v>
      </c>
      <c r="B2877" t="s">
        <v>5</v>
      </c>
      <c r="C2877" t="s">
        <v>1734</v>
      </c>
      <c r="D2877" t="s">
        <v>6936</v>
      </c>
      <c r="E2877" t="s">
        <v>1711</v>
      </c>
      <c r="H2877" t="str">
        <f>INDEX('Vensim Variables'!$B:$B,MATCH(EPS!$B2877,'Vensim Variables'!$A:$A,0))</f>
        <v>g pollutant</v>
      </c>
      <c r="I2877" t="str">
        <f t="shared" si="88"/>
        <v>BC</v>
      </c>
      <c r="J2877">
        <f>INDEX(NoSettings!$C:$C,MATCH(EPS!$A2877,NoSettings!$A:$A,0))</f>
        <v>30858100</v>
      </c>
      <c r="K2877">
        <f>INDEX(GWP!$C$2:$C$13,MATCH(EPS!I2877,GWP!$B$2:$B$13,0))</f>
        <v>0</v>
      </c>
      <c r="L2877" s="5">
        <f t="shared" si="89"/>
        <v>0</v>
      </c>
    </row>
    <row r="2878" spans="1:12" hidden="1" x14ac:dyDescent="0.35">
      <c r="A2878" t="s">
        <v>4508</v>
      </c>
      <c r="B2878" t="s">
        <v>5</v>
      </c>
      <c r="C2878" t="s">
        <v>1734</v>
      </c>
      <c r="D2878" t="s">
        <v>6936</v>
      </c>
      <c r="E2878" t="s">
        <v>1712</v>
      </c>
      <c r="H2878" t="str">
        <f>INDEX('Vensim Variables'!$B:$B,MATCH(EPS!$B2878,'Vensim Variables'!$A:$A,0))</f>
        <v>g pollutant</v>
      </c>
      <c r="I2878" t="str">
        <f t="shared" si="88"/>
        <v>OC</v>
      </c>
      <c r="J2878">
        <f>INDEX(NoSettings!$C:$C,MATCH(EPS!$A2878,NoSettings!$A:$A,0))</f>
        <v>207190000</v>
      </c>
      <c r="K2878">
        <f>INDEX(GWP!$C$2:$C$13,MATCH(EPS!I2878,GWP!$B$2:$B$13,0))</f>
        <v>0</v>
      </c>
      <c r="L2878" s="5">
        <f t="shared" si="89"/>
        <v>0</v>
      </c>
    </row>
    <row r="2879" spans="1:12" hidden="1" x14ac:dyDescent="0.35">
      <c r="A2879" t="s">
        <v>4509</v>
      </c>
      <c r="B2879" t="s">
        <v>5</v>
      </c>
      <c r="C2879" t="s">
        <v>1734</v>
      </c>
      <c r="D2879" t="s">
        <v>6936</v>
      </c>
      <c r="E2879" t="s">
        <v>1713</v>
      </c>
      <c r="H2879" t="str">
        <f>INDEX('Vensim Variables'!$B:$B,MATCH(EPS!$B2879,'Vensim Variables'!$A:$A,0))</f>
        <v>g pollutant</v>
      </c>
      <c r="I2879" t="str">
        <f t="shared" si="88"/>
        <v>CH4</v>
      </c>
      <c r="J2879">
        <f>INDEX(NoSettings!$C:$C,MATCH(EPS!$A2879,NoSettings!$A:$A,0))</f>
        <v>220415000</v>
      </c>
      <c r="K2879">
        <f>INDEX(GWP!$C$2:$C$13,MATCH(EPS!I2879,GWP!$B$2:$B$13,0))</f>
        <v>25</v>
      </c>
      <c r="L2879" s="5">
        <f t="shared" si="89"/>
        <v>5.5103749999999996E-3</v>
      </c>
    </row>
    <row r="2880" spans="1:12" hidden="1" x14ac:dyDescent="0.35">
      <c r="A2880" t="s">
        <v>4510</v>
      </c>
      <c r="B2880" t="s">
        <v>5</v>
      </c>
      <c r="C2880" t="s">
        <v>1734</v>
      </c>
      <c r="D2880" t="s">
        <v>6936</v>
      </c>
      <c r="E2880" t="s">
        <v>1714</v>
      </c>
      <c r="H2880" t="str">
        <f>INDEX('Vensim Variables'!$B:$B,MATCH(EPS!$B2880,'Vensim Variables'!$A:$A,0))</f>
        <v>g pollutant</v>
      </c>
      <c r="I2880" t="str">
        <f t="shared" si="88"/>
        <v>N2O</v>
      </c>
      <c r="J2880">
        <f>INDEX(NoSettings!$C:$C,MATCH(EPS!$A2880,NoSettings!$A:$A,0))</f>
        <v>22041500</v>
      </c>
      <c r="K2880">
        <f>INDEX(GWP!$C$2:$C$13,MATCH(EPS!I2880,GWP!$B$2:$B$13,0))</f>
        <v>298</v>
      </c>
      <c r="L2880" s="5">
        <f t="shared" si="89"/>
        <v>6.5683670000000003E-3</v>
      </c>
    </row>
    <row r="2881" spans="1:12" hidden="1" x14ac:dyDescent="0.35">
      <c r="A2881" t="s">
        <v>4511</v>
      </c>
      <c r="B2881" t="s">
        <v>5</v>
      </c>
      <c r="C2881" t="s">
        <v>1734</v>
      </c>
      <c r="D2881" t="s">
        <v>6936</v>
      </c>
      <c r="E2881" t="s">
        <v>1715</v>
      </c>
      <c r="H2881" t="str">
        <f>INDEX('Vensim Variables'!$B:$B,MATCH(EPS!$B2881,'Vensim Variables'!$A:$A,0))</f>
        <v>g pollutant</v>
      </c>
      <c r="I2881" t="str">
        <f t="shared" si="88"/>
        <v>F gases</v>
      </c>
      <c r="J2881">
        <f>INDEX(NoSettings!$C:$C,MATCH(EPS!$A2881,NoSettings!$A:$A,0))</f>
        <v>0</v>
      </c>
      <c r="K2881">
        <f>INDEX(GWP!$C$2:$C$13,MATCH(EPS!I2881,GWP!$B$2:$B$13,0))</f>
        <v>1</v>
      </c>
      <c r="L2881" s="5">
        <f t="shared" si="89"/>
        <v>0</v>
      </c>
    </row>
    <row r="2882" spans="1:12" hidden="1" x14ac:dyDescent="0.35">
      <c r="A2882" t="s">
        <v>4512</v>
      </c>
      <c r="B2882" t="s">
        <v>5</v>
      </c>
      <c r="C2882" t="s">
        <v>1735</v>
      </c>
      <c r="D2882" t="s">
        <v>6912</v>
      </c>
      <c r="E2882" t="s">
        <v>1702</v>
      </c>
      <c r="H2882" t="str">
        <f>INDEX('Vensim Variables'!$B:$B,MATCH(EPS!$B2882,'Vensim Variables'!$A:$A,0))</f>
        <v>g pollutant</v>
      </c>
      <c r="I2882" t="str">
        <f t="shared" si="88"/>
        <v>CO2</v>
      </c>
      <c r="J2882">
        <f>INDEX(NoSettings!$C:$C,MATCH(EPS!$A2882,NoSettings!$A:$A,0))</f>
        <v>0</v>
      </c>
      <c r="K2882">
        <f>INDEX(GWP!$C$2:$C$13,MATCH(EPS!I2882,GWP!$B$2:$B$13,0))</f>
        <v>1</v>
      </c>
      <c r="L2882" s="5">
        <f t="shared" si="89"/>
        <v>0</v>
      </c>
    </row>
    <row r="2883" spans="1:12" hidden="1" x14ac:dyDescent="0.35">
      <c r="A2883" t="s">
        <v>4513</v>
      </c>
      <c r="B2883" t="s">
        <v>5</v>
      </c>
      <c r="C2883" t="s">
        <v>1735</v>
      </c>
      <c r="D2883" t="s">
        <v>6912</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0</v>
      </c>
      <c r="K2883">
        <f>INDEX(GWP!$C$2:$C$13,MATCH(EPS!I2883,GWP!$B$2:$B$13,0))</f>
        <v>0</v>
      </c>
      <c r="L2883" s="5">
        <f t="shared" ref="L2883:L2946" si="91">IF(H2883="g pollutant",K2883*J2883/10^12,IF(H2883="MMTCO2e",J2883,IF(H2883="MWh",J2883,0)))</f>
        <v>0</v>
      </c>
    </row>
    <row r="2884" spans="1:12" hidden="1" x14ac:dyDescent="0.35">
      <c r="A2884" t="s">
        <v>4514</v>
      </c>
      <c r="B2884" t="s">
        <v>5</v>
      </c>
      <c r="C2884" t="s">
        <v>1735</v>
      </c>
      <c r="D2884" t="s">
        <v>6912</v>
      </c>
      <c r="E2884" t="s">
        <v>1706</v>
      </c>
      <c r="H2884" t="str">
        <f>INDEX('Vensim Variables'!$B:$B,MATCH(EPS!$B2884,'Vensim Variables'!$A:$A,0))</f>
        <v>g pollutant</v>
      </c>
      <c r="I2884" t="str">
        <f t="shared" si="90"/>
        <v>CO</v>
      </c>
      <c r="J2884">
        <f>INDEX(NoSettings!$C:$C,MATCH(EPS!$A2884,NoSettings!$A:$A,0))</f>
        <v>0</v>
      </c>
      <c r="K2884">
        <f>INDEX(GWP!$C$2:$C$13,MATCH(EPS!I2884,GWP!$B$2:$B$13,0))</f>
        <v>0</v>
      </c>
      <c r="L2884" s="5">
        <f t="shared" si="91"/>
        <v>0</v>
      </c>
    </row>
    <row r="2885" spans="1:12" hidden="1" x14ac:dyDescent="0.35">
      <c r="A2885" t="s">
        <v>4515</v>
      </c>
      <c r="B2885" t="s">
        <v>5</v>
      </c>
      <c r="C2885" t="s">
        <v>1735</v>
      </c>
      <c r="D2885" t="s">
        <v>6912</v>
      </c>
      <c r="E2885" t="s">
        <v>1707</v>
      </c>
      <c r="H2885" t="str">
        <f>INDEX('Vensim Variables'!$B:$B,MATCH(EPS!$B2885,'Vensim Variables'!$A:$A,0))</f>
        <v>g pollutant</v>
      </c>
      <c r="I2885" t="str">
        <f t="shared" si="90"/>
        <v>NOx</v>
      </c>
      <c r="J2885">
        <f>INDEX(NoSettings!$C:$C,MATCH(EPS!$A2885,NoSettings!$A:$A,0))</f>
        <v>0</v>
      </c>
      <c r="K2885">
        <f>INDEX(GWP!$C$2:$C$13,MATCH(EPS!I2885,GWP!$B$2:$B$13,0))</f>
        <v>0</v>
      </c>
      <c r="L2885" s="5">
        <f t="shared" si="91"/>
        <v>0</v>
      </c>
    </row>
    <row r="2886" spans="1:12" hidden="1" x14ac:dyDescent="0.35">
      <c r="A2886" t="s">
        <v>4516</v>
      </c>
      <c r="B2886" t="s">
        <v>5</v>
      </c>
      <c r="C2886" t="s">
        <v>1735</v>
      </c>
      <c r="D2886" t="s">
        <v>6912</v>
      </c>
      <c r="E2886" t="s">
        <v>1708</v>
      </c>
      <c r="H2886" t="str">
        <f>INDEX('Vensim Variables'!$B:$B,MATCH(EPS!$B2886,'Vensim Variables'!$A:$A,0))</f>
        <v>g pollutant</v>
      </c>
      <c r="I2886" t="str">
        <f t="shared" si="90"/>
        <v>PM10</v>
      </c>
      <c r="J2886">
        <f>INDEX(NoSettings!$C:$C,MATCH(EPS!$A2886,NoSettings!$A:$A,0))</f>
        <v>0</v>
      </c>
      <c r="K2886">
        <f>INDEX(GWP!$C$2:$C$13,MATCH(EPS!I2886,GWP!$B$2:$B$13,0))</f>
        <v>0</v>
      </c>
      <c r="L2886" s="5">
        <f t="shared" si="91"/>
        <v>0</v>
      </c>
    </row>
    <row r="2887" spans="1:12" hidden="1" x14ac:dyDescent="0.35">
      <c r="A2887" t="s">
        <v>4517</v>
      </c>
      <c r="B2887" t="s">
        <v>5</v>
      </c>
      <c r="C2887" t="s">
        <v>1735</v>
      </c>
      <c r="D2887" t="s">
        <v>6912</v>
      </c>
      <c r="E2887" t="s">
        <v>1709</v>
      </c>
      <c r="H2887" t="str">
        <f>INDEX('Vensim Variables'!$B:$B,MATCH(EPS!$B2887,'Vensim Variables'!$A:$A,0))</f>
        <v>g pollutant</v>
      </c>
      <c r="I2887" t="str">
        <f t="shared" si="90"/>
        <v>PM25</v>
      </c>
      <c r="J2887">
        <f>INDEX(NoSettings!$C:$C,MATCH(EPS!$A2887,NoSettings!$A:$A,0))</f>
        <v>0</v>
      </c>
      <c r="K2887">
        <f>INDEX(GWP!$C$2:$C$13,MATCH(EPS!I2887,GWP!$B$2:$B$13,0))</f>
        <v>0</v>
      </c>
      <c r="L2887" s="5">
        <f t="shared" si="91"/>
        <v>0</v>
      </c>
    </row>
    <row r="2888" spans="1:12" hidden="1" x14ac:dyDescent="0.35">
      <c r="A2888" t="s">
        <v>4518</v>
      </c>
      <c r="B2888" t="s">
        <v>5</v>
      </c>
      <c r="C2888" t="s">
        <v>1735</v>
      </c>
      <c r="D2888" t="s">
        <v>6912</v>
      </c>
      <c r="E2888" t="s">
        <v>1710</v>
      </c>
      <c r="H2888" t="str">
        <f>INDEX('Vensim Variables'!$B:$B,MATCH(EPS!$B2888,'Vensim Variables'!$A:$A,0))</f>
        <v>g pollutant</v>
      </c>
      <c r="I2888" t="str">
        <f t="shared" si="90"/>
        <v>SOx</v>
      </c>
      <c r="J2888">
        <f>INDEX(NoSettings!$C:$C,MATCH(EPS!$A2888,NoSettings!$A:$A,0))</f>
        <v>0</v>
      </c>
      <c r="K2888">
        <f>INDEX(GWP!$C$2:$C$13,MATCH(EPS!I2888,GWP!$B$2:$B$13,0))</f>
        <v>0</v>
      </c>
      <c r="L2888" s="5">
        <f t="shared" si="91"/>
        <v>0</v>
      </c>
    </row>
    <row r="2889" spans="1:12" hidden="1" x14ac:dyDescent="0.35">
      <c r="A2889" t="s">
        <v>4519</v>
      </c>
      <c r="B2889" t="s">
        <v>5</v>
      </c>
      <c r="C2889" t="s">
        <v>1735</v>
      </c>
      <c r="D2889" t="s">
        <v>6912</v>
      </c>
      <c r="E2889" t="s">
        <v>1711</v>
      </c>
      <c r="H2889" t="str">
        <f>INDEX('Vensim Variables'!$B:$B,MATCH(EPS!$B2889,'Vensim Variables'!$A:$A,0))</f>
        <v>g pollutant</v>
      </c>
      <c r="I2889" t="str">
        <f t="shared" si="90"/>
        <v>BC</v>
      </c>
      <c r="J2889">
        <f>INDEX(NoSettings!$C:$C,MATCH(EPS!$A2889,NoSettings!$A:$A,0))</f>
        <v>0</v>
      </c>
      <c r="K2889">
        <f>INDEX(GWP!$C$2:$C$13,MATCH(EPS!I2889,GWP!$B$2:$B$13,0))</f>
        <v>0</v>
      </c>
      <c r="L2889" s="5">
        <f t="shared" si="91"/>
        <v>0</v>
      </c>
    </row>
    <row r="2890" spans="1:12" hidden="1" x14ac:dyDescent="0.35">
      <c r="A2890" t="s">
        <v>4520</v>
      </c>
      <c r="B2890" t="s">
        <v>5</v>
      </c>
      <c r="C2890" t="s">
        <v>1735</v>
      </c>
      <c r="D2890" t="s">
        <v>6912</v>
      </c>
      <c r="E2890" t="s">
        <v>1712</v>
      </c>
      <c r="H2890" t="str">
        <f>INDEX('Vensim Variables'!$B:$B,MATCH(EPS!$B2890,'Vensim Variables'!$A:$A,0))</f>
        <v>g pollutant</v>
      </c>
      <c r="I2890" t="str">
        <f t="shared" si="90"/>
        <v>OC</v>
      </c>
      <c r="J2890">
        <f>INDEX(NoSettings!$C:$C,MATCH(EPS!$A2890,NoSettings!$A:$A,0))</f>
        <v>0</v>
      </c>
      <c r="K2890">
        <f>INDEX(GWP!$C$2:$C$13,MATCH(EPS!I2890,GWP!$B$2:$B$13,0))</f>
        <v>0</v>
      </c>
      <c r="L2890" s="5">
        <f t="shared" si="91"/>
        <v>0</v>
      </c>
    </row>
    <row r="2891" spans="1:12" hidden="1" x14ac:dyDescent="0.35">
      <c r="A2891" t="s">
        <v>4521</v>
      </c>
      <c r="B2891" t="s">
        <v>5</v>
      </c>
      <c r="C2891" t="s">
        <v>1735</v>
      </c>
      <c r="D2891" t="s">
        <v>6912</v>
      </c>
      <c r="E2891" t="s">
        <v>1713</v>
      </c>
      <c r="H2891" t="str">
        <f>INDEX('Vensim Variables'!$B:$B,MATCH(EPS!$B2891,'Vensim Variables'!$A:$A,0))</f>
        <v>g pollutant</v>
      </c>
      <c r="I2891" t="str">
        <f t="shared" si="90"/>
        <v>CH4</v>
      </c>
      <c r="J2891">
        <f>INDEX(NoSettings!$C:$C,MATCH(EPS!$A2891,NoSettings!$A:$A,0))</f>
        <v>0</v>
      </c>
      <c r="K2891">
        <f>INDEX(GWP!$C$2:$C$13,MATCH(EPS!I2891,GWP!$B$2:$B$13,0))</f>
        <v>25</v>
      </c>
      <c r="L2891" s="5">
        <f t="shared" si="91"/>
        <v>0</v>
      </c>
    </row>
    <row r="2892" spans="1:12" hidden="1" x14ac:dyDescent="0.35">
      <c r="A2892" t="s">
        <v>4522</v>
      </c>
      <c r="B2892" t="s">
        <v>5</v>
      </c>
      <c r="C2892" t="s">
        <v>1735</v>
      </c>
      <c r="D2892" t="s">
        <v>6912</v>
      </c>
      <c r="E2892" t="s">
        <v>1714</v>
      </c>
      <c r="H2892" t="str">
        <f>INDEX('Vensim Variables'!$B:$B,MATCH(EPS!$B2892,'Vensim Variables'!$A:$A,0))</f>
        <v>g pollutant</v>
      </c>
      <c r="I2892" t="str">
        <f t="shared" si="90"/>
        <v>N2O</v>
      </c>
      <c r="J2892">
        <f>INDEX(NoSettings!$C:$C,MATCH(EPS!$A2892,NoSettings!$A:$A,0))</f>
        <v>0</v>
      </c>
      <c r="K2892">
        <f>INDEX(GWP!$C$2:$C$13,MATCH(EPS!I2892,GWP!$B$2:$B$13,0))</f>
        <v>298</v>
      </c>
      <c r="L2892" s="5">
        <f t="shared" si="91"/>
        <v>0</v>
      </c>
    </row>
    <row r="2893" spans="1:12" hidden="1" x14ac:dyDescent="0.35">
      <c r="A2893" t="s">
        <v>4523</v>
      </c>
      <c r="B2893" t="s">
        <v>5</v>
      </c>
      <c r="C2893" t="s">
        <v>1735</v>
      </c>
      <c r="D2893" t="s">
        <v>6912</v>
      </c>
      <c r="E2893" t="s">
        <v>1715</v>
      </c>
      <c r="H2893" t="str">
        <f>INDEX('Vensim Variables'!$B:$B,MATCH(EPS!$B2893,'Vensim Variables'!$A:$A,0))</f>
        <v>g pollutant</v>
      </c>
      <c r="I2893" t="str">
        <f t="shared" si="90"/>
        <v>F gases</v>
      </c>
      <c r="J2893">
        <f>INDEX(NoSettings!$C:$C,MATCH(EPS!$A2893,NoSettings!$A:$A,0))</f>
        <v>0</v>
      </c>
      <c r="K2893">
        <f>INDEX(GWP!$C$2:$C$13,MATCH(EPS!I2893,GWP!$B$2:$B$13,0))</f>
        <v>1</v>
      </c>
      <c r="L2893" s="5">
        <f t="shared" si="91"/>
        <v>0</v>
      </c>
    </row>
    <row r="2894" spans="1:12" hidden="1" x14ac:dyDescent="0.35">
      <c r="A2894" t="s">
        <v>4524</v>
      </c>
      <c r="B2894" t="s">
        <v>5</v>
      </c>
      <c r="C2894" t="s">
        <v>1735</v>
      </c>
      <c r="D2894" t="s">
        <v>6913</v>
      </c>
      <c r="E2894" t="s">
        <v>1702</v>
      </c>
      <c r="H2894" t="str">
        <f>INDEX('Vensim Variables'!$B:$B,MATCH(EPS!$B2894,'Vensim Variables'!$A:$A,0))</f>
        <v>g pollutant</v>
      </c>
      <c r="I2894" t="str">
        <f t="shared" si="90"/>
        <v>CO2</v>
      </c>
      <c r="J2894">
        <f>INDEX(NoSettings!$C:$C,MATCH(EPS!$A2894,NoSettings!$A:$A,0))</f>
        <v>0</v>
      </c>
      <c r="K2894">
        <f>INDEX(GWP!$C$2:$C$13,MATCH(EPS!I2894,GWP!$B$2:$B$13,0))</f>
        <v>1</v>
      </c>
      <c r="L2894" s="5">
        <f t="shared" si="91"/>
        <v>0</v>
      </c>
    </row>
    <row r="2895" spans="1:12" hidden="1" x14ac:dyDescent="0.35">
      <c r="A2895" t="s">
        <v>4525</v>
      </c>
      <c r="B2895" t="s">
        <v>5</v>
      </c>
      <c r="C2895" t="s">
        <v>1735</v>
      </c>
      <c r="D2895" t="s">
        <v>6913</v>
      </c>
      <c r="E2895" t="s">
        <v>1705</v>
      </c>
      <c r="H2895" t="str">
        <f>INDEX('Vensim Variables'!$B:$B,MATCH(EPS!$B2895,'Vensim Variables'!$A:$A,0))</f>
        <v>g pollutant</v>
      </c>
      <c r="I2895" t="str">
        <f t="shared" si="90"/>
        <v>VOC</v>
      </c>
      <c r="J2895">
        <f>INDEX(NoSettings!$C:$C,MATCH(EPS!$A2895,NoSettings!$A:$A,0))</f>
        <v>0</v>
      </c>
      <c r="K2895">
        <f>INDEX(GWP!$C$2:$C$13,MATCH(EPS!I2895,GWP!$B$2:$B$13,0))</f>
        <v>0</v>
      </c>
      <c r="L2895" s="5">
        <f t="shared" si="91"/>
        <v>0</v>
      </c>
    </row>
    <row r="2896" spans="1:12" hidden="1" x14ac:dyDescent="0.35">
      <c r="A2896" t="s">
        <v>4526</v>
      </c>
      <c r="B2896" t="s">
        <v>5</v>
      </c>
      <c r="C2896" t="s">
        <v>1735</v>
      </c>
      <c r="D2896" t="s">
        <v>6913</v>
      </c>
      <c r="E2896" t="s">
        <v>1706</v>
      </c>
      <c r="H2896" t="str">
        <f>INDEX('Vensim Variables'!$B:$B,MATCH(EPS!$B2896,'Vensim Variables'!$A:$A,0))</f>
        <v>g pollutant</v>
      </c>
      <c r="I2896" t="str">
        <f t="shared" si="90"/>
        <v>CO</v>
      </c>
      <c r="J2896">
        <f>INDEX(NoSettings!$C:$C,MATCH(EPS!$A2896,NoSettings!$A:$A,0))</f>
        <v>0</v>
      </c>
      <c r="K2896">
        <f>INDEX(GWP!$C$2:$C$13,MATCH(EPS!I2896,GWP!$B$2:$B$13,0))</f>
        <v>0</v>
      </c>
      <c r="L2896" s="5">
        <f t="shared" si="91"/>
        <v>0</v>
      </c>
    </row>
    <row r="2897" spans="1:12" hidden="1" x14ac:dyDescent="0.35">
      <c r="A2897" t="s">
        <v>4527</v>
      </c>
      <c r="B2897" t="s">
        <v>5</v>
      </c>
      <c r="C2897" t="s">
        <v>1735</v>
      </c>
      <c r="D2897" t="s">
        <v>6913</v>
      </c>
      <c r="E2897" t="s">
        <v>1707</v>
      </c>
      <c r="H2897" t="str">
        <f>INDEX('Vensim Variables'!$B:$B,MATCH(EPS!$B2897,'Vensim Variables'!$A:$A,0))</f>
        <v>g pollutant</v>
      </c>
      <c r="I2897" t="str">
        <f t="shared" si="90"/>
        <v>NOx</v>
      </c>
      <c r="J2897">
        <f>INDEX(NoSettings!$C:$C,MATCH(EPS!$A2897,NoSettings!$A:$A,0))</f>
        <v>0</v>
      </c>
      <c r="K2897">
        <f>INDEX(GWP!$C$2:$C$13,MATCH(EPS!I2897,GWP!$B$2:$B$13,0))</f>
        <v>0</v>
      </c>
      <c r="L2897" s="5">
        <f t="shared" si="91"/>
        <v>0</v>
      </c>
    </row>
    <row r="2898" spans="1:12" hidden="1" x14ac:dyDescent="0.35">
      <c r="A2898" t="s">
        <v>4528</v>
      </c>
      <c r="B2898" t="s">
        <v>5</v>
      </c>
      <c r="C2898" t="s">
        <v>1735</v>
      </c>
      <c r="D2898" t="s">
        <v>6913</v>
      </c>
      <c r="E2898" t="s">
        <v>1708</v>
      </c>
      <c r="H2898" t="str">
        <f>INDEX('Vensim Variables'!$B:$B,MATCH(EPS!$B2898,'Vensim Variables'!$A:$A,0))</f>
        <v>g pollutant</v>
      </c>
      <c r="I2898" t="str">
        <f t="shared" si="90"/>
        <v>PM10</v>
      </c>
      <c r="J2898">
        <f>INDEX(NoSettings!$C:$C,MATCH(EPS!$A2898,NoSettings!$A:$A,0))</f>
        <v>0</v>
      </c>
      <c r="K2898">
        <f>INDEX(GWP!$C$2:$C$13,MATCH(EPS!I2898,GWP!$B$2:$B$13,0))</f>
        <v>0</v>
      </c>
      <c r="L2898" s="5">
        <f t="shared" si="91"/>
        <v>0</v>
      </c>
    </row>
    <row r="2899" spans="1:12" hidden="1" x14ac:dyDescent="0.35">
      <c r="A2899" t="s">
        <v>4529</v>
      </c>
      <c r="B2899" t="s">
        <v>5</v>
      </c>
      <c r="C2899" t="s">
        <v>1735</v>
      </c>
      <c r="D2899" t="s">
        <v>6913</v>
      </c>
      <c r="E2899" t="s">
        <v>1709</v>
      </c>
      <c r="H2899" t="str">
        <f>INDEX('Vensim Variables'!$B:$B,MATCH(EPS!$B2899,'Vensim Variables'!$A:$A,0))</f>
        <v>g pollutant</v>
      </c>
      <c r="I2899" t="str">
        <f t="shared" si="90"/>
        <v>PM25</v>
      </c>
      <c r="J2899">
        <f>INDEX(NoSettings!$C:$C,MATCH(EPS!$A2899,NoSettings!$A:$A,0))</f>
        <v>0</v>
      </c>
      <c r="K2899">
        <f>INDEX(GWP!$C$2:$C$13,MATCH(EPS!I2899,GWP!$B$2:$B$13,0))</f>
        <v>0</v>
      </c>
      <c r="L2899" s="5">
        <f t="shared" si="91"/>
        <v>0</v>
      </c>
    </row>
    <row r="2900" spans="1:12" hidden="1" x14ac:dyDescent="0.35">
      <c r="A2900" t="s">
        <v>4530</v>
      </c>
      <c r="B2900" t="s">
        <v>5</v>
      </c>
      <c r="C2900" t="s">
        <v>1735</v>
      </c>
      <c r="D2900" t="s">
        <v>6913</v>
      </c>
      <c r="E2900" t="s">
        <v>1710</v>
      </c>
      <c r="H2900" t="str">
        <f>INDEX('Vensim Variables'!$B:$B,MATCH(EPS!$B2900,'Vensim Variables'!$A:$A,0))</f>
        <v>g pollutant</v>
      </c>
      <c r="I2900" t="str">
        <f t="shared" si="90"/>
        <v>SOx</v>
      </c>
      <c r="J2900">
        <f>INDEX(NoSettings!$C:$C,MATCH(EPS!$A2900,NoSettings!$A:$A,0))</f>
        <v>0</v>
      </c>
      <c r="K2900">
        <f>INDEX(GWP!$C$2:$C$13,MATCH(EPS!I2900,GWP!$B$2:$B$13,0))</f>
        <v>0</v>
      </c>
      <c r="L2900" s="5">
        <f t="shared" si="91"/>
        <v>0</v>
      </c>
    </row>
    <row r="2901" spans="1:12" hidden="1" x14ac:dyDescent="0.35">
      <c r="A2901" t="s">
        <v>4531</v>
      </c>
      <c r="B2901" t="s">
        <v>5</v>
      </c>
      <c r="C2901" t="s">
        <v>1735</v>
      </c>
      <c r="D2901" t="s">
        <v>6913</v>
      </c>
      <c r="E2901" t="s">
        <v>1711</v>
      </c>
      <c r="H2901" t="str">
        <f>INDEX('Vensim Variables'!$B:$B,MATCH(EPS!$B2901,'Vensim Variables'!$A:$A,0))</f>
        <v>g pollutant</v>
      </c>
      <c r="I2901" t="str">
        <f t="shared" si="90"/>
        <v>BC</v>
      </c>
      <c r="J2901">
        <f>INDEX(NoSettings!$C:$C,MATCH(EPS!$A2901,NoSettings!$A:$A,0))</f>
        <v>0</v>
      </c>
      <c r="K2901">
        <f>INDEX(GWP!$C$2:$C$13,MATCH(EPS!I2901,GWP!$B$2:$B$13,0))</f>
        <v>0</v>
      </c>
      <c r="L2901" s="5">
        <f t="shared" si="91"/>
        <v>0</v>
      </c>
    </row>
    <row r="2902" spans="1:12" hidden="1" x14ac:dyDescent="0.35">
      <c r="A2902" t="s">
        <v>4532</v>
      </c>
      <c r="B2902" t="s">
        <v>5</v>
      </c>
      <c r="C2902" t="s">
        <v>1735</v>
      </c>
      <c r="D2902" t="s">
        <v>6913</v>
      </c>
      <c r="E2902" t="s">
        <v>1712</v>
      </c>
      <c r="H2902" t="str">
        <f>INDEX('Vensim Variables'!$B:$B,MATCH(EPS!$B2902,'Vensim Variables'!$A:$A,0))</f>
        <v>g pollutant</v>
      </c>
      <c r="I2902" t="str">
        <f t="shared" si="90"/>
        <v>OC</v>
      </c>
      <c r="J2902">
        <f>INDEX(NoSettings!$C:$C,MATCH(EPS!$A2902,NoSettings!$A:$A,0))</f>
        <v>0</v>
      </c>
      <c r="K2902">
        <f>INDEX(GWP!$C$2:$C$13,MATCH(EPS!I2902,GWP!$B$2:$B$13,0))</f>
        <v>0</v>
      </c>
      <c r="L2902" s="5">
        <f t="shared" si="91"/>
        <v>0</v>
      </c>
    </row>
    <row r="2903" spans="1:12" hidden="1" x14ac:dyDescent="0.35">
      <c r="A2903" t="s">
        <v>4533</v>
      </c>
      <c r="B2903" t="s">
        <v>5</v>
      </c>
      <c r="C2903" t="s">
        <v>1735</v>
      </c>
      <c r="D2903" t="s">
        <v>6913</v>
      </c>
      <c r="E2903" t="s">
        <v>1713</v>
      </c>
      <c r="H2903" t="str">
        <f>INDEX('Vensim Variables'!$B:$B,MATCH(EPS!$B2903,'Vensim Variables'!$A:$A,0))</f>
        <v>g pollutant</v>
      </c>
      <c r="I2903" t="str">
        <f t="shared" si="90"/>
        <v>CH4</v>
      </c>
      <c r="J2903">
        <f>INDEX(NoSettings!$C:$C,MATCH(EPS!$A2903,NoSettings!$A:$A,0))</f>
        <v>0</v>
      </c>
      <c r="K2903">
        <f>INDEX(GWP!$C$2:$C$13,MATCH(EPS!I2903,GWP!$B$2:$B$13,0))</f>
        <v>25</v>
      </c>
      <c r="L2903" s="5">
        <f t="shared" si="91"/>
        <v>0</v>
      </c>
    </row>
    <row r="2904" spans="1:12" hidden="1" x14ac:dyDescent="0.35">
      <c r="A2904" t="s">
        <v>4534</v>
      </c>
      <c r="B2904" t="s">
        <v>5</v>
      </c>
      <c r="C2904" t="s">
        <v>1735</v>
      </c>
      <c r="D2904" t="s">
        <v>6913</v>
      </c>
      <c r="E2904" t="s">
        <v>1714</v>
      </c>
      <c r="H2904" t="str">
        <f>INDEX('Vensim Variables'!$B:$B,MATCH(EPS!$B2904,'Vensim Variables'!$A:$A,0))</f>
        <v>g pollutant</v>
      </c>
      <c r="I2904" t="str">
        <f t="shared" si="90"/>
        <v>N2O</v>
      </c>
      <c r="J2904">
        <f>INDEX(NoSettings!$C:$C,MATCH(EPS!$A2904,NoSettings!$A:$A,0))</f>
        <v>0</v>
      </c>
      <c r="K2904">
        <f>INDEX(GWP!$C$2:$C$13,MATCH(EPS!I2904,GWP!$B$2:$B$13,0))</f>
        <v>298</v>
      </c>
      <c r="L2904" s="5">
        <f t="shared" si="91"/>
        <v>0</v>
      </c>
    </row>
    <row r="2905" spans="1:12" hidden="1" x14ac:dyDescent="0.35">
      <c r="A2905" t="s">
        <v>4535</v>
      </c>
      <c r="B2905" t="s">
        <v>5</v>
      </c>
      <c r="C2905" t="s">
        <v>1735</v>
      </c>
      <c r="D2905" t="s">
        <v>6913</v>
      </c>
      <c r="E2905" t="s">
        <v>1715</v>
      </c>
      <c r="H2905" t="str">
        <f>INDEX('Vensim Variables'!$B:$B,MATCH(EPS!$B2905,'Vensim Variables'!$A:$A,0))</f>
        <v>g pollutant</v>
      </c>
      <c r="I2905" t="str">
        <f t="shared" si="90"/>
        <v>F gases</v>
      </c>
      <c r="J2905">
        <f>INDEX(NoSettings!$C:$C,MATCH(EPS!$A2905,NoSettings!$A:$A,0))</f>
        <v>0</v>
      </c>
      <c r="K2905">
        <f>INDEX(GWP!$C$2:$C$13,MATCH(EPS!I2905,GWP!$B$2:$B$13,0))</f>
        <v>1</v>
      </c>
      <c r="L2905" s="5">
        <f t="shared" si="91"/>
        <v>0</v>
      </c>
    </row>
    <row r="2906" spans="1:12" hidden="1" x14ac:dyDescent="0.35">
      <c r="A2906" t="s">
        <v>4536</v>
      </c>
      <c r="B2906" t="s">
        <v>5</v>
      </c>
      <c r="C2906" t="s">
        <v>1735</v>
      </c>
      <c r="D2906" t="s">
        <v>6914</v>
      </c>
      <c r="E2906" t="s">
        <v>1702</v>
      </c>
      <c r="H2906" t="str">
        <f>INDEX('Vensim Variables'!$B:$B,MATCH(EPS!$B2906,'Vensim Variables'!$A:$A,0))</f>
        <v>g pollutant</v>
      </c>
      <c r="I2906" t="str">
        <f t="shared" si="90"/>
        <v>CO2</v>
      </c>
      <c r="J2906">
        <f>INDEX(NoSettings!$C:$C,MATCH(EPS!$A2906,NoSettings!$A:$A,0))</f>
        <v>0</v>
      </c>
      <c r="K2906">
        <f>INDEX(GWP!$C$2:$C$13,MATCH(EPS!I2906,GWP!$B$2:$B$13,0))</f>
        <v>1</v>
      </c>
      <c r="L2906" s="5">
        <f t="shared" si="91"/>
        <v>0</v>
      </c>
    </row>
    <row r="2907" spans="1:12" hidden="1" x14ac:dyDescent="0.35">
      <c r="A2907" t="s">
        <v>4537</v>
      </c>
      <c r="B2907" t="s">
        <v>5</v>
      </c>
      <c r="C2907" t="s">
        <v>1735</v>
      </c>
      <c r="D2907" t="s">
        <v>6914</v>
      </c>
      <c r="E2907" t="s">
        <v>1705</v>
      </c>
      <c r="H2907" t="str">
        <f>INDEX('Vensim Variables'!$B:$B,MATCH(EPS!$B2907,'Vensim Variables'!$A:$A,0))</f>
        <v>g pollutant</v>
      </c>
      <c r="I2907" t="str">
        <f t="shared" si="90"/>
        <v>VOC</v>
      </c>
      <c r="J2907">
        <f>INDEX(NoSettings!$C:$C,MATCH(EPS!$A2907,NoSettings!$A:$A,0))</f>
        <v>0</v>
      </c>
      <c r="K2907">
        <f>INDEX(GWP!$C$2:$C$13,MATCH(EPS!I2907,GWP!$B$2:$B$13,0))</f>
        <v>0</v>
      </c>
      <c r="L2907" s="5">
        <f t="shared" si="91"/>
        <v>0</v>
      </c>
    </row>
    <row r="2908" spans="1:12" hidden="1" x14ac:dyDescent="0.35">
      <c r="A2908" t="s">
        <v>4538</v>
      </c>
      <c r="B2908" t="s">
        <v>5</v>
      </c>
      <c r="C2908" t="s">
        <v>1735</v>
      </c>
      <c r="D2908" t="s">
        <v>6914</v>
      </c>
      <c r="E2908" t="s">
        <v>1706</v>
      </c>
      <c r="H2908" t="str">
        <f>INDEX('Vensim Variables'!$B:$B,MATCH(EPS!$B2908,'Vensim Variables'!$A:$A,0))</f>
        <v>g pollutant</v>
      </c>
      <c r="I2908" t="str">
        <f t="shared" si="90"/>
        <v>CO</v>
      </c>
      <c r="J2908">
        <f>INDEX(NoSettings!$C:$C,MATCH(EPS!$A2908,NoSettings!$A:$A,0))</f>
        <v>0</v>
      </c>
      <c r="K2908">
        <f>INDEX(GWP!$C$2:$C$13,MATCH(EPS!I2908,GWP!$B$2:$B$13,0))</f>
        <v>0</v>
      </c>
      <c r="L2908" s="5">
        <f t="shared" si="91"/>
        <v>0</v>
      </c>
    </row>
    <row r="2909" spans="1:12" hidden="1" x14ac:dyDescent="0.35">
      <c r="A2909" t="s">
        <v>4539</v>
      </c>
      <c r="B2909" t="s">
        <v>5</v>
      </c>
      <c r="C2909" t="s">
        <v>1735</v>
      </c>
      <c r="D2909" t="s">
        <v>6914</v>
      </c>
      <c r="E2909" t="s">
        <v>1707</v>
      </c>
      <c r="H2909" t="str">
        <f>INDEX('Vensim Variables'!$B:$B,MATCH(EPS!$B2909,'Vensim Variables'!$A:$A,0))</f>
        <v>g pollutant</v>
      </c>
      <c r="I2909" t="str">
        <f t="shared" si="90"/>
        <v>NOx</v>
      </c>
      <c r="J2909" s="8">
        <f>INDEX(NoSettings!$C:$C,MATCH(EPS!$A2909,NoSettings!$A:$A,0))</f>
        <v>0</v>
      </c>
      <c r="K2909">
        <f>INDEX(GWP!$C$2:$C$13,MATCH(EPS!I2909,GWP!$B$2:$B$13,0))</f>
        <v>0</v>
      </c>
      <c r="L2909" s="5">
        <f t="shared" si="91"/>
        <v>0</v>
      </c>
    </row>
    <row r="2910" spans="1:12" hidden="1" x14ac:dyDescent="0.35">
      <c r="A2910" t="s">
        <v>4540</v>
      </c>
      <c r="B2910" t="s">
        <v>5</v>
      </c>
      <c r="C2910" t="s">
        <v>1735</v>
      </c>
      <c r="D2910" t="s">
        <v>6914</v>
      </c>
      <c r="E2910" t="s">
        <v>1708</v>
      </c>
      <c r="H2910" t="str">
        <f>INDEX('Vensim Variables'!$B:$B,MATCH(EPS!$B2910,'Vensim Variables'!$A:$A,0))</f>
        <v>g pollutant</v>
      </c>
      <c r="I2910" t="str">
        <f t="shared" si="90"/>
        <v>PM10</v>
      </c>
      <c r="J2910">
        <f>INDEX(NoSettings!$C:$C,MATCH(EPS!$A2910,NoSettings!$A:$A,0))</f>
        <v>0</v>
      </c>
      <c r="K2910">
        <f>INDEX(GWP!$C$2:$C$13,MATCH(EPS!I2910,GWP!$B$2:$B$13,0))</f>
        <v>0</v>
      </c>
      <c r="L2910" s="5">
        <f t="shared" si="91"/>
        <v>0</v>
      </c>
    </row>
    <row r="2911" spans="1:12" hidden="1" x14ac:dyDescent="0.35">
      <c r="A2911" t="s">
        <v>4541</v>
      </c>
      <c r="B2911" t="s">
        <v>5</v>
      </c>
      <c r="C2911" t="s">
        <v>1735</v>
      </c>
      <c r="D2911" t="s">
        <v>6914</v>
      </c>
      <c r="E2911" t="s">
        <v>1709</v>
      </c>
      <c r="H2911" t="str">
        <f>INDEX('Vensim Variables'!$B:$B,MATCH(EPS!$B2911,'Vensim Variables'!$A:$A,0))</f>
        <v>g pollutant</v>
      </c>
      <c r="I2911" t="str">
        <f t="shared" si="90"/>
        <v>PM25</v>
      </c>
      <c r="J2911">
        <f>INDEX(NoSettings!$C:$C,MATCH(EPS!$A2911,NoSettings!$A:$A,0))</f>
        <v>0</v>
      </c>
      <c r="K2911">
        <f>INDEX(GWP!$C$2:$C$13,MATCH(EPS!I2911,GWP!$B$2:$B$13,0))</f>
        <v>0</v>
      </c>
      <c r="L2911" s="5">
        <f t="shared" si="91"/>
        <v>0</v>
      </c>
    </row>
    <row r="2912" spans="1:12" hidden="1" x14ac:dyDescent="0.35">
      <c r="A2912" t="s">
        <v>4542</v>
      </c>
      <c r="B2912" t="s">
        <v>5</v>
      </c>
      <c r="C2912" t="s">
        <v>1735</v>
      </c>
      <c r="D2912" t="s">
        <v>6914</v>
      </c>
      <c r="E2912" t="s">
        <v>1710</v>
      </c>
      <c r="H2912" t="str">
        <f>INDEX('Vensim Variables'!$B:$B,MATCH(EPS!$B2912,'Vensim Variables'!$A:$A,0))</f>
        <v>g pollutant</v>
      </c>
      <c r="I2912" t="str">
        <f t="shared" si="90"/>
        <v>SOx</v>
      </c>
      <c r="J2912">
        <f>INDEX(NoSettings!$C:$C,MATCH(EPS!$A2912,NoSettings!$A:$A,0))</f>
        <v>0</v>
      </c>
      <c r="K2912">
        <f>INDEX(GWP!$C$2:$C$13,MATCH(EPS!I2912,GWP!$B$2:$B$13,0))</f>
        <v>0</v>
      </c>
      <c r="L2912" s="5">
        <f t="shared" si="91"/>
        <v>0</v>
      </c>
    </row>
    <row r="2913" spans="1:12" hidden="1" x14ac:dyDescent="0.35">
      <c r="A2913" t="s">
        <v>4543</v>
      </c>
      <c r="B2913" t="s">
        <v>5</v>
      </c>
      <c r="C2913" t="s">
        <v>1735</v>
      </c>
      <c r="D2913" t="s">
        <v>6914</v>
      </c>
      <c r="E2913" t="s">
        <v>1711</v>
      </c>
      <c r="H2913" t="str">
        <f>INDEX('Vensim Variables'!$B:$B,MATCH(EPS!$B2913,'Vensim Variables'!$A:$A,0))</f>
        <v>g pollutant</v>
      </c>
      <c r="I2913" t="str">
        <f t="shared" si="90"/>
        <v>BC</v>
      </c>
      <c r="J2913">
        <f>INDEX(NoSettings!$C:$C,MATCH(EPS!$A2913,NoSettings!$A:$A,0))</f>
        <v>0</v>
      </c>
      <c r="K2913">
        <f>INDEX(GWP!$C$2:$C$13,MATCH(EPS!I2913,GWP!$B$2:$B$13,0))</f>
        <v>0</v>
      </c>
      <c r="L2913" s="5">
        <f t="shared" si="91"/>
        <v>0</v>
      </c>
    </row>
    <row r="2914" spans="1:12" hidden="1" x14ac:dyDescent="0.35">
      <c r="A2914" t="s">
        <v>4544</v>
      </c>
      <c r="B2914" t="s">
        <v>5</v>
      </c>
      <c r="C2914" t="s">
        <v>1735</v>
      </c>
      <c r="D2914" t="s">
        <v>6914</v>
      </c>
      <c r="E2914" t="s">
        <v>1712</v>
      </c>
      <c r="H2914" t="str">
        <f>INDEX('Vensim Variables'!$B:$B,MATCH(EPS!$B2914,'Vensim Variables'!$A:$A,0))</f>
        <v>g pollutant</v>
      </c>
      <c r="I2914" t="str">
        <f t="shared" si="90"/>
        <v>OC</v>
      </c>
      <c r="J2914">
        <f>INDEX(NoSettings!$C:$C,MATCH(EPS!$A2914,NoSettings!$A:$A,0))</f>
        <v>0</v>
      </c>
      <c r="K2914">
        <f>INDEX(GWP!$C$2:$C$13,MATCH(EPS!I2914,GWP!$B$2:$B$13,0))</f>
        <v>0</v>
      </c>
      <c r="L2914" s="5">
        <f t="shared" si="91"/>
        <v>0</v>
      </c>
    </row>
    <row r="2915" spans="1:12" hidden="1" x14ac:dyDescent="0.35">
      <c r="A2915" t="s">
        <v>4545</v>
      </c>
      <c r="B2915" t="s">
        <v>5</v>
      </c>
      <c r="C2915" t="s">
        <v>1735</v>
      </c>
      <c r="D2915" t="s">
        <v>6914</v>
      </c>
      <c r="E2915" t="s">
        <v>1713</v>
      </c>
      <c r="H2915" t="str">
        <f>INDEX('Vensim Variables'!$B:$B,MATCH(EPS!$B2915,'Vensim Variables'!$A:$A,0))</f>
        <v>g pollutant</v>
      </c>
      <c r="I2915" t="str">
        <f t="shared" si="90"/>
        <v>CH4</v>
      </c>
      <c r="J2915">
        <f>INDEX(NoSettings!$C:$C,MATCH(EPS!$A2915,NoSettings!$A:$A,0))</f>
        <v>0</v>
      </c>
      <c r="K2915">
        <f>INDEX(GWP!$C$2:$C$13,MATCH(EPS!I2915,GWP!$B$2:$B$13,0))</f>
        <v>25</v>
      </c>
      <c r="L2915" s="5">
        <f t="shared" si="91"/>
        <v>0</v>
      </c>
    </row>
    <row r="2916" spans="1:12" hidden="1" x14ac:dyDescent="0.35">
      <c r="A2916" t="s">
        <v>4546</v>
      </c>
      <c r="B2916" t="s">
        <v>5</v>
      </c>
      <c r="C2916" t="s">
        <v>1735</v>
      </c>
      <c r="D2916" t="s">
        <v>6914</v>
      </c>
      <c r="E2916" t="s">
        <v>1714</v>
      </c>
      <c r="H2916" t="str">
        <f>INDEX('Vensim Variables'!$B:$B,MATCH(EPS!$B2916,'Vensim Variables'!$A:$A,0))</f>
        <v>g pollutant</v>
      </c>
      <c r="I2916" t="str">
        <f t="shared" si="90"/>
        <v>N2O</v>
      </c>
      <c r="J2916">
        <f>INDEX(NoSettings!$C:$C,MATCH(EPS!$A2916,NoSettings!$A:$A,0))</f>
        <v>0</v>
      </c>
      <c r="K2916">
        <f>INDEX(GWP!$C$2:$C$13,MATCH(EPS!I2916,GWP!$B$2:$B$13,0))</f>
        <v>298</v>
      </c>
      <c r="L2916" s="5">
        <f t="shared" si="91"/>
        <v>0</v>
      </c>
    </row>
    <row r="2917" spans="1:12" hidden="1" x14ac:dyDescent="0.35">
      <c r="A2917" t="s">
        <v>4547</v>
      </c>
      <c r="B2917" t="s">
        <v>5</v>
      </c>
      <c r="C2917" t="s">
        <v>1735</v>
      </c>
      <c r="D2917" t="s">
        <v>6914</v>
      </c>
      <c r="E2917" t="s">
        <v>1715</v>
      </c>
      <c r="H2917" t="str">
        <f>INDEX('Vensim Variables'!$B:$B,MATCH(EPS!$B2917,'Vensim Variables'!$A:$A,0))</f>
        <v>g pollutant</v>
      </c>
      <c r="I2917" t="str">
        <f t="shared" si="90"/>
        <v>F gases</v>
      </c>
      <c r="J2917">
        <f>INDEX(NoSettings!$C:$C,MATCH(EPS!$A2917,NoSettings!$A:$A,0))</f>
        <v>0</v>
      </c>
      <c r="K2917">
        <f>INDEX(GWP!$C$2:$C$13,MATCH(EPS!I2917,GWP!$B$2:$B$13,0))</f>
        <v>1</v>
      </c>
      <c r="L2917" s="5">
        <f t="shared" si="91"/>
        <v>0</v>
      </c>
    </row>
    <row r="2918" spans="1:12" hidden="1" x14ac:dyDescent="0.35">
      <c r="A2918" t="s">
        <v>4548</v>
      </c>
      <c r="B2918" t="s">
        <v>5</v>
      </c>
      <c r="C2918" t="s">
        <v>1735</v>
      </c>
      <c r="D2918" t="s">
        <v>6915</v>
      </c>
      <c r="E2918" t="s">
        <v>1702</v>
      </c>
      <c r="H2918" t="str">
        <f>INDEX('Vensim Variables'!$B:$B,MATCH(EPS!$B2918,'Vensim Variables'!$A:$A,0))</f>
        <v>g pollutant</v>
      </c>
      <c r="I2918" t="str">
        <f t="shared" si="90"/>
        <v>CO2</v>
      </c>
      <c r="J2918">
        <f>INDEX(NoSettings!$C:$C,MATCH(EPS!$A2918,NoSettings!$A:$A,0))</f>
        <v>0</v>
      </c>
      <c r="K2918">
        <f>INDEX(GWP!$C$2:$C$13,MATCH(EPS!I2918,GWP!$B$2:$B$13,0))</f>
        <v>1</v>
      </c>
      <c r="L2918" s="5">
        <f t="shared" si="91"/>
        <v>0</v>
      </c>
    </row>
    <row r="2919" spans="1:12" hidden="1" x14ac:dyDescent="0.35">
      <c r="A2919" t="s">
        <v>4549</v>
      </c>
      <c r="B2919" t="s">
        <v>5</v>
      </c>
      <c r="C2919" t="s">
        <v>1735</v>
      </c>
      <c r="D2919" t="s">
        <v>6915</v>
      </c>
      <c r="E2919" t="s">
        <v>1705</v>
      </c>
      <c r="H2919" t="str">
        <f>INDEX('Vensim Variables'!$B:$B,MATCH(EPS!$B2919,'Vensim Variables'!$A:$A,0))</f>
        <v>g pollutant</v>
      </c>
      <c r="I2919" t="str">
        <f t="shared" si="90"/>
        <v>VOC</v>
      </c>
      <c r="J2919">
        <f>INDEX(NoSettings!$C:$C,MATCH(EPS!$A2919,NoSettings!$A:$A,0))</f>
        <v>0</v>
      </c>
      <c r="K2919">
        <f>INDEX(GWP!$C$2:$C$13,MATCH(EPS!I2919,GWP!$B$2:$B$13,0))</f>
        <v>0</v>
      </c>
      <c r="L2919" s="5">
        <f t="shared" si="91"/>
        <v>0</v>
      </c>
    </row>
    <row r="2920" spans="1:12" hidden="1" x14ac:dyDescent="0.35">
      <c r="A2920" t="s">
        <v>4550</v>
      </c>
      <c r="B2920" t="s">
        <v>5</v>
      </c>
      <c r="C2920" t="s">
        <v>1735</v>
      </c>
      <c r="D2920" t="s">
        <v>6915</v>
      </c>
      <c r="E2920" t="s">
        <v>1706</v>
      </c>
      <c r="H2920" t="str">
        <f>INDEX('Vensim Variables'!$B:$B,MATCH(EPS!$B2920,'Vensim Variables'!$A:$A,0))</f>
        <v>g pollutant</v>
      </c>
      <c r="I2920" t="str">
        <f t="shared" si="90"/>
        <v>CO</v>
      </c>
      <c r="J2920">
        <f>INDEX(NoSettings!$C:$C,MATCH(EPS!$A2920,NoSettings!$A:$A,0))</f>
        <v>0</v>
      </c>
      <c r="K2920">
        <f>INDEX(GWP!$C$2:$C$13,MATCH(EPS!I2920,GWP!$B$2:$B$13,0))</f>
        <v>0</v>
      </c>
      <c r="L2920" s="5">
        <f t="shared" si="91"/>
        <v>0</v>
      </c>
    </row>
    <row r="2921" spans="1:12" hidden="1" x14ac:dyDescent="0.35">
      <c r="A2921" t="s">
        <v>4551</v>
      </c>
      <c r="B2921" t="s">
        <v>5</v>
      </c>
      <c r="C2921" t="s">
        <v>1735</v>
      </c>
      <c r="D2921" t="s">
        <v>6915</v>
      </c>
      <c r="E2921" t="s">
        <v>1707</v>
      </c>
      <c r="H2921" t="str">
        <f>INDEX('Vensim Variables'!$B:$B,MATCH(EPS!$B2921,'Vensim Variables'!$A:$A,0))</f>
        <v>g pollutant</v>
      </c>
      <c r="I2921" t="str">
        <f t="shared" si="90"/>
        <v>NOx</v>
      </c>
      <c r="J2921">
        <f>INDEX(NoSettings!$C:$C,MATCH(EPS!$A2921,NoSettings!$A:$A,0))</f>
        <v>0</v>
      </c>
      <c r="K2921">
        <f>INDEX(GWP!$C$2:$C$13,MATCH(EPS!I2921,GWP!$B$2:$B$13,0))</f>
        <v>0</v>
      </c>
      <c r="L2921" s="5">
        <f t="shared" si="91"/>
        <v>0</v>
      </c>
    </row>
    <row r="2922" spans="1:12" hidden="1" x14ac:dyDescent="0.35">
      <c r="A2922" t="s">
        <v>4552</v>
      </c>
      <c r="B2922" t="s">
        <v>5</v>
      </c>
      <c r="C2922" t="s">
        <v>1735</v>
      </c>
      <c r="D2922" t="s">
        <v>6915</v>
      </c>
      <c r="E2922" t="s">
        <v>1708</v>
      </c>
      <c r="H2922" t="str">
        <f>INDEX('Vensim Variables'!$B:$B,MATCH(EPS!$B2922,'Vensim Variables'!$A:$A,0))</f>
        <v>g pollutant</v>
      </c>
      <c r="I2922" t="str">
        <f t="shared" si="90"/>
        <v>PM10</v>
      </c>
      <c r="J2922">
        <f>INDEX(NoSettings!$C:$C,MATCH(EPS!$A2922,NoSettings!$A:$A,0))</f>
        <v>0</v>
      </c>
      <c r="K2922">
        <f>INDEX(GWP!$C$2:$C$13,MATCH(EPS!I2922,GWP!$B$2:$B$13,0))</f>
        <v>0</v>
      </c>
      <c r="L2922" s="5">
        <f t="shared" si="91"/>
        <v>0</v>
      </c>
    </row>
    <row r="2923" spans="1:12" hidden="1" x14ac:dyDescent="0.35">
      <c r="A2923" t="s">
        <v>4553</v>
      </c>
      <c r="B2923" t="s">
        <v>5</v>
      </c>
      <c r="C2923" t="s">
        <v>1735</v>
      </c>
      <c r="D2923" t="s">
        <v>6915</v>
      </c>
      <c r="E2923" t="s">
        <v>1709</v>
      </c>
      <c r="H2923" t="str">
        <f>INDEX('Vensim Variables'!$B:$B,MATCH(EPS!$B2923,'Vensim Variables'!$A:$A,0))</f>
        <v>g pollutant</v>
      </c>
      <c r="I2923" t="str">
        <f t="shared" si="90"/>
        <v>PM25</v>
      </c>
      <c r="J2923">
        <f>INDEX(NoSettings!$C:$C,MATCH(EPS!$A2923,NoSettings!$A:$A,0))</f>
        <v>0</v>
      </c>
      <c r="K2923">
        <f>INDEX(GWP!$C$2:$C$13,MATCH(EPS!I2923,GWP!$B$2:$B$13,0))</f>
        <v>0</v>
      </c>
      <c r="L2923" s="5">
        <f t="shared" si="91"/>
        <v>0</v>
      </c>
    </row>
    <row r="2924" spans="1:12" hidden="1" x14ac:dyDescent="0.35">
      <c r="A2924" t="s">
        <v>4554</v>
      </c>
      <c r="B2924" t="s">
        <v>5</v>
      </c>
      <c r="C2924" t="s">
        <v>1735</v>
      </c>
      <c r="D2924" t="s">
        <v>6915</v>
      </c>
      <c r="E2924" t="s">
        <v>1710</v>
      </c>
      <c r="H2924" t="str">
        <f>INDEX('Vensim Variables'!$B:$B,MATCH(EPS!$B2924,'Vensim Variables'!$A:$A,0))</f>
        <v>g pollutant</v>
      </c>
      <c r="I2924" t="str">
        <f t="shared" si="90"/>
        <v>SOx</v>
      </c>
      <c r="J2924">
        <f>INDEX(NoSettings!$C:$C,MATCH(EPS!$A2924,NoSettings!$A:$A,0))</f>
        <v>0</v>
      </c>
      <c r="K2924">
        <f>INDEX(GWP!$C$2:$C$13,MATCH(EPS!I2924,GWP!$B$2:$B$13,0))</f>
        <v>0</v>
      </c>
      <c r="L2924" s="5">
        <f t="shared" si="91"/>
        <v>0</v>
      </c>
    </row>
    <row r="2925" spans="1:12" hidden="1" x14ac:dyDescent="0.35">
      <c r="A2925" t="s">
        <v>4555</v>
      </c>
      <c r="B2925" t="s">
        <v>5</v>
      </c>
      <c r="C2925" t="s">
        <v>1735</v>
      </c>
      <c r="D2925" t="s">
        <v>6915</v>
      </c>
      <c r="E2925" t="s">
        <v>1711</v>
      </c>
      <c r="H2925" t="str">
        <f>INDEX('Vensim Variables'!$B:$B,MATCH(EPS!$B2925,'Vensim Variables'!$A:$A,0))</f>
        <v>g pollutant</v>
      </c>
      <c r="I2925" t="str">
        <f t="shared" si="90"/>
        <v>BC</v>
      </c>
      <c r="J2925">
        <f>INDEX(NoSettings!$C:$C,MATCH(EPS!$A2925,NoSettings!$A:$A,0))</f>
        <v>0</v>
      </c>
      <c r="K2925">
        <f>INDEX(GWP!$C$2:$C$13,MATCH(EPS!I2925,GWP!$B$2:$B$13,0))</f>
        <v>0</v>
      </c>
      <c r="L2925" s="5">
        <f t="shared" si="91"/>
        <v>0</v>
      </c>
    </row>
    <row r="2926" spans="1:12" hidden="1" x14ac:dyDescent="0.35">
      <c r="A2926" t="s">
        <v>4556</v>
      </c>
      <c r="B2926" t="s">
        <v>5</v>
      </c>
      <c r="C2926" t="s">
        <v>1735</v>
      </c>
      <c r="D2926" t="s">
        <v>6915</v>
      </c>
      <c r="E2926" t="s">
        <v>1712</v>
      </c>
      <c r="H2926" t="str">
        <f>INDEX('Vensim Variables'!$B:$B,MATCH(EPS!$B2926,'Vensim Variables'!$A:$A,0))</f>
        <v>g pollutant</v>
      </c>
      <c r="I2926" t="str">
        <f t="shared" si="90"/>
        <v>OC</v>
      </c>
      <c r="J2926">
        <f>INDEX(NoSettings!$C:$C,MATCH(EPS!$A2926,NoSettings!$A:$A,0))</f>
        <v>0</v>
      </c>
      <c r="K2926">
        <f>INDEX(GWP!$C$2:$C$13,MATCH(EPS!I2926,GWP!$B$2:$B$13,0))</f>
        <v>0</v>
      </c>
      <c r="L2926" s="5">
        <f t="shared" si="91"/>
        <v>0</v>
      </c>
    </row>
    <row r="2927" spans="1:12" hidden="1" x14ac:dyDescent="0.35">
      <c r="A2927" t="s">
        <v>4557</v>
      </c>
      <c r="B2927" t="s">
        <v>5</v>
      </c>
      <c r="C2927" t="s">
        <v>1735</v>
      </c>
      <c r="D2927" t="s">
        <v>6915</v>
      </c>
      <c r="E2927" t="s">
        <v>1713</v>
      </c>
      <c r="H2927" t="str">
        <f>INDEX('Vensim Variables'!$B:$B,MATCH(EPS!$B2927,'Vensim Variables'!$A:$A,0))</f>
        <v>g pollutant</v>
      </c>
      <c r="I2927" t="str">
        <f t="shared" si="90"/>
        <v>CH4</v>
      </c>
      <c r="J2927">
        <f>INDEX(NoSettings!$C:$C,MATCH(EPS!$A2927,NoSettings!$A:$A,0))</f>
        <v>0</v>
      </c>
      <c r="K2927">
        <f>INDEX(GWP!$C$2:$C$13,MATCH(EPS!I2927,GWP!$B$2:$B$13,0))</f>
        <v>25</v>
      </c>
      <c r="L2927" s="5">
        <f t="shared" si="91"/>
        <v>0</v>
      </c>
    </row>
    <row r="2928" spans="1:12" hidden="1" x14ac:dyDescent="0.35">
      <c r="A2928" t="s">
        <v>4558</v>
      </c>
      <c r="B2928" t="s">
        <v>5</v>
      </c>
      <c r="C2928" t="s">
        <v>1735</v>
      </c>
      <c r="D2928" t="s">
        <v>6915</v>
      </c>
      <c r="E2928" t="s">
        <v>1714</v>
      </c>
      <c r="H2928" t="str">
        <f>INDEX('Vensim Variables'!$B:$B,MATCH(EPS!$B2928,'Vensim Variables'!$A:$A,0))</f>
        <v>g pollutant</v>
      </c>
      <c r="I2928" t="str">
        <f t="shared" si="90"/>
        <v>N2O</v>
      </c>
      <c r="J2928">
        <f>INDEX(NoSettings!$C:$C,MATCH(EPS!$A2928,NoSettings!$A:$A,0))</f>
        <v>0</v>
      </c>
      <c r="K2928">
        <f>INDEX(GWP!$C$2:$C$13,MATCH(EPS!I2928,GWP!$B$2:$B$13,0))</f>
        <v>298</v>
      </c>
      <c r="L2928" s="5">
        <f t="shared" si="91"/>
        <v>0</v>
      </c>
    </row>
    <row r="2929" spans="1:12" hidden="1" x14ac:dyDescent="0.35">
      <c r="A2929" t="s">
        <v>4559</v>
      </c>
      <c r="B2929" t="s">
        <v>5</v>
      </c>
      <c r="C2929" t="s">
        <v>1735</v>
      </c>
      <c r="D2929" t="s">
        <v>6915</v>
      </c>
      <c r="E2929" t="s">
        <v>1715</v>
      </c>
      <c r="H2929" t="str">
        <f>INDEX('Vensim Variables'!$B:$B,MATCH(EPS!$B2929,'Vensim Variables'!$A:$A,0))</f>
        <v>g pollutant</v>
      </c>
      <c r="I2929" t="str">
        <f t="shared" si="90"/>
        <v>F gases</v>
      </c>
      <c r="J2929">
        <f>INDEX(NoSettings!$C:$C,MATCH(EPS!$A2929,NoSettings!$A:$A,0))</f>
        <v>0</v>
      </c>
      <c r="K2929">
        <f>INDEX(GWP!$C$2:$C$13,MATCH(EPS!I2929,GWP!$B$2:$B$13,0))</f>
        <v>1</v>
      </c>
      <c r="L2929" s="5">
        <f t="shared" si="91"/>
        <v>0</v>
      </c>
    </row>
    <row r="2930" spans="1:12" hidden="1" x14ac:dyDescent="0.35">
      <c r="A2930" t="s">
        <v>4560</v>
      </c>
      <c r="B2930" t="s">
        <v>5</v>
      </c>
      <c r="C2930" t="s">
        <v>1735</v>
      </c>
      <c r="D2930" t="s">
        <v>6916</v>
      </c>
      <c r="E2930" t="s">
        <v>1702</v>
      </c>
      <c r="H2930" t="str">
        <f>INDEX('Vensim Variables'!$B:$B,MATCH(EPS!$B2930,'Vensim Variables'!$A:$A,0))</f>
        <v>g pollutant</v>
      </c>
      <c r="I2930" t="str">
        <f t="shared" si="90"/>
        <v>CO2</v>
      </c>
      <c r="J2930">
        <f>INDEX(NoSettings!$C:$C,MATCH(EPS!$A2930,NoSettings!$A:$A,0))</f>
        <v>0</v>
      </c>
      <c r="K2930">
        <f>INDEX(GWP!$C$2:$C$13,MATCH(EPS!I2930,GWP!$B$2:$B$13,0))</f>
        <v>1</v>
      </c>
      <c r="L2930" s="5">
        <f t="shared" si="91"/>
        <v>0</v>
      </c>
    </row>
    <row r="2931" spans="1:12" hidden="1" x14ac:dyDescent="0.35">
      <c r="A2931" t="s">
        <v>4561</v>
      </c>
      <c r="B2931" t="s">
        <v>5</v>
      </c>
      <c r="C2931" t="s">
        <v>1735</v>
      </c>
      <c r="D2931" t="s">
        <v>6916</v>
      </c>
      <c r="E2931" t="s">
        <v>1705</v>
      </c>
      <c r="H2931" t="str">
        <f>INDEX('Vensim Variables'!$B:$B,MATCH(EPS!$B2931,'Vensim Variables'!$A:$A,0))</f>
        <v>g pollutant</v>
      </c>
      <c r="I2931" t="str">
        <f t="shared" si="90"/>
        <v>VOC</v>
      </c>
      <c r="J2931">
        <f>INDEX(NoSettings!$C:$C,MATCH(EPS!$A2931,NoSettings!$A:$A,0))</f>
        <v>0</v>
      </c>
      <c r="K2931">
        <f>INDEX(GWP!$C$2:$C$13,MATCH(EPS!I2931,GWP!$B$2:$B$13,0))</f>
        <v>0</v>
      </c>
      <c r="L2931" s="5">
        <f t="shared" si="91"/>
        <v>0</v>
      </c>
    </row>
    <row r="2932" spans="1:12" hidden="1" x14ac:dyDescent="0.35">
      <c r="A2932" t="s">
        <v>4562</v>
      </c>
      <c r="B2932" t="s">
        <v>5</v>
      </c>
      <c r="C2932" t="s">
        <v>1735</v>
      </c>
      <c r="D2932" t="s">
        <v>6916</v>
      </c>
      <c r="E2932" t="s">
        <v>1706</v>
      </c>
      <c r="H2932" t="str">
        <f>INDEX('Vensim Variables'!$B:$B,MATCH(EPS!$B2932,'Vensim Variables'!$A:$A,0))</f>
        <v>g pollutant</v>
      </c>
      <c r="I2932" t="str">
        <f t="shared" si="90"/>
        <v>CO</v>
      </c>
      <c r="J2932">
        <f>INDEX(NoSettings!$C:$C,MATCH(EPS!$A2932,NoSettings!$A:$A,0))</f>
        <v>0</v>
      </c>
      <c r="K2932">
        <f>INDEX(GWP!$C$2:$C$13,MATCH(EPS!I2932,GWP!$B$2:$B$13,0))</f>
        <v>0</v>
      </c>
      <c r="L2932" s="5">
        <f t="shared" si="91"/>
        <v>0</v>
      </c>
    </row>
    <row r="2933" spans="1:12" hidden="1" x14ac:dyDescent="0.35">
      <c r="A2933" t="s">
        <v>4563</v>
      </c>
      <c r="B2933" t="s">
        <v>5</v>
      </c>
      <c r="C2933" t="s">
        <v>1735</v>
      </c>
      <c r="D2933" t="s">
        <v>6916</v>
      </c>
      <c r="E2933" t="s">
        <v>1707</v>
      </c>
      <c r="H2933" t="str">
        <f>INDEX('Vensim Variables'!$B:$B,MATCH(EPS!$B2933,'Vensim Variables'!$A:$A,0))</f>
        <v>g pollutant</v>
      </c>
      <c r="I2933" t="str">
        <f t="shared" si="90"/>
        <v>NOx</v>
      </c>
      <c r="J2933">
        <f>INDEX(NoSettings!$C:$C,MATCH(EPS!$A2933,NoSettings!$A:$A,0))</f>
        <v>0</v>
      </c>
      <c r="K2933">
        <f>INDEX(GWP!$C$2:$C$13,MATCH(EPS!I2933,GWP!$B$2:$B$13,0))</f>
        <v>0</v>
      </c>
      <c r="L2933" s="5">
        <f t="shared" si="91"/>
        <v>0</v>
      </c>
    </row>
    <row r="2934" spans="1:12" hidden="1" x14ac:dyDescent="0.35">
      <c r="A2934" t="s">
        <v>4564</v>
      </c>
      <c r="B2934" t="s">
        <v>5</v>
      </c>
      <c r="C2934" t="s">
        <v>1735</v>
      </c>
      <c r="D2934" t="s">
        <v>6916</v>
      </c>
      <c r="E2934" t="s">
        <v>1708</v>
      </c>
      <c r="H2934" t="str">
        <f>INDEX('Vensim Variables'!$B:$B,MATCH(EPS!$B2934,'Vensim Variables'!$A:$A,0))</f>
        <v>g pollutant</v>
      </c>
      <c r="I2934" t="str">
        <f t="shared" si="90"/>
        <v>PM10</v>
      </c>
      <c r="J2934">
        <f>INDEX(NoSettings!$C:$C,MATCH(EPS!$A2934,NoSettings!$A:$A,0))</f>
        <v>0</v>
      </c>
      <c r="K2934">
        <f>INDEX(GWP!$C$2:$C$13,MATCH(EPS!I2934,GWP!$B$2:$B$13,0))</f>
        <v>0</v>
      </c>
      <c r="L2934" s="5">
        <f t="shared" si="91"/>
        <v>0</v>
      </c>
    </row>
    <row r="2935" spans="1:12" hidden="1" x14ac:dyDescent="0.35">
      <c r="A2935" t="s">
        <v>4565</v>
      </c>
      <c r="B2935" t="s">
        <v>5</v>
      </c>
      <c r="C2935" t="s">
        <v>1735</v>
      </c>
      <c r="D2935" t="s">
        <v>6916</v>
      </c>
      <c r="E2935" t="s">
        <v>1709</v>
      </c>
      <c r="H2935" t="str">
        <f>INDEX('Vensim Variables'!$B:$B,MATCH(EPS!$B2935,'Vensim Variables'!$A:$A,0))</f>
        <v>g pollutant</v>
      </c>
      <c r="I2935" t="str">
        <f t="shared" si="90"/>
        <v>PM25</v>
      </c>
      <c r="J2935">
        <f>INDEX(NoSettings!$C:$C,MATCH(EPS!$A2935,NoSettings!$A:$A,0))</f>
        <v>0</v>
      </c>
      <c r="K2935">
        <f>INDEX(GWP!$C$2:$C$13,MATCH(EPS!I2935,GWP!$B$2:$B$13,0))</f>
        <v>0</v>
      </c>
      <c r="L2935" s="5">
        <f t="shared" si="91"/>
        <v>0</v>
      </c>
    </row>
    <row r="2936" spans="1:12" hidden="1" x14ac:dyDescent="0.35">
      <c r="A2936" t="s">
        <v>4566</v>
      </c>
      <c r="B2936" t="s">
        <v>5</v>
      </c>
      <c r="C2936" t="s">
        <v>1735</v>
      </c>
      <c r="D2936" t="s">
        <v>6916</v>
      </c>
      <c r="E2936" t="s">
        <v>1710</v>
      </c>
      <c r="H2936" t="str">
        <f>INDEX('Vensim Variables'!$B:$B,MATCH(EPS!$B2936,'Vensim Variables'!$A:$A,0))</f>
        <v>g pollutant</v>
      </c>
      <c r="I2936" t="str">
        <f t="shared" si="90"/>
        <v>SOx</v>
      </c>
      <c r="J2936">
        <f>INDEX(NoSettings!$C:$C,MATCH(EPS!$A2936,NoSettings!$A:$A,0))</f>
        <v>0</v>
      </c>
      <c r="K2936">
        <f>INDEX(GWP!$C$2:$C$13,MATCH(EPS!I2936,GWP!$B$2:$B$13,0))</f>
        <v>0</v>
      </c>
      <c r="L2936" s="5">
        <f t="shared" si="91"/>
        <v>0</v>
      </c>
    </row>
    <row r="2937" spans="1:12" hidden="1" x14ac:dyDescent="0.35">
      <c r="A2937" t="s">
        <v>4567</v>
      </c>
      <c r="B2937" t="s">
        <v>5</v>
      </c>
      <c r="C2937" t="s">
        <v>1735</v>
      </c>
      <c r="D2937" t="s">
        <v>6916</v>
      </c>
      <c r="E2937" t="s">
        <v>1711</v>
      </c>
      <c r="H2937" t="str">
        <f>INDEX('Vensim Variables'!$B:$B,MATCH(EPS!$B2937,'Vensim Variables'!$A:$A,0))</f>
        <v>g pollutant</v>
      </c>
      <c r="I2937" t="str">
        <f t="shared" si="90"/>
        <v>BC</v>
      </c>
      <c r="J2937">
        <f>INDEX(NoSettings!$C:$C,MATCH(EPS!$A2937,NoSettings!$A:$A,0))</f>
        <v>0</v>
      </c>
      <c r="K2937">
        <f>INDEX(GWP!$C$2:$C$13,MATCH(EPS!I2937,GWP!$B$2:$B$13,0))</f>
        <v>0</v>
      </c>
      <c r="L2937" s="5">
        <f t="shared" si="91"/>
        <v>0</v>
      </c>
    </row>
    <row r="2938" spans="1:12" hidden="1" x14ac:dyDescent="0.35">
      <c r="A2938" t="s">
        <v>4568</v>
      </c>
      <c r="B2938" t="s">
        <v>5</v>
      </c>
      <c r="C2938" t="s">
        <v>1735</v>
      </c>
      <c r="D2938" t="s">
        <v>6916</v>
      </c>
      <c r="E2938" t="s">
        <v>1712</v>
      </c>
      <c r="H2938" t="str">
        <f>INDEX('Vensim Variables'!$B:$B,MATCH(EPS!$B2938,'Vensim Variables'!$A:$A,0))</f>
        <v>g pollutant</v>
      </c>
      <c r="I2938" t="str">
        <f t="shared" si="90"/>
        <v>OC</v>
      </c>
      <c r="J2938">
        <f>INDEX(NoSettings!$C:$C,MATCH(EPS!$A2938,NoSettings!$A:$A,0))</f>
        <v>0</v>
      </c>
      <c r="K2938">
        <f>INDEX(GWP!$C$2:$C$13,MATCH(EPS!I2938,GWP!$B$2:$B$13,0))</f>
        <v>0</v>
      </c>
      <c r="L2938" s="5">
        <f t="shared" si="91"/>
        <v>0</v>
      </c>
    </row>
    <row r="2939" spans="1:12" hidden="1" x14ac:dyDescent="0.35">
      <c r="A2939" t="s">
        <v>4569</v>
      </c>
      <c r="B2939" t="s">
        <v>5</v>
      </c>
      <c r="C2939" t="s">
        <v>1735</v>
      </c>
      <c r="D2939" t="s">
        <v>6916</v>
      </c>
      <c r="E2939" t="s">
        <v>1713</v>
      </c>
      <c r="H2939" t="str">
        <f>INDEX('Vensim Variables'!$B:$B,MATCH(EPS!$B2939,'Vensim Variables'!$A:$A,0))</f>
        <v>g pollutant</v>
      </c>
      <c r="I2939" t="str">
        <f t="shared" si="90"/>
        <v>CH4</v>
      </c>
      <c r="J2939">
        <f>INDEX(NoSettings!$C:$C,MATCH(EPS!$A2939,NoSettings!$A:$A,0))</f>
        <v>0</v>
      </c>
      <c r="K2939">
        <f>INDEX(GWP!$C$2:$C$13,MATCH(EPS!I2939,GWP!$B$2:$B$13,0))</f>
        <v>25</v>
      </c>
      <c r="L2939" s="5">
        <f t="shared" si="91"/>
        <v>0</v>
      </c>
    </row>
    <row r="2940" spans="1:12" hidden="1" x14ac:dyDescent="0.35">
      <c r="A2940" t="s">
        <v>4570</v>
      </c>
      <c r="B2940" t="s">
        <v>5</v>
      </c>
      <c r="C2940" t="s">
        <v>1735</v>
      </c>
      <c r="D2940" t="s">
        <v>6916</v>
      </c>
      <c r="E2940" t="s">
        <v>1714</v>
      </c>
      <c r="H2940" t="str">
        <f>INDEX('Vensim Variables'!$B:$B,MATCH(EPS!$B2940,'Vensim Variables'!$A:$A,0))</f>
        <v>g pollutant</v>
      </c>
      <c r="I2940" t="str">
        <f t="shared" si="90"/>
        <v>N2O</v>
      </c>
      <c r="J2940">
        <f>INDEX(NoSettings!$C:$C,MATCH(EPS!$A2940,NoSettings!$A:$A,0))</f>
        <v>0</v>
      </c>
      <c r="K2940">
        <f>INDEX(GWP!$C$2:$C$13,MATCH(EPS!I2940,GWP!$B$2:$B$13,0))</f>
        <v>298</v>
      </c>
      <c r="L2940" s="5">
        <f t="shared" si="91"/>
        <v>0</v>
      </c>
    </row>
    <row r="2941" spans="1:12" hidden="1" x14ac:dyDescent="0.35">
      <c r="A2941" t="s">
        <v>4571</v>
      </c>
      <c r="B2941" t="s">
        <v>5</v>
      </c>
      <c r="C2941" t="s">
        <v>1735</v>
      </c>
      <c r="D2941" t="s">
        <v>6916</v>
      </c>
      <c r="E2941" t="s">
        <v>1715</v>
      </c>
      <c r="H2941" t="str">
        <f>INDEX('Vensim Variables'!$B:$B,MATCH(EPS!$B2941,'Vensim Variables'!$A:$A,0))</f>
        <v>g pollutant</v>
      </c>
      <c r="I2941" t="str">
        <f t="shared" si="90"/>
        <v>F gases</v>
      </c>
      <c r="J2941">
        <f>INDEX(NoSettings!$C:$C,MATCH(EPS!$A2941,NoSettings!$A:$A,0))</f>
        <v>0</v>
      </c>
      <c r="K2941">
        <f>INDEX(GWP!$C$2:$C$13,MATCH(EPS!I2941,GWP!$B$2:$B$13,0))</f>
        <v>1</v>
      </c>
      <c r="L2941" s="5">
        <f t="shared" si="91"/>
        <v>0</v>
      </c>
    </row>
    <row r="2942" spans="1:12" hidden="1" x14ac:dyDescent="0.35">
      <c r="A2942" t="s">
        <v>4572</v>
      </c>
      <c r="B2942" t="s">
        <v>5</v>
      </c>
      <c r="C2942" t="s">
        <v>1735</v>
      </c>
      <c r="D2942" t="s">
        <v>6917</v>
      </c>
      <c r="E2942" t="s">
        <v>1702</v>
      </c>
      <c r="H2942" t="str">
        <f>INDEX('Vensim Variables'!$B:$B,MATCH(EPS!$B2942,'Vensim Variables'!$A:$A,0))</f>
        <v>g pollutant</v>
      </c>
      <c r="I2942" t="str">
        <f t="shared" si="90"/>
        <v>CO2</v>
      </c>
      <c r="J2942">
        <f>INDEX(NoSettings!$C:$C,MATCH(EPS!$A2942,NoSettings!$A:$A,0))</f>
        <v>0</v>
      </c>
      <c r="K2942">
        <f>INDEX(GWP!$C$2:$C$13,MATCH(EPS!I2942,GWP!$B$2:$B$13,0))</f>
        <v>1</v>
      </c>
      <c r="L2942" s="5">
        <f t="shared" si="91"/>
        <v>0</v>
      </c>
    </row>
    <row r="2943" spans="1:12" hidden="1" x14ac:dyDescent="0.35">
      <c r="A2943" t="s">
        <v>4573</v>
      </c>
      <c r="B2943" t="s">
        <v>5</v>
      </c>
      <c r="C2943" t="s">
        <v>1735</v>
      </c>
      <c r="D2943" t="s">
        <v>6917</v>
      </c>
      <c r="E2943" t="s">
        <v>1705</v>
      </c>
      <c r="H2943" t="str">
        <f>INDEX('Vensim Variables'!$B:$B,MATCH(EPS!$B2943,'Vensim Variables'!$A:$A,0))</f>
        <v>g pollutant</v>
      </c>
      <c r="I2943" t="str">
        <f t="shared" si="90"/>
        <v>VOC</v>
      </c>
      <c r="J2943">
        <f>INDEX(NoSettings!$C:$C,MATCH(EPS!$A2943,NoSettings!$A:$A,0))</f>
        <v>0</v>
      </c>
      <c r="K2943">
        <f>INDEX(GWP!$C$2:$C$13,MATCH(EPS!I2943,GWP!$B$2:$B$13,0))</f>
        <v>0</v>
      </c>
      <c r="L2943" s="5">
        <f t="shared" si="91"/>
        <v>0</v>
      </c>
    </row>
    <row r="2944" spans="1:12" hidden="1" x14ac:dyDescent="0.35">
      <c r="A2944" t="s">
        <v>4574</v>
      </c>
      <c r="B2944" t="s">
        <v>5</v>
      </c>
      <c r="C2944" t="s">
        <v>1735</v>
      </c>
      <c r="D2944" t="s">
        <v>6917</v>
      </c>
      <c r="E2944" t="s">
        <v>1706</v>
      </c>
      <c r="H2944" t="str">
        <f>INDEX('Vensim Variables'!$B:$B,MATCH(EPS!$B2944,'Vensim Variables'!$A:$A,0))</f>
        <v>g pollutant</v>
      </c>
      <c r="I2944" t="str">
        <f t="shared" si="90"/>
        <v>CO</v>
      </c>
      <c r="J2944">
        <f>INDEX(NoSettings!$C:$C,MATCH(EPS!$A2944,NoSettings!$A:$A,0))</f>
        <v>0</v>
      </c>
      <c r="K2944">
        <f>INDEX(GWP!$C$2:$C$13,MATCH(EPS!I2944,GWP!$B$2:$B$13,0))</f>
        <v>0</v>
      </c>
      <c r="L2944" s="5">
        <f t="shared" si="91"/>
        <v>0</v>
      </c>
    </row>
    <row r="2945" spans="1:12" hidden="1" x14ac:dyDescent="0.35">
      <c r="A2945" t="s">
        <v>4575</v>
      </c>
      <c r="B2945" t="s">
        <v>5</v>
      </c>
      <c r="C2945" t="s">
        <v>1735</v>
      </c>
      <c r="D2945" t="s">
        <v>6917</v>
      </c>
      <c r="E2945" t="s">
        <v>1707</v>
      </c>
      <c r="H2945" t="str">
        <f>INDEX('Vensim Variables'!$B:$B,MATCH(EPS!$B2945,'Vensim Variables'!$A:$A,0))</f>
        <v>g pollutant</v>
      </c>
      <c r="I2945" t="str">
        <f t="shared" si="90"/>
        <v>NOx</v>
      </c>
      <c r="J2945">
        <f>INDEX(NoSettings!$C:$C,MATCH(EPS!$A2945,NoSettings!$A:$A,0))</f>
        <v>0</v>
      </c>
      <c r="K2945">
        <f>INDEX(GWP!$C$2:$C$13,MATCH(EPS!I2945,GWP!$B$2:$B$13,0))</f>
        <v>0</v>
      </c>
      <c r="L2945" s="5">
        <f t="shared" si="91"/>
        <v>0</v>
      </c>
    </row>
    <row r="2946" spans="1:12" hidden="1" x14ac:dyDescent="0.35">
      <c r="A2946" t="s">
        <v>4576</v>
      </c>
      <c r="B2946" t="s">
        <v>5</v>
      </c>
      <c r="C2946" t="s">
        <v>1735</v>
      </c>
      <c r="D2946" t="s">
        <v>6917</v>
      </c>
      <c r="E2946" t="s">
        <v>1708</v>
      </c>
      <c r="H2946" t="str">
        <f>INDEX('Vensim Variables'!$B:$B,MATCH(EPS!$B2946,'Vensim Variables'!$A:$A,0))</f>
        <v>g pollutant</v>
      </c>
      <c r="I2946" t="str">
        <f t="shared" si="90"/>
        <v>PM10</v>
      </c>
      <c r="J2946">
        <f>INDEX(NoSettings!$C:$C,MATCH(EPS!$A2946,NoSettings!$A:$A,0))</f>
        <v>0</v>
      </c>
      <c r="K2946">
        <f>INDEX(GWP!$C$2:$C$13,MATCH(EPS!I2946,GWP!$B$2:$B$13,0))</f>
        <v>0</v>
      </c>
      <c r="L2946" s="5">
        <f t="shared" si="91"/>
        <v>0</v>
      </c>
    </row>
    <row r="2947" spans="1:12" hidden="1" x14ac:dyDescent="0.35">
      <c r="A2947" t="s">
        <v>4577</v>
      </c>
      <c r="B2947" t="s">
        <v>5</v>
      </c>
      <c r="C2947" t="s">
        <v>1735</v>
      </c>
      <c r="D2947" t="s">
        <v>6917</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0</v>
      </c>
      <c r="K2947">
        <f>INDEX(GWP!$C$2:$C$13,MATCH(EPS!I2947,GWP!$B$2:$B$13,0))</f>
        <v>0</v>
      </c>
      <c r="L2947" s="5">
        <f t="shared" ref="L2947:L3010" si="93">IF(H2947="g pollutant",K2947*J2947/10^12,IF(H2947="MMTCO2e",J2947,IF(H2947="MWh",J2947,0)))</f>
        <v>0</v>
      </c>
    </row>
    <row r="2948" spans="1:12" hidden="1" x14ac:dyDescent="0.35">
      <c r="A2948" t="s">
        <v>4578</v>
      </c>
      <c r="B2948" t="s">
        <v>5</v>
      </c>
      <c r="C2948" t="s">
        <v>1735</v>
      </c>
      <c r="D2948" t="s">
        <v>6917</v>
      </c>
      <c r="E2948" t="s">
        <v>1710</v>
      </c>
      <c r="H2948" t="str">
        <f>INDEX('Vensim Variables'!$B:$B,MATCH(EPS!$B2948,'Vensim Variables'!$A:$A,0))</f>
        <v>g pollutant</v>
      </c>
      <c r="I2948" t="str">
        <f t="shared" si="92"/>
        <v>SOx</v>
      </c>
      <c r="J2948">
        <f>INDEX(NoSettings!$C:$C,MATCH(EPS!$A2948,NoSettings!$A:$A,0))</f>
        <v>0</v>
      </c>
      <c r="K2948">
        <f>INDEX(GWP!$C$2:$C$13,MATCH(EPS!I2948,GWP!$B$2:$B$13,0))</f>
        <v>0</v>
      </c>
      <c r="L2948" s="5">
        <f t="shared" si="93"/>
        <v>0</v>
      </c>
    </row>
    <row r="2949" spans="1:12" hidden="1" x14ac:dyDescent="0.35">
      <c r="A2949" t="s">
        <v>4579</v>
      </c>
      <c r="B2949" t="s">
        <v>5</v>
      </c>
      <c r="C2949" t="s">
        <v>1735</v>
      </c>
      <c r="D2949" t="s">
        <v>6917</v>
      </c>
      <c r="E2949" t="s">
        <v>1711</v>
      </c>
      <c r="H2949" t="str">
        <f>INDEX('Vensim Variables'!$B:$B,MATCH(EPS!$B2949,'Vensim Variables'!$A:$A,0))</f>
        <v>g pollutant</v>
      </c>
      <c r="I2949" t="str">
        <f t="shared" si="92"/>
        <v>BC</v>
      </c>
      <c r="J2949">
        <f>INDEX(NoSettings!$C:$C,MATCH(EPS!$A2949,NoSettings!$A:$A,0))</f>
        <v>0</v>
      </c>
      <c r="K2949">
        <f>INDEX(GWP!$C$2:$C$13,MATCH(EPS!I2949,GWP!$B$2:$B$13,0))</f>
        <v>0</v>
      </c>
      <c r="L2949" s="5">
        <f t="shared" si="93"/>
        <v>0</v>
      </c>
    </row>
    <row r="2950" spans="1:12" hidden="1" x14ac:dyDescent="0.35">
      <c r="A2950" t="s">
        <v>4580</v>
      </c>
      <c r="B2950" t="s">
        <v>5</v>
      </c>
      <c r="C2950" t="s">
        <v>1735</v>
      </c>
      <c r="D2950" t="s">
        <v>6917</v>
      </c>
      <c r="E2950" t="s">
        <v>1712</v>
      </c>
      <c r="H2950" t="str">
        <f>INDEX('Vensim Variables'!$B:$B,MATCH(EPS!$B2950,'Vensim Variables'!$A:$A,0))</f>
        <v>g pollutant</v>
      </c>
      <c r="I2950" t="str">
        <f t="shared" si="92"/>
        <v>OC</v>
      </c>
      <c r="J2950">
        <f>INDEX(NoSettings!$C:$C,MATCH(EPS!$A2950,NoSettings!$A:$A,0))</f>
        <v>0</v>
      </c>
      <c r="K2950">
        <f>INDEX(GWP!$C$2:$C$13,MATCH(EPS!I2950,GWP!$B$2:$B$13,0))</f>
        <v>0</v>
      </c>
      <c r="L2950" s="5">
        <f t="shared" si="93"/>
        <v>0</v>
      </c>
    </row>
    <row r="2951" spans="1:12" hidden="1" x14ac:dyDescent="0.35">
      <c r="A2951" t="s">
        <v>4581</v>
      </c>
      <c r="B2951" t="s">
        <v>5</v>
      </c>
      <c r="C2951" t="s">
        <v>1735</v>
      </c>
      <c r="D2951" t="s">
        <v>6917</v>
      </c>
      <c r="E2951" t="s">
        <v>1713</v>
      </c>
      <c r="H2951" t="str">
        <f>INDEX('Vensim Variables'!$B:$B,MATCH(EPS!$B2951,'Vensim Variables'!$A:$A,0))</f>
        <v>g pollutant</v>
      </c>
      <c r="I2951" t="str">
        <f t="shared" si="92"/>
        <v>CH4</v>
      </c>
      <c r="J2951">
        <f>INDEX(NoSettings!$C:$C,MATCH(EPS!$A2951,NoSettings!$A:$A,0))</f>
        <v>0</v>
      </c>
      <c r="K2951">
        <f>INDEX(GWP!$C$2:$C$13,MATCH(EPS!I2951,GWP!$B$2:$B$13,0))</f>
        <v>25</v>
      </c>
      <c r="L2951" s="5">
        <f t="shared" si="93"/>
        <v>0</v>
      </c>
    </row>
    <row r="2952" spans="1:12" hidden="1" x14ac:dyDescent="0.35">
      <c r="A2952" t="s">
        <v>4582</v>
      </c>
      <c r="B2952" t="s">
        <v>5</v>
      </c>
      <c r="C2952" t="s">
        <v>1735</v>
      </c>
      <c r="D2952" t="s">
        <v>6917</v>
      </c>
      <c r="E2952" t="s">
        <v>1714</v>
      </c>
      <c r="H2952" t="str">
        <f>INDEX('Vensim Variables'!$B:$B,MATCH(EPS!$B2952,'Vensim Variables'!$A:$A,0))</f>
        <v>g pollutant</v>
      </c>
      <c r="I2952" t="str">
        <f t="shared" si="92"/>
        <v>N2O</v>
      </c>
      <c r="J2952">
        <f>INDEX(NoSettings!$C:$C,MATCH(EPS!$A2952,NoSettings!$A:$A,0))</f>
        <v>0</v>
      </c>
      <c r="K2952">
        <f>INDEX(GWP!$C$2:$C$13,MATCH(EPS!I2952,GWP!$B$2:$B$13,0))</f>
        <v>298</v>
      </c>
      <c r="L2952" s="5">
        <f t="shared" si="93"/>
        <v>0</v>
      </c>
    </row>
    <row r="2953" spans="1:12" hidden="1" x14ac:dyDescent="0.35">
      <c r="A2953" t="s">
        <v>4583</v>
      </c>
      <c r="B2953" t="s">
        <v>5</v>
      </c>
      <c r="C2953" t="s">
        <v>1735</v>
      </c>
      <c r="D2953" t="s">
        <v>6917</v>
      </c>
      <c r="E2953" t="s">
        <v>1715</v>
      </c>
      <c r="H2953" t="str">
        <f>INDEX('Vensim Variables'!$B:$B,MATCH(EPS!$B2953,'Vensim Variables'!$A:$A,0))</f>
        <v>g pollutant</v>
      </c>
      <c r="I2953" t="str">
        <f t="shared" si="92"/>
        <v>F gases</v>
      </c>
      <c r="J2953">
        <f>INDEX(NoSettings!$C:$C,MATCH(EPS!$A2953,NoSettings!$A:$A,0))</f>
        <v>0</v>
      </c>
      <c r="K2953">
        <f>INDEX(GWP!$C$2:$C$13,MATCH(EPS!I2953,GWP!$B$2:$B$13,0))</f>
        <v>1</v>
      </c>
      <c r="L2953" s="5">
        <f t="shared" si="93"/>
        <v>0</v>
      </c>
    </row>
    <row r="2954" spans="1:12" hidden="1" x14ac:dyDescent="0.35">
      <c r="A2954" t="s">
        <v>4584</v>
      </c>
      <c r="B2954" t="s">
        <v>5</v>
      </c>
      <c r="C2954" t="s">
        <v>1735</v>
      </c>
      <c r="D2954" t="s">
        <v>6918</v>
      </c>
      <c r="E2954" t="s">
        <v>1702</v>
      </c>
      <c r="H2954" t="str">
        <f>INDEX('Vensim Variables'!$B:$B,MATCH(EPS!$B2954,'Vensim Variables'!$A:$A,0))</f>
        <v>g pollutant</v>
      </c>
      <c r="I2954" t="str">
        <f t="shared" si="92"/>
        <v>CO2</v>
      </c>
      <c r="J2954">
        <f>INDEX(NoSettings!$C:$C,MATCH(EPS!$A2954,NoSettings!$A:$A,0))</f>
        <v>0</v>
      </c>
      <c r="K2954">
        <f>INDEX(GWP!$C$2:$C$13,MATCH(EPS!I2954,GWP!$B$2:$B$13,0))</f>
        <v>1</v>
      </c>
      <c r="L2954" s="5">
        <f t="shared" si="93"/>
        <v>0</v>
      </c>
    </row>
    <row r="2955" spans="1:12" hidden="1" x14ac:dyDescent="0.35">
      <c r="A2955" t="s">
        <v>4585</v>
      </c>
      <c r="B2955" t="s">
        <v>5</v>
      </c>
      <c r="C2955" t="s">
        <v>1735</v>
      </c>
      <c r="D2955" t="s">
        <v>6918</v>
      </c>
      <c r="E2955" t="s">
        <v>1705</v>
      </c>
      <c r="H2955" t="str">
        <f>INDEX('Vensim Variables'!$B:$B,MATCH(EPS!$B2955,'Vensim Variables'!$A:$A,0))</f>
        <v>g pollutant</v>
      </c>
      <c r="I2955" t="str">
        <f t="shared" si="92"/>
        <v>VOC</v>
      </c>
      <c r="J2955">
        <f>INDEX(NoSettings!$C:$C,MATCH(EPS!$A2955,NoSettings!$A:$A,0))</f>
        <v>0</v>
      </c>
      <c r="K2955">
        <f>INDEX(GWP!$C$2:$C$13,MATCH(EPS!I2955,GWP!$B$2:$B$13,0))</f>
        <v>0</v>
      </c>
      <c r="L2955" s="5">
        <f t="shared" si="93"/>
        <v>0</v>
      </c>
    </row>
    <row r="2956" spans="1:12" hidden="1" x14ac:dyDescent="0.35">
      <c r="A2956" t="s">
        <v>4586</v>
      </c>
      <c r="B2956" t="s">
        <v>5</v>
      </c>
      <c r="C2956" t="s">
        <v>1735</v>
      </c>
      <c r="D2956" t="s">
        <v>6918</v>
      </c>
      <c r="E2956" t="s">
        <v>1706</v>
      </c>
      <c r="H2956" t="str">
        <f>INDEX('Vensim Variables'!$B:$B,MATCH(EPS!$B2956,'Vensim Variables'!$A:$A,0))</f>
        <v>g pollutant</v>
      </c>
      <c r="I2956" t="str">
        <f t="shared" si="92"/>
        <v>CO</v>
      </c>
      <c r="J2956">
        <f>INDEX(NoSettings!$C:$C,MATCH(EPS!$A2956,NoSettings!$A:$A,0))</f>
        <v>0</v>
      </c>
      <c r="K2956">
        <f>INDEX(GWP!$C$2:$C$13,MATCH(EPS!I2956,GWP!$B$2:$B$13,0))</f>
        <v>0</v>
      </c>
      <c r="L2956" s="5">
        <f t="shared" si="93"/>
        <v>0</v>
      </c>
    </row>
    <row r="2957" spans="1:12" hidden="1" x14ac:dyDescent="0.35">
      <c r="A2957" t="s">
        <v>4587</v>
      </c>
      <c r="B2957" t="s">
        <v>5</v>
      </c>
      <c r="C2957" t="s">
        <v>1735</v>
      </c>
      <c r="D2957" t="s">
        <v>6918</v>
      </c>
      <c r="E2957" t="s">
        <v>1707</v>
      </c>
      <c r="H2957" t="str">
        <f>INDEX('Vensim Variables'!$B:$B,MATCH(EPS!$B2957,'Vensim Variables'!$A:$A,0))</f>
        <v>g pollutant</v>
      </c>
      <c r="I2957" t="str">
        <f t="shared" si="92"/>
        <v>NOx</v>
      </c>
      <c r="J2957">
        <f>INDEX(NoSettings!$C:$C,MATCH(EPS!$A2957,NoSettings!$A:$A,0))</f>
        <v>0</v>
      </c>
      <c r="K2957">
        <f>INDEX(GWP!$C$2:$C$13,MATCH(EPS!I2957,GWP!$B$2:$B$13,0))</f>
        <v>0</v>
      </c>
      <c r="L2957" s="5">
        <f t="shared" si="93"/>
        <v>0</v>
      </c>
    </row>
    <row r="2958" spans="1:12" hidden="1" x14ac:dyDescent="0.35">
      <c r="A2958" t="s">
        <v>4588</v>
      </c>
      <c r="B2958" t="s">
        <v>5</v>
      </c>
      <c r="C2958" t="s">
        <v>1735</v>
      </c>
      <c r="D2958" t="s">
        <v>6918</v>
      </c>
      <c r="E2958" t="s">
        <v>1708</v>
      </c>
      <c r="H2958" t="str">
        <f>INDEX('Vensim Variables'!$B:$B,MATCH(EPS!$B2958,'Vensim Variables'!$A:$A,0))</f>
        <v>g pollutant</v>
      </c>
      <c r="I2958" t="str">
        <f t="shared" si="92"/>
        <v>PM10</v>
      </c>
      <c r="J2958">
        <f>INDEX(NoSettings!$C:$C,MATCH(EPS!$A2958,NoSettings!$A:$A,0))</f>
        <v>0</v>
      </c>
      <c r="K2958">
        <f>INDEX(GWP!$C$2:$C$13,MATCH(EPS!I2958,GWP!$B$2:$B$13,0))</f>
        <v>0</v>
      </c>
      <c r="L2958" s="5">
        <f t="shared" si="93"/>
        <v>0</v>
      </c>
    </row>
    <row r="2959" spans="1:12" hidden="1" x14ac:dyDescent="0.35">
      <c r="A2959" t="s">
        <v>4589</v>
      </c>
      <c r="B2959" t="s">
        <v>5</v>
      </c>
      <c r="C2959" t="s">
        <v>1735</v>
      </c>
      <c r="D2959" t="s">
        <v>6918</v>
      </c>
      <c r="E2959" t="s">
        <v>1709</v>
      </c>
      <c r="H2959" t="str">
        <f>INDEX('Vensim Variables'!$B:$B,MATCH(EPS!$B2959,'Vensim Variables'!$A:$A,0))</f>
        <v>g pollutant</v>
      </c>
      <c r="I2959" t="str">
        <f t="shared" si="92"/>
        <v>PM25</v>
      </c>
      <c r="J2959">
        <f>INDEX(NoSettings!$C:$C,MATCH(EPS!$A2959,NoSettings!$A:$A,0))</f>
        <v>0</v>
      </c>
      <c r="K2959">
        <f>INDEX(GWP!$C$2:$C$13,MATCH(EPS!I2959,GWP!$B$2:$B$13,0))</f>
        <v>0</v>
      </c>
      <c r="L2959" s="5">
        <f t="shared" si="93"/>
        <v>0</v>
      </c>
    </row>
    <row r="2960" spans="1:12" hidden="1" x14ac:dyDescent="0.35">
      <c r="A2960" t="s">
        <v>4590</v>
      </c>
      <c r="B2960" t="s">
        <v>5</v>
      </c>
      <c r="C2960" t="s">
        <v>1735</v>
      </c>
      <c r="D2960" t="s">
        <v>6918</v>
      </c>
      <c r="E2960" t="s">
        <v>1710</v>
      </c>
      <c r="H2960" t="str">
        <f>INDEX('Vensim Variables'!$B:$B,MATCH(EPS!$B2960,'Vensim Variables'!$A:$A,0))</f>
        <v>g pollutant</v>
      </c>
      <c r="I2960" t="str">
        <f t="shared" si="92"/>
        <v>SOx</v>
      </c>
      <c r="J2960">
        <f>INDEX(NoSettings!$C:$C,MATCH(EPS!$A2960,NoSettings!$A:$A,0))</f>
        <v>0</v>
      </c>
      <c r="K2960">
        <f>INDEX(GWP!$C$2:$C$13,MATCH(EPS!I2960,GWP!$B$2:$B$13,0))</f>
        <v>0</v>
      </c>
      <c r="L2960" s="5">
        <f t="shared" si="93"/>
        <v>0</v>
      </c>
    </row>
    <row r="2961" spans="1:12" hidden="1" x14ac:dyDescent="0.35">
      <c r="A2961" t="s">
        <v>4591</v>
      </c>
      <c r="B2961" t="s">
        <v>5</v>
      </c>
      <c r="C2961" t="s">
        <v>1735</v>
      </c>
      <c r="D2961" t="s">
        <v>6918</v>
      </c>
      <c r="E2961" t="s">
        <v>1711</v>
      </c>
      <c r="H2961" t="str">
        <f>INDEX('Vensim Variables'!$B:$B,MATCH(EPS!$B2961,'Vensim Variables'!$A:$A,0))</f>
        <v>g pollutant</v>
      </c>
      <c r="I2961" t="str">
        <f t="shared" si="92"/>
        <v>BC</v>
      </c>
      <c r="J2961">
        <f>INDEX(NoSettings!$C:$C,MATCH(EPS!$A2961,NoSettings!$A:$A,0))</f>
        <v>0</v>
      </c>
      <c r="K2961">
        <f>INDEX(GWP!$C$2:$C$13,MATCH(EPS!I2961,GWP!$B$2:$B$13,0))</f>
        <v>0</v>
      </c>
      <c r="L2961" s="5">
        <f t="shared" si="93"/>
        <v>0</v>
      </c>
    </row>
    <row r="2962" spans="1:12" hidden="1" x14ac:dyDescent="0.35">
      <c r="A2962" t="s">
        <v>4592</v>
      </c>
      <c r="B2962" t="s">
        <v>5</v>
      </c>
      <c r="C2962" t="s">
        <v>1735</v>
      </c>
      <c r="D2962" t="s">
        <v>6918</v>
      </c>
      <c r="E2962" t="s">
        <v>1712</v>
      </c>
      <c r="H2962" t="str">
        <f>INDEX('Vensim Variables'!$B:$B,MATCH(EPS!$B2962,'Vensim Variables'!$A:$A,0))</f>
        <v>g pollutant</v>
      </c>
      <c r="I2962" t="str">
        <f t="shared" si="92"/>
        <v>OC</v>
      </c>
      <c r="J2962">
        <f>INDEX(NoSettings!$C:$C,MATCH(EPS!$A2962,NoSettings!$A:$A,0))</f>
        <v>0</v>
      </c>
      <c r="K2962">
        <f>INDEX(GWP!$C$2:$C$13,MATCH(EPS!I2962,GWP!$B$2:$B$13,0))</f>
        <v>0</v>
      </c>
      <c r="L2962" s="5">
        <f t="shared" si="93"/>
        <v>0</v>
      </c>
    </row>
    <row r="2963" spans="1:12" hidden="1" x14ac:dyDescent="0.35">
      <c r="A2963" t="s">
        <v>4593</v>
      </c>
      <c r="B2963" t="s">
        <v>5</v>
      </c>
      <c r="C2963" t="s">
        <v>1735</v>
      </c>
      <c r="D2963" t="s">
        <v>6918</v>
      </c>
      <c r="E2963" t="s">
        <v>1713</v>
      </c>
      <c r="H2963" t="str">
        <f>INDEX('Vensim Variables'!$B:$B,MATCH(EPS!$B2963,'Vensim Variables'!$A:$A,0))</f>
        <v>g pollutant</v>
      </c>
      <c r="I2963" t="str">
        <f t="shared" si="92"/>
        <v>CH4</v>
      </c>
      <c r="J2963">
        <f>INDEX(NoSettings!$C:$C,MATCH(EPS!$A2963,NoSettings!$A:$A,0))</f>
        <v>0</v>
      </c>
      <c r="K2963">
        <f>INDEX(GWP!$C$2:$C$13,MATCH(EPS!I2963,GWP!$B$2:$B$13,0))</f>
        <v>25</v>
      </c>
      <c r="L2963" s="5">
        <f t="shared" si="93"/>
        <v>0</v>
      </c>
    </row>
    <row r="2964" spans="1:12" hidden="1" x14ac:dyDescent="0.35">
      <c r="A2964" t="s">
        <v>4594</v>
      </c>
      <c r="B2964" t="s">
        <v>5</v>
      </c>
      <c r="C2964" t="s">
        <v>1735</v>
      </c>
      <c r="D2964" t="s">
        <v>6918</v>
      </c>
      <c r="E2964" t="s">
        <v>1714</v>
      </c>
      <c r="H2964" t="str">
        <f>INDEX('Vensim Variables'!$B:$B,MATCH(EPS!$B2964,'Vensim Variables'!$A:$A,0))</f>
        <v>g pollutant</v>
      </c>
      <c r="I2964" t="str">
        <f t="shared" si="92"/>
        <v>N2O</v>
      </c>
      <c r="J2964">
        <f>INDEX(NoSettings!$C:$C,MATCH(EPS!$A2964,NoSettings!$A:$A,0))</f>
        <v>0</v>
      </c>
      <c r="K2964">
        <f>INDEX(GWP!$C$2:$C$13,MATCH(EPS!I2964,GWP!$B$2:$B$13,0))</f>
        <v>298</v>
      </c>
      <c r="L2964" s="5">
        <f t="shared" si="93"/>
        <v>0</v>
      </c>
    </row>
    <row r="2965" spans="1:12" hidden="1" x14ac:dyDescent="0.35">
      <c r="A2965" t="s">
        <v>4595</v>
      </c>
      <c r="B2965" t="s">
        <v>5</v>
      </c>
      <c r="C2965" t="s">
        <v>1735</v>
      </c>
      <c r="D2965" t="s">
        <v>6918</v>
      </c>
      <c r="E2965" t="s">
        <v>1715</v>
      </c>
      <c r="H2965" t="str">
        <f>INDEX('Vensim Variables'!$B:$B,MATCH(EPS!$B2965,'Vensim Variables'!$A:$A,0))</f>
        <v>g pollutant</v>
      </c>
      <c r="I2965" t="str">
        <f t="shared" si="92"/>
        <v>F gases</v>
      </c>
      <c r="J2965">
        <f>INDEX(NoSettings!$C:$C,MATCH(EPS!$A2965,NoSettings!$A:$A,0))</f>
        <v>0</v>
      </c>
      <c r="K2965">
        <f>INDEX(GWP!$C$2:$C$13,MATCH(EPS!I2965,GWP!$B$2:$B$13,0))</f>
        <v>1</v>
      </c>
      <c r="L2965" s="5">
        <f t="shared" si="93"/>
        <v>0</v>
      </c>
    </row>
    <row r="2966" spans="1:12" hidden="1" x14ac:dyDescent="0.35">
      <c r="A2966" t="s">
        <v>4596</v>
      </c>
      <c r="B2966" t="s">
        <v>5</v>
      </c>
      <c r="C2966" t="s">
        <v>1735</v>
      </c>
      <c r="D2966" t="s">
        <v>6919</v>
      </c>
      <c r="E2966" t="s">
        <v>1702</v>
      </c>
      <c r="H2966" t="str">
        <f>INDEX('Vensim Variables'!$B:$B,MATCH(EPS!$B2966,'Vensim Variables'!$A:$A,0))</f>
        <v>g pollutant</v>
      </c>
      <c r="I2966" t="str">
        <f t="shared" si="92"/>
        <v>CO2</v>
      </c>
      <c r="J2966">
        <f>INDEX(NoSettings!$C:$C,MATCH(EPS!$A2966,NoSettings!$A:$A,0))</f>
        <v>0</v>
      </c>
      <c r="K2966">
        <f>INDEX(GWP!$C$2:$C$13,MATCH(EPS!I2966,GWP!$B$2:$B$13,0))</f>
        <v>1</v>
      </c>
      <c r="L2966" s="5">
        <f t="shared" si="93"/>
        <v>0</v>
      </c>
    </row>
    <row r="2967" spans="1:12" hidden="1" x14ac:dyDescent="0.35">
      <c r="A2967" t="s">
        <v>4597</v>
      </c>
      <c r="B2967" t="s">
        <v>5</v>
      </c>
      <c r="C2967" t="s">
        <v>1735</v>
      </c>
      <c r="D2967" t="s">
        <v>6919</v>
      </c>
      <c r="E2967" t="s">
        <v>1705</v>
      </c>
      <c r="H2967" t="str">
        <f>INDEX('Vensim Variables'!$B:$B,MATCH(EPS!$B2967,'Vensim Variables'!$A:$A,0))</f>
        <v>g pollutant</v>
      </c>
      <c r="I2967" t="str">
        <f t="shared" si="92"/>
        <v>VOC</v>
      </c>
      <c r="J2967">
        <f>INDEX(NoSettings!$C:$C,MATCH(EPS!$A2967,NoSettings!$A:$A,0))</f>
        <v>0</v>
      </c>
      <c r="K2967">
        <f>INDEX(GWP!$C$2:$C$13,MATCH(EPS!I2967,GWP!$B$2:$B$13,0))</f>
        <v>0</v>
      </c>
      <c r="L2967" s="5">
        <f t="shared" si="93"/>
        <v>0</v>
      </c>
    </row>
    <row r="2968" spans="1:12" hidden="1" x14ac:dyDescent="0.35">
      <c r="A2968" t="s">
        <v>4598</v>
      </c>
      <c r="B2968" t="s">
        <v>5</v>
      </c>
      <c r="C2968" t="s">
        <v>1735</v>
      </c>
      <c r="D2968" t="s">
        <v>6919</v>
      </c>
      <c r="E2968" t="s">
        <v>1706</v>
      </c>
      <c r="H2968" t="str">
        <f>INDEX('Vensim Variables'!$B:$B,MATCH(EPS!$B2968,'Vensim Variables'!$A:$A,0))</f>
        <v>g pollutant</v>
      </c>
      <c r="I2968" t="str">
        <f t="shared" si="92"/>
        <v>CO</v>
      </c>
      <c r="J2968">
        <f>INDEX(NoSettings!$C:$C,MATCH(EPS!$A2968,NoSettings!$A:$A,0))</f>
        <v>0</v>
      </c>
      <c r="K2968">
        <f>INDEX(GWP!$C$2:$C$13,MATCH(EPS!I2968,GWP!$B$2:$B$13,0))</f>
        <v>0</v>
      </c>
      <c r="L2968" s="5">
        <f t="shared" si="93"/>
        <v>0</v>
      </c>
    </row>
    <row r="2969" spans="1:12" hidden="1" x14ac:dyDescent="0.35">
      <c r="A2969" t="s">
        <v>4599</v>
      </c>
      <c r="B2969" t="s">
        <v>5</v>
      </c>
      <c r="C2969" t="s">
        <v>1735</v>
      </c>
      <c r="D2969" t="s">
        <v>6919</v>
      </c>
      <c r="E2969" t="s">
        <v>1707</v>
      </c>
      <c r="H2969" t="str">
        <f>INDEX('Vensim Variables'!$B:$B,MATCH(EPS!$B2969,'Vensim Variables'!$A:$A,0))</f>
        <v>g pollutant</v>
      </c>
      <c r="I2969" t="str">
        <f t="shared" si="92"/>
        <v>NOx</v>
      </c>
      <c r="J2969">
        <f>INDEX(NoSettings!$C:$C,MATCH(EPS!$A2969,NoSettings!$A:$A,0))</f>
        <v>0</v>
      </c>
      <c r="K2969">
        <f>INDEX(GWP!$C$2:$C$13,MATCH(EPS!I2969,GWP!$B$2:$B$13,0))</f>
        <v>0</v>
      </c>
      <c r="L2969" s="5">
        <f t="shared" si="93"/>
        <v>0</v>
      </c>
    </row>
    <row r="2970" spans="1:12" hidden="1" x14ac:dyDescent="0.35">
      <c r="A2970" t="s">
        <v>4600</v>
      </c>
      <c r="B2970" t="s">
        <v>5</v>
      </c>
      <c r="C2970" t="s">
        <v>1735</v>
      </c>
      <c r="D2970" t="s">
        <v>6919</v>
      </c>
      <c r="E2970" t="s">
        <v>1708</v>
      </c>
      <c r="H2970" t="str">
        <f>INDEX('Vensim Variables'!$B:$B,MATCH(EPS!$B2970,'Vensim Variables'!$A:$A,0))</f>
        <v>g pollutant</v>
      </c>
      <c r="I2970" t="str">
        <f t="shared" si="92"/>
        <v>PM10</v>
      </c>
      <c r="J2970">
        <f>INDEX(NoSettings!$C:$C,MATCH(EPS!$A2970,NoSettings!$A:$A,0))</f>
        <v>0</v>
      </c>
      <c r="K2970">
        <f>INDEX(GWP!$C$2:$C$13,MATCH(EPS!I2970,GWP!$B$2:$B$13,0))</f>
        <v>0</v>
      </c>
      <c r="L2970" s="5">
        <f t="shared" si="93"/>
        <v>0</v>
      </c>
    </row>
    <row r="2971" spans="1:12" hidden="1" x14ac:dyDescent="0.35">
      <c r="A2971" t="s">
        <v>4601</v>
      </c>
      <c r="B2971" t="s">
        <v>5</v>
      </c>
      <c r="C2971" t="s">
        <v>1735</v>
      </c>
      <c r="D2971" t="s">
        <v>6919</v>
      </c>
      <c r="E2971" t="s">
        <v>1709</v>
      </c>
      <c r="H2971" t="str">
        <f>INDEX('Vensim Variables'!$B:$B,MATCH(EPS!$B2971,'Vensim Variables'!$A:$A,0))</f>
        <v>g pollutant</v>
      </c>
      <c r="I2971" t="str">
        <f t="shared" si="92"/>
        <v>PM25</v>
      </c>
      <c r="J2971">
        <f>INDEX(NoSettings!$C:$C,MATCH(EPS!$A2971,NoSettings!$A:$A,0))</f>
        <v>0</v>
      </c>
      <c r="K2971">
        <f>INDEX(GWP!$C$2:$C$13,MATCH(EPS!I2971,GWP!$B$2:$B$13,0))</f>
        <v>0</v>
      </c>
      <c r="L2971" s="5">
        <f t="shared" si="93"/>
        <v>0</v>
      </c>
    </row>
    <row r="2972" spans="1:12" hidden="1" x14ac:dyDescent="0.35">
      <c r="A2972" t="s">
        <v>4602</v>
      </c>
      <c r="B2972" t="s">
        <v>5</v>
      </c>
      <c r="C2972" t="s">
        <v>1735</v>
      </c>
      <c r="D2972" t="s">
        <v>6919</v>
      </c>
      <c r="E2972" t="s">
        <v>1710</v>
      </c>
      <c r="H2972" t="str">
        <f>INDEX('Vensim Variables'!$B:$B,MATCH(EPS!$B2972,'Vensim Variables'!$A:$A,0))</f>
        <v>g pollutant</v>
      </c>
      <c r="I2972" t="str">
        <f t="shared" si="92"/>
        <v>SOx</v>
      </c>
      <c r="J2972">
        <f>INDEX(NoSettings!$C:$C,MATCH(EPS!$A2972,NoSettings!$A:$A,0))</f>
        <v>0</v>
      </c>
      <c r="K2972">
        <f>INDEX(GWP!$C$2:$C$13,MATCH(EPS!I2972,GWP!$B$2:$B$13,0))</f>
        <v>0</v>
      </c>
      <c r="L2972" s="5">
        <f t="shared" si="93"/>
        <v>0</v>
      </c>
    </row>
    <row r="2973" spans="1:12" hidden="1" x14ac:dyDescent="0.35">
      <c r="A2973" t="s">
        <v>4603</v>
      </c>
      <c r="B2973" t="s">
        <v>5</v>
      </c>
      <c r="C2973" t="s">
        <v>1735</v>
      </c>
      <c r="D2973" t="s">
        <v>6919</v>
      </c>
      <c r="E2973" t="s">
        <v>1711</v>
      </c>
      <c r="H2973" t="str">
        <f>INDEX('Vensim Variables'!$B:$B,MATCH(EPS!$B2973,'Vensim Variables'!$A:$A,0))</f>
        <v>g pollutant</v>
      </c>
      <c r="I2973" t="str">
        <f t="shared" si="92"/>
        <v>BC</v>
      </c>
      <c r="J2973">
        <f>INDEX(NoSettings!$C:$C,MATCH(EPS!$A2973,NoSettings!$A:$A,0))</f>
        <v>0</v>
      </c>
      <c r="K2973">
        <f>INDEX(GWP!$C$2:$C$13,MATCH(EPS!I2973,GWP!$B$2:$B$13,0))</f>
        <v>0</v>
      </c>
      <c r="L2973" s="5">
        <f t="shared" si="93"/>
        <v>0</v>
      </c>
    </row>
    <row r="2974" spans="1:12" hidden="1" x14ac:dyDescent="0.35">
      <c r="A2974" t="s">
        <v>4604</v>
      </c>
      <c r="B2974" t="s">
        <v>5</v>
      </c>
      <c r="C2974" t="s">
        <v>1735</v>
      </c>
      <c r="D2974" t="s">
        <v>6919</v>
      </c>
      <c r="E2974" t="s">
        <v>1712</v>
      </c>
      <c r="H2974" t="str">
        <f>INDEX('Vensim Variables'!$B:$B,MATCH(EPS!$B2974,'Vensim Variables'!$A:$A,0))</f>
        <v>g pollutant</v>
      </c>
      <c r="I2974" t="str">
        <f t="shared" si="92"/>
        <v>OC</v>
      </c>
      <c r="J2974">
        <f>INDEX(NoSettings!$C:$C,MATCH(EPS!$A2974,NoSettings!$A:$A,0))</f>
        <v>0</v>
      </c>
      <c r="K2974">
        <f>INDEX(GWP!$C$2:$C$13,MATCH(EPS!I2974,GWP!$B$2:$B$13,0))</f>
        <v>0</v>
      </c>
      <c r="L2974" s="5">
        <f t="shared" si="93"/>
        <v>0</v>
      </c>
    </row>
    <row r="2975" spans="1:12" hidden="1" x14ac:dyDescent="0.35">
      <c r="A2975" t="s">
        <v>4605</v>
      </c>
      <c r="B2975" t="s">
        <v>5</v>
      </c>
      <c r="C2975" t="s">
        <v>1735</v>
      </c>
      <c r="D2975" t="s">
        <v>6919</v>
      </c>
      <c r="E2975" t="s">
        <v>1713</v>
      </c>
      <c r="H2975" t="str">
        <f>INDEX('Vensim Variables'!$B:$B,MATCH(EPS!$B2975,'Vensim Variables'!$A:$A,0))</f>
        <v>g pollutant</v>
      </c>
      <c r="I2975" t="str">
        <f t="shared" si="92"/>
        <v>CH4</v>
      </c>
      <c r="J2975">
        <f>INDEX(NoSettings!$C:$C,MATCH(EPS!$A2975,NoSettings!$A:$A,0))</f>
        <v>0</v>
      </c>
      <c r="K2975">
        <f>INDEX(GWP!$C$2:$C$13,MATCH(EPS!I2975,GWP!$B$2:$B$13,0))</f>
        <v>25</v>
      </c>
      <c r="L2975" s="5">
        <f t="shared" si="93"/>
        <v>0</v>
      </c>
    </row>
    <row r="2976" spans="1:12" hidden="1" x14ac:dyDescent="0.35">
      <c r="A2976" t="s">
        <v>4606</v>
      </c>
      <c r="B2976" t="s">
        <v>5</v>
      </c>
      <c r="C2976" t="s">
        <v>1735</v>
      </c>
      <c r="D2976" t="s">
        <v>6919</v>
      </c>
      <c r="E2976" t="s">
        <v>1714</v>
      </c>
      <c r="H2976" t="str">
        <f>INDEX('Vensim Variables'!$B:$B,MATCH(EPS!$B2976,'Vensim Variables'!$A:$A,0))</f>
        <v>g pollutant</v>
      </c>
      <c r="I2976" t="str">
        <f t="shared" si="92"/>
        <v>N2O</v>
      </c>
      <c r="J2976">
        <f>INDEX(NoSettings!$C:$C,MATCH(EPS!$A2976,NoSettings!$A:$A,0))</f>
        <v>0</v>
      </c>
      <c r="K2976">
        <f>INDEX(GWP!$C$2:$C$13,MATCH(EPS!I2976,GWP!$B$2:$B$13,0))</f>
        <v>298</v>
      </c>
      <c r="L2976" s="5">
        <f t="shared" si="93"/>
        <v>0</v>
      </c>
    </row>
    <row r="2977" spans="1:12" hidden="1" x14ac:dyDescent="0.35">
      <c r="A2977" t="s">
        <v>4607</v>
      </c>
      <c r="B2977" t="s">
        <v>5</v>
      </c>
      <c r="C2977" t="s">
        <v>1735</v>
      </c>
      <c r="D2977" t="s">
        <v>6919</v>
      </c>
      <c r="E2977" t="s">
        <v>1715</v>
      </c>
      <c r="H2977" t="str">
        <f>INDEX('Vensim Variables'!$B:$B,MATCH(EPS!$B2977,'Vensim Variables'!$A:$A,0))</f>
        <v>g pollutant</v>
      </c>
      <c r="I2977" t="str">
        <f t="shared" si="92"/>
        <v>F gases</v>
      </c>
      <c r="J2977">
        <f>INDEX(NoSettings!$C:$C,MATCH(EPS!$A2977,NoSettings!$A:$A,0))</f>
        <v>0</v>
      </c>
      <c r="K2977">
        <f>INDEX(GWP!$C$2:$C$13,MATCH(EPS!I2977,GWP!$B$2:$B$13,0))</f>
        <v>1</v>
      </c>
      <c r="L2977" s="5">
        <f t="shared" si="93"/>
        <v>0</v>
      </c>
    </row>
    <row r="2978" spans="1:12" hidden="1" x14ac:dyDescent="0.35">
      <c r="A2978" t="s">
        <v>4608</v>
      </c>
      <c r="B2978" t="s">
        <v>5</v>
      </c>
      <c r="C2978" t="s">
        <v>1735</v>
      </c>
      <c r="D2978" t="s">
        <v>6920</v>
      </c>
      <c r="E2978" t="s">
        <v>1702</v>
      </c>
      <c r="H2978" t="str">
        <f>INDEX('Vensim Variables'!$B:$B,MATCH(EPS!$B2978,'Vensim Variables'!$A:$A,0))</f>
        <v>g pollutant</v>
      </c>
      <c r="I2978" t="str">
        <f t="shared" si="92"/>
        <v>CO2</v>
      </c>
      <c r="J2978">
        <f>INDEX(NoSettings!$C:$C,MATCH(EPS!$A2978,NoSettings!$A:$A,0))</f>
        <v>0</v>
      </c>
      <c r="K2978">
        <f>INDEX(GWP!$C$2:$C$13,MATCH(EPS!I2978,GWP!$B$2:$B$13,0))</f>
        <v>1</v>
      </c>
      <c r="L2978" s="5">
        <f t="shared" si="93"/>
        <v>0</v>
      </c>
    </row>
    <row r="2979" spans="1:12" hidden="1" x14ac:dyDescent="0.35">
      <c r="A2979" t="s">
        <v>4609</v>
      </c>
      <c r="B2979" t="s">
        <v>5</v>
      </c>
      <c r="C2979" t="s">
        <v>1735</v>
      </c>
      <c r="D2979" t="s">
        <v>6920</v>
      </c>
      <c r="E2979" t="s">
        <v>1705</v>
      </c>
      <c r="H2979" t="str">
        <f>INDEX('Vensim Variables'!$B:$B,MATCH(EPS!$B2979,'Vensim Variables'!$A:$A,0))</f>
        <v>g pollutant</v>
      </c>
      <c r="I2979" t="str">
        <f t="shared" si="92"/>
        <v>VOC</v>
      </c>
      <c r="J2979">
        <f>INDEX(NoSettings!$C:$C,MATCH(EPS!$A2979,NoSettings!$A:$A,0))</f>
        <v>9894100000</v>
      </c>
      <c r="K2979">
        <f>INDEX(GWP!$C$2:$C$13,MATCH(EPS!I2979,GWP!$B$2:$B$13,0))</f>
        <v>0</v>
      </c>
      <c r="L2979" s="5">
        <f t="shared" si="93"/>
        <v>0</v>
      </c>
    </row>
    <row r="2980" spans="1:12" hidden="1" x14ac:dyDescent="0.35">
      <c r="A2980" t="s">
        <v>4610</v>
      </c>
      <c r="B2980" t="s">
        <v>5</v>
      </c>
      <c r="C2980" t="s">
        <v>1735</v>
      </c>
      <c r="D2980" t="s">
        <v>6920</v>
      </c>
      <c r="E2980" t="s">
        <v>1706</v>
      </c>
      <c r="H2980" t="str">
        <f>INDEX('Vensim Variables'!$B:$B,MATCH(EPS!$B2980,'Vensim Variables'!$A:$A,0))</f>
        <v>g pollutant</v>
      </c>
      <c r="I2980" t="str">
        <f t="shared" si="92"/>
        <v>CO</v>
      </c>
      <c r="J2980">
        <f>INDEX(NoSettings!$C:$C,MATCH(EPS!$A2980,NoSettings!$A:$A,0))</f>
        <v>262360000000</v>
      </c>
      <c r="K2980">
        <f>INDEX(GWP!$C$2:$C$13,MATCH(EPS!I2980,GWP!$B$2:$B$13,0))</f>
        <v>0</v>
      </c>
      <c r="L2980" s="5">
        <f t="shared" si="93"/>
        <v>0</v>
      </c>
    </row>
    <row r="2981" spans="1:12" hidden="1" x14ac:dyDescent="0.35">
      <c r="A2981" t="s">
        <v>4611</v>
      </c>
      <c r="B2981" t="s">
        <v>5</v>
      </c>
      <c r="C2981" t="s">
        <v>1735</v>
      </c>
      <c r="D2981" t="s">
        <v>6920</v>
      </c>
      <c r="E2981" t="s">
        <v>1707</v>
      </c>
      <c r="H2981" t="str">
        <f>INDEX('Vensim Variables'!$B:$B,MATCH(EPS!$B2981,'Vensim Variables'!$A:$A,0))</f>
        <v>g pollutant</v>
      </c>
      <c r="I2981" t="str">
        <f t="shared" si="92"/>
        <v>NOx</v>
      </c>
      <c r="J2981">
        <f>INDEX(NoSettings!$C:$C,MATCH(EPS!$A2981,NoSettings!$A:$A,0))</f>
        <v>106953000000</v>
      </c>
      <c r="K2981">
        <f>INDEX(GWP!$C$2:$C$13,MATCH(EPS!I2981,GWP!$B$2:$B$13,0))</f>
        <v>0</v>
      </c>
      <c r="L2981" s="5">
        <f t="shared" si="93"/>
        <v>0</v>
      </c>
    </row>
    <row r="2982" spans="1:12" hidden="1" x14ac:dyDescent="0.35">
      <c r="A2982" t="s">
        <v>4612</v>
      </c>
      <c r="B2982" t="s">
        <v>5</v>
      </c>
      <c r="C2982" t="s">
        <v>1735</v>
      </c>
      <c r="D2982" t="s">
        <v>6920</v>
      </c>
      <c r="E2982" t="s">
        <v>1708</v>
      </c>
      <c r="H2982" t="str">
        <f>INDEX('Vensim Variables'!$B:$B,MATCH(EPS!$B2982,'Vensim Variables'!$A:$A,0))</f>
        <v>g pollutant</v>
      </c>
      <c r="I2982" t="str">
        <f t="shared" si="92"/>
        <v>PM10</v>
      </c>
      <c r="J2982">
        <f>INDEX(NoSettings!$C:$C,MATCH(EPS!$A2982,NoSettings!$A:$A,0))</f>
        <v>143911000000</v>
      </c>
      <c r="K2982">
        <f>INDEX(GWP!$C$2:$C$13,MATCH(EPS!I2982,GWP!$B$2:$B$13,0))</f>
        <v>0</v>
      </c>
      <c r="L2982" s="5">
        <f t="shared" si="93"/>
        <v>0</v>
      </c>
    </row>
    <row r="2983" spans="1:12" hidden="1" x14ac:dyDescent="0.35">
      <c r="A2983" t="s">
        <v>4613</v>
      </c>
      <c r="B2983" t="s">
        <v>5</v>
      </c>
      <c r="C2983" t="s">
        <v>1735</v>
      </c>
      <c r="D2983" t="s">
        <v>6920</v>
      </c>
      <c r="E2983" t="s">
        <v>1709</v>
      </c>
      <c r="H2983" t="str">
        <f>INDEX('Vensim Variables'!$B:$B,MATCH(EPS!$B2983,'Vensim Variables'!$A:$A,0))</f>
        <v>g pollutant</v>
      </c>
      <c r="I2983" t="str">
        <f t="shared" si="92"/>
        <v>PM25</v>
      </c>
      <c r="J2983">
        <f>INDEX(NoSettings!$C:$C,MATCH(EPS!$A2983,NoSettings!$A:$A,0))</f>
        <v>123861000000</v>
      </c>
      <c r="K2983">
        <f>INDEX(GWP!$C$2:$C$13,MATCH(EPS!I2983,GWP!$B$2:$B$13,0))</f>
        <v>0</v>
      </c>
      <c r="L2983" s="5">
        <f t="shared" si="93"/>
        <v>0</v>
      </c>
    </row>
    <row r="2984" spans="1:12" hidden="1" x14ac:dyDescent="0.35">
      <c r="A2984" t="s">
        <v>4614</v>
      </c>
      <c r="B2984" t="s">
        <v>5</v>
      </c>
      <c r="C2984" t="s">
        <v>1735</v>
      </c>
      <c r="D2984" t="s">
        <v>6920</v>
      </c>
      <c r="E2984" t="s">
        <v>1710</v>
      </c>
      <c r="H2984" t="str">
        <f>INDEX('Vensim Variables'!$B:$B,MATCH(EPS!$B2984,'Vensim Variables'!$A:$A,0))</f>
        <v>g pollutant</v>
      </c>
      <c r="I2984" t="str">
        <f t="shared" si="92"/>
        <v>SOx</v>
      </c>
      <c r="J2984">
        <f>INDEX(NoSettings!$C:$C,MATCH(EPS!$A2984,NoSettings!$A:$A,0))</f>
        <v>18152300000</v>
      </c>
      <c r="K2984">
        <f>INDEX(GWP!$C$2:$C$13,MATCH(EPS!I2984,GWP!$B$2:$B$13,0))</f>
        <v>0</v>
      </c>
      <c r="L2984" s="5">
        <f t="shared" si="93"/>
        <v>0</v>
      </c>
    </row>
    <row r="2985" spans="1:12" hidden="1" x14ac:dyDescent="0.35">
      <c r="A2985" t="s">
        <v>4615</v>
      </c>
      <c r="B2985" t="s">
        <v>5</v>
      </c>
      <c r="C2985" t="s">
        <v>1735</v>
      </c>
      <c r="D2985" t="s">
        <v>6920</v>
      </c>
      <c r="E2985" t="s">
        <v>1711</v>
      </c>
      <c r="H2985" t="str">
        <f>INDEX('Vensim Variables'!$B:$B,MATCH(EPS!$B2985,'Vensim Variables'!$A:$A,0))</f>
        <v>g pollutant</v>
      </c>
      <c r="I2985" t="str">
        <f t="shared" si="92"/>
        <v>BC</v>
      </c>
      <c r="J2985">
        <f>INDEX(NoSettings!$C:$C,MATCH(EPS!$A2985,NoSettings!$A:$A,0))</f>
        <v>4595530000</v>
      </c>
      <c r="K2985">
        <f>INDEX(GWP!$C$2:$C$13,MATCH(EPS!I2985,GWP!$B$2:$B$13,0))</f>
        <v>0</v>
      </c>
      <c r="L2985" s="5">
        <f t="shared" si="93"/>
        <v>0</v>
      </c>
    </row>
    <row r="2986" spans="1:12" hidden="1" x14ac:dyDescent="0.35">
      <c r="A2986" t="s">
        <v>4616</v>
      </c>
      <c r="B2986" t="s">
        <v>5</v>
      </c>
      <c r="C2986" t="s">
        <v>1735</v>
      </c>
      <c r="D2986" t="s">
        <v>6920</v>
      </c>
      <c r="E2986" t="s">
        <v>1712</v>
      </c>
      <c r="H2986" t="str">
        <f>INDEX('Vensim Variables'!$B:$B,MATCH(EPS!$B2986,'Vensim Variables'!$A:$A,0))</f>
        <v>g pollutant</v>
      </c>
      <c r="I2986" t="str">
        <f t="shared" si="92"/>
        <v>OC</v>
      </c>
      <c r="J2986">
        <f>INDEX(NoSettings!$C:$C,MATCH(EPS!$A2986,NoSettings!$A:$A,0))</f>
        <v>43471600000</v>
      </c>
      <c r="K2986">
        <f>INDEX(GWP!$C$2:$C$13,MATCH(EPS!I2986,GWP!$B$2:$B$13,0))</f>
        <v>0</v>
      </c>
      <c r="L2986" s="5">
        <f t="shared" si="93"/>
        <v>0</v>
      </c>
    </row>
    <row r="2987" spans="1:12" hidden="1" x14ac:dyDescent="0.35">
      <c r="A2987" t="s">
        <v>4617</v>
      </c>
      <c r="B2987" t="s">
        <v>5</v>
      </c>
      <c r="C2987" t="s">
        <v>1735</v>
      </c>
      <c r="D2987" t="s">
        <v>6920</v>
      </c>
      <c r="E2987" t="s">
        <v>1713</v>
      </c>
      <c r="H2987" t="str">
        <f>INDEX('Vensim Variables'!$B:$B,MATCH(EPS!$B2987,'Vensim Variables'!$A:$A,0))</f>
        <v>g pollutant</v>
      </c>
      <c r="I2987" t="str">
        <f t="shared" si="92"/>
        <v>CH4</v>
      </c>
      <c r="J2987">
        <f>INDEX(NoSettings!$C:$C,MATCH(EPS!$A2987,NoSettings!$A:$A,0))</f>
        <v>0</v>
      </c>
      <c r="K2987">
        <f>INDEX(GWP!$C$2:$C$13,MATCH(EPS!I2987,GWP!$B$2:$B$13,0))</f>
        <v>25</v>
      </c>
      <c r="L2987" s="5">
        <f t="shared" si="93"/>
        <v>0</v>
      </c>
    </row>
    <row r="2988" spans="1:12" hidden="1" x14ac:dyDescent="0.35">
      <c r="A2988" t="s">
        <v>4618</v>
      </c>
      <c r="B2988" t="s">
        <v>5</v>
      </c>
      <c r="C2988" t="s">
        <v>1735</v>
      </c>
      <c r="D2988" t="s">
        <v>6920</v>
      </c>
      <c r="E2988" t="s">
        <v>1714</v>
      </c>
      <c r="H2988" t="str">
        <f>INDEX('Vensim Variables'!$B:$B,MATCH(EPS!$B2988,'Vensim Variables'!$A:$A,0))</f>
        <v>g pollutant</v>
      </c>
      <c r="I2988" t="str">
        <f t="shared" si="92"/>
        <v>N2O</v>
      </c>
      <c r="J2988">
        <f>INDEX(NoSettings!$C:$C,MATCH(EPS!$A2988,NoSettings!$A:$A,0))</f>
        <v>0</v>
      </c>
      <c r="K2988">
        <f>INDEX(GWP!$C$2:$C$13,MATCH(EPS!I2988,GWP!$B$2:$B$13,0))</f>
        <v>298</v>
      </c>
      <c r="L2988" s="5">
        <f t="shared" si="93"/>
        <v>0</v>
      </c>
    </row>
    <row r="2989" spans="1:12" hidden="1" x14ac:dyDescent="0.35">
      <c r="A2989" t="s">
        <v>4619</v>
      </c>
      <c r="B2989" t="s">
        <v>5</v>
      </c>
      <c r="C2989" t="s">
        <v>1735</v>
      </c>
      <c r="D2989" t="s">
        <v>6920</v>
      </c>
      <c r="E2989" t="s">
        <v>1715</v>
      </c>
      <c r="H2989" t="str">
        <f>INDEX('Vensim Variables'!$B:$B,MATCH(EPS!$B2989,'Vensim Variables'!$A:$A,0))</f>
        <v>g pollutant</v>
      </c>
      <c r="I2989" t="str">
        <f t="shared" si="92"/>
        <v>F gases</v>
      </c>
      <c r="J2989">
        <f>INDEX(NoSettings!$C:$C,MATCH(EPS!$A2989,NoSettings!$A:$A,0))</f>
        <v>0</v>
      </c>
      <c r="K2989">
        <f>INDEX(GWP!$C$2:$C$13,MATCH(EPS!I2989,GWP!$B$2:$B$13,0))</f>
        <v>1</v>
      </c>
      <c r="L2989" s="5">
        <f t="shared" si="93"/>
        <v>0</v>
      </c>
    </row>
    <row r="2990" spans="1:12" hidden="1" x14ac:dyDescent="0.35">
      <c r="A2990" t="s">
        <v>4620</v>
      </c>
      <c r="B2990" t="s">
        <v>5</v>
      </c>
      <c r="C2990" t="s">
        <v>1735</v>
      </c>
      <c r="D2990" t="s">
        <v>6921</v>
      </c>
      <c r="E2990" t="s">
        <v>1702</v>
      </c>
      <c r="H2990" t="str">
        <f>INDEX('Vensim Variables'!$B:$B,MATCH(EPS!$B2990,'Vensim Variables'!$A:$A,0))</f>
        <v>g pollutant</v>
      </c>
      <c r="I2990" t="str">
        <f t="shared" si="92"/>
        <v>CO2</v>
      </c>
      <c r="J2990">
        <f>INDEX(NoSettings!$C:$C,MATCH(EPS!$A2990,NoSettings!$A:$A,0))</f>
        <v>0</v>
      </c>
      <c r="K2990">
        <f>INDEX(GWP!$C$2:$C$13,MATCH(EPS!I2990,GWP!$B$2:$B$13,0))</f>
        <v>1</v>
      </c>
      <c r="L2990" s="5">
        <f t="shared" si="93"/>
        <v>0</v>
      </c>
    </row>
    <row r="2991" spans="1:12" hidden="1" x14ac:dyDescent="0.35">
      <c r="A2991" t="s">
        <v>4621</v>
      </c>
      <c r="B2991" t="s">
        <v>5</v>
      </c>
      <c r="C2991" t="s">
        <v>1735</v>
      </c>
      <c r="D2991" t="s">
        <v>6921</v>
      </c>
      <c r="E2991" t="s">
        <v>1705</v>
      </c>
      <c r="H2991" t="str">
        <f>INDEX('Vensim Variables'!$B:$B,MATCH(EPS!$B2991,'Vensim Variables'!$A:$A,0))</f>
        <v>g pollutant</v>
      </c>
      <c r="I2991" t="str">
        <f t="shared" si="92"/>
        <v>VOC</v>
      </c>
      <c r="J2991">
        <f>INDEX(NoSettings!$C:$C,MATCH(EPS!$A2991,NoSettings!$A:$A,0))</f>
        <v>0</v>
      </c>
      <c r="K2991">
        <f>INDEX(GWP!$C$2:$C$13,MATCH(EPS!I2991,GWP!$B$2:$B$13,0))</f>
        <v>0</v>
      </c>
      <c r="L2991" s="5">
        <f t="shared" si="93"/>
        <v>0</v>
      </c>
    </row>
    <row r="2992" spans="1:12" hidden="1" x14ac:dyDescent="0.35">
      <c r="A2992" t="s">
        <v>4622</v>
      </c>
      <c r="B2992" t="s">
        <v>5</v>
      </c>
      <c r="C2992" t="s">
        <v>1735</v>
      </c>
      <c r="D2992" t="s">
        <v>6921</v>
      </c>
      <c r="E2992" t="s">
        <v>1706</v>
      </c>
      <c r="H2992" t="str">
        <f>INDEX('Vensim Variables'!$B:$B,MATCH(EPS!$B2992,'Vensim Variables'!$A:$A,0))</f>
        <v>g pollutant</v>
      </c>
      <c r="I2992" t="str">
        <f t="shared" si="92"/>
        <v>CO</v>
      </c>
      <c r="J2992">
        <f>INDEX(NoSettings!$C:$C,MATCH(EPS!$A2992,NoSettings!$A:$A,0))</f>
        <v>0</v>
      </c>
      <c r="K2992">
        <f>INDEX(GWP!$C$2:$C$13,MATCH(EPS!I2992,GWP!$B$2:$B$13,0))</f>
        <v>0</v>
      </c>
      <c r="L2992" s="5">
        <f t="shared" si="93"/>
        <v>0</v>
      </c>
    </row>
    <row r="2993" spans="1:12" hidden="1" x14ac:dyDescent="0.35">
      <c r="A2993" t="s">
        <v>4623</v>
      </c>
      <c r="B2993" t="s">
        <v>5</v>
      </c>
      <c r="C2993" t="s">
        <v>1735</v>
      </c>
      <c r="D2993" t="s">
        <v>6921</v>
      </c>
      <c r="E2993" t="s">
        <v>1707</v>
      </c>
      <c r="H2993" t="str">
        <f>INDEX('Vensim Variables'!$B:$B,MATCH(EPS!$B2993,'Vensim Variables'!$A:$A,0))</f>
        <v>g pollutant</v>
      </c>
      <c r="I2993" t="str">
        <f t="shared" si="92"/>
        <v>NOx</v>
      </c>
      <c r="J2993">
        <f>INDEX(NoSettings!$C:$C,MATCH(EPS!$A2993,NoSettings!$A:$A,0))</f>
        <v>0</v>
      </c>
      <c r="K2993">
        <f>INDEX(GWP!$C$2:$C$13,MATCH(EPS!I2993,GWP!$B$2:$B$13,0))</f>
        <v>0</v>
      </c>
      <c r="L2993" s="5">
        <f t="shared" si="93"/>
        <v>0</v>
      </c>
    </row>
    <row r="2994" spans="1:12" hidden="1" x14ac:dyDescent="0.35">
      <c r="A2994" t="s">
        <v>4624</v>
      </c>
      <c r="B2994" t="s">
        <v>5</v>
      </c>
      <c r="C2994" t="s">
        <v>1735</v>
      </c>
      <c r="D2994" t="s">
        <v>6921</v>
      </c>
      <c r="E2994" t="s">
        <v>1708</v>
      </c>
      <c r="H2994" t="str">
        <f>INDEX('Vensim Variables'!$B:$B,MATCH(EPS!$B2994,'Vensim Variables'!$A:$A,0))</f>
        <v>g pollutant</v>
      </c>
      <c r="I2994" t="str">
        <f t="shared" si="92"/>
        <v>PM10</v>
      </c>
      <c r="J2994">
        <f>INDEX(NoSettings!$C:$C,MATCH(EPS!$A2994,NoSettings!$A:$A,0))</f>
        <v>0</v>
      </c>
      <c r="K2994">
        <f>INDEX(GWP!$C$2:$C$13,MATCH(EPS!I2994,GWP!$B$2:$B$13,0))</f>
        <v>0</v>
      </c>
      <c r="L2994" s="5">
        <f t="shared" si="93"/>
        <v>0</v>
      </c>
    </row>
    <row r="2995" spans="1:12" hidden="1" x14ac:dyDescent="0.35">
      <c r="A2995" t="s">
        <v>4625</v>
      </c>
      <c r="B2995" t="s">
        <v>5</v>
      </c>
      <c r="C2995" t="s">
        <v>1735</v>
      </c>
      <c r="D2995" t="s">
        <v>6921</v>
      </c>
      <c r="E2995" t="s">
        <v>1709</v>
      </c>
      <c r="H2995" t="str">
        <f>INDEX('Vensim Variables'!$B:$B,MATCH(EPS!$B2995,'Vensim Variables'!$A:$A,0))</f>
        <v>g pollutant</v>
      </c>
      <c r="I2995" t="str">
        <f t="shared" si="92"/>
        <v>PM25</v>
      </c>
      <c r="J2995">
        <f>INDEX(NoSettings!$C:$C,MATCH(EPS!$A2995,NoSettings!$A:$A,0))</f>
        <v>0</v>
      </c>
      <c r="K2995">
        <f>INDEX(GWP!$C$2:$C$13,MATCH(EPS!I2995,GWP!$B$2:$B$13,0))</f>
        <v>0</v>
      </c>
      <c r="L2995" s="5">
        <f t="shared" si="93"/>
        <v>0</v>
      </c>
    </row>
    <row r="2996" spans="1:12" hidden="1" x14ac:dyDescent="0.35">
      <c r="A2996" t="s">
        <v>4626</v>
      </c>
      <c r="B2996" t="s">
        <v>5</v>
      </c>
      <c r="C2996" t="s">
        <v>1735</v>
      </c>
      <c r="D2996" t="s">
        <v>6921</v>
      </c>
      <c r="E2996" t="s">
        <v>1710</v>
      </c>
      <c r="H2996" t="str">
        <f>INDEX('Vensim Variables'!$B:$B,MATCH(EPS!$B2996,'Vensim Variables'!$A:$A,0))</f>
        <v>g pollutant</v>
      </c>
      <c r="I2996" t="str">
        <f t="shared" si="92"/>
        <v>SOx</v>
      </c>
      <c r="J2996">
        <f>INDEX(NoSettings!$C:$C,MATCH(EPS!$A2996,NoSettings!$A:$A,0))</f>
        <v>0</v>
      </c>
      <c r="K2996">
        <f>INDEX(GWP!$C$2:$C$13,MATCH(EPS!I2996,GWP!$B$2:$B$13,0))</f>
        <v>0</v>
      </c>
      <c r="L2996" s="5">
        <f t="shared" si="93"/>
        <v>0</v>
      </c>
    </row>
    <row r="2997" spans="1:12" hidden="1" x14ac:dyDescent="0.35">
      <c r="A2997" t="s">
        <v>4627</v>
      </c>
      <c r="B2997" t="s">
        <v>5</v>
      </c>
      <c r="C2997" t="s">
        <v>1735</v>
      </c>
      <c r="D2997" t="s">
        <v>6921</v>
      </c>
      <c r="E2997" t="s">
        <v>1711</v>
      </c>
      <c r="H2997" t="str">
        <f>INDEX('Vensim Variables'!$B:$B,MATCH(EPS!$B2997,'Vensim Variables'!$A:$A,0))</f>
        <v>g pollutant</v>
      </c>
      <c r="I2997" t="str">
        <f t="shared" si="92"/>
        <v>BC</v>
      </c>
      <c r="J2997">
        <f>INDEX(NoSettings!$C:$C,MATCH(EPS!$A2997,NoSettings!$A:$A,0))</f>
        <v>0</v>
      </c>
      <c r="K2997">
        <f>INDEX(GWP!$C$2:$C$13,MATCH(EPS!I2997,GWP!$B$2:$B$13,0))</f>
        <v>0</v>
      </c>
      <c r="L2997" s="5">
        <f t="shared" si="93"/>
        <v>0</v>
      </c>
    </row>
    <row r="2998" spans="1:12" hidden="1" x14ac:dyDescent="0.35">
      <c r="A2998" t="s">
        <v>4628</v>
      </c>
      <c r="B2998" t="s">
        <v>5</v>
      </c>
      <c r="C2998" t="s">
        <v>1735</v>
      </c>
      <c r="D2998" t="s">
        <v>6921</v>
      </c>
      <c r="E2998" t="s">
        <v>1712</v>
      </c>
      <c r="H2998" t="str">
        <f>INDEX('Vensim Variables'!$B:$B,MATCH(EPS!$B2998,'Vensim Variables'!$A:$A,0))</f>
        <v>g pollutant</v>
      </c>
      <c r="I2998" t="str">
        <f t="shared" si="92"/>
        <v>OC</v>
      </c>
      <c r="J2998">
        <f>INDEX(NoSettings!$C:$C,MATCH(EPS!$A2998,NoSettings!$A:$A,0))</f>
        <v>0</v>
      </c>
      <c r="K2998">
        <f>INDEX(GWP!$C$2:$C$13,MATCH(EPS!I2998,GWP!$B$2:$B$13,0))</f>
        <v>0</v>
      </c>
      <c r="L2998" s="5">
        <f t="shared" si="93"/>
        <v>0</v>
      </c>
    </row>
    <row r="2999" spans="1:12" hidden="1" x14ac:dyDescent="0.35">
      <c r="A2999" t="s">
        <v>4629</v>
      </c>
      <c r="B2999" t="s">
        <v>5</v>
      </c>
      <c r="C2999" t="s">
        <v>1735</v>
      </c>
      <c r="D2999" t="s">
        <v>6921</v>
      </c>
      <c r="E2999" t="s">
        <v>1713</v>
      </c>
      <c r="H2999" t="str">
        <f>INDEX('Vensim Variables'!$B:$B,MATCH(EPS!$B2999,'Vensim Variables'!$A:$A,0))</f>
        <v>g pollutant</v>
      </c>
      <c r="I2999" t="str">
        <f t="shared" si="92"/>
        <v>CH4</v>
      </c>
      <c r="J2999">
        <f>INDEX(NoSettings!$C:$C,MATCH(EPS!$A2999,NoSettings!$A:$A,0))</f>
        <v>0</v>
      </c>
      <c r="K2999">
        <f>INDEX(GWP!$C$2:$C$13,MATCH(EPS!I2999,GWP!$B$2:$B$13,0))</f>
        <v>25</v>
      </c>
      <c r="L2999" s="5">
        <f t="shared" si="93"/>
        <v>0</v>
      </c>
    </row>
    <row r="3000" spans="1:12" hidden="1" x14ac:dyDescent="0.35">
      <c r="A3000" t="s">
        <v>4630</v>
      </c>
      <c r="B3000" t="s">
        <v>5</v>
      </c>
      <c r="C3000" t="s">
        <v>1735</v>
      </c>
      <c r="D3000" t="s">
        <v>6921</v>
      </c>
      <c r="E3000" t="s">
        <v>1714</v>
      </c>
      <c r="H3000" t="str">
        <f>INDEX('Vensim Variables'!$B:$B,MATCH(EPS!$B3000,'Vensim Variables'!$A:$A,0))</f>
        <v>g pollutant</v>
      </c>
      <c r="I3000" t="str">
        <f t="shared" si="92"/>
        <v>N2O</v>
      </c>
      <c r="J3000">
        <f>INDEX(NoSettings!$C:$C,MATCH(EPS!$A3000,NoSettings!$A:$A,0))</f>
        <v>0</v>
      </c>
      <c r="K3000">
        <f>INDEX(GWP!$C$2:$C$13,MATCH(EPS!I3000,GWP!$B$2:$B$13,0))</f>
        <v>298</v>
      </c>
      <c r="L3000" s="5">
        <f t="shared" si="93"/>
        <v>0</v>
      </c>
    </row>
    <row r="3001" spans="1:12" hidden="1" x14ac:dyDescent="0.35">
      <c r="A3001" t="s">
        <v>4631</v>
      </c>
      <c r="B3001" t="s">
        <v>5</v>
      </c>
      <c r="C3001" t="s">
        <v>1735</v>
      </c>
      <c r="D3001" t="s">
        <v>6921</v>
      </c>
      <c r="E3001" t="s">
        <v>1715</v>
      </c>
      <c r="H3001" t="str">
        <f>INDEX('Vensim Variables'!$B:$B,MATCH(EPS!$B3001,'Vensim Variables'!$A:$A,0))</f>
        <v>g pollutant</v>
      </c>
      <c r="I3001" t="str">
        <f t="shared" si="92"/>
        <v>F gases</v>
      </c>
      <c r="J3001">
        <f>INDEX(NoSettings!$C:$C,MATCH(EPS!$A3001,NoSettings!$A:$A,0))</f>
        <v>0</v>
      </c>
      <c r="K3001">
        <f>INDEX(GWP!$C$2:$C$13,MATCH(EPS!I3001,GWP!$B$2:$B$13,0))</f>
        <v>1</v>
      </c>
      <c r="L3001" s="5">
        <f t="shared" si="93"/>
        <v>0</v>
      </c>
    </row>
    <row r="3002" spans="1:12" hidden="1" x14ac:dyDescent="0.35">
      <c r="A3002" t="s">
        <v>4632</v>
      </c>
      <c r="B3002" t="s">
        <v>5</v>
      </c>
      <c r="C3002" t="s">
        <v>1735</v>
      </c>
      <c r="D3002" t="s">
        <v>6922</v>
      </c>
      <c r="E3002" t="s">
        <v>1702</v>
      </c>
      <c r="H3002" t="str">
        <f>INDEX('Vensim Variables'!$B:$B,MATCH(EPS!$B3002,'Vensim Variables'!$A:$A,0))</f>
        <v>g pollutant</v>
      </c>
      <c r="I3002" t="str">
        <f t="shared" si="92"/>
        <v>CO2</v>
      </c>
      <c r="J3002">
        <f>INDEX(NoSettings!$C:$C,MATCH(EPS!$A3002,NoSettings!$A:$A,0))</f>
        <v>0</v>
      </c>
      <c r="K3002">
        <f>INDEX(GWP!$C$2:$C$13,MATCH(EPS!I3002,GWP!$B$2:$B$13,0))</f>
        <v>1</v>
      </c>
      <c r="L3002" s="5">
        <f t="shared" si="93"/>
        <v>0</v>
      </c>
    </row>
    <row r="3003" spans="1:12" hidden="1" x14ac:dyDescent="0.35">
      <c r="A3003" t="s">
        <v>4633</v>
      </c>
      <c r="B3003" t="s">
        <v>5</v>
      </c>
      <c r="C3003" t="s">
        <v>1735</v>
      </c>
      <c r="D3003" t="s">
        <v>6922</v>
      </c>
      <c r="E3003" t="s">
        <v>1705</v>
      </c>
      <c r="H3003" t="str">
        <f>INDEX('Vensim Variables'!$B:$B,MATCH(EPS!$B3003,'Vensim Variables'!$A:$A,0))</f>
        <v>g pollutant</v>
      </c>
      <c r="I3003" t="str">
        <f t="shared" si="92"/>
        <v>VOC</v>
      </c>
      <c r="J3003">
        <f>INDEX(NoSettings!$C:$C,MATCH(EPS!$A3003,NoSettings!$A:$A,0))</f>
        <v>0</v>
      </c>
      <c r="K3003">
        <f>INDEX(GWP!$C$2:$C$13,MATCH(EPS!I3003,GWP!$B$2:$B$13,0))</f>
        <v>0</v>
      </c>
      <c r="L3003" s="5">
        <f t="shared" si="93"/>
        <v>0</v>
      </c>
    </row>
    <row r="3004" spans="1:12" hidden="1" x14ac:dyDescent="0.35">
      <c r="A3004" t="s">
        <v>4634</v>
      </c>
      <c r="B3004" t="s">
        <v>5</v>
      </c>
      <c r="C3004" t="s">
        <v>1735</v>
      </c>
      <c r="D3004" t="s">
        <v>6922</v>
      </c>
      <c r="E3004" t="s">
        <v>1706</v>
      </c>
      <c r="H3004" t="str">
        <f>INDEX('Vensim Variables'!$B:$B,MATCH(EPS!$B3004,'Vensim Variables'!$A:$A,0))</f>
        <v>g pollutant</v>
      </c>
      <c r="I3004" t="str">
        <f t="shared" si="92"/>
        <v>CO</v>
      </c>
      <c r="J3004">
        <f>INDEX(NoSettings!$C:$C,MATCH(EPS!$A3004,NoSettings!$A:$A,0))</f>
        <v>0</v>
      </c>
      <c r="K3004">
        <f>INDEX(GWP!$C$2:$C$13,MATCH(EPS!I3004,GWP!$B$2:$B$13,0))</f>
        <v>0</v>
      </c>
      <c r="L3004" s="5">
        <f t="shared" si="93"/>
        <v>0</v>
      </c>
    </row>
    <row r="3005" spans="1:12" hidden="1" x14ac:dyDescent="0.35">
      <c r="A3005" t="s">
        <v>4635</v>
      </c>
      <c r="B3005" t="s">
        <v>5</v>
      </c>
      <c r="C3005" t="s">
        <v>1735</v>
      </c>
      <c r="D3005" t="s">
        <v>6922</v>
      </c>
      <c r="E3005" t="s">
        <v>1707</v>
      </c>
      <c r="H3005" t="str">
        <f>INDEX('Vensim Variables'!$B:$B,MATCH(EPS!$B3005,'Vensim Variables'!$A:$A,0))</f>
        <v>g pollutant</v>
      </c>
      <c r="I3005" t="str">
        <f t="shared" si="92"/>
        <v>NOx</v>
      </c>
      <c r="J3005">
        <f>INDEX(NoSettings!$C:$C,MATCH(EPS!$A3005,NoSettings!$A:$A,0))</f>
        <v>0</v>
      </c>
      <c r="K3005">
        <f>INDEX(GWP!$C$2:$C$13,MATCH(EPS!I3005,GWP!$B$2:$B$13,0))</f>
        <v>0</v>
      </c>
      <c r="L3005" s="5">
        <f t="shared" si="93"/>
        <v>0</v>
      </c>
    </row>
    <row r="3006" spans="1:12" hidden="1" x14ac:dyDescent="0.35">
      <c r="A3006" t="s">
        <v>4636</v>
      </c>
      <c r="B3006" t="s">
        <v>5</v>
      </c>
      <c r="C3006" t="s">
        <v>1735</v>
      </c>
      <c r="D3006" t="s">
        <v>6922</v>
      </c>
      <c r="E3006" t="s">
        <v>1708</v>
      </c>
      <c r="H3006" t="str">
        <f>INDEX('Vensim Variables'!$B:$B,MATCH(EPS!$B3006,'Vensim Variables'!$A:$A,0))</f>
        <v>g pollutant</v>
      </c>
      <c r="I3006" t="str">
        <f t="shared" si="92"/>
        <v>PM10</v>
      </c>
      <c r="J3006">
        <f>INDEX(NoSettings!$C:$C,MATCH(EPS!$A3006,NoSettings!$A:$A,0))</f>
        <v>0</v>
      </c>
      <c r="K3006">
        <f>INDEX(GWP!$C$2:$C$13,MATCH(EPS!I3006,GWP!$B$2:$B$13,0))</f>
        <v>0</v>
      </c>
      <c r="L3006" s="5">
        <f t="shared" si="93"/>
        <v>0</v>
      </c>
    </row>
    <row r="3007" spans="1:12" hidden="1" x14ac:dyDescent="0.35">
      <c r="A3007" t="s">
        <v>4637</v>
      </c>
      <c r="B3007" t="s">
        <v>5</v>
      </c>
      <c r="C3007" t="s">
        <v>1735</v>
      </c>
      <c r="D3007" t="s">
        <v>6922</v>
      </c>
      <c r="E3007" t="s">
        <v>1709</v>
      </c>
      <c r="H3007" t="str">
        <f>INDEX('Vensim Variables'!$B:$B,MATCH(EPS!$B3007,'Vensim Variables'!$A:$A,0))</f>
        <v>g pollutant</v>
      </c>
      <c r="I3007" t="str">
        <f t="shared" si="92"/>
        <v>PM25</v>
      </c>
      <c r="J3007">
        <f>INDEX(NoSettings!$C:$C,MATCH(EPS!$A3007,NoSettings!$A:$A,0))</f>
        <v>0</v>
      </c>
      <c r="K3007">
        <f>INDEX(GWP!$C$2:$C$13,MATCH(EPS!I3007,GWP!$B$2:$B$13,0))</f>
        <v>0</v>
      </c>
      <c r="L3007" s="5">
        <f t="shared" si="93"/>
        <v>0</v>
      </c>
    </row>
    <row r="3008" spans="1:12" hidden="1" x14ac:dyDescent="0.35">
      <c r="A3008" t="s">
        <v>4638</v>
      </c>
      <c r="B3008" t="s">
        <v>5</v>
      </c>
      <c r="C3008" t="s">
        <v>1735</v>
      </c>
      <c r="D3008" t="s">
        <v>6922</v>
      </c>
      <c r="E3008" t="s">
        <v>1710</v>
      </c>
      <c r="H3008" t="str">
        <f>INDEX('Vensim Variables'!$B:$B,MATCH(EPS!$B3008,'Vensim Variables'!$A:$A,0))</f>
        <v>g pollutant</v>
      </c>
      <c r="I3008" t="str">
        <f t="shared" si="92"/>
        <v>SOx</v>
      </c>
      <c r="J3008">
        <f>INDEX(NoSettings!$C:$C,MATCH(EPS!$A3008,NoSettings!$A:$A,0))</f>
        <v>0</v>
      </c>
      <c r="K3008">
        <f>INDEX(GWP!$C$2:$C$13,MATCH(EPS!I3008,GWP!$B$2:$B$13,0))</f>
        <v>0</v>
      </c>
      <c r="L3008" s="5">
        <f t="shared" si="93"/>
        <v>0</v>
      </c>
    </row>
    <row r="3009" spans="1:12" hidden="1" x14ac:dyDescent="0.35">
      <c r="A3009" t="s">
        <v>4639</v>
      </c>
      <c r="B3009" t="s">
        <v>5</v>
      </c>
      <c r="C3009" t="s">
        <v>1735</v>
      </c>
      <c r="D3009" t="s">
        <v>6922</v>
      </c>
      <c r="E3009" t="s">
        <v>1711</v>
      </c>
      <c r="H3009" t="str">
        <f>INDEX('Vensim Variables'!$B:$B,MATCH(EPS!$B3009,'Vensim Variables'!$A:$A,0))</f>
        <v>g pollutant</v>
      </c>
      <c r="I3009" t="str">
        <f t="shared" si="92"/>
        <v>BC</v>
      </c>
      <c r="J3009">
        <f>INDEX(NoSettings!$C:$C,MATCH(EPS!$A3009,NoSettings!$A:$A,0))</f>
        <v>0</v>
      </c>
      <c r="K3009">
        <f>INDEX(GWP!$C$2:$C$13,MATCH(EPS!I3009,GWP!$B$2:$B$13,0))</f>
        <v>0</v>
      </c>
      <c r="L3009" s="5">
        <f t="shared" si="93"/>
        <v>0</v>
      </c>
    </row>
    <row r="3010" spans="1:12" hidden="1" x14ac:dyDescent="0.35">
      <c r="A3010" t="s">
        <v>4640</v>
      </c>
      <c r="B3010" t="s">
        <v>5</v>
      </c>
      <c r="C3010" t="s">
        <v>1735</v>
      </c>
      <c r="D3010" t="s">
        <v>6922</v>
      </c>
      <c r="E3010" t="s">
        <v>1712</v>
      </c>
      <c r="H3010" t="str">
        <f>INDEX('Vensim Variables'!$B:$B,MATCH(EPS!$B3010,'Vensim Variables'!$A:$A,0))</f>
        <v>g pollutant</v>
      </c>
      <c r="I3010" t="str">
        <f t="shared" si="92"/>
        <v>OC</v>
      </c>
      <c r="J3010">
        <f>INDEX(NoSettings!$C:$C,MATCH(EPS!$A3010,NoSettings!$A:$A,0))</f>
        <v>0</v>
      </c>
      <c r="K3010">
        <f>INDEX(GWP!$C$2:$C$13,MATCH(EPS!I3010,GWP!$B$2:$B$13,0))</f>
        <v>0</v>
      </c>
      <c r="L3010" s="5">
        <f t="shared" si="93"/>
        <v>0</v>
      </c>
    </row>
    <row r="3011" spans="1:12" hidden="1" x14ac:dyDescent="0.35">
      <c r="A3011" t="s">
        <v>4641</v>
      </c>
      <c r="B3011" t="s">
        <v>5</v>
      </c>
      <c r="C3011" t="s">
        <v>1735</v>
      </c>
      <c r="D3011" t="s">
        <v>6922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25</v>
      </c>
      <c r="L3011" s="5">
        <f t="shared" ref="L3011:L3074" si="95">IF(H3011="g pollutant",K3011*J3011/10^12,IF(H3011="MMTCO2e",J3011,IF(H3011="MWh",J3011,0)))</f>
        <v>0</v>
      </c>
    </row>
    <row r="3012" spans="1:12" hidden="1" x14ac:dyDescent="0.35">
      <c r="A3012" t="s">
        <v>4642</v>
      </c>
      <c r="B3012" t="s">
        <v>5</v>
      </c>
      <c r="C3012" t="s">
        <v>1735</v>
      </c>
      <c r="D3012" t="s">
        <v>6922</v>
      </c>
      <c r="E3012" t="s">
        <v>1714</v>
      </c>
      <c r="H3012" t="str">
        <f>INDEX('Vensim Variables'!$B:$B,MATCH(EPS!$B3012,'Vensim Variables'!$A:$A,0))</f>
        <v>g pollutant</v>
      </c>
      <c r="I3012" t="str">
        <f t="shared" si="94"/>
        <v>N2O</v>
      </c>
      <c r="J3012">
        <f>INDEX(NoSettings!$C:$C,MATCH(EPS!$A3012,NoSettings!$A:$A,0))</f>
        <v>0</v>
      </c>
      <c r="K3012">
        <f>INDEX(GWP!$C$2:$C$13,MATCH(EPS!I3012,GWP!$B$2:$B$13,0))</f>
        <v>298</v>
      </c>
      <c r="L3012" s="5">
        <f t="shared" si="95"/>
        <v>0</v>
      </c>
    </row>
    <row r="3013" spans="1:12" hidden="1" x14ac:dyDescent="0.35">
      <c r="A3013" t="s">
        <v>4643</v>
      </c>
      <c r="B3013" t="s">
        <v>5</v>
      </c>
      <c r="C3013" t="s">
        <v>1735</v>
      </c>
      <c r="D3013" t="s">
        <v>6922</v>
      </c>
      <c r="E3013" t="s">
        <v>1715</v>
      </c>
      <c r="H3013" t="str">
        <f>INDEX('Vensim Variables'!$B:$B,MATCH(EPS!$B3013,'Vensim Variables'!$A:$A,0))</f>
        <v>g pollutant</v>
      </c>
      <c r="I3013" t="str">
        <f t="shared" si="94"/>
        <v>F gases</v>
      </c>
      <c r="J3013">
        <f>INDEX(NoSettings!$C:$C,MATCH(EPS!$A3013,NoSettings!$A:$A,0))</f>
        <v>0</v>
      </c>
      <c r="K3013">
        <f>INDEX(GWP!$C$2:$C$13,MATCH(EPS!I3013,GWP!$B$2:$B$13,0))</f>
        <v>1</v>
      </c>
      <c r="L3013" s="5">
        <f t="shared" si="95"/>
        <v>0</v>
      </c>
    </row>
    <row r="3014" spans="1:12" hidden="1" x14ac:dyDescent="0.35">
      <c r="A3014" t="s">
        <v>4644</v>
      </c>
      <c r="B3014" t="s">
        <v>5</v>
      </c>
      <c r="C3014" t="s">
        <v>1735</v>
      </c>
      <c r="D3014" t="s">
        <v>6923</v>
      </c>
      <c r="E3014" t="s">
        <v>1702</v>
      </c>
      <c r="H3014" t="str">
        <f>INDEX('Vensim Variables'!$B:$B,MATCH(EPS!$B3014,'Vensim Variables'!$A:$A,0))</f>
        <v>g pollutant</v>
      </c>
      <c r="I3014" t="str">
        <f t="shared" si="94"/>
        <v>CO2</v>
      </c>
      <c r="J3014">
        <f>INDEX(NoSettings!$C:$C,MATCH(EPS!$A3014,NoSettings!$A:$A,0))</f>
        <v>0</v>
      </c>
      <c r="K3014">
        <f>INDEX(GWP!$C$2:$C$13,MATCH(EPS!I3014,GWP!$B$2:$B$13,0))</f>
        <v>1</v>
      </c>
      <c r="L3014" s="5">
        <f t="shared" si="95"/>
        <v>0</v>
      </c>
    </row>
    <row r="3015" spans="1:12" hidden="1" x14ac:dyDescent="0.35">
      <c r="A3015" t="s">
        <v>4645</v>
      </c>
      <c r="B3015" t="s">
        <v>5</v>
      </c>
      <c r="C3015" t="s">
        <v>1735</v>
      </c>
      <c r="D3015" t="s">
        <v>6923</v>
      </c>
      <c r="E3015" t="s">
        <v>1705</v>
      </c>
      <c r="H3015" t="str">
        <f>INDEX('Vensim Variables'!$B:$B,MATCH(EPS!$B3015,'Vensim Variables'!$A:$A,0))</f>
        <v>g pollutant</v>
      </c>
      <c r="I3015" t="str">
        <f t="shared" si="94"/>
        <v>VOC</v>
      </c>
      <c r="J3015">
        <f>INDEX(NoSettings!$C:$C,MATCH(EPS!$A3015,NoSettings!$A:$A,0))</f>
        <v>0</v>
      </c>
      <c r="K3015">
        <f>INDEX(GWP!$C$2:$C$13,MATCH(EPS!I3015,GWP!$B$2:$B$13,0))</f>
        <v>0</v>
      </c>
      <c r="L3015" s="5">
        <f t="shared" si="95"/>
        <v>0</v>
      </c>
    </row>
    <row r="3016" spans="1:12" hidden="1" x14ac:dyDescent="0.35">
      <c r="A3016" t="s">
        <v>4646</v>
      </c>
      <c r="B3016" t="s">
        <v>5</v>
      </c>
      <c r="C3016" t="s">
        <v>1735</v>
      </c>
      <c r="D3016" t="s">
        <v>6923</v>
      </c>
      <c r="E3016" t="s">
        <v>1706</v>
      </c>
      <c r="H3016" t="str">
        <f>INDEX('Vensim Variables'!$B:$B,MATCH(EPS!$B3016,'Vensim Variables'!$A:$A,0))</f>
        <v>g pollutant</v>
      </c>
      <c r="I3016" t="str">
        <f t="shared" si="94"/>
        <v>CO</v>
      </c>
      <c r="J3016">
        <f>INDEX(NoSettings!$C:$C,MATCH(EPS!$A3016,NoSettings!$A:$A,0))</f>
        <v>0</v>
      </c>
      <c r="K3016">
        <f>INDEX(GWP!$C$2:$C$13,MATCH(EPS!I3016,GWP!$B$2:$B$13,0))</f>
        <v>0</v>
      </c>
      <c r="L3016" s="5">
        <f t="shared" si="95"/>
        <v>0</v>
      </c>
    </row>
    <row r="3017" spans="1:12" hidden="1" x14ac:dyDescent="0.35">
      <c r="A3017" t="s">
        <v>4647</v>
      </c>
      <c r="B3017" t="s">
        <v>5</v>
      </c>
      <c r="C3017" t="s">
        <v>1735</v>
      </c>
      <c r="D3017" t="s">
        <v>6923</v>
      </c>
      <c r="E3017" t="s">
        <v>1707</v>
      </c>
      <c r="H3017" t="str">
        <f>INDEX('Vensim Variables'!$B:$B,MATCH(EPS!$B3017,'Vensim Variables'!$A:$A,0))</f>
        <v>g pollutant</v>
      </c>
      <c r="I3017" t="str">
        <f t="shared" si="94"/>
        <v>NOx</v>
      </c>
      <c r="J3017">
        <f>INDEX(NoSettings!$C:$C,MATCH(EPS!$A3017,NoSettings!$A:$A,0))</f>
        <v>0</v>
      </c>
      <c r="K3017">
        <f>INDEX(GWP!$C$2:$C$13,MATCH(EPS!I3017,GWP!$B$2:$B$13,0))</f>
        <v>0</v>
      </c>
      <c r="L3017" s="5">
        <f t="shared" si="95"/>
        <v>0</v>
      </c>
    </row>
    <row r="3018" spans="1:12" hidden="1" x14ac:dyDescent="0.35">
      <c r="A3018" t="s">
        <v>4648</v>
      </c>
      <c r="B3018" t="s">
        <v>5</v>
      </c>
      <c r="C3018" t="s">
        <v>1735</v>
      </c>
      <c r="D3018" t="s">
        <v>6923</v>
      </c>
      <c r="E3018" t="s">
        <v>1708</v>
      </c>
      <c r="H3018" t="str">
        <f>INDEX('Vensim Variables'!$B:$B,MATCH(EPS!$B3018,'Vensim Variables'!$A:$A,0))</f>
        <v>g pollutant</v>
      </c>
      <c r="I3018" t="str">
        <f t="shared" si="94"/>
        <v>PM10</v>
      </c>
      <c r="J3018">
        <f>INDEX(NoSettings!$C:$C,MATCH(EPS!$A3018,NoSettings!$A:$A,0))</f>
        <v>0</v>
      </c>
      <c r="K3018">
        <f>INDEX(GWP!$C$2:$C$13,MATCH(EPS!I3018,GWP!$B$2:$B$13,0))</f>
        <v>0</v>
      </c>
      <c r="L3018" s="5">
        <f t="shared" si="95"/>
        <v>0</v>
      </c>
    </row>
    <row r="3019" spans="1:12" hidden="1" x14ac:dyDescent="0.35">
      <c r="A3019" t="s">
        <v>4649</v>
      </c>
      <c r="B3019" t="s">
        <v>5</v>
      </c>
      <c r="C3019" t="s">
        <v>1735</v>
      </c>
      <c r="D3019" t="s">
        <v>6923</v>
      </c>
      <c r="E3019" t="s">
        <v>1709</v>
      </c>
      <c r="H3019" t="str">
        <f>INDEX('Vensim Variables'!$B:$B,MATCH(EPS!$B3019,'Vensim Variables'!$A:$A,0))</f>
        <v>g pollutant</v>
      </c>
      <c r="I3019" t="str">
        <f t="shared" si="94"/>
        <v>PM25</v>
      </c>
      <c r="J3019">
        <f>INDEX(NoSettings!$C:$C,MATCH(EPS!$A3019,NoSettings!$A:$A,0))</f>
        <v>0</v>
      </c>
      <c r="K3019">
        <f>INDEX(GWP!$C$2:$C$13,MATCH(EPS!I3019,GWP!$B$2:$B$13,0))</f>
        <v>0</v>
      </c>
      <c r="L3019" s="5">
        <f t="shared" si="95"/>
        <v>0</v>
      </c>
    </row>
    <row r="3020" spans="1:12" hidden="1" x14ac:dyDescent="0.35">
      <c r="A3020" t="s">
        <v>4650</v>
      </c>
      <c r="B3020" t="s">
        <v>5</v>
      </c>
      <c r="C3020" t="s">
        <v>1735</v>
      </c>
      <c r="D3020" t="s">
        <v>6923</v>
      </c>
      <c r="E3020" t="s">
        <v>1710</v>
      </c>
      <c r="H3020" t="str">
        <f>INDEX('Vensim Variables'!$B:$B,MATCH(EPS!$B3020,'Vensim Variables'!$A:$A,0))</f>
        <v>g pollutant</v>
      </c>
      <c r="I3020" t="str">
        <f t="shared" si="94"/>
        <v>SOx</v>
      </c>
      <c r="J3020">
        <f>INDEX(NoSettings!$C:$C,MATCH(EPS!$A3020,NoSettings!$A:$A,0))</f>
        <v>0</v>
      </c>
      <c r="K3020">
        <f>INDEX(GWP!$C$2:$C$13,MATCH(EPS!I3020,GWP!$B$2:$B$13,0))</f>
        <v>0</v>
      </c>
      <c r="L3020" s="5">
        <f t="shared" si="95"/>
        <v>0</v>
      </c>
    </row>
    <row r="3021" spans="1:12" hidden="1" x14ac:dyDescent="0.35">
      <c r="A3021" t="s">
        <v>4651</v>
      </c>
      <c r="B3021" t="s">
        <v>5</v>
      </c>
      <c r="C3021" t="s">
        <v>1735</v>
      </c>
      <c r="D3021" t="s">
        <v>6923</v>
      </c>
      <c r="E3021" t="s">
        <v>1711</v>
      </c>
      <c r="H3021" t="str">
        <f>INDEX('Vensim Variables'!$B:$B,MATCH(EPS!$B3021,'Vensim Variables'!$A:$A,0))</f>
        <v>g pollutant</v>
      </c>
      <c r="I3021" t="str">
        <f t="shared" si="94"/>
        <v>BC</v>
      </c>
      <c r="J3021">
        <f>INDEX(NoSettings!$C:$C,MATCH(EPS!$A3021,NoSettings!$A:$A,0))</f>
        <v>0</v>
      </c>
      <c r="K3021">
        <f>INDEX(GWP!$C$2:$C$13,MATCH(EPS!I3021,GWP!$B$2:$B$13,0))</f>
        <v>0</v>
      </c>
      <c r="L3021" s="5">
        <f t="shared" si="95"/>
        <v>0</v>
      </c>
    </row>
    <row r="3022" spans="1:12" hidden="1" x14ac:dyDescent="0.35">
      <c r="A3022" t="s">
        <v>4652</v>
      </c>
      <c r="B3022" t="s">
        <v>5</v>
      </c>
      <c r="C3022" t="s">
        <v>1735</v>
      </c>
      <c r="D3022" t="s">
        <v>6923</v>
      </c>
      <c r="E3022" t="s">
        <v>1712</v>
      </c>
      <c r="H3022" t="str">
        <f>INDEX('Vensim Variables'!$B:$B,MATCH(EPS!$B3022,'Vensim Variables'!$A:$A,0))</f>
        <v>g pollutant</v>
      </c>
      <c r="I3022" t="str">
        <f t="shared" si="94"/>
        <v>OC</v>
      </c>
      <c r="J3022">
        <f>INDEX(NoSettings!$C:$C,MATCH(EPS!$A3022,NoSettings!$A:$A,0))</f>
        <v>0</v>
      </c>
      <c r="K3022">
        <f>INDEX(GWP!$C$2:$C$13,MATCH(EPS!I3022,GWP!$B$2:$B$13,0))</f>
        <v>0</v>
      </c>
      <c r="L3022" s="5">
        <f t="shared" si="95"/>
        <v>0</v>
      </c>
    </row>
    <row r="3023" spans="1:12" hidden="1" x14ac:dyDescent="0.35">
      <c r="A3023" t="s">
        <v>4653</v>
      </c>
      <c r="B3023" t="s">
        <v>5</v>
      </c>
      <c r="C3023" t="s">
        <v>1735</v>
      </c>
      <c r="D3023" t="s">
        <v>6923</v>
      </c>
      <c r="E3023" t="s">
        <v>1713</v>
      </c>
      <c r="H3023" t="str">
        <f>INDEX('Vensim Variables'!$B:$B,MATCH(EPS!$B3023,'Vensim Variables'!$A:$A,0))</f>
        <v>g pollutant</v>
      </c>
      <c r="I3023" t="str">
        <f t="shared" si="94"/>
        <v>CH4</v>
      </c>
      <c r="J3023">
        <f>INDEX(NoSettings!$C:$C,MATCH(EPS!$A3023,NoSettings!$A:$A,0))</f>
        <v>0</v>
      </c>
      <c r="K3023">
        <f>INDEX(GWP!$C$2:$C$13,MATCH(EPS!I3023,GWP!$B$2:$B$13,0))</f>
        <v>25</v>
      </c>
      <c r="L3023" s="5">
        <f t="shared" si="95"/>
        <v>0</v>
      </c>
    </row>
    <row r="3024" spans="1:12" hidden="1" x14ac:dyDescent="0.35">
      <c r="A3024" t="s">
        <v>4654</v>
      </c>
      <c r="B3024" t="s">
        <v>5</v>
      </c>
      <c r="C3024" t="s">
        <v>1735</v>
      </c>
      <c r="D3024" t="s">
        <v>6923</v>
      </c>
      <c r="E3024" t="s">
        <v>1714</v>
      </c>
      <c r="H3024" t="str">
        <f>INDEX('Vensim Variables'!$B:$B,MATCH(EPS!$B3024,'Vensim Variables'!$A:$A,0))</f>
        <v>g pollutant</v>
      </c>
      <c r="I3024" t="str">
        <f t="shared" si="94"/>
        <v>N2O</v>
      </c>
      <c r="J3024">
        <f>INDEX(NoSettings!$C:$C,MATCH(EPS!$A3024,NoSettings!$A:$A,0))</f>
        <v>0</v>
      </c>
      <c r="K3024">
        <f>INDEX(GWP!$C$2:$C$13,MATCH(EPS!I3024,GWP!$B$2:$B$13,0))</f>
        <v>298</v>
      </c>
      <c r="L3024" s="5">
        <f t="shared" si="95"/>
        <v>0</v>
      </c>
    </row>
    <row r="3025" spans="1:12" hidden="1" x14ac:dyDescent="0.35">
      <c r="A3025" t="s">
        <v>4655</v>
      </c>
      <c r="B3025" t="s">
        <v>5</v>
      </c>
      <c r="C3025" t="s">
        <v>1735</v>
      </c>
      <c r="D3025" t="s">
        <v>6923</v>
      </c>
      <c r="E3025" t="s">
        <v>1715</v>
      </c>
      <c r="H3025" t="str">
        <f>INDEX('Vensim Variables'!$B:$B,MATCH(EPS!$B3025,'Vensim Variables'!$A:$A,0))</f>
        <v>g pollutant</v>
      </c>
      <c r="I3025" t="str">
        <f t="shared" si="94"/>
        <v>F gases</v>
      </c>
      <c r="J3025">
        <f>INDEX(NoSettings!$C:$C,MATCH(EPS!$A3025,NoSettings!$A:$A,0))</f>
        <v>0</v>
      </c>
      <c r="K3025">
        <f>INDEX(GWP!$C$2:$C$13,MATCH(EPS!I3025,GWP!$B$2:$B$13,0))</f>
        <v>1</v>
      </c>
      <c r="L3025" s="5">
        <f t="shared" si="95"/>
        <v>0</v>
      </c>
    </row>
    <row r="3026" spans="1:12" hidden="1" x14ac:dyDescent="0.35">
      <c r="A3026" t="s">
        <v>4656</v>
      </c>
      <c r="B3026" t="s">
        <v>5</v>
      </c>
      <c r="C3026" t="s">
        <v>1735</v>
      </c>
      <c r="D3026" t="s">
        <v>6924</v>
      </c>
      <c r="E3026" t="s">
        <v>1702</v>
      </c>
      <c r="H3026" t="str">
        <f>INDEX('Vensim Variables'!$B:$B,MATCH(EPS!$B3026,'Vensim Variables'!$A:$A,0))</f>
        <v>g pollutant</v>
      </c>
      <c r="I3026" t="str">
        <f t="shared" si="94"/>
        <v>CO2</v>
      </c>
      <c r="J3026">
        <f>INDEX(NoSettings!$C:$C,MATCH(EPS!$A3026,NoSettings!$A:$A,0))</f>
        <v>0</v>
      </c>
      <c r="K3026">
        <f>INDEX(GWP!$C$2:$C$13,MATCH(EPS!I3026,GWP!$B$2:$B$13,0))</f>
        <v>1</v>
      </c>
      <c r="L3026" s="5">
        <f t="shared" si="95"/>
        <v>0</v>
      </c>
    </row>
    <row r="3027" spans="1:12" hidden="1" x14ac:dyDescent="0.35">
      <c r="A3027" t="s">
        <v>4657</v>
      </c>
      <c r="B3027" t="s">
        <v>5</v>
      </c>
      <c r="C3027" t="s">
        <v>1735</v>
      </c>
      <c r="D3027" t="s">
        <v>6924</v>
      </c>
      <c r="E3027" t="s">
        <v>1705</v>
      </c>
      <c r="H3027" t="str">
        <f>INDEX('Vensim Variables'!$B:$B,MATCH(EPS!$B3027,'Vensim Variables'!$A:$A,0))</f>
        <v>g pollutant</v>
      </c>
      <c r="I3027" t="str">
        <f t="shared" si="94"/>
        <v>VOC</v>
      </c>
      <c r="J3027">
        <f>INDEX(NoSettings!$C:$C,MATCH(EPS!$A3027,NoSettings!$A:$A,0))</f>
        <v>0</v>
      </c>
      <c r="K3027">
        <f>INDEX(GWP!$C$2:$C$13,MATCH(EPS!I3027,GWP!$B$2:$B$13,0))</f>
        <v>0</v>
      </c>
      <c r="L3027" s="5">
        <f t="shared" si="95"/>
        <v>0</v>
      </c>
    </row>
    <row r="3028" spans="1:12" hidden="1" x14ac:dyDescent="0.35">
      <c r="A3028" t="s">
        <v>4658</v>
      </c>
      <c r="B3028" t="s">
        <v>5</v>
      </c>
      <c r="C3028" t="s">
        <v>1735</v>
      </c>
      <c r="D3028" t="s">
        <v>6924</v>
      </c>
      <c r="E3028" t="s">
        <v>1706</v>
      </c>
      <c r="H3028" t="str">
        <f>INDEX('Vensim Variables'!$B:$B,MATCH(EPS!$B3028,'Vensim Variables'!$A:$A,0))</f>
        <v>g pollutant</v>
      </c>
      <c r="I3028" t="str">
        <f t="shared" si="94"/>
        <v>CO</v>
      </c>
      <c r="J3028">
        <f>INDEX(NoSettings!$C:$C,MATCH(EPS!$A3028,NoSettings!$A:$A,0))</f>
        <v>0</v>
      </c>
      <c r="K3028">
        <f>INDEX(GWP!$C$2:$C$13,MATCH(EPS!I3028,GWP!$B$2:$B$13,0))</f>
        <v>0</v>
      </c>
      <c r="L3028" s="5">
        <f t="shared" si="95"/>
        <v>0</v>
      </c>
    </row>
    <row r="3029" spans="1:12" hidden="1" x14ac:dyDescent="0.35">
      <c r="A3029" t="s">
        <v>4659</v>
      </c>
      <c r="B3029" t="s">
        <v>5</v>
      </c>
      <c r="C3029" t="s">
        <v>1735</v>
      </c>
      <c r="D3029" t="s">
        <v>6924</v>
      </c>
      <c r="E3029" t="s">
        <v>1707</v>
      </c>
      <c r="H3029" t="str">
        <f>INDEX('Vensim Variables'!$B:$B,MATCH(EPS!$B3029,'Vensim Variables'!$A:$A,0))</f>
        <v>g pollutant</v>
      </c>
      <c r="I3029" t="str">
        <f t="shared" si="94"/>
        <v>NOx</v>
      </c>
      <c r="J3029">
        <f>INDEX(NoSettings!$C:$C,MATCH(EPS!$A3029,NoSettings!$A:$A,0))</f>
        <v>0</v>
      </c>
      <c r="K3029">
        <f>INDEX(GWP!$C$2:$C$13,MATCH(EPS!I3029,GWP!$B$2:$B$13,0))</f>
        <v>0</v>
      </c>
      <c r="L3029" s="5">
        <f t="shared" si="95"/>
        <v>0</v>
      </c>
    </row>
    <row r="3030" spans="1:12" hidden="1" x14ac:dyDescent="0.35">
      <c r="A3030" t="s">
        <v>4660</v>
      </c>
      <c r="B3030" t="s">
        <v>5</v>
      </c>
      <c r="C3030" t="s">
        <v>1735</v>
      </c>
      <c r="D3030" t="s">
        <v>6924</v>
      </c>
      <c r="E3030" t="s">
        <v>1708</v>
      </c>
      <c r="H3030" t="str">
        <f>INDEX('Vensim Variables'!$B:$B,MATCH(EPS!$B3030,'Vensim Variables'!$A:$A,0))</f>
        <v>g pollutant</v>
      </c>
      <c r="I3030" t="str">
        <f t="shared" si="94"/>
        <v>PM10</v>
      </c>
      <c r="J3030">
        <f>INDEX(NoSettings!$C:$C,MATCH(EPS!$A3030,NoSettings!$A:$A,0))</f>
        <v>0</v>
      </c>
      <c r="K3030">
        <f>INDEX(GWP!$C$2:$C$13,MATCH(EPS!I3030,GWP!$B$2:$B$13,0))</f>
        <v>0</v>
      </c>
      <c r="L3030" s="5">
        <f t="shared" si="95"/>
        <v>0</v>
      </c>
    </row>
    <row r="3031" spans="1:12" hidden="1" x14ac:dyDescent="0.35">
      <c r="A3031" t="s">
        <v>4661</v>
      </c>
      <c r="B3031" t="s">
        <v>5</v>
      </c>
      <c r="C3031" t="s">
        <v>1735</v>
      </c>
      <c r="D3031" t="s">
        <v>6924</v>
      </c>
      <c r="E3031" t="s">
        <v>1709</v>
      </c>
      <c r="H3031" t="str">
        <f>INDEX('Vensim Variables'!$B:$B,MATCH(EPS!$B3031,'Vensim Variables'!$A:$A,0))</f>
        <v>g pollutant</v>
      </c>
      <c r="I3031" t="str">
        <f t="shared" si="94"/>
        <v>PM25</v>
      </c>
      <c r="J3031">
        <f>INDEX(NoSettings!$C:$C,MATCH(EPS!$A3031,NoSettings!$A:$A,0))</f>
        <v>0</v>
      </c>
      <c r="K3031">
        <f>INDEX(GWP!$C$2:$C$13,MATCH(EPS!I3031,GWP!$B$2:$B$13,0))</f>
        <v>0</v>
      </c>
      <c r="L3031" s="5">
        <f t="shared" si="95"/>
        <v>0</v>
      </c>
    </row>
    <row r="3032" spans="1:12" hidden="1" x14ac:dyDescent="0.35">
      <c r="A3032" t="s">
        <v>4662</v>
      </c>
      <c r="B3032" t="s">
        <v>5</v>
      </c>
      <c r="C3032" t="s">
        <v>1735</v>
      </c>
      <c r="D3032" t="s">
        <v>6924</v>
      </c>
      <c r="E3032" t="s">
        <v>1710</v>
      </c>
      <c r="H3032" t="str">
        <f>INDEX('Vensim Variables'!$B:$B,MATCH(EPS!$B3032,'Vensim Variables'!$A:$A,0))</f>
        <v>g pollutant</v>
      </c>
      <c r="I3032" t="str">
        <f t="shared" si="94"/>
        <v>SOx</v>
      </c>
      <c r="J3032">
        <f>INDEX(NoSettings!$C:$C,MATCH(EPS!$A3032,NoSettings!$A:$A,0))</f>
        <v>0</v>
      </c>
      <c r="K3032">
        <f>INDEX(GWP!$C$2:$C$13,MATCH(EPS!I3032,GWP!$B$2:$B$13,0))</f>
        <v>0</v>
      </c>
      <c r="L3032" s="5">
        <f t="shared" si="95"/>
        <v>0</v>
      </c>
    </row>
    <row r="3033" spans="1:12" hidden="1" x14ac:dyDescent="0.35">
      <c r="A3033" t="s">
        <v>4663</v>
      </c>
      <c r="B3033" t="s">
        <v>5</v>
      </c>
      <c r="C3033" t="s">
        <v>1735</v>
      </c>
      <c r="D3033" t="s">
        <v>6924</v>
      </c>
      <c r="E3033" t="s">
        <v>1711</v>
      </c>
      <c r="H3033" t="str">
        <f>INDEX('Vensim Variables'!$B:$B,MATCH(EPS!$B3033,'Vensim Variables'!$A:$A,0))</f>
        <v>g pollutant</v>
      </c>
      <c r="I3033" t="str">
        <f t="shared" si="94"/>
        <v>BC</v>
      </c>
      <c r="J3033">
        <f>INDEX(NoSettings!$C:$C,MATCH(EPS!$A3033,NoSettings!$A:$A,0))</f>
        <v>0</v>
      </c>
      <c r="K3033">
        <f>INDEX(GWP!$C$2:$C$13,MATCH(EPS!I3033,GWP!$B$2:$B$13,0))</f>
        <v>0</v>
      </c>
      <c r="L3033" s="5">
        <f t="shared" si="95"/>
        <v>0</v>
      </c>
    </row>
    <row r="3034" spans="1:12" hidden="1" x14ac:dyDescent="0.35">
      <c r="A3034" t="s">
        <v>4664</v>
      </c>
      <c r="B3034" t="s">
        <v>5</v>
      </c>
      <c r="C3034" t="s">
        <v>1735</v>
      </c>
      <c r="D3034" t="s">
        <v>6924</v>
      </c>
      <c r="E3034" t="s">
        <v>1712</v>
      </c>
      <c r="H3034" t="str">
        <f>INDEX('Vensim Variables'!$B:$B,MATCH(EPS!$B3034,'Vensim Variables'!$A:$A,0))</f>
        <v>g pollutant</v>
      </c>
      <c r="I3034" t="str">
        <f t="shared" si="94"/>
        <v>OC</v>
      </c>
      <c r="J3034">
        <f>INDEX(NoSettings!$C:$C,MATCH(EPS!$A3034,NoSettings!$A:$A,0))</f>
        <v>0</v>
      </c>
      <c r="K3034">
        <f>INDEX(GWP!$C$2:$C$13,MATCH(EPS!I3034,GWP!$B$2:$B$13,0))</f>
        <v>0</v>
      </c>
      <c r="L3034" s="5">
        <f t="shared" si="95"/>
        <v>0</v>
      </c>
    </row>
    <row r="3035" spans="1:12" hidden="1" x14ac:dyDescent="0.35">
      <c r="A3035" t="s">
        <v>4665</v>
      </c>
      <c r="B3035" t="s">
        <v>5</v>
      </c>
      <c r="C3035" t="s">
        <v>1735</v>
      </c>
      <c r="D3035" t="s">
        <v>6924</v>
      </c>
      <c r="E3035" t="s">
        <v>1713</v>
      </c>
      <c r="H3035" t="str">
        <f>INDEX('Vensim Variables'!$B:$B,MATCH(EPS!$B3035,'Vensim Variables'!$A:$A,0))</f>
        <v>g pollutant</v>
      </c>
      <c r="I3035" t="str">
        <f t="shared" si="94"/>
        <v>CH4</v>
      </c>
      <c r="J3035">
        <f>INDEX(NoSettings!$C:$C,MATCH(EPS!$A3035,NoSettings!$A:$A,0))</f>
        <v>0</v>
      </c>
      <c r="K3035">
        <f>INDEX(GWP!$C$2:$C$13,MATCH(EPS!I3035,GWP!$B$2:$B$13,0))</f>
        <v>25</v>
      </c>
      <c r="L3035" s="5">
        <f t="shared" si="95"/>
        <v>0</v>
      </c>
    </row>
    <row r="3036" spans="1:12" hidden="1" x14ac:dyDescent="0.35">
      <c r="A3036" t="s">
        <v>4666</v>
      </c>
      <c r="B3036" t="s">
        <v>5</v>
      </c>
      <c r="C3036" t="s">
        <v>1735</v>
      </c>
      <c r="D3036" t="s">
        <v>6924</v>
      </c>
      <c r="E3036" t="s">
        <v>1714</v>
      </c>
      <c r="H3036" t="str">
        <f>INDEX('Vensim Variables'!$B:$B,MATCH(EPS!$B3036,'Vensim Variables'!$A:$A,0))</f>
        <v>g pollutant</v>
      </c>
      <c r="I3036" t="str">
        <f t="shared" si="94"/>
        <v>N2O</v>
      </c>
      <c r="J3036">
        <f>INDEX(NoSettings!$C:$C,MATCH(EPS!$A3036,NoSettings!$A:$A,0))</f>
        <v>0</v>
      </c>
      <c r="K3036">
        <f>INDEX(GWP!$C$2:$C$13,MATCH(EPS!I3036,GWP!$B$2:$B$13,0))</f>
        <v>298</v>
      </c>
      <c r="L3036" s="5">
        <f t="shared" si="95"/>
        <v>0</v>
      </c>
    </row>
    <row r="3037" spans="1:12" hidden="1" x14ac:dyDescent="0.35">
      <c r="A3037" t="s">
        <v>4667</v>
      </c>
      <c r="B3037" t="s">
        <v>5</v>
      </c>
      <c r="C3037" t="s">
        <v>1735</v>
      </c>
      <c r="D3037" t="s">
        <v>6924</v>
      </c>
      <c r="E3037" t="s">
        <v>1715</v>
      </c>
      <c r="H3037" t="str">
        <f>INDEX('Vensim Variables'!$B:$B,MATCH(EPS!$B3037,'Vensim Variables'!$A:$A,0))</f>
        <v>g pollutant</v>
      </c>
      <c r="I3037" t="str">
        <f t="shared" si="94"/>
        <v>F gases</v>
      </c>
      <c r="J3037">
        <f>INDEX(NoSettings!$C:$C,MATCH(EPS!$A3037,NoSettings!$A:$A,0))</f>
        <v>0</v>
      </c>
      <c r="K3037">
        <f>INDEX(GWP!$C$2:$C$13,MATCH(EPS!I3037,GWP!$B$2:$B$13,0))</f>
        <v>1</v>
      </c>
      <c r="L3037" s="5">
        <f t="shared" si="95"/>
        <v>0</v>
      </c>
    </row>
    <row r="3038" spans="1:12" hidden="1" x14ac:dyDescent="0.35">
      <c r="A3038" t="s">
        <v>4668</v>
      </c>
      <c r="B3038" t="s">
        <v>5</v>
      </c>
      <c r="C3038" t="s">
        <v>1735</v>
      </c>
      <c r="D3038" t="s">
        <v>6925</v>
      </c>
      <c r="E3038" t="s">
        <v>1702</v>
      </c>
      <c r="H3038" t="str">
        <f>INDEX('Vensim Variables'!$B:$B,MATCH(EPS!$B3038,'Vensim Variables'!$A:$A,0))</f>
        <v>g pollutant</v>
      </c>
      <c r="I3038" t="str">
        <f t="shared" si="94"/>
        <v>CO2</v>
      </c>
      <c r="J3038">
        <f>INDEX(NoSettings!$C:$C,MATCH(EPS!$A3038,NoSettings!$A:$A,0))</f>
        <v>0</v>
      </c>
      <c r="K3038">
        <f>INDEX(GWP!$C$2:$C$13,MATCH(EPS!I3038,GWP!$B$2:$B$13,0))</f>
        <v>1</v>
      </c>
      <c r="L3038" s="5">
        <f t="shared" si="95"/>
        <v>0</v>
      </c>
    </row>
    <row r="3039" spans="1:12" hidden="1" x14ac:dyDescent="0.35">
      <c r="A3039" t="s">
        <v>4669</v>
      </c>
      <c r="B3039" t="s">
        <v>5</v>
      </c>
      <c r="C3039" t="s">
        <v>1735</v>
      </c>
      <c r="D3039" t="s">
        <v>6925</v>
      </c>
      <c r="E3039" t="s">
        <v>1705</v>
      </c>
      <c r="H3039" t="str">
        <f>INDEX('Vensim Variables'!$B:$B,MATCH(EPS!$B3039,'Vensim Variables'!$A:$A,0))</f>
        <v>g pollutant</v>
      </c>
      <c r="I3039" t="str">
        <f t="shared" si="94"/>
        <v>VOC</v>
      </c>
      <c r="J3039">
        <f>INDEX(NoSettings!$C:$C,MATCH(EPS!$A3039,NoSettings!$A:$A,0))</f>
        <v>0</v>
      </c>
      <c r="K3039">
        <f>INDEX(GWP!$C$2:$C$13,MATCH(EPS!I3039,GWP!$B$2:$B$13,0))</f>
        <v>0</v>
      </c>
      <c r="L3039" s="5">
        <f t="shared" si="95"/>
        <v>0</v>
      </c>
    </row>
    <row r="3040" spans="1:12" hidden="1" x14ac:dyDescent="0.35">
      <c r="A3040" t="s">
        <v>4670</v>
      </c>
      <c r="B3040" t="s">
        <v>5</v>
      </c>
      <c r="C3040" t="s">
        <v>1735</v>
      </c>
      <c r="D3040" t="s">
        <v>6925</v>
      </c>
      <c r="E3040" t="s">
        <v>1706</v>
      </c>
      <c r="H3040" t="str">
        <f>INDEX('Vensim Variables'!$B:$B,MATCH(EPS!$B3040,'Vensim Variables'!$A:$A,0))</f>
        <v>g pollutant</v>
      </c>
      <c r="I3040" t="str">
        <f t="shared" si="94"/>
        <v>CO</v>
      </c>
      <c r="J3040">
        <f>INDEX(NoSettings!$C:$C,MATCH(EPS!$A3040,NoSettings!$A:$A,0))</f>
        <v>0</v>
      </c>
      <c r="K3040">
        <f>INDEX(GWP!$C$2:$C$13,MATCH(EPS!I3040,GWP!$B$2:$B$13,0))</f>
        <v>0</v>
      </c>
      <c r="L3040" s="5">
        <f t="shared" si="95"/>
        <v>0</v>
      </c>
    </row>
    <row r="3041" spans="1:12" hidden="1" x14ac:dyDescent="0.35">
      <c r="A3041" t="s">
        <v>4671</v>
      </c>
      <c r="B3041" t="s">
        <v>5</v>
      </c>
      <c r="C3041" t="s">
        <v>1735</v>
      </c>
      <c r="D3041" t="s">
        <v>6925</v>
      </c>
      <c r="E3041" t="s">
        <v>1707</v>
      </c>
      <c r="H3041" t="str">
        <f>INDEX('Vensim Variables'!$B:$B,MATCH(EPS!$B3041,'Vensim Variables'!$A:$A,0))</f>
        <v>g pollutant</v>
      </c>
      <c r="I3041" t="str">
        <f t="shared" si="94"/>
        <v>NOx</v>
      </c>
      <c r="J3041">
        <f>INDEX(NoSettings!$C:$C,MATCH(EPS!$A3041,NoSettings!$A:$A,0))</f>
        <v>0</v>
      </c>
      <c r="K3041">
        <f>INDEX(GWP!$C$2:$C$13,MATCH(EPS!I3041,GWP!$B$2:$B$13,0))</f>
        <v>0</v>
      </c>
      <c r="L3041" s="5">
        <f t="shared" si="95"/>
        <v>0</v>
      </c>
    </row>
    <row r="3042" spans="1:12" hidden="1" x14ac:dyDescent="0.35">
      <c r="A3042" t="s">
        <v>4672</v>
      </c>
      <c r="B3042" t="s">
        <v>5</v>
      </c>
      <c r="C3042" t="s">
        <v>1735</v>
      </c>
      <c r="D3042" t="s">
        <v>6925</v>
      </c>
      <c r="E3042" t="s">
        <v>1708</v>
      </c>
      <c r="H3042" t="str">
        <f>INDEX('Vensim Variables'!$B:$B,MATCH(EPS!$B3042,'Vensim Variables'!$A:$A,0))</f>
        <v>g pollutant</v>
      </c>
      <c r="I3042" t="str">
        <f t="shared" si="94"/>
        <v>PM10</v>
      </c>
      <c r="J3042">
        <f>INDEX(NoSettings!$C:$C,MATCH(EPS!$A3042,NoSettings!$A:$A,0))</f>
        <v>0</v>
      </c>
      <c r="K3042">
        <f>INDEX(GWP!$C$2:$C$13,MATCH(EPS!I3042,GWP!$B$2:$B$13,0))</f>
        <v>0</v>
      </c>
      <c r="L3042" s="5">
        <f t="shared" si="95"/>
        <v>0</v>
      </c>
    </row>
    <row r="3043" spans="1:12" hidden="1" x14ac:dyDescent="0.35">
      <c r="A3043" t="s">
        <v>4673</v>
      </c>
      <c r="B3043" t="s">
        <v>5</v>
      </c>
      <c r="C3043" t="s">
        <v>1735</v>
      </c>
      <c r="D3043" t="s">
        <v>6925</v>
      </c>
      <c r="E3043" t="s">
        <v>1709</v>
      </c>
      <c r="H3043" t="str">
        <f>INDEX('Vensim Variables'!$B:$B,MATCH(EPS!$B3043,'Vensim Variables'!$A:$A,0))</f>
        <v>g pollutant</v>
      </c>
      <c r="I3043" t="str">
        <f t="shared" si="94"/>
        <v>PM25</v>
      </c>
      <c r="J3043">
        <f>INDEX(NoSettings!$C:$C,MATCH(EPS!$A3043,NoSettings!$A:$A,0))</f>
        <v>0</v>
      </c>
      <c r="K3043">
        <f>INDEX(GWP!$C$2:$C$13,MATCH(EPS!I3043,GWP!$B$2:$B$13,0))</f>
        <v>0</v>
      </c>
      <c r="L3043" s="5">
        <f t="shared" si="95"/>
        <v>0</v>
      </c>
    </row>
    <row r="3044" spans="1:12" hidden="1" x14ac:dyDescent="0.35">
      <c r="A3044" t="s">
        <v>4674</v>
      </c>
      <c r="B3044" t="s">
        <v>5</v>
      </c>
      <c r="C3044" t="s">
        <v>1735</v>
      </c>
      <c r="D3044" t="s">
        <v>6925</v>
      </c>
      <c r="E3044" t="s">
        <v>1710</v>
      </c>
      <c r="H3044" t="str">
        <f>INDEX('Vensim Variables'!$B:$B,MATCH(EPS!$B3044,'Vensim Variables'!$A:$A,0))</f>
        <v>g pollutant</v>
      </c>
      <c r="I3044" t="str">
        <f t="shared" si="94"/>
        <v>SOx</v>
      </c>
      <c r="J3044">
        <f>INDEX(NoSettings!$C:$C,MATCH(EPS!$A3044,NoSettings!$A:$A,0))</f>
        <v>0</v>
      </c>
      <c r="K3044">
        <f>INDEX(GWP!$C$2:$C$13,MATCH(EPS!I3044,GWP!$B$2:$B$13,0))</f>
        <v>0</v>
      </c>
      <c r="L3044" s="5">
        <f t="shared" si="95"/>
        <v>0</v>
      </c>
    </row>
    <row r="3045" spans="1:12" hidden="1" x14ac:dyDescent="0.35">
      <c r="A3045" t="s">
        <v>4675</v>
      </c>
      <c r="B3045" t="s">
        <v>5</v>
      </c>
      <c r="C3045" t="s">
        <v>1735</v>
      </c>
      <c r="D3045" t="s">
        <v>6925</v>
      </c>
      <c r="E3045" t="s">
        <v>1711</v>
      </c>
      <c r="H3045" t="str">
        <f>INDEX('Vensim Variables'!$B:$B,MATCH(EPS!$B3045,'Vensim Variables'!$A:$A,0))</f>
        <v>g pollutant</v>
      </c>
      <c r="I3045" t="str">
        <f t="shared" si="94"/>
        <v>BC</v>
      </c>
      <c r="J3045">
        <f>INDEX(NoSettings!$C:$C,MATCH(EPS!$A3045,NoSettings!$A:$A,0))</f>
        <v>0</v>
      </c>
      <c r="K3045">
        <f>INDEX(GWP!$C$2:$C$13,MATCH(EPS!I3045,GWP!$B$2:$B$13,0))</f>
        <v>0</v>
      </c>
      <c r="L3045" s="5">
        <f t="shared" si="95"/>
        <v>0</v>
      </c>
    </row>
    <row r="3046" spans="1:12" hidden="1" x14ac:dyDescent="0.35">
      <c r="A3046" t="s">
        <v>4676</v>
      </c>
      <c r="B3046" t="s">
        <v>5</v>
      </c>
      <c r="C3046" t="s">
        <v>1735</v>
      </c>
      <c r="D3046" t="s">
        <v>6925</v>
      </c>
      <c r="E3046" t="s">
        <v>1712</v>
      </c>
      <c r="H3046" t="str">
        <f>INDEX('Vensim Variables'!$B:$B,MATCH(EPS!$B3046,'Vensim Variables'!$A:$A,0))</f>
        <v>g pollutant</v>
      </c>
      <c r="I3046" t="str">
        <f t="shared" si="94"/>
        <v>OC</v>
      </c>
      <c r="J3046">
        <f>INDEX(NoSettings!$C:$C,MATCH(EPS!$A3046,NoSettings!$A:$A,0))</f>
        <v>0</v>
      </c>
      <c r="K3046">
        <f>INDEX(GWP!$C$2:$C$13,MATCH(EPS!I3046,GWP!$B$2:$B$13,0))</f>
        <v>0</v>
      </c>
      <c r="L3046" s="5">
        <f t="shared" si="95"/>
        <v>0</v>
      </c>
    </row>
    <row r="3047" spans="1:12" hidden="1" x14ac:dyDescent="0.35">
      <c r="A3047" t="s">
        <v>4677</v>
      </c>
      <c r="B3047" t="s">
        <v>5</v>
      </c>
      <c r="C3047" t="s">
        <v>1735</v>
      </c>
      <c r="D3047" t="s">
        <v>6925</v>
      </c>
      <c r="E3047" t="s">
        <v>1713</v>
      </c>
      <c r="H3047" t="str">
        <f>INDEX('Vensim Variables'!$B:$B,MATCH(EPS!$B3047,'Vensim Variables'!$A:$A,0))</f>
        <v>g pollutant</v>
      </c>
      <c r="I3047" t="str">
        <f t="shared" si="94"/>
        <v>CH4</v>
      </c>
      <c r="J3047">
        <f>INDEX(NoSettings!$C:$C,MATCH(EPS!$A3047,NoSettings!$A:$A,0))</f>
        <v>0</v>
      </c>
      <c r="K3047">
        <f>INDEX(GWP!$C$2:$C$13,MATCH(EPS!I3047,GWP!$B$2:$B$13,0))</f>
        <v>25</v>
      </c>
      <c r="L3047" s="5">
        <f t="shared" si="95"/>
        <v>0</v>
      </c>
    </row>
    <row r="3048" spans="1:12" hidden="1" x14ac:dyDescent="0.35">
      <c r="A3048" t="s">
        <v>4678</v>
      </c>
      <c r="B3048" t="s">
        <v>5</v>
      </c>
      <c r="C3048" t="s">
        <v>1735</v>
      </c>
      <c r="D3048" t="s">
        <v>6925</v>
      </c>
      <c r="E3048" t="s">
        <v>1714</v>
      </c>
      <c r="H3048" t="str">
        <f>INDEX('Vensim Variables'!$B:$B,MATCH(EPS!$B3048,'Vensim Variables'!$A:$A,0))</f>
        <v>g pollutant</v>
      </c>
      <c r="I3048" t="str">
        <f t="shared" si="94"/>
        <v>N2O</v>
      </c>
      <c r="J3048">
        <f>INDEX(NoSettings!$C:$C,MATCH(EPS!$A3048,NoSettings!$A:$A,0))</f>
        <v>0</v>
      </c>
      <c r="K3048">
        <f>INDEX(GWP!$C$2:$C$13,MATCH(EPS!I3048,GWP!$B$2:$B$13,0))</f>
        <v>298</v>
      </c>
      <c r="L3048" s="5">
        <f t="shared" si="95"/>
        <v>0</v>
      </c>
    </row>
    <row r="3049" spans="1:12" hidden="1" x14ac:dyDescent="0.35">
      <c r="A3049" t="s">
        <v>4679</v>
      </c>
      <c r="B3049" t="s">
        <v>5</v>
      </c>
      <c r="C3049" t="s">
        <v>1735</v>
      </c>
      <c r="D3049" t="s">
        <v>6925</v>
      </c>
      <c r="E3049" t="s">
        <v>1715</v>
      </c>
      <c r="H3049" t="str">
        <f>INDEX('Vensim Variables'!$B:$B,MATCH(EPS!$B3049,'Vensim Variables'!$A:$A,0))</f>
        <v>g pollutant</v>
      </c>
      <c r="I3049" t="str">
        <f t="shared" si="94"/>
        <v>F gases</v>
      </c>
      <c r="J3049">
        <f>INDEX(NoSettings!$C:$C,MATCH(EPS!$A3049,NoSettings!$A:$A,0))</f>
        <v>0</v>
      </c>
      <c r="K3049">
        <f>INDEX(GWP!$C$2:$C$13,MATCH(EPS!I3049,GWP!$B$2:$B$13,0))</f>
        <v>1</v>
      </c>
      <c r="L3049" s="5">
        <f t="shared" si="95"/>
        <v>0</v>
      </c>
    </row>
    <row r="3050" spans="1:12" hidden="1" x14ac:dyDescent="0.35">
      <c r="A3050" t="s">
        <v>4680</v>
      </c>
      <c r="B3050" t="s">
        <v>5</v>
      </c>
      <c r="C3050" t="s">
        <v>1735</v>
      </c>
      <c r="D3050" t="s">
        <v>6926</v>
      </c>
      <c r="E3050" t="s">
        <v>1702</v>
      </c>
      <c r="H3050" t="str">
        <f>INDEX('Vensim Variables'!$B:$B,MATCH(EPS!$B3050,'Vensim Variables'!$A:$A,0))</f>
        <v>g pollutant</v>
      </c>
      <c r="I3050" t="str">
        <f t="shared" si="94"/>
        <v>CO2</v>
      </c>
      <c r="J3050">
        <f>INDEX(NoSettings!$C:$C,MATCH(EPS!$A3050,NoSettings!$A:$A,0))</f>
        <v>0</v>
      </c>
      <c r="K3050">
        <f>INDEX(GWP!$C$2:$C$13,MATCH(EPS!I3050,GWP!$B$2:$B$13,0))</f>
        <v>1</v>
      </c>
      <c r="L3050" s="5">
        <f t="shared" si="95"/>
        <v>0</v>
      </c>
    </row>
    <row r="3051" spans="1:12" hidden="1" x14ac:dyDescent="0.35">
      <c r="A3051" t="s">
        <v>4681</v>
      </c>
      <c r="B3051" t="s">
        <v>5</v>
      </c>
      <c r="C3051" t="s">
        <v>1735</v>
      </c>
      <c r="D3051" t="s">
        <v>6926</v>
      </c>
      <c r="E3051" t="s">
        <v>1705</v>
      </c>
      <c r="H3051" t="str">
        <f>INDEX('Vensim Variables'!$B:$B,MATCH(EPS!$B3051,'Vensim Variables'!$A:$A,0))</f>
        <v>g pollutant</v>
      </c>
      <c r="I3051" t="str">
        <f t="shared" si="94"/>
        <v>VOC</v>
      </c>
      <c r="J3051">
        <f>INDEX(NoSettings!$C:$C,MATCH(EPS!$A3051,NoSettings!$A:$A,0))</f>
        <v>0</v>
      </c>
      <c r="K3051">
        <f>INDEX(GWP!$C$2:$C$13,MATCH(EPS!I3051,GWP!$B$2:$B$13,0))</f>
        <v>0</v>
      </c>
      <c r="L3051" s="5">
        <f t="shared" si="95"/>
        <v>0</v>
      </c>
    </row>
    <row r="3052" spans="1:12" hidden="1" x14ac:dyDescent="0.35">
      <c r="A3052" t="s">
        <v>4682</v>
      </c>
      <c r="B3052" t="s">
        <v>5</v>
      </c>
      <c r="C3052" t="s">
        <v>1735</v>
      </c>
      <c r="D3052" t="s">
        <v>6926</v>
      </c>
      <c r="E3052" t="s">
        <v>1706</v>
      </c>
      <c r="H3052" t="str">
        <f>INDEX('Vensim Variables'!$B:$B,MATCH(EPS!$B3052,'Vensim Variables'!$A:$A,0))</f>
        <v>g pollutant</v>
      </c>
      <c r="I3052" t="str">
        <f t="shared" si="94"/>
        <v>CO</v>
      </c>
      <c r="J3052">
        <f>INDEX(NoSettings!$C:$C,MATCH(EPS!$A3052,NoSettings!$A:$A,0))</f>
        <v>0</v>
      </c>
      <c r="K3052">
        <f>INDEX(GWP!$C$2:$C$13,MATCH(EPS!I3052,GWP!$B$2:$B$13,0))</f>
        <v>0</v>
      </c>
      <c r="L3052" s="5">
        <f t="shared" si="95"/>
        <v>0</v>
      </c>
    </row>
    <row r="3053" spans="1:12" hidden="1" x14ac:dyDescent="0.35">
      <c r="A3053" t="s">
        <v>4683</v>
      </c>
      <c r="B3053" t="s">
        <v>5</v>
      </c>
      <c r="C3053" t="s">
        <v>1735</v>
      </c>
      <c r="D3053" t="s">
        <v>6926</v>
      </c>
      <c r="E3053" t="s">
        <v>1707</v>
      </c>
      <c r="H3053" t="str">
        <f>INDEX('Vensim Variables'!$B:$B,MATCH(EPS!$B3053,'Vensim Variables'!$A:$A,0))</f>
        <v>g pollutant</v>
      </c>
      <c r="I3053" t="str">
        <f t="shared" si="94"/>
        <v>NOx</v>
      </c>
      <c r="J3053">
        <f>INDEX(NoSettings!$C:$C,MATCH(EPS!$A3053,NoSettings!$A:$A,0))</f>
        <v>0</v>
      </c>
      <c r="K3053">
        <f>INDEX(GWP!$C$2:$C$13,MATCH(EPS!I3053,GWP!$B$2:$B$13,0))</f>
        <v>0</v>
      </c>
      <c r="L3053" s="5">
        <f t="shared" si="95"/>
        <v>0</v>
      </c>
    </row>
    <row r="3054" spans="1:12" hidden="1" x14ac:dyDescent="0.35">
      <c r="A3054" t="s">
        <v>4684</v>
      </c>
      <c r="B3054" t="s">
        <v>5</v>
      </c>
      <c r="C3054" t="s">
        <v>1735</v>
      </c>
      <c r="D3054" t="s">
        <v>6926</v>
      </c>
      <c r="E3054" t="s">
        <v>1708</v>
      </c>
      <c r="H3054" t="str">
        <f>INDEX('Vensim Variables'!$B:$B,MATCH(EPS!$B3054,'Vensim Variables'!$A:$A,0))</f>
        <v>g pollutant</v>
      </c>
      <c r="I3054" t="str">
        <f t="shared" si="94"/>
        <v>PM10</v>
      </c>
      <c r="J3054">
        <f>INDEX(NoSettings!$C:$C,MATCH(EPS!$A3054,NoSettings!$A:$A,0))</f>
        <v>0</v>
      </c>
      <c r="K3054">
        <f>INDEX(GWP!$C$2:$C$13,MATCH(EPS!I3054,GWP!$B$2:$B$13,0))</f>
        <v>0</v>
      </c>
      <c r="L3054" s="5">
        <f t="shared" si="95"/>
        <v>0</v>
      </c>
    </row>
    <row r="3055" spans="1:12" hidden="1" x14ac:dyDescent="0.35">
      <c r="A3055" t="s">
        <v>4685</v>
      </c>
      <c r="B3055" t="s">
        <v>5</v>
      </c>
      <c r="C3055" t="s">
        <v>1735</v>
      </c>
      <c r="D3055" t="s">
        <v>6926</v>
      </c>
      <c r="E3055" t="s">
        <v>1709</v>
      </c>
      <c r="H3055" t="str">
        <f>INDEX('Vensim Variables'!$B:$B,MATCH(EPS!$B3055,'Vensim Variables'!$A:$A,0))</f>
        <v>g pollutant</v>
      </c>
      <c r="I3055" t="str">
        <f t="shared" si="94"/>
        <v>PM25</v>
      </c>
      <c r="J3055">
        <f>INDEX(NoSettings!$C:$C,MATCH(EPS!$A3055,NoSettings!$A:$A,0))</f>
        <v>0</v>
      </c>
      <c r="K3055">
        <f>INDEX(GWP!$C$2:$C$13,MATCH(EPS!I3055,GWP!$B$2:$B$13,0))</f>
        <v>0</v>
      </c>
      <c r="L3055" s="5">
        <f t="shared" si="95"/>
        <v>0</v>
      </c>
    </row>
    <row r="3056" spans="1:12" hidden="1" x14ac:dyDescent="0.35">
      <c r="A3056" t="s">
        <v>4686</v>
      </c>
      <c r="B3056" t="s">
        <v>5</v>
      </c>
      <c r="C3056" t="s">
        <v>1735</v>
      </c>
      <c r="D3056" t="s">
        <v>6926</v>
      </c>
      <c r="E3056" t="s">
        <v>1710</v>
      </c>
      <c r="H3056" t="str">
        <f>INDEX('Vensim Variables'!$B:$B,MATCH(EPS!$B3056,'Vensim Variables'!$A:$A,0))</f>
        <v>g pollutant</v>
      </c>
      <c r="I3056" t="str">
        <f t="shared" si="94"/>
        <v>SOx</v>
      </c>
      <c r="J3056">
        <f>INDEX(NoSettings!$C:$C,MATCH(EPS!$A3056,NoSettings!$A:$A,0))</f>
        <v>0</v>
      </c>
      <c r="K3056">
        <f>INDEX(GWP!$C$2:$C$13,MATCH(EPS!I3056,GWP!$B$2:$B$13,0))</f>
        <v>0</v>
      </c>
      <c r="L3056" s="5">
        <f t="shared" si="95"/>
        <v>0</v>
      </c>
    </row>
    <row r="3057" spans="1:12" hidden="1" x14ac:dyDescent="0.35">
      <c r="A3057" t="s">
        <v>4687</v>
      </c>
      <c r="B3057" t="s">
        <v>5</v>
      </c>
      <c r="C3057" t="s">
        <v>1735</v>
      </c>
      <c r="D3057" t="s">
        <v>6926</v>
      </c>
      <c r="E3057" t="s">
        <v>1711</v>
      </c>
      <c r="H3057" t="str">
        <f>INDEX('Vensim Variables'!$B:$B,MATCH(EPS!$B3057,'Vensim Variables'!$A:$A,0))</f>
        <v>g pollutant</v>
      </c>
      <c r="I3057" t="str">
        <f t="shared" si="94"/>
        <v>BC</v>
      </c>
      <c r="J3057">
        <f>INDEX(NoSettings!$C:$C,MATCH(EPS!$A3057,NoSettings!$A:$A,0))</f>
        <v>0</v>
      </c>
      <c r="K3057">
        <f>INDEX(GWP!$C$2:$C$13,MATCH(EPS!I3057,GWP!$B$2:$B$13,0))</f>
        <v>0</v>
      </c>
      <c r="L3057" s="5">
        <f t="shared" si="95"/>
        <v>0</v>
      </c>
    </row>
    <row r="3058" spans="1:12" hidden="1" x14ac:dyDescent="0.35">
      <c r="A3058" t="s">
        <v>4688</v>
      </c>
      <c r="B3058" t="s">
        <v>5</v>
      </c>
      <c r="C3058" t="s">
        <v>1735</v>
      </c>
      <c r="D3058" t="s">
        <v>6926</v>
      </c>
      <c r="E3058" t="s">
        <v>1712</v>
      </c>
      <c r="H3058" t="str">
        <f>INDEX('Vensim Variables'!$B:$B,MATCH(EPS!$B3058,'Vensim Variables'!$A:$A,0))</f>
        <v>g pollutant</v>
      </c>
      <c r="I3058" t="str">
        <f t="shared" si="94"/>
        <v>OC</v>
      </c>
      <c r="J3058">
        <f>INDEX(NoSettings!$C:$C,MATCH(EPS!$A3058,NoSettings!$A:$A,0))</f>
        <v>0</v>
      </c>
      <c r="K3058">
        <f>INDEX(GWP!$C$2:$C$13,MATCH(EPS!I3058,GWP!$B$2:$B$13,0))</f>
        <v>0</v>
      </c>
      <c r="L3058" s="5">
        <f t="shared" si="95"/>
        <v>0</v>
      </c>
    </row>
    <row r="3059" spans="1:12" hidden="1" x14ac:dyDescent="0.35">
      <c r="A3059" t="s">
        <v>4689</v>
      </c>
      <c r="B3059" t="s">
        <v>5</v>
      </c>
      <c r="C3059" t="s">
        <v>1735</v>
      </c>
      <c r="D3059" t="s">
        <v>6926</v>
      </c>
      <c r="E3059" t="s">
        <v>1713</v>
      </c>
      <c r="H3059" t="str">
        <f>INDEX('Vensim Variables'!$B:$B,MATCH(EPS!$B3059,'Vensim Variables'!$A:$A,0))</f>
        <v>g pollutant</v>
      </c>
      <c r="I3059" t="str">
        <f t="shared" si="94"/>
        <v>CH4</v>
      </c>
      <c r="J3059">
        <f>INDEX(NoSettings!$C:$C,MATCH(EPS!$A3059,NoSettings!$A:$A,0))</f>
        <v>0</v>
      </c>
      <c r="K3059">
        <f>INDEX(GWP!$C$2:$C$13,MATCH(EPS!I3059,GWP!$B$2:$B$13,0))</f>
        <v>25</v>
      </c>
      <c r="L3059" s="5">
        <f t="shared" si="95"/>
        <v>0</v>
      </c>
    </row>
    <row r="3060" spans="1:12" hidden="1" x14ac:dyDescent="0.35">
      <c r="A3060" t="s">
        <v>4690</v>
      </c>
      <c r="B3060" t="s">
        <v>5</v>
      </c>
      <c r="C3060" t="s">
        <v>1735</v>
      </c>
      <c r="D3060" t="s">
        <v>6926</v>
      </c>
      <c r="E3060" t="s">
        <v>1714</v>
      </c>
      <c r="H3060" t="str">
        <f>INDEX('Vensim Variables'!$B:$B,MATCH(EPS!$B3060,'Vensim Variables'!$A:$A,0))</f>
        <v>g pollutant</v>
      </c>
      <c r="I3060" t="str">
        <f t="shared" si="94"/>
        <v>N2O</v>
      </c>
      <c r="J3060">
        <f>INDEX(NoSettings!$C:$C,MATCH(EPS!$A3060,NoSettings!$A:$A,0))</f>
        <v>0</v>
      </c>
      <c r="K3060">
        <f>INDEX(GWP!$C$2:$C$13,MATCH(EPS!I3060,GWP!$B$2:$B$13,0))</f>
        <v>298</v>
      </c>
      <c r="L3060" s="5">
        <f t="shared" si="95"/>
        <v>0</v>
      </c>
    </row>
    <row r="3061" spans="1:12" hidden="1" x14ac:dyDescent="0.35">
      <c r="A3061" t="s">
        <v>4691</v>
      </c>
      <c r="B3061" t="s">
        <v>5</v>
      </c>
      <c r="C3061" t="s">
        <v>1735</v>
      </c>
      <c r="D3061" t="s">
        <v>6926</v>
      </c>
      <c r="E3061" t="s">
        <v>1715</v>
      </c>
      <c r="H3061" t="str">
        <f>INDEX('Vensim Variables'!$B:$B,MATCH(EPS!$B3061,'Vensim Variables'!$A:$A,0))</f>
        <v>g pollutant</v>
      </c>
      <c r="I3061" t="str">
        <f t="shared" si="94"/>
        <v>F gases</v>
      </c>
      <c r="J3061">
        <f>INDEX(NoSettings!$C:$C,MATCH(EPS!$A3061,NoSettings!$A:$A,0))</f>
        <v>0</v>
      </c>
      <c r="K3061">
        <f>INDEX(GWP!$C$2:$C$13,MATCH(EPS!I3061,GWP!$B$2:$B$13,0))</f>
        <v>1</v>
      </c>
      <c r="L3061" s="5">
        <f t="shared" si="95"/>
        <v>0</v>
      </c>
    </row>
    <row r="3062" spans="1:12" hidden="1" x14ac:dyDescent="0.35">
      <c r="A3062" t="s">
        <v>4692</v>
      </c>
      <c r="B3062" t="s">
        <v>5</v>
      </c>
      <c r="C3062" t="s">
        <v>1735</v>
      </c>
      <c r="D3062" t="s">
        <v>6927</v>
      </c>
      <c r="E3062" t="s">
        <v>1702</v>
      </c>
      <c r="H3062" t="str">
        <f>INDEX('Vensim Variables'!$B:$B,MATCH(EPS!$B3062,'Vensim Variables'!$A:$A,0))</f>
        <v>g pollutant</v>
      </c>
      <c r="I3062" t="str">
        <f t="shared" si="94"/>
        <v>CO2</v>
      </c>
      <c r="J3062">
        <f>INDEX(NoSettings!$C:$C,MATCH(EPS!$A3062,NoSettings!$A:$A,0))</f>
        <v>0</v>
      </c>
      <c r="K3062">
        <f>INDEX(GWP!$C$2:$C$13,MATCH(EPS!I3062,GWP!$B$2:$B$13,0))</f>
        <v>1</v>
      </c>
      <c r="L3062" s="5">
        <f t="shared" si="95"/>
        <v>0</v>
      </c>
    </row>
    <row r="3063" spans="1:12" hidden="1" x14ac:dyDescent="0.35">
      <c r="A3063" t="s">
        <v>4693</v>
      </c>
      <c r="B3063" t="s">
        <v>5</v>
      </c>
      <c r="C3063" t="s">
        <v>1735</v>
      </c>
      <c r="D3063" t="s">
        <v>6927</v>
      </c>
      <c r="E3063" t="s">
        <v>1705</v>
      </c>
      <c r="H3063" t="str">
        <f>INDEX('Vensim Variables'!$B:$B,MATCH(EPS!$B3063,'Vensim Variables'!$A:$A,0))</f>
        <v>g pollutant</v>
      </c>
      <c r="I3063" t="str">
        <f t="shared" si="94"/>
        <v>VOC</v>
      </c>
      <c r="J3063">
        <f>INDEX(NoSettings!$C:$C,MATCH(EPS!$A3063,NoSettings!$A:$A,0))</f>
        <v>0</v>
      </c>
      <c r="K3063">
        <f>INDEX(GWP!$C$2:$C$13,MATCH(EPS!I3063,GWP!$B$2:$B$13,0))</f>
        <v>0</v>
      </c>
      <c r="L3063" s="5">
        <f t="shared" si="95"/>
        <v>0</v>
      </c>
    </row>
    <row r="3064" spans="1:12" hidden="1" x14ac:dyDescent="0.35">
      <c r="A3064" t="s">
        <v>4694</v>
      </c>
      <c r="B3064" t="s">
        <v>5</v>
      </c>
      <c r="C3064" t="s">
        <v>1735</v>
      </c>
      <c r="D3064" t="s">
        <v>6927</v>
      </c>
      <c r="E3064" t="s">
        <v>1706</v>
      </c>
      <c r="H3064" t="str">
        <f>INDEX('Vensim Variables'!$B:$B,MATCH(EPS!$B3064,'Vensim Variables'!$A:$A,0))</f>
        <v>g pollutant</v>
      </c>
      <c r="I3064" t="str">
        <f t="shared" si="94"/>
        <v>CO</v>
      </c>
      <c r="J3064">
        <f>INDEX(NoSettings!$C:$C,MATCH(EPS!$A3064,NoSettings!$A:$A,0))</f>
        <v>0</v>
      </c>
      <c r="K3064">
        <f>INDEX(GWP!$C$2:$C$13,MATCH(EPS!I3064,GWP!$B$2:$B$13,0))</f>
        <v>0</v>
      </c>
      <c r="L3064" s="5">
        <f t="shared" si="95"/>
        <v>0</v>
      </c>
    </row>
    <row r="3065" spans="1:12" hidden="1" x14ac:dyDescent="0.35">
      <c r="A3065" t="s">
        <v>4695</v>
      </c>
      <c r="B3065" t="s">
        <v>5</v>
      </c>
      <c r="C3065" t="s">
        <v>1735</v>
      </c>
      <c r="D3065" t="s">
        <v>6927</v>
      </c>
      <c r="E3065" t="s">
        <v>1707</v>
      </c>
      <c r="H3065" t="str">
        <f>INDEX('Vensim Variables'!$B:$B,MATCH(EPS!$B3065,'Vensim Variables'!$A:$A,0))</f>
        <v>g pollutant</v>
      </c>
      <c r="I3065" t="str">
        <f t="shared" si="94"/>
        <v>NOx</v>
      </c>
      <c r="J3065">
        <f>INDEX(NoSettings!$C:$C,MATCH(EPS!$A3065,NoSettings!$A:$A,0))</f>
        <v>0</v>
      </c>
      <c r="K3065">
        <f>INDEX(GWP!$C$2:$C$13,MATCH(EPS!I3065,GWP!$B$2:$B$13,0))</f>
        <v>0</v>
      </c>
      <c r="L3065" s="5">
        <f t="shared" si="95"/>
        <v>0</v>
      </c>
    </row>
    <row r="3066" spans="1:12" hidden="1" x14ac:dyDescent="0.35">
      <c r="A3066" t="s">
        <v>4696</v>
      </c>
      <c r="B3066" t="s">
        <v>5</v>
      </c>
      <c r="C3066" t="s">
        <v>1735</v>
      </c>
      <c r="D3066" t="s">
        <v>6927</v>
      </c>
      <c r="E3066" t="s">
        <v>1708</v>
      </c>
      <c r="H3066" t="str">
        <f>INDEX('Vensim Variables'!$B:$B,MATCH(EPS!$B3066,'Vensim Variables'!$A:$A,0))</f>
        <v>g pollutant</v>
      </c>
      <c r="I3066" t="str">
        <f t="shared" si="94"/>
        <v>PM10</v>
      </c>
      <c r="J3066">
        <f>INDEX(NoSettings!$C:$C,MATCH(EPS!$A3066,NoSettings!$A:$A,0))</f>
        <v>0</v>
      </c>
      <c r="K3066">
        <f>INDEX(GWP!$C$2:$C$13,MATCH(EPS!I3066,GWP!$B$2:$B$13,0))</f>
        <v>0</v>
      </c>
      <c r="L3066" s="5">
        <f t="shared" si="95"/>
        <v>0</v>
      </c>
    </row>
    <row r="3067" spans="1:12" hidden="1" x14ac:dyDescent="0.35">
      <c r="A3067" t="s">
        <v>4697</v>
      </c>
      <c r="B3067" t="s">
        <v>5</v>
      </c>
      <c r="C3067" t="s">
        <v>1735</v>
      </c>
      <c r="D3067" t="s">
        <v>6927</v>
      </c>
      <c r="E3067" t="s">
        <v>1709</v>
      </c>
      <c r="H3067" t="str">
        <f>INDEX('Vensim Variables'!$B:$B,MATCH(EPS!$B3067,'Vensim Variables'!$A:$A,0))</f>
        <v>g pollutant</v>
      </c>
      <c r="I3067" t="str">
        <f t="shared" si="94"/>
        <v>PM25</v>
      </c>
      <c r="J3067">
        <f>INDEX(NoSettings!$C:$C,MATCH(EPS!$A3067,NoSettings!$A:$A,0))</f>
        <v>0</v>
      </c>
      <c r="K3067">
        <f>INDEX(GWP!$C$2:$C$13,MATCH(EPS!I3067,GWP!$B$2:$B$13,0))</f>
        <v>0</v>
      </c>
      <c r="L3067" s="5">
        <f t="shared" si="95"/>
        <v>0</v>
      </c>
    </row>
    <row r="3068" spans="1:12" hidden="1" x14ac:dyDescent="0.35">
      <c r="A3068" t="s">
        <v>4698</v>
      </c>
      <c r="B3068" t="s">
        <v>5</v>
      </c>
      <c r="C3068" t="s">
        <v>1735</v>
      </c>
      <c r="D3068" t="s">
        <v>6927</v>
      </c>
      <c r="E3068" t="s">
        <v>1710</v>
      </c>
      <c r="H3068" t="str">
        <f>INDEX('Vensim Variables'!$B:$B,MATCH(EPS!$B3068,'Vensim Variables'!$A:$A,0))</f>
        <v>g pollutant</v>
      </c>
      <c r="I3068" t="str">
        <f t="shared" si="94"/>
        <v>SOx</v>
      </c>
      <c r="J3068">
        <f>INDEX(NoSettings!$C:$C,MATCH(EPS!$A3068,NoSettings!$A:$A,0))</f>
        <v>0</v>
      </c>
      <c r="K3068">
        <f>INDEX(GWP!$C$2:$C$13,MATCH(EPS!I3068,GWP!$B$2:$B$13,0))</f>
        <v>0</v>
      </c>
      <c r="L3068" s="5">
        <f t="shared" si="95"/>
        <v>0</v>
      </c>
    </row>
    <row r="3069" spans="1:12" hidden="1" x14ac:dyDescent="0.35">
      <c r="A3069" t="s">
        <v>4699</v>
      </c>
      <c r="B3069" t="s">
        <v>5</v>
      </c>
      <c r="C3069" t="s">
        <v>1735</v>
      </c>
      <c r="D3069" t="s">
        <v>6927</v>
      </c>
      <c r="E3069" t="s">
        <v>1711</v>
      </c>
      <c r="H3069" t="str">
        <f>INDEX('Vensim Variables'!$B:$B,MATCH(EPS!$B3069,'Vensim Variables'!$A:$A,0))</f>
        <v>g pollutant</v>
      </c>
      <c r="I3069" t="str">
        <f t="shared" si="94"/>
        <v>BC</v>
      </c>
      <c r="J3069">
        <f>INDEX(NoSettings!$C:$C,MATCH(EPS!$A3069,NoSettings!$A:$A,0))</f>
        <v>0</v>
      </c>
      <c r="K3069">
        <f>INDEX(GWP!$C$2:$C$13,MATCH(EPS!I3069,GWP!$B$2:$B$13,0))</f>
        <v>0</v>
      </c>
      <c r="L3069" s="5">
        <f t="shared" si="95"/>
        <v>0</v>
      </c>
    </row>
    <row r="3070" spans="1:12" hidden="1" x14ac:dyDescent="0.35">
      <c r="A3070" t="s">
        <v>4700</v>
      </c>
      <c r="B3070" t="s">
        <v>5</v>
      </c>
      <c r="C3070" t="s">
        <v>1735</v>
      </c>
      <c r="D3070" t="s">
        <v>6927</v>
      </c>
      <c r="E3070" t="s">
        <v>1712</v>
      </c>
      <c r="H3070" t="str">
        <f>INDEX('Vensim Variables'!$B:$B,MATCH(EPS!$B3070,'Vensim Variables'!$A:$A,0))</f>
        <v>g pollutant</v>
      </c>
      <c r="I3070" t="str">
        <f t="shared" si="94"/>
        <v>OC</v>
      </c>
      <c r="J3070">
        <f>INDEX(NoSettings!$C:$C,MATCH(EPS!$A3070,NoSettings!$A:$A,0))</f>
        <v>0</v>
      </c>
      <c r="K3070">
        <f>INDEX(GWP!$C$2:$C$13,MATCH(EPS!I3070,GWP!$B$2:$B$13,0))</f>
        <v>0</v>
      </c>
      <c r="L3070" s="5">
        <f t="shared" si="95"/>
        <v>0</v>
      </c>
    </row>
    <row r="3071" spans="1:12" hidden="1" x14ac:dyDescent="0.35">
      <c r="A3071" t="s">
        <v>4701</v>
      </c>
      <c r="B3071" t="s">
        <v>5</v>
      </c>
      <c r="C3071" t="s">
        <v>1735</v>
      </c>
      <c r="D3071" t="s">
        <v>6927</v>
      </c>
      <c r="E3071" t="s">
        <v>1713</v>
      </c>
      <c r="H3071" t="str">
        <f>INDEX('Vensim Variables'!$B:$B,MATCH(EPS!$B3071,'Vensim Variables'!$A:$A,0))</f>
        <v>g pollutant</v>
      </c>
      <c r="I3071" t="str">
        <f t="shared" si="94"/>
        <v>CH4</v>
      </c>
      <c r="J3071">
        <f>INDEX(NoSettings!$C:$C,MATCH(EPS!$A3071,NoSettings!$A:$A,0))</f>
        <v>0</v>
      </c>
      <c r="K3071">
        <f>INDEX(GWP!$C$2:$C$13,MATCH(EPS!I3071,GWP!$B$2:$B$13,0))</f>
        <v>25</v>
      </c>
      <c r="L3071" s="5">
        <f t="shared" si="95"/>
        <v>0</v>
      </c>
    </row>
    <row r="3072" spans="1:12" hidden="1" x14ac:dyDescent="0.35">
      <c r="A3072" t="s">
        <v>4702</v>
      </c>
      <c r="B3072" t="s">
        <v>5</v>
      </c>
      <c r="C3072" t="s">
        <v>1735</v>
      </c>
      <c r="D3072" t="s">
        <v>6927</v>
      </c>
      <c r="E3072" t="s">
        <v>1714</v>
      </c>
      <c r="H3072" t="str">
        <f>INDEX('Vensim Variables'!$B:$B,MATCH(EPS!$B3072,'Vensim Variables'!$A:$A,0))</f>
        <v>g pollutant</v>
      </c>
      <c r="I3072" t="str">
        <f t="shared" si="94"/>
        <v>N2O</v>
      </c>
      <c r="J3072">
        <f>INDEX(NoSettings!$C:$C,MATCH(EPS!$A3072,NoSettings!$A:$A,0))</f>
        <v>0</v>
      </c>
      <c r="K3072">
        <f>INDEX(GWP!$C$2:$C$13,MATCH(EPS!I3072,GWP!$B$2:$B$13,0))</f>
        <v>298</v>
      </c>
      <c r="L3072" s="5">
        <f t="shared" si="95"/>
        <v>0</v>
      </c>
    </row>
    <row r="3073" spans="1:12" hidden="1" x14ac:dyDescent="0.35">
      <c r="A3073" t="s">
        <v>4703</v>
      </c>
      <c r="B3073" t="s">
        <v>5</v>
      </c>
      <c r="C3073" t="s">
        <v>1735</v>
      </c>
      <c r="D3073" t="s">
        <v>6927</v>
      </c>
      <c r="E3073" t="s">
        <v>1715</v>
      </c>
      <c r="H3073" t="str">
        <f>INDEX('Vensim Variables'!$B:$B,MATCH(EPS!$B3073,'Vensim Variables'!$A:$A,0))</f>
        <v>g pollutant</v>
      </c>
      <c r="I3073" t="str">
        <f t="shared" si="94"/>
        <v>F gases</v>
      </c>
      <c r="J3073">
        <f>INDEX(NoSettings!$C:$C,MATCH(EPS!$A3073,NoSettings!$A:$A,0))</f>
        <v>0</v>
      </c>
      <c r="K3073">
        <f>INDEX(GWP!$C$2:$C$13,MATCH(EPS!I3073,GWP!$B$2:$B$13,0))</f>
        <v>1</v>
      </c>
      <c r="L3073" s="5">
        <f t="shared" si="95"/>
        <v>0</v>
      </c>
    </row>
    <row r="3074" spans="1:12" hidden="1" x14ac:dyDescent="0.35">
      <c r="A3074" t="s">
        <v>4704</v>
      </c>
      <c r="B3074" t="s">
        <v>5</v>
      </c>
      <c r="C3074" t="s">
        <v>1735</v>
      </c>
      <c r="D3074" t="s">
        <v>6928</v>
      </c>
      <c r="E3074" t="s">
        <v>1702</v>
      </c>
      <c r="H3074" t="str">
        <f>INDEX('Vensim Variables'!$B:$B,MATCH(EPS!$B3074,'Vensim Variables'!$A:$A,0))</f>
        <v>g pollutant</v>
      </c>
      <c r="I3074" t="str">
        <f t="shared" si="94"/>
        <v>CO2</v>
      </c>
      <c r="J3074">
        <f>INDEX(NoSettings!$C:$C,MATCH(EPS!$A3074,NoSettings!$A:$A,0))</f>
        <v>0</v>
      </c>
      <c r="K3074">
        <f>INDEX(GWP!$C$2:$C$13,MATCH(EPS!I3074,GWP!$B$2:$B$13,0))</f>
        <v>1</v>
      </c>
      <c r="L3074" s="5">
        <f t="shared" si="95"/>
        <v>0</v>
      </c>
    </row>
    <row r="3075" spans="1:12" hidden="1" x14ac:dyDescent="0.35">
      <c r="A3075" t="s">
        <v>4705</v>
      </c>
      <c r="B3075" t="s">
        <v>5</v>
      </c>
      <c r="C3075" t="s">
        <v>1735</v>
      </c>
      <c r="D3075" t="s">
        <v>6928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0</v>
      </c>
      <c r="K3075">
        <f>INDEX(GWP!$C$2:$C$13,MATCH(EPS!I3075,GWP!$B$2:$B$13,0))</f>
        <v>0</v>
      </c>
      <c r="L3075" s="5">
        <f t="shared" ref="L3075:L3138" si="97">IF(H3075="g pollutant",K3075*J3075/10^12,IF(H3075="MMTCO2e",J3075,IF(H3075="MWh",J3075,0)))</f>
        <v>0</v>
      </c>
    </row>
    <row r="3076" spans="1:12" hidden="1" x14ac:dyDescent="0.35">
      <c r="A3076" t="s">
        <v>4706</v>
      </c>
      <c r="B3076" t="s">
        <v>5</v>
      </c>
      <c r="C3076" t="s">
        <v>1735</v>
      </c>
      <c r="D3076" t="s">
        <v>6928</v>
      </c>
      <c r="E3076" t="s">
        <v>1706</v>
      </c>
      <c r="H3076" t="str">
        <f>INDEX('Vensim Variables'!$B:$B,MATCH(EPS!$B3076,'Vensim Variables'!$A:$A,0))</f>
        <v>g pollutant</v>
      </c>
      <c r="I3076" t="str">
        <f t="shared" si="96"/>
        <v>CO</v>
      </c>
      <c r="J3076">
        <f>INDEX(NoSettings!$C:$C,MATCH(EPS!$A3076,NoSettings!$A:$A,0))</f>
        <v>0</v>
      </c>
      <c r="K3076">
        <f>INDEX(GWP!$C$2:$C$13,MATCH(EPS!I3076,GWP!$B$2:$B$13,0))</f>
        <v>0</v>
      </c>
      <c r="L3076" s="5">
        <f t="shared" si="97"/>
        <v>0</v>
      </c>
    </row>
    <row r="3077" spans="1:12" hidden="1" x14ac:dyDescent="0.35">
      <c r="A3077" t="s">
        <v>4707</v>
      </c>
      <c r="B3077" t="s">
        <v>5</v>
      </c>
      <c r="C3077" t="s">
        <v>1735</v>
      </c>
      <c r="D3077" t="s">
        <v>6928</v>
      </c>
      <c r="E3077" t="s">
        <v>1707</v>
      </c>
      <c r="H3077" t="str">
        <f>INDEX('Vensim Variables'!$B:$B,MATCH(EPS!$B3077,'Vensim Variables'!$A:$A,0))</f>
        <v>g pollutant</v>
      </c>
      <c r="I3077" t="str">
        <f t="shared" si="96"/>
        <v>NOx</v>
      </c>
      <c r="J3077">
        <f>INDEX(NoSettings!$C:$C,MATCH(EPS!$A3077,NoSettings!$A:$A,0))</f>
        <v>0</v>
      </c>
      <c r="K3077">
        <f>INDEX(GWP!$C$2:$C$13,MATCH(EPS!I3077,GWP!$B$2:$B$13,0))</f>
        <v>0</v>
      </c>
      <c r="L3077" s="5">
        <f t="shared" si="97"/>
        <v>0</v>
      </c>
    </row>
    <row r="3078" spans="1:12" hidden="1" x14ac:dyDescent="0.35">
      <c r="A3078" t="s">
        <v>4708</v>
      </c>
      <c r="B3078" t="s">
        <v>5</v>
      </c>
      <c r="C3078" t="s">
        <v>1735</v>
      </c>
      <c r="D3078" t="s">
        <v>6928</v>
      </c>
      <c r="E3078" t="s">
        <v>1708</v>
      </c>
      <c r="H3078" t="str">
        <f>INDEX('Vensim Variables'!$B:$B,MATCH(EPS!$B3078,'Vensim Variables'!$A:$A,0))</f>
        <v>g pollutant</v>
      </c>
      <c r="I3078" t="str">
        <f t="shared" si="96"/>
        <v>PM10</v>
      </c>
      <c r="J3078">
        <f>INDEX(NoSettings!$C:$C,MATCH(EPS!$A3078,NoSettings!$A:$A,0))</f>
        <v>0</v>
      </c>
      <c r="K3078">
        <f>INDEX(GWP!$C$2:$C$13,MATCH(EPS!I3078,GWP!$B$2:$B$13,0))</f>
        <v>0</v>
      </c>
      <c r="L3078" s="5">
        <f t="shared" si="97"/>
        <v>0</v>
      </c>
    </row>
    <row r="3079" spans="1:12" hidden="1" x14ac:dyDescent="0.35">
      <c r="A3079" t="s">
        <v>4709</v>
      </c>
      <c r="B3079" t="s">
        <v>5</v>
      </c>
      <c r="C3079" t="s">
        <v>1735</v>
      </c>
      <c r="D3079" t="s">
        <v>6928</v>
      </c>
      <c r="E3079" t="s">
        <v>1709</v>
      </c>
      <c r="H3079" t="str">
        <f>INDEX('Vensim Variables'!$B:$B,MATCH(EPS!$B3079,'Vensim Variables'!$A:$A,0))</f>
        <v>g pollutant</v>
      </c>
      <c r="I3079" t="str">
        <f t="shared" si="96"/>
        <v>PM25</v>
      </c>
      <c r="J3079">
        <f>INDEX(NoSettings!$C:$C,MATCH(EPS!$A3079,NoSettings!$A:$A,0))</f>
        <v>0</v>
      </c>
      <c r="K3079">
        <f>INDEX(GWP!$C$2:$C$13,MATCH(EPS!I3079,GWP!$B$2:$B$13,0))</f>
        <v>0</v>
      </c>
      <c r="L3079" s="5">
        <f t="shared" si="97"/>
        <v>0</v>
      </c>
    </row>
    <row r="3080" spans="1:12" hidden="1" x14ac:dyDescent="0.35">
      <c r="A3080" t="s">
        <v>4710</v>
      </c>
      <c r="B3080" t="s">
        <v>5</v>
      </c>
      <c r="C3080" t="s">
        <v>1735</v>
      </c>
      <c r="D3080" t="s">
        <v>6928</v>
      </c>
      <c r="E3080" t="s">
        <v>1710</v>
      </c>
      <c r="H3080" t="str">
        <f>INDEX('Vensim Variables'!$B:$B,MATCH(EPS!$B3080,'Vensim Variables'!$A:$A,0))</f>
        <v>g pollutant</v>
      </c>
      <c r="I3080" t="str">
        <f t="shared" si="96"/>
        <v>SOx</v>
      </c>
      <c r="J3080">
        <f>INDEX(NoSettings!$C:$C,MATCH(EPS!$A3080,NoSettings!$A:$A,0))</f>
        <v>0</v>
      </c>
      <c r="K3080">
        <f>INDEX(GWP!$C$2:$C$13,MATCH(EPS!I3080,GWP!$B$2:$B$13,0))</f>
        <v>0</v>
      </c>
      <c r="L3080" s="5">
        <f t="shared" si="97"/>
        <v>0</v>
      </c>
    </row>
    <row r="3081" spans="1:12" hidden="1" x14ac:dyDescent="0.35">
      <c r="A3081" t="s">
        <v>4711</v>
      </c>
      <c r="B3081" t="s">
        <v>5</v>
      </c>
      <c r="C3081" t="s">
        <v>1735</v>
      </c>
      <c r="D3081" t="s">
        <v>6928</v>
      </c>
      <c r="E3081" t="s">
        <v>1711</v>
      </c>
      <c r="H3081" t="str">
        <f>INDEX('Vensim Variables'!$B:$B,MATCH(EPS!$B3081,'Vensim Variables'!$A:$A,0))</f>
        <v>g pollutant</v>
      </c>
      <c r="I3081" t="str">
        <f t="shared" si="96"/>
        <v>BC</v>
      </c>
      <c r="J3081">
        <f>INDEX(NoSettings!$C:$C,MATCH(EPS!$A3081,NoSettings!$A:$A,0))</f>
        <v>0</v>
      </c>
      <c r="K3081">
        <f>INDEX(GWP!$C$2:$C$13,MATCH(EPS!I3081,GWP!$B$2:$B$13,0))</f>
        <v>0</v>
      </c>
      <c r="L3081" s="5">
        <f t="shared" si="97"/>
        <v>0</v>
      </c>
    </row>
    <row r="3082" spans="1:12" hidden="1" x14ac:dyDescent="0.35">
      <c r="A3082" t="s">
        <v>4712</v>
      </c>
      <c r="B3082" t="s">
        <v>5</v>
      </c>
      <c r="C3082" t="s">
        <v>1735</v>
      </c>
      <c r="D3082" t="s">
        <v>6928</v>
      </c>
      <c r="E3082" t="s">
        <v>1712</v>
      </c>
      <c r="H3082" t="str">
        <f>INDEX('Vensim Variables'!$B:$B,MATCH(EPS!$B3082,'Vensim Variables'!$A:$A,0))</f>
        <v>g pollutant</v>
      </c>
      <c r="I3082" t="str">
        <f t="shared" si="96"/>
        <v>OC</v>
      </c>
      <c r="J3082">
        <f>INDEX(NoSettings!$C:$C,MATCH(EPS!$A3082,NoSettings!$A:$A,0))</f>
        <v>0</v>
      </c>
      <c r="K3082">
        <f>INDEX(GWP!$C$2:$C$13,MATCH(EPS!I3082,GWP!$B$2:$B$13,0))</f>
        <v>0</v>
      </c>
      <c r="L3082" s="5">
        <f t="shared" si="97"/>
        <v>0</v>
      </c>
    </row>
    <row r="3083" spans="1:12" hidden="1" x14ac:dyDescent="0.35">
      <c r="A3083" t="s">
        <v>4713</v>
      </c>
      <c r="B3083" t="s">
        <v>5</v>
      </c>
      <c r="C3083" t="s">
        <v>1735</v>
      </c>
      <c r="D3083" t="s">
        <v>6928</v>
      </c>
      <c r="E3083" t="s">
        <v>1713</v>
      </c>
      <c r="H3083" t="str">
        <f>INDEX('Vensim Variables'!$B:$B,MATCH(EPS!$B3083,'Vensim Variables'!$A:$A,0))</f>
        <v>g pollutant</v>
      </c>
      <c r="I3083" t="str">
        <f t="shared" si="96"/>
        <v>CH4</v>
      </c>
      <c r="J3083">
        <f>INDEX(NoSettings!$C:$C,MATCH(EPS!$A3083,NoSettings!$A:$A,0))</f>
        <v>0</v>
      </c>
      <c r="K3083">
        <f>INDEX(GWP!$C$2:$C$13,MATCH(EPS!I3083,GWP!$B$2:$B$13,0))</f>
        <v>25</v>
      </c>
      <c r="L3083" s="5">
        <f t="shared" si="97"/>
        <v>0</v>
      </c>
    </row>
    <row r="3084" spans="1:12" hidden="1" x14ac:dyDescent="0.35">
      <c r="A3084" t="s">
        <v>4714</v>
      </c>
      <c r="B3084" t="s">
        <v>5</v>
      </c>
      <c r="C3084" t="s">
        <v>1735</v>
      </c>
      <c r="D3084" t="s">
        <v>6928</v>
      </c>
      <c r="E3084" t="s">
        <v>1714</v>
      </c>
      <c r="H3084" t="str">
        <f>INDEX('Vensim Variables'!$B:$B,MATCH(EPS!$B3084,'Vensim Variables'!$A:$A,0))</f>
        <v>g pollutant</v>
      </c>
      <c r="I3084" t="str">
        <f t="shared" si="96"/>
        <v>N2O</v>
      </c>
      <c r="J3084">
        <f>INDEX(NoSettings!$C:$C,MATCH(EPS!$A3084,NoSettings!$A:$A,0))</f>
        <v>0</v>
      </c>
      <c r="K3084">
        <f>INDEX(GWP!$C$2:$C$13,MATCH(EPS!I3084,GWP!$B$2:$B$13,0))</f>
        <v>298</v>
      </c>
      <c r="L3084" s="5">
        <f t="shared" si="97"/>
        <v>0</v>
      </c>
    </row>
    <row r="3085" spans="1:12" hidden="1" x14ac:dyDescent="0.35">
      <c r="A3085" t="s">
        <v>4715</v>
      </c>
      <c r="B3085" t="s">
        <v>5</v>
      </c>
      <c r="C3085" t="s">
        <v>1735</v>
      </c>
      <c r="D3085" t="s">
        <v>6928</v>
      </c>
      <c r="E3085" t="s">
        <v>1715</v>
      </c>
      <c r="H3085" t="str">
        <f>INDEX('Vensim Variables'!$B:$B,MATCH(EPS!$B3085,'Vensim Variables'!$A:$A,0))</f>
        <v>g pollutant</v>
      </c>
      <c r="I3085" t="str">
        <f t="shared" si="96"/>
        <v>F gases</v>
      </c>
      <c r="J3085">
        <f>INDEX(NoSettings!$C:$C,MATCH(EPS!$A3085,NoSettings!$A:$A,0))</f>
        <v>0</v>
      </c>
      <c r="K3085">
        <f>INDEX(GWP!$C$2:$C$13,MATCH(EPS!I3085,GWP!$B$2:$B$13,0))</f>
        <v>1</v>
      </c>
      <c r="L3085" s="5">
        <f t="shared" si="97"/>
        <v>0</v>
      </c>
    </row>
    <row r="3086" spans="1:12" hidden="1" x14ac:dyDescent="0.35">
      <c r="A3086" t="s">
        <v>4716</v>
      </c>
      <c r="B3086" t="s">
        <v>5</v>
      </c>
      <c r="C3086" t="s">
        <v>1735</v>
      </c>
      <c r="D3086" t="s">
        <v>6929</v>
      </c>
      <c r="E3086" t="s">
        <v>1702</v>
      </c>
      <c r="H3086" t="str">
        <f>INDEX('Vensim Variables'!$B:$B,MATCH(EPS!$B3086,'Vensim Variables'!$A:$A,0))</f>
        <v>g pollutant</v>
      </c>
      <c r="I3086" t="str">
        <f t="shared" si="96"/>
        <v>CO2</v>
      </c>
      <c r="J3086">
        <f>INDEX(NoSettings!$C:$C,MATCH(EPS!$A3086,NoSettings!$A:$A,0))</f>
        <v>0</v>
      </c>
      <c r="K3086">
        <f>INDEX(GWP!$C$2:$C$13,MATCH(EPS!I3086,GWP!$B$2:$B$13,0))</f>
        <v>1</v>
      </c>
      <c r="L3086" s="5">
        <f t="shared" si="97"/>
        <v>0</v>
      </c>
    </row>
    <row r="3087" spans="1:12" hidden="1" x14ac:dyDescent="0.35">
      <c r="A3087" t="s">
        <v>4717</v>
      </c>
      <c r="B3087" t="s">
        <v>5</v>
      </c>
      <c r="C3087" t="s">
        <v>1735</v>
      </c>
      <c r="D3087" t="s">
        <v>6929</v>
      </c>
      <c r="E3087" t="s">
        <v>1705</v>
      </c>
      <c r="H3087" t="str">
        <f>INDEX('Vensim Variables'!$B:$B,MATCH(EPS!$B3087,'Vensim Variables'!$A:$A,0))</f>
        <v>g pollutant</v>
      </c>
      <c r="I3087" t="str">
        <f t="shared" si="96"/>
        <v>VOC</v>
      </c>
      <c r="J3087">
        <f>INDEX(NoSettings!$C:$C,MATCH(EPS!$A3087,NoSettings!$A:$A,0))</f>
        <v>0</v>
      </c>
      <c r="K3087">
        <f>INDEX(GWP!$C$2:$C$13,MATCH(EPS!I3087,GWP!$B$2:$B$13,0))</f>
        <v>0</v>
      </c>
      <c r="L3087" s="5">
        <f t="shared" si="97"/>
        <v>0</v>
      </c>
    </row>
    <row r="3088" spans="1:12" hidden="1" x14ac:dyDescent="0.35">
      <c r="A3088" t="s">
        <v>4718</v>
      </c>
      <c r="B3088" t="s">
        <v>5</v>
      </c>
      <c r="C3088" t="s">
        <v>1735</v>
      </c>
      <c r="D3088" t="s">
        <v>6929</v>
      </c>
      <c r="E3088" t="s">
        <v>1706</v>
      </c>
      <c r="H3088" t="str">
        <f>INDEX('Vensim Variables'!$B:$B,MATCH(EPS!$B3088,'Vensim Variables'!$A:$A,0))</f>
        <v>g pollutant</v>
      </c>
      <c r="I3088" t="str">
        <f t="shared" si="96"/>
        <v>CO</v>
      </c>
      <c r="J3088">
        <f>INDEX(NoSettings!$C:$C,MATCH(EPS!$A3088,NoSettings!$A:$A,0))</f>
        <v>0</v>
      </c>
      <c r="K3088">
        <f>INDEX(GWP!$C$2:$C$13,MATCH(EPS!I3088,GWP!$B$2:$B$13,0))</f>
        <v>0</v>
      </c>
      <c r="L3088" s="5">
        <f t="shared" si="97"/>
        <v>0</v>
      </c>
    </row>
    <row r="3089" spans="1:12" hidden="1" x14ac:dyDescent="0.35">
      <c r="A3089" t="s">
        <v>4719</v>
      </c>
      <c r="B3089" t="s">
        <v>5</v>
      </c>
      <c r="C3089" t="s">
        <v>1735</v>
      </c>
      <c r="D3089" t="s">
        <v>6929</v>
      </c>
      <c r="E3089" t="s">
        <v>1707</v>
      </c>
      <c r="H3089" t="str">
        <f>INDEX('Vensim Variables'!$B:$B,MATCH(EPS!$B3089,'Vensim Variables'!$A:$A,0))</f>
        <v>g pollutant</v>
      </c>
      <c r="I3089" t="str">
        <f t="shared" si="96"/>
        <v>NOx</v>
      </c>
      <c r="J3089">
        <f>INDEX(NoSettings!$C:$C,MATCH(EPS!$A3089,NoSettings!$A:$A,0))</f>
        <v>0</v>
      </c>
      <c r="K3089">
        <f>INDEX(GWP!$C$2:$C$13,MATCH(EPS!I3089,GWP!$B$2:$B$13,0))</f>
        <v>0</v>
      </c>
      <c r="L3089" s="5">
        <f t="shared" si="97"/>
        <v>0</v>
      </c>
    </row>
    <row r="3090" spans="1:12" hidden="1" x14ac:dyDescent="0.35">
      <c r="A3090" t="s">
        <v>4720</v>
      </c>
      <c r="B3090" t="s">
        <v>5</v>
      </c>
      <c r="C3090" t="s">
        <v>1735</v>
      </c>
      <c r="D3090" t="s">
        <v>6929</v>
      </c>
      <c r="E3090" t="s">
        <v>1708</v>
      </c>
      <c r="H3090" t="str">
        <f>INDEX('Vensim Variables'!$B:$B,MATCH(EPS!$B3090,'Vensim Variables'!$A:$A,0))</f>
        <v>g pollutant</v>
      </c>
      <c r="I3090" t="str">
        <f t="shared" si="96"/>
        <v>PM10</v>
      </c>
      <c r="J3090">
        <f>INDEX(NoSettings!$C:$C,MATCH(EPS!$A3090,NoSettings!$A:$A,0))</f>
        <v>0</v>
      </c>
      <c r="K3090">
        <f>INDEX(GWP!$C$2:$C$13,MATCH(EPS!I3090,GWP!$B$2:$B$13,0))</f>
        <v>0</v>
      </c>
      <c r="L3090" s="5">
        <f t="shared" si="97"/>
        <v>0</v>
      </c>
    </row>
    <row r="3091" spans="1:12" hidden="1" x14ac:dyDescent="0.35">
      <c r="A3091" t="s">
        <v>4721</v>
      </c>
      <c r="B3091" t="s">
        <v>5</v>
      </c>
      <c r="C3091" t="s">
        <v>1735</v>
      </c>
      <c r="D3091" t="s">
        <v>6929</v>
      </c>
      <c r="E3091" t="s">
        <v>1709</v>
      </c>
      <c r="H3091" t="str">
        <f>INDEX('Vensim Variables'!$B:$B,MATCH(EPS!$B3091,'Vensim Variables'!$A:$A,0))</f>
        <v>g pollutant</v>
      </c>
      <c r="I3091" t="str">
        <f t="shared" si="96"/>
        <v>PM25</v>
      </c>
      <c r="J3091">
        <f>INDEX(NoSettings!$C:$C,MATCH(EPS!$A3091,NoSettings!$A:$A,0))</f>
        <v>0</v>
      </c>
      <c r="K3091">
        <f>INDEX(GWP!$C$2:$C$13,MATCH(EPS!I3091,GWP!$B$2:$B$13,0))</f>
        <v>0</v>
      </c>
      <c r="L3091" s="5">
        <f t="shared" si="97"/>
        <v>0</v>
      </c>
    </row>
    <row r="3092" spans="1:12" hidden="1" x14ac:dyDescent="0.35">
      <c r="A3092" t="s">
        <v>4722</v>
      </c>
      <c r="B3092" t="s">
        <v>5</v>
      </c>
      <c r="C3092" t="s">
        <v>1735</v>
      </c>
      <c r="D3092" t="s">
        <v>6929</v>
      </c>
      <c r="E3092" t="s">
        <v>1710</v>
      </c>
      <c r="H3092" t="str">
        <f>INDEX('Vensim Variables'!$B:$B,MATCH(EPS!$B3092,'Vensim Variables'!$A:$A,0))</f>
        <v>g pollutant</v>
      </c>
      <c r="I3092" t="str">
        <f t="shared" si="96"/>
        <v>SOx</v>
      </c>
      <c r="J3092">
        <f>INDEX(NoSettings!$C:$C,MATCH(EPS!$A3092,NoSettings!$A:$A,0))</f>
        <v>0</v>
      </c>
      <c r="K3092">
        <f>INDEX(GWP!$C$2:$C$13,MATCH(EPS!I3092,GWP!$B$2:$B$13,0))</f>
        <v>0</v>
      </c>
      <c r="L3092" s="5">
        <f t="shared" si="97"/>
        <v>0</v>
      </c>
    </row>
    <row r="3093" spans="1:12" hidden="1" x14ac:dyDescent="0.35">
      <c r="A3093" t="s">
        <v>4723</v>
      </c>
      <c r="B3093" t="s">
        <v>5</v>
      </c>
      <c r="C3093" t="s">
        <v>1735</v>
      </c>
      <c r="D3093" t="s">
        <v>6929</v>
      </c>
      <c r="E3093" t="s">
        <v>1711</v>
      </c>
      <c r="H3093" t="str">
        <f>INDEX('Vensim Variables'!$B:$B,MATCH(EPS!$B3093,'Vensim Variables'!$A:$A,0))</f>
        <v>g pollutant</v>
      </c>
      <c r="I3093" t="str">
        <f t="shared" si="96"/>
        <v>BC</v>
      </c>
      <c r="J3093">
        <f>INDEX(NoSettings!$C:$C,MATCH(EPS!$A3093,NoSettings!$A:$A,0))</f>
        <v>0</v>
      </c>
      <c r="K3093">
        <f>INDEX(GWP!$C$2:$C$13,MATCH(EPS!I3093,GWP!$B$2:$B$13,0))</f>
        <v>0</v>
      </c>
      <c r="L3093" s="5">
        <f t="shared" si="97"/>
        <v>0</v>
      </c>
    </row>
    <row r="3094" spans="1:12" hidden="1" x14ac:dyDescent="0.35">
      <c r="A3094" t="s">
        <v>4724</v>
      </c>
      <c r="B3094" t="s">
        <v>5</v>
      </c>
      <c r="C3094" t="s">
        <v>1735</v>
      </c>
      <c r="D3094" t="s">
        <v>6929</v>
      </c>
      <c r="E3094" t="s">
        <v>1712</v>
      </c>
      <c r="H3094" t="str">
        <f>INDEX('Vensim Variables'!$B:$B,MATCH(EPS!$B3094,'Vensim Variables'!$A:$A,0))</f>
        <v>g pollutant</v>
      </c>
      <c r="I3094" t="str">
        <f t="shared" si="96"/>
        <v>OC</v>
      </c>
      <c r="J3094">
        <f>INDEX(NoSettings!$C:$C,MATCH(EPS!$A3094,NoSettings!$A:$A,0))</f>
        <v>0</v>
      </c>
      <c r="K3094">
        <f>INDEX(GWP!$C$2:$C$13,MATCH(EPS!I3094,GWP!$B$2:$B$13,0))</f>
        <v>0</v>
      </c>
      <c r="L3094" s="5">
        <f t="shared" si="97"/>
        <v>0</v>
      </c>
    </row>
    <row r="3095" spans="1:12" hidden="1" x14ac:dyDescent="0.35">
      <c r="A3095" t="s">
        <v>4725</v>
      </c>
      <c r="B3095" t="s">
        <v>5</v>
      </c>
      <c r="C3095" t="s">
        <v>1735</v>
      </c>
      <c r="D3095" t="s">
        <v>6929</v>
      </c>
      <c r="E3095" t="s">
        <v>1713</v>
      </c>
      <c r="H3095" t="str">
        <f>INDEX('Vensim Variables'!$B:$B,MATCH(EPS!$B3095,'Vensim Variables'!$A:$A,0))</f>
        <v>g pollutant</v>
      </c>
      <c r="I3095" t="str">
        <f t="shared" si="96"/>
        <v>CH4</v>
      </c>
      <c r="J3095">
        <f>INDEX(NoSettings!$C:$C,MATCH(EPS!$A3095,NoSettings!$A:$A,0))</f>
        <v>0</v>
      </c>
      <c r="K3095">
        <f>INDEX(GWP!$C$2:$C$13,MATCH(EPS!I3095,GWP!$B$2:$B$13,0))</f>
        <v>25</v>
      </c>
      <c r="L3095" s="5">
        <f t="shared" si="97"/>
        <v>0</v>
      </c>
    </row>
    <row r="3096" spans="1:12" hidden="1" x14ac:dyDescent="0.35">
      <c r="A3096" t="s">
        <v>4726</v>
      </c>
      <c r="B3096" t="s">
        <v>5</v>
      </c>
      <c r="C3096" t="s">
        <v>1735</v>
      </c>
      <c r="D3096" t="s">
        <v>6929</v>
      </c>
      <c r="E3096" t="s">
        <v>1714</v>
      </c>
      <c r="H3096" t="str">
        <f>INDEX('Vensim Variables'!$B:$B,MATCH(EPS!$B3096,'Vensim Variables'!$A:$A,0))</f>
        <v>g pollutant</v>
      </c>
      <c r="I3096" t="str">
        <f t="shared" si="96"/>
        <v>N2O</v>
      </c>
      <c r="J3096">
        <f>INDEX(NoSettings!$C:$C,MATCH(EPS!$A3096,NoSettings!$A:$A,0))</f>
        <v>0</v>
      </c>
      <c r="K3096">
        <f>INDEX(GWP!$C$2:$C$13,MATCH(EPS!I3096,GWP!$B$2:$B$13,0))</f>
        <v>298</v>
      </c>
      <c r="L3096" s="5">
        <f t="shared" si="97"/>
        <v>0</v>
      </c>
    </row>
    <row r="3097" spans="1:12" hidden="1" x14ac:dyDescent="0.35">
      <c r="A3097" t="s">
        <v>4727</v>
      </c>
      <c r="B3097" t="s">
        <v>5</v>
      </c>
      <c r="C3097" t="s">
        <v>1735</v>
      </c>
      <c r="D3097" t="s">
        <v>6929</v>
      </c>
      <c r="E3097" t="s">
        <v>1715</v>
      </c>
      <c r="H3097" t="str">
        <f>INDEX('Vensim Variables'!$B:$B,MATCH(EPS!$B3097,'Vensim Variables'!$A:$A,0))</f>
        <v>g pollutant</v>
      </c>
      <c r="I3097" t="str">
        <f t="shared" si="96"/>
        <v>F gases</v>
      </c>
      <c r="J3097">
        <f>INDEX(NoSettings!$C:$C,MATCH(EPS!$A3097,NoSettings!$A:$A,0))</f>
        <v>0</v>
      </c>
      <c r="K3097">
        <f>INDEX(GWP!$C$2:$C$13,MATCH(EPS!I3097,GWP!$B$2:$B$13,0))</f>
        <v>1</v>
      </c>
      <c r="L3097" s="5">
        <f t="shared" si="97"/>
        <v>0</v>
      </c>
    </row>
    <row r="3098" spans="1:12" hidden="1" x14ac:dyDescent="0.35">
      <c r="A3098" t="s">
        <v>4728</v>
      </c>
      <c r="B3098" t="s">
        <v>5</v>
      </c>
      <c r="C3098" t="s">
        <v>1735</v>
      </c>
      <c r="D3098" t="s">
        <v>6930</v>
      </c>
      <c r="E3098" t="s">
        <v>1702</v>
      </c>
      <c r="H3098" t="str">
        <f>INDEX('Vensim Variables'!$B:$B,MATCH(EPS!$B3098,'Vensim Variables'!$A:$A,0))</f>
        <v>g pollutant</v>
      </c>
      <c r="I3098" t="str">
        <f t="shared" si="96"/>
        <v>CO2</v>
      </c>
      <c r="J3098">
        <f>INDEX(NoSettings!$C:$C,MATCH(EPS!$A3098,NoSettings!$A:$A,0))</f>
        <v>0</v>
      </c>
      <c r="K3098">
        <f>INDEX(GWP!$C$2:$C$13,MATCH(EPS!I3098,GWP!$B$2:$B$13,0))</f>
        <v>1</v>
      </c>
      <c r="L3098" s="5">
        <f t="shared" si="97"/>
        <v>0</v>
      </c>
    </row>
    <row r="3099" spans="1:12" hidden="1" x14ac:dyDescent="0.35">
      <c r="A3099" t="s">
        <v>4729</v>
      </c>
      <c r="B3099" t="s">
        <v>5</v>
      </c>
      <c r="C3099" t="s">
        <v>1735</v>
      </c>
      <c r="D3099" t="s">
        <v>6930</v>
      </c>
      <c r="E3099" t="s">
        <v>1705</v>
      </c>
      <c r="H3099" t="str">
        <f>INDEX('Vensim Variables'!$B:$B,MATCH(EPS!$B3099,'Vensim Variables'!$A:$A,0))</f>
        <v>g pollutant</v>
      </c>
      <c r="I3099" t="str">
        <f t="shared" si="96"/>
        <v>VOC</v>
      </c>
      <c r="J3099">
        <f>INDEX(NoSettings!$C:$C,MATCH(EPS!$A3099,NoSettings!$A:$A,0))</f>
        <v>0</v>
      </c>
      <c r="K3099">
        <f>INDEX(GWP!$C$2:$C$13,MATCH(EPS!I3099,GWP!$B$2:$B$13,0))</f>
        <v>0</v>
      </c>
      <c r="L3099" s="5">
        <f t="shared" si="97"/>
        <v>0</v>
      </c>
    </row>
    <row r="3100" spans="1:12" hidden="1" x14ac:dyDescent="0.35">
      <c r="A3100" t="s">
        <v>4730</v>
      </c>
      <c r="B3100" t="s">
        <v>5</v>
      </c>
      <c r="C3100" t="s">
        <v>1735</v>
      </c>
      <c r="D3100" t="s">
        <v>6930</v>
      </c>
      <c r="E3100" t="s">
        <v>1706</v>
      </c>
      <c r="H3100" t="str">
        <f>INDEX('Vensim Variables'!$B:$B,MATCH(EPS!$B3100,'Vensim Variables'!$A:$A,0))</f>
        <v>g pollutant</v>
      </c>
      <c r="I3100" t="str">
        <f t="shared" si="96"/>
        <v>CO</v>
      </c>
      <c r="J3100">
        <f>INDEX(NoSettings!$C:$C,MATCH(EPS!$A3100,NoSettings!$A:$A,0))</f>
        <v>0</v>
      </c>
      <c r="K3100">
        <f>INDEX(GWP!$C$2:$C$13,MATCH(EPS!I3100,GWP!$B$2:$B$13,0))</f>
        <v>0</v>
      </c>
      <c r="L3100" s="5">
        <f t="shared" si="97"/>
        <v>0</v>
      </c>
    </row>
    <row r="3101" spans="1:12" hidden="1" x14ac:dyDescent="0.35">
      <c r="A3101" t="s">
        <v>4731</v>
      </c>
      <c r="B3101" t="s">
        <v>5</v>
      </c>
      <c r="C3101" t="s">
        <v>1735</v>
      </c>
      <c r="D3101" t="s">
        <v>6930</v>
      </c>
      <c r="E3101" t="s">
        <v>1707</v>
      </c>
      <c r="H3101" t="str">
        <f>INDEX('Vensim Variables'!$B:$B,MATCH(EPS!$B3101,'Vensim Variables'!$A:$A,0))</f>
        <v>g pollutant</v>
      </c>
      <c r="I3101" t="str">
        <f t="shared" si="96"/>
        <v>NOx</v>
      </c>
      <c r="J3101">
        <f>INDEX(NoSettings!$C:$C,MATCH(EPS!$A3101,NoSettings!$A:$A,0))</f>
        <v>0</v>
      </c>
      <c r="K3101">
        <f>INDEX(GWP!$C$2:$C$13,MATCH(EPS!I3101,GWP!$B$2:$B$13,0))</f>
        <v>0</v>
      </c>
      <c r="L3101" s="5">
        <f t="shared" si="97"/>
        <v>0</v>
      </c>
    </row>
    <row r="3102" spans="1:12" hidden="1" x14ac:dyDescent="0.35">
      <c r="A3102" t="s">
        <v>4732</v>
      </c>
      <c r="B3102" t="s">
        <v>5</v>
      </c>
      <c r="C3102" t="s">
        <v>1735</v>
      </c>
      <c r="D3102" t="s">
        <v>6930</v>
      </c>
      <c r="E3102" t="s">
        <v>1708</v>
      </c>
      <c r="H3102" t="str">
        <f>INDEX('Vensim Variables'!$B:$B,MATCH(EPS!$B3102,'Vensim Variables'!$A:$A,0))</f>
        <v>g pollutant</v>
      </c>
      <c r="I3102" t="str">
        <f t="shared" si="96"/>
        <v>PM10</v>
      </c>
      <c r="J3102">
        <f>INDEX(NoSettings!$C:$C,MATCH(EPS!$A3102,NoSettings!$A:$A,0))</f>
        <v>0</v>
      </c>
      <c r="K3102">
        <f>INDEX(GWP!$C$2:$C$13,MATCH(EPS!I3102,GWP!$B$2:$B$13,0))</f>
        <v>0</v>
      </c>
      <c r="L3102" s="5">
        <f t="shared" si="97"/>
        <v>0</v>
      </c>
    </row>
    <row r="3103" spans="1:12" hidden="1" x14ac:dyDescent="0.35">
      <c r="A3103" t="s">
        <v>4733</v>
      </c>
      <c r="B3103" t="s">
        <v>5</v>
      </c>
      <c r="C3103" t="s">
        <v>1735</v>
      </c>
      <c r="D3103" t="s">
        <v>6930</v>
      </c>
      <c r="E3103" t="s">
        <v>1709</v>
      </c>
      <c r="H3103" t="str">
        <f>INDEX('Vensim Variables'!$B:$B,MATCH(EPS!$B3103,'Vensim Variables'!$A:$A,0))</f>
        <v>g pollutant</v>
      </c>
      <c r="I3103" t="str">
        <f t="shared" si="96"/>
        <v>PM25</v>
      </c>
      <c r="J3103">
        <f>INDEX(NoSettings!$C:$C,MATCH(EPS!$A3103,NoSettings!$A:$A,0))</f>
        <v>0</v>
      </c>
      <c r="K3103">
        <f>INDEX(GWP!$C$2:$C$13,MATCH(EPS!I3103,GWP!$B$2:$B$13,0))</f>
        <v>0</v>
      </c>
      <c r="L3103" s="5">
        <f t="shared" si="97"/>
        <v>0</v>
      </c>
    </row>
    <row r="3104" spans="1:12" hidden="1" x14ac:dyDescent="0.35">
      <c r="A3104" t="s">
        <v>4734</v>
      </c>
      <c r="B3104" t="s">
        <v>5</v>
      </c>
      <c r="C3104" t="s">
        <v>1735</v>
      </c>
      <c r="D3104" t="s">
        <v>6930</v>
      </c>
      <c r="E3104" t="s">
        <v>1710</v>
      </c>
      <c r="H3104" t="str">
        <f>INDEX('Vensim Variables'!$B:$B,MATCH(EPS!$B3104,'Vensim Variables'!$A:$A,0))</f>
        <v>g pollutant</v>
      </c>
      <c r="I3104" t="str">
        <f t="shared" si="96"/>
        <v>SOx</v>
      </c>
      <c r="J3104">
        <f>INDEX(NoSettings!$C:$C,MATCH(EPS!$A3104,NoSettings!$A:$A,0))</f>
        <v>0</v>
      </c>
      <c r="K3104">
        <f>INDEX(GWP!$C$2:$C$13,MATCH(EPS!I3104,GWP!$B$2:$B$13,0))</f>
        <v>0</v>
      </c>
      <c r="L3104" s="5">
        <f t="shared" si="97"/>
        <v>0</v>
      </c>
    </row>
    <row r="3105" spans="1:12" hidden="1" x14ac:dyDescent="0.35">
      <c r="A3105" t="s">
        <v>4735</v>
      </c>
      <c r="B3105" t="s">
        <v>5</v>
      </c>
      <c r="C3105" t="s">
        <v>1735</v>
      </c>
      <c r="D3105" t="s">
        <v>6930</v>
      </c>
      <c r="E3105" t="s">
        <v>1711</v>
      </c>
      <c r="H3105" t="str">
        <f>INDEX('Vensim Variables'!$B:$B,MATCH(EPS!$B3105,'Vensim Variables'!$A:$A,0))</f>
        <v>g pollutant</v>
      </c>
      <c r="I3105" t="str">
        <f t="shared" si="96"/>
        <v>BC</v>
      </c>
      <c r="J3105">
        <f>INDEX(NoSettings!$C:$C,MATCH(EPS!$A3105,NoSettings!$A:$A,0))</f>
        <v>0</v>
      </c>
      <c r="K3105">
        <f>INDEX(GWP!$C$2:$C$13,MATCH(EPS!I3105,GWP!$B$2:$B$13,0))</f>
        <v>0</v>
      </c>
      <c r="L3105" s="5">
        <f t="shared" si="97"/>
        <v>0</v>
      </c>
    </row>
    <row r="3106" spans="1:12" hidden="1" x14ac:dyDescent="0.35">
      <c r="A3106" t="s">
        <v>4736</v>
      </c>
      <c r="B3106" t="s">
        <v>5</v>
      </c>
      <c r="C3106" t="s">
        <v>1735</v>
      </c>
      <c r="D3106" t="s">
        <v>6930</v>
      </c>
      <c r="E3106" t="s">
        <v>1712</v>
      </c>
      <c r="H3106" t="str">
        <f>INDEX('Vensim Variables'!$B:$B,MATCH(EPS!$B3106,'Vensim Variables'!$A:$A,0))</f>
        <v>g pollutant</v>
      </c>
      <c r="I3106" t="str">
        <f t="shared" si="96"/>
        <v>OC</v>
      </c>
      <c r="J3106">
        <f>INDEX(NoSettings!$C:$C,MATCH(EPS!$A3106,NoSettings!$A:$A,0))</f>
        <v>0</v>
      </c>
      <c r="K3106">
        <f>INDEX(GWP!$C$2:$C$13,MATCH(EPS!I3106,GWP!$B$2:$B$13,0))</f>
        <v>0</v>
      </c>
      <c r="L3106" s="5">
        <f t="shared" si="97"/>
        <v>0</v>
      </c>
    </row>
    <row r="3107" spans="1:12" hidden="1" x14ac:dyDescent="0.35">
      <c r="A3107" t="s">
        <v>4737</v>
      </c>
      <c r="B3107" t="s">
        <v>5</v>
      </c>
      <c r="C3107" t="s">
        <v>1735</v>
      </c>
      <c r="D3107" t="s">
        <v>6930</v>
      </c>
      <c r="E3107" t="s">
        <v>1713</v>
      </c>
      <c r="H3107" t="str">
        <f>INDEX('Vensim Variables'!$B:$B,MATCH(EPS!$B3107,'Vensim Variables'!$A:$A,0))</f>
        <v>g pollutant</v>
      </c>
      <c r="I3107" t="str">
        <f t="shared" si="96"/>
        <v>CH4</v>
      </c>
      <c r="J3107">
        <f>INDEX(NoSettings!$C:$C,MATCH(EPS!$A3107,NoSettings!$A:$A,0))</f>
        <v>0</v>
      </c>
      <c r="K3107">
        <f>INDEX(GWP!$C$2:$C$13,MATCH(EPS!I3107,GWP!$B$2:$B$13,0))</f>
        <v>25</v>
      </c>
      <c r="L3107" s="5">
        <f t="shared" si="97"/>
        <v>0</v>
      </c>
    </row>
    <row r="3108" spans="1:12" hidden="1" x14ac:dyDescent="0.35">
      <c r="A3108" t="s">
        <v>4738</v>
      </c>
      <c r="B3108" t="s">
        <v>5</v>
      </c>
      <c r="C3108" t="s">
        <v>1735</v>
      </c>
      <c r="D3108" t="s">
        <v>6930</v>
      </c>
      <c r="E3108" t="s">
        <v>1714</v>
      </c>
      <c r="H3108" t="str">
        <f>INDEX('Vensim Variables'!$B:$B,MATCH(EPS!$B3108,'Vensim Variables'!$A:$A,0))</f>
        <v>g pollutant</v>
      </c>
      <c r="I3108" t="str">
        <f t="shared" si="96"/>
        <v>N2O</v>
      </c>
      <c r="J3108">
        <f>INDEX(NoSettings!$C:$C,MATCH(EPS!$A3108,NoSettings!$A:$A,0))</f>
        <v>0</v>
      </c>
      <c r="K3108">
        <f>INDEX(GWP!$C$2:$C$13,MATCH(EPS!I3108,GWP!$B$2:$B$13,0))</f>
        <v>298</v>
      </c>
      <c r="L3108" s="5">
        <f t="shared" si="97"/>
        <v>0</v>
      </c>
    </row>
    <row r="3109" spans="1:12" hidden="1" x14ac:dyDescent="0.35">
      <c r="A3109" t="s">
        <v>4739</v>
      </c>
      <c r="B3109" t="s">
        <v>5</v>
      </c>
      <c r="C3109" t="s">
        <v>1735</v>
      </c>
      <c r="D3109" t="s">
        <v>6930</v>
      </c>
      <c r="E3109" t="s">
        <v>1715</v>
      </c>
      <c r="H3109" t="str">
        <f>INDEX('Vensim Variables'!$B:$B,MATCH(EPS!$B3109,'Vensim Variables'!$A:$A,0))</f>
        <v>g pollutant</v>
      </c>
      <c r="I3109" t="str">
        <f t="shared" si="96"/>
        <v>F gases</v>
      </c>
      <c r="J3109">
        <f>INDEX(NoSettings!$C:$C,MATCH(EPS!$A3109,NoSettings!$A:$A,0))</f>
        <v>0</v>
      </c>
      <c r="K3109">
        <f>INDEX(GWP!$C$2:$C$13,MATCH(EPS!I3109,GWP!$B$2:$B$13,0))</f>
        <v>1</v>
      </c>
      <c r="L3109" s="5">
        <f t="shared" si="97"/>
        <v>0</v>
      </c>
    </row>
    <row r="3110" spans="1:12" hidden="1" x14ac:dyDescent="0.35">
      <c r="A3110" t="s">
        <v>4740</v>
      </c>
      <c r="B3110" t="s">
        <v>5</v>
      </c>
      <c r="C3110" t="s">
        <v>1735</v>
      </c>
      <c r="D3110" t="s">
        <v>6931</v>
      </c>
      <c r="E3110" t="s">
        <v>1702</v>
      </c>
      <c r="H3110" t="str">
        <f>INDEX('Vensim Variables'!$B:$B,MATCH(EPS!$B3110,'Vensim Variables'!$A:$A,0))</f>
        <v>g pollutant</v>
      </c>
      <c r="I3110" t="str">
        <f t="shared" si="96"/>
        <v>CO2</v>
      </c>
      <c r="J3110">
        <f>INDEX(NoSettings!$C:$C,MATCH(EPS!$A3110,NoSettings!$A:$A,0))</f>
        <v>0</v>
      </c>
      <c r="K3110">
        <f>INDEX(GWP!$C$2:$C$13,MATCH(EPS!I3110,GWP!$B$2:$B$13,0))</f>
        <v>1</v>
      </c>
      <c r="L3110" s="5">
        <f t="shared" si="97"/>
        <v>0</v>
      </c>
    </row>
    <row r="3111" spans="1:12" hidden="1" x14ac:dyDescent="0.35">
      <c r="A3111" t="s">
        <v>4741</v>
      </c>
      <c r="B3111" t="s">
        <v>5</v>
      </c>
      <c r="C3111" t="s">
        <v>1735</v>
      </c>
      <c r="D3111" t="s">
        <v>6931</v>
      </c>
      <c r="E3111" t="s">
        <v>1705</v>
      </c>
      <c r="H3111" t="str">
        <f>INDEX('Vensim Variables'!$B:$B,MATCH(EPS!$B3111,'Vensim Variables'!$A:$A,0))</f>
        <v>g pollutant</v>
      </c>
      <c r="I3111" t="str">
        <f t="shared" si="96"/>
        <v>VOC</v>
      </c>
      <c r="J3111">
        <f>INDEX(NoSettings!$C:$C,MATCH(EPS!$A3111,NoSettings!$A:$A,0))</f>
        <v>0</v>
      </c>
      <c r="K3111">
        <f>INDEX(GWP!$C$2:$C$13,MATCH(EPS!I3111,GWP!$B$2:$B$13,0))</f>
        <v>0</v>
      </c>
      <c r="L3111" s="5">
        <f t="shared" si="97"/>
        <v>0</v>
      </c>
    </row>
    <row r="3112" spans="1:12" hidden="1" x14ac:dyDescent="0.35">
      <c r="A3112" t="s">
        <v>4742</v>
      </c>
      <c r="B3112" t="s">
        <v>5</v>
      </c>
      <c r="C3112" t="s">
        <v>1735</v>
      </c>
      <c r="D3112" t="s">
        <v>6931</v>
      </c>
      <c r="E3112" t="s">
        <v>1706</v>
      </c>
      <c r="H3112" t="str">
        <f>INDEX('Vensim Variables'!$B:$B,MATCH(EPS!$B3112,'Vensim Variables'!$A:$A,0))</f>
        <v>g pollutant</v>
      </c>
      <c r="I3112" t="str">
        <f t="shared" si="96"/>
        <v>CO</v>
      </c>
      <c r="J3112">
        <f>INDEX(NoSettings!$C:$C,MATCH(EPS!$A3112,NoSettings!$A:$A,0))</f>
        <v>0</v>
      </c>
      <c r="K3112">
        <f>INDEX(GWP!$C$2:$C$13,MATCH(EPS!I3112,GWP!$B$2:$B$13,0))</f>
        <v>0</v>
      </c>
      <c r="L3112" s="5">
        <f t="shared" si="97"/>
        <v>0</v>
      </c>
    </row>
    <row r="3113" spans="1:12" hidden="1" x14ac:dyDescent="0.35">
      <c r="A3113" t="s">
        <v>4743</v>
      </c>
      <c r="B3113" t="s">
        <v>5</v>
      </c>
      <c r="C3113" t="s">
        <v>1735</v>
      </c>
      <c r="D3113" t="s">
        <v>6931</v>
      </c>
      <c r="E3113" t="s">
        <v>1707</v>
      </c>
      <c r="H3113" t="str">
        <f>INDEX('Vensim Variables'!$B:$B,MATCH(EPS!$B3113,'Vensim Variables'!$A:$A,0))</f>
        <v>g pollutant</v>
      </c>
      <c r="I3113" t="str">
        <f t="shared" si="96"/>
        <v>NOx</v>
      </c>
      <c r="J3113">
        <f>INDEX(NoSettings!$C:$C,MATCH(EPS!$A3113,NoSettings!$A:$A,0))</f>
        <v>0</v>
      </c>
      <c r="K3113">
        <f>INDEX(GWP!$C$2:$C$13,MATCH(EPS!I3113,GWP!$B$2:$B$13,0))</f>
        <v>0</v>
      </c>
      <c r="L3113" s="5">
        <f t="shared" si="97"/>
        <v>0</v>
      </c>
    </row>
    <row r="3114" spans="1:12" hidden="1" x14ac:dyDescent="0.35">
      <c r="A3114" t="s">
        <v>4744</v>
      </c>
      <c r="B3114" t="s">
        <v>5</v>
      </c>
      <c r="C3114" t="s">
        <v>1735</v>
      </c>
      <c r="D3114" t="s">
        <v>6931</v>
      </c>
      <c r="E3114" t="s">
        <v>1708</v>
      </c>
      <c r="H3114" t="str">
        <f>INDEX('Vensim Variables'!$B:$B,MATCH(EPS!$B3114,'Vensim Variables'!$A:$A,0))</f>
        <v>g pollutant</v>
      </c>
      <c r="I3114" t="str">
        <f t="shared" si="96"/>
        <v>PM10</v>
      </c>
      <c r="J3114">
        <f>INDEX(NoSettings!$C:$C,MATCH(EPS!$A3114,NoSettings!$A:$A,0))</f>
        <v>0</v>
      </c>
      <c r="K3114">
        <f>INDEX(GWP!$C$2:$C$13,MATCH(EPS!I3114,GWP!$B$2:$B$13,0))</f>
        <v>0</v>
      </c>
      <c r="L3114" s="5">
        <f t="shared" si="97"/>
        <v>0</v>
      </c>
    </row>
    <row r="3115" spans="1:12" hidden="1" x14ac:dyDescent="0.35">
      <c r="A3115" t="s">
        <v>4745</v>
      </c>
      <c r="B3115" t="s">
        <v>5</v>
      </c>
      <c r="C3115" t="s">
        <v>1735</v>
      </c>
      <c r="D3115" t="s">
        <v>6931</v>
      </c>
      <c r="E3115" t="s">
        <v>1709</v>
      </c>
      <c r="H3115" t="str">
        <f>INDEX('Vensim Variables'!$B:$B,MATCH(EPS!$B3115,'Vensim Variables'!$A:$A,0))</f>
        <v>g pollutant</v>
      </c>
      <c r="I3115" t="str">
        <f t="shared" si="96"/>
        <v>PM25</v>
      </c>
      <c r="J3115">
        <f>INDEX(NoSettings!$C:$C,MATCH(EPS!$A3115,NoSettings!$A:$A,0))</f>
        <v>0</v>
      </c>
      <c r="K3115">
        <f>INDEX(GWP!$C$2:$C$13,MATCH(EPS!I3115,GWP!$B$2:$B$13,0))</f>
        <v>0</v>
      </c>
      <c r="L3115" s="5">
        <f t="shared" si="97"/>
        <v>0</v>
      </c>
    </row>
    <row r="3116" spans="1:12" hidden="1" x14ac:dyDescent="0.35">
      <c r="A3116" t="s">
        <v>4746</v>
      </c>
      <c r="B3116" t="s">
        <v>5</v>
      </c>
      <c r="C3116" t="s">
        <v>1735</v>
      </c>
      <c r="D3116" t="s">
        <v>6931</v>
      </c>
      <c r="E3116" t="s">
        <v>1710</v>
      </c>
      <c r="H3116" t="str">
        <f>INDEX('Vensim Variables'!$B:$B,MATCH(EPS!$B3116,'Vensim Variables'!$A:$A,0))</f>
        <v>g pollutant</v>
      </c>
      <c r="I3116" t="str">
        <f t="shared" si="96"/>
        <v>SOx</v>
      </c>
      <c r="J3116">
        <f>INDEX(NoSettings!$C:$C,MATCH(EPS!$A3116,NoSettings!$A:$A,0))</f>
        <v>0</v>
      </c>
      <c r="K3116">
        <f>INDEX(GWP!$C$2:$C$13,MATCH(EPS!I3116,GWP!$B$2:$B$13,0))</f>
        <v>0</v>
      </c>
      <c r="L3116" s="5">
        <f t="shared" si="97"/>
        <v>0</v>
      </c>
    </row>
    <row r="3117" spans="1:12" hidden="1" x14ac:dyDescent="0.35">
      <c r="A3117" t="s">
        <v>4747</v>
      </c>
      <c r="B3117" t="s">
        <v>5</v>
      </c>
      <c r="C3117" t="s">
        <v>1735</v>
      </c>
      <c r="D3117" t="s">
        <v>6931</v>
      </c>
      <c r="E3117" t="s">
        <v>1711</v>
      </c>
      <c r="H3117" t="str">
        <f>INDEX('Vensim Variables'!$B:$B,MATCH(EPS!$B3117,'Vensim Variables'!$A:$A,0))</f>
        <v>g pollutant</v>
      </c>
      <c r="I3117" t="str">
        <f t="shared" si="96"/>
        <v>BC</v>
      </c>
      <c r="J3117">
        <f>INDEX(NoSettings!$C:$C,MATCH(EPS!$A3117,NoSettings!$A:$A,0))</f>
        <v>0</v>
      </c>
      <c r="K3117">
        <f>INDEX(GWP!$C$2:$C$13,MATCH(EPS!I3117,GWP!$B$2:$B$13,0))</f>
        <v>0</v>
      </c>
      <c r="L3117" s="5">
        <f t="shared" si="97"/>
        <v>0</v>
      </c>
    </row>
    <row r="3118" spans="1:12" hidden="1" x14ac:dyDescent="0.35">
      <c r="A3118" t="s">
        <v>4748</v>
      </c>
      <c r="B3118" t="s">
        <v>5</v>
      </c>
      <c r="C3118" t="s">
        <v>1735</v>
      </c>
      <c r="D3118" t="s">
        <v>6931</v>
      </c>
      <c r="E3118" t="s">
        <v>1712</v>
      </c>
      <c r="H3118" t="str">
        <f>INDEX('Vensim Variables'!$B:$B,MATCH(EPS!$B3118,'Vensim Variables'!$A:$A,0))</f>
        <v>g pollutant</v>
      </c>
      <c r="I3118" t="str">
        <f t="shared" si="96"/>
        <v>OC</v>
      </c>
      <c r="J3118">
        <f>INDEX(NoSettings!$C:$C,MATCH(EPS!$A3118,NoSettings!$A:$A,0))</f>
        <v>0</v>
      </c>
      <c r="K3118">
        <f>INDEX(GWP!$C$2:$C$13,MATCH(EPS!I3118,GWP!$B$2:$B$13,0))</f>
        <v>0</v>
      </c>
      <c r="L3118" s="5">
        <f t="shared" si="97"/>
        <v>0</v>
      </c>
    </row>
    <row r="3119" spans="1:12" hidden="1" x14ac:dyDescent="0.35">
      <c r="A3119" t="s">
        <v>4749</v>
      </c>
      <c r="B3119" t="s">
        <v>5</v>
      </c>
      <c r="C3119" t="s">
        <v>1735</v>
      </c>
      <c r="D3119" t="s">
        <v>6931</v>
      </c>
      <c r="E3119" t="s">
        <v>1713</v>
      </c>
      <c r="H3119" t="str">
        <f>INDEX('Vensim Variables'!$B:$B,MATCH(EPS!$B3119,'Vensim Variables'!$A:$A,0))</f>
        <v>g pollutant</v>
      </c>
      <c r="I3119" t="str">
        <f t="shared" si="96"/>
        <v>CH4</v>
      </c>
      <c r="J3119">
        <f>INDEX(NoSettings!$C:$C,MATCH(EPS!$A3119,NoSettings!$A:$A,0))</f>
        <v>0</v>
      </c>
      <c r="K3119">
        <f>INDEX(GWP!$C$2:$C$13,MATCH(EPS!I3119,GWP!$B$2:$B$13,0))</f>
        <v>25</v>
      </c>
      <c r="L3119" s="5">
        <f t="shared" si="97"/>
        <v>0</v>
      </c>
    </row>
    <row r="3120" spans="1:12" hidden="1" x14ac:dyDescent="0.35">
      <c r="A3120" t="s">
        <v>4750</v>
      </c>
      <c r="B3120" t="s">
        <v>5</v>
      </c>
      <c r="C3120" t="s">
        <v>1735</v>
      </c>
      <c r="D3120" t="s">
        <v>6931</v>
      </c>
      <c r="E3120" t="s">
        <v>1714</v>
      </c>
      <c r="H3120" t="str">
        <f>INDEX('Vensim Variables'!$B:$B,MATCH(EPS!$B3120,'Vensim Variables'!$A:$A,0))</f>
        <v>g pollutant</v>
      </c>
      <c r="I3120" t="str">
        <f t="shared" si="96"/>
        <v>N2O</v>
      </c>
      <c r="J3120">
        <f>INDEX(NoSettings!$C:$C,MATCH(EPS!$A3120,NoSettings!$A:$A,0))</f>
        <v>0</v>
      </c>
      <c r="K3120">
        <f>INDEX(GWP!$C$2:$C$13,MATCH(EPS!I3120,GWP!$B$2:$B$13,0))</f>
        <v>298</v>
      </c>
      <c r="L3120" s="5">
        <f t="shared" si="97"/>
        <v>0</v>
      </c>
    </row>
    <row r="3121" spans="1:12" hidden="1" x14ac:dyDescent="0.35">
      <c r="A3121" t="s">
        <v>4751</v>
      </c>
      <c r="B3121" t="s">
        <v>5</v>
      </c>
      <c r="C3121" t="s">
        <v>1735</v>
      </c>
      <c r="D3121" t="s">
        <v>6931</v>
      </c>
      <c r="E3121" t="s">
        <v>1715</v>
      </c>
      <c r="H3121" t="str">
        <f>INDEX('Vensim Variables'!$B:$B,MATCH(EPS!$B3121,'Vensim Variables'!$A:$A,0))</f>
        <v>g pollutant</v>
      </c>
      <c r="I3121" t="str">
        <f t="shared" si="96"/>
        <v>F gases</v>
      </c>
      <c r="J3121">
        <f>INDEX(NoSettings!$C:$C,MATCH(EPS!$A3121,NoSettings!$A:$A,0))</f>
        <v>0</v>
      </c>
      <c r="K3121">
        <f>INDEX(GWP!$C$2:$C$13,MATCH(EPS!I3121,GWP!$B$2:$B$13,0))</f>
        <v>1</v>
      </c>
      <c r="L3121" s="5">
        <f t="shared" si="97"/>
        <v>0</v>
      </c>
    </row>
    <row r="3122" spans="1:12" hidden="1" x14ac:dyDescent="0.35">
      <c r="A3122" t="s">
        <v>4752</v>
      </c>
      <c r="B3122" t="s">
        <v>5</v>
      </c>
      <c r="C3122" t="s">
        <v>1735</v>
      </c>
      <c r="D3122" t="s">
        <v>6932</v>
      </c>
      <c r="E3122" t="s">
        <v>1702</v>
      </c>
      <c r="H3122" t="str">
        <f>INDEX('Vensim Variables'!$B:$B,MATCH(EPS!$B3122,'Vensim Variables'!$A:$A,0))</f>
        <v>g pollutant</v>
      </c>
      <c r="I3122" t="str">
        <f t="shared" si="96"/>
        <v>CO2</v>
      </c>
      <c r="J3122">
        <f>INDEX(NoSettings!$C:$C,MATCH(EPS!$A3122,NoSettings!$A:$A,0))</f>
        <v>0</v>
      </c>
      <c r="K3122">
        <f>INDEX(GWP!$C$2:$C$13,MATCH(EPS!I3122,GWP!$B$2:$B$13,0))</f>
        <v>1</v>
      </c>
      <c r="L3122" s="5">
        <f t="shared" si="97"/>
        <v>0</v>
      </c>
    </row>
    <row r="3123" spans="1:12" hidden="1" x14ac:dyDescent="0.35">
      <c r="A3123" t="s">
        <v>4753</v>
      </c>
      <c r="B3123" t="s">
        <v>5</v>
      </c>
      <c r="C3123" t="s">
        <v>1735</v>
      </c>
      <c r="D3123" t="s">
        <v>6932</v>
      </c>
      <c r="E3123" t="s">
        <v>1705</v>
      </c>
      <c r="H3123" t="str">
        <f>INDEX('Vensim Variables'!$B:$B,MATCH(EPS!$B3123,'Vensim Variables'!$A:$A,0))</f>
        <v>g pollutant</v>
      </c>
      <c r="I3123" t="str">
        <f t="shared" si="96"/>
        <v>VOC</v>
      </c>
      <c r="J3123">
        <f>INDEX(NoSettings!$C:$C,MATCH(EPS!$A3123,NoSettings!$A:$A,0))</f>
        <v>0</v>
      </c>
      <c r="K3123">
        <f>INDEX(GWP!$C$2:$C$13,MATCH(EPS!I3123,GWP!$B$2:$B$13,0))</f>
        <v>0</v>
      </c>
      <c r="L3123" s="5">
        <f t="shared" si="97"/>
        <v>0</v>
      </c>
    </row>
    <row r="3124" spans="1:12" hidden="1" x14ac:dyDescent="0.35">
      <c r="A3124" t="s">
        <v>4754</v>
      </c>
      <c r="B3124" t="s">
        <v>5</v>
      </c>
      <c r="C3124" t="s">
        <v>1735</v>
      </c>
      <c r="D3124" t="s">
        <v>6932</v>
      </c>
      <c r="E3124" t="s">
        <v>1706</v>
      </c>
      <c r="H3124" t="str">
        <f>INDEX('Vensim Variables'!$B:$B,MATCH(EPS!$B3124,'Vensim Variables'!$A:$A,0))</f>
        <v>g pollutant</v>
      </c>
      <c r="I3124" t="str">
        <f t="shared" si="96"/>
        <v>CO</v>
      </c>
      <c r="J3124">
        <f>INDEX(NoSettings!$C:$C,MATCH(EPS!$A3124,NoSettings!$A:$A,0))</f>
        <v>0</v>
      </c>
      <c r="K3124">
        <f>INDEX(GWP!$C$2:$C$13,MATCH(EPS!I3124,GWP!$B$2:$B$13,0))</f>
        <v>0</v>
      </c>
      <c r="L3124" s="5">
        <f t="shared" si="97"/>
        <v>0</v>
      </c>
    </row>
    <row r="3125" spans="1:12" hidden="1" x14ac:dyDescent="0.35">
      <c r="A3125" t="s">
        <v>4755</v>
      </c>
      <c r="B3125" t="s">
        <v>5</v>
      </c>
      <c r="C3125" t="s">
        <v>1735</v>
      </c>
      <c r="D3125" t="s">
        <v>6932</v>
      </c>
      <c r="E3125" t="s">
        <v>1707</v>
      </c>
      <c r="H3125" t="str">
        <f>INDEX('Vensim Variables'!$B:$B,MATCH(EPS!$B3125,'Vensim Variables'!$A:$A,0))</f>
        <v>g pollutant</v>
      </c>
      <c r="I3125" t="str">
        <f t="shared" si="96"/>
        <v>NOx</v>
      </c>
      <c r="J3125">
        <f>INDEX(NoSettings!$C:$C,MATCH(EPS!$A3125,NoSettings!$A:$A,0))</f>
        <v>0</v>
      </c>
      <c r="K3125">
        <f>INDEX(GWP!$C$2:$C$13,MATCH(EPS!I3125,GWP!$B$2:$B$13,0))</f>
        <v>0</v>
      </c>
      <c r="L3125" s="5">
        <f t="shared" si="97"/>
        <v>0</v>
      </c>
    </row>
    <row r="3126" spans="1:12" hidden="1" x14ac:dyDescent="0.35">
      <c r="A3126" t="s">
        <v>4756</v>
      </c>
      <c r="B3126" t="s">
        <v>5</v>
      </c>
      <c r="C3126" t="s">
        <v>1735</v>
      </c>
      <c r="D3126" t="s">
        <v>6932</v>
      </c>
      <c r="E3126" t="s">
        <v>1708</v>
      </c>
      <c r="H3126" t="str">
        <f>INDEX('Vensim Variables'!$B:$B,MATCH(EPS!$B3126,'Vensim Variables'!$A:$A,0))</f>
        <v>g pollutant</v>
      </c>
      <c r="I3126" t="str">
        <f t="shared" si="96"/>
        <v>PM10</v>
      </c>
      <c r="J3126">
        <f>INDEX(NoSettings!$C:$C,MATCH(EPS!$A3126,NoSettings!$A:$A,0))</f>
        <v>0</v>
      </c>
      <c r="K3126">
        <f>INDEX(GWP!$C$2:$C$13,MATCH(EPS!I3126,GWP!$B$2:$B$13,0))</f>
        <v>0</v>
      </c>
      <c r="L3126" s="5">
        <f t="shared" si="97"/>
        <v>0</v>
      </c>
    </row>
    <row r="3127" spans="1:12" hidden="1" x14ac:dyDescent="0.35">
      <c r="A3127" t="s">
        <v>4757</v>
      </c>
      <c r="B3127" t="s">
        <v>5</v>
      </c>
      <c r="C3127" t="s">
        <v>1735</v>
      </c>
      <c r="D3127" t="s">
        <v>6932</v>
      </c>
      <c r="E3127" t="s">
        <v>1709</v>
      </c>
      <c r="H3127" t="str">
        <f>INDEX('Vensim Variables'!$B:$B,MATCH(EPS!$B3127,'Vensim Variables'!$A:$A,0))</f>
        <v>g pollutant</v>
      </c>
      <c r="I3127" t="str">
        <f t="shared" si="96"/>
        <v>PM25</v>
      </c>
      <c r="J3127">
        <f>INDEX(NoSettings!$C:$C,MATCH(EPS!$A3127,NoSettings!$A:$A,0))</f>
        <v>0</v>
      </c>
      <c r="K3127">
        <f>INDEX(GWP!$C$2:$C$13,MATCH(EPS!I3127,GWP!$B$2:$B$13,0))</f>
        <v>0</v>
      </c>
      <c r="L3127" s="5">
        <f t="shared" si="97"/>
        <v>0</v>
      </c>
    </row>
    <row r="3128" spans="1:12" hidden="1" x14ac:dyDescent="0.35">
      <c r="A3128" t="s">
        <v>4758</v>
      </c>
      <c r="B3128" t="s">
        <v>5</v>
      </c>
      <c r="C3128" t="s">
        <v>1735</v>
      </c>
      <c r="D3128" t="s">
        <v>6932</v>
      </c>
      <c r="E3128" t="s">
        <v>1710</v>
      </c>
      <c r="H3128" t="str">
        <f>INDEX('Vensim Variables'!$B:$B,MATCH(EPS!$B3128,'Vensim Variables'!$A:$A,0))</f>
        <v>g pollutant</v>
      </c>
      <c r="I3128" t="str">
        <f t="shared" si="96"/>
        <v>SOx</v>
      </c>
      <c r="J3128">
        <f>INDEX(NoSettings!$C:$C,MATCH(EPS!$A3128,NoSettings!$A:$A,0))</f>
        <v>0</v>
      </c>
      <c r="K3128">
        <f>INDEX(GWP!$C$2:$C$13,MATCH(EPS!I3128,GWP!$B$2:$B$13,0))</f>
        <v>0</v>
      </c>
      <c r="L3128" s="5">
        <f t="shared" si="97"/>
        <v>0</v>
      </c>
    </row>
    <row r="3129" spans="1:12" hidden="1" x14ac:dyDescent="0.35">
      <c r="A3129" t="s">
        <v>4759</v>
      </c>
      <c r="B3129" t="s">
        <v>5</v>
      </c>
      <c r="C3129" t="s">
        <v>1735</v>
      </c>
      <c r="D3129" t="s">
        <v>6932</v>
      </c>
      <c r="E3129" t="s">
        <v>1711</v>
      </c>
      <c r="H3129" t="str">
        <f>INDEX('Vensim Variables'!$B:$B,MATCH(EPS!$B3129,'Vensim Variables'!$A:$A,0))</f>
        <v>g pollutant</v>
      </c>
      <c r="I3129" t="str">
        <f t="shared" si="96"/>
        <v>BC</v>
      </c>
      <c r="J3129">
        <f>INDEX(NoSettings!$C:$C,MATCH(EPS!$A3129,NoSettings!$A:$A,0))</f>
        <v>0</v>
      </c>
      <c r="K3129">
        <f>INDEX(GWP!$C$2:$C$13,MATCH(EPS!I3129,GWP!$B$2:$B$13,0))</f>
        <v>0</v>
      </c>
      <c r="L3129" s="5">
        <f t="shared" si="97"/>
        <v>0</v>
      </c>
    </row>
    <row r="3130" spans="1:12" hidden="1" x14ac:dyDescent="0.35">
      <c r="A3130" t="s">
        <v>4760</v>
      </c>
      <c r="B3130" t="s">
        <v>5</v>
      </c>
      <c r="C3130" t="s">
        <v>1735</v>
      </c>
      <c r="D3130" t="s">
        <v>6932</v>
      </c>
      <c r="E3130" t="s">
        <v>1712</v>
      </c>
      <c r="H3130" t="str">
        <f>INDEX('Vensim Variables'!$B:$B,MATCH(EPS!$B3130,'Vensim Variables'!$A:$A,0))</f>
        <v>g pollutant</v>
      </c>
      <c r="I3130" t="str">
        <f t="shared" si="96"/>
        <v>OC</v>
      </c>
      <c r="J3130">
        <f>INDEX(NoSettings!$C:$C,MATCH(EPS!$A3130,NoSettings!$A:$A,0))</f>
        <v>0</v>
      </c>
      <c r="K3130">
        <f>INDEX(GWP!$C$2:$C$13,MATCH(EPS!I3130,GWP!$B$2:$B$13,0))</f>
        <v>0</v>
      </c>
      <c r="L3130" s="5">
        <f t="shared" si="97"/>
        <v>0</v>
      </c>
    </row>
    <row r="3131" spans="1:12" hidden="1" x14ac:dyDescent="0.35">
      <c r="A3131" t="s">
        <v>4761</v>
      </c>
      <c r="B3131" t="s">
        <v>5</v>
      </c>
      <c r="C3131" t="s">
        <v>1735</v>
      </c>
      <c r="D3131" t="s">
        <v>6932</v>
      </c>
      <c r="E3131" t="s">
        <v>1713</v>
      </c>
      <c r="H3131" t="str">
        <f>INDEX('Vensim Variables'!$B:$B,MATCH(EPS!$B3131,'Vensim Variables'!$A:$A,0))</f>
        <v>g pollutant</v>
      </c>
      <c r="I3131" t="str">
        <f t="shared" si="96"/>
        <v>CH4</v>
      </c>
      <c r="J3131">
        <f>INDEX(NoSettings!$C:$C,MATCH(EPS!$A3131,NoSettings!$A:$A,0))</f>
        <v>0</v>
      </c>
      <c r="K3131">
        <f>INDEX(GWP!$C$2:$C$13,MATCH(EPS!I3131,GWP!$B$2:$B$13,0))</f>
        <v>25</v>
      </c>
      <c r="L3131" s="5">
        <f t="shared" si="97"/>
        <v>0</v>
      </c>
    </row>
    <row r="3132" spans="1:12" hidden="1" x14ac:dyDescent="0.35">
      <c r="A3132" t="s">
        <v>4762</v>
      </c>
      <c r="B3132" t="s">
        <v>5</v>
      </c>
      <c r="C3132" t="s">
        <v>1735</v>
      </c>
      <c r="D3132" t="s">
        <v>6932</v>
      </c>
      <c r="E3132" t="s">
        <v>1714</v>
      </c>
      <c r="H3132" t="str">
        <f>INDEX('Vensim Variables'!$B:$B,MATCH(EPS!$B3132,'Vensim Variables'!$A:$A,0))</f>
        <v>g pollutant</v>
      </c>
      <c r="I3132" t="str">
        <f t="shared" si="96"/>
        <v>N2O</v>
      </c>
      <c r="J3132">
        <f>INDEX(NoSettings!$C:$C,MATCH(EPS!$A3132,NoSettings!$A:$A,0))</f>
        <v>0</v>
      </c>
      <c r="K3132">
        <f>INDEX(GWP!$C$2:$C$13,MATCH(EPS!I3132,GWP!$B$2:$B$13,0))</f>
        <v>298</v>
      </c>
      <c r="L3132" s="5">
        <f t="shared" si="97"/>
        <v>0</v>
      </c>
    </row>
    <row r="3133" spans="1:12" hidden="1" x14ac:dyDescent="0.35">
      <c r="A3133" t="s">
        <v>4763</v>
      </c>
      <c r="B3133" t="s">
        <v>5</v>
      </c>
      <c r="C3133" t="s">
        <v>1735</v>
      </c>
      <c r="D3133" t="s">
        <v>6932</v>
      </c>
      <c r="E3133" t="s">
        <v>1715</v>
      </c>
      <c r="H3133" t="str">
        <f>INDEX('Vensim Variables'!$B:$B,MATCH(EPS!$B3133,'Vensim Variables'!$A:$A,0))</f>
        <v>g pollutant</v>
      </c>
      <c r="I3133" t="str">
        <f t="shared" si="96"/>
        <v>F gases</v>
      </c>
      <c r="J3133">
        <f>INDEX(NoSettings!$C:$C,MATCH(EPS!$A3133,NoSettings!$A:$A,0))</f>
        <v>0</v>
      </c>
      <c r="K3133">
        <f>INDEX(GWP!$C$2:$C$13,MATCH(EPS!I3133,GWP!$B$2:$B$13,0))</f>
        <v>1</v>
      </c>
      <c r="L3133" s="5">
        <f t="shared" si="97"/>
        <v>0</v>
      </c>
    </row>
    <row r="3134" spans="1:12" hidden="1" x14ac:dyDescent="0.35">
      <c r="A3134" t="s">
        <v>4764</v>
      </c>
      <c r="B3134" t="s">
        <v>5</v>
      </c>
      <c r="C3134" t="s">
        <v>1735</v>
      </c>
      <c r="D3134" t="s">
        <v>6933</v>
      </c>
      <c r="E3134" t="s">
        <v>1702</v>
      </c>
      <c r="H3134" t="str">
        <f>INDEX('Vensim Variables'!$B:$B,MATCH(EPS!$B3134,'Vensim Variables'!$A:$A,0))</f>
        <v>g pollutant</v>
      </c>
      <c r="I3134" t="str">
        <f t="shared" si="96"/>
        <v>CO2</v>
      </c>
      <c r="J3134">
        <f>INDEX(NoSettings!$C:$C,MATCH(EPS!$A3134,NoSettings!$A:$A,0))</f>
        <v>0</v>
      </c>
      <c r="K3134">
        <f>INDEX(GWP!$C$2:$C$13,MATCH(EPS!I3134,GWP!$B$2:$B$13,0))</f>
        <v>1</v>
      </c>
      <c r="L3134" s="5">
        <f t="shared" si="97"/>
        <v>0</v>
      </c>
    </row>
    <row r="3135" spans="1:12" hidden="1" x14ac:dyDescent="0.35">
      <c r="A3135" t="s">
        <v>4765</v>
      </c>
      <c r="B3135" t="s">
        <v>5</v>
      </c>
      <c r="C3135" t="s">
        <v>1735</v>
      </c>
      <c r="D3135" t="s">
        <v>6933</v>
      </c>
      <c r="E3135" t="s">
        <v>1705</v>
      </c>
      <c r="H3135" t="str">
        <f>INDEX('Vensim Variables'!$B:$B,MATCH(EPS!$B3135,'Vensim Variables'!$A:$A,0))</f>
        <v>g pollutant</v>
      </c>
      <c r="I3135" t="str">
        <f t="shared" si="96"/>
        <v>VOC</v>
      </c>
      <c r="J3135">
        <f>INDEX(NoSettings!$C:$C,MATCH(EPS!$A3135,NoSettings!$A:$A,0))</f>
        <v>0</v>
      </c>
      <c r="K3135">
        <f>INDEX(GWP!$C$2:$C$13,MATCH(EPS!I3135,GWP!$B$2:$B$13,0))</f>
        <v>0</v>
      </c>
      <c r="L3135" s="5">
        <f t="shared" si="97"/>
        <v>0</v>
      </c>
    </row>
    <row r="3136" spans="1:12" hidden="1" x14ac:dyDescent="0.35">
      <c r="A3136" t="s">
        <v>4766</v>
      </c>
      <c r="B3136" t="s">
        <v>5</v>
      </c>
      <c r="C3136" t="s">
        <v>1735</v>
      </c>
      <c r="D3136" t="s">
        <v>6933</v>
      </c>
      <c r="E3136" t="s">
        <v>1706</v>
      </c>
      <c r="H3136" t="str">
        <f>INDEX('Vensim Variables'!$B:$B,MATCH(EPS!$B3136,'Vensim Variables'!$A:$A,0))</f>
        <v>g pollutant</v>
      </c>
      <c r="I3136" t="str">
        <f t="shared" si="96"/>
        <v>CO</v>
      </c>
      <c r="J3136">
        <f>INDEX(NoSettings!$C:$C,MATCH(EPS!$A3136,NoSettings!$A:$A,0))</f>
        <v>0</v>
      </c>
      <c r="K3136">
        <f>INDEX(GWP!$C$2:$C$13,MATCH(EPS!I3136,GWP!$B$2:$B$13,0))</f>
        <v>0</v>
      </c>
      <c r="L3136" s="5">
        <f t="shared" si="97"/>
        <v>0</v>
      </c>
    </row>
    <row r="3137" spans="1:12" hidden="1" x14ac:dyDescent="0.35">
      <c r="A3137" t="s">
        <v>4767</v>
      </c>
      <c r="B3137" t="s">
        <v>5</v>
      </c>
      <c r="C3137" t="s">
        <v>1735</v>
      </c>
      <c r="D3137" t="s">
        <v>6933</v>
      </c>
      <c r="E3137" t="s">
        <v>1707</v>
      </c>
      <c r="H3137" t="str">
        <f>INDEX('Vensim Variables'!$B:$B,MATCH(EPS!$B3137,'Vensim Variables'!$A:$A,0))</f>
        <v>g pollutant</v>
      </c>
      <c r="I3137" t="str">
        <f t="shared" si="96"/>
        <v>NOx</v>
      </c>
      <c r="J3137">
        <f>INDEX(NoSettings!$C:$C,MATCH(EPS!$A3137,NoSettings!$A:$A,0))</f>
        <v>0</v>
      </c>
      <c r="K3137">
        <f>INDEX(GWP!$C$2:$C$13,MATCH(EPS!I3137,GWP!$B$2:$B$13,0))</f>
        <v>0</v>
      </c>
      <c r="L3137" s="5">
        <f t="shared" si="97"/>
        <v>0</v>
      </c>
    </row>
    <row r="3138" spans="1:12" hidden="1" x14ac:dyDescent="0.35">
      <c r="A3138" t="s">
        <v>4768</v>
      </c>
      <c r="B3138" t="s">
        <v>5</v>
      </c>
      <c r="C3138" t="s">
        <v>1735</v>
      </c>
      <c r="D3138" t="s">
        <v>6933</v>
      </c>
      <c r="E3138" t="s">
        <v>1708</v>
      </c>
      <c r="H3138" t="str">
        <f>INDEX('Vensim Variables'!$B:$B,MATCH(EPS!$B3138,'Vensim Variables'!$A:$A,0))</f>
        <v>g pollutant</v>
      </c>
      <c r="I3138" t="str">
        <f t="shared" si="96"/>
        <v>PM10</v>
      </c>
      <c r="J3138">
        <f>INDEX(NoSettings!$C:$C,MATCH(EPS!$A3138,NoSettings!$A:$A,0))</f>
        <v>0</v>
      </c>
      <c r="K3138">
        <f>INDEX(GWP!$C$2:$C$13,MATCH(EPS!I3138,GWP!$B$2:$B$13,0))</f>
        <v>0</v>
      </c>
      <c r="L3138" s="5">
        <f t="shared" si="97"/>
        <v>0</v>
      </c>
    </row>
    <row r="3139" spans="1:12" hidden="1" x14ac:dyDescent="0.35">
      <c r="A3139" t="s">
        <v>4769</v>
      </c>
      <c r="B3139" t="s">
        <v>5</v>
      </c>
      <c r="C3139" t="s">
        <v>1735</v>
      </c>
      <c r="D3139" t="s">
        <v>6933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5">
        <f t="shared" ref="L3139:L3202" si="99">IF(H3139="g pollutant",K3139*J3139/10^12,IF(H3139="MMTCO2e",J3139,IF(H3139="MWh",J3139,0)))</f>
        <v>0</v>
      </c>
    </row>
    <row r="3140" spans="1:12" hidden="1" x14ac:dyDescent="0.35">
      <c r="A3140" t="s">
        <v>4770</v>
      </c>
      <c r="B3140" t="s">
        <v>5</v>
      </c>
      <c r="C3140" t="s">
        <v>1735</v>
      </c>
      <c r="D3140" t="s">
        <v>6933</v>
      </c>
      <c r="E3140" t="s">
        <v>1710</v>
      </c>
      <c r="H3140" t="str">
        <f>INDEX('Vensim Variables'!$B:$B,MATCH(EPS!$B3140,'Vensim Variables'!$A:$A,0))</f>
        <v>g pollutant</v>
      </c>
      <c r="I3140" t="str">
        <f t="shared" si="98"/>
        <v>SOx</v>
      </c>
      <c r="J3140">
        <f>INDEX(NoSettings!$C:$C,MATCH(EPS!$A3140,NoSettings!$A:$A,0))</f>
        <v>0</v>
      </c>
      <c r="K3140">
        <f>INDEX(GWP!$C$2:$C$13,MATCH(EPS!I3140,GWP!$B$2:$B$13,0))</f>
        <v>0</v>
      </c>
      <c r="L3140" s="5">
        <f t="shared" si="99"/>
        <v>0</v>
      </c>
    </row>
    <row r="3141" spans="1:12" hidden="1" x14ac:dyDescent="0.35">
      <c r="A3141" t="s">
        <v>4771</v>
      </c>
      <c r="B3141" t="s">
        <v>5</v>
      </c>
      <c r="C3141" t="s">
        <v>1735</v>
      </c>
      <c r="D3141" t="s">
        <v>6933</v>
      </c>
      <c r="E3141" t="s">
        <v>1711</v>
      </c>
      <c r="H3141" t="str">
        <f>INDEX('Vensim Variables'!$B:$B,MATCH(EPS!$B3141,'Vensim Variables'!$A:$A,0))</f>
        <v>g pollutant</v>
      </c>
      <c r="I3141" t="str">
        <f t="shared" si="98"/>
        <v>BC</v>
      </c>
      <c r="J3141">
        <f>INDEX(NoSettings!$C:$C,MATCH(EPS!$A3141,NoSettings!$A:$A,0))</f>
        <v>0</v>
      </c>
      <c r="K3141">
        <f>INDEX(GWP!$C$2:$C$13,MATCH(EPS!I3141,GWP!$B$2:$B$13,0))</f>
        <v>0</v>
      </c>
      <c r="L3141" s="5">
        <f t="shared" si="99"/>
        <v>0</v>
      </c>
    </row>
    <row r="3142" spans="1:12" hidden="1" x14ac:dyDescent="0.35">
      <c r="A3142" t="s">
        <v>4772</v>
      </c>
      <c r="B3142" t="s">
        <v>5</v>
      </c>
      <c r="C3142" t="s">
        <v>1735</v>
      </c>
      <c r="D3142" t="s">
        <v>6933</v>
      </c>
      <c r="E3142" t="s">
        <v>1712</v>
      </c>
      <c r="H3142" t="str">
        <f>INDEX('Vensim Variables'!$B:$B,MATCH(EPS!$B3142,'Vensim Variables'!$A:$A,0))</f>
        <v>g pollutant</v>
      </c>
      <c r="I3142" t="str">
        <f t="shared" si="98"/>
        <v>OC</v>
      </c>
      <c r="J3142">
        <f>INDEX(NoSettings!$C:$C,MATCH(EPS!$A3142,NoSettings!$A:$A,0))</f>
        <v>0</v>
      </c>
      <c r="K3142">
        <f>INDEX(GWP!$C$2:$C$13,MATCH(EPS!I3142,GWP!$B$2:$B$13,0))</f>
        <v>0</v>
      </c>
      <c r="L3142" s="5">
        <f t="shared" si="99"/>
        <v>0</v>
      </c>
    </row>
    <row r="3143" spans="1:12" hidden="1" x14ac:dyDescent="0.35">
      <c r="A3143" t="s">
        <v>4773</v>
      </c>
      <c r="B3143" t="s">
        <v>5</v>
      </c>
      <c r="C3143" t="s">
        <v>1735</v>
      </c>
      <c r="D3143" t="s">
        <v>6933</v>
      </c>
      <c r="E3143" t="s">
        <v>1713</v>
      </c>
      <c r="H3143" t="str">
        <f>INDEX('Vensim Variables'!$B:$B,MATCH(EPS!$B3143,'Vensim Variables'!$A:$A,0))</f>
        <v>g pollutant</v>
      </c>
      <c r="I3143" t="str">
        <f t="shared" si="98"/>
        <v>CH4</v>
      </c>
      <c r="J3143">
        <f>INDEX(NoSettings!$C:$C,MATCH(EPS!$A3143,NoSettings!$A:$A,0))</f>
        <v>0</v>
      </c>
      <c r="K3143">
        <f>INDEX(GWP!$C$2:$C$13,MATCH(EPS!I3143,GWP!$B$2:$B$13,0))</f>
        <v>25</v>
      </c>
      <c r="L3143" s="5">
        <f t="shared" si="99"/>
        <v>0</v>
      </c>
    </row>
    <row r="3144" spans="1:12" hidden="1" x14ac:dyDescent="0.35">
      <c r="A3144" t="s">
        <v>4774</v>
      </c>
      <c r="B3144" t="s">
        <v>5</v>
      </c>
      <c r="C3144" t="s">
        <v>1735</v>
      </c>
      <c r="D3144" t="s">
        <v>6933</v>
      </c>
      <c r="E3144" t="s">
        <v>1714</v>
      </c>
      <c r="H3144" t="str">
        <f>INDEX('Vensim Variables'!$B:$B,MATCH(EPS!$B3144,'Vensim Variables'!$A:$A,0))</f>
        <v>g pollutant</v>
      </c>
      <c r="I3144" t="str">
        <f t="shared" si="98"/>
        <v>N2O</v>
      </c>
      <c r="J3144">
        <f>INDEX(NoSettings!$C:$C,MATCH(EPS!$A3144,NoSettings!$A:$A,0))</f>
        <v>0</v>
      </c>
      <c r="K3144">
        <f>INDEX(GWP!$C$2:$C$13,MATCH(EPS!I3144,GWP!$B$2:$B$13,0))</f>
        <v>298</v>
      </c>
      <c r="L3144" s="5">
        <f t="shared" si="99"/>
        <v>0</v>
      </c>
    </row>
    <row r="3145" spans="1:12" hidden="1" x14ac:dyDescent="0.35">
      <c r="A3145" t="s">
        <v>4775</v>
      </c>
      <c r="B3145" t="s">
        <v>5</v>
      </c>
      <c r="C3145" t="s">
        <v>1735</v>
      </c>
      <c r="D3145" t="s">
        <v>6933</v>
      </c>
      <c r="E3145" t="s">
        <v>1715</v>
      </c>
      <c r="H3145" t="str">
        <f>INDEX('Vensim Variables'!$B:$B,MATCH(EPS!$B3145,'Vensim Variables'!$A:$A,0))</f>
        <v>g pollutant</v>
      </c>
      <c r="I3145" t="str">
        <f t="shared" si="98"/>
        <v>F gases</v>
      </c>
      <c r="J3145">
        <f>INDEX(NoSettings!$C:$C,MATCH(EPS!$A3145,NoSettings!$A:$A,0))</f>
        <v>0</v>
      </c>
      <c r="K3145">
        <f>INDEX(GWP!$C$2:$C$13,MATCH(EPS!I3145,GWP!$B$2:$B$13,0))</f>
        <v>1</v>
      </c>
      <c r="L3145" s="5">
        <f t="shared" si="99"/>
        <v>0</v>
      </c>
    </row>
    <row r="3146" spans="1:12" hidden="1" x14ac:dyDescent="0.35">
      <c r="A3146" t="s">
        <v>4776</v>
      </c>
      <c r="B3146" t="s">
        <v>5</v>
      </c>
      <c r="C3146" t="s">
        <v>1735</v>
      </c>
      <c r="D3146" t="s">
        <v>6934</v>
      </c>
      <c r="E3146" t="s">
        <v>1702</v>
      </c>
      <c r="H3146" t="str">
        <f>INDEX('Vensim Variables'!$B:$B,MATCH(EPS!$B3146,'Vensim Variables'!$A:$A,0))</f>
        <v>g pollutant</v>
      </c>
      <c r="I3146" t="str">
        <f t="shared" si="98"/>
        <v>CO2</v>
      </c>
      <c r="J3146">
        <f>INDEX(NoSettings!$C:$C,MATCH(EPS!$A3146,NoSettings!$A:$A,0))</f>
        <v>0</v>
      </c>
      <c r="K3146">
        <f>INDEX(GWP!$C$2:$C$13,MATCH(EPS!I3146,GWP!$B$2:$B$13,0))</f>
        <v>1</v>
      </c>
      <c r="L3146" s="5">
        <f t="shared" si="99"/>
        <v>0</v>
      </c>
    </row>
    <row r="3147" spans="1:12" hidden="1" x14ac:dyDescent="0.35">
      <c r="A3147" t="s">
        <v>4777</v>
      </c>
      <c r="B3147" t="s">
        <v>5</v>
      </c>
      <c r="C3147" t="s">
        <v>1735</v>
      </c>
      <c r="D3147" t="s">
        <v>6934</v>
      </c>
      <c r="E3147" t="s">
        <v>1705</v>
      </c>
      <c r="H3147" t="str">
        <f>INDEX('Vensim Variables'!$B:$B,MATCH(EPS!$B3147,'Vensim Variables'!$A:$A,0))</f>
        <v>g pollutant</v>
      </c>
      <c r="I3147" t="str">
        <f t="shared" si="98"/>
        <v>VOC</v>
      </c>
      <c r="J3147">
        <f>INDEX(NoSettings!$C:$C,MATCH(EPS!$A3147,NoSettings!$A:$A,0))</f>
        <v>0</v>
      </c>
      <c r="K3147">
        <f>INDEX(GWP!$C$2:$C$13,MATCH(EPS!I3147,GWP!$B$2:$B$13,0))</f>
        <v>0</v>
      </c>
      <c r="L3147" s="5">
        <f t="shared" si="99"/>
        <v>0</v>
      </c>
    </row>
    <row r="3148" spans="1:12" hidden="1" x14ac:dyDescent="0.35">
      <c r="A3148" t="s">
        <v>4778</v>
      </c>
      <c r="B3148" t="s">
        <v>5</v>
      </c>
      <c r="C3148" t="s">
        <v>1735</v>
      </c>
      <c r="D3148" t="s">
        <v>6934</v>
      </c>
      <c r="E3148" t="s">
        <v>1706</v>
      </c>
      <c r="H3148" t="str">
        <f>INDEX('Vensim Variables'!$B:$B,MATCH(EPS!$B3148,'Vensim Variables'!$A:$A,0))</f>
        <v>g pollutant</v>
      </c>
      <c r="I3148" t="str">
        <f t="shared" si="98"/>
        <v>CO</v>
      </c>
      <c r="J3148">
        <f>INDEX(NoSettings!$C:$C,MATCH(EPS!$A3148,NoSettings!$A:$A,0))</f>
        <v>0</v>
      </c>
      <c r="K3148">
        <f>INDEX(GWP!$C$2:$C$13,MATCH(EPS!I3148,GWP!$B$2:$B$13,0))</f>
        <v>0</v>
      </c>
      <c r="L3148" s="5">
        <f t="shared" si="99"/>
        <v>0</v>
      </c>
    </row>
    <row r="3149" spans="1:12" hidden="1" x14ac:dyDescent="0.35">
      <c r="A3149" t="s">
        <v>4779</v>
      </c>
      <c r="B3149" t="s">
        <v>5</v>
      </c>
      <c r="C3149" t="s">
        <v>1735</v>
      </c>
      <c r="D3149" t="s">
        <v>6934</v>
      </c>
      <c r="E3149" t="s">
        <v>1707</v>
      </c>
      <c r="H3149" t="str">
        <f>INDEX('Vensim Variables'!$B:$B,MATCH(EPS!$B3149,'Vensim Variables'!$A:$A,0))</f>
        <v>g pollutant</v>
      </c>
      <c r="I3149" t="str">
        <f t="shared" si="98"/>
        <v>NOx</v>
      </c>
      <c r="J3149">
        <f>INDEX(NoSettings!$C:$C,MATCH(EPS!$A3149,NoSettings!$A:$A,0))</f>
        <v>0</v>
      </c>
      <c r="K3149">
        <f>INDEX(GWP!$C$2:$C$13,MATCH(EPS!I3149,GWP!$B$2:$B$13,0))</f>
        <v>0</v>
      </c>
      <c r="L3149" s="5">
        <f t="shared" si="99"/>
        <v>0</v>
      </c>
    </row>
    <row r="3150" spans="1:12" hidden="1" x14ac:dyDescent="0.35">
      <c r="A3150" t="s">
        <v>4780</v>
      </c>
      <c r="B3150" t="s">
        <v>5</v>
      </c>
      <c r="C3150" t="s">
        <v>1735</v>
      </c>
      <c r="D3150" t="s">
        <v>6934</v>
      </c>
      <c r="E3150" t="s">
        <v>1708</v>
      </c>
      <c r="H3150" t="str">
        <f>INDEX('Vensim Variables'!$B:$B,MATCH(EPS!$B3150,'Vensim Variables'!$A:$A,0))</f>
        <v>g pollutant</v>
      </c>
      <c r="I3150" t="str">
        <f t="shared" si="98"/>
        <v>PM10</v>
      </c>
      <c r="J3150">
        <f>INDEX(NoSettings!$C:$C,MATCH(EPS!$A3150,NoSettings!$A:$A,0))</f>
        <v>0</v>
      </c>
      <c r="K3150">
        <f>INDEX(GWP!$C$2:$C$13,MATCH(EPS!I3150,GWP!$B$2:$B$13,0))</f>
        <v>0</v>
      </c>
      <c r="L3150" s="5">
        <f t="shared" si="99"/>
        <v>0</v>
      </c>
    </row>
    <row r="3151" spans="1:12" hidden="1" x14ac:dyDescent="0.35">
      <c r="A3151" t="s">
        <v>4781</v>
      </c>
      <c r="B3151" t="s">
        <v>5</v>
      </c>
      <c r="C3151" t="s">
        <v>1735</v>
      </c>
      <c r="D3151" t="s">
        <v>6934</v>
      </c>
      <c r="E3151" t="s">
        <v>1709</v>
      </c>
      <c r="H3151" t="str">
        <f>INDEX('Vensim Variables'!$B:$B,MATCH(EPS!$B3151,'Vensim Variables'!$A:$A,0))</f>
        <v>g pollutant</v>
      </c>
      <c r="I3151" t="str">
        <f t="shared" si="98"/>
        <v>PM25</v>
      </c>
      <c r="J3151">
        <f>INDEX(NoSettings!$C:$C,MATCH(EPS!$A3151,NoSettings!$A:$A,0))</f>
        <v>0</v>
      </c>
      <c r="K3151">
        <f>INDEX(GWP!$C$2:$C$13,MATCH(EPS!I3151,GWP!$B$2:$B$13,0))</f>
        <v>0</v>
      </c>
      <c r="L3151" s="5">
        <f t="shared" si="99"/>
        <v>0</v>
      </c>
    </row>
    <row r="3152" spans="1:12" hidden="1" x14ac:dyDescent="0.35">
      <c r="A3152" t="s">
        <v>4782</v>
      </c>
      <c r="B3152" t="s">
        <v>5</v>
      </c>
      <c r="C3152" t="s">
        <v>1735</v>
      </c>
      <c r="D3152" t="s">
        <v>6934</v>
      </c>
      <c r="E3152" t="s">
        <v>1710</v>
      </c>
      <c r="H3152" t="str">
        <f>INDEX('Vensim Variables'!$B:$B,MATCH(EPS!$B3152,'Vensim Variables'!$A:$A,0))</f>
        <v>g pollutant</v>
      </c>
      <c r="I3152" t="str">
        <f t="shared" si="98"/>
        <v>SOx</v>
      </c>
      <c r="J3152">
        <f>INDEX(NoSettings!$C:$C,MATCH(EPS!$A3152,NoSettings!$A:$A,0))</f>
        <v>0</v>
      </c>
      <c r="K3152">
        <f>INDEX(GWP!$C$2:$C$13,MATCH(EPS!I3152,GWP!$B$2:$B$13,0))</f>
        <v>0</v>
      </c>
      <c r="L3152" s="5">
        <f t="shared" si="99"/>
        <v>0</v>
      </c>
    </row>
    <row r="3153" spans="1:12" hidden="1" x14ac:dyDescent="0.35">
      <c r="A3153" t="s">
        <v>4783</v>
      </c>
      <c r="B3153" t="s">
        <v>5</v>
      </c>
      <c r="C3153" t="s">
        <v>1735</v>
      </c>
      <c r="D3153" t="s">
        <v>6934</v>
      </c>
      <c r="E3153" t="s">
        <v>1711</v>
      </c>
      <c r="H3153" t="str">
        <f>INDEX('Vensim Variables'!$B:$B,MATCH(EPS!$B3153,'Vensim Variables'!$A:$A,0))</f>
        <v>g pollutant</v>
      </c>
      <c r="I3153" t="str">
        <f t="shared" si="98"/>
        <v>BC</v>
      </c>
      <c r="J3153">
        <f>INDEX(NoSettings!$C:$C,MATCH(EPS!$A3153,NoSettings!$A:$A,0))</f>
        <v>0</v>
      </c>
      <c r="K3153">
        <f>INDEX(GWP!$C$2:$C$13,MATCH(EPS!I3153,GWP!$B$2:$B$13,0))</f>
        <v>0</v>
      </c>
      <c r="L3153" s="5">
        <f t="shared" si="99"/>
        <v>0</v>
      </c>
    </row>
    <row r="3154" spans="1:12" hidden="1" x14ac:dyDescent="0.35">
      <c r="A3154" t="s">
        <v>4784</v>
      </c>
      <c r="B3154" t="s">
        <v>5</v>
      </c>
      <c r="C3154" t="s">
        <v>1735</v>
      </c>
      <c r="D3154" t="s">
        <v>6934</v>
      </c>
      <c r="E3154" t="s">
        <v>1712</v>
      </c>
      <c r="H3154" t="str">
        <f>INDEX('Vensim Variables'!$B:$B,MATCH(EPS!$B3154,'Vensim Variables'!$A:$A,0))</f>
        <v>g pollutant</v>
      </c>
      <c r="I3154" t="str">
        <f t="shared" si="98"/>
        <v>OC</v>
      </c>
      <c r="J3154">
        <f>INDEX(NoSettings!$C:$C,MATCH(EPS!$A3154,NoSettings!$A:$A,0))</f>
        <v>0</v>
      </c>
      <c r="K3154">
        <f>INDEX(GWP!$C$2:$C$13,MATCH(EPS!I3154,GWP!$B$2:$B$13,0))</f>
        <v>0</v>
      </c>
      <c r="L3154" s="5">
        <f t="shared" si="99"/>
        <v>0</v>
      </c>
    </row>
    <row r="3155" spans="1:12" hidden="1" x14ac:dyDescent="0.35">
      <c r="A3155" t="s">
        <v>4785</v>
      </c>
      <c r="B3155" t="s">
        <v>5</v>
      </c>
      <c r="C3155" t="s">
        <v>1735</v>
      </c>
      <c r="D3155" t="s">
        <v>6934</v>
      </c>
      <c r="E3155" t="s">
        <v>1713</v>
      </c>
      <c r="H3155" t="str">
        <f>INDEX('Vensim Variables'!$B:$B,MATCH(EPS!$B3155,'Vensim Variables'!$A:$A,0))</f>
        <v>g pollutant</v>
      </c>
      <c r="I3155" t="str">
        <f t="shared" si="98"/>
        <v>CH4</v>
      </c>
      <c r="J3155">
        <f>INDEX(NoSettings!$C:$C,MATCH(EPS!$A3155,NoSettings!$A:$A,0))</f>
        <v>0</v>
      </c>
      <c r="K3155">
        <f>INDEX(GWP!$C$2:$C$13,MATCH(EPS!I3155,GWP!$B$2:$B$13,0))</f>
        <v>25</v>
      </c>
      <c r="L3155" s="5">
        <f t="shared" si="99"/>
        <v>0</v>
      </c>
    </row>
    <row r="3156" spans="1:12" hidden="1" x14ac:dyDescent="0.35">
      <c r="A3156" t="s">
        <v>4786</v>
      </c>
      <c r="B3156" t="s">
        <v>5</v>
      </c>
      <c r="C3156" t="s">
        <v>1735</v>
      </c>
      <c r="D3156" t="s">
        <v>6934</v>
      </c>
      <c r="E3156" t="s">
        <v>1714</v>
      </c>
      <c r="H3156" t="str">
        <f>INDEX('Vensim Variables'!$B:$B,MATCH(EPS!$B3156,'Vensim Variables'!$A:$A,0))</f>
        <v>g pollutant</v>
      </c>
      <c r="I3156" t="str">
        <f t="shared" si="98"/>
        <v>N2O</v>
      </c>
      <c r="J3156">
        <f>INDEX(NoSettings!$C:$C,MATCH(EPS!$A3156,NoSettings!$A:$A,0))</f>
        <v>0</v>
      </c>
      <c r="K3156">
        <f>INDEX(GWP!$C$2:$C$13,MATCH(EPS!I3156,GWP!$B$2:$B$13,0))</f>
        <v>298</v>
      </c>
      <c r="L3156" s="5">
        <f t="shared" si="99"/>
        <v>0</v>
      </c>
    </row>
    <row r="3157" spans="1:12" hidden="1" x14ac:dyDescent="0.35">
      <c r="A3157" t="s">
        <v>4787</v>
      </c>
      <c r="B3157" t="s">
        <v>5</v>
      </c>
      <c r="C3157" t="s">
        <v>1735</v>
      </c>
      <c r="D3157" t="s">
        <v>6934</v>
      </c>
      <c r="E3157" t="s">
        <v>1715</v>
      </c>
      <c r="H3157" t="str">
        <f>INDEX('Vensim Variables'!$B:$B,MATCH(EPS!$B3157,'Vensim Variables'!$A:$A,0))</f>
        <v>g pollutant</v>
      </c>
      <c r="I3157" t="str">
        <f t="shared" si="98"/>
        <v>F gases</v>
      </c>
      <c r="J3157">
        <f>INDEX(NoSettings!$C:$C,MATCH(EPS!$A3157,NoSettings!$A:$A,0))</f>
        <v>0</v>
      </c>
      <c r="K3157">
        <f>INDEX(GWP!$C$2:$C$13,MATCH(EPS!I3157,GWP!$B$2:$B$13,0))</f>
        <v>1</v>
      </c>
      <c r="L3157" s="5">
        <f t="shared" si="99"/>
        <v>0</v>
      </c>
    </row>
    <row r="3158" spans="1:12" hidden="1" x14ac:dyDescent="0.35">
      <c r="A3158" t="s">
        <v>4788</v>
      </c>
      <c r="B3158" t="s">
        <v>5</v>
      </c>
      <c r="C3158" t="s">
        <v>1735</v>
      </c>
      <c r="D3158" t="s">
        <v>6935</v>
      </c>
      <c r="E3158" t="s">
        <v>1702</v>
      </c>
      <c r="H3158" t="str">
        <f>INDEX('Vensim Variables'!$B:$B,MATCH(EPS!$B3158,'Vensim Variables'!$A:$A,0))</f>
        <v>g pollutant</v>
      </c>
      <c r="I3158" t="str">
        <f t="shared" si="98"/>
        <v>CO2</v>
      </c>
      <c r="J3158">
        <f>INDEX(NoSettings!$C:$C,MATCH(EPS!$A3158,NoSettings!$A:$A,0))</f>
        <v>0</v>
      </c>
      <c r="K3158">
        <f>INDEX(GWP!$C$2:$C$13,MATCH(EPS!I3158,GWP!$B$2:$B$13,0))</f>
        <v>1</v>
      </c>
      <c r="L3158" s="5">
        <f t="shared" si="99"/>
        <v>0</v>
      </c>
    </row>
    <row r="3159" spans="1:12" hidden="1" x14ac:dyDescent="0.35">
      <c r="A3159" t="s">
        <v>4789</v>
      </c>
      <c r="B3159" t="s">
        <v>5</v>
      </c>
      <c r="C3159" t="s">
        <v>1735</v>
      </c>
      <c r="D3159" t="s">
        <v>6935</v>
      </c>
      <c r="E3159" t="s">
        <v>1705</v>
      </c>
      <c r="H3159" t="str">
        <f>INDEX('Vensim Variables'!$B:$B,MATCH(EPS!$B3159,'Vensim Variables'!$A:$A,0))</f>
        <v>g pollutant</v>
      </c>
      <c r="I3159" t="str">
        <f t="shared" si="98"/>
        <v>VOC</v>
      </c>
      <c r="J3159">
        <f>INDEX(NoSettings!$C:$C,MATCH(EPS!$A3159,NoSettings!$A:$A,0))</f>
        <v>0</v>
      </c>
      <c r="K3159">
        <f>INDEX(GWP!$C$2:$C$13,MATCH(EPS!I3159,GWP!$B$2:$B$13,0))</f>
        <v>0</v>
      </c>
      <c r="L3159" s="5">
        <f t="shared" si="99"/>
        <v>0</v>
      </c>
    </row>
    <row r="3160" spans="1:12" hidden="1" x14ac:dyDescent="0.35">
      <c r="A3160" t="s">
        <v>4790</v>
      </c>
      <c r="B3160" t="s">
        <v>5</v>
      </c>
      <c r="C3160" t="s">
        <v>1735</v>
      </c>
      <c r="D3160" t="s">
        <v>6935</v>
      </c>
      <c r="E3160" t="s">
        <v>1706</v>
      </c>
      <c r="H3160" t="str">
        <f>INDEX('Vensim Variables'!$B:$B,MATCH(EPS!$B3160,'Vensim Variables'!$A:$A,0))</f>
        <v>g pollutant</v>
      </c>
      <c r="I3160" t="str">
        <f t="shared" si="98"/>
        <v>CO</v>
      </c>
      <c r="J3160">
        <f>INDEX(NoSettings!$C:$C,MATCH(EPS!$A3160,NoSettings!$A:$A,0))</f>
        <v>0</v>
      </c>
      <c r="K3160">
        <f>INDEX(GWP!$C$2:$C$13,MATCH(EPS!I3160,GWP!$B$2:$B$13,0))</f>
        <v>0</v>
      </c>
      <c r="L3160" s="5">
        <f t="shared" si="99"/>
        <v>0</v>
      </c>
    </row>
    <row r="3161" spans="1:12" hidden="1" x14ac:dyDescent="0.35">
      <c r="A3161" t="s">
        <v>4791</v>
      </c>
      <c r="B3161" t="s">
        <v>5</v>
      </c>
      <c r="C3161" t="s">
        <v>1735</v>
      </c>
      <c r="D3161" t="s">
        <v>6935</v>
      </c>
      <c r="E3161" t="s">
        <v>1707</v>
      </c>
      <c r="H3161" t="str">
        <f>INDEX('Vensim Variables'!$B:$B,MATCH(EPS!$B3161,'Vensim Variables'!$A:$A,0))</f>
        <v>g pollutant</v>
      </c>
      <c r="I3161" t="str">
        <f t="shared" si="98"/>
        <v>NOx</v>
      </c>
      <c r="J3161">
        <f>INDEX(NoSettings!$C:$C,MATCH(EPS!$A3161,NoSettings!$A:$A,0))</f>
        <v>0</v>
      </c>
      <c r="K3161">
        <f>INDEX(GWP!$C$2:$C$13,MATCH(EPS!I3161,GWP!$B$2:$B$13,0))</f>
        <v>0</v>
      </c>
      <c r="L3161" s="5">
        <f t="shared" si="99"/>
        <v>0</v>
      </c>
    </row>
    <row r="3162" spans="1:12" hidden="1" x14ac:dyDescent="0.35">
      <c r="A3162" t="s">
        <v>4792</v>
      </c>
      <c r="B3162" t="s">
        <v>5</v>
      </c>
      <c r="C3162" t="s">
        <v>1735</v>
      </c>
      <c r="D3162" t="s">
        <v>6935</v>
      </c>
      <c r="E3162" t="s">
        <v>1708</v>
      </c>
      <c r="H3162" t="str">
        <f>INDEX('Vensim Variables'!$B:$B,MATCH(EPS!$B3162,'Vensim Variables'!$A:$A,0))</f>
        <v>g pollutant</v>
      </c>
      <c r="I3162" t="str">
        <f t="shared" si="98"/>
        <v>PM10</v>
      </c>
      <c r="J3162">
        <f>INDEX(NoSettings!$C:$C,MATCH(EPS!$A3162,NoSettings!$A:$A,0))</f>
        <v>0</v>
      </c>
      <c r="K3162">
        <f>INDEX(GWP!$C$2:$C$13,MATCH(EPS!I3162,GWP!$B$2:$B$13,0))</f>
        <v>0</v>
      </c>
      <c r="L3162" s="5">
        <f t="shared" si="99"/>
        <v>0</v>
      </c>
    </row>
    <row r="3163" spans="1:12" hidden="1" x14ac:dyDescent="0.35">
      <c r="A3163" t="s">
        <v>4793</v>
      </c>
      <c r="B3163" t="s">
        <v>5</v>
      </c>
      <c r="C3163" t="s">
        <v>1735</v>
      </c>
      <c r="D3163" t="s">
        <v>6935</v>
      </c>
      <c r="E3163" t="s">
        <v>1709</v>
      </c>
      <c r="H3163" t="str">
        <f>INDEX('Vensim Variables'!$B:$B,MATCH(EPS!$B3163,'Vensim Variables'!$A:$A,0))</f>
        <v>g pollutant</v>
      </c>
      <c r="I3163" t="str">
        <f t="shared" si="98"/>
        <v>PM25</v>
      </c>
      <c r="J3163">
        <f>INDEX(NoSettings!$C:$C,MATCH(EPS!$A3163,NoSettings!$A:$A,0))</f>
        <v>0</v>
      </c>
      <c r="K3163">
        <f>INDEX(GWP!$C$2:$C$13,MATCH(EPS!I3163,GWP!$B$2:$B$13,0))</f>
        <v>0</v>
      </c>
      <c r="L3163" s="5">
        <f t="shared" si="99"/>
        <v>0</v>
      </c>
    </row>
    <row r="3164" spans="1:12" hidden="1" x14ac:dyDescent="0.35">
      <c r="A3164" t="s">
        <v>4794</v>
      </c>
      <c r="B3164" t="s">
        <v>5</v>
      </c>
      <c r="C3164" t="s">
        <v>1735</v>
      </c>
      <c r="D3164" t="s">
        <v>6935</v>
      </c>
      <c r="E3164" t="s">
        <v>1710</v>
      </c>
      <c r="H3164" t="str">
        <f>INDEX('Vensim Variables'!$B:$B,MATCH(EPS!$B3164,'Vensim Variables'!$A:$A,0))</f>
        <v>g pollutant</v>
      </c>
      <c r="I3164" t="str">
        <f t="shared" si="98"/>
        <v>SOx</v>
      </c>
      <c r="J3164">
        <f>INDEX(NoSettings!$C:$C,MATCH(EPS!$A3164,NoSettings!$A:$A,0))</f>
        <v>0</v>
      </c>
      <c r="K3164">
        <f>INDEX(GWP!$C$2:$C$13,MATCH(EPS!I3164,GWP!$B$2:$B$13,0))</f>
        <v>0</v>
      </c>
      <c r="L3164" s="5">
        <f t="shared" si="99"/>
        <v>0</v>
      </c>
    </row>
    <row r="3165" spans="1:12" hidden="1" x14ac:dyDescent="0.35">
      <c r="A3165" t="s">
        <v>4795</v>
      </c>
      <c r="B3165" t="s">
        <v>5</v>
      </c>
      <c r="C3165" t="s">
        <v>1735</v>
      </c>
      <c r="D3165" t="s">
        <v>6935</v>
      </c>
      <c r="E3165" t="s">
        <v>1711</v>
      </c>
      <c r="H3165" t="str">
        <f>INDEX('Vensim Variables'!$B:$B,MATCH(EPS!$B3165,'Vensim Variables'!$A:$A,0))</f>
        <v>g pollutant</v>
      </c>
      <c r="I3165" t="str">
        <f t="shared" si="98"/>
        <v>BC</v>
      </c>
      <c r="J3165">
        <f>INDEX(NoSettings!$C:$C,MATCH(EPS!$A3165,NoSettings!$A:$A,0))</f>
        <v>0</v>
      </c>
      <c r="K3165">
        <f>INDEX(GWP!$C$2:$C$13,MATCH(EPS!I3165,GWP!$B$2:$B$13,0))</f>
        <v>0</v>
      </c>
      <c r="L3165" s="5">
        <f t="shared" si="99"/>
        <v>0</v>
      </c>
    </row>
    <row r="3166" spans="1:12" hidden="1" x14ac:dyDescent="0.35">
      <c r="A3166" t="s">
        <v>4796</v>
      </c>
      <c r="B3166" t="s">
        <v>5</v>
      </c>
      <c r="C3166" t="s">
        <v>1735</v>
      </c>
      <c r="D3166" t="s">
        <v>6935</v>
      </c>
      <c r="E3166" t="s">
        <v>1712</v>
      </c>
      <c r="H3166" t="str">
        <f>INDEX('Vensim Variables'!$B:$B,MATCH(EPS!$B3166,'Vensim Variables'!$A:$A,0))</f>
        <v>g pollutant</v>
      </c>
      <c r="I3166" t="str">
        <f t="shared" si="98"/>
        <v>OC</v>
      </c>
      <c r="J3166">
        <f>INDEX(NoSettings!$C:$C,MATCH(EPS!$A3166,NoSettings!$A:$A,0))</f>
        <v>0</v>
      </c>
      <c r="K3166">
        <f>INDEX(GWP!$C$2:$C$13,MATCH(EPS!I3166,GWP!$B$2:$B$13,0))</f>
        <v>0</v>
      </c>
      <c r="L3166" s="5">
        <f t="shared" si="99"/>
        <v>0</v>
      </c>
    </row>
    <row r="3167" spans="1:12" hidden="1" x14ac:dyDescent="0.35">
      <c r="A3167" t="s">
        <v>4797</v>
      </c>
      <c r="B3167" t="s">
        <v>5</v>
      </c>
      <c r="C3167" t="s">
        <v>1735</v>
      </c>
      <c r="D3167" t="s">
        <v>6935</v>
      </c>
      <c r="E3167" t="s">
        <v>1713</v>
      </c>
      <c r="H3167" t="str">
        <f>INDEX('Vensim Variables'!$B:$B,MATCH(EPS!$B3167,'Vensim Variables'!$A:$A,0))</f>
        <v>g pollutant</v>
      </c>
      <c r="I3167" t="str">
        <f t="shared" si="98"/>
        <v>CH4</v>
      </c>
      <c r="J3167">
        <f>INDEX(NoSettings!$C:$C,MATCH(EPS!$A3167,NoSettings!$A:$A,0))</f>
        <v>0</v>
      </c>
      <c r="K3167">
        <f>INDEX(GWP!$C$2:$C$13,MATCH(EPS!I3167,GWP!$B$2:$B$13,0))</f>
        <v>25</v>
      </c>
      <c r="L3167" s="5">
        <f t="shared" si="99"/>
        <v>0</v>
      </c>
    </row>
    <row r="3168" spans="1:12" hidden="1" x14ac:dyDescent="0.35">
      <c r="A3168" t="s">
        <v>4798</v>
      </c>
      <c r="B3168" t="s">
        <v>5</v>
      </c>
      <c r="C3168" t="s">
        <v>1735</v>
      </c>
      <c r="D3168" t="s">
        <v>6935</v>
      </c>
      <c r="E3168" t="s">
        <v>1714</v>
      </c>
      <c r="H3168" t="str">
        <f>INDEX('Vensim Variables'!$B:$B,MATCH(EPS!$B3168,'Vensim Variables'!$A:$A,0))</f>
        <v>g pollutant</v>
      </c>
      <c r="I3168" t="str">
        <f t="shared" si="98"/>
        <v>N2O</v>
      </c>
      <c r="J3168">
        <f>INDEX(NoSettings!$C:$C,MATCH(EPS!$A3168,NoSettings!$A:$A,0))</f>
        <v>0</v>
      </c>
      <c r="K3168">
        <f>INDEX(GWP!$C$2:$C$13,MATCH(EPS!I3168,GWP!$B$2:$B$13,0))</f>
        <v>298</v>
      </c>
      <c r="L3168" s="5">
        <f t="shared" si="99"/>
        <v>0</v>
      </c>
    </row>
    <row r="3169" spans="1:12" hidden="1" x14ac:dyDescent="0.35">
      <c r="A3169" t="s">
        <v>4799</v>
      </c>
      <c r="B3169" t="s">
        <v>5</v>
      </c>
      <c r="C3169" t="s">
        <v>1735</v>
      </c>
      <c r="D3169" t="s">
        <v>6935</v>
      </c>
      <c r="E3169" t="s">
        <v>1715</v>
      </c>
      <c r="H3169" t="str">
        <f>INDEX('Vensim Variables'!$B:$B,MATCH(EPS!$B3169,'Vensim Variables'!$A:$A,0))</f>
        <v>g pollutant</v>
      </c>
      <c r="I3169" t="str">
        <f t="shared" si="98"/>
        <v>F gases</v>
      </c>
      <c r="J3169">
        <f>INDEX(NoSettings!$C:$C,MATCH(EPS!$A3169,NoSettings!$A:$A,0))</f>
        <v>0</v>
      </c>
      <c r="K3169">
        <f>INDEX(GWP!$C$2:$C$13,MATCH(EPS!I3169,GWP!$B$2:$B$13,0))</f>
        <v>1</v>
      </c>
      <c r="L3169" s="5">
        <f t="shared" si="99"/>
        <v>0</v>
      </c>
    </row>
    <row r="3170" spans="1:12" hidden="1" x14ac:dyDescent="0.35">
      <c r="A3170" t="s">
        <v>4800</v>
      </c>
      <c r="B3170" t="s">
        <v>5</v>
      </c>
      <c r="C3170" t="s">
        <v>1735</v>
      </c>
      <c r="D3170" t="s">
        <v>6936</v>
      </c>
      <c r="E3170" t="s">
        <v>1702</v>
      </c>
      <c r="H3170" t="str">
        <f>INDEX('Vensim Variables'!$B:$B,MATCH(EPS!$B3170,'Vensim Variables'!$A:$A,0))</f>
        <v>g pollutant</v>
      </c>
      <c r="I3170" t="str">
        <f t="shared" si="98"/>
        <v>CO2</v>
      </c>
      <c r="J3170">
        <f>INDEX(NoSettings!$C:$C,MATCH(EPS!$A3170,NoSettings!$A:$A,0))</f>
        <v>0</v>
      </c>
      <c r="K3170">
        <f>INDEX(GWP!$C$2:$C$13,MATCH(EPS!I3170,GWP!$B$2:$B$13,0))</f>
        <v>1</v>
      </c>
      <c r="L3170" s="5">
        <f t="shared" si="99"/>
        <v>0</v>
      </c>
    </row>
    <row r="3171" spans="1:12" hidden="1" x14ac:dyDescent="0.35">
      <c r="A3171" t="s">
        <v>4801</v>
      </c>
      <c r="B3171" t="s">
        <v>5</v>
      </c>
      <c r="C3171" t="s">
        <v>1735</v>
      </c>
      <c r="D3171" t="s">
        <v>6936</v>
      </c>
      <c r="E3171" t="s">
        <v>1705</v>
      </c>
      <c r="H3171" t="str">
        <f>INDEX('Vensim Variables'!$B:$B,MATCH(EPS!$B3171,'Vensim Variables'!$A:$A,0))</f>
        <v>g pollutant</v>
      </c>
      <c r="I3171" t="str">
        <f t="shared" si="98"/>
        <v>VOC</v>
      </c>
      <c r="J3171">
        <f>INDEX(NoSettings!$C:$C,MATCH(EPS!$A3171,NoSettings!$A:$A,0))</f>
        <v>0</v>
      </c>
      <c r="K3171">
        <f>INDEX(GWP!$C$2:$C$13,MATCH(EPS!I3171,GWP!$B$2:$B$13,0))</f>
        <v>0</v>
      </c>
      <c r="L3171" s="5">
        <f t="shared" si="99"/>
        <v>0</v>
      </c>
    </row>
    <row r="3172" spans="1:12" hidden="1" x14ac:dyDescent="0.35">
      <c r="A3172" t="s">
        <v>4802</v>
      </c>
      <c r="B3172" t="s">
        <v>5</v>
      </c>
      <c r="C3172" t="s">
        <v>1735</v>
      </c>
      <c r="D3172" t="s">
        <v>6936</v>
      </c>
      <c r="E3172" t="s">
        <v>1706</v>
      </c>
      <c r="H3172" t="str">
        <f>INDEX('Vensim Variables'!$B:$B,MATCH(EPS!$B3172,'Vensim Variables'!$A:$A,0))</f>
        <v>g pollutant</v>
      </c>
      <c r="I3172" t="str">
        <f t="shared" si="98"/>
        <v>CO</v>
      </c>
      <c r="J3172">
        <f>INDEX(NoSettings!$C:$C,MATCH(EPS!$A3172,NoSettings!$A:$A,0))</f>
        <v>0</v>
      </c>
      <c r="K3172">
        <f>INDEX(GWP!$C$2:$C$13,MATCH(EPS!I3172,GWP!$B$2:$B$13,0))</f>
        <v>0</v>
      </c>
      <c r="L3172" s="5">
        <f t="shared" si="99"/>
        <v>0</v>
      </c>
    </row>
    <row r="3173" spans="1:12" hidden="1" x14ac:dyDescent="0.35">
      <c r="A3173" t="s">
        <v>4803</v>
      </c>
      <c r="B3173" t="s">
        <v>5</v>
      </c>
      <c r="C3173" t="s">
        <v>1735</v>
      </c>
      <c r="D3173" t="s">
        <v>6936</v>
      </c>
      <c r="E3173" t="s">
        <v>1707</v>
      </c>
      <c r="H3173" t="str">
        <f>INDEX('Vensim Variables'!$B:$B,MATCH(EPS!$B3173,'Vensim Variables'!$A:$A,0))</f>
        <v>g pollutant</v>
      </c>
      <c r="I3173" t="str">
        <f t="shared" si="98"/>
        <v>NOx</v>
      </c>
      <c r="J3173">
        <f>INDEX(NoSettings!$C:$C,MATCH(EPS!$A3173,NoSettings!$A:$A,0))</f>
        <v>0</v>
      </c>
      <c r="K3173">
        <f>INDEX(GWP!$C$2:$C$13,MATCH(EPS!I3173,GWP!$B$2:$B$13,0))</f>
        <v>0</v>
      </c>
      <c r="L3173" s="5">
        <f t="shared" si="99"/>
        <v>0</v>
      </c>
    </row>
    <row r="3174" spans="1:12" hidden="1" x14ac:dyDescent="0.35">
      <c r="A3174" t="s">
        <v>4804</v>
      </c>
      <c r="B3174" t="s">
        <v>5</v>
      </c>
      <c r="C3174" t="s">
        <v>1735</v>
      </c>
      <c r="D3174" t="s">
        <v>6936</v>
      </c>
      <c r="E3174" t="s">
        <v>1708</v>
      </c>
      <c r="H3174" t="str">
        <f>INDEX('Vensim Variables'!$B:$B,MATCH(EPS!$B3174,'Vensim Variables'!$A:$A,0))</f>
        <v>g pollutant</v>
      </c>
      <c r="I3174" t="str">
        <f t="shared" si="98"/>
        <v>PM10</v>
      </c>
      <c r="J3174">
        <f>INDEX(NoSettings!$C:$C,MATCH(EPS!$A3174,NoSettings!$A:$A,0))</f>
        <v>0</v>
      </c>
      <c r="K3174">
        <f>INDEX(GWP!$C$2:$C$13,MATCH(EPS!I3174,GWP!$B$2:$B$13,0))</f>
        <v>0</v>
      </c>
      <c r="L3174" s="5">
        <f t="shared" si="99"/>
        <v>0</v>
      </c>
    </row>
    <row r="3175" spans="1:12" hidden="1" x14ac:dyDescent="0.35">
      <c r="A3175" t="s">
        <v>4805</v>
      </c>
      <c r="B3175" t="s">
        <v>5</v>
      </c>
      <c r="C3175" t="s">
        <v>1735</v>
      </c>
      <c r="D3175" t="s">
        <v>6936</v>
      </c>
      <c r="E3175" t="s">
        <v>1709</v>
      </c>
      <c r="H3175" t="str">
        <f>INDEX('Vensim Variables'!$B:$B,MATCH(EPS!$B3175,'Vensim Variables'!$A:$A,0))</f>
        <v>g pollutant</v>
      </c>
      <c r="I3175" t="str">
        <f t="shared" si="98"/>
        <v>PM25</v>
      </c>
      <c r="J3175">
        <f>INDEX(NoSettings!$C:$C,MATCH(EPS!$A3175,NoSettings!$A:$A,0))</f>
        <v>0</v>
      </c>
      <c r="K3175">
        <f>INDEX(GWP!$C$2:$C$13,MATCH(EPS!I3175,GWP!$B$2:$B$13,0))</f>
        <v>0</v>
      </c>
      <c r="L3175" s="5">
        <f t="shared" si="99"/>
        <v>0</v>
      </c>
    </row>
    <row r="3176" spans="1:12" hidden="1" x14ac:dyDescent="0.35">
      <c r="A3176" t="s">
        <v>4806</v>
      </c>
      <c r="B3176" t="s">
        <v>5</v>
      </c>
      <c r="C3176" t="s">
        <v>1735</v>
      </c>
      <c r="D3176" t="s">
        <v>6936</v>
      </c>
      <c r="E3176" t="s">
        <v>1710</v>
      </c>
      <c r="H3176" t="str">
        <f>INDEX('Vensim Variables'!$B:$B,MATCH(EPS!$B3176,'Vensim Variables'!$A:$A,0))</f>
        <v>g pollutant</v>
      </c>
      <c r="I3176" t="str">
        <f t="shared" si="98"/>
        <v>SOx</v>
      </c>
      <c r="J3176">
        <f>INDEX(NoSettings!$C:$C,MATCH(EPS!$A3176,NoSettings!$A:$A,0))</f>
        <v>0</v>
      </c>
      <c r="K3176">
        <f>INDEX(GWP!$C$2:$C$13,MATCH(EPS!I3176,GWP!$B$2:$B$13,0))</f>
        <v>0</v>
      </c>
      <c r="L3176" s="5">
        <f t="shared" si="99"/>
        <v>0</v>
      </c>
    </row>
    <row r="3177" spans="1:12" hidden="1" x14ac:dyDescent="0.35">
      <c r="A3177" t="s">
        <v>4807</v>
      </c>
      <c r="B3177" t="s">
        <v>5</v>
      </c>
      <c r="C3177" t="s">
        <v>1735</v>
      </c>
      <c r="D3177" t="s">
        <v>6936</v>
      </c>
      <c r="E3177" t="s">
        <v>1711</v>
      </c>
      <c r="H3177" t="str">
        <f>INDEX('Vensim Variables'!$B:$B,MATCH(EPS!$B3177,'Vensim Variables'!$A:$A,0))</f>
        <v>g pollutant</v>
      </c>
      <c r="I3177" t="str">
        <f t="shared" si="98"/>
        <v>BC</v>
      </c>
      <c r="J3177">
        <f>INDEX(NoSettings!$C:$C,MATCH(EPS!$A3177,NoSettings!$A:$A,0))</f>
        <v>0</v>
      </c>
      <c r="K3177">
        <f>INDEX(GWP!$C$2:$C$13,MATCH(EPS!I3177,GWP!$B$2:$B$13,0))</f>
        <v>0</v>
      </c>
      <c r="L3177" s="5">
        <f t="shared" si="99"/>
        <v>0</v>
      </c>
    </row>
    <row r="3178" spans="1:12" hidden="1" x14ac:dyDescent="0.35">
      <c r="A3178" t="s">
        <v>4808</v>
      </c>
      <c r="B3178" t="s">
        <v>5</v>
      </c>
      <c r="C3178" t="s">
        <v>1735</v>
      </c>
      <c r="D3178" t="s">
        <v>6936</v>
      </c>
      <c r="E3178" t="s">
        <v>1712</v>
      </c>
      <c r="H3178" t="str">
        <f>INDEX('Vensim Variables'!$B:$B,MATCH(EPS!$B3178,'Vensim Variables'!$A:$A,0))</f>
        <v>g pollutant</v>
      </c>
      <c r="I3178" t="str">
        <f t="shared" si="98"/>
        <v>OC</v>
      </c>
      <c r="J3178">
        <f>INDEX(NoSettings!$C:$C,MATCH(EPS!$A3178,NoSettings!$A:$A,0))</f>
        <v>0</v>
      </c>
      <c r="K3178">
        <f>INDEX(GWP!$C$2:$C$13,MATCH(EPS!I3178,GWP!$B$2:$B$13,0))</f>
        <v>0</v>
      </c>
      <c r="L3178" s="5">
        <f t="shared" si="99"/>
        <v>0</v>
      </c>
    </row>
    <row r="3179" spans="1:12" hidden="1" x14ac:dyDescent="0.35">
      <c r="A3179" t="s">
        <v>4809</v>
      </c>
      <c r="B3179" t="s">
        <v>5</v>
      </c>
      <c r="C3179" t="s">
        <v>1735</v>
      </c>
      <c r="D3179" t="s">
        <v>6936</v>
      </c>
      <c r="E3179" t="s">
        <v>1713</v>
      </c>
      <c r="H3179" t="str">
        <f>INDEX('Vensim Variables'!$B:$B,MATCH(EPS!$B3179,'Vensim Variables'!$A:$A,0))</f>
        <v>g pollutant</v>
      </c>
      <c r="I3179" t="str">
        <f t="shared" si="98"/>
        <v>CH4</v>
      </c>
      <c r="J3179">
        <f>INDEX(NoSettings!$C:$C,MATCH(EPS!$A3179,NoSettings!$A:$A,0))</f>
        <v>0</v>
      </c>
      <c r="K3179">
        <f>INDEX(GWP!$C$2:$C$13,MATCH(EPS!I3179,GWP!$B$2:$B$13,0))</f>
        <v>25</v>
      </c>
      <c r="L3179" s="5">
        <f t="shared" si="99"/>
        <v>0</v>
      </c>
    </row>
    <row r="3180" spans="1:12" hidden="1" x14ac:dyDescent="0.35">
      <c r="A3180" t="s">
        <v>4810</v>
      </c>
      <c r="B3180" t="s">
        <v>5</v>
      </c>
      <c r="C3180" t="s">
        <v>1735</v>
      </c>
      <c r="D3180" t="s">
        <v>6936</v>
      </c>
      <c r="E3180" t="s">
        <v>1714</v>
      </c>
      <c r="H3180" t="str">
        <f>INDEX('Vensim Variables'!$B:$B,MATCH(EPS!$B3180,'Vensim Variables'!$A:$A,0))</f>
        <v>g pollutant</v>
      </c>
      <c r="I3180" t="str">
        <f t="shared" si="98"/>
        <v>N2O</v>
      </c>
      <c r="J3180">
        <f>INDEX(NoSettings!$C:$C,MATCH(EPS!$A3180,NoSettings!$A:$A,0))</f>
        <v>0</v>
      </c>
      <c r="K3180">
        <f>INDEX(GWP!$C$2:$C$13,MATCH(EPS!I3180,GWP!$B$2:$B$13,0))</f>
        <v>298</v>
      </c>
      <c r="L3180" s="5">
        <f t="shared" si="99"/>
        <v>0</v>
      </c>
    </row>
    <row r="3181" spans="1:12" hidden="1" x14ac:dyDescent="0.35">
      <c r="A3181" t="s">
        <v>4811</v>
      </c>
      <c r="B3181" t="s">
        <v>5</v>
      </c>
      <c r="C3181" t="s">
        <v>1735</v>
      </c>
      <c r="D3181" t="s">
        <v>6936</v>
      </c>
      <c r="E3181" t="s">
        <v>1715</v>
      </c>
      <c r="H3181" t="str">
        <f>INDEX('Vensim Variables'!$B:$B,MATCH(EPS!$B3181,'Vensim Variables'!$A:$A,0))</f>
        <v>g pollutant</v>
      </c>
      <c r="I3181" t="str">
        <f t="shared" si="98"/>
        <v>F gases</v>
      </c>
      <c r="J3181">
        <f>INDEX(NoSettings!$C:$C,MATCH(EPS!$A3181,NoSettings!$A:$A,0))</f>
        <v>0</v>
      </c>
      <c r="K3181">
        <f>INDEX(GWP!$C$2:$C$13,MATCH(EPS!I3181,GWP!$B$2:$B$13,0))</f>
        <v>1</v>
      </c>
      <c r="L3181" s="5">
        <f t="shared" si="99"/>
        <v>0</v>
      </c>
    </row>
    <row r="3182" spans="1:12" hidden="1" x14ac:dyDescent="0.35">
      <c r="A3182" t="s">
        <v>4812</v>
      </c>
      <c r="B3182" t="s">
        <v>5</v>
      </c>
      <c r="C3182" t="s">
        <v>1736</v>
      </c>
      <c r="D3182" t="s">
        <v>6912</v>
      </c>
      <c r="E3182" t="s">
        <v>1702</v>
      </c>
      <c r="H3182" t="str">
        <f>INDEX('Vensim Variables'!$B:$B,MATCH(EPS!$B3182,'Vensim Variables'!$A:$A,0))</f>
        <v>g pollutant</v>
      </c>
      <c r="I3182" t="str">
        <f t="shared" si="98"/>
        <v>CO2</v>
      </c>
      <c r="J3182">
        <f>INDEX(NoSettings!$C:$C,MATCH(EPS!$A3182,NoSettings!$A:$A,0))</f>
        <v>33970600000000</v>
      </c>
      <c r="K3182">
        <f>INDEX(GWP!$C$2:$C$13,MATCH(EPS!I3182,GWP!$B$2:$B$13,0))</f>
        <v>1</v>
      </c>
      <c r="L3182" s="5">
        <f t="shared" si="99"/>
        <v>33.970599999999997</v>
      </c>
    </row>
    <row r="3183" spans="1:12" hidden="1" x14ac:dyDescent="0.35">
      <c r="A3183" t="s">
        <v>4813</v>
      </c>
      <c r="B3183" t="s">
        <v>5</v>
      </c>
      <c r="C3183" t="s">
        <v>1736</v>
      </c>
      <c r="D3183" t="s">
        <v>6912</v>
      </c>
      <c r="E3183" t="s">
        <v>1705</v>
      </c>
      <c r="H3183" t="str">
        <f>INDEX('Vensim Variables'!$B:$B,MATCH(EPS!$B3183,'Vensim Variables'!$A:$A,0))</f>
        <v>g pollutant</v>
      </c>
      <c r="I3183" t="str">
        <f t="shared" si="98"/>
        <v>VOC</v>
      </c>
      <c r="J3183">
        <f>INDEX(NoSettings!$C:$C,MATCH(EPS!$A3183,NoSettings!$A:$A,0))</f>
        <v>966515000</v>
      </c>
      <c r="K3183">
        <f>INDEX(GWP!$C$2:$C$13,MATCH(EPS!I3183,GWP!$B$2:$B$13,0))</f>
        <v>0</v>
      </c>
      <c r="L3183" s="5">
        <f t="shared" si="99"/>
        <v>0</v>
      </c>
    </row>
    <row r="3184" spans="1:12" hidden="1" x14ac:dyDescent="0.35">
      <c r="A3184" t="s">
        <v>4814</v>
      </c>
      <c r="B3184" t="s">
        <v>5</v>
      </c>
      <c r="C3184" t="s">
        <v>1736</v>
      </c>
      <c r="D3184" t="s">
        <v>6912</v>
      </c>
      <c r="E3184" t="s">
        <v>1706</v>
      </c>
      <c r="H3184" t="str">
        <f>INDEX('Vensim Variables'!$B:$B,MATCH(EPS!$B3184,'Vensim Variables'!$A:$A,0))</f>
        <v>g pollutant</v>
      </c>
      <c r="I3184" t="str">
        <f t="shared" si="98"/>
        <v>CO</v>
      </c>
      <c r="J3184">
        <f>INDEX(NoSettings!$C:$C,MATCH(EPS!$A3184,NoSettings!$A:$A,0))</f>
        <v>4463620000</v>
      </c>
      <c r="K3184">
        <f>INDEX(GWP!$C$2:$C$13,MATCH(EPS!I3184,GWP!$B$2:$B$13,0))</f>
        <v>0</v>
      </c>
      <c r="L3184" s="5">
        <f t="shared" si="99"/>
        <v>0</v>
      </c>
    </row>
    <row r="3185" spans="1:12" hidden="1" x14ac:dyDescent="0.35">
      <c r="A3185" t="s">
        <v>4815</v>
      </c>
      <c r="B3185" t="s">
        <v>5</v>
      </c>
      <c r="C3185" t="s">
        <v>1736</v>
      </c>
      <c r="D3185" t="s">
        <v>6912</v>
      </c>
      <c r="E3185" t="s">
        <v>1707</v>
      </c>
      <c r="H3185" t="str">
        <f>INDEX('Vensim Variables'!$B:$B,MATCH(EPS!$B3185,'Vensim Variables'!$A:$A,0))</f>
        <v>g pollutant</v>
      </c>
      <c r="I3185" t="str">
        <f t="shared" si="98"/>
        <v>NOx</v>
      </c>
      <c r="J3185">
        <f>INDEX(NoSettings!$C:$C,MATCH(EPS!$A3185,NoSettings!$A:$A,0))</f>
        <v>15276800000</v>
      </c>
      <c r="K3185">
        <f>INDEX(GWP!$C$2:$C$13,MATCH(EPS!I3185,GWP!$B$2:$B$13,0))</f>
        <v>0</v>
      </c>
      <c r="L3185" s="5">
        <f t="shared" si="99"/>
        <v>0</v>
      </c>
    </row>
    <row r="3186" spans="1:12" hidden="1" x14ac:dyDescent="0.35">
      <c r="A3186" t="s">
        <v>4816</v>
      </c>
      <c r="B3186" t="s">
        <v>5</v>
      </c>
      <c r="C3186" t="s">
        <v>1736</v>
      </c>
      <c r="D3186" t="s">
        <v>6912</v>
      </c>
      <c r="E3186" t="s">
        <v>1708</v>
      </c>
      <c r="H3186" t="str">
        <f>INDEX('Vensim Variables'!$B:$B,MATCH(EPS!$B3186,'Vensim Variables'!$A:$A,0))</f>
        <v>g pollutant</v>
      </c>
      <c r="I3186" t="str">
        <f t="shared" si="98"/>
        <v>PM10</v>
      </c>
      <c r="J3186">
        <f>INDEX(NoSettings!$C:$C,MATCH(EPS!$A3186,NoSettings!$A:$A,0))</f>
        <v>1205990000</v>
      </c>
      <c r="K3186">
        <f>INDEX(GWP!$C$2:$C$13,MATCH(EPS!I3186,GWP!$B$2:$B$13,0))</f>
        <v>0</v>
      </c>
      <c r="L3186" s="5">
        <f t="shared" si="99"/>
        <v>0</v>
      </c>
    </row>
    <row r="3187" spans="1:12" hidden="1" x14ac:dyDescent="0.35">
      <c r="A3187" t="s">
        <v>4817</v>
      </c>
      <c r="B3187" t="s">
        <v>5</v>
      </c>
      <c r="C3187" t="s">
        <v>1736</v>
      </c>
      <c r="D3187" t="s">
        <v>6912</v>
      </c>
      <c r="E3187" t="s">
        <v>1709</v>
      </c>
      <c r="H3187" t="str">
        <f>INDEX('Vensim Variables'!$B:$B,MATCH(EPS!$B3187,'Vensim Variables'!$A:$A,0))</f>
        <v>g pollutant</v>
      </c>
      <c r="I3187" t="str">
        <f t="shared" si="98"/>
        <v>PM25</v>
      </c>
      <c r="J3187">
        <f>INDEX(NoSettings!$C:$C,MATCH(EPS!$A3187,NoSettings!$A:$A,0))</f>
        <v>1072450000</v>
      </c>
      <c r="K3187">
        <f>INDEX(GWP!$C$2:$C$13,MATCH(EPS!I3187,GWP!$B$2:$B$13,0))</f>
        <v>0</v>
      </c>
      <c r="L3187" s="5">
        <f t="shared" si="99"/>
        <v>0</v>
      </c>
    </row>
    <row r="3188" spans="1:12" hidden="1" x14ac:dyDescent="0.35">
      <c r="A3188" t="s">
        <v>4818</v>
      </c>
      <c r="B3188" t="s">
        <v>5</v>
      </c>
      <c r="C3188" t="s">
        <v>1736</v>
      </c>
      <c r="D3188" t="s">
        <v>6912</v>
      </c>
      <c r="E3188" t="s">
        <v>1710</v>
      </c>
      <c r="H3188" t="str">
        <f>INDEX('Vensim Variables'!$B:$B,MATCH(EPS!$B3188,'Vensim Variables'!$A:$A,0))</f>
        <v>g pollutant</v>
      </c>
      <c r="I3188" t="str">
        <f t="shared" si="98"/>
        <v>SOx</v>
      </c>
      <c r="J3188">
        <f>INDEX(NoSettings!$C:$C,MATCH(EPS!$A3188,NoSettings!$A:$A,0))</f>
        <v>3247670000</v>
      </c>
      <c r="K3188">
        <f>INDEX(GWP!$C$2:$C$13,MATCH(EPS!I3188,GWP!$B$2:$B$13,0))</f>
        <v>0</v>
      </c>
      <c r="L3188" s="5">
        <f t="shared" si="99"/>
        <v>0</v>
      </c>
    </row>
    <row r="3189" spans="1:12" hidden="1" x14ac:dyDescent="0.35">
      <c r="A3189" t="s">
        <v>4819</v>
      </c>
      <c r="B3189" t="s">
        <v>5</v>
      </c>
      <c r="C3189" t="s">
        <v>1736</v>
      </c>
      <c r="D3189" t="s">
        <v>6912</v>
      </c>
      <c r="E3189" t="s">
        <v>1711</v>
      </c>
      <c r="H3189" t="str">
        <f>INDEX('Vensim Variables'!$B:$B,MATCH(EPS!$B3189,'Vensim Variables'!$A:$A,0))</f>
        <v>g pollutant</v>
      </c>
      <c r="I3189" t="str">
        <f t="shared" si="98"/>
        <v>BC</v>
      </c>
      <c r="J3189">
        <f>INDEX(NoSettings!$C:$C,MATCH(EPS!$A3189,NoSettings!$A:$A,0))</f>
        <v>250796000</v>
      </c>
      <c r="K3189">
        <f>INDEX(GWP!$C$2:$C$13,MATCH(EPS!I3189,GWP!$B$2:$B$13,0))</f>
        <v>0</v>
      </c>
      <c r="L3189" s="5">
        <f t="shared" si="99"/>
        <v>0</v>
      </c>
    </row>
    <row r="3190" spans="1:12" hidden="1" x14ac:dyDescent="0.35">
      <c r="A3190" t="s">
        <v>4820</v>
      </c>
      <c r="B3190" t="s">
        <v>5</v>
      </c>
      <c r="C3190" t="s">
        <v>1736</v>
      </c>
      <c r="D3190" t="s">
        <v>6912</v>
      </c>
      <c r="E3190" t="s">
        <v>1712</v>
      </c>
      <c r="H3190" t="str">
        <f>INDEX('Vensim Variables'!$B:$B,MATCH(EPS!$B3190,'Vensim Variables'!$A:$A,0))</f>
        <v>g pollutant</v>
      </c>
      <c r="I3190" t="str">
        <f t="shared" si="98"/>
        <v>OC</v>
      </c>
      <c r="J3190">
        <f>INDEX(NoSettings!$C:$C,MATCH(EPS!$A3190,NoSettings!$A:$A,0))</f>
        <v>214127000</v>
      </c>
      <c r="K3190">
        <f>INDEX(GWP!$C$2:$C$13,MATCH(EPS!I3190,GWP!$B$2:$B$13,0))</f>
        <v>0</v>
      </c>
      <c r="L3190" s="5">
        <f t="shared" si="99"/>
        <v>0</v>
      </c>
    </row>
    <row r="3191" spans="1:12" hidden="1" x14ac:dyDescent="0.35">
      <c r="A3191" t="s">
        <v>4821</v>
      </c>
      <c r="B3191" t="s">
        <v>5</v>
      </c>
      <c r="C3191" t="s">
        <v>1736</v>
      </c>
      <c r="D3191" t="s">
        <v>6912</v>
      </c>
      <c r="E3191" t="s">
        <v>1713</v>
      </c>
      <c r="H3191" t="str">
        <f>INDEX('Vensim Variables'!$B:$B,MATCH(EPS!$B3191,'Vensim Variables'!$A:$A,0))</f>
        <v>g pollutant</v>
      </c>
      <c r="I3191" t="str">
        <f t="shared" si="98"/>
        <v>CH4</v>
      </c>
      <c r="J3191">
        <f>INDEX(NoSettings!$C:$C,MATCH(EPS!$A3191,NoSettings!$A:$A,0))</f>
        <v>1358100000</v>
      </c>
      <c r="K3191">
        <f>INDEX(GWP!$C$2:$C$13,MATCH(EPS!I3191,GWP!$B$2:$B$13,0))</f>
        <v>25</v>
      </c>
      <c r="L3191" s="5">
        <f t="shared" si="99"/>
        <v>3.3952499999999997E-2</v>
      </c>
    </row>
    <row r="3192" spans="1:12" hidden="1" x14ac:dyDescent="0.35">
      <c r="A3192" t="s">
        <v>4822</v>
      </c>
      <c r="B3192" t="s">
        <v>5</v>
      </c>
      <c r="C3192" t="s">
        <v>1736</v>
      </c>
      <c r="D3192" t="s">
        <v>6912</v>
      </c>
      <c r="E3192" t="s">
        <v>1714</v>
      </c>
      <c r="H3192" t="str">
        <f>INDEX('Vensim Variables'!$B:$B,MATCH(EPS!$B3192,'Vensim Variables'!$A:$A,0))</f>
        <v>g pollutant</v>
      </c>
      <c r="I3192" t="str">
        <f t="shared" si="98"/>
        <v>N2O</v>
      </c>
      <c r="J3192">
        <f>INDEX(NoSettings!$C:$C,MATCH(EPS!$A3192,NoSettings!$A:$A,0))</f>
        <v>271620000</v>
      </c>
      <c r="K3192">
        <f>INDEX(GWP!$C$2:$C$13,MATCH(EPS!I3192,GWP!$B$2:$B$13,0))</f>
        <v>298</v>
      </c>
      <c r="L3192" s="5">
        <f t="shared" si="99"/>
        <v>8.0942760000000002E-2</v>
      </c>
    </row>
    <row r="3193" spans="1:12" hidden="1" x14ac:dyDescent="0.35">
      <c r="A3193" t="s">
        <v>4823</v>
      </c>
      <c r="B3193" t="s">
        <v>5</v>
      </c>
      <c r="C3193" t="s">
        <v>1736</v>
      </c>
      <c r="D3193" t="s">
        <v>6912</v>
      </c>
      <c r="E3193" t="s">
        <v>1715</v>
      </c>
      <c r="H3193" t="str">
        <f>INDEX('Vensim Variables'!$B:$B,MATCH(EPS!$B3193,'Vensim Variables'!$A:$A,0))</f>
        <v>g pollutant</v>
      </c>
      <c r="I3193" t="str">
        <f t="shared" si="98"/>
        <v>F gases</v>
      </c>
      <c r="J3193">
        <f>INDEX(NoSettings!$C:$C,MATCH(EPS!$A3193,NoSettings!$A:$A,0))</f>
        <v>0</v>
      </c>
      <c r="K3193">
        <f>INDEX(GWP!$C$2:$C$13,MATCH(EPS!I3193,GWP!$B$2:$B$13,0))</f>
        <v>1</v>
      </c>
      <c r="L3193" s="5">
        <f t="shared" si="99"/>
        <v>0</v>
      </c>
    </row>
    <row r="3194" spans="1:12" hidden="1" x14ac:dyDescent="0.35">
      <c r="A3194" t="s">
        <v>4824</v>
      </c>
      <c r="B3194" t="s">
        <v>5</v>
      </c>
      <c r="C3194" t="s">
        <v>1736</v>
      </c>
      <c r="D3194" t="s">
        <v>6913</v>
      </c>
      <c r="E3194" t="s">
        <v>1702</v>
      </c>
      <c r="H3194" t="str">
        <f>INDEX('Vensim Variables'!$B:$B,MATCH(EPS!$B3194,'Vensim Variables'!$A:$A,0))</f>
        <v>g pollutant</v>
      </c>
      <c r="I3194" t="str">
        <f t="shared" si="98"/>
        <v>CO2</v>
      </c>
      <c r="J3194">
        <f>INDEX(NoSettings!$C:$C,MATCH(EPS!$A3194,NoSettings!$A:$A,0))</f>
        <v>2656120000000</v>
      </c>
      <c r="K3194">
        <f>INDEX(GWP!$C$2:$C$13,MATCH(EPS!I3194,GWP!$B$2:$B$13,0))</f>
        <v>1</v>
      </c>
      <c r="L3194" s="5">
        <f t="shared" si="99"/>
        <v>2.65612</v>
      </c>
    </row>
    <row r="3195" spans="1:12" hidden="1" x14ac:dyDescent="0.35">
      <c r="A3195" t="s">
        <v>4825</v>
      </c>
      <c r="B3195" t="s">
        <v>5</v>
      </c>
      <c r="C3195" t="s">
        <v>1736</v>
      </c>
      <c r="D3195" t="s">
        <v>6913</v>
      </c>
      <c r="E3195" t="s">
        <v>1705</v>
      </c>
      <c r="H3195" t="str">
        <f>INDEX('Vensim Variables'!$B:$B,MATCH(EPS!$B3195,'Vensim Variables'!$A:$A,0))</f>
        <v>g pollutant</v>
      </c>
      <c r="I3195" t="str">
        <f t="shared" si="98"/>
        <v>VOC</v>
      </c>
      <c r="J3195">
        <f>INDEX(NoSettings!$C:$C,MATCH(EPS!$A3195,NoSettings!$A:$A,0))</f>
        <v>75570500</v>
      </c>
      <c r="K3195">
        <f>INDEX(GWP!$C$2:$C$13,MATCH(EPS!I3195,GWP!$B$2:$B$13,0))</f>
        <v>0</v>
      </c>
      <c r="L3195" s="5">
        <f t="shared" si="99"/>
        <v>0</v>
      </c>
    </row>
    <row r="3196" spans="1:12" hidden="1" x14ac:dyDescent="0.35">
      <c r="A3196" t="s">
        <v>4826</v>
      </c>
      <c r="B3196" t="s">
        <v>5</v>
      </c>
      <c r="C3196" t="s">
        <v>1736</v>
      </c>
      <c r="D3196" t="s">
        <v>6913</v>
      </c>
      <c r="E3196" t="s">
        <v>1706</v>
      </c>
      <c r="H3196" t="str">
        <f>INDEX('Vensim Variables'!$B:$B,MATCH(EPS!$B3196,'Vensim Variables'!$A:$A,0))</f>
        <v>g pollutant</v>
      </c>
      <c r="I3196" t="str">
        <f t="shared" si="98"/>
        <v>CO</v>
      </c>
      <c r="J3196">
        <f>INDEX(NoSettings!$C:$C,MATCH(EPS!$A3196,NoSettings!$A:$A,0))</f>
        <v>349005000</v>
      </c>
      <c r="K3196">
        <f>INDEX(GWP!$C$2:$C$13,MATCH(EPS!I3196,GWP!$B$2:$B$13,0))</f>
        <v>0</v>
      </c>
      <c r="L3196" s="5">
        <f t="shared" si="99"/>
        <v>0</v>
      </c>
    </row>
    <row r="3197" spans="1:12" hidden="1" x14ac:dyDescent="0.35">
      <c r="A3197" t="s">
        <v>4827</v>
      </c>
      <c r="B3197" t="s">
        <v>5</v>
      </c>
      <c r="C3197" t="s">
        <v>1736</v>
      </c>
      <c r="D3197" t="s">
        <v>6913</v>
      </c>
      <c r="E3197" t="s">
        <v>1707</v>
      </c>
      <c r="H3197" t="str">
        <f>INDEX('Vensim Variables'!$B:$B,MATCH(EPS!$B3197,'Vensim Variables'!$A:$A,0))</f>
        <v>g pollutant</v>
      </c>
      <c r="I3197" t="str">
        <f t="shared" si="98"/>
        <v>NOx</v>
      </c>
      <c r="J3197">
        <f>INDEX(NoSettings!$C:$C,MATCH(EPS!$A3197,NoSettings!$A:$A,0))</f>
        <v>1194470000</v>
      </c>
      <c r="K3197">
        <f>INDEX(GWP!$C$2:$C$13,MATCH(EPS!I3197,GWP!$B$2:$B$13,0))</f>
        <v>0</v>
      </c>
      <c r="L3197" s="5">
        <f t="shared" si="99"/>
        <v>0</v>
      </c>
    </row>
    <row r="3198" spans="1:12" hidden="1" x14ac:dyDescent="0.35">
      <c r="A3198" t="s">
        <v>4828</v>
      </c>
      <c r="B3198" t="s">
        <v>5</v>
      </c>
      <c r="C3198" t="s">
        <v>1736</v>
      </c>
      <c r="D3198" t="s">
        <v>6913</v>
      </c>
      <c r="E3198" t="s">
        <v>1708</v>
      </c>
      <c r="H3198" t="str">
        <f>INDEX('Vensim Variables'!$B:$B,MATCH(EPS!$B3198,'Vensim Variables'!$A:$A,0))</f>
        <v>g pollutant</v>
      </c>
      <c r="I3198" t="str">
        <f t="shared" si="98"/>
        <v>PM10</v>
      </c>
      <c r="J3198">
        <f>INDEX(NoSettings!$C:$C,MATCH(EPS!$A3198,NoSettings!$A:$A,0))</f>
        <v>94294900</v>
      </c>
      <c r="K3198">
        <f>INDEX(GWP!$C$2:$C$13,MATCH(EPS!I3198,GWP!$B$2:$B$13,0))</f>
        <v>0</v>
      </c>
      <c r="L3198" s="5">
        <f t="shared" si="99"/>
        <v>0</v>
      </c>
    </row>
    <row r="3199" spans="1:12" hidden="1" x14ac:dyDescent="0.35">
      <c r="A3199" t="s">
        <v>4829</v>
      </c>
      <c r="B3199" t="s">
        <v>5</v>
      </c>
      <c r="C3199" t="s">
        <v>1736</v>
      </c>
      <c r="D3199" t="s">
        <v>6913</v>
      </c>
      <c r="E3199" t="s">
        <v>1709</v>
      </c>
      <c r="H3199" t="str">
        <f>INDEX('Vensim Variables'!$B:$B,MATCH(EPS!$B3199,'Vensim Variables'!$A:$A,0))</f>
        <v>g pollutant</v>
      </c>
      <c r="I3199" t="str">
        <f t="shared" si="98"/>
        <v>PM25</v>
      </c>
      <c r="J3199">
        <f>INDEX(NoSettings!$C:$C,MATCH(EPS!$A3199,NoSettings!$A:$A,0))</f>
        <v>83853100</v>
      </c>
      <c r="K3199">
        <f>INDEX(GWP!$C$2:$C$13,MATCH(EPS!I3199,GWP!$B$2:$B$13,0))</f>
        <v>0</v>
      </c>
      <c r="L3199" s="5">
        <f t="shared" si="99"/>
        <v>0</v>
      </c>
    </row>
    <row r="3200" spans="1:12" hidden="1" x14ac:dyDescent="0.35">
      <c r="A3200" t="s">
        <v>4830</v>
      </c>
      <c r="B3200" t="s">
        <v>5</v>
      </c>
      <c r="C3200" t="s">
        <v>1736</v>
      </c>
      <c r="D3200" t="s">
        <v>6913</v>
      </c>
      <c r="E3200" t="s">
        <v>1710</v>
      </c>
      <c r="H3200" t="str">
        <f>INDEX('Vensim Variables'!$B:$B,MATCH(EPS!$B3200,'Vensim Variables'!$A:$A,0))</f>
        <v>g pollutant</v>
      </c>
      <c r="I3200" t="str">
        <f t="shared" si="98"/>
        <v>SOx</v>
      </c>
      <c r="J3200">
        <f>INDEX(NoSettings!$C:$C,MATCH(EPS!$A3200,NoSettings!$A:$A,0))</f>
        <v>253931000</v>
      </c>
      <c r="K3200">
        <f>INDEX(GWP!$C$2:$C$13,MATCH(EPS!I3200,GWP!$B$2:$B$13,0))</f>
        <v>0</v>
      </c>
      <c r="L3200" s="5">
        <f t="shared" si="99"/>
        <v>0</v>
      </c>
    </row>
    <row r="3201" spans="1:12" hidden="1" x14ac:dyDescent="0.35">
      <c r="A3201" t="s">
        <v>4831</v>
      </c>
      <c r="B3201" t="s">
        <v>5</v>
      </c>
      <c r="C3201" t="s">
        <v>1736</v>
      </c>
      <c r="D3201" t="s">
        <v>6913</v>
      </c>
      <c r="E3201" t="s">
        <v>1711</v>
      </c>
      <c r="H3201" t="str">
        <f>INDEX('Vensim Variables'!$B:$B,MATCH(EPS!$B3201,'Vensim Variables'!$A:$A,0))</f>
        <v>g pollutant</v>
      </c>
      <c r="I3201" t="str">
        <f t="shared" si="98"/>
        <v>BC</v>
      </c>
      <c r="J3201">
        <f>INDEX(NoSettings!$C:$C,MATCH(EPS!$A3201,NoSettings!$A:$A,0))</f>
        <v>19609400</v>
      </c>
      <c r="K3201">
        <f>INDEX(GWP!$C$2:$C$13,MATCH(EPS!I3201,GWP!$B$2:$B$13,0))</f>
        <v>0</v>
      </c>
      <c r="L3201" s="5">
        <f t="shared" si="99"/>
        <v>0</v>
      </c>
    </row>
    <row r="3202" spans="1:12" hidden="1" x14ac:dyDescent="0.35">
      <c r="A3202" t="s">
        <v>4832</v>
      </c>
      <c r="B3202" t="s">
        <v>5</v>
      </c>
      <c r="C3202" t="s">
        <v>1736</v>
      </c>
      <c r="D3202" t="s">
        <v>6913</v>
      </c>
      <c r="E3202" t="s">
        <v>1712</v>
      </c>
      <c r="H3202" t="str">
        <f>INDEX('Vensim Variables'!$B:$B,MATCH(EPS!$B3202,'Vensim Variables'!$A:$A,0))</f>
        <v>g pollutant</v>
      </c>
      <c r="I3202" t="str">
        <f t="shared" si="98"/>
        <v>OC</v>
      </c>
      <c r="J3202">
        <f>INDEX(NoSettings!$C:$C,MATCH(EPS!$A3202,NoSettings!$A:$A,0))</f>
        <v>16742300</v>
      </c>
      <c r="K3202">
        <f>INDEX(GWP!$C$2:$C$13,MATCH(EPS!I3202,GWP!$B$2:$B$13,0))</f>
        <v>0</v>
      </c>
      <c r="L3202" s="5">
        <f t="shared" si="99"/>
        <v>0</v>
      </c>
    </row>
    <row r="3203" spans="1:12" hidden="1" x14ac:dyDescent="0.35">
      <c r="A3203" t="s">
        <v>4833</v>
      </c>
      <c r="B3203" t="s">
        <v>5</v>
      </c>
      <c r="C3203" t="s">
        <v>1736</v>
      </c>
      <c r="D3203" t="s">
        <v>6913</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106188000</v>
      </c>
      <c r="K3203">
        <f>INDEX(GWP!$C$2:$C$13,MATCH(EPS!I3203,GWP!$B$2:$B$13,0))</f>
        <v>25</v>
      </c>
      <c r="L3203" s="5">
        <f t="shared" ref="L3203:L3266" si="101">IF(H3203="g pollutant",K3203*J3203/10^12,IF(H3203="MMTCO2e",J3203,IF(H3203="MWh",J3203,0)))</f>
        <v>2.6546999999999999E-3</v>
      </c>
    </row>
    <row r="3204" spans="1:12" hidden="1" x14ac:dyDescent="0.35">
      <c r="A3204" t="s">
        <v>4834</v>
      </c>
      <c r="B3204" t="s">
        <v>5</v>
      </c>
      <c r="C3204" t="s">
        <v>1736</v>
      </c>
      <c r="D3204" t="s">
        <v>6913</v>
      </c>
      <c r="E3204" t="s">
        <v>1714</v>
      </c>
      <c r="H3204" t="str">
        <f>INDEX('Vensim Variables'!$B:$B,MATCH(EPS!$B3204,'Vensim Variables'!$A:$A,0))</f>
        <v>g pollutant</v>
      </c>
      <c r="I3204" t="str">
        <f t="shared" si="100"/>
        <v>N2O</v>
      </c>
      <c r="J3204">
        <f>INDEX(NoSettings!$C:$C,MATCH(EPS!$A3204,NoSettings!$A:$A,0))</f>
        <v>21237600</v>
      </c>
      <c r="K3204">
        <f>INDEX(GWP!$C$2:$C$13,MATCH(EPS!I3204,GWP!$B$2:$B$13,0))</f>
        <v>298</v>
      </c>
      <c r="L3204" s="5">
        <f t="shared" si="101"/>
        <v>6.3288047999999998E-3</v>
      </c>
    </row>
    <row r="3205" spans="1:12" hidden="1" x14ac:dyDescent="0.35">
      <c r="A3205" t="s">
        <v>4835</v>
      </c>
      <c r="B3205" t="s">
        <v>5</v>
      </c>
      <c r="C3205" t="s">
        <v>1736</v>
      </c>
      <c r="D3205" t="s">
        <v>6913</v>
      </c>
      <c r="E3205" t="s">
        <v>1715</v>
      </c>
      <c r="H3205" t="str">
        <f>INDEX('Vensim Variables'!$B:$B,MATCH(EPS!$B3205,'Vensim Variables'!$A:$A,0))</f>
        <v>g pollutant</v>
      </c>
      <c r="I3205" t="str">
        <f t="shared" si="100"/>
        <v>F gases</v>
      </c>
      <c r="J3205">
        <f>INDEX(NoSettings!$C:$C,MATCH(EPS!$A3205,NoSettings!$A:$A,0))</f>
        <v>0</v>
      </c>
      <c r="K3205">
        <f>INDEX(GWP!$C$2:$C$13,MATCH(EPS!I3205,GWP!$B$2:$B$13,0))</f>
        <v>1</v>
      </c>
      <c r="L3205" s="5">
        <f t="shared" si="101"/>
        <v>0</v>
      </c>
    </row>
    <row r="3206" spans="1:12" hidden="1" x14ac:dyDescent="0.35">
      <c r="A3206" t="s">
        <v>4836</v>
      </c>
      <c r="B3206" t="s">
        <v>5</v>
      </c>
      <c r="C3206" t="s">
        <v>1736</v>
      </c>
      <c r="D3206" t="s">
        <v>6914</v>
      </c>
      <c r="E3206" t="s">
        <v>1702</v>
      </c>
      <c r="H3206" t="str">
        <f>INDEX('Vensim Variables'!$B:$B,MATCH(EPS!$B3206,'Vensim Variables'!$A:$A,0))</f>
        <v>g pollutant</v>
      </c>
      <c r="I3206" t="str">
        <f t="shared" si="100"/>
        <v>CO2</v>
      </c>
      <c r="J3206">
        <f>INDEX(NoSettings!$C:$C,MATCH(EPS!$A3206,NoSettings!$A:$A,0))</f>
        <v>7729420000000</v>
      </c>
      <c r="K3206">
        <f>INDEX(GWP!$C$2:$C$13,MATCH(EPS!I3206,GWP!$B$2:$B$13,0))</f>
        <v>1</v>
      </c>
      <c r="L3206" s="5">
        <f t="shared" si="101"/>
        <v>7.7294200000000002</v>
      </c>
    </row>
    <row r="3207" spans="1:12" hidden="1" x14ac:dyDescent="0.35">
      <c r="A3207" t="s">
        <v>4837</v>
      </c>
      <c r="B3207" t="s">
        <v>5</v>
      </c>
      <c r="C3207" t="s">
        <v>1736</v>
      </c>
      <c r="D3207" t="s">
        <v>6914</v>
      </c>
      <c r="E3207" t="s">
        <v>1705</v>
      </c>
      <c r="H3207" t="str">
        <f>INDEX('Vensim Variables'!$B:$B,MATCH(EPS!$B3207,'Vensim Variables'!$A:$A,0))</f>
        <v>g pollutant</v>
      </c>
      <c r="I3207" t="str">
        <f t="shared" si="100"/>
        <v>VOC</v>
      </c>
      <c r="J3207">
        <f>INDEX(NoSettings!$C:$C,MATCH(EPS!$A3207,NoSettings!$A:$A,0))</f>
        <v>219914000</v>
      </c>
      <c r="K3207">
        <f>INDEX(GWP!$C$2:$C$13,MATCH(EPS!I3207,GWP!$B$2:$B$13,0))</f>
        <v>0</v>
      </c>
      <c r="L3207" s="5">
        <f t="shared" si="101"/>
        <v>0</v>
      </c>
    </row>
    <row r="3208" spans="1:12" hidden="1" x14ac:dyDescent="0.35">
      <c r="A3208" t="s">
        <v>4838</v>
      </c>
      <c r="B3208" t="s">
        <v>5</v>
      </c>
      <c r="C3208" t="s">
        <v>1736</v>
      </c>
      <c r="D3208" t="s">
        <v>6914</v>
      </c>
      <c r="E3208" t="s">
        <v>1706</v>
      </c>
      <c r="H3208" t="str">
        <f>INDEX('Vensim Variables'!$B:$B,MATCH(EPS!$B3208,'Vensim Variables'!$A:$A,0))</f>
        <v>g pollutant</v>
      </c>
      <c r="I3208" t="str">
        <f t="shared" si="100"/>
        <v>CO</v>
      </c>
      <c r="J3208">
        <f>INDEX(NoSettings!$C:$C,MATCH(EPS!$A3208,NoSettings!$A:$A,0))</f>
        <v>1015620000</v>
      </c>
      <c r="K3208">
        <f>INDEX(GWP!$C$2:$C$13,MATCH(EPS!I3208,GWP!$B$2:$B$13,0))</f>
        <v>0</v>
      </c>
      <c r="L3208" s="5">
        <f t="shared" si="101"/>
        <v>0</v>
      </c>
    </row>
    <row r="3209" spans="1:12" hidden="1" x14ac:dyDescent="0.35">
      <c r="A3209" t="s">
        <v>4839</v>
      </c>
      <c r="B3209" t="s">
        <v>5</v>
      </c>
      <c r="C3209" t="s">
        <v>1736</v>
      </c>
      <c r="D3209" t="s">
        <v>6914</v>
      </c>
      <c r="E3209" t="s">
        <v>1707</v>
      </c>
      <c r="H3209" t="str">
        <f>INDEX('Vensim Variables'!$B:$B,MATCH(EPS!$B3209,'Vensim Variables'!$A:$A,0))</f>
        <v>g pollutant</v>
      </c>
      <c r="I3209" t="str">
        <f t="shared" si="100"/>
        <v>NOx</v>
      </c>
      <c r="J3209">
        <f>INDEX(NoSettings!$C:$C,MATCH(EPS!$A3209,NoSettings!$A:$A,0))</f>
        <v>3475970000</v>
      </c>
      <c r="K3209">
        <f>INDEX(GWP!$C$2:$C$13,MATCH(EPS!I3209,GWP!$B$2:$B$13,0))</f>
        <v>0</v>
      </c>
      <c r="L3209" s="5">
        <f t="shared" si="101"/>
        <v>0</v>
      </c>
    </row>
    <row r="3210" spans="1:12" hidden="1" x14ac:dyDescent="0.35">
      <c r="A3210" t="s">
        <v>4840</v>
      </c>
      <c r="B3210" t="s">
        <v>5</v>
      </c>
      <c r="C3210" t="s">
        <v>1736</v>
      </c>
      <c r="D3210" t="s">
        <v>6914</v>
      </c>
      <c r="E3210" t="s">
        <v>1708</v>
      </c>
      <c r="H3210" t="str">
        <f>INDEX('Vensim Variables'!$B:$B,MATCH(EPS!$B3210,'Vensim Variables'!$A:$A,0))</f>
        <v>g pollutant</v>
      </c>
      <c r="I3210" t="str">
        <f t="shared" si="100"/>
        <v>PM10</v>
      </c>
      <c r="J3210">
        <f>INDEX(NoSettings!$C:$C,MATCH(EPS!$A3210,NoSettings!$A:$A,0))</f>
        <v>274403000</v>
      </c>
      <c r="K3210">
        <f>INDEX(GWP!$C$2:$C$13,MATCH(EPS!I3210,GWP!$B$2:$B$13,0))</f>
        <v>0</v>
      </c>
      <c r="L3210" s="5">
        <f t="shared" si="101"/>
        <v>0</v>
      </c>
    </row>
    <row r="3211" spans="1:12" hidden="1" x14ac:dyDescent="0.35">
      <c r="A3211" t="s">
        <v>4841</v>
      </c>
      <c r="B3211" t="s">
        <v>5</v>
      </c>
      <c r="C3211" t="s">
        <v>1736</v>
      </c>
      <c r="D3211" t="s">
        <v>6914</v>
      </c>
      <c r="E3211" t="s">
        <v>1709</v>
      </c>
      <c r="H3211" t="str">
        <f>INDEX('Vensim Variables'!$B:$B,MATCH(EPS!$B3211,'Vensim Variables'!$A:$A,0))</f>
        <v>g pollutant</v>
      </c>
      <c r="I3211" t="str">
        <f t="shared" si="100"/>
        <v>PM25</v>
      </c>
      <c r="J3211">
        <f>INDEX(NoSettings!$C:$C,MATCH(EPS!$A3211,NoSettings!$A:$A,0))</f>
        <v>244016000</v>
      </c>
      <c r="K3211">
        <f>INDEX(GWP!$C$2:$C$13,MATCH(EPS!I3211,GWP!$B$2:$B$13,0))</f>
        <v>0</v>
      </c>
      <c r="L3211" s="5">
        <f t="shared" si="101"/>
        <v>0</v>
      </c>
    </row>
    <row r="3212" spans="1:12" hidden="1" x14ac:dyDescent="0.35">
      <c r="A3212" t="s">
        <v>4842</v>
      </c>
      <c r="B3212" t="s">
        <v>5</v>
      </c>
      <c r="C3212" t="s">
        <v>1736</v>
      </c>
      <c r="D3212" t="s">
        <v>6914</v>
      </c>
      <c r="E3212" t="s">
        <v>1710</v>
      </c>
      <c r="H3212" t="str">
        <f>INDEX('Vensim Variables'!$B:$B,MATCH(EPS!$B3212,'Vensim Variables'!$A:$A,0))</f>
        <v>g pollutant</v>
      </c>
      <c r="I3212" t="str">
        <f t="shared" si="100"/>
        <v>SOx</v>
      </c>
      <c r="J3212">
        <f>INDEX(NoSettings!$C:$C,MATCH(EPS!$A3212,NoSettings!$A:$A,0))</f>
        <v>738951000</v>
      </c>
      <c r="K3212">
        <f>INDEX(GWP!$C$2:$C$13,MATCH(EPS!I3212,GWP!$B$2:$B$13,0))</f>
        <v>0</v>
      </c>
      <c r="L3212" s="5">
        <f t="shared" si="101"/>
        <v>0</v>
      </c>
    </row>
    <row r="3213" spans="1:12" hidden="1" x14ac:dyDescent="0.35">
      <c r="A3213" t="s">
        <v>4843</v>
      </c>
      <c r="B3213" t="s">
        <v>5</v>
      </c>
      <c r="C3213" t="s">
        <v>1736</v>
      </c>
      <c r="D3213" t="s">
        <v>6914</v>
      </c>
      <c r="E3213" t="s">
        <v>1711</v>
      </c>
      <c r="H3213" t="str">
        <f>INDEX('Vensim Variables'!$B:$B,MATCH(EPS!$B3213,'Vensim Variables'!$A:$A,0))</f>
        <v>g pollutant</v>
      </c>
      <c r="I3213" t="str">
        <f t="shared" si="100"/>
        <v>BC</v>
      </c>
      <c r="J3213">
        <f>INDEX(NoSettings!$C:$C,MATCH(EPS!$A3213,NoSettings!$A:$A,0))</f>
        <v>57064200</v>
      </c>
      <c r="K3213">
        <f>INDEX(GWP!$C$2:$C$13,MATCH(EPS!I3213,GWP!$B$2:$B$13,0))</f>
        <v>0</v>
      </c>
      <c r="L3213" s="5">
        <f t="shared" si="101"/>
        <v>0</v>
      </c>
    </row>
    <row r="3214" spans="1:12" hidden="1" x14ac:dyDescent="0.35">
      <c r="A3214" t="s">
        <v>4844</v>
      </c>
      <c r="B3214" t="s">
        <v>5</v>
      </c>
      <c r="C3214" t="s">
        <v>1736</v>
      </c>
      <c r="D3214" t="s">
        <v>6914</v>
      </c>
      <c r="E3214" t="s">
        <v>1712</v>
      </c>
      <c r="H3214" t="str">
        <f>INDEX('Vensim Variables'!$B:$B,MATCH(EPS!$B3214,'Vensim Variables'!$A:$A,0))</f>
        <v>g pollutant</v>
      </c>
      <c r="I3214" t="str">
        <f t="shared" si="100"/>
        <v>OC</v>
      </c>
      <c r="J3214">
        <f>INDEX(NoSettings!$C:$C,MATCH(EPS!$A3214,NoSettings!$A:$A,0))</f>
        <v>48720900</v>
      </c>
      <c r="K3214">
        <f>INDEX(GWP!$C$2:$C$13,MATCH(EPS!I3214,GWP!$B$2:$B$13,0))</f>
        <v>0</v>
      </c>
      <c r="L3214" s="5">
        <f t="shared" si="101"/>
        <v>0</v>
      </c>
    </row>
    <row r="3215" spans="1:12" hidden="1" x14ac:dyDescent="0.35">
      <c r="A3215" t="s">
        <v>4845</v>
      </c>
      <c r="B3215" t="s">
        <v>5</v>
      </c>
      <c r="C3215" t="s">
        <v>1736</v>
      </c>
      <c r="D3215" t="s">
        <v>6914</v>
      </c>
      <c r="E3215" t="s">
        <v>1713</v>
      </c>
      <c r="H3215" t="str">
        <f>INDEX('Vensim Variables'!$B:$B,MATCH(EPS!$B3215,'Vensim Variables'!$A:$A,0))</f>
        <v>g pollutant</v>
      </c>
      <c r="I3215" t="str">
        <f t="shared" si="100"/>
        <v>CH4</v>
      </c>
      <c r="J3215">
        <f>INDEX(NoSettings!$C:$C,MATCH(EPS!$A3215,NoSettings!$A:$A,0))</f>
        <v>309012000</v>
      </c>
      <c r="K3215">
        <f>INDEX(GWP!$C$2:$C$13,MATCH(EPS!I3215,GWP!$B$2:$B$13,0))</f>
        <v>25</v>
      </c>
      <c r="L3215" s="5">
        <f t="shared" si="101"/>
        <v>7.7253E-3</v>
      </c>
    </row>
    <row r="3216" spans="1:12" hidden="1" x14ac:dyDescent="0.35">
      <c r="A3216" t="s">
        <v>4846</v>
      </c>
      <c r="B3216" t="s">
        <v>5</v>
      </c>
      <c r="C3216" t="s">
        <v>1736</v>
      </c>
      <c r="D3216" t="s">
        <v>6914</v>
      </c>
      <c r="E3216" t="s">
        <v>1714</v>
      </c>
      <c r="H3216" t="str">
        <f>INDEX('Vensim Variables'!$B:$B,MATCH(EPS!$B3216,'Vensim Variables'!$A:$A,0))</f>
        <v>g pollutant</v>
      </c>
      <c r="I3216" t="str">
        <f t="shared" si="100"/>
        <v>N2O</v>
      </c>
      <c r="J3216">
        <f>INDEX(NoSettings!$C:$C,MATCH(EPS!$A3216,NoSettings!$A:$A,0))</f>
        <v>61802400</v>
      </c>
      <c r="K3216">
        <f>INDEX(GWP!$C$2:$C$13,MATCH(EPS!I3216,GWP!$B$2:$B$13,0))</f>
        <v>298</v>
      </c>
      <c r="L3216" s="5">
        <f t="shared" si="101"/>
        <v>1.84171152E-2</v>
      </c>
    </row>
    <row r="3217" spans="1:12" hidden="1" x14ac:dyDescent="0.35">
      <c r="A3217" t="s">
        <v>4847</v>
      </c>
      <c r="B3217" t="s">
        <v>5</v>
      </c>
      <c r="C3217" t="s">
        <v>1736</v>
      </c>
      <c r="D3217" t="s">
        <v>6914</v>
      </c>
      <c r="E3217" t="s">
        <v>1715</v>
      </c>
      <c r="H3217" t="str">
        <f>INDEX('Vensim Variables'!$B:$B,MATCH(EPS!$B3217,'Vensim Variables'!$A:$A,0))</f>
        <v>g pollutant</v>
      </c>
      <c r="I3217" t="str">
        <f t="shared" si="100"/>
        <v>F gases</v>
      </c>
      <c r="J3217">
        <f>INDEX(NoSettings!$C:$C,MATCH(EPS!$A3217,NoSettings!$A:$A,0))</f>
        <v>0</v>
      </c>
      <c r="K3217">
        <f>INDEX(GWP!$C$2:$C$13,MATCH(EPS!I3217,GWP!$B$2:$B$13,0))</f>
        <v>1</v>
      </c>
      <c r="L3217" s="5">
        <f t="shared" si="101"/>
        <v>0</v>
      </c>
    </row>
    <row r="3218" spans="1:12" hidden="1" x14ac:dyDescent="0.35">
      <c r="A3218" t="s">
        <v>4848</v>
      </c>
      <c r="B3218" t="s">
        <v>5</v>
      </c>
      <c r="C3218" t="s">
        <v>1736</v>
      </c>
      <c r="D3218" t="s">
        <v>6915</v>
      </c>
      <c r="E3218" t="s">
        <v>1702</v>
      </c>
      <c r="H3218" t="str">
        <f>INDEX('Vensim Variables'!$B:$B,MATCH(EPS!$B3218,'Vensim Variables'!$A:$A,0))</f>
        <v>g pollutant</v>
      </c>
      <c r="I3218" t="str">
        <f t="shared" si="100"/>
        <v>CO2</v>
      </c>
      <c r="J3218">
        <f>INDEX(NoSettings!$C:$C,MATCH(EPS!$A3218,NoSettings!$A:$A,0))</f>
        <v>8648740000000</v>
      </c>
      <c r="K3218">
        <f>INDEX(GWP!$C$2:$C$13,MATCH(EPS!I3218,GWP!$B$2:$B$13,0))</f>
        <v>1</v>
      </c>
      <c r="L3218" s="5">
        <f t="shared" si="101"/>
        <v>8.6487400000000001</v>
      </c>
    </row>
    <row r="3219" spans="1:12" hidden="1" x14ac:dyDescent="0.35">
      <c r="A3219" t="s">
        <v>4849</v>
      </c>
      <c r="B3219" t="s">
        <v>5</v>
      </c>
      <c r="C3219" t="s">
        <v>1736</v>
      </c>
      <c r="D3219" t="s">
        <v>6915</v>
      </c>
      <c r="E3219" t="s">
        <v>1705</v>
      </c>
      <c r="H3219" t="str">
        <f>INDEX('Vensim Variables'!$B:$B,MATCH(EPS!$B3219,'Vensim Variables'!$A:$A,0))</f>
        <v>g pollutant</v>
      </c>
      <c r="I3219" t="str">
        <f t="shared" si="100"/>
        <v>VOC</v>
      </c>
      <c r="J3219">
        <f>INDEX(NoSettings!$C:$C,MATCH(EPS!$A3219,NoSettings!$A:$A,0))</f>
        <v>246069000</v>
      </c>
      <c r="K3219">
        <f>INDEX(GWP!$C$2:$C$13,MATCH(EPS!I3219,GWP!$B$2:$B$13,0))</f>
        <v>0</v>
      </c>
      <c r="L3219" s="5">
        <f t="shared" si="101"/>
        <v>0</v>
      </c>
    </row>
    <row r="3220" spans="1:12" hidden="1" x14ac:dyDescent="0.35">
      <c r="A3220" t="s">
        <v>4850</v>
      </c>
      <c r="B3220" t="s">
        <v>5</v>
      </c>
      <c r="C3220" t="s">
        <v>1736</v>
      </c>
      <c r="D3220" t="s">
        <v>6915</v>
      </c>
      <c r="E3220" t="s">
        <v>1706</v>
      </c>
      <c r="H3220" t="str">
        <f>INDEX('Vensim Variables'!$B:$B,MATCH(EPS!$B3220,'Vensim Variables'!$A:$A,0))</f>
        <v>g pollutant</v>
      </c>
      <c r="I3220" t="str">
        <f t="shared" si="100"/>
        <v>CO</v>
      </c>
      <c r="J3220">
        <f>INDEX(NoSettings!$C:$C,MATCH(EPS!$A3220,NoSettings!$A:$A,0))</f>
        <v>1136410000</v>
      </c>
      <c r="K3220">
        <f>INDEX(GWP!$C$2:$C$13,MATCH(EPS!I3220,GWP!$B$2:$B$13,0))</f>
        <v>0</v>
      </c>
      <c r="L3220" s="5">
        <f t="shared" si="101"/>
        <v>0</v>
      </c>
    </row>
    <row r="3221" spans="1:12" hidden="1" x14ac:dyDescent="0.35">
      <c r="A3221" t="s">
        <v>4851</v>
      </c>
      <c r="B3221" t="s">
        <v>5</v>
      </c>
      <c r="C3221" t="s">
        <v>1736</v>
      </c>
      <c r="D3221" t="s">
        <v>6915</v>
      </c>
      <c r="E3221" t="s">
        <v>1707</v>
      </c>
      <c r="H3221" t="str">
        <f>INDEX('Vensim Variables'!$B:$B,MATCH(EPS!$B3221,'Vensim Variables'!$A:$A,0))</f>
        <v>g pollutant</v>
      </c>
      <c r="I3221" t="str">
        <f t="shared" si="100"/>
        <v>NOx</v>
      </c>
      <c r="J3221">
        <f>INDEX(NoSettings!$C:$C,MATCH(EPS!$A3221,NoSettings!$A:$A,0))</f>
        <v>3889400000</v>
      </c>
      <c r="K3221">
        <f>INDEX(GWP!$C$2:$C$13,MATCH(EPS!I3221,GWP!$B$2:$B$13,0))</f>
        <v>0</v>
      </c>
      <c r="L3221" s="5">
        <f t="shared" si="101"/>
        <v>0</v>
      </c>
    </row>
    <row r="3222" spans="1:12" hidden="1" x14ac:dyDescent="0.35">
      <c r="A3222" t="s">
        <v>4852</v>
      </c>
      <c r="B3222" t="s">
        <v>5</v>
      </c>
      <c r="C3222" t="s">
        <v>1736</v>
      </c>
      <c r="D3222" t="s">
        <v>6915</v>
      </c>
      <c r="E3222" t="s">
        <v>1708</v>
      </c>
      <c r="H3222" t="str">
        <f>INDEX('Vensim Variables'!$B:$B,MATCH(EPS!$B3222,'Vensim Variables'!$A:$A,0))</f>
        <v>g pollutant</v>
      </c>
      <c r="I3222" t="str">
        <f t="shared" si="100"/>
        <v>PM10</v>
      </c>
      <c r="J3222">
        <f>INDEX(NoSettings!$C:$C,MATCH(EPS!$A3222,NoSettings!$A:$A,0))</f>
        <v>307039000</v>
      </c>
      <c r="K3222">
        <f>INDEX(GWP!$C$2:$C$13,MATCH(EPS!I3222,GWP!$B$2:$B$13,0))</f>
        <v>0</v>
      </c>
      <c r="L3222" s="5">
        <f t="shared" si="101"/>
        <v>0</v>
      </c>
    </row>
    <row r="3223" spans="1:12" hidden="1" x14ac:dyDescent="0.35">
      <c r="A3223" t="s">
        <v>4853</v>
      </c>
      <c r="B3223" t="s">
        <v>5</v>
      </c>
      <c r="C3223" t="s">
        <v>1736</v>
      </c>
      <c r="D3223" t="s">
        <v>6915</v>
      </c>
      <c r="E3223" t="s">
        <v>1709</v>
      </c>
      <c r="H3223" t="str">
        <f>INDEX('Vensim Variables'!$B:$B,MATCH(EPS!$B3223,'Vensim Variables'!$A:$A,0))</f>
        <v>g pollutant</v>
      </c>
      <c r="I3223" t="str">
        <f t="shared" si="100"/>
        <v>PM25</v>
      </c>
      <c r="J3223">
        <f>INDEX(NoSettings!$C:$C,MATCH(EPS!$A3223,NoSettings!$A:$A,0))</f>
        <v>273039000</v>
      </c>
      <c r="K3223">
        <f>INDEX(GWP!$C$2:$C$13,MATCH(EPS!I3223,GWP!$B$2:$B$13,0))</f>
        <v>0</v>
      </c>
      <c r="L3223" s="5">
        <f t="shared" si="101"/>
        <v>0</v>
      </c>
    </row>
    <row r="3224" spans="1:12" hidden="1" x14ac:dyDescent="0.35">
      <c r="A3224" t="s">
        <v>4854</v>
      </c>
      <c r="B3224" t="s">
        <v>5</v>
      </c>
      <c r="C3224" t="s">
        <v>1736</v>
      </c>
      <c r="D3224" t="s">
        <v>6915</v>
      </c>
      <c r="E3224" t="s">
        <v>1710</v>
      </c>
      <c r="H3224" t="str">
        <f>INDEX('Vensim Variables'!$B:$B,MATCH(EPS!$B3224,'Vensim Variables'!$A:$A,0))</f>
        <v>g pollutant</v>
      </c>
      <c r="I3224" t="str">
        <f t="shared" si="100"/>
        <v>SOx</v>
      </c>
      <c r="J3224">
        <f>INDEX(NoSettings!$C:$C,MATCH(EPS!$A3224,NoSettings!$A:$A,0))</f>
        <v>826839000</v>
      </c>
      <c r="K3224">
        <f>INDEX(GWP!$C$2:$C$13,MATCH(EPS!I3224,GWP!$B$2:$B$13,0))</f>
        <v>0</v>
      </c>
      <c r="L3224" s="5">
        <f t="shared" si="101"/>
        <v>0</v>
      </c>
    </row>
    <row r="3225" spans="1:12" hidden="1" x14ac:dyDescent="0.35">
      <c r="A3225" t="s">
        <v>4855</v>
      </c>
      <c r="B3225" t="s">
        <v>5</v>
      </c>
      <c r="C3225" t="s">
        <v>1736</v>
      </c>
      <c r="D3225" t="s">
        <v>6915</v>
      </c>
      <c r="E3225" t="s">
        <v>1711</v>
      </c>
      <c r="H3225" t="str">
        <f>INDEX('Vensim Variables'!$B:$B,MATCH(EPS!$B3225,'Vensim Variables'!$A:$A,0))</f>
        <v>g pollutant</v>
      </c>
      <c r="I3225" t="str">
        <f t="shared" si="100"/>
        <v>BC</v>
      </c>
      <c r="J3225">
        <f>INDEX(NoSettings!$C:$C,MATCH(EPS!$A3225,NoSettings!$A:$A,0))</f>
        <v>63851300</v>
      </c>
      <c r="K3225">
        <f>INDEX(GWP!$C$2:$C$13,MATCH(EPS!I3225,GWP!$B$2:$B$13,0))</f>
        <v>0</v>
      </c>
      <c r="L3225" s="5">
        <f t="shared" si="101"/>
        <v>0</v>
      </c>
    </row>
    <row r="3226" spans="1:12" hidden="1" x14ac:dyDescent="0.35">
      <c r="A3226" t="s">
        <v>4856</v>
      </c>
      <c r="B3226" t="s">
        <v>5</v>
      </c>
      <c r="C3226" t="s">
        <v>1736</v>
      </c>
      <c r="D3226" t="s">
        <v>6915</v>
      </c>
      <c r="E3226" t="s">
        <v>1712</v>
      </c>
      <c r="H3226" t="str">
        <f>INDEX('Vensim Variables'!$B:$B,MATCH(EPS!$B3226,'Vensim Variables'!$A:$A,0))</f>
        <v>g pollutant</v>
      </c>
      <c r="I3226" t="str">
        <f t="shared" si="100"/>
        <v>OC</v>
      </c>
      <c r="J3226">
        <f>INDEX(NoSettings!$C:$C,MATCH(EPS!$A3226,NoSettings!$A:$A,0))</f>
        <v>54515600</v>
      </c>
      <c r="K3226">
        <f>INDEX(GWP!$C$2:$C$13,MATCH(EPS!I3226,GWP!$B$2:$B$13,0))</f>
        <v>0</v>
      </c>
      <c r="L3226" s="5">
        <f t="shared" si="101"/>
        <v>0</v>
      </c>
    </row>
    <row r="3227" spans="1:12" hidden="1" x14ac:dyDescent="0.35">
      <c r="A3227" t="s">
        <v>4857</v>
      </c>
      <c r="B3227" t="s">
        <v>5</v>
      </c>
      <c r="C3227" t="s">
        <v>1736</v>
      </c>
      <c r="D3227" t="s">
        <v>6915</v>
      </c>
      <c r="E3227" t="s">
        <v>1713</v>
      </c>
      <c r="H3227" t="str">
        <f>INDEX('Vensim Variables'!$B:$B,MATCH(EPS!$B3227,'Vensim Variables'!$A:$A,0))</f>
        <v>g pollutant</v>
      </c>
      <c r="I3227" t="str">
        <f t="shared" si="100"/>
        <v>CH4</v>
      </c>
      <c r="J3227">
        <f>INDEX(NoSettings!$C:$C,MATCH(EPS!$A3227,NoSettings!$A:$A,0))</f>
        <v>345765000</v>
      </c>
      <c r="K3227">
        <f>INDEX(GWP!$C$2:$C$13,MATCH(EPS!I3227,GWP!$B$2:$B$13,0))</f>
        <v>25</v>
      </c>
      <c r="L3227" s="5">
        <f t="shared" si="101"/>
        <v>8.6441250000000008E-3</v>
      </c>
    </row>
    <row r="3228" spans="1:12" hidden="1" x14ac:dyDescent="0.35">
      <c r="A3228" t="s">
        <v>4858</v>
      </c>
      <c r="B3228" t="s">
        <v>5</v>
      </c>
      <c r="C3228" t="s">
        <v>1736</v>
      </c>
      <c r="D3228" t="s">
        <v>6915</v>
      </c>
      <c r="E3228" t="s">
        <v>1714</v>
      </c>
      <c r="H3228" t="str">
        <f>INDEX('Vensim Variables'!$B:$B,MATCH(EPS!$B3228,'Vensim Variables'!$A:$A,0))</f>
        <v>g pollutant</v>
      </c>
      <c r="I3228" t="str">
        <f t="shared" si="100"/>
        <v>N2O</v>
      </c>
      <c r="J3228">
        <f>INDEX(NoSettings!$C:$C,MATCH(EPS!$A3228,NoSettings!$A:$A,0))</f>
        <v>69153000</v>
      </c>
      <c r="K3228">
        <f>INDEX(GWP!$C$2:$C$13,MATCH(EPS!I3228,GWP!$B$2:$B$13,0))</f>
        <v>298</v>
      </c>
      <c r="L3228" s="5">
        <f t="shared" si="101"/>
        <v>2.0607594E-2</v>
      </c>
    </row>
    <row r="3229" spans="1:12" hidden="1" x14ac:dyDescent="0.35">
      <c r="A3229" t="s">
        <v>4859</v>
      </c>
      <c r="B3229" t="s">
        <v>5</v>
      </c>
      <c r="C3229" t="s">
        <v>1736</v>
      </c>
      <c r="D3229" t="s">
        <v>6915</v>
      </c>
      <c r="E3229" t="s">
        <v>1715</v>
      </c>
      <c r="H3229" t="str">
        <f>INDEX('Vensim Variables'!$B:$B,MATCH(EPS!$B3229,'Vensim Variables'!$A:$A,0))</f>
        <v>g pollutant</v>
      </c>
      <c r="I3229" t="str">
        <f t="shared" si="100"/>
        <v>F gases</v>
      </c>
      <c r="J3229">
        <f>INDEX(NoSettings!$C:$C,MATCH(EPS!$A3229,NoSettings!$A:$A,0))</f>
        <v>0</v>
      </c>
      <c r="K3229">
        <f>INDEX(GWP!$C$2:$C$13,MATCH(EPS!I3229,GWP!$B$2:$B$13,0))</f>
        <v>1</v>
      </c>
      <c r="L3229" s="5">
        <f t="shared" si="101"/>
        <v>0</v>
      </c>
    </row>
    <row r="3230" spans="1:12" hidden="1" x14ac:dyDescent="0.35">
      <c r="A3230" t="s">
        <v>4860</v>
      </c>
      <c r="B3230" t="s">
        <v>5</v>
      </c>
      <c r="C3230" t="s">
        <v>1736</v>
      </c>
      <c r="D3230" t="s">
        <v>6916</v>
      </c>
      <c r="E3230" t="s">
        <v>1702</v>
      </c>
      <c r="H3230" t="str">
        <f>INDEX('Vensim Variables'!$B:$B,MATCH(EPS!$B3230,'Vensim Variables'!$A:$A,0))</f>
        <v>g pollutant</v>
      </c>
      <c r="I3230" t="str">
        <f t="shared" si="100"/>
        <v>CO2</v>
      </c>
      <c r="J3230">
        <f>INDEX(NoSettings!$C:$C,MATCH(EPS!$A3230,NoSettings!$A:$A,0))</f>
        <v>2245380000000</v>
      </c>
      <c r="K3230">
        <f>INDEX(GWP!$C$2:$C$13,MATCH(EPS!I3230,GWP!$B$2:$B$13,0))</f>
        <v>1</v>
      </c>
      <c r="L3230" s="5">
        <f t="shared" si="101"/>
        <v>2.2453799999999999</v>
      </c>
    </row>
    <row r="3231" spans="1:12" hidden="1" x14ac:dyDescent="0.35">
      <c r="A3231" t="s">
        <v>4861</v>
      </c>
      <c r="B3231" t="s">
        <v>5</v>
      </c>
      <c r="C3231" t="s">
        <v>1736</v>
      </c>
      <c r="D3231" t="s">
        <v>6916</v>
      </c>
      <c r="E3231" t="s">
        <v>1705</v>
      </c>
      <c r="H3231" t="str">
        <f>INDEX('Vensim Variables'!$B:$B,MATCH(EPS!$B3231,'Vensim Variables'!$A:$A,0))</f>
        <v>g pollutant</v>
      </c>
      <c r="I3231" t="str">
        <f t="shared" si="100"/>
        <v>VOC</v>
      </c>
      <c r="J3231">
        <f>INDEX(NoSettings!$C:$C,MATCH(EPS!$A3231,NoSettings!$A:$A,0))</f>
        <v>63884500</v>
      </c>
      <c r="K3231">
        <f>INDEX(GWP!$C$2:$C$13,MATCH(EPS!I3231,GWP!$B$2:$B$13,0))</f>
        <v>0</v>
      </c>
      <c r="L3231" s="5">
        <f t="shared" si="101"/>
        <v>0</v>
      </c>
    </row>
    <row r="3232" spans="1:12" hidden="1" x14ac:dyDescent="0.35">
      <c r="A3232" t="s">
        <v>4862</v>
      </c>
      <c r="B3232" t="s">
        <v>5</v>
      </c>
      <c r="C3232" t="s">
        <v>1736</v>
      </c>
      <c r="D3232" t="s">
        <v>6916</v>
      </c>
      <c r="E3232" t="s">
        <v>1706</v>
      </c>
      <c r="H3232" t="str">
        <f>INDEX('Vensim Variables'!$B:$B,MATCH(EPS!$B3232,'Vensim Variables'!$A:$A,0))</f>
        <v>g pollutant</v>
      </c>
      <c r="I3232" t="str">
        <f t="shared" si="100"/>
        <v>CO</v>
      </c>
      <c r="J3232">
        <f>INDEX(NoSettings!$C:$C,MATCH(EPS!$A3232,NoSettings!$A:$A,0))</f>
        <v>295036000</v>
      </c>
      <c r="K3232">
        <f>INDEX(GWP!$C$2:$C$13,MATCH(EPS!I3232,GWP!$B$2:$B$13,0))</f>
        <v>0</v>
      </c>
      <c r="L3232" s="5">
        <f t="shared" si="101"/>
        <v>0</v>
      </c>
    </row>
    <row r="3233" spans="1:12" hidden="1" x14ac:dyDescent="0.35">
      <c r="A3233" t="s">
        <v>4863</v>
      </c>
      <c r="B3233" t="s">
        <v>5</v>
      </c>
      <c r="C3233" t="s">
        <v>1736</v>
      </c>
      <c r="D3233" t="s">
        <v>6916</v>
      </c>
      <c r="E3233" t="s">
        <v>1707</v>
      </c>
      <c r="H3233" t="str">
        <f>INDEX('Vensim Variables'!$B:$B,MATCH(EPS!$B3233,'Vensim Variables'!$A:$A,0))</f>
        <v>g pollutant</v>
      </c>
      <c r="I3233" t="str">
        <f t="shared" si="100"/>
        <v>NOx</v>
      </c>
      <c r="J3233">
        <f>INDEX(NoSettings!$C:$C,MATCH(EPS!$A3233,NoSettings!$A:$A,0))</f>
        <v>1009760000</v>
      </c>
      <c r="K3233">
        <f>INDEX(GWP!$C$2:$C$13,MATCH(EPS!I3233,GWP!$B$2:$B$13,0))</f>
        <v>0</v>
      </c>
      <c r="L3233" s="5">
        <f t="shared" si="101"/>
        <v>0</v>
      </c>
    </row>
    <row r="3234" spans="1:12" hidden="1" x14ac:dyDescent="0.35">
      <c r="A3234" t="s">
        <v>4864</v>
      </c>
      <c r="B3234" t="s">
        <v>5</v>
      </c>
      <c r="C3234" t="s">
        <v>1736</v>
      </c>
      <c r="D3234" t="s">
        <v>6916</v>
      </c>
      <c r="E3234" t="s">
        <v>1708</v>
      </c>
      <c r="H3234" t="str">
        <f>INDEX('Vensim Variables'!$B:$B,MATCH(EPS!$B3234,'Vensim Variables'!$A:$A,0))</f>
        <v>g pollutant</v>
      </c>
      <c r="I3234" t="str">
        <f t="shared" si="100"/>
        <v>PM10</v>
      </c>
      <c r="J3234">
        <f>INDEX(NoSettings!$C:$C,MATCH(EPS!$A3234,NoSettings!$A:$A,0))</f>
        <v>79713500</v>
      </c>
      <c r="K3234">
        <f>INDEX(GWP!$C$2:$C$13,MATCH(EPS!I3234,GWP!$B$2:$B$13,0))</f>
        <v>0</v>
      </c>
      <c r="L3234" s="5">
        <f t="shared" si="101"/>
        <v>0</v>
      </c>
    </row>
    <row r="3235" spans="1:12" hidden="1" x14ac:dyDescent="0.35">
      <c r="A3235" t="s">
        <v>4865</v>
      </c>
      <c r="B3235" t="s">
        <v>5</v>
      </c>
      <c r="C3235" t="s">
        <v>1736</v>
      </c>
      <c r="D3235" t="s">
        <v>6916</v>
      </c>
      <c r="E3235" t="s">
        <v>1709</v>
      </c>
      <c r="H3235" t="str">
        <f>INDEX('Vensim Variables'!$B:$B,MATCH(EPS!$B3235,'Vensim Variables'!$A:$A,0))</f>
        <v>g pollutant</v>
      </c>
      <c r="I3235" t="str">
        <f t="shared" si="100"/>
        <v>PM25</v>
      </c>
      <c r="J3235">
        <f>INDEX(NoSettings!$C:$C,MATCH(EPS!$A3235,NoSettings!$A:$A,0))</f>
        <v>70886400</v>
      </c>
      <c r="K3235">
        <f>INDEX(GWP!$C$2:$C$13,MATCH(EPS!I3235,GWP!$B$2:$B$13,0))</f>
        <v>0</v>
      </c>
      <c r="L3235" s="5">
        <f t="shared" si="101"/>
        <v>0</v>
      </c>
    </row>
    <row r="3236" spans="1:12" hidden="1" x14ac:dyDescent="0.35">
      <c r="A3236" t="s">
        <v>4866</v>
      </c>
      <c r="B3236" t="s">
        <v>5</v>
      </c>
      <c r="C3236" t="s">
        <v>1736</v>
      </c>
      <c r="D3236" t="s">
        <v>6916</v>
      </c>
      <c r="E3236" t="s">
        <v>1710</v>
      </c>
      <c r="H3236" t="str">
        <f>INDEX('Vensim Variables'!$B:$B,MATCH(EPS!$B3236,'Vensim Variables'!$A:$A,0))</f>
        <v>g pollutant</v>
      </c>
      <c r="I3236" t="str">
        <f t="shared" si="100"/>
        <v>SOx</v>
      </c>
      <c r="J3236">
        <f>INDEX(NoSettings!$C:$C,MATCH(EPS!$A3236,NoSettings!$A:$A,0))</f>
        <v>214664000</v>
      </c>
      <c r="K3236">
        <f>INDEX(GWP!$C$2:$C$13,MATCH(EPS!I3236,GWP!$B$2:$B$13,0))</f>
        <v>0</v>
      </c>
      <c r="L3236" s="5">
        <f t="shared" si="101"/>
        <v>0</v>
      </c>
    </row>
    <row r="3237" spans="1:12" hidden="1" x14ac:dyDescent="0.35">
      <c r="A3237" t="s">
        <v>4867</v>
      </c>
      <c r="B3237" t="s">
        <v>5</v>
      </c>
      <c r="C3237" t="s">
        <v>1736</v>
      </c>
      <c r="D3237" t="s">
        <v>6916</v>
      </c>
      <c r="E3237" t="s">
        <v>1711</v>
      </c>
      <c r="H3237" t="str">
        <f>INDEX('Vensim Variables'!$B:$B,MATCH(EPS!$B3237,'Vensim Variables'!$A:$A,0))</f>
        <v>g pollutant</v>
      </c>
      <c r="I3237" t="str">
        <f t="shared" si="100"/>
        <v>BC</v>
      </c>
      <c r="J3237">
        <f>INDEX(NoSettings!$C:$C,MATCH(EPS!$A3237,NoSettings!$A:$A,0))</f>
        <v>16577100</v>
      </c>
      <c r="K3237">
        <f>INDEX(GWP!$C$2:$C$13,MATCH(EPS!I3237,GWP!$B$2:$B$13,0))</f>
        <v>0</v>
      </c>
      <c r="L3237" s="5">
        <f t="shared" si="101"/>
        <v>0</v>
      </c>
    </row>
    <row r="3238" spans="1:12" hidden="1" x14ac:dyDescent="0.35">
      <c r="A3238" t="s">
        <v>4868</v>
      </c>
      <c r="B3238" t="s">
        <v>5</v>
      </c>
      <c r="C3238" t="s">
        <v>1736</v>
      </c>
      <c r="D3238" t="s">
        <v>6916</v>
      </c>
      <c r="E3238" t="s">
        <v>1712</v>
      </c>
      <c r="H3238" t="str">
        <f>INDEX('Vensim Variables'!$B:$B,MATCH(EPS!$B3238,'Vensim Variables'!$A:$A,0))</f>
        <v>g pollutant</v>
      </c>
      <c r="I3238" t="str">
        <f t="shared" si="100"/>
        <v>OC</v>
      </c>
      <c r="J3238">
        <f>INDEX(NoSettings!$C:$C,MATCH(EPS!$A3238,NoSettings!$A:$A,0))</f>
        <v>14153300</v>
      </c>
      <c r="K3238">
        <f>INDEX(GWP!$C$2:$C$13,MATCH(EPS!I3238,GWP!$B$2:$B$13,0))</f>
        <v>0</v>
      </c>
      <c r="L3238" s="5">
        <f t="shared" si="101"/>
        <v>0</v>
      </c>
    </row>
    <row r="3239" spans="1:12" hidden="1" x14ac:dyDescent="0.35">
      <c r="A3239" t="s">
        <v>4869</v>
      </c>
      <c r="B3239" t="s">
        <v>5</v>
      </c>
      <c r="C3239" t="s">
        <v>1736</v>
      </c>
      <c r="D3239" t="s">
        <v>6916</v>
      </c>
      <c r="E3239" t="s">
        <v>1713</v>
      </c>
      <c r="H3239" t="str">
        <f>INDEX('Vensim Variables'!$B:$B,MATCH(EPS!$B3239,'Vensim Variables'!$A:$A,0))</f>
        <v>g pollutant</v>
      </c>
      <c r="I3239" t="str">
        <f t="shared" si="100"/>
        <v>CH4</v>
      </c>
      <c r="J3239">
        <f>INDEX(NoSettings!$C:$C,MATCH(EPS!$A3239,NoSettings!$A:$A,0))</f>
        <v>89767500</v>
      </c>
      <c r="K3239">
        <f>INDEX(GWP!$C$2:$C$13,MATCH(EPS!I3239,GWP!$B$2:$B$13,0))</f>
        <v>25</v>
      </c>
      <c r="L3239" s="5">
        <f t="shared" si="101"/>
        <v>2.2441875000000001E-3</v>
      </c>
    </row>
    <row r="3240" spans="1:12" hidden="1" x14ac:dyDescent="0.35">
      <c r="A3240" t="s">
        <v>4870</v>
      </c>
      <c r="B3240" t="s">
        <v>5</v>
      </c>
      <c r="C3240" t="s">
        <v>1736</v>
      </c>
      <c r="D3240" t="s">
        <v>6916</v>
      </c>
      <c r="E3240" t="s">
        <v>1714</v>
      </c>
      <c r="H3240" t="str">
        <f>INDEX('Vensim Variables'!$B:$B,MATCH(EPS!$B3240,'Vensim Variables'!$A:$A,0))</f>
        <v>g pollutant</v>
      </c>
      <c r="I3240" t="str">
        <f t="shared" si="100"/>
        <v>N2O</v>
      </c>
      <c r="J3240">
        <f>INDEX(NoSettings!$C:$C,MATCH(EPS!$A3240,NoSettings!$A:$A,0))</f>
        <v>17953500</v>
      </c>
      <c r="K3240">
        <f>INDEX(GWP!$C$2:$C$13,MATCH(EPS!I3240,GWP!$B$2:$B$13,0))</f>
        <v>298</v>
      </c>
      <c r="L3240" s="5">
        <f t="shared" si="101"/>
        <v>5.3501429999999999E-3</v>
      </c>
    </row>
    <row r="3241" spans="1:12" hidden="1" x14ac:dyDescent="0.35">
      <c r="A3241" t="s">
        <v>4871</v>
      </c>
      <c r="B3241" t="s">
        <v>5</v>
      </c>
      <c r="C3241" t="s">
        <v>1736</v>
      </c>
      <c r="D3241" t="s">
        <v>6916</v>
      </c>
      <c r="E3241" t="s">
        <v>1715</v>
      </c>
      <c r="H3241" t="str">
        <f>INDEX('Vensim Variables'!$B:$B,MATCH(EPS!$B3241,'Vensim Variables'!$A:$A,0))</f>
        <v>g pollutant</v>
      </c>
      <c r="I3241" t="str">
        <f t="shared" si="100"/>
        <v>F gases</v>
      </c>
      <c r="J3241">
        <f>INDEX(NoSettings!$C:$C,MATCH(EPS!$A3241,NoSettings!$A:$A,0))</f>
        <v>0</v>
      </c>
      <c r="K3241">
        <f>INDEX(GWP!$C$2:$C$13,MATCH(EPS!I3241,GWP!$B$2:$B$13,0))</f>
        <v>1</v>
      </c>
      <c r="L3241" s="5">
        <f t="shared" si="101"/>
        <v>0</v>
      </c>
    </row>
    <row r="3242" spans="1:12" hidden="1" x14ac:dyDescent="0.35">
      <c r="A3242" t="s">
        <v>4872</v>
      </c>
      <c r="B3242" t="s">
        <v>5</v>
      </c>
      <c r="C3242" t="s">
        <v>1736</v>
      </c>
      <c r="D3242" t="s">
        <v>6917</v>
      </c>
      <c r="E3242" t="s">
        <v>1702</v>
      </c>
      <c r="H3242" t="str">
        <f>INDEX('Vensim Variables'!$B:$B,MATCH(EPS!$B3242,'Vensim Variables'!$A:$A,0))</f>
        <v>g pollutant</v>
      </c>
      <c r="I3242" t="str">
        <f t="shared" si="100"/>
        <v>CO2</v>
      </c>
      <c r="J3242">
        <f>INDEX(NoSettings!$C:$C,MATCH(EPS!$A3242,NoSettings!$A:$A,0))</f>
        <v>877255000000</v>
      </c>
      <c r="K3242">
        <f>INDEX(GWP!$C$2:$C$13,MATCH(EPS!I3242,GWP!$B$2:$B$13,0))</f>
        <v>1</v>
      </c>
      <c r="L3242" s="5">
        <f t="shared" si="101"/>
        <v>0.87725500000000001</v>
      </c>
    </row>
    <row r="3243" spans="1:12" hidden="1" x14ac:dyDescent="0.35">
      <c r="A3243" t="s">
        <v>4873</v>
      </c>
      <c r="B3243" t="s">
        <v>5</v>
      </c>
      <c r="C3243" t="s">
        <v>1736</v>
      </c>
      <c r="D3243" t="s">
        <v>6917</v>
      </c>
      <c r="E3243" t="s">
        <v>1705</v>
      </c>
      <c r="H3243" t="str">
        <f>INDEX('Vensim Variables'!$B:$B,MATCH(EPS!$B3243,'Vensim Variables'!$A:$A,0))</f>
        <v>g pollutant</v>
      </c>
      <c r="I3243" t="str">
        <f t="shared" si="100"/>
        <v>VOC</v>
      </c>
      <c r="J3243">
        <f>INDEX(NoSettings!$C:$C,MATCH(EPS!$A3243,NoSettings!$A:$A,0))</f>
        <v>24959200</v>
      </c>
      <c r="K3243">
        <f>INDEX(GWP!$C$2:$C$13,MATCH(EPS!I3243,GWP!$B$2:$B$13,0))</f>
        <v>0</v>
      </c>
      <c r="L3243" s="5">
        <f t="shared" si="101"/>
        <v>0</v>
      </c>
    </row>
    <row r="3244" spans="1:12" hidden="1" x14ac:dyDescent="0.35">
      <c r="A3244" t="s">
        <v>4874</v>
      </c>
      <c r="B3244" t="s">
        <v>5</v>
      </c>
      <c r="C3244" t="s">
        <v>1736</v>
      </c>
      <c r="D3244" t="s">
        <v>6917</v>
      </c>
      <c r="E3244" t="s">
        <v>1706</v>
      </c>
      <c r="H3244" t="str">
        <f>INDEX('Vensim Variables'!$B:$B,MATCH(EPS!$B3244,'Vensim Variables'!$A:$A,0))</f>
        <v>g pollutant</v>
      </c>
      <c r="I3244" t="str">
        <f t="shared" si="100"/>
        <v>CO</v>
      </c>
      <c r="J3244">
        <f>INDEX(NoSettings!$C:$C,MATCH(EPS!$A3244,NoSettings!$A:$A,0))</f>
        <v>115268000</v>
      </c>
      <c r="K3244">
        <f>INDEX(GWP!$C$2:$C$13,MATCH(EPS!I3244,GWP!$B$2:$B$13,0))</f>
        <v>0</v>
      </c>
      <c r="L3244" s="5">
        <f t="shared" si="101"/>
        <v>0</v>
      </c>
    </row>
    <row r="3245" spans="1:12" hidden="1" x14ac:dyDescent="0.35">
      <c r="A3245" t="s">
        <v>4875</v>
      </c>
      <c r="B3245" t="s">
        <v>5</v>
      </c>
      <c r="C3245" t="s">
        <v>1736</v>
      </c>
      <c r="D3245" t="s">
        <v>6917</v>
      </c>
      <c r="E3245" t="s">
        <v>1707</v>
      </c>
      <c r="H3245" t="str">
        <f>INDEX('Vensim Variables'!$B:$B,MATCH(EPS!$B3245,'Vensim Variables'!$A:$A,0))</f>
        <v>g pollutant</v>
      </c>
      <c r="I3245" t="str">
        <f t="shared" si="100"/>
        <v>NOx</v>
      </c>
      <c r="J3245">
        <f>INDEX(NoSettings!$C:$C,MATCH(EPS!$A3245,NoSettings!$A:$A,0))</f>
        <v>394508000</v>
      </c>
      <c r="K3245">
        <f>INDEX(GWP!$C$2:$C$13,MATCH(EPS!I3245,GWP!$B$2:$B$13,0))</f>
        <v>0</v>
      </c>
      <c r="L3245" s="5">
        <f t="shared" si="101"/>
        <v>0</v>
      </c>
    </row>
    <row r="3246" spans="1:12" hidden="1" x14ac:dyDescent="0.35">
      <c r="A3246" t="s">
        <v>4876</v>
      </c>
      <c r="B3246" t="s">
        <v>5</v>
      </c>
      <c r="C3246" t="s">
        <v>1736</v>
      </c>
      <c r="D3246" t="s">
        <v>6917</v>
      </c>
      <c r="E3246" t="s">
        <v>1708</v>
      </c>
      <c r="H3246" t="str">
        <f>INDEX('Vensim Variables'!$B:$B,MATCH(EPS!$B3246,'Vensim Variables'!$A:$A,0))</f>
        <v>g pollutant</v>
      </c>
      <c r="I3246" t="str">
        <f t="shared" si="100"/>
        <v>PM10</v>
      </c>
      <c r="J3246">
        <f>INDEX(NoSettings!$C:$C,MATCH(EPS!$A3246,NoSettings!$A:$A,0))</f>
        <v>31143500</v>
      </c>
      <c r="K3246">
        <f>INDEX(GWP!$C$2:$C$13,MATCH(EPS!I3246,GWP!$B$2:$B$13,0))</f>
        <v>0</v>
      </c>
      <c r="L3246" s="5">
        <f t="shared" si="101"/>
        <v>0</v>
      </c>
    </row>
    <row r="3247" spans="1:12" hidden="1" x14ac:dyDescent="0.35">
      <c r="A3247" t="s">
        <v>4877</v>
      </c>
      <c r="B3247" t="s">
        <v>5</v>
      </c>
      <c r="C3247" t="s">
        <v>1736</v>
      </c>
      <c r="D3247" t="s">
        <v>6917</v>
      </c>
      <c r="E3247" t="s">
        <v>1709</v>
      </c>
      <c r="H3247" t="str">
        <f>INDEX('Vensim Variables'!$B:$B,MATCH(EPS!$B3247,'Vensim Variables'!$A:$A,0))</f>
        <v>g pollutant</v>
      </c>
      <c r="I3247" t="str">
        <f t="shared" si="100"/>
        <v>PM25</v>
      </c>
      <c r="J3247">
        <f>INDEX(NoSettings!$C:$C,MATCH(EPS!$A3247,NoSettings!$A:$A,0))</f>
        <v>27694800</v>
      </c>
      <c r="K3247">
        <f>INDEX(GWP!$C$2:$C$13,MATCH(EPS!I3247,GWP!$B$2:$B$13,0))</f>
        <v>0</v>
      </c>
      <c r="L3247" s="5">
        <f t="shared" si="101"/>
        <v>0</v>
      </c>
    </row>
    <row r="3248" spans="1:12" hidden="1" x14ac:dyDescent="0.35">
      <c r="A3248" t="s">
        <v>4878</v>
      </c>
      <c r="B3248" t="s">
        <v>5</v>
      </c>
      <c r="C3248" t="s">
        <v>1736</v>
      </c>
      <c r="D3248" t="s">
        <v>6917</v>
      </c>
      <c r="E3248" t="s">
        <v>1710</v>
      </c>
      <c r="H3248" t="str">
        <f>INDEX('Vensim Variables'!$B:$B,MATCH(EPS!$B3248,'Vensim Variables'!$A:$A,0))</f>
        <v>g pollutant</v>
      </c>
      <c r="I3248" t="str">
        <f t="shared" si="100"/>
        <v>SOx</v>
      </c>
      <c r="J3248">
        <f>INDEX(NoSettings!$C:$C,MATCH(EPS!$A3248,NoSettings!$A:$A,0))</f>
        <v>83867600</v>
      </c>
      <c r="K3248">
        <f>INDEX(GWP!$C$2:$C$13,MATCH(EPS!I3248,GWP!$B$2:$B$13,0))</f>
        <v>0</v>
      </c>
      <c r="L3248" s="5">
        <f t="shared" si="101"/>
        <v>0</v>
      </c>
    </row>
    <row r="3249" spans="1:12" hidden="1" x14ac:dyDescent="0.35">
      <c r="A3249" t="s">
        <v>4879</v>
      </c>
      <c r="B3249" t="s">
        <v>5</v>
      </c>
      <c r="C3249" t="s">
        <v>1736</v>
      </c>
      <c r="D3249" t="s">
        <v>6917</v>
      </c>
      <c r="E3249" t="s">
        <v>1711</v>
      </c>
      <c r="H3249" t="str">
        <f>INDEX('Vensim Variables'!$B:$B,MATCH(EPS!$B3249,'Vensim Variables'!$A:$A,0))</f>
        <v>g pollutant</v>
      </c>
      <c r="I3249" t="str">
        <f t="shared" si="100"/>
        <v>BC</v>
      </c>
      <c r="J3249">
        <f>INDEX(NoSettings!$C:$C,MATCH(EPS!$A3249,NoSettings!$A:$A,0))</f>
        <v>6476540</v>
      </c>
      <c r="K3249">
        <f>INDEX(GWP!$C$2:$C$13,MATCH(EPS!I3249,GWP!$B$2:$B$13,0))</f>
        <v>0</v>
      </c>
      <c r="L3249" s="5">
        <f t="shared" si="101"/>
        <v>0</v>
      </c>
    </row>
    <row r="3250" spans="1:12" hidden="1" x14ac:dyDescent="0.35">
      <c r="A3250" t="s">
        <v>4880</v>
      </c>
      <c r="B3250" t="s">
        <v>5</v>
      </c>
      <c r="C3250" t="s">
        <v>1736</v>
      </c>
      <c r="D3250" t="s">
        <v>6917</v>
      </c>
      <c r="E3250" t="s">
        <v>1712</v>
      </c>
      <c r="H3250" t="str">
        <f>INDEX('Vensim Variables'!$B:$B,MATCH(EPS!$B3250,'Vensim Variables'!$A:$A,0))</f>
        <v>g pollutant</v>
      </c>
      <c r="I3250" t="str">
        <f t="shared" si="100"/>
        <v>OC</v>
      </c>
      <c r="J3250">
        <f>INDEX(NoSettings!$C:$C,MATCH(EPS!$A3250,NoSettings!$A:$A,0))</f>
        <v>5529610</v>
      </c>
      <c r="K3250">
        <f>INDEX(GWP!$C$2:$C$13,MATCH(EPS!I3250,GWP!$B$2:$B$13,0))</f>
        <v>0</v>
      </c>
      <c r="L3250" s="5">
        <f t="shared" si="101"/>
        <v>0</v>
      </c>
    </row>
    <row r="3251" spans="1:12" hidden="1" x14ac:dyDescent="0.35">
      <c r="A3251" t="s">
        <v>4881</v>
      </c>
      <c r="B3251" t="s">
        <v>5</v>
      </c>
      <c r="C3251" t="s">
        <v>1736</v>
      </c>
      <c r="D3251" t="s">
        <v>6917</v>
      </c>
      <c r="E3251" t="s">
        <v>1713</v>
      </c>
      <c r="H3251" t="str">
        <f>INDEX('Vensim Variables'!$B:$B,MATCH(EPS!$B3251,'Vensim Variables'!$A:$A,0))</f>
        <v>g pollutant</v>
      </c>
      <c r="I3251" t="str">
        <f t="shared" si="100"/>
        <v>CH4</v>
      </c>
      <c r="J3251">
        <f>INDEX(NoSettings!$C:$C,MATCH(EPS!$A3251,NoSettings!$A:$A,0))</f>
        <v>35071500</v>
      </c>
      <c r="K3251">
        <f>INDEX(GWP!$C$2:$C$13,MATCH(EPS!I3251,GWP!$B$2:$B$13,0))</f>
        <v>25</v>
      </c>
      <c r="L3251" s="5">
        <f t="shared" si="101"/>
        <v>8.7678750000000003E-4</v>
      </c>
    </row>
    <row r="3252" spans="1:12" hidden="1" x14ac:dyDescent="0.35">
      <c r="A3252" t="s">
        <v>4882</v>
      </c>
      <c r="B3252" t="s">
        <v>5</v>
      </c>
      <c r="C3252" t="s">
        <v>1736</v>
      </c>
      <c r="D3252" t="s">
        <v>6917</v>
      </c>
      <c r="E3252" t="s">
        <v>1714</v>
      </c>
      <c r="H3252" t="str">
        <f>INDEX('Vensim Variables'!$B:$B,MATCH(EPS!$B3252,'Vensim Variables'!$A:$A,0))</f>
        <v>g pollutant</v>
      </c>
      <c r="I3252" t="str">
        <f t="shared" si="100"/>
        <v>N2O</v>
      </c>
      <c r="J3252">
        <f>INDEX(NoSettings!$C:$C,MATCH(EPS!$A3252,NoSettings!$A:$A,0))</f>
        <v>7014300</v>
      </c>
      <c r="K3252">
        <f>INDEX(GWP!$C$2:$C$13,MATCH(EPS!I3252,GWP!$B$2:$B$13,0))</f>
        <v>298</v>
      </c>
      <c r="L3252" s="5">
        <f t="shared" si="101"/>
        <v>2.0902614000000001E-3</v>
      </c>
    </row>
    <row r="3253" spans="1:12" hidden="1" x14ac:dyDescent="0.35">
      <c r="A3253" t="s">
        <v>4883</v>
      </c>
      <c r="B3253" t="s">
        <v>5</v>
      </c>
      <c r="C3253" t="s">
        <v>1736</v>
      </c>
      <c r="D3253" t="s">
        <v>6917</v>
      </c>
      <c r="E3253" t="s">
        <v>1715</v>
      </c>
      <c r="H3253" t="str">
        <f>INDEX('Vensim Variables'!$B:$B,MATCH(EPS!$B3253,'Vensim Variables'!$A:$A,0))</f>
        <v>g pollutant</v>
      </c>
      <c r="I3253" t="str">
        <f t="shared" si="100"/>
        <v>F gases</v>
      </c>
      <c r="J3253">
        <f>INDEX(NoSettings!$C:$C,MATCH(EPS!$A3253,NoSettings!$A:$A,0))</f>
        <v>0</v>
      </c>
      <c r="K3253">
        <f>INDEX(GWP!$C$2:$C$13,MATCH(EPS!I3253,GWP!$B$2:$B$13,0))</f>
        <v>1</v>
      </c>
      <c r="L3253" s="5">
        <f t="shared" si="101"/>
        <v>0</v>
      </c>
    </row>
    <row r="3254" spans="1:12" hidden="1" x14ac:dyDescent="0.35">
      <c r="A3254" t="s">
        <v>4884</v>
      </c>
      <c r="B3254" t="s">
        <v>5</v>
      </c>
      <c r="C3254" t="s">
        <v>1736</v>
      </c>
      <c r="D3254" t="s">
        <v>6918</v>
      </c>
      <c r="E3254" t="s">
        <v>1702</v>
      </c>
      <c r="H3254" t="str">
        <f>INDEX('Vensim Variables'!$B:$B,MATCH(EPS!$B3254,'Vensim Variables'!$A:$A,0))</f>
        <v>g pollutant</v>
      </c>
      <c r="I3254" t="str">
        <f t="shared" si="100"/>
        <v>CO2</v>
      </c>
      <c r="J3254">
        <f>INDEX(NoSettings!$C:$C,MATCH(EPS!$A3254,NoSettings!$A:$A,0))</f>
        <v>597764000000</v>
      </c>
      <c r="K3254">
        <f>INDEX(GWP!$C$2:$C$13,MATCH(EPS!I3254,GWP!$B$2:$B$13,0))</f>
        <v>1</v>
      </c>
      <c r="L3254" s="5">
        <f t="shared" si="101"/>
        <v>0.59776399999999996</v>
      </c>
    </row>
    <row r="3255" spans="1:12" hidden="1" x14ac:dyDescent="0.35">
      <c r="A3255" t="s">
        <v>4885</v>
      </c>
      <c r="B3255" t="s">
        <v>5</v>
      </c>
      <c r="C3255" t="s">
        <v>1736</v>
      </c>
      <c r="D3255" t="s">
        <v>6918</v>
      </c>
      <c r="E3255" t="s">
        <v>1705</v>
      </c>
      <c r="H3255" t="str">
        <f>INDEX('Vensim Variables'!$B:$B,MATCH(EPS!$B3255,'Vensim Variables'!$A:$A,0))</f>
        <v>g pollutant</v>
      </c>
      <c r="I3255" t="str">
        <f t="shared" si="100"/>
        <v>VOC</v>
      </c>
      <c r="J3255">
        <f>INDEX(NoSettings!$C:$C,MATCH(EPS!$A3255,NoSettings!$A:$A,0))</f>
        <v>17007300</v>
      </c>
      <c r="K3255">
        <f>INDEX(GWP!$C$2:$C$13,MATCH(EPS!I3255,GWP!$B$2:$B$13,0))</f>
        <v>0</v>
      </c>
      <c r="L3255" s="5">
        <f t="shared" si="101"/>
        <v>0</v>
      </c>
    </row>
    <row r="3256" spans="1:12" hidden="1" x14ac:dyDescent="0.35">
      <c r="A3256" t="s">
        <v>4886</v>
      </c>
      <c r="B3256" t="s">
        <v>5</v>
      </c>
      <c r="C3256" t="s">
        <v>1736</v>
      </c>
      <c r="D3256" t="s">
        <v>6918</v>
      </c>
      <c r="E3256" t="s">
        <v>1706</v>
      </c>
      <c r="H3256" t="str">
        <f>INDEX('Vensim Variables'!$B:$B,MATCH(EPS!$B3256,'Vensim Variables'!$A:$A,0))</f>
        <v>g pollutant</v>
      </c>
      <c r="I3256" t="str">
        <f t="shared" si="100"/>
        <v>CO</v>
      </c>
      <c r="J3256">
        <f>INDEX(NoSettings!$C:$C,MATCH(EPS!$A3256,NoSettings!$A:$A,0))</f>
        <v>78544200</v>
      </c>
      <c r="K3256">
        <f>INDEX(GWP!$C$2:$C$13,MATCH(EPS!I3256,GWP!$B$2:$B$13,0))</f>
        <v>0</v>
      </c>
      <c r="L3256" s="5">
        <f t="shared" si="101"/>
        <v>0</v>
      </c>
    </row>
    <row r="3257" spans="1:12" hidden="1" x14ac:dyDescent="0.35">
      <c r="A3257" t="s">
        <v>4887</v>
      </c>
      <c r="B3257" t="s">
        <v>5</v>
      </c>
      <c r="C3257" t="s">
        <v>1736</v>
      </c>
      <c r="D3257" t="s">
        <v>6918</v>
      </c>
      <c r="E3257" t="s">
        <v>1707</v>
      </c>
      <c r="H3257" t="str">
        <f>INDEX('Vensim Variables'!$B:$B,MATCH(EPS!$B3257,'Vensim Variables'!$A:$A,0))</f>
        <v>g pollutant</v>
      </c>
      <c r="I3257" t="str">
        <f t="shared" si="100"/>
        <v>NOx</v>
      </c>
      <c r="J3257">
        <f>INDEX(NoSettings!$C:$C,MATCH(EPS!$A3257,NoSettings!$A:$A,0))</f>
        <v>268819000</v>
      </c>
      <c r="K3257">
        <f>INDEX(GWP!$C$2:$C$13,MATCH(EPS!I3257,GWP!$B$2:$B$13,0))</f>
        <v>0</v>
      </c>
      <c r="L3257" s="5">
        <f t="shared" si="101"/>
        <v>0</v>
      </c>
    </row>
    <row r="3258" spans="1:12" hidden="1" x14ac:dyDescent="0.35">
      <c r="A3258" t="s">
        <v>4888</v>
      </c>
      <c r="B3258" t="s">
        <v>5</v>
      </c>
      <c r="C3258" t="s">
        <v>1736</v>
      </c>
      <c r="D3258" t="s">
        <v>6918</v>
      </c>
      <c r="E3258" t="s">
        <v>1708</v>
      </c>
      <c r="H3258" t="str">
        <f>INDEX('Vensim Variables'!$B:$B,MATCH(EPS!$B3258,'Vensim Variables'!$A:$A,0))</f>
        <v>g pollutant</v>
      </c>
      <c r="I3258" t="str">
        <f t="shared" si="100"/>
        <v>PM10</v>
      </c>
      <c r="J3258">
        <f>INDEX(NoSettings!$C:$C,MATCH(EPS!$A3258,NoSettings!$A:$A,0))</f>
        <v>21221300</v>
      </c>
      <c r="K3258">
        <f>INDEX(GWP!$C$2:$C$13,MATCH(EPS!I3258,GWP!$B$2:$B$13,0))</f>
        <v>0</v>
      </c>
      <c r="L3258" s="5">
        <f t="shared" si="101"/>
        <v>0</v>
      </c>
    </row>
    <row r="3259" spans="1:12" hidden="1" x14ac:dyDescent="0.35">
      <c r="A3259" t="s">
        <v>4889</v>
      </c>
      <c r="B3259" t="s">
        <v>5</v>
      </c>
      <c r="C3259" t="s">
        <v>1736</v>
      </c>
      <c r="D3259" t="s">
        <v>6918</v>
      </c>
      <c r="E3259" t="s">
        <v>1709</v>
      </c>
      <c r="H3259" t="str">
        <f>INDEX('Vensim Variables'!$B:$B,MATCH(EPS!$B3259,'Vensim Variables'!$A:$A,0))</f>
        <v>g pollutant</v>
      </c>
      <c r="I3259" t="str">
        <f t="shared" si="100"/>
        <v>PM25</v>
      </c>
      <c r="J3259">
        <f>INDEX(NoSettings!$C:$C,MATCH(EPS!$A3259,NoSettings!$A:$A,0))</f>
        <v>18871300</v>
      </c>
      <c r="K3259">
        <f>INDEX(GWP!$C$2:$C$13,MATCH(EPS!I3259,GWP!$B$2:$B$13,0))</f>
        <v>0</v>
      </c>
      <c r="L3259" s="5">
        <f t="shared" si="101"/>
        <v>0</v>
      </c>
    </row>
    <row r="3260" spans="1:12" hidden="1" x14ac:dyDescent="0.35">
      <c r="A3260" t="s">
        <v>4890</v>
      </c>
      <c r="B3260" t="s">
        <v>5</v>
      </c>
      <c r="C3260" t="s">
        <v>1736</v>
      </c>
      <c r="D3260" t="s">
        <v>6918</v>
      </c>
      <c r="E3260" t="s">
        <v>1710</v>
      </c>
      <c r="H3260" t="str">
        <f>INDEX('Vensim Variables'!$B:$B,MATCH(EPS!$B3260,'Vensim Variables'!$A:$A,0))</f>
        <v>g pollutant</v>
      </c>
      <c r="I3260" t="str">
        <f t="shared" si="100"/>
        <v>SOx</v>
      </c>
      <c r="J3260">
        <f>INDEX(NoSettings!$C:$C,MATCH(EPS!$A3260,NoSettings!$A:$A,0))</f>
        <v>57147700</v>
      </c>
      <c r="K3260">
        <f>INDEX(GWP!$C$2:$C$13,MATCH(EPS!I3260,GWP!$B$2:$B$13,0))</f>
        <v>0</v>
      </c>
      <c r="L3260" s="5">
        <f t="shared" si="101"/>
        <v>0</v>
      </c>
    </row>
    <row r="3261" spans="1:12" hidden="1" x14ac:dyDescent="0.35">
      <c r="A3261" t="s">
        <v>4891</v>
      </c>
      <c r="B3261" t="s">
        <v>5</v>
      </c>
      <c r="C3261" t="s">
        <v>1736</v>
      </c>
      <c r="D3261" t="s">
        <v>6918</v>
      </c>
      <c r="E3261" t="s">
        <v>1711</v>
      </c>
      <c r="H3261" t="str">
        <f>INDEX('Vensim Variables'!$B:$B,MATCH(EPS!$B3261,'Vensim Variables'!$A:$A,0))</f>
        <v>g pollutant</v>
      </c>
      <c r="I3261" t="str">
        <f t="shared" si="100"/>
        <v>BC</v>
      </c>
      <c r="J3261">
        <f>INDEX(NoSettings!$C:$C,MATCH(EPS!$A3261,NoSettings!$A:$A,0))</f>
        <v>4413130</v>
      </c>
      <c r="K3261">
        <f>INDEX(GWP!$C$2:$C$13,MATCH(EPS!I3261,GWP!$B$2:$B$13,0))</f>
        <v>0</v>
      </c>
      <c r="L3261" s="5">
        <f t="shared" si="101"/>
        <v>0</v>
      </c>
    </row>
    <row r="3262" spans="1:12" hidden="1" x14ac:dyDescent="0.35">
      <c r="A3262" t="s">
        <v>4892</v>
      </c>
      <c r="B3262" t="s">
        <v>5</v>
      </c>
      <c r="C3262" t="s">
        <v>1736</v>
      </c>
      <c r="D3262" t="s">
        <v>6918</v>
      </c>
      <c r="E3262" t="s">
        <v>1712</v>
      </c>
      <c r="H3262" t="str">
        <f>INDEX('Vensim Variables'!$B:$B,MATCH(EPS!$B3262,'Vensim Variables'!$A:$A,0))</f>
        <v>g pollutant</v>
      </c>
      <c r="I3262" t="str">
        <f t="shared" si="100"/>
        <v>OC</v>
      </c>
      <c r="J3262">
        <f>INDEX(NoSettings!$C:$C,MATCH(EPS!$A3262,NoSettings!$A:$A,0))</f>
        <v>3767890</v>
      </c>
      <c r="K3262">
        <f>INDEX(GWP!$C$2:$C$13,MATCH(EPS!I3262,GWP!$B$2:$B$13,0))</f>
        <v>0</v>
      </c>
      <c r="L3262" s="5">
        <f t="shared" si="101"/>
        <v>0</v>
      </c>
    </row>
    <row r="3263" spans="1:12" hidden="1" x14ac:dyDescent="0.35">
      <c r="A3263" t="s">
        <v>4893</v>
      </c>
      <c r="B3263" t="s">
        <v>5</v>
      </c>
      <c r="C3263" t="s">
        <v>1736</v>
      </c>
      <c r="D3263" t="s">
        <v>6918</v>
      </c>
      <c r="E3263" t="s">
        <v>1713</v>
      </c>
      <c r="H3263" t="str">
        <f>INDEX('Vensim Variables'!$B:$B,MATCH(EPS!$B3263,'Vensim Variables'!$A:$A,0))</f>
        <v>g pollutant</v>
      </c>
      <c r="I3263" t="str">
        <f t="shared" si="100"/>
        <v>CH4</v>
      </c>
      <c r="J3263">
        <f>INDEX(NoSettings!$C:$C,MATCH(EPS!$A3263,NoSettings!$A:$A,0))</f>
        <v>23897800</v>
      </c>
      <c r="K3263">
        <f>INDEX(GWP!$C$2:$C$13,MATCH(EPS!I3263,GWP!$B$2:$B$13,0))</f>
        <v>25</v>
      </c>
      <c r="L3263" s="5">
        <f t="shared" si="101"/>
        <v>5.9744500000000005E-4</v>
      </c>
    </row>
    <row r="3264" spans="1:12" hidden="1" x14ac:dyDescent="0.35">
      <c r="A3264" t="s">
        <v>4894</v>
      </c>
      <c r="B3264" t="s">
        <v>5</v>
      </c>
      <c r="C3264" t="s">
        <v>1736</v>
      </c>
      <c r="D3264" t="s">
        <v>6918</v>
      </c>
      <c r="E3264" t="s">
        <v>1714</v>
      </c>
      <c r="H3264" t="str">
        <f>INDEX('Vensim Variables'!$B:$B,MATCH(EPS!$B3264,'Vensim Variables'!$A:$A,0))</f>
        <v>g pollutant</v>
      </c>
      <c r="I3264" t="str">
        <f t="shared" si="100"/>
        <v>N2O</v>
      </c>
      <c r="J3264">
        <f>INDEX(NoSettings!$C:$C,MATCH(EPS!$A3264,NoSettings!$A:$A,0))</f>
        <v>4779560</v>
      </c>
      <c r="K3264">
        <f>INDEX(GWP!$C$2:$C$13,MATCH(EPS!I3264,GWP!$B$2:$B$13,0))</f>
        <v>298</v>
      </c>
      <c r="L3264" s="5">
        <f t="shared" si="101"/>
        <v>1.42430888E-3</v>
      </c>
    </row>
    <row r="3265" spans="1:12" hidden="1" x14ac:dyDescent="0.35">
      <c r="A3265" t="s">
        <v>4895</v>
      </c>
      <c r="B3265" t="s">
        <v>5</v>
      </c>
      <c r="C3265" t="s">
        <v>1736</v>
      </c>
      <c r="D3265" t="s">
        <v>6918</v>
      </c>
      <c r="E3265" t="s">
        <v>1715</v>
      </c>
      <c r="H3265" t="str">
        <f>INDEX('Vensim Variables'!$B:$B,MATCH(EPS!$B3265,'Vensim Variables'!$A:$A,0))</f>
        <v>g pollutant</v>
      </c>
      <c r="I3265" t="str">
        <f t="shared" si="100"/>
        <v>F gases</v>
      </c>
      <c r="J3265">
        <f>INDEX(NoSettings!$C:$C,MATCH(EPS!$A3265,NoSettings!$A:$A,0))</f>
        <v>0</v>
      </c>
      <c r="K3265">
        <f>INDEX(GWP!$C$2:$C$13,MATCH(EPS!I3265,GWP!$B$2:$B$13,0))</f>
        <v>1</v>
      </c>
      <c r="L3265" s="5">
        <f t="shared" si="101"/>
        <v>0</v>
      </c>
    </row>
    <row r="3266" spans="1:12" hidden="1" x14ac:dyDescent="0.35">
      <c r="A3266" t="s">
        <v>4896</v>
      </c>
      <c r="B3266" t="s">
        <v>5</v>
      </c>
      <c r="C3266" t="s">
        <v>1736</v>
      </c>
      <c r="D3266" t="s">
        <v>6919</v>
      </c>
      <c r="E3266" t="s">
        <v>1702</v>
      </c>
      <c r="H3266" t="str">
        <f>INDEX('Vensim Variables'!$B:$B,MATCH(EPS!$B3266,'Vensim Variables'!$A:$A,0))</f>
        <v>g pollutant</v>
      </c>
      <c r="I3266" t="str">
        <f t="shared" si="100"/>
        <v>CO2</v>
      </c>
      <c r="J3266">
        <f>INDEX(NoSettings!$C:$C,MATCH(EPS!$A3266,NoSettings!$A:$A,0))</f>
        <v>337868000000</v>
      </c>
      <c r="K3266">
        <f>INDEX(GWP!$C$2:$C$13,MATCH(EPS!I3266,GWP!$B$2:$B$13,0))</f>
        <v>1</v>
      </c>
      <c r="L3266" s="5">
        <f t="shared" si="101"/>
        <v>0.337868</v>
      </c>
    </row>
    <row r="3267" spans="1:12" hidden="1" x14ac:dyDescent="0.35">
      <c r="A3267" t="s">
        <v>4897</v>
      </c>
      <c r="B3267" t="s">
        <v>5</v>
      </c>
      <c r="C3267" t="s">
        <v>1736</v>
      </c>
      <c r="D3267" t="s">
        <v>6919</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9612840</v>
      </c>
      <c r="K3267">
        <f>INDEX(GWP!$C$2:$C$13,MATCH(EPS!I3267,GWP!$B$2:$B$13,0))</f>
        <v>0</v>
      </c>
      <c r="L3267" s="5">
        <f t="shared" ref="L3267:L3330" si="103">IF(H3267="g pollutant",K3267*J3267/10^12,IF(H3267="MMTCO2e",J3267,IF(H3267="MWh",J3267,0)))</f>
        <v>0</v>
      </c>
    </row>
    <row r="3268" spans="1:12" hidden="1" x14ac:dyDescent="0.35">
      <c r="A3268" t="s">
        <v>4898</v>
      </c>
      <c r="B3268" t="s">
        <v>5</v>
      </c>
      <c r="C3268" t="s">
        <v>1736</v>
      </c>
      <c r="D3268" t="s">
        <v>6919</v>
      </c>
      <c r="E3268" t="s">
        <v>1706</v>
      </c>
      <c r="H3268" t="str">
        <f>INDEX('Vensim Variables'!$B:$B,MATCH(EPS!$B3268,'Vensim Variables'!$A:$A,0))</f>
        <v>g pollutant</v>
      </c>
      <c r="I3268" t="str">
        <f t="shared" si="102"/>
        <v>CO</v>
      </c>
      <c r="J3268">
        <f>INDEX(NoSettings!$C:$C,MATCH(EPS!$A3268,NoSettings!$A:$A,0))</f>
        <v>44394700</v>
      </c>
      <c r="K3268">
        <f>INDEX(GWP!$C$2:$C$13,MATCH(EPS!I3268,GWP!$B$2:$B$13,0))</f>
        <v>0</v>
      </c>
      <c r="L3268" s="5">
        <f t="shared" si="103"/>
        <v>0</v>
      </c>
    </row>
    <row r="3269" spans="1:12" hidden="1" x14ac:dyDescent="0.35">
      <c r="A3269" t="s">
        <v>4899</v>
      </c>
      <c r="B3269" t="s">
        <v>5</v>
      </c>
      <c r="C3269" t="s">
        <v>1736</v>
      </c>
      <c r="D3269" t="s">
        <v>6919</v>
      </c>
      <c r="E3269" t="s">
        <v>1707</v>
      </c>
      <c r="H3269" t="str">
        <f>INDEX('Vensim Variables'!$B:$B,MATCH(EPS!$B3269,'Vensim Variables'!$A:$A,0))</f>
        <v>g pollutant</v>
      </c>
      <c r="I3269" t="str">
        <f t="shared" si="102"/>
        <v>NOx</v>
      </c>
      <c r="J3269">
        <f>INDEX(NoSettings!$C:$C,MATCH(EPS!$A3269,NoSettings!$A:$A,0))</f>
        <v>151941000</v>
      </c>
      <c r="K3269">
        <f>INDEX(GWP!$C$2:$C$13,MATCH(EPS!I3269,GWP!$B$2:$B$13,0))</f>
        <v>0</v>
      </c>
      <c r="L3269" s="5">
        <f t="shared" si="103"/>
        <v>0</v>
      </c>
    </row>
    <row r="3270" spans="1:12" hidden="1" x14ac:dyDescent="0.35">
      <c r="A3270" t="s">
        <v>4900</v>
      </c>
      <c r="B3270" t="s">
        <v>5</v>
      </c>
      <c r="C3270" t="s">
        <v>1736</v>
      </c>
      <c r="D3270" t="s">
        <v>6919</v>
      </c>
      <c r="E3270" t="s">
        <v>1708</v>
      </c>
      <c r="H3270" t="str">
        <f>INDEX('Vensim Variables'!$B:$B,MATCH(EPS!$B3270,'Vensim Variables'!$A:$A,0))</f>
        <v>g pollutant</v>
      </c>
      <c r="I3270" t="str">
        <f t="shared" si="102"/>
        <v>PM10</v>
      </c>
      <c r="J3270">
        <f>INDEX(NoSettings!$C:$C,MATCH(EPS!$A3270,NoSettings!$A:$A,0))</f>
        <v>11994700</v>
      </c>
      <c r="K3270">
        <f>INDEX(GWP!$C$2:$C$13,MATCH(EPS!I3270,GWP!$B$2:$B$13,0))</f>
        <v>0</v>
      </c>
      <c r="L3270" s="5">
        <f t="shared" si="103"/>
        <v>0</v>
      </c>
    </row>
    <row r="3271" spans="1:12" hidden="1" x14ac:dyDescent="0.35">
      <c r="A3271" t="s">
        <v>4901</v>
      </c>
      <c r="B3271" t="s">
        <v>5</v>
      </c>
      <c r="C3271" t="s">
        <v>1736</v>
      </c>
      <c r="D3271" t="s">
        <v>6919</v>
      </c>
      <c r="E3271" t="s">
        <v>1709</v>
      </c>
      <c r="H3271" t="str">
        <f>INDEX('Vensim Variables'!$B:$B,MATCH(EPS!$B3271,'Vensim Variables'!$A:$A,0))</f>
        <v>g pollutant</v>
      </c>
      <c r="I3271" t="str">
        <f t="shared" si="102"/>
        <v>PM25</v>
      </c>
      <c r="J3271">
        <f>INDEX(NoSettings!$C:$C,MATCH(EPS!$A3271,NoSettings!$A:$A,0))</f>
        <v>10666400</v>
      </c>
      <c r="K3271">
        <f>INDEX(GWP!$C$2:$C$13,MATCH(EPS!I3271,GWP!$B$2:$B$13,0))</f>
        <v>0</v>
      </c>
      <c r="L3271" s="5">
        <f t="shared" si="103"/>
        <v>0</v>
      </c>
    </row>
    <row r="3272" spans="1:12" hidden="1" x14ac:dyDescent="0.35">
      <c r="A3272" t="s">
        <v>4902</v>
      </c>
      <c r="B3272" t="s">
        <v>5</v>
      </c>
      <c r="C3272" t="s">
        <v>1736</v>
      </c>
      <c r="D3272" t="s">
        <v>6919</v>
      </c>
      <c r="E3272" t="s">
        <v>1710</v>
      </c>
      <c r="H3272" t="str">
        <f>INDEX('Vensim Variables'!$B:$B,MATCH(EPS!$B3272,'Vensim Variables'!$A:$A,0))</f>
        <v>g pollutant</v>
      </c>
      <c r="I3272" t="str">
        <f t="shared" si="102"/>
        <v>SOx</v>
      </c>
      <c r="J3272">
        <f>INDEX(NoSettings!$C:$C,MATCH(EPS!$A3272,NoSettings!$A:$A,0))</f>
        <v>32300900</v>
      </c>
      <c r="K3272">
        <f>INDEX(GWP!$C$2:$C$13,MATCH(EPS!I3272,GWP!$B$2:$B$13,0))</f>
        <v>0</v>
      </c>
      <c r="L3272" s="5">
        <f t="shared" si="103"/>
        <v>0</v>
      </c>
    </row>
    <row r="3273" spans="1:12" hidden="1" x14ac:dyDescent="0.35">
      <c r="A3273" t="s">
        <v>4903</v>
      </c>
      <c r="B3273" t="s">
        <v>5</v>
      </c>
      <c r="C3273" t="s">
        <v>1736</v>
      </c>
      <c r="D3273" t="s">
        <v>6919</v>
      </c>
      <c r="E3273" t="s">
        <v>1711</v>
      </c>
      <c r="H3273" t="str">
        <f>INDEX('Vensim Variables'!$B:$B,MATCH(EPS!$B3273,'Vensim Variables'!$A:$A,0))</f>
        <v>g pollutant</v>
      </c>
      <c r="I3273" t="str">
        <f t="shared" si="102"/>
        <v>BC</v>
      </c>
      <c r="J3273">
        <f>INDEX(NoSettings!$C:$C,MATCH(EPS!$A3273,NoSettings!$A:$A,0))</f>
        <v>2494390</v>
      </c>
      <c r="K3273">
        <f>INDEX(GWP!$C$2:$C$13,MATCH(EPS!I3273,GWP!$B$2:$B$13,0))</f>
        <v>0</v>
      </c>
      <c r="L3273" s="5">
        <f t="shared" si="103"/>
        <v>0</v>
      </c>
    </row>
    <row r="3274" spans="1:12" hidden="1" x14ac:dyDescent="0.35">
      <c r="A3274" t="s">
        <v>4904</v>
      </c>
      <c r="B3274" t="s">
        <v>5</v>
      </c>
      <c r="C3274" t="s">
        <v>1736</v>
      </c>
      <c r="D3274" t="s">
        <v>6919</v>
      </c>
      <c r="E3274" t="s">
        <v>1712</v>
      </c>
      <c r="H3274" t="str">
        <f>INDEX('Vensim Variables'!$B:$B,MATCH(EPS!$B3274,'Vensim Variables'!$A:$A,0))</f>
        <v>g pollutant</v>
      </c>
      <c r="I3274" t="str">
        <f t="shared" si="102"/>
        <v>OC</v>
      </c>
      <c r="J3274">
        <f>INDEX(NoSettings!$C:$C,MATCH(EPS!$A3274,NoSettings!$A:$A,0))</f>
        <v>2129680</v>
      </c>
      <c r="K3274">
        <f>INDEX(GWP!$C$2:$C$13,MATCH(EPS!I3274,GWP!$B$2:$B$13,0))</f>
        <v>0</v>
      </c>
      <c r="L3274" s="5">
        <f t="shared" si="103"/>
        <v>0</v>
      </c>
    </row>
    <row r="3275" spans="1:12" hidden="1" x14ac:dyDescent="0.35">
      <c r="A3275" t="s">
        <v>4905</v>
      </c>
      <c r="B3275" t="s">
        <v>5</v>
      </c>
      <c r="C3275" t="s">
        <v>1736</v>
      </c>
      <c r="D3275" t="s">
        <v>6919</v>
      </c>
      <c r="E3275" t="s">
        <v>1713</v>
      </c>
      <c r="H3275" t="str">
        <f>INDEX('Vensim Variables'!$B:$B,MATCH(EPS!$B3275,'Vensim Variables'!$A:$A,0))</f>
        <v>g pollutant</v>
      </c>
      <c r="I3275" t="str">
        <f t="shared" si="102"/>
        <v>CH4</v>
      </c>
      <c r="J3275">
        <f>INDEX(NoSettings!$C:$C,MATCH(EPS!$A3275,NoSettings!$A:$A,0))</f>
        <v>13507500</v>
      </c>
      <c r="K3275">
        <f>INDEX(GWP!$C$2:$C$13,MATCH(EPS!I3275,GWP!$B$2:$B$13,0))</f>
        <v>25</v>
      </c>
      <c r="L3275" s="5">
        <f t="shared" si="103"/>
        <v>3.3768749999999999E-4</v>
      </c>
    </row>
    <row r="3276" spans="1:12" hidden="1" x14ac:dyDescent="0.35">
      <c r="A3276" t="s">
        <v>4906</v>
      </c>
      <c r="B3276" t="s">
        <v>5</v>
      </c>
      <c r="C3276" t="s">
        <v>1736</v>
      </c>
      <c r="D3276" t="s">
        <v>6919</v>
      </c>
      <c r="E3276" t="s">
        <v>1714</v>
      </c>
      <c r="H3276" t="str">
        <f>INDEX('Vensim Variables'!$B:$B,MATCH(EPS!$B3276,'Vensim Variables'!$A:$A,0))</f>
        <v>g pollutant</v>
      </c>
      <c r="I3276" t="str">
        <f t="shared" si="102"/>
        <v>N2O</v>
      </c>
      <c r="J3276">
        <f>INDEX(NoSettings!$C:$C,MATCH(EPS!$A3276,NoSettings!$A:$A,0))</f>
        <v>2701500</v>
      </c>
      <c r="K3276">
        <f>INDEX(GWP!$C$2:$C$13,MATCH(EPS!I3276,GWP!$B$2:$B$13,0))</f>
        <v>298</v>
      </c>
      <c r="L3276" s="5">
        <f t="shared" si="103"/>
        <v>8.0504700000000003E-4</v>
      </c>
    </row>
    <row r="3277" spans="1:12" hidden="1" x14ac:dyDescent="0.35">
      <c r="A3277" t="s">
        <v>4907</v>
      </c>
      <c r="B3277" t="s">
        <v>5</v>
      </c>
      <c r="C3277" t="s">
        <v>1736</v>
      </c>
      <c r="D3277" t="s">
        <v>6919</v>
      </c>
      <c r="E3277" t="s">
        <v>1715</v>
      </c>
      <c r="H3277" t="str">
        <f>INDEX('Vensim Variables'!$B:$B,MATCH(EPS!$B3277,'Vensim Variables'!$A:$A,0))</f>
        <v>g pollutant</v>
      </c>
      <c r="I3277" t="str">
        <f t="shared" si="102"/>
        <v>F gases</v>
      </c>
      <c r="J3277">
        <f>INDEX(NoSettings!$C:$C,MATCH(EPS!$A3277,NoSettings!$A:$A,0))</f>
        <v>0</v>
      </c>
      <c r="K3277">
        <f>INDEX(GWP!$C$2:$C$13,MATCH(EPS!I3277,GWP!$B$2:$B$13,0))</f>
        <v>1</v>
      </c>
      <c r="L3277" s="5">
        <f t="shared" si="103"/>
        <v>0</v>
      </c>
    </row>
    <row r="3278" spans="1:12" hidden="1" x14ac:dyDescent="0.35">
      <c r="A3278" t="s">
        <v>4908</v>
      </c>
      <c r="B3278" t="s">
        <v>5</v>
      </c>
      <c r="C3278" t="s">
        <v>1736</v>
      </c>
      <c r="D3278" t="s">
        <v>6920</v>
      </c>
      <c r="E3278" t="s">
        <v>1702</v>
      </c>
      <c r="H3278" t="str">
        <f>INDEX('Vensim Variables'!$B:$B,MATCH(EPS!$B3278,'Vensim Variables'!$A:$A,0))</f>
        <v>g pollutant</v>
      </c>
      <c r="I3278" t="str">
        <f t="shared" si="102"/>
        <v>CO2</v>
      </c>
      <c r="J3278">
        <f>INDEX(NoSettings!$C:$C,MATCH(EPS!$A3278,NoSettings!$A:$A,0))</f>
        <v>0</v>
      </c>
      <c r="K3278">
        <f>INDEX(GWP!$C$2:$C$13,MATCH(EPS!I3278,GWP!$B$2:$B$13,0))</f>
        <v>1</v>
      </c>
      <c r="L3278" s="5">
        <f t="shared" si="103"/>
        <v>0</v>
      </c>
    </row>
    <row r="3279" spans="1:12" hidden="1" x14ac:dyDescent="0.35">
      <c r="A3279" t="s">
        <v>4909</v>
      </c>
      <c r="B3279" t="s">
        <v>5</v>
      </c>
      <c r="C3279" t="s">
        <v>1736</v>
      </c>
      <c r="D3279" t="s">
        <v>6920</v>
      </c>
      <c r="E3279" t="s">
        <v>1705</v>
      </c>
      <c r="H3279" t="str">
        <f>INDEX('Vensim Variables'!$B:$B,MATCH(EPS!$B3279,'Vensim Variables'!$A:$A,0))</f>
        <v>g pollutant</v>
      </c>
      <c r="I3279" t="str">
        <f t="shared" si="102"/>
        <v>VOC</v>
      </c>
      <c r="J3279">
        <f>INDEX(NoSettings!$C:$C,MATCH(EPS!$A3279,NoSettings!$A:$A,0))</f>
        <v>0</v>
      </c>
      <c r="K3279">
        <f>INDEX(GWP!$C$2:$C$13,MATCH(EPS!I3279,GWP!$B$2:$B$13,0))</f>
        <v>0</v>
      </c>
      <c r="L3279" s="5">
        <f t="shared" si="103"/>
        <v>0</v>
      </c>
    </row>
    <row r="3280" spans="1:12" hidden="1" x14ac:dyDescent="0.35">
      <c r="A3280" t="s">
        <v>4910</v>
      </c>
      <c r="B3280" t="s">
        <v>5</v>
      </c>
      <c r="C3280" t="s">
        <v>1736</v>
      </c>
      <c r="D3280" t="s">
        <v>6920</v>
      </c>
      <c r="E3280" t="s">
        <v>1706</v>
      </c>
      <c r="H3280" t="str">
        <f>INDEX('Vensim Variables'!$B:$B,MATCH(EPS!$B3280,'Vensim Variables'!$A:$A,0))</f>
        <v>g pollutant</v>
      </c>
      <c r="I3280" t="str">
        <f t="shared" si="102"/>
        <v>CO</v>
      </c>
      <c r="J3280">
        <f>INDEX(NoSettings!$C:$C,MATCH(EPS!$A3280,NoSettings!$A:$A,0))</f>
        <v>0</v>
      </c>
      <c r="K3280">
        <f>INDEX(GWP!$C$2:$C$13,MATCH(EPS!I3280,GWP!$B$2:$B$13,0))</f>
        <v>0</v>
      </c>
      <c r="L3280" s="5">
        <f t="shared" si="103"/>
        <v>0</v>
      </c>
    </row>
    <row r="3281" spans="1:12" hidden="1" x14ac:dyDescent="0.35">
      <c r="A3281" t="s">
        <v>4911</v>
      </c>
      <c r="B3281" t="s">
        <v>5</v>
      </c>
      <c r="C3281" t="s">
        <v>1736</v>
      </c>
      <c r="D3281" t="s">
        <v>6920</v>
      </c>
      <c r="E3281" t="s">
        <v>1707</v>
      </c>
      <c r="H3281" t="str">
        <f>INDEX('Vensim Variables'!$B:$B,MATCH(EPS!$B3281,'Vensim Variables'!$A:$A,0))</f>
        <v>g pollutant</v>
      </c>
      <c r="I3281" t="str">
        <f t="shared" si="102"/>
        <v>NOx</v>
      </c>
      <c r="J3281">
        <f>INDEX(NoSettings!$C:$C,MATCH(EPS!$A3281,NoSettings!$A:$A,0))</f>
        <v>0</v>
      </c>
      <c r="K3281">
        <f>INDEX(GWP!$C$2:$C$13,MATCH(EPS!I3281,GWP!$B$2:$B$13,0))</f>
        <v>0</v>
      </c>
      <c r="L3281" s="5">
        <f t="shared" si="103"/>
        <v>0</v>
      </c>
    </row>
    <row r="3282" spans="1:12" hidden="1" x14ac:dyDescent="0.35">
      <c r="A3282" t="s">
        <v>4912</v>
      </c>
      <c r="B3282" t="s">
        <v>5</v>
      </c>
      <c r="C3282" t="s">
        <v>1736</v>
      </c>
      <c r="D3282" t="s">
        <v>6920</v>
      </c>
      <c r="E3282" t="s">
        <v>1708</v>
      </c>
      <c r="H3282" t="str">
        <f>INDEX('Vensim Variables'!$B:$B,MATCH(EPS!$B3282,'Vensim Variables'!$A:$A,0))</f>
        <v>g pollutant</v>
      </c>
      <c r="I3282" t="str">
        <f t="shared" si="102"/>
        <v>PM10</v>
      </c>
      <c r="J3282">
        <f>INDEX(NoSettings!$C:$C,MATCH(EPS!$A3282,NoSettings!$A:$A,0))</f>
        <v>0</v>
      </c>
      <c r="K3282">
        <f>INDEX(GWP!$C$2:$C$13,MATCH(EPS!I3282,GWP!$B$2:$B$13,0))</f>
        <v>0</v>
      </c>
      <c r="L3282" s="5">
        <f t="shared" si="103"/>
        <v>0</v>
      </c>
    </row>
    <row r="3283" spans="1:12" hidden="1" x14ac:dyDescent="0.35">
      <c r="A3283" t="s">
        <v>4913</v>
      </c>
      <c r="B3283" t="s">
        <v>5</v>
      </c>
      <c r="C3283" t="s">
        <v>1736</v>
      </c>
      <c r="D3283" t="s">
        <v>6920</v>
      </c>
      <c r="E3283" t="s">
        <v>1709</v>
      </c>
      <c r="H3283" t="str">
        <f>INDEX('Vensim Variables'!$B:$B,MATCH(EPS!$B3283,'Vensim Variables'!$A:$A,0))</f>
        <v>g pollutant</v>
      </c>
      <c r="I3283" t="str">
        <f t="shared" si="102"/>
        <v>PM25</v>
      </c>
      <c r="J3283">
        <f>INDEX(NoSettings!$C:$C,MATCH(EPS!$A3283,NoSettings!$A:$A,0))</f>
        <v>0</v>
      </c>
      <c r="K3283">
        <f>INDEX(GWP!$C$2:$C$13,MATCH(EPS!I3283,GWP!$B$2:$B$13,0))</f>
        <v>0</v>
      </c>
      <c r="L3283" s="5">
        <f t="shared" si="103"/>
        <v>0</v>
      </c>
    </row>
    <row r="3284" spans="1:12" hidden="1" x14ac:dyDescent="0.35">
      <c r="A3284" t="s">
        <v>4914</v>
      </c>
      <c r="B3284" t="s">
        <v>5</v>
      </c>
      <c r="C3284" t="s">
        <v>1736</v>
      </c>
      <c r="D3284" t="s">
        <v>6920</v>
      </c>
      <c r="E3284" t="s">
        <v>1710</v>
      </c>
      <c r="H3284" t="str">
        <f>INDEX('Vensim Variables'!$B:$B,MATCH(EPS!$B3284,'Vensim Variables'!$A:$A,0))</f>
        <v>g pollutant</v>
      </c>
      <c r="I3284" t="str">
        <f t="shared" si="102"/>
        <v>SOx</v>
      </c>
      <c r="J3284">
        <f>INDEX(NoSettings!$C:$C,MATCH(EPS!$A3284,NoSettings!$A:$A,0))</f>
        <v>0</v>
      </c>
      <c r="K3284">
        <f>INDEX(GWP!$C$2:$C$13,MATCH(EPS!I3284,GWP!$B$2:$B$13,0))</f>
        <v>0</v>
      </c>
      <c r="L3284" s="5">
        <f t="shared" si="103"/>
        <v>0</v>
      </c>
    </row>
    <row r="3285" spans="1:12" hidden="1" x14ac:dyDescent="0.35">
      <c r="A3285" t="s">
        <v>4915</v>
      </c>
      <c r="B3285" t="s">
        <v>5</v>
      </c>
      <c r="C3285" t="s">
        <v>1736</v>
      </c>
      <c r="D3285" t="s">
        <v>6920</v>
      </c>
      <c r="E3285" t="s">
        <v>1711</v>
      </c>
      <c r="H3285" t="str">
        <f>INDEX('Vensim Variables'!$B:$B,MATCH(EPS!$B3285,'Vensim Variables'!$A:$A,0))</f>
        <v>g pollutant</v>
      </c>
      <c r="I3285" t="str">
        <f t="shared" si="102"/>
        <v>BC</v>
      </c>
      <c r="J3285">
        <f>INDEX(NoSettings!$C:$C,MATCH(EPS!$A3285,NoSettings!$A:$A,0))</f>
        <v>0</v>
      </c>
      <c r="K3285">
        <f>INDEX(GWP!$C$2:$C$13,MATCH(EPS!I3285,GWP!$B$2:$B$13,0))</f>
        <v>0</v>
      </c>
      <c r="L3285" s="5">
        <f t="shared" si="103"/>
        <v>0</v>
      </c>
    </row>
    <row r="3286" spans="1:12" hidden="1" x14ac:dyDescent="0.35">
      <c r="A3286" t="s">
        <v>4916</v>
      </c>
      <c r="B3286" t="s">
        <v>5</v>
      </c>
      <c r="C3286" t="s">
        <v>1736</v>
      </c>
      <c r="D3286" t="s">
        <v>6920</v>
      </c>
      <c r="E3286" t="s">
        <v>1712</v>
      </c>
      <c r="H3286" t="str">
        <f>INDEX('Vensim Variables'!$B:$B,MATCH(EPS!$B3286,'Vensim Variables'!$A:$A,0))</f>
        <v>g pollutant</v>
      </c>
      <c r="I3286" t="str">
        <f t="shared" si="102"/>
        <v>OC</v>
      </c>
      <c r="J3286">
        <f>INDEX(NoSettings!$C:$C,MATCH(EPS!$A3286,NoSettings!$A:$A,0))</f>
        <v>0</v>
      </c>
      <c r="K3286">
        <f>INDEX(GWP!$C$2:$C$13,MATCH(EPS!I3286,GWP!$B$2:$B$13,0))</f>
        <v>0</v>
      </c>
      <c r="L3286" s="5">
        <f t="shared" si="103"/>
        <v>0</v>
      </c>
    </row>
    <row r="3287" spans="1:12" hidden="1" x14ac:dyDescent="0.35">
      <c r="A3287" t="s">
        <v>4917</v>
      </c>
      <c r="B3287" t="s">
        <v>5</v>
      </c>
      <c r="C3287" t="s">
        <v>1736</v>
      </c>
      <c r="D3287" t="s">
        <v>6920</v>
      </c>
      <c r="E3287" t="s">
        <v>1713</v>
      </c>
      <c r="H3287" t="str">
        <f>INDEX('Vensim Variables'!$B:$B,MATCH(EPS!$B3287,'Vensim Variables'!$A:$A,0))</f>
        <v>g pollutant</v>
      </c>
      <c r="I3287" t="str">
        <f t="shared" si="102"/>
        <v>CH4</v>
      </c>
      <c r="J3287">
        <f>INDEX(NoSettings!$C:$C,MATCH(EPS!$A3287,NoSettings!$A:$A,0))</f>
        <v>0</v>
      </c>
      <c r="K3287">
        <f>INDEX(GWP!$C$2:$C$13,MATCH(EPS!I3287,GWP!$B$2:$B$13,0))</f>
        <v>25</v>
      </c>
      <c r="L3287" s="5">
        <f t="shared" si="103"/>
        <v>0</v>
      </c>
    </row>
    <row r="3288" spans="1:12" hidden="1" x14ac:dyDescent="0.35">
      <c r="A3288" t="s">
        <v>4918</v>
      </c>
      <c r="B3288" t="s">
        <v>5</v>
      </c>
      <c r="C3288" t="s">
        <v>1736</v>
      </c>
      <c r="D3288" t="s">
        <v>6920</v>
      </c>
      <c r="E3288" t="s">
        <v>1714</v>
      </c>
      <c r="H3288" t="str">
        <f>INDEX('Vensim Variables'!$B:$B,MATCH(EPS!$B3288,'Vensim Variables'!$A:$A,0))</f>
        <v>g pollutant</v>
      </c>
      <c r="I3288" t="str">
        <f t="shared" si="102"/>
        <v>N2O</v>
      </c>
      <c r="J3288">
        <f>INDEX(NoSettings!$C:$C,MATCH(EPS!$A3288,NoSettings!$A:$A,0))</f>
        <v>0</v>
      </c>
      <c r="K3288">
        <f>INDEX(GWP!$C$2:$C$13,MATCH(EPS!I3288,GWP!$B$2:$B$13,0))</f>
        <v>298</v>
      </c>
      <c r="L3288" s="5">
        <f t="shared" si="103"/>
        <v>0</v>
      </c>
    </row>
    <row r="3289" spans="1:12" hidden="1" x14ac:dyDescent="0.35">
      <c r="A3289" t="s">
        <v>4919</v>
      </c>
      <c r="B3289" t="s">
        <v>5</v>
      </c>
      <c r="C3289" t="s">
        <v>1736</v>
      </c>
      <c r="D3289" t="s">
        <v>6920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5">
        <f t="shared" si="103"/>
        <v>0</v>
      </c>
    </row>
    <row r="3290" spans="1:12" hidden="1" x14ac:dyDescent="0.35">
      <c r="A3290" t="s">
        <v>4920</v>
      </c>
      <c r="B3290" t="s">
        <v>5</v>
      </c>
      <c r="C3290" t="s">
        <v>1736</v>
      </c>
      <c r="D3290" t="s">
        <v>6921</v>
      </c>
      <c r="E3290" t="s">
        <v>1702</v>
      </c>
      <c r="H3290" t="str">
        <f>INDEX('Vensim Variables'!$B:$B,MATCH(EPS!$B3290,'Vensim Variables'!$A:$A,0))</f>
        <v>g pollutant</v>
      </c>
      <c r="I3290" t="str">
        <f t="shared" si="102"/>
        <v>CO2</v>
      </c>
      <c r="J3290">
        <f>INDEX(NoSettings!$C:$C,MATCH(EPS!$A3290,NoSettings!$A:$A,0))</f>
        <v>84069600000</v>
      </c>
      <c r="K3290">
        <f>INDEX(GWP!$C$2:$C$13,MATCH(EPS!I3290,GWP!$B$2:$B$13,0))</f>
        <v>1</v>
      </c>
      <c r="L3290" s="5">
        <f t="shared" si="103"/>
        <v>8.4069599999999994E-2</v>
      </c>
    </row>
    <row r="3291" spans="1:12" hidden="1" x14ac:dyDescent="0.35">
      <c r="A3291" t="s">
        <v>4921</v>
      </c>
      <c r="B3291" t="s">
        <v>5</v>
      </c>
      <c r="C3291" t="s">
        <v>1736</v>
      </c>
      <c r="D3291" t="s">
        <v>6921</v>
      </c>
      <c r="E3291" t="s">
        <v>1705</v>
      </c>
      <c r="H3291" t="str">
        <f>INDEX('Vensim Variables'!$B:$B,MATCH(EPS!$B3291,'Vensim Variables'!$A:$A,0))</f>
        <v>g pollutant</v>
      </c>
      <c r="I3291" t="str">
        <f t="shared" si="102"/>
        <v>VOC</v>
      </c>
      <c r="J3291">
        <f>INDEX(NoSettings!$C:$C,MATCH(EPS!$A3291,NoSettings!$A:$A,0))</f>
        <v>2391900</v>
      </c>
      <c r="K3291">
        <f>INDEX(GWP!$C$2:$C$13,MATCH(EPS!I3291,GWP!$B$2:$B$13,0))</f>
        <v>0</v>
      </c>
      <c r="L3291" s="5">
        <f t="shared" si="103"/>
        <v>0</v>
      </c>
    </row>
    <row r="3292" spans="1:12" hidden="1" x14ac:dyDescent="0.35">
      <c r="A3292" t="s">
        <v>4922</v>
      </c>
      <c r="B3292" t="s">
        <v>5</v>
      </c>
      <c r="C3292" t="s">
        <v>1736</v>
      </c>
      <c r="D3292" t="s">
        <v>6921</v>
      </c>
      <c r="E3292" t="s">
        <v>1706</v>
      </c>
      <c r="H3292" t="str">
        <f>INDEX('Vensim Variables'!$B:$B,MATCH(EPS!$B3292,'Vensim Variables'!$A:$A,0))</f>
        <v>g pollutant</v>
      </c>
      <c r="I3292" t="str">
        <f t="shared" si="102"/>
        <v>CO</v>
      </c>
      <c r="J3292">
        <f>INDEX(NoSettings!$C:$C,MATCH(EPS!$A3292,NoSettings!$A:$A,0))</f>
        <v>11046500</v>
      </c>
      <c r="K3292">
        <f>INDEX(GWP!$C$2:$C$13,MATCH(EPS!I3292,GWP!$B$2:$B$13,0))</f>
        <v>0</v>
      </c>
      <c r="L3292" s="5">
        <f t="shared" si="103"/>
        <v>0</v>
      </c>
    </row>
    <row r="3293" spans="1:12" hidden="1" x14ac:dyDescent="0.35">
      <c r="A3293" t="s">
        <v>4923</v>
      </c>
      <c r="B3293" t="s">
        <v>5</v>
      </c>
      <c r="C3293" t="s">
        <v>1736</v>
      </c>
      <c r="D3293" t="s">
        <v>6921</v>
      </c>
      <c r="E3293" t="s">
        <v>1707</v>
      </c>
      <c r="H3293" t="str">
        <f>INDEX('Vensim Variables'!$B:$B,MATCH(EPS!$B3293,'Vensim Variables'!$A:$A,0))</f>
        <v>g pollutant</v>
      </c>
      <c r="I3293" t="str">
        <f t="shared" si="102"/>
        <v>NOx</v>
      </c>
      <c r="J3293">
        <f>INDEX(NoSettings!$C:$C,MATCH(EPS!$A3293,NoSettings!$A:$A,0))</f>
        <v>37806700</v>
      </c>
      <c r="K3293">
        <f>INDEX(GWP!$C$2:$C$13,MATCH(EPS!I3293,GWP!$B$2:$B$13,0))</f>
        <v>0</v>
      </c>
      <c r="L3293" s="5">
        <f t="shared" si="103"/>
        <v>0</v>
      </c>
    </row>
    <row r="3294" spans="1:12" hidden="1" x14ac:dyDescent="0.35">
      <c r="A3294" t="s">
        <v>4924</v>
      </c>
      <c r="B3294" t="s">
        <v>5</v>
      </c>
      <c r="C3294" t="s">
        <v>1736</v>
      </c>
      <c r="D3294" t="s">
        <v>6921</v>
      </c>
      <c r="E3294" t="s">
        <v>1708</v>
      </c>
      <c r="H3294" t="str">
        <f>INDEX('Vensim Variables'!$B:$B,MATCH(EPS!$B3294,'Vensim Variables'!$A:$A,0))</f>
        <v>g pollutant</v>
      </c>
      <c r="I3294" t="str">
        <f t="shared" si="102"/>
        <v>PM10</v>
      </c>
      <c r="J3294">
        <f>INDEX(NoSettings!$C:$C,MATCH(EPS!$A3294,NoSettings!$A:$A,0))</f>
        <v>2984560</v>
      </c>
      <c r="K3294">
        <f>INDEX(GWP!$C$2:$C$13,MATCH(EPS!I3294,GWP!$B$2:$B$13,0))</f>
        <v>0</v>
      </c>
      <c r="L3294" s="5">
        <f t="shared" si="103"/>
        <v>0</v>
      </c>
    </row>
    <row r="3295" spans="1:12" hidden="1" x14ac:dyDescent="0.35">
      <c r="A3295" t="s">
        <v>4925</v>
      </c>
      <c r="B3295" t="s">
        <v>5</v>
      </c>
      <c r="C3295" t="s">
        <v>1736</v>
      </c>
      <c r="D3295" t="s">
        <v>6921</v>
      </c>
      <c r="E3295" t="s">
        <v>1709</v>
      </c>
      <c r="H3295" t="str">
        <f>INDEX('Vensim Variables'!$B:$B,MATCH(EPS!$B3295,'Vensim Variables'!$A:$A,0))</f>
        <v>g pollutant</v>
      </c>
      <c r="I3295" t="str">
        <f t="shared" si="102"/>
        <v>PM25</v>
      </c>
      <c r="J3295">
        <f>INDEX(NoSettings!$C:$C,MATCH(EPS!$A3295,NoSettings!$A:$A,0))</f>
        <v>2654060</v>
      </c>
      <c r="K3295">
        <f>INDEX(GWP!$C$2:$C$13,MATCH(EPS!I3295,GWP!$B$2:$B$13,0))</f>
        <v>0</v>
      </c>
      <c r="L3295" s="5">
        <f t="shared" si="103"/>
        <v>0</v>
      </c>
    </row>
    <row r="3296" spans="1:12" hidden="1" x14ac:dyDescent="0.35">
      <c r="A3296" t="s">
        <v>4926</v>
      </c>
      <c r="B3296" t="s">
        <v>5</v>
      </c>
      <c r="C3296" t="s">
        <v>1736</v>
      </c>
      <c r="D3296" t="s">
        <v>6921</v>
      </c>
      <c r="E3296" t="s">
        <v>1710</v>
      </c>
      <c r="H3296" t="str">
        <f>INDEX('Vensim Variables'!$B:$B,MATCH(EPS!$B3296,'Vensim Variables'!$A:$A,0))</f>
        <v>g pollutant</v>
      </c>
      <c r="I3296" t="str">
        <f t="shared" si="102"/>
        <v>SOx</v>
      </c>
      <c r="J3296">
        <f>INDEX(NoSettings!$C:$C,MATCH(EPS!$A3296,NoSettings!$A:$A,0))</f>
        <v>8037250</v>
      </c>
      <c r="K3296">
        <f>INDEX(GWP!$C$2:$C$13,MATCH(EPS!I3296,GWP!$B$2:$B$13,0))</f>
        <v>0</v>
      </c>
      <c r="L3296" s="5">
        <f t="shared" si="103"/>
        <v>0</v>
      </c>
    </row>
    <row r="3297" spans="1:12" hidden="1" x14ac:dyDescent="0.35">
      <c r="A3297" t="s">
        <v>4927</v>
      </c>
      <c r="B3297" t="s">
        <v>5</v>
      </c>
      <c r="C3297" t="s">
        <v>1736</v>
      </c>
      <c r="D3297" t="s">
        <v>6921</v>
      </c>
      <c r="E3297" t="s">
        <v>1711</v>
      </c>
      <c r="H3297" t="str">
        <f>INDEX('Vensim Variables'!$B:$B,MATCH(EPS!$B3297,'Vensim Variables'!$A:$A,0))</f>
        <v>g pollutant</v>
      </c>
      <c r="I3297" t="str">
        <f t="shared" si="102"/>
        <v>BC</v>
      </c>
      <c r="J3297">
        <f>INDEX(NoSettings!$C:$C,MATCH(EPS!$A3297,NoSettings!$A:$A,0))</f>
        <v>620663</v>
      </c>
      <c r="K3297">
        <f>INDEX(GWP!$C$2:$C$13,MATCH(EPS!I3297,GWP!$B$2:$B$13,0))</f>
        <v>0</v>
      </c>
      <c r="L3297" s="5">
        <f t="shared" si="103"/>
        <v>0</v>
      </c>
    </row>
    <row r="3298" spans="1:12" hidden="1" x14ac:dyDescent="0.35">
      <c r="A3298" t="s">
        <v>4928</v>
      </c>
      <c r="B3298" t="s">
        <v>5</v>
      </c>
      <c r="C3298" t="s">
        <v>1736</v>
      </c>
      <c r="D3298" t="s">
        <v>6921</v>
      </c>
      <c r="E3298" t="s">
        <v>1712</v>
      </c>
      <c r="H3298" t="str">
        <f>INDEX('Vensim Variables'!$B:$B,MATCH(EPS!$B3298,'Vensim Variables'!$A:$A,0))</f>
        <v>g pollutant</v>
      </c>
      <c r="I3298" t="str">
        <f t="shared" si="102"/>
        <v>OC</v>
      </c>
      <c r="J3298">
        <f>INDEX(NoSettings!$C:$C,MATCH(EPS!$A3298,NoSettings!$A:$A,0))</f>
        <v>529916</v>
      </c>
      <c r="K3298">
        <f>INDEX(GWP!$C$2:$C$13,MATCH(EPS!I3298,GWP!$B$2:$B$13,0))</f>
        <v>0</v>
      </c>
      <c r="L3298" s="5">
        <f t="shared" si="103"/>
        <v>0</v>
      </c>
    </row>
    <row r="3299" spans="1:12" hidden="1" x14ac:dyDescent="0.35">
      <c r="A3299" t="s">
        <v>4929</v>
      </c>
      <c r="B3299" t="s">
        <v>5</v>
      </c>
      <c r="C3299" t="s">
        <v>1736</v>
      </c>
      <c r="D3299" t="s">
        <v>6921</v>
      </c>
      <c r="E3299" t="s">
        <v>1713</v>
      </c>
      <c r="H3299" t="str">
        <f>INDEX('Vensim Variables'!$B:$B,MATCH(EPS!$B3299,'Vensim Variables'!$A:$A,0))</f>
        <v>g pollutant</v>
      </c>
      <c r="I3299" t="str">
        <f t="shared" si="102"/>
        <v>CH4</v>
      </c>
      <c r="J3299">
        <f>INDEX(NoSettings!$C:$C,MATCH(EPS!$A3299,NoSettings!$A:$A,0))</f>
        <v>3360990</v>
      </c>
      <c r="K3299">
        <f>INDEX(GWP!$C$2:$C$13,MATCH(EPS!I3299,GWP!$B$2:$B$13,0))</f>
        <v>25</v>
      </c>
      <c r="L3299" s="5">
        <f t="shared" si="103"/>
        <v>8.4024750000000006E-5</v>
      </c>
    </row>
    <row r="3300" spans="1:12" hidden="1" x14ac:dyDescent="0.35">
      <c r="A3300" t="s">
        <v>4930</v>
      </c>
      <c r="B3300" t="s">
        <v>5</v>
      </c>
      <c r="C3300" t="s">
        <v>1736</v>
      </c>
      <c r="D3300" t="s">
        <v>6921</v>
      </c>
      <c r="E3300" t="s">
        <v>1714</v>
      </c>
      <c r="H3300" t="str">
        <f>INDEX('Vensim Variables'!$B:$B,MATCH(EPS!$B3300,'Vensim Variables'!$A:$A,0))</f>
        <v>g pollutant</v>
      </c>
      <c r="I3300" t="str">
        <f t="shared" si="102"/>
        <v>N2O</v>
      </c>
      <c r="J3300">
        <f>INDEX(NoSettings!$C:$C,MATCH(EPS!$A3300,NoSettings!$A:$A,0))</f>
        <v>672198</v>
      </c>
      <c r="K3300">
        <f>INDEX(GWP!$C$2:$C$13,MATCH(EPS!I3300,GWP!$B$2:$B$13,0))</f>
        <v>298</v>
      </c>
      <c r="L3300" s="5">
        <f t="shared" si="103"/>
        <v>2.0031500399999999E-4</v>
      </c>
    </row>
    <row r="3301" spans="1:12" hidden="1" x14ac:dyDescent="0.35">
      <c r="A3301" t="s">
        <v>4931</v>
      </c>
      <c r="B3301" t="s">
        <v>5</v>
      </c>
      <c r="C3301" t="s">
        <v>1736</v>
      </c>
      <c r="D3301" t="s">
        <v>6921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5">
        <f t="shared" si="103"/>
        <v>0</v>
      </c>
    </row>
    <row r="3302" spans="1:12" hidden="1" x14ac:dyDescent="0.35">
      <c r="A3302" t="s">
        <v>4932</v>
      </c>
      <c r="B3302" t="s">
        <v>5</v>
      </c>
      <c r="C3302" t="s">
        <v>1736</v>
      </c>
      <c r="D3302" t="s">
        <v>6922</v>
      </c>
      <c r="E3302" t="s">
        <v>1702</v>
      </c>
      <c r="H3302" t="str">
        <f>INDEX('Vensim Variables'!$B:$B,MATCH(EPS!$B3302,'Vensim Variables'!$A:$A,0))</f>
        <v>g pollutant</v>
      </c>
      <c r="I3302" t="str">
        <f t="shared" si="102"/>
        <v>CO2</v>
      </c>
      <c r="J3302">
        <f>INDEX(NoSettings!$C:$C,MATCH(EPS!$A3302,NoSettings!$A:$A,0))</f>
        <v>0</v>
      </c>
      <c r="K3302">
        <f>INDEX(GWP!$C$2:$C$13,MATCH(EPS!I3302,GWP!$B$2:$B$13,0))</f>
        <v>1</v>
      </c>
      <c r="L3302" s="5">
        <f t="shared" si="103"/>
        <v>0</v>
      </c>
    </row>
    <row r="3303" spans="1:12" hidden="1" x14ac:dyDescent="0.35">
      <c r="A3303" t="s">
        <v>4933</v>
      </c>
      <c r="B3303" t="s">
        <v>5</v>
      </c>
      <c r="C3303" t="s">
        <v>1736</v>
      </c>
      <c r="D3303" t="s">
        <v>6922</v>
      </c>
      <c r="E3303" t="s">
        <v>1705</v>
      </c>
      <c r="H3303" t="str">
        <f>INDEX('Vensim Variables'!$B:$B,MATCH(EPS!$B3303,'Vensim Variables'!$A:$A,0))</f>
        <v>g pollutant</v>
      </c>
      <c r="I3303" t="str">
        <f t="shared" si="102"/>
        <v>VOC</v>
      </c>
      <c r="J3303">
        <f>INDEX(NoSettings!$C:$C,MATCH(EPS!$A3303,NoSettings!$A:$A,0))</f>
        <v>0</v>
      </c>
      <c r="K3303">
        <f>INDEX(GWP!$C$2:$C$13,MATCH(EPS!I3303,GWP!$B$2:$B$13,0))</f>
        <v>0</v>
      </c>
      <c r="L3303" s="5">
        <f t="shared" si="103"/>
        <v>0</v>
      </c>
    </row>
    <row r="3304" spans="1:12" hidden="1" x14ac:dyDescent="0.35">
      <c r="A3304" t="s">
        <v>4934</v>
      </c>
      <c r="B3304" t="s">
        <v>5</v>
      </c>
      <c r="C3304" t="s">
        <v>1736</v>
      </c>
      <c r="D3304" t="s">
        <v>6922</v>
      </c>
      <c r="E3304" t="s">
        <v>1706</v>
      </c>
      <c r="H3304" t="str">
        <f>INDEX('Vensim Variables'!$B:$B,MATCH(EPS!$B3304,'Vensim Variables'!$A:$A,0))</f>
        <v>g pollutant</v>
      </c>
      <c r="I3304" t="str">
        <f t="shared" si="102"/>
        <v>CO</v>
      </c>
      <c r="J3304">
        <f>INDEX(NoSettings!$C:$C,MATCH(EPS!$A3304,NoSettings!$A:$A,0))</f>
        <v>0</v>
      </c>
      <c r="K3304">
        <f>INDEX(GWP!$C$2:$C$13,MATCH(EPS!I3304,GWP!$B$2:$B$13,0))</f>
        <v>0</v>
      </c>
      <c r="L3304" s="5">
        <f t="shared" si="103"/>
        <v>0</v>
      </c>
    </row>
    <row r="3305" spans="1:12" hidden="1" x14ac:dyDescent="0.35">
      <c r="A3305" t="s">
        <v>4935</v>
      </c>
      <c r="B3305" t="s">
        <v>5</v>
      </c>
      <c r="C3305" t="s">
        <v>1736</v>
      </c>
      <c r="D3305" t="s">
        <v>6922</v>
      </c>
      <c r="E3305" t="s">
        <v>1707</v>
      </c>
      <c r="H3305" t="str">
        <f>INDEX('Vensim Variables'!$B:$B,MATCH(EPS!$B3305,'Vensim Variables'!$A:$A,0))</f>
        <v>g pollutant</v>
      </c>
      <c r="I3305" t="str">
        <f t="shared" si="102"/>
        <v>NOx</v>
      </c>
      <c r="J3305">
        <f>INDEX(NoSettings!$C:$C,MATCH(EPS!$A3305,NoSettings!$A:$A,0))</f>
        <v>0</v>
      </c>
      <c r="K3305">
        <f>INDEX(GWP!$C$2:$C$13,MATCH(EPS!I3305,GWP!$B$2:$B$13,0))</f>
        <v>0</v>
      </c>
      <c r="L3305" s="5">
        <f t="shared" si="103"/>
        <v>0</v>
      </c>
    </row>
    <row r="3306" spans="1:12" hidden="1" x14ac:dyDescent="0.35">
      <c r="A3306" t="s">
        <v>4936</v>
      </c>
      <c r="B3306" t="s">
        <v>5</v>
      </c>
      <c r="C3306" t="s">
        <v>1736</v>
      </c>
      <c r="D3306" t="s">
        <v>6922</v>
      </c>
      <c r="E3306" t="s">
        <v>1708</v>
      </c>
      <c r="H3306" t="str">
        <f>INDEX('Vensim Variables'!$B:$B,MATCH(EPS!$B3306,'Vensim Variables'!$A:$A,0))</f>
        <v>g pollutant</v>
      </c>
      <c r="I3306" t="str">
        <f t="shared" si="102"/>
        <v>PM10</v>
      </c>
      <c r="J3306">
        <f>INDEX(NoSettings!$C:$C,MATCH(EPS!$A3306,NoSettings!$A:$A,0))</f>
        <v>0</v>
      </c>
      <c r="K3306">
        <f>INDEX(GWP!$C$2:$C$13,MATCH(EPS!I3306,GWP!$B$2:$B$13,0))</f>
        <v>0</v>
      </c>
      <c r="L3306" s="5">
        <f t="shared" si="103"/>
        <v>0</v>
      </c>
    </row>
    <row r="3307" spans="1:12" hidden="1" x14ac:dyDescent="0.35">
      <c r="A3307" t="s">
        <v>4937</v>
      </c>
      <c r="B3307" t="s">
        <v>5</v>
      </c>
      <c r="C3307" t="s">
        <v>1736</v>
      </c>
      <c r="D3307" t="s">
        <v>6922</v>
      </c>
      <c r="E3307" t="s">
        <v>1709</v>
      </c>
      <c r="H3307" t="str">
        <f>INDEX('Vensim Variables'!$B:$B,MATCH(EPS!$B3307,'Vensim Variables'!$A:$A,0))</f>
        <v>g pollutant</v>
      </c>
      <c r="I3307" t="str">
        <f t="shared" si="102"/>
        <v>PM25</v>
      </c>
      <c r="J3307">
        <f>INDEX(NoSettings!$C:$C,MATCH(EPS!$A3307,NoSettings!$A:$A,0))</f>
        <v>0</v>
      </c>
      <c r="K3307">
        <f>INDEX(GWP!$C$2:$C$13,MATCH(EPS!I3307,GWP!$B$2:$B$13,0))</f>
        <v>0</v>
      </c>
      <c r="L3307" s="5">
        <f t="shared" si="103"/>
        <v>0</v>
      </c>
    </row>
    <row r="3308" spans="1:12" hidden="1" x14ac:dyDescent="0.35">
      <c r="A3308" t="s">
        <v>4938</v>
      </c>
      <c r="B3308" t="s">
        <v>5</v>
      </c>
      <c r="C3308" t="s">
        <v>1736</v>
      </c>
      <c r="D3308" t="s">
        <v>6922</v>
      </c>
      <c r="E3308" t="s">
        <v>1710</v>
      </c>
      <c r="H3308" t="str">
        <f>INDEX('Vensim Variables'!$B:$B,MATCH(EPS!$B3308,'Vensim Variables'!$A:$A,0))</f>
        <v>g pollutant</v>
      </c>
      <c r="I3308" t="str">
        <f t="shared" si="102"/>
        <v>SOx</v>
      </c>
      <c r="J3308">
        <f>INDEX(NoSettings!$C:$C,MATCH(EPS!$A3308,NoSettings!$A:$A,0))</f>
        <v>0</v>
      </c>
      <c r="K3308">
        <f>INDEX(GWP!$C$2:$C$13,MATCH(EPS!I3308,GWP!$B$2:$B$13,0))</f>
        <v>0</v>
      </c>
      <c r="L3308" s="5">
        <f t="shared" si="103"/>
        <v>0</v>
      </c>
    </row>
    <row r="3309" spans="1:12" hidden="1" x14ac:dyDescent="0.35">
      <c r="A3309" t="s">
        <v>4939</v>
      </c>
      <c r="B3309" t="s">
        <v>5</v>
      </c>
      <c r="C3309" t="s">
        <v>1736</v>
      </c>
      <c r="D3309" t="s">
        <v>6922</v>
      </c>
      <c r="E3309" t="s">
        <v>1711</v>
      </c>
      <c r="H3309" t="str">
        <f>INDEX('Vensim Variables'!$B:$B,MATCH(EPS!$B3309,'Vensim Variables'!$A:$A,0))</f>
        <v>g pollutant</v>
      </c>
      <c r="I3309" t="str">
        <f t="shared" si="102"/>
        <v>BC</v>
      </c>
      <c r="J3309">
        <f>INDEX(NoSettings!$C:$C,MATCH(EPS!$A3309,NoSettings!$A:$A,0))</f>
        <v>0</v>
      </c>
      <c r="K3309">
        <f>INDEX(GWP!$C$2:$C$13,MATCH(EPS!I3309,GWP!$B$2:$B$13,0))</f>
        <v>0</v>
      </c>
      <c r="L3309" s="5">
        <f t="shared" si="103"/>
        <v>0</v>
      </c>
    </row>
    <row r="3310" spans="1:12" hidden="1" x14ac:dyDescent="0.35">
      <c r="A3310" t="s">
        <v>4940</v>
      </c>
      <c r="B3310" t="s">
        <v>5</v>
      </c>
      <c r="C3310" t="s">
        <v>1736</v>
      </c>
      <c r="D3310" t="s">
        <v>6922</v>
      </c>
      <c r="E3310" t="s">
        <v>1712</v>
      </c>
      <c r="H3310" t="str">
        <f>INDEX('Vensim Variables'!$B:$B,MATCH(EPS!$B3310,'Vensim Variables'!$A:$A,0))</f>
        <v>g pollutant</v>
      </c>
      <c r="I3310" t="str">
        <f t="shared" si="102"/>
        <v>OC</v>
      </c>
      <c r="J3310">
        <f>INDEX(NoSettings!$C:$C,MATCH(EPS!$A3310,NoSettings!$A:$A,0))</f>
        <v>0</v>
      </c>
      <c r="K3310">
        <f>INDEX(GWP!$C$2:$C$13,MATCH(EPS!I3310,GWP!$B$2:$B$13,0))</f>
        <v>0</v>
      </c>
      <c r="L3310" s="5">
        <f t="shared" si="103"/>
        <v>0</v>
      </c>
    </row>
    <row r="3311" spans="1:12" hidden="1" x14ac:dyDescent="0.35">
      <c r="A3311" t="s">
        <v>4941</v>
      </c>
      <c r="B3311" t="s">
        <v>5</v>
      </c>
      <c r="C3311" t="s">
        <v>1736</v>
      </c>
      <c r="D3311" t="s">
        <v>6922</v>
      </c>
      <c r="E3311" t="s">
        <v>1713</v>
      </c>
      <c r="H3311" t="str">
        <f>INDEX('Vensim Variables'!$B:$B,MATCH(EPS!$B3311,'Vensim Variables'!$A:$A,0))</f>
        <v>g pollutant</v>
      </c>
      <c r="I3311" t="str">
        <f t="shared" si="102"/>
        <v>CH4</v>
      </c>
      <c r="J3311">
        <f>INDEX(NoSettings!$C:$C,MATCH(EPS!$A3311,NoSettings!$A:$A,0))</f>
        <v>0</v>
      </c>
      <c r="K3311">
        <f>INDEX(GWP!$C$2:$C$13,MATCH(EPS!I3311,GWP!$B$2:$B$13,0))</f>
        <v>25</v>
      </c>
      <c r="L3311" s="5">
        <f t="shared" si="103"/>
        <v>0</v>
      </c>
    </row>
    <row r="3312" spans="1:12" hidden="1" x14ac:dyDescent="0.35">
      <c r="A3312" t="s">
        <v>4942</v>
      </c>
      <c r="B3312" t="s">
        <v>5</v>
      </c>
      <c r="C3312" t="s">
        <v>1736</v>
      </c>
      <c r="D3312" t="s">
        <v>6922</v>
      </c>
      <c r="E3312" t="s">
        <v>1714</v>
      </c>
      <c r="H3312" t="str">
        <f>INDEX('Vensim Variables'!$B:$B,MATCH(EPS!$B3312,'Vensim Variables'!$A:$A,0))</f>
        <v>g pollutant</v>
      </c>
      <c r="I3312" t="str">
        <f t="shared" si="102"/>
        <v>N2O</v>
      </c>
      <c r="J3312">
        <f>INDEX(NoSettings!$C:$C,MATCH(EPS!$A3312,NoSettings!$A:$A,0))</f>
        <v>0</v>
      </c>
      <c r="K3312">
        <f>INDEX(GWP!$C$2:$C$13,MATCH(EPS!I3312,GWP!$B$2:$B$13,0))</f>
        <v>298</v>
      </c>
      <c r="L3312" s="5">
        <f t="shared" si="103"/>
        <v>0</v>
      </c>
    </row>
    <row r="3313" spans="1:12" hidden="1" x14ac:dyDescent="0.35">
      <c r="A3313" t="s">
        <v>4943</v>
      </c>
      <c r="B3313" t="s">
        <v>5</v>
      </c>
      <c r="C3313" t="s">
        <v>1736</v>
      </c>
      <c r="D3313" t="s">
        <v>6922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5">
        <f t="shared" si="103"/>
        <v>0</v>
      </c>
    </row>
    <row r="3314" spans="1:12" hidden="1" x14ac:dyDescent="0.35">
      <c r="A3314" t="s">
        <v>4944</v>
      </c>
      <c r="B3314" t="s">
        <v>5</v>
      </c>
      <c r="C3314" t="s">
        <v>1736</v>
      </c>
      <c r="D3314" t="s">
        <v>6923</v>
      </c>
      <c r="E3314" t="s">
        <v>1702</v>
      </c>
      <c r="H3314" t="str">
        <f>INDEX('Vensim Variables'!$B:$B,MATCH(EPS!$B3314,'Vensim Variables'!$A:$A,0))</f>
        <v>g pollutant</v>
      </c>
      <c r="I3314" t="str">
        <f t="shared" si="102"/>
        <v>CO2</v>
      </c>
      <c r="J3314">
        <f>INDEX(NoSettings!$C:$C,MATCH(EPS!$A3314,NoSettings!$A:$A,0))</f>
        <v>0</v>
      </c>
      <c r="K3314">
        <f>INDEX(GWP!$C$2:$C$13,MATCH(EPS!I3314,GWP!$B$2:$B$13,0))</f>
        <v>1</v>
      </c>
      <c r="L3314" s="5">
        <f t="shared" si="103"/>
        <v>0</v>
      </c>
    </row>
    <row r="3315" spans="1:12" hidden="1" x14ac:dyDescent="0.35">
      <c r="A3315" t="s">
        <v>4945</v>
      </c>
      <c r="B3315" t="s">
        <v>5</v>
      </c>
      <c r="C3315" t="s">
        <v>1736</v>
      </c>
      <c r="D3315" t="s">
        <v>6923</v>
      </c>
      <c r="E3315" t="s">
        <v>1705</v>
      </c>
      <c r="H3315" t="str">
        <f>INDEX('Vensim Variables'!$B:$B,MATCH(EPS!$B3315,'Vensim Variables'!$A:$A,0))</f>
        <v>g pollutant</v>
      </c>
      <c r="I3315" t="str">
        <f t="shared" si="102"/>
        <v>VOC</v>
      </c>
      <c r="J3315">
        <f>INDEX(NoSettings!$C:$C,MATCH(EPS!$A3315,NoSettings!$A:$A,0))</f>
        <v>0</v>
      </c>
      <c r="K3315">
        <f>INDEX(GWP!$C$2:$C$13,MATCH(EPS!I3315,GWP!$B$2:$B$13,0))</f>
        <v>0</v>
      </c>
      <c r="L3315" s="5">
        <f t="shared" si="103"/>
        <v>0</v>
      </c>
    </row>
    <row r="3316" spans="1:12" hidden="1" x14ac:dyDescent="0.35">
      <c r="A3316" t="s">
        <v>4946</v>
      </c>
      <c r="B3316" t="s">
        <v>5</v>
      </c>
      <c r="C3316" t="s">
        <v>1736</v>
      </c>
      <c r="D3316" t="s">
        <v>6923</v>
      </c>
      <c r="E3316" t="s">
        <v>1706</v>
      </c>
      <c r="H3316" t="str">
        <f>INDEX('Vensim Variables'!$B:$B,MATCH(EPS!$B3316,'Vensim Variables'!$A:$A,0))</f>
        <v>g pollutant</v>
      </c>
      <c r="I3316" t="str">
        <f t="shared" si="102"/>
        <v>CO</v>
      </c>
      <c r="J3316">
        <f>INDEX(NoSettings!$C:$C,MATCH(EPS!$A3316,NoSettings!$A:$A,0))</f>
        <v>0</v>
      </c>
      <c r="K3316">
        <f>INDEX(GWP!$C$2:$C$13,MATCH(EPS!I3316,GWP!$B$2:$B$13,0))</f>
        <v>0</v>
      </c>
      <c r="L3316" s="5">
        <f t="shared" si="103"/>
        <v>0</v>
      </c>
    </row>
    <row r="3317" spans="1:12" hidden="1" x14ac:dyDescent="0.35">
      <c r="A3317" t="s">
        <v>4947</v>
      </c>
      <c r="B3317" t="s">
        <v>5</v>
      </c>
      <c r="C3317" t="s">
        <v>1736</v>
      </c>
      <c r="D3317" t="s">
        <v>6923</v>
      </c>
      <c r="E3317" t="s">
        <v>1707</v>
      </c>
      <c r="H3317" t="str">
        <f>INDEX('Vensim Variables'!$B:$B,MATCH(EPS!$B3317,'Vensim Variables'!$A:$A,0))</f>
        <v>g pollutant</v>
      </c>
      <c r="I3317" t="str">
        <f t="shared" si="102"/>
        <v>NOx</v>
      </c>
      <c r="J3317">
        <f>INDEX(NoSettings!$C:$C,MATCH(EPS!$A3317,NoSettings!$A:$A,0))</f>
        <v>0</v>
      </c>
      <c r="K3317">
        <f>INDEX(GWP!$C$2:$C$13,MATCH(EPS!I3317,GWP!$B$2:$B$13,0))</f>
        <v>0</v>
      </c>
      <c r="L3317" s="5">
        <f t="shared" si="103"/>
        <v>0</v>
      </c>
    </row>
    <row r="3318" spans="1:12" hidden="1" x14ac:dyDescent="0.35">
      <c r="A3318" t="s">
        <v>4948</v>
      </c>
      <c r="B3318" t="s">
        <v>5</v>
      </c>
      <c r="C3318" t="s">
        <v>1736</v>
      </c>
      <c r="D3318" t="s">
        <v>6923</v>
      </c>
      <c r="E3318" t="s">
        <v>1708</v>
      </c>
      <c r="H3318" t="str">
        <f>INDEX('Vensim Variables'!$B:$B,MATCH(EPS!$B3318,'Vensim Variables'!$A:$A,0))</f>
        <v>g pollutant</v>
      </c>
      <c r="I3318" t="str">
        <f t="shared" si="102"/>
        <v>PM10</v>
      </c>
      <c r="J3318">
        <f>INDEX(NoSettings!$C:$C,MATCH(EPS!$A3318,NoSettings!$A:$A,0))</f>
        <v>0</v>
      </c>
      <c r="K3318">
        <f>INDEX(GWP!$C$2:$C$13,MATCH(EPS!I3318,GWP!$B$2:$B$13,0))</f>
        <v>0</v>
      </c>
      <c r="L3318" s="5">
        <f t="shared" si="103"/>
        <v>0</v>
      </c>
    </row>
    <row r="3319" spans="1:12" hidden="1" x14ac:dyDescent="0.35">
      <c r="A3319" t="s">
        <v>4949</v>
      </c>
      <c r="B3319" t="s">
        <v>5</v>
      </c>
      <c r="C3319" t="s">
        <v>1736</v>
      </c>
      <c r="D3319" t="s">
        <v>6923</v>
      </c>
      <c r="E3319" t="s">
        <v>1709</v>
      </c>
      <c r="H3319" t="str">
        <f>INDEX('Vensim Variables'!$B:$B,MATCH(EPS!$B3319,'Vensim Variables'!$A:$A,0))</f>
        <v>g pollutant</v>
      </c>
      <c r="I3319" t="str">
        <f t="shared" si="102"/>
        <v>PM25</v>
      </c>
      <c r="J3319">
        <f>INDEX(NoSettings!$C:$C,MATCH(EPS!$A3319,NoSettings!$A:$A,0))</f>
        <v>0</v>
      </c>
      <c r="K3319">
        <f>INDEX(GWP!$C$2:$C$13,MATCH(EPS!I3319,GWP!$B$2:$B$13,0))</f>
        <v>0</v>
      </c>
      <c r="L3319" s="5">
        <f t="shared" si="103"/>
        <v>0</v>
      </c>
    </row>
    <row r="3320" spans="1:12" hidden="1" x14ac:dyDescent="0.35">
      <c r="A3320" t="s">
        <v>4950</v>
      </c>
      <c r="B3320" t="s">
        <v>5</v>
      </c>
      <c r="C3320" t="s">
        <v>1736</v>
      </c>
      <c r="D3320" t="s">
        <v>6923</v>
      </c>
      <c r="E3320" t="s">
        <v>1710</v>
      </c>
      <c r="H3320" t="str">
        <f>INDEX('Vensim Variables'!$B:$B,MATCH(EPS!$B3320,'Vensim Variables'!$A:$A,0))</f>
        <v>g pollutant</v>
      </c>
      <c r="I3320" t="str">
        <f t="shared" si="102"/>
        <v>SOx</v>
      </c>
      <c r="J3320">
        <f>INDEX(NoSettings!$C:$C,MATCH(EPS!$A3320,NoSettings!$A:$A,0))</f>
        <v>0</v>
      </c>
      <c r="K3320">
        <f>INDEX(GWP!$C$2:$C$13,MATCH(EPS!I3320,GWP!$B$2:$B$13,0))</f>
        <v>0</v>
      </c>
      <c r="L3320" s="5">
        <f t="shared" si="103"/>
        <v>0</v>
      </c>
    </row>
    <row r="3321" spans="1:12" hidden="1" x14ac:dyDescent="0.35">
      <c r="A3321" t="s">
        <v>4951</v>
      </c>
      <c r="B3321" t="s">
        <v>5</v>
      </c>
      <c r="C3321" t="s">
        <v>1736</v>
      </c>
      <c r="D3321" t="s">
        <v>6923</v>
      </c>
      <c r="E3321" t="s">
        <v>1711</v>
      </c>
      <c r="H3321" t="str">
        <f>INDEX('Vensim Variables'!$B:$B,MATCH(EPS!$B3321,'Vensim Variables'!$A:$A,0))</f>
        <v>g pollutant</v>
      </c>
      <c r="I3321" t="str">
        <f t="shared" si="102"/>
        <v>BC</v>
      </c>
      <c r="J3321">
        <f>INDEX(NoSettings!$C:$C,MATCH(EPS!$A3321,NoSettings!$A:$A,0))</f>
        <v>0</v>
      </c>
      <c r="K3321">
        <f>INDEX(GWP!$C$2:$C$13,MATCH(EPS!I3321,GWP!$B$2:$B$13,0))</f>
        <v>0</v>
      </c>
      <c r="L3321" s="5">
        <f t="shared" si="103"/>
        <v>0</v>
      </c>
    </row>
    <row r="3322" spans="1:12" hidden="1" x14ac:dyDescent="0.35">
      <c r="A3322" t="s">
        <v>4952</v>
      </c>
      <c r="B3322" t="s">
        <v>5</v>
      </c>
      <c r="C3322" t="s">
        <v>1736</v>
      </c>
      <c r="D3322" t="s">
        <v>6923</v>
      </c>
      <c r="E3322" t="s">
        <v>1712</v>
      </c>
      <c r="H3322" t="str">
        <f>INDEX('Vensim Variables'!$B:$B,MATCH(EPS!$B3322,'Vensim Variables'!$A:$A,0))</f>
        <v>g pollutant</v>
      </c>
      <c r="I3322" t="str">
        <f t="shared" si="102"/>
        <v>OC</v>
      </c>
      <c r="J3322">
        <f>INDEX(NoSettings!$C:$C,MATCH(EPS!$A3322,NoSettings!$A:$A,0))</f>
        <v>0</v>
      </c>
      <c r="K3322">
        <f>INDEX(GWP!$C$2:$C$13,MATCH(EPS!I3322,GWP!$B$2:$B$13,0))</f>
        <v>0</v>
      </c>
      <c r="L3322" s="5">
        <f t="shared" si="103"/>
        <v>0</v>
      </c>
    </row>
    <row r="3323" spans="1:12" hidden="1" x14ac:dyDescent="0.35">
      <c r="A3323" t="s">
        <v>4953</v>
      </c>
      <c r="B3323" t="s">
        <v>5</v>
      </c>
      <c r="C3323" t="s">
        <v>1736</v>
      </c>
      <c r="D3323" t="s">
        <v>6923</v>
      </c>
      <c r="E3323" t="s">
        <v>1713</v>
      </c>
      <c r="H3323" t="str">
        <f>INDEX('Vensim Variables'!$B:$B,MATCH(EPS!$B3323,'Vensim Variables'!$A:$A,0))</f>
        <v>g pollutant</v>
      </c>
      <c r="I3323" t="str">
        <f t="shared" si="102"/>
        <v>CH4</v>
      </c>
      <c r="J3323">
        <f>INDEX(NoSettings!$C:$C,MATCH(EPS!$A3323,NoSettings!$A:$A,0))</f>
        <v>0</v>
      </c>
      <c r="K3323">
        <f>INDEX(GWP!$C$2:$C$13,MATCH(EPS!I3323,GWP!$B$2:$B$13,0))</f>
        <v>25</v>
      </c>
      <c r="L3323" s="5">
        <f t="shared" si="103"/>
        <v>0</v>
      </c>
    </row>
    <row r="3324" spans="1:12" hidden="1" x14ac:dyDescent="0.35">
      <c r="A3324" t="s">
        <v>4954</v>
      </c>
      <c r="B3324" t="s">
        <v>5</v>
      </c>
      <c r="C3324" t="s">
        <v>1736</v>
      </c>
      <c r="D3324" t="s">
        <v>6923</v>
      </c>
      <c r="E3324" t="s">
        <v>1714</v>
      </c>
      <c r="H3324" t="str">
        <f>INDEX('Vensim Variables'!$B:$B,MATCH(EPS!$B3324,'Vensim Variables'!$A:$A,0))</f>
        <v>g pollutant</v>
      </c>
      <c r="I3324" t="str">
        <f t="shared" si="102"/>
        <v>N2O</v>
      </c>
      <c r="J3324">
        <f>INDEX(NoSettings!$C:$C,MATCH(EPS!$A3324,NoSettings!$A:$A,0))</f>
        <v>0</v>
      </c>
      <c r="K3324">
        <f>INDEX(GWP!$C$2:$C$13,MATCH(EPS!I3324,GWP!$B$2:$B$13,0))</f>
        <v>298</v>
      </c>
      <c r="L3324" s="5">
        <f t="shared" si="103"/>
        <v>0</v>
      </c>
    </row>
    <row r="3325" spans="1:12" hidden="1" x14ac:dyDescent="0.35">
      <c r="A3325" t="s">
        <v>4955</v>
      </c>
      <c r="B3325" t="s">
        <v>5</v>
      </c>
      <c r="C3325" t="s">
        <v>1736</v>
      </c>
      <c r="D3325" t="s">
        <v>6923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5">
        <f t="shared" si="103"/>
        <v>0</v>
      </c>
    </row>
    <row r="3326" spans="1:12" hidden="1" x14ac:dyDescent="0.35">
      <c r="A3326" t="s">
        <v>4956</v>
      </c>
      <c r="B3326" t="s">
        <v>5</v>
      </c>
      <c r="C3326" t="s">
        <v>1736</v>
      </c>
      <c r="D3326" t="s">
        <v>6924</v>
      </c>
      <c r="E3326" t="s">
        <v>1702</v>
      </c>
      <c r="H3326" t="str">
        <f>INDEX('Vensim Variables'!$B:$B,MATCH(EPS!$B3326,'Vensim Variables'!$A:$A,0))</f>
        <v>g pollutant</v>
      </c>
      <c r="I3326" t="str">
        <f t="shared" si="102"/>
        <v>CO2</v>
      </c>
      <c r="J3326">
        <f>INDEX(NoSettings!$C:$C,MATCH(EPS!$A3326,NoSettings!$A:$A,0))</f>
        <v>1773730000000</v>
      </c>
      <c r="K3326">
        <f>INDEX(GWP!$C$2:$C$13,MATCH(EPS!I3326,GWP!$B$2:$B$13,0))</f>
        <v>1</v>
      </c>
      <c r="L3326" s="5">
        <f t="shared" si="103"/>
        <v>1.77373</v>
      </c>
    </row>
    <row r="3327" spans="1:12" hidden="1" x14ac:dyDescent="0.35">
      <c r="A3327" t="s">
        <v>4957</v>
      </c>
      <c r="B3327" t="s">
        <v>5</v>
      </c>
      <c r="C3327" t="s">
        <v>1736</v>
      </c>
      <c r="D3327" t="s">
        <v>6924</v>
      </c>
      <c r="E3327" t="s">
        <v>1705</v>
      </c>
      <c r="H3327" t="str">
        <f>INDEX('Vensim Variables'!$B:$B,MATCH(EPS!$B3327,'Vensim Variables'!$A:$A,0))</f>
        <v>g pollutant</v>
      </c>
      <c r="I3327" t="str">
        <f t="shared" si="102"/>
        <v>VOC</v>
      </c>
      <c r="J3327">
        <f>INDEX(NoSettings!$C:$C,MATCH(EPS!$A3327,NoSettings!$A:$A,0))</f>
        <v>50465200</v>
      </c>
      <c r="K3327">
        <f>INDEX(GWP!$C$2:$C$13,MATCH(EPS!I3327,GWP!$B$2:$B$13,0))</f>
        <v>0</v>
      </c>
      <c r="L3327" s="5">
        <f t="shared" si="103"/>
        <v>0</v>
      </c>
    </row>
    <row r="3328" spans="1:12" hidden="1" x14ac:dyDescent="0.35">
      <c r="A3328" t="s">
        <v>4958</v>
      </c>
      <c r="B3328" t="s">
        <v>5</v>
      </c>
      <c r="C3328" t="s">
        <v>1736</v>
      </c>
      <c r="D3328" t="s">
        <v>6924</v>
      </c>
      <c r="E3328" t="s">
        <v>1706</v>
      </c>
      <c r="H3328" t="str">
        <f>INDEX('Vensim Variables'!$B:$B,MATCH(EPS!$B3328,'Vensim Variables'!$A:$A,0))</f>
        <v>g pollutant</v>
      </c>
      <c r="I3328" t="str">
        <f t="shared" si="102"/>
        <v>CO</v>
      </c>
      <c r="J3328">
        <f>INDEX(NoSettings!$C:$C,MATCH(EPS!$A3328,NoSettings!$A:$A,0))</f>
        <v>233062000</v>
      </c>
      <c r="K3328">
        <f>INDEX(GWP!$C$2:$C$13,MATCH(EPS!I3328,GWP!$B$2:$B$13,0))</f>
        <v>0</v>
      </c>
      <c r="L3328" s="5">
        <f t="shared" si="103"/>
        <v>0</v>
      </c>
    </row>
    <row r="3329" spans="1:12" hidden="1" x14ac:dyDescent="0.35">
      <c r="A3329" t="s">
        <v>4959</v>
      </c>
      <c r="B3329" t="s">
        <v>5</v>
      </c>
      <c r="C3329" t="s">
        <v>1736</v>
      </c>
      <c r="D3329" t="s">
        <v>6924</v>
      </c>
      <c r="E3329" t="s">
        <v>1707</v>
      </c>
      <c r="H3329" t="str">
        <f>INDEX('Vensim Variables'!$B:$B,MATCH(EPS!$B3329,'Vensim Variables'!$A:$A,0))</f>
        <v>g pollutant</v>
      </c>
      <c r="I3329" t="str">
        <f t="shared" si="102"/>
        <v>NOx</v>
      </c>
      <c r="J3329">
        <f>INDEX(NoSettings!$C:$C,MATCH(EPS!$A3329,NoSettings!$A:$A,0))</f>
        <v>797658000</v>
      </c>
      <c r="K3329">
        <f>INDEX(GWP!$C$2:$C$13,MATCH(EPS!I3329,GWP!$B$2:$B$13,0))</f>
        <v>0</v>
      </c>
      <c r="L3329" s="5">
        <f t="shared" si="103"/>
        <v>0</v>
      </c>
    </row>
    <row r="3330" spans="1:12" hidden="1" x14ac:dyDescent="0.35">
      <c r="A3330" t="s">
        <v>4960</v>
      </c>
      <c r="B3330" t="s">
        <v>5</v>
      </c>
      <c r="C3330" t="s">
        <v>1736</v>
      </c>
      <c r="D3330" t="s">
        <v>6924</v>
      </c>
      <c r="E3330" t="s">
        <v>1708</v>
      </c>
      <c r="H3330" t="str">
        <f>INDEX('Vensim Variables'!$B:$B,MATCH(EPS!$B3330,'Vensim Variables'!$A:$A,0))</f>
        <v>g pollutant</v>
      </c>
      <c r="I3330" t="str">
        <f t="shared" si="102"/>
        <v>PM10</v>
      </c>
      <c r="J3330">
        <f>INDEX(NoSettings!$C:$C,MATCH(EPS!$A3330,NoSettings!$A:$A,0))</f>
        <v>62969200</v>
      </c>
      <c r="K3330">
        <f>INDEX(GWP!$C$2:$C$13,MATCH(EPS!I3330,GWP!$B$2:$B$13,0))</f>
        <v>0</v>
      </c>
      <c r="L3330" s="5">
        <f t="shared" si="103"/>
        <v>0</v>
      </c>
    </row>
    <row r="3331" spans="1:12" hidden="1" x14ac:dyDescent="0.35">
      <c r="A3331" t="s">
        <v>4961</v>
      </c>
      <c r="B3331" t="s">
        <v>5</v>
      </c>
      <c r="C3331" t="s">
        <v>1736</v>
      </c>
      <c r="D3331" t="s">
        <v>6924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55996300</v>
      </c>
      <c r="K3331">
        <f>INDEX(GWP!$C$2:$C$13,MATCH(EPS!I3331,GWP!$B$2:$B$13,0))</f>
        <v>0</v>
      </c>
      <c r="L3331" s="5">
        <f t="shared" ref="L3331:L3394" si="105">IF(H3331="g pollutant",K3331*J3331/10^12,IF(H3331="MMTCO2e",J3331,IF(H3331="MWh",J3331,0)))</f>
        <v>0</v>
      </c>
    </row>
    <row r="3332" spans="1:12" hidden="1" x14ac:dyDescent="0.35">
      <c r="A3332" t="s">
        <v>4962</v>
      </c>
      <c r="B3332" t="s">
        <v>5</v>
      </c>
      <c r="C3332" t="s">
        <v>1736</v>
      </c>
      <c r="D3332" t="s">
        <v>6924</v>
      </c>
      <c r="E3332" t="s">
        <v>1710</v>
      </c>
      <c r="H3332" t="str">
        <f>INDEX('Vensim Variables'!$B:$B,MATCH(EPS!$B3332,'Vensim Variables'!$A:$A,0))</f>
        <v>g pollutant</v>
      </c>
      <c r="I3332" t="str">
        <f t="shared" si="104"/>
        <v>SOx</v>
      </c>
      <c r="J3332">
        <f>INDEX(NoSettings!$C:$C,MATCH(EPS!$A3332,NoSettings!$A:$A,0))</f>
        <v>169573000</v>
      </c>
      <c r="K3332">
        <f>INDEX(GWP!$C$2:$C$13,MATCH(EPS!I3332,GWP!$B$2:$B$13,0))</f>
        <v>0</v>
      </c>
      <c r="L3332" s="5">
        <f t="shared" si="105"/>
        <v>0</v>
      </c>
    </row>
    <row r="3333" spans="1:12" hidden="1" x14ac:dyDescent="0.35">
      <c r="A3333" t="s">
        <v>4963</v>
      </c>
      <c r="B3333" t="s">
        <v>5</v>
      </c>
      <c r="C3333" t="s">
        <v>1736</v>
      </c>
      <c r="D3333" t="s">
        <v>6924</v>
      </c>
      <c r="E3333" t="s">
        <v>1711</v>
      </c>
      <c r="H3333" t="str">
        <f>INDEX('Vensim Variables'!$B:$B,MATCH(EPS!$B3333,'Vensim Variables'!$A:$A,0))</f>
        <v>g pollutant</v>
      </c>
      <c r="I3333" t="str">
        <f t="shared" si="104"/>
        <v>BC</v>
      </c>
      <c r="J3333">
        <f>INDEX(NoSettings!$C:$C,MATCH(EPS!$A3333,NoSettings!$A:$A,0))</f>
        <v>13095000</v>
      </c>
      <c r="K3333">
        <f>INDEX(GWP!$C$2:$C$13,MATCH(EPS!I3333,GWP!$B$2:$B$13,0))</f>
        <v>0</v>
      </c>
      <c r="L3333" s="5">
        <f t="shared" si="105"/>
        <v>0</v>
      </c>
    </row>
    <row r="3334" spans="1:12" hidden="1" x14ac:dyDescent="0.35">
      <c r="A3334" t="s">
        <v>4964</v>
      </c>
      <c r="B3334" t="s">
        <v>5</v>
      </c>
      <c r="C3334" t="s">
        <v>1736</v>
      </c>
      <c r="D3334" t="s">
        <v>6924</v>
      </c>
      <c r="E3334" t="s">
        <v>1712</v>
      </c>
      <c r="H3334" t="str">
        <f>INDEX('Vensim Variables'!$B:$B,MATCH(EPS!$B3334,'Vensim Variables'!$A:$A,0))</f>
        <v>g pollutant</v>
      </c>
      <c r="I3334" t="str">
        <f t="shared" si="104"/>
        <v>OC</v>
      </c>
      <c r="J3334">
        <f>INDEX(NoSettings!$C:$C,MATCH(EPS!$A3334,NoSettings!$A:$A,0))</f>
        <v>11180300</v>
      </c>
      <c r="K3334">
        <f>INDEX(GWP!$C$2:$C$13,MATCH(EPS!I3334,GWP!$B$2:$B$13,0))</f>
        <v>0</v>
      </c>
      <c r="L3334" s="5">
        <f t="shared" si="105"/>
        <v>0</v>
      </c>
    </row>
    <row r="3335" spans="1:12" hidden="1" x14ac:dyDescent="0.35">
      <c r="A3335" t="s">
        <v>4965</v>
      </c>
      <c r="B3335" t="s">
        <v>5</v>
      </c>
      <c r="C3335" t="s">
        <v>1736</v>
      </c>
      <c r="D3335" t="s">
        <v>6924</v>
      </c>
      <c r="E3335" t="s">
        <v>1713</v>
      </c>
      <c r="H3335" t="str">
        <f>INDEX('Vensim Variables'!$B:$B,MATCH(EPS!$B3335,'Vensim Variables'!$A:$A,0))</f>
        <v>g pollutant</v>
      </c>
      <c r="I3335" t="str">
        <f t="shared" si="104"/>
        <v>CH4</v>
      </c>
      <c r="J3335">
        <f>INDEX(NoSettings!$C:$C,MATCH(EPS!$A3335,NoSettings!$A:$A,0))</f>
        <v>70911300</v>
      </c>
      <c r="K3335">
        <f>INDEX(GWP!$C$2:$C$13,MATCH(EPS!I3335,GWP!$B$2:$B$13,0))</f>
        <v>25</v>
      </c>
      <c r="L3335" s="5">
        <f t="shared" si="105"/>
        <v>1.7727825E-3</v>
      </c>
    </row>
    <row r="3336" spans="1:12" hidden="1" x14ac:dyDescent="0.35">
      <c r="A3336" t="s">
        <v>4966</v>
      </c>
      <c r="B3336" t="s">
        <v>5</v>
      </c>
      <c r="C3336" t="s">
        <v>1736</v>
      </c>
      <c r="D3336" t="s">
        <v>6924</v>
      </c>
      <c r="E3336" t="s">
        <v>1714</v>
      </c>
      <c r="H3336" t="str">
        <f>INDEX('Vensim Variables'!$B:$B,MATCH(EPS!$B3336,'Vensim Variables'!$A:$A,0))</f>
        <v>g pollutant</v>
      </c>
      <c r="I3336" t="str">
        <f t="shared" si="104"/>
        <v>N2O</v>
      </c>
      <c r="J3336">
        <f>INDEX(NoSettings!$C:$C,MATCH(EPS!$A3336,NoSettings!$A:$A,0))</f>
        <v>14182300</v>
      </c>
      <c r="K3336">
        <f>INDEX(GWP!$C$2:$C$13,MATCH(EPS!I3336,GWP!$B$2:$B$13,0))</f>
        <v>298</v>
      </c>
      <c r="L3336" s="5">
        <f t="shared" si="105"/>
        <v>4.2263253999999997E-3</v>
      </c>
    </row>
    <row r="3337" spans="1:12" hidden="1" x14ac:dyDescent="0.35">
      <c r="A3337" t="s">
        <v>4967</v>
      </c>
      <c r="B3337" t="s">
        <v>5</v>
      </c>
      <c r="C3337" t="s">
        <v>1736</v>
      </c>
      <c r="D3337" t="s">
        <v>6924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5">
        <f t="shared" si="105"/>
        <v>0</v>
      </c>
    </row>
    <row r="3338" spans="1:12" hidden="1" x14ac:dyDescent="0.35">
      <c r="A3338" t="s">
        <v>4968</v>
      </c>
      <c r="B3338" t="s">
        <v>5</v>
      </c>
      <c r="C3338" t="s">
        <v>1736</v>
      </c>
      <c r="D3338" t="s">
        <v>6925</v>
      </c>
      <c r="E3338" t="s">
        <v>1702</v>
      </c>
      <c r="H3338" t="str">
        <f>INDEX('Vensim Variables'!$B:$B,MATCH(EPS!$B3338,'Vensim Variables'!$A:$A,0))</f>
        <v>g pollutant</v>
      </c>
      <c r="I3338" t="str">
        <f t="shared" si="104"/>
        <v>CO2</v>
      </c>
      <c r="J3338">
        <f>INDEX(NoSettings!$C:$C,MATCH(EPS!$A3338,NoSettings!$A:$A,0))</f>
        <v>300781000000</v>
      </c>
      <c r="K3338">
        <f>INDEX(GWP!$C$2:$C$13,MATCH(EPS!I3338,GWP!$B$2:$B$13,0))</f>
        <v>1</v>
      </c>
      <c r="L3338" s="5">
        <f t="shared" si="105"/>
        <v>0.30078100000000002</v>
      </c>
    </row>
    <row r="3339" spans="1:12" hidden="1" x14ac:dyDescent="0.35">
      <c r="A3339" t="s">
        <v>4969</v>
      </c>
      <c r="B3339" t="s">
        <v>5</v>
      </c>
      <c r="C3339" t="s">
        <v>1736</v>
      </c>
      <c r="D3339" t="s">
        <v>6925</v>
      </c>
      <c r="E3339" t="s">
        <v>1705</v>
      </c>
      <c r="H3339" t="str">
        <f>INDEX('Vensim Variables'!$B:$B,MATCH(EPS!$B3339,'Vensim Variables'!$A:$A,0))</f>
        <v>g pollutant</v>
      </c>
      <c r="I3339" t="str">
        <f t="shared" si="104"/>
        <v>VOC</v>
      </c>
      <c r="J3339">
        <f>INDEX(NoSettings!$C:$C,MATCH(EPS!$A3339,NoSettings!$A:$A,0))</f>
        <v>8557660</v>
      </c>
      <c r="K3339">
        <f>INDEX(GWP!$C$2:$C$13,MATCH(EPS!I3339,GWP!$B$2:$B$13,0))</f>
        <v>0</v>
      </c>
      <c r="L3339" s="5">
        <f t="shared" si="105"/>
        <v>0</v>
      </c>
    </row>
    <row r="3340" spans="1:12" hidden="1" x14ac:dyDescent="0.35">
      <c r="A3340" t="s">
        <v>4970</v>
      </c>
      <c r="B3340" t="s">
        <v>5</v>
      </c>
      <c r="C3340" t="s">
        <v>1736</v>
      </c>
      <c r="D3340" t="s">
        <v>6925</v>
      </c>
      <c r="E3340" t="s">
        <v>1706</v>
      </c>
      <c r="H3340" t="str">
        <f>INDEX('Vensim Variables'!$B:$B,MATCH(EPS!$B3340,'Vensim Variables'!$A:$A,0))</f>
        <v>g pollutant</v>
      </c>
      <c r="I3340" t="str">
        <f t="shared" si="104"/>
        <v>CO</v>
      </c>
      <c r="J3340">
        <f>INDEX(NoSettings!$C:$C,MATCH(EPS!$A3340,NoSettings!$A:$A,0))</f>
        <v>39521500</v>
      </c>
      <c r="K3340">
        <f>INDEX(GWP!$C$2:$C$13,MATCH(EPS!I3340,GWP!$B$2:$B$13,0))</f>
        <v>0</v>
      </c>
      <c r="L3340" s="5">
        <f t="shared" si="105"/>
        <v>0</v>
      </c>
    </row>
    <row r="3341" spans="1:12" hidden="1" x14ac:dyDescent="0.35">
      <c r="A3341" t="s">
        <v>4971</v>
      </c>
      <c r="B3341" t="s">
        <v>5</v>
      </c>
      <c r="C3341" t="s">
        <v>1736</v>
      </c>
      <c r="D3341" t="s">
        <v>6925</v>
      </c>
      <c r="E3341" t="s">
        <v>1707</v>
      </c>
      <c r="H3341" t="str">
        <f>INDEX('Vensim Variables'!$B:$B,MATCH(EPS!$B3341,'Vensim Variables'!$A:$A,0))</f>
        <v>g pollutant</v>
      </c>
      <c r="I3341" t="str">
        <f t="shared" si="104"/>
        <v>NOx</v>
      </c>
      <c r="J3341">
        <f>INDEX(NoSettings!$C:$C,MATCH(EPS!$A3341,NoSettings!$A:$A,0))</f>
        <v>135263000</v>
      </c>
      <c r="K3341">
        <f>INDEX(GWP!$C$2:$C$13,MATCH(EPS!I3341,GWP!$B$2:$B$13,0))</f>
        <v>0</v>
      </c>
      <c r="L3341" s="5">
        <f t="shared" si="105"/>
        <v>0</v>
      </c>
    </row>
    <row r="3342" spans="1:12" hidden="1" x14ac:dyDescent="0.35">
      <c r="A3342" t="s">
        <v>4972</v>
      </c>
      <c r="B3342" t="s">
        <v>5</v>
      </c>
      <c r="C3342" t="s">
        <v>1736</v>
      </c>
      <c r="D3342" t="s">
        <v>6925</v>
      </c>
      <c r="E3342" t="s">
        <v>1708</v>
      </c>
      <c r="H3342" t="str">
        <f>INDEX('Vensim Variables'!$B:$B,MATCH(EPS!$B3342,'Vensim Variables'!$A:$A,0))</f>
        <v>g pollutant</v>
      </c>
      <c r="I3342" t="str">
        <f t="shared" si="104"/>
        <v>PM10</v>
      </c>
      <c r="J3342">
        <f>INDEX(NoSettings!$C:$C,MATCH(EPS!$A3342,NoSettings!$A:$A,0))</f>
        <v>10678000</v>
      </c>
      <c r="K3342">
        <f>INDEX(GWP!$C$2:$C$13,MATCH(EPS!I3342,GWP!$B$2:$B$13,0))</f>
        <v>0</v>
      </c>
      <c r="L3342" s="5">
        <f t="shared" si="105"/>
        <v>0</v>
      </c>
    </row>
    <row r="3343" spans="1:12" hidden="1" x14ac:dyDescent="0.35">
      <c r="A3343" t="s">
        <v>4973</v>
      </c>
      <c r="B3343" t="s">
        <v>5</v>
      </c>
      <c r="C3343" t="s">
        <v>1736</v>
      </c>
      <c r="D3343" t="s">
        <v>6925</v>
      </c>
      <c r="E3343" t="s">
        <v>1709</v>
      </c>
      <c r="H3343" t="str">
        <f>INDEX('Vensim Variables'!$B:$B,MATCH(EPS!$B3343,'Vensim Variables'!$A:$A,0))</f>
        <v>g pollutant</v>
      </c>
      <c r="I3343" t="str">
        <f t="shared" si="104"/>
        <v>PM25</v>
      </c>
      <c r="J3343">
        <f>INDEX(NoSettings!$C:$C,MATCH(EPS!$A3343,NoSettings!$A:$A,0))</f>
        <v>9495590</v>
      </c>
      <c r="K3343">
        <f>INDEX(GWP!$C$2:$C$13,MATCH(EPS!I3343,GWP!$B$2:$B$13,0))</f>
        <v>0</v>
      </c>
      <c r="L3343" s="5">
        <f t="shared" si="105"/>
        <v>0</v>
      </c>
    </row>
    <row r="3344" spans="1:12" hidden="1" x14ac:dyDescent="0.35">
      <c r="A3344" t="s">
        <v>4974</v>
      </c>
      <c r="B3344" t="s">
        <v>5</v>
      </c>
      <c r="C3344" t="s">
        <v>1736</v>
      </c>
      <c r="D3344" t="s">
        <v>6925</v>
      </c>
      <c r="E3344" t="s">
        <v>1710</v>
      </c>
      <c r="H3344" t="str">
        <f>INDEX('Vensim Variables'!$B:$B,MATCH(EPS!$B3344,'Vensim Variables'!$A:$A,0))</f>
        <v>g pollutant</v>
      </c>
      <c r="I3344" t="str">
        <f t="shared" si="104"/>
        <v>SOx</v>
      </c>
      <c r="J3344">
        <f>INDEX(NoSettings!$C:$C,MATCH(EPS!$A3344,NoSettings!$A:$A,0))</f>
        <v>28755300</v>
      </c>
      <c r="K3344">
        <f>INDEX(GWP!$C$2:$C$13,MATCH(EPS!I3344,GWP!$B$2:$B$13,0))</f>
        <v>0</v>
      </c>
      <c r="L3344" s="5">
        <f t="shared" si="105"/>
        <v>0</v>
      </c>
    </row>
    <row r="3345" spans="1:12" hidden="1" x14ac:dyDescent="0.35">
      <c r="A3345" t="s">
        <v>4975</v>
      </c>
      <c r="B3345" t="s">
        <v>5</v>
      </c>
      <c r="C3345" t="s">
        <v>1736</v>
      </c>
      <c r="D3345" t="s">
        <v>6925</v>
      </c>
      <c r="E3345" t="s">
        <v>1711</v>
      </c>
      <c r="H3345" t="str">
        <f>INDEX('Vensim Variables'!$B:$B,MATCH(EPS!$B3345,'Vensim Variables'!$A:$A,0))</f>
        <v>g pollutant</v>
      </c>
      <c r="I3345" t="str">
        <f t="shared" si="104"/>
        <v>BC</v>
      </c>
      <c r="J3345">
        <f>INDEX(NoSettings!$C:$C,MATCH(EPS!$A3345,NoSettings!$A:$A,0))</f>
        <v>2220580</v>
      </c>
      <c r="K3345">
        <f>INDEX(GWP!$C$2:$C$13,MATCH(EPS!I3345,GWP!$B$2:$B$13,0))</f>
        <v>0</v>
      </c>
      <c r="L3345" s="5">
        <f t="shared" si="105"/>
        <v>0</v>
      </c>
    </row>
    <row r="3346" spans="1:12" hidden="1" x14ac:dyDescent="0.35">
      <c r="A3346" t="s">
        <v>4976</v>
      </c>
      <c r="B3346" t="s">
        <v>5</v>
      </c>
      <c r="C3346" t="s">
        <v>1736</v>
      </c>
      <c r="D3346" t="s">
        <v>6925</v>
      </c>
      <c r="E3346" t="s">
        <v>1712</v>
      </c>
      <c r="H3346" t="str">
        <f>INDEX('Vensim Variables'!$B:$B,MATCH(EPS!$B3346,'Vensim Variables'!$A:$A,0))</f>
        <v>g pollutant</v>
      </c>
      <c r="I3346" t="str">
        <f t="shared" si="104"/>
        <v>OC</v>
      </c>
      <c r="J3346">
        <f>INDEX(NoSettings!$C:$C,MATCH(EPS!$A3346,NoSettings!$A:$A,0))</f>
        <v>1895910</v>
      </c>
      <c r="K3346">
        <f>INDEX(GWP!$C$2:$C$13,MATCH(EPS!I3346,GWP!$B$2:$B$13,0))</f>
        <v>0</v>
      </c>
      <c r="L3346" s="5">
        <f t="shared" si="105"/>
        <v>0</v>
      </c>
    </row>
    <row r="3347" spans="1:12" hidden="1" x14ac:dyDescent="0.35">
      <c r="A3347" t="s">
        <v>4977</v>
      </c>
      <c r="B3347" t="s">
        <v>5</v>
      </c>
      <c r="C3347" t="s">
        <v>1736</v>
      </c>
      <c r="D3347" t="s">
        <v>6925</v>
      </c>
      <c r="E3347" t="s">
        <v>1713</v>
      </c>
      <c r="H3347" t="str">
        <f>INDEX('Vensim Variables'!$B:$B,MATCH(EPS!$B3347,'Vensim Variables'!$A:$A,0))</f>
        <v>g pollutant</v>
      </c>
      <c r="I3347" t="str">
        <f t="shared" si="104"/>
        <v>CH4</v>
      </c>
      <c r="J3347">
        <f>INDEX(NoSettings!$C:$C,MATCH(EPS!$A3347,NoSettings!$A:$A,0))</f>
        <v>12024800</v>
      </c>
      <c r="K3347">
        <f>INDEX(GWP!$C$2:$C$13,MATCH(EPS!I3347,GWP!$B$2:$B$13,0))</f>
        <v>25</v>
      </c>
      <c r="L3347" s="5">
        <f t="shared" si="105"/>
        <v>3.0061999999999998E-4</v>
      </c>
    </row>
    <row r="3348" spans="1:12" hidden="1" x14ac:dyDescent="0.35">
      <c r="A3348" t="s">
        <v>4978</v>
      </c>
      <c r="B3348" t="s">
        <v>5</v>
      </c>
      <c r="C3348" t="s">
        <v>1736</v>
      </c>
      <c r="D3348" t="s">
        <v>6925</v>
      </c>
      <c r="E3348" t="s">
        <v>1714</v>
      </c>
      <c r="H3348" t="str">
        <f>INDEX('Vensim Variables'!$B:$B,MATCH(EPS!$B3348,'Vensim Variables'!$A:$A,0))</f>
        <v>g pollutant</v>
      </c>
      <c r="I3348" t="str">
        <f t="shared" si="104"/>
        <v>N2O</v>
      </c>
      <c r="J3348">
        <f>INDEX(NoSettings!$C:$C,MATCH(EPS!$A3348,NoSettings!$A:$A,0))</f>
        <v>2404960</v>
      </c>
      <c r="K3348">
        <f>INDEX(GWP!$C$2:$C$13,MATCH(EPS!I3348,GWP!$B$2:$B$13,0))</f>
        <v>298</v>
      </c>
      <c r="L3348" s="5">
        <f t="shared" si="105"/>
        <v>7.1667808E-4</v>
      </c>
    </row>
    <row r="3349" spans="1:12" hidden="1" x14ac:dyDescent="0.35">
      <c r="A3349" t="s">
        <v>4979</v>
      </c>
      <c r="B3349" t="s">
        <v>5</v>
      </c>
      <c r="C3349" t="s">
        <v>1736</v>
      </c>
      <c r="D3349" t="s">
        <v>6925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5">
        <f t="shared" si="105"/>
        <v>0</v>
      </c>
    </row>
    <row r="3350" spans="1:12" hidden="1" x14ac:dyDescent="0.35">
      <c r="A3350" t="s">
        <v>4980</v>
      </c>
      <c r="B3350" t="s">
        <v>5</v>
      </c>
      <c r="C3350" t="s">
        <v>1736</v>
      </c>
      <c r="D3350" t="s">
        <v>6926</v>
      </c>
      <c r="E3350" t="s">
        <v>1702</v>
      </c>
      <c r="H3350" t="str">
        <f>INDEX('Vensim Variables'!$B:$B,MATCH(EPS!$B3350,'Vensim Variables'!$A:$A,0))</f>
        <v>g pollutant</v>
      </c>
      <c r="I3350" t="str">
        <f t="shared" si="104"/>
        <v>CO2</v>
      </c>
      <c r="J3350">
        <f>INDEX(NoSettings!$C:$C,MATCH(EPS!$A3350,NoSettings!$A:$A,0))</f>
        <v>904330000000</v>
      </c>
      <c r="K3350">
        <f>INDEX(GWP!$C$2:$C$13,MATCH(EPS!I3350,GWP!$B$2:$B$13,0))</f>
        <v>1</v>
      </c>
      <c r="L3350" s="5">
        <f t="shared" si="105"/>
        <v>0.90432999999999997</v>
      </c>
    </row>
    <row r="3351" spans="1:12" hidden="1" x14ac:dyDescent="0.35">
      <c r="A3351" t="s">
        <v>4981</v>
      </c>
      <c r="B3351" t="s">
        <v>5</v>
      </c>
      <c r="C3351" t="s">
        <v>1736</v>
      </c>
      <c r="D3351" t="s">
        <v>6926</v>
      </c>
      <c r="E3351" t="s">
        <v>1705</v>
      </c>
      <c r="H3351" t="str">
        <f>INDEX('Vensim Variables'!$B:$B,MATCH(EPS!$B3351,'Vensim Variables'!$A:$A,0))</f>
        <v>g pollutant</v>
      </c>
      <c r="I3351" t="str">
        <f t="shared" si="104"/>
        <v>VOC</v>
      </c>
      <c r="J3351">
        <f>INDEX(NoSettings!$C:$C,MATCH(EPS!$A3351,NoSettings!$A:$A,0))</f>
        <v>25729500</v>
      </c>
      <c r="K3351">
        <f>INDEX(GWP!$C$2:$C$13,MATCH(EPS!I3351,GWP!$B$2:$B$13,0))</f>
        <v>0</v>
      </c>
      <c r="L3351" s="5">
        <f t="shared" si="105"/>
        <v>0</v>
      </c>
    </row>
    <row r="3352" spans="1:12" hidden="1" x14ac:dyDescent="0.35">
      <c r="A3352" t="s">
        <v>4982</v>
      </c>
      <c r="B3352" t="s">
        <v>5</v>
      </c>
      <c r="C3352" t="s">
        <v>1736</v>
      </c>
      <c r="D3352" t="s">
        <v>6926</v>
      </c>
      <c r="E3352" t="s">
        <v>1706</v>
      </c>
      <c r="H3352" t="str">
        <f>INDEX('Vensim Variables'!$B:$B,MATCH(EPS!$B3352,'Vensim Variables'!$A:$A,0))</f>
        <v>g pollutant</v>
      </c>
      <c r="I3352" t="str">
        <f t="shared" si="104"/>
        <v>CO</v>
      </c>
      <c r="J3352">
        <f>INDEX(NoSettings!$C:$C,MATCH(EPS!$A3352,NoSettings!$A:$A,0))</f>
        <v>118826000</v>
      </c>
      <c r="K3352">
        <f>INDEX(GWP!$C$2:$C$13,MATCH(EPS!I3352,GWP!$B$2:$B$13,0))</f>
        <v>0</v>
      </c>
      <c r="L3352" s="5">
        <f t="shared" si="105"/>
        <v>0</v>
      </c>
    </row>
    <row r="3353" spans="1:12" hidden="1" x14ac:dyDescent="0.35">
      <c r="A3353" t="s">
        <v>4983</v>
      </c>
      <c r="B3353" t="s">
        <v>5</v>
      </c>
      <c r="C3353" t="s">
        <v>1736</v>
      </c>
      <c r="D3353" t="s">
        <v>6926</v>
      </c>
      <c r="E3353" t="s">
        <v>1707</v>
      </c>
      <c r="H3353" t="str">
        <f>INDEX('Vensim Variables'!$B:$B,MATCH(EPS!$B3353,'Vensim Variables'!$A:$A,0))</f>
        <v>g pollutant</v>
      </c>
      <c r="I3353" t="str">
        <f t="shared" si="104"/>
        <v>NOx</v>
      </c>
      <c r="J3353">
        <f>INDEX(NoSettings!$C:$C,MATCH(EPS!$A3353,NoSettings!$A:$A,0))</f>
        <v>406683000</v>
      </c>
      <c r="K3353">
        <f>INDEX(GWP!$C$2:$C$13,MATCH(EPS!I3353,GWP!$B$2:$B$13,0))</f>
        <v>0</v>
      </c>
      <c r="L3353" s="5">
        <f t="shared" si="105"/>
        <v>0</v>
      </c>
    </row>
    <row r="3354" spans="1:12" hidden="1" x14ac:dyDescent="0.35">
      <c r="A3354" t="s">
        <v>4984</v>
      </c>
      <c r="B3354" t="s">
        <v>5</v>
      </c>
      <c r="C3354" t="s">
        <v>1736</v>
      </c>
      <c r="D3354" t="s">
        <v>6926</v>
      </c>
      <c r="E3354" t="s">
        <v>1708</v>
      </c>
      <c r="H3354" t="str">
        <f>INDEX('Vensim Variables'!$B:$B,MATCH(EPS!$B3354,'Vensim Variables'!$A:$A,0))</f>
        <v>g pollutant</v>
      </c>
      <c r="I3354" t="str">
        <f t="shared" si="104"/>
        <v>PM10</v>
      </c>
      <c r="J3354">
        <f>INDEX(NoSettings!$C:$C,MATCH(EPS!$A3354,NoSettings!$A:$A,0))</f>
        <v>32104700</v>
      </c>
      <c r="K3354">
        <f>INDEX(GWP!$C$2:$C$13,MATCH(EPS!I3354,GWP!$B$2:$B$13,0))</f>
        <v>0</v>
      </c>
      <c r="L3354" s="5">
        <f t="shared" si="105"/>
        <v>0</v>
      </c>
    </row>
    <row r="3355" spans="1:12" hidden="1" x14ac:dyDescent="0.35">
      <c r="A3355" t="s">
        <v>4985</v>
      </c>
      <c r="B3355" t="s">
        <v>5</v>
      </c>
      <c r="C3355" t="s">
        <v>1736</v>
      </c>
      <c r="D3355" t="s">
        <v>6926</v>
      </c>
      <c r="E3355" t="s">
        <v>1709</v>
      </c>
      <c r="H3355" t="str">
        <f>INDEX('Vensim Variables'!$B:$B,MATCH(EPS!$B3355,'Vensim Variables'!$A:$A,0))</f>
        <v>g pollutant</v>
      </c>
      <c r="I3355" t="str">
        <f t="shared" si="104"/>
        <v>PM25</v>
      </c>
      <c r="J3355">
        <f>INDEX(NoSettings!$C:$C,MATCH(EPS!$A3355,NoSettings!$A:$A,0))</f>
        <v>28549500</v>
      </c>
      <c r="K3355">
        <f>INDEX(GWP!$C$2:$C$13,MATCH(EPS!I3355,GWP!$B$2:$B$13,0))</f>
        <v>0</v>
      </c>
      <c r="L3355" s="5">
        <f t="shared" si="105"/>
        <v>0</v>
      </c>
    </row>
    <row r="3356" spans="1:12" hidden="1" x14ac:dyDescent="0.35">
      <c r="A3356" t="s">
        <v>4986</v>
      </c>
      <c r="B3356" t="s">
        <v>5</v>
      </c>
      <c r="C3356" t="s">
        <v>1736</v>
      </c>
      <c r="D3356" t="s">
        <v>6926</v>
      </c>
      <c r="E3356" t="s">
        <v>1710</v>
      </c>
      <c r="H3356" t="str">
        <f>INDEX('Vensim Variables'!$B:$B,MATCH(EPS!$B3356,'Vensim Variables'!$A:$A,0))</f>
        <v>g pollutant</v>
      </c>
      <c r="I3356" t="str">
        <f t="shared" si="104"/>
        <v>SOx</v>
      </c>
      <c r="J3356">
        <f>INDEX(NoSettings!$C:$C,MATCH(EPS!$A3356,NoSettings!$A:$A,0))</f>
        <v>86456000</v>
      </c>
      <c r="K3356">
        <f>INDEX(GWP!$C$2:$C$13,MATCH(EPS!I3356,GWP!$B$2:$B$13,0))</f>
        <v>0</v>
      </c>
      <c r="L3356" s="5">
        <f t="shared" si="105"/>
        <v>0</v>
      </c>
    </row>
    <row r="3357" spans="1:12" hidden="1" x14ac:dyDescent="0.35">
      <c r="A3357" t="s">
        <v>4987</v>
      </c>
      <c r="B3357" t="s">
        <v>5</v>
      </c>
      <c r="C3357" t="s">
        <v>1736</v>
      </c>
      <c r="D3357" t="s">
        <v>6926</v>
      </c>
      <c r="E3357" t="s">
        <v>1711</v>
      </c>
      <c r="H3357" t="str">
        <f>INDEX('Vensim Variables'!$B:$B,MATCH(EPS!$B3357,'Vensim Variables'!$A:$A,0))</f>
        <v>g pollutant</v>
      </c>
      <c r="I3357" t="str">
        <f t="shared" si="104"/>
        <v>BC</v>
      </c>
      <c r="J3357">
        <f>INDEX(NoSettings!$C:$C,MATCH(EPS!$A3357,NoSettings!$A:$A,0))</f>
        <v>6676420</v>
      </c>
      <c r="K3357">
        <f>INDEX(GWP!$C$2:$C$13,MATCH(EPS!I3357,GWP!$B$2:$B$13,0))</f>
        <v>0</v>
      </c>
      <c r="L3357" s="5">
        <f t="shared" si="105"/>
        <v>0</v>
      </c>
    </row>
    <row r="3358" spans="1:12" hidden="1" x14ac:dyDescent="0.35">
      <c r="A3358" t="s">
        <v>4988</v>
      </c>
      <c r="B3358" t="s">
        <v>5</v>
      </c>
      <c r="C3358" t="s">
        <v>1736</v>
      </c>
      <c r="D3358" t="s">
        <v>6926</v>
      </c>
      <c r="E3358" t="s">
        <v>1712</v>
      </c>
      <c r="H3358" t="str">
        <f>INDEX('Vensim Variables'!$B:$B,MATCH(EPS!$B3358,'Vensim Variables'!$A:$A,0))</f>
        <v>g pollutant</v>
      </c>
      <c r="I3358" t="str">
        <f t="shared" si="104"/>
        <v>OC</v>
      </c>
      <c r="J3358">
        <f>INDEX(NoSettings!$C:$C,MATCH(EPS!$A3358,NoSettings!$A:$A,0))</f>
        <v>5700260</v>
      </c>
      <c r="K3358">
        <f>INDEX(GWP!$C$2:$C$13,MATCH(EPS!I3358,GWP!$B$2:$B$13,0))</f>
        <v>0</v>
      </c>
      <c r="L3358" s="5">
        <f t="shared" si="105"/>
        <v>0</v>
      </c>
    </row>
    <row r="3359" spans="1:12" hidden="1" x14ac:dyDescent="0.35">
      <c r="A3359" t="s">
        <v>4989</v>
      </c>
      <c r="B3359" t="s">
        <v>5</v>
      </c>
      <c r="C3359" t="s">
        <v>1736</v>
      </c>
      <c r="D3359" t="s">
        <v>6926</v>
      </c>
      <c r="E3359" t="s">
        <v>1713</v>
      </c>
      <c r="H3359" t="str">
        <f>INDEX('Vensim Variables'!$B:$B,MATCH(EPS!$B3359,'Vensim Variables'!$A:$A,0))</f>
        <v>g pollutant</v>
      </c>
      <c r="I3359" t="str">
        <f t="shared" si="104"/>
        <v>CH4</v>
      </c>
      <c r="J3359">
        <f>INDEX(NoSettings!$C:$C,MATCH(EPS!$A3359,NoSettings!$A:$A,0))</f>
        <v>36153900</v>
      </c>
      <c r="K3359">
        <f>INDEX(GWP!$C$2:$C$13,MATCH(EPS!I3359,GWP!$B$2:$B$13,0))</f>
        <v>25</v>
      </c>
      <c r="L3359" s="5">
        <f t="shared" si="105"/>
        <v>9.038475E-4</v>
      </c>
    </row>
    <row r="3360" spans="1:12" hidden="1" x14ac:dyDescent="0.35">
      <c r="A3360" t="s">
        <v>4990</v>
      </c>
      <c r="B3360" t="s">
        <v>5</v>
      </c>
      <c r="C3360" t="s">
        <v>1736</v>
      </c>
      <c r="D3360" t="s">
        <v>6926</v>
      </c>
      <c r="E3360" t="s">
        <v>1714</v>
      </c>
      <c r="H3360" t="str">
        <f>INDEX('Vensim Variables'!$B:$B,MATCH(EPS!$B3360,'Vensim Variables'!$A:$A,0))</f>
        <v>g pollutant</v>
      </c>
      <c r="I3360" t="str">
        <f t="shared" si="104"/>
        <v>N2O</v>
      </c>
      <c r="J3360">
        <f>INDEX(NoSettings!$C:$C,MATCH(EPS!$A3360,NoSettings!$A:$A,0))</f>
        <v>7230780</v>
      </c>
      <c r="K3360">
        <f>INDEX(GWP!$C$2:$C$13,MATCH(EPS!I3360,GWP!$B$2:$B$13,0))</f>
        <v>298</v>
      </c>
      <c r="L3360" s="5">
        <f t="shared" si="105"/>
        <v>2.1547724400000001E-3</v>
      </c>
    </row>
    <row r="3361" spans="1:12" hidden="1" x14ac:dyDescent="0.35">
      <c r="A3361" t="s">
        <v>4991</v>
      </c>
      <c r="B3361" t="s">
        <v>5</v>
      </c>
      <c r="C3361" t="s">
        <v>1736</v>
      </c>
      <c r="D3361" t="s">
        <v>6926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5">
        <f t="shared" si="105"/>
        <v>0</v>
      </c>
    </row>
    <row r="3362" spans="1:12" hidden="1" x14ac:dyDescent="0.35">
      <c r="A3362" t="s">
        <v>4992</v>
      </c>
      <c r="B3362" t="s">
        <v>5</v>
      </c>
      <c r="C3362" t="s">
        <v>1736</v>
      </c>
      <c r="D3362" t="s">
        <v>6927</v>
      </c>
      <c r="E3362" t="s">
        <v>1702</v>
      </c>
      <c r="H3362" t="str">
        <f>INDEX('Vensim Variables'!$B:$B,MATCH(EPS!$B3362,'Vensim Variables'!$A:$A,0))</f>
        <v>g pollutant</v>
      </c>
      <c r="I3362" t="str">
        <f t="shared" si="104"/>
        <v>CO2</v>
      </c>
      <c r="J3362">
        <f>INDEX(NoSettings!$C:$C,MATCH(EPS!$A3362,NoSettings!$A:$A,0))</f>
        <v>0</v>
      </c>
      <c r="K3362">
        <f>INDEX(GWP!$C$2:$C$13,MATCH(EPS!I3362,GWP!$B$2:$B$13,0))</f>
        <v>1</v>
      </c>
      <c r="L3362" s="5">
        <f t="shared" si="105"/>
        <v>0</v>
      </c>
    </row>
    <row r="3363" spans="1:12" hidden="1" x14ac:dyDescent="0.35">
      <c r="A3363" t="s">
        <v>4993</v>
      </c>
      <c r="B3363" t="s">
        <v>5</v>
      </c>
      <c r="C3363" t="s">
        <v>1736</v>
      </c>
      <c r="D3363" t="s">
        <v>6927</v>
      </c>
      <c r="E3363" t="s">
        <v>1705</v>
      </c>
      <c r="H3363" t="str">
        <f>INDEX('Vensim Variables'!$B:$B,MATCH(EPS!$B3363,'Vensim Variables'!$A:$A,0))</f>
        <v>g pollutant</v>
      </c>
      <c r="I3363" t="str">
        <f t="shared" si="104"/>
        <v>VOC</v>
      </c>
      <c r="J3363">
        <f>INDEX(NoSettings!$C:$C,MATCH(EPS!$A3363,NoSettings!$A:$A,0))</f>
        <v>0</v>
      </c>
      <c r="K3363">
        <f>INDEX(GWP!$C$2:$C$13,MATCH(EPS!I3363,GWP!$B$2:$B$13,0))</f>
        <v>0</v>
      </c>
      <c r="L3363" s="5">
        <f t="shared" si="105"/>
        <v>0</v>
      </c>
    </row>
    <row r="3364" spans="1:12" hidden="1" x14ac:dyDescent="0.35">
      <c r="A3364" t="s">
        <v>4994</v>
      </c>
      <c r="B3364" t="s">
        <v>5</v>
      </c>
      <c r="C3364" t="s">
        <v>1736</v>
      </c>
      <c r="D3364" t="s">
        <v>6927</v>
      </c>
      <c r="E3364" t="s">
        <v>1706</v>
      </c>
      <c r="H3364" t="str">
        <f>INDEX('Vensim Variables'!$B:$B,MATCH(EPS!$B3364,'Vensim Variables'!$A:$A,0))</f>
        <v>g pollutant</v>
      </c>
      <c r="I3364" t="str">
        <f t="shared" si="104"/>
        <v>CO</v>
      </c>
      <c r="J3364">
        <f>INDEX(NoSettings!$C:$C,MATCH(EPS!$A3364,NoSettings!$A:$A,0))</f>
        <v>0</v>
      </c>
      <c r="K3364">
        <f>INDEX(GWP!$C$2:$C$13,MATCH(EPS!I3364,GWP!$B$2:$B$13,0))</f>
        <v>0</v>
      </c>
      <c r="L3364" s="5">
        <f t="shared" si="105"/>
        <v>0</v>
      </c>
    </row>
    <row r="3365" spans="1:12" hidden="1" x14ac:dyDescent="0.35">
      <c r="A3365" t="s">
        <v>4995</v>
      </c>
      <c r="B3365" t="s">
        <v>5</v>
      </c>
      <c r="C3365" t="s">
        <v>1736</v>
      </c>
      <c r="D3365" t="s">
        <v>6927</v>
      </c>
      <c r="E3365" t="s">
        <v>1707</v>
      </c>
      <c r="H3365" t="str">
        <f>INDEX('Vensim Variables'!$B:$B,MATCH(EPS!$B3365,'Vensim Variables'!$A:$A,0))</f>
        <v>g pollutant</v>
      </c>
      <c r="I3365" t="str">
        <f t="shared" si="104"/>
        <v>NOx</v>
      </c>
      <c r="J3365">
        <f>INDEX(NoSettings!$C:$C,MATCH(EPS!$A3365,NoSettings!$A:$A,0))</f>
        <v>0</v>
      </c>
      <c r="K3365">
        <f>INDEX(GWP!$C$2:$C$13,MATCH(EPS!I3365,GWP!$B$2:$B$13,0))</f>
        <v>0</v>
      </c>
      <c r="L3365" s="5">
        <f t="shared" si="105"/>
        <v>0</v>
      </c>
    </row>
    <row r="3366" spans="1:12" hidden="1" x14ac:dyDescent="0.35">
      <c r="A3366" t="s">
        <v>4996</v>
      </c>
      <c r="B3366" t="s">
        <v>5</v>
      </c>
      <c r="C3366" t="s">
        <v>1736</v>
      </c>
      <c r="D3366" t="s">
        <v>6927</v>
      </c>
      <c r="E3366" t="s">
        <v>1708</v>
      </c>
      <c r="H3366" t="str">
        <f>INDEX('Vensim Variables'!$B:$B,MATCH(EPS!$B3366,'Vensim Variables'!$A:$A,0))</f>
        <v>g pollutant</v>
      </c>
      <c r="I3366" t="str">
        <f t="shared" si="104"/>
        <v>PM10</v>
      </c>
      <c r="J3366">
        <f>INDEX(NoSettings!$C:$C,MATCH(EPS!$A3366,NoSettings!$A:$A,0))</f>
        <v>0</v>
      </c>
      <c r="K3366">
        <f>INDEX(GWP!$C$2:$C$13,MATCH(EPS!I3366,GWP!$B$2:$B$13,0))</f>
        <v>0</v>
      </c>
      <c r="L3366" s="5">
        <f t="shared" si="105"/>
        <v>0</v>
      </c>
    </row>
    <row r="3367" spans="1:12" hidden="1" x14ac:dyDescent="0.35">
      <c r="A3367" t="s">
        <v>4997</v>
      </c>
      <c r="B3367" t="s">
        <v>5</v>
      </c>
      <c r="C3367" t="s">
        <v>1736</v>
      </c>
      <c r="D3367" t="s">
        <v>6927</v>
      </c>
      <c r="E3367" t="s">
        <v>1709</v>
      </c>
      <c r="H3367" t="str">
        <f>INDEX('Vensim Variables'!$B:$B,MATCH(EPS!$B3367,'Vensim Variables'!$A:$A,0))</f>
        <v>g pollutant</v>
      </c>
      <c r="I3367" t="str">
        <f t="shared" si="104"/>
        <v>PM25</v>
      </c>
      <c r="J3367">
        <f>INDEX(NoSettings!$C:$C,MATCH(EPS!$A3367,NoSettings!$A:$A,0))</f>
        <v>0</v>
      </c>
      <c r="K3367">
        <f>INDEX(GWP!$C$2:$C$13,MATCH(EPS!I3367,GWP!$B$2:$B$13,0))</f>
        <v>0</v>
      </c>
      <c r="L3367" s="5">
        <f t="shared" si="105"/>
        <v>0</v>
      </c>
    </row>
    <row r="3368" spans="1:12" hidden="1" x14ac:dyDescent="0.35">
      <c r="A3368" t="s">
        <v>4998</v>
      </c>
      <c r="B3368" t="s">
        <v>5</v>
      </c>
      <c r="C3368" t="s">
        <v>1736</v>
      </c>
      <c r="D3368" t="s">
        <v>6927</v>
      </c>
      <c r="E3368" t="s">
        <v>1710</v>
      </c>
      <c r="H3368" t="str">
        <f>INDEX('Vensim Variables'!$B:$B,MATCH(EPS!$B3368,'Vensim Variables'!$A:$A,0))</f>
        <v>g pollutant</v>
      </c>
      <c r="I3368" t="str">
        <f t="shared" si="104"/>
        <v>SOx</v>
      </c>
      <c r="J3368">
        <f>INDEX(NoSettings!$C:$C,MATCH(EPS!$A3368,NoSettings!$A:$A,0))</f>
        <v>0</v>
      </c>
      <c r="K3368">
        <f>INDEX(GWP!$C$2:$C$13,MATCH(EPS!I3368,GWP!$B$2:$B$13,0))</f>
        <v>0</v>
      </c>
      <c r="L3368" s="5">
        <f t="shared" si="105"/>
        <v>0</v>
      </c>
    </row>
    <row r="3369" spans="1:12" hidden="1" x14ac:dyDescent="0.35">
      <c r="A3369" t="s">
        <v>4999</v>
      </c>
      <c r="B3369" t="s">
        <v>5</v>
      </c>
      <c r="C3369" t="s">
        <v>1736</v>
      </c>
      <c r="D3369" t="s">
        <v>6927</v>
      </c>
      <c r="E3369" t="s">
        <v>1711</v>
      </c>
      <c r="H3369" t="str">
        <f>INDEX('Vensim Variables'!$B:$B,MATCH(EPS!$B3369,'Vensim Variables'!$A:$A,0))</f>
        <v>g pollutant</v>
      </c>
      <c r="I3369" t="str">
        <f t="shared" si="104"/>
        <v>BC</v>
      </c>
      <c r="J3369">
        <f>INDEX(NoSettings!$C:$C,MATCH(EPS!$A3369,NoSettings!$A:$A,0))</f>
        <v>0</v>
      </c>
      <c r="K3369">
        <f>INDEX(GWP!$C$2:$C$13,MATCH(EPS!I3369,GWP!$B$2:$B$13,0))</f>
        <v>0</v>
      </c>
      <c r="L3369" s="5">
        <f t="shared" si="105"/>
        <v>0</v>
      </c>
    </row>
    <row r="3370" spans="1:12" hidden="1" x14ac:dyDescent="0.35">
      <c r="A3370" t="s">
        <v>5000</v>
      </c>
      <c r="B3370" t="s">
        <v>5</v>
      </c>
      <c r="C3370" t="s">
        <v>1736</v>
      </c>
      <c r="D3370" t="s">
        <v>6927</v>
      </c>
      <c r="E3370" t="s">
        <v>1712</v>
      </c>
      <c r="H3370" t="str">
        <f>INDEX('Vensim Variables'!$B:$B,MATCH(EPS!$B3370,'Vensim Variables'!$A:$A,0))</f>
        <v>g pollutant</v>
      </c>
      <c r="I3370" t="str">
        <f t="shared" si="104"/>
        <v>OC</v>
      </c>
      <c r="J3370">
        <f>INDEX(NoSettings!$C:$C,MATCH(EPS!$A3370,NoSettings!$A:$A,0))</f>
        <v>0</v>
      </c>
      <c r="K3370">
        <f>INDEX(GWP!$C$2:$C$13,MATCH(EPS!I3370,GWP!$B$2:$B$13,0))</f>
        <v>0</v>
      </c>
      <c r="L3370" s="5">
        <f t="shared" si="105"/>
        <v>0</v>
      </c>
    </row>
    <row r="3371" spans="1:12" hidden="1" x14ac:dyDescent="0.35">
      <c r="A3371" t="s">
        <v>5001</v>
      </c>
      <c r="B3371" t="s">
        <v>5</v>
      </c>
      <c r="C3371" t="s">
        <v>1736</v>
      </c>
      <c r="D3371" t="s">
        <v>6927</v>
      </c>
      <c r="E3371" t="s">
        <v>1713</v>
      </c>
      <c r="H3371" t="str">
        <f>INDEX('Vensim Variables'!$B:$B,MATCH(EPS!$B3371,'Vensim Variables'!$A:$A,0))</f>
        <v>g pollutant</v>
      </c>
      <c r="I3371" t="str">
        <f t="shared" si="104"/>
        <v>CH4</v>
      </c>
      <c r="J3371">
        <f>INDEX(NoSettings!$C:$C,MATCH(EPS!$A3371,NoSettings!$A:$A,0))</f>
        <v>0</v>
      </c>
      <c r="K3371">
        <f>INDEX(GWP!$C$2:$C$13,MATCH(EPS!I3371,GWP!$B$2:$B$13,0))</f>
        <v>25</v>
      </c>
      <c r="L3371" s="5">
        <f t="shared" si="105"/>
        <v>0</v>
      </c>
    </row>
    <row r="3372" spans="1:12" hidden="1" x14ac:dyDescent="0.35">
      <c r="A3372" t="s">
        <v>5002</v>
      </c>
      <c r="B3372" t="s">
        <v>5</v>
      </c>
      <c r="C3372" t="s">
        <v>1736</v>
      </c>
      <c r="D3372" t="s">
        <v>6927</v>
      </c>
      <c r="E3372" t="s">
        <v>1714</v>
      </c>
      <c r="H3372" t="str">
        <f>INDEX('Vensim Variables'!$B:$B,MATCH(EPS!$B3372,'Vensim Variables'!$A:$A,0))</f>
        <v>g pollutant</v>
      </c>
      <c r="I3372" t="str">
        <f t="shared" si="104"/>
        <v>N2O</v>
      </c>
      <c r="J3372">
        <f>INDEX(NoSettings!$C:$C,MATCH(EPS!$A3372,NoSettings!$A:$A,0))</f>
        <v>0</v>
      </c>
      <c r="K3372">
        <f>INDEX(GWP!$C$2:$C$13,MATCH(EPS!I3372,GWP!$B$2:$B$13,0))</f>
        <v>298</v>
      </c>
      <c r="L3372" s="5">
        <f t="shared" si="105"/>
        <v>0</v>
      </c>
    </row>
    <row r="3373" spans="1:12" hidden="1" x14ac:dyDescent="0.35">
      <c r="A3373" t="s">
        <v>5003</v>
      </c>
      <c r="B3373" t="s">
        <v>5</v>
      </c>
      <c r="C3373" t="s">
        <v>1736</v>
      </c>
      <c r="D3373" t="s">
        <v>6927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5">
        <f t="shared" si="105"/>
        <v>0</v>
      </c>
    </row>
    <row r="3374" spans="1:12" hidden="1" x14ac:dyDescent="0.35">
      <c r="A3374" t="s">
        <v>5004</v>
      </c>
      <c r="B3374" t="s">
        <v>5</v>
      </c>
      <c r="C3374" t="s">
        <v>1736</v>
      </c>
      <c r="D3374" t="s">
        <v>6928</v>
      </c>
      <c r="E3374" t="s">
        <v>1702</v>
      </c>
      <c r="H3374" t="str">
        <f>INDEX('Vensim Variables'!$B:$B,MATCH(EPS!$B3374,'Vensim Variables'!$A:$A,0))</f>
        <v>g pollutant</v>
      </c>
      <c r="I3374" t="str">
        <f t="shared" si="104"/>
        <v>CO2</v>
      </c>
      <c r="J3374">
        <f>INDEX(NoSettings!$C:$C,MATCH(EPS!$A3374,NoSettings!$A:$A,0))</f>
        <v>0</v>
      </c>
      <c r="K3374">
        <f>INDEX(GWP!$C$2:$C$13,MATCH(EPS!I3374,GWP!$B$2:$B$13,0))</f>
        <v>1</v>
      </c>
      <c r="L3374" s="5">
        <f t="shared" si="105"/>
        <v>0</v>
      </c>
    </row>
    <row r="3375" spans="1:12" hidden="1" x14ac:dyDescent="0.35">
      <c r="A3375" t="s">
        <v>5005</v>
      </c>
      <c r="B3375" t="s">
        <v>5</v>
      </c>
      <c r="C3375" t="s">
        <v>1736</v>
      </c>
      <c r="D3375" t="s">
        <v>6928</v>
      </c>
      <c r="E3375" t="s">
        <v>1705</v>
      </c>
      <c r="H3375" t="str">
        <f>INDEX('Vensim Variables'!$B:$B,MATCH(EPS!$B3375,'Vensim Variables'!$A:$A,0))</f>
        <v>g pollutant</v>
      </c>
      <c r="I3375" t="str">
        <f t="shared" si="104"/>
        <v>VOC</v>
      </c>
      <c r="J3375">
        <f>INDEX(NoSettings!$C:$C,MATCH(EPS!$A3375,NoSettings!$A:$A,0))</f>
        <v>0</v>
      </c>
      <c r="K3375">
        <f>INDEX(GWP!$C$2:$C$13,MATCH(EPS!I3375,GWP!$B$2:$B$13,0))</f>
        <v>0</v>
      </c>
      <c r="L3375" s="5">
        <f t="shared" si="105"/>
        <v>0</v>
      </c>
    </row>
    <row r="3376" spans="1:12" hidden="1" x14ac:dyDescent="0.35">
      <c r="A3376" t="s">
        <v>5006</v>
      </c>
      <c r="B3376" t="s">
        <v>5</v>
      </c>
      <c r="C3376" t="s">
        <v>1736</v>
      </c>
      <c r="D3376" t="s">
        <v>6928</v>
      </c>
      <c r="E3376" t="s">
        <v>1706</v>
      </c>
      <c r="H3376" t="str">
        <f>INDEX('Vensim Variables'!$B:$B,MATCH(EPS!$B3376,'Vensim Variables'!$A:$A,0))</f>
        <v>g pollutant</v>
      </c>
      <c r="I3376" t="str">
        <f t="shared" si="104"/>
        <v>CO</v>
      </c>
      <c r="J3376">
        <f>INDEX(NoSettings!$C:$C,MATCH(EPS!$A3376,NoSettings!$A:$A,0))</f>
        <v>0</v>
      </c>
      <c r="K3376">
        <f>INDEX(GWP!$C$2:$C$13,MATCH(EPS!I3376,GWP!$B$2:$B$13,0))</f>
        <v>0</v>
      </c>
      <c r="L3376" s="5">
        <f t="shared" si="105"/>
        <v>0</v>
      </c>
    </row>
    <row r="3377" spans="1:12" hidden="1" x14ac:dyDescent="0.35">
      <c r="A3377" t="s">
        <v>5007</v>
      </c>
      <c r="B3377" t="s">
        <v>5</v>
      </c>
      <c r="C3377" t="s">
        <v>1736</v>
      </c>
      <c r="D3377" t="s">
        <v>6928</v>
      </c>
      <c r="E3377" t="s">
        <v>1707</v>
      </c>
      <c r="H3377" t="str">
        <f>INDEX('Vensim Variables'!$B:$B,MATCH(EPS!$B3377,'Vensim Variables'!$A:$A,0))</f>
        <v>g pollutant</v>
      </c>
      <c r="I3377" t="str">
        <f t="shared" si="104"/>
        <v>NOx</v>
      </c>
      <c r="J3377">
        <f>INDEX(NoSettings!$C:$C,MATCH(EPS!$A3377,NoSettings!$A:$A,0))</f>
        <v>0</v>
      </c>
      <c r="K3377">
        <f>INDEX(GWP!$C$2:$C$13,MATCH(EPS!I3377,GWP!$B$2:$B$13,0))</f>
        <v>0</v>
      </c>
      <c r="L3377" s="5">
        <f t="shared" si="105"/>
        <v>0</v>
      </c>
    </row>
    <row r="3378" spans="1:12" hidden="1" x14ac:dyDescent="0.35">
      <c r="A3378" t="s">
        <v>5008</v>
      </c>
      <c r="B3378" t="s">
        <v>5</v>
      </c>
      <c r="C3378" t="s">
        <v>1736</v>
      </c>
      <c r="D3378" t="s">
        <v>6928</v>
      </c>
      <c r="E3378" t="s">
        <v>1708</v>
      </c>
      <c r="H3378" t="str">
        <f>INDEX('Vensim Variables'!$B:$B,MATCH(EPS!$B3378,'Vensim Variables'!$A:$A,0))</f>
        <v>g pollutant</v>
      </c>
      <c r="I3378" t="str">
        <f t="shared" si="104"/>
        <v>PM10</v>
      </c>
      <c r="J3378">
        <f>INDEX(NoSettings!$C:$C,MATCH(EPS!$A3378,NoSettings!$A:$A,0))</f>
        <v>0</v>
      </c>
      <c r="K3378">
        <f>INDEX(GWP!$C$2:$C$13,MATCH(EPS!I3378,GWP!$B$2:$B$13,0))</f>
        <v>0</v>
      </c>
      <c r="L3378" s="5">
        <f t="shared" si="105"/>
        <v>0</v>
      </c>
    </row>
    <row r="3379" spans="1:12" hidden="1" x14ac:dyDescent="0.35">
      <c r="A3379" t="s">
        <v>5009</v>
      </c>
      <c r="B3379" t="s">
        <v>5</v>
      </c>
      <c r="C3379" t="s">
        <v>1736</v>
      </c>
      <c r="D3379" t="s">
        <v>6928</v>
      </c>
      <c r="E3379" t="s">
        <v>1709</v>
      </c>
      <c r="H3379" t="str">
        <f>INDEX('Vensim Variables'!$B:$B,MATCH(EPS!$B3379,'Vensim Variables'!$A:$A,0))</f>
        <v>g pollutant</v>
      </c>
      <c r="I3379" t="str">
        <f t="shared" si="104"/>
        <v>PM25</v>
      </c>
      <c r="J3379">
        <f>INDEX(NoSettings!$C:$C,MATCH(EPS!$A3379,NoSettings!$A:$A,0))</f>
        <v>0</v>
      </c>
      <c r="K3379">
        <f>INDEX(GWP!$C$2:$C$13,MATCH(EPS!I3379,GWP!$B$2:$B$13,0))</f>
        <v>0</v>
      </c>
      <c r="L3379" s="5">
        <f t="shared" si="105"/>
        <v>0</v>
      </c>
    </row>
    <row r="3380" spans="1:12" hidden="1" x14ac:dyDescent="0.35">
      <c r="A3380" t="s">
        <v>5010</v>
      </c>
      <c r="B3380" t="s">
        <v>5</v>
      </c>
      <c r="C3380" t="s">
        <v>1736</v>
      </c>
      <c r="D3380" t="s">
        <v>6928</v>
      </c>
      <c r="E3380" t="s">
        <v>1710</v>
      </c>
      <c r="H3380" t="str">
        <f>INDEX('Vensim Variables'!$B:$B,MATCH(EPS!$B3380,'Vensim Variables'!$A:$A,0))</f>
        <v>g pollutant</v>
      </c>
      <c r="I3380" t="str">
        <f t="shared" si="104"/>
        <v>SOx</v>
      </c>
      <c r="J3380">
        <f>INDEX(NoSettings!$C:$C,MATCH(EPS!$A3380,NoSettings!$A:$A,0))</f>
        <v>0</v>
      </c>
      <c r="K3380">
        <f>INDEX(GWP!$C$2:$C$13,MATCH(EPS!I3380,GWP!$B$2:$B$13,0))</f>
        <v>0</v>
      </c>
      <c r="L3380" s="5">
        <f t="shared" si="105"/>
        <v>0</v>
      </c>
    </row>
    <row r="3381" spans="1:12" hidden="1" x14ac:dyDescent="0.35">
      <c r="A3381" t="s">
        <v>5011</v>
      </c>
      <c r="B3381" t="s">
        <v>5</v>
      </c>
      <c r="C3381" t="s">
        <v>1736</v>
      </c>
      <c r="D3381" t="s">
        <v>6928</v>
      </c>
      <c r="E3381" t="s">
        <v>1711</v>
      </c>
      <c r="H3381" t="str">
        <f>INDEX('Vensim Variables'!$B:$B,MATCH(EPS!$B3381,'Vensim Variables'!$A:$A,0))</f>
        <v>g pollutant</v>
      </c>
      <c r="I3381" t="str">
        <f t="shared" si="104"/>
        <v>BC</v>
      </c>
      <c r="J3381">
        <f>INDEX(NoSettings!$C:$C,MATCH(EPS!$A3381,NoSettings!$A:$A,0))</f>
        <v>0</v>
      </c>
      <c r="K3381">
        <f>INDEX(GWP!$C$2:$C$13,MATCH(EPS!I3381,GWP!$B$2:$B$13,0))</f>
        <v>0</v>
      </c>
      <c r="L3381" s="5">
        <f t="shared" si="105"/>
        <v>0</v>
      </c>
    </row>
    <row r="3382" spans="1:12" hidden="1" x14ac:dyDescent="0.35">
      <c r="A3382" t="s">
        <v>5012</v>
      </c>
      <c r="B3382" t="s">
        <v>5</v>
      </c>
      <c r="C3382" t="s">
        <v>1736</v>
      </c>
      <c r="D3382" t="s">
        <v>6928</v>
      </c>
      <c r="E3382" t="s">
        <v>1712</v>
      </c>
      <c r="H3382" t="str">
        <f>INDEX('Vensim Variables'!$B:$B,MATCH(EPS!$B3382,'Vensim Variables'!$A:$A,0))</f>
        <v>g pollutant</v>
      </c>
      <c r="I3382" t="str">
        <f t="shared" si="104"/>
        <v>OC</v>
      </c>
      <c r="J3382">
        <f>INDEX(NoSettings!$C:$C,MATCH(EPS!$A3382,NoSettings!$A:$A,0))</f>
        <v>0</v>
      </c>
      <c r="K3382">
        <f>INDEX(GWP!$C$2:$C$13,MATCH(EPS!I3382,GWP!$B$2:$B$13,0))</f>
        <v>0</v>
      </c>
      <c r="L3382" s="5">
        <f t="shared" si="105"/>
        <v>0</v>
      </c>
    </row>
    <row r="3383" spans="1:12" hidden="1" x14ac:dyDescent="0.35">
      <c r="A3383" t="s">
        <v>5013</v>
      </c>
      <c r="B3383" t="s">
        <v>5</v>
      </c>
      <c r="C3383" t="s">
        <v>1736</v>
      </c>
      <c r="D3383" t="s">
        <v>6928</v>
      </c>
      <c r="E3383" t="s">
        <v>1713</v>
      </c>
      <c r="H3383" t="str">
        <f>INDEX('Vensim Variables'!$B:$B,MATCH(EPS!$B3383,'Vensim Variables'!$A:$A,0))</f>
        <v>g pollutant</v>
      </c>
      <c r="I3383" t="str">
        <f t="shared" si="104"/>
        <v>CH4</v>
      </c>
      <c r="J3383">
        <f>INDEX(NoSettings!$C:$C,MATCH(EPS!$A3383,NoSettings!$A:$A,0))</f>
        <v>0</v>
      </c>
      <c r="K3383">
        <f>INDEX(GWP!$C$2:$C$13,MATCH(EPS!I3383,GWP!$B$2:$B$13,0))</f>
        <v>25</v>
      </c>
      <c r="L3383" s="5">
        <f t="shared" si="105"/>
        <v>0</v>
      </c>
    </row>
    <row r="3384" spans="1:12" hidden="1" x14ac:dyDescent="0.35">
      <c r="A3384" t="s">
        <v>5014</v>
      </c>
      <c r="B3384" t="s">
        <v>5</v>
      </c>
      <c r="C3384" t="s">
        <v>1736</v>
      </c>
      <c r="D3384" t="s">
        <v>6928</v>
      </c>
      <c r="E3384" t="s">
        <v>1714</v>
      </c>
      <c r="H3384" t="str">
        <f>INDEX('Vensim Variables'!$B:$B,MATCH(EPS!$B3384,'Vensim Variables'!$A:$A,0))</f>
        <v>g pollutant</v>
      </c>
      <c r="I3384" t="str">
        <f t="shared" si="104"/>
        <v>N2O</v>
      </c>
      <c r="J3384">
        <f>INDEX(NoSettings!$C:$C,MATCH(EPS!$A3384,NoSettings!$A:$A,0))</f>
        <v>0</v>
      </c>
      <c r="K3384">
        <f>INDEX(GWP!$C$2:$C$13,MATCH(EPS!I3384,GWP!$B$2:$B$13,0))</f>
        <v>298</v>
      </c>
      <c r="L3384" s="5">
        <f t="shared" si="105"/>
        <v>0</v>
      </c>
    </row>
    <row r="3385" spans="1:12" hidden="1" x14ac:dyDescent="0.35">
      <c r="A3385" t="s">
        <v>5015</v>
      </c>
      <c r="B3385" t="s">
        <v>5</v>
      </c>
      <c r="C3385" t="s">
        <v>1736</v>
      </c>
      <c r="D3385" t="s">
        <v>6928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5">
        <f t="shared" si="105"/>
        <v>0</v>
      </c>
    </row>
    <row r="3386" spans="1:12" hidden="1" x14ac:dyDescent="0.35">
      <c r="A3386" t="s">
        <v>5016</v>
      </c>
      <c r="B3386" t="s">
        <v>5</v>
      </c>
      <c r="C3386" t="s">
        <v>1736</v>
      </c>
      <c r="D3386" t="s">
        <v>6929</v>
      </c>
      <c r="E3386" t="s">
        <v>1702</v>
      </c>
      <c r="H3386" t="str">
        <f>INDEX('Vensim Variables'!$B:$B,MATCH(EPS!$B3386,'Vensim Variables'!$A:$A,0))</f>
        <v>g pollutant</v>
      </c>
      <c r="I3386" t="str">
        <f t="shared" si="104"/>
        <v>CO2</v>
      </c>
      <c r="J3386">
        <f>INDEX(NoSettings!$C:$C,MATCH(EPS!$A3386,NoSettings!$A:$A,0))</f>
        <v>0</v>
      </c>
      <c r="K3386">
        <f>INDEX(GWP!$C$2:$C$13,MATCH(EPS!I3386,GWP!$B$2:$B$13,0))</f>
        <v>1</v>
      </c>
      <c r="L3386" s="5">
        <f t="shared" si="105"/>
        <v>0</v>
      </c>
    </row>
    <row r="3387" spans="1:12" hidden="1" x14ac:dyDescent="0.35">
      <c r="A3387" t="s">
        <v>5017</v>
      </c>
      <c r="B3387" t="s">
        <v>5</v>
      </c>
      <c r="C3387" t="s">
        <v>1736</v>
      </c>
      <c r="D3387" t="s">
        <v>6929</v>
      </c>
      <c r="E3387" t="s">
        <v>1705</v>
      </c>
      <c r="H3387" t="str">
        <f>INDEX('Vensim Variables'!$B:$B,MATCH(EPS!$B3387,'Vensim Variables'!$A:$A,0))</f>
        <v>g pollutant</v>
      </c>
      <c r="I3387" t="str">
        <f t="shared" si="104"/>
        <v>VOC</v>
      </c>
      <c r="J3387">
        <f>INDEX(NoSettings!$C:$C,MATCH(EPS!$A3387,NoSettings!$A:$A,0))</f>
        <v>0</v>
      </c>
      <c r="K3387">
        <f>INDEX(GWP!$C$2:$C$13,MATCH(EPS!I3387,GWP!$B$2:$B$13,0))</f>
        <v>0</v>
      </c>
      <c r="L3387" s="5">
        <f t="shared" si="105"/>
        <v>0</v>
      </c>
    </row>
    <row r="3388" spans="1:12" hidden="1" x14ac:dyDescent="0.35">
      <c r="A3388" t="s">
        <v>5018</v>
      </c>
      <c r="B3388" t="s">
        <v>5</v>
      </c>
      <c r="C3388" t="s">
        <v>1736</v>
      </c>
      <c r="D3388" t="s">
        <v>6929</v>
      </c>
      <c r="E3388" t="s">
        <v>1706</v>
      </c>
      <c r="H3388" t="str">
        <f>INDEX('Vensim Variables'!$B:$B,MATCH(EPS!$B3388,'Vensim Variables'!$A:$A,0))</f>
        <v>g pollutant</v>
      </c>
      <c r="I3388" t="str">
        <f t="shared" si="104"/>
        <v>CO</v>
      </c>
      <c r="J3388">
        <f>INDEX(NoSettings!$C:$C,MATCH(EPS!$A3388,NoSettings!$A:$A,0))</f>
        <v>0</v>
      </c>
      <c r="K3388">
        <f>INDEX(GWP!$C$2:$C$13,MATCH(EPS!I3388,GWP!$B$2:$B$13,0))</f>
        <v>0</v>
      </c>
      <c r="L3388" s="5">
        <f t="shared" si="105"/>
        <v>0</v>
      </c>
    </row>
    <row r="3389" spans="1:12" hidden="1" x14ac:dyDescent="0.35">
      <c r="A3389" t="s">
        <v>5019</v>
      </c>
      <c r="B3389" t="s">
        <v>5</v>
      </c>
      <c r="C3389" t="s">
        <v>1736</v>
      </c>
      <c r="D3389" t="s">
        <v>6929</v>
      </c>
      <c r="E3389" t="s">
        <v>1707</v>
      </c>
      <c r="H3389" t="str">
        <f>INDEX('Vensim Variables'!$B:$B,MATCH(EPS!$B3389,'Vensim Variables'!$A:$A,0))</f>
        <v>g pollutant</v>
      </c>
      <c r="I3389" t="str">
        <f t="shared" si="104"/>
        <v>NOx</v>
      </c>
      <c r="J3389">
        <f>INDEX(NoSettings!$C:$C,MATCH(EPS!$A3389,NoSettings!$A:$A,0))</f>
        <v>0</v>
      </c>
      <c r="K3389">
        <f>INDEX(GWP!$C$2:$C$13,MATCH(EPS!I3389,GWP!$B$2:$B$13,0))</f>
        <v>0</v>
      </c>
      <c r="L3389" s="5">
        <f t="shared" si="105"/>
        <v>0</v>
      </c>
    </row>
    <row r="3390" spans="1:12" hidden="1" x14ac:dyDescent="0.35">
      <c r="A3390" t="s">
        <v>5020</v>
      </c>
      <c r="B3390" t="s">
        <v>5</v>
      </c>
      <c r="C3390" t="s">
        <v>1736</v>
      </c>
      <c r="D3390" t="s">
        <v>6929</v>
      </c>
      <c r="E3390" t="s">
        <v>1708</v>
      </c>
      <c r="H3390" t="str">
        <f>INDEX('Vensim Variables'!$B:$B,MATCH(EPS!$B3390,'Vensim Variables'!$A:$A,0))</f>
        <v>g pollutant</v>
      </c>
      <c r="I3390" t="str">
        <f t="shared" si="104"/>
        <v>PM10</v>
      </c>
      <c r="J3390">
        <f>INDEX(NoSettings!$C:$C,MATCH(EPS!$A3390,NoSettings!$A:$A,0))</f>
        <v>0</v>
      </c>
      <c r="K3390">
        <f>INDEX(GWP!$C$2:$C$13,MATCH(EPS!I3390,GWP!$B$2:$B$13,0))</f>
        <v>0</v>
      </c>
      <c r="L3390" s="5">
        <f t="shared" si="105"/>
        <v>0</v>
      </c>
    </row>
    <row r="3391" spans="1:12" hidden="1" x14ac:dyDescent="0.35">
      <c r="A3391" t="s">
        <v>5021</v>
      </c>
      <c r="B3391" t="s">
        <v>5</v>
      </c>
      <c r="C3391" t="s">
        <v>1736</v>
      </c>
      <c r="D3391" t="s">
        <v>6929</v>
      </c>
      <c r="E3391" t="s">
        <v>1709</v>
      </c>
      <c r="H3391" t="str">
        <f>INDEX('Vensim Variables'!$B:$B,MATCH(EPS!$B3391,'Vensim Variables'!$A:$A,0))</f>
        <v>g pollutant</v>
      </c>
      <c r="I3391" t="str">
        <f t="shared" si="104"/>
        <v>PM25</v>
      </c>
      <c r="J3391">
        <f>INDEX(NoSettings!$C:$C,MATCH(EPS!$A3391,NoSettings!$A:$A,0))</f>
        <v>0</v>
      </c>
      <c r="K3391">
        <f>INDEX(GWP!$C$2:$C$13,MATCH(EPS!I3391,GWP!$B$2:$B$13,0))</f>
        <v>0</v>
      </c>
      <c r="L3391" s="5">
        <f t="shared" si="105"/>
        <v>0</v>
      </c>
    </row>
    <row r="3392" spans="1:12" hidden="1" x14ac:dyDescent="0.35">
      <c r="A3392" t="s">
        <v>5022</v>
      </c>
      <c r="B3392" t="s">
        <v>5</v>
      </c>
      <c r="C3392" t="s">
        <v>1736</v>
      </c>
      <c r="D3392" t="s">
        <v>6929</v>
      </c>
      <c r="E3392" t="s">
        <v>1710</v>
      </c>
      <c r="H3392" t="str">
        <f>INDEX('Vensim Variables'!$B:$B,MATCH(EPS!$B3392,'Vensim Variables'!$A:$A,0))</f>
        <v>g pollutant</v>
      </c>
      <c r="I3392" t="str">
        <f t="shared" si="104"/>
        <v>SOx</v>
      </c>
      <c r="J3392">
        <f>INDEX(NoSettings!$C:$C,MATCH(EPS!$A3392,NoSettings!$A:$A,0))</f>
        <v>0</v>
      </c>
      <c r="K3392">
        <f>INDEX(GWP!$C$2:$C$13,MATCH(EPS!I3392,GWP!$B$2:$B$13,0))</f>
        <v>0</v>
      </c>
      <c r="L3392" s="5">
        <f t="shared" si="105"/>
        <v>0</v>
      </c>
    </row>
    <row r="3393" spans="1:12" hidden="1" x14ac:dyDescent="0.35">
      <c r="A3393" t="s">
        <v>5023</v>
      </c>
      <c r="B3393" t="s">
        <v>5</v>
      </c>
      <c r="C3393" t="s">
        <v>1736</v>
      </c>
      <c r="D3393" t="s">
        <v>6929</v>
      </c>
      <c r="E3393" t="s">
        <v>1711</v>
      </c>
      <c r="H3393" t="str">
        <f>INDEX('Vensim Variables'!$B:$B,MATCH(EPS!$B3393,'Vensim Variables'!$A:$A,0))</f>
        <v>g pollutant</v>
      </c>
      <c r="I3393" t="str">
        <f t="shared" si="104"/>
        <v>BC</v>
      </c>
      <c r="J3393">
        <f>INDEX(NoSettings!$C:$C,MATCH(EPS!$A3393,NoSettings!$A:$A,0))</f>
        <v>0</v>
      </c>
      <c r="K3393">
        <f>INDEX(GWP!$C$2:$C$13,MATCH(EPS!I3393,GWP!$B$2:$B$13,0))</f>
        <v>0</v>
      </c>
      <c r="L3393" s="5">
        <f t="shared" si="105"/>
        <v>0</v>
      </c>
    </row>
    <row r="3394" spans="1:12" hidden="1" x14ac:dyDescent="0.35">
      <c r="A3394" t="s">
        <v>5024</v>
      </c>
      <c r="B3394" t="s">
        <v>5</v>
      </c>
      <c r="C3394" t="s">
        <v>1736</v>
      </c>
      <c r="D3394" t="s">
        <v>6929</v>
      </c>
      <c r="E3394" t="s">
        <v>1712</v>
      </c>
      <c r="H3394" t="str">
        <f>INDEX('Vensim Variables'!$B:$B,MATCH(EPS!$B3394,'Vensim Variables'!$A:$A,0))</f>
        <v>g pollutant</v>
      </c>
      <c r="I3394" t="str">
        <f t="shared" si="104"/>
        <v>OC</v>
      </c>
      <c r="J3394">
        <f>INDEX(NoSettings!$C:$C,MATCH(EPS!$A3394,NoSettings!$A:$A,0))</f>
        <v>0</v>
      </c>
      <c r="K3394">
        <f>INDEX(GWP!$C$2:$C$13,MATCH(EPS!I3394,GWP!$B$2:$B$13,0))</f>
        <v>0</v>
      </c>
      <c r="L3394" s="5">
        <f t="shared" si="105"/>
        <v>0</v>
      </c>
    </row>
    <row r="3395" spans="1:12" hidden="1" x14ac:dyDescent="0.35">
      <c r="A3395" t="s">
        <v>5025</v>
      </c>
      <c r="B3395" t="s">
        <v>5</v>
      </c>
      <c r="C3395" t="s">
        <v>1736</v>
      </c>
      <c r="D3395" t="s">
        <v>6929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0</v>
      </c>
      <c r="K3395">
        <f>INDEX(GWP!$C$2:$C$13,MATCH(EPS!I3395,GWP!$B$2:$B$13,0))</f>
        <v>25</v>
      </c>
      <c r="L3395" s="5">
        <f t="shared" ref="L3395:L3458" si="107">IF(H3395="g pollutant",K3395*J3395/10^12,IF(H3395="MMTCO2e",J3395,IF(H3395="MWh",J3395,0)))</f>
        <v>0</v>
      </c>
    </row>
    <row r="3396" spans="1:12" hidden="1" x14ac:dyDescent="0.35">
      <c r="A3396" t="s">
        <v>5026</v>
      </c>
      <c r="B3396" t="s">
        <v>5</v>
      </c>
      <c r="C3396" t="s">
        <v>1736</v>
      </c>
      <c r="D3396" t="s">
        <v>6929</v>
      </c>
      <c r="E3396" t="s">
        <v>1714</v>
      </c>
      <c r="H3396" t="str">
        <f>INDEX('Vensim Variables'!$B:$B,MATCH(EPS!$B3396,'Vensim Variables'!$A:$A,0))</f>
        <v>g pollutant</v>
      </c>
      <c r="I3396" t="str">
        <f t="shared" si="106"/>
        <v>N2O</v>
      </c>
      <c r="J3396">
        <f>INDEX(NoSettings!$C:$C,MATCH(EPS!$A3396,NoSettings!$A:$A,0))</f>
        <v>0</v>
      </c>
      <c r="K3396">
        <f>INDEX(GWP!$C$2:$C$13,MATCH(EPS!I3396,GWP!$B$2:$B$13,0))</f>
        <v>298</v>
      </c>
      <c r="L3396" s="5">
        <f t="shared" si="107"/>
        <v>0</v>
      </c>
    </row>
    <row r="3397" spans="1:12" hidden="1" x14ac:dyDescent="0.35">
      <c r="A3397" t="s">
        <v>5027</v>
      </c>
      <c r="B3397" t="s">
        <v>5</v>
      </c>
      <c r="C3397" t="s">
        <v>1736</v>
      </c>
      <c r="D3397" t="s">
        <v>6929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5">
        <f t="shared" si="107"/>
        <v>0</v>
      </c>
    </row>
    <row r="3398" spans="1:12" hidden="1" x14ac:dyDescent="0.35">
      <c r="A3398" t="s">
        <v>5028</v>
      </c>
      <c r="B3398" t="s">
        <v>5</v>
      </c>
      <c r="C3398" t="s">
        <v>1736</v>
      </c>
      <c r="D3398" t="s">
        <v>6930</v>
      </c>
      <c r="E3398" t="s">
        <v>1702</v>
      </c>
      <c r="H3398" t="str">
        <f>INDEX('Vensim Variables'!$B:$B,MATCH(EPS!$B3398,'Vensim Variables'!$A:$A,0))</f>
        <v>g pollutant</v>
      </c>
      <c r="I3398" t="str">
        <f t="shared" si="106"/>
        <v>CO2</v>
      </c>
      <c r="J3398">
        <f>INDEX(NoSettings!$C:$C,MATCH(EPS!$A3398,NoSettings!$A:$A,0))</f>
        <v>76930300000</v>
      </c>
      <c r="K3398">
        <f>INDEX(GWP!$C$2:$C$13,MATCH(EPS!I3398,GWP!$B$2:$B$13,0))</f>
        <v>1</v>
      </c>
      <c r="L3398" s="5">
        <f t="shared" si="107"/>
        <v>7.6930299999999993E-2</v>
      </c>
    </row>
    <row r="3399" spans="1:12" hidden="1" x14ac:dyDescent="0.35">
      <c r="A3399" t="s">
        <v>5029</v>
      </c>
      <c r="B3399" t="s">
        <v>5</v>
      </c>
      <c r="C3399" t="s">
        <v>1736</v>
      </c>
      <c r="D3399" t="s">
        <v>6930</v>
      </c>
      <c r="E3399" t="s">
        <v>1705</v>
      </c>
      <c r="H3399" t="str">
        <f>INDEX('Vensim Variables'!$B:$B,MATCH(EPS!$B3399,'Vensim Variables'!$A:$A,0))</f>
        <v>g pollutant</v>
      </c>
      <c r="I3399" t="str">
        <f t="shared" si="106"/>
        <v>VOC</v>
      </c>
      <c r="J3399">
        <f>INDEX(NoSettings!$C:$C,MATCH(EPS!$A3399,NoSettings!$A:$A,0))</f>
        <v>2188780</v>
      </c>
      <c r="K3399">
        <f>INDEX(GWP!$C$2:$C$13,MATCH(EPS!I3399,GWP!$B$2:$B$13,0))</f>
        <v>0</v>
      </c>
      <c r="L3399" s="5">
        <f t="shared" si="107"/>
        <v>0</v>
      </c>
    </row>
    <row r="3400" spans="1:12" hidden="1" x14ac:dyDescent="0.35">
      <c r="A3400" t="s">
        <v>5030</v>
      </c>
      <c r="B3400" t="s">
        <v>5</v>
      </c>
      <c r="C3400" t="s">
        <v>1736</v>
      </c>
      <c r="D3400" t="s">
        <v>6930</v>
      </c>
      <c r="E3400" t="s">
        <v>1706</v>
      </c>
      <c r="H3400" t="str">
        <f>INDEX('Vensim Variables'!$B:$B,MATCH(EPS!$B3400,'Vensim Variables'!$A:$A,0))</f>
        <v>g pollutant</v>
      </c>
      <c r="I3400" t="str">
        <f t="shared" si="106"/>
        <v>CO</v>
      </c>
      <c r="J3400">
        <f>INDEX(NoSettings!$C:$C,MATCH(EPS!$A3400,NoSettings!$A:$A,0))</f>
        <v>10108400</v>
      </c>
      <c r="K3400">
        <f>INDEX(GWP!$C$2:$C$13,MATCH(EPS!I3400,GWP!$B$2:$B$13,0))</f>
        <v>0</v>
      </c>
      <c r="L3400" s="5">
        <f t="shared" si="107"/>
        <v>0</v>
      </c>
    </row>
    <row r="3401" spans="1:12" hidden="1" x14ac:dyDescent="0.35">
      <c r="A3401" t="s">
        <v>5031</v>
      </c>
      <c r="B3401" t="s">
        <v>5</v>
      </c>
      <c r="C3401" t="s">
        <v>1736</v>
      </c>
      <c r="D3401" t="s">
        <v>6930</v>
      </c>
      <c r="E3401" t="s">
        <v>1707</v>
      </c>
      <c r="H3401" t="str">
        <f>INDEX('Vensim Variables'!$B:$B,MATCH(EPS!$B3401,'Vensim Variables'!$A:$A,0))</f>
        <v>g pollutant</v>
      </c>
      <c r="I3401" t="str">
        <f t="shared" si="106"/>
        <v>NOx</v>
      </c>
      <c r="J3401">
        <f>INDEX(NoSettings!$C:$C,MATCH(EPS!$A3401,NoSettings!$A:$A,0))</f>
        <v>34596100</v>
      </c>
      <c r="K3401">
        <f>INDEX(GWP!$C$2:$C$13,MATCH(EPS!I3401,GWP!$B$2:$B$13,0))</f>
        <v>0</v>
      </c>
      <c r="L3401" s="5">
        <f t="shared" si="107"/>
        <v>0</v>
      </c>
    </row>
    <row r="3402" spans="1:12" hidden="1" x14ac:dyDescent="0.35">
      <c r="A3402" t="s">
        <v>5032</v>
      </c>
      <c r="B3402" t="s">
        <v>5</v>
      </c>
      <c r="C3402" t="s">
        <v>1736</v>
      </c>
      <c r="D3402" t="s">
        <v>6930</v>
      </c>
      <c r="E3402" t="s">
        <v>1708</v>
      </c>
      <c r="H3402" t="str">
        <f>INDEX('Vensim Variables'!$B:$B,MATCH(EPS!$B3402,'Vensim Variables'!$A:$A,0))</f>
        <v>g pollutant</v>
      </c>
      <c r="I3402" t="str">
        <f t="shared" si="106"/>
        <v>PM10</v>
      </c>
      <c r="J3402">
        <f>INDEX(NoSettings!$C:$C,MATCH(EPS!$A3402,NoSettings!$A:$A,0))</f>
        <v>2731110</v>
      </c>
      <c r="K3402">
        <f>INDEX(GWP!$C$2:$C$13,MATCH(EPS!I3402,GWP!$B$2:$B$13,0))</f>
        <v>0</v>
      </c>
      <c r="L3402" s="5">
        <f t="shared" si="107"/>
        <v>0</v>
      </c>
    </row>
    <row r="3403" spans="1:12" hidden="1" x14ac:dyDescent="0.35">
      <c r="A3403" t="s">
        <v>5033</v>
      </c>
      <c r="B3403" t="s">
        <v>5</v>
      </c>
      <c r="C3403" t="s">
        <v>1736</v>
      </c>
      <c r="D3403" t="s">
        <v>6930</v>
      </c>
      <c r="E3403" t="s">
        <v>1709</v>
      </c>
      <c r="H3403" t="str">
        <f>INDEX('Vensim Variables'!$B:$B,MATCH(EPS!$B3403,'Vensim Variables'!$A:$A,0))</f>
        <v>g pollutant</v>
      </c>
      <c r="I3403" t="str">
        <f t="shared" si="106"/>
        <v>PM25</v>
      </c>
      <c r="J3403">
        <f>INDEX(NoSettings!$C:$C,MATCH(EPS!$A3403,NoSettings!$A:$A,0))</f>
        <v>2428680</v>
      </c>
      <c r="K3403">
        <f>INDEX(GWP!$C$2:$C$13,MATCH(EPS!I3403,GWP!$B$2:$B$13,0))</f>
        <v>0</v>
      </c>
      <c r="L3403" s="5">
        <f t="shared" si="107"/>
        <v>0</v>
      </c>
    </row>
    <row r="3404" spans="1:12" hidden="1" x14ac:dyDescent="0.35">
      <c r="A3404" t="s">
        <v>5034</v>
      </c>
      <c r="B3404" t="s">
        <v>5</v>
      </c>
      <c r="C3404" t="s">
        <v>1736</v>
      </c>
      <c r="D3404" t="s">
        <v>6930</v>
      </c>
      <c r="E3404" t="s">
        <v>1710</v>
      </c>
      <c r="H3404" t="str">
        <f>INDEX('Vensim Variables'!$B:$B,MATCH(EPS!$B3404,'Vensim Variables'!$A:$A,0))</f>
        <v>g pollutant</v>
      </c>
      <c r="I3404" t="str">
        <f t="shared" si="106"/>
        <v>SOx</v>
      </c>
      <c r="J3404">
        <f>INDEX(NoSettings!$C:$C,MATCH(EPS!$A3404,NoSettings!$A:$A,0))</f>
        <v>7354710</v>
      </c>
      <c r="K3404">
        <f>INDEX(GWP!$C$2:$C$13,MATCH(EPS!I3404,GWP!$B$2:$B$13,0))</f>
        <v>0</v>
      </c>
      <c r="L3404" s="5">
        <f t="shared" si="107"/>
        <v>0</v>
      </c>
    </row>
    <row r="3405" spans="1:12" hidden="1" x14ac:dyDescent="0.35">
      <c r="A3405" t="s">
        <v>5035</v>
      </c>
      <c r="B3405" t="s">
        <v>5</v>
      </c>
      <c r="C3405" t="s">
        <v>1736</v>
      </c>
      <c r="D3405" t="s">
        <v>6930</v>
      </c>
      <c r="E3405" t="s">
        <v>1711</v>
      </c>
      <c r="H3405" t="str">
        <f>INDEX('Vensim Variables'!$B:$B,MATCH(EPS!$B3405,'Vensim Variables'!$A:$A,0))</f>
        <v>g pollutant</v>
      </c>
      <c r="I3405" t="str">
        <f t="shared" si="106"/>
        <v>BC</v>
      </c>
      <c r="J3405">
        <f>INDEX(NoSettings!$C:$C,MATCH(EPS!$A3405,NoSettings!$A:$A,0))</f>
        <v>567955</v>
      </c>
      <c r="K3405">
        <f>INDEX(GWP!$C$2:$C$13,MATCH(EPS!I3405,GWP!$B$2:$B$13,0))</f>
        <v>0</v>
      </c>
      <c r="L3405" s="5">
        <f t="shared" si="107"/>
        <v>0</v>
      </c>
    </row>
    <row r="3406" spans="1:12" hidden="1" x14ac:dyDescent="0.35">
      <c r="A3406" t="s">
        <v>5036</v>
      </c>
      <c r="B3406" t="s">
        <v>5</v>
      </c>
      <c r="C3406" t="s">
        <v>1736</v>
      </c>
      <c r="D3406" t="s">
        <v>6930</v>
      </c>
      <c r="E3406" t="s">
        <v>1712</v>
      </c>
      <c r="H3406" t="str">
        <f>INDEX('Vensim Variables'!$B:$B,MATCH(EPS!$B3406,'Vensim Variables'!$A:$A,0))</f>
        <v>g pollutant</v>
      </c>
      <c r="I3406" t="str">
        <f t="shared" si="106"/>
        <v>OC</v>
      </c>
      <c r="J3406">
        <f>INDEX(NoSettings!$C:$C,MATCH(EPS!$A3406,NoSettings!$A:$A,0))</f>
        <v>484915</v>
      </c>
      <c r="K3406">
        <f>INDEX(GWP!$C$2:$C$13,MATCH(EPS!I3406,GWP!$B$2:$B$13,0))</f>
        <v>0</v>
      </c>
      <c r="L3406" s="5">
        <f t="shared" si="107"/>
        <v>0</v>
      </c>
    </row>
    <row r="3407" spans="1:12" hidden="1" x14ac:dyDescent="0.35">
      <c r="A3407" t="s">
        <v>5037</v>
      </c>
      <c r="B3407" t="s">
        <v>5</v>
      </c>
      <c r="C3407" t="s">
        <v>1736</v>
      </c>
      <c r="D3407" t="s">
        <v>6930</v>
      </c>
      <c r="E3407" t="s">
        <v>1713</v>
      </c>
      <c r="H3407" t="str">
        <f>INDEX('Vensim Variables'!$B:$B,MATCH(EPS!$B3407,'Vensim Variables'!$A:$A,0))</f>
        <v>g pollutant</v>
      </c>
      <c r="I3407" t="str">
        <f t="shared" si="106"/>
        <v>CH4</v>
      </c>
      <c r="J3407">
        <f>INDEX(NoSettings!$C:$C,MATCH(EPS!$A3407,NoSettings!$A:$A,0))</f>
        <v>3075570</v>
      </c>
      <c r="K3407">
        <f>INDEX(GWP!$C$2:$C$13,MATCH(EPS!I3407,GWP!$B$2:$B$13,0))</f>
        <v>25</v>
      </c>
      <c r="L3407" s="5">
        <f t="shared" si="107"/>
        <v>7.6889250000000006E-5</v>
      </c>
    </row>
    <row r="3408" spans="1:12" hidden="1" x14ac:dyDescent="0.35">
      <c r="A3408" t="s">
        <v>5038</v>
      </c>
      <c r="B3408" t="s">
        <v>5</v>
      </c>
      <c r="C3408" t="s">
        <v>1736</v>
      </c>
      <c r="D3408" t="s">
        <v>6930</v>
      </c>
      <c r="E3408" t="s">
        <v>1714</v>
      </c>
      <c r="H3408" t="str">
        <f>INDEX('Vensim Variables'!$B:$B,MATCH(EPS!$B3408,'Vensim Variables'!$A:$A,0))</f>
        <v>g pollutant</v>
      </c>
      <c r="I3408" t="str">
        <f t="shared" si="106"/>
        <v>N2O</v>
      </c>
      <c r="J3408">
        <f>INDEX(NoSettings!$C:$C,MATCH(EPS!$A3408,NoSettings!$A:$A,0))</f>
        <v>615114</v>
      </c>
      <c r="K3408">
        <f>INDEX(GWP!$C$2:$C$13,MATCH(EPS!I3408,GWP!$B$2:$B$13,0))</f>
        <v>298</v>
      </c>
      <c r="L3408" s="5">
        <f t="shared" si="107"/>
        <v>1.83303972E-4</v>
      </c>
    </row>
    <row r="3409" spans="1:12" hidden="1" x14ac:dyDescent="0.35">
      <c r="A3409" t="s">
        <v>5039</v>
      </c>
      <c r="B3409" t="s">
        <v>5</v>
      </c>
      <c r="C3409" t="s">
        <v>1736</v>
      </c>
      <c r="D3409" t="s">
        <v>6930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5">
        <f t="shared" si="107"/>
        <v>0</v>
      </c>
    </row>
    <row r="3410" spans="1:12" hidden="1" x14ac:dyDescent="0.35">
      <c r="A3410" t="s">
        <v>5040</v>
      </c>
      <c r="B3410" t="s">
        <v>5</v>
      </c>
      <c r="C3410" t="s">
        <v>1736</v>
      </c>
      <c r="D3410" t="s">
        <v>6931</v>
      </c>
      <c r="E3410" t="s">
        <v>1702</v>
      </c>
      <c r="H3410" t="str">
        <f>INDEX('Vensim Variables'!$B:$B,MATCH(EPS!$B3410,'Vensim Variables'!$A:$A,0))</f>
        <v>g pollutant</v>
      </c>
      <c r="I3410" t="str">
        <f t="shared" si="106"/>
        <v>CO2</v>
      </c>
      <c r="J3410">
        <f>INDEX(NoSettings!$C:$C,MATCH(EPS!$A3410,NoSettings!$A:$A,0))</f>
        <v>146814000000</v>
      </c>
      <c r="K3410">
        <f>INDEX(GWP!$C$2:$C$13,MATCH(EPS!I3410,GWP!$B$2:$B$13,0))</f>
        <v>1</v>
      </c>
      <c r="L3410" s="5">
        <f t="shared" si="107"/>
        <v>0.146814</v>
      </c>
    </row>
    <row r="3411" spans="1:12" hidden="1" x14ac:dyDescent="0.35">
      <c r="A3411" t="s">
        <v>5041</v>
      </c>
      <c r="B3411" t="s">
        <v>5</v>
      </c>
      <c r="C3411" t="s">
        <v>1736</v>
      </c>
      <c r="D3411" t="s">
        <v>6931</v>
      </c>
      <c r="E3411" t="s">
        <v>1705</v>
      </c>
      <c r="H3411" t="str">
        <f>INDEX('Vensim Variables'!$B:$B,MATCH(EPS!$B3411,'Vensim Variables'!$A:$A,0))</f>
        <v>g pollutant</v>
      </c>
      <c r="I3411" t="str">
        <f t="shared" si="106"/>
        <v>VOC</v>
      </c>
      <c r="J3411">
        <f>INDEX(NoSettings!$C:$C,MATCH(EPS!$A3411,NoSettings!$A:$A,0))</f>
        <v>4177080</v>
      </c>
      <c r="K3411">
        <f>INDEX(GWP!$C$2:$C$13,MATCH(EPS!I3411,GWP!$B$2:$B$13,0))</f>
        <v>0</v>
      </c>
      <c r="L3411" s="5">
        <f t="shared" si="107"/>
        <v>0</v>
      </c>
    </row>
    <row r="3412" spans="1:12" hidden="1" x14ac:dyDescent="0.35">
      <c r="A3412" t="s">
        <v>5042</v>
      </c>
      <c r="B3412" t="s">
        <v>5</v>
      </c>
      <c r="C3412" t="s">
        <v>1736</v>
      </c>
      <c r="D3412" t="s">
        <v>6931</v>
      </c>
      <c r="E3412" t="s">
        <v>1706</v>
      </c>
      <c r="H3412" t="str">
        <f>INDEX('Vensim Variables'!$B:$B,MATCH(EPS!$B3412,'Vensim Variables'!$A:$A,0))</f>
        <v>g pollutant</v>
      </c>
      <c r="I3412" t="str">
        <f t="shared" si="106"/>
        <v>CO</v>
      </c>
      <c r="J3412">
        <f>INDEX(NoSettings!$C:$C,MATCH(EPS!$A3412,NoSettings!$A:$A,0))</f>
        <v>19290900</v>
      </c>
      <c r="K3412">
        <f>INDEX(GWP!$C$2:$C$13,MATCH(EPS!I3412,GWP!$B$2:$B$13,0))</f>
        <v>0</v>
      </c>
      <c r="L3412" s="5">
        <f t="shared" si="107"/>
        <v>0</v>
      </c>
    </row>
    <row r="3413" spans="1:12" hidden="1" x14ac:dyDescent="0.35">
      <c r="A3413" t="s">
        <v>5043</v>
      </c>
      <c r="B3413" t="s">
        <v>5</v>
      </c>
      <c r="C3413" t="s">
        <v>1736</v>
      </c>
      <c r="D3413" t="s">
        <v>6931</v>
      </c>
      <c r="E3413" t="s">
        <v>1707</v>
      </c>
      <c r="H3413" t="str">
        <f>INDEX('Vensim Variables'!$B:$B,MATCH(EPS!$B3413,'Vensim Variables'!$A:$A,0))</f>
        <v>g pollutant</v>
      </c>
      <c r="I3413" t="str">
        <f t="shared" si="106"/>
        <v>NOx</v>
      </c>
      <c r="J3413">
        <f>INDEX(NoSettings!$C:$C,MATCH(EPS!$A3413,NoSettings!$A:$A,0))</f>
        <v>66023400</v>
      </c>
      <c r="K3413">
        <f>INDEX(GWP!$C$2:$C$13,MATCH(EPS!I3413,GWP!$B$2:$B$13,0))</f>
        <v>0</v>
      </c>
      <c r="L3413" s="5">
        <f t="shared" si="107"/>
        <v>0</v>
      </c>
    </row>
    <row r="3414" spans="1:12" hidden="1" x14ac:dyDescent="0.35">
      <c r="A3414" t="s">
        <v>5044</v>
      </c>
      <c r="B3414" t="s">
        <v>5</v>
      </c>
      <c r="C3414" t="s">
        <v>1736</v>
      </c>
      <c r="D3414" t="s">
        <v>6931</v>
      </c>
      <c r="E3414" t="s">
        <v>1708</v>
      </c>
      <c r="H3414" t="str">
        <f>INDEX('Vensim Variables'!$B:$B,MATCH(EPS!$B3414,'Vensim Variables'!$A:$A,0))</f>
        <v>g pollutant</v>
      </c>
      <c r="I3414" t="str">
        <f t="shared" si="106"/>
        <v>PM10</v>
      </c>
      <c r="J3414">
        <f>INDEX(NoSettings!$C:$C,MATCH(EPS!$A3414,NoSettings!$A:$A,0))</f>
        <v>5212060</v>
      </c>
      <c r="K3414">
        <f>INDEX(GWP!$C$2:$C$13,MATCH(EPS!I3414,GWP!$B$2:$B$13,0))</f>
        <v>0</v>
      </c>
      <c r="L3414" s="5">
        <f t="shared" si="107"/>
        <v>0</v>
      </c>
    </row>
    <row r="3415" spans="1:12" hidden="1" x14ac:dyDescent="0.35">
      <c r="A3415" t="s">
        <v>5045</v>
      </c>
      <c r="B3415" t="s">
        <v>5</v>
      </c>
      <c r="C3415" t="s">
        <v>1736</v>
      </c>
      <c r="D3415" t="s">
        <v>6931</v>
      </c>
      <c r="E3415" t="s">
        <v>1709</v>
      </c>
      <c r="H3415" t="str">
        <f>INDEX('Vensim Variables'!$B:$B,MATCH(EPS!$B3415,'Vensim Variables'!$A:$A,0))</f>
        <v>g pollutant</v>
      </c>
      <c r="I3415" t="str">
        <f t="shared" si="106"/>
        <v>PM25</v>
      </c>
      <c r="J3415">
        <f>INDEX(NoSettings!$C:$C,MATCH(EPS!$A3415,NoSettings!$A:$A,0))</f>
        <v>4634900</v>
      </c>
      <c r="K3415">
        <f>INDEX(GWP!$C$2:$C$13,MATCH(EPS!I3415,GWP!$B$2:$B$13,0))</f>
        <v>0</v>
      </c>
      <c r="L3415" s="5">
        <f t="shared" si="107"/>
        <v>0</v>
      </c>
    </row>
    <row r="3416" spans="1:12" hidden="1" x14ac:dyDescent="0.35">
      <c r="A3416" t="s">
        <v>5046</v>
      </c>
      <c r="B3416" t="s">
        <v>5</v>
      </c>
      <c r="C3416" t="s">
        <v>1736</v>
      </c>
      <c r="D3416" t="s">
        <v>6931</v>
      </c>
      <c r="E3416" t="s">
        <v>1710</v>
      </c>
      <c r="H3416" t="str">
        <f>INDEX('Vensim Variables'!$B:$B,MATCH(EPS!$B3416,'Vensim Variables'!$A:$A,0))</f>
        <v>g pollutant</v>
      </c>
      <c r="I3416" t="str">
        <f t="shared" si="106"/>
        <v>SOx</v>
      </c>
      <c r="J3416">
        <f>INDEX(NoSettings!$C:$C,MATCH(EPS!$A3416,NoSettings!$A:$A,0))</f>
        <v>14035800</v>
      </c>
      <c r="K3416">
        <f>INDEX(GWP!$C$2:$C$13,MATCH(EPS!I3416,GWP!$B$2:$B$13,0))</f>
        <v>0</v>
      </c>
      <c r="L3416" s="5">
        <f t="shared" si="107"/>
        <v>0</v>
      </c>
    </row>
    <row r="3417" spans="1:12" hidden="1" x14ac:dyDescent="0.35">
      <c r="A3417" t="s">
        <v>5047</v>
      </c>
      <c r="B3417" t="s">
        <v>5</v>
      </c>
      <c r="C3417" t="s">
        <v>1736</v>
      </c>
      <c r="D3417" t="s">
        <v>6931</v>
      </c>
      <c r="E3417" t="s">
        <v>1711</v>
      </c>
      <c r="H3417" t="str">
        <f>INDEX('Vensim Variables'!$B:$B,MATCH(EPS!$B3417,'Vensim Variables'!$A:$A,0))</f>
        <v>g pollutant</v>
      </c>
      <c r="I3417" t="str">
        <f t="shared" si="106"/>
        <v>BC</v>
      </c>
      <c r="J3417">
        <f>INDEX(NoSettings!$C:$C,MATCH(EPS!$A3417,NoSettings!$A:$A,0))</f>
        <v>1083890</v>
      </c>
      <c r="K3417">
        <f>INDEX(GWP!$C$2:$C$13,MATCH(EPS!I3417,GWP!$B$2:$B$13,0))</f>
        <v>0</v>
      </c>
      <c r="L3417" s="5">
        <f t="shared" si="107"/>
        <v>0</v>
      </c>
    </row>
    <row r="3418" spans="1:12" hidden="1" x14ac:dyDescent="0.35">
      <c r="A3418" t="s">
        <v>5048</v>
      </c>
      <c r="B3418" t="s">
        <v>5</v>
      </c>
      <c r="C3418" t="s">
        <v>1736</v>
      </c>
      <c r="D3418" t="s">
        <v>6931</v>
      </c>
      <c r="E3418" t="s">
        <v>1712</v>
      </c>
      <c r="H3418" t="str">
        <f>INDEX('Vensim Variables'!$B:$B,MATCH(EPS!$B3418,'Vensim Variables'!$A:$A,0))</f>
        <v>g pollutant</v>
      </c>
      <c r="I3418" t="str">
        <f t="shared" si="106"/>
        <v>OC</v>
      </c>
      <c r="J3418">
        <f>INDEX(NoSettings!$C:$C,MATCH(EPS!$A3418,NoSettings!$A:$A,0))</f>
        <v>925415</v>
      </c>
      <c r="K3418">
        <f>INDEX(GWP!$C$2:$C$13,MATCH(EPS!I3418,GWP!$B$2:$B$13,0))</f>
        <v>0</v>
      </c>
      <c r="L3418" s="5">
        <f t="shared" si="107"/>
        <v>0</v>
      </c>
    </row>
    <row r="3419" spans="1:12" hidden="1" x14ac:dyDescent="0.35">
      <c r="A3419" t="s">
        <v>5049</v>
      </c>
      <c r="B3419" t="s">
        <v>5</v>
      </c>
      <c r="C3419" t="s">
        <v>1736</v>
      </c>
      <c r="D3419" t="s">
        <v>6931</v>
      </c>
      <c r="E3419" t="s">
        <v>1713</v>
      </c>
      <c r="H3419" t="str">
        <f>INDEX('Vensim Variables'!$B:$B,MATCH(EPS!$B3419,'Vensim Variables'!$A:$A,0))</f>
        <v>g pollutant</v>
      </c>
      <c r="I3419" t="str">
        <f t="shared" si="106"/>
        <v>CH4</v>
      </c>
      <c r="J3419">
        <f>INDEX(NoSettings!$C:$C,MATCH(EPS!$A3419,NoSettings!$A:$A,0))</f>
        <v>5869440</v>
      </c>
      <c r="K3419">
        <f>INDEX(GWP!$C$2:$C$13,MATCH(EPS!I3419,GWP!$B$2:$B$13,0))</f>
        <v>25</v>
      </c>
      <c r="L3419" s="5">
        <f t="shared" si="107"/>
        <v>1.4673600000000001E-4</v>
      </c>
    </row>
    <row r="3420" spans="1:12" hidden="1" x14ac:dyDescent="0.35">
      <c r="A3420" t="s">
        <v>5050</v>
      </c>
      <c r="B3420" t="s">
        <v>5</v>
      </c>
      <c r="C3420" t="s">
        <v>1736</v>
      </c>
      <c r="D3420" t="s">
        <v>6931</v>
      </c>
      <c r="E3420" t="s">
        <v>1714</v>
      </c>
      <c r="H3420" t="str">
        <f>INDEX('Vensim Variables'!$B:$B,MATCH(EPS!$B3420,'Vensim Variables'!$A:$A,0))</f>
        <v>g pollutant</v>
      </c>
      <c r="I3420" t="str">
        <f t="shared" si="106"/>
        <v>N2O</v>
      </c>
      <c r="J3420">
        <f>INDEX(NoSettings!$C:$C,MATCH(EPS!$A3420,NoSettings!$A:$A,0))</f>
        <v>1173890</v>
      </c>
      <c r="K3420">
        <f>INDEX(GWP!$C$2:$C$13,MATCH(EPS!I3420,GWP!$B$2:$B$13,0))</f>
        <v>298</v>
      </c>
      <c r="L3420" s="5">
        <f t="shared" si="107"/>
        <v>3.4981922000000001E-4</v>
      </c>
    </row>
    <row r="3421" spans="1:12" hidden="1" x14ac:dyDescent="0.35">
      <c r="A3421" t="s">
        <v>5051</v>
      </c>
      <c r="B3421" t="s">
        <v>5</v>
      </c>
      <c r="C3421" t="s">
        <v>1736</v>
      </c>
      <c r="D3421" t="s">
        <v>6931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5">
        <f t="shared" si="107"/>
        <v>0</v>
      </c>
    </row>
    <row r="3422" spans="1:12" hidden="1" x14ac:dyDescent="0.35">
      <c r="A3422" t="s">
        <v>5052</v>
      </c>
      <c r="B3422" t="s">
        <v>5</v>
      </c>
      <c r="C3422" t="s">
        <v>1736</v>
      </c>
      <c r="D3422" t="s">
        <v>6932</v>
      </c>
      <c r="E3422" t="s">
        <v>1702</v>
      </c>
      <c r="H3422" t="str">
        <f>INDEX('Vensim Variables'!$B:$B,MATCH(EPS!$B3422,'Vensim Variables'!$A:$A,0))</f>
        <v>g pollutant</v>
      </c>
      <c r="I3422" t="str">
        <f t="shared" si="106"/>
        <v>CO2</v>
      </c>
      <c r="J3422">
        <f>INDEX(NoSettings!$C:$C,MATCH(EPS!$A3422,NoSettings!$A:$A,0))</f>
        <v>83112800000</v>
      </c>
      <c r="K3422">
        <f>INDEX(GWP!$C$2:$C$13,MATCH(EPS!I3422,GWP!$B$2:$B$13,0))</f>
        <v>1</v>
      </c>
      <c r="L3422" s="5">
        <f t="shared" si="107"/>
        <v>8.3112800000000001E-2</v>
      </c>
    </row>
    <row r="3423" spans="1:12" hidden="1" x14ac:dyDescent="0.35">
      <c r="A3423" t="s">
        <v>5053</v>
      </c>
      <c r="B3423" t="s">
        <v>5</v>
      </c>
      <c r="C3423" t="s">
        <v>1736</v>
      </c>
      <c r="D3423" t="s">
        <v>6932</v>
      </c>
      <c r="E3423" t="s">
        <v>1705</v>
      </c>
      <c r="H3423" t="str">
        <f>INDEX('Vensim Variables'!$B:$B,MATCH(EPS!$B3423,'Vensim Variables'!$A:$A,0))</f>
        <v>g pollutant</v>
      </c>
      <c r="I3423" t="str">
        <f t="shared" si="106"/>
        <v>VOC</v>
      </c>
      <c r="J3423">
        <f>INDEX(NoSettings!$C:$C,MATCH(EPS!$A3423,NoSettings!$A:$A,0))</f>
        <v>2364680</v>
      </c>
      <c r="K3423">
        <f>INDEX(GWP!$C$2:$C$13,MATCH(EPS!I3423,GWP!$B$2:$B$13,0))</f>
        <v>0</v>
      </c>
      <c r="L3423" s="5">
        <f t="shared" si="107"/>
        <v>0</v>
      </c>
    </row>
    <row r="3424" spans="1:12" hidden="1" x14ac:dyDescent="0.35">
      <c r="A3424" t="s">
        <v>5054</v>
      </c>
      <c r="B3424" t="s">
        <v>5</v>
      </c>
      <c r="C3424" t="s">
        <v>1736</v>
      </c>
      <c r="D3424" t="s">
        <v>6932</v>
      </c>
      <c r="E3424" t="s">
        <v>1706</v>
      </c>
      <c r="H3424" t="str">
        <f>INDEX('Vensim Variables'!$B:$B,MATCH(EPS!$B3424,'Vensim Variables'!$A:$A,0))</f>
        <v>g pollutant</v>
      </c>
      <c r="I3424" t="str">
        <f t="shared" si="106"/>
        <v>CO</v>
      </c>
      <c r="J3424">
        <f>INDEX(NoSettings!$C:$C,MATCH(EPS!$A3424,NoSettings!$A:$A,0))</f>
        <v>10920700</v>
      </c>
      <c r="K3424">
        <f>INDEX(GWP!$C$2:$C$13,MATCH(EPS!I3424,GWP!$B$2:$B$13,0))</f>
        <v>0</v>
      </c>
      <c r="L3424" s="5">
        <f t="shared" si="107"/>
        <v>0</v>
      </c>
    </row>
    <row r="3425" spans="1:12" hidden="1" x14ac:dyDescent="0.35">
      <c r="A3425" t="s">
        <v>5055</v>
      </c>
      <c r="B3425" t="s">
        <v>5</v>
      </c>
      <c r="C3425" t="s">
        <v>1736</v>
      </c>
      <c r="D3425" t="s">
        <v>6932</v>
      </c>
      <c r="E3425" t="s">
        <v>1707</v>
      </c>
      <c r="H3425" t="str">
        <f>INDEX('Vensim Variables'!$B:$B,MATCH(EPS!$B3425,'Vensim Variables'!$A:$A,0))</f>
        <v>g pollutant</v>
      </c>
      <c r="I3425" t="str">
        <f t="shared" si="106"/>
        <v>NOx</v>
      </c>
      <c r="J3425">
        <f>INDEX(NoSettings!$C:$C,MATCH(EPS!$A3425,NoSettings!$A:$A,0))</f>
        <v>37376400</v>
      </c>
      <c r="K3425">
        <f>INDEX(GWP!$C$2:$C$13,MATCH(EPS!I3425,GWP!$B$2:$B$13,0))</f>
        <v>0</v>
      </c>
      <c r="L3425" s="5">
        <f t="shared" si="107"/>
        <v>0</v>
      </c>
    </row>
    <row r="3426" spans="1:12" hidden="1" x14ac:dyDescent="0.35">
      <c r="A3426" t="s">
        <v>5056</v>
      </c>
      <c r="B3426" t="s">
        <v>5</v>
      </c>
      <c r="C3426" t="s">
        <v>1736</v>
      </c>
      <c r="D3426" t="s">
        <v>6932</v>
      </c>
      <c r="E3426" t="s">
        <v>1708</v>
      </c>
      <c r="H3426" t="str">
        <f>INDEX('Vensim Variables'!$B:$B,MATCH(EPS!$B3426,'Vensim Variables'!$A:$A,0))</f>
        <v>g pollutant</v>
      </c>
      <c r="I3426" t="str">
        <f t="shared" si="106"/>
        <v>PM10</v>
      </c>
      <c r="J3426">
        <f>INDEX(NoSettings!$C:$C,MATCH(EPS!$A3426,NoSettings!$A:$A,0))</f>
        <v>2950590</v>
      </c>
      <c r="K3426">
        <f>INDEX(GWP!$C$2:$C$13,MATCH(EPS!I3426,GWP!$B$2:$B$13,0))</f>
        <v>0</v>
      </c>
      <c r="L3426" s="5">
        <f t="shared" si="107"/>
        <v>0</v>
      </c>
    </row>
    <row r="3427" spans="1:12" hidden="1" x14ac:dyDescent="0.35">
      <c r="A3427" t="s">
        <v>5057</v>
      </c>
      <c r="B3427" t="s">
        <v>5</v>
      </c>
      <c r="C3427" t="s">
        <v>1736</v>
      </c>
      <c r="D3427" t="s">
        <v>6932</v>
      </c>
      <c r="E3427" t="s">
        <v>1709</v>
      </c>
      <c r="H3427" t="str">
        <f>INDEX('Vensim Variables'!$B:$B,MATCH(EPS!$B3427,'Vensim Variables'!$A:$A,0))</f>
        <v>g pollutant</v>
      </c>
      <c r="I3427" t="str">
        <f t="shared" si="106"/>
        <v>PM25</v>
      </c>
      <c r="J3427">
        <f>INDEX(NoSettings!$C:$C,MATCH(EPS!$A3427,NoSettings!$A:$A,0))</f>
        <v>2623860</v>
      </c>
      <c r="K3427">
        <f>INDEX(GWP!$C$2:$C$13,MATCH(EPS!I3427,GWP!$B$2:$B$13,0))</f>
        <v>0</v>
      </c>
      <c r="L3427" s="5">
        <f t="shared" si="107"/>
        <v>0</v>
      </c>
    </row>
    <row r="3428" spans="1:12" hidden="1" x14ac:dyDescent="0.35">
      <c r="A3428" t="s">
        <v>5058</v>
      </c>
      <c r="B3428" t="s">
        <v>5</v>
      </c>
      <c r="C3428" t="s">
        <v>1736</v>
      </c>
      <c r="D3428" t="s">
        <v>6932</v>
      </c>
      <c r="E3428" t="s">
        <v>1710</v>
      </c>
      <c r="H3428" t="str">
        <f>INDEX('Vensim Variables'!$B:$B,MATCH(EPS!$B3428,'Vensim Variables'!$A:$A,0))</f>
        <v>g pollutant</v>
      </c>
      <c r="I3428" t="str">
        <f t="shared" si="106"/>
        <v>SOx</v>
      </c>
      <c r="J3428">
        <f>INDEX(NoSettings!$C:$C,MATCH(EPS!$A3428,NoSettings!$A:$A,0))</f>
        <v>7945780</v>
      </c>
      <c r="K3428">
        <f>INDEX(GWP!$C$2:$C$13,MATCH(EPS!I3428,GWP!$B$2:$B$13,0))</f>
        <v>0</v>
      </c>
      <c r="L3428" s="5">
        <f t="shared" si="107"/>
        <v>0</v>
      </c>
    </row>
    <row r="3429" spans="1:12" hidden="1" x14ac:dyDescent="0.35">
      <c r="A3429" t="s">
        <v>5059</v>
      </c>
      <c r="B3429" t="s">
        <v>5</v>
      </c>
      <c r="C3429" t="s">
        <v>1736</v>
      </c>
      <c r="D3429" t="s">
        <v>6932</v>
      </c>
      <c r="E3429" t="s">
        <v>1711</v>
      </c>
      <c r="H3429" t="str">
        <f>INDEX('Vensim Variables'!$B:$B,MATCH(EPS!$B3429,'Vensim Variables'!$A:$A,0))</f>
        <v>g pollutant</v>
      </c>
      <c r="I3429" t="str">
        <f t="shared" si="106"/>
        <v>BC</v>
      </c>
      <c r="J3429">
        <f>INDEX(NoSettings!$C:$C,MATCH(EPS!$A3429,NoSettings!$A:$A,0))</f>
        <v>613599</v>
      </c>
      <c r="K3429">
        <f>INDEX(GWP!$C$2:$C$13,MATCH(EPS!I3429,GWP!$B$2:$B$13,0))</f>
        <v>0</v>
      </c>
      <c r="L3429" s="5">
        <f t="shared" si="107"/>
        <v>0</v>
      </c>
    </row>
    <row r="3430" spans="1:12" hidden="1" x14ac:dyDescent="0.35">
      <c r="A3430" t="s">
        <v>5060</v>
      </c>
      <c r="B3430" t="s">
        <v>5</v>
      </c>
      <c r="C3430" t="s">
        <v>1736</v>
      </c>
      <c r="D3430" t="s">
        <v>6932</v>
      </c>
      <c r="E3430" t="s">
        <v>1712</v>
      </c>
      <c r="H3430" t="str">
        <f>INDEX('Vensim Variables'!$B:$B,MATCH(EPS!$B3430,'Vensim Variables'!$A:$A,0))</f>
        <v>g pollutant</v>
      </c>
      <c r="I3430" t="str">
        <f t="shared" si="106"/>
        <v>OC</v>
      </c>
      <c r="J3430">
        <f>INDEX(NoSettings!$C:$C,MATCH(EPS!$A3430,NoSettings!$A:$A,0))</f>
        <v>523885</v>
      </c>
      <c r="K3430">
        <f>INDEX(GWP!$C$2:$C$13,MATCH(EPS!I3430,GWP!$B$2:$B$13,0))</f>
        <v>0</v>
      </c>
      <c r="L3430" s="5">
        <f t="shared" si="107"/>
        <v>0</v>
      </c>
    </row>
    <row r="3431" spans="1:12" hidden="1" x14ac:dyDescent="0.35">
      <c r="A3431" t="s">
        <v>5061</v>
      </c>
      <c r="B3431" t="s">
        <v>5</v>
      </c>
      <c r="C3431" t="s">
        <v>1736</v>
      </c>
      <c r="D3431" t="s">
        <v>6932</v>
      </c>
      <c r="E3431" t="s">
        <v>1713</v>
      </c>
      <c r="H3431" t="str">
        <f>INDEX('Vensim Variables'!$B:$B,MATCH(EPS!$B3431,'Vensim Variables'!$A:$A,0))</f>
        <v>g pollutant</v>
      </c>
      <c r="I3431" t="str">
        <f t="shared" si="106"/>
        <v>CH4</v>
      </c>
      <c r="J3431">
        <f>INDEX(NoSettings!$C:$C,MATCH(EPS!$A3431,NoSettings!$A:$A,0))</f>
        <v>3322740</v>
      </c>
      <c r="K3431">
        <f>INDEX(GWP!$C$2:$C$13,MATCH(EPS!I3431,GWP!$B$2:$B$13,0))</f>
        <v>25</v>
      </c>
      <c r="L3431" s="5">
        <f t="shared" si="107"/>
        <v>8.3068500000000006E-5</v>
      </c>
    </row>
    <row r="3432" spans="1:12" hidden="1" x14ac:dyDescent="0.35">
      <c r="A3432" t="s">
        <v>5062</v>
      </c>
      <c r="B3432" t="s">
        <v>5</v>
      </c>
      <c r="C3432" t="s">
        <v>1736</v>
      </c>
      <c r="D3432" t="s">
        <v>6932</v>
      </c>
      <c r="E3432" t="s">
        <v>1714</v>
      </c>
      <c r="H3432" t="str">
        <f>INDEX('Vensim Variables'!$B:$B,MATCH(EPS!$B3432,'Vensim Variables'!$A:$A,0))</f>
        <v>g pollutant</v>
      </c>
      <c r="I3432" t="str">
        <f t="shared" si="106"/>
        <v>N2O</v>
      </c>
      <c r="J3432">
        <f>INDEX(NoSettings!$C:$C,MATCH(EPS!$A3432,NoSettings!$A:$A,0))</f>
        <v>664548</v>
      </c>
      <c r="K3432">
        <f>INDEX(GWP!$C$2:$C$13,MATCH(EPS!I3432,GWP!$B$2:$B$13,0))</f>
        <v>298</v>
      </c>
      <c r="L3432" s="5">
        <f t="shared" si="107"/>
        <v>1.98035304E-4</v>
      </c>
    </row>
    <row r="3433" spans="1:12" hidden="1" x14ac:dyDescent="0.35">
      <c r="A3433" t="s">
        <v>5063</v>
      </c>
      <c r="B3433" t="s">
        <v>5</v>
      </c>
      <c r="C3433" t="s">
        <v>1736</v>
      </c>
      <c r="D3433" t="s">
        <v>6932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5">
        <f t="shared" si="107"/>
        <v>0</v>
      </c>
    </row>
    <row r="3434" spans="1:12" hidden="1" x14ac:dyDescent="0.35">
      <c r="A3434" t="s">
        <v>5064</v>
      </c>
      <c r="B3434" t="s">
        <v>5</v>
      </c>
      <c r="C3434" t="s">
        <v>1736</v>
      </c>
      <c r="D3434" t="s">
        <v>6933</v>
      </c>
      <c r="E3434" t="s">
        <v>1702</v>
      </c>
      <c r="H3434" t="str">
        <f>INDEX('Vensim Variables'!$B:$B,MATCH(EPS!$B3434,'Vensim Variables'!$A:$A,0))</f>
        <v>g pollutant</v>
      </c>
      <c r="I3434" t="str">
        <f t="shared" si="106"/>
        <v>CO2</v>
      </c>
      <c r="J3434">
        <f>INDEX(NoSettings!$C:$C,MATCH(EPS!$A3434,NoSettings!$A:$A,0))</f>
        <v>2739780000000</v>
      </c>
      <c r="K3434">
        <f>INDEX(GWP!$C$2:$C$13,MATCH(EPS!I3434,GWP!$B$2:$B$13,0))</f>
        <v>1</v>
      </c>
      <c r="L3434" s="5">
        <f t="shared" si="107"/>
        <v>2.7397800000000001</v>
      </c>
    </row>
    <row r="3435" spans="1:12" hidden="1" x14ac:dyDescent="0.35">
      <c r="A3435" t="s">
        <v>5065</v>
      </c>
      <c r="B3435" t="s">
        <v>5</v>
      </c>
      <c r="C3435" t="s">
        <v>1736</v>
      </c>
      <c r="D3435" t="s">
        <v>6933</v>
      </c>
      <c r="E3435" t="s">
        <v>1705</v>
      </c>
      <c r="H3435" t="str">
        <f>INDEX('Vensim Variables'!$B:$B,MATCH(EPS!$B3435,'Vensim Variables'!$A:$A,0))</f>
        <v>g pollutant</v>
      </c>
      <c r="I3435" t="str">
        <f t="shared" si="106"/>
        <v>VOC</v>
      </c>
      <c r="J3435">
        <f>INDEX(NoSettings!$C:$C,MATCH(EPS!$A3435,NoSettings!$A:$A,0))</f>
        <v>77950800</v>
      </c>
      <c r="K3435">
        <f>INDEX(GWP!$C$2:$C$13,MATCH(EPS!I3435,GWP!$B$2:$B$13,0))</f>
        <v>0</v>
      </c>
      <c r="L3435" s="5">
        <f t="shared" si="107"/>
        <v>0</v>
      </c>
    </row>
    <row r="3436" spans="1:12" hidden="1" x14ac:dyDescent="0.35">
      <c r="A3436" t="s">
        <v>5066</v>
      </c>
      <c r="B3436" t="s">
        <v>5</v>
      </c>
      <c r="C3436" t="s">
        <v>1736</v>
      </c>
      <c r="D3436" t="s">
        <v>6933</v>
      </c>
      <c r="E3436" t="s">
        <v>1706</v>
      </c>
      <c r="H3436" t="str">
        <f>INDEX('Vensim Variables'!$B:$B,MATCH(EPS!$B3436,'Vensim Variables'!$A:$A,0))</f>
        <v>g pollutant</v>
      </c>
      <c r="I3436" t="str">
        <f t="shared" si="106"/>
        <v>CO</v>
      </c>
      <c r="J3436">
        <f>INDEX(NoSettings!$C:$C,MATCH(EPS!$A3436,NoSettings!$A:$A,0))</f>
        <v>359997000</v>
      </c>
      <c r="K3436">
        <f>INDEX(GWP!$C$2:$C$13,MATCH(EPS!I3436,GWP!$B$2:$B$13,0))</f>
        <v>0</v>
      </c>
      <c r="L3436" s="5">
        <f t="shared" si="107"/>
        <v>0</v>
      </c>
    </row>
    <row r="3437" spans="1:12" hidden="1" x14ac:dyDescent="0.35">
      <c r="A3437" t="s">
        <v>5067</v>
      </c>
      <c r="B3437" t="s">
        <v>5</v>
      </c>
      <c r="C3437" t="s">
        <v>1736</v>
      </c>
      <c r="D3437" t="s">
        <v>6933</v>
      </c>
      <c r="E3437" t="s">
        <v>1707</v>
      </c>
      <c r="H3437" t="str">
        <f>INDEX('Vensim Variables'!$B:$B,MATCH(EPS!$B3437,'Vensim Variables'!$A:$A,0))</f>
        <v>g pollutant</v>
      </c>
      <c r="I3437" t="str">
        <f t="shared" si="106"/>
        <v>NOx</v>
      </c>
      <c r="J3437">
        <f>INDEX(NoSettings!$C:$C,MATCH(EPS!$A3437,NoSettings!$A:$A,0))</f>
        <v>1232100000</v>
      </c>
      <c r="K3437">
        <f>INDEX(GWP!$C$2:$C$13,MATCH(EPS!I3437,GWP!$B$2:$B$13,0))</f>
        <v>0</v>
      </c>
      <c r="L3437" s="5">
        <f t="shared" si="107"/>
        <v>0</v>
      </c>
    </row>
    <row r="3438" spans="1:12" hidden="1" x14ac:dyDescent="0.35">
      <c r="A3438" t="s">
        <v>5068</v>
      </c>
      <c r="B3438" t="s">
        <v>5</v>
      </c>
      <c r="C3438" t="s">
        <v>1736</v>
      </c>
      <c r="D3438" t="s">
        <v>6933</v>
      </c>
      <c r="E3438" t="s">
        <v>1708</v>
      </c>
      <c r="H3438" t="str">
        <f>INDEX('Vensim Variables'!$B:$B,MATCH(EPS!$B3438,'Vensim Variables'!$A:$A,0))</f>
        <v>g pollutant</v>
      </c>
      <c r="I3438" t="str">
        <f t="shared" si="106"/>
        <v>PM10</v>
      </c>
      <c r="J3438">
        <f>INDEX(NoSettings!$C:$C,MATCH(EPS!$A3438,NoSettings!$A:$A,0))</f>
        <v>97265000</v>
      </c>
      <c r="K3438">
        <f>INDEX(GWP!$C$2:$C$13,MATCH(EPS!I3438,GWP!$B$2:$B$13,0))</f>
        <v>0</v>
      </c>
      <c r="L3438" s="5">
        <f t="shared" si="107"/>
        <v>0</v>
      </c>
    </row>
    <row r="3439" spans="1:12" hidden="1" x14ac:dyDescent="0.35">
      <c r="A3439" t="s">
        <v>5069</v>
      </c>
      <c r="B3439" t="s">
        <v>5</v>
      </c>
      <c r="C3439" t="s">
        <v>1736</v>
      </c>
      <c r="D3439" t="s">
        <v>6933</v>
      </c>
      <c r="E3439" t="s">
        <v>1709</v>
      </c>
      <c r="H3439" t="str">
        <f>INDEX('Vensim Variables'!$B:$B,MATCH(EPS!$B3439,'Vensim Variables'!$A:$A,0))</f>
        <v>g pollutant</v>
      </c>
      <c r="I3439" t="str">
        <f t="shared" si="106"/>
        <v>PM25</v>
      </c>
      <c r="J3439">
        <f>INDEX(NoSettings!$C:$C,MATCH(EPS!$A3439,NoSettings!$A:$A,0))</f>
        <v>86494300</v>
      </c>
      <c r="K3439">
        <f>INDEX(GWP!$C$2:$C$13,MATCH(EPS!I3439,GWP!$B$2:$B$13,0))</f>
        <v>0</v>
      </c>
      <c r="L3439" s="5">
        <f t="shared" si="107"/>
        <v>0</v>
      </c>
    </row>
    <row r="3440" spans="1:12" hidden="1" x14ac:dyDescent="0.35">
      <c r="A3440" t="s">
        <v>5070</v>
      </c>
      <c r="B3440" t="s">
        <v>5</v>
      </c>
      <c r="C3440" t="s">
        <v>1736</v>
      </c>
      <c r="D3440" t="s">
        <v>6933</v>
      </c>
      <c r="E3440" t="s">
        <v>1710</v>
      </c>
      <c r="H3440" t="str">
        <f>INDEX('Vensim Variables'!$B:$B,MATCH(EPS!$B3440,'Vensim Variables'!$A:$A,0))</f>
        <v>g pollutant</v>
      </c>
      <c r="I3440" t="str">
        <f t="shared" si="106"/>
        <v>SOx</v>
      </c>
      <c r="J3440">
        <f>INDEX(NoSettings!$C:$C,MATCH(EPS!$A3440,NoSettings!$A:$A,0))</f>
        <v>261929000</v>
      </c>
      <c r="K3440">
        <f>INDEX(GWP!$C$2:$C$13,MATCH(EPS!I3440,GWP!$B$2:$B$13,0))</f>
        <v>0</v>
      </c>
      <c r="L3440" s="5">
        <f t="shared" si="107"/>
        <v>0</v>
      </c>
    </row>
    <row r="3441" spans="1:12" hidden="1" x14ac:dyDescent="0.35">
      <c r="A3441" t="s">
        <v>5071</v>
      </c>
      <c r="B3441" t="s">
        <v>5</v>
      </c>
      <c r="C3441" t="s">
        <v>1736</v>
      </c>
      <c r="D3441" t="s">
        <v>6933</v>
      </c>
      <c r="E3441" t="s">
        <v>1711</v>
      </c>
      <c r="H3441" t="str">
        <f>INDEX('Vensim Variables'!$B:$B,MATCH(EPS!$B3441,'Vensim Variables'!$A:$A,0))</f>
        <v>g pollutant</v>
      </c>
      <c r="I3441" t="str">
        <f t="shared" si="106"/>
        <v>BC</v>
      </c>
      <c r="J3441">
        <f>INDEX(NoSettings!$C:$C,MATCH(EPS!$A3441,NoSettings!$A:$A,0))</f>
        <v>20227000</v>
      </c>
      <c r="K3441">
        <f>INDEX(GWP!$C$2:$C$13,MATCH(EPS!I3441,GWP!$B$2:$B$13,0))</f>
        <v>0</v>
      </c>
      <c r="L3441" s="5">
        <f t="shared" si="107"/>
        <v>0</v>
      </c>
    </row>
    <row r="3442" spans="1:12" hidden="1" x14ac:dyDescent="0.35">
      <c r="A3442" t="s">
        <v>5072</v>
      </c>
      <c r="B3442" t="s">
        <v>5</v>
      </c>
      <c r="C3442" t="s">
        <v>1736</v>
      </c>
      <c r="D3442" t="s">
        <v>6933</v>
      </c>
      <c r="E3442" t="s">
        <v>1712</v>
      </c>
      <c r="H3442" t="str">
        <f>INDEX('Vensim Variables'!$B:$B,MATCH(EPS!$B3442,'Vensim Variables'!$A:$A,0))</f>
        <v>g pollutant</v>
      </c>
      <c r="I3442" t="str">
        <f t="shared" si="106"/>
        <v>OC</v>
      </c>
      <c r="J3442">
        <f>INDEX(NoSettings!$C:$C,MATCH(EPS!$A3442,NoSettings!$A:$A,0))</f>
        <v>17269700</v>
      </c>
      <c r="K3442">
        <f>INDEX(GWP!$C$2:$C$13,MATCH(EPS!I3442,GWP!$B$2:$B$13,0))</f>
        <v>0</v>
      </c>
      <c r="L3442" s="5">
        <f t="shared" si="107"/>
        <v>0</v>
      </c>
    </row>
    <row r="3443" spans="1:12" hidden="1" x14ac:dyDescent="0.35">
      <c r="A3443" t="s">
        <v>5073</v>
      </c>
      <c r="B3443" t="s">
        <v>5</v>
      </c>
      <c r="C3443" t="s">
        <v>1736</v>
      </c>
      <c r="D3443" t="s">
        <v>6933</v>
      </c>
      <c r="E3443" t="s">
        <v>1713</v>
      </c>
      <c r="H3443" t="str">
        <f>INDEX('Vensim Variables'!$B:$B,MATCH(EPS!$B3443,'Vensim Variables'!$A:$A,0))</f>
        <v>g pollutant</v>
      </c>
      <c r="I3443" t="str">
        <f t="shared" si="106"/>
        <v>CH4</v>
      </c>
      <c r="J3443">
        <f>INDEX(NoSettings!$C:$C,MATCH(EPS!$A3443,NoSettings!$A:$A,0))</f>
        <v>109533000</v>
      </c>
      <c r="K3443">
        <f>INDEX(GWP!$C$2:$C$13,MATCH(EPS!I3443,GWP!$B$2:$B$13,0))</f>
        <v>25</v>
      </c>
      <c r="L3443" s="5">
        <f t="shared" si="107"/>
        <v>2.7383249999999998E-3</v>
      </c>
    </row>
    <row r="3444" spans="1:12" hidden="1" x14ac:dyDescent="0.35">
      <c r="A3444" t="s">
        <v>5074</v>
      </c>
      <c r="B3444" t="s">
        <v>5</v>
      </c>
      <c r="C3444" t="s">
        <v>1736</v>
      </c>
      <c r="D3444" t="s">
        <v>6933</v>
      </c>
      <c r="E3444" t="s">
        <v>1714</v>
      </c>
      <c r="H3444" t="str">
        <f>INDEX('Vensim Variables'!$B:$B,MATCH(EPS!$B3444,'Vensim Variables'!$A:$A,0))</f>
        <v>g pollutant</v>
      </c>
      <c r="I3444" t="str">
        <f t="shared" si="106"/>
        <v>N2O</v>
      </c>
      <c r="J3444">
        <f>INDEX(NoSettings!$C:$C,MATCH(EPS!$A3444,NoSettings!$A:$A,0))</f>
        <v>21906500</v>
      </c>
      <c r="K3444">
        <f>INDEX(GWP!$C$2:$C$13,MATCH(EPS!I3444,GWP!$B$2:$B$13,0))</f>
        <v>298</v>
      </c>
      <c r="L3444" s="5">
        <f t="shared" si="107"/>
        <v>6.5281369999999998E-3</v>
      </c>
    </row>
    <row r="3445" spans="1:12" hidden="1" x14ac:dyDescent="0.35">
      <c r="A3445" t="s">
        <v>5075</v>
      </c>
      <c r="B3445" t="s">
        <v>5</v>
      </c>
      <c r="C3445" t="s">
        <v>1736</v>
      </c>
      <c r="D3445" t="s">
        <v>6933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5">
        <f t="shared" si="107"/>
        <v>0</v>
      </c>
    </row>
    <row r="3446" spans="1:12" hidden="1" x14ac:dyDescent="0.35">
      <c r="A3446" t="s">
        <v>5076</v>
      </c>
      <c r="B3446" t="s">
        <v>5</v>
      </c>
      <c r="C3446" t="s">
        <v>1736</v>
      </c>
      <c r="D3446" t="s">
        <v>6934</v>
      </c>
      <c r="E3446" t="s">
        <v>1702</v>
      </c>
      <c r="H3446" t="str">
        <f>INDEX('Vensim Variables'!$B:$B,MATCH(EPS!$B3446,'Vensim Variables'!$A:$A,0))</f>
        <v>g pollutant</v>
      </c>
      <c r="I3446" t="str">
        <f t="shared" si="106"/>
        <v>CO2</v>
      </c>
      <c r="J3446">
        <f>INDEX(NoSettings!$C:$C,MATCH(EPS!$A3446,NoSettings!$A:$A,0))</f>
        <v>0</v>
      </c>
      <c r="K3446">
        <f>INDEX(GWP!$C$2:$C$13,MATCH(EPS!I3446,GWP!$B$2:$B$13,0))</f>
        <v>1</v>
      </c>
      <c r="L3446" s="5">
        <f t="shared" si="107"/>
        <v>0</v>
      </c>
    </row>
    <row r="3447" spans="1:12" hidden="1" x14ac:dyDescent="0.35">
      <c r="A3447" t="s">
        <v>5077</v>
      </c>
      <c r="B3447" t="s">
        <v>5</v>
      </c>
      <c r="C3447" t="s">
        <v>1736</v>
      </c>
      <c r="D3447" t="s">
        <v>6934</v>
      </c>
      <c r="E3447" t="s">
        <v>1705</v>
      </c>
      <c r="H3447" t="str">
        <f>INDEX('Vensim Variables'!$B:$B,MATCH(EPS!$B3447,'Vensim Variables'!$A:$A,0))</f>
        <v>g pollutant</v>
      </c>
      <c r="I3447" t="str">
        <f t="shared" si="106"/>
        <v>VOC</v>
      </c>
      <c r="J3447">
        <f>INDEX(NoSettings!$C:$C,MATCH(EPS!$A3447,NoSettings!$A:$A,0))</f>
        <v>0</v>
      </c>
      <c r="K3447">
        <f>INDEX(GWP!$C$2:$C$13,MATCH(EPS!I3447,GWP!$B$2:$B$13,0))</f>
        <v>0</v>
      </c>
      <c r="L3447" s="5">
        <f t="shared" si="107"/>
        <v>0</v>
      </c>
    </row>
    <row r="3448" spans="1:12" hidden="1" x14ac:dyDescent="0.35">
      <c r="A3448" t="s">
        <v>5078</v>
      </c>
      <c r="B3448" t="s">
        <v>5</v>
      </c>
      <c r="C3448" t="s">
        <v>1736</v>
      </c>
      <c r="D3448" t="s">
        <v>6934</v>
      </c>
      <c r="E3448" t="s">
        <v>1706</v>
      </c>
      <c r="H3448" t="str">
        <f>INDEX('Vensim Variables'!$B:$B,MATCH(EPS!$B3448,'Vensim Variables'!$A:$A,0))</f>
        <v>g pollutant</v>
      </c>
      <c r="I3448" t="str">
        <f t="shared" si="106"/>
        <v>CO</v>
      </c>
      <c r="J3448">
        <f>INDEX(NoSettings!$C:$C,MATCH(EPS!$A3448,NoSettings!$A:$A,0))</f>
        <v>0</v>
      </c>
      <c r="K3448">
        <f>INDEX(GWP!$C$2:$C$13,MATCH(EPS!I3448,GWP!$B$2:$B$13,0))</f>
        <v>0</v>
      </c>
      <c r="L3448" s="5">
        <f t="shared" si="107"/>
        <v>0</v>
      </c>
    </row>
    <row r="3449" spans="1:12" hidden="1" x14ac:dyDescent="0.35">
      <c r="A3449" t="s">
        <v>5079</v>
      </c>
      <c r="B3449" t="s">
        <v>5</v>
      </c>
      <c r="C3449" t="s">
        <v>1736</v>
      </c>
      <c r="D3449" t="s">
        <v>6934</v>
      </c>
      <c r="E3449" t="s">
        <v>1707</v>
      </c>
      <c r="H3449" t="str">
        <f>INDEX('Vensim Variables'!$B:$B,MATCH(EPS!$B3449,'Vensim Variables'!$A:$A,0))</f>
        <v>g pollutant</v>
      </c>
      <c r="I3449" t="str">
        <f t="shared" si="106"/>
        <v>NOx</v>
      </c>
      <c r="J3449">
        <f>INDEX(NoSettings!$C:$C,MATCH(EPS!$A3449,NoSettings!$A:$A,0))</f>
        <v>0</v>
      </c>
      <c r="K3449">
        <f>INDEX(GWP!$C$2:$C$13,MATCH(EPS!I3449,GWP!$B$2:$B$13,0))</f>
        <v>0</v>
      </c>
      <c r="L3449" s="5">
        <f t="shared" si="107"/>
        <v>0</v>
      </c>
    </row>
    <row r="3450" spans="1:12" hidden="1" x14ac:dyDescent="0.35">
      <c r="A3450" t="s">
        <v>5080</v>
      </c>
      <c r="B3450" t="s">
        <v>5</v>
      </c>
      <c r="C3450" t="s">
        <v>1736</v>
      </c>
      <c r="D3450" t="s">
        <v>6934</v>
      </c>
      <c r="E3450" t="s">
        <v>1708</v>
      </c>
      <c r="H3450" t="str">
        <f>INDEX('Vensim Variables'!$B:$B,MATCH(EPS!$B3450,'Vensim Variables'!$A:$A,0))</f>
        <v>g pollutant</v>
      </c>
      <c r="I3450" t="str">
        <f t="shared" si="106"/>
        <v>PM10</v>
      </c>
      <c r="J3450">
        <f>INDEX(NoSettings!$C:$C,MATCH(EPS!$A3450,NoSettings!$A:$A,0))</f>
        <v>0</v>
      </c>
      <c r="K3450">
        <f>INDEX(GWP!$C$2:$C$13,MATCH(EPS!I3450,GWP!$B$2:$B$13,0))</f>
        <v>0</v>
      </c>
      <c r="L3450" s="5">
        <f t="shared" si="107"/>
        <v>0</v>
      </c>
    </row>
    <row r="3451" spans="1:12" hidden="1" x14ac:dyDescent="0.35">
      <c r="A3451" t="s">
        <v>5081</v>
      </c>
      <c r="B3451" t="s">
        <v>5</v>
      </c>
      <c r="C3451" t="s">
        <v>1736</v>
      </c>
      <c r="D3451" t="s">
        <v>6934</v>
      </c>
      <c r="E3451" t="s">
        <v>1709</v>
      </c>
      <c r="H3451" t="str">
        <f>INDEX('Vensim Variables'!$B:$B,MATCH(EPS!$B3451,'Vensim Variables'!$A:$A,0))</f>
        <v>g pollutant</v>
      </c>
      <c r="I3451" t="str">
        <f t="shared" si="106"/>
        <v>PM25</v>
      </c>
      <c r="J3451">
        <f>INDEX(NoSettings!$C:$C,MATCH(EPS!$A3451,NoSettings!$A:$A,0))</f>
        <v>0</v>
      </c>
      <c r="K3451">
        <f>INDEX(GWP!$C$2:$C$13,MATCH(EPS!I3451,GWP!$B$2:$B$13,0))</f>
        <v>0</v>
      </c>
      <c r="L3451" s="5">
        <f t="shared" si="107"/>
        <v>0</v>
      </c>
    </row>
    <row r="3452" spans="1:12" hidden="1" x14ac:dyDescent="0.35">
      <c r="A3452" t="s">
        <v>5082</v>
      </c>
      <c r="B3452" t="s">
        <v>5</v>
      </c>
      <c r="C3452" t="s">
        <v>1736</v>
      </c>
      <c r="D3452" t="s">
        <v>6934</v>
      </c>
      <c r="E3452" t="s">
        <v>1710</v>
      </c>
      <c r="H3452" t="str">
        <f>INDEX('Vensim Variables'!$B:$B,MATCH(EPS!$B3452,'Vensim Variables'!$A:$A,0))</f>
        <v>g pollutant</v>
      </c>
      <c r="I3452" t="str">
        <f t="shared" si="106"/>
        <v>SOx</v>
      </c>
      <c r="J3452">
        <f>INDEX(NoSettings!$C:$C,MATCH(EPS!$A3452,NoSettings!$A:$A,0))</f>
        <v>0</v>
      </c>
      <c r="K3452">
        <f>INDEX(GWP!$C$2:$C$13,MATCH(EPS!I3452,GWP!$B$2:$B$13,0))</f>
        <v>0</v>
      </c>
      <c r="L3452" s="5">
        <f t="shared" si="107"/>
        <v>0</v>
      </c>
    </row>
    <row r="3453" spans="1:12" hidden="1" x14ac:dyDescent="0.35">
      <c r="A3453" t="s">
        <v>5083</v>
      </c>
      <c r="B3453" t="s">
        <v>5</v>
      </c>
      <c r="C3453" t="s">
        <v>1736</v>
      </c>
      <c r="D3453" t="s">
        <v>6934</v>
      </c>
      <c r="E3453" t="s">
        <v>1711</v>
      </c>
      <c r="H3453" t="str">
        <f>INDEX('Vensim Variables'!$B:$B,MATCH(EPS!$B3453,'Vensim Variables'!$A:$A,0))</f>
        <v>g pollutant</v>
      </c>
      <c r="I3453" t="str">
        <f t="shared" si="106"/>
        <v>BC</v>
      </c>
      <c r="J3453">
        <f>INDEX(NoSettings!$C:$C,MATCH(EPS!$A3453,NoSettings!$A:$A,0))</f>
        <v>0</v>
      </c>
      <c r="K3453">
        <f>INDEX(GWP!$C$2:$C$13,MATCH(EPS!I3453,GWP!$B$2:$B$13,0))</f>
        <v>0</v>
      </c>
      <c r="L3453" s="5">
        <f t="shared" si="107"/>
        <v>0</v>
      </c>
    </row>
    <row r="3454" spans="1:12" hidden="1" x14ac:dyDescent="0.35">
      <c r="A3454" t="s">
        <v>5084</v>
      </c>
      <c r="B3454" t="s">
        <v>5</v>
      </c>
      <c r="C3454" t="s">
        <v>1736</v>
      </c>
      <c r="D3454" t="s">
        <v>6934</v>
      </c>
      <c r="E3454" t="s">
        <v>1712</v>
      </c>
      <c r="H3454" t="str">
        <f>INDEX('Vensim Variables'!$B:$B,MATCH(EPS!$B3454,'Vensim Variables'!$A:$A,0))</f>
        <v>g pollutant</v>
      </c>
      <c r="I3454" t="str">
        <f t="shared" si="106"/>
        <v>OC</v>
      </c>
      <c r="J3454">
        <f>INDEX(NoSettings!$C:$C,MATCH(EPS!$A3454,NoSettings!$A:$A,0))</f>
        <v>0</v>
      </c>
      <c r="K3454">
        <f>INDEX(GWP!$C$2:$C$13,MATCH(EPS!I3454,GWP!$B$2:$B$13,0))</f>
        <v>0</v>
      </c>
      <c r="L3454" s="5">
        <f t="shared" si="107"/>
        <v>0</v>
      </c>
    </row>
    <row r="3455" spans="1:12" hidden="1" x14ac:dyDescent="0.35">
      <c r="A3455" t="s">
        <v>5085</v>
      </c>
      <c r="B3455" t="s">
        <v>5</v>
      </c>
      <c r="C3455" t="s">
        <v>1736</v>
      </c>
      <c r="D3455" t="s">
        <v>6934</v>
      </c>
      <c r="E3455" t="s">
        <v>1713</v>
      </c>
      <c r="H3455" t="str">
        <f>INDEX('Vensim Variables'!$B:$B,MATCH(EPS!$B3455,'Vensim Variables'!$A:$A,0))</f>
        <v>g pollutant</v>
      </c>
      <c r="I3455" t="str">
        <f t="shared" si="106"/>
        <v>CH4</v>
      </c>
      <c r="J3455">
        <f>INDEX(NoSettings!$C:$C,MATCH(EPS!$A3455,NoSettings!$A:$A,0))</f>
        <v>0</v>
      </c>
      <c r="K3455">
        <f>INDEX(GWP!$C$2:$C$13,MATCH(EPS!I3455,GWP!$B$2:$B$13,0))</f>
        <v>25</v>
      </c>
      <c r="L3455" s="5">
        <f t="shared" si="107"/>
        <v>0</v>
      </c>
    </row>
    <row r="3456" spans="1:12" hidden="1" x14ac:dyDescent="0.35">
      <c r="A3456" t="s">
        <v>5086</v>
      </c>
      <c r="B3456" t="s">
        <v>5</v>
      </c>
      <c r="C3456" t="s">
        <v>1736</v>
      </c>
      <c r="D3456" t="s">
        <v>6934</v>
      </c>
      <c r="E3456" t="s">
        <v>1714</v>
      </c>
      <c r="H3456" t="str">
        <f>INDEX('Vensim Variables'!$B:$B,MATCH(EPS!$B3456,'Vensim Variables'!$A:$A,0))</f>
        <v>g pollutant</v>
      </c>
      <c r="I3456" t="str">
        <f t="shared" si="106"/>
        <v>N2O</v>
      </c>
      <c r="J3456">
        <f>INDEX(NoSettings!$C:$C,MATCH(EPS!$A3456,NoSettings!$A:$A,0))</f>
        <v>0</v>
      </c>
      <c r="K3456">
        <f>INDEX(GWP!$C$2:$C$13,MATCH(EPS!I3456,GWP!$B$2:$B$13,0))</f>
        <v>298</v>
      </c>
      <c r="L3456" s="5">
        <f t="shared" si="107"/>
        <v>0</v>
      </c>
    </row>
    <row r="3457" spans="1:12" hidden="1" x14ac:dyDescent="0.35">
      <c r="A3457" t="s">
        <v>5087</v>
      </c>
      <c r="B3457" t="s">
        <v>5</v>
      </c>
      <c r="C3457" t="s">
        <v>1736</v>
      </c>
      <c r="D3457" t="s">
        <v>6934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5">
        <f t="shared" si="107"/>
        <v>0</v>
      </c>
    </row>
    <row r="3458" spans="1:12" hidden="1" x14ac:dyDescent="0.35">
      <c r="A3458" t="s">
        <v>5088</v>
      </c>
      <c r="B3458" t="s">
        <v>5</v>
      </c>
      <c r="C3458" t="s">
        <v>1736</v>
      </c>
      <c r="D3458" t="s">
        <v>6935</v>
      </c>
      <c r="E3458" t="s">
        <v>1702</v>
      </c>
      <c r="H3458" t="str">
        <f>INDEX('Vensim Variables'!$B:$B,MATCH(EPS!$B3458,'Vensim Variables'!$A:$A,0))</f>
        <v>g pollutant</v>
      </c>
      <c r="I3458" t="str">
        <f t="shared" si="106"/>
        <v>CO2</v>
      </c>
      <c r="J3458">
        <f>INDEX(NoSettings!$C:$C,MATCH(EPS!$A3458,NoSettings!$A:$A,0))</f>
        <v>0</v>
      </c>
      <c r="K3458">
        <f>INDEX(GWP!$C$2:$C$13,MATCH(EPS!I3458,GWP!$B$2:$B$13,0))</f>
        <v>1</v>
      </c>
      <c r="L3458" s="5">
        <f t="shared" si="107"/>
        <v>0</v>
      </c>
    </row>
    <row r="3459" spans="1:12" hidden="1" x14ac:dyDescent="0.35">
      <c r="A3459" t="s">
        <v>5089</v>
      </c>
      <c r="B3459" t="s">
        <v>5</v>
      </c>
      <c r="C3459" t="s">
        <v>1736</v>
      </c>
      <c r="D3459" t="s">
        <v>6935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5">
        <f t="shared" ref="L3459:L3522" si="109">IF(H3459="g pollutant",K3459*J3459/10^12,IF(H3459="MMTCO2e",J3459,IF(H3459="MWh",J3459,0)))</f>
        <v>0</v>
      </c>
    </row>
    <row r="3460" spans="1:12" hidden="1" x14ac:dyDescent="0.35">
      <c r="A3460" t="s">
        <v>5090</v>
      </c>
      <c r="B3460" t="s">
        <v>5</v>
      </c>
      <c r="C3460" t="s">
        <v>1736</v>
      </c>
      <c r="D3460" t="s">
        <v>6935</v>
      </c>
      <c r="E3460" t="s">
        <v>1706</v>
      </c>
      <c r="H3460" t="str">
        <f>INDEX('Vensim Variables'!$B:$B,MATCH(EPS!$B3460,'Vensim Variables'!$A:$A,0))</f>
        <v>g pollutant</v>
      </c>
      <c r="I3460" t="str">
        <f t="shared" si="108"/>
        <v>CO</v>
      </c>
      <c r="J3460">
        <f>INDEX(NoSettings!$C:$C,MATCH(EPS!$A3460,NoSettings!$A:$A,0))</f>
        <v>0</v>
      </c>
      <c r="K3460">
        <f>INDEX(GWP!$C$2:$C$13,MATCH(EPS!I3460,GWP!$B$2:$B$13,0))</f>
        <v>0</v>
      </c>
      <c r="L3460" s="5">
        <f t="shared" si="109"/>
        <v>0</v>
      </c>
    </row>
    <row r="3461" spans="1:12" hidden="1" x14ac:dyDescent="0.35">
      <c r="A3461" t="s">
        <v>5091</v>
      </c>
      <c r="B3461" t="s">
        <v>5</v>
      </c>
      <c r="C3461" t="s">
        <v>1736</v>
      </c>
      <c r="D3461" t="s">
        <v>6935</v>
      </c>
      <c r="E3461" t="s">
        <v>1707</v>
      </c>
      <c r="H3461" t="str">
        <f>INDEX('Vensim Variables'!$B:$B,MATCH(EPS!$B3461,'Vensim Variables'!$A:$A,0))</f>
        <v>g pollutant</v>
      </c>
      <c r="I3461" t="str">
        <f t="shared" si="108"/>
        <v>NOx</v>
      </c>
      <c r="J3461">
        <f>INDEX(NoSettings!$C:$C,MATCH(EPS!$A3461,NoSettings!$A:$A,0))</f>
        <v>0</v>
      </c>
      <c r="K3461">
        <f>INDEX(GWP!$C$2:$C$13,MATCH(EPS!I3461,GWP!$B$2:$B$13,0))</f>
        <v>0</v>
      </c>
      <c r="L3461" s="5">
        <f t="shared" si="109"/>
        <v>0</v>
      </c>
    </row>
    <row r="3462" spans="1:12" hidden="1" x14ac:dyDescent="0.35">
      <c r="A3462" t="s">
        <v>5092</v>
      </c>
      <c r="B3462" t="s">
        <v>5</v>
      </c>
      <c r="C3462" t="s">
        <v>1736</v>
      </c>
      <c r="D3462" t="s">
        <v>6935</v>
      </c>
      <c r="E3462" t="s">
        <v>1708</v>
      </c>
      <c r="H3462" t="str">
        <f>INDEX('Vensim Variables'!$B:$B,MATCH(EPS!$B3462,'Vensim Variables'!$A:$A,0))</f>
        <v>g pollutant</v>
      </c>
      <c r="I3462" t="str">
        <f t="shared" si="108"/>
        <v>PM10</v>
      </c>
      <c r="J3462">
        <f>INDEX(NoSettings!$C:$C,MATCH(EPS!$A3462,NoSettings!$A:$A,0))</f>
        <v>0</v>
      </c>
      <c r="K3462">
        <f>INDEX(GWP!$C$2:$C$13,MATCH(EPS!I3462,GWP!$B$2:$B$13,0))</f>
        <v>0</v>
      </c>
      <c r="L3462" s="5">
        <f t="shared" si="109"/>
        <v>0</v>
      </c>
    </row>
    <row r="3463" spans="1:12" hidden="1" x14ac:dyDescent="0.35">
      <c r="A3463" t="s">
        <v>5093</v>
      </c>
      <c r="B3463" t="s">
        <v>5</v>
      </c>
      <c r="C3463" t="s">
        <v>1736</v>
      </c>
      <c r="D3463" t="s">
        <v>6935</v>
      </c>
      <c r="E3463" t="s">
        <v>1709</v>
      </c>
      <c r="H3463" t="str">
        <f>INDEX('Vensim Variables'!$B:$B,MATCH(EPS!$B3463,'Vensim Variables'!$A:$A,0))</f>
        <v>g pollutant</v>
      </c>
      <c r="I3463" t="str">
        <f t="shared" si="108"/>
        <v>PM25</v>
      </c>
      <c r="J3463">
        <f>INDEX(NoSettings!$C:$C,MATCH(EPS!$A3463,NoSettings!$A:$A,0))</f>
        <v>0</v>
      </c>
      <c r="K3463">
        <f>INDEX(GWP!$C$2:$C$13,MATCH(EPS!I3463,GWP!$B$2:$B$13,0))</f>
        <v>0</v>
      </c>
      <c r="L3463" s="5">
        <f t="shared" si="109"/>
        <v>0</v>
      </c>
    </row>
    <row r="3464" spans="1:12" hidden="1" x14ac:dyDescent="0.35">
      <c r="A3464" t="s">
        <v>5094</v>
      </c>
      <c r="B3464" t="s">
        <v>5</v>
      </c>
      <c r="C3464" t="s">
        <v>1736</v>
      </c>
      <c r="D3464" t="s">
        <v>6935</v>
      </c>
      <c r="E3464" t="s">
        <v>1710</v>
      </c>
      <c r="H3464" t="str">
        <f>INDEX('Vensim Variables'!$B:$B,MATCH(EPS!$B3464,'Vensim Variables'!$A:$A,0))</f>
        <v>g pollutant</v>
      </c>
      <c r="I3464" t="str">
        <f t="shared" si="108"/>
        <v>SOx</v>
      </c>
      <c r="J3464">
        <f>INDEX(NoSettings!$C:$C,MATCH(EPS!$A3464,NoSettings!$A:$A,0))</f>
        <v>0</v>
      </c>
      <c r="K3464">
        <f>INDEX(GWP!$C$2:$C$13,MATCH(EPS!I3464,GWP!$B$2:$B$13,0))</f>
        <v>0</v>
      </c>
      <c r="L3464" s="5">
        <f t="shared" si="109"/>
        <v>0</v>
      </c>
    </row>
    <row r="3465" spans="1:12" hidden="1" x14ac:dyDescent="0.35">
      <c r="A3465" t="s">
        <v>5095</v>
      </c>
      <c r="B3465" t="s">
        <v>5</v>
      </c>
      <c r="C3465" t="s">
        <v>1736</v>
      </c>
      <c r="D3465" t="s">
        <v>6935</v>
      </c>
      <c r="E3465" t="s">
        <v>1711</v>
      </c>
      <c r="H3465" t="str">
        <f>INDEX('Vensim Variables'!$B:$B,MATCH(EPS!$B3465,'Vensim Variables'!$A:$A,0))</f>
        <v>g pollutant</v>
      </c>
      <c r="I3465" t="str">
        <f t="shared" si="108"/>
        <v>BC</v>
      </c>
      <c r="J3465">
        <f>INDEX(NoSettings!$C:$C,MATCH(EPS!$A3465,NoSettings!$A:$A,0))</f>
        <v>0</v>
      </c>
      <c r="K3465">
        <f>INDEX(GWP!$C$2:$C$13,MATCH(EPS!I3465,GWP!$B$2:$B$13,0))</f>
        <v>0</v>
      </c>
      <c r="L3465" s="5">
        <f t="shared" si="109"/>
        <v>0</v>
      </c>
    </row>
    <row r="3466" spans="1:12" hidden="1" x14ac:dyDescent="0.35">
      <c r="A3466" t="s">
        <v>5096</v>
      </c>
      <c r="B3466" t="s">
        <v>5</v>
      </c>
      <c r="C3466" t="s">
        <v>1736</v>
      </c>
      <c r="D3466" t="s">
        <v>6935</v>
      </c>
      <c r="E3466" t="s">
        <v>1712</v>
      </c>
      <c r="H3466" t="str">
        <f>INDEX('Vensim Variables'!$B:$B,MATCH(EPS!$B3466,'Vensim Variables'!$A:$A,0))</f>
        <v>g pollutant</v>
      </c>
      <c r="I3466" t="str">
        <f t="shared" si="108"/>
        <v>OC</v>
      </c>
      <c r="J3466">
        <f>INDEX(NoSettings!$C:$C,MATCH(EPS!$A3466,NoSettings!$A:$A,0))</f>
        <v>0</v>
      </c>
      <c r="K3466">
        <f>INDEX(GWP!$C$2:$C$13,MATCH(EPS!I3466,GWP!$B$2:$B$13,0))</f>
        <v>0</v>
      </c>
      <c r="L3466" s="5">
        <f t="shared" si="109"/>
        <v>0</v>
      </c>
    </row>
    <row r="3467" spans="1:12" hidden="1" x14ac:dyDescent="0.35">
      <c r="A3467" t="s">
        <v>5097</v>
      </c>
      <c r="B3467" t="s">
        <v>5</v>
      </c>
      <c r="C3467" t="s">
        <v>1736</v>
      </c>
      <c r="D3467" t="s">
        <v>6935</v>
      </c>
      <c r="E3467" t="s">
        <v>1713</v>
      </c>
      <c r="H3467" t="str">
        <f>INDEX('Vensim Variables'!$B:$B,MATCH(EPS!$B3467,'Vensim Variables'!$A:$A,0))</f>
        <v>g pollutant</v>
      </c>
      <c r="I3467" t="str">
        <f t="shared" si="108"/>
        <v>CH4</v>
      </c>
      <c r="J3467">
        <f>INDEX(NoSettings!$C:$C,MATCH(EPS!$A3467,NoSettings!$A:$A,0))</f>
        <v>0</v>
      </c>
      <c r="K3467">
        <f>INDEX(GWP!$C$2:$C$13,MATCH(EPS!I3467,GWP!$B$2:$B$13,0))</f>
        <v>25</v>
      </c>
      <c r="L3467" s="5">
        <f t="shared" si="109"/>
        <v>0</v>
      </c>
    </row>
    <row r="3468" spans="1:12" hidden="1" x14ac:dyDescent="0.35">
      <c r="A3468" t="s">
        <v>5098</v>
      </c>
      <c r="B3468" t="s">
        <v>5</v>
      </c>
      <c r="C3468" t="s">
        <v>1736</v>
      </c>
      <c r="D3468" t="s">
        <v>6935</v>
      </c>
      <c r="E3468" t="s">
        <v>1714</v>
      </c>
      <c r="H3468" t="str">
        <f>INDEX('Vensim Variables'!$B:$B,MATCH(EPS!$B3468,'Vensim Variables'!$A:$A,0))</f>
        <v>g pollutant</v>
      </c>
      <c r="I3468" t="str">
        <f t="shared" si="108"/>
        <v>N2O</v>
      </c>
      <c r="J3468">
        <f>INDEX(NoSettings!$C:$C,MATCH(EPS!$A3468,NoSettings!$A:$A,0))</f>
        <v>0</v>
      </c>
      <c r="K3468">
        <f>INDEX(GWP!$C$2:$C$13,MATCH(EPS!I3468,GWP!$B$2:$B$13,0))</f>
        <v>298</v>
      </c>
      <c r="L3468" s="5">
        <f t="shared" si="109"/>
        <v>0</v>
      </c>
    </row>
    <row r="3469" spans="1:12" hidden="1" x14ac:dyDescent="0.35">
      <c r="A3469" t="s">
        <v>5099</v>
      </c>
      <c r="B3469" t="s">
        <v>5</v>
      </c>
      <c r="C3469" t="s">
        <v>1736</v>
      </c>
      <c r="D3469" t="s">
        <v>6935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5">
        <f t="shared" si="109"/>
        <v>0</v>
      </c>
    </row>
    <row r="3470" spans="1:12" hidden="1" x14ac:dyDescent="0.35">
      <c r="A3470" t="s">
        <v>5100</v>
      </c>
      <c r="B3470" t="s">
        <v>5</v>
      </c>
      <c r="C3470" t="s">
        <v>1736</v>
      </c>
      <c r="D3470" t="s">
        <v>6936</v>
      </c>
      <c r="E3470" t="s">
        <v>1702</v>
      </c>
      <c r="H3470" t="str">
        <f>INDEX('Vensim Variables'!$B:$B,MATCH(EPS!$B3470,'Vensim Variables'!$A:$A,0))</f>
        <v>g pollutant</v>
      </c>
      <c r="I3470" t="str">
        <f t="shared" si="108"/>
        <v>CO2</v>
      </c>
      <c r="J3470">
        <f>INDEX(NoSettings!$C:$C,MATCH(EPS!$A3470,NoSettings!$A:$A,0))</f>
        <v>42868000000000</v>
      </c>
      <c r="K3470">
        <f>INDEX(GWP!$C$2:$C$13,MATCH(EPS!I3470,GWP!$B$2:$B$13,0))</f>
        <v>1</v>
      </c>
      <c r="L3470" s="5">
        <f t="shared" si="109"/>
        <v>42.868000000000002</v>
      </c>
    </row>
    <row r="3471" spans="1:12" hidden="1" x14ac:dyDescent="0.35">
      <c r="A3471" t="s">
        <v>5101</v>
      </c>
      <c r="B3471" t="s">
        <v>5</v>
      </c>
      <c r="C3471" t="s">
        <v>1736</v>
      </c>
      <c r="D3471" t="s">
        <v>6936</v>
      </c>
      <c r="E3471" t="s">
        <v>1705</v>
      </c>
      <c r="H3471" t="str">
        <f>INDEX('Vensim Variables'!$B:$B,MATCH(EPS!$B3471,'Vensim Variables'!$A:$A,0))</f>
        <v>g pollutant</v>
      </c>
      <c r="I3471" t="str">
        <f t="shared" si="108"/>
        <v>VOC</v>
      </c>
      <c r="J3471">
        <f>INDEX(NoSettings!$C:$C,MATCH(EPS!$A3471,NoSettings!$A:$A,0))</f>
        <v>1219660000</v>
      </c>
      <c r="K3471">
        <f>INDEX(GWP!$C$2:$C$13,MATCH(EPS!I3471,GWP!$B$2:$B$13,0))</f>
        <v>0</v>
      </c>
      <c r="L3471" s="5">
        <f t="shared" si="109"/>
        <v>0</v>
      </c>
    </row>
    <row r="3472" spans="1:12" hidden="1" x14ac:dyDescent="0.35">
      <c r="A3472" t="s">
        <v>5102</v>
      </c>
      <c r="B3472" t="s">
        <v>5</v>
      </c>
      <c r="C3472" t="s">
        <v>1736</v>
      </c>
      <c r="D3472" t="s">
        <v>6936</v>
      </c>
      <c r="E3472" t="s">
        <v>1706</v>
      </c>
      <c r="H3472" t="str">
        <f>INDEX('Vensim Variables'!$B:$B,MATCH(EPS!$B3472,'Vensim Variables'!$A:$A,0))</f>
        <v>g pollutant</v>
      </c>
      <c r="I3472" t="str">
        <f t="shared" si="108"/>
        <v>CO</v>
      </c>
      <c r="J3472">
        <f>INDEX(NoSettings!$C:$C,MATCH(EPS!$A3472,NoSettings!$A:$A,0))</f>
        <v>5632710000</v>
      </c>
      <c r="K3472">
        <f>INDEX(GWP!$C$2:$C$13,MATCH(EPS!I3472,GWP!$B$2:$B$13,0))</f>
        <v>0</v>
      </c>
      <c r="L3472" s="5">
        <f t="shared" si="109"/>
        <v>0</v>
      </c>
    </row>
    <row r="3473" spans="1:12" hidden="1" x14ac:dyDescent="0.35">
      <c r="A3473" t="s">
        <v>5103</v>
      </c>
      <c r="B3473" t="s">
        <v>5</v>
      </c>
      <c r="C3473" t="s">
        <v>1736</v>
      </c>
      <c r="D3473" t="s">
        <v>6936</v>
      </c>
      <c r="E3473" t="s">
        <v>1707</v>
      </c>
      <c r="H3473" t="str">
        <f>INDEX('Vensim Variables'!$B:$B,MATCH(EPS!$B3473,'Vensim Variables'!$A:$A,0))</f>
        <v>g pollutant</v>
      </c>
      <c r="I3473" t="str">
        <f t="shared" si="108"/>
        <v>NOx</v>
      </c>
      <c r="J3473">
        <f>INDEX(NoSettings!$C:$C,MATCH(EPS!$A3473,NoSettings!$A:$A,0))</f>
        <v>19278000000</v>
      </c>
      <c r="K3473">
        <f>INDEX(GWP!$C$2:$C$13,MATCH(EPS!I3473,GWP!$B$2:$B$13,0))</f>
        <v>0</v>
      </c>
      <c r="L3473" s="5">
        <f t="shared" si="109"/>
        <v>0</v>
      </c>
    </row>
    <row r="3474" spans="1:12" hidden="1" x14ac:dyDescent="0.35">
      <c r="A3474" t="s">
        <v>5104</v>
      </c>
      <c r="B3474" t="s">
        <v>5</v>
      </c>
      <c r="C3474" t="s">
        <v>1736</v>
      </c>
      <c r="D3474" t="s">
        <v>6936</v>
      </c>
      <c r="E3474" t="s">
        <v>1708</v>
      </c>
      <c r="H3474" t="str">
        <f>INDEX('Vensim Variables'!$B:$B,MATCH(EPS!$B3474,'Vensim Variables'!$A:$A,0))</f>
        <v>g pollutant</v>
      </c>
      <c r="I3474" t="str">
        <f t="shared" si="108"/>
        <v>PM10</v>
      </c>
      <c r="J3474">
        <f>INDEX(NoSettings!$C:$C,MATCH(EPS!$A3474,NoSettings!$A:$A,0))</f>
        <v>1521860000</v>
      </c>
      <c r="K3474">
        <f>INDEX(GWP!$C$2:$C$13,MATCH(EPS!I3474,GWP!$B$2:$B$13,0))</f>
        <v>0</v>
      </c>
      <c r="L3474" s="5">
        <f t="shared" si="109"/>
        <v>0</v>
      </c>
    </row>
    <row r="3475" spans="1:12" hidden="1" x14ac:dyDescent="0.35">
      <c r="A3475" t="s">
        <v>5105</v>
      </c>
      <c r="B3475" t="s">
        <v>5</v>
      </c>
      <c r="C3475" t="s">
        <v>1736</v>
      </c>
      <c r="D3475" t="s">
        <v>6936</v>
      </c>
      <c r="E3475" t="s">
        <v>1709</v>
      </c>
      <c r="H3475" t="str">
        <f>INDEX('Vensim Variables'!$B:$B,MATCH(EPS!$B3475,'Vensim Variables'!$A:$A,0))</f>
        <v>g pollutant</v>
      </c>
      <c r="I3475" t="str">
        <f t="shared" si="108"/>
        <v>PM25</v>
      </c>
      <c r="J3475">
        <f>INDEX(NoSettings!$C:$C,MATCH(EPS!$A3475,NoSettings!$A:$A,0))</f>
        <v>1353330000</v>
      </c>
      <c r="K3475">
        <f>INDEX(GWP!$C$2:$C$13,MATCH(EPS!I3475,GWP!$B$2:$B$13,0))</f>
        <v>0</v>
      </c>
      <c r="L3475" s="5">
        <f t="shared" si="109"/>
        <v>0</v>
      </c>
    </row>
    <row r="3476" spans="1:12" hidden="1" x14ac:dyDescent="0.35">
      <c r="A3476" t="s">
        <v>5106</v>
      </c>
      <c r="B3476" t="s">
        <v>5</v>
      </c>
      <c r="C3476" t="s">
        <v>1736</v>
      </c>
      <c r="D3476" t="s">
        <v>6936</v>
      </c>
      <c r="E3476" t="s">
        <v>1710</v>
      </c>
      <c r="H3476" t="str">
        <f>INDEX('Vensim Variables'!$B:$B,MATCH(EPS!$B3476,'Vensim Variables'!$A:$A,0))</f>
        <v>g pollutant</v>
      </c>
      <c r="I3476" t="str">
        <f t="shared" si="108"/>
        <v>SOx</v>
      </c>
      <c r="J3476">
        <f>INDEX(NoSettings!$C:$C,MATCH(EPS!$A3476,NoSettings!$A:$A,0))</f>
        <v>4098280000</v>
      </c>
      <c r="K3476">
        <f>INDEX(GWP!$C$2:$C$13,MATCH(EPS!I3476,GWP!$B$2:$B$13,0))</f>
        <v>0</v>
      </c>
      <c r="L3476" s="5">
        <f t="shared" si="109"/>
        <v>0</v>
      </c>
    </row>
    <row r="3477" spans="1:12" hidden="1" x14ac:dyDescent="0.35">
      <c r="A3477" t="s">
        <v>5107</v>
      </c>
      <c r="B3477" t="s">
        <v>5</v>
      </c>
      <c r="C3477" t="s">
        <v>1736</v>
      </c>
      <c r="D3477" t="s">
        <v>6936</v>
      </c>
      <c r="E3477" t="s">
        <v>1711</v>
      </c>
      <c r="H3477" t="str">
        <f>INDEX('Vensim Variables'!$B:$B,MATCH(EPS!$B3477,'Vensim Variables'!$A:$A,0))</f>
        <v>g pollutant</v>
      </c>
      <c r="I3477" t="str">
        <f t="shared" si="108"/>
        <v>BC</v>
      </c>
      <c r="J3477">
        <f>INDEX(NoSettings!$C:$C,MATCH(EPS!$A3477,NoSettings!$A:$A,0))</f>
        <v>316483000</v>
      </c>
      <c r="K3477">
        <f>INDEX(GWP!$C$2:$C$13,MATCH(EPS!I3477,GWP!$B$2:$B$13,0))</f>
        <v>0</v>
      </c>
      <c r="L3477" s="5">
        <f t="shared" si="109"/>
        <v>0</v>
      </c>
    </row>
    <row r="3478" spans="1:12" hidden="1" x14ac:dyDescent="0.35">
      <c r="A3478" t="s">
        <v>5108</v>
      </c>
      <c r="B3478" t="s">
        <v>5</v>
      </c>
      <c r="C3478" t="s">
        <v>1736</v>
      </c>
      <c r="D3478" t="s">
        <v>6936</v>
      </c>
      <c r="E3478" t="s">
        <v>1712</v>
      </c>
      <c r="H3478" t="str">
        <f>INDEX('Vensim Variables'!$B:$B,MATCH(EPS!$B3478,'Vensim Variables'!$A:$A,0))</f>
        <v>g pollutant</v>
      </c>
      <c r="I3478" t="str">
        <f t="shared" si="108"/>
        <v>OC</v>
      </c>
      <c r="J3478">
        <f>INDEX(NoSettings!$C:$C,MATCH(EPS!$A3478,NoSettings!$A:$A,0))</f>
        <v>270210000</v>
      </c>
      <c r="K3478">
        <f>INDEX(GWP!$C$2:$C$13,MATCH(EPS!I3478,GWP!$B$2:$B$13,0))</f>
        <v>0</v>
      </c>
      <c r="L3478" s="5">
        <f t="shared" si="109"/>
        <v>0</v>
      </c>
    </row>
    <row r="3479" spans="1:12" hidden="1" x14ac:dyDescent="0.35">
      <c r="A3479" t="s">
        <v>5109</v>
      </c>
      <c r="B3479" t="s">
        <v>5</v>
      </c>
      <c r="C3479" t="s">
        <v>1736</v>
      </c>
      <c r="D3479" t="s">
        <v>6936</v>
      </c>
      <c r="E3479" t="s">
        <v>1713</v>
      </c>
      <c r="H3479" t="str">
        <f>INDEX('Vensim Variables'!$B:$B,MATCH(EPS!$B3479,'Vensim Variables'!$A:$A,0))</f>
        <v>g pollutant</v>
      </c>
      <c r="I3479" t="str">
        <f t="shared" si="108"/>
        <v>CH4</v>
      </c>
      <c r="J3479">
        <f>INDEX(NoSettings!$C:$C,MATCH(EPS!$A3479,NoSettings!$A:$A,0))</f>
        <v>1713800000</v>
      </c>
      <c r="K3479">
        <f>INDEX(GWP!$C$2:$C$13,MATCH(EPS!I3479,GWP!$B$2:$B$13,0))</f>
        <v>25</v>
      </c>
      <c r="L3479" s="5">
        <f t="shared" si="109"/>
        <v>4.2845000000000001E-2</v>
      </c>
    </row>
    <row r="3480" spans="1:12" hidden="1" x14ac:dyDescent="0.35">
      <c r="A3480" t="s">
        <v>5110</v>
      </c>
      <c r="B3480" t="s">
        <v>5</v>
      </c>
      <c r="C3480" t="s">
        <v>1736</v>
      </c>
      <c r="D3480" t="s">
        <v>6936</v>
      </c>
      <c r="E3480" t="s">
        <v>1714</v>
      </c>
      <c r="H3480" t="str">
        <f>INDEX('Vensim Variables'!$B:$B,MATCH(EPS!$B3480,'Vensim Variables'!$A:$A,0))</f>
        <v>g pollutant</v>
      </c>
      <c r="I3480" t="str">
        <f t="shared" si="108"/>
        <v>N2O</v>
      </c>
      <c r="J3480">
        <f>INDEX(NoSettings!$C:$C,MATCH(EPS!$A3480,NoSettings!$A:$A,0))</f>
        <v>342761000</v>
      </c>
      <c r="K3480">
        <f>INDEX(GWP!$C$2:$C$13,MATCH(EPS!I3480,GWP!$B$2:$B$13,0))</f>
        <v>298</v>
      </c>
      <c r="L3480" s="5">
        <f t="shared" si="109"/>
        <v>0.102142778</v>
      </c>
    </row>
    <row r="3481" spans="1:12" hidden="1" x14ac:dyDescent="0.35">
      <c r="A3481" t="s">
        <v>5111</v>
      </c>
      <c r="B3481" t="s">
        <v>5</v>
      </c>
      <c r="C3481" t="s">
        <v>1736</v>
      </c>
      <c r="D3481" t="s">
        <v>6936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5">
        <f t="shared" si="109"/>
        <v>0</v>
      </c>
    </row>
    <row r="3482" spans="1:12" hidden="1" x14ac:dyDescent="0.35">
      <c r="A3482" t="s">
        <v>5112</v>
      </c>
      <c r="B3482" t="s">
        <v>5</v>
      </c>
      <c r="C3482" t="s">
        <v>1737</v>
      </c>
      <c r="D3482" t="s">
        <v>6912</v>
      </c>
      <c r="E3482" t="s">
        <v>1702</v>
      </c>
      <c r="H3482" t="str">
        <f>INDEX('Vensim Variables'!$B:$B,MATCH(EPS!$B3482,'Vensim Variables'!$A:$A,0))</f>
        <v>g pollutant</v>
      </c>
      <c r="I3482" t="str">
        <f t="shared" si="108"/>
        <v>CO2</v>
      </c>
      <c r="J3482">
        <f>INDEX(NoSettings!$C:$C,MATCH(EPS!$A3482,NoSettings!$A:$A,0))</f>
        <v>0</v>
      </c>
      <c r="K3482">
        <f>INDEX(GWP!$C$2:$C$13,MATCH(EPS!I3482,GWP!$B$2:$B$13,0))</f>
        <v>1</v>
      </c>
      <c r="L3482" s="5">
        <f t="shared" si="109"/>
        <v>0</v>
      </c>
    </row>
    <row r="3483" spans="1:12" hidden="1" x14ac:dyDescent="0.35">
      <c r="A3483" t="s">
        <v>5113</v>
      </c>
      <c r="B3483" t="s">
        <v>5</v>
      </c>
      <c r="C3483" t="s">
        <v>1737</v>
      </c>
      <c r="D3483" t="s">
        <v>6912</v>
      </c>
      <c r="E3483" t="s">
        <v>1705</v>
      </c>
      <c r="H3483" t="str">
        <f>INDEX('Vensim Variables'!$B:$B,MATCH(EPS!$B3483,'Vensim Variables'!$A:$A,0))</f>
        <v>g pollutant</v>
      </c>
      <c r="I3483" t="str">
        <f t="shared" si="108"/>
        <v>VOC</v>
      </c>
      <c r="J3483">
        <f>INDEX(NoSettings!$C:$C,MATCH(EPS!$A3483,NoSettings!$A:$A,0))</f>
        <v>0</v>
      </c>
      <c r="K3483">
        <f>INDEX(GWP!$C$2:$C$13,MATCH(EPS!I3483,GWP!$B$2:$B$13,0))</f>
        <v>0</v>
      </c>
      <c r="L3483" s="5">
        <f t="shared" si="109"/>
        <v>0</v>
      </c>
    </row>
    <row r="3484" spans="1:12" hidden="1" x14ac:dyDescent="0.35">
      <c r="A3484" t="s">
        <v>5114</v>
      </c>
      <c r="B3484" t="s">
        <v>5</v>
      </c>
      <c r="C3484" t="s">
        <v>1737</v>
      </c>
      <c r="D3484" t="s">
        <v>6912</v>
      </c>
      <c r="E3484" t="s">
        <v>1706</v>
      </c>
      <c r="H3484" t="str">
        <f>INDEX('Vensim Variables'!$B:$B,MATCH(EPS!$B3484,'Vensim Variables'!$A:$A,0))</f>
        <v>g pollutant</v>
      </c>
      <c r="I3484" t="str">
        <f t="shared" si="108"/>
        <v>CO</v>
      </c>
      <c r="J3484">
        <f>INDEX(NoSettings!$C:$C,MATCH(EPS!$A3484,NoSettings!$A:$A,0))</f>
        <v>0</v>
      </c>
      <c r="K3484">
        <f>INDEX(GWP!$C$2:$C$13,MATCH(EPS!I3484,GWP!$B$2:$B$13,0))</f>
        <v>0</v>
      </c>
      <c r="L3484" s="5">
        <f t="shared" si="109"/>
        <v>0</v>
      </c>
    </row>
    <row r="3485" spans="1:12" hidden="1" x14ac:dyDescent="0.35">
      <c r="A3485" t="s">
        <v>5115</v>
      </c>
      <c r="B3485" t="s">
        <v>5</v>
      </c>
      <c r="C3485" t="s">
        <v>1737</v>
      </c>
      <c r="D3485" t="s">
        <v>6912</v>
      </c>
      <c r="E3485" t="s">
        <v>1707</v>
      </c>
      <c r="H3485" t="str">
        <f>INDEX('Vensim Variables'!$B:$B,MATCH(EPS!$B3485,'Vensim Variables'!$A:$A,0))</f>
        <v>g pollutant</v>
      </c>
      <c r="I3485" t="str">
        <f t="shared" si="108"/>
        <v>NOx</v>
      </c>
      <c r="J3485">
        <f>INDEX(NoSettings!$C:$C,MATCH(EPS!$A3485,NoSettings!$A:$A,0))</f>
        <v>0</v>
      </c>
      <c r="K3485">
        <f>INDEX(GWP!$C$2:$C$13,MATCH(EPS!I3485,GWP!$B$2:$B$13,0))</f>
        <v>0</v>
      </c>
      <c r="L3485" s="5">
        <f t="shared" si="109"/>
        <v>0</v>
      </c>
    </row>
    <row r="3486" spans="1:12" hidden="1" x14ac:dyDescent="0.35">
      <c r="A3486" t="s">
        <v>5116</v>
      </c>
      <c r="B3486" t="s">
        <v>5</v>
      </c>
      <c r="C3486" t="s">
        <v>1737</v>
      </c>
      <c r="D3486" t="s">
        <v>6912</v>
      </c>
      <c r="E3486" t="s">
        <v>1708</v>
      </c>
      <c r="H3486" t="str">
        <f>INDEX('Vensim Variables'!$B:$B,MATCH(EPS!$B3486,'Vensim Variables'!$A:$A,0))</f>
        <v>g pollutant</v>
      </c>
      <c r="I3486" t="str">
        <f t="shared" si="108"/>
        <v>PM10</v>
      </c>
      <c r="J3486">
        <f>INDEX(NoSettings!$C:$C,MATCH(EPS!$A3486,NoSettings!$A:$A,0))</f>
        <v>0</v>
      </c>
      <c r="K3486">
        <f>INDEX(GWP!$C$2:$C$13,MATCH(EPS!I3486,GWP!$B$2:$B$13,0))</f>
        <v>0</v>
      </c>
      <c r="L3486" s="5">
        <f t="shared" si="109"/>
        <v>0</v>
      </c>
    </row>
    <row r="3487" spans="1:12" hidden="1" x14ac:dyDescent="0.35">
      <c r="A3487" t="s">
        <v>5117</v>
      </c>
      <c r="B3487" t="s">
        <v>5</v>
      </c>
      <c r="C3487" t="s">
        <v>1737</v>
      </c>
      <c r="D3487" t="s">
        <v>6912</v>
      </c>
      <c r="E3487" t="s">
        <v>1709</v>
      </c>
      <c r="H3487" t="str">
        <f>INDEX('Vensim Variables'!$B:$B,MATCH(EPS!$B3487,'Vensim Variables'!$A:$A,0))</f>
        <v>g pollutant</v>
      </c>
      <c r="I3487" t="str">
        <f t="shared" si="108"/>
        <v>PM25</v>
      </c>
      <c r="J3487">
        <f>INDEX(NoSettings!$C:$C,MATCH(EPS!$A3487,NoSettings!$A:$A,0))</f>
        <v>0</v>
      </c>
      <c r="K3487">
        <f>INDEX(GWP!$C$2:$C$13,MATCH(EPS!I3487,GWP!$B$2:$B$13,0))</f>
        <v>0</v>
      </c>
      <c r="L3487" s="5">
        <f t="shared" si="109"/>
        <v>0</v>
      </c>
    </row>
    <row r="3488" spans="1:12" hidden="1" x14ac:dyDescent="0.35">
      <c r="A3488" t="s">
        <v>5118</v>
      </c>
      <c r="B3488" t="s">
        <v>5</v>
      </c>
      <c r="C3488" t="s">
        <v>1737</v>
      </c>
      <c r="D3488" t="s">
        <v>6912</v>
      </c>
      <c r="E3488" t="s">
        <v>1710</v>
      </c>
      <c r="H3488" t="str">
        <f>INDEX('Vensim Variables'!$B:$B,MATCH(EPS!$B3488,'Vensim Variables'!$A:$A,0))</f>
        <v>g pollutant</v>
      </c>
      <c r="I3488" t="str">
        <f t="shared" si="108"/>
        <v>SOx</v>
      </c>
      <c r="J3488">
        <f>INDEX(NoSettings!$C:$C,MATCH(EPS!$A3488,NoSettings!$A:$A,0))</f>
        <v>0</v>
      </c>
      <c r="K3488">
        <f>INDEX(GWP!$C$2:$C$13,MATCH(EPS!I3488,GWP!$B$2:$B$13,0))</f>
        <v>0</v>
      </c>
      <c r="L3488" s="5">
        <f t="shared" si="109"/>
        <v>0</v>
      </c>
    </row>
    <row r="3489" spans="1:12" hidden="1" x14ac:dyDescent="0.35">
      <c r="A3489" t="s">
        <v>5119</v>
      </c>
      <c r="B3489" t="s">
        <v>5</v>
      </c>
      <c r="C3489" t="s">
        <v>1737</v>
      </c>
      <c r="D3489" t="s">
        <v>6912</v>
      </c>
      <c r="E3489" t="s">
        <v>1711</v>
      </c>
      <c r="H3489" t="str">
        <f>INDEX('Vensim Variables'!$B:$B,MATCH(EPS!$B3489,'Vensim Variables'!$A:$A,0))</f>
        <v>g pollutant</v>
      </c>
      <c r="I3489" t="str">
        <f t="shared" si="108"/>
        <v>BC</v>
      </c>
      <c r="J3489">
        <f>INDEX(NoSettings!$C:$C,MATCH(EPS!$A3489,NoSettings!$A:$A,0))</f>
        <v>0</v>
      </c>
      <c r="K3489">
        <f>INDEX(GWP!$C$2:$C$13,MATCH(EPS!I3489,GWP!$B$2:$B$13,0))</f>
        <v>0</v>
      </c>
      <c r="L3489" s="5">
        <f t="shared" si="109"/>
        <v>0</v>
      </c>
    </row>
    <row r="3490" spans="1:12" hidden="1" x14ac:dyDescent="0.35">
      <c r="A3490" t="s">
        <v>5120</v>
      </c>
      <c r="B3490" t="s">
        <v>5</v>
      </c>
      <c r="C3490" t="s">
        <v>1737</v>
      </c>
      <c r="D3490" t="s">
        <v>6912</v>
      </c>
      <c r="E3490" t="s">
        <v>1712</v>
      </c>
      <c r="H3490" t="str">
        <f>INDEX('Vensim Variables'!$B:$B,MATCH(EPS!$B3490,'Vensim Variables'!$A:$A,0))</f>
        <v>g pollutant</v>
      </c>
      <c r="I3490" t="str">
        <f t="shared" si="108"/>
        <v>OC</v>
      </c>
      <c r="J3490">
        <f>INDEX(NoSettings!$C:$C,MATCH(EPS!$A3490,NoSettings!$A:$A,0))</f>
        <v>0</v>
      </c>
      <c r="K3490">
        <f>INDEX(GWP!$C$2:$C$13,MATCH(EPS!I3490,GWP!$B$2:$B$13,0))</f>
        <v>0</v>
      </c>
      <c r="L3490" s="5">
        <f t="shared" si="109"/>
        <v>0</v>
      </c>
    </row>
    <row r="3491" spans="1:12" hidden="1" x14ac:dyDescent="0.35">
      <c r="A3491" t="s">
        <v>5121</v>
      </c>
      <c r="B3491" t="s">
        <v>5</v>
      </c>
      <c r="C3491" t="s">
        <v>1737</v>
      </c>
      <c r="D3491" t="s">
        <v>6912</v>
      </c>
      <c r="E3491" t="s">
        <v>1713</v>
      </c>
      <c r="H3491" t="str">
        <f>INDEX('Vensim Variables'!$B:$B,MATCH(EPS!$B3491,'Vensim Variables'!$A:$A,0))</f>
        <v>g pollutant</v>
      </c>
      <c r="I3491" t="str">
        <f t="shared" si="108"/>
        <v>CH4</v>
      </c>
      <c r="J3491">
        <f>INDEX(NoSettings!$C:$C,MATCH(EPS!$A3491,NoSettings!$A:$A,0))</f>
        <v>0</v>
      </c>
      <c r="K3491">
        <f>INDEX(GWP!$C$2:$C$13,MATCH(EPS!I3491,GWP!$B$2:$B$13,0))</f>
        <v>25</v>
      </c>
      <c r="L3491" s="5">
        <f t="shared" si="109"/>
        <v>0</v>
      </c>
    </row>
    <row r="3492" spans="1:12" hidden="1" x14ac:dyDescent="0.35">
      <c r="A3492" t="s">
        <v>5122</v>
      </c>
      <c r="B3492" t="s">
        <v>5</v>
      </c>
      <c r="C3492" t="s">
        <v>1737</v>
      </c>
      <c r="D3492" t="s">
        <v>6912</v>
      </c>
      <c r="E3492" t="s">
        <v>1714</v>
      </c>
      <c r="H3492" t="str">
        <f>INDEX('Vensim Variables'!$B:$B,MATCH(EPS!$B3492,'Vensim Variables'!$A:$A,0))</f>
        <v>g pollutant</v>
      </c>
      <c r="I3492" t="str">
        <f t="shared" si="108"/>
        <v>N2O</v>
      </c>
      <c r="J3492">
        <f>INDEX(NoSettings!$C:$C,MATCH(EPS!$A3492,NoSettings!$A:$A,0))</f>
        <v>0</v>
      </c>
      <c r="K3492">
        <f>INDEX(GWP!$C$2:$C$13,MATCH(EPS!I3492,GWP!$B$2:$B$13,0))</f>
        <v>298</v>
      </c>
      <c r="L3492" s="5">
        <f t="shared" si="109"/>
        <v>0</v>
      </c>
    </row>
    <row r="3493" spans="1:12" hidden="1" x14ac:dyDescent="0.35">
      <c r="A3493" t="s">
        <v>5123</v>
      </c>
      <c r="B3493" t="s">
        <v>5</v>
      </c>
      <c r="C3493" t="s">
        <v>1737</v>
      </c>
      <c r="D3493" t="s">
        <v>6912</v>
      </c>
      <c r="E3493" t="s">
        <v>1715</v>
      </c>
      <c r="H3493" t="str">
        <f>INDEX('Vensim Variables'!$B:$B,MATCH(EPS!$B3493,'Vensim Variables'!$A:$A,0))</f>
        <v>g pollutant</v>
      </c>
      <c r="I3493" t="str">
        <f t="shared" si="108"/>
        <v>F gases</v>
      </c>
      <c r="J3493">
        <f>INDEX(NoSettings!$C:$C,MATCH(EPS!$A3493,NoSettings!$A:$A,0))</f>
        <v>0</v>
      </c>
      <c r="K3493">
        <f>INDEX(GWP!$C$2:$C$13,MATCH(EPS!I3493,GWP!$B$2:$B$13,0))</f>
        <v>1</v>
      </c>
      <c r="L3493" s="5">
        <f t="shared" si="109"/>
        <v>0</v>
      </c>
    </row>
    <row r="3494" spans="1:12" hidden="1" x14ac:dyDescent="0.35">
      <c r="A3494" t="s">
        <v>5124</v>
      </c>
      <c r="B3494" t="s">
        <v>5</v>
      </c>
      <c r="C3494" t="s">
        <v>1737</v>
      </c>
      <c r="D3494" t="s">
        <v>6913</v>
      </c>
      <c r="E3494" t="s">
        <v>1702</v>
      </c>
      <c r="H3494" t="str">
        <f>INDEX('Vensim Variables'!$B:$B,MATCH(EPS!$B3494,'Vensim Variables'!$A:$A,0))</f>
        <v>g pollutant</v>
      </c>
      <c r="I3494" t="str">
        <f t="shared" si="108"/>
        <v>CO2</v>
      </c>
      <c r="J3494">
        <f>INDEX(NoSettings!$C:$C,MATCH(EPS!$A3494,NoSettings!$A:$A,0))</f>
        <v>0</v>
      </c>
      <c r="K3494">
        <f>INDEX(GWP!$C$2:$C$13,MATCH(EPS!I3494,GWP!$B$2:$B$13,0))</f>
        <v>1</v>
      </c>
      <c r="L3494" s="5">
        <f t="shared" si="109"/>
        <v>0</v>
      </c>
    </row>
    <row r="3495" spans="1:12" hidden="1" x14ac:dyDescent="0.35">
      <c r="A3495" t="s">
        <v>5125</v>
      </c>
      <c r="B3495" t="s">
        <v>5</v>
      </c>
      <c r="C3495" t="s">
        <v>1737</v>
      </c>
      <c r="D3495" t="s">
        <v>6913</v>
      </c>
      <c r="E3495" t="s">
        <v>1705</v>
      </c>
      <c r="H3495" t="str">
        <f>INDEX('Vensim Variables'!$B:$B,MATCH(EPS!$B3495,'Vensim Variables'!$A:$A,0))</f>
        <v>g pollutant</v>
      </c>
      <c r="I3495" t="str">
        <f t="shared" si="108"/>
        <v>VOC</v>
      </c>
      <c r="J3495">
        <f>INDEX(NoSettings!$C:$C,MATCH(EPS!$A3495,NoSettings!$A:$A,0))</f>
        <v>0</v>
      </c>
      <c r="K3495">
        <f>INDEX(GWP!$C$2:$C$13,MATCH(EPS!I3495,GWP!$B$2:$B$13,0))</f>
        <v>0</v>
      </c>
      <c r="L3495" s="5">
        <f t="shared" si="109"/>
        <v>0</v>
      </c>
    </row>
    <row r="3496" spans="1:12" hidden="1" x14ac:dyDescent="0.35">
      <c r="A3496" t="s">
        <v>5126</v>
      </c>
      <c r="B3496" t="s">
        <v>5</v>
      </c>
      <c r="C3496" t="s">
        <v>1737</v>
      </c>
      <c r="D3496" t="s">
        <v>6913</v>
      </c>
      <c r="E3496" t="s">
        <v>1706</v>
      </c>
      <c r="H3496" t="str">
        <f>INDEX('Vensim Variables'!$B:$B,MATCH(EPS!$B3496,'Vensim Variables'!$A:$A,0))</f>
        <v>g pollutant</v>
      </c>
      <c r="I3496" t="str">
        <f t="shared" si="108"/>
        <v>CO</v>
      </c>
      <c r="J3496">
        <f>INDEX(NoSettings!$C:$C,MATCH(EPS!$A3496,NoSettings!$A:$A,0))</f>
        <v>0</v>
      </c>
      <c r="K3496">
        <f>INDEX(GWP!$C$2:$C$13,MATCH(EPS!I3496,GWP!$B$2:$B$13,0))</f>
        <v>0</v>
      </c>
      <c r="L3496" s="5">
        <f t="shared" si="109"/>
        <v>0</v>
      </c>
    </row>
    <row r="3497" spans="1:12" hidden="1" x14ac:dyDescent="0.35">
      <c r="A3497" t="s">
        <v>5127</v>
      </c>
      <c r="B3497" t="s">
        <v>5</v>
      </c>
      <c r="C3497" t="s">
        <v>1737</v>
      </c>
      <c r="D3497" t="s">
        <v>6913</v>
      </c>
      <c r="E3497" t="s">
        <v>1707</v>
      </c>
      <c r="H3497" t="str">
        <f>INDEX('Vensim Variables'!$B:$B,MATCH(EPS!$B3497,'Vensim Variables'!$A:$A,0))</f>
        <v>g pollutant</v>
      </c>
      <c r="I3497" t="str">
        <f t="shared" si="108"/>
        <v>NOx</v>
      </c>
      <c r="J3497">
        <f>INDEX(NoSettings!$C:$C,MATCH(EPS!$A3497,NoSettings!$A:$A,0))</f>
        <v>0</v>
      </c>
      <c r="K3497">
        <f>INDEX(GWP!$C$2:$C$13,MATCH(EPS!I3497,GWP!$B$2:$B$13,0))</f>
        <v>0</v>
      </c>
      <c r="L3497" s="5">
        <f t="shared" si="109"/>
        <v>0</v>
      </c>
    </row>
    <row r="3498" spans="1:12" hidden="1" x14ac:dyDescent="0.35">
      <c r="A3498" t="s">
        <v>5128</v>
      </c>
      <c r="B3498" t="s">
        <v>5</v>
      </c>
      <c r="C3498" t="s">
        <v>1737</v>
      </c>
      <c r="D3498" t="s">
        <v>6913</v>
      </c>
      <c r="E3498" t="s">
        <v>1708</v>
      </c>
      <c r="H3498" t="str">
        <f>INDEX('Vensim Variables'!$B:$B,MATCH(EPS!$B3498,'Vensim Variables'!$A:$A,0))</f>
        <v>g pollutant</v>
      </c>
      <c r="I3498" t="str">
        <f t="shared" si="108"/>
        <v>PM10</v>
      </c>
      <c r="J3498">
        <f>INDEX(NoSettings!$C:$C,MATCH(EPS!$A3498,NoSettings!$A:$A,0))</f>
        <v>0</v>
      </c>
      <c r="K3498">
        <f>INDEX(GWP!$C$2:$C$13,MATCH(EPS!I3498,GWP!$B$2:$B$13,0))</f>
        <v>0</v>
      </c>
      <c r="L3498" s="5">
        <f t="shared" si="109"/>
        <v>0</v>
      </c>
    </row>
    <row r="3499" spans="1:12" hidden="1" x14ac:dyDescent="0.35">
      <c r="A3499" t="s">
        <v>5129</v>
      </c>
      <c r="B3499" t="s">
        <v>5</v>
      </c>
      <c r="C3499" t="s">
        <v>1737</v>
      </c>
      <c r="D3499" t="s">
        <v>6913</v>
      </c>
      <c r="E3499" t="s">
        <v>1709</v>
      </c>
      <c r="H3499" t="str">
        <f>INDEX('Vensim Variables'!$B:$B,MATCH(EPS!$B3499,'Vensim Variables'!$A:$A,0))</f>
        <v>g pollutant</v>
      </c>
      <c r="I3499" t="str">
        <f t="shared" si="108"/>
        <v>PM25</v>
      </c>
      <c r="J3499">
        <f>INDEX(NoSettings!$C:$C,MATCH(EPS!$A3499,NoSettings!$A:$A,0))</f>
        <v>0</v>
      </c>
      <c r="K3499">
        <f>INDEX(GWP!$C$2:$C$13,MATCH(EPS!I3499,GWP!$B$2:$B$13,0))</f>
        <v>0</v>
      </c>
      <c r="L3499" s="5">
        <f t="shared" si="109"/>
        <v>0</v>
      </c>
    </row>
    <row r="3500" spans="1:12" hidden="1" x14ac:dyDescent="0.35">
      <c r="A3500" t="s">
        <v>5130</v>
      </c>
      <c r="B3500" t="s">
        <v>5</v>
      </c>
      <c r="C3500" t="s">
        <v>1737</v>
      </c>
      <c r="D3500" t="s">
        <v>6913</v>
      </c>
      <c r="E3500" t="s">
        <v>1710</v>
      </c>
      <c r="H3500" t="str">
        <f>INDEX('Vensim Variables'!$B:$B,MATCH(EPS!$B3500,'Vensim Variables'!$A:$A,0))</f>
        <v>g pollutant</v>
      </c>
      <c r="I3500" t="str">
        <f t="shared" si="108"/>
        <v>SOx</v>
      </c>
      <c r="J3500">
        <f>INDEX(NoSettings!$C:$C,MATCH(EPS!$A3500,NoSettings!$A:$A,0))</f>
        <v>0</v>
      </c>
      <c r="K3500">
        <f>INDEX(GWP!$C$2:$C$13,MATCH(EPS!I3500,GWP!$B$2:$B$13,0))</f>
        <v>0</v>
      </c>
      <c r="L3500" s="5">
        <f t="shared" si="109"/>
        <v>0</v>
      </c>
    </row>
    <row r="3501" spans="1:12" hidden="1" x14ac:dyDescent="0.35">
      <c r="A3501" t="s">
        <v>5131</v>
      </c>
      <c r="B3501" t="s">
        <v>5</v>
      </c>
      <c r="C3501" t="s">
        <v>1737</v>
      </c>
      <c r="D3501" t="s">
        <v>6913</v>
      </c>
      <c r="E3501" t="s">
        <v>1711</v>
      </c>
      <c r="H3501" t="str">
        <f>INDEX('Vensim Variables'!$B:$B,MATCH(EPS!$B3501,'Vensim Variables'!$A:$A,0))</f>
        <v>g pollutant</v>
      </c>
      <c r="I3501" t="str">
        <f t="shared" si="108"/>
        <v>BC</v>
      </c>
      <c r="J3501">
        <f>INDEX(NoSettings!$C:$C,MATCH(EPS!$A3501,NoSettings!$A:$A,0))</f>
        <v>0</v>
      </c>
      <c r="K3501">
        <f>INDEX(GWP!$C$2:$C$13,MATCH(EPS!I3501,GWP!$B$2:$B$13,0))</f>
        <v>0</v>
      </c>
      <c r="L3501" s="5">
        <f t="shared" si="109"/>
        <v>0</v>
      </c>
    </row>
    <row r="3502" spans="1:12" hidden="1" x14ac:dyDescent="0.35">
      <c r="A3502" t="s">
        <v>5132</v>
      </c>
      <c r="B3502" t="s">
        <v>5</v>
      </c>
      <c r="C3502" t="s">
        <v>1737</v>
      </c>
      <c r="D3502" t="s">
        <v>6913</v>
      </c>
      <c r="E3502" t="s">
        <v>1712</v>
      </c>
      <c r="H3502" t="str">
        <f>INDEX('Vensim Variables'!$B:$B,MATCH(EPS!$B3502,'Vensim Variables'!$A:$A,0))</f>
        <v>g pollutant</v>
      </c>
      <c r="I3502" t="str">
        <f t="shared" si="108"/>
        <v>OC</v>
      </c>
      <c r="J3502">
        <f>INDEX(NoSettings!$C:$C,MATCH(EPS!$A3502,NoSettings!$A:$A,0))</f>
        <v>0</v>
      </c>
      <c r="K3502">
        <f>INDEX(GWP!$C$2:$C$13,MATCH(EPS!I3502,GWP!$B$2:$B$13,0))</f>
        <v>0</v>
      </c>
      <c r="L3502" s="5">
        <f t="shared" si="109"/>
        <v>0</v>
      </c>
    </row>
    <row r="3503" spans="1:12" hidden="1" x14ac:dyDescent="0.35">
      <c r="A3503" t="s">
        <v>5133</v>
      </c>
      <c r="B3503" t="s">
        <v>5</v>
      </c>
      <c r="C3503" t="s">
        <v>1737</v>
      </c>
      <c r="D3503" t="s">
        <v>6913</v>
      </c>
      <c r="E3503" t="s">
        <v>1713</v>
      </c>
      <c r="H3503" t="str">
        <f>INDEX('Vensim Variables'!$B:$B,MATCH(EPS!$B3503,'Vensim Variables'!$A:$A,0))</f>
        <v>g pollutant</v>
      </c>
      <c r="I3503" t="str">
        <f t="shared" si="108"/>
        <v>CH4</v>
      </c>
      <c r="J3503">
        <f>INDEX(NoSettings!$C:$C,MATCH(EPS!$A3503,NoSettings!$A:$A,0))</f>
        <v>0</v>
      </c>
      <c r="K3503">
        <f>INDEX(GWP!$C$2:$C$13,MATCH(EPS!I3503,GWP!$B$2:$B$13,0))</f>
        <v>25</v>
      </c>
      <c r="L3503" s="5">
        <f t="shared" si="109"/>
        <v>0</v>
      </c>
    </row>
    <row r="3504" spans="1:12" hidden="1" x14ac:dyDescent="0.35">
      <c r="A3504" t="s">
        <v>5134</v>
      </c>
      <c r="B3504" t="s">
        <v>5</v>
      </c>
      <c r="C3504" t="s">
        <v>1737</v>
      </c>
      <c r="D3504" t="s">
        <v>6913</v>
      </c>
      <c r="E3504" t="s">
        <v>1714</v>
      </c>
      <c r="H3504" t="str">
        <f>INDEX('Vensim Variables'!$B:$B,MATCH(EPS!$B3504,'Vensim Variables'!$A:$A,0))</f>
        <v>g pollutant</v>
      </c>
      <c r="I3504" t="str">
        <f t="shared" si="108"/>
        <v>N2O</v>
      </c>
      <c r="J3504">
        <f>INDEX(NoSettings!$C:$C,MATCH(EPS!$A3504,NoSettings!$A:$A,0))</f>
        <v>0</v>
      </c>
      <c r="K3504">
        <f>INDEX(GWP!$C$2:$C$13,MATCH(EPS!I3504,GWP!$B$2:$B$13,0))</f>
        <v>298</v>
      </c>
      <c r="L3504" s="5">
        <f t="shared" si="109"/>
        <v>0</v>
      </c>
    </row>
    <row r="3505" spans="1:12" hidden="1" x14ac:dyDescent="0.35">
      <c r="A3505" t="s">
        <v>5135</v>
      </c>
      <c r="B3505" t="s">
        <v>5</v>
      </c>
      <c r="C3505" t="s">
        <v>1737</v>
      </c>
      <c r="D3505" t="s">
        <v>6913</v>
      </c>
      <c r="E3505" t="s">
        <v>1715</v>
      </c>
      <c r="H3505" t="str">
        <f>INDEX('Vensim Variables'!$B:$B,MATCH(EPS!$B3505,'Vensim Variables'!$A:$A,0))</f>
        <v>g pollutant</v>
      </c>
      <c r="I3505" t="str">
        <f t="shared" si="108"/>
        <v>F gases</v>
      </c>
      <c r="J3505">
        <f>INDEX(NoSettings!$C:$C,MATCH(EPS!$A3505,NoSettings!$A:$A,0))</f>
        <v>0</v>
      </c>
      <c r="K3505">
        <f>INDEX(GWP!$C$2:$C$13,MATCH(EPS!I3505,GWP!$B$2:$B$13,0))</f>
        <v>1</v>
      </c>
      <c r="L3505" s="5">
        <f t="shared" si="109"/>
        <v>0</v>
      </c>
    </row>
    <row r="3506" spans="1:12" hidden="1" x14ac:dyDescent="0.35">
      <c r="A3506" t="s">
        <v>5136</v>
      </c>
      <c r="B3506" t="s">
        <v>5</v>
      </c>
      <c r="C3506" t="s">
        <v>1737</v>
      </c>
      <c r="D3506" t="s">
        <v>6914</v>
      </c>
      <c r="E3506" t="s">
        <v>1702</v>
      </c>
      <c r="H3506" t="str">
        <f>INDEX('Vensim Variables'!$B:$B,MATCH(EPS!$B3506,'Vensim Variables'!$A:$A,0))</f>
        <v>g pollutant</v>
      </c>
      <c r="I3506" t="str">
        <f t="shared" si="108"/>
        <v>CO2</v>
      </c>
      <c r="J3506">
        <f>INDEX(NoSettings!$C:$C,MATCH(EPS!$A3506,NoSettings!$A:$A,0))</f>
        <v>0</v>
      </c>
      <c r="K3506">
        <f>INDEX(GWP!$C$2:$C$13,MATCH(EPS!I3506,GWP!$B$2:$B$13,0))</f>
        <v>1</v>
      </c>
      <c r="L3506" s="5">
        <f t="shared" si="109"/>
        <v>0</v>
      </c>
    </row>
    <row r="3507" spans="1:12" hidden="1" x14ac:dyDescent="0.35">
      <c r="A3507" t="s">
        <v>5137</v>
      </c>
      <c r="B3507" t="s">
        <v>5</v>
      </c>
      <c r="C3507" t="s">
        <v>1737</v>
      </c>
      <c r="D3507" t="s">
        <v>6914</v>
      </c>
      <c r="E3507" t="s">
        <v>1705</v>
      </c>
      <c r="H3507" t="str">
        <f>INDEX('Vensim Variables'!$B:$B,MATCH(EPS!$B3507,'Vensim Variables'!$A:$A,0))</f>
        <v>g pollutant</v>
      </c>
      <c r="I3507" t="str">
        <f t="shared" si="108"/>
        <v>VOC</v>
      </c>
      <c r="J3507">
        <f>INDEX(NoSettings!$C:$C,MATCH(EPS!$A3507,NoSettings!$A:$A,0))</f>
        <v>0</v>
      </c>
      <c r="K3507">
        <f>INDEX(GWP!$C$2:$C$13,MATCH(EPS!I3507,GWP!$B$2:$B$13,0))</f>
        <v>0</v>
      </c>
      <c r="L3507" s="5">
        <f t="shared" si="109"/>
        <v>0</v>
      </c>
    </row>
    <row r="3508" spans="1:12" hidden="1" x14ac:dyDescent="0.35">
      <c r="A3508" t="s">
        <v>5138</v>
      </c>
      <c r="B3508" t="s">
        <v>5</v>
      </c>
      <c r="C3508" t="s">
        <v>1737</v>
      </c>
      <c r="D3508" t="s">
        <v>6914</v>
      </c>
      <c r="E3508" t="s">
        <v>1706</v>
      </c>
      <c r="H3508" t="str">
        <f>INDEX('Vensim Variables'!$B:$B,MATCH(EPS!$B3508,'Vensim Variables'!$A:$A,0))</f>
        <v>g pollutant</v>
      </c>
      <c r="I3508" t="str">
        <f t="shared" si="108"/>
        <v>CO</v>
      </c>
      <c r="J3508">
        <f>INDEX(NoSettings!$C:$C,MATCH(EPS!$A3508,NoSettings!$A:$A,0))</f>
        <v>0</v>
      </c>
      <c r="K3508">
        <f>INDEX(GWP!$C$2:$C$13,MATCH(EPS!I3508,GWP!$B$2:$B$13,0))</f>
        <v>0</v>
      </c>
      <c r="L3508" s="5">
        <f t="shared" si="109"/>
        <v>0</v>
      </c>
    </row>
    <row r="3509" spans="1:12" hidden="1" x14ac:dyDescent="0.35">
      <c r="A3509" t="s">
        <v>5139</v>
      </c>
      <c r="B3509" t="s">
        <v>5</v>
      </c>
      <c r="C3509" t="s">
        <v>1737</v>
      </c>
      <c r="D3509" t="s">
        <v>6914</v>
      </c>
      <c r="E3509" t="s">
        <v>1707</v>
      </c>
      <c r="H3509" t="str">
        <f>INDEX('Vensim Variables'!$B:$B,MATCH(EPS!$B3509,'Vensim Variables'!$A:$A,0))</f>
        <v>g pollutant</v>
      </c>
      <c r="I3509" t="str">
        <f t="shared" si="108"/>
        <v>NOx</v>
      </c>
      <c r="J3509">
        <f>INDEX(NoSettings!$C:$C,MATCH(EPS!$A3509,NoSettings!$A:$A,0))</f>
        <v>0</v>
      </c>
      <c r="K3509">
        <f>INDEX(GWP!$C$2:$C$13,MATCH(EPS!I3509,GWP!$B$2:$B$13,0))</f>
        <v>0</v>
      </c>
      <c r="L3509" s="5">
        <f t="shared" si="109"/>
        <v>0</v>
      </c>
    </row>
    <row r="3510" spans="1:12" hidden="1" x14ac:dyDescent="0.35">
      <c r="A3510" t="s">
        <v>5140</v>
      </c>
      <c r="B3510" t="s">
        <v>5</v>
      </c>
      <c r="C3510" t="s">
        <v>1737</v>
      </c>
      <c r="D3510" t="s">
        <v>6914</v>
      </c>
      <c r="E3510" t="s">
        <v>1708</v>
      </c>
      <c r="H3510" t="str">
        <f>INDEX('Vensim Variables'!$B:$B,MATCH(EPS!$B3510,'Vensim Variables'!$A:$A,0))</f>
        <v>g pollutant</v>
      </c>
      <c r="I3510" t="str">
        <f t="shared" si="108"/>
        <v>PM10</v>
      </c>
      <c r="J3510">
        <f>INDEX(NoSettings!$C:$C,MATCH(EPS!$A3510,NoSettings!$A:$A,0))</f>
        <v>0</v>
      </c>
      <c r="K3510">
        <f>INDEX(GWP!$C$2:$C$13,MATCH(EPS!I3510,GWP!$B$2:$B$13,0))</f>
        <v>0</v>
      </c>
      <c r="L3510" s="5">
        <f t="shared" si="109"/>
        <v>0</v>
      </c>
    </row>
    <row r="3511" spans="1:12" hidden="1" x14ac:dyDescent="0.35">
      <c r="A3511" t="s">
        <v>5141</v>
      </c>
      <c r="B3511" t="s">
        <v>5</v>
      </c>
      <c r="C3511" t="s">
        <v>1737</v>
      </c>
      <c r="D3511" t="s">
        <v>6914</v>
      </c>
      <c r="E3511" t="s">
        <v>1709</v>
      </c>
      <c r="H3511" t="str">
        <f>INDEX('Vensim Variables'!$B:$B,MATCH(EPS!$B3511,'Vensim Variables'!$A:$A,0))</f>
        <v>g pollutant</v>
      </c>
      <c r="I3511" t="str">
        <f t="shared" si="108"/>
        <v>PM25</v>
      </c>
      <c r="J3511">
        <f>INDEX(NoSettings!$C:$C,MATCH(EPS!$A3511,NoSettings!$A:$A,0))</f>
        <v>0</v>
      </c>
      <c r="K3511">
        <f>INDEX(GWP!$C$2:$C$13,MATCH(EPS!I3511,GWP!$B$2:$B$13,0))</f>
        <v>0</v>
      </c>
      <c r="L3511" s="5">
        <f t="shared" si="109"/>
        <v>0</v>
      </c>
    </row>
    <row r="3512" spans="1:12" hidden="1" x14ac:dyDescent="0.35">
      <c r="A3512" t="s">
        <v>5142</v>
      </c>
      <c r="B3512" t="s">
        <v>5</v>
      </c>
      <c r="C3512" t="s">
        <v>1737</v>
      </c>
      <c r="D3512" t="s">
        <v>6914</v>
      </c>
      <c r="E3512" t="s">
        <v>1710</v>
      </c>
      <c r="H3512" t="str">
        <f>INDEX('Vensim Variables'!$B:$B,MATCH(EPS!$B3512,'Vensim Variables'!$A:$A,0))</f>
        <v>g pollutant</v>
      </c>
      <c r="I3512" t="str">
        <f t="shared" si="108"/>
        <v>SOx</v>
      </c>
      <c r="J3512">
        <f>INDEX(NoSettings!$C:$C,MATCH(EPS!$A3512,NoSettings!$A:$A,0))</f>
        <v>0</v>
      </c>
      <c r="K3512">
        <f>INDEX(GWP!$C$2:$C$13,MATCH(EPS!I3512,GWP!$B$2:$B$13,0))</f>
        <v>0</v>
      </c>
      <c r="L3512" s="5">
        <f t="shared" si="109"/>
        <v>0</v>
      </c>
    </row>
    <row r="3513" spans="1:12" hidden="1" x14ac:dyDescent="0.35">
      <c r="A3513" t="s">
        <v>5143</v>
      </c>
      <c r="B3513" t="s">
        <v>5</v>
      </c>
      <c r="C3513" t="s">
        <v>1737</v>
      </c>
      <c r="D3513" t="s">
        <v>6914</v>
      </c>
      <c r="E3513" t="s">
        <v>1711</v>
      </c>
      <c r="H3513" t="str">
        <f>INDEX('Vensim Variables'!$B:$B,MATCH(EPS!$B3513,'Vensim Variables'!$A:$A,0))</f>
        <v>g pollutant</v>
      </c>
      <c r="I3513" t="str">
        <f t="shared" si="108"/>
        <v>BC</v>
      </c>
      <c r="J3513">
        <f>INDEX(NoSettings!$C:$C,MATCH(EPS!$A3513,NoSettings!$A:$A,0))</f>
        <v>0</v>
      </c>
      <c r="K3513">
        <f>INDEX(GWP!$C$2:$C$13,MATCH(EPS!I3513,GWP!$B$2:$B$13,0))</f>
        <v>0</v>
      </c>
      <c r="L3513" s="5">
        <f t="shared" si="109"/>
        <v>0</v>
      </c>
    </row>
    <row r="3514" spans="1:12" hidden="1" x14ac:dyDescent="0.35">
      <c r="A3514" t="s">
        <v>5144</v>
      </c>
      <c r="B3514" t="s">
        <v>5</v>
      </c>
      <c r="C3514" t="s">
        <v>1737</v>
      </c>
      <c r="D3514" t="s">
        <v>6914</v>
      </c>
      <c r="E3514" t="s">
        <v>1712</v>
      </c>
      <c r="H3514" t="str">
        <f>INDEX('Vensim Variables'!$B:$B,MATCH(EPS!$B3514,'Vensim Variables'!$A:$A,0))</f>
        <v>g pollutant</v>
      </c>
      <c r="I3514" t="str">
        <f t="shared" si="108"/>
        <v>OC</v>
      </c>
      <c r="J3514">
        <f>INDEX(NoSettings!$C:$C,MATCH(EPS!$A3514,NoSettings!$A:$A,0))</f>
        <v>0</v>
      </c>
      <c r="K3514">
        <f>INDEX(GWP!$C$2:$C$13,MATCH(EPS!I3514,GWP!$B$2:$B$13,0))</f>
        <v>0</v>
      </c>
      <c r="L3514" s="5">
        <f t="shared" si="109"/>
        <v>0</v>
      </c>
    </row>
    <row r="3515" spans="1:12" hidden="1" x14ac:dyDescent="0.35">
      <c r="A3515" t="s">
        <v>5145</v>
      </c>
      <c r="B3515" t="s">
        <v>5</v>
      </c>
      <c r="C3515" t="s">
        <v>1737</v>
      </c>
      <c r="D3515" t="s">
        <v>6914</v>
      </c>
      <c r="E3515" t="s">
        <v>1713</v>
      </c>
      <c r="H3515" t="str">
        <f>INDEX('Vensim Variables'!$B:$B,MATCH(EPS!$B3515,'Vensim Variables'!$A:$A,0))</f>
        <v>g pollutant</v>
      </c>
      <c r="I3515" t="str">
        <f t="shared" si="108"/>
        <v>CH4</v>
      </c>
      <c r="J3515">
        <f>INDEX(NoSettings!$C:$C,MATCH(EPS!$A3515,NoSettings!$A:$A,0))</f>
        <v>0</v>
      </c>
      <c r="K3515">
        <f>INDEX(GWP!$C$2:$C$13,MATCH(EPS!I3515,GWP!$B$2:$B$13,0))</f>
        <v>25</v>
      </c>
      <c r="L3515" s="5">
        <f t="shared" si="109"/>
        <v>0</v>
      </c>
    </row>
    <row r="3516" spans="1:12" hidden="1" x14ac:dyDescent="0.35">
      <c r="A3516" t="s">
        <v>5146</v>
      </c>
      <c r="B3516" t="s">
        <v>5</v>
      </c>
      <c r="C3516" t="s">
        <v>1737</v>
      </c>
      <c r="D3516" t="s">
        <v>6914</v>
      </c>
      <c r="E3516" t="s">
        <v>1714</v>
      </c>
      <c r="H3516" t="str">
        <f>INDEX('Vensim Variables'!$B:$B,MATCH(EPS!$B3516,'Vensim Variables'!$A:$A,0))</f>
        <v>g pollutant</v>
      </c>
      <c r="I3516" t="str">
        <f t="shared" si="108"/>
        <v>N2O</v>
      </c>
      <c r="J3516">
        <f>INDEX(NoSettings!$C:$C,MATCH(EPS!$A3516,NoSettings!$A:$A,0))</f>
        <v>0</v>
      </c>
      <c r="K3516">
        <f>INDEX(GWP!$C$2:$C$13,MATCH(EPS!I3516,GWP!$B$2:$B$13,0))</f>
        <v>298</v>
      </c>
      <c r="L3516" s="5">
        <f t="shared" si="109"/>
        <v>0</v>
      </c>
    </row>
    <row r="3517" spans="1:12" hidden="1" x14ac:dyDescent="0.35">
      <c r="A3517" t="s">
        <v>5147</v>
      </c>
      <c r="B3517" t="s">
        <v>5</v>
      </c>
      <c r="C3517" t="s">
        <v>1737</v>
      </c>
      <c r="D3517" t="s">
        <v>6914</v>
      </c>
      <c r="E3517" t="s">
        <v>1715</v>
      </c>
      <c r="H3517" t="str">
        <f>INDEX('Vensim Variables'!$B:$B,MATCH(EPS!$B3517,'Vensim Variables'!$A:$A,0))</f>
        <v>g pollutant</v>
      </c>
      <c r="I3517" t="str">
        <f t="shared" si="108"/>
        <v>F gases</v>
      </c>
      <c r="J3517">
        <f>INDEX(NoSettings!$C:$C,MATCH(EPS!$A3517,NoSettings!$A:$A,0))</f>
        <v>0</v>
      </c>
      <c r="K3517">
        <f>INDEX(GWP!$C$2:$C$13,MATCH(EPS!I3517,GWP!$B$2:$B$13,0))</f>
        <v>1</v>
      </c>
      <c r="L3517" s="5">
        <f t="shared" si="109"/>
        <v>0</v>
      </c>
    </row>
    <row r="3518" spans="1:12" hidden="1" x14ac:dyDescent="0.35">
      <c r="A3518" t="s">
        <v>5148</v>
      </c>
      <c r="B3518" t="s">
        <v>5</v>
      </c>
      <c r="C3518" t="s">
        <v>1737</v>
      </c>
      <c r="D3518" t="s">
        <v>6915</v>
      </c>
      <c r="E3518" t="s">
        <v>1702</v>
      </c>
      <c r="H3518" t="str">
        <f>INDEX('Vensim Variables'!$B:$B,MATCH(EPS!$B3518,'Vensim Variables'!$A:$A,0))</f>
        <v>g pollutant</v>
      </c>
      <c r="I3518" t="str">
        <f t="shared" si="108"/>
        <v>CO2</v>
      </c>
      <c r="J3518">
        <f>INDEX(NoSettings!$C:$C,MATCH(EPS!$A3518,NoSettings!$A:$A,0))</f>
        <v>0</v>
      </c>
      <c r="K3518">
        <f>INDEX(GWP!$C$2:$C$13,MATCH(EPS!I3518,GWP!$B$2:$B$13,0))</f>
        <v>1</v>
      </c>
      <c r="L3518" s="5">
        <f t="shared" si="109"/>
        <v>0</v>
      </c>
    </row>
    <row r="3519" spans="1:12" hidden="1" x14ac:dyDescent="0.35">
      <c r="A3519" t="s">
        <v>5149</v>
      </c>
      <c r="B3519" t="s">
        <v>5</v>
      </c>
      <c r="C3519" t="s">
        <v>1737</v>
      </c>
      <c r="D3519" t="s">
        <v>6915</v>
      </c>
      <c r="E3519" t="s">
        <v>1705</v>
      </c>
      <c r="H3519" t="str">
        <f>INDEX('Vensim Variables'!$B:$B,MATCH(EPS!$B3519,'Vensim Variables'!$A:$A,0))</f>
        <v>g pollutant</v>
      </c>
      <c r="I3519" t="str">
        <f t="shared" si="108"/>
        <v>VOC</v>
      </c>
      <c r="J3519">
        <f>INDEX(NoSettings!$C:$C,MATCH(EPS!$A3519,NoSettings!$A:$A,0))</f>
        <v>0</v>
      </c>
      <c r="K3519">
        <f>INDEX(GWP!$C$2:$C$13,MATCH(EPS!I3519,GWP!$B$2:$B$13,0))</f>
        <v>0</v>
      </c>
      <c r="L3519" s="5">
        <f t="shared" si="109"/>
        <v>0</v>
      </c>
    </row>
    <row r="3520" spans="1:12" hidden="1" x14ac:dyDescent="0.35">
      <c r="A3520" t="s">
        <v>5150</v>
      </c>
      <c r="B3520" t="s">
        <v>5</v>
      </c>
      <c r="C3520" t="s">
        <v>1737</v>
      </c>
      <c r="D3520" t="s">
        <v>6915</v>
      </c>
      <c r="E3520" t="s">
        <v>1706</v>
      </c>
      <c r="H3520" t="str">
        <f>INDEX('Vensim Variables'!$B:$B,MATCH(EPS!$B3520,'Vensim Variables'!$A:$A,0))</f>
        <v>g pollutant</v>
      </c>
      <c r="I3520" t="str">
        <f t="shared" si="108"/>
        <v>CO</v>
      </c>
      <c r="J3520">
        <f>INDEX(NoSettings!$C:$C,MATCH(EPS!$A3520,NoSettings!$A:$A,0))</f>
        <v>0</v>
      </c>
      <c r="K3520">
        <f>INDEX(GWP!$C$2:$C$13,MATCH(EPS!I3520,GWP!$B$2:$B$13,0))</f>
        <v>0</v>
      </c>
      <c r="L3520" s="5">
        <f t="shared" si="109"/>
        <v>0</v>
      </c>
    </row>
    <row r="3521" spans="1:12" hidden="1" x14ac:dyDescent="0.35">
      <c r="A3521" t="s">
        <v>5151</v>
      </c>
      <c r="B3521" t="s">
        <v>5</v>
      </c>
      <c r="C3521" t="s">
        <v>1737</v>
      </c>
      <c r="D3521" t="s">
        <v>6915</v>
      </c>
      <c r="E3521" t="s">
        <v>1707</v>
      </c>
      <c r="H3521" t="str">
        <f>INDEX('Vensim Variables'!$B:$B,MATCH(EPS!$B3521,'Vensim Variables'!$A:$A,0))</f>
        <v>g pollutant</v>
      </c>
      <c r="I3521" t="str">
        <f t="shared" si="108"/>
        <v>NOx</v>
      </c>
      <c r="J3521">
        <f>INDEX(NoSettings!$C:$C,MATCH(EPS!$A3521,NoSettings!$A:$A,0))</f>
        <v>0</v>
      </c>
      <c r="K3521">
        <f>INDEX(GWP!$C$2:$C$13,MATCH(EPS!I3521,GWP!$B$2:$B$13,0))</f>
        <v>0</v>
      </c>
      <c r="L3521" s="5">
        <f t="shared" si="109"/>
        <v>0</v>
      </c>
    </row>
    <row r="3522" spans="1:12" hidden="1" x14ac:dyDescent="0.35">
      <c r="A3522" t="s">
        <v>5152</v>
      </c>
      <c r="B3522" t="s">
        <v>5</v>
      </c>
      <c r="C3522" t="s">
        <v>1737</v>
      </c>
      <c r="D3522" t="s">
        <v>6915</v>
      </c>
      <c r="E3522" t="s">
        <v>1708</v>
      </c>
      <c r="H3522" t="str">
        <f>INDEX('Vensim Variables'!$B:$B,MATCH(EPS!$B3522,'Vensim Variables'!$A:$A,0))</f>
        <v>g pollutant</v>
      </c>
      <c r="I3522" t="str">
        <f t="shared" si="108"/>
        <v>PM10</v>
      </c>
      <c r="J3522">
        <f>INDEX(NoSettings!$C:$C,MATCH(EPS!$A3522,NoSettings!$A:$A,0))</f>
        <v>0</v>
      </c>
      <c r="K3522">
        <f>INDEX(GWP!$C$2:$C$13,MATCH(EPS!I3522,GWP!$B$2:$B$13,0))</f>
        <v>0</v>
      </c>
      <c r="L3522" s="5">
        <f t="shared" si="109"/>
        <v>0</v>
      </c>
    </row>
    <row r="3523" spans="1:12" hidden="1" x14ac:dyDescent="0.35">
      <c r="A3523" t="s">
        <v>5153</v>
      </c>
      <c r="B3523" t="s">
        <v>5</v>
      </c>
      <c r="C3523" t="s">
        <v>1737</v>
      </c>
      <c r="D3523" t="s">
        <v>6915</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0</v>
      </c>
      <c r="K3523">
        <f>INDEX(GWP!$C$2:$C$13,MATCH(EPS!I3523,GWP!$B$2:$B$13,0))</f>
        <v>0</v>
      </c>
      <c r="L3523" s="5">
        <f t="shared" ref="L3523:L3586" si="111">IF(H3523="g pollutant",K3523*J3523/10^12,IF(H3523="MMTCO2e",J3523,IF(H3523="MWh",J3523,0)))</f>
        <v>0</v>
      </c>
    </row>
    <row r="3524" spans="1:12" hidden="1" x14ac:dyDescent="0.35">
      <c r="A3524" t="s">
        <v>5154</v>
      </c>
      <c r="B3524" t="s">
        <v>5</v>
      </c>
      <c r="C3524" t="s">
        <v>1737</v>
      </c>
      <c r="D3524" t="s">
        <v>6915</v>
      </c>
      <c r="E3524" t="s">
        <v>1710</v>
      </c>
      <c r="H3524" t="str">
        <f>INDEX('Vensim Variables'!$B:$B,MATCH(EPS!$B3524,'Vensim Variables'!$A:$A,0))</f>
        <v>g pollutant</v>
      </c>
      <c r="I3524" t="str">
        <f t="shared" si="110"/>
        <v>SOx</v>
      </c>
      <c r="J3524">
        <f>INDEX(NoSettings!$C:$C,MATCH(EPS!$A3524,NoSettings!$A:$A,0))</f>
        <v>0</v>
      </c>
      <c r="K3524">
        <f>INDEX(GWP!$C$2:$C$13,MATCH(EPS!I3524,GWP!$B$2:$B$13,0))</f>
        <v>0</v>
      </c>
      <c r="L3524" s="5">
        <f t="shared" si="111"/>
        <v>0</v>
      </c>
    </row>
    <row r="3525" spans="1:12" hidden="1" x14ac:dyDescent="0.35">
      <c r="A3525" t="s">
        <v>5155</v>
      </c>
      <c r="B3525" t="s">
        <v>5</v>
      </c>
      <c r="C3525" t="s">
        <v>1737</v>
      </c>
      <c r="D3525" t="s">
        <v>6915</v>
      </c>
      <c r="E3525" t="s">
        <v>1711</v>
      </c>
      <c r="H3525" t="str">
        <f>INDEX('Vensim Variables'!$B:$B,MATCH(EPS!$B3525,'Vensim Variables'!$A:$A,0))</f>
        <v>g pollutant</v>
      </c>
      <c r="I3525" t="str">
        <f t="shared" si="110"/>
        <v>BC</v>
      </c>
      <c r="J3525">
        <f>INDEX(NoSettings!$C:$C,MATCH(EPS!$A3525,NoSettings!$A:$A,0))</f>
        <v>0</v>
      </c>
      <c r="K3525">
        <f>INDEX(GWP!$C$2:$C$13,MATCH(EPS!I3525,GWP!$B$2:$B$13,0))</f>
        <v>0</v>
      </c>
      <c r="L3525" s="5">
        <f t="shared" si="111"/>
        <v>0</v>
      </c>
    </row>
    <row r="3526" spans="1:12" hidden="1" x14ac:dyDescent="0.35">
      <c r="A3526" t="s">
        <v>5156</v>
      </c>
      <c r="B3526" t="s">
        <v>5</v>
      </c>
      <c r="C3526" t="s">
        <v>1737</v>
      </c>
      <c r="D3526" t="s">
        <v>6915</v>
      </c>
      <c r="E3526" t="s">
        <v>1712</v>
      </c>
      <c r="H3526" t="str">
        <f>INDEX('Vensim Variables'!$B:$B,MATCH(EPS!$B3526,'Vensim Variables'!$A:$A,0))</f>
        <v>g pollutant</v>
      </c>
      <c r="I3526" t="str">
        <f t="shared" si="110"/>
        <v>OC</v>
      </c>
      <c r="J3526">
        <f>INDEX(NoSettings!$C:$C,MATCH(EPS!$A3526,NoSettings!$A:$A,0))</f>
        <v>0</v>
      </c>
      <c r="K3526">
        <f>INDEX(GWP!$C$2:$C$13,MATCH(EPS!I3526,GWP!$B$2:$B$13,0))</f>
        <v>0</v>
      </c>
      <c r="L3526" s="5">
        <f t="shared" si="111"/>
        <v>0</v>
      </c>
    </row>
    <row r="3527" spans="1:12" hidden="1" x14ac:dyDescent="0.35">
      <c r="A3527" t="s">
        <v>5157</v>
      </c>
      <c r="B3527" t="s">
        <v>5</v>
      </c>
      <c r="C3527" t="s">
        <v>1737</v>
      </c>
      <c r="D3527" t="s">
        <v>6915</v>
      </c>
      <c r="E3527" t="s">
        <v>1713</v>
      </c>
      <c r="H3527" t="str">
        <f>INDEX('Vensim Variables'!$B:$B,MATCH(EPS!$B3527,'Vensim Variables'!$A:$A,0))</f>
        <v>g pollutant</v>
      </c>
      <c r="I3527" t="str">
        <f t="shared" si="110"/>
        <v>CH4</v>
      </c>
      <c r="J3527">
        <f>INDEX(NoSettings!$C:$C,MATCH(EPS!$A3527,NoSettings!$A:$A,0))</f>
        <v>0</v>
      </c>
      <c r="K3527">
        <f>INDEX(GWP!$C$2:$C$13,MATCH(EPS!I3527,GWP!$B$2:$B$13,0))</f>
        <v>25</v>
      </c>
      <c r="L3527" s="5">
        <f t="shared" si="111"/>
        <v>0</v>
      </c>
    </row>
    <row r="3528" spans="1:12" hidden="1" x14ac:dyDescent="0.35">
      <c r="A3528" t="s">
        <v>5158</v>
      </c>
      <c r="B3528" t="s">
        <v>5</v>
      </c>
      <c r="C3528" t="s">
        <v>1737</v>
      </c>
      <c r="D3528" t="s">
        <v>6915</v>
      </c>
      <c r="E3528" t="s">
        <v>1714</v>
      </c>
      <c r="H3528" t="str">
        <f>INDEX('Vensim Variables'!$B:$B,MATCH(EPS!$B3528,'Vensim Variables'!$A:$A,0))</f>
        <v>g pollutant</v>
      </c>
      <c r="I3528" t="str">
        <f t="shared" si="110"/>
        <v>N2O</v>
      </c>
      <c r="J3528">
        <f>INDEX(NoSettings!$C:$C,MATCH(EPS!$A3528,NoSettings!$A:$A,0))</f>
        <v>0</v>
      </c>
      <c r="K3528">
        <f>INDEX(GWP!$C$2:$C$13,MATCH(EPS!I3528,GWP!$B$2:$B$13,0))</f>
        <v>298</v>
      </c>
      <c r="L3528" s="5">
        <f t="shared" si="111"/>
        <v>0</v>
      </c>
    </row>
    <row r="3529" spans="1:12" hidden="1" x14ac:dyDescent="0.35">
      <c r="A3529" t="s">
        <v>5159</v>
      </c>
      <c r="B3529" t="s">
        <v>5</v>
      </c>
      <c r="C3529" t="s">
        <v>1737</v>
      </c>
      <c r="D3529" t="s">
        <v>6915</v>
      </c>
      <c r="E3529" t="s">
        <v>1715</v>
      </c>
      <c r="H3529" t="str">
        <f>INDEX('Vensim Variables'!$B:$B,MATCH(EPS!$B3529,'Vensim Variables'!$A:$A,0))</f>
        <v>g pollutant</v>
      </c>
      <c r="I3529" t="str">
        <f t="shared" si="110"/>
        <v>F gases</v>
      </c>
      <c r="J3529">
        <f>INDEX(NoSettings!$C:$C,MATCH(EPS!$A3529,NoSettings!$A:$A,0))</f>
        <v>0</v>
      </c>
      <c r="K3529">
        <f>INDEX(GWP!$C$2:$C$13,MATCH(EPS!I3529,GWP!$B$2:$B$13,0))</f>
        <v>1</v>
      </c>
      <c r="L3529" s="5">
        <f t="shared" si="111"/>
        <v>0</v>
      </c>
    </row>
    <row r="3530" spans="1:12" hidden="1" x14ac:dyDescent="0.35">
      <c r="A3530" t="s">
        <v>5160</v>
      </c>
      <c r="B3530" t="s">
        <v>5</v>
      </c>
      <c r="C3530" t="s">
        <v>1737</v>
      </c>
      <c r="D3530" t="s">
        <v>6916</v>
      </c>
      <c r="E3530" t="s">
        <v>1702</v>
      </c>
      <c r="H3530" t="str">
        <f>INDEX('Vensim Variables'!$B:$B,MATCH(EPS!$B3530,'Vensim Variables'!$A:$A,0))</f>
        <v>g pollutant</v>
      </c>
      <c r="I3530" t="str">
        <f t="shared" si="110"/>
        <v>CO2</v>
      </c>
      <c r="J3530">
        <f>INDEX(NoSettings!$C:$C,MATCH(EPS!$A3530,NoSettings!$A:$A,0))</f>
        <v>0</v>
      </c>
      <c r="K3530">
        <f>INDEX(GWP!$C$2:$C$13,MATCH(EPS!I3530,GWP!$B$2:$B$13,0))</f>
        <v>1</v>
      </c>
      <c r="L3530" s="5">
        <f t="shared" si="111"/>
        <v>0</v>
      </c>
    </row>
    <row r="3531" spans="1:12" hidden="1" x14ac:dyDescent="0.35">
      <c r="A3531" t="s">
        <v>5161</v>
      </c>
      <c r="B3531" t="s">
        <v>5</v>
      </c>
      <c r="C3531" t="s">
        <v>1737</v>
      </c>
      <c r="D3531" t="s">
        <v>6916</v>
      </c>
      <c r="E3531" t="s">
        <v>1705</v>
      </c>
      <c r="H3531" t="str">
        <f>INDEX('Vensim Variables'!$B:$B,MATCH(EPS!$B3531,'Vensim Variables'!$A:$A,0))</f>
        <v>g pollutant</v>
      </c>
      <c r="I3531" t="str">
        <f t="shared" si="110"/>
        <v>VOC</v>
      </c>
      <c r="J3531">
        <f>INDEX(NoSettings!$C:$C,MATCH(EPS!$A3531,NoSettings!$A:$A,0))</f>
        <v>0</v>
      </c>
      <c r="K3531">
        <f>INDEX(GWP!$C$2:$C$13,MATCH(EPS!I3531,GWP!$B$2:$B$13,0))</f>
        <v>0</v>
      </c>
      <c r="L3531" s="5">
        <f t="shared" si="111"/>
        <v>0</v>
      </c>
    </row>
    <row r="3532" spans="1:12" hidden="1" x14ac:dyDescent="0.35">
      <c r="A3532" t="s">
        <v>5162</v>
      </c>
      <c r="B3532" t="s">
        <v>5</v>
      </c>
      <c r="C3532" t="s">
        <v>1737</v>
      </c>
      <c r="D3532" t="s">
        <v>6916</v>
      </c>
      <c r="E3532" t="s">
        <v>1706</v>
      </c>
      <c r="H3532" t="str">
        <f>INDEX('Vensim Variables'!$B:$B,MATCH(EPS!$B3532,'Vensim Variables'!$A:$A,0))</f>
        <v>g pollutant</v>
      </c>
      <c r="I3532" t="str">
        <f t="shared" si="110"/>
        <v>CO</v>
      </c>
      <c r="J3532">
        <f>INDEX(NoSettings!$C:$C,MATCH(EPS!$A3532,NoSettings!$A:$A,0))</f>
        <v>0</v>
      </c>
      <c r="K3532">
        <f>INDEX(GWP!$C$2:$C$13,MATCH(EPS!I3532,GWP!$B$2:$B$13,0))</f>
        <v>0</v>
      </c>
      <c r="L3532" s="5">
        <f t="shared" si="111"/>
        <v>0</v>
      </c>
    </row>
    <row r="3533" spans="1:12" hidden="1" x14ac:dyDescent="0.35">
      <c r="A3533" t="s">
        <v>5163</v>
      </c>
      <c r="B3533" t="s">
        <v>5</v>
      </c>
      <c r="C3533" t="s">
        <v>1737</v>
      </c>
      <c r="D3533" t="s">
        <v>6916</v>
      </c>
      <c r="E3533" t="s">
        <v>1707</v>
      </c>
      <c r="H3533" t="str">
        <f>INDEX('Vensim Variables'!$B:$B,MATCH(EPS!$B3533,'Vensim Variables'!$A:$A,0))</f>
        <v>g pollutant</v>
      </c>
      <c r="I3533" t="str">
        <f t="shared" si="110"/>
        <v>NOx</v>
      </c>
      <c r="J3533">
        <f>INDEX(NoSettings!$C:$C,MATCH(EPS!$A3533,NoSettings!$A:$A,0))</f>
        <v>0</v>
      </c>
      <c r="K3533">
        <f>INDEX(GWP!$C$2:$C$13,MATCH(EPS!I3533,GWP!$B$2:$B$13,0))</f>
        <v>0</v>
      </c>
      <c r="L3533" s="5">
        <f t="shared" si="111"/>
        <v>0</v>
      </c>
    </row>
    <row r="3534" spans="1:12" hidden="1" x14ac:dyDescent="0.35">
      <c r="A3534" t="s">
        <v>5164</v>
      </c>
      <c r="B3534" t="s">
        <v>5</v>
      </c>
      <c r="C3534" t="s">
        <v>1737</v>
      </c>
      <c r="D3534" t="s">
        <v>6916</v>
      </c>
      <c r="E3534" t="s">
        <v>1708</v>
      </c>
      <c r="H3534" t="str">
        <f>INDEX('Vensim Variables'!$B:$B,MATCH(EPS!$B3534,'Vensim Variables'!$A:$A,0))</f>
        <v>g pollutant</v>
      </c>
      <c r="I3534" t="str">
        <f t="shared" si="110"/>
        <v>PM10</v>
      </c>
      <c r="J3534">
        <f>INDEX(NoSettings!$C:$C,MATCH(EPS!$A3534,NoSettings!$A:$A,0))</f>
        <v>0</v>
      </c>
      <c r="K3534">
        <f>INDEX(GWP!$C$2:$C$13,MATCH(EPS!I3534,GWP!$B$2:$B$13,0))</f>
        <v>0</v>
      </c>
      <c r="L3534" s="5">
        <f t="shared" si="111"/>
        <v>0</v>
      </c>
    </row>
    <row r="3535" spans="1:12" hidden="1" x14ac:dyDescent="0.35">
      <c r="A3535" t="s">
        <v>5165</v>
      </c>
      <c r="B3535" t="s">
        <v>5</v>
      </c>
      <c r="C3535" t="s">
        <v>1737</v>
      </c>
      <c r="D3535" t="s">
        <v>6916</v>
      </c>
      <c r="E3535" t="s">
        <v>1709</v>
      </c>
      <c r="H3535" t="str">
        <f>INDEX('Vensim Variables'!$B:$B,MATCH(EPS!$B3535,'Vensim Variables'!$A:$A,0))</f>
        <v>g pollutant</v>
      </c>
      <c r="I3535" t="str">
        <f t="shared" si="110"/>
        <v>PM25</v>
      </c>
      <c r="J3535">
        <f>INDEX(NoSettings!$C:$C,MATCH(EPS!$A3535,NoSettings!$A:$A,0))</f>
        <v>0</v>
      </c>
      <c r="K3535">
        <f>INDEX(GWP!$C$2:$C$13,MATCH(EPS!I3535,GWP!$B$2:$B$13,0))</f>
        <v>0</v>
      </c>
      <c r="L3535" s="5">
        <f t="shared" si="111"/>
        <v>0</v>
      </c>
    </row>
    <row r="3536" spans="1:12" hidden="1" x14ac:dyDescent="0.35">
      <c r="A3536" t="s">
        <v>5166</v>
      </c>
      <c r="B3536" t="s">
        <v>5</v>
      </c>
      <c r="C3536" t="s">
        <v>1737</v>
      </c>
      <c r="D3536" t="s">
        <v>6916</v>
      </c>
      <c r="E3536" t="s">
        <v>1710</v>
      </c>
      <c r="H3536" t="str">
        <f>INDEX('Vensim Variables'!$B:$B,MATCH(EPS!$B3536,'Vensim Variables'!$A:$A,0))</f>
        <v>g pollutant</v>
      </c>
      <c r="I3536" t="str">
        <f t="shared" si="110"/>
        <v>SOx</v>
      </c>
      <c r="J3536">
        <f>INDEX(NoSettings!$C:$C,MATCH(EPS!$A3536,NoSettings!$A:$A,0))</f>
        <v>0</v>
      </c>
      <c r="K3536">
        <f>INDEX(GWP!$C$2:$C$13,MATCH(EPS!I3536,GWP!$B$2:$B$13,0))</f>
        <v>0</v>
      </c>
      <c r="L3536" s="5">
        <f t="shared" si="111"/>
        <v>0</v>
      </c>
    </row>
    <row r="3537" spans="1:12" hidden="1" x14ac:dyDescent="0.35">
      <c r="A3537" t="s">
        <v>5167</v>
      </c>
      <c r="B3537" t="s">
        <v>5</v>
      </c>
      <c r="C3537" t="s">
        <v>1737</v>
      </c>
      <c r="D3537" t="s">
        <v>6916</v>
      </c>
      <c r="E3537" t="s">
        <v>1711</v>
      </c>
      <c r="H3537" t="str">
        <f>INDEX('Vensim Variables'!$B:$B,MATCH(EPS!$B3537,'Vensim Variables'!$A:$A,0))</f>
        <v>g pollutant</v>
      </c>
      <c r="I3537" t="str">
        <f t="shared" si="110"/>
        <v>BC</v>
      </c>
      <c r="J3537">
        <f>INDEX(NoSettings!$C:$C,MATCH(EPS!$A3537,NoSettings!$A:$A,0))</f>
        <v>0</v>
      </c>
      <c r="K3537">
        <f>INDEX(GWP!$C$2:$C$13,MATCH(EPS!I3537,GWP!$B$2:$B$13,0))</f>
        <v>0</v>
      </c>
      <c r="L3537" s="5">
        <f t="shared" si="111"/>
        <v>0</v>
      </c>
    </row>
    <row r="3538" spans="1:12" hidden="1" x14ac:dyDescent="0.35">
      <c r="A3538" t="s">
        <v>5168</v>
      </c>
      <c r="B3538" t="s">
        <v>5</v>
      </c>
      <c r="C3538" t="s">
        <v>1737</v>
      </c>
      <c r="D3538" t="s">
        <v>6916</v>
      </c>
      <c r="E3538" t="s">
        <v>1712</v>
      </c>
      <c r="H3538" t="str">
        <f>INDEX('Vensim Variables'!$B:$B,MATCH(EPS!$B3538,'Vensim Variables'!$A:$A,0))</f>
        <v>g pollutant</v>
      </c>
      <c r="I3538" t="str">
        <f t="shared" si="110"/>
        <v>OC</v>
      </c>
      <c r="J3538">
        <f>INDEX(NoSettings!$C:$C,MATCH(EPS!$A3538,NoSettings!$A:$A,0))</f>
        <v>0</v>
      </c>
      <c r="K3538">
        <f>INDEX(GWP!$C$2:$C$13,MATCH(EPS!I3538,GWP!$B$2:$B$13,0))</f>
        <v>0</v>
      </c>
      <c r="L3538" s="5">
        <f t="shared" si="111"/>
        <v>0</v>
      </c>
    </row>
    <row r="3539" spans="1:12" hidden="1" x14ac:dyDescent="0.35">
      <c r="A3539" t="s">
        <v>5169</v>
      </c>
      <c r="B3539" t="s">
        <v>5</v>
      </c>
      <c r="C3539" t="s">
        <v>1737</v>
      </c>
      <c r="D3539" t="s">
        <v>6916</v>
      </c>
      <c r="E3539" t="s">
        <v>1713</v>
      </c>
      <c r="H3539" t="str">
        <f>INDEX('Vensim Variables'!$B:$B,MATCH(EPS!$B3539,'Vensim Variables'!$A:$A,0))</f>
        <v>g pollutant</v>
      </c>
      <c r="I3539" t="str">
        <f t="shared" si="110"/>
        <v>CH4</v>
      </c>
      <c r="J3539">
        <f>INDEX(NoSettings!$C:$C,MATCH(EPS!$A3539,NoSettings!$A:$A,0))</f>
        <v>0</v>
      </c>
      <c r="K3539">
        <f>INDEX(GWP!$C$2:$C$13,MATCH(EPS!I3539,GWP!$B$2:$B$13,0))</f>
        <v>25</v>
      </c>
      <c r="L3539" s="5">
        <f t="shared" si="111"/>
        <v>0</v>
      </c>
    </row>
    <row r="3540" spans="1:12" hidden="1" x14ac:dyDescent="0.35">
      <c r="A3540" t="s">
        <v>5170</v>
      </c>
      <c r="B3540" t="s">
        <v>5</v>
      </c>
      <c r="C3540" t="s">
        <v>1737</v>
      </c>
      <c r="D3540" t="s">
        <v>6916</v>
      </c>
      <c r="E3540" t="s">
        <v>1714</v>
      </c>
      <c r="H3540" t="str">
        <f>INDEX('Vensim Variables'!$B:$B,MATCH(EPS!$B3540,'Vensim Variables'!$A:$A,0))</f>
        <v>g pollutant</v>
      </c>
      <c r="I3540" t="str">
        <f t="shared" si="110"/>
        <v>N2O</v>
      </c>
      <c r="J3540">
        <f>INDEX(NoSettings!$C:$C,MATCH(EPS!$A3540,NoSettings!$A:$A,0))</f>
        <v>0</v>
      </c>
      <c r="K3540">
        <f>INDEX(GWP!$C$2:$C$13,MATCH(EPS!I3540,GWP!$B$2:$B$13,0))</f>
        <v>298</v>
      </c>
      <c r="L3540" s="5">
        <f t="shared" si="111"/>
        <v>0</v>
      </c>
    </row>
    <row r="3541" spans="1:12" hidden="1" x14ac:dyDescent="0.35">
      <c r="A3541" t="s">
        <v>5171</v>
      </c>
      <c r="B3541" t="s">
        <v>5</v>
      </c>
      <c r="C3541" t="s">
        <v>1737</v>
      </c>
      <c r="D3541" t="s">
        <v>6916</v>
      </c>
      <c r="E3541" t="s">
        <v>1715</v>
      </c>
      <c r="H3541" t="str">
        <f>INDEX('Vensim Variables'!$B:$B,MATCH(EPS!$B3541,'Vensim Variables'!$A:$A,0))</f>
        <v>g pollutant</v>
      </c>
      <c r="I3541" t="str">
        <f t="shared" si="110"/>
        <v>F gases</v>
      </c>
      <c r="J3541">
        <f>INDEX(NoSettings!$C:$C,MATCH(EPS!$A3541,NoSettings!$A:$A,0))</f>
        <v>0</v>
      </c>
      <c r="K3541">
        <f>INDEX(GWP!$C$2:$C$13,MATCH(EPS!I3541,GWP!$B$2:$B$13,0))</f>
        <v>1</v>
      </c>
      <c r="L3541" s="5">
        <f t="shared" si="111"/>
        <v>0</v>
      </c>
    </row>
    <row r="3542" spans="1:12" hidden="1" x14ac:dyDescent="0.35">
      <c r="A3542" t="s">
        <v>5172</v>
      </c>
      <c r="B3542" t="s">
        <v>5</v>
      </c>
      <c r="C3542" t="s">
        <v>1737</v>
      </c>
      <c r="D3542" t="s">
        <v>6917</v>
      </c>
      <c r="E3542" t="s">
        <v>1702</v>
      </c>
      <c r="H3542" t="str">
        <f>INDEX('Vensim Variables'!$B:$B,MATCH(EPS!$B3542,'Vensim Variables'!$A:$A,0))</f>
        <v>g pollutant</v>
      </c>
      <c r="I3542" t="str">
        <f t="shared" si="110"/>
        <v>CO2</v>
      </c>
      <c r="J3542">
        <f>INDEX(NoSettings!$C:$C,MATCH(EPS!$A3542,NoSettings!$A:$A,0))</f>
        <v>0</v>
      </c>
      <c r="K3542">
        <f>INDEX(GWP!$C$2:$C$13,MATCH(EPS!I3542,GWP!$B$2:$B$13,0))</f>
        <v>1</v>
      </c>
      <c r="L3542" s="5">
        <f t="shared" si="111"/>
        <v>0</v>
      </c>
    </row>
    <row r="3543" spans="1:12" hidden="1" x14ac:dyDescent="0.35">
      <c r="A3543" t="s">
        <v>5173</v>
      </c>
      <c r="B3543" t="s">
        <v>5</v>
      </c>
      <c r="C3543" t="s">
        <v>1737</v>
      </c>
      <c r="D3543" t="s">
        <v>6917</v>
      </c>
      <c r="E3543" t="s">
        <v>1705</v>
      </c>
      <c r="H3543" t="str">
        <f>INDEX('Vensim Variables'!$B:$B,MATCH(EPS!$B3543,'Vensim Variables'!$A:$A,0))</f>
        <v>g pollutant</v>
      </c>
      <c r="I3543" t="str">
        <f t="shared" si="110"/>
        <v>VOC</v>
      </c>
      <c r="J3543">
        <f>INDEX(NoSettings!$C:$C,MATCH(EPS!$A3543,NoSettings!$A:$A,0))</f>
        <v>0</v>
      </c>
      <c r="K3543">
        <f>INDEX(GWP!$C$2:$C$13,MATCH(EPS!I3543,GWP!$B$2:$B$13,0))</f>
        <v>0</v>
      </c>
      <c r="L3543" s="5">
        <f t="shared" si="111"/>
        <v>0</v>
      </c>
    </row>
    <row r="3544" spans="1:12" hidden="1" x14ac:dyDescent="0.35">
      <c r="A3544" t="s">
        <v>5174</v>
      </c>
      <c r="B3544" t="s">
        <v>5</v>
      </c>
      <c r="C3544" t="s">
        <v>1737</v>
      </c>
      <c r="D3544" t="s">
        <v>6917</v>
      </c>
      <c r="E3544" t="s">
        <v>1706</v>
      </c>
      <c r="H3544" t="str">
        <f>INDEX('Vensim Variables'!$B:$B,MATCH(EPS!$B3544,'Vensim Variables'!$A:$A,0))</f>
        <v>g pollutant</v>
      </c>
      <c r="I3544" t="str">
        <f t="shared" si="110"/>
        <v>CO</v>
      </c>
      <c r="J3544">
        <f>INDEX(NoSettings!$C:$C,MATCH(EPS!$A3544,NoSettings!$A:$A,0))</f>
        <v>0</v>
      </c>
      <c r="K3544">
        <f>INDEX(GWP!$C$2:$C$13,MATCH(EPS!I3544,GWP!$B$2:$B$13,0))</f>
        <v>0</v>
      </c>
      <c r="L3544" s="5">
        <f t="shared" si="111"/>
        <v>0</v>
      </c>
    </row>
    <row r="3545" spans="1:12" hidden="1" x14ac:dyDescent="0.35">
      <c r="A3545" t="s">
        <v>5175</v>
      </c>
      <c r="B3545" t="s">
        <v>5</v>
      </c>
      <c r="C3545" t="s">
        <v>1737</v>
      </c>
      <c r="D3545" t="s">
        <v>6917</v>
      </c>
      <c r="E3545" t="s">
        <v>1707</v>
      </c>
      <c r="H3545" t="str">
        <f>INDEX('Vensim Variables'!$B:$B,MATCH(EPS!$B3545,'Vensim Variables'!$A:$A,0))</f>
        <v>g pollutant</v>
      </c>
      <c r="I3545" t="str">
        <f t="shared" si="110"/>
        <v>NOx</v>
      </c>
      <c r="J3545">
        <f>INDEX(NoSettings!$C:$C,MATCH(EPS!$A3545,NoSettings!$A:$A,0))</f>
        <v>0</v>
      </c>
      <c r="K3545">
        <f>INDEX(GWP!$C$2:$C$13,MATCH(EPS!I3545,GWP!$B$2:$B$13,0))</f>
        <v>0</v>
      </c>
      <c r="L3545" s="5">
        <f t="shared" si="111"/>
        <v>0</v>
      </c>
    </row>
    <row r="3546" spans="1:12" hidden="1" x14ac:dyDescent="0.35">
      <c r="A3546" t="s">
        <v>5176</v>
      </c>
      <c r="B3546" t="s">
        <v>5</v>
      </c>
      <c r="C3546" t="s">
        <v>1737</v>
      </c>
      <c r="D3546" t="s">
        <v>6917</v>
      </c>
      <c r="E3546" t="s">
        <v>1708</v>
      </c>
      <c r="H3546" t="str">
        <f>INDEX('Vensim Variables'!$B:$B,MATCH(EPS!$B3546,'Vensim Variables'!$A:$A,0))</f>
        <v>g pollutant</v>
      </c>
      <c r="I3546" t="str">
        <f t="shared" si="110"/>
        <v>PM10</v>
      </c>
      <c r="J3546">
        <f>INDEX(NoSettings!$C:$C,MATCH(EPS!$A3546,NoSettings!$A:$A,0))</f>
        <v>0</v>
      </c>
      <c r="K3546">
        <f>INDEX(GWP!$C$2:$C$13,MATCH(EPS!I3546,GWP!$B$2:$B$13,0))</f>
        <v>0</v>
      </c>
      <c r="L3546" s="5">
        <f t="shared" si="111"/>
        <v>0</v>
      </c>
    </row>
    <row r="3547" spans="1:12" hidden="1" x14ac:dyDescent="0.35">
      <c r="A3547" t="s">
        <v>5177</v>
      </c>
      <c r="B3547" t="s">
        <v>5</v>
      </c>
      <c r="C3547" t="s">
        <v>1737</v>
      </c>
      <c r="D3547" t="s">
        <v>6917</v>
      </c>
      <c r="E3547" t="s">
        <v>1709</v>
      </c>
      <c r="H3547" t="str">
        <f>INDEX('Vensim Variables'!$B:$B,MATCH(EPS!$B3547,'Vensim Variables'!$A:$A,0))</f>
        <v>g pollutant</v>
      </c>
      <c r="I3547" t="str">
        <f t="shared" si="110"/>
        <v>PM25</v>
      </c>
      <c r="J3547">
        <f>INDEX(NoSettings!$C:$C,MATCH(EPS!$A3547,NoSettings!$A:$A,0))</f>
        <v>0</v>
      </c>
      <c r="K3547">
        <f>INDEX(GWP!$C$2:$C$13,MATCH(EPS!I3547,GWP!$B$2:$B$13,0))</f>
        <v>0</v>
      </c>
      <c r="L3547" s="5">
        <f t="shared" si="111"/>
        <v>0</v>
      </c>
    </row>
    <row r="3548" spans="1:12" hidden="1" x14ac:dyDescent="0.35">
      <c r="A3548" t="s">
        <v>5178</v>
      </c>
      <c r="B3548" t="s">
        <v>5</v>
      </c>
      <c r="C3548" t="s">
        <v>1737</v>
      </c>
      <c r="D3548" t="s">
        <v>6917</v>
      </c>
      <c r="E3548" t="s">
        <v>1710</v>
      </c>
      <c r="H3548" t="str">
        <f>INDEX('Vensim Variables'!$B:$B,MATCH(EPS!$B3548,'Vensim Variables'!$A:$A,0))</f>
        <v>g pollutant</v>
      </c>
      <c r="I3548" t="str">
        <f t="shared" si="110"/>
        <v>SOx</v>
      </c>
      <c r="J3548">
        <f>INDEX(NoSettings!$C:$C,MATCH(EPS!$A3548,NoSettings!$A:$A,0))</f>
        <v>0</v>
      </c>
      <c r="K3548">
        <f>INDEX(GWP!$C$2:$C$13,MATCH(EPS!I3548,GWP!$B$2:$B$13,0))</f>
        <v>0</v>
      </c>
      <c r="L3548" s="5">
        <f t="shared" si="111"/>
        <v>0</v>
      </c>
    </row>
    <row r="3549" spans="1:12" hidden="1" x14ac:dyDescent="0.35">
      <c r="A3549" t="s">
        <v>5179</v>
      </c>
      <c r="B3549" t="s">
        <v>5</v>
      </c>
      <c r="C3549" t="s">
        <v>1737</v>
      </c>
      <c r="D3549" t="s">
        <v>6917</v>
      </c>
      <c r="E3549" t="s">
        <v>1711</v>
      </c>
      <c r="H3549" t="str">
        <f>INDEX('Vensim Variables'!$B:$B,MATCH(EPS!$B3549,'Vensim Variables'!$A:$A,0))</f>
        <v>g pollutant</v>
      </c>
      <c r="I3549" t="str">
        <f t="shared" si="110"/>
        <v>BC</v>
      </c>
      <c r="J3549">
        <f>INDEX(NoSettings!$C:$C,MATCH(EPS!$A3549,NoSettings!$A:$A,0))</f>
        <v>0</v>
      </c>
      <c r="K3549">
        <f>INDEX(GWP!$C$2:$C$13,MATCH(EPS!I3549,GWP!$B$2:$B$13,0))</f>
        <v>0</v>
      </c>
      <c r="L3549" s="5">
        <f t="shared" si="111"/>
        <v>0</v>
      </c>
    </row>
    <row r="3550" spans="1:12" hidden="1" x14ac:dyDescent="0.35">
      <c r="A3550" t="s">
        <v>5180</v>
      </c>
      <c r="B3550" t="s">
        <v>5</v>
      </c>
      <c r="C3550" t="s">
        <v>1737</v>
      </c>
      <c r="D3550" t="s">
        <v>6917</v>
      </c>
      <c r="E3550" t="s">
        <v>1712</v>
      </c>
      <c r="H3550" t="str">
        <f>INDEX('Vensim Variables'!$B:$B,MATCH(EPS!$B3550,'Vensim Variables'!$A:$A,0))</f>
        <v>g pollutant</v>
      </c>
      <c r="I3550" t="str">
        <f t="shared" si="110"/>
        <v>OC</v>
      </c>
      <c r="J3550">
        <f>INDEX(NoSettings!$C:$C,MATCH(EPS!$A3550,NoSettings!$A:$A,0))</f>
        <v>0</v>
      </c>
      <c r="K3550">
        <f>INDEX(GWP!$C$2:$C$13,MATCH(EPS!I3550,GWP!$B$2:$B$13,0))</f>
        <v>0</v>
      </c>
      <c r="L3550" s="5">
        <f t="shared" si="111"/>
        <v>0</v>
      </c>
    </row>
    <row r="3551" spans="1:12" hidden="1" x14ac:dyDescent="0.35">
      <c r="A3551" t="s">
        <v>5181</v>
      </c>
      <c r="B3551" t="s">
        <v>5</v>
      </c>
      <c r="C3551" t="s">
        <v>1737</v>
      </c>
      <c r="D3551" t="s">
        <v>6917</v>
      </c>
      <c r="E3551" t="s">
        <v>1713</v>
      </c>
      <c r="H3551" t="str">
        <f>INDEX('Vensim Variables'!$B:$B,MATCH(EPS!$B3551,'Vensim Variables'!$A:$A,0))</f>
        <v>g pollutant</v>
      </c>
      <c r="I3551" t="str">
        <f t="shared" si="110"/>
        <v>CH4</v>
      </c>
      <c r="J3551">
        <f>INDEX(NoSettings!$C:$C,MATCH(EPS!$A3551,NoSettings!$A:$A,0))</f>
        <v>0</v>
      </c>
      <c r="K3551">
        <f>INDEX(GWP!$C$2:$C$13,MATCH(EPS!I3551,GWP!$B$2:$B$13,0))</f>
        <v>25</v>
      </c>
      <c r="L3551" s="5">
        <f t="shared" si="111"/>
        <v>0</v>
      </c>
    </row>
    <row r="3552" spans="1:12" hidden="1" x14ac:dyDescent="0.35">
      <c r="A3552" t="s">
        <v>5182</v>
      </c>
      <c r="B3552" t="s">
        <v>5</v>
      </c>
      <c r="C3552" t="s">
        <v>1737</v>
      </c>
      <c r="D3552" t="s">
        <v>6917</v>
      </c>
      <c r="E3552" t="s">
        <v>1714</v>
      </c>
      <c r="H3552" t="str">
        <f>INDEX('Vensim Variables'!$B:$B,MATCH(EPS!$B3552,'Vensim Variables'!$A:$A,0))</f>
        <v>g pollutant</v>
      </c>
      <c r="I3552" t="str">
        <f t="shared" si="110"/>
        <v>N2O</v>
      </c>
      <c r="J3552">
        <f>INDEX(NoSettings!$C:$C,MATCH(EPS!$A3552,NoSettings!$A:$A,0))</f>
        <v>0</v>
      </c>
      <c r="K3552">
        <f>INDEX(GWP!$C$2:$C$13,MATCH(EPS!I3552,GWP!$B$2:$B$13,0))</f>
        <v>298</v>
      </c>
      <c r="L3552" s="5">
        <f t="shared" si="111"/>
        <v>0</v>
      </c>
    </row>
    <row r="3553" spans="1:12" hidden="1" x14ac:dyDescent="0.35">
      <c r="A3553" t="s">
        <v>5183</v>
      </c>
      <c r="B3553" t="s">
        <v>5</v>
      </c>
      <c r="C3553" t="s">
        <v>1737</v>
      </c>
      <c r="D3553" t="s">
        <v>6917</v>
      </c>
      <c r="E3553" t="s">
        <v>1715</v>
      </c>
      <c r="H3553" t="str">
        <f>INDEX('Vensim Variables'!$B:$B,MATCH(EPS!$B3553,'Vensim Variables'!$A:$A,0))</f>
        <v>g pollutant</v>
      </c>
      <c r="I3553" t="str">
        <f t="shared" si="110"/>
        <v>F gases</v>
      </c>
      <c r="J3553">
        <f>INDEX(NoSettings!$C:$C,MATCH(EPS!$A3553,NoSettings!$A:$A,0))</f>
        <v>0</v>
      </c>
      <c r="K3553">
        <f>INDEX(GWP!$C$2:$C$13,MATCH(EPS!I3553,GWP!$B$2:$B$13,0))</f>
        <v>1</v>
      </c>
      <c r="L3553" s="5">
        <f t="shared" si="111"/>
        <v>0</v>
      </c>
    </row>
    <row r="3554" spans="1:12" hidden="1" x14ac:dyDescent="0.35">
      <c r="A3554" t="s">
        <v>5184</v>
      </c>
      <c r="B3554" t="s">
        <v>5</v>
      </c>
      <c r="C3554" t="s">
        <v>1737</v>
      </c>
      <c r="D3554" t="s">
        <v>6918</v>
      </c>
      <c r="E3554" t="s">
        <v>1702</v>
      </c>
      <c r="H3554" t="str">
        <f>INDEX('Vensim Variables'!$B:$B,MATCH(EPS!$B3554,'Vensim Variables'!$A:$A,0))</f>
        <v>g pollutant</v>
      </c>
      <c r="I3554" t="str">
        <f t="shared" si="110"/>
        <v>CO2</v>
      </c>
      <c r="J3554">
        <f>INDEX(NoSettings!$C:$C,MATCH(EPS!$A3554,NoSettings!$A:$A,0))</f>
        <v>0</v>
      </c>
      <c r="K3554">
        <f>INDEX(GWP!$C$2:$C$13,MATCH(EPS!I3554,GWP!$B$2:$B$13,0))</f>
        <v>1</v>
      </c>
      <c r="L3554" s="5">
        <f t="shared" si="111"/>
        <v>0</v>
      </c>
    </row>
    <row r="3555" spans="1:12" hidden="1" x14ac:dyDescent="0.35">
      <c r="A3555" t="s">
        <v>5185</v>
      </c>
      <c r="B3555" t="s">
        <v>5</v>
      </c>
      <c r="C3555" t="s">
        <v>1737</v>
      </c>
      <c r="D3555" t="s">
        <v>6918</v>
      </c>
      <c r="E3555" t="s">
        <v>1705</v>
      </c>
      <c r="H3555" t="str">
        <f>INDEX('Vensim Variables'!$B:$B,MATCH(EPS!$B3555,'Vensim Variables'!$A:$A,0))</f>
        <v>g pollutant</v>
      </c>
      <c r="I3555" t="str">
        <f t="shared" si="110"/>
        <v>VOC</v>
      </c>
      <c r="J3555">
        <f>INDEX(NoSettings!$C:$C,MATCH(EPS!$A3555,NoSettings!$A:$A,0))</f>
        <v>0</v>
      </c>
      <c r="K3555">
        <f>INDEX(GWP!$C$2:$C$13,MATCH(EPS!I3555,GWP!$B$2:$B$13,0))</f>
        <v>0</v>
      </c>
      <c r="L3555" s="5">
        <f t="shared" si="111"/>
        <v>0</v>
      </c>
    </row>
    <row r="3556" spans="1:12" hidden="1" x14ac:dyDescent="0.35">
      <c r="A3556" t="s">
        <v>5186</v>
      </c>
      <c r="B3556" t="s">
        <v>5</v>
      </c>
      <c r="C3556" t="s">
        <v>1737</v>
      </c>
      <c r="D3556" t="s">
        <v>6918</v>
      </c>
      <c r="E3556" t="s">
        <v>1706</v>
      </c>
      <c r="H3556" t="str">
        <f>INDEX('Vensim Variables'!$B:$B,MATCH(EPS!$B3556,'Vensim Variables'!$A:$A,0))</f>
        <v>g pollutant</v>
      </c>
      <c r="I3556" t="str">
        <f t="shared" si="110"/>
        <v>CO</v>
      </c>
      <c r="J3556">
        <f>INDEX(NoSettings!$C:$C,MATCH(EPS!$A3556,NoSettings!$A:$A,0))</f>
        <v>0</v>
      </c>
      <c r="K3556">
        <f>INDEX(GWP!$C$2:$C$13,MATCH(EPS!I3556,GWP!$B$2:$B$13,0))</f>
        <v>0</v>
      </c>
      <c r="L3556" s="5">
        <f t="shared" si="111"/>
        <v>0</v>
      </c>
    </row>
    <row r="3557" spans="1:12" hidden="1" x14ac:dyDescent="0.35">
      <c r="A3557" t="s">
        <v>5187</v>
      </c>
      <c r="B3557" t="s">
        <v>5</v>
      </c>
      <c r="C3557" t="s">
        <v>1737</v>
      </c>
      <c r="D3557" t="s">
        <v>6918</v>
      </c>
      <c r="E3557" t="s">
        <v>1707</v>
      </c>
      <c r="H3557" t="str">
        <f>INDEX('Vensim Variables'!$B:$B,MATCH(EPS!$B3557,'Vensim Variables'!$A:$A,0))</f>
        <v>g pollutant</v>
      </c>
      <c r="I3557" t="str">
        <f t="shared" si="110"/>
        <v>NOx</v>
      </c>
      <c r="J3557">
        <f>INDEX(NoSettings!$C:$C,MATCH(EPS!$A3557,NoSettings!$A:$A,0))</f>
        <v>0</v>
      </c>
      <c r="K3557">
        <f>INDEX(GWP!$C$2:$C$13,MATCH(EPS!I3557,GWP!$B$2:$B$13,0))</f>
        <v>0</v>
      </c>
      <c r="L3557" s="5">
        <f t="shared" si="111"/>
        <v>0</v>
      </c>
    </row>
    <row r="3558" spans="1:12" hidden="1" x14ac:dyDescent="0.35">
      <c r="A3558" t="s">
        <v>5188</v>
      </c>
      <c r="B3558" t="s">
        <v>5</v>
      </c>
      <c r="C3558" t="s">
        <v>1737</v>
      </c>
      <c r="D3558" t="s">
        <v>6918</v>
      </c>
      <c r="E3558" t="s">
        <v>1708</v>
      </c>
      <c r="H3558" t="str">
        <f>INDEX('Vensim Variables'!$B:$B,MATCH(EPS!$B3558,'Vensim Variables'!$A:$A,0))</f>
        <v>g pollutant</v>
      </c>
      <c r="I3558" t="str">
        <f t="shared" si="110"/>
        <v>PM10</v>
      </c>
      <c r="J3558">
        <f>INDEX(NoSettings!$C:$C,MATCH(EPS!$A3558,NoSettings!$A:$A,0))</f>
        <v>0</v>
      </c>
      <c r="K3558">
        <f>INDEX(GWP!$C$2:$C$13,MATCH(EPS!I3558,GWP!$B$2:$B$13,0))</f>
        <v>0</v>
      </c>
      <c r="L3558" s="5">
        <f t="shared" si="111"/>
        <v>0</v>
      </c>
    </row>
    <row r="3559" spans="1:12" hidden="1" x14ac:dyDescent="0.35">
      <c r="A3559" t="s">
        <v>5189</v>
      </c>
      <c r="B3559" t="s">
        <v>5</v>
      </c>
      <c r="C3559" t="s">
        <v>1737</v>
      </c>
      <c r="D3559" t="s">
        <v>6918</v>
      </c>
      <c r="E3559" t="s">
        <v>1709</v>
      </c>
      <c r="H3559" t="str">
        <f>INDEX('Vensim Variables'!$B:$B,MATCH(EPS!$B3559,'Vensim Variables'!$A:$A,0))</f>
        <v>g pollutant</v>
      </c>
      <c r="I3559" t="str">
        <f t="shared" si="110"/>
        <v>PM25</v>
      </c>
      <c r="J3559">
        <f>INDEX(NoSettings!$C:$C,MATCH(EPS!$A3559,NoSettings!$A:$A,0))</f>
        <v>0</v>
      </c>
      <c r="K3559">
        <f>INDEX(GWP!$C$2:$C$13,MATCH(EPS!I3559,GWP!$B$2:$B$13,0))</f>
        <v>0</v>
      </c>
      <c r="L3559" s="5">
        <f t="shared" si="111"/>
        <v>0</v>
      </c>
    </row>
    <row r="3560" spans="1:12" hidden="1" x14ac:dyDescent="0.35">
      <c r="A3560" t="s">
        <v>5190</v>
      </c>
      <c r="B3560" t="s">
        <v>5</v>
      </c>
      <c r="C3560" t="s">
        <v>1737</v>
      </c>
      <c r="D3560" t="s">
        <v>6918</v>
      </c>
      <c r="E3560" t="s">
        <v>1710</v>
      </c>
      <c r="H3560" t="str">
        <f>INDEX('Vensim Variables'!$B:$B,MATCH(EPS!$B3560,'Vensim Variables'!$A:$A,0))</f>
        <v>g pollutant</v>
      </c>
      <c r="I3560" t="str">
        <f t="shared" si="110"/>
        <v>SOx</v>
      </c>
      <c r="J3560">
        <f>INDEX(NoSettings!$C:$C,MATCH(EPS!$A3560,NoSettings!$A:$A,0))</f>
        <v>0</v>
      </c>
      <c r="K3560">
        <f>INDEX(GWP!$C$2:$C$13,MATCH(EPS!I3560,GWP!$B$2:$B$13,0))</f>
        <v>0</v>
      </c>
      <c r="L3560" s="5">
        <f t="shared" si="111"/>
        <v>0</v>
      </c>
    </row>
    <row r="3561" spans="1:12" hidden="1" x14ac:dyDescent="0.35">
      <c r="A3561" t="s">
        <v>5191</v>
      </c>
      <c r="B3561" t="s">
        <v>5</v>
      </c>
      <c r="C3561" t="s">
        <v>1737</v>
      </c>
      <c r="D3561" t="s">
        <v>6918</v>
      </c>
      <c r="E3561" t="s">
        <v>1711</v>
      </c>
      <c r="H3561" t="str">
        <f>INDEX('Vensim Variables'!$B:$B,MATCH(EPS!$B3561,'Vensim Variables'!$A:$A,0))</f>
        <v>g pollutant</v>
      </c>
      <c r="I3561" t="str">
        <f t="shared" si="110"/>
        <v>BC</v>
      </c>
      <c r="J3561">
        <f>INDEX(NoSettings!$C:$C,MATCH(EPS!$A3561,NoSettings!$A:$A,0))</f>
        <v>0</v>
      </c>
      <c r="K3561">
        <f>INDEX(GWP!$C$2:$C$13,MATCH(EPS!I3561,GWP!$B$2:$B$13,0))</f>
        <v>0</v>
      </c>
      <c r="L3561" s="5">
        <f t="shared" si="111"/>
        <v>0</v>
      </c>
    </row>
    <row r="3562" spans="1:12" hidden="1" x14ac:dyDescent="0.35">
      <c r="A3562" t="s">
        <v>5192</v>
      </c>
      <c r="B3562" t="s">
        <v>5</v>
      </c>
      <c r="C3562" t="s">
        <v>1737</v>
      </c>
      <c r="D3562" t="s">
        <v>6918</v>
      </c>
      <c r="E3562" t="s">
        <v>1712</v>
      </c>
      <c r="H3562" t="str">
        <f>INDEX('Vensim Variables'!$B:$B,MATCH(EPS!$B3562,'Vensim Variables'!$A:$A,0))</f>
        <v>g pollutant</v>
      </c>
      <c r="I3562" t="str">
        <f t="shared" si="110"/>
        <v>OC</v>
      </c>
      <c r="J3562">
        <f>INDEX(NoSettings!$C:$C,MATCH(EPS!$A3562,NoSettings!$A:$A,0))</f>
        <v>0</v>
      </c>
      <c r="K3562">
        <f>INDEX(GWP!$C$2:$C$13,MATCH(EPS!I3562,GWP!$B$2:$B$13,0))</f>
        <v>0</v>
      </c>
      <c r="L3562" s="5">
        <f t="shared" si="111"/>
        <v>0</v>
      </c>
    </row>
    <row r="3563" spans="1:12" hidden="1" x14ac:dyDescent="0.35">
      <c r="A3563" t="s">
        <v>5193</v>
      </c>
      <c r="B3563" t="s">
        <v>5</v>
      </c>
      <c r="C3563" t="s">
        <v>1737</v>
      </c>
      <c r="D3563" t="s">
        <v>6918</v>
      </c>
      <c r="E3563" t="s">
        <v>1713</v>
      </c>
      <c r="H3563" t="str">
        <f>INDEX('Vensim Variables'!$B:$B,MATCH(EPS!$B3563,'Vensim Variables'!$A:$A,0))</f>
        <v>g pollutant</v>
      </c>
      <c r="I3563" t="str">
        <f t="shared" si="110"/>
        <v>CH4</v>
      </c>
      <c r="J3563">
        <f>INDEX(NoSettings!$C:$C,MATCH(EPS!$A3563,NoSettings!$A:$A,0))</f>
        <v>0</v>
      </c>
      <c r="K3563">
        <f>INDEX(GWP!$C$2:$C$13,MATCH(EPS!I3563,GWP!$B$2:$B$13,0))</f>
        <v>25</v>
      </c>
      <c r="L3563" s="5">
        <f t="shared" si="111"/>
        <v>0</v>
      </c>
    </row>
    <row r="3564" spans="1:12" hidden="1" x14ac:dyDescent="0.35">
      <c r="A3564" t="s">
        <v>5194</v>
      </c>
      <c r="B3564" t="s">
        <v>5</v>
      </c>
      <c r="C3564" t="s">
        <v>1737</v>
      </c>
      <c r="D3564" t="s">
        <v>6918</v>
      </c>
      <c r="E3564" t="s">
        <v>1714</v>
      </c>
      <c r="H3564" t="str">
        <f>INDEX('Vensim Variables'!$B:$B,MATCH(EPS!$B3564,'Vensim Variables'!$A:$A,0))</f>
        <v>g pollutant</v>
      </c>
      <c r="I3564" t="str">
        <f t="shared" si="110"/>
        <v>N2O</v>
      </c>
      <c r="J3564">
        <f>INDEX(NoSettings!$C:$C,MATCH(EPS!$A3564,NoSettings!$A:$A,0))</f>
        <v>0</v>
      </c>
      <c r="K3564">
        <f>INDEX(GWP!$C$2:$C$13,MATCH(EPS!I3564,GWP!$B$2:$B$13,0))</f>
        <v>298</v>
      </c>
      <c r="L3564" s="5">
        <f t="shared" si="111"/>
        <v>0</v>
      </c>
    </row>
    <row r="3565" spans="1:12" hidden="1" x14ac:dyDescent="0.35">
      <c r="A3565" t="s">
        <v>5195</v>
      </c>
      <c r="B3565" t="s">
        <v>5</v>
      </c>
      <c r="C3565" t="s">
        <v>1737</v>
      </c>
      <c r="D3565" t="s">
        <v>6918</v>
      </c>
      <c r="E3565" t="s">
        <v>1715</v>
      </c>
      <c r="H3565" t="str">
        <f>INDEX('Vensim Variables'!$B:$B,MATCH(EPS!$B3565,'Vensim Variables'!$A:$A,0))</f>
        <v>g pollutant</v>
      </c>
      <c r="I3565" t="str">
        <f t="shared" si="110"/>
        <v>F gases</v>
      </c>
      <c r="J3565">
        <f>INDEX(NoSettings!$C:$C,MATCH(EPS!$A3565,NoSettings!$A:$A,0))</f>
        <v>0</v>
      </c>
      <c r="K3565">
        <f>INDEX(GWP!$C$2:$C$13,MATCH(EPS!I3565,GWP!$B$2:$B$13,0))</f>
        <v>1</v>
      </c>
      <c r="L3565" s="5">
        <f t="shared" si="111"/>
        <v>0</v>
      </c>
    </row>
    <row r="3566" spans="1:12" hidden="1" x14ac:dyDescent="0.35">
      <c r="A3566" t="s">
        <v>5196</v>
      </c>
      <c r="B3566" t="s">
        <v>5</v>
      </c>
      <c r="C3566" t="s">
        <v>1737</v>
      </c>
      <c r="D3566" t="s">
        <v>6919</v>
      </c>
      <c r="E3566" t="s">
        <v>1702</v>
      </c>
      <c r="H3566" t="str">
        <f>INDEX('Vensim Variables'!$B:$B,MATCH(EPS!$B3566,'Vensim Variables'!$A:$A,0))</f>
        <v>g pollutant</v>
      </c>
      <c r="I3566" t="str">
        <f t="shared" si="110"/>
        <v>CO2</v>
      </c>
      <c r="J3566">
        <f>INDEX(NoSettings!$C:$C,MATCH(EPS!$A3566,NoSettings!$A:$A,0))</f>
        <v>0</v>
      </c>
      <c r="K3566">
        <f>INDEX(GWP!$C$2:$C$13,MATCH(EPS!I3566,GWP!$B$2:$B$13,0))</f>
        <v>1</v>
      </c>
      <c r="L3566" s="5">
        <f t="shared" si="111"/>
        <v>0</v>
      </c>
    </row>
    <row r="3567" spans="1:12" hidden="1" x14ac:dyDescent="0.35">
      <c r="A3567" t="s">
        <v>5197</v>
      </c>
      <c r="B3567" t="s">
        <v>5</v>
      </c>
      <c r="C3567" t="s">
        <v>1737</v>
      </c>
      <c r="D3567" t="s">
        <v>6919</v>
      </c>
      <c r="E3567" t="s">
        <v>1705</v>
      </c>
      <c r="H3567" t="str">
        <f>INDEX('Vensim Variables'!$B:$B,MATCH(EPS!$B3567,'Vensim Variables'!$A:$A,0))</f>
        <v>g pollutant</v>
      </c>
      <c r="I3567" t="str">
        <f t="shared" si="110"/>
        <v>VOC</v>
      </c>
      <c r="J3567">
        <f>INDEX(NoSettings!$C:$C,MATCH(EPS!$A3567,NoSettings!$A:$A,0))</f>
        <v>0</v>
      </c>
      <c r="K3567">
        <f>INDEX(GWP!$C$2:$C$13,MATCH(EPS!I3567,GWP!$B$2:$B$13,0))</f>
        <v>0</v>
      </c>
      <c r="L3567" s="5">
        <f t="shared" si="111"/>
        <v>0</v>
      </c>
    </row>
    <row r="3568" spans="1:12" hidden="1" x14ac:dyDescent="0.35">
      <c r="A3568" t="s">
        <v>5198</v>
      </c>
      <c r="B3568" t="s">
        <v>5</v>
      </c>
      <c r="C3568" t="s">
        <v>1737</v>
      </c>
      <c r="D3568" t="s">
        <v>6919</v>
      </c>
      <c r="E3568" t="s">
        <v>1706</v>
      </c>
      <c r="H3568" t="str">
        <f>INDEX('Vensim Variables'!$B:$B,MATCH(EPS!$B3568,'Vensim Variables'!$A:$A,0))</f>
        <v>g pollutant</v>
      </c>
      <c r="I3568" t="str">
        <f t="shared" si="110"/>
        <v>CO</v>
      </c>
      <c r="J3568">
        <f>INDEX(NoSettings!$C:$C,MATCH(EPS!$A3568,NoSettings!$A:$A,0))</f>
        <v>0</v>
      </c>
      <c r="K3568">
        <f>INDEX(GWP!$C$2:$C$13,MATCH(EPS!I3568,GWP!$B$2:$B$13,0))</f>
        <v>0</v>
      </c>
      <c r="L3568" s="5">
        <f t="shared" si="111"/>
        <v>0</v>
      </c>
    </row>
    <row r="3569" spans="1:12" hidden="1" x14ac:dyDescent="0.35">
      <c r="A3569" t="s">
        <v>5199</v>
      </c>
      <c r="B3569" t="s">
        <v>5</v>
      </c>
      <c r="C3569" t="s">
        <v>1737</v>
      </c>
      <c r="D3569" t="s">
        <v>6919</v>
      </c>
      <c r="E3569" t="s">
        <v>1707</v>
      </c>
      <c r="H3569" t="str">
        <f>INDEX('Vensim Variables'!$B:$B,MATCH(EPS!$B3569,'Vensim Variables'!$A:$A,0))</f>
        <v>g pollutant</v>
      </c>
      <c r="I3569" t="str">
        <f t="shared" si="110"/>
        <v>NOx</v>
      </c>
      <c r="J3569">
        <f>INDEX(NoSettings!$C:$C,MATCH(EPS!$A3569,NoSettings!$A:$A,0))</f>
        <v>0</v>
      </c>
      <c r="K3569">
        <f>INDEX(GWP!$C$2:$C$13,MATCH(EPS!I3569,GWP!$B$2:$B$13,0))</f>
        <v>0</v>
      </c>
      <c r="L3569" s="5">
        <f t="shared" si="111"/>
        <v>0</v>
      </c>
    </row>
    <row r="3570" spans="1:12" hidden="1" x14ac:dyDescent="0.35">
      <c r="A3570" t="s">
        <v>5200</v>
      </c>
      <c r="B3570" t="s">
        <v>5</v>
      </c>
      <c r="C3570" t="s">
        <v>1737</v>
      </c>
      <c r="D3570" t="s">
        <v>6919</v>
      </c>
      <c r="E3570" t="s">
        <v>1708</v>
      </c>
      <c r="H3570" t="str">
        <f>INDEX('Vensim Variables'!$B:$B,MATCH(EPS!$B3570,'Vensim Variables'!$A:$A,0))</f>
        <v>g pollutant</v>
      </c>
      <c r="I3570" t="str">
        <f t="shared" si="110"/>
        <v>PM10</v>
      </c>
      <c r="J3570">
        <f>INDEX(NoSettings!$C:$C,MATCH(EPS!$A3570,NoSettings!$A:$A,0))</f>
        <v>0</v>
      </c>
      <c r="K3570">
        <f>INDEX(GWP!$C$2:$C$13,MATCH(EPS!I3570,GWP!$B$2:$B$13,0))</f>
        <v>0</v>
      </c>
      <c r="L3570" s="5">
        <f t="shared" si="111"/>
        <v>0</v>
      </c>
    </row>
    <row r="3571" spans="1:12" hidden="1" x14ac:dyDescent="0.35">
      <c r="A3571" t="s">
        <v>5201</v>
      </c>
      <c r="B3571" t="s">
        <v>5</v>
      </c>
      <c r="C3571" t="s">
        <v>1737</v>
      </c>
      <c r="D3571" t="s">
        <v>6919</v>
      </c>
      <c r="E3571" t="s">
        <v>1709</v>
      </c>
      <c r="H3571" t="str">
        <f>INDEX('Vensim Variables'!$B:$B,MATCH(EPS!$B3571,'Vensim Variables'!$A:$A,0))</f>
        <v>g pollutant</v>
      </c>
      <c r="I3571" t="str">
        <f t="shared" si="110"/>
        <v>PM25</v>
      </c>
      <c r="J3571">
        <f>INDEX(NoSettings!$C:$C,MATCH(EPS!$A3571,NoSettings!$A:$A,0))</f>
        <v>0</v>
      </c>
      <c r="K3571">
        <f>INDEX(GWP!$C$2:$C$13,MATCH(EPS!I3571,GWP!$B$2:$B$13,0))</f>
        <v>0</v>
      </c>
      <c r="L3571" s="5">
        <f t="shared" si="111"/>
        <v>0</v>
      </c>
    </row>
    <row r="3572" spans="1:12" hidden="1" x14ac:dyDescent="0.35">
      <c r="A3572" t="s">
        <v>5202</v>
      </c>
      <c r="B3572" t="s">
        <v>5</v>
      </c>
      <c r="C3572" t="s">
        <v>1737</v>
      </c>
      <c r="D3572" t="s">
        <v>6919</v>
      </c>
      <c r="E3572" t="s">
        <v>1710</v>
      </c>
      <c r="H3572" t="str">
        <f>INDEX('Vensim Variables'!$B:$B,MATCH(EPS!$B3572,'Vensim Variables'!$A:$A,0))</f>
        <v>g pollutant</v>
      </c>
      <c r="I3572" t="str">
        <f t="shared" si="110"/>
        <v>SOx</v>
      </c>
      <c r="J3572">
        <f>INDEX(NoSettings!$C:$C,MATCH(EPS!$A3572,NoSettings!$A:$A,0))</f>
        <v>0</v>
      </c>
      <c r="K3572">
        <f>INDEX(GWP!$C$2:$C$13,MATCH(EPS!I3572,GWP!$B$2:$B$13,0))</f>
        <v>0</v>
      </c>
      <c r="L3572" s="5">
        <f t="shared" si="111"/>
        <v>0</v>
      </c>
    </row>
    <row r="3573" spans="1:12" hidden="1" x14ac:dyDescent="0.35">
      <c r="A3573" t="s">
        <v>5203</v>
      </c>
      <c r="B3573" t="s">
        <v>5</v>
      </c>
      <c r="C3573" t="s">
        <v>1737</v>
      </c>
      <c r="D3573" t="s">
        <v>6919</v>
      </c>
      <c r="E3573" t="s">
        <v>1711</v>
      </c>
      <c r="H3573" t="str">
        <f>INDEX('Vensim Variables'!$B:$B,MATCH(EPS!$B3573,'Vensim Variables'!$A:$A,0))</f>
        <v>g pollutant</v>
      </c>
      <c r="I3573" t="str">
        <f t="shared" si="110"/>
        <v>BC</v>
      </c>
      <c r="J3573">
        <f>INDEX(NoSettings!$C:$C,MATCH(EPS!$A3573,NoSettings!$A:$A,0))</f>
        <v>0</v>
      </c>
      <c r="K3573">
        <f>INDEX(GWP!$C$2:$C$13,MATCH(EPS!I3573,GWP!$B$2:$B$13,0))</f>
        <v>0</v>
      </c>
      <c r="L3573" s="5">
        <f t="shared" si="111"/>
        <v>0</v>
      </c>
    </row>
    <row r="3574" spans="1:12" hidden="1" x14ac:dyDescent="0.35">
      <c r="A3574" t="s">
        <v>5204</v>
      </c>
      <c r="B3574" t="s">
        <v>5</v>
      </c>
      <c r="C3574" t="s">
        <v>1737</v>
      </c>
      <c r="D3574" t="s">
        <v>6919</v>
      </c>
      <c r="E3574" t="s">
        <v>1712</v>
      </c>
      <c r="H3574" t="str">
        <f>INDEX('Vensim Variables'!$B:$B,MATCH(EPS!$B3574,'Vensim Variables'!$A:$A,0))</f>
        <v>g pollutant</v>
      </c>
      <c r="I3574" t="str">
        <f t="shared" si="110"/>
        <v>OC</v>
      </c>
      <c r="J3574">
        <f>INDEX(NoSettings!$C:$C,MATCH(EPS!$A3574,NoSettings!$A:$A,0))</f>
        <v>0</v>
      </c>
      <c r="K3574">
        <f>INDEX(GWP!$C$2:$C$13,MATCH(EPS!I3574,GWP!$B$2:$B$13,0))</f>
        <v>0</v>
      </c>
      <c r="L3574" s="5">
        <f t="shared" si="111"/>
        <v>0</v>
      </c>
    </row>
    <row r="3575" spans="1:12" hidden="1" x14ac:dyDescent="0.35">
      <c r="A3575" t="s">
        <v>5205</v>
      </c>
      <c r="B3575" t="s">
        <v>5</v>
      </c>
      <c r="C3575" t="s">
        <v>1737</v>
      </c>
      <c r="D3575" t="s">
        <v>6919</v>
      </c>
      <c r="E3575" t="s">
        <v>1713</v>
      </c>
      <c r="H3575" t="str">
        <f>INDEX('Vensim Variables'!$B:$B,MATCH(EPS!$B3575,'Vensim Variables'!$A:$A,0))</f>
        <v>g pollutant</v>
      </c>
      <c r="I3575" t="str">
        <f t="shared" si="110"/>
        <v>CH4</v>
      </c>
      <c r="J3575">
        <f>INDEX(NoSettings!$C:$C,MATCH(EPS!$A3575,NoSettings!$A:$A,0))</f>
        <v>0</v>
      </c>
      <c r="K3575">
        <f>INDEX(GWP!$C$2:$C$13,MATCH(EPS!I3575,GWP!$B$2:$B$13,0))</f>
        <v>25</v>
      </c>
      <c r="L3575" s="5">
        <f t="shared" si="111"/>
        <v>0</v>
      </c>
    </row>
    <row r="3576" spans="1:12" hidden="1" x14ac:dyDescent="0.35">
      <c r="A3576" t="s">
        <v>5206</v>
      </c>
      <c r="B3576" t="s">
        <v>5</v>
      </c>
      <c r="C3576" t="s">
        <v>1737</v>
      </c>
      <c r="D3576" t="s">
        <v>6919</v>
      </c>
      <c r="E3576" t="s">
        <v>1714</v>
      </c>
      <c r="H3576" t="str">
        <f>INDEX('Vensim Variables'!$B:$B,MATCH(EPS!$B3576,'Vensim Variables'!$A:$A,0))</f>
        <v>g pollutant</v>
      </c>
      <c r="I3576" t="str">
        <f t="shared" si="110"/>
        <v>N2O</v>
      </c>
      <c r="J3576">
        <f>INDEX(NoSettings!$C:$C,MATCH(EPS!$A3576,NoSettings!$A:$A,0))</f>
        <v>0</v>
      </c>
      <c r="K3576">
        <f>INDEX(GWP!$C$2:$C$13,MATCH(EPS!I3576,GWP!$B$2:$B$13,0))</f>
        <v>298</v>
      </c>
      <c r="L3576" s="5">
        <f t="shared" si="111"/>
        <v>0</v>
      </c>
    </row>
    <row r="3577" spans="1:12" hidden="1" x14ac:dyDescent="0.35">
      <c r="A3577" t="s">
        <v>5207</v>
      </c>
      <c r="B3577" t="s">
        <v>5</v>
      </c>
      <c r="C3577" t="s">
        <v>1737</v>
      </c>
      <c r="D3577" t="s">
        <v>6919</v>
      </c>
      <c r="E3577" t="s">
        <v>1715</v>
      </c>
      <c r="H3577" t="str">
        <f>INDEX('Vensim Variables'!$B:$B,MATCH(EPS!$B3577,'Vensim Variables'!$A:$A,0))</f>
        <v>g pollutant</v>
      </c>
      <c r="I3577" t="str">
        <f t="shared" si="110"/>
        <v>F gases</v>
      </c>
      <c r="J3577">
        <f>INDEX(NoSettings!$C:$C,MATCH(EPS!$A3577,NoSettings!$A:$A,0))</f>
        <v>0</v>
      </c>
      <c r="K3577">
        <f>INDEX(GWP!$C$2:$C$13,MATCH(EPS!I3577,GWP!$B$2:$B$13,0))</f>
        <v>1</v>
      </c>
      <c r="L3577" s="5">
        <f t="shared" si="111"/>
        <v>0</v>
      </c>
    </row>
    <row r="3578" spans="1:12" hidden="1" x14ac:dyDescent="0.35">
      <c r="A3578" t="s">
        <v>5208</v>
      </c>
      <c r="B3578" t="s">
        <v>5</v>
      </c>
      <c r="C3578" t="s">
        <v>1737</v>
      </c>
      <c r="D3578" t="s">
        <v>6920</v>
      </c>
      <c r="E3578" t="s">
        <v>1702</v>
      </c>
      <c r="H3578" t="str">
        <f>INDEX('Vensim Variables'!$B:$B,MATCH(EPS!$B3578,'Vensim Variables'!$A:$A,0))</f>
        <v>g pollutant</v>
      </c>
      <c r="I3578" t="str">
        <f t="shared" si="110"/>
        <v>CO2</v>
      </c>
      <c r="J3578">
        <f>INDEX(NoSettings!$C:$C,MATCH(EPS!$A3578,NoSettings!$A:$A,0))</f>
        <v>0</v>
      </c>
      <c r="K3578">
        <f>INDEX(GWP!$C$2:$C$13,MATCH(EPS!I3578,GWP!$B$2:$B$13,0))</f>
        <v>1</v>
      </c>
      <c r="L3578" s="5">
        <f t="shared" si="111"/>
        <v>0</v>
      </c>
    </row>
    <row r="3579" spans="1:12" hidden="1" x14ac:dyDescent="0.35">
      <c r="A3579" t="s">
        <v>5209</v>
      </c>
      <c r="B3579" t="s">
        <v>5</v>
      </c>
      <c r="C3579" t="s">
        <v>1737</v>
      </c>
      <c r="D3579" t="s">
        <v>6920</v>
      </c>
      <c r="E3579" t="s">
        <v>1705</v>
      </c>
      <c r="H3579" t="str">
        <f>INDEX('Vensim Variables'!$B:$B,MATCH(EPS!$B3579,'Vensim Variables'!$A:$A,0))</f>
        <v>g pollutant</v>
      </c>
      <c r="I3579" t="str">
        <f t="shared" si="110"/>
        <v>VOC</v>
      </c>
      <c r="J3579">
        <f>INDEX(NoSettings!$C:$C,MATCH(EPS!$A3579,NoSettings!$A:$A,0))</f>
        <v>0</v>
      </c>
      <c r="K3579">
        <f>INDEX(GWP!$C$2:$C$13,MATCH(EPS!I3579,GWP!$B$2:$B$13,0))</f>
        <v>0</v>
      </c>
      <c r="L3579" s="5">
        <f t="shared" si="111"/>
        <v>0</v>
      </c>
    </row>
    <row r="3580" spans="1:12" hidden="1" x14ac:dyDescent="0.35">
      <c r="A3580" t="s">
        <v>5210</v>
      </c>
      <c r="B3580" t="s">
        <v>5</v>
      </c>
      <c r="C3580" t="s">
        <v>1737</v>
      </c>
      <c r="D3580" t="s">
        <v>6920</v>
      </c>
      <c r="E3580" t="s">
        <v>1706</v>
      </c>
      <c r="H3580" t="str">
        <f>INDEX('Vensim Variables'!$B:$B,MATCH(EPS!$B3580,'Vensim Variables'!$A:$A,0))</f>
        <v>g pollutant</v>
      </c>
      <c r="I3580" t="str">
        <f t="shared" si="110"/>
        <v>CO</v>
      </c>
      <c r="J3580">
        <f>INDEX(NoSettings!$C:$C,MATCH(EPS!$A3580,NoSettings!$A:$A,0))</f>
        <v>0</v>
      </c>
      <c r="K3580">
        <f>INDEX(GWP!$C$2:$C$13,MATCH(EPS!I3580,GWP!$B$2:$B$13,0))</f>
        <v>0</v>
      </c>
      <c r="L3580" s="5">
        <f t="shared" si="111"/>
        <v>0</v>
      </c>
    </row>
    <row r="3581" spans="1:12" hidden="1" x14ac:dyDescent="0.35">
      <c r="A3581" t="s">
        <v>5211</v>
      </c>
      <c r="B3581" t="s">
        <v>5</v>
      </c>
      <c r="C3581" t="s">
        <v>1737</v>
      </c>
      <c r="D3581" t="s">
        <v>6920</v>
      </c>
      <c r="E3581" t="s">
        <v>1707</v>
      </c>
      <c r="H3581" t="str">
        <f>INDEX('Vensim Variables'!$B:$B,MATCH(EPS!$B3581,'Vensim Variables'!$A:$A,0))</f>
        <v>g pollutant</v>
      </c>
      <c r="I3581" t="str">
        <f t="shared" si="110"/>
        <v>NOx</v>
      </c>
      <c r="J3581">
        <f>INDEX(NoSettings!$C:$C,MATCH(EPS!$A3581,NoSettings!$A:$A,0))</f>
        <v>0</v>
      </c>
      <c r="K3581">
        <f>INDEX(GWP!$C$2:$C$13,MATCH(EPS!I3581,GWP!$B$2:$B$13,0))</f>
        <v>0</v>
      </c>
      <c r="L3581" s="5">
        <f t="shared" si="111"/>
        <v>0</v>
      </c>
    </row>
    <row r="3582" spans="1:12" hidden="1" x14ac:dyDescent="0.35">
      <c r="A3582" t="s">
        <v>5212</v>
      </c>
      <c r="B3582" t="s">
        <v>5</v>
      </c>
      <c r="C3582" t="s">
        <v>1737</v>
      </c>
      <c r="D3582" t="s">
        <v>6920</v>
      </c>
      <c r="E3582" t="s">
        <v>1708</v>
      </c>
      <c r="H3582" t="str">
        <f>INDEX('Vensim Variables'!$B:$B,MATCH(EPS!$B3582,'Vensim Variables'!$A:$A,0))</f>
        <v>g pollutant</v>
      </c>
      <c r="I3582" t="str">
        <f t="shared" si="110"/>
        <v>PM10</v>
      </c>
      <c r="J3582">
        <f>INDEX(NoSettings!$C:$C,MATCH(EPS!$A3582,NoSettings!$A:$A,0))</f>
        <v>0</v>
      </c>
      <c r="K3582">
        <f>INDEX(GWP!$C$2:$C$13,MATCH(EPS!I3582,GWP!$B$2:$B$13,0))</f>
        <v>0</v>
      </c>
      <c r="L3582" s="5">
        <f t="shared" si="111"/>
        <v>0</v>
      </c>
    </row>
    <row r="3583" spans="1:12" hidden="1" x14ac:dyDescent="0.35">
      <c r="A3583" t="s">
        <v>5213</v>
      </c>
      <c r="B3583" t="s">
        <v>5</v>
      </c>
      <c r="C3583" t="s">
        <v>1737</v>
      </c>
      <c r="D3583" t="s">
        <v>6920</v>
      </c>
      <c r="E3583" t="s">
        <v>1709</v>
      </c>
      <c r="H3583" t="str">
        <f>INDEX('Vensim Variables'!$B:$B,MATCH(EPS!$B3583,'Vensim Variables'!$A:$A,0))</f>
        <v>g pollutant</v>
      </c>
      <c r="I3583" t="str">
        <f t="shared" si="110"/>
        <v>PM25</v>
      </c>
      <c r="J3583">
        <f>INDEX(NoSettings!$C:$C,MATCH(EPS!$A3583,NoSettings!$A:$A,0))</f>
        <v>0</v>
      </c>
      <c r="K3583">
        <f>INDEX(GWP!$C$2:$C$13,MATCH(EPS!I3583,GWP!$B$2:$B$13,0))</f>
        <v>0</v>
      </c>
      <c r="L3583" s="5">
        <f t="shared" si="111"/>
        <v>0</v>
      </c>
    </row>
    <row r="3584" spans="1:12" hidden="1" x14ac:dyDescent="0.35">
      <c r="A3584" t="s">
        <v>5214</v>
      </c>
      <c r="B3584" t="s">
        <v>5</v>
      </c>
      <c r="C3584" t="s">
        <v>1737</v>
      </c>
      <c r="D3584" t="s">
        <v>6920</v>
      </c>
      <c r="E3584" t="s">
        <v>1710</v>
      </c>
      <c r="H3584" t="str">
        <f>INDEX('Vensim Variables'!$B:$B,MATCH(EPS!$B3584,'Vensim Variables'!$A:$A,0))</f>
        <v>g pollutant</v>
      </c>
      <c r="I3584" t="str">
        <f t="shared" si="110"/>
        <v>SOx</v>
      </c>
      <c r="J3584">
        <f>INDEX(NoSettings!$C:$C,MATCH(EPS!$A3584,NoSettings!$A:$A,0))</f>
        <v>0</v>
      </c>
      <c r="K3584">
        <f>INDEX(GWP!$C$2:$C$13,MATCH(EPS!I3584,GWP!$B$2:$B$13,0))</f>
        <v>0</v>
      </c>
      <c r="L3584" s="5">
        <f t="shared" si="111"/>
        <v>0</v>
      </c>
    </row>
    <row r="3585" spans="1:12" hidden="1" x14ac:dyDescent="0.35">
      <c r="A3585" t="s">
        <v>5215</v>
      </c>
      <c r="B3585" t="s">
        <v>5</v>
      </c>
      <c r="C3585" t="s">
        <v>1737</v>
      </c>
      <c r="D3585" t="s">
        <v>6920</v>
      </c>
      <c r="E3585" t="s">
        <v>1711</v>
      </c>
      <c r="H3585" t="str">
        <f>INDEX('Vensim Variables'!$B:$B,MATCH(EPS!$B3585,'Vensim Variables'!$A:$A,0))</f>
        <v>g pollutant</v>
      </c>
      <c r="I3585" t="str">
        <f t="shared" si="110"/>
        <v>BC</v>
      </c>
      <c r="J3585">
        <f>INDEX(NoSettings!$C:$C,MATCH(EPS!$A3585,NoSettings!$A:$A,0))</f>
        <v>0</v>
      </c>
      <c r="K3585">
        <f>INDEX(GWP!$C$2:$C$13,MATCH(EPS!I3585,GWP!$B$2:$B$13,0))</f>
        <v>0</v>
      </c>
      <c r="L3585" s="5">
        <f t="shared" si="111"/>
        <v>0</v>
      </c>
    </row>
    <row r="3586" spans="1:12" hidden="1" x14ac:dyDescent="0.35">
      <c r="A3586" t="s">
        <v>5216</v>
      </c>
      <c r="B3586" t="s">
        <v>5</v>
      </c>
      <c r="C3586" t="s">
        <v>1737</v>
      </c>
      <c r="D3586" t="s">
        <v>6920</v>
      </c>
      <c r="E3586" t="s">
        <v>1712</v>
      </c>
      <c r="H3586" t="str">
        <f>INDEX('Vensim Variables'!$B:$B,MATCH(EPS!$B3586,'Vensim Variables'!$A:$A,0))</f>
        <v>g pollutant</v>
      </c>
      <c r="I3586" t="str">
        <f t="shared" si="110"/>
        <v>OC</v>
      </c>
      <c r="J3586">
        <f>INDEX(NoSettings!$C:$C,MATCH(EPS!$A3586,NoSettings!$A:$A,0))</f>
        <v>0</v>
      </c>
      <c r="K3586">
        <f>INDEX(GWP!$C$2:$C$13,MATCH(EPS!I3586,GWP!$B$2:$B$13,0))</f>
        <v>0</v>
      </c>
      <c r="L3586" s="5">
        <f t="shared" si="111"/>
        <v>0</v>
      </c>
    </row>
    <row r="3587" spans="1:12" hidden="1" x14ac:dyDescent="0.35">
      <c r="A3587" t="s">
        <v>5217</v>
      </c>
      <c r="B3587" t="s">
        <v>5</v>
      </c>
      <c r="C3587" t="s">
        <v>1737</v>
      </c>
      <c r="D3587" t="s">
        <v>6920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25</v>
      </c>
      <c r="L3587" s="5">
        <f t="shared" ref="L3587:L3650" si="113">IF(H3587="g pollutant",K3587*J3587/10^12,IF(H3587="MMTCO2e",J3587,IF(H3587="MWh",J3587,0)))</f>
        <v>0</v>
      </c>
    </row>
    <row r="3588" spans="1:12" hidden="1" x14ac:dyDescent="0.35">
      <c r="A3588" t="s">
        <v>5218</v>
      </c>
      <c r="B3588" t="s">
        <v>5</v>
      </c>
      <c r="C3588" t="s">
        <v>1737</v>
      </c>
      <c r="D3588" t="s">
        <v>6920</v>
      </c>
      <c r="E3588" t="s">
        <v>1714</v>
      </c>
      <c r="H3588" t="str">
        <f>INDEX('Vensim Variables'!$B:$B,MATCH(EPS!$B3588,'Vensim Variables'!$A:$A,0))</f>
        <v>g pollutant</v>
      </c>
      <c r="I3588" t="str">
        <f t="shared" si="112"/>
        <v>N2O</v>
      </c>
      <c r="J3588">
        <f>INDEX(NoSettings!$C:$C,MATCH(EPS!$A3588,NoSettings!$A:$A,0))</f>
        <v>0</v>
      </c>
      <c r="K3588">
        <f>INDEX(GWP!$C$2:$C$13,MATCH(EPS!I3588,GWP!$B$2:$B$13,0))</f>
        <v>298</v>
      </c>
      <c r="L3588" s="5">
        <f t="shared" si="113"/>
        <v>0</v>
      </c>
    </row>
    <row r="3589" spans="1:12" hidden="1" x14ac:dyDescent="0.35">
      <c r="A3589" t="s">
        <v>5219</v>
      </c>
      <c r="B3589" t="s">
        <v>5</v>
      </c>
      <c r="C3589" t="s">
        <v>1737</v>
      </c>
      <c r="D3589" t="s">
        <v>6920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5">
        <f t="shared" si="113"/>
        <v>0</v>
      </c>
    </row>
    <row r="3590" spans="1:12" hidden="1" x14ac:dyDescent="0.35">
      <c r="A3590" t="s">
        <v>5220</v>
      </c>
      <c r="B3590" t="s">
        <v>5</v>
      </c>
      <c r="C3590" t="s">
        <v>1737</v>
      </c>
      <c r="D3590" t="s">
        <v>6921</v>
      </c>
      <c r="E3590" t="s">
        <v>1702</v>
      </c>
      <c r="H3590" t="str">
        <f>INDEX('Vensim Variables'!$B:$B,MATCH(EPS!$B3590,'Vensim Variables'!$A:$A,0))</f>
        <v>g pollutant</v>
      </c>
      <c r="I3590" t="str">
        <f t="shared" si="112"/>
        <v>CO2</v>
      </c>
      <c r="J3590">
        <f>INDEX(NoSettings!$C:$C,MATCH(EPS!$A3590,NoSettings!$A:$A,0))</f>
        <v>0</v>
      </c>
      <c r="K3590">
        <f>INDEX(GWP!$C$2:$C$13,MATCH(EPS!I3590,GWP!$B$2:$B$13,0))</f>
        <v>1</v>
      </c>
      <c r="L3590" s="5">
        <f t="shared" si="113"/>
        <v>0</v>
      </c>
    </row>
    <row r="3591" spans="1:12" hidden="1" x14ac:dyDescent="0.35">
      <c r="A3591" t="s">
        <v>5221</v>
      </c>
      <c r="B3591" t="s">
        <v>5</v>
      </c>
      <c r="C3591" t="s">
        <v>1737</v>
      </c>
      <c r="D3591" t="s">
        <v>6921</v>
      </c>
      <c r="E3591" t="s">
        <v>1705</v>
      </c>
      <c r="H3591" t="str">
        <f>INDEX('Vensim Variables'!$B:$B,MATCH(EPS!$B3591,'Vensim Variables'!$A:$A,0))</f>
        <v>g pollutant</v>
      </c>
      <c r="I3591" t="str">
        <f t="shared" si="112"/>
        <v>VOC</v>
      </c>
      <c r="J3591">
        <f>INDEX(NoSettings!$C:$C,MATCH(EPS!$A3591,NoSettings!$A:$A,0))</f>
        <v>0</v>
      </c>
      <c r="K3591">
        <f>INDEX(GWP!$C$2:$C$13,MATCH(EPS!I3591,GWP!$B$2:$B$13,0))</f>
        <v>0</v>
      </c>
      <c r="L3591" s="5">
        <f t="shared" si="113"/>
        <v>0</v>
      </c>
    </row>
    <row r="3592" spans="1:12" hidden="1" x14ac:dyDescent="0.35">
      <c r="A3592" t="s">
        <v>5222</v>
      </c>
      <c r="B3592" t="s">
        <v>5</v>
      </c>
      <c r="C3592" t="s">
        <v>1737</v>
      </c>
      <c r="D3592" t="s">
        <v>6921</v>
      </c>
      <c r="E3592" t="s">
        <v>1706</v>
      </c>
      <c r="H3592" t="str">
        <f>INDEX('Vensim Variables'!$B:$B,MATCH(EPS!$B3592,'Vensim Variables'!$A:$A,0))</f>
        <v>g pollutant</v>
      </c>
      <c r="I3592" t="str">
        <f t="shared" si="112"/>
        <v>CO</v>
      </c>
      <c r="J3592">
        <f>INDEX(NoSettings!$C:$C,MATCH(EPS!$A3592,NoSettings!$A:$A,0))</f>
        <v>0</v>
      </c>
      <c r="K3592">
        <f>INDEX(GWP!$C$2:$C$13,MATCH(EPS!I3592,GWP!$B$2:$B$13,0))</f>
        <v>0</v>
      </c>
      <c r="L3592" s="5">
        <f t="shared" si="113"/>
        <v>0</v>
      </c>
    </row>
    <row r="3593" spans="1:12" hidden="1" x14ac:dyDescent="0.35">
      <c r="A3593" t="s">
        <v>5223</v>
      </c>
      <c r="B3593" t="s">
        <v>5</v>
      </c>
      <c r="C3593" t="s">
        <v>1737</v>
      </c>
      <c r="D3593" t="s">
        <v>6921</v>
      </c>
      <c r="E3593" t="s">
        <v>1707</v>
      </c>
      <c r="H3593" t="str">
        <f>INDEX('Vensim Variables'!$B:$B,MATCH(EPS!$B3593,'Vensim Variables'!$A:$A,0))</f>
        <v>g pollutant</v>
      </c>
      <c r="I3593" t="str">
        <f t="shared" si="112"/>
        <v>NOx</v>
      </c>
      <c r="J3593">
        <f>INDEX(NoSettings!$C:$C,MATCH(EPS!$A3593,NoSettings!$A:$A,0))</f>
        <v>0</v>
      </c>
      <c r="K3593">
        <f>INDEX(GWP!$C$2:$C$13,MATCH(EPS!I3593,GWP!$B$2:$B$13,0))</f>
        <v>0</v>
      </c>
      <c r="L3593" s="5">
        <f t="shared" si="113"/>
        <v>0</v>
      </c>
    </row>
    <row r="3594" spans="1:12" hidden="1" x14ac:dyDescent="0.35">
      <c r="A3594" t="s">
        <v>5224</v>
      </c>
      <c r="B3594" t="s">
        <v>5</v>
      </c>
      <c r="C3594" t="s">
        <v>1737</v>
      </c>
      <c r="D3594" t="s">
        <v>6921</v>
      </c>
      <c r="E3594" t="s">
        <v>1708</v>
      </c>
      <c r="H3594" t="str">
        <f>INDEX('Vensim Variables'!$B:$B,MATCH(EPS!$B3594,'Vensim Variables'!$A:$A,0))</f>
        <v>g pollutant</v>
      </c>
      <c r="I3594" t="str">
        <f t="shared" si="112"/>
        <v>PM10</v>
      </c>
      <c r="J3594">
        <f>INDEX(NoSettings!$C:$C,MATCH(EPS!$A3594,NoSettings!$A:$A,0))</f>
        <v>0</v>
      </c>
      <c r="K3594">
        <f>INDEX(GWP!$C$2:$C$13,MATCH(EPS!I3594,GWP!$B$2:$B$13,0))</f>
        <v>0</v>
      </c>
      <c r="L3594" s="5">
        <f t="shared" si="113"/>
        <v>0</v>
      </c>
    </row>
    <row r="3595" spans="1:12" hidden="1" x14ac:dyDescent="0.35">
      <c r="A3595" t="s">
        <v>5225</v>
      </c>
      <c r="B3595" t="s">
        <v>5</v>
      </c>
      <c r="C3595" t="s">
        <v>1737</v>
      </c>
      <c r="D3595" t="s">
        <v>6921</v>
      </c>
      <c r="E3595" t="s">
        <v>1709</v>
      </c>
      <c r="H3595" t="str">
        <f>INDEX('Vensim Variables'!$B:$B,MATCH(EPS!$B3595,'Vensim Variables'!$A:$A,0))</f>
        <v>g pollutant</v>
      </c>
      <c r="I3595" t="str">
        <f t="shared" si="112"/>
        <v>PM25</v>
      </c>
      <c r="J3595">
        <f>INDEX(NoSettings!$C:$C,MATCH(EPS!$A3595,NoSettings!$A:$A,0))</f>
        <v>0</v>
      </c>
      <c r="K3595">
        <f>INDEX(GWP!$C$2:$C$13,MATCH(EPS!I3595,GWP!$B$2:$B$13,0))</f>
        <v>0</v>
      </c>
      <c r="L3595" s="5">
        <f t="shared" si="113"/>
        <v>0</v>
      </c>
    </row>
    <row r="3596" spans="1:12" hidden="1" x14ac:dyDescent="0.35">
      <c r="A3596" t="s">
        <v>5226</v>
      </c>
      <c r="B3596" t="s">
        <v>5</v>
      </c>
      <c r="C3596" t="s">
        <v>1737</v>
      </c>
      <c r="D3596" t="s">
        <v>6921</v>
      </c>
      <c r="E3596" t="s">
        <v>1710</v>
      </c>
      <c r="H3596" t="str">
        <f>INDEX('Vensim Variables'!$B:$B,MATCH(EPS!$B3596,'Vensim Variables'!$A:$A,0))</f>
        <v>g pollutant</v>
      </c>
      <c r="I3596" t="str">
        <f t="shared" si="112"/>
        <v>SOx</v>
      </c>
      <c r="J3596">
        <f>INDEX(NoSettings!$C:$C,MATCH(EPS!$A3596,NoSettings!$A:$A,0))</f>
        <v>0</v>
      </c>
      <c r="K3596">
        <f>INDEX(GWP!$C$2:$C$13,MATCH(EPS!I3596,GWP!$B$2:$B$13,0))</f>
        <v>0</v>
      </c>
      <c r="L3596" s="5">
        <f t="shared" si="113"/>
        <v>0</v>
      </c>
    </row>
    <row r="3597" spans="1:12" hidden="1" x14ac:dyDescent="0.35">
      <c r="A3597" t="s">
        <v>5227</v>
      </c>
      <c r="B3597" t="s">
        <v>5</v>
      </c>
      <c r="C3597" t="s">
        <v>1737</v>
      </c>
      <c r="D3597" t="s">
        <v>6921</v>
      </c>
      <c r="E3597" t="s">
        <v>1711</v>
      </c>
      <c r="H3597" t="str">
        <f>INDEX('Vensim Variables'!$B:$B,MATCH(EPS!$B3597,'Vensim Variables'!$A:$A,0))</f>
        <v>g pollutant</v>
      </c>
      <c r="I3597" t="str">
        <f t="shared" si="112"/>
        <v>BC</v>
      </c>
      <c r="J3597">
        <f>INDEX(NoSettings!$C:$C,MATCH(EPS!$A3597,NoSettings!$A:$A,0))</f>
        <v>0</v>
      </c>
      <c r="K3597">
        <f>INDEX(GWP!$C$2:$C$13,MATCH(EPS!I3597,GWP!$B$2:$B$13,0))</f>
        <v>0</v>
      </c>
      <c r="L3597" s="5">
        <f t="shared" si="113"/>
        <v>0</v>
      </c>
    </row>
    <row r="3598" spans="1:12" hidden="1" x14ac:dyDescent="0.35">
      <c r="A3598" t="s">
        <v>5228</v>
      </c>
      <c r="B3598" t="s">
        <v>5</v>
      </c>
      <c r="C3598" t="s">
        <v>1737</v>
      </c>
      <c r="D3598" t="s">
        <v>6921</v>
      </c>
      <c r="E3598" t="s">
        <v>1712</v>
      </c>
      <c r="H3598" t="str">
        <f>INDEX('Vensim Variables'!$B:$B,MATCH(EPS!$B3598,'Vensim Variables'!$A:$A,0))</f>
        <v>g pollutant</v>
      </c>
      <c r="I3598" t="str">
        <f t="shared" si="112"/>
        <v>OC</v>
      </c>
      <c r="J3598">
        <f>INDEX(NoSettings!$C:$C,MATCH(EPS!$A3598,NoSettings!$A:$A,0))</f>
        <v>0</v>
      </c>
      <c r="K3598">
        <f>INDEX(GWP!$C$2:$C$13,MATCH(EPS!I3598,GWP!$B$2:$B$13,0))</f>
        <v>0</v>
      </c>
      <c r="L3598" s="5">
        <f t="shared" si="113"/>
        <v>0</v>
      </c>
    </row>
    <row r="3599" spans="1:12" hidden="1" x14ac:dyDescent="0.35">
      <c r="A3599" t="s">
        <v>5229</v>
      </c>
      <c r="B3599" t="s">
        <v>5</v>
      </c>
      <c r="C3599" t="s">
        <v>1737</v>
      </c>
      <c r="D3599" t="s">
        <v>6921</v>
      </c>
      <c r="E3599" t="s">
        <v>1713</v>
      </c>
      <c r="H3599" t="str">
        <f>INDEX('Vensim Variables'!$B:$B,MATCH(EPS!$B3599,'Vensim Variables'!$A:$A,0))</f>
        <v>g pollutant</v>
      </c>
      <c r="I3599" t="str">
        <f t="shared" si="112"/>
        <v>CH4</v>
      </c>
      <c r="J3599">
        <f>INDEX(NoSettings!$C:$C,MATCH(EPS!$A3599,NoSettings!$A:$A,0))</f>
        <v>0</v>
      </c>
      <c r="K3599">
        <f>INDEX(GWP!$C$2:$C$13,MATCH(EPS!I3599,GWP!$B$2:$B$13,0))</f>
        <v>25</v>
      </c>
      <c r="L3599" s="5">
        <f t="shared" si="113"/>
        <v>0</v>
      </c>
    </row>
    <row r="3600" spans="1:12" hidden="1" x14ac:dyDescent="0.35">
      <c r="A3600" t="s">
        <v>5230</v>
      </c>
      <c r="B3600" t="s">
        <v>5</v>
      </c>
      <c r="C3600" t="s">
        <v>1737</v>
      </c>
      <c r="D3600" t="s">
        <v>6921</v>
      </c>
      <c r="E3600" t="s">
        <v>1714</v>
      </c>
      <c r="H3600" t="str">
        <f>INDEX('Vensim Variables'!$B:$B,MATCH(EPS!$B3600,'Vensim Variables'!$A:$A,0))</f>
        <v>g pollutant</v>
      </c>
      <c r="I3600" t="str">
        <f t="shared" si="112"/>
        <v>N2O</v>
      </c>
      <c r="J3600">
        <f>INDEX(NoSettings!$C:$C,MATCH(EPS!$A3600,NoSettings!$A:$A,0))</f>
        <v>0</v>
      </c>
      <c r="K3600">
        <f>INDEX(GWP!$C$2:$C$13,MATCH(EPS!I3600,GWP!$B$2:$B$13,0))</f>
        <v>298</v>
      </c>
      <c r="L3600" s="5">
        <f t="shared" si="113"/>
        <v>0</v>
      </c>
    </row>
    <row r="3601" spans="1:12" hidden="1" x14ac:dyDescent="0.35">
      <c r="A3601" t="s">
        <v>5231</v>
      </c>
      <c r="B3601" t="s">
        <v>5</v>
      </c>
      <c r="C3601" t="s">
        <v>1737</v>
      </c>
      <c r="D3601" t="s">
        <v>6921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5">
        <f t="shared" si="113"/>
        <v>0</v>
      </c>
    </row>
    <row r="3602" spans="1:12" hidden="1" x14ac:dyDescent="0.35">
      <c r="A3602" t="s">
        <v>5232</v>
      </c>
      <c r="B3602" t="s">
        <v>5</v>
      </c>
      <c r="C3602" t="s">
        <v>1737</v>
      </c>
      <c r="D3602" t="s">
        <v>6922</v>
      </c>
      <c r="E3602" t="s">
        <v>1702</v>
      </c>
      <c r="H3602" t="str">
        <f>INDEX('Vensim Variables'!$B:$B,MATCH(EPS!$B3602,'Vensim Variables'!$A:$A,0))</f>
        <v>g pollutant</v>
      </c>
      <c r="I3602" t="str">
        <f t="shared" si="112"/>
        <v>CO2</v>
      </c>
      <c r="J3602">
        <f>INDEX(NoSettings!$C:$C,MATCH(EPS!$A3602,NoSettings!$A:$A,0))</f>
        <v>0</v>
      </c>
      <c r="K3602">
        <f>INDEX(GWP!$C$2:$C$13,MATCH(EPS!I3602,GWP!$B$2:$B$13,0))</f>
        <v>1</v>
      </c>
      <c r="L3602" s="5">
        <f t="shared" si="113"/>
        <v>0</v>
      </c>
    </row>
    <row r="3603" spans="1:12" hidden="1" x14ac:dyDescent="0.35">
      <c r="A3603" t="s">
        <v>5233</v>
      </c>
      <c r="B3603" t="s">
        <v>5</v>
      </c>
      <c r="C3603" t="s">
        <v>1737</v>
      </c>
      <c r="D3603" t="s">
        <v>6922</v>
      </c>
      <c r="E3603" t="s">
        <v>1705</v>
      </c>
      <c r="H3603" t="str">
        <f>INDEX('Vensim Variables'!$B:$B,MATCH(EPS!$B3603,'Vensim Variables'!$A:$A,0))</f>
        <v>g pollutant</v>
      </c>
      <c r="I3603" t="str">
        <f t="shared" si="112"/>
        <v>VOC</v>
      </c>
      <c r="J3603">
        <f>INDEX(NoSettings!$C:$C,MATCH(EPS!$A3603,NoSettings!$A:$A,0))</f>
        <v>0</v>
      </c>
      <c r="K3603">
        <f>INDEX(GWP!$C$2:$C$13,MATCH(EPS!I3603,GWP!$B$2:$B$13,0))</f>
        <v>0</v>
      </c>
      <c r="L3603" s="5">
        <f t="shared" si="113"/>
        <v>0</v>
      </c>
    </row>
    <row r="3604" spans="1:12" hidden="1" x14ac:dyDescent="0.35">
      <c r="A3604" t="s">
        <v>5234</v>
      </c>
      <c r="B3604" t="s">
        <v>5</v>
      </c>
      <c r="C3604" t="s">
        <v>1737</v>
      </c>
      <c r="D3604" t="s">
        <v>6922</v>
      </c>
      <c r="E3604" t="s">
        <v>1706</v>
      </c>
      <c r="H3604" t="str">
        <f>INDEX('Vensim Variables'!$B:$B,MATCH(EPS!$B3604,'Vensim Variables'!$A:$A,0))</f>
        <v>g pollutant</v>
      </c>
      <c r="I3604" t="str">
        <f t="shared" si="112"/>
        <v>CO</v>
      </c>
      <c r="J3604">
        <f>INDEX(NoSettings!$C:$C,MATCH(EPS!$A3604,NoSettings!$A:$A,0))</f>
        <v>0</v>
      </c>
      <c r="K3604">
        <f>INDEX(GWP!$C$2:$C$13,MATCH(EPS!I3604,GWP!$B$2:$B$13,0))</f>
        <v>0</v>
      </c>
      <c r="L3604" s="5">
        <f t="shared" si="113"/>
        <v>0</v>
      </c>
    </row>
    <row r="3605" spans="1:12" hidden="1" x14ac:dyDescent="0.35">
      <c r="A3605" t="s">
        <v>5235</v>
      </c>
      <c r="B3605" t="s">
        <v>5</v>
      </c>
      <c r="C3605" t="s">
        <v>1737</v>
      </c>
      <c r="D3605" t="s">
        <v>6922</v>
      </c>
      <c r="E3605" t="s">
        <v>1707</v>
      </c>
      <c r="H3605" t="str">
        <f>INDEX('Vensim Variables'!$B:$B,MATCH(EPS!$B3605,'Vensim Variables'!$A:$A,0))</f>
        <v>g pollutant</v>
      </c>
      <c r="I3605" t="str">
        <f t="shared" si="112"/>
        <v>NOx</v>
      </c>
      <c r="J3605">
        <f>INDEX(NoSettings!$C:$C,MATCH(EPS!$A3605,NoSettings!$A:$A,0))</f>
        <v>0</v>
      </c>
      <c r="K3605">
        <f>INDEX(GWP!$C$2:$C$13,MATCH(EPS!I3605,GWP!$B$2:$B$13,0))</f>
        <v>0</v>
      </c>
      <c r="L3605" s="5">
        <f t="shared" si="113"/>
        <v>0</v>
      </c>
    </row>
    <row r="3606" spans="1:12" hidden="1" x14ac:dyDescent="0.35">
      <c r="A3606" t="s">
        <v>5236</v>
      </c>
      <c r="B3606" t="s">
        <v>5</v>
      </c>
      <c r="C3606" t="s">
        <v>1737</v>
      </c>
      <c r="D3606" t="s">
        <v>6922</v>
      </c>
      <c r="E3606" t="s">
        <v>1708</v>
      </c>
      <c r="H3606" t="str">
        <f>INDEX('Vensim Variables'!$B:$B,MATCH(EPS!$B3606,'Vensim Variables'!$A:$A,0))</f>
        <v>g pollutant</v>
      </c>
      <c r="I3606" t="str">
        <f t="shared" si="112"/>
        <v>PM10</v>
      </c>
      <c r="J3606">
        <f>INDEX(NoSettings!$C:$C,MATCH(EPS!$A3606,NoSettings!$A:$A,0))</f>
        <v>0</v>
      </c>
      <c r="K3606">
        <f>INDEX(GWP!$C$2:$C$13,MATCH(EPS!I3606,GWP!$B$2:$B$13,0))</f>
        <v>0</v>
      </c>
      <c r="L3606" s="5">
        <f t="shared" si="113"/>
        <v>0</v>
      </c>
    </row>
    <row r="3607" spans="1:12" hidden="1" x14ac:dyDescent="0.35">
      <c r="A3607" t="s">
        <v>5237</v>
      </c>
      <c r="B3607" t="s">
        <v>5</v>
      </c>
      <c r="C3607" t="s">
        <v>1737</v>
      </c>
      <c r="D3607" t="s">
        <v>6922</v>
      </c>
      <c r="E3607" t="s">
        <v>1709</v>
      </c>
      <c r="H3607" t="str">
        <f>INDEX('Vensim Variables'!$B:$B,MATCH(EPS!$B3607,'Vensim Variables'!$A:$A,0))</f>
        <v>g pollutant</v>
      </c>
      <c r="I3607" t="str">
        <f t="shared" si="112"/>
        <v>PM25</v>
      </c>
      <c r="J3607">
        <f>INDEX(NoSettings!$C:$C,MATCH(EPS!$A3607,NoSettings!$A:$A,0))</f>
        <v>0</v>
      </c>
      <c r="K3607">
        <f>INDEX(GWP!$C$2:$C$13,MATCH(EPS!I3607,GWP!$B$2:$B$13,0))</f>
        <v>0</v>
      </c>
      <c r="L3607" s="5">
        <f t="shared" si="113"/>
        <v>0</v>
      </c>
    </row>
    <row r="3608" spans="1:12" hidden="1" x14ac:dyDescent="0.35">
      <c r="A3608" t="s">
        <v>5238</v>
      </c>
      <c r="B3608" t="s">
        <v>5</v>
      </c>
      <c r="C3608" t="s">
        <v>1737</v>
      </c>
      <c r="D3608" t="s">
        <v>6922</v>
      </c>
      <c r="E3608" t="s">
        <v>1710</v>
      </c>
      <c r="H3608" t="str">
        <f>INDEX('Vensim Variables'!$B:$B,MATCH(EPS!$B3608,'Vensim Variables'!$A:$A,0))</f>
        <v>g pollutant</v>
      </c>
      <c r="I3608" t="str">
        <f t="shared" si="112"/>
        <v>SOx</v>
      </c>
      <c r="J3608">
        <f>INDEX(NoSettings!$C:$C,MATCH(EPS!$A3608,NoSettings!$A:$A,0))</f>
        <v>0</v>
      </c>
      <c r="K3608">
        <f>INDEX(GWP!$C$2:$C$13,MATCH(EPS!I3608,GWP!$B$2:$B$13,0))</f>
        <v>0</v>
      </c>
      <c r="L3608" s="5">
        <f t="shared" si="113"/>
        <v>0</v>
      </c>
    </row>
    <row r="3609" spans="1:12" hidden="1" x14ac:dyDescent="0.35">
      <c r="A3609" t="s">
        <v>5239</v>
      </c>
      <c r="B3609" t="s">
        <v>5</v>
      </c>
      <c r="C3609" t="s">
        <v>1737</v>
      </c>
      <c r="D3609" t="s">
        <v>6922</v>
      </c>
      <c r="E3609" t="s">
        <v>1711</v>
      </c>
      <c r="H3609" t="str">
        <f>INDEX('Vensim Variables'!$B:$B,MATCH(EPS!$B3609,'Vensim Variables'!$A:$A,0))</f>
        <v>g pollutant</v>
      </c>
      <c r="I3609" t="str">
        <f t="shared" si="112"/>
        <v>BC</v>
      </c>
      <c r="J3609">
        <f>INDEX(NoSettings!$C:$C,MATCH(EPS!$A3609,NoSettings!$A:$A,0))</f>
        <v>0</v>
      </c>
      <c r="K3609">
        <f>INDEX(GWP!$C$2:$C$13,MATCH(EPS!I3609,GWP!$B$2:$B$13,0))</f>
        <v>0</v>
      </c>
      <c r="L3609" s="5">
        <f t="shared" si="113"/>
        <v>0</v>
      </c>
    </row>
    <row r="3610" spans="1:12" hidden="1" x14ac:dyDescent="0.35">
      <c r="A3610" t="s">
        <v>5240</v>
      </c>
      <c r="B3610" t="s">
        <v>5</v>
      </c>
      <c r="C3610" t="s">
        <v>1737</v>
      </c>
      <c r="D3610" t="s">
        <v>6922</v>
      </c>
      <c r="E3610" t="s">
        <v>1712</v>
      </c>
      <c r="H3610" t="str">
        <f>INDEX('Vensim Variables'!$B:$B,MATCH(EPS!$B3610,'Vensim Variables'!$A:$A,0))</f>
        <v>g pollutant</v>
      </c>
      <c r="I3610" t="str">
        <f t="shared" si="112"/>
        <v>OC</v>
      </c>
      <c r="J3610">
        <f>INDEX(NoSettings!$C:$C,MATCH(EPS!$A3610,NoSettings!$A:$A,0))</f>
        <v>0</v>
      </c>
      <c r="K3610">
        <f>INDEX(GWP!$C$2:$C$13,MATCH(EPS!I3610,GWP!$B$2:$B$13,0))</f>
        <v>0</v>
      </c>
      <c r="L3610" s="5">
        <f t="shared" si="113"/>
        <v>0</v>
      </c>
    </row>
    <row r="3611" spans="1:12" hidden="1" x14ac:dyDescent="0.35">
      <c r="A3611" t="s">
        <v>5241</v>
      </c>
      <c r="B3611" t="s">
        <v>5</v>
      </c>
      <c r="C3611" t="s">
        <v>1737</v>
      </c>
      <c r="D3611" t="s">
        <v>6922</v>
      </c>
      <c r="E3611" t="s">
        <v>1713</v>
      </c>
      <c r="H3611" t="str">
        <f>INDEX('Vensim Variables'!$B:$B,MATCH(EPS!$B3611,'Vensim Variables'!$A:$A,0))</f>
        <v>g pollutant</v>
      </c>
      <c r="I3611" t="str">
        <f t="shared" si="112"/>
        <v>CH4</v>
      </c>
      <c r="J3611">
        <f>INDEX(NoSettings!$C:$C,MATCH(EPS!$A3611,NoSettings!$A:$A,0))</f>
        <v>0</v>
      </c>
      <c r="K3611">
        <f>INDEX(GWP!$C$2:$C$13,MATCH(EPS!I3611,GWP!$B$2:$B$13,0))</f>
        <v>25</v>
      </c>
      <c r="L3611" s="5">
        <f t="shared" si="113"/>
        <v>0</v>
      </c>
    </row>
    <row r="3612" spans="1:12" hidden="1" x14ac:dyDescent="0.35">
      <c r="A3612" t="s">
        <v>5242</v>
      </c>
      <c r="B3612" t="s">
        <v>5</v>
      </c>
      <c r="C3612" t="s">
        <v>1737</v>
      </c>
      <c r="D3612" t="s">
        <v>6922</v>
      </c>
      <c r="E3612" t="s">
        <v>1714</v>
      </c>
      <c r="H3612" t="str">
        <f>INDEX('Vensim Variables'!$B:$B,MATCH(EPS!$B3612,'Vensim Variables'!$A:$A,0))</f>
        <v>g pollutant</v>
      </c>
      <c r="I3612" t="str">
        <f t="shared" si="112"/>
        <v>N2O</v>
      </c>
      <c r="J3612">
        <f>INDEX(NoSettings!$C:$C,MATCH(EPS!$A3612,NoSettings!$A:$A,0))</f>
        <v>0</v>
      </c>
      <c r="K3612">
        <f>INDEX(GWP!$C$2:$C$13,MATCH(EPS!I3612,GWP!$B$2:$B$13,0))</f>
        <v>298</v>
      </c>
      <c r="L3612" s="5">
        <f t="shared" si="113"/>
        <v>0</v>
      </c>
    </row>
    <row r="3613" spans="1:12" hidden="1" x14ac:dyDescent="0.35">
      <c r="A3613" t="s">
        <v>5243</v>
      </c>
      <c r="B3613" t="s">
        <v>5</v>
      </c>
      <c r="C3613" t="s">
        <v>1737</v>
      </c>
      <c r="D3613" t="s">
        <v>6922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5">
        <f t="shared" si="113"/>
        <v>0</v>
      </c>
    </row>
    <row r="3614" spans="1:12" hidden="1" x14ac:dyDescent="0.35">
      <c r="A3614" t="s">
        <v>5244</v>
      </c>
      <c r="B3614" t="s">
        <v>5</v>
      </c>
      <c r="C3614" t="s">
        <v>1737</v>
      </c>
      <c r="D3614" t="s">
        <v>6923</v>
      </c>
      <c r="E3614" t="s">
        <v>1702</v>
      </c>
      <c r="H3614" t="str">
        <f>INDEX('Vensim Variables'!$B:$B,MATCH(EPS!$B3614,'Vensim Variables'!$A:$A,0))</f>
        <v>g pollutant</v>
      </c>
      <c r="I3614" t="str">
        <f t="shared" si="112"/>
        <v>CO2</v>
      </c>
      <c r="J3614">
        <f>INDEX(NoSettings!$C:$C,MATCH(EPS!$A3614,NoSettings!$A:$A,0))</f>
        <v>0</v>
      </c>
      <c r="K3614">
        <f>INDEX(GWP!$C$2:$C$13,MATCH(EPS!I3614,GWP!$B$2:$B$13,0))</f>
        <v>1</v>
      </c>
      <c r="L3614" s="5">
        <f t="shared" si="113"/>
        <v>0</v>
      </c>
    </row>
    <row r="3615" spans="1:12" hidden="1" x14ac:dyDescent="0.35">
      <c r="A3615" t="s">
        <v>5245</v>
      </c>
      <c r="B3615" t="s">
        <v>5</v>
      </c>
      <c r="C3615" t="s">
        <v>1737</v>
      </c>
      <c r="D3615" t="s">
        <v>6923</v>
      </c>
      <c r="E3615" t="s">
        <v>1705</v>
      </c>
      <c r="H3615" t="str">
        <f>INDEX('Vensim Variables'!$B:$B,MATCH(EPS!$B3615,'Vensim Variables'!$A:$A,0))</f>
        <v>g pollutant</v>
      </c>
      <c r="I3615" t="str">
        <f t="shared" si="112"/>
        <v>VOC</v>
      </c>
      <c r="J3615">
        <f>INDEX(NoSettings!$C:$C,MATCH(EPS!$A3615,NoSettings!$A:$A,0))</f>
        <v>0</v>
      </c>
      <c r="K3615">
        <f>INDEX(GWP!$C$2:$C$13,MATCH(EPS!I3615,GWP!$B$2:$B$13,0))</f>
        <v>0</v>
      </c>
      <c r="L3615" s="5">
        <f t="shared" si="113"/>
        <v>0</v>
      </c>
    </row>
    <row r="3616" spans="1:12" hidden="1" x14ac:dyDescent="0.35">
      <c r="A3616" t="s">
        <v>5246</v>
      </c>
      <c r="B3616" t="s">
        <v>5</v>
      </c>
      <c r="C3616" t="s">
        <v>1737</v>
      </c>
      <c r="D3616" t="s">
        <v>6923</v>
      </c>
      <c r="E3616" t="s">
        <v>1706</v>
      </c>
      <c r="H3616" t="str">
        <f>INDEX('Vensim Variables'!$B:$B,MATCH(EPS!$B3616,'Vensim Variables'!$A:$A,0))</f>
        <v>g pollutant</v>
      </c>
      <c r="I3616" t="str">
        <f t="shared" si="112"/>
        <v>CO</v>
      </c>
      <c r="J3616">
        <f>INDEX(NoSettings!$C:$C,MATCH(EPS!$A3616,NoSettings!$A:$A,0))</f>
        <v>0</v>
      </c>
      <c r="K3616">
        <f>INDEX(GWP!$C$2:$C$13,MATCH(EPS!I3616,GWP!$B$2:$B$13,0))</f>
        <v>0</v>
      </c>
      <c r="L3616" s="5">
        <f t="shared" si="113"/>
        <v>0</v>
      </c>
    </row>
    <row r="3617" spans="1:12" hidden="1" x14ac:dyDescent="0.35">
      <c r="A3617" t="s">
        <v>5247</v>
      </c>
      <c r="B3617" t="s">
        <v>5</v>
      </c>
      <c r="C3617" t="s">
        <v>1737</v>
      </c>
      <c r="D3617" t="s">
        <v>6923</v>
      </c>
      <c r="E3617" t="s">
        <v>1707</v>
      </c>
      <c r="H3617" t="str">
        <f>INDEX('Vensim Variables'!$B:$B,MATCH(EPS!$B3617,'Vensim Variables'!$A:$A,0))</f>
        <v>g pollutant</v>
      </c>
      <c r="I3617" t="str">
        <f t="shared" si="112"/>
        <v>NOx</v>
      </c>
      <c r="J3617">
        <f>INDEX(NoSettings!$C:$C,MATCH(EPS!$A3617,NoSettings!$A:$A,0))</f>
        <v>0</v>
      </c>
      <c r="K3617">
        <f>INDEX(GWP!$C$2:$C$13,MATCH(EPS!I3617,GWP!$B$2:$B$13,0))</f>
        <v>0</v>
      </c>
      <c r="L3617" s="5">
        <f t="shared" si="113"/>
        <v>0</v>
      </c>
    </row>
    <row r="3618" spans="1:12" hidden="1" x14ac:dyDescent="0.35">
      <c r="A3618" t="s">
        <v>5248</v>
      </c>
      <c r="B3618" t="s">
        <v>5</v>
      </c>
      <c r="C3618" t="s">
        <v>1737</v>
      </c>
      <c r="D3618" t="s">
        <v>6923</v>
      </c>
      <c r="E3618" t="s">
        <v>1708</v>
      </c>
      <c r="H3618" t="str">
        <f>INDEX('Vensim Variables'!$B:$B,MATCH(EPS!$B3618,'Vensim Variables'!$A:$A,0))</f>
        <v>g pollutant</v>
      </c>
      <c r="I3618" t="str">
        <f t="shared" si="112"/>
        <v>PM10</v>
      </c>
      <c r="J3618">
        <f>INDEX(NoSettings!$C:$C,MATCH(EPS!$A3618,NoSettings!$A:$A,0))</f>
        <v>0</v>
      </c>
      <c r="K3618">
        <f>INDEX(GWP!$C$2:$C$13,MATCH(EPS!I3618,GWP!$B$2:$B$13,0))</f>
        <v>0</v>
      </c>
      <c r="L3618" s="5">
        <f t="shared" si="113"/>
        <v>0</v>
      </c>
    </row>
    <row r="3619" spans="1:12" hidden="1" x14ac:dyDescent="0.35">
      <c r="A3619" t="s">
        <v>5249</v>
      </c>
      <c r="B3619" t="s">
        <v>5</v>
      </c>
      <c r="C3619" t="s">
        <v>1737</v>
      </c>
      <c r="D3619" t="s">
        <v>6923</v>
      </c>
      <c r="E3619" t="s">
        <v>1709</v>
      </c>
      <c r="H3619" t="str">
        <f>INDEX('Vensim Variables'!$B:$B,MATCH(EPS!$B3619,'Vensim Variables'!$A:$A,0))</f>
        <v>g pollutant</v>
      </c>
      <c r="I3619" t="str">
        <f t="shared" si="112"/>
        <v>PM25</v>
      </c>
      <c r="J3619">
        <f>INDEX(NoSettings!$C:$C,MATCH(EPS!$A3619,NoSettings!$A:$A,0))</f>
        <v>0</v>
      </c>
      <c r="K3619">
        <f>INDEX(GWP!$C$2:$C$13,MATCH(EPS!I3619,GWP!$B$2:$B$13,0))</f>
        <v>0</v>
      </c>
      <c r="L3619" s="5">
        <f t="shared" si="113"/>
        <v>0</v>
      </c>
    </row>
    <row r="3620" spans="1:12" hidden="1" x14ac:dyDescent="0.35">
      <c r="A3620" t="s">
        <v>5250</v>
      </c>
      <c r="B3620" t="s">
        <v>5</v>
      </c>
      <c r="C3620" t="s">
        <v>1737</v>
      </c>
      <c r="D3620" t="s">
        <v>6923</v>
      </c>
      <c r="E3620" t="s">
        <v>1710</v>
      </c>
      <c r="H3620" t="str">
        <f>INDEX('Vensim Variables'!$B:$B,MATCH(EPS!$B3620,'Vensim Variables'!$A:$A,0))</f>
        <v>g pollutant</v>
      </c>
      <c r="I3620" t="str">
        <f t="shared" si="112"/>
        <v>SOx</v>
      </c>
      <c r="J3620">
        <f>INDEX(NoSettings!$C:$C,MATCH(EPS!$A3620,NoSettings!$A:$A,0))</f>
        <v>0</v>
      </c>
      <c r="K3620">
        <f>INDEX(GWP!$C$2:$C$13,MATCH(EPS!I3620,GWP!$B$2:$B$13,0))</f>
        <v>0</v>
      </c>
      <c r="L3620" s="5">
        <f t="shared" si="113"/>
        <v>0</v>
      </c>
    </row>
    <row r="3621" spans="1:12" hidden="1" x14ac:dyDescent="0.35">
      <c r="A3621" t="s">
        <v>5251</v>
      </c>
      <c r="B3621" t="s">
        <v>5</v>
      </c>
      <c r="C3621" t="s">
        <v>1737</v>
      </c>
      <c r="D3621" t="s">
        <v>6923</v>
      </c>
      <c r="E3621" t="s">
        <v>1711</v>
      </c>
      <c r="H3621" t="str">
        <f>INDEX('Vensim Variables'!$B:$B,MATCH(EPS!$B3621,'Vensim Variables'!$A:$A,0))</f>
        <v>g pollutant</v>
      </c>
      <c r="I3621" t="str">
        <f t="shared" si="112"/>
        <v>BC</v>
      </c>
      <c r="J3621">
        <f>INDEX(NoSettings!$C:$C,MATCH(EPS!$A3621,NoSettings!$A:$A,0))</f>
        <v>0</v>
      </c>
      <c r="K3621">
        <f>INDEX(GWP!$C$2:$C$13,MATCH(EPS!I3621,GWP!$B$2:$B$13,0))</f>
        <v>0</v>
      </c>
      <c r="L3621" s="5">
        <f t="shared" si="113"/>
        <v>0</v>
      </c>
    </row>
    <row r="3622" spans="1:12" hidden="1" x14ac:dyDescent="0.35">
      <c r="A3622" t="s">
        <v>5252</v>
      </c>
      <c r="B3622" t="s">
        <v>5</v>
      </c>
      <c r="C3622" t="s">
        <v>1737</v>
      </c>
      <c r="D3622" t="s">
        <v>6923</v>
      </c>
      <c r="E3622" t="s">
        <v>1712</v>
      </c>
      <c r="H3622" t="str">
        <f>INDEX('Vensim Variables'!$B:$B,MATCH(EPS!$B3622,'Vensim Variables'!$A:$A,0))</f>
        <v>g pollutant</v>
      </c>
      <c r="I3622" t="str">
        <f t="shared" si="112"/>
        <v>OC</v>
      </c>
      <c r="J3622">
        <f>INDEX(NoSettings!$C:$C,MATCH(EPS!$A3622,NoSettings!$A:$A,0))</f>
        <v>0</v>
      </c>
      <c r="K3622">
        <f>INDEX(GWP!$C$2:$C$13,MATCH(EPS!I3622,GWP!$B$2:$B$13,0))</f>
        <v>0</v>
      </c>
      <c r="L3622" s="5">
        <f t="shared" si="113"/>
        <v>0</v>
      </c>
    </row>
    <row r="3623" spans="1:12" hidden="1" x14ac:dyDescent="0.35">
      <c r="A3623" t="s">
        <v>5253</v>
      </c>
      <c r="B3623" t="s">
        <v>5</v>
      </c>
      <c r="C3623" t="s">
        <v>1737</v>
      </c>
      <c r="D3623" t="s">
        <v>6923</v>
      </c>
      <c r="E3623" t="s">
        <v>1713</v>
      </c>
      <c r="H3623" t="str">
        <f>INDEX('Vensim Variables'!$B:$B,MATCH(EPS!$B3623,'Vensim Variables'!$A:$A,0))</f>
        <v>g pollutant</v>
      </c>
      <c r="I3623" t="str">
        <f t="shared" si="112"/>
        <v>CH4</v>
      </c>
      <c r="J3623">
        <f>INDEX(NoSettings!$C:$C,MATCH(EPS!$A3623,NoSettings!$A:$A,0))</f>
        <v>0</v>
      </c>
      <c r="K3623">
        <f>INDEX(GWP!$C$2:$C$13,MATCH(EPS!I3623,GWP!$B$2:$B$13,0))</f>
        <v>25</v>
      </c>
      <c r="L3623" s="5">
        <f t="shared" si="113"/>
        <v>0</v>
      </c>
    </row>
    <row r="3624" spans="1:12" hidden="1" x14ac:dyDescent="0.35">
      <c r="A3624" t="s">
        <v>5254</v>
      </c>
      <c r="B3624" t="s">
        <v>5</v>
      </c>
      <c r="C3624" t="s">
        <v>1737</v>
      </c>
      <c r="D3624" t="s">
        <v>6923</v>
      </c>
      <c r="E3624" t="s">
        <v>1714</v>
      </c>
      <c r="H3624" t="str">
        <f>INDEX('Vensim Variables'!$B:$B,MATCH(EPS!$B3624,'Vensim Variables'!$A:$A,0))</f>
        <v>g pollutant</v>
      </c>
      <c r="I3624" t="str">
        <f t="shared" si="112"/>
        <v>N2O</v>
      </c>
      <c r="J3624">
        <f>INDEX(NoSettings!$C:$C,MATCH(EPS!$A3624,NoSettings!$A:$A,0))</f>
        <v>0</v>
      </c>
      <c r="K3624">
        <f>INDEX(GWP!$C$2:$C$13,MATCH(EPS!I3624,GWP!$B$2:$B$13,0))</f>
        <v>298</v>
      </c>
      <c r="L3624" s="5">
        <f t="shared" si="113"/>
        <v>0</v>
      </c>
    </row>
    <row r="3625" spans="1:12" hidden="1" x14ac:dyDescent="0.35">
      <c r="A3625" t="s">
        <v>5255</v>
      </c>
      <c r="B3625" t="s">
        <v>5</v>
      </c>
      <c r="C3625" t="s">
        <v>1737</v>
      </c>
      <c r="D3625" t="s">
        <v>6923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5">
        <f t="shared" si="113"/>
        <v>0</v>
      </c>
    </row>
    <row r="3626" spans="1:12" hidden="1" x14ac:dyDescent="0.35">
      <c r="A3626" t="s">
        <v>5256</v>
      </c>
      <c r="B3626" t="s">
        <v>5</v>
      </c>
      <c r="C3626" t="s">
        <v>1737</v>
      </c>
      <c r="D3626" t="s">
        <v>6924</v>
      </c>
      <c r="E3626" t="s">
        <v>1702</v>
      </c>
      <c r="H3626" t="str">
        <f>INDEX('Vensim Variables'!$B:$B,MATCH(EPS!$B3626,'Vensim Variables'!$A:$A,0))</f>
        <v>g pollutant</v>
      </c>
      <c r="I3626" t="str">
        <f t="shared" si="112"/>
        <v>CO2</v>
      </c>
      <c r="J3626">
        <f>INDEX(NoSettings!$C:$C,MATCH(EPS!$A3626,NoSettings!$A:$A,0))</f>
        <v>0</v>
      </c>
      <c r="K3626">
        <f>INDEX(GWP!$C$2:$C$13,MATCH(EPS!I3626,GWP!$B$2:$B$13,0))</f>
        <v>1</v>
      </c>
      <c r="L3626" s="5">
        <f t="shared" si="113"/>
        <v>0</v>
      </c>
    </row>
    <row r="3627" spans="1:12" hidden="1" x14ac:dyDescent="0.35">
      <c r="A3627" t="s">
        <v>5257</v>
      </c>
      <c r="B3627" t="s">
        <v>5</v>
      </c>
      <c r="C3627" t="s">
        <v>1737</v>
      </c>
      <c r="D3627" t="s">
        <v>6924</v>
      </c>
      <c r="E3627" t="s">
        <v>1705</v>
      </c>
      <c r="H3627" t="str">
        <f>INDEX('Vensim Variables'!$B:$B,MATCH(EPS!$B3627,'Vensim Variables'!$A:$A,0))</f>
        <v>g pollutant</v>
      </c>
      <c r="I3627" t="str">
        <f t="shared" si="112"/>
        <v>VOC</v>
      </c>
      <c r="J3627">
        <f>INDEX(NoSettings!$C:$C,MATCH(EPS!$A3627,NoSettings!$A:$A,0))</f>
        <v>0</v>
      </c>
      <c r="K3627">
        <f>INDEX(GWP!$C$2:$C$13,MATCH(EPS!I3627,GWP!$B$2:$B$13,0))</f>
        <v>0</v>
      </c>
      <c r="L3627" s="5">
        <f t="shared" si="113"/>
        <v>0</v>
      </c>
    </row>
    <row r="3628" spans="1:12" hidden="1" x14ac:dyDescent="0.35">
      <c r="A3628" t="s">
        <v>5258</v>
      </c>
      <c r="B3628" t="s">
        <v>5</v>
      </c>
      <c r="C3628" t="s">
        <v>1737</v>
      </c>
      <c r="D3628" t="s">
        <v>6924</v>
      </c>
      <c r="E3628" t="s">
        <v>1706</v>
      </c>
      <c r="H3628" t="str">
        <f>INDEX('Vensim Variables'!$B:$B,MATCH(EPS!$B3628,'Vensim Variables'!$A:$A,0))</f>
        <v>g pollutant</v>
      </c>
      <c r="I3628" t="str">
        <f t="shared" si="112"/>
        <v>CO</v>
      </c>
      <c r="J3628">
        <f>INDEX(NoSettings!$C:$C,MATCH(EPS!$A3628,NoSettings!$A:$A,0))</f>
        <v>0</v>
      </c>
      <c r="K3628">
        <f>INDEX(GWP!$C$2:$C$13,MATCH(EPS!I3628,GWP!$B$2:$B$13,0))</f>
        <v>0</v>
      </c>
      <c r="L3628" s="5">
        <f t="shared" si="113"/>
        <v>0</v>
      </c>
    </row>
    <row r="3629" spans="1:12" hidden="1" x14ac:dyDescent="0.35">
      <c r="A3629" t="s">
        <v>5259</v>
      </c>
      <c r="B3629" t="s">
        <v>5</v>
      </c>
      <c r="C3629" t="s">
        <v>1737</v>
      </c>
      <c r="D3629" t="s">
        <v>6924</v>
      </c>
      <c r="E3629" t="s">
        <v>1707</v>
      </c>
      <c r="H3629" t="str">
        <f>INDEX('Vensim Variables'!$B:$B,MATCH(EPS!$B3629,'Vensim Variables'!$A:$A,0))</f>
        <v>g pollutant</v>
      </c>
      <c r="I3629" t="str">
        <f t="shared" si="112"/>
        <v>NOx</v>
      </c>
      <c r="J3629">
        <f>INDEX(NoSettings!$C:$C,MATCH(EPS!$A3629,NoSettings!$A:$A,0))</f>
        <v>0</v>
      </c>
      <c r="K3629">
        <f>INDEX(GWP!$C$2:$C$13,MATCH(EPS!I3629,GWP!$B$2:$B$13,0))</f>
        <v>0</v>
      </c>
      <c r="L3629" s="5">
        <f t="shared" si="113"/>
        <v>0</v>
      </c>
    </row>
    <row r="3630" spans="1:12" hidden="1" x14ac:dyDescent="0.35">
      <c r="A3630" t="s">
        <v>5260</v>
      </c>
      <c r="B3630" t="s">
        <v>5</v>
      </c>
      <c r="C3630" t="s">
        <v>1737</v>
      </c>
      <c r="D3630" t="s">
        <v>6924</v>
      </c>
      <c r="E3630" t="s">
        <v>1708</v>
      </c>
      <c r="H3630" t="str">
        <f>INDEX('Vensim Variables'!$B:$B,MATCH(EPS!$B3630,'Vensim Variables'!$A:$A,0))</f>
        <v>g pollutant</v>
      </c>
      <c r="I3630" t="str">
        <f t="shared" si="112"/>
        <v>PM10</v>
      </c>
      <c r="J3630">
        <f>INDEX(NoSettings!$C:$C,MATCH(EPS!$A3630,NoSettings!$A:$A,0))</f>
        <v>0</v>
      </c>
      <c r="K3630">
        <f>INDEX(GWP!$C$2:$C$13,MATCH(EPS!I3630,GWP!$B$2:$B$13,0))</f>
        <v>0</v>
      </c>
      <c r="L3630" s="5">
        <f t="shared" si="113"/>
        <v>0</v>
      </c>
    </row>
    <row r="3631" spans="1:12" hidden="1" x14ac:dyDescent="0.35">
      <c r="A3631" t="s">
        <v>5261</v>
      </c>
      <c r="B3631" t="s">
        <v>5</v>
      </c>
      <c r="C3631" t="s">
        <v>1737</v>
      </c>
      <c r="D3631" t="s">
        <v>6924</v>
      </c>
      <c r="E3631" t="s">
        <v>1709</v>
      </c>
      <c r="H3631" t="str">
        <f>INDEX('Vensim Variables'!$B:$B,MATCH(EPS!$B3631,'Vensim Variables'!$A:$A,0))</f>
        <v>g pollutant</v>
      </c>
      <c r="I3631" t="str">
        <f t="shared" si="112"/>
        <v>PM25</v>
      </c>
      <c r="J3631">
        <f>INDEX(NoSettings!$C:$C,MATCH(EPS!$A3631,NoSettings!$A:$A,0))</f>
        <v>0</v>
      </c>
      <c r="K3631">
        <f>INDEX(GWP!$C$2:$C$13,MATCH(EPS!I3631,GWP!$B$2:$B$13,0))</f>
        <v>0</v>
      </c>
      <c r="L3631" s="5">
        <f t="shared" si="113"/>
        <v>0</v>
      </c>
    </row>
    <row r="3632" spans="1:12" hidden="1" x14ac:dyDescent="0.35">
      <c r="A3632" t="s">
        <v>5262</v>
      </c>
      <c r="B3632" t="s">
        <v>5</v>
      </c>
      <c r="C3632" t="s">
        <v>1737</v>
      </c>
      <c r="D3632" t="s">
        <v>6924</v>
      </c>
      <c r="E3632" t="s">
        <v>1710</v>
      </c>
      <c r="H3632" t="str">
        <f>INDEX('Vensim Variables'!$B:$B,MATCH(EPS!$B3632,'Vensim Variables'!$A:$A,0))</f>
        <v>g pollutant</v>
      </c>
      <c r="I3632" t="str">
        <f t="shared" si="112"/>
        <v>SOx</v>
      </c>
      <c r="J3632">
        <f>INDEX(NoSettings!$C:$C,MATCH(EPS!$A3632,NoSettings!$A:$A,0))</f>
        <v>0</v>
      </c>
      <c r="K3632">
        <f>INDEX(GWP!$C$2:$C$13,MATCH(EPS!I3632,GWP!$B$2:$B$13,0))</f>
        <v>0</v>
      </c>
      <c r="L3632" s="5">
        <f t="shared" si="113"/>
        <v>0</v>
      </c>
    </row>
    <row r="3633" spans="1:12" hidden="1" x14ac:dyDescent="0.35">
      <c r="A3633" t="s">
        <v>5263</v>
      </c>
      <c r="B3633" t="s">
        <v>5</v>
      </c>
      <c r="C3633" t="s">
        <v>1737</v>
      </c>
      <c r="D3633" t="s">
        <v>6924</v>
      </c>
      <c r="E3633" t="s">
        <v>1711</v>
      </c>
      <c r="H3633" t="str">
        <f>INDEX('Vensim Variables'!$B:$B,MATCH(EPS!$B3633,'Vensim Variables'!$A:$A,0))</f>
        <v>g pollutant</v>
      </c>
      <c r="I3633" t="str">
        <f t="shared" si="112"/>
        <v>BC</v>
      </c>
      <c r="J3633">
        <f>INDEX(NoSettings!$C:$C,MATCH(EPS!$A3633,NoSettings!$A:$A,0))</f>
        <v>0</v>
      </c>
      <c r="K3633">
        <f>INDEX(GWP!$C$2:$C$13,MATCH(EPS!I3633,GWP!$B$2:$B$13,0))</f>
        <v>0</v>
      </c>
      <c r="L3633" s="5">
        <f t="shared" si="113"/>
        <v>0</v>
      </c>
    </row>
    <row r="3634" spans="1:12" hidden="1" x14ac:dyDescent="0.35">
      <c r="A3634" t="s">
        <v>5264</v>
      </c>
      <c r="B3634" t="s">
        <v>5</v>
      </c>
      <c r="C3634" t="s">
        <v>1737</v>
      </c>
      <c r="D3634" t="s">
        <v>6924</v>
      </c>
      <c r="E3634" t="s">
        <v>1712</v>
      </c>
      <c r="H3634" t="str">
        <f>INDEX('Vensim Variables'!$B:$B,MATCH(EPS!$B3634,'Vensim Variables'!$A:$A,0))</f>
        <v>g pollutant</v>
      </c>
      <c r="I3634" t="str">
        <f t="shared" si="112"/>
        <v>OC</v>
      </c>
      <c r="J3634">
        <f>INDEX(NoSettings!$C:$C,MATCH(EPS!$A3634,NoSettings!$A:$A,0))</f>
        <v>0</v>
      </c>
      <c r="K3634">
        <f>INDEX(GWP!$C$2:$C$13,MATCH(EPS!I3634,GWP!$B$2:$B$13,0))</f>
        <v>0</v>
      </c>
      <c r="L3634" s="5">
        <f t="shared" si="113"/>
        <v>0</v>
      </c>
    </row>
    <row r="3635" spans="1:12" hidden="1" x14ac:dyDescent="0.35">
      <c r="A3635" t="s">
        <v>5265</v>
      </c>
      <c r="B3635" t="s">
        <v>5</v>
      </c>
      <c r="C3635" t="s">
        <v>1737</v>
      </c>
      <c r="D3635" t="s">
        <v>6924</v>
      </c>
      <c r="E3635" t="s">
        <v>1713</v>
      </c>
      <c r="H3635" t="str">
        <f>INDEX('Vensim Variables'!$B:$B,MATCH(EPS!$B3635,'Vensim Variables'!$A:$A,0))</f>
        <v>g pollutant</v>
      </c>
      <c r="I3635" t="str">
        <f t="shared" si="112"/>
        <v>CH4</v>
      </c>
      <c r="J3635">
        <f>INDEX(NoSettings!$C:$C,MATCH(EPS!$A3635,NoSettings!$A:$A,0))</f>
        <v>0</v>
      </c>
      <c r="K3635">
        <f>INDEX(GWP!$C$2:$C$13,MATCH(EPS!I3635,GWP!$B$2:$B$13,0))</f>
        <v>25</v>
      </c>
      <c r="L3635" s="5">
        <f t="shared" si="113"/>
        <v>0</v>
      </c>
    </row>
    <row r="3636" spans="1:12" hidden="1" x14ac:dyDescent="0.35">
      <c r="A3636" t="s">
        <v>5266</v>
      </c>
      <c r="B3636" t="s">
        <v>5</v>
      </c>
      <c r="C3636" t="s">
        <v>1737</v>
      </c>
      <c r="D3636" t="s">
        <v>6924</v>
      </c>
      <c r="E3636" t="s">
        <v>1714</v>
      </c>
      <c r="H3636" t="str">
        <f>INDEX('Vensim Variables'!$B:$B,MATCH(EPS!$B3636,'Vensim Variables'!$A:$A,0))</f>
        <v>g pollutant</v>
      </c>
      <c r="I3636" t="str">
        <f t="shared" si="112"/>
        <v>N2O</v>
      </c>
      <c r="J3636">
        <f>INDEX(NoSettings!$C:$C,MATCH(EPS!$A3636,NoSettings!$A:$A,0))</f>
        <v>0</v>
      </c>
      <c r="K3636">
        <f>INDEX(GWP!$C$2:$C$13,MATCH(EPS!I3636,GWP!$B$2:$B$13,0))</f>
        <v>298</v>
      </c>
      <c r="L3636" s="5">
        <f t="shared" si="113"/>
        <v>0</v>
      </c>
    </row>
    <row r="3637" spans="1:12" hidden="1" x14ac:dyDescent="0.35">
      <c r="A3637" t="s">
        <v>5267</v>
      </c>
      <c r="B3637" t="s">
        <v>5</v>
      </c>
      <c r="C3637" t="s">
        <v>1737</v>
      </c>
      <c r="D3637" t="s">
        <v>6924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5">
        <f t="shared" si="113"/>
        <v>0</v>
      </c>
    </row>
    <row r="3638" spans="1:12" hidden="1" x14ac:dyDescent="0.35">
      <c r="A3638" t="s">
        <v>5268</v>
      </c>
      <c r="B3638" t="s">
        <v>5</v>
      </c>
      <c r="C3638" t="s">
        <v>1737</v>
      </c>
      <c r="D3638" t="s">
        <v>6925</v>
      </c>
      <c r="E3638" t="s">
        <v>1702</v>
      </c>
      <c r="H3638" t="str">
        <f>INDEX('Vensim Variables'!$B:$B,MATCH(EPS!$B3638,'Vensim Variables'!$A:$A,0))</f>
        <v>g pollutant</v>
      </c>
      <c r="I3638" t="str">
        <f t="shared" si="112"/>
        <v>CO2</v>
      </c>
      <c r="J3638">
        <f>INDEX(NoSettings!$C:$C,MATCH(EPS!$A3638,NoSettings!$A:$A,0))</f>
        <v>0</v>
      </c>
      <c r="K3638">
        <f>INDEX(GWP!$C$2:$C$13,MATCH(EPS!I3638,GWP!$B$2:$B$13,0))</f>
        <v>1</v>
      </c>
      <c r="L3638" s="5">
        <f t="shared" si="113"/>
        <v>0</v>
      </c>
    </row>
    <row r="3639" spans="1:12" hidden="1" x14ac:dyDescent="0.35">
      <c r="A3639" t="s">
        <v>5269</v>
      </c>
      <c r="B3639" t="s">
        <v>5</v>
      </c>
      <c r="C3639" t="s">
        <v>1737</v>
      </c>
      <c r="D3639" t="s">
        <v>6925</v>
      </c>
      <c r="E3639" t="s">
        <v>1705</v>
      </c>
      <c r="H3639" t="str">
        <f>INDEX('Vensim Variables'!$B:$B,MATCH(EPS!$B3639,'Vensim Variables'!$A:$A,0))</f>
        <v>g pollutant</v>
      </c>
      <c r="I3639" t="str">
        <f t="shared" si="112"/>
        <v>VOC</v>
      </c>
      <c r="J3639">
        <f>INDEX(NoSettings!$C:$C,MATCH(EPS!$A3639,NoSettings!$A:$A,0))</f>
        <v>0</v>
      </c>
      <c r="K3639">
        <f>INDEX(GWP!$C$2:$C$13,MATCH(EPS!I3639,GWP!$B$2:$B$13,0))</f>
        <v>0</v>
      </c>
      <c r="L3639" s="5">
        <f t="shared" si="113"/>
        <v>0</v>
      </c>
    </row>
    <row r="3640" spans="1:12" hidden="1" x14ac:dyDescent="0.35">
      <c r="A3640" t="s">
        <v>5270</v>
      </c>
      <c r="B3640" t="s">
        <v>5</v>
      </c>
      <c r="C3640" t="s">
        <v>1737</v>
      </c>
      <c r="D3640" t="s">
        <v>6925</v>
      </c>
      <c r="E3640" t="s">
        <v>1706</v>
      </c>
      <c r="H3640" t="str">
        <f>INDEX('Vensim Variables'!$B:$B,MATCH(EPS!$B3640,'Vensim Variables'!$A:$A,0))</f>
        <v>g pollutant</v>
      </c>
      <c r="I3640" t="str">
        <f t="shared" si="112"/>
        <v>CO</v>
      </c>
      <c r="J3640">
        <f>INDEX(NoSettings!$C:$C,MATCH(EPS!$A3640,NoSettings!$A:$A,0))</f>
        <v>0</v>
      </c>
      <c r="K3640">
        <f>INDEX(GWP!$C$2:$C$13,MATCH(EPS!I3640,GWP!$B$2:$B$13,0))</f>
        <v>0</v>
      </c>
      <c r="L3640" s="5">
        <f t="shared" si="113"/>
        <v>0</v>
      </c>
    </row>
    <row r="3641" spans="1:12" hidden="1" x14ac:dyDescent="0.35">
      <c r="A3641" t="s">
        <v>5271</v>
      </c>
      <c r="B3641" t="s">
        <v>5</v>
      </c>
      <c r="C3641" t="s">
        <v>1737</v>
      </c>
      <c r="D3641" t="s">
        <v>6925</v>
      </c>
      <c r="E3641" t="s">
        <v>1707</v>
      </c>
      <c r="H3641" t="str">
        <f>INDEX('Vensim Variables'!$B:$B,MATCH(EPS!$B3641,'Vensim Variables'!$A:$A,0))</f>
        <v>g pollutant</v>
      </c>
      <c r="I3641" t="str">
        <f t="shared" si="112"/>
        <v>NOx</v>
      </c>
      <c r="J3641">
        <f>INDEX(NoSettings!$C:$C,MATCH(EPS!$A3641,NoSettings!$A:$A,0))</f>
        <v>0</v>
      </c>
      <c r="K3641">
        <f>INDEX(GWP!$C$2:$C$13,MATCH(EPS!I3641,GWP!$B$2:$B$13,0))</f>
        <v>0</v>
      </c>
      <c r="L3641" s="5">
        <f t="shared" si="113"/>
        <v>0</v>
      </c>
    </row>
    <row r="3642" spans="1:12" hidden="1" x14ac:dyDescent="0.35">
      <c r="A3642" t="s">
        <v>5272</v>
      </c>
      <c r="B3642" t="s">
        <v>5</v>
      </c>
      <c r="C3642" t="s">
        <v>1737</v>
      </c>
      <c r="D3642" t="s">
        <v>6925</v>
      </c>
      <c r="E3642" t="s">
        <v>1708</v>
      </c>
      <c r="H3642" t="str">
        <f>INDEX('Vensim Variables'!$B:$B,MATCH(EPS!$B3642,'Vensim Variables'!$A:$A,0))</f>
        <v>g pollutant</v>
      </c>
      <c r="I3642" t="str">
        <f t="shared" si="112"/>
        <v>PM10</v>
      </c>
      <c r="J3642">
        <f>INDEX(NoSettings!$C:$C,MATCH(EPS!$A3642,NoSettings!$A:$A,0))</f>
        <v>0</v>
      </c>
      <c r="K3642">
        <f>INDEX(GWP!$C$2:$C$13,MATCH(EPS!I3642,GWP!$B$2:$B$13,0))</f>
        <v>0</v>
      </c>
      <c r="L3642" s="5">
        <f t="shared" si="113"/>
        <v>0</v>
      </c>
    </row>
    <row r="3643" spans="1:12" hidden="1" x14ac:dyDescent="0.35">
      <c r="A3643" t="s">
        <v>5273</v>
      </c>
      <c r="B3643" t="s">
        <v>5</v>
      </c>
      <c r="C3643" t="s">
        <v>1737</v>
      </c>
      <c r="D3643" t="s">
        <v>6925</v>
      </c>
      <c r="E3643" t="s">
        <v>1709</v>
      </c>
      <c r="H3643" t="str">
        <f>INDEX('Vensim Variables'!$B:$B,MATCH(EPS!$B3643,'Vensim Variables'!$A:$A,0))</f>
        <v>g pollutant</v>
      </c>
      <c r="I3643" t="str">
        <f t="shared" si="112"/>
        <v>PM25</v>
      </c>
      <c r="J3643">
        <f>INDEX(NoSettings!$C:$C,MATCH(EPS!$A3643,NoSettings!$A:$A,0))</f>
        <v>0</v>
      </c>
      <c r="K3643">
        <f>INDEX(GWP!$C$2:$C$13,MATCH(EPS!I3643,GWP!$B$2:$B$13,0))</f>
        <v>0</v>
      </c>
      <c r="L3643" s="5">
        <f t="shared" si="113"/>
        <v>0</v>
      </c>
    </row>
    <row r="3644" spans="1:12" hidden="1" x14ac:dyDescent="0.35">
      <c r="A3644" t="s">
        <v>5274</v>
      </c>
      <c r="B3644" t="s">
        <v>5</v>
      </c>
      <c r="C3644" t="s">
        <v>1737</v>
      </c>
      <c r="D3644" t="s">
        <v>6925</v>
      </c>
      <c r="E3644" t="s">
        <v>1710</v>
      </c>
      <c r="H3644" t="str">
        <f>INDEX('Vensim Variables'!$B:$B,MATCH(EPS!$B3644,'Vensim Variables'!$A:$A,0))</f>
        <v>g pollutant</v>
      </c>
      <c r="I3644" t="str">
        <f t="shared" si="112"/>
        <v>SOx</v>
      </c>
      <c r="J3644">
        <f>INDEX(NoSettings!$C:$C,MATCH(EPS!$A3644,NoSettings!$A:$A,0))</f>
        <v>0</v>
      </c>
      <c r="K3644">
        <f>INDEX(GWP!$C$2:$C$13,MATCH(EPS!I3644,GWP!$B$2:$B$13,0))</f>
        <v>0</v>
      </c>
      <c r="L3644" s="5">
        <f t="shared" si="113"/>
        <v>0</v>
      </c>
    </row>
    <row r="3645" spans="1:12" hidden="1" x14ac:dyDescent="0.35">
      <c r="A3645" t="s">
        <v>5275</v>
      </c>
      <c r="B3645" t="s">
        <v>5</v>
      </c>
      <c r="C3645" t="s">
        <v>1737</v>
      </c>
      <c r="D3645" t="s">
        <v>6925</v>
      </c>
      <c r="E3645" t="s">
        <v>1711</v>
      </c>
      <c r="H3645" t="str">
        <f>INDEX('Vensim Variables'!$B:$B,MATCH(EPS!$B3645,'Vensim Variables'!$A:$A,0))</f>
        <v>g pollutant</v>
      </c>
      <c r="I3645" t="str">
        <f t="shared" si="112"/>
        <v>BC</v>
      </c>
      <c r="J3645">
        <f>INDEX(NoSettings!$C:$C,MATCH(EPS!$A3645,NoSettings!$A:$A,0))</f>
        <v>0</v>
      </c>
      <c r="K3645">
        <f>INDEX(GWP!$C$2:$C$13,MATCH(EPS!I3645,GWP!$B$2:$B$13,0))</f>
        <v>0</v>
      </c>
      <c r="L3645" s="5">
        <f t="shared" si="113"/>
        <v>0</v>
      </c>
    </row>
    <row r="3646" spans="1:12" hidden="1" x14ac:dyDescent="0.35">
      <c r="A3646" t="s">
        <v>5276</v>
      </c>
      <c r="B3646" t="s">
        <v>5</v>
      </c>
      <c r="C3646" t="s">
        <v>1737</v>
      </c>
      <c r="D3646" t="s">
        <v>6925</v>
      </c>
      <c r="E3646" t="s">
        <v>1712</v>
      </c>
      <c r="H3646" t="str">
        <f>INDEX('Vensim Variables'!$B:$B,MATCH(EPS!$B3646,'Vensim Variables'!$A:$A,0))</f>
        <v>g pollutant</v>
      </c>
      <c r="I3646" t="str">
        <f t="shared" si="112"/>
        <v>OC</v>
      </c>
      <c r="J3646">
        <f>INDEX(NoSettings!$C:$C,MATCH(EPS!$A3646,NoSettings!$A:$A,0))</f>
        <v>0</v>
      </c>
      <c r="K3646">
        <f>INDEX(GWP!$C$2:$C$13,MATCH(EPS!I3646,GWP!$B$2:$B$13,0))</f>
        <v>0</v>
      </c>
      <c r="L3646" s="5">
        <f t="shared" si="113"/>
        <v>0</v>
      </c>
    </row>
    <row r="3647" spans="1:12" hidden="1" x14ac:dyDescent="0.35">
      <c r="A3647" t="s">
        <v>5277</v>
      </c>
      <c r="B3647" t="s">
        <v>5</v>
      </c>
      <c r="C3647" t="s">
        <v>1737</v>
      </c>
      <c r="D3647" t="s">
        <v>6925</v>
      </c>
      <c r="E3647" t="s">
        <v>1713</v>
      </c>
      <c r="H3647" t="str">
        <f>INDEX('Vensim Variables'!$B:$B,MATCH(EPS!$B3647,'Vensim Variables'!$A:$A,0))</f>
        <v>g pollutant</v>
      </c>
      <c r="I3647" t="str">
        <f t="shared" si="112"/>
        <v>CH4</v>
      </c>
      <c r="J3647">
        <f>INDEX(NoSettings!$C:$C,MATCH(EPS!$A3647,NoSettings!$A:$A,0))</f>
        <v>0</v>
      </c>
      <c r="K3647">
        <f>INDEX(GWP!$C$2:$C$13,MATCH(EPS!I3647,GWP!$B$2:$B$13,0))</f>
        <v>25</v>
      </c>
      <c r="L3647" s="5">
        <f t="shared" si="113"/>
        <v>0</v>
      </c>
    </row>
    <row r="3648" spans="1:12" hidden="1" x14ac:dyDescent="0.35">
      <c r="A3648" t="s">
        <v>5278</v>
      </c>
      <c r="B3648" t="s">
        <v>5</v>
      </c>
      <c r="C3648" t="s">
        <v>1737</v>
      </c>
      <c r="D3648" t="s">
        <v>6925</v>
      </c>
      <c r="E3648" t="s">
        <v>1714</v>
      </c>
      <c r="H3648" t="str">
        <f>INDEX('Vensim Variables'!$B:$B,MATCH(EPS!$B3648,'Vensim Variables'!$A:$A,0))</f>
        <v>g pollutant</v>
      </c>
      <c r="I3648" t="str">
        <f t="shared" si="112"/>
        <v>N2O</v>
      </c>
      <c r="J3648">
        <f>INDEX(NoSettings!$C:$C,MATCH(EPS!$A3648,NoSettings!$A:$A,0))</f>
        <v>0</v>
      </c>
      <c r="K3648">
        <f>INDEX(GWP!$C$2:$C$13,MATCH(EPS!I3648,GWP!$B$2:$B$13,0))</f>
        <v>298</v>
      </c>
      <c r="L3648" s="5">
        <f t="shared" si="113"/>
        <v>0</v>
      </c>
    </row>
    <row r="3649" spans="1:12" hidden="1" x14ac:dyDescent="0.35">
      <c r="A3649" t="s">
        <v>5279</v>
      </c>
      <c r="B3649" t="s">
        <v>5</v>
      </c>
      <c r="C3649" t="s">
        <v>1737</v>
      </c>
      <c r="D3649" t="s">
        <v>6925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5">
        <f t="shared" si="113"/>
        <v>0</v>
      </c>
    </row>
    <row r="3650" spans="1:12" hidden="1" x14ac:dyDescent="0.35">
      <c r="A3650" t="s">
        <v>5280</v>
      </c>
      <c r="B3650" t="s">
        <v>5</v>
      </c>
      <c r="C3650" t="s">
        <v>1737</v>
      </c>
      <c r="D3650" t="s">
        <v>6926</v>
      </c>
      <c r="E3650" t="s">
        <v>1702</v>
      </c>
      <c r="H3650" t="str">
        <f>INDEX('Vensim Variables'!$B:$B,MATCH(EPS!$B3650,'Vensim Variables'!$A:$A,0))</f>
        <v>g pollutant</v>
      </c>
      <c r="I3650" t="str">
        <f t="shared" si="112"/>
        <v>CO2</v>
      </c>
      <c r="J3650">
        <f>INDEX(NoSettings!$C:$C,MATCH(EPS!$A3650,NoSettings!$A:$A,0))</f>
        <v>0</v>
      </c>
      <c r="K3650">
        <f>INDEX(GWP!$C$2:$C$13,MATCH(EPS!I3650,GWP!$B$2:$B$13,0))</f>
        <v>1</v>
      </c>
      <c r="L3650" s="5">
        <f t="shared" si="113"/>
        <v>0</v>
      </c>
    </row>
    <row r="3651" spans="1:12" hidden="1" x14ac:dyDescent="0.35">
      <c r="A3651" t="s">
        <v>5281</v>
      </c>
      <c r="B3651" t="s">
        <v>5</v>
      </c>
      <c r="C3651" t="s">
        <v>1737</v>
      </c>
      <c r="D3651" t="s">
        <v>6926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5">
        <f t="shared" ref="L3651:L3714" si="115">IF(H3651="g pollutant",K3651*J3651/10^12,IF(H3651="MMTCO2e",J3651,IF(H3651="MWh",J3651,0)))</f>
        <v>0</v>
      </c>
    </row>
    <row r="3652" spans="1:12" hidden="1" x14ac:dyDescent="0.35">
      <c r="A3652" t="s">
        <v>5282</v>
      </c>
      <c r="B3652" t="s">
        <v>5</v>
      </c>
      <c r="C3652" t="s">
        <v>1737</v>
      </c>
      <c r="D3652" t="s">
        <v>6926</v>
      </c>
      <c r="E3652" t="s">
        <v>1706</v>
      </c>
      <c r="H3652" t="str">
        <f>INDEX('Vensim Variables'!$B:$B,MATCH(EPS!$B3652,'Vensim Variables'!$A:$A,0))</f>
        <v>g pollutant</v>
      </c>
      <c r="I3652" t="str">
        <f t="shared" si="114"/>
        <v>CO</v>
      </c>
      <c r="J3652">
        <f>INDEX(NoSettings!$C:$C,MATCH(EPS!$A3652,NoSettings!$A:$A,0))</f>
        <v>0</v>
      </c>
      <c r="K3652">
        <f>INDEX(GWP!$C$2:$C$13,MATCH(EPS!I3652,GWP!$B$2:$B$13,0))</f>
        <v>0</v>
      </c>
      <c r="L3652" s="5">
        <f t="shared" si="115"/>
        <v>0</v>
      </c>
    </row>
    <row r="3653" spans="1:12" hidden="1" x14ac:dyDescent="0.35">
      <c r="A3653" t="s">
        <v>5283</v>
      </c>
      <c r="B3653" t="s">
        <v>5</v>
      </c>
      <c r="C3653" t="s">
        <v>1737</v>
      </c>
      <c r="D3653" t="s">
        <v>6926</v>
      </c>
      <c r="E3653" t="s">
        <v>1707</v>
      </c>
      <c r="H3653" t="str">
        <f>INDEX('Vensim Variables'!$B:$B,MATCH(EPS!$B3653,'Vensim Variables'!$A:$A,0))</f>
        <v>g pollutant</v>
      </c>
      <c r="I3653" t="str">
        <f t="shared" si="114"/>
        <v>NOx</v>
      </c>
      <c r="J3653">
        <f>INDEX(NoSettings!$C:$C,MATCH(EPS!$A3653,NoSettings!$A:$A,0))</f>
        <v>0</v>
      </c>
      <c r="K3653">
        <f>INDEX(GWP!$C$2:$C$13,MATCH(EPS!I3653,GWP!$B$2:$B$13,0))</f>
        <v>0</v>
      </c>
      <c r="L3653" s="5">
        <f t="shared" si="115"/>
        <v>0</v>
      </c>
    </row>
    <row r="3654" spans="1:12" hidden="1" x14ac:dyDescent="0.35">
      <c r="A3654" t="s">
        <v>5284</v>
      </c>
      <c r="B3654" t="s">
        <v>5</v>
      </c>
      <c r="C3654" t="s">
        <v>1737</v>
      </c>
      <c r="D3654" t="s">
        <v>6926</v>
      </c>
      <c r="E3654" t="s">
        <v>1708</v>
      </c>
      <c r="H3654" t="str">
        <f>INDEX('Vensim Variables'!$B:$B,MATCH(EPS!$B3654,'Vensim Variables'!$A:$A,0))</f>
        <v>g pollutant</v>
      </c>
      <c r="I3654" t="str">
        <f t="shared" si="114"/>
        <v>PM10</v>
      </c>
      <c r="J3654">
        <f>INDEX(NoSettings!$C:$C,MATCH(EPS!$A3654,NoSettings!$A:$A,0))</f>
        <v>0</v>
      </c>
      <c r="K3654">
        <f>INDEX(GWP!$C$2:$C$13,MATCH(EPS!I3654,GWP!$B$2:$B$13,0))</f>
        <v>0</v>
      </c>
      <c r="L3654" s="5">
        <f t="shared" si="115"/>
        <v>0</v>
      </c>
    </row>
    <row r="3655" spans="1:12" hidden="1" x14ac:dyDescent="0.35">
      <c r="A3655" t="s">
        <v>5285</v>
      </c>
      <c r="B3655" t="s">
        <v>5</v>
      </c>
      <c r="C3655" t="s">
        <v>1737</v>
      </c>
      <c r="D3655" t="s">
        <v>6926</v>
      </c>
      <c r="E3655" t="s">
        <v>1709</v>
      </c>
      <c r="H3655" t="str">
        <f>INDEX('Vensim Variables'!$B:$B,MATCH(EPS!$B3655,'Vensim Variables'!$A:$A,0))</f>
        <v>g pollutant</v>
      </c>
      <c r="I3655" t="str">
        <f t="shared" si="114"/>
        <v>PM25</v>
      </c>
      <c r="J3655">
        <f>INDEX(NoSettings!$C:$C,MATCH(EPS!$A3655,NoSettings!$A:$A,0))</f>
        <v>0</v>
      </c>
      <c r="K3655">
        <f>INDEX(GWP!$C$2:$C$13,MATCH(EPS!I3655,GWP!$B$2:$B$13,0))</f>
        <v>0</v>
      </c>
      <c r="L3655" s="5">
        <f t="shared" si="115"/>
        <v>0</v>
      </c>
    </row>
    <row r="3656" spans="1:12" hidden="1" x14ac:dyDescent="0.35">
      <c r="A3656" t="s">
        <v>5286</v>
      </c>
      <c r="B3656" t="s">
        <v>5</v>
      </c>
      <c r="C3656" t="s">
        <v>1737</v>
      </c>
      <c r="D3656" t="s">
        <v>6926</v>
      </c>
      <c r="E3656" t="s">
        <v>1710</v>
      </c>
      <c r="H3656" t="str">
        <f>INDEX('Vensim Variables'!$B:$B,MATCH(EPS!$B3656,'Vensim Variables'!$A:$A,0))</f>
        <v>g pollutant</v>
      </c>
      <c r="I3656" t="str">
        <f t="shared" si="114"/>
        <v>SOx</v>
      </c>
      <c r="J3656">
        <f>INDEX(NoSettings!$C:$C,MATCH(EPS!$A3656,NoSettings!$A:$A,0))</f>
        <v>0</v>
      </c>
      <c r="K3656">
        <f>INDEX(GWP!$C$2:$C$13,MATCH(EPS!I3656,GWP!$B$2:$B$13,0))</f>
        <v>0</v>
      </c>
      <c r="L3656" s="5">
        <f t="shared" si="115"/>
        <v>0</v>
      </c>
    </row>
    <row r="3657" spans="1:12" hidden="1" x14ac:dyDescent="0.35">
      <c r="A3657" t="s">
        <v>5287</v>
      </c>
      <c r="B3657" t="s">
        <v>5</v>
      </c>
      <c r="C3657" t="s">
        <v>1737</v>
      </c>
      <c r="D3657" t="s">
        <v>6926</v>
      </c>
      <c r="E3657" t="s">
        <v>1711</v>
      </c>
      <c r="H3657" t="str">
        <f>INDEX('Vensim Variables'!$B:$B,MATCH(EPS!$B3657,'Vensim Variables'!$A:$A,0))</f>
        <v>g pollutant</v>
      </c>
      <c r="I3657" t="str">
        <f t="shared" si="114"/>
        <v>BC</v>
      </c>
      <c r="J3657">
        <f>INDEX(NoSettings!$C:$C,MATCH(EPS!$A3657,NoSettings!$A:$A,0))</f>
        <v>0</v>
      </c>
      <c r="K3657">
        <f>INDEX(GWP!$C$2:$C$13,MATCH(EPS!I3657,GWP!$B$2:$B$13,0))</f>
        <v>0</v>
      </c>
      <c r="L3657" s="5">
        <f t="shared" si="115"/>
        <v>0</v>
      </c>
    </row>
    <row r="3658" spans="1:12" hidden="1" x14ac:dyDescent="0.35">
      <c r="A3658" t="s">
        <v>5288</v>
      </c>
      <c r="B3658" t="s">
        <v>5</v>
      </c>
      <c r="C3658" t="s">
        <v>1737</v>
      </c>
      <c r="D3658" t="s">
        <v>6926</v>
      </c>
      <c r="E3658" t="s">
        <v>1712</v>
      </c>
      <c r="H3658" t="str">
        <f>INDEX('Vensim Variables'!$B:$B,MATCH(EPS!$B3658,'Vensim Variables'!$A:$A,0))</f>
        <v>g pollutant</v>
      </c>
      <c r="I3658" t="str">
        <f t="shared" si="114"/>
        <v>OC</v>
      </c>
      <c r="J3658">
        <f>INDEX(NoSettings!$C:$C,MATCH(EPS!$A3658,NoSettings!$A:$A,0))</f>
        <v>0</v>
      </c>
      <c r="K3658">
        <f>INDEX(GWP!$C$2:$C$13,MATCH(EPS!I3658,GWP!$B$2:$B$13,0))</f>
        <v>0</v>
      </c>
      <c r="L3658" s="5">
        <f t="shared" si="115"/>
        <v>0</v>
      </c>
    </row>
    <row r="3659" spans="1:12" hidden="1" x14ac:dyDescent="0.35">
      <c r="A3659" t="s">
        <v>5289</v>
      </c>
      <c r="B3659" t="s">
        <v>5</v>
      </c>
      <c r="C3659" t="s">
        <v>1737</v>
      </c>
      <c r="D3659" t="s">
        <v>6926</v>
      </c>
      <c r="E3659" t="s">
        <v>1713</v>
      </c>
      <c r="H3659" t="str">
        <f>INDEX('Vensim Variables'!$B:$B,MATCH(EPS!$B3659,'Vensim Variables'!$A:$A,0))</f>
        <v>g pollutant</v>
      </c>
      <c r="I3659" t="str">
        <f t="shared" si="114"/>
        <v>CH4</v>
      </c>
      <c r="J3659">
        <f>INDEX(NoSettings!$C:$C,MATCH(EPS!$A3659,NoSettings!$A:$A,0))</f>
        <v>0</v>
      </c>
      <c r="K3659">
        <f>INDEX(GWP!$C$2:$C$13,MATCH(EPS!I3659,GWP!$B$2:$B$13,0))</f>
        <v>25</v>
      </c>
      <c r="L3659" s="5">
        <f t="shared" si="115"/>
        <v>0</v>
      </c>
    </row>
    <row r="3660" spans="1:12" hidden="1" x14ac:dyDescent="0.35">
      <c r="A3660" t="s">
        <v>5290</v>
      </c>
      <c r="B3660" t="s">
        <v>5</v>
      </c>
      <c r="C3660" t="s">
        <v>1737</v>
      </c>
      <c r="D3660" t="s">
        <v>6926</v>
      </c>
      <c r="E3660" t="s">
        <v>1714</v>
      </c>
      <c r="H3660" t="str">
        <f>INDEX('Vensim Variables'!$B:$B,MATCH(EPS!$B3660,'Vensim Variables'!$A:$A,0))</f>
        <v>g pollutant</v>
      </c>
      <c r="I3660" t="str">
        <f t="shared" si="114"/>
        <v>N2O</v>
      </c>
      <c r="J3660">
        <f>INDEX(NoSettings!$C:$C,MATCH(EPS!$A3660,NoSettings!$A:$A,0))</f>
        <v>0</v>
      </c>
      <c r="K3660">
        <f>INDEX(GWP!$C$2:$C$13,MATCH(EPS!I3660,GWP!$B$2:$B$13,0))</f>
        <v>298</v>
      </c>
      <c r="L3660" s="5">
        <f t="shared" si="115"/>
        <v>0</v>
      </c>
    </row>
    <row r="3661" spans="1:12" hidden="1" x14ac:dyDescent="0.35">
      <c r="A3661" t="s">
        <v>5291</v>
      </c>
      <c r="B3661" t="s">
        <v>5</v>
      </c>
      <c r="C3661" t="s">
        <v>1737</v>
      </c>
      <c r="D3661" t="s">
        <v>6926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5">
        <f t="shared" si="115"/>
        <v>0</v>
      </c>
    </row>
    <row r="3662" spans="1:12" hidden="1" x14ac:dyDescent="0.35">
      <c r="A3662" t="s">
        <v>5292</v>
      </c>
      <c r="B3662" t="s">
        <v>5</v>
      </c>
      <c r="C3662" t="s">
        <v>1737</v>
      </c>
      <c r="D3662" t="s">
        <v>6927</v>
      </c>
      <c r="E3662" t="s">
        <v>1702</v>
      </c>
      <c r="H3662" t="str">
        <f>INDEX('Vensim Variables'!$B:$B,MATCH(EPS!$B3662,'Vensim Variables'!$A:$A,0))</f>
        <v>g pollutant</v>
      </c>
      <c r="I3662" t="str">
        <f t="shared" si="114"/>
        <v>CO2</v>
      </c>
      <c r="J3662">
        <f>INDEX(NoSettings!$C:$C,MATCH(EPS!$A3662,NoSettings!$A:$A,0))</f>
        <v>0</v>
      </c>
      <c r="K3662">
        <f>INDEX(GWP!$C$2:$C$13,MATCH(EPS!I3662,GWP!$B$2:$B$13,0))</f>
        <v>1</v>
      </c>
      <c r="L3662" s="5">
        <f t="shared" si="115"/>
        <v>0</v>
      </c>
    </row>
    <row r="3663" spans="1:12" hidden="1" x14ac:dyDescent="0.35">
      <c r="A3663" t="s">
        <v>5293</v>
      </c>
      <c r="B3663" t="s">
        <v>5</v>
      </c>
      <c r="C3663" t="s">
        <v>1737</v>
      </c>
      <c r="D3663" t="s">
        <v>6927</v>
      </c>
      <c r="E3663" t="s">
        <v>1705</v>
      </c>
      <c r="H3663" t="str">
        <f>INDEX('Vensim Variables'!$B:$B,MATCH(EPS!$B3663,'Vensim Variables'!$A:$A,0))</f>
        <v>g pollutant</v>
      </c>
      <c r="I3663" t="str">
        <f t="shared" si="114"/>
        <v>VOC</v>
      </c>
      <c r="J3663">
        <f>INDEX(NoSettings!$C:$C,MATCH(EPS!$A3663,NoSettings!$A:$A,0))</f>
        <v>0</v>
      </c>
      <c r="K3663">
        <f>INDEX(GWP!$C$2:$C$13,MATCH(EPS!I3663,GWP!$B$2:$B$13,0))</f>
        <v>0</v>
      </c>
      <c r="L3663" s="5">
        <f t="shared" si="115"/>
        <v>0</v>
      </c>
    </row>
    <row r="3664" spans="1:12" hidden="1" x14ac:dyDescent="0.35">
      <c r="A3664" t="s">
        <v>5294</v>
      </c>
      <c r="B3664" t="s">
        <v>5</v>
      </c>
      <c r="C3664" t="s">
        <v>1737</v>
      </c>
      <c r="D3664" t="s">
        <v>6927</v>
      </c>
      <c r="E3664" t="s">
        <v>1706</v>
      </c>
      <c r="H3664" t="str">
        <f>INDEX('Vensim Variables'!$B:$B,MATCH(EPS!$B3664,'Vensim Variables'!$A:$A,0))</f>
        <v>g pollutant</v>
      </c>
      <c r="I3664" t="str">
        <f t="shared" si="114"/>
        <v>CO</v>
      </c>
      <c r="J3664">
        <f>INDEX(NoSettings!$C:$C,MATCH(EPS!$A3664,NoSettings!$A:$A,0))</f>
        <v>0</v>
      </c>
      <c r="K3664">
        <f>INDEX(GWP!$C$2:$C$13,MATCH(EPS!I3664,GWP!$B$2:$B$13,0))</f>
        <v>0</v>
      </c>
      <c r="L3664" s="5">
        <f t="shared" si="115"/>
        <v>0</v>
      </c>
    </row>
    <row r="3665" spans="1:12" hidden="1" x14ac:dyDescent="0.35">
      <c r="A3665" t="s">
        <v>5295</v>
      </c>
      <c r="B3665" t="s">
        <v>5</v>
      </c>
      <c r="C3665" t="s">
        <v>1737</v>
      </c>
      <c r="D3665" t="s">
        <v>6927</v>
      </c>
      <c r="E3665" t="s">
        <v>1707</v>
      </c>
      <c r="H3665" t="str">
        <f>INDEX('Vensim Variables'!$B:$B,MATCH(EPS!$B3665,'Vensim Variables'!$A:$A,0))</f>
        <v>g pollutant</v>
      </c>
      <c r="I3665" t="str">
        <f t="shared" si="114"/>
        <v>NOx</v>
      </c>
      <c r="J3665">
        <f>INDEX(NoSettings!$C:$C,MATCH(EPS!$A3665,NoSettings!$A:$A,0))</f>
        <v>0</v>
      </c>
      <c r="K3665">
        <f>INDEX(GWP!$C$2:$C$13,MATCH(EPS!I3665,GWP!$B$2:$B$13,0))</f>
        <v>0</v>
      </c>
      <c r="L3665" s="5">
        <f t="shared" si="115"/>
        <v>0</v>
      </c>
    </row>
    <row r="3666" spans="1:12" hidden="1" x14ac:dyDescent="0.35">
      <c r="A3666" t="s">
        <v>5296</v>
      </c>
      <c r="B3666" t="s">
        <v>5</v>
      </c>
      <c r="C3666" t="s">
        <v>1737</v>
      </c>
      <c r="D3666" t="s">
        <v>6927</v>
      </c>
      <c r="E3666" t="s">
        <v>1708</v>
      </c>
      <c r="H3666" t="str">
        <f>INDEX('Vensim Variables'!$B:$B,MATCH(EPS!$B3666,'Vensim Variables'!$A:$A,0))</f>
        <v>g pollutant</v>
      </c>
      <c r="I3666" t="str">
        <f t="shared" si="114"/>
        <v>PM10</v>
      </c>
      <c r="J3666">
        <f>INDEX(NoSettings!$C:$C,MATCH(EPS!$A3666,NoSettings!$A:$A,0))</f>
        <v>0</v>
      </c>
      <c r="K3666">
        <f>INDEX(GWP!$C$2:$C$13,MATCH(EPS!I3666,GWP!$B$2:$B$13,0))</f>
        <v>0</v>
      </c>
      <c r="L3666" s="5">
        <f t="shared" si="115"/>
        <v>0</v>
      </c>
    </row>
    <row r="3667" spans="1:12" hidden="1" x14ac:dyDescent="0.35">
      <c r="A3667" t="s">
        <v>5297</v>
      </c>
      <c r="B3667" t="s">
        <v>5</v>
      </c>
      <c r="C3667" t="s">
        <v>1737</v>
      </c>
      <c r="D3667" t="s">
        <v>6927</v>
      </c>
      <c r="E3667" t="s">
        <v>1709</v>
      </c>
      <c r="H3667" t="str">
        <f>INDEX('Vensim Variables'!$B:$B,MATCH(EPS!$B3667,'Vensim Variables'!$A:$A,0))</f>
        <v>g pollutant</v>
      </c>
      <c r="I3667" t="str">
        <f t="shared" si="114"/>
        <v>PM25</v>
      </c>
      <c r="J3667">
        <f>INDEX(NoSettings!$C:$C,MATCH(EPS!$A3667,NoSettings!$A:$A,0))</f>
        <v>0</v>
      </c>
      <c r="K3667">
        <f>INDEX(GWP!$C$2:$C$13,MATCH(EPS!I3667,GWP!$B$2:$B$13,0))</f>
        <v>0</v>
      </c>
      <c r="L3667" s="5">
        <f t="shared" si="115"/>
        <v>0</v>
      </c>
    </row>
    <row r="3668" spans="1:12" hidden="1" x14ac:dyDescent="0.35">
      <c r="A3668" t="s">
        <v>5298</v>
      </c>
      <c r="B3668" t="s">
        <v>5</v>
      </c>
      <c r="C3668" t="s">
        <v>1737</v>
      </c>
      <c r="D3668" t="s">
        <v>6927</v>
      </c>
      <c r="E3668" t="s">
        <v>1710</v>
      </c>
      <c r="H3668" t="str">
        <f>INDEX('Vensim Variables'!$B:$B,MATCH(EPS!$B3668,'Vensim Variables'!$A:$A,0))</f>
        <v>g pollutant</v>
      </c>
      <c r="I3668" t="str">
        <f t="shared" si="114"/>
        <v>SOx</v>
      </c>
      <c r="J3668">
        <f>INDEX(NoSettings!$C:$C,MATCH(EPS!$A3668,NoSettings!$A:$A,0))</f>
        <v>0</v>
      </c>
      <c r="K3668">
        <f>INDEX(GWP!$C$2:$C$13,MATCH(EPS!I3668,GWP!$B$2:$B$13,0))</f>
        <v>0</v>
      </c>
      <c r="L3668" s="5">
        <f t="shared" si="115"/>
        <v>0</v>
      </c>
    </row>
    <row r="3669" spans="1:12" hidden="1" x14ac:dyDescent="0.35">
      <c r="A3669" t="s">
        <v>5299</v>
      </c>
      <c r="B3669" t="s">
        <v>5</v>
      </c>
      <c r="C3669" t="s">
        <v>1737</v>
      </c>
      <c r="D3669" t="s">
        <v>6927</v>
      </c>
      <c r="E3669" t="s">
        <v>1711</v>
      </c>
      <c r="H3669" t="str">
        <f>INDEX('Vensim Variables'!$B:$B,MATCH(EPS!$B3669,'Vensim Variables'!$A:$A,0))</f>
        <v>g pollutant</v>
      </c>
      <c r="I3669" t="str">
        <f t="shared" si="114"/>
        <v>BC</v>
      </c>
      <c r="J3669">
        <f>INDEX(NoSettings!$C:$C,MATCH(EPS!$A3669,NoSettings!$A:$A,0))</f>
        <v>0</v>
      </c>
      <c r="K3669">
        <f>INDEX(GWP!$C$2:$C$13,MATCH(EPS!I3669,GWP!$B$2:$B$13,0))</f>
        <v>0</v>
      </c>
      <c r="L3669" s="5">
        <f t="shared" si="115"/>
        <v>0</v>
      </c>
    </row>
    <row r="3670" spans="1:12" hidden="1" x14ac:dyDescent="0.35">
      <c r="A3670" t="s">
        <v>5300</v>
      </c>
      <c r="B3670" t="s">
        <v>5</v>
      </c>
      <c r="C3670" t="s">
        <v>1737</v>
      </c>
      <c r="D3670" t="s">
        <v>6927</v>
      </c>
      <c r="E3670" t="s">
        <v>1712</v>
      </c>
      <c r="H3670" t="str">
        <f>INDEX('Vensim Variables'!$B:$B,MATCH(EPS!$B3670,'Vensim Variables'!$A:$A,0))</f>
        <v>g pollutant</v>
      </c>
      <c r="I3670" t="str">
        <f t="shared" si="114"/>
        <v>OC</v>
      </c>
      <c r="J3670">
        <f>INDEX(NoSettings!$C:$C,MATCH(EPS!$A3670,NoSettings!$A:$A,0))</f>
        <v>0</v>
      </c>
      <c r="K3670">
        <f>INDEX(GWP!$C$2:$C$13,MATCH(EPS!I3670,GWP!$B$2:$B$13,0))</f>
        <v>0</v>
      </c>
      <c r="L3670" s="5">
        <f t="shared" si="115"/>
        <v>0</v>
      </c>
    </row>
    <row r="3671" spans="1:12" hidden="1" x14ac:dyDescent="0.35">
      <c r="A3671" t="s">
        <v>5301</v>
      </c>
      <c r="B3671" t="s">
        <v>5</v>
      </c>
      <c r="C3671" t="s">
        <v>1737</v>
      </c>
      <c r="D3671" t="s">
        <v>6927</v>
      </c>
      <c r="E3671" t="s">
        <v>1713</v>
      </c>
      <c r="H3671" t="str">
        <f>INDEX('Vensim Variables'!$B:$B,MATCH(EPS!$B3671,'Vensim Variables'!$A:$A,0))</f>
        <v>g pollutant</v>
      </c>
      <c r="I3671" t="str">
        <f t="shared" si="114"/>
        <v>CH4</v>
      </c>
      <c r="J3671">
        <f>INDEX(NoSettings!$C:$C,MATCH(EPS!$A3671,NoSettings!$A:$A,0))</f>
        <v>0</v>
      </c>
      <c r="K3671">
        <f>INDEX(GWP!$C$2:$C$13,MATCH(EPS!I3671,GWP!$B$2:$B$13,0))</f>
        <v>25</v>
      </c>
      <c r="L3671" s="5">
        <f t="shared" si="115"/>
        <v>0</v>
      </c>
    </row>
    <row r="3672" spans="1:12" hidden="1" x14ac:dyDescent="0.35">
      <c r="A3672" t="s">
        <v>5302</v>
      </c>
      <c r="B3672" t="s">
        <v>5</v>
      </c>
      <c r="C3672" t="s">
        <v>1737</v>
      </c>
      <c r="D3672" t="s">
        <v>6927</v>
      </c>
      <c r="E3672" t="s">
        <v>1714</v>
      </c>
      <c r="H3672" t="str">
        <f>INDEX('Vensim Variables'!$B:$B,MATCH(EPS!$B3672,'Vensim Variables'!$A:$A,0))</f>
        <v>g pollutant</v>
      </c>
      <c r="I3672" t="str">
        <f t="shared" si="114"/>
        <v>N2O</v>
      </c>
      <c r="J3672">
        <f>INDEX(NoSettings!$C:$C,MATCH(EPS!$A3672,NoSettings!$A:$A,0))</f>
        <v>0</v>
      </c>
      <c r="K3672">
        <f>INDEX(GWP!$C$2:$C$13,MATCH(EPS!I3672,GWP!$B$2:$B$13,0))</f>
        <v>298</v>
      </c>
      <c r="L3672" s="5">
        <f t="shared" si="115"/>
        <v>0</v>
      </c>
    </row>
    <row r="3673" spans="1:12" hidden="1" x14ac:dyDescent="0.35">
      <c r="A3673" t="s">
        <v>5303</v>
      </c>
      <c r="B3673" t="s">
        <v>5</v>
      </c>
      <c r="C3673" t="s">
        <v>1737</v>
      </c>
      <c r="D3673" t="s">
        <v>6927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5">
        <f t="shared" si="115"/>
        <v>0</v>
      </c>
    </row>
    <row r="3674" spans="1:12" hidden="1" x14ac:dyDescent="0.35">
      <c r="A3674" t="s">
        <v>5304</v>
      </c>
      <c r="B3674" t="s">
        <v>5</v>
      </c>
      <c r="C3674" t="s">
        <v>1737</v>
      </c>
      <c r="D3674" t="s">
        <v>6928</v>
      </c>
      <c r="E3674" t="s">
        <v>1702</v>
      </c>
      <c r="H3674" t="str">
        <f>INDEX('Vensim Variables'!$B:$B,MATCH(EPS!$B3674,'Vensim Variables'!$A:$A,0))</f>
        <v>g pollutant</v>
      </c>
      <c r="I3674" t="str">
        <f t="shared" si="114"/>
        <v>CO2</v>
      </c>
      <c r="J3674">
        <f>INDEX(NoSettings!$C:$C,MATCH(EPS!$A3674,NoSettings!$A:$A,0))</f>
        <v>0</v>
      </c>
      <c r="K3674">
        <f>INDEX(GWP!$C$2:$C$13,MATCH(EPS!I3674,GWP!$B$2:$B$13,0))</f>
        <v>1</v>
      </c>
      <c r="L3674" s="5">
        <f t="shared" si="115"/>
        <v>0</v>
      </c>
    </row>
    <row r="3675" spans="1:12" hidden="1" x14ac:dyDescent="0.35">
      <c r="A3675" t="s">
        <v>5305</v>
      </c>
      <c r="B3675" t="s">
        <v>5</v>
      </c>
      <c r="C3675" t="s">
        <v>1737</v>
      </c>
      <c r="D3675" t="s">
        <v>6928</v>
      </c>
      <c r="E3675" t="s">
        <v>1705</v>
      </c>
      <c r="H3675" t="str">
        <f>INDEX('Vensim Variables'!$B:$B,MATCH(EPS!$B3675,'Vensim Variables'!$A:$A,0))</f>
        <v>g pollutant</v>
      </c>
      <c r="I3675" t="str">
        <f t="shared" si="114"/>
        <v>VOC</v>
      </c>
      <c r="J3675">
        <f>INDEX(NoSettings!$C:$C,MATCH(EPS!$A3675,NoSettings!$A:$A,0))</f>
        <v>0</v>
      </c>
      <c r="K3675">
        <f>INDEX(GWP!$C$2:$C$13,MATCH(EPS!I3675,GWP!$B$2:$B$13,0))</f>
        <v>0</v>
      </c>
      <c r="L3675" s="5">
        <f t="shared" si="115"/>
        <v>0</v>
      </c>
    </row>
    <row r="3676" spans="1:12" hidden="1" x14ac:dyDescent="0.35">
      <c r="A3676" t="s">
        <v>5306</v>
      </c>
      <c r="B3676" t="s">
        <v>5</v>
      </c>
      <c r="C3676" t="s">
        <v>1737</v>
      </c>
      <c r="D3676" t="s">
        <v>6928</v>
      </c>
      <c r="E3676" t="s">
        <v>1706</v>
      </c>
      <c r="H3676" t="str">
        <f>INDEX('Vensim Variables'!$B:$B,MATCH(EPS!$B3676,'Vensim Variables'!$A:$A,0))</f>
        <v>g pollutant</v>
      </c>
      <c r="I3676" t="str">
        <f t="shared" si="114"/>
        <v>CO</v>
      </c>
      <c r="J3676">
        <f>INDEX(NoSettings!$C:$C,MATCH(EPS!$A3676,NoSettings!$A:$A,0))</f>
        <v>0</v>
      </c>
      <c r="K3676">
        <f>INDEX(GWP!$C$2:$C$13,MATCH(EPS!I3676,GWP!$B$2:$B$13,0))</f>
        <v>0</v>
      </c>
      <c r="L3676" s="5">
        <f t="shared" si="115"/>
        <v>0</v>
      </c>
    </row>
    <row r="3677" spans="1:12" hidden="1" x14ac:dyDescent="0.35">
      <c r="A3677" t="s">
        <v>5307</v>
      </c>
      <c r="B3677" t="s">
        <v>5</v>
      </c>
      <c r="C3677" t="s">
        <v>1737</v>
      </c>
      <c r="D3677" t="s">
        <v>6928</v>
      </c>
      <c r="E3677" t="s">
        <v>1707</v>
      </c>
      <c r="H3677" t="str">
        <f>INDEX('Vensim Variables'!$B:$B,MATCH(EPS!$B3677,'Vensim Variables'!$A:$A,0))</f>
        <v>g pollutant</v>
      </c>
      <c r="I3677" t="str">
        <f t="shared" si="114"/>
        <v>NOx</v>
      </c>
      <c r="J3677">
        <f>INDEX(NoSettings!$C:$C,MATCH(EPS!$A3677,NoSettings!$A:$A,0))</f>
        <v>0</v>
      </c>
      <c r="K3677">
        <f>INDEX(GWP!$C$2:$C$13,MATCH(EPS!I3677,GWP!$B$2:$B$13,0))</f>
        <v>0</v>
      </c>
      <c r="L3677" s="5">
        <f t="shared" si="115"/>
        <v>0</v>
      </c>
    </row>
    <row r="3678" spans="1:12" hidden="1" x14ac:dyDescent="0.35">
      <c r="A3678" t="s">
        <v>5308</v>
      </c>
      <c r="B3678" t="s">
        <v>5</v>
      </c>
      <c r="C3678" t="s">
        <v>1737</v>
      </c>
      <c r="D3678" t="s">
        <v>6928</v>
      </c>
      <c r="E3678" t="s">
        <v>1708</v>
      </c>
      <c r="H3678" t="str">
        <f>INDEX('Vensim Variables'!$B:$B,MATCH(EPS!$B3678,'Vensim Variables'!$A:$A,0))</f>
        <v>g pollutant</v>
      </c>
      <c r="I3678" t="str">
        <f t="shared" si="114"/>
        <v>PM10</v>
      </c>
      <c r="J3678">
        <f>INDEX(NoSettings!$C:$C,MATCH(EPS!$A3678,NoSettings!$A:$A,0))</f>
        <v>0</v>
      </c>
      <c r="K3678">
        <f>INDEX(GWP!$C$2:$C$13,MATCH(EPS!I3678,GWP!$B$2:$B$13,0))</f>
        <v>0</v>
      </c>
      <c r="L3678" s="5">
        <f t="shared" si="115"/>
        <v>0</v>
      </c>
    </row>
    <row r="3679" spans="1:12" hidden="1" x14ac:dyDescent="0.35">
      <c r="A3679" t="s">
        <v>5309</v>
      </c>
      <c r="B3679" t="s">
        <v>5</v>
      </c>
      <c r="C3679" t="s">
        <v>1737</v>
      </c>
      <c r="D3679" t="s">
        <v>6928</v>
      </c>
      <c r="E3679" t="s">
        <v>1709</v>
      </c>
      <c r="H3679" t="str">
        <f>INDEX('Vensim Variables'!$B:$B,MATCH(EPS!$B3679,'Vensim Variables'!$A:$A,0))</f>
        <v>g pollutant</v>
      </c>
      <c r="I3679" t="str">
        <f t="shared" si="114"/>
        <v>PM25</v>
      </c>
      <c r="J3679">
        <f>INDEX(NoSettings!$C:$C,MATCH(EPS!$A3679,NoSettings!$A:$A,0))</f>
        <v>0</v>
      </c>
      <c r="K3679">
        <f>INDEX(GWP!$C$2:$C$13,MATCH(EPS!I3679,GWP!$B$2:$B$13,0))</f>
        <v>0</v>
      </c>
      <c r="L3679" s="5">
        <f t="shared" si="115"/>
        <v>0</v>
      </c>
    </row>
    <row r="3680" spans="1:12" hidden="1" x14ac:dyDescent="0.35">
      <c r="A3680" t="s">
        <v>5310</v>
      </c>
      <c r="B3680" t="s">
        <v>5</v>
      </c>
      <c r="C3680" t="s">
        <v>1737</v>
      </c>
      <c r="D3680" t="s">
        <v>6928</v>
      </c>
      <c r="E3680" t="s">
        <v>1710</v>
      </c>
      <c r="H3680" t="str">
        <f>INDEX('Vensim Variables'!$B:$B,MATCH(EPS!$B3680,'Vensim Variables'!$A:$A,0))</f>
        <v>g pollutant</v>
      </c>
      <c r="I3680" t="str">
        <f t="shared" si="114"/>
        <v>SOx</v>
      </c>
      <c r="J3680">
        <f>INDEX(NoSettings!$C:$C,MATCH(EPS!$A3680,NoSettings!$A:$A,0))</f>
        <v>0</v>
      </c>
      <c r="K3680">
        <f>INDEX(GWP!$C$2:$C$13,MATCH(EPS!I3680,GWP!$B$2:$B$13,0))</f>
        <v>0</v>
      </c>
      <c r="L3680" s="5">
        <f t="shared" si="115"/>
        <v>0</v>
      </c>
    </row>
    <row r="3681" spans="1:12" hidden="1" x14ac:dyDescent="0.35">
      <c r="A3681" t="s">
        <v>5311</v>
      </c>
      <c r="B3681" t="s">
        <v>5</v>
      </c>
      <c r="C3681" t="s">
        <v>1737</v>
      </c>
      <c r="D3681" t="s">
        <v>6928</v>
      </c>
      <c r="E3681" t="s">
        <v>1711</v>
      </c>
      <c r="H3681" t="str">
        <f>INDEX('Vensim Variables'!$B:$B,MATCH(EPS!$B3681,'Vensim Variables'!$A:$A,0))</f>
        <v>g pollutant</v>
      </c>
      <c r="I3681" t="str">
        <f t="shared" si="114"/>
        <v>BC</v>
      </c>
      <c r="J3681">
        <f>INDEX(NoSettings!$C:$C,MATCH(EPS!$A3681,NoSettings!$A:$A,0))</f>
        <v>0</v>
      </c>
      <c r="K3681">
        <f>INDEX(GWP!$C$2:$C$13,MATCH(EPS!I3681,GWP!$B$2:$B$13,0))</f>
        <v>0</v>
      </c>
      <c r="L3681" s="5">
        <f t="shared" si="115"/>
        <v>0</v>
      </c>
    </row>
    <row r="3682" spans="1:12" hidden="1" x14ac:dyDescent="0.35">
      <c r="A3682" t="s">
        <v>5312</v>
      </c>
      <c r="B3682" t="s">
        <v>5</v>
      </c>
      <c r="C3682" t="s">
        <v>1737</v>
      </c>
      <c r="D3682" t="s">
        <v>6928</v>
      </c>
      <c r="E3682" t="s">
        <v>1712</v>
      </c>
      <c r="H3682" t="str">
        <f>INDEX('Vensim Variables'!$B:$B,MATCH(EPS!$B3682,'Vensim Variables'!$A:$A,0))</f>
        <v>g pollutant</v>
      </c>
      <c r="I3682" t="str">
        <f t="shared" si="114"/>
        <v>OC</v>
      </c>
      <c r="J3682">
        <f>INDEX(NoSettings!$C:$C,MATCH(EPS!$A3682,NoSettings!$A:$A,0))</f>
        <v>0</v>
      </c>
      <c r="K3682">
        <f>INDEX(GWP!$C$2:$C$13,MATCH(EPS!I3682,GWP!$B$2:$B$13,0))</f>
        <v>0</v>
      </c>
      <c r="L3682" s="5">
        <f t="shared" si="115"/>
        <v>0</v>
      </c>
    </row>
    <row r="3683" spans="1:12" hidden="1" x14ac:dyDescent="0.35">
      <c r="A3683" t="s">
        <v>5313</v>
      </c>
      <c r="B3683" t="s">
        <v>5</v>
      </c>
      <c r="C3683" t="s">
        <v>1737</v>
      </c>
      <c r="D3683" t="s">
        <v>6928</v>
      </c>
      <c r="E3683" t="s">
        <v>1713</v>
      </c>
      <c r="H3683" t="str">
        <f>INDEX('Vensim Variables'!$B:$B,MATCH(EPS!$B3683,'Vensim Variables'!$A:$A,0))</f>
        <v>g pollutant</v>
      </c>
      <c r="I3683" t="str">
        <f t="shared" si="114"/>
        <v>CH4</v>
      </c>
      <c r="J3683">
        <f>INDEX(NoSettings!$C:$C,MATCH(EPS!$A3683,NoSettings!$A:$A,0))</f>
        <v>0</v>
      </c>
      <c r="K3683">
        <f>INDEX(GWP!$C$2:$C$13,MATCH(EPS!I3683,GWP!$B$2:$B$13,0))</f>
        <v>25</v>
      </c>
      <c r="L3683" s="5">
        <f t="shared" si="115"/>
        <v>0</v>
      </c>
    </row>
    <row r="3684" spans="1:12" hidden="1" x14ac:dyDescent="0.35">
      <c r="A3684" t="s">
        <v>5314</v>
      </c>
      <c r="B3684" t="s">
        <v>5</v>
      </c>
      <c r="C3684" t="s">
        <v>1737</v>
      </c>
      <c r="D3684" t="s">
        <v>6928</v>
      </c>
      <c r="E3684" t="s">
        <v>1714</v>
      </c>
      <c r="H3684" t="str">
        <f>INDEX('Vensim Variables'!$B:$B,MATCH(EPS!$B3684,'Vensim Variables'!$A:$A,0))</f>
        <v>g pollutant</v>
      </c>
      <c r="I3684" t="str">
        <f t="shared" si="114"/>
        <v>N2O</v>
      </c>
      <c r="J3684">
        <f>INDEX(NoSettings!$C:$C,MATCH(EPS!$A3684,NoSettings!$A:$A,0))</f>
        <v>0</v>
      </c>
      <c r="K3684">
        <f>INDEX(GWP!$C$2:$C$13,MATCH(EPS!I3684,GWP!$B$2:$B$13,0))</f>
        <v>298</v>
      </c>
      <c r="L3684" s="5">
        <f t="shared" si="115"/>
        <v>0</v>
      </c>
    </row>
    <row r="3685" spans="1:12" hidden="1" x14ac:dyDescent="0.35">
      <c r="A3685" t="s">
        <v>5315</v>
      </c>
      <c r="B3685" t="s">
        <v>5</v>
      </c>
      <c r="C3685" t="s">
        <v>1737</v>
      </c>
      <c r="D3685" t="s">
        <v>6928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5">
        <f t="shared" si="115"/>
        <v>0</v>
      </c>
    </row>
    <row r="3686" spans="1:12" hidden="1" x14ac:dyDescent="0.35">
      <c r="A3686" t="s">
        <v>5316</v>
      </c>
      <c r="B3686" t="s">
        <v>5</v>
      </c>
      <c r="C3686" t="s">
        <v>1737</v>
      </c>
      <c r="D3686" t="s">
        <v>6929</v>
      </c>
      <c r="E3686" t="s">
        <v>1702</v>
      </c>
      <c r="H3686" t="str">
        <f>INDEX('Vensim Variables'!$B:$B,MATCH(EPS!$B3686,'Vensim Variables'!$A:$A,0))</f>
        <v>g pollutant</v>
      </c>
      <c r="I3686" t="str">
        <f t="shared" si="114"/>
        <v>CO2</v>
      </c>
      <c r="J3686">
        <f>INDEX(NoSettings!$C:$C,MATCH(EPS!$A3686,NoSettings!$A:$A,0))</f>
        <v>0</v>
      </c>
      <c r="K3686">
        <f>INDEX(GWP!$C$2:$C$13,MATCH(EPS!I3686,GWP!$B$2:$B$13,0))</f>
        <v>1</v>
      </c>
      <c r="L3686" s="5">
        <f t="shared" si="115"/>
        <v>0</v>
      </c>
    </row>
    <row r="3687" spans="1:12" hidden="1" x14ac:dyDescent="0.35">
      <c r="A3687" t="s">
        <v>5317</v>
      </c>
      <c r="B3687" t="s">
        <v>5</v>
      </c>
      <c r="C3687" t="s">
        <v>1737</v>
      </c>
      <c r="D3687" t="s">
        <v>6929</v>
      </c>
      <c r="E3687" t="s">
        <v>1705</v>
      </c>
      <c r="H3687" t="str">
        <f>INDEX('Vensim Variables'!$B:$B,MATCH(EPS!$B3687,'Vensim Variables'!$A:$A,0))</f>
        <v>g pollutant</v>
      </c>
      <c r="I3687" t="str">
        <f t="shared" si="114"/>
        <v>VOC</v>
      </c>
      <c r="J3687">
        <f>INDEX(NoSettings!$C:$C,MATCH(EPS!$A3687,NoSettings!$A:$A,0))</f>
        <v>0</v>
      </c>
      <c r="K3687">
        <f>INDEX(GWP!$C$2:$C$13,MATCH(EPS!I3687,GWP!$B$2:$B$13,0))</f>
        <v>0</v>
      </c>
      <c r="L3687" s="5">
        <f t="shared" si="115"/>
        <v>0</v>
      </c>
    </row>
    <row r="3688" spans="1:12" hidden="1" x14ac:dyDescent="0.35">
      <c r="A3688" t="s">
        <v>5318</v>
      </c>
      <c r="B3688" t="s">
        <v>5</v>
      </c>
      <c r="C3688" t="s">
        <v>1737</v>
      </c>
      <c r="D3688" t="s">
        <v>6929</v>
      </c>
      <c r="E3688" t="s">
        <v>1706</v>
      </c>
      <c r="H3688" t="str">
        <f>INDEX('Vensim Variables'!$B:$B,MATCH(EPS!$B3688,'Vensim Variables'!$A:$A,0))</f>
        <v>g pollutant</v>
      </c>
      <c r="I3688" t="str">
        <f t="shared" si="114"/>
        <v>CO</v>
      </c>
      <c r="J3688">
        <f>INDEX(NoSettings!$C:$C,MATCH(EPS!$A3688,NoSettings!$A:$A,0))</f>
        <v>0</v>
      </c>
      <c r="K3688">
        <f>INDEX(GWP!$C$2:$C$13,MATCH(EPS!I3688,GWP!$B$2:$B$13,0))</f>
        <v>0</v>
      </c>
      <c r="L3688" s="5">
        <f t="shared" si="115"/>
        <v>0</v>
      </c>
    </row>
    <row r="3689" spans="1:12" hidden="1" x14ac:dyDescent="0.35">
      <c r="A3689" t="s">
        <v>5319</v>
      </c>
      <c r="B3689" t="s">
        <v>5</v>
      </c>
      <c r="C3689" t="s">
        <v>1737</v>
      </c>
      <c r="D3689" t="s">
        <v>6929</v>
      </c>
      <c r="E3689" t="s">
        <v>1707</v>
      </c>
      <c r="H3689" t="str">
        <f>INDEX('Vensim Variables'!$B:$B,MATCH(EPS!$B3689,'Vensim Variables'!$A:$A,0))</f>
        <v>g pollutant</v>
      </c>
      <c r="I3689" t="str">
        <f t="shared" si="114"/>
        <v>NOx</v>
      </c>
      <c r="J3689">
        <f>INDEX(NoSettings!$C:$C,MATCH(EPS!$A3689,NoSettings!$A:$A,0))</f>
        <v>0</v>
      </c>
      <c r="K3689">
        <f>INDEX(GWP!$C$2:$C$13,MATCH(EPS!I3689,GWP!$B$2:$B$13,0))</f>
        <v>0</v>
      </c>
      <c r="L3689" s="5">
        <f t="shared" si="115"/>
        <v>0</v>
      </c>
    </row>
    <row r="3690" spans="1:12" hidden="1" x14ac:dyDescent="0.35">
      <c r="A3690" t="s">
        <v>5320</v>
      </c>
      <c r="B3690" t="s">
        <v>5</v>
      </c>
      <c r="C3690" t="s">
        <v>1737</v>
      </c>
      <c r="D3690" t="s">
        <v>6929</v>
      </c>
      <c r="E3690" t="s">
        <v>1708</v>
      </c>
      <c r="H3690" t="str">
        <f>INDEX('Vensim Variables'!$B:$B,MATCH(EPS!$B3690,'Vensim Variables'!$A:$A,0))</f>
        <v>g pollutant</v>
      </c>
      <c r="I3690" t="str">
        <f t="shared" si="114"/>
        <v>PM10</v>
      </c>
      <c r="J3690">
        <f>INDEX(NoSettings!$C:$C,MATCH(EPS!$A3690,NoSettings!$A:$A,0))</f>
        <v>0</v>
      </c>
      <c r="K3690">
        <f>INDEX(GWP!$C$2:$C$13,MATCH(EPS!I3690,GWP!$B$2:$B$13,0))</f>
        <v>0</v>
      </c>
      <c r="L3690" s="5">
        <f t="shared" si="115"/>
        <v>0</v>
      </c>
    </row>
    <row r="3691" spans="1:12" hidden="1" x14ac:dyDescent="0.35">
      <c r="A3691" t="s">
        <v>5321</v>
      </c>
      <c r="B3691" t="s">
        <v>5</v>
      </c>
      <c r="C3691" t="s">
        <v>1737</v>
      </c>
      <c r="D3691" t="s">
        <v>6929</v>
      </c>
      <c r="E3691" t="s">
        <v>1709</v>
      </c>
      <c r="H3691" t="str">
        <f>INDEX('Vensim Variables'!$B:$B,MATCH(EPS!$B3691,'Vensim Variables'!$A:$A,0))</f>
        <v>g pollutant</v>
      </c>
      <c r="I3691" t="str">
        <f t="shared" si="114"/>
        <v>PM25</v>
      </c>
      <c r="J3691">
        <f>INDEX(NoSettings!$C:$C,MATCH(EPS!$A3691,NoSettings!$A:$A,0))</f>
        <v>0</v>
      </c>
      <c r="K3691">
        <f>INDEX(GWP!$C$2:$C$13,MATCH(EPS!I3691,GWP!$B$2:$B$13,0))</f>
        <v>0</v>
      </c>
      <c r="L3691" s="5">
        <f t="shared" si="115"/>
        <v>0</v>
      </c>
    </row>
    <row r="3692" spans="1:12" hidden="1" x14ac:dyDescent="0.35">
      <c r="A3692" t="s">
        <v>5322</v>
      </c>
      <c r="B3692" t="s">
        <v>5</v>
      </c>
      <c r="C3692" t="s">
        <v>1737</v>
      </c>
      <c r="D3692" t="s">
        <v>6929</v>
      </c>
      <c r="E3692" t="s">
        <v>1710</v>
      </c>
      <c r="H3692" t="str">
        <f>INDEX('Vensim Variables'!$B:$B,MATCH(EPS!$B3692,'Vensim Variables'!$A:$A,0))</f>
        <v>g pollutant</v>
      </c>
      <c r="I3692" t="str">
        <f t="shared" si="114"/>
        <v>SOx</v>
      </c>
      <c r="J3692">
        <f>INDEX(NoSettings!$C:$C,MATCH(EPS!$A3692,NoSettings!$A:$A,0))</f>
        <v>0</v>
      </c>
      <c r="K3692">
        <f>INDEX(GWP!$C$2:$C$13,MATCH(EPS!I3692,GWP!$B$2:$B$13,0))</f>
        <v>0</v>
      </c>
      <c r="L3692" s="5">
        <f t="shared" si="115"/>
        <v>0</v>
      </c>
    </row>
    <row r="3693" spans="1:12" hidden="1" x14ac:dyDescent="0.35">
      <c r="A3693" t="s">
        <v>5323</v>
      </c>
      <c r="B3693" t="s">
        <v>5</v>
      </c>
      <c r="C3693" t="s">
        <v>1737</v>
      </c>
      <c r="D3693" t="s">
        <v>6929</v>
      </c>
      <c r="E3693" t="s">
        <v>1711</v>
      </c>
      <c r="H3693" t="str">
        <f>INDEX('Vensim Variables'!$B:$B,MATCH(EPS!$B3693,'Vensim Variables'!$A:$A,0))</f>
        <v>g pollutant</v>
      </c>
      <c r="I3693" t="str">
        <f t="shared" si="114"/>
        <v>BC</v>
      </c>
      <c r="J3693">
        <f>INDEX(NoSettings!$C:$C,MATCH(EPS!$A3693,NoSettings!$A:$A,0))</f>
        <v>0</v>
      </c>
      <c r="K3693">
        <f>INDEX(GWP!$C$2:$C$13,MATCH(EPS!I3693,GWP!$B$2:$B$13,0))</f>
        <v>0</v>
      </c>
      <c r="L3693" s="5">
        <f t="shared" si="115"/>
        <v>0</v>
      </c>
    </row>
    <row r="3694" spans="1:12" hidden="1" x14ac:dyDescent="0.35">
      <c r="A3694" t="s">
        <v>5324</v>
      </c>
      <c r="B3694" t="s">
        <v>5</v>
      </c>
      <c r="C3694" t="s">
        <v>1737</v>
      </c>
      <c r="D3694" t="s">
        <v>6929</v>
      </c>
      <c r="E3694" t="s">
        <v>1712</v>
      </c>
      <c r="H3694" t="str">
        <f>INDEX('Vensim Variables'!$B:$B,MATCH(EPS!$B3694,'Vensim Variables'!$A:$A,0))</f>
        <v>g pollutant</v>
      </c>
      <c r="I3694" t="str">
        <f t="shared" si="114"/>
        <v>OC</v>
      </c>
      <c r="J3694">
        <f>INDEX(NoSettings!$C:$C,MATCH(EPS!$A3694,NoSettings!$A:$A,0))</f>
        <v>0</v>
      </c>
      <c r="K3694">
        <f>INDEX(GWP!$C$2:$C$13,MATCH(EPS!I3694,GWP!$B$2:$B$13,0))</f>
        <v>0</v>
      </c>
      <c r="L3694" s="5">
        <f t="shared" si="115"/>
        <v>0</v>
      </c>
    </row>
    <row r="3695" spans="1:12" hidden="1" x14ac:dyDescent="0.35">
      <c r="A3695" t="s">
        <v>5325</v>
      </c>
      <c r="B3695" t="s">
        <v>5</v>
      </c>
      <c r="C3695" t="s">
        <v>1737</v>
      </c>
      <c r="D3695" t="s">
        <v>6929</v>
      </c>
      <c r="E3695" t="s">
        <v>1713</v>
      </c>
      <c r="H3695" t="str">
        <f>INDEX('Vensim Variables'!$B:$B,MATCH(EPS!$B3695,'Vensim Variables'!$A:$A,0))</f>
        <v>g pollutant</v>
      </c>
      <c r="I3695" t="str">
        <f t="shared" si="114"/>
        <v>CH4</v>
      </c>
      <c r="J3695">
        <f>INDEX(NoSettings!$C:$C,MATCH(EPS!$A3695,NoSettings!$A:$A,0))</f>
        <v>0</v>
      </c>
      <c r="K3695">
        <f>INDEX(GWP!$C$2:$C$13,MATCH(EPS!I3695,GWP!$B$2:$B$13,0))</f>
        <v>25</v>
      </c>
      <c r="L3695" s="5">
        <f t="shared" si="115"/>
        <v>0</v>
      </c>
    </row>
    <row r="3696" spans="1:12" hidden="1" x14ac:dyDescent="0.35">
      <c r="A3696" t="s">
        <v>5326</v>
      </c>
      <c r="B3696" t="s">
        <v>5</v>
      </c>
      <c r="C3696" t="s">
        <v>1737</v>
      </c>
      <c r="D3696" t="s">
        <v>6929</v>
      </c>
      <c r="E3696" t="s">
        <v>1714</v>
      </c>
      <c r="H3696" t="str">
        <f>INDEX('Vensim Variables'!$B:$B,MATCH(EPS!$B3696,'Vensim Variables'!$A:$A,0))</f>
        <v>g pollutant</v>
      </c>
      <c r="I3696" t="str">
        <f t="shared" si="114"/>
        <v>N2O</v>
      </c>
      <c r="J3696">
        <f>INDEX(NoSettings!$C:$C,MATCH(EPS!$A3696,NoSettings!$A:$A,0))</f>
        <v>0</v>
      </c>
      <c r="K3696">
        <f>INDEX(GWP!$C$2:$C$13,MATCH(EPS!I3696,GWP!$B$2:$B$13,0))</f>
        <v>298</v>
      </c>
      <c r="L3696" s="5">
        <f t="shared" si="115"/>
        <v>0</v>
      </c>
    </row>
    <row r="3697" spans="1:12" hidden="1" x14ac:dyDescent="0.35">
      <c r="A3697" t="s">
        <v>5327</v>
      </c>
      <c r="B3697" t="s">
        <v>5</v>
      </c>
      <c r="C3697" t="s">
        <v>1737</v>
      </c>
      <c r="D3697" t="s">
        <v>6929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5">
        <f t="shared" si="115"/>
        <v>0</v>
      </c>
    </row>
    <row r="3698" spans="1:12" hidden="1" x14ac:dyDescent="0.35">
      <c r="A3698" t="s">
        <v>5328</v>
      </c>
      <c r="B3698" t="s">
        <v>5</v>
      </c>
      <c r="C3698" t="s">
        <v>1737</v>
      </c>
      <c r="D3698" t="s">
        <v>6930</v>
      </c>
      <c r="E3698" t="s">
        <v>1702</v>
      </c>
      <c r="H3698" t="str">
        <f>INDEX('Vensim Variables'!$B:$B,MATCH(EPS!$B3698,'Vensim Variables'!$A:$A,0))</f>
        <v>g pollutant</v>
      </c>
      <c r="I3698" t="str">
        <f t="shared" si="114"/>
        <v>CO2</v>
      </c>
      <c r="J3698">
        <f>INDEX(NoSettings!$C:$C,MATCH(EPS!$A3698,NoSettings!$A:$A,0))</f>
        <v>0</v>
      </c>
      <c r="K3698">
        <f>INDEX(GWP!$C$2:$C$13,MATCH(EPS!I3698,GWP!$B$2:$B$13,0))</f>
        <v>1</v>
      </c>
      <c r="L3698" s="5">
        <f t="shared" si="115"/>
        <v>0</v>
      </c>
    </row>
    <row r="3699" spans="1:12" hidden="1" x14ac:dyDescent="0.35">
      <c r="A3699" t="s">
        <v>5329</v>
      </c>
      <c r="B3699" t="s">
        <v>5</v>
      </c>
      <c r="C3699" t="s">
        <v>1737</v>
      </c>
      <c r="D3699" t="s">
        <v>6930</v>
      </c>
      <c r="E3699" t="s">
        <v>1705</v>
      </c>
      <c r="H3699" t="str">
        <f>INDEX('Vensim Variables'!$B:$B,MATCH(EPS!$B3699,'Vensim Variables'!$A:$A,0))</f>
        <v>g pollutant</v>
      </c>
      <c r="I3699" t="str">
        <f t="shared" si="114"/>
        <v>VOC</v>
      </c>
      <c r="J3699">
        <f>INDEX(NoSettings!$C:$C,MATCH(EPS!$A3699,NoSettings!$A:$A,0))</f>
        <v>0</v>
      </c>
      <c r="K3699">
        <f>INDEX(GWP!$C$2:$C$13,MATCH(EPS!I3699,GWP!$B$2:$B$13,0))</f>
        <v>0</v>
      </c>
      <c r="L3699" s="5">
        <f t="shared" si="115"/>
        <v>0</v>
      </c>
    </row>
    <row r="3700" spans="1:12" hidden="1" x14ac:dyDescent="0.35">
      <c r="A3700" t="s">
        <v>5330</v>
      </c>
      <c r="B3700" t="s">
        <v>5</v>
      </c>
      <c r="C3700" t="s">
        <v>1737</v>
      </c>
      <c r="D3700" t="s">
        <v>6930</v>
      </c>
      <c r="E3700" t="s">
        <v>1706</v>
      </c>
      <c r="H3700" t="str">
        <f>INDEX('Vensim Variables'!$B:$B,MATCH(EPS!$B3700,'Vensim Variables'!$A:$A,0))</f>
        <v>g pollutant</v>
      </c>
      <c r="I3700" t="str">
        <f t="shared" si="114"/>
        <v>CO</v>
      </c>
      <c r="J3700">
        <f>INDEX(NoSettings!$C:$C,MATCH(EPS!$A3700,NoSettings!$A:$A,0))</f>
        <v>0</v>
      </c>
      <c r="K3700">
        <f>INDEX(GWP!$C$2:$C$13,MATCH(EPS!I3700,GWP!$B$2:$B$13,0))</f>
        <v>0</v>
      </c>
      <c r="L3700" s="5">
        <f t="shared" si="115"/>
        <v>0</v>
      </c>
    </row>
    <row r="3701" spans="1:12" hidden="1" x14ac:dyDescent="0.35">
      <c r="A3701" t="s">
        <v>5331</v>
      </c>
      <c r="B3701" t="s">
        <v>5</v>
      </c>
      <c r="C3701" t="s">
        <v>1737</v>
      </c>
      <c r="D3701" t="s">
        <v>6930</v>
      </c>
      <c r="E3701" t="s">
        <v>1707</v>
      </c>
      <c r="H3701" t="str">
        <f>INDEX('Vensim Variables'!$B:$B,MATCH(EPS!$B3701,'Vensim Variables'!$A:$A,0))</f>
        <v>g pollutant</v>
      </c>
      <c r="I3701" t="str">
        <f t="shared" si="114"/>
        <v>NOx</v>
      </c>
      <c r="J3701">
        <f>INDEX(NoSettings!$C:$C,MATCH(EPS!$A3701,NoSettings!$A:$A,0))</f>
        <v>0</v>
      </c>
      <c r="K3701">
        <f>INDEX(GWP!$C$2:$C$13,MATCH(EPS!I3701,GWP!$B$2:$B$13,0))</f>
        <v>0</v>
      </c>
      <c r="L3701" s="5">
        <f t="shared" si="115"/>
        <v>0</v>
      </c>
    </row>
    <row r="3702" spans="1:12" hidden="1" x14ac:dyDescent="0.35">
      <c r="A3702" t="s">
        <v>5332</v>
      </c>
      <c r="B3702" t="s">
        <v>5</v>
      </c>
      <c r="C3702" t="s">
        <v>1737</v>
      </c>
      <c r="D3702" t="s">
        <v>6930</v>
      </c>
      <c r="E3702" t="s">
        <v>1708</v>
      </c>
      <c r="H3702" t="str">
        <f>INDEX('Vensim Variables'!$B:$B,MATCH(EPS!$B3702,'Vensim Variables'!$A:$A,0))</f>
        <v>g pollutant</v>
      </c>
      <c r="I3702" t="str">
        <f t="shared" si="114"/>
        <v>PM10</v>
      </c>
      <c r="J3702">
        <f>INDEX(NoSettings!$C:$C,MATCH(EPS!$A3702,NoSettings!$A:$A,0))</f>
        <v>0</v>
      </c>
      <c r="K3702">
        <f>INDEX(GWP!$C$2:$C$13,MATCH(EPS!I3702,GWP!$B$2:$B$13,0))</f>
        <v>0</v>
      </c>
      <c r="L3702" s="5">
        <f t="shared" si="115"/>
        <v>0</v>
      </c>
    </row>
    <row r="3703" spans="1:12" hidden="1" x14ac:dyDescent="0.35">
      <c r="A3703" t="s">
        <v>5333</v>
      </c>
      <c r="B3703" t="s">
        <v>5</v>
      </c>
      <c r="C3703" t="s">
        <v>1737</v>
      </c>
      <c r="D3703" t="s">
        <v>6930</v>
      </c>
      <c r="E3703" t="s">
        <v>1709</v>
      </c>
      <c r="H3703" t="str">
        <f>INDEX('Vensim Variables'!$B:$B,MATCH(EPS!$B3703,'Vensim Variables'!$A:$A,0))</f>
        <v>g pollutant</v>
      </c>
      <c r="I3703" t="str">
        <f t="shared" si="114"/>
        <v>PM25</v>
      </c>
      <c r="J3703">
        <f>INDEX(NoSettings!$C:$C,MATCH(EPS!$A3703,NoSettings!$A:$A,0))</f>
        <v>0</v>
      </c>
      <c r="K3703">
        <f>INDEX(GWP!$C$2:$C$13,MATCH(EPS!I3703,GWP!$B$2:$B$13,0))</f>
        <v>0</v>
      </c>
      <c r="L3703" s="5">
        <f t="shared" si="115"/>
        <v>0</v>
      </c>
    </row>
    <row r="3704" spans="1:12" hidden="1" x14ac:dyDescent="0.35">
      <c r="A3704" t="s">
        <v>5334</v>
      </c>
      <c r="B3704" t="s">
        <v>5</v>
      </c>
      <c r="C3704" t="s">
        <v>1737</v>
      </c>
      <c r="D3704" t="s">
        <v>6930</v>
      </c>
      <c r="E3704" t="s">
        <v>1710</v>
      </c>
      <c r="H3704" t="str">
        <f>INDEX('Vensim Variables'!$B:$B,MATCH(EPS!$B3704,'Vensim Variables'!$A:$A,0))</f>
        <v>g pollutant</v>
      </c>
      <c r="I3704" t="str">
        <f t="shared" si="114"/>
        <v>SOx</v>
      </c>
      <c r="J3704">
        <f>INDEX(NoSettings!$C:$C,MATCH(EPS!$A3704,NoSettings!$A:$A,0))</f>
        <v>0</v>
      </c>
      <c r="K3704">
        <f>INDEX(GWP!$C$2:$C$13,MATCH(EPS!I3704,GWP!$B$2:$B$13,0))</f>
        <v>0</v>
      </c>
      <c r="L3704" s="5">
        <f t="shared" si="115"/>
        <v>0</v>
      </c>
    </row>
    <row r="3705" spans="1:12" hidden="1" x14ac:dyDescent="0.35">
      <c r="A3705" t="s">
        <v>5335</v>
      </c>
      <c r="B3705" t="s">
        <v>5</v>
      </c>
      <c r="C3705" t="s">
        <v>1737</v>
      </c>
      <c r="D3705" t="s">
        <v>6930</v>
      </c>
      <c r="E3705" t="s">
        <v>1711</v>
      </c>
      <c r="H3705" t="str">
        <f>INDEX('Vensim Variables'!$B:$B,MATCH(EPS!$B3705,'Vensim Variables'!$A:$A,0))</f>
        <v>g pollutant</v>
      </c>
      <c r="I3705" t="str">
        <f t="shared" si="114"/>
        <v>BC</v>
      </c>
      <c r="J3705">
        <f>INDEX(NoSettings!$C:$C,MATCH(EPS!$A3705,NoSettings!$A:$A,0))</f>
        <v>0</v>
      </c>
      <c r="K3705">
        <f>INDEX(GWP!$C$2:$C$13,MATCH(EPS!I3705,GWP!$B$2:$B$13,0))</f>
        <v>0</v>
      </c>
      <c r="L3705" s="5">
        <f t="shared" si="115"/>
        <v>0</v>
      </c>
    </row>
    <row r="3706" spans="1:12" hidden="1" x14ac:dyDescent="0.35">
      <c r="A3706" t="s">
        <v>5336</v>
      </c>
      <c r="B3706" t="s">
        <v>5</v>
      </c>
      <c r="C3706" t="s">
        <v>1737</v>
      </c>
      <c r="D3706" t="s">
        <v>6930</v>
      </c>
      <c r="E3706" t="s">
        <v>1712</v>
      </c>
      <c r="H3706" t="str">
        <f>INDEX('Vensim Variables'!$B:$B,MATCH(EPS!$B3706,'Vensim Variables'!$A:$A,0))</f>
        <v>g pollutant</v>
      </c>
      <c r="I3706" t="str">
        <f t="shared" si="114"/>
        <v>OC</v>
      </c>
      <c r="J3706">
        <f>INDEX(NoSettings!$C:$C,MATCH(EPS!$A3706,NoSettings!$A:$A,0))</f>
        <v>0</v>
      </c>
      <c r="K3706">
        <f>INDEX(GWP!$C$2:$C$13,MATCH(EPS!I3706,GWP!$B$2:$B$13,0))</f>
        <v>0</v>
      </c>
      <c r="L3706" s="5">
        <f t="shared" si="115"/>
        <v>0</v>
      </c>
    </row>
    <row r="3707" spans="1:12" hidden="1" x14ac:dyDescent="0.35">
      <c r="A3707" t="s">
        <v>5337</v>
      </c>
      <c r="B3707" t="s">
        <v>5</v>
      </c>
      <c r="C3707" t="s">
        <v>1737</v>
      </c>
      <c r="D3707" t="s">
        <v>6930</v>
      </c>
      <c r="E3707" t="s">
        <v>1713</v>
      </c>
      <c r="H3707" t="str">
        <f>INDEX('Vensim Variables'!$B:$B,MATCH(EPS!$B3707,'Vensim Variables'!$A:$A,0))</f>
        <v>g pollutant</v>
      </c>
      <c r="I3707" t="str">
        <f t="shared" si="114"/>
        <v>CH4</v>
      </c>
      <c r="J3707">
        <f>INDEX(NoSettings!$C:$C,MATCH(EPS!$A3707,NoSettings!$A:$A,0))</f>
        <v>0</v>
      </c>
      <c r="K3707">
        <f>INDEX(GWP!$C$2:$C$13,MATCH(EPS!I3707,GWP!$B$2:$B$13,0))</f>
        <v>25</v>
      </c>
      <c r="L3707" s="5">
        <f t="shared" si="115"/>
        <v>0</v>
      </c>
    </row>
    <row r="3708" spans="1:12" hidden="1" x14ac:dyDescent="0.35">
      <c r="A3708" t="s">
        <v>5338</v>
      </c>
      <c r="B3708" t="s">
        <v>5</v>
      </c>
      <c r="C3708" t="s">
        <v>1737</v>
      </c>
      <c r="D3708" t="s">
        <v>6930</v>
      </c>
      <c r="E3708" t="s">
        <v>1714</v>
      </c>
      <c r="H3708" t="str">
        <f>INDEX('Vensim Variables'!$B:$B,MATCH(EPS!$B3708,'Vensim Variables'!$A:$A,0))</f>
        <v>g pollutant</v>
      </c>
      <c r="I3708" t="str">
        <f t="shared" si="114"/>
        <v>N2O</v>
      </c>
      <c r="J3708">
        <f>INDEX(NoSettings!$C:$C,MATCH(EPS!$A3708,NoSettings!$A:$A,0))</f>
        <v>0</v>
      </c>
      <c r="K3708">
        <f>INDEX(GWP!$C$2:$C$13,MATCH(EPS!I3708,GWP!$B$2:$B$13,0))</f>
        <v>298</v>
      </c>
      <c r="L3708" s="5">
        <f t="shared" si="115"/>
        <v>0</v>
      </c>
    </row>
    <row r="3709" spans="1:12" hidden="1" x14ac:dyDescent="0.35">
      <c r="A3709" t="s">
        <v>5339</v>
      </c>
      <c r="B3709" t="s">
        <v>5</v>
      </c>
      <c r="C3709" t="s">
        <v>1737</v>
      </c>
      <c r="D3709" t="s">
        <v>6930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5">
        <f t="shared" si="115"/>
        <v>0</v>
      </c>
    </row>
    <row r="3710" spans="1:12" hidden="1" x14ac:dyDescent="0.35">
      <c r="A3710" t="s">
        <v>5340</v>
      </c>
      <c r="B3710" t="s">
        <v>5</v>
      </c>
      <c r="C3710" t="s">
        <v>1737</v>
      </c>
      <c r="D3710" t="s">
        <v>6931</v>
      </c>
      <c r="E3710" t="s">
        <v>1702</v>
      </c>
      <c r="H3710" t="str">
        <f>INDEX('Vensim Variables'!$B:$B,MATCH(EPS!$B3710,'Vensim Variables'!$A:$A,0))</f>
        <v>g pollutant</v>
      </c>
      <c r="I3710" t="str">
        <f t="shared" si="114"/>
        <v>CO2</v>
      </c>
      <c r="J3710">
        <f>INDEX(NoSettings!$C:$C,MATCH(EPS!$A3710,NoSettings!$A:$A,0))</f>
        <v>0</v>
      </c>
      <c r="K3710">
        <f>INDEX(GWP!$C$2:$C$13,MATCH(EPS!I3710,GWP!$B$2:$B$13,0))</f>
        <v>1</v>
      </c>
      <c r="L3710" s="5">
        <f t="shared" si="115"/>
        <v>0</v>
      </c>
    </row>
    <row r="3711" spans="1:12" hidden="1" x14ac:dyDescent="0.35">
      <c r="A3711" t="s">
        <v>5341</v>
      </c>
      <c r="B3711" t="s">
        <v>5</v>
      </c>
      <c r="C3711" t="s">
        <v>1737</v>
      </c>
      <c r="D3711" t="s">
        <v>6931</v>
      </c>
      <c r="E3711" t="s">
        <v>1705</v>
      </c>
      <c r="H3711" t="str">
        <f>INDEX('Vensim Variables'!$B:$B,MATCH(EPS!$B3711,'Vensim Variables'!$A:$A,0))</f>
        <v>g pollutant</v>
      </c>
      <c r="I3711" t="str">
        <f t="shared" si="114"/>
        <v>VOC</v>
      </c>
      <c r="J3711">
        <f>INDEX(NoSettings!$C:$C,MATCH(EPS!$A3711,NoSettings!$A:$A,0))</f>
        <v>0</v>
      </c>
      <c r="K3711">
        <f>INDEX(GWP!$C$2:$C$13,MATCH(EPS!I3711,GWP!$B$2:$B$13,0))</f>
        <v>0</v>
      </c>
      <c r="L3711" s="5">
        <f t="shared" si="115"/>
        <v>0</v>
      </c>
    </row>
    <row r="3712" spans="1:12" hidden="1" x14ac:dyDescent="0.35">
      <c r="A3712" t="s">
        <v>5342</v>
      </c>
      <c r="B3712" t="s">
        <v>5</v>
      </c>
      <c r="C3712" t="s">
        <v>1737</v>
      </c>
      <c r="D3712" t="s">
        <v>6931</v>
      </c>
      <c r="E3712" t="s">
        <v>1706</v>
      </c>
      <c r="H3712" t="str">
        <f>INDEX('Vensim Variables'!$B:$B,MATCH(EPS!$B3712,'Vensim Variables'!$A:$A,0))</f>
        <v>g pollutant</v>
      </c>
      <c r="I3712" t="str">
        <f t="shared" si="114"/>
        <v>CO</v>
      </c>
      <c r="J3712">
        <f>INDEX(NoSettings!$C:$C,MATCH(EPS!$A3712,NoSettings!$A:$A,0))</f>
        <v>0</v>
      </c>
      <c r="K3712">
        <f>INDEX(GWP!$C$2:$C$13,MATCH(EPS!I3712,GWP!$B$2:$B$13,0))</f>
        <v>0</v>
      </c>
      <c r="L3712" s="5">
        <f t="shared" si="115"/>
        <v>0</v>
      </c>
    </row>
    <row r="3713" spans="1:12" hidden="1" x14ac:dyDescent="0.35">
      <c r="A3713" t="s">
        <v>5343</v>
      </c>
      <c r="B3713" t="s">
        <v>5</v>
      </c>
      <c r="C3713" t="s">
        <v>1737</v>
      </c>
      <c r="D3713" t="s">
        <v>6931</v>
      </c>
      <c r="E3713" t="s">
        <v>1707</v>
      </c>
      <c r="H3713" t="str">
        <f>INDEX('Vensim Variables'!$B:$B,MATCH(EPS!$B3713,'Vensim Variables'!$A:$A,0))</f>
        <v>g pollutant</v>
      </c>
      <c r="I3713" t="str">
        <f t="shared" si="114"/>
        <v>NOx</v>
      </c>
      <c r="J3713">
        <f>INDEX(NoSettings!$C:$C,MATCH(EPS!$A3713,NoSettings!$A:$A,0))</f>
        <v>0</v>
      </c>
      <c r="K3713">
        <f>INDEX(GWP!$C$2:$C$13,MATCH(EPS!I3713,GWP!$B$2:$B$13,0))</f>
        <v>0</v>
      </c>
      <c r="L3713" s="5">
        <f t="shared" si="115"/>
        <v>0</v>
      </c>
    </row>
    <row r="3714" spans="1:12" hidden="1" x14ac:dyDescent="0.35">
      <c r="A3714" t="s">
        <v>5344</v>
      </c>
      <c r="B3714" t="s">
        <v>5</v>
      </c>
      <c r="C3714" t="s">
        <v>1737</v>
      </c>
      <c r="D3714" t="s">
        <v>6931</v>
      </c>
      <c r="E3714" t="s">
        <v>1708</v>
      </c>
      <c r="H3714" t="str">
        <f>INDEX('Vensim Variables'!$B:$B,MATCH(EPS!$B3714,'Vensim Variables'!$A:$A,0))</f>
        <v>g pollutant</v>
      </c>
      <c r="I3714" t="str">
        <f t="shared" si="114"/>
        <v>PM10</v>
      </c>
      <c r="J3714">
        <f>INDEX(NoSettings!$C:$C,MATCH(EPS!$A3714,NoSettings!$A:$A,0))</f>
        <v>0</v>
      </c>
      <c r="K3714">
        <f>INDEX(GWP!$C$2:$C$13,MATCH(EPS!I3714,GWP!$B$2:$B$13,0))</f>
        <v>0</v>
      </c>
      <c r="L3714" s="5">
        <f t="shared" si="115"/>
        <v>0</v>
      </c>
    </row>
    <row r="3715" spans="1:12" hidden="1" x14ac:dyDescent="0.35">
      <c r="A3715" t="s">
        <v>5345</v>
      </c>
      <c r="B3715" t="s">
        <v>5</v>
      </c>
      <c r="C3715" t="s">
        <v>1737</v>
      </c>
      <c r="D3715" t="s">
        <v>6931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5">
        <f t="shared" ref="L3715:L3778" si="117">IF(H3715="g pollutant",K3715*J3715/10^12,IF(H3715="MMTCO2e",J3715,IF(H3715="MWh",J3715,0)))</f>
        <v>0</v>
      </c>
    </row>
    <row r="3716" spans="1:12" hidden="1" x14ac:dyDescent="0.35">
      <c r="A3716" t="s">
        <v>5346</v>
      </c>
      <c r="B3716" t="s">
        <v>5</v>
      </c>
      <c r="C3716" t="s">
        <v>1737</v>
      </c>
      <c r="D3716" t="s">
        <v>6931</v>
      </c>
      <c r="E3716" t="s">
        <v>1710</v>
      </c>
      <c r="H3716" t="str">
        <f>INDEX('Vensim Variables'!$B:$B,MATCH(EPS!$B3716,'Vensim Variables'!$A:$A,0))</f>
        <v>g pollutant</v>
      </c>
      <c r="I3716" t="str">
        <f t="shared" si="116"/>
        <v>SOx</v>
      </c>
      <c r="J3716">
        <f>INDEX(NoSettings!$C:$C,MATCH(EPS!$A3716,NoSettings!$A:$A,0))</f>
        <v>0</v>
      </c>
      <c r="K3716">
        <f>INDEX(GWP!$C$2:$C$13,MATCH(EPS!I3716,GWP!$B$2:$B$13,0))</f>
        <v>0</v>
      </c>
      <c r="L3716" s="5">
        <f t="shared" si="117"/>
        <v>0</v>
      </c>
    </row>
    <row r="3717" spans="1:12" hidden="1" x14ac:dyDescent="0.35">
      <c r="A3717" t="s">
        <v>5347</v>
      </c>
      <c r="B3717" t="s">
        <v>5</v>
      </c>
      <c r="C3717" t="s">
        <v>1737</v>
      </c>
      <c r="D3717" t="s">
        <v>6931</v>
      </c>
      <c r="E3717" t="s">
        <v>1711</v>
      </c>
      <c r="H3717" t="str">
        <f>INDEX('Vensim Variables'!$B:$B,MATCH(EPS!$B3717,'Vensim Variables'!$A:$A,0))</f>
        <v>g pollutant</v>
      </c>
      <c r="I3717" t="str">
        <f t="shared" si="116"/>
        <v>BC</v>
      </c>
      <c r="J3717">
        <f>INDEX(NoSettings!$C:$C,MATCH(EPS!$A3717,NoSettings!$A:$A,0))</f>
        <v>0</v>
      </c>
      <c r="K3717">
        <f>INDEX(GWP!$C$2:$C$13,MATCH(EPS!I3717,GWP!$B$2:$B$13,0))</f>
        <v>0</v>
      </c>
      <c r="L3717" s="5">
        <f t="shared" si="117"/>
        <v>0</v>
      </c>
    </row>
    <row r="3718" spans="1:12" hidden="1" x14ac:dyDescent="0.35">
      <c r="A3718" t="s">
        <v>5348</v>
      </c>
      <c r="B3718" t="s">
        <v>5</v>
      </c>
      <c r="C3718" t="s">
        <v>1737</v>
      </c>
      <c r="D3718" t="s">
        <v>6931</v>
      </c>
      <c r="E3718" t="s">
        <v>1712</v>
      </c>
      <c r="H3718" t="str">
        <f>INDEX('Vensim Variables'!$B:$B,MATCH(EPS!$B3718,'Vensim Variables'!$A:$A,0))</f>
        <v>g pollutant</v>
      </c>
      <c r="I3718" t="str">
        <f t="shared" si="116"/>
        <v>OC</v>
      </c>
      <c r="J3718">
        <f>INDEX(NoSettings!$C:$C,MATCH(EPS!$A3718,NoSettings!$A:$A,0))</f>
        <v>0</v>
      </c>
      <c r="K3718">
        <f>INDEX(GWP!$C$2:$C$13,MATCH(EPS!I3718,GWP!$B$2:$B$13,0))</f>
        <v>0</v>
      </c>
      <c r="L3718" s="5">
        <f t="shared" si="117"/>
        <v>0</v>
      </c>
    </row>
    <row r="3719" spans="1:12" hidden="1" x14ac:dyDescent="0.35">
      <c r="A3719" t="s">
        <v>5349</v>
      </c>
      <c r="B3719" t="s">
        <v>5</v>
      </c>
      <c r="C3719" t="s">
        <v>1737</v>
      </c>
      <c r="D3719" t="s">
        <v>6931</v>
      </c>
      <c r="E3719" t="s">
        <v>1713</v>
      </c>
      <c r="H3719" t="str">
        <f>INDEX('Vensim Variables'!$B:$B,MATCH(EPS!$B3719,'Vensim Variables'!$A:$A,0))</f>
        <v>g pollutant</v>
      </c>
      <c r="I3719" t="str">
        <f t="shared" si="116"/>
        <v>CH4</v>
      </c>
      <c r="J3719">
        <f>INDEX(NoSettings!$C:$C,MATCH(EPS!$A3719,NoSettings!$A:$A,0))</f>
        <v>0</v>
      </c>
      <c r="K3719">
        <f>INDEX(GWP!$C$2:$C$13,MATCH(EPS!I3719,GWP!$B$2:$B$13,0))</f>
        <v>25</v>
      </c>
      <c r="L3719" s="5">
        <f t="shared" si="117"/>
        <v>0</v>
      </c>
    </row>
    <row r="3720" spans="1:12" hidden="1" x14ac:dyDescent="0.35">
      <c r="A3720" t="s">
        <v>5350</v>
      </c>
      <c r="B3720" t="s">
        <v>5</v>
      </c>
      <c r="C3720" t="s">
        <v>1737</v>
      </c>
      <c r="D3720" t="s">
        <v>6931</v>
      </c>
      <c r="E3720" t="s">
        <v>1714</v>
      </c>
      <c r="H3720" t="str">
        <f>INDEX('Vensim Variables'!$B:$B,MATCH(EPS!$B3720,'Vensim Variables'!$A:$A,0))</f>
        <v>g pollutant</v>
      </c>
      <c r="I3720" t="str">
        <f t="shared" si="116"/>
        <v>N2O</v>
      </c>
      <c r="J3720">
        <f>INDEX(NoSettings!$C:$C,MATCH(EPS!$A3720,NoSettings!$A:$A,0))</f>
        <v>0</v>
      </c>
      <c r="K3720">
        <f>INDEX(GWP!$C$2:$C$13,MATCH(EPS!I3720,GWP!$B$2:$B$13,0))</f>
        <v>298</v>
      </c>
      <c r="L3720" s="5">
        <f t="shared" si="117"/>
        <v>0</v>
      </c>
    </row>
    <row r="3721" spans="1:12" hidden="1" x14ac:dyDescent="0.35">
      <c r="A3721" t="s">
        <v>5351</v>
      </c>
      <c r="B3721" t="s">
        <v>5</v>
      </c>
      <c r="C3721" t="s">
        <v>1737</v>
      </c>
      <c r="D3721" t="s">
        <v>6931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5">
        <f t="shared" si="117"/>
        <v>0</v>
      </c>
    </row>
    <row r="3722" spans="1:12" hidden="1" x14ac:dyDescent="0.35">
      <c r="A3722" t="s">
        <v>5352</v>
      </c>
      <c r="B3722" t="s">
        <v>5</v>
      </c>
      <c r="C3722" t="s">
        <v>1737</v>
      </c>
      <c r="D3722" t="s">
        <v>6932</v>
      </c>
      <c r="E3722" t="s">
        <v>1702</v>
      </c>
      <c r="H3722" t="str">
        <f>INDEX('Vensim Variables'!$B:$B,MATCH(EPS!$B3722,'Vensim Variables'!$A:$A,0))</f>
        <v>g pollutant</v>
      </c>
      <c r="I3722" t="str">
        <f t="shared" si="116"/>
        <v>CO2</v>
      </c>
      <c r="J3722">
        <f>INDEX(NoSettings!$C:$C,MATCH(EPS!$A3722,NoSettings!$A:$A,0))</f>
        <v>0</v>
      </c>
      <c r="K3722">
        <f>INDEX(GWP!$C$2:$C$13,MATCH(EPS!I3722,GWP!$B$2:$B$13,0))</f>
        <v>1</v>
      </c>
      <c r="L3722" s="5">
        <f t="shared" si="117"/>
        <v>0</v>
      </c>
    </row>
    <row r="3723" spans="1:12" hidden="1" x14ac:dyDescent="0.35">
      <c r="A3723" t="s">
        <v>5353</v>
      </c>
      <c r="B3723" t="s">
        <v>5</v>
      </c>
      <c r="C3723" t="s">
        <v>1737</v>
      </c>
      <c r="D3723" t="s">
        <v>6932</v>
      </c>
      <c r="E3723" t="s">
        <v>1705</v>
      </c>
      <c r="H3723" t="str">
        <f>INDEX('Vensim Variables'!$B:$B,MATCH(EPS!$B3723,'Vensim Variables'!$A:$A,0))</f>
        <v>g pollutant</v>
      </c>
      <c r="I3723" t="str">
        <f t="shared" si="116"/>
        <v>VOC</v>
      </c>
      <c r="J3723">
        <f>INDEX(NoSettings!$C:$C,MATCH(EPS!$A3723,NoSettings!$A:$A,0))</f>
        <v>0</v>
      </c>
      <c r="K3723">
        <f>INDEX(GWP!$C$2:$C$13,MATCH(EPS!I3723,GWP!$B$2:$B$13,0))</f>
        <v>0</v>
      </c>
      <c r="L3723" s="5">
        <f t="shared" si="117"/>
        <v>0</v>
      </c>
    </row>
    <row r="3724" spans="1:12" hidden="1" x14ac:dyDescent="0.35">
      <c r="A3724" t="s">
        <v>5354</v>
      </c>
      <c r="B3724" t="s">
        <v>5</v>
      </c>
      <c r="C3724" t="s">
        <v>1737</v>
      </c>
      <c r="D3724" t="s">
        <v>6932</v>
      </c>
      <c r="E3724" t="s">
        <v>1706</v>
      </c>
      <c r="H3724" t="str">
        <f>INDEX('Vensim Variables'!$B:$B,MATCH(EPS!$B3724,'Vensim Variables'!$A:$A,0))</f>
        <v>g pollutant</v>
      </c>
      <c r="I3724" t="str">
        <f t="shared" si="116"/>
        <v>CO</v>
      </c>
      <c r="J3724">
        <f>INDEX(NoSettings!$C:$C,MATCH(EPS!$A3724,NoSettings!$A:$A,0))</f>
        <v>0</v>
      </c>
      <c r="K3724">
        <f>INDEX(GWP!$C$2:$C$13,MATCH(EPS!I3724,GWP!$B$2:$B$13,0))</f>
        <v>0</v>
      </c>
      <c r="L3724" s="5">
        <f t="shared" si="117"/>
        <v>0</v>
      </c>
    </row>
    <row r="3725" spans="1:12" hidden="1" x14ac:dyDescent="0.35">
      <c r="A3725" t="s">
        <v>5355</v>
      </c>
      <c r="B3725" t="s">
        <v>5</v>
      </c>
      <c r="C3725" t="s">
        <v>1737</v>
      </c>
      <c r="D3725" t="s">
        <v>6932</v>
      </c>
      <c r="E3725" t="s">
        <v>1707</v>
      </c>
      <c r="H3725" t="str">
        <f>INDEX('Vensim Variables'!$B:$B,MATCH(EPS!$B3725,'Vensim Variables'!$A:$A,0))</f>
        <v>g pollutant</v>
      </c>
      <c r="I3725" t="str">
        <f t="shared" si="116"/>
        <v>NOx</v>
      </c>
      <c r="J3725">
        <f>INDEX(NoSettings!$C:$C,MATCH(EPS!$A3725,NoSettings!$A:$A,0))</f>
        <v>0</v>
      </c>
      <c r="K3725">
        <f>INDEX(GWP!$C$2:$C$13,MATCH(EPS!I3725,GWP!$B$2:$B$13,0))</f>
        <v>0</v>
      </c>
      <c r="L3725" s="5">
        <f t="shared" si="117"/>
        <v>0</v>
      </c>
    </row>
    <row r="3726" spans="1:12" hidden="1" x14ac:dyDescent="0.35">
      <c r="A3726" t="s">
        <v>5356</v>
      </c>
      <c r="B3726" t="s">
        <v>5</v>
      </c>
      <c r="C3726" t="s">
        <v>1737</v>
      </c>
      <c r="D3726" t="s">
        <v>6932</v>
      </c>
      <c r="E3726" t="s">
        <v>1708</v>
      </c>
      <c r="H3726" t="str">
        <f>INDEX('Vensim Variables'!$B:$B,MATCH(EPS!$B3726,'Vensim Variables'!$A:$A,0))</f>
        <v>g pollutant</v>
      </c>
      <c r="I3726" t="str">
        <f t="shared" si="116"/>
        <v>PM10</v>
      </c>
      <c r="J3726">
        <f>INDEX(NoSettings!$C:$C,MATCH(EPS!$A3726,NoSettings!$A:$A,0))</f>
        <v>0</v>
      </c>
      <c r="K3726">
        <f>INDEX(GWP!$C$2:$C$13,MATCH(EPS!I3726,GWP!$B$2:$B$13,0))</f>
        <v>0</v>
      </c>
      <c r="L3726" s="5">
        <f t="shared" si="117"/>
        <v>0</v>
      </c>
    </row>
    <row r="3727" spans="1:12" hidden="1" x14ac:dyDescent="0.35">
      <c r="A3727" t="s">
        <v>5357</v>
      </c>
      <c r="B3727" t="s">
        <v>5</v>
      </c>
      <c r="C3727" t="s">
        <v>1737</v>
      </c>
      <c r="D3727" t="s">
        <v>6932</v>
      </c>
      <c r="E3727" t="s">
        <v>1709</v>
      </c>
      <c r="H3727" t="str">
        <f>INDEX('Vensim Variables'!$B:$B,MATCH(EPS!$B3727,'Vensim Variables'!$A:$A,0))</f>
        <v>g pollutant</v>
      </c>
      <c r="I3727" t="str">
        <f t="shared" si="116"/>
        <v>PM25</v>
      </c>
      <c r="J3727">
        <f>INDEX(NoSettings!$C:$C,MATCH(EPS!$A3727,NoSettings!$A:$A,0))</f>
        <v>0</v>
      </c>
      <c r="K3727">
        <f>INDEX(GWP!$C$2:$C$13,MATCH(EPS!I3727,GWP!$B$2:$B$13,0))</f>
        <v>0</v>
      </c>
      <c r="L3727" s="5">
        <f t="shared" si="117"/>
        <v>0</v>
      </c>
    </row>
    <row r="3728" spans="1:12" hidden="1" x14ac:dyDescent="0.35">
      <c r="A3728" t="s">
        <v>5358</v>
      </c>
      <c r="B3728" t="s">
        <v>5</v>
      </c>
      <c r="C3728" t="s">
        <v>1737</v>
      </c>
      <c r="D3728" t="s">
        <v>6932</v>
      </c>
      <c r="E3728" t="s">
        <v>1710</v>
      </c>
      <c r="H3728" t="str">
        <f>INDEX('Vensim Variables'!$B:$B,MATCH(EPS!$B3728,'Vensim Variables'!$A:$A,0))</f>
        <v>g pollutant</v>
      </c>
      <c r="I3728" t="str">
        <f t="shared" si="116"/>
        <v>SOx</v>
      </c>
      <c r="J3728">
        <f>INDEX(NoSettings!$C:$C,MATCH(EPS!$A3728,NoSettings!$A:$A,0))</f>
        <v>0</v>
      </c>
      <c r="K3728">
        <f>INDEX(GWP!$C$2:$C$13,MATCH(EPS!I3728,GWP!$B$2:$B$13,0))</f>
        <v>0</v>
      </c>
      <c r="L3728" s="5">
        <f t="shared" si="117"/>
        <v>0</v>
      </c>
    </row>
    <row r="3729" spans="1:12" hidden="1" x14ac:dyDescent="0.35">
      <c r="A3729" t="s">
        <v>5359</v>
      </c>
      <c r="B3729" t="s">
        <v>5</v>
      </c>
      <c r="C3729" t="s">
        <v>1737</v>
      </c>
      <c r="D3729" t="s">
        <v>6932</v>
      </c>
      <c r="E3729" t="s">
        <v>1711</v>
      </c>
      <c r="H3729" t="str">
        <f>INDEX('Vensim Variables'!$B:$B,MATCH(EPS!$B3729,'Vensim Variables'!$A:$A,0))</f>
        <v>g pollutant</v>
      </c>
      <c r="I3729" t="str">
        <f t="shared" si="116"/>
        <v>BC</v>
      </c>
      <c r="J3729">
        <f>INDEX(NoSettings!$C:$C,MATCH(EPS!$A3729,NoSettings!$A:$A,0))</f>
        <v>0</v>
      </c>
      <c r="K3729">
        <f>INDEX(GWP!$C$2:$C$13,MATCH(EPS!I3729,GWP!$B$2:$B$13,0))</f>
        <v>0</v>
      </c>
      <c r="L3729" s="5">
        <f t="shared" si="117"/>
        <v>0</v>
      </c>
    </row>
    <row r="3730" spans="1:12" hidden="1" x14ac:dyDescent="0.35">
      <c r="A3730" t="s">
        <v>5360</v>
      </c>
      <c r="B3730" t="s">
        <v>5</v>
      </c>
      <c r="C3730" t="s">
        <v>1737</v>
      </c>
      <c r="D3730" t="s">
        <v>6932</v>
      </c>
      <c r="E3730" t="s">
        <v>1712</v>
      </c>
      <c r="H3730" t="str">
        <f>INDEX('Vensim Variables'!$B:$B,MATCH(EPS!$B3730,'Vensim Variables'!$A:$A,0))</f>
        <v>g pollutant</v>
      </c>
      <c r="I3730" t="str">
        <f t="shared" si="116"/>
        <v>OC</v>
      </c>
      <c r="J3730">
        <f>INDEX(NoSettings!$C:$C,MATCH(EPS!$A3730,NoSettings!$A:$A,0))</f>
        <v>0</v>
      </c>
      <c r="K3730">
        <f>INDEX(GWP!$C$2:$C$13,MATCH(EPS!I3730,GWP!$B$2:$B$13,0))</f>
        <v>0</v>
      </c>
      <c r="L3730" s="5">
        <f t="shared" si="117"/>
        <v>0</v>
      </c>
    </row>
    <row r="3731" spans="1:12" hidden="1" x14ac:dyDescent="0.35">
      <c r="A3731" t="s">
        <v>5361</v>
      </c>
      <c r="B3731" t="s">
        <v>5</v>
      </c>
      <c r="C3731" t="s">
        <v>1737</v>
      </c>
      <c r="D3731" t="s">
        <v>6932</v>
      </c>
      <c r="E3731" t="s">
        <v>1713</v>
      </c>
      <c r="H3731" t="str">
        <f>INDEX('Vensim Variables'!$B:$B,MATCH(EPS!$B3731,'Vensim Variables'!$A:$A,0))</f>
        <v>g pollutant</v>
      </c>
      <c r="I3731" t="str">
        <f t="shared" si="116"/>
        <v>CH4</v>
      </c>
      <c r="J3731">
        <f>INDEX(NoSettings!$C:$C,MATCH(EPS!$A3731,NoSettings!$A:$A,0))</f>
        <v>0</v>
      </c>
      <c r="K3731">
        <f>INDEX(GWP!$C$2:$C$13,MATCH(EPS!I3731,GWP!$B$2:$B$13,0))</f>
        <v>25</v>
      </c>
      <c r="L3731" s="5">
        <f t="shared" si="117"/>
        <v>0</v>
      </c>
    </row>
    <row r="3732" spans="1:12" hidden="1" x14ac:dyDescent="0.35">
      <c r="A3732" t="s">
        <v>5362</v>
      </c>
      <c r="B3732" t="s">
        <v>5</v>
      </c>
      <c r="C3732" t="s">
        <v>1737</v>
      </c>
      <c r="D3732" t="s">
        <v>6932</v>
      </c>
      <c r="E3732" t="s">
        <v>1714</v>
      </c>
      <c r="H3732" t="str">
        <f>INDEX('Vensim Variables'!$B:$B,MATCH(EPS!$B3732,'Vensim Variables'!$A:$A,0))</f>
        <v>g pollutant</v>
      </c>
      <c r="I3732" t="str">
        <f t="shared" si="116"/>
        <v>N2O</v>
      </c>
      <c r="J3732">
        <f>INDEX(NoSettings!$C:$C,MATCH(EPS!$A3732,NoSettings!$A:$A,0))</f>
        <v>0</v>
      </c>
      <c r="K3732">
        <f>INDEX(GWP!$C$2:$C$13,MATCH(EPS!I3732,GWP!$B$2:$B$13,0))</f>
        <v>298</v>
      </c>
      <c r="L3732" s="5">
        <f t="shared" si="117"/>
        <v>0</v>
      </c>
    </row>
    <row r="3733" spans="1:12" hidden="1" x14ac:dyDescent="0.35">
      <c r="A3733" t="s">
        <v>5363</v>
      </c>
      <c r="B3733" t="s">
        <v>5</v>
      </c>
      <c r="C3733" t="s">
        <v>1737</v>
      </c>
      <c r="D3733" t="s">
        <v>6932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5">
        <f t="shared" si="117"/>
        <v>0</v>
      </c>
    </row>
    <row r="3734" spans="1:12" hidden="1" x14ac:dyDescent="0.35">
      <c r="A3734" t="s">
        <v>5364</v>
      </c>
      <c r="B3734" t="s">
        <v>5</v>
      </c>
      <c r="C3734" t="s">
        <v>1737</v>
      </c>
      <c r="D3734" t="s">
        <v>6933</v>
      </c>
      <c r="E3734" t="s">
        <v>1702</v>
      </c>
      <c r="H3734" t="str">
        <f>INDEX('Vensim Variables'!$B:$B,MATCH(EPS!$B3734,'Vensim Variables'!$A:$A,0))</f>
        <v>g pollutant</v>
      </c>
      <c r="I3734" t="str">
        <f t="shared" si="116"/>
        <v>CO2</v>
      </c>
      <c r="J3734">
        <f>INDEX(NoSettings!$C:$C,MATCH(EPS!$A3734,NoSettings!$A:$A,0))</f>
        <v>0</v>
      </c>
      <c r="K3734">
        <f>INDEX(GWP!$C$2:$C$13,MATCH(EPS!I3734,GWP!$B$2:$B$13,0))</f>
        <v>1</v>
      </c>
      <c r="L3734" s="5">
        <f t="shared" si="117"/>
        <v>0</v>
      </c>
    </row>
    <row r="3735" spans="1:12" hidden="1" x14ac:dyDescent="0.35">
      <c r="A3735" t="s">
        <v>5365</v>
      </c>
      <c r="B3735" t="s">
        <v>5</v>
      </c>
      <c r="C3735" t="s">
        <v>1737</v>
      </c>
      <c r="D3735" t="s">
        <v>6933</v>
      </c>
      <c r="E3735" t="s">
        <v>1705</v>
      </c>
      <c r="H3735" t="str">
        <f>INDEX('Vensim Variables'!$B:$B,MATCH(EPS!$B3735,'Vensim Variables'!$A:$A,0))</f>
        <v>g pollutant</v>
      </c>
      <c r="I3735" t="str">
        <f t="shared" si="116"/>
        <v>VOC</v>
      </c>
      <c r="J3735">
        <f>INDEX(NoSettings!$C:$C,MATCH(EPS!$A3735,NoSettings!$A:$A,0))</f>
        <v>0</v>
      </c>
      <c r="K3735">
        <f>INDEX(GWP!$C$2:$C$13,MATCH(EPS!I3735,GWP!$B$2:$B$13,0))</f>
        <v>0</v>
      </c>
      <c r="L3735" s="5">
        <f t="shared" si="117"/>
        <v>0</v>
      </c>
    </row>
    <row r="3736" spans="1:12" hidden="1" x14ac:dyDescent="0.35">
      <c r="A3736" t="s">
        <v>5366</v>
      </c>
      <c r="B3736" t="s">
        <v>5</v>
      </c>
      <c r="C3736" t="s">
        <v>1737</v>
      </c>
      <c r="D3736" t="s">
        <v>6933</v>
      </c>
      <c r="E3736" t="s">
        <v>1706</v>
      </c>
      <c r="H3736" t="str">
        <f>INDEX('Vensim Variables'!$B:$B,MATCH(EPS!$B3736,'Vensim Variables'!$A:$A,0))</f>
        <v>g pollutant</v>
      </c>
      <c r="I3736" t="str">
        <f t="shared" si="116"/>
        <v>CO</v>
      </c>
      <c r="J3736">
        <f>INDEX(NoSettings!$C:$C,MATCH(EPS!$A3736,NoSettings!$A:$A,0))</f>
        <v>0</v>
      </c>
      <c r="K3736">
        <f>INDEX(GWP!$C$2:$C$13,MATCH(EPS!I3736,GWP!$B$2:$B$13,0))</f>
        <v>0</v>
      </c>
      <c r="L3736" s="5">
        <f t="shared" si="117"/>
        <v>0</v>
      </c>
    </row>
    <row r="3737" spans="1:12" hidden="1" x14ac:dyDescent="0.35">
      <c r="A3737" t="s">
        <v>5367</v>
      </c>
      <c r="B3737" t="s">
        <v>5</v>
      </c>
      <c r="C3737" t="s">
        <v>1737</v>
      </c>
      <c r="D3737" t="s">
        <v>6933</v>
      </c>
      <c r="E3737" t="s">
        <v>1707</v>
      </c>
      <c r="H3737" t="str">
        <f>INDEX('Vensim Variables'!$B:$B,MATCH(EPS!$B3737,'Vensim Variables'!$A:$A,0))</f>
        <v>g pollutant</v>
      </c>
      <c r="I3737" t="str">
        <f t="shared" si="116"/>
        <v>NOx</v>
      </c>
      <c r="J3737">
        <f>INDEX(NoSettings!$C:$C,MATCH(EPS!$A3737,NoSettings!$A:$A,0))</f>
        <v>0</v>
      </c>
      <c r="K3737">
        <f>INDEX(GWP!$C$2:$C$13,MATCH(EPS!I3737,GWP!$B$2:$B$13,0))</f>
        <v>0</v>
      </c>
      <c r="L3737" s="5">
        <f t="shared" si="117"/>
        <v>0</v>
      </c>
    </row>
    <row r="3738" spans="1:12" hidden="1" x14ac:dyDescent="0.35">
      <c r="A3738" t="s">
        <v>5368</v>
      </c>
      <c r="B3738" t="s">
        <v>5</v>
      </c>
      <c r="C3738" t="s">
        <v>1737</v>
      </c>
      <c r="D3738" t="s">
        <v>6933</v>
      </c>
      <c r="E3738" t="s">
        <v>1708</v>
      </c>
      <c r="H3738" t="str">
        <f>INDEX('Vensim Variables'!$B:$B,MATCH(EPS!$B3738,'Vensim Variables'!$A:$A,0))</f>
        <v>g pollutant</v>
      </c>
      <c r="I3738" t="str">
        <f t="shared" si="116"/>
        <v>PM10</v>
      </c>
      <c r="J3738">
        <f>INDEX(NoSettings!$C:$C,MATCH(EPS!$A3738,NoSettings!$A:$A,0))</f>
        <v>0</v>
      </c>
      <c r="K3738">
        <f>INDEX(GWP!$C$2:$C$13,MATCH(EPS!I3738,GWP!$B$2:$B$13,0))</f>
        <v>0</v>
      </c>
      <c r="L3738" s="5">
        <f t="shared" si="117"/>
        <v>0</v>
      </c>
    </row>
    <row r="3739" spans="1:12" hidden="1" x14ac:dyDescent="0.35">
      <c r="A3739" t="s">
        <v>5369</v>
      </c>
      <c r="B3739" t="s">
        <v>5</v>
      </c>
      <c r="C3739" t="s">
        <v>1737</v>
      </c>
      <c r="D3739" t="s">
        <v>6933</v>
      </c>
      <c r="E3739" t="s">
        <v>1709</v>
      </c>
      <c r="H3739" t="str">
        <f>INDEX('Vensim Variables'!$B:$B,MATCH(EPS!$B3739,'Vensim Variables'!$A:$A,0))</f>
        <v>g pollutant</v>
      </c>
      <c r="I3739" t="str">
        <f t="shared" si="116"/>
        <v>PM25</v>
      </c>
      <c r="J3739">
        <f>INDEX(NoSettings!$C:$C,MATCH(EPS!$A3739,NoSettings!$A:$A,0))</f>
        <v>0</v>
      </c>
      <c r="K3739">
        <f>INDEX(GWP!$C$2:$C$13,MATCH(EPS!I3739,GWP!$B$2:$B$13,0))</f>
        <v>0</v>
      </c>
      <c r="L3739" s="5">
        <f t="shared" si="117"/>
        <v>0</v>
      </c>
    </row>
    <row r="3740" spans="1:12" hidden="1" x14ac:dyDescent="0.35">
      <c r="A3740" t="s">
        <v>5370</v>
      </c>
      <c r="B3740" t="s">
        <v>5</v>
      </c>
      <c r="C3740" t="s">
        <v>1737</v>
      </c>
      <c r="D3740" t="s">
        <v>6933</v>
      </c>
      <c r="E3740" t="s">
        <v>1710</v>
      </c>
      <c r="H3740" t="str">
        <f>INDEX('Vensim Variables'!$B:$B,MATCH(EPS!$B3740,'Vensim Variables'!$A:$A,0))</f>
        <v>g pollutant</v>
      </c>
      <c r="I3740" t="str">
        <f t="shared" si="116"/>
        <v>SOx</v>
      </c>
      <c r="J3740">
        <f>INDEX(NoSettings!$C:$C,MATCH(EPS!$A3740,NoSettings!$A:$A,0))</f>
        <v>0</v>
      </c>
      <c r="K3740">
        <f>INDEX(GWP!$C$2:$C$13,MATCH(EPS!I3740,GWP!$B$2:$B$13,0))</f>
        <v>0</v>
      </c>
      <c r="L3740" s="5">
        <f t="shared" si="117"/>
        <v>0</v>
      </c>
    </row>
    <row r="3741" spans="1:12" hidden="1" x14ac:dyDescent="0.35">
      <c r="A3741" t="s">
        <v>5371</v>
      </c>
      <c r="B3741" t="s">
        <v>5</v>
      </c>
      <c r="C3741" t="s">
        <v>1737</v>
      </c>
      <c r="D3741" t="s">
        <v>6933</v>
      </c>
      <c r="E3741" t="s">
        <v>1711</v>
      </c>
      <c r="H3741" t="str">
        <f>INDEX('Vensim Variables'!$B:$B,MATCH(EPS!$B3741,'Vensim Variables'!$A:$A,0))</f>
        <v>g pollutant</v>
      </c>
      <c r="I3741" t="str">
        <f t="shared" si="116"/>
        <v>BC</v>
      </c>
      <c r="J3741">
        <f>INDEX(NoSettings!$C:$C,MATCH(EPS!$A3741,NoSettings!$A:$A,0))</f>
        <v>0</v>
      </c>
      <c r="K3741">
        <f>INDEX(GWP!$C$2:$C$13,MATCH(EPS!I3741,GWP!$B$2:$B$13,0))</f>
        <v>0</v>
      </c>
      <c r="L3741" s="5">
        <f t="shared" si="117"/>
        <v>0</v>
      </c>
    </row>
    <row r="3742" spans="1:12" hidden="1" x14ac:dyDescent="0.35">
      <c r="A3742" t="s">
        <v>5372</v>
      </c>
      <c r="B3742" t="s">
        <v>5</v>
      </c>
      <c r="C3742" t="s">
        <v>1737</v>
      </c>
      <c r="D3742" t="s">
        <v>6933</v>
      </c>
      <c r="E3742" t="s">
        <v>1712</v>
      </c>
      <c r="H3742" t="str">
        <f>INDEX('Vensim Variables'!$B:$B,MATCH(EPS!$B3742,'Vensim Variables'!$A:$A,0))</f>
        <v>g pollutant</v>
      </c>
      <c r="I3742" t="str">
        <f t="shared" si="116"/>
        <v>OC</v>
      </c>
      <c r="J3742">
        <f>INDEX(NoSettings!$C:$C,MATCH(EPS!$A3742,NoSettings!$A:$A,0))</f>
        <v>0</v>
      </c>
      <c r="K3742">
        <f>INDEX(GWP!$C$2:$C$13,MATCH(EPS!I3742,GWP!$B$2:$B$13,0))</f>
        <v>0</v>
      </c>
      <c r="L3742" s="5">
        <f t="shared" si="117"/>
        <v>0</v>
      </c>
    </row>
    <row r="3743" spans="1:12" hidden="1" x14ac:dyDescent="0.35">
      <c r="A3743" t="s">
        <v>5373</v>
      </c>
      <c r="B3743" t="s">
        <v>5</v>
      </c>
      <c r="C3743" t="s">
        <v>1737</v>
      </c>
      <c r="D3743" t="s">
        <v>6933</v>
      </c>
      <c r="E3743" t="s">
        <v>1713</v>
      </c>
      <c r="H3743" t="str">
        <f>INDEX('Vensim Variables'!$B:$B,MATCH(EPS!$B3743,'Vensim Variables'!$A:$A,0))</f>
        <v>g pollutant</v>
      </c>
      <c r="I3743" t="str">
        <f t="shared" si="116"/>
        <v>CH4</v>
      </c>
      <c r="J3743">
        <f>INDEX(NoSettings!$C:$C,MATCH(EPS!$A3743,NoSettings!$A:$A,0))</f>
        <v>0</v>
      </c>
      <c r="K3743">
        <f>INDEX(GWP!$C$2:$C$13,MATCH(EPS!I3743,GWP!$B$2:$B$13,0))</f>
        <v>25</v>
      </c>
      <c r="L3743" s="5">
        <f t="shared" si="117"/>
        <v>0</v>
      </c>
    </row>
    <row r="3744" spans="1:12" hidden="1" x14ac:dyDescent="0.35">
      <c r="A3744" t="s">
        <v>5374</v>
      </c>
      <c r="B3744" t="s">
        <v>5</v>
      </c>
      <c r="C3744" t="s">
        <v>1737</v>
      </c>
      <c r="D3744" t="s">
        <v>6933</v>
      </c>
      <c r="E3744" t="s">
        <v>1714</v>
      </c>
      <c r="H3744" t="str">
        <f>INDEX('Vensim Variables'!$B:$B,MATCH(EPS!$B3744,'Vensim Variables'!$A:$A,0))</f>
        <v>g pollutant</v>
      </c>
      <c r="I3744" t="str">
        <f t="shared" si="116"/>
        <v>N2O</v>
      </c>
      <c r="J3744">
        <f>INDEX(NoSettings!$C:$C,MATCH(EPS!$A3744,NoSettings!$A:$A,0))</f>
        <v>0</v>
      </c>
      <c r="K3744">
        <f>INDEX(GWP!$C$2:$C$13,MATCH(EPS!I3744,GWP!$B$2:$B$13,0))</f>
        <v>298</v>
      </c>
      <c r="L3744" s="5">
        <f t="shared" si="117"/>
        <v>0</v>
      </c>
    </row>
    <row r="3745" spans="1:12" hidden="1" x14ac:dyDescent="0.35">
      <c r="A3745" t="s">
        <v>5375</v>
      </c>
      <c r="B3745" t="s">
        <v>5</v>
      </c>
      <c r="C3745" t="s">
        <v>1737</v>
      </c>
      <c r="D3745" t="s">
        <v>6933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5">
        <f t="shared" si="117"/>
        <v>0</v>
      </c>
    </row>
    <row r="3746" spans="1:12" hidden="1" x14ac:dyDescent="0.35">
      <c r="A3746" t="s">
        <v>5376</v>
      </c>
      <c r="B3746" t="s">
        <v>5</v>
      </c>
      <c r="C3746" t="s">
        <v>1737</v>
      </c>
      <c r="D3746" t="s">
        <v>6934</v>
      </c>
      <c r="E3746" t="s">
        <v>1702</v>
      </c>
      <c r="H3746" t="str">
        <f>INDEX('Vensim Variables'!$B:$B,MATCH(EPS!$B3746,'Vensim Variables'!$A:$A,0))</f>
        <v>g pollutant</v>
      </c>
      <c r="I3746" t="str">
        <f t="shared" si="116"/>
        <v>CO2</v>
      </c>
      <c r="J3746">
        <f>INDEX(NoSettings!$C:$C,MATCH(EPS!$A3746,NoSettings!$A:$A,0))</f>
        <v>0</v>
      </c>
      <c r="K3746">
        <f>INDEX(GWP!$C$2:$C$13,MATCH(EPS!I3746,GWP!$B$2:$B$13,0))</f>
        <v>1</v>
      </c>
      <c r="L3746" s="5">
        <f t="shared" si="117"/>
        <v>0</v>
      </c>
    </row>
    <row r="3747" spans="1:12" hidden="1" x14ac:dyDescent="0.35">
      <c r="A3747" t="s">
        <v>5377</v>
      </c>
      <c r="B3747" t="s">
        <v>5</v>
      </c>
      <c r="C3747" t="s">
        <v>1737</v>
      </c>
      <c r="D3747" t="s">
        <v>6934</v>
      </c>
      <c r="E3747" t="s">
        <v>1705</v>
      </c>
      <c r="H3747" t="str">
        <f>INDEX('Vensim Variables'!$B:$B,MATCH(EPS!$B3747,'Vensim Variables'!$A:$A,0))</f>
        <v>g pollutant</v>
      </c>
      <c r="I3747" t="str">
        <f t="shared" si="116"/>
        <v>VOC</v>
      </c>
      <c r="J3747">
        <f>INDEX(NoSettings!$C:$C,MATCH(EPS!$A3747,NoSettings!$A:$A,0))</f>
        <v>0</v>
      </c>
      <c r="K3747">
        <f>INDEX(GWP!$C$2:$C$13,MATCH(EPS!I3747,GWP!$B$2:$B$13,0))</f>
        <v>0</v>
      </c>
      <c r="L3747" s="5">
        <f t="shared" si="117"/>
        <v>0</v>
      </c>
    </row>
    <row r="3748" spans="1:12" hidden="1" x14ac:dyDescent="0.35">
      <c r="A3748" t="s">
        <v>5378</v>
      </c>
      <c r="B3748" t="s">
        <v>5</v>
      </c>
      <c r="C3748" t="s">
        <v>1737</v>
      </c>
      <c r="D3748" t="s">
        <v>6934</v>
      </c>
      <c r="E3748" t="s">
        <v>1706</v>
      </c>
      <c r="H3748" t="str">
        <f>INDEX('Vensim Variables'!$B:$B,MATCH(EPS!$B3748,'Vensim Variables'!$A:$A,0))</f>
        <v>g pollutant</v>
      </c>
      <c r="I3748" t="str">
        <f t="shared" si="116"/>
        <v>CO</v>
      </c>
      <c r="J3748">
        <f>INDEX(NoSettings!$C:$C,MATCH(EPS!$A3748,NoSettings!$A:$A,0))</f>
        <v>0</v>
      </c>
      <c r="K3748">
        <f>INDEX(GWP!$C$2:$C$13,MATCH(EPS!I3748,GWP!$B$2:$B$13,0))</f>
        <v>0</v>
      </c>
      <c r="L3748" s="5">
        <f t="shared" si="117"/>
        <v>0</v>
      </c>
    </row>
    <row r="3749" spans="1:12" hidden="1" x14ac:dyDescent="0.35">
      <c r="A3749" t="s">
        <v>5379</v>
      </c>
      <c r="B3749" t="s">
        <v>5</v>
      </c>
      <c r="C3749" t="s">
        <v>1737</v>
      </c>
      <c r="D3749" t="s">
        <v>6934</v>
      </c>
      <c r="E3749" t="s">
        <v>1707</v>
      </c>
      <c r="H3749" t="str">
        <f>INDEX('Vensim Variables'!$B:$B,MATCH(EPS!$B3749,'Vensim Variables'!$A:$A,0))</f>
        <v>g pollutant</v>
      </c>
      <c r="I3749" t="str">
        <f t="shared" si="116"/>
        <v>NOx</v>
      </c>
      <c r="J3749">
        <f>INDEX(NoSettings!$C:$C,MATCH(EPS!$A3749,NoSettings!$A:$A,0))</f>
        <v>0</v>
      </c>
      <c r="K3749">
        <f>INDEX(GWP!$C$2:$C$13,MATCH(EPS!I3749,GWP!$B$2:$B$13,0))</f>
        <v>0</v>
      </c>
      <c r="L3749" s="5">
        <f t="shared" si="117"/>
        <v>0</v>
      </c>
    </row>
    <row r="3750" spans="1:12" hidden="1" x14ac:dyDescent="0.35">
      <c r="A3750" t="s">
        <v>5380</v>
      </c>
      <c r="B3750" t="s">
        <v>5</v>
      </c>
      <c r="C3750" t="s">
        <v>1737</v>
      </c>
      <c r="D3750" t="s">
        <v>6934</v>
      </c>
      <c r="E3750" t="s">
        <v>1708</v>
      </c>
      <c r="H3750" t="str">
        <f>INDEX('Vensim Variables'!$B:$B,MATCH(EPS!$B3750,'Vensim Variables'!$A:$A,0))</f>
        <v>g pollutant</v>
      </c>
      <c r="I3750" t="str">
        <f t="shared" si="116"/>
        <v>PM10</v>
      </c>
      <c r="J3750">
        <f>INDEX(NoSettings!$C:$C,MATCH(EPS!$A3750,NoSettings!$A:$A,0))</f>
        <v>0</v>
      </c>
      <c r="K3750">
        <f>INDEX(GWP!$C$2:$C$13,MATCH(EPS!I3750,GWP!$B$2:$B$13,0))</f>
        <v>0</v>
      </c>
      <c r="L3750" s="5">
        <f t="shared" si="117"/>
        <v>0</v>
      </c>
    </row>
    <row r="3751" spans="1:12" hidden="1" x14ac:dyDescent="0.35">
      <c r="A3751" t="s">
        <v>5381</v>
      </c>
      <c r="B3751" t="s">
        <v>5</v>
      </c>
      <c r="C3751" t="s">
        <v>1737</v>
      </c>
      <c r="D3751" t="s">
        <v>6934</v>
      </c>
      <c r="E3751" t="s">
        <v>1709</v>
      </c>
      <c r="H3751" t="str">
        <f>INDEX('Vensim Variables'!$B:$B,MATCH(EPS!$B3751,'Vensim Variables'!$A:$A,0))</f>
        <v>g pollutant</v>
      </c>
      <c r="I3751" t="str">
        <f t="shared" si="116"/>
        <v>PM25</v>
      </c>
      <c r="J3751">
        <f>INDEX(NoSettings!$C:$C,MATCH(EPS!$A3751,NoSettings!$A:$A,0))</f>
        <v>0</v>
      </c>
      <c r="K3751">
        <f>INDEX(GWP!$C$2:$C$13,MATCH(EPS!I3751,GWP!$B$2:$B$13,0))</f>
        <v>0</v>
      </c>
      <c r="L3751" s="5">
        <f t="shared" si="117"/>
        <v>0</v>
      </c>
    </row>
    <row r="3752" spans="1:12" hidden="1" x14ac:dyDescent="0.35">
      <c r="A3752" t="s">
        <v>5382</v>
      </c>
      <c r="B3752" t="s">
        <v>5</v>
      </c>
      <c r="C3752" t="s">
        <v>1737</v>
      </c>
      <c r="D3752" t="s">
        <v>6934</v>
      </c>
      <c r="E3752" t="s">
        <v>1710</v>
      </c>
      <c r="H3752" t="str">
        <f>INDEX('Vensim Variables'!$B:$B,MATCH(EPS!$B3752,'Vensim Variables'!$A:$A,0))</f>
        <v>g pollutant</v>
      </c>
      <c r="I3752" t="str">
        <f t="shared" si="116"/>
        <v>SOx</v>
      </c>
      <c r="J3752">
        <f>INDEX(NoSettings!$C:$C,MATCH(EPS!$A3752,NoSettings!$A:$A,0))</f>
        <v>0</v>
      </c>
      <c r="K3752">
        <f>INDEX(GWP!$C$2:$C$13,MATCH(EPS!I3752,GWP!$B$2:$B$13,0))</f>
        <v>0</v>
      </c>
      <c r="L3752" s="5">
        <f t="shared" si="117"/>
        <v>0</v>
      </c>
    </row>
    <row r="3753" spans="1:12" hidden="1" x14ac:dyDescent="0.35">
      <c r="A3753" t="s">
        <v>5383</v>
      </c>
      <c r="B3753" t="s">
        <v>5</v>
      </c>
      <c r="C3753" t="s">
        <v>1737</v>
      </c>
      <c r="D3753" t="s">
        <v>6934</v>
      </c>
      <c r="E3753" t="s">
        <v>1711</v>
      </c>
      <c r="H3753" t="str">
        <f>INDEX('Vensim Variables'!$B:$B,MATCH(EPS!$B3753,'Vensim Variables'!$A:$A,0))</f>
        <v>g pollutant</v>
      </c>
      <c r="I3753" t="str">
        <f t="shared" si="116"/>
        <v>BC</v>
      </c>
      <c r="J3753">
        <f>INDEX(NoSettings!$C:$C,MATCH(EPS!$A3753,NoSettings!$A:$A,0))</f>
        <v>0</v>
      </c>
      <c r="K3753">
        <f>INDEX(GWP!$C$2:$C$13,MATCH(EPS!I3753,GWP!$B$2:$B$13,0))</f>
        <v>0</v>
      </c>
      <c r="L3753" s="5">
        <f t="shared" si="117"/>
        <v>0</v>
      </c>
    </row>
    <row r="3754" spans="1:12" hidden="1" x14ac:dyDescent="0.35">
      <c r="A3754" t="s">
        <v>5384</v>
      </c>
      <c r="B3754" t="s">
        <v>5</v>
      </c>
      <c r="C3754" t="s">
        <v>1737</v>
      </c>
      <c r="D3754" t="s">
        <v>6934</v>
      </c>
      <c r="E3754" t="s">
        <v>1712</v>
      </c>
      <c r="H3754" t="str">
        <f>INDEX('Vensim Variables'!$B:$B,MATCH(EPS!$B3754,'Vensim Variables'!$A:$A,0))</f>
        <v>g pollutant</v>
      </c>
      <c r="I3754" t="str">
        <f t="shared" si="116"/>
        <v>OC</v>
      </c>
      <c r="J3754">
        <f>INDEX(NoSettings!$C:$C,MATCH(EPS!$A3754,NoSettings!$A:$A,0))</f>
        <v>0</v>
      </c>
      <c r="K3754">
        <f>INDEX(GWP!$C$2:$C$13,MATCH(EPS!I3754,GWP!$B$2:$B$13,0))</f>
        <v>0</v>
      </c>
      <c r="L3754" s="5">
        <f t="shared" si="117"/>
        <v>0</v>
      </c>
    </row>
    <row r="3755" spans="1:12" hidden="1" x14ac:dyDescent="0.35">
      <c r="A3755" t="s">
        <v>5385</v>
      </c>
      <c r="B3755" t="s">
        <v>5</v>
      </c>
      <c r="C3755" t="s">
        <v>1737</v>
      </c>
      <c r="D3755" t="s">
        <v>6934</v>
      </c>
      <c r="E3755" t="s">
        <v>1713</v>
      </c>
      <c r="H3755" t="str">
        <f>INDEX('Vensim Variables'!$B:$B,MATCH(EPS!$B3755,'Vensim Variables'!$A:$A,0))</f>
        <v>g pollutant</v>
      </c>
      <c r="I3755" t="str">
        <f t="shared" si="116"/>
        <v>CH4</v>
      </c>
      <c r="J3755">
        <f>INDEX(NoSettings!$C:$C,MATCH(EPS!$A3755,NoSettings!$A:$A,0))</f>
        <v>0</v>
      </c>
      <c r="K3755">
        <f>INDEX(GWP!$C$2:$C$13,MATCH(EPS!I3755,GWP!$B$2:$B$13,0))</f>
        <v>25</v>
      </c>
      <c r="L3755" s="5">
        <f t="shared" si="117"/>
        <v>0</v>
      </c>
    </row>
    <row r="3756" spans="1:12" hidden="1" x14ac:dyDescent="0.35">
      <c r="A3756" t="s">
        <v>5386</v>
      </c>
      <c r="B3756" t="s">
        <v>5</v>
      </c>
      <c r="C3756" t="s">
        <v>1737</v>
      </c>
      <c r="D3756" t="s">
        <v>6934</v>
      </c>
      <c r="E3756" t="s">
        <v>1714</v>
      </c>
      <c r="H3756" t="str">
        <f>INDEX('Vensim Variables'!$B:$B,MATCH(EPS!$B3756,'Vensim Variables'!$A:$A,0))</f>
        <v>g pollutant</v>
      </c>
      <c r="I3756" t="str">
        <f t="shared" si="116"/>
        <v>N2O</v>
      </c>
      <c r="J3756">
        <f>INDEX(NoSettings!$C:$C,MATCH(EPS!$A3756,NoSettings!$A:$A,0))</f>
        <v>0</v>
      </c>
      <c r="K3756">
        <f>INDEX(GWP!$C$2:$C$13,MATCH(EPS!I3756,GWP!$B$2:$B$13,0))</f>
        <v>298</v>
      </c>
      <c r="L3756" s="5">
        <f t="shared" si="117"/>
        <v>0</v>
      </c>
    </row>
    <row r="3757" spans="1:12" hidden="1" x14ac:dyDescent="0.35">
      <c r="A3757" t="s">
        <v>5387</v>
      </c>
      <c r="B3757" t="s">
        <v>5</v>
      </c>
      <c r="C3757" t="s">
        <v>1737</v>
      </c>
      <c r="D3757" t="s">
        <v>6934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5">
        <f t="shared" si="117"/>
        <v>0</v>
      </c>
    </row>
    <row r="3758" spans="1:12" hidden="1" x14ac:dyDescent="0.35">
      <c r="A3758" t="s">
        <v>5388</v>
      </c>
      <c r="B3758" t="s">
        <v>5</v>
      </c>
      <c r="C3758" t="s">
        <v>1737</v>
      </c>
      <c r="D3758" t="s">
        <v>6935</v>
      </c>
      <c r="E3758" t="s">
        <v>1702</v>
      </c>
      <c r="H3758" t="str">
        <f>INDEX('Vensim Variables'!$B:$B,MATCH(EPS!$B3758,'Vensim Variables'!$A:$A,0))</f>
        <v>g pollutant</v>
      </c>
      <c r="I3758" t="str">
        <f t="shared" si="116"/>
        <v>CO2</v>
      </c>
      <c r="J3758">
        <f>INDEX(NoSettings!$C:$C,MATCH(EPS!$A3758,NoSettings!$A:$A,0))</f>
        <v>0</v>
      </c>
      <c r="K3758">
        <f>INDEX(GWP!$C$2:$C$13,MATCH(EPS!I3758,GWP!$B$2:$B$13,0))</f>
        <v>1</v>
      </c>
      <c r="L3758" s="5">
        <f t="shared" si="117"/>
        <v>0</v>
      </c>
    </row>
    <row r="3759" spans="1:12" hidden="1" x14ac:dyDescent="0.35">
      <c r="A3759" t="s">
        <v>5389</v>
      </c>
      <c r="B3759" t="s">
        <v>5</v>
      </c>
      <c r="C3759" t="s">
        <v>1737</v>
      </c>
      <c r="D3759" t="s">
        <v>6935</v>
      </c>
      <c r="E3759" t="s">
        <v>1705</v>
      </c>
      <c r="H3759" t="str">
        <f>INDEX('Vensim Variables'!$B:$B,MATCH(EPS!$B3759,'Vensim Variables'!$A:$A,0))</f>
        <v>g pollutant</v>
      </c>
      <c r="I3759" t="str">
        <f t="shared" si="116"/>
        <v>VOC</v>
      </c>
      <c r="J3759">
        <f>INDEX(NoSettings!$C:$C,MATCH(EPS!$A3759,NoSettings!$A:$A,0))</f>
        <v>0</v>
      </c>
      <c r="K3759">
        <f>INDEX(GWP!$C$2:$C$13,MATCH(EPS!I3759,GWP!$B$2:$B$13,0))</f>
        <v>0</v>
      </c>
      <c r="L3759" s="5">
        <f t="shared" si="117"/>
        <v>0</v>
      </c>
    </row>
    <row r="3760" spans="1:12" hidden="1" x14ac:dyDescent="0.35">
      <c r="A3760" t="s">
        <v>5390</v>
      </c>
      <c r="B3760" t="s">
        <v>5</v>
      </c>
      <c r="C3760" t="s">
        <v>1737</v>
      </c>
      <c r="D3760" t="s">
        <v>6935</v>
      </c>
      <c r="E3760" t="s">
        <v>1706</v>
      </c>
      <c r="H3760" t="str">
        <f>INDEX('Vensim Variables'!$B:$B,MATCH(EPS!$B3760,'Vensim Variables'!$A:$A,0))</f>
        <v>g pollutant</v>
      </c>
      <c r="I3760" t="str">
        <f t="shared" si="116"/>
        <v>CO</v>
      </c>
      <c r="J3760">
        <f>INDEX(NoSettings!$C:$C,MATCH(EPS!$A3760,NoSettings!$A:$A,0))</f>
        <v>0</v>
      </c>
      <c r="K3760">
        <f>INDEX(GWP!$C$2:$C$13,MATCH(EPS!I3760,GWP!$B$2:$B$13,0))</f>
        <v>0</v>
      </c>
      <c r="L3760" s="5">
        <f t="shared" si="117"/>
        <v>0</v>
      </c>
    </row>
    <row r="3761" spans="1:12" hidden="1" x14ac:dyDescent="0.35">
      <c r="A3761" t="s">
        <v>5391</v>
      </c>
      <c r="B3761" t="s">
        <v>5</v>
      </c>
      <c r="C3761" t="s">
        <v>1737</v>
      </c>
      <c r="D3761" t="s">
        <v>6935</v>
      </c>
      <c r="E3761" t="s">
        <v>1707</v>
      </c>
      <c r="H3761" t="str">
        <f>INDEX('Vensim Variables'!$B:$B,MATCH(EPS!$B3761,'Vensim Variables'!$A:$A,0))</f>
        <v>g pollutant</v>
      </c>
      <c r="I3761" t="str">
        <f t="shared" si="116"/>
        <v>NOx</v>
      </c>
      <c r="J3761">
        <f>INDEX(NoSettings!$C:$C,MATCH(EPS!$A3761,NoSettings!$A:$A,0))</f>
        <v>0</v>
      </c>
      <c r="K3761">
        <f>INDEX(GWP!$C$2:$C$13,MATCH(EPS!I3761,GWP!$B$2:$B$13,0))</f>
        <v>0</v>
      </c>
      <c r="L3761" s="5">
        <f t="shared" si="117"/>
        <v>0</v>
      </c>
    </row>
    <row r="3762" spans="1:12" hidden="1" x14ac:dyDescent="0.35">
      <c r="A3762" t="s">
        <v>5392</v>
      </c>
      <c r="B3762" t="s">
        <v>5</v>
      </c>
      <c r="C3762" t="s">
        <v>1737</v>
      </c>
      <c r="D3762" t="s">
        <v>6935</v>
      </c>
      <c r="E3762" t="s">
        <v>1708</v>
      </c>
      <c r="H3762" t="str">
        <f>INDEX('Vensim Variables'!$B:$B,MATCH(EPS!$B3762,'Vensim Variables'!$A:$A,0))</f>
        <v>g pollutant</v>
      </c>
      <c r="I3762" t="str">
        <f t="shared" si="116"/>
        <v>PM10</v>
      </c>
      <c r="J3762">
        <f>INDEX(NoSettings!$C:$C,MATCH(EPS!$A3762,NoSettings!$A:$A,0))</f>
        <v>0</v>
      </c>
      <c r="K3762">
        <f>INDEX(GWP!$C$2:$C$13,MATCH(EPS!I3762,GWP!$B$2:$B$13,0))</f>
        <v>0</v>
      </c>
      <c r="L3762" s="5">
        <f t="shared" si="117"/>
        <v>0</v>
      </c>
    </row>
    <row r="3763" spans="1:12" hidden="1" x14ac:dyDescent="0.35">
      <c r="A3763" t="s">
        <v>5393</v>
      </c>
      <c r="B3763" t="s">
        <v>5</v>
      </c>
      <c r="C3763" t="s">
        <v>1737</v>
      </c>
      <c r="D3763" t="s">
        <v>6935</v>
      </c>
      <c r="E3763" t="s">
        <v>1709</v>
      </c>
      <c r="H3763" t="str">
        <f>INDEX('Vensim Variables'!$B:$B,MATCH(EPS!$B3763,'Vensim Variables'!$A:$A,0))</f>
        <v>g pollutant</v>
      </c>
      <c r="I3763" t="str">
        <f t="shared" si="116"/>
        <v>PM25</v>
      </c>
      <c r="J3763">
        <f>INDEX(NoSettings!$C:$C,MATCH(EPS!$A3763,NoSettings!$A:$A,0))</f>
        <v>0</v>
      </c>
      <c r="K3763">
        <f>INDEX(GWP!$C$2:$C$13,MATCH(EPS!I3763,GWP!$B$2:$B$13,0))</f>
        <v>0</v>
      </c>
      <c r="L3763" s="5">
        <f t="shared" si="117"/>
        <v>0</v>
      </c>
    </row>
    <row r="3764" spans="1:12" hidden="1" x14ac:dyDescent="0.35">
      <c r="A3764" t="s">
        <v>5394</v>
      </c>
      <c r="B3764" t="s">
        <v>5</v>
      </c>
      <c r="C3764" t="s">
        <v>1737</v>
      </c>
      <c r="D3764" t="s">
        <v>6935</v>
      </c>
      <c r="E3764" t="s">
        <v>1710</v>
      </c>
      <c r="H3764" t="str">
        <f>INDEX('Vensim Variables'!$B:$B,MATCH(EPS!$B3764,'Vensim Variables'!$A:$A,0))</f>
        <v>g pollutant</v>
      </c>
      <c r="I3764" t="str">
        <f t="shared" si="116"/>
        <v>SOx</v>
      </c>
      <c r="J3764">
        <f>INDEX(NoSettings!$C:$C,MATCH(EPS!$A3764,NoSettings!$A:$A,0))</f>
        <v>0</v>
      </c>
      <c r="K3764">
        <f>INDEX(GWP!$C$2:$C$13,MATCH(EPS!I3764,GWP!$B$2:$B$13,0))</f>
        <v>0</v>
      </c>
      <c r="L3764" s="5">
        <f t="shared" si="117"/>
        <v>0</v>
      </c>
    </row>
    <row r="3765" spans="1:12" hidden="1" x14ac:dyDescent="0.35">
      <c r="A3765" t="s">
        <v>5395</v>
      </c>
      <c r="B3765" t="s">
        <v>5</v>
      </c>
      <c r="C3765" t="s">
        <v>1737</v>
      </c>
      <c r="D3765" t="s">
        <v>6935</v>
      </c>
      <c r="E3765" t="s">
        <v>1711</v>
      </c>
      <c r="H3765" t="str">
        <f>INDEX('Vensim Variables'!$B:$B,MATCH(EPS!$B3765,'Vensim Variables'!$A:$A,0))</f>
        <v>g pollutant</v>
      </c>
      <c r="I3765" t="str">
        <f t="shared" si="116"/>
        <v>BC</v>
      </c>
      <c r="J3765">
        <f>INDEX(NoSettings!$C:$C,MATCH(EPS!$A3765,NoSettings!$A:$A,0))</f>
        <v>0</v>
      </c>
      <c r="K3765">
        <f>INDEX(GWP!$C$2:$C$13,MATCH(EPS!I3765,GWP!$B$2:$B$13,0))</f>
        <v>0</v>
      </c>
      <c r="L3765" s="5">
        <f t="shared" si="117"/>
        <v>0</v>
      </c>
    </row>
    <row r="3766" spans="1:12" hidden="1" x14ac:dyDescent="0.35">
      <c r="A3766" t="s">
        <v>5396</v>
      </c>
      <c r="B3766" t="s">
        <v>5</v>
      </c>
      <c r="C3766" t="s">
        <v>1737</v>
      </c>
      <c r="D3766" t="s">
        <v>6935</v>
      </c>
      <c r="E3766" t="s">
        <v>1712</v>
      </c>
      <c r="H3766" t="str">
        <f>INDEX('Vensim Variables'!$B:$B,MATCH(EPS!$B3766,'Vensim Variables'!$A:$A,0))</f>
        <v>g pollutant</v>
      </c>
      <c r="I3766" t="str">
        <f t="shared" si="116"/>
        <v>OC</v>
      </c>
      <c r="J3766">
        <f>INDEX(NoSettings!$C:$C,MATCH(EPS!$A3766,NoSettings!$A:$A,0))</f>
        <v>0</v>
      </c>
      <c r="K3766">
        <f>INDEX(GWP!$C$2:$C$13,MATCH(EPS!I3766,GWP!$B$2:$B$13,0))</f>
        <v>0</v>
      </c>
      <c r="L3766" s="5">
        <f t="shared" si="117"/>
        <v>0</v>
      </c>
    </row>
    <row r="3767" spans="1:12" hidden="1" x14ac:dyDescent="0.35">
      <c r="A3767" t="s">
        <v>5397</v>
      </c>
      <c r="B3767" t="s">
        <v>5</v>
      </c>
      <c r="C3767" t="s">
        <v>1737</v>
      </c>
      <c r="D3767" t="s">
        <v>6935</v>
      </c>
      <c r="E3767" t="s">
        <v>1713</v>
      </c>
      <c r="H3767" t="str">
        <f>INDEX('Vensim Variables'!$B:$B,MATCH(EPS!$B3767,'Vensim Variables'!$A:$A,0))</f>
        <v>g pollutant</v>
      </c>
      <c r="I3767" t="str">
        <f t="shared" si="116"/>
        <v>CH4</v>
      </c>
      <c r="J3767">
        <f>INDEX(NoSettings!$C:$C,MATCH(EPS!$A3767,NoSettings!$A:$A,0))</f>
        <v>0</v>
      </c>
      <c r="K3767">
        <f>INDEX(GWP!$C$2:$C$13,MATCH(EPS!I3767,GWP!$B$2:$B$13,0))</f>
        <v>25</v>
      </c>
      <c r="L3767" s="5">
        <f t="shared" si="117"/>
        <v>0</v>
      </c>
    </row>
    <row r="3768" spans="1:12" hidden="1" x14ac:dyDescent="0.35">
      <c r="A3768" t="s">
        <v>5398</v>
      </c>
      <c r="B3768" t="s">
        <v>5</v>
      </c>
      <c r="C3768" t="s">
        <v>1737</v>
      </c>
      <c r="D3768" t="s">
        <v>6935</v>
      </c>
      <c r="E3768" t="s">
        <v>1714</v>
      </c>
      <c r="H3768" t="str">
        <f>INDEX('Vensim Variables'!$B:$B,MATCH(EPS!$B3768,'Vensim Variables'!$A:$A,0))</f>
        <v>g pollutant</v>
      </c>
      <c r="I3768" t="str">
        <f t="shared" si="116"/>
        <v>N2O</v>
      </c>
      <c r="J3768">
        <f>INDEX(NoSettings!$C:$C,MATCH(EPS!$A3768,NoSettings!$A:$A,0))</f>
        <v>0</v>
      </c>
      <c r="K3768">
        <f>INDEX(GWP!$C$2:$C$13,MATCH(EPS!I3768,GWP!$B$2:$B$13,0))</f>
        <v>298</v>
      </c>
      <c r="L3768" s="5">
        <f t="shared" si="117"/>
        <v>0</v>
      </c>
    </row>
    <row r="3769" spans="1:12" hidden="1" x14ac:dyDescent="0.35">
      <c r="A3769" t="s">
        <v>5399</v>
      </c>
      <c r="B3769" t="s">
        <v>5</v>
      </c>
      <c r="C3769" t="s">
        <v>1737</v>
      </c>
      <c r="D3769" t="s">
        <v>6935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5">
        <f t="shared" si="117"/>
        <v>0</v>
      </c>
    </row>
    <row r="3770" spans="1:12" hidden="1" x14ac:dyDescent="0.35">
      <c r="A3770" t="s">
        <v>5400</v>
      </c>
      <c r="B3770" t="s">
        <v>5</v>
      </c>
      <c r="C3770" t="s">
        <v>1737</v>
      </c>
      <c r="D3770" t="s">
        <v>6936</v>
      </c>
      <c r="E3770" t="s">
        <v>1702</v>
      </c>
      <c r="H3770" t="str">
        <f>INDEX('Vensim Variables'!$B:$B,MATCH(EPS!$B3770,'Vensim Variables'!$A:$A,0))</f>
        <v>g pollutant</v>
      </c>
      <c r="I3770" t="str">
        <f t="shared" si="116"/>
        <v>CO2</v>
      </c>
      <c r="J3770">
        <f>INDEX(NoSettings!$C:$C,MATCH(EPS!$A3770,NoSettings!$A:$A,0))</f>
        <v>0</v>
      </c>
      <c r="K3770">
        <f>INDEX(GWP!$C$2:$C$13,MATCH(EPS!I3770,GWP!$B$2:$B$13,0))</f>
        <v>1</v>
      </c>
      <c r="L3770" s="5">
        <f t="shared" si="117"/>
        <v>0</v>
      </c>
    </row>
    <row r="3771" spans="1:12" hidden="1" x14ac:dyDescent="0.35">
      <c r="A3771" t="s">
        <v>5401</v>
      </c>
      <c r="B3771" t="s">
        <v>5</v>
      </c>
      <c r="C3771" t="s">
        <v>1737</v>
      </c>
      <c r="D3771" t="s">
        <v>6936</v>
      </c>
      <c r="E3771" t="s">
        <v>1705</v>
      </c>
      <c r="H3771" t="str">
        <f>INDEX('Vensim Variables'!$B:$B,MATCH(EPS!$B3771,'Vensim Variables'!$A:$A,0))</f>
        <v>g pollutant</v>
      </c>
      <c r="I3771" t="str">
        <f t="shared" si="116"/>
        <v>VOC</v>
      </c>
      <c r="J3771">
        <f>INDEX(NoSettings!$C:$C,MATCH(EPS!$A3771,NoSettings!$A:$A,0))</f>
        <v>0</v>
      </c>
      <c r="K3771">
        <f>INDEX(GWP!$C$2:$C$13,MATCH(EPS!I3771,GWP!$B$2:$B$13,0))</f>
        <v>0</v>
      </c>
      <c r="L3771" s="5">
        <f t="shared" si="117"/>
        <v>0</v>
      </c>
    </row>
    <row r="3772" spans="1:12" hidden="1" x14ac:dyDescent="0.35">
      <c r="A3772" t="s">
        <v>5402</v>
      </c>
      <c r="B3772" t="s">
        <v>5</v>
      </c>
      <c r="C3772" t="s">
        <v>1737</v>
      </c>
      <c r="D3772" t="s">
        <v>6936</v>
      </c>
      <c r="E3772" t="s">
        <v>1706</v>
      </c>
      <c r="H3772" t="str">
        <f>INDEX('Vensim Variables'!$B:$B,MATCH(EPS!$B3772,'Vensim Variables'!$A:$A,0))</f>
        <v>g pollutant</v>
      </c>
      <c r="I3772" t="str">
        <f t="shared" si="116"/>
        <v>CO</v>
      </c>
      <c r="J3772">
        <f>INDEX(NoSettings!$C:$C,MATCH(EPS!$A3772,NoSettings!$A:$A,0))</f>
        <v>0</v>
      </c>
      <c r="K3772">
        <f>INDEX(GWP!$C$2:$C$13,MATCH(EPS!I3772,GWP!$B$2:$B$13,0))</f>
        <v>0</v>
      </c>
      <c r="L3772" s="5">
        <f t="shared" si="117"/>
        <v>0</v>
      </c>
    </row>
    <row r="3773" spans="1:12" hidden="1" x14ac:dyDescent="0.35">
      <c r="A3773" t="s">
        <v>5403</v>
      </c>
      <c r="B3773" t="s">
        <v>5</v>
      </c>
      <c r="C3773" t="s">
        <v>1737</v>
      </c>
      <c r="D3773" t="s">
        <v>6936</v>
      </c>
      <c r="E3773" t="s">
        <v>1707</v>
      </c>
      <c r="H3773" t="str">
        <f>INDEX('Vensim Variables'!$B:$B,MATCH(EPS!$B3773,'Vensim Variables'!$A:$A,0))</f>
        <v>g pollutant</v>
      </c>
      <c r="I3773" t="str">
        <f t="shared" si="116"/>
        <v>NOx</v>
      </c>
      <c r="J3773">
        <f>INDEX(NoSettings!$C:$C,MATCH(EPS!$A3773,NoSettings!$A:$A,0))</f>
        <v>0</v>
      </c>
      <c r="K3773">
        <f>INDEX(GWP!$C$2:$C$13,MATCH(EPS!I3773,GWP!$B$2:$B$13,0))</f>
        <v>0</v>
      </c>
      <c r="L3773" s="5">
        <f t="shared" si="117"/>
        <v>0</v>
      </c>
    </row>
    <row r="3774" spans="1:12" hidden="1" x14ac:dyDescent="0.35">
      <c r="A3774" t="s">
        <v>5404</v>
      </c>
      <c r="B3774" t="s">
        <v>5</v>
      </c>
      <c r="C3774" t="s">
        <v>1737</v>
      </c>
      <c r="D3774" t="s">
        <v>6936</v>
      </c>
      <c r="E3774" t="s">
        <v>1708</v>
      </c>
      <c r="H3774" t="str">
        <f>INDEX('Vensim Variables'!$B:$B,MATCH(EPS!$B3774,'Vensim Variables'!$A:$A,0))</f>
        <v>g pollutant</v>
      </c>
      <c r="I3774" t="str">
        <f t="shared" si="116"/>
        <v>PM10</v>
      </c>
      <c r="J3774">
        <f>INDEX(NoSettings!$C:$C,MATCH(EPS!$A3774,NoSettings!$A:$A,0))</f>
        <v>0</v>
      </c>
      <c r="K3774">
        <f>INDEX(GWP!$C$2:$C$13,MATCH(EPS!I3774,GWP!$B$2:$B$13,0))</f>
        <v>0</v>
      </c>
      <c r="L3774" s="5">
        <f t="shared" si="117"/>
        <v>0</v>
      </c>
    </row>
    <row r="3775" spans="1:12" hidden="1" x14ac:dyDescent="0.35">
      <c r="A3775" t="s">
        <v>5405</v>
      </c>
      <c r="B3775" t="s">
        <v>5</v>
      </c>
      <c r="C3775" t="s">
        <v>1737</v>
      </c>
      <c r="D3775" t="s">
        <v>6936</v>
      </c>
      <c r="E3775" t="s">
        <v>1709</v>
      </c>
      <c r="H3775" t="str">
        <f>INDEX('Vensim Variables'!$B:$B,MATCH(EPS!$B3775,'Vensim Variables'!$A:$A,0))</f>
        <v>g pollutant</v>
      </c>
      <c r="I3775" t="str">
        <f t="shared" si="116"/>
        <v>PM25</v>
      </c>
      <c r="J3775">
        <f>INDEX(NoSettings!$C:$C,MATCH(EPS!$A3775,NoSettings!$A:$A,0))</f>
        <v>0</v>
      </c>
      <c r="K3775">
        <f>INDEX(GWP!$C$2:$C$13,MATCH(EPS!I3775,GWP!$B$2:$B$13,0))</f>
        <v>0</v>
      </c>
      <c r="L3775" s="5">
        <f t="shared" si="117"/>
        <v>0</v>
      </c>
    </row>
    <row r="3776" spans="1:12" hidden="1" x14ac:dyDescent="0.35">
      <c r="A3776" t="s">
        <v>5406</v>
      </c>
      <c r="B3776" t="s">
        <v>5</v>
      </c>
      <c r="C3776" t="s">
        <v>1737</v>
      </c>
      <c r="D3776" t="s">
        <v>6936</v>
      </c>
      <c r="E3776" t="s">
        <v>1710</v>
      </c>
      <c r="H3776" t="str">
        <f>INDEX('Vensim Variables'!$B:$B,MATCH(EPS!$B3776,'Vensim Variables'!$A:$A,0))</f>
        <v>g pollutant</v>
      </c>
      <c r="I3776" t="str">
        <f t="shared" si="116"/>
        <v>SOx</v>
      </c>
      <c r="J3776">
        <f>INDEX(NoSettings!$C:$C,MATCH(EPS!$A3776,NoSettings!$A:$A,0))</f>
        <v>0</v>
      </c>
      <c r="K3776">
        <f>INDEX(GWP!$C$2:$C$13,MATCH(EPS!I3776,GWP!$B$2:$B$13,0))</f>
        <v>0</v>
      </c>
      <c r="L3776" s="5">
        <f t="shared" si="117"/>
        <v>0</v>
      </c>
    </row>
    <row r="3777" spans="1:12" hidden="1" x14ac:dyDescent="0.35">
      <c r="A3777" t="s">
        <v>5407</v>
      </c>
      <c r="B3777" t="s">
        <v>5</v>
      </c>
      <c r="C3777" t="s">
        <v>1737</v>
      </c>
      <c r="D3777" t="s">
        <v>6936</v>
      </c>
      <c r="E3777" t="s">
        <v>1711</v>
      </c>
      <c r="H3777" t="str">
        <f>INDEX('Vensim Variables'!$B:$B,MATCH(EPS!$B3777,'Vensim Variables'!$A:$A,0))</f>
        <v>g pollutant</v>
      </c>
      <c r="I3777" t="str">
        <f t="shared" si="116"/>
        <v>BC</v>
      </c>
      <c r="J3777">
        <f>INDEX(NoSettings!$C:$C,MATCH(EPS!$A3777,NoSettings!$A:$A,0))</f>
        <v>0</v>
      </c>
      <c r="K3777">
        <f>INDEX(GWP!$C$2:$C$13,MATCH(EPS!I3777,GWP!$B$2:$B$13,0))</f>
        <v>0</v>
      </c>
      <c r="L3777" s="5">
        <f t="shared" si="117"/>
        <v>0</v>
      </c>
    </row>
    <row r="3778" spans="1:12" hidden="1" x14ac:dyDescent="0.35">
      <c r="A3778" t="s">
        <v>5408</v>
      </c>
      <c r="B3778" t="s">
        <v>5</v>
      </c>
      <c r="C3778" t="s">
        <v>1737</v>
      </c>
      <c r="D3778" t="s">
        <v>6936</v>
      </c>
      <c r="E3778" t="s">
        <v>1712</v>
      </c>
      <c r="H3778" t="str">
        <f>INDEX('Vensim Variables'!$B:$B,MATCH(EPS!$B3778,'Vensim Variables'!$A:$A,0))</f>
        <v>g pollutant</v>
      </c>
      <c r="I3778" t="str">
        <f t="shared" si="116"/>
        <v>OC</v>
      </c>
      <c r="J3778">
        <f>INDEX(NoSettings!$C:$C,MATCH(EPS!$A3778,NoSettings!$A:$A,0))</f>
        <v>0</v>
      </c>
      <c r="K3778">
        <f>INDEX(GWP!$C$2:$C$13,MATCH(EPS!I3778,GWP!$B$2:$B$13,0))</f>
        <v>0</v>
      </c>
      <c r="L3778" s="5">
        <f t="shared" si="117"/>
        <v>0</v>
      </c>
    </row>
    <row r="3779" spans="1:12" hidden="1" x14ac:dyDescent="0.35">
      <c r="A3779" t="s">
        <v>5409</v>
      </c>
      <c r="B3779" t="s">
        <v>5</v>
      </c>
      <c r="C3779" t="s">
        <v>1737</v>
      </c>
      <c r="D3779" t="s">
        <v>6936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25</v>
      </c>
      <c r="L3779" s="5">
        <f t="shared" ref="L3779:L3842" si="119">IF(H3779="g pollutant",K3779*J3779/10^12,IF(H3779="MMTCO2e",J3779,IF(H3779="MWh",J3779,0)))</f>
        <v>0</v>
      </c>
    </row>
    <row r="3780" spans="1:12" hidden="1" x14ac:dyDescent="0.35">
      <c r="A3780" t="s">
        <v>5410</v>
      </c>
      <c r="B3780" t="s">
        <v>5</v>
      </c>
      <c r="C3780" t="s">
        <v>1737</v>
      </c>
      <c r="D3780" t="s">
        <v>6936</v>
      </c>
      <c r="E3780" t="s">
        <v>1714</v>
      </c>
      <c r="H3780" t="str">
        <f>INDEX('Vensim Variables'!$B:$B,MATCH(EPS!$B3780,'Vensim Variables'!$A:$A,0))</f>
        <v>g pollutant</v>
      </c>
      <c r="I3780" t="str">
        <f t="shared" si="118"/>
        <v>N2O</v>
      </c>
      <c r="J3780">
        <f>INDEX(NoSettings!$C:$C,MATCH(EPS!$A3780,NoSettings!$A:$A,0))</f>
        <v>0</v>
      </c>
      <c r="K3780">
        <f>INDEX(GWP!$C$2:$C$13,MATCH(EPS!I3780,GWP!$B$2:$B$13,0))</f>
        <v>298</v>
      </c>
      <c r="L3780" s="5">
        <f t="shared" si="119"/>
        <v>0</v>
      </c>
    </row>
    <row r="3781" spans="1:12" hidden="1" x14ac:dyDescent="0.35">
      <c r="A3781" t="s">
        <v>5411</v>
      </c>
      <c r="B3781" t="s">
        <v>5</v>
      </c>
      <c r="C3781" t="s">
        <v>1737</v>
      </c>
      <c r="D3781" t="s">
        <v>6936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5">
        <f t="shared" si="119"/>
        <v>0</v>
      </c>
    </row>
    <row r="3782" spans="1:12" hidden="1" x14ac:dyDescent="0.35">
      <c r="A3782" t="s">
        <v>5412</v>
      </c>
      <c r="B3782" t="s">
        <v>5</v>
      </c>
      <c r="C3782" t="s">
        <v>1738</v>
      </c>
      <c r="D3782" t="s">
        <v>6912</v>
      </c>
      <c r="E3782" t="s">
        <v>1702</v>
      </c>
      <c r="H3782" t="str">
        <f>INDEX('Vensim Variables'!$B:$B,MATCH(EPS!$B3782,'Vensim Variables'!$A:$A,0))</f>
        <v>g pollutant</v>
      </c>
      <c r="I3782" t="str">
        <f t="shared" si="118"/>
        <v>CO2</v>
      </c>
      <c r="J3782">
        <f>INDEX(NoSettings!$C:$C,MATCH(EPS!$A3782,NoSettings!$A:$A,0))</f>
        <v>0</v>
      </c>
      <c r="K3782">
        <f>INDEX(GWP!$C$2:$C$13,MATCH(EPS!I3782,GWP!$B$2:$B$13,0))</f>
        <v>1</v>
      </c>
      <c r="L3782" s="5">
        <f t="shared" si="119"/>
        <v>0</v>
      </c>
    </row>
    <row r="3783" spans="1:12" hidden="1" x14ac:dyDescent="0.35">
      <c r="A3783" t="s">
        <v>5413</v>
      </c>
      <c r="B3783" t="s">
        <v>5</v>
      </c>
      <c r="C3783" t="s">
        <v>1738</v>
      </c>
      <c r="D3783" t="s">
        <v>6912</v>
      </c>
      <c r="E3783" t="s">
        <v>1705</v>
      </c>
      <c r="H3783" t="str">
        <f>INDEX('Vensim Variables'!$B:$B,MATCH(EPS!$B3783,'Vensim Variables'!$A:$A,0))</f>
        <v>g pollutant</v>
      </c>
      <c r="I3783" t="str">
        <f t="shared" si="118"/>
        <v>VOC</v>
      </c>
      <c r="J3783">
        <f>INDEX(NoSettings!$C:$C,MATCH(EPS!$A3783,NoSettings!$A:$A,0))</f>
        <v>0</v>
      </c>
      <c r="K3783">
        <f>INDEX(GWP!$C$2:$C$13,MATCH(EPS!I3783,GWP!$B$2:$B$13,0))</f>
        <v>0</v>
      </c>
      <c r="L3783" s="5">
        <f t="shared" si="119"/>
        <v>0</v>
      </c>
    </row>
    <row r="3784" spans="1:12" hidden="1" x14ac:dyDescent="0.35">
      <c r="A3784" t="s">
        <v>5414</v>
      </c>
      <c r="B3784" t="s">
        <v>5</v>
      </c>
      <c r="C3784" t="s">
        <v>1738</v>
      </c>
      <c r="D3784" t="s">
        <v>6912</v>
      </c>
      <c r="E3784" t="s">
        <v>1706</v>
      </c>
      <c r="H3784" t="str">
        <f>INDEX('Vensim Variables'!$B:$B,MATCH(EPS!$B3784,'Vensim Variables'!$A:$A,0))</f>
        <v>g pollutant</v>
      </c>
      <c r="I3784" t="str">
        <f t="shared" si="118"/>
        <v>CO</v>
      </c>
      <c r="J3784">
        <f>INDEX(NoSettings!$C:$C,MATCH(EPS!$A3784,NoSettings!$A:$A,0))</f>
        <v>0</v>
      </c>
      <c r="K3784">
        <f>INDEX(GWP!$C$2:$C$13,MATCH(EPS!I3784,GWP!$B$2:$B$13,0))</f>
        <v>0</v>
      </c>
      <c r="L3784" s="5">
        <f t="shared" si="119"/>
        <v>0</v>
      </c>
    </row>
    <row r="3785" spans="1:12" hidden="1" x14ac:dyDescent="0.35">
      <c r="A3785" t="s">
        <v>5415</v>
      </c>
      <c r="B3785" t="s">
        <v>5</v>
      </c>
      <c r="C3785" t="s">
        <v>1738</v>
      </c>
      <c r="D3785" t="s">
        <v>6912</v>
      </c>
      <c r="E3785" t="s">
        <v>1707</v>
      </c>
      <c r="H3785" t="str">
        <f>INDEX('Vensim Variables'!$B:$B,MATCH(EPS!$B3785,'Vensim Variables'!$A:$A,0))</f>
        <v>g pollutant</v>
      </c>
      <c r="I3785" t="str">
        <f t="shared" si="118"/>
        <v>NOx</v>
      </c>
      <c r="J3785">
        <f>INDEX(NoSettings!$C:$C,MATCH(EPS!$A3785,NoSettings!$A:$A,0))</f>
        <v>0</v>
      </c>
      <c r="K3785">
        <f>INDEX(GWP!$C$2:$C$13,MATCH(EPS!I3785,GWP!$B$2:$B$13,0))</f>
        <v>0</v>
      </c>
      <c r="L3785" s="5">
        <f t="shared" si="119"/>
        <v>0</v>
      </c>
    </row>
    <row r="3786" spans="1:12" hidden="1" x14ac:dyDescent="0.35">
      <c r="A3786" t="s">
        <v>5416</v>
      </c>
      <c r="B3786" t="s">
        <v>5</v>
      </c>
      <c r="C3786" t="s">
        <v>1738</v>
      </c>
      <c r="D3786" t="s">
        <v>6912</v>
      </c>
      <c r="E3786" t="s">
        <v>1708</v>
      </c>
      <c r="H3786" t="str">
        <f>INDEX('Vensim Variables'!$B:$B,MATCH(EPS!$B3786,'Vensim Variables'!$A:$A,0))</f>
        <v>g pollutant</v>
      </c>
      <c r="I3786" t="str">
        <f t="shared" si="118"/>
        <v>PM10</v>
      </c>
      <c r="J3786">
        <f>INDEX(NoSettings!$C:$C,MATCH(EPS!$A3786,NoSettings!$A:$A,0))</f>
        <v>0</v>
      </c>
      <c r="K3786">
        <f>INDEX(GWP!$C$2:$C$13,MATCH(EPS!I3786,GWP!$B$2:$B$13,0))</f>
        <v>0</v>
      </c>
      <c r="L3786" s="5">
        <f t="shared" si="119"/>
        <v>0</v>
      </c>
    </row>
    <row r="3787" spans="1:12" hidden="1" x14ac:dyDescent="0.35">
      <c r="A3787" t="s">
        <v>5417</v>
      </c>
      <c r="B3787" t="s">
        <v>5</v>
      </c>
      <c r="C3787" t="s">
        <v>1738</v>
      </c>
      <c r="D3787" t="s">
        <v>6912</v>
      </c>
      <c r="E3787" t="s">
        <v>1709</v>
      </c>
      <c r="H3787" t="str">
        <f>INDEX('Vensim Variables'!$B:$B,MATCH(EPS!$B3787,'Vensim Variables'!$A:$A,0))</f>
        <v>g pollutant</v>
      </c>
      <c r="I3787" t="str">
        <f t="shared" si="118"/>
        <v>PM25</v>
      </c>
      <c r="J3787">
        <f>INDEX(NoSettings!$C:$C,MATCH(EPS!$A3787,NoSettings!$A:$A,0))</f>
        <v>0</v>
      </c>
      <c r="K3787">
        <f>INDEX(GWP!$C$2:$C$13,MATCH(EPS!I3787,GWP!$B$2:$B$13,0))</f>
        <v>0</v>
      </c>
      <c r="L3787" s="5">
        <f t="shared" si="119"/>
        <v>0</v>
      </c>
    </row>
    <row r="3788" spans="1:12" hidden="1" x14ac:dyDescent="0.35">
      <c r="A3788" t="s">
        <v>5418</v>
      </c>
      <c r="B3788" t="s">
        <v>5</v>
      </c>
      <c r="C3788" t="s">
        <v>1738</v>
      </c>
      <c r="D3788" t="s">
        <v>6912</v>
      </c>
      <c r="E3788" t="s">
        <v>1710</v>
      </c>
      <c r="H3788" t="str">
        <f>INDEX('Vensim Variables'!$B:$B,MATCH(EPS!$B3788,'Vensim Variables'!$A:$A,0))</f>
        <v>g pollutant</v>
      </c>
      <c r="I3788" t="str">
        <f t="shared" si="118"/>
        <v>SOx</v>
      </c>
      <c r="J3788">
        <f>INDEX(NoSettings!$C:$C,MATCH(EPS!$A3788,NoSettings!$A:$A,0))</f>
        <v>0</v>
      </c>
      <c r="K3788">
        <f>INDEX(GWP!$C$2:$C$13,MATCH(EPS!I3788,GWP!$B$2:$B$13,0))</f>
        <v>0</v>
      </c>
      <c r="L3788" s="5">
        <f t="shared" si="119"/>
        <v>0</v>
      </c>
    </row>
    <row r="3789" spans="1:12" hidden="1" x14ac:dyDescent="0.35">
      <c r="A3789" t="s">
        <v>5419</v>
      </c>
      <c r="B3789" t="s">
        <v>5</v>
      </c>
      <c r="C3789" t="s">
        <v>1738</v>
      </c>
      <c r="D3789" t="s">
        <v>6912</v>
      </c>
      <c r="E3789" t="s">
        <v>1711</v>
      </c>
      <c r="H3789" t="str">
        <f>INDEX('Vensim Variables'!$B:$B,MATCH(EPS!$B3789,'Vensim Variables'!$A:$A,0))</f>
        <v>g pollutant</v>
      </c>
      <c r="I3789" t="str">
        <f t="shared" si="118"/>
        <v>BC</v>
      </c>
      <c r="J3789">
        <f>INDEX(NoSettings!$C:$C,MATCH(EPS!$A3789,NoSettings!$A:$A,0))</f>
        <v>0</v>
      </c>
      <c r="K3789">
        <f>INDEX(GWP!$C$2:$C$13,MATCH(EPS!I3789,GWP!$B$2:$B$13,0))</f>
        <v>0</v>
      </c>
      <c r="L3789" s="5">
        <f t="shared" si="119"/>
        <v>0</v>
      </c>
    </row>
    <row r="3790" spans="1:12" hidden="1" x14ac:dyDescent="0.35">
      <c r="A3790" t="s">
        <v>5420</v>
      </c>
      <c r="B3790" t="s">
        <v>5</v>
      </c>
      <c r="C3790" t="s">
        <v>1738</v>
      </c>
      <c r="D3790" t="s">
        <v>6912</v>
      </c>
      <c r="E3790" t="s">
        <v>1712</v>
      </c>
      <c r="H3790" t="str">
        <f>INDEX('Vensim Variables'!$B:$B,MATCH(EPS!$B3790,'Vensim Variables'!$A:$A,0))</f>
        <v>g pollutant</v>
      </c>
      <c r="I3790" t="str">
        <f t="shared" si="118"/>
        <v>OC</v>
      </c>
      <c r="J3790">
        <f>INDEX(NoSettings!$C:$C,MATCH(EPS!$A3790,NoSettings!$A:$A,0))</f>
        <v>0</v>
      </c>
      <c r="K3790">
        <f>INDEX(GWP!$C$2:$C$13,MATCH(EPS!I3790,GWP!$B$2:$B$13,0))</f>
        <v>0</v>
      </c>
      <c r="L3790" s="5">
        <f t="shared" si="119"/>
        <v>0</v>
      </c>
    </row>
    <row r="3791" spans="1:12" hidden="1" x14ac:dyDescent="0.35">
      <c r="A3791" t="s">
        <v>5421</v>
      </c>
      <c r="B3791" t="s">
        <v>5</v>
      </c>
      <c r="C3791" t="s">
        <v>1738</v>
      </c>
      <c r="D3791" t="s">
        <v>6912</v>
      </c>
      <c r="E3791" t="s">
        <v>1713</v>
      </c>
      <c r="H3791" t="str">
        <f>INDEX('Vensim Variables'!$B:$B,MATCH(EPS!$B3791,'Vensim Variables'!$A:$A,0))</f>
        <v>g pollutant</v>
      </c>
      <c r="I3791" t="str">
        <f t="shared" si="118"/>
        <v>CH4</v>
      </c>
      <c r="J3791">
        <f>INDEX(NoSettings!$C:$C,MATCH(EPS!$A3791,NoSettings!$A:$A,0))</f>
        <v>0</v>
      </c>
      <c r="K3791">
        <f>INDEX(GWP!$C$2:$C$13,MATCH(EPS!I3791,GWP!$B$2:$B$13,0))</f>
        <v>25</v>
      </c>
      <c r="L3791" s="5">
        <f t="shared" si="119"/>
        <v>0</v>
      </c>
    </row>
    <row r="3792" spans="1:12" hidden="1" x14ac:dyDescent="0.35">
      <c r="A3792" t="s">
        <v>5422</v>
      </c>
      <c r="B3792" t="s">
        <v>5</v>
      </c>
      <c r="C3792" t="s">
        <v>1738</v>
      </c>
      <c r="D3792" t="s">
        <v>6912</v>
      </c>
      <c r="E3792" t="s">
        <v>1714</v>
      </c>
      <c r="H3792" t="str">
        <f>INDEX('Vensim Variables'!$B:$B,MATCH(EPS!$B3792,'Vensim Variables'!$A:$A,0))</f>
        <v>g pollutant</v>
      </c>
      <c r="I3792" t="str">
        <f t="shared" si="118"/>
        <v>N2O</v>
      </c>
      <c r="J3792">
        <f>INDEX(NoSettings!$C:$C,MATCH(EPS!$A3792,NoSettings!$A:$A,0))</f>
        <v>0</v>
      </c>
      <c r="K3792">
        <f>INDEX(GWP!$C$2:$C$13,MATCH(EPS!I3792,GWP!$B$2:$B$13,0))</f>
        <v>298</v>
      </c>
      <c r="L3792" s="5">
        <f t="shared" si="119"/>
        <v>0</v>
      </c>
    </row>
    <row r="3793" spans="1:12" hidden="1" x14ac:dyDescent="0.35">
      <c r="A3793" t="s">
        <v>5423</v>
      </c>
      <c r="B3793" t="s">
        <v>5</v>
      </c>
      <c r="C3793" t="s">
        <v>1738</v>
      </c>
      <c r="D3793" t="s">
        <v>6912</v>
      </c>
      <c r="E3793" t="s">
        <v>1715</v>
      </c>
      <c r="H3793" t="str">
        <f>INDEX('Vensim Variables'!$B:$B,MATCH(EPS!$B3793,'Vensim Variables'!$A:$A,0))</f>
        <v>g pollutant</v>
      </c>
      <c r="I3793" t="str">
        <f t="shared" si="118"/>
        <v>F gases</v>
      </c>
      <c r="J3793">
        <f>INDEX(NoSettings!$C:$C,MATCH(EPS!$A3793,NoSettings!$A:$A,0))</f>
        <v>0</v>
      </c>
      <c r="K3793">
        <f>INDEX(GWP!$C$2:$C$13,MATCH(EPS!I3793,GWP!$B$2:$B$13,0))</f>
        <v>1</v>
      </c>
      <c r="L3793" s="5">
        <f t="shared" si="119"/>
        <v>0</v>
      </c>
    </row>
    <row r="3794" spans="1:12" hidden="1" x14ac:dyDescent="0.35">
      <c r="A3794" t="s">
        <v>5424</v>
      </c>
      <c r="B3794" t="s">
        <v>5</v>
      </c>
      <c r="C3794" t="s">
        <v>1738</v>
      </c>
      <c r="D3794" t="s">
        <v>6913</v>
      </c>
      <c r="E3794" t="s">
        <v>1702</v>
      </c>
      <c r="H3794" t="str">
        <f>INDEX('Vensim Variables'!$B:$B,MATCH(EPS!$B3794,'Vensim Variables'!$A:$A,0))</f>
        <v>g pollutant</v>
      </c>
      <c r="I3794" t="str">
        <f t="shared" si="118"/>
        <v>CO2</v>
      </c>
      <c r="J3794">
        <f>INDEX(NoSettings!$C:$C,MATCH(EPS!$A3794,NoSettings!$A:$A,0))</f>
        <v>0</v>
      </c>
      <c r="K3794">
        <f>INDEX(GWP!$C$2:$C$13,MATCH(EPS!I3794,GWP!$B$2:$B$13,0))</f>
        <v>1</v>
      </c>
      <c r="L3794" s="5">
        <f t="shared" si="119"/>
        <v>0</v>
      </c>
    </row>
    <row r="3795" spans="1:12" hidden="1" x14ac:dyDescent="0.35">
      <c r="A3795" t="s">
        <v>5425</v>
      </c>
      <c r="B3795" t="s">
        <v>5</v>
      </c>
      <c r="C3795" t="s">
        <v>1738</v>
      </c>
      <c r="D3795" t="s">
        <v>6913</v>
      </c>
      <c r="E3795" t="s">
        <v>1705</v>
      </c>
      <c r="H3795" t="str">
        <f>INDEX('Vensim Variables'!$B:$B,MATCH(EPS!$B3795,'Vensim Variables'!$A:$A,0))</f>
        <v>g pollutant</v>
      </c>
      <c r="I3795" t="str">
        <f t="shared" si="118"/>
        <v>VOC</v>
      </c>
      <c r="J3795">
        <f>INDEX(NoSettings!$C:$C,MATCH(EPS!$A3795,NoSettings!$A:$A,0))</f>
        <v>0</v>
      </c>
      <c r="K3795">
        <f>INDEX(GWP!$C$2:$C$13,MATCH(EPS!I3795,GWP!$B$2:$B$13,0))</f>
        <v>0</v>
      </c>
      <c r="L3795" s="5">
        <f t="shared" si="119"/>
        <v>0</v>
      </c>
    </row>
    <row r="3796" spans="1:12" hidden="1" x14ac:dyDescent="0.35">
      <c r="A3796" t="s">
        <v>5426</v>
      </c>
      <c r="B3796" t="s">
        <v>5</v>
      </c>
      <c r="C3796" t="s">
        <v>1738</v>
      </c>
      <c r="D3796" t="s">
        <v>6913</v>
      </c>
      <c r="E3796" t="s">
        <v>1706</v>
      </c>
      <c r="H3796" t="str">
        <f>INDEX('Vensim Variables'!$B:$B,MATCH(EPS!$B3796,'Vensim Variables'!$A:$A,0))</f>
        <v>g pollutant</v>
      </c>
      <c r="I3796" t="str">
        <f t="shared" si="118"/>
        <v>CO</v>
      </c>
      <c r="J3796">
        <f>INDEX(NoSettings!$C:$C,MATCH(EPS!$A3796,NoSettings!$A:$A,0))</f>
        <v>0</v>
      </c>
      <c r="K3796">
        <f>INDEX(GWP!$C$2:$C$13,MATCH(EPS!I3796,GWP!$B$2:$B$13,0))</f>
        <v>0</v>
      </c>
      <c r="L3796" s="5">
        <f t="shared" si="119"/>
        <v>0</v>
      </c>
    </row>
    <row r="3797" spans="1:12" hidden="1" x14ac:dyDescent="0.35">
      <c r="A3797" t="s">
        <v>5427</v>
      </c>
      <c r="B3797" t="s">
        <v>5</v>
      </c>
      <c r="C3797" t="s">
        <v>1738</v>
      </c>
      <c r="D3797" t="s">
        <v>6913</v>
      </c>
      <c r="E3797" t="s">
        <v>1707</v>
      </c>
      <c r="H3797" t="str">
        <f>INDEX('Vensim Variables'!$B:$B,MATCH(EPS!$B3797,'Vensim Variables'!$A:$A,0))</f>
        <v>g pollutant</v>
      </c>
      <c r="I3797" t="str">
        <f t="shared" si="118"/>
        <v>NOx</v>
      </c>
      <c r="J3797">
        <f>INDEX(NoSettings!$C:$C,MATCH(EPS!$A3797,NoSettings!$A:$A,0))</f>
        <v>0</v>
      </c>
      <c r="K3797">
        <f>INDEX(GWP!$C$2:$C$13,MATCH(EPS!I3797,GWP!$B$2:$B$13,0))</f>
        <v>0</v>
      </c>
      <c r="L3797" s="5">
        <f t="shared" si="119"/>
        <v>0</v>
      </c>
    </row>
    <row r="3798" spans="1:12" hidden="1" x14ac:dyDescent="0.35">
      <c r="A3798" t="s">
        <v>5428</v>
      </c>
      <c r="B3798" t="s">
        <v>5</v>
      </c>
      <c r="C3798" t="s">
        <v>1738</v>
      </c>
      <c r="D3798" t="s">
        <v>6913</v>
      </c>
      <c r="E3798" t="s">
        <v>1708</v>
      </c>
      <c r="H3798" t="str">
        <f>INDEX('Vensim Variables'!$B:$B,MATCH(EPS!$B3798,'Vensim Variables'!$A:$A,0))</f>
        <v>g pollutant</v>
      </c>
      <c r="I3798" t="str">
        <f t="shared" si="118"/>
        <v>PM10</v>
      </c>
      <c r="J3798">
        <f>INDEX(NoSettings!$C:$C,MATCH(EPS!$A3798,NoSettings!$A:$A,0))</f>
        <v>0</v>
      </c>
      <c r="K3798">
        <f>INDEX(GWP!$C$2:$C$13,MATCH(EPS!I3798,GWP!$B$2:$B$13,0))</f>
        <v>0</v>
      </c>
      <c r="L3798" s="5">
        <f t="shared" si="119"/>
        <v>0</v>
      </c>
    </row>
    <row r="3799" spans="1:12" hidden="1" x14ac:dyDescent="0.35">
      <c r="A3799" t="s">
        <v>5429</v>
      </c>
      <c r="B3799" t="s">
        <v>5</v>
      </c>
      <c r="C3799" t="s">
        <v>1738</v>
      </c>
      <c r="D3799" t="s">
        <v>6913</v>
      </c>
      <c r="E3799" t="s">
        <v>1709</v>
      </c>
      <c r="H3799" t="str">
        <f>INDEX('Vensim Variables'!$B:$B,MATCH(EPS!$B3799,'Vensim Variables'!$A:$A,0))</f>
        <v>g pollutant</v>
      </c>
      <c r="I3799" t="str">
        <f t="shared" si="118"/>
        <v>PM25</v>
      </c>
      <c r="J3799">
        <f>INDEX(NoSettings!$C:$C,MATCH(EPS!$A3799,NoSettings!$A:$A,0))</f>
        <v>0</v>
      </c>
      <c r="K3799">
        <f>INDEX(GWP!$C$2:$C$13,MATCH(EPS!I3799,GWP!$B$2:$B$13,0))</f>
        <v>0</v>
      </c>
      <c r="L3799" s="5">
        <f t="shared" si="119"/>
        <v>0</v>
      </c>
    </row>
    <row r="3800" spans="1:12" hidden="1" x14ac:dyDescent="0.35">
      <c r="A3800" t="s">
        <v>5430</v>
      </c>
      <c r="B3800" t="s">
        <v>5</v>
      </c>
      <c r="C3800" t="s">
        <v>1738</v>
      </c>
      <c r="D3800" t="s">
        <v>6913</v>
      </c>
      <c r="E3800" t="s">
        <v>1710</v>
      </c>
      <c r="H3800" t="str">
        <f>INDEX('Vensim Variables'!$B:$B,MATCH(EPS!$B3800,'Vensim Variables'!$A:$A,0))</f>
        <v>g pollutant</v>
      </c>
      <c r="I3800" t="str">
        <f t="shared" si="118"/>
        <v>SOx</v>
      </c>
      <c r="J3800">
        <f>INDEX(NoSettings!$C:$C,MATCH(EPS!$A3800,NoSettings!$A:$A,0))</f>
        <v>0</v>
      </c>
      <c r="K3800">
        <f>INDEX(GWP!$C$2:$C$13,MATCH(EPS!I3800,GWP!$B$2:$B$13,0))</f>
        <v>0</v>
      </c>
      <c r="L3800" s="5">
        <f t="shared" si="119"/>
        <v>0</v>
      </c>
    </row>
    <row r="3801" spans="1:12" hidden="1" x14ac:dyDescent="0.35">
      <c r="A3801" t="s">
        <v>5431</v>
      </c>
      <c r="B3801" t="s">
        <v>5</v>
      </c>
      <c r="C3801" t="s">
        <v>1738</v>
      </c>
      <c r="D3801" t="s">
        <v>6913</v>
      </c>
      <c r="E3801" t="s">
        <v>1711</v>
      </c>
      <c r="H3801" t="str">
        <f>INDEX('Vensim Variables'!$B:$B,MATCH(EPS!$B3801,'Vensim Variables'!$A:$A,0))</f>
        <v>g pollutant</v>
      </c>
      <c r="I3801" t="str">
        <f t="shared" si="118"/>
        <v>BC</v>
      </c>
      <c r="J3801">
        <f>INDEX(NoSettings!$C:$C,MATCH(EPS!$A3801,NoSettings!$A:$A,0))</f>
        <v>0</v>
      </c>
      <c r="K3801">
        <f>INDEX(GWP!$C$2:$C$13,MATCH(EPS!I3801,GWP!$B$2:$B$13,0))</f>
        <v>0</v>
      </c>
      <c r="L3801" s="5">
        <f t="shared" si="119"/>
        <v>0</v>
      </c>
    </row>
    <row r="3802" spans="1:12" hidden="1" x14ac:dyDescent="0.35">
      <c r="A3802" t="s">
        <v>5432</v>
      </c>
      <c r="B3802" t="s">
        <v>5</v>
      </c>
      <c r="C3802" t="s">
        <v>1738</v>
      </c>
      <c r="D3802" t="s">
        <v>6913</v>
      </c>
      <c r="E3802" t="s">
        <v>1712</v>
      </c>
      <c r="H3802" t="str">
        <f>INDEX('Vensim Variables'!$B:$B,MATCH(EPS!$B3802,'Vensim Variables'!$A:$A,0))</f>
        <v>g pollutant</v>
      </c>
      <c r="I3802" t="str">
        <f t="shared" si="118"/>
        <v>OC</v>
      </c>
      <c r="J3802">
        <f>INDEX(NoSettings!$C:$C,MATCH(EPS!$A3802,NoSettings!$A:$A,0))</f>
        <v>0</v>
      </c>
      <c r="K3802">
        <f>INDEX(GWP!$C$2:$C$13,MATCH(EPS!I3802,GWP!$B$2:$B$13,0))</f>
        <v>0</v>
      </c>
      <c r="L3802" s="5">
        <f t="shared" si="119"/>
        <v>0</v>
      </c>
    </row>
    <row r="3803" spans="1:12" hidden="1" x14ac:dyDescent="0.35">
      <c r="A3803" t="s">
        <v>5433</v>
      </c>
      <c r="B3803" t="s">
        <v>5</v>
      </c>
      <c r="C3803" t="s">
        <v>1738</v>
      </c>
      <c r="D3803" t="s">
        <v>6913</v>
      </c>
      <c r="E3803" t="s">
        <v>1713</v>
      </c>
      <c r="H3803" t="str">
        <f>INDEX('Vensim Variables'!$B:$B,MATCH(EPS!$B3803,'Vensim Variables'!$A:$A,0))</f>
        <v>g pollutant</v>
      </c>
      <c r="I3803" t="str">
        <f t="shared" si="118"/>
        <v>CH4</v>
      </c>
      <c r="J3803">
        <f>INDEX(NoSettings!$C:$C,MATCH(EPS!$A3803,NoSettings!$A:$A,0))</f>
        <v>0</v>
      </c>
      <c r="K3803">
        <f>INDEX(GWP!$C$2:$C$13,MATCH(EPS!I3803,GWP!$B$2:$B$13,0))</f>
        <v>25</v>
      </c>
      <c r="L3803" s="5">
        <f t="shared" si="119"/>
        <v>0</v>
      </c>
    </row>
    <row r="3804" spans="1:12" hidden="1" x14ac:dyDescent="0.35">
      <c r="A3804" t="s">
        <v>5434</v>
      </c>
      <c r="B3804" t="s">
        <v>5</v>
      </c>
      <c r="C3804" t="s">
        <v>1738</v>
      </c>
      <c r="D3804" t="s">
        <v>6913</v>
      </c>
      <c r="E3804" t="s">
        <v>1714</v>
      </c>
      <c r="H3804" t="str">
        <f>INDEX('Vensim Variables'!$B:$B,MATCH(EPS!$B3804,'Vensim Variables'!$A:$A,0))</f>
        <v>g pollutant</v>
      </c>
      <c r="I3804" t="str">
        <f t="shared" si="118"/>
        <v>N2O</v>
      </c>
      <c r="J3804">
        <f>INDEX(NoSettings!$C:$C,MATCH(EPS!$A3804,NoSettings!$A:$A,0))</f>
        <v>0</v>
      </c>
      <c r="K3804">
        <f>INDEX(GWP!$C$2:$C$13,MATCH(EPS!I3804,GWP!$B$2:$B$13,0))</f>
        <v>298</v>
      </c>
      <c r="L3804" s="5">
        <f t="shared" si="119"/>
        <v>0</v>
      </c>
    </row>
    <row r="3805" spans="1:12" hidden="1" x14ac:dyDescent="0.35">
      <c r="A3805" t="s">
        <v>5435</v>
      </c>
      <c r="B3805" t="s">
        <v>5</v>
      </c>
      <c r="C3805" t="s">
        <v>1738</v>
      </c>
      <c r="D3805" t="s">
        <v>6913</v>
      </c>
      <c r="E3805" t="s">
        <v>1715</v>
      </c>
      <c r="H3805" t="str">
        <f>INDEX('Vensim Variables'!$B:$B,MATCH(EPS!$B3805,'Vensim Variables'!$A:$A,0))</f>
        <v>g pollutant</v>
      </c>
      <c r="I3805" t="str">
        <f t="shared" si="118"/>
        <v>F gases</v>
      </c>
      <c r="J3805">
        <f>INDEX(NoSettings!$C:$C,MATCH(EPS!$A3805,NoSettings!$A:$A,0))</f>
        <v>0</v>
      </c>
      <c r="K3805">
        <f>INDEX(GWP!$C$2:$C$13,MATCH(EPS!I3805,GWP!$B$2:$B$13,0))</f>
        <v>1</v>
      </c>
      <c r="L3805" s="5">
        <f t="shared" si="119"/>
        <v>0</v>
      </c>
    </row>
    <row r="3806" spans="1:12" hidden="1" x14ac:dyDescent="0.35">
      <c r="A3806" t="s">
        <v>5436</v>
      </c>
      <c r="B3806" t="s">
        <v>5</v>
      </c>
      <c r="C3806" t="s">
        <v>1738</v>
      </c>
      <c r="D3806" t="s">
        <v>6914</v>
      </c>
      <c r="E3806" t="s">
        <v>1702</v>
      </c>
      <c r="H3806" t="str">
        <f>INDEX('Vensim Variables'!$B:$B,MATCH(EPS!$B3806,'Vensim Variables'!$A:$A,0))</f>
        <v>g pollutant</v>
      </c>
      <c r="I3806" t="str">
        <f t="shared" si="118"/>
        <v>CO2</v>
      </c>
      <c r="J3806">
        <f>INDEX(NoSettings!$C:$C,MATCH(EPS!$A3806,NoSettings!$A:$A,0))</f>
        <v>0</v>
      </c>
      <c r="K3806">
        <f>INDEX(GWP!$C$2:$C$13,MATCH(EPS!I3806,GWP!$B$2:$B$13,0))</f>
        <v>1</v>
      </c>
      <c r="L3806" s="5">
        <f t="shared" si="119"/>
        <v>0</v>
      </c>
    </row>
    <row r="3807" spans="1:12" hidden="1" x14ac:dyDescent="0.35">
      <c r="A3807" t="s">
        <v>5437</v>
      </c>
      <c r="B3807" t="s">
        <v>5</v>
      </c>
      <c r="C3807" t="s">
        <v>1738</v>
      </c>
      <c r="D3807" t="s">
        <v>6914</v>
      </c>
      <c r="E3807" t="s">
        <v>1705</v>
      </c>
      <c r="H3807" t="str">
        <f>INDEX('Vensim Variables'!$B:$B,MATCH(EPS!$B3807,'Vensim Variables'!$A:$A,0))</f>
        <v>g pollutant</v>
      </c>
      <c r="I3807" t="str">
        <f t="shared" si="118"/>
        <v>VOC</v>
      </c>
      <c r="J3807">
        <f>INDEX(NoSettings!$C:$C,MATCH(EPS!$A3807,NoSettings!$A:$A,0))</f>
        <v>0</v>
      </c>
      <c r="K3807">
        <f>INDEX(GWP!$C$2:$C$13,MATCH(EPS!I3807,GWP!$B$2:$B$13,0))</f>
        <v>0</v>
      </c>
      <c r="L3807" s="5">
        <f t="shared" si="119"/>
        <v>0</v>
      </c>
    </row>
    <row r="3808" spans="1:12" hidden="1" x14ac:dyDescent="0.35">
      <c r="A3808" t="s">
        <v>5438</v>
      </c>
      <c r="B3808" t="s">
        <v>5</v>
      </c>
      <c r="C3808" t="s">
        <v>1738</v>
      </c>
      <c r="D3808" t="s">
        <v>6914</v>
      </c>
      <c r="E3808" t="s">
        <v>1706</v>
      </c>
      <c r="H3808" t="str">
        <f>INDEX('Vensim Variables'!$B:$B,MATCH(EPS!$B3808,'Vensim Variables'!$A:$A,0))</f>
        <v>g pollutant</v>
      </c>
      <c r="I3808" t="str">
        <f t="shared" si="118"/>
        <v>CO</v>
      </c>
      <c r="J3808">
        <f>INDEX(NoSettings!$C:$C,MATCH(EPS!$A3808,NoSettings!$A:$A,0))</f>
        <v>0</v>
      </c>
      <c r="K3808">
        <f>INDEX(GWP!$C$2:$C$13,MATCH(EPS!I3808,GWP!$B$2:$B$13,0))</f>
        <v>0</v>
      </c>
      <c r="L3808" s="5">
        <f t="shared" si="119"/>
        <v>0</v>
      </c>
    </row>
    <row r="3809" spans="1:12" hidden="1" x14ac:dyDescent="0.35">
      <c r="A3809" t="s">
        <v>5439</v>
      </c>
      <c r="B3809" t="s">
        <v>5</v>
      </c>
      <c r="C3809" t="s">
        <v>1738</v>
      </c>
      <c r="D3809" t="s">
        <v>6914</v>
      </c>
      <c r="E3809" t="s">
        <v>1707</v>
      </c>
      <c r="H3809" t="str">
        <f>INDEX('Vensim Variables'!$B:$B,MATCH(EPS!$B3809,'Vensim Variables'!$A:$A,0))</f>
        <v>g pollutant</v>
      </c>
      <c r="I3809" t="str">
        <f t="shared" si="118"/>
        <v>NOx</v>
      </c>
      <c r="J3809">
        <f>INDEX(NoSettings!$C:$C,MATCH(EPS!$A3809,NoSettings!$A:$A,0))</f>
        <v>0</v>
      </c>
      <c r="K3809">
        <f>INDEX(GWP!$C$2:$C$13,MATCH(EPS!I3809,GWP!$B$2:$B$13,0))</f>
        <v>0</v>
      </c>
      <c r="L3809" s="5">
        <f t="shared" si="119"/>
        <v>0</v>
      </c>
    </row>
    <row r="3810" spans="1:12" hidden="1" x14ac:dyDescent="0.35">
      <c r="A3810" t="s">
        <v>5440</v>
      </c>
      <c r="B3810" t="s">
        <v>5</v>
      </c>
      <c r="C3810" t="s">
        <v>1738</v>
      </c>
      <c r="D3810" t="s">
        <v>6914</v>
      </c>
      <c r="E3810" t="s">
        <v>1708</v>
      </c>
      <c r="H3810" t="str">
        <f>INDEX('Vensim Variables'!$B:$B,MATCH(EPS!$B3810,'Vensim Variables'!$A:$A,0))</f>
        <v>g pollutant</v>
      </c>
      <c r="I3810" t="str">
        <f t="shared" si="118"/>
        <v>PM10</v>
      </c>
      <c r="J3810">
        <f>INDEX(NoSettings!$C:$C,MATCH(EPS!$A3810,NoSettings!$A:$A,0))</f>
        <v>0</v>
      </c>
      <c r="K3810">
        <f>INDEX(GWP!$C$2:$C$13,MATCH(EPS!I3810,GWP!$B$2:$B$13,0))</f>
        <v>0</v>
      </c>
      <c r="L3810" s="5">
        <f t="shared" si="119"/>
        <v>0</v>
      </c>
    </row>
    <row r="3811" spans="1:12" hidden="1" x14ac:dyDescent="0.35">
      <c r="A3811" t="s">
        <v>5441</v>
      </c>
      <c r="B3811" t="s">
        <v>5</v>
      </c>
      <c r="C3811" t="s">
        <v>1738</v>
      </c>
      <c r="D3811" t="s">
        <v>6914</v>
      </c>
      <c r="E3811" t="s">
        <v>1709</v>
      </c>
      <c r="H3811" t="str">
        <f>INDEX('Vensim Variables'!$B:$B,MATCH(EPS!$B3811,'Vensim Variables'!$A:$A,0))</f>
        <v>g pollutant</v>
      </c>
      <c r="I3811" t="str">
        <f t="shared" si="118"/>
        <v>PM25</v>
      </c>
      <c r="J3811">
        <f>INDEX(NoSettings!$C:$C,MATCH(EPS!$A3811,NoSettings!$A:$A,0))</f>
        <v>0</v>
      </c>
      <c r="K3811">
        <f>INDEX(GWP!$C$2:$C$13,MATCH(EPS!I3811,GWP!$B$2:$B$13,0))</f>
        <v>0</v>
      </c>
      <c r="L3811" s="5">
        <f t="shared" si="119"/>
        <v>0</v>
      </c>
    </row>
    <row r="3812" spans="1:12" hidden="1" x14ac:dyDescent="0.35">
      <c r="A3812" t="s">
        <v>5442</v>
      </c>
      <c r="B3812" t="s">
        <v>5</v>
      </c>
      <c r="C3812" t="s">
        <v>1738</v>
      </c>
      <c r="D3812" t="s">
        <v>6914</v>
      </c>
      <c r="E3812" t="s">
        <v>1710</v>
      </c>
      <c r="H3812" t="str">
        <f>INDEX('Vensim Variables'!$B:$B,MATCH(EPS!$B3812,'Vensim Variables'!$A:$A,0))</f>
        <v>g pollutant</v>
      </c>
      <c r="I3812" t="str">
        <f t="shared" si="118"/>
        <v>SOx</v>
      </c>
      <c r="J3812">
        <f>INDEX(NoSettings!$C:$C,MATCH(EPS!$A3812,NoSettings!$A:$A,0))</f>
        <v>0</v>
      </c>
      <c r="K3812">
        <f>INDEX(GWP!$C$2:$C$13,MATCH(EPS!I3812,GWP!$B$2:$B$13,0))</f>
        <v>0</v>
      </c>
      <c r="L3812" s="5">
        <f t="shared" si="119"/>
        <v>0</v>
      </c>
    </row>
    <row r="3813" spans="1:12" hidden="1" x14ac:dyDescent="0.35">
      <c r="A3813" t="s">
        <v>5443</v>
      </c>
      <c r="B3813" t="s">
        <v>5</v>
      </c>
      <c r="C3813" t="s">
        <v>1738</v>
      </c>
      <c r="D3813" t="s">
        <v>6914</v>
      </c>
      <c r="E3813" t="s">
        <v>1711</v>
      </c>
      <c r="H3813" t="str">
        <f>INDEX('Vensim Variables'!$B:$B,MATCH(EPS!$B3813,'Vensim Variables'!$A:$A,0))</f>
        <v>g pollutant</v>
      </c>
      <c r="I3813" t="str">
        <f t="shared" si="118"/>
        <v>BC</v>
      </c>
      <c r="J3813">
        <f>INDEX(NoSettings!$C:$C,MATCH(EPS!$A3813,NoSettings!$A:$A,0))</f>
        <v>0</v>
      </c>
      <c r="K3813">
        <f>INDEX(GWP!$C$2:$C$13,MATCH(EPS!I3813,GWP!$B$2:$B$13,0))</f>
        <v>0</v>
      </c>
      <c r="L3813" s="5">
        <f t="shared" si="119"/>
        <v>0</v>
      </c>
    </row>
    <row r="3814" spans="1:12" hidden="1" x14ac:dyDescent="0.35">
      <c r="A3814" t="s">
        <v>5444</v>
      </c>
      <c r="B3814" t="s">
        <v>5</v>
      </c>
      <c r="C3814" t="s">
        <v>1738</v>
      </c>
      <c r="D3814" t="s">
        <v>6914</v>
      </c>
      <c r="E3814" t="s">
        <v>1712</v>
      </c>
      <c r="H3814" t="str">
        <f>INDEX('Vensim Variables'!$B:$B,MATCH(EPS!$B3814,'Vensim Variables'!$A:$A,0))</f>
        <v>g pollutant</v>
      </c>
      <c r="I3814" t="str">
        <f t="shared" si="118"/>
        <v>OC</v>
      </c>
      <c r="J3814">
        <f>INDEX(NoSettings!$C:$C,MATCH(EPS!$A3814,NoSettings!$A:$A,0))</f>
        <v>0</v>
      </c>
      <c r="K3814">
        <f>INDEX(GWP!$C$2:$C$13,MATCH(EPS!I3814,GWP!$B$2:$B$13,0))</f>
        <v>0</v>
      </c>
      <c r="L3814" s="5">
        <f t="shared" si="119"/>
        <v>0</v>
      </c>
    </row>
    <row r="3815" spans="1:12" hidden="1" x14ac:dyDescent="0.35">
      <c r="A3815" t="s">
        <v>5445</v>
      </c>
      <c r="B3815" t="s">
        <v>5</v>
      </c>
      <c r="C3815" t="s">
        <v>1738</v>
      </c>
      <c r="D3815" t="s">
        <v>6914</v>
      </c>
      <c r="E3815" t="s">
        <v>1713</v>
      </c>
      <c r="H3815" t="str">
        <f>INDEX('Vensim Variables'!$B:$B,MATCH(EPS!$B3815,'Vensim Variables'!$A:$A,0))</f>
        <v>g pollutant</v>
      </c>
      <c r="I3815" t="str">
        <f t="shared" si="118"/>
        <v>CH4</v>
      </c>
      <c r="J3815">
        <f>INDEX(NoSettings!$C:$C,MATCH(EPS!$A3815,NoSettings!$A:$A,0))</f>
        <v>0</v>
      </c>
      <c r="K3815">
        <f>INDEX(GWP!$C$2:$C$13,MATCH(EPS!I3815,GWP!$B$2:$B$13,0))</f>
        <v>25</v>
      </c>
      <c r="L3815" s="5">
        <f t="shared" si="119"/>
        <v>0</v>
      </c>
    </row>
    <row r="3816" spans="1:12" hidden="1" x14ac:dyDescent="0.35">
      <c r="A3816" t="s">
        <v>5446</v>
      </c>
      <c r="B3816" t="s">
        <v>5</v>
      </c>
      <c r="C3816" t="s">
        <v>1738</v>
      </c>
      <c r="D3816" t="s">
        <v>6914</v>
      </c>
      <c r="E3816" t="s">
        <v>1714</v>
      </c>
      <c r="H3816" t="str">
        <f>INDEX('Vensim Variables'!$B:$B,MATCH(EPS!$B3816,'Vensim Variables'!$A:$A,0))</f>
        <v>g pollutant</v>
      </c>
      <c r="I3816" t="str">
        <f t="shared" si="118"/>
        <v>N2O</v>
      </c>
      <c r="J3816">
        <f>INDEX(NoSettings!$C:$C,MATCH(EPS!$A3816,NoSettings!$A:$A,0))</f>
        <v>0</v>
      </c>
      <c r="K3816">
        <f>INDEX(GWP!$C$2:$C$13,MATCH(EPS!I3816,GWP!$B$2:$B$13,0))</f>
        <v>298</v>
      </c>
      <c r="L3816" s="5">
        <f t="shared" si="119"/>
        <v>0</v>
      </c>
    </row>
    <row r="3817" spans="1:12" hidden="1" x14ac:dyDescent="0.35">
      <c r="A3817" t="s">
        <v>5447</v>
      </c>
      <c r="B3817" t="s">
        <v>5</v>
      </c>
      <c r="C3817" t="s">
        <v>1738</v>
      </c>
      <c r="D3817" t="s">
        <v>6914</v>
      </c>
      <c r="E3817" t="s">
        <v>1715</v>
      </c>
      <c r="H3817" t="str">
        <f>INDEX('Vensim Variables'!$B:$B,MATCH(EPS!$B3817,'Vensim Variables'!$A:$A,0))</f>
        <v>g pollutant</v>
      </c>
      <c r="I3817" t="str">
        <f t="shared" si="118"/>
        <v>F gases</v>
      </c>
      <c r="J3817">
        <f>INDEX(NoSettings!$C:$C,MATCH(EPS!$A3817,NoSettings!$A:$A,0))</f>
        <v>0</v>
      </c>
      <c r="K3817">
        <f>INDEX(GWP!$C$2:$C$13,MATCH(EPS!I3817,GWP!$B$2:$B$13,0))</f>
        <v>1</v>
      </c>
      <c r="L3817" s="5">
        <f t="shared" si="119"/>
        <v>0</v>
      </c>
    </row>
    <row r="3818" spans="1:12" hidden="1" x14ac:dyDescent="0.35">
      <c r="A3818" t="s">
        <v>5448</v>
      </c>
      <c r="B3818" t="s">
        <v>5</v>
      </c>
      <c r="C3818" t="s">
        <v>1738</v>
      </c>
      <c r="D3818" t="s">
        <v>6915</v>
      </c>
      <c r="E3818" t="s">
        <v>1702</v>
      </c>
      <c r="H3818" t="str">
        <f>INDEX('Vensim Variables'!$B:$B,MATCH(EPS!$B3818,'Vensim Variables'!$A:$A,0))</f>
        <v>g pollutant</v>
      </c>
      <c r="I3818" t="str">
        <f t="shared" si="118"/>
        <v>CO2</v>
      </c>
      <c r="J3818">
        <f>INDEX(NoSettings!$C:$C,MATCH(EPS!$A3818,NoSettings!$A:$A,0))</f>
        <v>0</v>
      </c>
      <c r="K3818">
        <f>INDEX(GWP!$C$2:$C$13,MATCH(EPS!I3818,GWP!$B$2:$B$13,0))</f>
        <v>1</v>
      </c>
      <c r="L3818" s="5">
        <f t="shared" si="119"/>
        <v>0</v>
      </c>
    </row>
    <row r="3819" spans="1:12" hidden="1" x14ac:dyDescent="0.35">
      <c r="A3819" t="s">
        <v>5449</v>
      </c>
      <c r="B3819" t="s">
        <v>5</v>
      </c>
      <c r="C3819" t="s">
        <v>1738</v>
      </c>
      <c r="D3819" t="s">
        <v>6915</v>
      </c>
      <c r="E3819" t="s">
        <v>1705</v>
      </c>
      <c r="H3819" t="str">
        <f>INDEX('Vensim Variables'!$B:$B,MATCH(EPS!$B3819,'Vensim Variables'!$A:$A,0))</f>
        <v>g pollutant</v>
      </c>
      <c r="I3819" t="str">
        <f t="shared" si="118"/>
        <v>VOC</v>
      </c>
      <c r="J3819">
        <f>INDEX(NoSettings!$C:$C,MATCH(EPS!$A3819,NoSettings!$A:$A,0))</f>
        <v>0</v>
      </c>
      <c r="K3819">
        <f>INDEX(GWP!$C$2:$C$13,MATCH(EPS!I3819,GWP!$B$2:$B$13,0))</f>
        <v>0</v>
      </c>
      <c r="L3819" s="5">
        <f t="shared" si="119"/>
        <v>0</v>
      </c>
    </row>
    <row r="3820" spans="1:12" hidden="1" x14ac:dyDescent="0.35">
      <c r="A3820" t="s">
        <v>5450</v>
      </c>
      <c r="B3820" t="s">
        <v>5</v>
      </c>
      <c r="C3820" t="s">
        <v>1738</v>
      </c>
      <c r="D3820" t="s">
        <v>6915</v>
      </c>
      <c r="E3820" t="s">
        <v>1706</v>
      </c>
      <c r="H3820" t="str">
        <f>INDEX('Vensim Variables'!$B:$B,MATCH(EPS!$B3820,'Vensim Variables'!$A:$A,0))</f>
        <v>g pollutant</v>
      </c>
      <c r="I3820" t="str">
        <f t="shared" si="118"/>
        <v>CO</v>
      </c>
      <c r="J3820">
        <f>INDEX(NoSettings!$C:$C,MATCH(EPS!$A3820,NoSettings!$A:$A,0))</f>
        <v>0</v>
      </c>
      <c r="K3820">
        <f>INDEX(GWP!$C$2:$C$13,MATCH(EPS!I3820,GWP!$B$2:$B$13,0))</f>
        <v>0</v>
      </c>
      <c r="L3820" s="5">
        <f t="shared" si="119"/>
        <v>0</v>
      </c>
    </row>
    <row r="3821" spans="1:12" hidden="1" x14ac:dyDescent="0.35">
      <c r="A3821" t="s">
        <v>5451</v>
      </c>
      <c r="B3821" t="s">
        <v>5</v>
      </c>
      <c r="C3821" t="s">
        <v>1738</v>
      </c>
      <c r="D3821" t="s">
        <v>6915</v>
      </c>
      <c r="E3821" t="s">
        <v>1707</v>
      </c>
      <c r="H3821" t="str">
        <f>INDEX('Vensim Variables'!$B:$B,MATCH(EPS!$B3821,'Vensim Variables'!$A:$A,0))</f>
        <v>g pollutant</v>
      </c>
      <c r="I3821" t="str">
        <f t="shared" si="118"/>
        <v>NOx</v>
      </c>
      <c r="J3821">
        <f>INDEX(NoSettings!$C:$C,MATCH(EPS!$A3821,NoSettings!$A:$A,0))</f>
        <v>0</v>
      </c>
      <c r="K3821">
        <f>INDEX(GWP!$C$2:$C$13,MATCH(EPS!I3821,GWP!$B$2:$B$13,0))</f>
        <v>0</v>
      </c>
      <c r="L3821" s="5">
        <f t="shared" si="119"/>
        <v>0</v>
      </c>
    </row>
    <row r="3822" spans="1:12" hidden="1" x14ac:dyDescent="0.35">
      <c r="A3822" t="s">
        <v>5452</v>
      </c>
      <c r="B3822" t="s">
        <v>5</v>
      </c>
      <c r="C3822" t="s">
        <v>1738</v>
      </c>
      <c r="D3822" t="s">
        <v>6915</v>
      </c>
      <c r="E3822" t="s">
        <v>1708</v>
      </c>
      <c r="H3822" t="str">
        <f>INDEX('Vensim Variables'!$B:$B,MATCH(EPS!$B3822,'Vensim Variables'!$A:$A,0))</f>
        <v>g pollutant</v>
      </c>
      <c r="I3822" t="str">
        <f t="shared" si="118"/>
        <v>PM10</v>
      </c>
      <c r="J3822">
        <f>INDEX(NoSettings!$C:$C,MATCH(EPS!$A3822,NoSettings!$A:$A,0))</f>
        <v>0</v>
      </c>
      <c r="K3822">
        <f>INDEX(GWP!$C$2:$C$13,MATCH(EPS!I3822,GWP!$B$2:$B$13,0))</f>
        <v>0</v>
      </c>
      <c r="L3822" s="5">
        <f t="shared" si="119"/>
        <v>0</v>
      </c>
    </row>
    <row r="3823" spans="1:12" hidden="1" x14ac:dyDescent="0.35">
      <c r="A3823" t="s">
        <v>5453</v>
      </c>
      <c r="B3823" t="s">
        <v>5</v>
      </c>
      <c r="C3823" t="s">
        <v>1738</v>
      </c>
      <c r="D3823" t="s">
        <v>6915</v>
      </c>
      <c r="E3823" t="s">
        <v>1709</v>
      </c>
      <c r="H3823" t="str">
        <f>INDEX('Vensim Variables'!$B:$B,MATCH(EPS!$B3823,'Vensim Variables'!$A:$A,0))</f>
        <v>g pollutant</v>
      </c>
      <c r="I3823" t="str">
        <f t="shared" si="118"/>
        <v>PM25</v>
      </c>
      <c r="J3823">
        <f>INDEX(NoSettings!$C:$C,MATCH(EPS!$A3823,NoSettings!$A:$A,0))</f>
        <v>0</v>
      </c>
      <c r="K3823">
        <f>INDEX(GWP!$C$2:$C$13,MATCH(EPS!I3823,GWP!$B$2:$B$13,0))</f>
        <v>0</v>
      </c>
      <c r="L3823" s="5">
        <f t="shared" si="119"/>
        <v>0</v>
      </c>
    </row>
    <row r="3824" spans="1:12" hidden="1" x14ac:dyDescent="0.35">
      <c r="A3824" t="s">
        <v>5454</v>
      </c>
      <c r="B3824" t="s">
        <v>5</v>
      </c>
      <c r="C3824" t="s">
        <v>1738</v>
      </c>
      <c r="D3824" t="s">
        <v>6915</v>
      </c>
      <c r="E3824" t="s">
        <v>1710</v>
      </c>
      <c r="H3824" t="str">
        <f>INDEX('Vensim Variables'!$B:$B,MATCH(EPS!$B3824,'Vensim Variables'!$A:$A,0))</f>
        <v>g pollutant</v>
      </c>
      <c r="I3824" t="str">
        <f t="shared" si="118"/>
        <v>SOx</v>
      </c>
      <c r="J3824">
        <f>INDEX(NoSettings!$C:$C,MATCH(EPS!$A3824,NoSettings!$A:$A,0))</f>
        <v>0</v>
      </c>
      <c r="K3824">
        <f>INDEX(GWP!$C$2:$C$13,MATCH(EPS!I3824,GWP!$B$2:$B$13,0))</f>
        <v>0</v>
      </c>
      <c r="L3824" s="5">
        <f t="shared" si="119"/>
        <v>0</v>
      </c>
    </row>
    <row r="3825" spans="1:12" hidden="1" x14ac:dyDescent="0.35">
      <c r="A3825" t="s">
        <v>5455</v>
      </c>
      <c r="B3825" t="s">
        <v>5</v>
      </c>
      <c r="C3825" t="s">
        <v>1738</v>
      </c>
      <c r="D3825" t="s">
        <v>6915</v>
      </c>
      <c r="E3825" t="s">
        <v>1711</v>
      </c>
      <c r="H3825" t="str">
        <f>INDEX('Vensim Variables'!$B:$B,MATCH(EPS!$B3825,'Vensim Variables'!$A:$A,0))</f>
        <v>g pollutant</v>
      </c>
      <c r="I3825" t="str">
        <f t="shared" si="118"/>
        <v>BC</v>
      </c>
      <c r="J3825">
        <f>INDEX(NoSettings!$C:$C,MATCH(EPS!$A3825,NoSettings!$A:$A,0))</f>
        <v>0</v>
      </c>
      <c r="K3825">
        <f>INDEX(GWP!$C$2:$C$13,MATCH(EPS!I3825,GWP!$B$2:$B$13,0))</f>
        <v>0</v>
      </c>
      <c r="L3825" s="5">
        <f t="shared" si="119"/>
        <v>0</v>
      </c>
    </row>
    <row r="3826" spans="1:12" hidden="1" x14ac:dyDescent="0.35">
      <c r="A3826" t="s">
        <v>5456</v>
      </c>
      <c r="B3826" t="s">
        <v>5</v>
      </c>
      <c r="C3826" t="s">
        <v>1738</v>
      </c>
      <c r="D3826" t="s">
        <v>6915</v>
      </c>
      <c r="E3826" t="s">
        <v>1712</v>
      </c>
      <c r="H3826" t="str">
        <f>INDEX('Vensim Variables'!$B:$B,MATCH(EPS!$B3826,'Vensim Variables'!$A:$A,0))</f>
        <v>g pollutant</v>
      </c>
      <c r="I3826" t="str">
        <f t="shared" si="118"/>
        <v>OC</v>
      </c>
      <c r="J3826">
        <f>INDEX(NoSettings!$C:$C,MATCH(EPS!$A3826,NoSettings!$A:$A,0))</f>
        <v>0</v>
      </c>
      <c r="K3826">
        <f>INDEX(GWP!$C$2:$C$13,MATCH(EPS!I3826,GWP!$B$2:$B$13,0))</f>
        <v>0</v>
      </c>
      <c r="L3826" s="5">
        <f t="shared" si="119"/>
        <v>0</v>
      </c>
    </row>
    <row r="3827" spans="1:12" hidden="1" x14ac:dyDescent="0.35">
      <c r="A3827" t="s">
        <v>5457</v>
      </c>
      <c r="B3827" t="s">
        <v>5</v>
      </c>
      <c r="C3827" t="s">
        <v>1738</v>
      </c>
      <c r="D3827" t="s">
        <v>6915</v>
      </c>
      <c r="E3827" t="s">
        <v>1713</v>
      </c>
      <c r="H3827" t="str">
        <f>INDEX('Vensim Variables'!$B:$B,MATCH(EPS!$B3827,'Vensim Variables'!$A:$A,0))</f>
        <v>g pollutant</v>
      </c>
      <c r="I3827" t="str">
        <f t="shared" si="118"/>
        <v>CH4</v>
      </c>
      <c r="J3827">
        <f>INDEX(NoSettings!$C:$C,MATCH(EPS!$A3827,NoSettings!$A:$A,0))</f>
        <v>0</v>
      </c>
      <c r="K3827">
        <f>INDEX(GWP!$C$2:$C$13,MATCH(EPS!I3827,GWP!$B$2:$B$13,0))</f>
        <v>25</v>
      </c>
      <c r="L3827" s="5">
        <f t="shared" si="119"/>
        <v>0</v>
      </c>
    </row>
    <row r="3828" spans="1:12" hidden="1" x14ac:dyDescent="0.35">
      <c r="A3828" t="s">
        <v>5458</v>
      </c>
      <c r="B3828" t="s">
        <v>5</v>
      </c>
      <c r="C3828" t="s">
        <v>1738</v>
      </c>
      <c r="D3828" t="s">
        <v>6915</v>
      </c>
      <c r="E3828" t="s">
        <v>1714</v>
      </c>
      <c r="H3828" t="str">
        <f>INDEX('Vensim Variables'!$B:$B,MATCH(EPS!$B3828,'Vensim Variables'!$A:$A,0))</f>
        <v>g pollutant</v>
      </c>
      <c r="I3828" t="str">
        <f t="shared" si="118"/>
        <v>N2O</v>
      </c>
      <c r="J3828">
        <f>INDEX(NoSettings!$C:$C,MATCH(EPS!$A3828,NoSettings!$A:$A,0))</f>
        <v>0</v>
      </c>
      <c r="K3828">
        <f>INDEX(GWP!$C$2:$C$13,MATCH(EPS!I3828,GWP!$B$2:$B$13,0))</f>
        <v>298</v>
      </c>
      <c r="L3828" s="5">
        <f t="shared" si="119"/>
        <v>0</v>
      </c>
    </row>
    <row r="3829" spans="1:12" hidden="1" x14ac:dyDescent="0.35">
      <c r="A3829" t="s">
        <v>5459</v>
      </c>
      <c r="B3829" t="s">
        <v>5</v>
      </c>
      <c r="C3829" t="s">
        <v>1738</v>
      </c>
      <c r="D3829" t="s">
        <v>6915</v>
      </c>
      <c r="E3829" t="s">
        <v>1715</v>
      </c>
      <c r="H3829" t="str">
        <f>INDEX('Vensim Variables'!$B:$B,MATCH(EPS!$B3829,'Vensim Variables'!$A:$A,0))</f>
        <v>g pollutant</v>
      </c>
      <c r="I3829" t="str">
        <f t="shared" si="118"/>
        <v>F gases</v>
      </c>
      <c r="J3829">
        <f>INDEX(NoSettings!$C:$C,MATCH(EPS!$A3829,NoSettings!$A:$A,0))</f>
        <v>0</v>
      </c>
      <c r="K3829">
        <f>INDEX(GWP!$C$2:$C$13,MATCH(EPS!I3829,GWP!$B$2:$B$13,0))</f>
        <v>1</v>
      </c>
      <c r="L3829" s="5">
        <f t="shared" si="119"/>
        <v>0</v>
      </c>
    </row>
    <row r="3830" spans="1:12" hidden="1" x14ac:dyDescent="0.35">
      <c r="A3830" t="s">
        <v>5460</v>
      </c>
      <c r="B3830" t="s">
        <v>5</v>
      </c>
      <c r="C3830" t="s">
        <v>1738</v>
      </c>
      <c r="D3830" t="s">
        <v>6916</v>
      </c>
      <c r="E3830" t="s">
        <v>1702</v>
      </c>
      <c r="H3830" t="str">
        <f>INDEX('Vensim Variables'!$B:$B,MATCH(EPS!$B3830,'Vensim Variables'!$A:$A,0))</f>
        <v>g pollutant</v>
      </c>
      <c r="I3830" t="str">
        <f t="shared" si="118"/>
        <v>CO2</v>
      </c>
      <c r="J3830">
        <f>INDEX(NoSettings!$C:$C,MATCH(EPS!$A3830,NoSettings!$A:$A,0))</f>
        <v>0</v>
      </c>
      <c r="K3830">
        <f>INDEX(GWP!$C$2:$C$13,MATCH(EPS!I3830,GWP!$B$2:$B$13,0))</f>
        <v>1</v>
      </c>
      <c r="L3830" s="5">
        <f t="shared" si="119"/>
        <v>0</v>
      </c>
    </row>
    <row r="3831" spans="1:12" hidden="1" x14ac:dyDescent="0.35">
      <c r="A3831" t="s">
        <v>5461</v>
      </c>
      <c r="B3831" t="s">
        <v>5</v>
      </c>
      <c r="C3831" t="s">
        <v>1738</v>
      </c>
      <c r="D3831" t="s">
        <v>6916</v>
      </c>
      <c r="E3831" t="s">
        <v>1705</v>
      </c>
      <c r="H3831" t="str">
        <f>INDEX('Vensim Variables'!$B:$B,MATCH(EPS!$B3831,'Vensim Variables'!$A:$A,0))</f>
        <v>g pollutant</v>
      </c>
      <c r="I3831" t="str">
        <f t="shared" si="118"/>
        <v>VOC</v>
      </c>
      <c r="J3831">
        <f>INDEX(NoSettings!$C:$C,MATCH(EPS!$A3831,NoSettings!$A:$A,0))</f>
        <v>0</v>
      </c>
      <c r="K3831">
        <f>INDEX(GWP!$C$2:$C$13,MATCH(EPS!I3831,GWP!$B$2:$B$13,0))</f>
        <v>0</v>
      </c>
      <c r="L3831" s="5">
        <f t="shared" si="119"/>
        <v>0</v>
      </c>
    </row>
    <row r="3832" spans="1:12" hidden="1" x14ac:dyDescent="0.35">
      <c r="A3832" t="s">
        <v>5462</v>
      </c>
      <c r="B3832" t="s">
        <v>5</v>
      </c>
      <c r="C3832" t="s">
        <v>1738</v>
      </c>
      <c r="D3832" t="s">
        <v>6916</v>
      </c>
      <c r="E3832" t="s">
        <v>1706</v>
      </c>
      <c r="H3832" t="str">
        <f>INDEX('Vensim Variables'!$B:$B,MATCH(EPS!$B3832,'Vensim Variables'!$A:$A,0))</f>
        <v>g pollutant</v>
      </c>
      <c r="I3832" t="str">
        <f t="shared" si="118"/>
        <v>CO</v>
      </c>
      <c r="J3832">
        <f>INDEX(NoSettings!$C:$C,MATCH(EPS!$A3832,NoSettings!$A:$A,0))</f>
        <v>0</v>
      </c>
      <c r="K3832">
        <f>INDEX(GWP!$C$2:$C$13,MATCH(EPS!I3832,GWP!$B$2:$B$13,0))</f>
        <v>0</v>
      </c>
      <c r="L3832" s="5">
        <f t="shared" si="119"/>
        <v>0</v>
      </c>
    </row>
    <row r="3833" spans="1:12" hidden="1" x14ac:dyDescent="0.35">
      <c r="A3833" t="s">
        <v>5463</v>
      </c>
      <c r="B3833" t="s">
        <v>5</v>
      </c>
      <c r="C3833" t="s">
        <v>1738</v>
      </c>
      <c r="D3833" t="s">
        <v>6916</v>
      </c>
      <c r="E3833" t="s">
        <v>1707</v>
      </c>
      <c r="H3833" t="str">
        <f>INDEX('Vensim Variables'!$B:$B,MATCH(EPS!$B3833,'Vensim Variables'!$A:$A,0))</f>
        <v>g pollutant</v>
      </c>
      <c r="I3833" t="str">
        <f t="shared" si="118"/>
        <v>NOx</v>
      </c>
      <c r="J3833">
        <f>INDEX(NoSettings!$C:$C,MATCH(EPS!$A3833,NoSettings!$A:$A,0))</f>
        <v>0</v>
      </c>
      <c r="K3833">
        <f>INDEX(GWP!$C$2:$C$13,MATCH(EPS!I3833,GWP!$B$2:$B$13,0))</f>
        <v>0</v>
      </c>
      <c r="L3833" s="5">
        <f t="shared" si="119"/>
        <v>0</v>
      </c>
    </row>
    <row r="3834" spans="1:12" hidden="1" x14ac:dyDescent="0.35">
      <c r="A3834" t="s">
        <v>5464</v>
      </c>
      <c r="B3834" t="s">
        <v>5</v>
      </c>
      <c r="C3834" t="s">
        <v>1738</v>
      </c>
      <c r="D3834" t="s">
        <v>6916</v>
      </c>
      <c r="E3834" t="s">
        <v>1708</v>
      </c>
      <c r="H3834" t="str">
        <f>INDEX('Vensim Variables'!$B:$B,MATCH(EPS!$B3834,'Vensim Variables'!$A:$A,0))</f>
        <v>g pollutant</v>
      </c>
      <c r="I3834" t="str">
        <f t="shared" si="118"/>
        <v>PM10</v>
      </c>
      <c r="J3834">
        <f>INDEX(NoSettings!$C:$C,MATCH(EPS!$A3834,NoSettings!$A:$A,0))</f>
        <v>0</v>
      </c>
      <c r="K3834">
        <f>INDEX(GWP!$C$2:$C$13,MATCH(EPS!I3834,GWP!$B$2:$B$13,0))</f>
        <v>0</v>
      </c>
      <c r="L3834" s="5">
        <f t="shared" si="119"/>
        <v>0</v>
      </c>
    </row>
    <row r="3835" spans="1:12" hidden="1" x14ac:dyDescent="0.35">
      <c r="A3835" t="s">
        <v>5465</v>
      </c>
      <c r="B3835" t="s">
        <v>5</v>
      </c>
      <c r="C3835" t="s">
        <v>1738</v>
      </c>
      <c r="D3835" t="s">
        <v>6916</v>
      </c>
      <c r="E3835" t="s">
        <v>1709</v>
      </c>
      <c r="H3835" t="str">
        <f>INDEX('Vensim Variables'!$B:$B,MATCH(EPS!$B3835,'Vensim Variables'!$A:$A,0))</f>
        <v>g pollutant</v>
      </c>
      <c r="I3835" t="str">
        <f t="shared" si="118"/>
        <v>PM25</v>
      </c>
      <c r="J3835">
        <f>INDEX(NoSettings!$C:$C,MATCH(EPS!$A3835,NoSettings!$A:$A,0))</f>
        <v>0</v>
      </c>
      <c r="K3835">
        <f>INDEX(GWP!$C$2:$C$13,MATCH(EPS!I3835,GWP!$B$2:$B$13,0))</f>
        <v>0</v>
      </c>
      <c r="L3835" s="5">
        <f t="shared" si="119"/>
        <v>0</v>
      </c>
    </row>
    <row r="3836" spans="1:12" hidden="1" x14ac:dyDescent="0.35">
      <c r="A3836" t="s">
        <v>5466</v>
      </c>
      <c r="B3836" t="s">
        <v>5</v>
      </c>
      <c r="C3836" t="s">
        <v>1738</v>
      </c>
      <c r="D3836" t="s">
        <v>6916</v>
      </c>
      <c r="E3836" t="s">
        <v>1710</v>
      </c>
      <c r="H3836" t="str">
        <f>INDEX('Vensim Variables'!$B:$B,MATCH(EPS!$B3836,'Vensim Variables'!$A:$A,0))</f>
        <v>g pollutant</v>
      </c>
      <c r="I3836" t="str">
        <f t="shared" si="118"/>
        <v>SOx</v>
      </c>
      <c r="J3836">
        <f>INDEX(NoSettings!$C:$C,MATCH(EPS!$A3836,NoSettings!$A:$A,0))</f>
        <v>0</v>
      </c>
      <c r="K3836">
        <f>INDEX(GWP!$C$2:$C$13,MATCH(EPS!I3836,GWP!$B$2:$B$13,0))</f>
        <v>0</v>
      </c>
      <c r="L3836" s="5">
        <f t="shared" si="119"/>
        <v>0</v>
      </c>
    </row>
    <row r="3837" spans="1:12" hidden="1" x14ac:dyDescent="0.35">
      <c r="A3837" t="s">
        <v>5467</v>
      </c>
      <c r="B3837" t="s">
        <v>5</v>
      </c>
      <c r="C3837" t="s">
        <v>1738</v>
      </c>
      <c r="D3837" t="s">
        <v>6916</v>
      </c>
      <c r="E3837" t="s">
        <v>1711</v>
      </c>
      <c r="H3837" t="str">
        <f>INDEX('Vensim Variables'!$B:$B,MATCH(EPS!$B3837,'Vensim Variables'!$A:$A,0))</f>
        <v>g pollutant</v>
      </c>
      <c r="I3837" t="str">
        <f t="shared" si="118"/>
        <v>BC</v>
      </c>
      <c r="J3837">
        <f>INDEX(NoSettings!$C:$C,MATCH(EPS!$A3837,NoSettings!$A:$A,0))</f>
        <v>0</v>
      </c>
      <c r="K3837">
        <f>INDEX(GWP!$C$2:$C$13,MATCH(EPS!I3837,GWP!$B$2:$B$13,0))</f>
        <v>0</v>
      </c>
      <c r="L3837" s="5">
        <f t="shared" si="119"/>
        <v>0</v>
      </c>
    </row>
    <row r="3838" spans="1:12" hidden="1" x14ac:dyDescent="0.35">
      <c r="A3838" t="s">
        <v>5468</v>
      </c>
      <c r="B3838" t="s">
        <v>5</v>
      </c>
      <c r="C3838" t="s">
        <v>1738</v>
      </c>
      <c r="D3838" t="s">
        <v>6916</v>
      </c>
      <c r="E3838" t="s">
        <v>1712</v>
      </c>
      <c r="H3838" t="str">
        <f>INDEX('Vensim Variables'!$B:$B,MATCH(EPS!$B3838,'Vensim Variables'!$A:$A,0))</f>
        <v>g pollutant</v>
      </c>
      <c r="I3838" t="str">
        <f t="shared" si="118"/>
        <v>OC</v>
      </c>
      <c r="J3838">
        <f>INDEX(NoSettings!$C:$C,MATCH(EPS!$A3838,NoSettings!$A:$A,0))</f>
        <v>0</v>
      </c>
      <c r="K3838">
        <f>INDEX(GWP!$C$2:$C$13,MATCH(EPS!I3838,GWP!$B$2:$B$13,0))</f>
        <v>0</v>
      </c>
      <c r="L3838" s="5">
        <f t="shared" si="119"/>
        <v>0</v>
      </c>
    </row>
    <row r="3839" spans="1:12" hidden="1" x14ac:dyDescent="0.35">
      <c r="A3839" t="s">
        <v>5469</v>
      </c>
      <c r="B3839" t="s">
        <v>5</v>
      </c>
      <c r="C3839" t="s">
        <v>1738</v>
      </c>
      <c r="D3839" t="s">
        <v>6916</v>
      </c>
      <c r="E3839" t="s">
        <v>1713</v>
      </c>
      <c r="H3839" t="str">
        <f>INDEX('Vensim Variables'!$B:$B,MATCH(EPS!$B3839,'Vensim Variables'!$A:$A,0))</f>
        <v>g pollutant</v>
      </c>
      <c r="I3839" t="str">
        <f t="shared" si="118"/>
        <v>CH4</v>
      </c>
      <c r="J3839">
        <f>INDEX(NoSettings!$C:$C,MATCH(EPS!$A3839,NoSettings!$A:$A,0))</f>
        <v>0</v>
      </c>
      <c r="K3839">
        <f>INDEX(GWP!$C$2:$C$13,MATCH(EPS!I3839,GWP!$B$2:$B$13,0))</f>
        <v>25</v>
      </c>
      <c r="L3839" s="5">
        <f t="shared" si="119"/>
        <v>0</v>
      </c>
    </row>
    <row r="3840" spans="1:12" hidden="1" x14ac:dyDescent="0.35">
      <c r="A3840" t="s">
        <v>5470</v>
      </c>
      <c r="B3840" t="s">
        <v>5</v>
      </c>
      <c r="C3840" t="s">
        <v>1738</v>
      </c>
      <c r="D3840" t="s">
        <v>6916</v>
      </c>
      <c r="E3840" t="s">
        <v>1714</v>
      </c>
      <c r="H3840" t="str">
        <f>INDEX('Vensim Variables'!$B:$B,MATCH(EPS!$B3840,'Vensim Variables'!$A:$A,0))</f>
        <v>g pollutant</v>
      </c>
      <c r="I3840" t="str">
        <f t="shared" si="118"/>
        <v>N2O</v>
      </c>
      <c r="J3840">
        <f>INDEX(NoSettings!$C:$C,MATCH(EPS!$A3840,NoSettings!$A:$A,0))</f>
        <v>0</v>
      </c>
      <c r="K3840">
        <f>INDEX(GWP!$C$2:$C$13,MATCH(EPS!I3840,GWP!$B$2:$B$13,0))</f>
        <v>298</v>
      </c>
      <c r="L3840" s="5">
        <f t="shared" si="119"/>
        <v>0</v>
      </c>
    </row>
    <row r="3841" spans="1:12" hidden="1" x14ac:dyDescent="0.35">
      <c r="A3841" t="s">
        <v>5471</v>
      </c>
      <c r="B3841" t="s">
        <v>5</v>
      </c>
      <c r="C3841" t="s">
        <v>1738</v>
      </c>
      <c r="D3841" t="s">
        <v>6916</v>
      </c>
      <c r="E3841" t="s">
        <v>1715</v>
      </c>
      <c r="H3841" t="str">
        <f>INDEX('Vensim Variables'!$B:$B,MATCH(EPS!$B3841,'Vensim Variables'!$A:$A,0))</f>
        <v>g pollutant</v>
      </c>
      <c r="I3841" t="str">
        <f t="shared" si="118"/>
        <v>F gases</v>
      </c>
      <c r="J3841">
        <f>INDEX(NoSettings!$C:$C,MATCH(EPS!$A3841,NoSettings!$A:$A,0))</f>
        <v>0</v>
      </c>
      <c r="K3841">
        <f>INDEX(GWP!$C$2:$C$13,MATCH(EPS!I3841,GWP!$B$2:$B$13,0))</f>
        <v>1</v>
      </c>
      <c r="L3841" s="5">
        <f t="shared" si="119"/>
        <v>0</v>
      </c>
    </row>
    <row r="3842" spans="1:12" hidden="1" x14ac:dyDescent="0.35">
      <c r="A3842" t="s">
        <v>5472</v>
      </c>
      <c r="B3842" t="s">
        <v>5</v>
      </c>
      <c r="C3842" t="s">
        <v>1738</v>
      </c>
      <c r="D3842" t="s">
        <v>6917</v>
      </c>
      <c r="E3842" t="s">
        <v>1702</v>
      </c>
      <c r="H3842" t="str">
        <f>INDEX('Vensim Variables'!$B:$B,MATCH(EPS!$B3842,'Vensim Variables'!$A:$A,0))</f>
        <v>g pollutant</v>
      </c>
      <c r="I3842" t="str">
        <f t="shared" si="118"/>
        <v>CO2</v>
      </c>
      <c r="J3842">
        <f>INDEX(NoSettings!$C:$C,MATCH(EPS!$A3842,NoSettings!$A:$A,0))</f>
        <v>0</v>
      </c>
      <c r="K3842">
        <f>INDEX(GWP!$C$2:$C$13,MATCH(EPS!I3842,GWP!$B$2:$B$13,0))</f>
        <v>1</v>
      </c>
      <c r="L3842" s="5">
        <f t="shared" si="119"/>
        <v>0</v>
      </c>
    </row>
    <row r="3843" spans="1:12" hidden="1" x14ac:dyDescent="0.35">
      <c r="A3843" t="s">
        <v>5473</v>
      </c>
      <c r="B3843" t="s">
        <v>5</v>
      </c>
      <c r="C3843" t="s">
        <v>1738</v>
      </c>
      <c r="D3843" t="s">
        <v>6917</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5">
        <f t="shared" ref="L3843:L3906" si="121">IF(H3843="g pollutant",K3843*J3843/10^12,IF(H3843="MMTCO2e",J3843,IF(H3843="MWh",J3843,0)))</f>
        <v>0</v>
      </c>
    </row>
    <row r="3844" spans="1:12" hidden="1" x14ac:dyDescent="0.35">
      <c r="A3844" t="s">
        <v>5474</v>
      </c>
      <c r="B3844" t="s">
        <v>5</v>
      </c>
      <c r="C3844" t="s">
        <v>1738</v>
      </c>
      <c r="D3844" t="s">
        <v>6917</v>
      </c>
      <c r="E3844" t="s">
        <v>1706</v>
      </c>
      <c r="H3844" t="str">
        <f>INDEX('Vensim Variables'!$B:$B,MATCH(EPS!$B3844,'Vensim Variables'!$A:$A,0))</f>
        <v>g pollutant</v>
      </c>
      <c r="I3844" t="str">
        <f t="shared" si="120"/>
        <v>CO</v>
      </c>
      <c r="J3844">
        <f>INDEX(NoSettings!$C:$C,MATCH(EPS!$A3844,NoSettings!$A:$A,0))</f>
        <v>0</v>
      </c>
      <c r="K3844">
        <f>INDEX(GWP!$C$2:$C$13,MATCH(EPS!I3844,GWP!$B$2:$B$13,0))</f>
        <v>0</v>
      </c>
      <c r="L3844" s="5">
        <f t="shared" si="121"/>
        <v>0</v>
      </c>
    </row>
    <row r="3845" spans="1:12" hidden="1" x14ac:dyDescent="0.35">
      <c r="A3845" t="s">
        <v>5475</v>
      </c>
      <c r="B3845" t="s">
        <v>5</v>
      </c>
      <c r="C3845" t="s">
        <v>1738</v>
      </c>
      <c r="D3845" t="s">
        <v>6917</v>
      </c>
      <c r="E3845" t="s">
        <v>1707</v>
      </c>
      <c r="H3845" t="str">
        <f>INDEX('Vensim Variables'!$B:$B,MATCH(EPS!$B3845,'Vensim Variables'!$A:$A,0))</f>
        <v>g pollutant</v>
      </c>
      <c r="I3845" t="str">
        <f t="shared" si="120"/>
        <v>NOx</v>
      </c>
      <c r="J3845">
        <f>INDEX(NoSettings!$C:$C,MATCH(EPS!$A3845,NoSettings!$A:$A,0))</f>
        <v>0</v>
      </c>
      <c r="K3845">
        <f>INDEX(GWP!$C$2:$C$13,MATCH(EPS!I3845,GWP!$B$2:$B$13,0))</f>
        <v>0</v>
      </c>
      <c r="L3845" s="5">
        <f t="shared" si="121"/>
        <v>0</v>
      </c>
    </row>
    <row r="3846" spans="1:12" hidden="1" x14ac:dyDescent="0.35">
      <c r="A3846" t="s">
        <v>5476</v>
      </c>
      <c r="B3846" t="s">
        <v>5</v>
      </c>
      <c r="C3846" t="s">
        <v>1738</v>
      </c>
      <c r="D3846" t="s">
        <v>6917</v>
      </c>
      <c r="E3846" t="s">
        <v>1708</v>
      </c>
      <c r="H3846" t="str">
        <f>INDEX('Vensim Variables'!$B:$B,MATCH(EPS!$B3846,'Vensim Variables'!$A:$A,0))</f>
        <v>g pollutant</v>
      </c>
      <c r="I3846" t="str">
        <f t="shared" si="120"/>
        <v>PM10</v>
      </c>
      <c r="J3846">
        <f>INDEX(NoSettings!$C:$C,MATCH(EPS!$A3846,NoSettings!$A:$A,0))</f>
        <v>0</v>
      </c>
      <c r="K3846">
        <f>INDEX(GWP!$C$2:$C$13,MATCH(EPS!I3846,GWP!$B$2:$B$13,0))</f>
        <v>0</v>
      </c>
      <c r="L3846" s="5">
        <f t="shared" si="121"/>
        <v>0</v>
      </c>
    </row>
    <row r="3847" spans="1:12" hidden="1" x14ac:dyDescent="0.35">
      <c r="A3847" t="s">
        <v>5477</v>
      </c>
      <c r="B3847" t="s">
        <v>5</v>
      </c>
      <c r="C3847" t="s">
        <v>1738</v>
      </c>
      <c r="D3847" t="s">
        <v>6917</v>
      </c>
      <c r="E3847" t="s">
        <v>1709</v>
      </c>
      <c r="H3847" t="str">
        <f>INDEX('Vensim Variables'!$B:$B,MATCH(EPS!$B3847,'Vensim Variables'!$A:$A,0))</f>
        <v>g pollutant</v>
      </c>
      <c r="I3847" t="str">
        <f t="shared" si="120"/>
        <v>PM25</v>
      </c>
      <c r="J3847">
        <f>INDEX(NoSettings!$C:$C,MATCH(EPS!$A3847,NoSettings!$A:$A,0))</f>
        <v>0</v>
      </c>
      <c r="K3847">
        <f>INDEX(GWP!$C$2:$C$13,MATCH(EPS!I3847,GWP!$B$2:$B$13,0))</f>
        <v>0</v>
      </c>
      <c r="L3847" s="5">
        <f t="shared" si="121"/>
        <v>0</v>
      </c>
    </row>
    <row r="3848" spans="1:12" hidden="1" x14ac:dyDescent="0.35">
      <c r="A3848" t="s">
        <v>5478</v>
      </c>
      <c r="B3848" t="s">
        <v>5</v>
      </c>
      <c r="C3848" t="s">
        <v>1738</v>
      </c>
      <c r="D3848" t="s">
        <v>6917</v>
      </c>
      <c r="E3848" t="s">
        <v>1710</v>
      </c>
      <c r="H3848" t="str">
        <f>INDEX('Vensim Variables'!$B:$B,MATCH(EPS!$B3848,'Vensim Variables'!$A:$A,0))</f>
        <v>g pollutant</v>
      </c>
      <c r="I3848" t="str">
        <f t="shared" si="120"/>
        <v>SOx</v>
      </c>
      <c r="J3848">
        <f>INDEX(NoSettings!$C:$C,MATCH(EPS!$A3848,NoSettings!$A:$A,0))</f>
        <v>0</v>
      </c>
      <c r="K3848">
        <f>INDEX(GWP!$C$2:$C$13,MATCH(EPS!I3848,GWP!$B$2:$B$13,0))</f>
        <v>0</v>
      </c>
      <c r="L3848" s="5">
        <f t="shared" si="121"/>
        <v>0</v>
      </c>
    </row>
    <row r="3849" spans="1:12" hidden="1" x14ac:dyDescent="0.35">
      <c r="A3849" t="s">
        <v>5479</v>
      </c>
      <c r="B3849" t="s">
        <v>5</v>
      </c>
      <c r="C3849" t="s">
        <v>1738</v>
      </c>
      <c r="D3849" t="s">
        <v>6917</v>
      </c>
      <c r="E3849" t="s">
        <v>1711</v>
      </c>
      <c r="H3849" t="str">
        <f>INDEX('Vensim Variables'!$B:$B,MATCH(EPS!$B3849,'Vensim Variables'!$A:$A,0))</f>
        <v>g pollutant</v>
      </c>
      <c r="I3849" t="str">
        <f t="shared" si="120"/>
        <v>BC</v>
      </c>
      <c r="J3849">
        <f>INDEX(NoSettings!$C:$C,MATCH(EPS!$A3849,NoSettings!$A:$A,0))</f>
        <v>0</v>
      </c>
      <c r="K3849">
        <f>INDEX(GWP!$C$2:$C$13,MATCH(EPS!I3849,GWP!$B$2:$B$13,0))</f>
        <v>0</v>
      </c>
      <c r="L3849" s="5">
        <f t="shared" si="121"/>
        <v>0</v>
      </c>
    </row>
    <row r="3850" spans="1:12" hidden="1" x14ac:dyDescent="0.35">
      <c r="A3850" t="s">
        <v>5480</v>
      </c>
      <c r="B3850" t="s">
        <v>5</v>
      </c>
      <c r="C3850" t="s">
        <v>1738</v>
      </c>
      <c r="D3850" t="s">
        <v>6917</v>
      </c>
      <c r="E3850" t="s">
        <v>1712</v>
      </c>
      <c r="H3850" t="str">
        <f>INDEX('Vensim Variables'!$B:$B,MATCH(EPS!$B3850,'Vensim Variables'!$A:$A,0))</f>
        <v>g pollutant</v>
      </c>
      <c r="I3850" t="str">
        <f t="shared" si="120"/>
        <v>OC</v>
      </c>
      <c r="J3850">
        <f>INDEX(NoSettings!$C:$C,MATCH(EPS!$A3850,NoSettings!$A:$A,0))</f>
        <v>0</v>
      </c>
      <c r="K3850">
        <f>INDEX(GWP!$C$2:$C$13,MATCH(EPS!I3850,GWP!$B$2:$B$13,0))</f>
        <v>0</v>
      </c>
      <c r="L3850" s="5">
        <f t="shared" si="121"/>
        <v>0</v>
      </c>
    </row>
    <row r="3851" spans="1:12" hidden="1" x14ac:dyDescent="0.35">
      <c r="A3851" t="s">
        <v>5481</v>
      </c>
      <c r="B3851" t="s">
        <v>5</v>
      </c>
      <c r="C3851" t="s">
        <v>1738</v>
      </c>
      <c r="D3851" t="s">
        <v>6917</v>
      </c>
      <c r="E3851" t="s">
        <v>1713</v>
      </c>
      <c r="H3851" t="str">
        <f>INDEX('Vensim Variables'!$B:$B,MATCH(EPS!$B3851,'Vensim Variables'!$A:$A,0))</f>
        <v>g pollutant</v>
      </c>
      <c r="I3851" t="str">
        <f t="shared" si="120"/>
        <v>CH4</v>
      </c>
      <c r="J3851">
        <f>INDEX(NoSettings!$C:$C,MATCH(EPS!$A3851,NoSettings!$A:$A,0))</f>
        <v>0</v>
      </c>
      <c r="K3851">
        <f>INDEX(GWP!$C$2:$C$13,MATCH(EPS!I3851,GWP!$B$2:$B$13,0))</f>
        <v>25</v>
      </c>
      <c r="L3851" s="5">
        <f t="shared" si="121"/>
        <v>0</v>
      </c>
    </row>
    <row r="3852" spans="1:12" hidden="1" x14ac:dyDescent="0.35">
      <c r="A3852" t="s">
        <v>5482</v>
      </c>
      <c r="B3852" t="s">
        <v>5</v>
      </c>
      <c r="C3852" t="s">
        <v>1738</v>
      </c>
      <c r="D3852" t="s">
        <v>6917</v>
      </c>
      <c r="E3852" t="s">
        <v>1714</v>
      </c>
      <c r="H3852" t="str">
        <f>INDEX('Vensim Variables'!$B:$B,MATCH(EPS!$B3852,'Vensim Variables'!$A:$A,0))</f>
        <v>g pollutant</v>
      </c>
      <c r="I3852" t="str">
        <f t="shared" si="120"/>
        <v>N2O</v>
      </c>
      <c r="J3852">
        <f>INDEX(NoSettings!$C:$C,MATCH(EPS!$A3852,NoSettings!$A:$A,0))</f>
        <v>0</v>
      </c>
      <c r="K3852">
        <f>INDEX(GWP!$C$2:$C$13,MATCH(EPS!I3852,GWP!$B$2:$B$13,0))</f>
        <v>298</v>
      </c>
      <c r="L3852" s="5">
        <f t="shared" si="121"/>
        <v>0</v>
      </c>
    </row>
    <row r="3853" spans="1:12" hidden="1" x14ac:dyDescent="0.35">
      <c r="A3853" t="s">
        <v>5483</v>
      </c>
      <c r="B3853" t="s">
        <v>5</v>
      </c>
      <c r="C3853" t="s">
        <v>1738</v>
      </c>
      <c r="D3853" t="s">
        <v>6917</v>
      </c>
      <c r="E3853" t="s">
        <v>1715</v>
      </c>
      <c r="H3853" t="str">
        <f>INDEX('Vensim Variables'!$B:$B,MATCH(EPS!$B3853,'Vensim Variables'!$A:$A,0))</f>
        <v>g pollutant</v>
      </c>
      <c r="I3853" t="str">
        <f t="shared" si="120"/>
        <v>F gases</v>
      </c>
      <c r="J3853">
        <f>INDEX(NoSettings!$C:$C,MATCH(EPS!$A3853,NoSettings!$A:$A,0))</f>
        <v>0</v>
      </c>
      <c r="K3853">
        <f>INDEX(GWP!$C$2:$C$13,MATCH(EPS!I3853,GWP!$B$2:$B$13,0))</f>
        <v>1</v>
      </c>
      <c r="L3853" s="5">
        <f t="shared" si="121"/>
        <v>0</v>
      </c>
    </row>
    <row r="3854" spans="1:12" hidden="1" x14ac:dyDescent="0.35">
      <c r="A3854" t="s">
        <v>5484</v>
      </c>
      <c r="B3854" t="s">
        <v>5</v>
      </c>
      <c r="C3854" t="s">
        <v>1738</v>
      </c>
      <c r="D3854" t="s">
        <v>6918</v>
      </c>
      <c r="E3854" t="s">
        <v>1702</v>
      </c>
      <c r="H3854" t="str">
        <f>INDEX('Vensim Variables'!$B:$B,MATCH(EPS!$B3854,'Vensim Variables'!$A:$A,0))</f>
        <v>g pollutant</v>
      </c>
      <c r="I3854" t="str">
        <f t="shared" si="120"/>
        <v>CO2</v>
      </c>
      <c r="J3854">
        <f>INDEX(NoSettings!$C:$C,MATCH(EPS!$A3854,NoSettings!$A:$A,0))</f>
        <v>0</v>
      </c>
      <c r="K3854">
        <f>INDEX(GWP!$C$2:$C$13,MATCH(EPS!I3854,GWP!$B$2:$B$13,0))</f>
        <v>1</v>
      </c>
      <c r="L3854" s="5">
        <f t="shared" si="121"/>
        <v>0</v>
      </c>
    </row>
    <row r="3855" spans="1:12" hidden="1" x14ac:dyDescent="0.35">
      <c r="A3855" t="s">
        <v>5485</v>
      </c>
      <c r="B3855" t="s">
        <v>5</v>
      </c>
      <c r="C3855" t="s">
        <v>1738</v>
      </c>
      <c r="D3855" t="s">
        <v>6918</v>
      </c>
      <c r="E3855" t="s">
        <v>1705</v>
      </c>
      <c r="H3855" t="str">
        <f>INDEX('Vensim Variables'!$B:$B,MATCH(EPS!$B3855,'Vensim Variables'!$A:$A,0))</f>
        <v>g pollutant</v>
      </c>
      <c r="I3855" t="str">
        <f t="shared" si="120"/>
        <v>VOC</v>
      </c>
      <c r="J3855">
        <f>INDEX(NoSettings!$C:$C,MATCH(EPS!$A3855,NoSettings!$A:$A,0))</f>
        <v>0</v>
      </c>
      <c r="K3855">
        <f>INDEX(GWP!$C$2:$C$13,MATCH(EPS!I3855,GWP!$B$2:$B$13,0))</f>
        <v>0</v>
      </c>
      <c r="L3855" s="5">
        <f t="shared" si="121"/>
        <v>0</v>
      </c>
    </row>
    <row r="3856" spans="1:12" hidden="1" x14ac:dyDescent="0.35">
      <c r="A3856" t="s">
        <v>5486</v>
      </c>
      <c r="B3856" t="s">
        <v>5</v>
      </c>
      <c r="C3856" t="s">
        <v>1738</v>
      </c>
      <c r="D3856" t="s">
        <v>6918</v>
      </c>
      <c r="E3856" t="s">
        <v>1706</v>
      </c>
      <c r="H3856" t="str">
        <f>INDEX('Vensim Variables'!$B:$B,MATCH(EPS!$B3856,'Vensim Variables'!$A:$A,0))</f>
        <v>g pollutant</v>
      </c>
      <c r="I3856" t="str">
        <f t="shared" si="120"/>
        <v>CO</v>
      </c>
      <c r="J3856">
        <f>INDEX(NoSettings!$C:$C,MATCH(EPS!$A3856,NoSettings!$A:$A,0))</f>
        <v>0</v>
      </c>
      <c r="K3856">
        <f>INDEX(GWP!$C$2:$C$13,MATCH(EPS!I3856,GWP!$B$2:$B$13,0))</f>
        <v>0</v>
      </c>
      <c r="L3856" s="5">
        <f t="shared" si="121"/>
        <v>0</v>
      </c>
    </row>
    <row r="3857" spans="1:12" hidden="1" x14ac:dyDescent="0.35">
      <c r="A3857" t="s">
        <v>5487</v>
      </c>
      <c r="B3857" t="s">
        <v>5</v>
      </c>
      <c r="C3857" t="s">
        <v>1738</v>
      </c>
      <c r="D3857" t="s">
        <v>6918</v>
      </c>
      <c r="E3857" t="s">
        <v>1707</v>
      </c>
      <c r="H3857" t="str">
        <f>INDEX('Vensim Variables'!$B:$B,MATCH(EPS!$B3857,'Vensim Variables'!$A:$A,0))</f>
        <v>g pollutant</v>
      </c>
      <c r="I3857" t="str">
        <f t="shared" si="120"/>
        <v>NOx</v>
      </c>
      <c r="J3857">
        <f>INDEX(NoSettings!$C:$C,MATCH(EPS!$A3857,NoSettings!$A:$A,0))</f>
        <v>0</v>
      </c>
      <c r="K3857">
        <f>INDEX(GWP!$C$2:$C$13,MATCH(EPS!I3857,GWP!$B$2:$B$13,0))</f>
        <v>0</v>
      </c>
      <c r="L3857" s="5">
        <f t="shared" si="121"/>
        <v>0</v>
      </c>
    </row>
    <row r="3858" spans="1:12" hidden="1" x14ac:dyDescent="0.35">
      <c r="A3858" t="s">
        <v>5488</v>
      </c>
      <c r="B3858" t="s">
        <v>5</v>
      </c>
      <c r="C3858" t="s">
        <v>1738</v>
      </c>
      <c r="D3858" t="s">
        <v>6918</v>
      </c>
      <c r="E3858" t="s">
        <v>1708</v>
      </c>
      <c r="H3858" t="str">
        <f>INDEX('Vensim Variables'!$B:$B,MATCH(EPS!$B3858,'Vensim Variables'!$A:$A,0))</f>
        <v>g pollutant</v>
      </c>
      <c r="I3858" t="str">
        <f t="shared" si="120"/>
        <v>PM10</v>
      </c>
      <c r="J3858">
        <f>INDEX(NoSettings!$C:$C,MATCH(EPS!$A3858,NoSettings!$A:$A,0))</f>
        <v>0</v>
      </c>
      <c r="K3858">
        <f>INDEX(GWP!$C$2:$C$13,MATCH(EPS!I3858,GWP!$B$2:$B$13,0))</f>
        <v>0</v>
      </c>
      <c r="L3858" s="5">
        <f t="shared" si="121"/>
        <v>0</v>
      </c>
    </row>
    <row r="3859" spans="1:12" hidden="1" x14ac:dyDescent="0.35">
      <c r="A3859" t="s">
        <v>5489</v>
      </c>
      <c r="B3859" t="s">
        <v>5</v>
      </c>
      <c r="C3859" t="s">
        <v>1738</v>
      </c>
      <c r="D3859" t="s">
        <v>6918</v>
      </c>
      <c r="E3859" t="s">
        <v>1709</v>
      </c>
      <c r="H3859" t="str">
        <f>INDEX('Vensim Variables'!$B:$B,MATCH(EPS!$B3859,'Vensim Variables'!$A:$A,0))</f>
        <v>g pollutant</v>
      </c>
      <c r="I3859" t="str">
        <f t="shared" si="120"/>
        <v>PM25</v>
      </c>
      <c r="J3859">
        <f>INDEX(NoSettings!$C:$C,MATCH(EPS!$A3859,NoSettings!$A:$A,0))</f>
        <v>0</v>
      </c>
      <c r="K3859">
        <f>INDEX(GWP!$C$2:$C$13,MATCH(EPS!I3859,GWP!$B$2:$B$13,0))</f>
        <v>0</v>
      </c>
      <c r="L3859" s="5">
        <f t="shared" si="121"/>
        <v>0</v>
      </c>
    </row>
    <row r="3860" spans="1:12" hidden="1" x14ac:dyDescent="0.35">
      <c r="A3860" t="s">
        <v>5490</v>
      </c>
      <c r="B3860" t="s">
        <v>5</v>
      </c>
      <c r="C3860" t="s">
        <v>1738</v>
      </c>
      <c r="D3860" t="s">
        <v>6918</v>
      </c>
      <c r="E3860" t="s">
        <v>1710</v>
      </c>
      <c r="H3860" t="str">
        <f>INDEX('Vensim Variables'!$B:$B,MATCH(EPS!$B3860,'Vensim Variables'!$A:$A,0))</f>
        <v>g pollutant</v>
      </c>
      <c r="I3860" t="str">
        <f t="shared" si="120"/>
        <v>SOx</v>
      </c>
      <c r="J3860">
        <f>INDEX(NoSettings!$C:$C,MATCH(EPS!$A3860,NoSettings!$A:$A,0))</f>
        <v>0</v>
      </c>
      <c r="K3860">
        <f>INDEX(GWP!$C$2:$C$13,MATCH(EPS!I3860,GWP!$B$2:$B$13,0))</f>
        <v>0</v>
      </c>
      <c r="L3860" s="5">
        <f t="shared" si="121"/>
        <v>0</v>
      </c>
    </row>
    <row r="3861" spans="1:12" hidden="1" x14ac:dyDescent="0.35">
      <c r="A3861" t="s">
        <v>5491</v>
      </c>
      <c r="B3861" t="s">
        <v>5</v>
      </c>
      <c r="C3861" t="s">
        <v>1738</v>
      </c>
      <c r="D3861" t="s">
        <v>6918</v>
      </c>
      <c r="E3861" t="s">
        <v>1711</v>
      </c>
      <c r="H3861" t="str">
        <f>INDEX('Vensim Variables'!$B:$B,MATCH(EPS!$B3861,'Vensim Variables'!$A:$A,0))</f>
        <v>g pollutant</v>
      </c>
      <c r="I3861" t="str">
        <f t="shared" si="120"/>
        <v>BC</v>
      </c>
      <c r="J3861">
        <f>INDEX(NoSettings!$C:$C,MATCH(EPS!$A3861,NoSettings!$A:$A,0))</f>
        <v>0</v>
      </c>
      <c r="K3861">
        <f>INDEX(GWP!$C$2:$C$13,MATCH(EPS!I3861,GWP!$B$2:$B$13,0))</f>
        <v>0</v>
      </c>
      <c r="L3861" s="5">
        <f t="shared" si="121"/>
        <v>0</v>
      </c>
    </row>
    <row r="3862" spans="1:12" hidden="1" x14ac:dyDescent="0.35">
      <c r="A3862" t="s">
        <v>5492</v>
      </c>
      <c r="B3862" t="s">
        <v>5</v>
      </c>
      <c r="C3862" t="s">
        <v>1738</v>
      </c>
      <c r="D3862" t="s">
        <v>6918</v>
      </c>
      <c r="E3862" t="s">
        <v>1712</v>
      </c>
      <c r="H3862" t="str">
        <f>INDEX('Vensim Variables'!$B:$B,MATCH(EPS!$B3862,'Vensim Variables'!$A:$A,0))</f>
        <v>g pollutant</v>
      </c>
      <c r="I3862" t="str">
        <f t="shared" si="120"/>
        <v>OC</v>
      </c>
      <c r="J3862">
        <f>INDEX(NoSettings!$C:$C,MATCH(EPS!$A3862,NoSettings!$A:$A,0))</f>
        <v>0</v>
      </c>
      <c r="K3862">
        <f>INDEX(GWP!$C$2:$C$13,MATCH(EPS!I3862,GWP!$B$2:$B$13,0))</f>
        <v>0</v>
      </c>
      <c r="L3862" s="5">
        <f t="shared" si="121"/>
        <v>0</v>
      </c>
    </row>
    <row r="3863" spans="1:12" hidden="1" x14ac:dyDescent="0.35">
      <c r="A3863" t="s">
        <v>5493</v>
      </c>
      <c r="B3863" t="s">
        <v>5</v>
      </c>
      <c r="C3863" t="s">
        <v>1738</v>
      </c>
      <c r="D3863" t="s">
        <v>6918</v>
      </c>
      <c r="E3863" t="s">
        <v>1713</v>
      </c>
      <c r="H3863" t="str">
        <f>INDEX('Vensim Variables'!$B:$B,MATCH(EPS!$B3863,'Vensim Variables'!$A:$A,0))</f>
        <v>g pollutant</v>
      </c>
      <c r="I3863" t="str">
        <f t="shared" si="120"/>
        <v>CH4</v>
      </c>
      <c r="J3863">
        <f>INDEX(NoSettings!$C:$C,MATCH(EPS!$A3863,NoSettings!$A:$A,0))</f>
        <v>0</v>
      </c>
      <c r="K3863">
        <f>INDEX(GWP!$C$2:$C$13,MATCH(EPS!I3863,GWP!$B$2:$B$13,0))</f>
        <v>25</v>
      </c>
      <c r="L3863" s="5">
        <f t="shared" si="121"/>
        <v>0</v>
      </c>
    </row>
    <row r="3864" spans="1:12" hidden="1" x14ac:dyDescent="0.35">
      <c r="A3864" t="s">
        <v>5494</v>
      </c>
      <c r="B3864" t="s">
        <v>5</v>
      </c>
      <c r="C3864" t="s">
        <v>1738</v>
      </c>
      <c r="D3864" t="s">
        <v>6918</v>
      </c>
      <c r="E3864" t="s">
        <v>1714</v>
      </c>
      <c r="H3864" t="str">
        <f>INDEX('Vensim Variables'!$B:$B,MATCH(EPS!$B3864,'Vensim Variables'!$A:$A,0))</f>
        <v>g pollutant</v>
      </c>
      <c r="I3864" t="str">
        <f t="shared" si="120"/>
        <v>N2O</v>
      </c>
      <c r="J3864">
        <f>INDEX(NoSettings!$C:$C,MATCH(EPS!$A3864,NoSettings!$A:$A,0))</f>
        <v>0</v>
      </c>
      <c r="K3864">
        <f>INDEX(GWP!$C$2:$C$13,MATCH(EPS!I3864,GWP!$B$2:$B$13,0))</f>
        <v>298</v>
      </c>
      <c r="L3864" s="5">
        <f t="shared" si="121"/>
        <v>0</v>
      </c>
    </row>
    <row r="3865" spans="1:12" hidden="1" x14ac:dyDescent="0.35">
      <c r="A3865" t="s">
        <v>5495</v>
      </c>
      <c r="B3865" t="s">
        <v>5</v>
      </c>
      <c r="C3865" t="s">
        <v>1738</v>
      </c>
      <c r="D3865" t="s">
        <v>6918</v>
      </c>
      <c r="E3865" t="s">
        <v>1715</v>
      </c>
      <c r="H3865" t="str">
        <f>INDEX('Vensim Variables'!$B:$B,MATCH(EPS!$B3865,'Vensim Variables'!$A:$A,0))</f>
        <v>g pollutant</v>
      </c>
      <c r="I3865" t="str">
        <f t="shared" si="120"/>
        <v>F gases</v>
      </c>
      <c r="J3865">
        <f>INDEX(NoSettings!$C:$C,MATCH(EPS!$A3865,NoSettings!$A:$A,0))</f>
        <v>0</v>
      </c>
      <c r="K3865">
        <f>INDEX(GWP!$C$2:$C$13,MATCH(EPS!I3865,GWP!$B$2:$B$13,0))</f>
        <v>1</v>
      </c>
      <c r="L3865" s="5">
        <f t="shared" si="121"/>
        <v>0</v>
      </c>
    </row>
    <row r="3866" spans="1:12" hidden="1" x14ac:dyDescent="0.35">
      <c r="A3866" t="s">
        <v>5496</v>
      </c>
      <c r="B3866" t="s">
        <v>5</v>
      </c>
      <c r="C3866" t="s">
        <v>1738</v>
      </c>
      <c r="D3866" t="s">
        <v>6919</v>
      </c>
      <c r="E3866" t="s">
        <v>1702</v>
      </c>
      <c r="H3866" t="str">
        <f>INDEX('Vensim Variables'!$B:$B,MATCH(EPS!$B3866,'Vensim Variables'!$A:$A,0))</f>
        <v>g pollutant</v>
      </c>
      <c r="I3866" t="str">
        <f t="shared" si="120"/>
        <v>CO2</v>
      </c>
      <c r="J3866">
        <f>INDEX(NoSettings!$C:$C,MATCH(EPS!$A3866,NoSettings!$A:$A,0))</f>
        <v>0</v>
      </c>
      <c r="K3866">
        <f>INDEX(GWP!$C$2:$C$13,MATCH(EPS!I3866,GWP!$B$2:$B$13,0))</f>
        <v>1</v>
      </c>
      <c r="L3866" s="5">
        <f t="shared" si="121"/>
        <v>0</v>
      </c>
    </row>
    <row r="3867" spans="1:12" hidden="1" x14ac:dyDescent="0.35">
      <c r="A3867" t="s">
        <v>5497</v>
      </c>
      <c r="B3867" t="s">
        <v>5</v>
      </c>
      <c r="C3867" t="s">
        <v>1738</v>
      </c>
      <c r="D3867" t="s">
        <v>6919</v>
      </c>
      <c r="E3867" t="s">
        <v>1705</v>
      </c>
      <c r="H3867" t="str">
        <f>INDEX('Vensim Variables'!$B:$B,MATCH(EPS!$B3867,'Vensim Variables'!$A:$A,0))</f>
        <v>g pollutant</v>
      </c>
      <c r="I3867" t="str">
        <f t="shared" si="120"/>
        <v>VOC</v>
      </c>
      <c r="J3867">
        <f>INDEX(NoSettings!$C:$C,MATCH(EPS!$A3867,NoSettings!$A:$A,0))</f>
        <v>0</v>
      </c>
      <c r="K3867">
        <f>INDEX(GWP!$C$2:$C$13,MATCH(EPS!I3867,GWP!$B$2:$B$13,0))</f>
        <v>0</v>
      </c>
      <c r="L3867" s="5">
        <f t="shared" si="121"/>
        <v>0</v>
      </c>
    </row>
    <row r="3868" spans="1:12" hidden="1" x14ac:dyDescent="0.35">
      <c r="A3868" t="s">
        <v>5498</v>
      </c>
      <c r="B3868" t="s">
        <v>5</v>
      </c>
      <c r="C3868" t="s">
        <v>1738</v>
      </c>
      <c r="D3868" t="s">
        <v>6919</v>
      </c>
      <c r="E3868" t="s">
        <v>1706</v>
      </c>
      <c r="H3868" t="str">
        <f>INDEX('Vensim Variables'!$B:$B,MATCH(EPS!$B3868,'Vensim Variables'!$A:$A,0))</f>
        <v>g pollutant</v>
      </c>
      <c r="I3868" t="str">
        <f t="shared" si="120"/>
        <v>CO</v>
      </c>
      <c r="J3868">
        <f>INDEX(NoSettings!$C:$C,MATCH(EPS!$A3868,NoSettings!$A:$A,0))</f>
        <v>0</v>
      </c>
      <c r="K3868">
        <f>INDEX(GWP!$C$2:$C$13,MATCH(EPS!I3868,GWP!$B$2:$B$13,0))</f>
        <v>0</v>
      </c>
      <c r="L3868" s="5">
        <f t="shared" si="121"/>
        <v>0</v>
      </c>
    </row>
    <row r="3869" spans="1:12" hidden="1" x14ac:dyDescent="0.35">
      <c r="A3869" t="s">
        <v>5499</v>
      </c>
      <c r="B3869" t="s">
        <v>5</v>
      </c>
      <c r="C3869" t="s">
        <v>1738</v>
      </c>
      <c r="D3869" t="s">
        <v>6919</v>
      </c>
      <c r="E3869" t="s">
        <v>1707</v>
      </c>
      <c r="H3869" t="str">
        <f>INDEX('Vensim Variables'!$B:$B,MATCH(EPS!$B3869,'Vensim Variables'!$A:$A,0))</f>
        <v>g pollutant</v>
      </c>
      <c r="I3869" t="str">
        <f t="shared" si="120"/>
        <v>NOx</v>
      </c>
      <c r="J3869">
        <f>INDEX(NoSettings!$C:$C,MATCH(EPS!$A3869,NoSettings!$A:$A,0))</f>
        <v>0</v>
      </c>
      <c r="K3869">
        <f>INDEX(GWP!$C$2:$C$13,MATCH(EPS!I3869,GWP!$B$2:$B$13,0))</f>
        <v>0</v>
      </c>
      <c r="L3869" s="5">
        <f t="shared" si="121"/>
        <v>0</v>
      </c>
    </row>
    <row r="3870" spans="1:12" hidden="1" x14ac:dyDescent="0.35">
      <c r="A3870" t="s">
        <v>5500</v>
      </c>
      <c r="B3870" t="s">
        <v>5</v>
      </c>
      <c r="C3870" t="s">
        <v>1738</v>
      </c>
      <c r="D3870" t="s">
        <v>6919</v>
      </c>
      <c r="E3870" t="s">
        <v>1708</v>
      </c>
      <c r="H3870" t="str">
        <f>INDEX('Vensim Variables'!$B:$B,MATCH(EPS!$B3870,'Vensim Variables'!$A:$A,0))</f>
        <v>g pollutant</v>
      </c>
      <c r="I3870" t="str">
        <f t="shared" si="120"/>
        <v>PM10</v>
      </c>
      <c r="J3870">
        <f>INDEX(NoSettings!$C:$C,MATCH(EPS!$A3870,NoSettings!$A:$A,0))</f>
        <v>0</v>
      </c>
      <c r="K3870">
        <f>INDEX(GWP!$C$2:$C$13,MATCH(EPS!I3870,GWP!$B$2:$B$13,0))</f>
        <v>0</v>
      </c>
      <c r="L3870" s="5">
        <f t="shared" si="121"/>
        <v>0</v>
      </c>
    </row>
    <row r="3871" spans="1:12" hidden="1" x14ac:dyDescent="0.35">
      <c r="A3871" t="s">
        <v>5501</v>
      </c>
      <c r="B3871" t="s">
        <v>5</v>
      </c>
      <c r="C3871" t="s">
        <v>1738</v>
      </c>
      <c r="D3871" t="s">
        <v>6919</v>
      </c>
      <c r="E3871" t="s">
        <v>1709</v>
      </c>
      <c r="H3871" t="str">
        <f>INDEX('Vensim Variables'!$B:$B,MATCH(EPS!$B3871,'Vensim Variables'!$A:$A,0))</f>
        <v>g pollutant</v>
      </c>
      <c r="I3871" t="str">
        <f t="shared" si="120"/>
        <v>PM25</v>
      </c>
      <c r="J3871">
        <f>INDEX(NoSettings!$C:$C,MATCH(EPS!$A3871,NoSettings!$A:$A,0))</f>
        <v>0</v>
      </c>
      <c r="K3871">
        <f>INDEX(GWP!$C$2:$C$13,MATCH(EPS!I3871,GWP!$B$2:$B$13,0))</f>
        <v>0</v>
      </c>
      <c r="L3871" s="5">
        <f t="shared" si="121"/>
        <v>0</v>
      </c>
    </row>
    <row r="3872" spans="1:12" hidden="1" x14ac:dyDescent="0.35">
      <c r="A3872" t="s">
        <v>5502</v>
      </c>
      <c r="B3872" t="s">
        <v>5</v>
      </c>
      <c r="C3872" t="s">
        <v>1738</v>
      </c>
      <c r="D3872" t="s">
        <v>6919</v>
      </c>
      <c r="E3872" t="s">
        <v>1710</v>
      </c>
      <c r="H3872" t="str">
        <f>INDEX('Vensim Variables'!$B:$B,MATCH(EPS!$B3872,'Vensim Variables'!$A:$A,0))</f>
        <v>g pollutant</v>
      </c>
      <c r="I3872" t="str">
        <f t="shared" si="120"/>
        <v>SOx</v>
      </c>
      <c r="J3872">
        <f>INDEX(NoSettings!$C:$C,MATCH(EPS!$A3872,NoSettings!$A:$A,0))</f>
        <v>0</v>
      </c>
      <c r="K3872">
        <f>INDEX(GWP!$C$2:$C$13,MATCH(EPS!I3872,GWP!$B$2:$B$13,0))</f>
        <v>0</v>
      </c>
      <c r="L3872" s="5">
        <f t="shared" si="121"/>
        <v>0</v>
      </c>
    </row>
    <row r="3873" spans="1:12" hidden="1" x14ac:dyDescent="0.35">
      <c r="A3873" t="s">
        <v>5503</v>
      </c>
      <c r="B3873" t="s">
        <v>5</v>
      </c>
      <c r="C3873" t="s">
        <v>1738</v>
      </c>
      <c r="D3873" t="s">
        <v>6919</v>
      </c>
      <c r="E3873" t="s">
        <v>1711</v>
      </c>
      <c r="H3873" t="str">
        <f>INDEX('Vensim Variables'!$B:$B,MATCH(EPS!$B3873,'Vensim Variables'!$A:$A,0))</f>
        <v>g pollutant</v>
      </c>
      <c r="I3873" t="str">
        <f t="shared" si="120"/>
        <v>BC</v>
      </c>
      <c r="J3873">
        <f>INDEX(NoSettings!$C:$C,MATCH(EPS!$A3873,NoSettings!$A:$A,0))</f>
        <v>0</v>
      </c>
      <c r="K3873">
        <f>INDEX(GWP!$C$2:$C$13,MATCH(EPS!I3873,GWP!$B$2:$B$13,0))</f>
        <v>0</v>
      </c>
      <c r="L3873" s="5">
        <f t="shared" si="121"/>
        <v>0</v>
      </c>
    </row>
    <row r="3874" spans="1:12" hidden="1" x14ac:dyDescent="0.35">
      <c r="A3874" t="s">
        <v>5504</v>
      </c>
      <c r="B3874" t="s">
        <v>5</v>
      </c>
      <c r="C3874" t="s">
        <v>1738</v>
      </c>
      <c r="D3874" t="s">
        <v>6919</v>
      </c>
      <c r="E3874" t="s">
        <v>1712</v>
      </c>
      <c r="H3874" t="str">
        <f>INDEX('Vensim Variables'!$B:$B,MATCH(EPS!$B3874,'Vensim Variables'!$A:$A,0))</f>
        <v>g pollutant</v>
      </c>
      <c r="I3874" t="str">
        <f t="shared" si="120"/>
        <v>OC</v>
      </c>
      <c r="J3874">
        <f>INDEX(NoSettings!$C:$C,MATCH(EPS!$A3874,NoSettings!$A:$A,0))</f>
        <v>0</v>
      </c>
      <c r="K3874">
        <f>INDEX(GWP!$C$2:$C$13,MATCH(EPS!I3874,GWP!$B$2:$B$13,0))</f>
        <v>0</v>
      </c>
      <c r="L3874" s="5">
        <f t="shared" si="121"/>
        <v>0</v>
      </c>
    </row>
    <row r="3875" spans="1:12" hidden="1" x14ac:dyDescent="0.35">
      <c r="A3875" t="s">
        <v>5505</v>
      </c>
      <c r="B3875" t="s">
        <v>5</v>
      </c>
      <c r="C3875" t="s">
        <v>1738</v>
      </c>
      <c r="D3875" t="s">
        <v>6919</v>
      </c>
      <c r="E3875" t="s">
        <v>1713</v>
      </c>
      <c r="H3875" t="str">
        <f>INDEX('Vensim Variables'!$B:$B,MATCH(EPS!$B3875,'Vensim Variables'!$A:$A,0))</f>
        <v>g pollutant</v>
      </c>
      <c r="I3875" t="str">
        <f t="shared" si="120"/>
        <v>CH4</v>
      </c>
      <c r="J3875">
        <f>INDEX(NoSettings!$C:$C,MATCH(EPS!$A3875,NoSettings!$A:$A,0))</f>
        <v>0</v>
      </c>
      <c r="K3875">
        <f>INDEX(GWP!$C$2:$C$13,MATCH(EPS!I3875,GWP!$B$2:$B$13,0))</f>
        <v>25</v>
      </c>
      <c r="L3875" s="5">
        <f t="shared" si="121"/>
        <v>0</v>
      </c>
    </row>
    <row r="3876" spans="1:12" hidden="1" x14ac:dyDescent="0.35">
      <c r="A3876" t="s">
        <v>5506</v>
      </c>
      <c r="B3876" t="s">
        <v>5</v>
      </c>
      <c r="C3876" t="s">
        <v>1738</v>
      </c>
      <c r="D3876" t="s">
        <v>6919</v>
      </c>
      <c r="E3876" t="s">
        <v>1714</v>
      </c>
      <c r="H3876" t="str">
        <f>INDEX('Vensim Variables'!$B:$B,MATCH(EPS!$B3876,'Vensim Variables'!$A:$A,0))</f>
        <v>g pollutant</v>
      </c>
      <c r="I3876" t="str">
        <f t="shared" si="120"/>
        <v>N2O</v>
      </c>
      <c r="J3876">
        <f>INDEX(NoSettings!$C:$C,MATCH(EPS!$A3876,NoSettings!$A:$A,0))</f>
        <v>0</v>
      </c>
      <c r="K3876">
        <f>INDEX(GWP!$C$2:$C$13,MATCH(EPS!I3876,GWP!$B$2:$B$13,0))</f>
        <v>298</v>
      </c>
      <c r="L3876" s="5">
        <f t="shared" si="121"/>
        <v>0</v>
      </c>
    </row>
    <row r="3877" spans="1:12" hidden="1" x14ac:dyDescent="0.35">
      <c r="A3877" t="s">
        <v>5507</v>
      </c>
      <c r="B3877" t="s">
        <v>5</v>
      </c>
      <c r="C3877" t="s">
        <v>1738</v>
      </c>
      <c r="D3877" t="s">
        <v>6919</v>
      </c>
      <c r="E3877" t="s">
        <v>1715</v>
      </c>
      <c r="H3877" t="str">
        <f>INDEX('Vensim Variables'!$B:$B,MATCH(EPS!$B3877,'Vensim Variables'!$A:$A,0))</f>
        <v>g pollutant</v>
      </c>
      <c r="I3877" t="str">
        <f t="shared" si="120"/>
        <v>F gases</v>
      </c>
      <c r="J3877">
        <f>INDEX(NoSettings!$C:$C,MATCH(EPS!$A3877,NoSettings!$A:$A,0))</f>
        <v>0</v>
      </c>
      <c r="K3877">
        <f>INDEX(GWP!$C$2:$C$13,MATCH(EPS!I3877,GWP!$B$2:$B$13,0))</f>
        <v>1</v>
      </c>
      <c r="L3877" s="5">
        <f t="shared" si="121"/>
        <v>0</v>
      </c>
    </row>
    <row r="3878" spans="1:12" hidden="1" x14ac:dyDescent="0.35">
      <c r="A3878" t="s">
        <v>5508</v>
      </c>
      <c r="B3878" t="s">
        <v>5</v>
      </c>
      <c r="C3878" t="s">
        <v>1738</v>
      </c>
      <c r="D3878" t="s">
        <v>6920</v>
      </c>
      <c r="E3878" t="s">
        <v>1702</v>
      </c>
      <c r="H3878" t="str">
        <f>INDEX('Vensim Variables'!$B:$B,MATCH(EPS!$B3878,'Vensim Variables'!$A:$A,0))</f>
        <v>g pollutant</v>
      </c>
      <c r="I3878" t="str">
        <f t="shared" si="120"/>
        <v>CO2</v>
      </c>
      <c r="J3878">
        <f>INDEX(NoSettings!$C:$C,MATCH(EPS!$A3878,NoSettings!$A:$A,0))</f>
        <v>125491000000000</v>
      </c>
      <c r="K3878">
        <f>INDEX(GWP!$C$2:$C$13,MATCH(EPS!I3878,GWP!$B$2:$B$13,0))</f>
        <v>1</v>
      </c>
      <c r="L3878" s="5">
        <f t="shared" si="121"/>
        <v>125.491</v>
      </c>
    </row>
    <row r="3879" spans="1:12" hidden="1" x14ac:dyDescent="0.35">
      <c r="A3879" t="s">
        <v>5509</v>
      </c>
      <c r="B3879" t="s">
        <v>5</v>
      </c>
      <c r="C3879" t="s">
        <v>1738</v>
      </c>
      <c r="D3879" t="s">
        <v>6920</v>
      </c>
      <c r="E3879" t="s">
        <v>1705</v>
      </c>
      <c r="H3879" t="str">
        <f>INDEX('Vensim Variables'!$B:$B,MATCH(EPS!$B3879,'Vensim Variables'!$A:$A,0))</f>
        <v>g pollutant</v>
      </c>
      <c r="I3879" t="str">
        <f t="shared" si="120"/>
        <v>VOC</v>
      </c>
      <c r="J3879">
        <f>INDEX(NoSettings!$C:$C,MATCH(EPS!$A3879,NoSettings!$A:$A,0))</f>
        <v>9522090000</v>
      </c>
      <c r="K3879">
        <f>INDEX(GWP!$C$2:$C$13,MATCH(EPS!I3879,GWP!$B$2:$B$13,0))</f>
        <v>0</v>
      </c>
      <c r="L3879" s="5">
        <f t="shared" si="121"/>
        <v>0</v>
      </c>
    </row>
    <row r="3880" spans="1:12" hidden="1" x14ac:dyDescent="0.35">
      <c r="A3880" t="s">
        <v>5510</v>
      </c>
      <c r="B3880" t="s">
        <v>5</v>
      </c>
      <c r="C3880" t="s">
        <v>1738</v>
      </c>
      <c r="D3880" t="s">
        <v>6920</v>
      </c>
      <c r="E3880" t="s">
        <v>1706</v>
      </c>
      <c r="H3880" t="str">
        <f>INDEX('Vensim Variables'!$B:$B,MATCH(EPS!$B3880,'Vensim Variables'!$A:$A,0))</f>
        <v>g pollutant</v>
      </c>
      <c r="I3880" t="str">
        <f t="shared" si="120"/>
        <v>CO</v>
      </c>
      <c r="J3880">
        <f>INDEX(NoSettings!$C:$C,MATCH(EPS!$A3880,NoSettings!$A:$A,0))</f>
        <v>78851900000</v>
      </c>
      <c r="K3880">
        <f>INDEX(GWP!$C$2:$C$13,MATCH(EPS!I3880,GWP!$B$2:$B$13,0))</f>
        <v>0</v>
      </c>
      <c r="L3880" s="5">
        <f t="shared" si="121"/>
        <v>0</v>
      </c>
    </row>
    <row r="3881" spans="1:12" hidden="1" x14ac:dyDescent="0.35">
      <c r="A3881" t="s">
        <v>5511</v>
      </c>
      <c r="B3881" t="s">
        <v>5</v>
      </c>
      <c r="C3881" t="s">
        <v>1738</v>
      </c>
      <c r="D3881" t="s">
        <v>6920</v>
      </c>
      <c r="E3881" t="s">
        <v>1707</v>
      </c>
      <c r="H3881" t="str">
        <f>INDEX('Vensim Variables'!$B:$B,MATCH(EPS!$B3881,'Vensim Variables'!$A:$A,0))</f>
        <v>g pollutant</v>
      </c>
      <c r="I3881" t="str">
        <f t="shared" si="120"/>
        <v>NOx</v>
      </c>
      <c r="J3881">
        <f>INDEX(NoSettings!$C:$C,MATCH(EPS!$A3881,NoSettings!$A:$A,0))</f>
        <v>103378000000</v>
      </c>
      <c r="K3881">
        <f>INDEX(GWP!$C$2:$C$13,MATCH(EPS!I3881,GWP!$B$2:$B$13,0))</f>
        <v>0</v>
      </c>
      <c r="L3881" s="5">
        <f t="shared" si="121"/>
        <v>0</v>
      </c>
    </row>
    <row r="3882" spans="1:12" hidden="1" x14ac:dyDescent="0.35">
      <c r="A3882" t="s">
        <v>5512</v>
      </c>
      <c r="B3882" t="s">
        <v>5</v>
      </c>
      <c r="C3882" t="s">
        <v>1738</v>
      </c>
      <c r="D3882" t="s">
        <v>6920</v>
      </c>
      <c r="E3882" t="s">
        <v>1708</v>
      </c>
      <c r="H3882" t="str">
        <f>INDEX('Vensim Variables'!$B:$B,MATCH(EPS!$B3882,'Vensim Variables'!$A:$A,0))</f>
        <v>g pollutant</v>
      </c>
      <c r="I3882" t="str">
        <f t="shared" si="120"/>
        <v>PM10</v>
      </c>
      <c r="J3882">
        <f>INDEX(NoSettings!$C:$C,MATCH(EPS!$A3882,NoSettings!$A:$A,0))</f>
        <v>12559200000</v>
      </c>
      <c r="K3882">
        <f>INDEX(GWP!$C$2:$C$13,MATCH(EPS!I3882,GWP!$B$2:$B$13,0))</f>
        <v>0</v>
      </c>
      <c r="L3882" s="5">
        <f t="shared" si="121"/>
        <v>0</v>
      </c>
    </row>
    <row r="3883" spans="1:12" hidden="1" x14ac:dyDescent="0.35">
      <c r="A3883" t="s">
        <v>5513</v>
      </c>
      <c r="B3883" t="s">
        <v>5</v>
      </c>
      <c r="C3883" t="s">
        <v>1738</v>
      </c>
      <c r="D3883" t="s">
        <v>6920</v>
      </c>
      <c r="E3883" t="s">
        <v>1709</v>
      </c>
      <c r="H3883" t="str">
        <f>INDEX('Vensim Variables'!$B:$B,MATCH(EPS!$B3883,'Vensim Variables'!$A:$A,0))</f>
        <v>g pollutant</v>
      </c>
      <c r="I3883" t="str">
        <f t="shared" si="120"/>
        <v>PM25</v>
      </c>
      <c r="J3883">
        <f>INDEX(NoSettings!$C:$C,MATCH(EPS!$A3883,NoSettings!$A:$A,0))</f>
        <v>10927800000</v>
      </c>
      <c r="K3883">
        <f>INDEX(GWP!$C$2:$C$13,MATCH(EPS!I3883,GWP!$B$2:$B$13,0))</f>
        <v>0</v>
      </c>
      <c r="L3883" s="5">
        <f t="shared" si="121"/>
        <v>0</v>
      </c>
    </row>
    <row r="3884" spans="1:12" hidden="1" x14ac:dyDescent="0.35">
      <c r="A3884" t="s">
        <v>5514</v>
      </c>
      <c r="B3884" t="s">
        <v>5</v>
      </c>
      <c r="C3884" t="s">
        <v>1738</v>
      </c>
      <c r="D3884" t="s">
        <v>6920</v>
      </c>
      <c r="E3884" t="s">
        <v>1710</v>
      </c>
      <c r="H3884" t="str">
        <f>INDEX('Vensim Variables'!$B:$B,MATCH(EPS!$B3884,'Vensim Variables'!$A:$A,0))</f>
        <v>g pollutant</v>
      </c>
      <c r="I3884" t="str">
        <f t="shared" si="120"/>
        <v>SOx</v>
      </c>
      <c r="J3884">
        <f>INDEX(NoSettings!$C:$C,MATCH(EPS!$A3884,NoSettings!$A:$A,0))</f>
        <v>40670900000</v>
      </c>
      <c r="K3884">
        <f>INDEX(GWP!$C$2:$C$13,MATCH(EPS!I3884,GWP!$B$2:$B$13,0))</f>
        <v>0</v>
      </c>
      <c r="L3884" s="5">
        <f t="shared" si="121"/>
        <v>0</v>
      </c>
    </row>
    <row r="3885" spans="1:12" hidden="1" x14ac:dyDescent="0.35">
      <c r="A3885" t="s">
        <v>5515</v>
      </c>
      <c r="B3885" t="s">
        <v>5</v>
      </c>
      <c r="C3885" t="s">
        <v>1738</v>
      </c>
      <c r="D3885" t="s">
        <v>6920</v>
      </c>
      <c r="E3885" t="s">
        <v>1711</v>
      </c>
      <c r="H3885" t="str">
        <f>INDEX('Vensim Variables'!$B:$B,MATCH(EPS!$B3885,'Vensim Variables'!$A:$A,0))</f>
        <v>g pollutant</v>
      </c>
      <c r="I3885" t="str">
        <f t="shared" si="120"/>
        <v>BC</v>
      </c>
      <c r="J3885">
        <f>INDEX(NoSettings!$C:$C,MATCH(EPS!$A3885,NoSettings!$A:$A,0))</f>
        <v>1584210000</v>
      </c>
      <c r="K3885">
        <f>INDEX(GWP!$C$2:$C$13,MATCH(EPS!I3885,GWP!$B$2:$B$13,0))</f>
        <v>0</v>
      </c>
      <c r="L3885" s="5">
        <f t="shared" si="121"/>
        <v>0</v>
      </c>
    </row>
    <row r="3886" spans="1:12" hidden="1" x14ac:dyDescent="0.35">
      <c r="A3886" t="s">
        <v>5516</v>
      </c>
      <c r="B3886" t="s">
        <v>5</v>
      </c>
      <c r="C3886" t="s">
        <v>1738</v>
      </c>
      <c r="D3886" t="s">
        <v>6920</v>
      </c>
      <c r="E3886" t="s">
        <v>1712</v>
      </c>
      <c r="H3886" t="str">
        <f>INDEX('Vensim Variables'!$B:$B,MATCH(EPS!$B3886,'Vensim Variables'!$A:$A,0))</f>
        <v>g pollutant</v>
      </c>
      <c r="I3886" t="str">
        <f t="shared" si="120"/>
        <v>OC</v>
      </c>
      <c r="J3886">
        <f>INDEX(NoSettings!$C:$C,MATCH(EPS!$A3886,NoSettings!$A:$A,0))</f>
        <v>3208820000</v>
      </c>
      <c r="K3886">
        <f>INDEX(GWP!$C$2:$C$13,MATCH(EPS!I3886,GWP!$B$2:$B$13,0))</f>
        <v>0</v>
      </c>
      <c r="L3886" s="5">
        <f t="shared" si="121"/>
        <v>0</v>
      </c>
    </row>
    <row r="3887" spans="1:12" hidden="1" x14ac:dyDescent="0.35">
      <c r="A3887" t="s">
        <v>5517</v>
      </c>
      <c r="B3887" t="s">
        <v>5</v>
      </c>
      <c r="C3887" t="s">
        <v>1738</v>
      </c>
      <c r="D3887" t="s">
        <v>6920</v>
      </c>
      <c r="E3887" t="s">
        <v>1713</v>
      </c>
      <c r="H3887" t="str">
        <f>INDEX('Vensim Variables'!$B:$B,MATCH(EPS!$B3887,'Vensim Variables'!$A:$A,0))</f>
        <v>g pollutant</v>
      </c>
      <c r="I3887" t="str">
        <f t="shared" si="120"/>
        <v>CH4</v>
      </c>
      <c r="J3887">
        <f>INDEX(NoSettings!$C:$C,MATCH(EPS!$A3887,NoSettings!$A:$A,0))</f>
        <v>5050620000</v>
      </c>
      <c r="K3887">
        <f>INDEX(GWP!$C$2:$C$13,MATCH(EPS!I3887,GWP!$B$2:$B$13,0))</f>
        <v>25</v>
      </c>
      <c r="L3887" s="5">
        <f t="shared" si="121"/>
        <v>0.1262655</v>
      </c>
    </row>
    <row r="3888" spans="1:12" hidden="1" x14ac:dyDescent="0.35">
      <c r="A3888" t="s">
        <v>5518</v>
      </c>
      <c r="B3888" t="s">
        <v>5</v>
      </c>
      <c r="C3888" t="s">
        <v>1738</v>
      </c>
      <c r="D3888" t="s">
        <v>6920</v>
      </c>
      <c r="E3888" t="s">
        <v>1714</v>
      </c>
      <c r="H3888" t="str">
        <f>INDEX('Vensim Variables'!$B:$B,MATCH(EPS!$B3888,'Vensim Variables'!$A:$A,0))</f>
        <v>g pollutant</v>
      </c>
      <c r="I3888" t="str">
        <f t="shared" si="120"/>
        <v>N2O</v>
      </c>
      <c r="J3888">
        <f>INDEX(NoSettings!$C:$C,MATCH(EPS!$A3888,NoSettings!$A:$A,0))</f>
        <v>1010120000</v>
      </c>
      <c r="K3888">
        <f>INDEX(GWP!$C$2:$C$13,MATCH(EPS!I3888,GWP!$B$2:$B$13,0))</f>
        <v>298</v>
      </c>
      <c r="L3888" s="5">
        <f t="shared" si="121"/>
        <v>0.30101576000000002</v>
      </c>
    </row>
    <row r="3889" spans="1:12" hidden="1" x14ac:dyDescent="0.35">
      <c r="A3889" t="s">
        <v>5519</v>
      </c>
      <c r="B3889" t="s">
        <v>5</v>
      </c>
      <c r="C3889" t="s">
        <v>1738</v>
      </c>
      <c r="D3889" t="s">
        <v>6920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5">
        <f t="shared" si="121"/>
        <v>0</v>
      </c>
    </row>
    <row r="3890" spans="1:12" hidden="1" x14ac:dyDescent="0.35">
      <c r="A3890" t="s">
        <v>5520</v>
      </c>
      <c r="B3890" t="s">
        <v>5</v>
      </c>
      <c r="C3890" t="s">
        <v>1738</v>
      </c>
      <c r="D3890" t="s">
        <v>6921</v>
      </c>
      <c r="E3890" t="s">
        <v>1702</v>
      </c>
      <c r="H3890" t="str">
        <f>INDEX('Vensim Variables'!$B:$B,MATCH(EPS!$B3890,'Vensim Variables'!$A:$A,0))</f>
        <v>g pollutant</v>
      </c>
      <c r="I3890" t="str">
        <f t="shared" si="120"/>
        <v>CO2</v>
      </c>
      <c r="J3890">
        <f>INDEX(NoSettings!$C:$C,MATCH(EPS!$A3890,NoSettings!$A:$A,0))</f>
        <v>0</v>
      </c>
      <c r="K3890">
        <f>INDEX(GWP!$C$2:$C$13,MATCH(EPS!I3890,GWP!$B$2:$B$13,0))</f>
        <v>1</v>
      </c>
      <c r="L3890" s="5">
        <f t="shared" si="121"/>
        <v>0</v>
      </c>
    </row>
    <row r="3891" spans="1:12" hidden="1" x14ac:dyDescent="0.35">
      <c r="A3891" t="s">
        <v>5521</v>
      </c>
      <c r="B3891" t="s">
        <v>5</v>
      </c>
      <c r="C3891" t="s">
        <v>1738</v>
      </c>
      <c r="D3891" t="s">
        <v>6921</v>
      </c>
      <c r="E3891" t="s">
        <v>1705</v>
      </c>
      <c r="H3891" t="str">
        <f>INDEX('Vensim Variables'!$B:$B,MATCH(EPS!$B3891,'Vensim Variables'!$A:$A,0))</f>
        <v>g pollutant</v>
      </c>
      <c r="I3891" t="str">
        <f t="shared" si="120"/>
        <v>VOC</v>
      </c>
      <c r="J3891">
        <f>INDEX(NoSettings!$C:$C,MATCH(EPS!$A3891,NoSettings!$A:$A,0))</f>
        <v>0</v>
      </c>
      <c r="K3891">
        <f>INDEX(GWP!$C$2:$C$13,MATCH(EPS!I3891,GWP!$B$2:$B$13,0))</f>
        <v>0</v>
      </c>
      <c r="L3891" s="5">
        <f t="shared" si="121"/>
        <v>0</v>
      </c>
    </row>
    <row r="3892" spans="1:12" hidden="1" x14ac:dyDescent="0.35">
      <c r="A3892" t="s">
        <v>5522</v>
      </c>
      <c r="B3892" t="s">
        <v>5</v>
      </c>
      <c r="C3892" t="s">
        <v>1738</v>
      </c>
      <c r="D3892" t="s">
        <v>6921</v>
      </c>
      <c r="E3892" t="s">
        <v>1706</v>
      </c>
      <c r="H3892" t="str">
        <f>INDEX('Vensim Variables'!$B:$B,MATCH(EPS!$B3892,'Vensim Variables'!$A:$A,0))</f>
        <v>g pollutant</v>
      </c>
      <c r="I3892" t="str">
        <f t="shared" si="120"/>
        <v>CO</v>
      </c>
      <c r="J3892">
        <f>INDEX(NoSettings!$C:$C,MATCH(EPS!$A3892,NoSettings!$A:$A,0))</f>
        <v>0</v>
      </c>
      <c r="K3892">
        <f>INDEX(GWP!$C$2:$C$13,MATCH(EPS!I3892,GWP!$B$2:$B$13,0))</f>
        <v>0</v>
      </c>
      <c r="L3892" s="5">
        <f t="shared" si="121"/>
        <v>0</v>
      </c>
    </row>
    <row r="3893" spans="1:12" hidden="1" x14ac:dyDescent="0.35">
      <c r="A3893" t="s">
        <v>5523</v>
      </c>
      <c r="B3893" t="s">
        <v>5</v>
      </c>
      <c r="C3893" t="s">
        <v>1738</v>
      </c>
      <c r="D3893" t="s">
        <v>6921</v>
      </c>
      <c r="E3893" t="s">
        <v>1707</v>
      </c>
      <c r="H3893" t="str">
        <f>INDEX('Vensim Variables'!$B:$B,MATCH(EPS!$B3893,'Vensim Variables'!$A:$A,0))</f>
        <v>g pollutant</v>
      </c>
      <c r="I3893" t="str">
        <f t="shared" si="120"/>
        <v>NOx</v>
      </c>
      <c r="J3893">
        <f>INDEX(NoSettings!$C:$C,MATCH(EPS!$A3893,NoSettings!$A:$A,0))</f>
        <v>0</v>
      </c>
      <c r="K3893">
        <f>INDEX(GWP!$C$2:$C$13,MATCH(EPS!I3893,GWP!$B$2:$B$13,0))</f>
        <v>0</v>
      </c>
      <c r="L3893" s="5">
        <f t="shared" si="121"/>
        <v>0</v>
      </c>
    </row>
    <row r="3894" spans="1:12" hidden="1" x14ac:dyDescent="0.35">
      <c r="A3894" t="s">
        <v>5524</v>
      </c>
      <c r="B3894" t="s">
        <v>5</v>
      </c>
      <c r="C3894" t="s">
        <v>1738</v>
      </c>
      <c r="D3894" t="s">
        <v>6921</v>
      </c>
      <c r="E3894" t="s">
        <v>1708</v>
      </c>
      <c r="H3894" t="str">
        <f>INDEX('Vensim Variables'!$B:$B,MATCH(EPS!$B3894,'Vensim Variables'!$A:$A,0))</f>
        <v>g pollutant</v>
      </c>
      <c r="I3894" t="str">
        <f t="shared" si="120"/>
        <v>PM10</v>
      </c>
      <c r="J3894">
        <f>INDEX(NoSettings!$C:$C,MATCH(EPS!$A3894,NoSettings!$A:$A,0))</f>
        <v>0</v>
      </c>
      <c r="K3894">
        <f>INDEX(GWP!$C$2:$C$13,MATCH(EPS!I3894,GWP!$B$2:$B$13,0))</f>
        <v>0</v>
      </c>
      <c r="L3894" s="5">
        <f t="shared" si="121"/>
        <v>0</v>
      </c>
    </row>
    <row r="3895" spans="1:12" hidden="1" x14ac:dyDescent="0.35">
      <c r="A3895" t="s">
        <v>5525</v>
      </c>
      <c r="B3895" t="s">
        <v>5</v>
      </c>
      <c r="C3895" t="s">
        <v>1738</v>
      </c>
      <c r="D3895" t="s">
        <v>6921</v>
      </c>
      <c r="E3895" t="s">
        <v>1709</v>
      </c>
      <c r="H3895" t="str">
        <f>INDEX('Vensim Variables'!$B:$B,MATCH(EPS!$B3895,'Vensim Variables'!$A:$A,0))</f>
        <v>g pollutant</v>
      </c>
      <c r="I3895" t="str">
        <f t="shared" si="120"/>
        <v>PM25</v>
      </c>
      <c r="J3895">
        <f>INDEX(NoSettings!$C:$C,MATCH(EPS!$A3895,NoSettings!$A:$A,0))</f>
        <v>0</v>
      </c>
      <c r="K3895">
        <f>INDEX(GWP!$C$2:$C$13,MATCH(EPS!I3895,GWP!$B$2:$B$13,0))</f>
        <v>0</v>
      </c>
      <c r="L3895" s="5">
        <f t="shared" si="121"/>
        <v>0</v>
      </c>
    </row>
    <row r="3896" spans="1:12" hidden="1" x14ac:dyDescent="0.35">
      <c r="A3896" t="s">
        <v>5526</v>
      </c>
      <c r="B3896" t="s">
        <v>5</v>
      </c>
      <c r="C3896" t="s">
        <v>1738</v>
      </c>
      <c r="D3896" t="s">
        <v>6921</v>
      </c>
      <c r="E3896" t="s">
        <v>1710</v>
      </c>
      <c r="H3896" t="str">
        <f>INDEX('Vensim Variables'!$B:$B,MATCH(EPS!$B3896,'Vensim Variables'!$A:$A,0))</f>
        <v>g pollutant</v>
      </c>
      <c r="I3896" t="str">
        <f t="shared" si="120"/>
        <v>SOx</v>
      </c>
      <c r="J3896">
        <f>INDEX(NoSettings!$C:$C,MATCH(EPS!$A3896,NoSettings!$A:$A,0))</f>
        <v>0</v>
      </c>
      <c r="K3896">
        <f>INDEX(GWP!$C$2:$C$13,MATCH(EPS!I3896,GWP!$B$2:$B$13,0))</f>
        <v>0</v>
      </c>
      <c r="L3896" s="5">
        <f t="shared" si="121"/>
        <v>0</v>
      </c>
    </row>
    <row r="3897" spans="1:12" hidden="1" x14ac:dyDescent="0.35">
      <c r="A3897" t="s">
        <v>5527</v>
      </c>
      <c r="B3897" t="s">
        <v>5</v>
      </c>
      <c r="C3897" t="s">
        <v>1738</v>
      </c>
      <c r="D3897" t="s">
        <v>6921</v>
      </c>
      <c r="E3897" t="s">
        <v>1711</v>
      </c>
      <c r="H3897" t="str">
        <f>INDEX('Vensim Variables'!$B:$B,MATCH(EPS!$B3897,'Vensim Variables'!$A:$A,0))</f>
        <v>g pollutant</v>
      </c>
      <c r="I3897" t="str">
        <f t="shared" si="120"/>
        <v>BC</v>
      </c>
      <c r="J3897">
        <f>INDEX(NoSettings!$C:$C,MATCH(EPS!$A3897,NoSettings!$A:$A,0))</f>
        <v>0</v>
      </c>
      <c r="K3897">
        <f>INDEX(GWP!$C$2:$C$13,MATCH(EPS!I3897,GWP!$B$2:$B$13,0))</f>
        <v>0</v>
      </c>
      <c r="L3897" s="5">
        <f t="shared" si="121"/>
        <v>0</v>
      </c>
    </row>
    <row r="3898" spans="1:12" hidden="1" x14ac:dyDescent="0.35">
      <c r="A3898" t="s">
        <v>5528</v>
      </c>
      <c r="B3898" t="s">
        <v>5</v>
      </c>
      <c r="C3898" t="s">
        <v>1738</v>
      </c>
      <c r="D3898" t="s">
        <v>6921</v>
      </c>
      <c r="E3898" t="s">
        <v>1712</v>
      </c>
      <c r="H3898" t="str">
        <f>INDEX('Vensim Variables'!$B:$B,MATCH(EPS!$B3898,'Vensim Variables'!$A:$A,0))</f>
        <v>g pollutant</v>
      </c>
      <c r="I3898" t="str">
        <f t="shared" si="120"/>
        <v>OC</v>
      </c>
      <c r="J3898">
        <f>INDEX(NoSettings!$C:$C,MATCH(EPS!$A3898,NoSettings!$A:$A,0))</f>
        <v>0</v>
      </c>
      <c r="K3898">
        <f>INDEX(GWP!$C$2:$C$13,MATCH(EPS!I3898,GWP!$B$2:$B$13,0))</f>
        <v>0</v>
      </c>
      <c r="L3898" s="5">
        <f t="shared" si="121"/>
        <v>0</v>
      </c>
    </row>
    <row r="3899" spans="1:12" hidden="1" x14ac:dyDescent="0.35">
      <c r="A3899" t="s">
        <v>5529</v>
      </c>
      <c r="B3899" t="s">
        <v>5</v>
      </c>
      <c r="C3899" t="s">
        <v>1738</v>
      </c>
      <c r="D3899" t="s">
        <v>6921</v>
      </c>
      <c r="E3899" t="s">
        <v>1713</v>
      </c>
      <c r="H3899" t="str">
        <f>INDEX('Vensim Variables'!$B:$B,MATCH(EPS!$B3899,'Vensim Variables'!$A:$A,0))</f>
        <v>g pollutant</v>
      </c>
      <c r="I3899" t="str">
        <f t="shared" si="120"/>
        <v>CH4</v>
      </c>
      <c r="J3899">
        <f>INDEX(NoSettings!$C:$C,MATCH(EPS!$A3899,NoSettings!$A:$A,0))</f>
        <v>0</v>
      </c>
      <c r="K3899">
        <f>INDEX(GWP!$C$2:$C$13,MATCH(EPS!I3899,GWP!$B$2:$B$13,0))</f>
        <v>25</v>
      </c>
      <c r="L3899" s="5">
        <f t="shared" si="121"/>
        <v>0</v>
      </c>
    </row>
    <row r="3900" spans="1:12" hidden="1" x14ac:dyDescent="0.35">
      <c r="A3900" t="s">
        <v>5530</v>
      </c>
      <c r="B3900" t="s">
        <v>5</v>
      </c>
      <c r="C3900" t="s">
        <v>1738</v>
      </c>
      <c r="D3900" t="s">
        <v>6921</v>
      </c>
      <c r="E3900" t="s">
        <v>1714</v>
      </c>
      <c r="H3900" t="str">
        <f>INDEX('Vensim Variables'!$B:$B,MATCH(EPS!$B3900,'Vensim Variables'!$A:$A,0))</f>
        <v>g pollutant</v>
      </c>
      <c r="I3900" t="str">
        <f t="shared" si="120"/>
        <v>N2O</v>
      </c>
      <c r="J3900">
        <f>INDEX(NoSettings!$C:$C,MATCH(EPS!$A3900,NoSettings!$A:$A,0))</f>
        <v>0</v>
      </c>
      <c r="K3900">
        <f>INDEX(GWP!$C$2:$C$13,MATCH(EPS!I3900,GWP!$B$2:$B$13,0))</f>
        <v>298</v>
      </c>
      <c r="L3900" s="5">
        <f t="shared" si="121"/>
        <v>0</v>
      </c>
    </row>
    <row r="3901" spans="1:12" hidden="1" x14ac:dyDescent="0.35">
      <c r="A3901" t="s">
        <v>5531</v>
      </c>
      <c r="B3901" t="s">
        <v>5</v>
      </c>
      <c r="C3901" t="s">
        <v>1738</v>
      </c>
      <c r="D3901" t="s">
        <v>6921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5">
        <f t="shared" si="121"/>
        <v>0</v>
      </c>
    </row>
    <row r="3902" spans="1:12" hidden="1" x14ac:dyDescent="0.35">
      <c r="A3902" t="s">
        <v>5532</v>
      </c>
      <c r="B3902" t="s">
        <v>5</v>
      </c>
      <c r="C3902" t="s">
        <v>1738</v>
      </c>
      <c r="D3902" t="s">
        <v>6922</v>
      </c>
      <c r="E3902" t="s">
        <v>1702</v>
      </c>
      <c r="H3902" t="str">
        <f>INDEX('Vensim Variables'!$B:$B,MATCH(EPS!$B3902,'Vensim Variables'!$A:$A,0))</f>
        <v>g pollutant</v>
      </c>
      <c r="I3902" t="str">
        <f t="shared" si="120"/>
        <v>CO2</v>
      </c>
      <c r="J3902">
        <f>INDEX(NoSettings!$C:$C,MATCH(EPS!$A3902,NoSettings!$A:$A,0))</f>
        <v>0</v>
      </c>
      <c r="K3902">
        <f>INDEX(GWP!$C$2:$C$13,MATCH(EPS!I3902,GWP!$B$2:$B$13,0))</f>
        <v>1</v>
      </c>
      <c r="L3902" s="5">
        <f t="shared" si="121"/>
        <v>0</v>
      </c>
    </row>
    <row r="3903" spans="1:12" hidden="1" x14ac:dyDescent="0.35">
      <c r="A3903" t="s">
        <v>5533</v>
      </c>
      <c r="B3903" t="s">
        <v>5</v>
      </c>
      <c r="C3903" t="s">
        <v>1738</v>
      </c>
      <c r="D3903" t="s">
        <v>6922</v>
      </c>
      <c r="E3903" t="s">
        <v>1705</v>
      </c>
      <c r="H3903" t="str">
        <f>INDEX('Vensim Variables'!$B:$B,MATCH(EPS!$B3903,'Vensim Variables'!$A:$A,0))</f>
        <v>g pollutant</v>
      </c>
      <c r="I3903" t="str">
        <f t="shared" si="120"/>
        <v>VOC</v>
      </c>
      <c r="J3903">
        <f>INDEX(NoSettings!$C:$C,MATCH(EPS!$A3903,NoSettings!$A:$A,0))</f>
        <v>0</v>
      </c>
      <c r="K3903">
        <f>INDEX(GWP!$C$2:$C$13,MATCH(EPS!I3903,GWP!$B$2:$B$13,0))</f>
        <v>0</v>
      </c>
      <c r="L3903" s="5">
        <f t="shared" si="121"/>
        <v>0</v>
      </c>
    </row>
    <row r="3904" spans="1:12" hidden="1" x14ac:dyDescent="0.35">
      <c r="A3904" t="s">
        <v>5534</v>
      </c>
      <c r="B3904" t="s">
        <v>5</v>
      </c>
      <c r="C3904" t="s">
        <v>1738</v>
      </c>
      <c r="D3904" t="s">
        <v>6922</v>
      </c>
      <c r="E3904" t="s">
        <v>1706</v>
      </c>
      <c r="H3904" t="str">
        <f>INDEX('Vensim Variables'!$B:$B,MATCH(EPS!$B3904,'Vensim Variables'!$A:$A,0))</f>
        <v>g pollutant</v>
      </c>
      <c r="I3904" t="str">
        <f t="shared" si="120"/>
        <v>CO</v>
      </c>
      <c r="J3904">
        <f>INDEX(NoSettings!$C:$C,MATCH(EPS!$A3904,NoSettings!$A:$A,0))</f>
        <v>0</v>
      </c>
      <c r="K3904">
        <f>INDEX(GWP!$C$2:$C$13,MATCH(EPS!I3904,GWP!$B$2:$B$13,0))</f>
        <v>0</v>
      </c>
      <c r="L3904" s="5">
        <f t="shared" si="121"/>
        <v>0</v>
      </c>
    </row>
    <row r="3905" spans="1:12" hidden="1" x14ac:dyDescent="0.35">
      <c r="A3905" t="s">
        <v>5535</v>
      </c>
      <c r="B3905" t="s">
        <v>5</v>
      </c>
      <c r="C3905" t="s">
        <v>1738</v>
      </c>
      <c r="D3905" t="s">
        <v>6922</v>
      </c>
      <c r="E3905" t="s">
        <v>1707</v>
      </c>
      <c r="H3905" t="str">
        <f>INDEX('Vensim Variables'!$B:$B,MATCH(EPS!$B3905,'Vensim Variables'!$A:$A,0))</f>
        <v>g pollutant</v>
      </c>
      <c r="I3905" t="str">
        <f t="shared" si="120"/>
        <v>NOx</v>
      </c>
      <c r="J3905">
        <f>INDEX(NoSettings!$C:$C,MATCH(EPS!$A3905,NoSettings!$A:$A,0))</f>
        <v>0</v>
      </c>
      <c r="K3905">
        <f>INDEX(GWP!$C$2:$C$13,MATCH(EPS!I3905,GWP!$B$2:$B$13,0))</f>
        <v>0</v>
      </c>
      <c r="L3905" s="5">
        <f t="shared" si="121"/>
        <v>0</v>
      </c>
    </row>
    <row r="3906" spans="1:12" hidden="1" x14ac:dyDescent="0.35">
      <c r="A3906" t="s">
        <v>5536</v>
      </c>
      <c r="B3906" t="s">
        <v>5</v>
      </c>
      <c r="C3906" t="s">
        <v>1738</v>
      </c>
      <c r="D3906" t="s">
        <v>6922</v>
      </c>
      <c r="E3906" t="s">
        <v>1708</v>
      </c>
      <c r="H3906" t="str">
        <f>INDEX('Vensim Variables'!$B:$B,MATCH(EPS!$B3906,'Vensim Variables'!$A:$A,0))</f>
        <v>g pollutant</v>
      </c>
      <c r="I3906" t="str">
        <f t="shared" si="120"/>
        <v>PM10</v>
      </c>
      <c r="J3906">
        <f>INDEX(NoSettings!$C:$C,MATCH(EPS!$A3906,NoSettings!$A:$A,0))</f>
        <v>0</v>
      </c>
      <c r="K3906">
        <f>INDEX(GWP!$C$2:$C$13,MATCH(EPS!I3906,GWP!$B$2:$B$13,0))</f>
        <v>0</v>
      </c>
      <c r="L3906" s="5">
        <f t="shared" si="121"/>
        <v>0</v>
      </c>
    </row>
    <row r="3907" spans="1:12" hidden="1" x14ac:dyDescent="0.35">
      <c r="A3907" t="s">
        <v>5537</v>
      </c>
      <c r="B3907" t="s">
        <v>5</v>
      </c>
      <c r="C3907" t="s">
        <v>1738</v>
      </c>
      <c r="D3907" t="s">
        <v>6922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5">
        <f t="shared" ref="L3907:L3970" si="123">IF(H3907="g pollutant",K3907*J3907/10^12,IF(H3907="MMTCO2e",J3907,IF(H3907="MWh",J3907,0)))</f>
        <v>0</v>
      </c>
    </row>
    <row r="3908" spans="1:12" hidden="1" x14ac:dyDescent="0.35">
      <c r="A3908" t="s">
        <v>5538</v>
      </c>
      <c r="B3908" t="s">
        <v>5</v>
      </c>
      <c r="C3908" t="s">
        <v>1738</v>
      </c>
      <c r="D3908" t="s">
        <v>6922</v>
      </c>
      <c r="E3908" t="s">
        <v>1710</v>
      </c>
      <c r="H3908" t="str">
        <f>INDEX('Vensim Variables'!$B:$B,MATCH(EPS!$B3908,'Vensim Variables'!$A:$A,0))</f>
        <v>g pollutant</v>
      </c>
      <c r="I3908" t="str">
        <f t="shared" si="122"/>
        <v>SOx</v>
      </c>
      <c r="J3908">
        <f>INDEX(NoSettings!$C:$C,MATCH(EPS!$A3908,NoSettings!$A:$A,0))</f>
        <v>0</v>
      </c>
      <c r="K3908">
        <f>INDEX(GWP!$C$2:$C$13,MATCH(EPS!I3908,GWP!$B$2:$B$13,0))</f>
        <v>0</v>
      </c>
      <c r="L3908" s="5">
        <f t="shared" si="123"/>
        <v>0</v>
      </c>
    </row>
    <row r="3909" spans="1:12" hidden="1" x14ac:dyDescent="0.35">
      <c r="A3909" t="s">
        <v>5539</v>
      </c>
      <c r="B3909" t="s">
        <v>5</v>
      </c>
      <c r="C3909" t="s">
        <v>1738</v>
      </c>
      <c r="D3909" t="s">
        <v>6922</v>
      </c>
      <c r="E3909" t="s">
        <v>1711</v>
      </c>
      <c r="H3909" t="str">
        <f>INDEX('Vensim Variables'!$B:$B,MATCH(EPS!$B3909,'Vensim Variables'!$A:$A,0))</f>
        <v>g pollutant</v>
      </c>
      <c r="I3909" t="str">
        <f t="shared" si="122"/>
        <v>BC</v>
      </c>
      <c r="J3909">
        <f>INDEX(NoSettings!$C:$C,MATCH(EPS!$A3909,NoSettings!$A:$A,0))</f>
        <v>0</v>
      </c>
      <c r="K3909">
        <f>INDEX(GWP!$C$2:$C$13,MATCH(EPS!I3909,GWP!$B$2:$B$13,0))</f>
        <v>0</v>
      </c>
      <c r="L3909" s="5">
        <f t="shared" si="123"/>
        <v>0</v>
      </c>
    </row>
    <row r="3910" spans="1:12" hidden="1" x14ac:dyDescent="0.35">
      <c r="A3910" t="s">
        <v>5540</v>
      </c>
      <c r="B3910" t="s">
        <v>5</v>
      </c>
      <c r="C3910" t="s">
        <v>1738</v>
      </c>
      <c r="D3910" t="s">
        <v>6922</v>
      </c>
      <c r="E3910" t="s">
        <v>1712</v>
      </c>
      <c r="H3910" t="str">
        <f>INDEX('Vensim Variables'!$B:$B,MATCH(EPS!$B3910,'Vensim Variables'!$A:$A,0))</f>
        <v>g pollutant</v>
      </c>
      <c r="I3910" t="str">
        <f t="shared" si="122"/>
        <v>OC</v>
      </c>
      <c r="J3910">
        <f>INDEX(NoSettings!$C:$C,MATCH(EPS!$A3910,NoSettings!$A:$A,0))</f>
        <v>0</v>
      </c>
      <c r="K3910">
        <f>INDEX(GWP!$C$2:$C$13,MATCH(EPS!I3910,GWP!$B$2:$B$13,0))</f>
        <v>0</v>
      </c>
      <c r="L3910" s="5">
        <f t="shared" si="123"/>
        <v>0</v>
      </c>
    </row>
    <row r="3911" spans="1:12" hidden="1" x14ac:dyDescent="0.35">
      <c r="A3911" t="s">
        <v>5541</v>
      </c>
      <c r="B3911" t="s">
        <v>5</v>
      </c>
      <c r="C3911" t="s">
        <v>1738</v>
      </c>
      <c r="D3911" t="s">
        <v>6922</v>
      </c>
      <c r="E3911" t="s">
        <v>1713</v>
      </c>
      <c r="H3911" t="str">
        <f>INDEX('Vensim Variables'!$B:$B,MATCH(EPS!$B3911,'Vensim Variables'!$A:$A,0))</f>
        <v>g pollutant</v>
      </c>
      <c r="I3911" t="str">
        <f t="shared" si="122"/>
        <v>CH4</v>
      </c>
      <c r="J3911">
        <f>INDEX(NoSettings!$C:$C,MATCH(EPS!$A3911,NoSettings!$A:$A,0))</f>
        <v>0</v>
      </c>
      <c r="K3911">
        <f>INDEX(GWP!$C$2:$C$13,MATCH(EPS!I3911,GWP!$B$2:$B$13,0))</f>
        <v>25</v>
      </c>
      <c r="L3911" s="5">
        <f t="shared" si="123"/>
        <v>0</v>
      </c>
    </row>
    <row r="3912" spans="1:12" hidden="1" x14ac:dyDescent="0.35">
      <c r="A3912" t="s">
        <v>5542</v>
      </c>
      <c r="B3912" t="s">
        <v>5</v>
      </c>
      <c r="C3912" t="s">
        <v>1738</v>
      </c>
      <c r="D3912" t="s">
        <v>6922</v>
      </c>
      <c r="E3912" t="s">
        <v>1714</v>
      </c>
      <c r="H3912" t="str">
        <f>INDEX('Vensim Variables'!$B:$B,MATCH(EPS!$B3912,'Vensim Variables'!$A:$A,0))</f>
        <v>g pollutant</v>
      </c>
      <c r="I3912" t="str">
        <f t="shared" si="122"/>
        <v>N2O</v>
      </c>
      <c r="J3912">
        <f>INDEX(NoSettings!$C:$C,MATCH(EPS!$A3912,NoSettings!$A:$A,0))</f>
        <v>0</v>
      </c>
      <c r="K3912">
        <f>INDEX(GWP!$C$2:$C$13,MATCH(EPS!I3912,GWP!$B$2:$B$13,0))</f>
        <v>298</v>
      </c>
      <c r="L3912" s="5">
        <f t="shared" si="123"/>
        <v>0</v>
      </c>
    </row>
    <row r="3913" spans="1:12" hidden="1" x14ac:dyDescent="0.35">
      <c r="A3913" t="s">
        <v>5543</v>
      </c>
      <c r="B3913" t="s">
        <v>5</v>
      </c>
      <c r="C3913" t="s">
        <v>1738</v>
      </c>
      <c r="D3913" t="s">
        <v>6922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5">
        <f t="shared" si="123"/>
        <v>0</v>
      </c>
    </row>
    <row r="3914" spans="1:12" hidden="1" x14ac:dyDescent="0.35">
      <c r="A3914" t="s">
        <v>5544</v>
      </c>
      <c r="B3914" t="s">
        <v>5</v>
      </c>
      <c r="C3914" t="s">
        <v>1738</v>
      </c>
      <c r="D3914" t="s">
        <v>6923</v>
      </c>
      <c r="E3914" t="s">
        <v>1702</v>
      </c>
      <c r="H3914" t="str">
        <f>INDEX('Vensim Variables'!$B:$B,MATCH(EPS!$B3914,'Vensim Variables'!$A:$A,0))</f>
        <v>g pollutant</v>
      </c>
      <c r="I3914" t="str">
        <f t="shared" si="122"/>
        <v>CO2</v>
      </c>
      <c r="J3914">
        <f>INDEX(NoSettings!$C:$C,MATCH(EPS!$A3914,NoSettings!$A:$A,0))</f>
        <v>0</v>
      </c>
      <c r="K3914">
        <f>INDEX(GWP!$C$2:$C$13,MATCH(EPS!I3914,GWP!$B$2:$B$13,0))</f>
        <v>1</v>
      </c>
      <c r="L3914" s="5">
        <f t="shared" si="123"/>
        <v>0</v>
      </c>
    </row>
    <row r="3915" spans="1:12" hidden="1" x14ac:dyDescent="0.35">
      <c r="A3915" t="s">
        <v>5545</v>
      </c>
      <c r="B3915" t="s">
        <v>5</v>
      </c>
      <c r="C3915" t="s">
        <v>1738</v>
      </c>
      <c r="D3915" t="s">
        <v>6923</v>
      </c>
      <c r="E3915" t="s">
        <v>1705</v>
      </c>
      <c r="H3915" t="str">
        <f>INDEX('Vensim Variables'!$B:$B,MATCH(EPS!$B3915,'Vensim Variables'!$A:$A,0))</f>
        <v>g pollutant</v>
      </c>
      <c r="I3915" t="str">
        <f t="shared" si="122"/>
        <v>VOC</v>
      </c>
      <c r="J3915">
        <f>INDEX(NoSettings!$C:$C,MATCH(EPS!$A3915,NoSettings!$A:$A,0))</f>
        <v>0</v>
      </c>
      <c r="K3915">
        <f>INDEX(GWP!$C$2:$C$13,MATCH(EPS!I3915,GWP!$B$2:$B$13,0))</f>
        <v>0</v>
      </c>
      <c r="L3915" s="5">
        <f t="shared" si="123"/>
        <v>0</v>
      </c>
    </row>
    <row r="3916" spans="1:12" hidden="1" x14ac:dyDescent="0.35">
      <c r="A3916" t="s">
        <v>5546</v>
      </c>
      <c r="B3916" t="s">
        <v>5</v>
      </c>
      <c r="C3916" t="s">
        <v>1738</v>
      </c>
      <c r="D3916" t="s">
        <v>6923</v>
      </c>
      <c r="E3916" t="s">
        <v>1706</v>
      </c>
      <c r="H3916" t="str">
        <f>INDEX('Vensim Variables'!$B:$B,MATCH(EPS!$B3916,'Vensim Variables'!$A:$A,0))</f>
        <v>g pollutant</v>
      </c>
      <c r="I3916" t="str">
        <f t="shared" si="122"/>
        <v>CO</v>
      </c>
      <c r="J3916">
        <f>INDEX(NoSettings!$C:$C,MATCH(EPS!$A3916,NoSettings!$A:$A,0))</f>
        <v>0</v>
      </c>
      <c r="K3916">
        <f>INDEX(GWP!$C$2:$C$13,MATCH(EPS!I3916,GWP!$B$2:$B$13,0))</f>
        <v>0</v>
      </c>
      <c r="L3916" s="5">
        <f t="shared" si="123"/>
        <v>0</v>
      </c>
    </row>
    <row r="3917" spans="1:12" hidden="1" x14ac:dyDescent="0.35">
      <c r="A3917" t="s">
        <v>5547</v>
      </c>
      <c r="B3917" t="s">
        <v>5</v>
      </c>
      <c r="C3917" t="s">
        <v>1738</v>
      </c>
      <c r="D3917" t="s">
        <v>6923</v>
      </c>
      <c r="E3917" t="s">
        <v>1707</v>
      </c>
      <c r="H3917" t="str">
        <f>INDEX('Vensim Variables'!$B:$B,MATCH(EPS!$B3917,'Vensim Variables'!$A:$A,0))</f>
        <v>g pollutant</v>
      </c>
      <c r="I3917" t="str">
        <f t="shared" si="122"/>
        <v>NOx</v>
      </c>
      <c r="J3917">
        <f>INDEX(NoSettings!$C:$C,MATCH(EPS!$A3917,NoSettings!$A:$A,0))</f>
        <v>0</v>
      </c>
      <c r="K3917">
        <f>INDEX(GWP!$C$2:$C$13,MATCH(EPS!I3917,GWP!$B$2:$B$13,0))</f>
        <v>0</v>
      </c>
      <c r="L3917" s="5">
        <f t="shared" si="123"/>
        <v>0</v>
      </c>
    </row>
    <row r="3918" spans="1:12" hidden="1" x14ac:dyDescent="0.35">
      <c r="A3918" t="s">
        <v>5548</v>
      </c>
      <c r="B3918" t="s">
        <v>5</v>
      </c>
      <c r="C3918" t="s">
        <v>1738</v>
      </c>
      <c r="D3918" t="s">
        <v>6923</v>
      </c>
      <c r="E3918" t="s">
        <v>1708</v>
      </c>
      <c r="H3918" t="str">
        <f>INDEX('Vensim Variables'!$B:$B,MATCH(EPS!$B3918,'Vensim Variables'!$A:$A,0))</f>
        <v>g pollutant</v>
      </c>
      <c r="I3918" t="str">
        <f t="shared" si="122"/>
        <v>PM10</v>
      </c>
      <c r="J3918">
        <f>INDEX(NoSettings!$C:$C,MATCH(EPS!$A3918,NoSettings!$A:$A,0))</f>
        <v>0</v>
      </c>
      <c r="K3918">
        <f>INDEX(GWP!$C$2:$C$13,MATCH(EPS!I3918,GWP!$B$2:$B$13,0))</f>
        <v>0</v>
      </c>
      <c r="L3918" s="5">
        <f t="shared" si="123"/>
        <v>0</v>
      </c>
    </row>
    <row r="3919" spans="1:12" hidden="1" x14ac:dyDescent="0.35">
      <c r="A3919" t="s">
        <v>5549</v>
      </c>
      <c r="B3919" t="s">
        <v>5</v>
      </c>
      <c r="C3919" t="s">
        <v>1738</v>
      </c>
      <c r="D3919" t="s">
        <v>6923</v>
      </c>
      <c r="E3919" t="s">
        <v>1709</v>
      </c>
      <c r="H3919" t="str">
        <f>INDEX('Vensim Variables'!$B:$B,MATCH(EPS!$B3919,'Vensim Variables'!$A:$A,0))</f>
        <v>g pollutant</v>
      </c>
      <c r="I3919" t="str">
        <f t="shared" si="122"/>
        <v>PM25</v>
      </c>
      <c r="J3919">
        <f>INDEX(NoSettings!$C:$C,MATCH(EPS!$A3919,NoSettings!$A:$A,0))</f>
        <v>0</v>
      </c>
      <c r="K3919">
        <f>INDEX(GWP!$C$2:$C$13,MATCH(EPS!I3919,GWP!$B$2:$B$13,0))</f>
        <v>0</v>
      </c>
      <c r="L3919" s="5">
        <f t="shared" si="123"/>
        <v>0</v>
      </c>
    </row>
    <row r="3920" spans="1:12" hidden="1" x14ac:dyDescent="0.35">
      <c r="A3920" t="s">
        <v>5550</v>
      </c>
      <c r="B3920" t="s">
        <v>5</v>
      </c>
      <c r="C3920" t="s">
        <v>1738</v>
      </c>
      <c r="D3920" t="s">
        <v>6923</v>
      </c>
      <c r="E3920" t="s">
        <v>1710</v>
      </c>
      <c r="H3920" t="str">
        <f>INDEX('Vensim Variables'!$B:$B,MATCH(EPS!$B3920,'Vensim Variables'!$A:$A,0))</f>
        <v>g pollutant</v>
      </c>
      <c r="I3920" t="str">
        <f t="shared" si="122"/>
        <v>SOx</v>
      </c>
      <c r="J3920">
        <f>INDEX(NoSettings!$C:$C,MATCH(EPS!$A3920,NoSettings!$A:$A,0))</f>
        <v>0</v>
      </c>
      <c r="K3920">
        <f>INDEX(GWP!$C$2:$C$13,MATCH(EPS!I3920,GWP!$B$2:$B$13,0))</f>
        <v>0</v>
      </c>
      <c r="L3920" s="5">
        <f t="shared" si="123"/>
        <v>0</v>
      </c>
    </row>
    <row r="3921" spans="1:12" hidden="1" x14ac:dyDescent="0.35">
      <c r="A3921" t="s">
        <v>5551</v>
      </c>
      <c r="B3921" t="s">
        <v>5</v>
      </c>
      <c r="C3921" t="s">
        <v>1738</v>
      </c>
      <c r="D3921" t="s">
        <v>6923</v>
      </c>
      <c r="E3921" t="s">
        <v>1711</v>
      </c>
      <c r="H3921" t="str">
        <f>INDEX('Vensim Variables'!$B:$B,MATCH(EPS!$B3921,'Vensim Variables'!$A:$A,0))</f>
        <v>g pollutant</v>
      </c>
      <c r="I3921" t="str">
        <f t="shared" si="122"/>
        <v>BC</v>
      </c>
      <c r="J3921">
        <f>INDEX(NoSettings!$C:$C,MATCH(EPS!$A3921,NoSettings!$A:$A,0))</f>
        <v>0</v>
      </c>
      <c r="K3921">
        <f>INDEX(GWP!$C$2:$C$13,MATCH(EPS!I3921,GWP!$B$2:$B$13,0))</f>
        <v>0</v>
      </c>
      <c r="L3921" s="5">
        <f t="shared" si="123"/>
        <v>0</v>
      </c>
    </row>
    <row r="3922" spans="1:12" hidden="1" x14ac:dyDescent="0.35">
      <c r="A3922" t="s">
        <v>5552</v>
      </c>
      <c r="B3922" t="s">
        <v>5</v>
      </c>
      <c r="C3922" t="s">
        <v>1738</v>
      </c>
      <c r="D3922" t="s">
        <v>6923</v>
      </c>
      <c r="E3922" t="s">
        <v>1712</v>
      </c>
      <c r="H3922" t="str">
        <f>INDEX('Vensim Variables'!$B:$B,MATCH(EPS!$B3922,'Vensim Variables'!$A:$A,0))</f>
        <v>g pollutant</v>
      </c>
      <c r="I3922" t="str">
        <f t="shared" si="122"/>
        <v>OC</v>
      </c>
      <c r="J3922">
        <f>INDEX(NoSettings!$C:$C,MATCH(EPS!$A3922,NoSettings!$A:$A,0))</f>
        <v>0</v>
      </c>
      <c r="K3922">
        <f>INDEX(GWP!$C$2:$C$13,MATCH(EPS!I3922,GWP!$B$2:$B$13,0))</f>
        <v>0</v>
      </c>
      <c r="L3922" s="5">
        <f t="shared" si="123"/>
        <v>0</v>
      </c>
    </row>
    <row r="3923" spans="1:12" hidden="1" x14ac:dyDescent="0.35">
      <c r="A3923" t="s">
        <v>5553</v>
      </c>
      <c r="B3923" t="s">
        <v>5</v>
      </c>
      <c r="C3923" t="s">
        <v>1738</v>
      </c>
      <c r="D3923" t="s">
        <v>6923</v>
      </c>
      <c r="E3923" t="s">
        <v>1713</v>
      </c>
      <c r="H3923" t="str">
        <f>INDEX('Vensim Variables'!$B:$B,MATCH(EPS!$B3923,'Vensim Variables'!$A:$A,0))</f>
        <v>g pollutant</v>
      </c>
      <c r="I3923" t="str">
        <f t="shared" si="122"/>
        <v>CH4</v>
      </c>
      <c r="J3923">
        <f>INDEX(NoSettings!$C:$C,MATCH(EPS!$A3923,NoSettings!$A:$A,0))</f>
        <v>0</v>
      </c>
      <c r="K3923">
        <f>INDEX(GWP!$C$2:$C$13,MATCH(EPS!I3923,GWP!$B$2:$B$13,0))</f>
        <v>25</v>
      </c>
      <c r="L3923" s="5">
        <f t="shared" si="123"/>
        <v>0</v>
      </c>
    </row>
    <row r="3924" spans="1:12" hidden="1" x14ac:dyDescent="0.35">
      <c r="A3924" t="s">
        <v>5554</v>
      </c>
      <c r="B3924" t="s">
        <v>5</v>
      </c>
      <c r="C3924" t="s">
        <v>1738</v>
      </c>
      <c r="D3924" t="s">
        <v>6923</v>
      </c>
      <c r="E3924" t="s">
        <v>1714</v>
      </c>
      <c r="H3924" t="str">
        <f>INDEX('Vensim Variables'!$B:$B,MATCH(EPS!$B3924,'Vensim Variables'!$A:$A,0))</f>
        <v>g pollutant</v>
      </c>
      <c r="I3924" t="str">
        <f t="shared" si="122"/>
        <v>N2O</v>
      </c>
      <c r="J3924">
        <f>INDEX(NoSettings!$C:$C,MATCH(EPS!$A3924,NoSettings!$A:$A,0))</f>
        <v>0</v>
      </c>
      <c r="K3924">
        <f>INDEX(GWP!$C$2:$C$13,MATCH(EPS!I3924,GWP!$B$2:$B$13,0))</f>
        <v>298</v>
      </c>
      <c r="L3924" s="5">
        <f t="shared" si="123"/>
        <v>0</v>
      </c>
    </row>
    <row r="3925" spans="1:12" hidden="1" x14ac:dyDescent="0.35">
      <c r="A3925" t="s">
        <v>5555</v>
      </c>
      <c r="B3925" t="s">
        <v>5</v>
      </c>
      <c r="C3925" t="s">
        <v>1738</v>
      </c>
      <c r="D3925" t="s">
        <v>6923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5">
        <f t="shared" si="123"/>
        <v>0</v>
      </c>
    </row>
    <row r="3926" spans="1:12" hidden="1" x14ac:dyDescent="0.35">
      <c r="A3926" t="s">
        <v>5556</v>
      </c>
      <c r="B3926" t="s">
        <v>5</v>
      </c>
      <c r="C3926" t="s">
        <v>1738</v>
      </c>
      <c r="D3926" t="s">
        <v>6924</v>
      </c>
      <c r="E3926" t="s">
        <v>1702</v>
      </c>
      <c r="H3926" t="str">
        <f>INDEX('Vensim Variables'!$B:$B,MATCH(EPS!$B3926,'Vensim Variables'!$A:$A,0))</f>
        <v>g pollutant</v>
      </c>
      <c r="I3926" t="str">
        <f t="shared" si="122"/>
        <v>CO2</v>
      </c>
      <c r="J3926">
        <f>INDEX(NoSettings!$C:$C,MATCH(EPS!$A3926,NoSettings!$A:$A,0))</f>
        <v>0</v>
      </c>
      <c r="K3926">
        <f>INDEX(GWP!$C$2:$C$13,MATCH(EPS!I3926,GWP!$B$2:$B$13,0))</f>
        <v>1</v>
      </c>
      <c r="L3926" s="5">
        <f t="shared" si="123"/>
        <v>0</v>
      </c>
    </row>
    <row r="3927" spans="1:12" hidden="1" x14ac:dyDescent="0.35">
      <c r="A3927" t="s">
        <v>5557</v>
      </c>
      <c r="B3927" t="s">
        <v>5</v>
      </c>
      <c r="C3927" t="s">
        <v>1738</v>
      </c>
      <c r="D3927" t="s">
        <v>6924</v>
      </c>
      <c r="E3927" t="s">
        <v>1705</v>
      </c>
      <c r="H3927" t="str">
        <f>INDEX('Vensim Variables'!$B:$B,MATCH(EPS!$B3927,'Vensim Variables'!$A:$A,0))</f>
        <v>g pollutant</v>
      </c>
      <c r="I3927" t="str">
        <f t="shared" si="122"/>
        <v>VOC</v>
      </c>
      <c r="J3927">
        <f>INDEX(NoSettings!$C:$C,MATCH(EPS!$A3927,NoSettings!$A:$A,0))</f>
        <v>0</v>
      </c>
      <c r="K3927">
        <f>INDEX(GWP!$C$2:$C$13,MATCH(EPS!I3927,GWP!$B$2:$B$13,0))</f>
        <v>0</v>
      </c>
      <c r="L3927" s="5">
        <f t="shared" si="123"/>
        <v>0</v>
      </c>
    </row>
    <row r="3928" spans="1:12" hidden="1" x14ac:dyDescent="0.35">
      <c r="A3928" t="s">
        <v>5558</v>
      </c>
      <c r="B3928" t="s">
        <v>5</v>
      </c>
      <c r="C3928" t="s">
        <v>1738</v>
      </c>
      <c r="D3928" t="s">
        <v>6924</v>
      </c>
      <c r="E3928" t="s">
        <v>1706</v>
      </c>
      <c r="H3928" t="str">
        <f>INDEX('Vensim Variables'!$B:$B,MATCH(EPS!$B3928,'Vensim Variables'!$A:$A,0))</f>
        <v>g pollutant</v>
      </c>
      <c r="I3928" t="str">
        <f t="shared" si="122"/>
        <v>CO</v>
      </c>
      <c r="J3928">
        <f>INDEX(NoSettings!$C:$C,MATCH(EPS!$A3928,NoSettings!$A:$A,0))</f>
        <v>0</v>
      </c>
      <c r="K3928">
        <f>INDEX(GWP!$C$2:$C$13,MATCH(EPS!I3928,GWP!$B$2:$B$13,0))</f>
        <v>0</v>
      </c>
      <c r="L3928" s="5">
        <f t="shared" si="123"/>
        <v>0</v>
      </c>
    </row>
    <row r="3929" spans="1:12" hidden="1" x14ac:dyDescent="0.35">
      <c r="A3929" t="s">
        <v>5559</v>
      </c>
      <c r="B3929" t="s">
        <v>5</v>
      </c>
      <c r="C3929" t="s">
        <v>1738</v>
      </c>
      <c r="D3929" t="s">
        <v>6924</v>
      </c>
      <c r="E3929" t="s">
        <v>1707</v>
      </c>
      <c r="H3929" t="str">
        <f>INDEX('Vensim Variables'!$B:$B,MATCH(EPS!$B3929,'Vensim Variables'!$A:$A,0))</f>
        <v>g pollutant</v>
      </c>
      <c r="I3929" t="str">
        <f t="shared" si="122"/>
        <v>NOx</v>
      </c>
      <c r="J3929">
        <f>INDEX(NoSettings!$C:$C,MATCH(EPS!$A3929,NoSettings!$A:$A,0))</f>
        <v>0</v>
      </c>
      <c r="K3929">
        <f>INDEX(GWP!$C$2:$C$13,MATCH(EPS!I3929,GWP!$B$2:$B$13,0))</f>
        <v>0</v>
      </c>
      <c r="L3929" s="5">
        <f t="shared" si="123"/>
        <v>0</v>
      </c>
    </row>
    <row r="3930" spans="1:12" hidden="1" x14ac:dyDescent="0.35">
      <c r="A3930" t="s">
        <v>5560</v>
      </c>
      <c r="B3930" t="s">
        <v>5</v>
      </c>
      <c r="C3930" t="s">
        <v>1738</v>
      </c>
      <c r="D3930" t="s">
        <v>6924</v>
      </c>
      <c r="E3930" t="s">
        <v>1708</v>
      </c>
      <c r="H3930" t="str">
        <f>INDEX('Vensim Variables'!$B:$B,MATCH(EPS!$B3930,'Vensim Variables'!$A:$A,0))</f>
        <v>g pollutant</v>
      </c>
      <c r="I3930" t="str">
        <f t="shared" si="122"/>
        <v>PM10</v>
      </c>
      <c r="J3930">
        <f>INDEX(NoSettings!$C:$C,MATCH(EPS!$A3930,NoSettings!$A:$A,0))</f>
        <v>0</v>
      </c>
      <c r="K3930">
        <f>INDEX(GWP!$C$2:$C$13,MATCH(EPS!I3930,GWP!$B$2:$B$13,0))</f>
        <v>0</v>
      </c>
      <c r="L3930" s="5">
        <f t="shared" si="123"/>
        <v>0</v>
      </c>
    </row>
    <row r="3931" spans="1:12" hidden="1" x14ac:dyDescent="0.35">
      <c r="A3931" t="s">
        <v>5561</v>
      </c>
      <c r="B3931" t="s">
        <v>5</v>
      </c>
      <c r="C3931" t="s">
        <v>1738</v>
      </c>
      <c r="D3931" t="s">
        <v>6924</v>
      </c>
      <c r="E3931" t="s">
        <v>1709</v>
      </c>
      <c r="H3931" t="str">
        <f>INDEX('Vensim Variables'!$B:$B,MATCH(EPS!$B3931,'Vensim Variables'!$A:$A,0))</f>
        <v>g pollutant</v>
      </c>
      <c r="I3931" t="str">
        <f t="shared" si="122"/>
        <v>PM25</v>
      </c>
      <c r="J3931">
        <f>INDEX(NoSettings!$C:$C,MATCH(EPS!$A3931,NoSettings!$A:$A,0))</f>
        <v>0</v>
      </c>
      <c r="K3931">
        <f>INDEX(GWP!$C$2:$C$13,MATCH(EPS!I3931,GWP!$B$2:$B$13,0))</f>
        <v>0</v>
      </c>
      <c r="L3931" s="5">
        <f t="shared" si="123"/>
        <v>0</v>
      </c>
    </row>
    <row r="3932" spans="1:12" hidden="1" x14ac:dyDescent="0.35">
      <c r="A3932" t="s">
        <v>5562</v>
      </c>
      <c r="B3932" t="s">
        <v>5</v>
      </c>
      <c r="C3932" t="s">
        <v>1738</v>
      </c>
      <c r="D3932" t="s">
        <v>6924</v>
      </c>
      <c r="E3932" t="s">
        <v>1710</v>
      </c>
      <c r="H3932" t="str">
        <f>INDEX('Vensim Variables'!$B:$B,MATCH(EPS!$B3932,'Vensim Variables'!$A:$A,0))</f>
        <v>g pollutant</v>
      </c>
      <c r="I3932" t="str">
        <f t="shared" si="122"/>
        <v>SOx</v>
      </c>
      <c r="J3932">
        <f>INDEX(NoSettings!$C:$C,MATCH(EPS!$A3932,NoSettings!$A:$A,0))</f>
        <v>0</v>
      </c>
      <c r="K3932">
        <f>INDEX(GWP!$C$2:$C$13,MATCH(EPS!I3932,GWP!$B$2:$B$13,0))</f>
        <v>0</v>
      </c>
      <c r="L3932" s="5">
        <f t="shared" si="123"/>
        <v>0</v>
      </c>
    </row>
    <row r="3933" spans="1:12" hidden="1" x14ac:dyDescent="0.35">
      <c r="A3933" t="s">
        <v>5563</v>
      </c>
      <c r="B3933" t="s">
        <v>5</v>
      </c>
      <c r="C3933" t="s">
        <v>1738</v>
      </c>
      <c r="D3933" t="s">
        <v>6924</v>
      </c>
      <c r="E3933" t="s">
        <v>1711</v>
      </c>
      <c r="H3933" t="str">
        <f>INDEX('Vensim Variables'!$B:$B,MATCH(EPS!$B3933,'Vensim Variables'!$A:$A,0))</f>
        <v>g pollutant</v>
      </c>
      <c r="I3933" t="str">
        <f t="shared" si="122"/>
        <v>BC</v>
      </c>
      <c r="J3933">
        <f>INDEX(NoSettings!$C:$C,MATCH(EPS!$A3933,NoSettings!$A:$A,0))</f>
        <v>0</v>
      </c>
      <c r="K3933">
        <f>INDEX(GWP!$C$2:$C$13,MATCH(EPS!I3933,GWP!$B$2:$B$13,0))</f>
        <v>0</v>
      </c>
      <c r="L3933" s="5">
        <f t="shared" si="123"/>
        <v>0</v>
      </c>
    </row>
    <row r="3934" spans="1:12" hidden="1" x14ac:dyDescent="0.35">
      <c r="A3934" t="s">
        <v>5564</v>
      </c>
      <c r="B3934" t="s">
        <v>5</v>
      </c>
      <c r="C3934" t="s">
        <v>1738</v>
      </c>
      <c r="D3934" t="s">
        <v>6924</v>
      </c>
      <c r="E3934" t="s">
        <v>1712</v>
      </c>
      <c r="H3934" t="str">
        <f>INDEX('Vensim Variables'!$B:$B,MATCH(EPS!$B3934,'Vensim Variables'!$A:$A,0))</f>
        <v>g pollutant</v>
      </c>
      <c r="I3934" t="str">
        <f t="shared" si="122"/>
        <v>OC</v>
      </c>
      <c r="J3934">
        <f>INDEX(NoSettings!$C:$C,MATCH(EPS!$A3934,NoSettings!$A:$A,0))</f>
        <v>0</v>
      </c>
      <c r="K3934">
        <f>INDEX(GWP!$C$2:$C$13,MATCH(EPS!I3934,GWP!$B$2:$B$13,0))</f>
        <v>0</v>
      </c>
      <c r="L3934" s="5">
        <f t="shared" si="123"/>
        <v>0</v>
      </c>
    </row>
    <row r="3935" spans="1:12" hidden="1" x14ac:dyDescent="0.35">
      <c r="A3935" t="s">
        <v>5565</v>
      </c>
      <c r="B3935" t="s">
        <v>5</v>
      </c>
      <c r="C3935" t="s">
        <v>1738</v>
      </c>
      <c r="D3935" t="s">
        <v>6924</v>
      </c>
      <c r="E3935" t="s">
        <v>1713</v>
      </c>
      <c r="H3935" t="str">
        <f>INDEX('Vensim Variables'!$B:$B,MATCH(EPS!$B3935,'Vensim Variables'!$A:$A,0))</f>
        <v>g pollutant</v>
      </c>
      <c r="I3935" t="str">
        <f t="shared" si="122"/>
        <v>CH4</v>
      </c>
      <c r="J3935">
        <f>INDEX(NoSettings!$C:$C,MATCH(EPS!$A3935,NoSettings!$A:$A,0))</f>
        <v>0</v>
      </c>
      <c r="K3935">
        <f>INDEX(GWP!$C$2:$C$13,MATCH(EPS!I3935,GWP!$B$2:$B$13,0))</f>
        <v>25</v>
      </c>
      <c r="L3935" s="5">
        <f t="shared" si="123"/>
        <v>0</v>
      </c>
    </row>
    <row r="3936" spans="1:12" hidden="1" x14ac:dyDescent="0.35">
      <c r="A3936" t="s">
        <v>5566</v>
      </c>
      <c r="B3936" t="s">
        <v>5</v>
      </c>
      <c r="C3936" t="s">
        <v>1738</v>
      </c>
      <c r="D3936" t="s">
        <v>6924</v>
      </c>
      <c r="E3936" t="s">
        <v>1714</v>
      </c>
      <c r="H3936" t="str">
        <f>INDEX('Vensim Variables'!$B:$B,MATCH(EPS!$B3936,'Vensim Variables'!$A:$A,0))</f>
        <v>g pollutant</v>
      </c>
      <c r="I3936" t="str">
        <f t="shared" si="122"/>
        <v>N2O</v>
      </c>
      <c r="J3936">
        <f>INDEX(NoSettings!$C:$C,MATCH(EPS!$A3936,NoSettings!$A:$A,0))</f>
        <v>0</v>
      </c>
      <c r="K3936">
        <f>INDEX(GWP!$C$2:$C$13,MATCH(EPS!I3936,GWP!$B$2:$B$13,0))</f>
        <v>298</v>
      </c>
      <c r="L3936" s="5">
        <f t="shared" si="123"/>
        <v>0</v>
      </c>
    </row>
    <row r="3937" spans="1:12" hidden="1" x14ac:dyDescent="0.35">
      <c r="A3937" t="s">
        <v>5567</v>
      </c>
      <c r="B3937" t="s">
        <v>5</v>
      </c>
      <c r="C3937" t="s">
        <v>1738</v>
      </c>
      <c r="D3937" t="s">
        <v>6924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5">
        <f t="shared" si="123"/>
        <v>0</v>
      </c>
    </row>
    <row r="3938" spans="1:12" hidden="1" x14ac:dyDescent="0.35">
      <c r="A3938" t="s">
        <v>5568</v>
      </c>
      <c r="B3938" t="s">
        <v>5</v>
      </c>
      <c r="C3938" t="s">
        <v>1738</v>
      </c>
      <c r="D3938" t="s">
        <v>6925</v>
      </c>
      <c r="E3938" t="s">
        <v>1702</v>
      </c>
      <c r="H3938" t="str">
        <f>INDEX('Vensim Variables'!$B:$B,MATCH(EPS!$B3938,'Vensim Variables'!$A:$A,0))</f>
        <v>g pollutant</v>
      </c>
      <c r="I3938" t="str">
        <f t="shared" si="122"/>
        <v>CO2</v>
      </c>
      <c r="J3938">
        <f>INDEX(NoSettings!$C:$C,MATCH(EPS!$A3938,NoSettings!$A:$A,0))</f>
        <v>0</v>
      </c>
      <c r="K3938">
        <f>INDEX(GWP!$C$2:$C$13,MATCH(EPS!I3938,GWP!$B$2:$B$13,0))</f>
        <v>1</v>
      </c>
      <c r="L3938" s="5">
        <f t="shared" si="123"/>
        <v>0</v>
      </c>
    </row>
    <row r="3939" spans="1:12" hidden="1" x14ac:dyDescent="0.35">
      <c r="A3939" t="s">
        <v>5569</v>
      </c>
      <c r="B3939" t="s">
        <v>5</v>
      </c>
      <c r="C3939" t="s">
        <v>1738</v>
      </c>
      <c r="D3939" t="s">
        <v>6925</v>
      </c>
      <c r="E3939" t="s">
        <v>1705</v>
      </c>
      <c r="H3939" t="str">
        <f>INDEX('Vensim Variables'!$B:$B,MATCH(EPS!$B3939,'Vensim Variables'!$A:$A,0))</f>
        <v>g pollutant</v>
      </c>
      <c r="I3939" t="str">
        <f t="shared" si="122"/>
        <v>VOC</v>
      </c>
      <c r="J3939">
        <f>INDEX(NoSettings!$C:$C,MATCH(EPS!$A3939,NoSettings!$A:$A,0))</f>
        <v>0</v>
      </c>
      <c r="K3939">
        <f>INDEX(GWP!$C$2:$C$13,MATCH(EPS!I3939,GWP!$B$2:$B$13,0))</f>
        <v>0</v>
      </c>
      <c r="L3939" s="5">
        <f t="shared" si="123"/>
        <v>0</v>
      </c>
    </row>
    <row r="3940" spans="1:12" hidden="1" x14ac:dyDescent="0.35">
      <c r="A3940" t="s">
        <v>5570</v>
      </c>
      <c r="B3940" t="s">
        <v>5</v>
      </c>
      <c r="C3940" t="s">
        <v>1738</v>
      </c>
      <c r="D3940" t="s">
        <v>6925</v>
      </c>
      <c r="E3940" t="s">
        <v>1706</v>
      </c>
      <c r="H3940" t="str">
        <f>INDEX('Vensim Variables'!$B:$B,MATCH(EPS!$B3940,'Vensim Variables'!$A:$A,0))</f>
        <v>g pollutant</v>
      </c>
      <c r="I3940" t="str">
        <f t="shared" si="122"/>
        <v>CO</v>
      </c>
      <c r="J3940">
        <f>INDEX(NoSettings!$C:$C,MATCH(EPS!$A3940,NoSettings!$A:$A,0))</f>
        <v>0</v>
      </c>
      <c r="K3940">
        <f>INDEX(GWP!$C$2:$C$13,MATCH(EPS!I3940,GWP!$B$2:$B$13,0))</f>
        <v>0</v>
      </c>
      <c r="L3940" s="5">
        <f t="shared" si="123"/>
        <v>0</v>
      </c>
    </row>
    <row r="3941" spans="1:12" hidden="1" x14ac:dyDescent="0.35">
      <c r="A3941" t="s">
        <v>5571</v>
      </c>
      <c r="B3941" t="s">
        <v>5</v>
      </c>
      <c r="C3941" t="s">
        <v>1738</v>
      </c>
      <c r="D3941" t="s">
        <v>6925</v>
      </c>
      <c r="E3941" t="s">
        <v>1707</v>
      </c>
      <c r="H3941" t="str">
        <f>INDEX('Vensim Variables'!$B:$B,MATCH(EPS!$B3941,'Vensim Variables'!$A:$A,0))</f>
        <v>g pollutant</v>
      </c>
      <c r="I3941" t="str">
        <f t="shared" si="122"/>
        <v>NOx</v>
      </c>
      <c r="J3941">
        <f>INDEX(NoSettings!$C:$C,MATCH(EPS!$A3941,NoSettings!$A:$A,0))</f>
        <v>0</v>
      </c>
      <c r="K3941">
        <f>INDEX(GWP!$C$2:$C$13,MATCH(EPS!I3941,GWP!$B$2:$B$13,0))</f>
        <v>0</v>
      </c>
      <c r="L3941" s="5">
        <f t="shared" si="123"/>
        <v>0</v>
      </c>
    </row>
    <row r="3942" spans="1:12" hidden="1" x14ac:dyDescent="0.35">
      <c r="A3942" t="s">
        <v>5572</v>
      </c>
      <c r="B3942" t="s">
        <v>5</v>
      </c>
      <c r="C3942" t="s">
        <v>1738</v>
      </c>
      <c r="D3942" t="s">
        <v>6925</v>
      </c>
      <c r="E3942" t="s">
        <v>1708</v>
      </c>
      <c r="H3942" t="str">
        <f>INDEX('Vensim Variables'!$B:$B,MATCH(EPS!$B3942,'Vensim Variables'!$A:$A,0))</f>
        <v>g pollutant</v>
      </c>
      <c r="I3942" t="str">
        <f t="shared" si="122"/>
        <v>PM10</v>
      </c>
      <c r="J3942">
        <f>INDEX(NoSettings!$C:$C,MATCH(EPS!$A3942,NoSettings!$A:$A,0))</f>
        <v>0</v>
      </c>
      <c r="K3942">
        <f>INDEX(GWP!$C$2:$C$13,MATCH(EPS!I3942,GWP!$B$2:$B$13,0))</f>
        <v>0</v>
      </c>
      <c r="L3942" s="5">
        <f t="shared" si="123"/>
        <v>0</v>
      </c>
    </row>
    <row r="3943" spans="1:12" hidden="1" x14ac:dyDescent="0.35">
      <c r="A3943" t="s">
        <v>5573</v>
      </c>
      <c r="B3943" t="s">
        <v>5</v>
      </c>
      <c r="C3943" t="s">
        <v>1738</v>
      </c>
      <c r="D3943" t="s">
        <v>6925</v>
      </c>
      <c r="E3943" t="s">
        <v>1709</v>
      </c>
      <c r="H3943" t="str">
        <f>INDEX('Vensim Variables'!$B:$B,MATCH(EPS!$B3943,'Vensim Variables'!$A:$A,0))</f>
        <v>g pollutant</v>
      </c>
      <c r="I3943" t="str">
        <f t="shared" si="122"/>
        <v>PM25</v>
      </c>
      <c r="J3943">
        <f>INDEX(NoSettings!$C:$C,MATCH(EPS!$A3943,NoSettings!$A:$A,0))</f>
        <v>0</v>
      </c>
      <c r="K3943">
        <f>INDEX(GWP!$C$2:$C$13,MATCH(EPS!I3943,GWP!$B$2:$B$13,0))</f>
        <v>0</v>
      </c>
      <c r="L3943" s="5">
        <f t="shared" si="123"/>
        <v>0</v>
      </c>
    </row>
    <row r="3944" spans="1:12" hidden="1" x14ac:dyDescent="0.35">
      <c r="A3944" t="s">
        <v>5574</v>
      </c>
      <c r="B3944" t="s">
        <v>5</v>
      </c>
      <c r="C3944" t="s">
        <v>1738</v>
      </c>
      <c r="D3944" t="s">
        <v>6925</v>
      </c>
      <c r="E3944" t="s">
        <v>1710</v>
      </c>
      <c r="H3944" t="str">
        <f>INDEX('Vensim Variables'!$B:$B,MATCH(EPS!$B3944,'Vensim Variables'!$A:$A,0))</f>
        <v>g pollutant</v>
      </c>
      <c r="I3944" t="str">
        <f t="shared" si="122"/>
        <v>SOx</v>
      </c>
      <c r="J3944">
        <f>INDEX(NoSettings!$C:$C,MATCH(EPS!$A3944,NoSettings!$A:$A,0))</f>
        <v>0</v>
      </c>
      <c r="K3944">
        <f>INDEX(GWP!$C$2:$C$13,MATCH(EPS!I3944,GWP!$B$2:$B$13,0))</f>
        <v>0</v>
      </c>
      <c r="L3944" s="5">
        <f t="shared" si="123"/>
        <v>0</v>
      </c>
    </row>
    <row r="3945" spans="1:12" hidden="1" x14ac:dyDescent="0.35">
      <c r="A3945" t="s">
        <v>5575</v>
      </c>
      <c r="B3945" t="s">
        <v>5</v>
      </c>
      <c r="C3945" t="s">
        <v>1738</v>
      </c>
      <c r="D3945" t="s">
        <v>6925</v>
      </c>
      <c r="E3945" t="s">
        <v>1711</v>
      </c>
      <c r="H3945" t="str">
        <f>INDEX('Vensim Variables'!$B:$B,MATCH(EPS!$B3945,'Vensim Variables'!$A:$A,0))</f>
        <v>g pollutant</v>
      </c>
      <c r="I3945" t="str">
        <f t="shared" si="122"/>
        <v>BC</v>
      </c>
      <c r="J3945">
        <f>INDEX(NoSettings!$C:$C,MATCH(EPS!$A3945,NoSettings!$A:$A,0))</f>
        <v>0</v>
      </c>
      <c r="K3945">
        <f>INDEX(GWP!$C$2:$C$13,MATCH(EPS!I3945,GWP!$B$2:$B$13,0))</f>
        <v>0</v>
      </c>
      <c r="L3945" s="5">
        <f t="shared" si="123"/>
        <v>0</v>
      </c>
    </row>
    <row r="3946" spans="1:12" hidden="1" x14ac:dyDescent="0.35">
      <c r="A3946" t="s">
        <v>5576</v>
      </c>
      <c r="B3946" t="s">
        <v>5</v>
      </c>
      <c r="C3946" t="s">
        <v>1738</v>
      </c>
      <c r="D3946" t="s">
        <v>6925</v>
      </c>
      <c r="E3946" t="s">
        <v>1712</v>
      </c>
      <c r="H3946" t="str">
        <f>INDEX('Vensim Variables'!$B:$B,MATCH(EPS!$B3946,'Vensim Variables'!$A:$A,0))</f>
        <v>g pollutant</v>
      </c>
      <c r="I3946" t="str">
        <f t="shared" si="122"/>
        <v>OC</v>
      </c>
      <c r="J3946">
        <f>INDEX(NoSettings!$C:$C,MATCH(EPS!$A3946,NoSettings!$A:$A,0))</f>
        <v>0</v>
      </c>
      <c r="K3946">
        <f>INDEX(GWP!$C$2:$C$13,MATCH(EPS!I3946,GWP!$B$2:$B$13,0))</f>
        <v>0</v>
      </c>
      <c r="L3946" s="5">
        <f t="shared" si="123"/>
        <v>0</v>
      </c>
    </row>
    <row r="3947" spans="1:12" hidden="1" x14ac:dyDescent="0.35">
      <c r="A3947" t="s">
        <v>5577</v>
      </c>
      <c r="B3947" t="s">
        <v>5</v>
      </c>
      <c r="C3947" t="s">
        <v>1738</v>
      </c>
      <c r="D3947" t="s">
        <v>6925</v>
      </c>
      <c r="E3947" t="s">
        <v>1713</v>
      </c>
      <c r="H3947" t="str">
        <f>INDEX('Vensim Variables'!$B:$B,MATCH(EPS!$B3947,'Vensim Variables'!$A:$A,0))</f>
        <v>g pollutant</v>
      </c>
      <c r="I3947" t="str">
        <f t="shared" si="122"/>
        <v>CH4</v>
      </c>
      <c r="J3947">
        <f>INDEX(NoSettings!$C:$C,MATCH(EPS!$A3947,NoSettings!$A:$A,0))</f>
        <v>0</v>
      </c>
      <c r="K3947">
        <f>INDEX(GWP!$C$2:$C$13,MATCH(EPS!I3947,GWP!$B$2:$B$13,0))</f>
        <v>25</v>
      </c>
      <c r="L3947" s="5">
        <f t="shared" si="123"/>
        <v>0</v>
      </c>
    </row>
    <row r="3948" spans="1:12" hidden="1" x14ac:dyDescent="0.35">
      <c r="A3948" t="s">
        <v>5578</v>
      </c>
      <c r="B3948" t="s">
        <v>5</v>
      </c>
      <c r="C3948" t="s">
        <v>1738</v>
      </c>
      <c r="D3948" t="s">
        <v>6925</v>
      </c>
      <c r="E3948" t="s">
        <v>1714</v>
      </c>
      <c r="H3948" t="str">
        <f>INDEX('Vensim Variables'!$B:$B,MATCH(EPS!$B3948,'Vensim Variables'!$A:$A,0))</f>
        <v>g pollutant</v>
      </c>
      <c r="I3948" t="str">
        <f t="shared" si="122"/>
        <v>N2O</v>
      </c>
      <c r="J3948">
        <f>INDEX(NoSettings!$C:$C,MATCH(EPS!$A3948,NoSettings!$A:$A,0))</f>
        <v>0</v>
      </c>
      <c r="K3948">
        <f>INDEX(GWP!$C$2:$C$13,MATCH(EPS!I3948,GWP!$B$2:$B$13,0))</f>
        <v>298</v>
      </c>
      <c r="L3948" s="5">
        <f t="shared" si="123"/>
        <v>0</v>
      </c>
    </row>
    <row r="3949" spans="1:12" hidden="1" x14ac:dyDescent="0.35">
      <c r="A3949" t="s">
        <v>5579</v>
      </c>
      <c r="B3949" t="s">
        <v>5</v>
      </c>
      <c r="C3949" t="s">
        <v>1738</v>
      </c>
      <c r="D3949" t="s">
        <v>6925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5">
        <f t="shared" si="123"/>
        <v>0</v>
      </c>
    </row>
    <row r="3950" spans="1:12" hidden="1" x14ac:dyDescent="0.35">
      <c r="A3950" t="s">
        <v>5580</v>
      </c>
      <c r="B3950" t="s">
        <v>5</v>
      </c>
      <c r="C3950" t="s">
        <v>1738</v>
      </c>
      <c r="D3950" t="s">
        <v>6926</v>
      </c>
      <c r="E3950" t="s">
        <v>1702</v>
      </c>
      <c r="H3950" t="str">
        <f>INDEX('Vensim Variables'!$B:$B,MATCH(EPS!$B3950,'Vensim Variables'!$A:$A,0))</f>
        <v>g pollutant</v>
      </c>
      <c r="I3950" t="str">
        <f t="shared" si="122"/>
        <v>CO2</v>
      </c>
      <c r="J3950">
        <f>INDEX(NoSettings!$C:$C,MATCH(EPS!$A3950,NoSettings!$A:$A,0))</f>
        <v>0</v>
      </c>
      <c r="K3950">
        <f>INDEX(GWP!$C$2:$C$13,MATCH(EPS!I3950,GWP!$B$2:$B$13,0))</f>
        <v>1</v>
      </c>
      <c r="L3950" s="5">
        <f t="shared" si="123"/>
        <v>0</v>
      </c>
    </row>
    <row r="3951" spans="1:12" hidden="1" x14ac:dyDescent="0.35">
      <c r="A3951" t="s">
        <v>5581</v>
      </c>
      <c r="B3951" t="s">
        <v>5</v>
      </c>
      <c r="C3951" t="s">
        <v>1738</v>
      </c>
      <c r="D3951" t="s">
        <v>6926</v>
      </c>
      <c r="E3951" t="s">
        <v>1705</v>
      </c>
      <c r="H3951" t="str">
        <f>INDEX('Vensim Variables'!$B:$B,MATCH(EPS!$B3951,'Vensim Variables'!$A:$A,0))</f>
        <v>g pollutant</v>
      </c>
      <c r="I3951" t="str">
        <f t="shared" si="122"/>
        <v>VOC</v>
      </c>
      <c r="J3951">
        <f>INDEX(NoSettings!$C:$C,MATCH(EPS!$A3951,NoSettings!$A:$A,0))</f>
        <v>0</v>
      </c>
      <c r="K3951">
        <f>INDEX(GWP!$C$2:$C$13,MATCH(EPS!I3951,GWP!$B$2:$B$13,0))</f>
        <v>0</v>
      </c>
      <c r="L3951" s="5">
        <f t="shared" si="123"/>
        <v>0</v>
      </c>
    </row>
    <row r="3952" spans="1:12" hidden="1" x14ac:dyDescent="0.35">
      <c r="A3952" t="s">
        <v>5582</v>
      </c>
      <c r="B3952" t="s">
        <v>5</v>
      </c>
      <c r="C3952" t="s">
        <v>1738</v>
      </c>
      <c r="D3952" t="s">
        <v>6926</v>
      </c>
      <c r="E3952" t="s">
        <v>1706</v>
      </c>
      <c r="H3952" t="str">
        <f>INDEX('Vensim Variables'!$B:$B,MATCH(EPS!$B3952,'Vensim Variables'!$A:$A,0))</f>
        <v>g pollutant</v>
      </c>
      <c r="I3952" t="str">
        <f t="shared" si="122"/>
        <v>CO</v>
      </c>
      <c r="J3952">
        <f>INDEX(NoSettings!$C:$C,MATCH(EPS!$A3952,NoSettings!$A:$A,0))</f>
        <v>0</v>
      </c>
      <c r="K3952">
        <f>INDEX(GWP!$C$2:$C$13,MATCH(EPS!I3952,GWP!$B$2:$B$13,0))</f>
        <v>0</v>
      </c>
      <c r="L3952" s="5">
        <f t="shared" si="123"/>
        <v>0</v>
      </c>
    </row>
    <row r="3953" spans="1:12" hidden="1" x14ac:dyDescent="0.35">
      <c r="A3953" t="s">
        <v>5583</v>
      </c>
      <c r="B3953" t="s">
        <v>5</v>
      </c>
      <c r="C3953" t="s">
        <v>1738</v>
      </c>
      <c r="D3953" t="s">
        <v>6926</v>
      </c>
      <c r="E3953" t="s">
        <v>1707</v>
      </c>
      <c r="H3953" t="str">
        <f>INDEX('Vensim Variables'!$B:$B,MATCH(EPS!$B3953,'Vensim Variables'!$A:$A,0))</f>
        <v>g pollutant</v>
      </c>
      <c r="I3953" t="str">
        <f t="shared" si="122"/>
        <v>NOx</v>
      </c>
      <c r="J3953">
        <f>INDEX(NoSettings!$C:$C,MATCH(EPS!$A3953,NoSettings!$A:$A,0))</f>
        <v>0</v>
      </c>
      <c r="K3953">
        <f>INDEX(GWP!$C$2:$C$13,MATCH(EPS!I3953,GWP!$B$2:$B$13,0))</f>
        <v>0</v>
      </c>
      <c r="L3953" s="5">
        <f t="shared" si="123"/>
        <v>0</v>
      </c>
    </row>
    <row r="3954" spans="1:12" hidden="1" x14ac:dyDescent="0.35">
      <c r="A3954" t="s">
        <v>5584</v>
      </c>
      <c r="B3954" t="s">
        <v>5</v>
      </c>
      <c r="C3954" t="s">
        <v>1738</v>
      </c>
      <c r="D3954" t="s">
        <v>6926</v>
      </c>
      <c r="E3954" t="s">
        <v>1708</v>
      </c>
      <c r="H3954" t="str">
        <f>INDEX('Vensim Variables'!$B:$B,MATCH(EPS!$B3954,'Vensim Variables'!$A:$A,0))</f>
        <v>g pollutant</v>
      </c>
      <c r="I3954" t="str">
        <f t="shared" si="122"/>
        <v>PM10</v>
      </c>
      <c r="J3954">
        <f>INDEX(NoSettings!$C:$C,MATCH(EPS!$A3954,NoSettings!$A:$A,0))</f>
        <v>0</v>
      </c>
      <c r="K3954">
        <f>INDEX(GWP!$C$2:$C$13,MATCH(EPS!I3954,GWP!$B$2:$B$13,0))</f>
        <v>0</v>
      </c>
      <c r="L3954" s="5">
        <f t="shared" si="123"/>
        <v>0</v>
      </c>
    </row>
    <row r="3955" spans="1:12" hidden="1" x14ac:dyDescent="0.35">
      <c r="A3955" t="s">
        <v>5585</v>
      </c>
      <c r="B3955" t="s">
        <v>5</v>
      </c>
      <c r="C3955" t="s">
        <v>1738</v>
      </c>
      <c r="D3955" t="s">
        <v>6926</v>
      </c>
      <c r="E3955" t="s">
        <v>1709</v>
      </c>
      <c r="H3955" t="str">
        <f>INDEX('Vensim Variables'!$B:$B,MATCH(EPS!$B3955,'Vensim Variables'!$A:$A,0))</f>
        <v>g pollutant</v>
      </c>
      <c r="I3955" t="str">
        <f t="shared" si="122"/>
        <v>PM25</v>
      </c>
      <c r="J3955">
        <f>INDEX(NoSettings!$C:$C,MATCH(EPS!$A3955,NoSettings!$A:$A,0))</f>
        <v>0</v>
      </c>
      <c r="K3955">
        <f>INDEX(GWP!$C$2:$C$13,MATCH(EPS!I3955,GWP!$B$2:$B$13,0))</f>
        <v>0</v>
      </c>
      <c r="L3955" s="5">
        <f t="shared" si="123"/>
        <v>0</v>
      </c>
    </row>
    <row r="3956" spans="1:12" hidden="1" x14ac:dyDescent="0.35">
      <c r="A3956" t="s">
        <v>5586</v>
      </c>
      <c r="B3956" t="s">
        <v>5</v>
      </c>
      <c r="C3956" t="s">
        <v>1738</v>
      </c>
      <c r="D3956" t="s">
        <v>6926</v>
      </c>
      <c r="E3956" t="s">
        <v>1710</v>
      </c>
      <c r="H3956" t="str">
        <f>INDEX('Vensim Variables'!$B:$B,MATCH(EPS!$B3956,'Vensim Variables'!$A:$A,0))</f>
        <v>g pollutant</v>
      </c>
      <c r="I3956" t="str">
        <f t="shared" si="122"/>
        <v>SOx</v>
      </c>
      <c r="J3956">
        <f>INDEX(NoSettings!$C:$C,MATCH(EPS!$A3956,NoSettings!$A:$A,0))</f>
        <v>0</v>
      </c>
      <c r="K3956">
        <f>INDEX(GWP!$C$2:$C$13,MATCH(EPS!I3956,GWP!$B$2:$B$13,0))</f>
        <v>0</v>
      </c>
      <c r="L3956" s="5">
        <f t="shared" si="123"/>
        <v>0</v>
      </c>
    </row>
    <row r="3957" spans="1:12" hidden="1" x14ac:dyDescent="0.35">
      <c r="A3957" t="s">
        <v>5587</v>
      </c>
      <c r="B3957" t="s">
        <v>5</v>
      </c>
      <c r="C3957" t="s">
        <v>1738</v>
      </c>
      <c r="D3957" t="s">
        <v>6926</v>
      </c>
      <c r="E3957" t="s">
        <v>1711</v>
      </c>
      <c r="H3957" t="str">
        <f>INDEX('Vensim Variables'!$B:$B,MATCH(EPS!$B3957,'Vensim Variables'!$A:$A,0))</f>
        <v>g pollutant</v>
      </c>
      <c r="I3957" t="str">
        <f t="shared" si="122"/>
        <v>BC</v>
      </c>
      <c r="J3957">
        <f>INDEX(NoSettings!$C:$C,MATCH(EPS!$A3957,NoSettings!$A:$A,0))</f>
        <v>0</v>
      </c>
      <c r="K3957">
        <f>INDEX(GWP!$C$2:$C$13,MATCH(EPS!I3957,GWP!$B$2:$B$13,0))</f>
        <v>0</v>
      </c>
      <c r="L3957" s="5">
        <f t="shared" si="123"/>
        <v>0</v>
      </c>
    </row>
    <row r="3958" spans="1:12" hidden="1" x14ac:dyDescent="0.35">
      <c r="A3958" t="s">
        <v>5588</v>
      </c>
      <c r="B3958" t="s">
        <v>5</v>
      </c>
      <c r="C3958" t="s">
        <v>1738</v>
      </c>
      <c r="D3958" t="s">
        <v>6926</v>
      </c>
      <c r="E3958" t="s">
        <v>1712</v>
      </c>
      <c r="H3958" t="str">
        <f>INDEX('Vensim Variables'!$B:$B,MATCH(EPS!$B3958,'Vensim Variables'!$A:$A,0))</f>
        <v>g pollutant</v>
      </c>
      <c r="I3958" t="str">
        <f t="shared" si="122"/>
        <v>OC</v>
      </c>
      <c r="J3958">
        <f>INDEX(NoSettings!$C:$C,MATCH(EPS!$A3958,NoSettings!$A:$A,0))</f>
        <v>0</v>
      </c>
      <c r="K3958">
        <f>INDEX(GWP!$C$2:$C$13,MATCH(EPS!I3958,GWP!$B$2:$B$13,0))</f>
        <v>0</v>
      </c>
      <c r="L3958" s="5">
        <f t="shared" si="123"/>
        <v>0</v>
      </c>
    </row>
    <row r="3959" spans="1:12" hidden="1" x14ac:dyDescent="0.35">
      <c r="A3959" t="s">
        <v>5589</v>
      </c>
      <c r="B3959" t="s">
        <v>5</v>
      </c>
      <c r="C3959" t="s">
        <v>1738</v>
      </c>
      <c r="D3959" t="s">
        <v>6926</v>
      </c>
      <c r="E3959" t="s">
        <v>1713</v>
      </c>
      <c r="H3959" t="str">
        <f>INDEX('Vensim Variables'!$B:$B,MATCH(EPS!$B3959,'Vensim Variables'!$A:$A,0))</f>
        <v>g pollutant</v>
      </c>
      <c r="I3959" t="str">
        <f t="shared" si="122"/>
        <v>CH4</v>
      </c>
      <c r="J3959">
        <f>INDEX(NoSettings!$C:$C,MATCH(EPS!$A3959,NoSettings!$A:$A,0))</f>
        <v>0</v>
      </c>
      <c r="K3959">
        <f>INDEX(GWP!$C$2:$C$13,MATCH(EPS!I3959,GWP!$B$2:$B$13,0))</f>
        <v>25</v>
      </c>
      <c r="L3959" s="5">
        <f t="shared" si="123"/>
        <v>0</v>
      </c>
    </row>
    <row r="3960" spans="1:12" hidden="1" x14ac:dyDescent="0.35">
      <c r="A3960" t="s">
        <v>5590</v>
      </c>
      <c r="B3960" t="s">
        <v>5</v>
      </c>
      <c r="C3960" t="s">
        <v>1738</v>
      </c>
      <c r="D3960" t="s">
        <v>6926</v>
      </c>
      <c r="E3960" t="s">
        <v>1714</v>
      </c>
      <c r="H3960" t="str">
        <f>INDEX('Vensim Variables'!$B:$B,MATCH(EPS!$B3960,'Vensim Variables'!$A:$A,0))</f>
        <v>g pollutant</v>
      </c>
      <c r="I3960" t="str">
        <f t="shared" si="122"/>
        <v>N2O</v>
      </c>
      <c r="J3960">
        <f>INDEX(NoSettings!$C:$C,MATCH(EPS!$A3960,NoSettings!$A:$A,0))</f>
        <v>0</v>
      </c>
      <c r="K3960">
        <f>INDEX(GWP!$C$2:$C$13,MATCH(EPS!I3960,GWP!$B$2:$B$13,0))</f>
        <v>298</v>
      </c>
      <c r="L3960" s="5">
        <f t="shared" si="123"/>
        <v>0</v>
      </c>
    </row>
    <row r="3961" spans="1:12" hidden="1" x14ac:dyDescent="0.35">
      <c r="A3961" t="s">
        <v>5591</v>
      </c>
      <c r="B3961" t="s">
        <v>5</v>
      </c>
      <c r="C3961" t="s">
        <v>1738</v>
      </c>
      <c r="D3961" t="s">
        <v>6926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5">
        <f t="shared" si="123"/>
        <v>0</v>
      </c>
    </row>
    <row r="3962" spans="1:12" hidden="1" x14ac:dyDescent="0.35">
      <c r="A3962" t="s">
        <v>5592</v>
      </c>
      <c r="B3962" t="s">
        <v>5</v>
      </c>
      <c r="C3962" t="s">
        <v>1738</v>
      </c>
      <c r="D3962" t="s">
        <v>6927</v>
      </c>
      <c r="E3962" t="s">
        <v>1702</v>
      </c>
      <c r="H3962" t="str">
        <f>INDEX('Vensim Variables'!$B:$B,MATCH(EPS!$B3962,'Vensim Variables'!$A:$A,0))</f>
        <v>g pollutant</v>
      </c>
      <c r="I3962" t="str">
        <f t="shared" si="122"/>
        <v>CO2</v>
      </c>
      <c r="J3962">
        <f>INDEX(NoSettings!$C:$C,MATCH(EPS!$A3962,NoSettings!$A:$A,0))</f>
        <v>0</v>
      </c>
      <c r="K3962">
        <f>INDEX(GWP!$C$2:$C$13,MATCH(EPS!I3962,GWP!$B$2:$B$13,0))</f>
        <v>1</v>
      </c>
      <c r="L3962" s="5">
        <f t="shared" si="123"/>
        <v>0</v>
      </c>
    </row>
    <row r="3963" spans="1:12" hidden="1" x14ac:dyDescent="0.35">
      <c r="A3963" t="s">
        <v>5593</v>
      </c>
      <c r="B3963" t="s">
        <v>5</v>
      </c>
      <c r="C3963" t="s">
        <v>1738</v>
      </c>
      <c r="D3963" t="s">
        <v>6927</v>
      </c>
      <c r="E3963" t="s">
        <v>1705</v>
      </c>
      <c r="H3963" t="str">
        <f>INDEX('Vensim Variables'!$B:$B,MATCH(EPS!$B3963,'Vensim Variables'!$A:$A,0))</f>
        <v>g pollutant</v>
      </c>
      <c r="I3963" t="str">
        <f t="shared" si="122"/>
        <v>VOC</v>
      </c>
      <c r="J3963">
        <f>INDEX(NoSettings!$C:$C,MATCH(EPS!$A3963,NoSettings!$A:$A,0))</f>
        <v>0</v>
      </c>
      <c r="K3963">
        <f>INDEX(GWP!$C$2:$C$13,MATCH(EPS!I3963,GWP!$B$2:$B$13,0))</f>
        <v>0</v>
      </c>
      <c r="L3963" s="5">
        <f t="shared" si="123"/>
        <v>0</v>
      </c>
    </row>
    <row r="3964" spans="1:12" hidden="1" x14ac:dyDescent="0.35">
      <c r="A3964" t="s">
        <v>5594</v>
      </c>
      <c r="B3964" t="s">
        <v>5</v>
      </c>
      <c r="C3964" t="s">
        <v>1738</v>
      </c>
      <c r="D3964" t="s">
        <v>6927</v>
      </c>
      <c r="E3964" t="s">
        <v>1706</v>
      </c>
      <c r="H3964" t="str">
        <f>INDEX('Vensim Variables'!$B:$B,MATCH(EPS!$B3964,'Vensim Variables'!$A:$A,0))</f>
        <v>g pollutant</v>
      </c>
      <c r="I3964" t="str">
        <f t="shared" si="122"/>
        <v>CO</v>
      </c>
      <c r="J3964">
        <f>INDEX(NoSettings!$C:$C,MATCH(EPS!$A3964,NoSettings!$A:$A,0))</f>
        <v>0</v>
      </c>
      <c r="K3964">
        <f>INDEX(GWP!$C$2:$C$13,MATCH(EPS!I3964,GWP!$B$2:$B$13,0))</f>
        <v>0</v>
      </c>
      <c r="L3964" s="5">
        <f t="shared" si="123"/>
        <v>0</v>
      </c>
    </row>
    <row r="3965" spans="1:12" hidden="1" x14ac:dyDescent="0.35">
      <c r="A3965" t="s">
        <v>5595</v>
      </c>
      <c r="B3965" t="s">
        <v>5</v>
      </c>
      <c r="C3965" t="s">
        <v>1738</v>
      </c>
      <c r="D3965" t="s">
        <v>6927</v>
      </c>
      <c r="E3965" t="s">
        <v>1707</v>
      </c>
      <c r="H3965" t="str">
        <f>INDEX('Vensim Variables'!$B:$B,MATCH(EPS!$B3965,'Vensim Variables'!$A:$A,0))</f>
        <v>g pollutant</v>
      </c>
      <c r="I3965" t="str">
        <f t="shared" si="122"/>
        <v>NOx</v>
      </c>
      <c r="J3965">
        <f>INDEX(NoSettings!$C:$C,MATCH(EPS!$A3965,NoSettings!$A:$A,0))</f>
        <v>0</v>
      </c>
      <c r="K3965">
        <f>INDEX(GWP!$C$2:$C$13,MATCH(EPS!I3965,GWP!$B$2:$B$13,0))</f>
        <v>0</v>
      </c>
      <c r="L3965" s="5">
        <f t="shared" si="123"/>
        <v>0</v>
      </c>
    </row>
    <row r="3966" spans="1:12" hidden="1" x14ac:dyDescent="0.35">
      <c r="A3966" t="s">
        <v>5596</v>
      </c>
      <c r="B3966" t="s">
        <v>5</v>
      </c>
      <c r="C3966" t="s">
        <v>1738</v>
      </c>
      <c r="D3966" t="s">
        <v>6927</v>
      </c>
      <c r="E3966" t="s">
        <v>1708</v>
      </c>
      <c r="H3966" t="str">
        <f>INDEX('Vensim Variables'!$B:$B,MATCH(EPS!$B3966,'Vensim Variables'!$A:$A,0))</f>
        <v>g pollutant</v>
      </c>
      <c r="I3966" t="str">
        <f t="shared" si="122"/>
        <v>PM10</v>
      </c>
      <c r="J3966">
        <f>INDEX(NoSettings!$C:$C,MATCH(EPS!$A3966,NoSettings!$A:$A,0))</f>
        <v>0</v>
      </c>
      <c r="K3966">
        <f>INDEX(GWP!$C$2:$C$13,MATCH(EPS!I3966,GWP!$B$2:$B$13,0))</f>
        <v>0</v>
      </c>
      <c r="L3966" s="5">
        <f t="shared" si="123"/>
        <v>0</v>
      </c>
    </row>
    <row r="3967" spans="1:12" hidden="1" x14ac:dyDescent="0.35">
      <c r="A3967" t="s">
        <v>5597</v>
      </c>
      <c r="B3967" t="s">
        <v>5</v>
      </c>
      <c r="C3967" t="s">
        <v>1738</v>
      </c>
      <c r="D3967" t="s">
        <v>6927</v>
      </c>
      <c r="E3967" t="s">
        <v>1709</v>
      </c>
      <c r="H3967" t="str">
        <f>INDEX('Vensim Variables'!$B:$B,MATCH(EPS!$B3967,'Vensim Variables'!$A:$A,0))</f>
        <v>g pollutant</v>
      </c>
      <c r="I3967" t="str">
        <f t="shared" si="122"/>
        <v>PM25</v>
      </c>
      <c r="J3967">
        <f>INDEX(NoSettings!$C:$C,MATCH(EPS!$A3967,NoSettings!$A:$A,0))</f>
        <v>0</v>
      </c>
      <c r="K3967">
        <f>INDEX(GWP!$C$2:$C$13,MATCH(EPS!I3967,GWP!$B$2:$B$13,0))</f>
        <v>0</v>
      </c>
      <c r="L3967" s="5">
        <f t="shared" si="123"/>
        <v>0</v>
      </c>
    </row>
    <row r="3968" spans="1:12" hidden="1" x14ac:dyDescent="0.35">
      <c r="A3968" t="s">
        <v>5598</v>
      </c>
      <c r="B3968" t="s">
        <v>5</v>
      </c>
      <c r="C3968" t="s">
        <v>1738</v>
      </c>
      <c r="D3968" t="s">
        <v>6927</v>
      </c>
      <c r="E3968" t="s">
        <v>1710</v>
      </c>
      <c r="H3968" t="str">
        <f>INDEX('Vensim Variables'!$B:$B,MATCH(EPS!$B3968,'Vensim Variables'!$A:$A,0))</f>
        <v>g pollutant</v>
      </c>
      <c r="I3968" t="str">
        <f t="shared" si="122"/>
        <v>SOx</v>
      </c>
      <c r="J3968">
        <f>INDEX(NoSettings!$C:$C,MATCH(EPS!$A3968,NoSettings!$A:$A,0))</f>
        <v>0</v>
      </c>
      <c r="K3968">
        <f>INDEX(GWP!$C$2:$C$13,MATCH(EPS!I3968,GWP!$B$2:$B$13,0))</f>
        <v>0</v>
      </c>
      <c r="L3968" s="5">
        <f t="shared" si="123"/>
        <v>0</v>
      </c>
    </row>
    <row r="3969" spans="1:12" hidden="1" x14ac:dyDescent="0.35">
      <c r="A3969" t="s">
        <v>5599</v>
      </c>
      <c r="B3969" t="s">
        <v>5</v>
      </c>
      <c r="C3969" t="s">
        <v>1738</v>
      </c>
      <c r="D3969" t="s">
        <v>6927</v>
      </c>
      <c r="E3969" t="s">
        <v>1711</v>
      </c>
      <c r="H3969" t="str">
        <f>INDEX('Vensim Variables'!$B:$B,MATCH(EPS!$B3969,'Vensim Variables'!$A:$A,0))</f>
        <v>g pollutant</v>
      </c>
      <c r="I3969" t="str">
        <f t="shared" si="122"/>
        <v>BC</v>
      </c>
      <c r="J3969">
        <f>INDEX(NoSettings!$C:$C,MATCH(EPS!$A3969,NoSettings!$A:$A,0))</f>
        <v>0</v>
      </c>
      <c r="K3969">
        <f>INDEX(GWP!$C$2:$C$13,MATCH(EPS!I3969,GWP!$B$2:$B$13,0))</f>
        <v>0</v>
      </c>
      <c r="L3969" s="5">
        <f t="shared" si="123"/>
        <v>0</v>
      </c>
    </row>
    <row r="3970" spans="1:12" hidden="1" x14ac:dyDescent="0.35">
      <c r="A3970" t="s">
        <v>5600</v>
      </c>
      <c r="B3970" t="s">
        <v>5</v>
      </c>
      <c r="C3970" t="s">
        <v>1738</v>
      </c>
      <c r="D3970" t="s">
        <v>6927</v>
      </c>
      <c r="E3970" t="s">
        <v>1712</v>
      </c>
      <c r="H3970" t="str">
        <f>INDEX('Vensim Variables'!$B:$B,MATCH(EPS!$B3970,'Vensim Variables'!$A:$A,0))</f>
        <v>g pollutant</v>
      </c>
      <c r="I3970" t="str">
        <f t="shared" si="122"/>
        <v>OC</v>
      </c>
      <c r="J3970">
        <f>INDEX(NoSettings!$C:$C,MATCH(EPS!$A3970,NoSettings!$A:$A,0))</f>
        <v>0</v>
      </c>
      <c r="K3970">
        <f>INDEX(GWP!$C$2:$C$13,MATCH(EPS!I3970,GWP!$B$2:$B$13,0))</f>
        <v>0</v>
      </c>
      <c r="L3970" s="5">
        <f t="shared" si="123"/>
        <v>0</v>
      </c>
    </row>
    <row r="3971" spans="1:12" hidden="1" x14ac:dyDescent="0.35">
      <c r="A3971" t="s">
        <v>5601</v>
      </c>
      <c r="B3971" t="s">
        <v>5</v>
      </c>
      <c r="C3971" t="s">
        <v>1738</v>
      </c>
      <c r="D3971" t="s">
        <v>6927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25</v>
      </c>
      <c r="L3971" s="5">
        <f t="shared" ref="L3971:L4034" si="125">IF(H3971="g pollutant",K3971*J3971/10^12,IF(H3971="MMTCO2e",J3971,IF(H3971="MWh",J3971,0)))</f>
        <v>0</v>
      </c>
    </row>
    <row r="3972" spans="1:12" hidden="1" x14ac:dyDescent="0.35">
      <c r="A3972" t="s">
        <v>5602</v>
      </c>
      <c r="B3972" t="s">
        <v>5</v>
      </c>
      <c r="C3972" t="s">
        <v>1738</v>
      </c>
      <c r="D3972" t="s">
        <v>6927</v>
      </c>
      <c r="E3972" t="s">
        <v>1714</v>
      </c>
      <c r="H3972" t="str">
        <f>INDEX('Vensim Variables'!$B:$B,MATCH(EPS!$B3972,'Vensim Variables'!$A:$A,0))</f>
        <v>g pollutant</v>
      </c>
      <c r="I3972" t="str">
        <f t="shared" si="124"/>
        <v>N2O</v>
      </c>
      <c r="J3972">
        <f>INDEX(NoSettings!$C:$C,MATCH(EPS!$A3972,NoSettings!$A:$A,0))</f>
        <v>0</v>
      </c>
      <c r="K3972">
        <f>INDEX(GWP!$C$2:$C$13,MATCH(EPS!I3972,GWP!$B$2:$B$13,0))</f>
        <v>298</v>
      </c>
      <c r="L3972" s="5">
        <f t="shared" si="125"/>
        <v>0</v>
      </c>
    </row>
    <row r="3973" spans="1:12" hidden="1" x14ac:dyDescent="0.35">
      <c r="A3973" t="s">
        <v>5603</v>
      </c>
      <c r="B3973" t="s">
        <v>5</v>
      </c>
      <c r="C3973" t="s">
        <v>1738</v>
      </c>
      <c r="D3973" t="s">
        <v>6927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5">
        <f t="shared" si="125"/>
        <v>0</v>
      </c>
    </row>
    <row r="3974" spans="1:12" hidden="1" x14ac:dyDescent="0.35">
      <c r="A3974" t="s">
        <v>5604</v>
      </c>
      <c r="B3974" t="s">
        <v>5</v>
      </c>
      <c r="C3974" t="s">
        <v>1738</v>
      </c>
      <c r="D3974" t="s">
        <v>6928</v>
      </c>
      <c r="E3974" t="s">
        <v>1702</v>
      </c>
      <c r="H3974" t="str">
        <f>INDEX('Vensim Variables'!$B:$B,MATCH(EPS!$B3974,'Vensim Variables'!$A:$A,0))</f>
        <v>g pollutant</v>
      </c>
      <c r="I3974" t="str">
        <f t="shared" si="124"/>
        <v>CO2</v>
      </c>
      <c r="J3974">
        <f>INDEX(NoSettings!$C:$C,MATCH(EPS!$A3974,NoSettings!$A:$A,0))</f>
        <v>0</v>
      </c>
      <c r="K3974">
        <f>INDEX(GWP!$C$2:$C$13,MATCH(EPS!I3974,GWP!$B$2:$B$13,0))</f>
        <v>1</v>
      </c>
      <c r="L3974" s="5">
        <f t="shared" si="125"/>
        <v>0</v>
      </c>
    </row>
    <row r="3975" spans="1:12" hidden="1" x14ac:dyDescent="0.35">
      <c r="A3975" t="s">
        <v>5605</v>
      </c>
      <c r="B3975" t="s">
        <v>5</v>
      </c>
      <c r="C3975" t="s">
        <v>1738</v>
      </c>
      <c r="D3975" t="s">
        <v>6928</v>
      </c>
      <c r="E3975" t="s">
        <v>1705</v>
      </c>
      <c r="H3975" t="str">
        <f>INDEX('Vensim Variables'!$B:$B,MATCH(EPS!$B3975,'Vensim Variables'!$A:$A,0))</f>
        <v>g pollutant</v>
      </c>
      <c r="I3975" t="str">
        <f t="shared" si="124"/>
        <v>VOC</v>
      </c>
      <c r="J3975">
        <f>INDEX(NoSettings!$C:$C,MATCH(EPS!$A3975,NoSettings!$A:$A,0))</f>
        <v>0</v>
      </c>
      <c r="K3975">
        <f>INDEX(GWP!$C$2:$C$13,MATCH(EPS!I3975,GWP!$B$2:$B$13,0))</f>
        <v>0</v>
      </c>
      <c r="L3975" s="5">
        <f t="shared" si="125"/>
        <v>0</v>
      </c>
    </row>
    <row r="3976" spans="1:12" hidden="1" x14ac:dyDescent="0.35">
      <c r="A3976" t="s">
        <v>5606</v>
      </c>
      <c r="B3976" t="s">
        <v>5</v>
      </c>
      <c r="C3976" t="s">
        <v>1738</v>
      </c>
      <c r="D3976" t="s">
        <v>6928</v>
      </c>
      <c r="E3976" t="s">
        <v>1706</v>
      </c>
      <c r="H3976" t="str">
        <f>INDEX('Vensim Variables'!$B:$B,MATCH(EPS!$B3976,'Vensim Variables'!$A:$A,0))</f>
        <v>g pollutant</v>
      </c>
      <c r="I3976" t="str">
        <f t="shared" si="124"/>
        <v>CO</v>
      </c>
      <c r="J3976">
        <f>INDEX(NoSettings!$C:$C,MATCH(EPS!$A3976,NoSettings!$A:$A,0))</f>
        <v>0</v>
      </c>
      <c r="K3976">
        <f>INDEX(GWP!$C$2:$C$13,MATCH(EPS!I3976,GWP!$B$2:$B$13,0))</f>
        <v>0</v>
      </c>
      <c r="L3976" s="5">
        <f t="shared" si="125"/>
        <v>0</v>
      </c>
    </row>
    <row r="3977" spans="1:12" hidden="1" x14ac:dyDescent="0.35">
      <c r="A3977" t="s">
        <v>5607</v>
      </c>
      <c r="B3977" t="s">
        <v>5</v>
      </c>
      <c r="C3977" t="s">
        <v>1738</v>
      </c>
      <c r="D3977" t="s">
        <v>6928</v>
      </c>
      <c r="E3977" t="s">
        <v>1707</v>
      </c>
      <c r="H3977" t="str">
        <f>INDEX('Vensim Variables'!$B:$B,MATCH(EPS!$B3977,'Vensim Variables'!$A:$A,0))</f>
        <v>g pollutant</v>
      </c>
      <c r="I3977" t="str">
        <f t="shared" si="124"/>
        <v>NOx</v>
      </c>
      <c r="J3977">
        <f>INDEX(NoSettings!$C:$C,MATCH(EPS!$A3977,NoSettings!$A:$A,0))</f>
        <v>0</v>
      </c>
      <c r="K3977">
        <f>INDEX(GWP!$C$2:$C$13,MATCH(EPS!I3977,GWP!$B$2:$B$13,0))</f>
        <v>0</v>
      </c>
      <c r="L3977" s="5">
        <f t="shared" si="125"/>
        <v>0</v>
      </c>
    </row>
    <row r="3978" spans="1:12" hidden="1" x14ac:dyDescent="0.35">
      <c r="A3978" t="s">
        <v>5608</v>
      </c>
      <c r="B3978" t="s">
        <v>5</v>
      </c>
      <c r="C3978" t="s">
        <v>1738</v>
      </c>
      <c r="D3978" t="s">
        <v>6928</v>
      </c>
      <c r="E3978" t="s">
        <v>1708</v>
      </c>
      <c r="H3978" t="str">
        <f>INDEX('Vensim Variables'!$B:$B,MATCH(EPS!$B3978,'Vensim Variables'!$A:$A,0))</f>
        <v>g pollutant</v>
      </c>
      <c r="I3978" t="str">
        <f t="shared" si="124"/>
        <v>PM10</v>
      </c>
      <c r="J3978">
        <f>INDEX(NoSettings!$C:$C,MATCH(EPS!$A3978,NoSettings!$A:$A,0))</f>
        <v>0</v>
      </c>
      <c r="K3978">
        <f>INDEX(GWP!$C$2:$C$13,MATCH(EPS!I3978,GWP!$B$2:$B$13,0))</f>
        <v>0</v>
      </c>
      <c r="L3978" s="5">
        <f t="shared" si="125"/>
        <v>0</v>
      </c>
    </row>
    <row r="3979" spans="1:12" hidden="1" x14ac:dyDescent="0.35">
      <c r="A3979" t="s">
        <v>5609</v>
      </c>
      <c r="B3979" t="s">
        <v>5</v>
      </c>
      <c r="C3979" t="s">
        <v>1738</v>
      </c>
      <c r="D3979" t="s">
        <v>6928</v>
      </c>
      <c r="E3979" t="s">
        <v>1709</v>
      </c>
      <c r="H3979" t="str">
        <f>INDEX('Vensim Variables'!$B:$B,MATCH(EPS!$B3979,'Vensim Variables'!$A:$A,0))</f>
        <v>g pollutant</v>
      </c>
      <c r="I3979" t="str">
        <f t="shared" si="124"/>
        <v>PM25</v>
      </c>
      <c r="J3979">
        <f>INDEX(NoSettings!$C:$C,MATCH(EPS!$A3979,NoSettings!$A:$A,0))</f>
        <v>0</v>
      </c>
      <c r="K3979">
        <f>INDEX(GWP!$C$2:$C$13,MATCH(EPS!I3979,GWP!$B$2:$B$13,0))</f>
        <v>0</v>
      </c>
      <c r="L3979" s="5">
        <f t="shared" si="125"/>
        <v>0</v>
      </c>
    </row>
    <row r="3980" spans="1:12" hidden="1" x14ac:dyDescent="0.35">
      <c r="A3980" t="s">
        <v>5610</v>
      </c>
      <c r="B3980" t="s">
        <v>5</v>
      </c>
      <c r="C3980" t="s">
        <v>1738</v>
      </c>
      <c r="D3980" t="s">
        <v>6928</v>
      </c>
      <c r="E3980" t="s">
        <v>1710</v>
      </c>
      <c r="H3980" t="str">
        <f>INDEX('Vensim Variables'!$B:$B,MATCH(EPS!$B3980,'Vensim Variables'!$A:$A,0))</f>
        <v>g pollutant</v>
      </c>
      <c r="I3980" t="str">
        <f t="shared" si="124"/>
        <v>SOx</v>
      </c>
      <c r="J3980">
        <f>INDEX(NoSettings!$C:$C,MATCH(EPS!$A3980,NoSettings!$A:$A,0))</f>
        <v>0</v>
      </c>
      <c r="K3980">
        <f>INDEX(GWP!$C$2:$C$13,MATCH(EPS!I3980,GWP!$B$2:$B$13,0))</f>
        <v>0</v>
      </c>
      <c r="L3980" s="5">
        <f t="shared" si="125"/>
        <v>0</v>
      </c>
    </row>
    <row r="3981" spans="1:12" hidden="1" x14ac:dyDescent="0.35">
      <c r="A3981" t="s">
        <v>5611</v>
      </c>
      <c r="B3981" t="s">
        <v>5</v>
      </c>
      <c r="C3981" t="s">
        <v>1738</v>
      </c>
      <c r="D3981" t="s">
        <v>6928</v>
      </c>
      <c r="E3981" t="s">
        <v>1711</v>
      </c>
      <c r="H3981" t="str">
        <f>INDEX('Vensim Variables'!$B:$B,MATCH(EPS!$B3981,'Vensim Variables'!$A:$A,0))</f>
        <v>g pollutant</v>
      </c>
      <c r="I3981" t="str">
        <f t="shared" si="124"/>
        <v>BC</v>
      </c>
      <c r="J3981">
        <f>INDEX(NoSettings!$C:$C,MATCH(EPS!$A3981,NoSettings!$A:$A,0))</f>
        <v>0</v>
      </c>
      <c r="K3981">
        <f>INDEX(GWP!$C$2:$C$13,MATCH(EPS!I3981,GWP!$B$2:$B$13,0))</f>
        <v>0</v>
      </c>
      <c r="L3981" s="5">
        <f t="shared" si="125"/>
        <v>0</v>
      </c>
    </row>
    <row r="3982" spans="1:12" hidden="1" x14ac:dyDescent="0.35">
      <c r="A3982" t="s">
        <v>5612</v>
      </c>
      <c r="B3982" t="s">
        <v>5</v>
      </c>
      <c r="C3982" t="s">
        <v>1738</v>
      </c>
      <c r="D3982" t="s">
        <v>6928</v>
      </c>
      <c r="E3982" t="s">
        <v>1712</v>
      </c>
      <c r="H3982" t="str">
        <f>INDEX('Vensim Variables'!$B:$B,MATCH(EPS!$B3982,'Vensim Variables'!$A:$A,0))</f>
        <v>g pollutant</v>
      </c>
      <c r="I3982" t="str">
        <f t="shared" si="124"/>
        <v>OC</v>
      </c>
      <c r="J3982">
        <f>INDEX(NoSettings!$C:$C,MATCH(EPS!$A3982,NoSettings!$A:$A,0))</f>
        <v>0</v>
      </c>
      <c r="K3982">
        <f>INDEX(GWP!$C$2:$C$13,MATCH(EPS!I3982,GWP!$B$2:$B$13,0))</f>
        <v>0</v>
      </c>
      <c r="L3982" s="5">
        <f t="shared" si="125"/>
        <v>0</v>
      </c>
    </row>
    <row r="3983" spans="1:12" hidden="1" x14ac:dyDescent="0.35">
      <c r="A3983" t="s">
        <v>5613</v>
      </c>
      <c r="B3983" t="s">
        <v>5</v>
      </c>
      <c r="C3983" t="s">
        <v>1738</v>
      </c>
      <c r="D3983" t="s">
        <v>6928</v>
      </c>
      <c r="E3983" t="s">
        <v>1713</v>
      </c>
      <c r="H3983" t="str">
        <f>INDEX('Vensim Variables'!$B:$B,MATCH(EPS!$B3983,'Vensim Variables'!$A:$A,0))</f>
        <v>g pollutant</v>
      </c>
      <c r="I3983" t="str">
        <f t="shared" si="124"/>
        <v>CH4</v>
      </c>
      <c r="J3983">
        <f>INDEX(NoSettings!$C:$C,MATCH(EPS!$A3983,NoSettings!$A:$A,0))</f>
        <v>0</v>
      </c>
      <c r="K3983">
        <f>INDEX(GWP!$C$2:$C$13,MATCH(EPS!I3983,GWP!$B$2:$B$13,0))</f>
        <v>25</v>
      </c>
      <c r="L3983" s="5">
        <f t="shared" si="125"/>
        <v>0</v>
      </c>
    </row>
    <row r="3984" spans="1:12" hidden="1" x14ac:dyDescent="0.35">
      <c r="A3984" t="s">
        <v>5614</v>
      </c>
      <c r="B3984" t="s">
        <v>5</v>
      </c>
      <c r="C3984" t="s">
        <v>1738</v>
      </c>
      <c r="D3984" t="s">
        <v>6928</v>
      </c>
      <c r="E3984" t="s">
        <v>1714</v>
      </c>
      <c r="H3984" t="str">
        <f>INDEX('Vensim Variables'!$B:$B,MATCH(EPS!$B3984,'Vensim Variables'!$A:$A,0))</f>
        <v>g pollutant</v>
      </c>
      <c r="I3984" t="str">
        <f t="shared" si="124"/>
        <v>N2O</v>
      </c>
      <c r="J3984">
        <f>INDEX(NoSettings!$C:$C,MATCH(EPS!$A3984,NoSettings!$A:$A,0))</f>
        <v>0</v>
      </c>
      <c r="K3984">
        <f>INDEX(GWP!$C$2:$C$13,MATCH(EPS!I3984,GWP!$B$2:$B$13,0))</f>
        <v>298</v>
      </c>
      <c r="L3984" s="5">
        <f t="shared" si="125"/>
        <v>0</v>
      </c>
    </row>
    <row r="3985" spans="1:12" hidden="1" x14ac:dyDescent="0.35">
      <c r="A3985" t="s">
        <v>5615</v>
      </c>
      <c r="B3985" t="s">
        <v>5</v>
      </c>
      <c r="C3985" t="s">
        <v>1738</v>
      </c>
      <c r="D3985" t="s">
        <v>6928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5">
        <f t="shared" si="125"/>
        <v>0</v>
      </c>
    </row>
    <row r="3986" spans="1:12" hidden="1" x14ac:dyDescent="0.35">
      <c r="A3986" t="s">
        <v>5616</v>
      </c>
      <c r="B3986" t="s">
        <v>5</v>
      </c>
      <c r="C3986" t="s">
        <v>1738</v>
      </c>
      <c r="D3986" t="s">
        <v>6929</v>
      </c>
      <c r="E3986" t="s">
        <v>1702</v>
      </c>
      <c r="H3986" t="str">
        <f>INDEX('Vensim Variables'!$B:$B,MATCH(EPS!$B3986,'Vensim Variables'!$A:$A,0))</f>
        <v>g pollutant</v>
      </c>
      <c r="I3986" t="str">
        <f t="shared" si="124"/>
        <v>CO2</v>
      </c>
      <c r="J3986">
        <f>INDEX(NoSettings!$C:$C,MATCH(EPS!$A3986,NoSettings!$A:$A,0))</f>
        <v>0</v>
      </c>
      <c r="K3986">
        <f>INDEX(GWP!$C$2:$C$13,MATCH(EPS!I3986,GWP!$B$2:$B$13,0))</f>
        <v>1</v>
      </c>
      <c r="L3986" s="5">
        <f t="shared" si="125"/>
        <v>0</v>
      </c>
    </row>
    <row r="3987" spans="1:12" hidden="1" x14ac:dyDescent="0.35">
      <c r="A3987" t="s">
        <v>5617</v>
      </c>
      <c r="B3987" t="s">
        <v>5</v>
      </c>
      <c r="C3987" t="s">
        <v>1738</v>
      </c>
      <c r="D3987" t="s">
        <v>6929</v>
      </c>
      <c r="E3987" t="s">
        <v>1705</v>
      </c>
      <c r="H3987" t="str">
        <f>INDEX('Vensim Variables'!$B:$B,MATCH(EPS!$B3987,'Vensim Variables'!$A:$A,0))</f>
        <v>g pollutant</v>
      </c>
      <c r="I3987" t="str">
        <f t="shared" si="124"/>
        <v>VOC</v>
      </c>
      <c r="J3987">
        <f>INDEX(NoSettings!$C:$C,MATCH(EPS!$A3987,NoSettings!$A:$A,0))</f>
        <v>0</v>
      </c>
      <c r="K3987">
        <f>INDEX(GWP!$C$2:$C$13,MATCH(EPS!I3987,GWP!$B$2:$B$13,0))</f>
        <v>0</v>
      </c>
      <c r="L3987" s="5">
        <f t="shared" si="125"/>
        <v>0</v>
      </c>
    </row>
    <row r="3988" spans="1:12" hidden="1" x14ac:dyDescent="0.35">
      <c r="A3988" t="s">
        <v>5618</v>
      </c>
      <c r="B3988" t="s">
        <v>5</v>
      </c>
      <c r="C3988" t="s">
        <v>1738</v>
      </c>
      <c r="D3988" t="s">
        <v>6929</v>
      </c>
      <c r="E3988" t="s">
        <v>1706</v>
      </c>
      <c r="H3988" t="str">
        <f>INDEX('Vensim Variables'!$B:$B,MATCH(EPS!$B3988,'Vensim Variables'!$A:$A,0))</f>
        <v>g pollutant</v>
      </c>
      <c r="I3988" t="str">
        <f t="shared" si="124"/>
        <v>CO</v>
      </c>
      <c r="J3988">
        <f>INDEX(NoSettings!$C:$C,MATCH(EPS!$A3988,NoSettings!$A:$A,0))</f>
        <v>0</v>
      </c>
      <c r="K3988">
        <f>INDEX(GWP!$C$2:$C$13,MATCH(EPS!I3988,GWP!$B$2:$B$13,0))</f>
        <v>0</v>
      </c>
      <c r="L3988" s="5">
        <f t="shared" si="125"/>
        <v>0</v>
      </c>
    </row>
    <row r="3989" spans="1:12" hidden="1" x14ac:dyDescent="0.35">
      <c r="A3989" t="s">
        <v>5619</v>
      </c>
      <c r="B3989" t="s">
        <v>5</v>
      </c>
      <c r="C3989" t="s">
        <v>1738</v>
      </c>
      <c r="D3989" t="s">
        <v>6929</v>
      </c>
      <c r="E3989" t="s">
        <v>1707</v>
      </c>
      <c r="H3989" t="str">
        <f>INDEX('Vensim Variables'!$B:$B,MATCH(EPS!$B3989,'Vensim Variables'!$A:$A,0))</f>
        <v>g pollutant</v>
      </c>
      <c r="I3989" t="str">
        <f t="shared" si="124"/>
        <v>NOx</v>
      </c>
      <c r="J3989">
        <f>INDEX(NoSettings!$C:$C,MATCH(EPS!$A3989,NoSettings!$A:$A,0))</f>
        <v>0</v>
      </c>
      <c r="K3989">
        <f>INDEX(GWP!$C$2:$C$13,MATCH(EPS!I3989,GWP!$B$2:$B$13,0))</f>
        <v>0</v>
      </c>
      <c r="L3989" s="5">
        <f t="shared" si="125"/>
        <v>0</v>
      </c>
    </row>
    <row r="3990" spans="1:12" hidden="1" x14ac:dyDescent="0.35">
      <c r="A3990" t="s">
        <v>5620</v>
      </c>
      <c r="B3990" t="s">
        <v>5</v>
      </c>
      <c r="C3990" t="s">
        <v>1738</v>
      </c>
      <c r="D3990" t="s">
        <v>6929</v>
      </c>
      <c r="E3990" t="s">
        <v>1708</v>
      </c>
      <c r="H3990" t="str">
        <f>INDEX('Vensim Variables'!$B:$B,MATCH(EPS!$B3990,'Vensim Variables'!$A:$A,0))</f>
        <v>g pollutant</v>
      </c>
      <c r="I3990" t="str">
        <f t="shared" si="124"/>
        <v>PM10</v>
      </c>
      <c r="J3990">
        <f>INDEX(NoSettings!$C:$C,MATCH(EPS!$A3990,NoSettings!$A:$A,0))</f>
        <v>0</v>
      </c>
      <c r="K3990">
        <f>INDEX(GWP!$C$2:$C$13,MATCH(EPS!I3990,GWP!$B$2:$B$13,0))</f>
        <v>0</v>
      </c>
      <c r="L3990" s="5">
        <f t="shared" si="125"/>
        <v>0</v>
      </c>
    </row>
    <row r="3991" spans="1:12" hidden="1" x14ac:dyDescent="0.35">
      <c r="A3991" t="s">
        <v>5621</v>
      </c>
      <c r="B3991" t="s">
        <v>5</v>
      </c>
      <c r="C3991" t="s">
        <v>1738</v>
      </c>
      <c r="D3991" t="s">
        <v>6929</v>
      </c>
      <c r="E3991" t="s">
        <v>1709</v>
      </c>
      <c r="H3991" t="str">
        <f>INDEX('Vensim Variables'!$B:$B,MATCH(EPS!$B3991,'Vensim Variables'!$A:$A,0))</f>
        <v>g pollutant</v>
      </c>
      <c r="I3991" t="str">
        <f t="shared" si="124"/>
        <v>PM25</v>
      </c>
      <c r="J3991">
        <f>INDEX(NoSettings!$C:$C,MATCH(EPS!$A3991,NoSettings!$A:$A,0))</f>
        <v>0</v>
      </c>
      <c r="K3991">
        <f>INDEX(GWP!$C$2:$C$13,MATCH(EPS!I3991,GWP!$B$2:$B$13,0))</f>
        <v>0</v>
      </c>
      <c r="L3991" s="5">
        <f t="shared" si="125"/>
        <v>0</v>
      </c>
    </row>
    <row r="3992" spans="1:12" hidden="1" x14ac:dyDescent="0.35">
      <c r="A3992" t="s">
        <v>5622</v>
      </c>
      <c r="B3992" t="s">
        <v>5</v>
      </c>
      <c r="C3992" t="s">
        <v>1738</v>
      </c>
      <c r="D3992" t="s">
        <v>6929</v>
      </c>
      <c r="E3992" t="s">
        <v>1710</v>
      </c>
      <c r="H3992" t="str">
        <f>INDEX('Vensim Variables'!$B:$B,MATCH(EPS!$B3992,'Vensim Variables'!$A:$A,0))</f>
        <v>g pollutant</v>
      </c>
      <c r="I3992" t="str">
        <f t="shared" si="124"/>
        <v>SOx</v>
      </c>
      <c r="J3992">
        <f>INDEX(NoSettings!$C:$C,MATCH(EPS!$A3992,NoSettings!$A:$A,0))</f>
        <v>0</v>
      </c>
      <c r="K3992">
        <f>INDEX(GWP!$C$2:$C$13,MATCH(EPS!I3992,GWP!$B$2:$B$13,0))</f>
        <v>0</v>
      </c>
      <c r="L3992" s="5">
        <f t="shared" si="125"/>
        <v>0</v>
      </c>
    </row>
    <row r="3993" spans="1:12" hidden="1" x14ac:dyDescent="0.35">
      <c r="A3993" t="s">
        <v>5623</v>
      </c>
      <c r="B3993" t="s">
        <v>5</v>
      </c>
      <c r="C3993" t="s">
        <v>1738</v>
      </c>
      <c r="D3993" t="s">
        <v>6929</v>
      </c>
      <c r="E3993" t="s">
        <v>1711</v>
      </c>
      <c r="H3993" t="str">
        <f>INDEX('Vensim Variables'!$B:$B,MATCH(EPS!$B3993,'Vensim Variables'!$A:$A,0))</f>
        <v>g pollutant</v>
      </c>
      <c r="I3993" t="str">
        <f t="shared" si="124"/>
        <v>BC</v>
      </c>
      <c r="J3993">
        <f>INDEX(NoSettings!$C:$C,MATCH(EPS!$A3993,NoSettings!$A:$A,0))</f>
        <v>0</v>
      </c>
      <c r="K3993">
        <f>INDEX(GWP!$C$2:$C$13,MATCH(EPS!I3993,GWP!$B$2:$B$13,0))</f>
        <v>0</v>
      </c>
      <c r="L3993" s="5">
        <f t="shared" si="125"/>
        <v>0</v>
      </c>
    </row>
    <row r="3994" spans="1:12" hidden="1" x14ac:dyDescent="0.35">
      <c r="A3994" t="s">
        <v>5624</v>
      </c>
      <c r="B3994" t="s">
        <v>5</v>
      </c>
      <c r="C3994" t="s">
        <v>1738</v>
      </c>
      <c r="D3994" t="s">
        <v>6929</v>
      </c>
      <c r="E3994" t="s">
        <v>1712</v>
      </c>
      <c r="H3994" t="str">
        <f>INDEX('Vensim Variables'!$B:$B,MATCH(EPS!$B3994,'Vensim Variables'!$A:$A,0))</f>
        <v>g pollutant</v>
      </c>
      <c r="I3994" t="str">
        <f t="shared" si="124"/>
        <v>OC</v>
      </c>
      <c r="J3994">
        <f>INDEX(NoSettings!$C:$C,MATCH(EPS!$A3994,NoSettings!$A:$A,0))</f>
        <v>0</v>
      </c>
      <c r="K3994">
        <f>INDEX(GWP!$C$2:$C$13,MATCH(EPS!I3994,GWP!$B$2:$B$13,0))</f>
        <v>0</v>
      </c>
      <c r="L3994" s="5">
        <f t="shared" si="125"/>
        <v>0</v>
      </c>
    </row>
    <row r="3995" spans="1:12" hidden="1" x14ac:dyDescent="0.35">
      <c r="A3995" t="s">
        <v>5625</v>
      </c>
      <c r="B3995" t="s">
        <v>5</v>
      </c>
      <c r="C3995" t="s">
        <v>1738</v>
      </c>
      <c r="D3995" t="s">
        <v>6929</v>
      </c>
      <c r="E3995" t="s">
        <v>1713</v>
      </c>
      <c r="H3995" t="str">
        <f>INDEX('Vensim Variables'!$B:$B,MATCH(EPS!$B3995,'Vensim Variables'!$A:$A,0))</f>
        <v>g pollutant</v>
      </c>
      <c r="I3995" t="str">
        <f t="shared" si="124"/>
        <v>CH4</v>
      </c>
      <c r="J3995">
        <f>INDEX(NoSettings!$C:$C,MATCH(EPS!$A3995,NoSettings!$A:$A,0))</f>
        <v>0</v>
      </c>
      <c r="K3995">
        <f>INDEX(GWP!$C$2:$C$13,MATCH(EPS!I3995,GWP!$B$2:$B$13,0))</f>
        <v>25</v>
      </c>
      <c r="L3995" s="5">
        <f t="shared" si="125"/>
        <v>0</v>
      </c>
    </row>
    <row r="3996" spans="1:12" hidden="1" x14ac:dyDescent="0.35">
      <c r="A3996" t="s">
        <v>5626</v>
      </c>
      <c r="B3996" t="s">
        <v>5</v>
      </c>
      <c r="C3996" t="s">
        <v>1738</v>
      </c>
      <c r="D3996" t="s">
        <v>6929</v>
      </c>
      <c r="E3996" t="s">
        <v>1714</v>
      </c>
      <c r="H3996" t="str">
        <f>INDEX('Vensim Variables'!$B:$B,MATCH(EPS!$B3996,'Vensim Variables'!$A:$A,0))</f>
        <v>g pollutant</v>
      </c>
      <c r="I3996" t="str">
        <f t="shared" si="124"/>
        <v>N2O</v>
      </c>
      <c r="J3996">
        <f>INDEX(NoSettings!$C:$C,MATCH(EPS!$A3996,NoSettings!$A:$A,0))</f>
        <v>0</v>
      </c>
      <c r="K3996">
        <f>INDEX(GWP!$C$2:$C$13,MATCH(EPS!I3996,GWP!$B$2:$B$13,0))</f>
        <v>298</v>
      </c>
      <c r="L3996" s="5">
        <f t="shared" si="125"/>
        <v>0</v>
      </c>
    </row>
    <row r="3997" spans="1:12" hidden="1" x14ac:dyDescent="0.35">
      <c r="A3997" t="s">
        <v>5627</v>
      </c>
      <c r="B3997" t="s">
        <v>5</v>
      </c>
      <c r="C3997" t="s">
        <v>1738</v>
      </c>
      <c r="D3997" t="s">
        <v>6929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5">
        <f t="shared" si="125"/>
        <v>0</v>
      </c>
    </row>
    <row r="3998" spans="1:12" hidden="1" x14ac:dyDescent="0.35">
      <c r="A3998" t="s">
        <v>5628</v>
      </c>
      <c r="B3998" t="s">
        <v>5</v>
      </c>
      <c r="C3998" t="s">
        <v>1738</v>
      </c>
      <c r="D3998" t="s">
        <v>6930</v>
      </c>
      <c r="E3998" t="s">
        <v>1702</v>
      </c>
      <c r="H3998" t="str">
        <f>INDEX('Vensim Variables'!$B:$B,MATCH(EPS!$B3998,'Vensim Variables'!$A:$A,0))</f>
        <v>g pollutant</v>
      </c>
      <c r="I3998" t="str">
        <f t="shared" si="124"/>
        <v>CO2</v>
      </c>
      <c r="J3998">
        <f>INDEX(NoSettings!$C:$C,MATCH(EPS!$A3998,NoSettings!$A:$A,0))</f>
        <v>0</v>
      </c>
      <c r="K3998">
        <f>INDEX(GWP!$C$2:$C$13,MATCH(EPS!I3998,GWP!$B$2:$B$13,0))</f>
        <v>1</v>
      </c>
      <c r="L3998" s="5">
        <f t="shared" si="125"/>
        <v>0</v>
      </c>
    </row>
    <row r="3999" spans="1:12" hidden="1" x14ac:dyDescent="0.35">
      <c r="A3999" t="s">
        <v>5629</v>
      </c>
      <c r="B3999" t="s">
        <v>5</v>
      </c>
      <c r="C3999" t="s">
        <v>1738</v>
      </c>
      <c r="D3999" t="s">
        <v>6930</v>
      </c>
      <c r="E3999" t="s">
        <v>1705</v>
      </c>
      <c r="H3999" t="str">
        <f>INDEX('Vensim Variables'!$B:$B,MATCH(EPS!$B3999,'Vensim Variables'!$A:$A,0))</f>
        <v>g pollutant</v>
      </c>
      <c r="I3999" t="str">
        <f t="shared" si="124"/>
        <v>VOC</v>
      </c>
      <c r="J3999">
        <f>INDEX(NoSettings!$C:$C,MATCH(EPS!$A3999,NoSettings!$A:$A,0))</f>
        <v>0</v>
      </c>
      <c r="K3999">
        <f>INDEX(GWP!$C$2:$C$13,MATCH(EPS!I3999,GWP!$B$2:$B$13,0))</f>
        <v>0</v>
      </c>
      <c r="L3999" s="5">
        <f t="shared" si="125"/>
        <v>0</v>
      </c>
    </row>
    <row r="4000" spans="1:12" hidden="1" x14ac:dyDescent="0.35">
      <c r="A4000" t="s">
        <v>5630</v>
      </c>
      <c r="B4000" t="s">
        <v>5</v>
      </c>
      <c r="C4000" t="s">
        <v>1738</v>
      </c>
      <c r="D4000" t="s">
        <v>6930</v>
      </c>
      <c r="E4000" t="s">
        <v>1706</v>
      </c>
      <c r="H4000" t="str">
        <f>INDEX('Vensim Variables'!$B:$B,MATCH(EPS!$B4000,'Vensim Variables'!$A:$A,0))</f>
        <v>g pollutant</v>
      </c>
      <c r="I4000" t="str">
        <f t="shared" si="124"/>
        <v>CO</v>
      </c>
      <c r="J4000">
        <f>INDEX(NoSettings!$C:$C,MATCH(EPS!$A4000,NoSettings!$A:$A,0))</f>
        <v>0</v>
      </c>
      <c r="K4000">
        <f>INDEX(GWP!$C$2:$C$13,MATCH(EPS!I4000,GWP!$B$2:$B$13,0))</f>
        <v>0</v>
      </c>
      <c r="L4000" s="5">
        <f t="shared" si="125"/>
        <v>0</v>
      </c>
    </row>
    <row r="4001" spans="1:12" hidden="1" x14ac:dyDescent="0.35">
      <c r="A4001" t="s">
        <v>5631</v>
      </c>
      <c r="B4001" t="s">
        <v>5</v>
      </c>
      <c r="C4001" t="s">
        <v>1738</v>
      </c>
      <c r="D4001" t="s">
        <v>6930</v>
      </c>
      <c r="E4001" t="s">
        <v>1707</v>
      </c>
      <c r="H4001" t="str">
        <f>INDEX('Vensim Variables'!$B:$B,MATCH(EPS!$B4001,'Vensim Variables'!$A:$A,0))</f>
        <v>g pollutant</v>
      </c>
      <c r="I4001" t="str">
        <f t="shared" si="124"/>
        <v>NOx</v>
      </c>
      <c r="J4001">
        <f>INDEX(NoSettings!$C:$C,MATCH(EPS!$A4001,NoSettings!$A:$A,0))</f>
        <v>0</v>
      </c>
      <c r="K4001">
        <f>INDEX(GWP!$C$2:$C$13,MATCH(EPS!I4001,GWP!$B$2:$B$13,0))</f>
        <v>0</v>
      </c>
      <c r="L4001" s="5">
        <f t="shared" si="125"/>
        <v>0</v>
      </c>
    </row>
    <row r="4002" spans="1:12" hidden="1" x14ac:dyDescent="0.35">
      <c r="A4002" t="s">
        <v>5632</v>
      </c>
      <c r="B4002" t="s">
        <v>5</v>
      </c>
      <c r="C4002" t="s">
        <v>1738</v>
      </c>
      <c r="D4002" t="s">
        <v>6930</v>
      </c>
      <c r="E4002" t="s">
        <v>1708</v>
      </c>
      <c r="H4002" t="str">
        <f>INDEX('Vensim Variables'!$B:$B,MATCH(EPS!$B4002,'Vensim Variables'!$A:$A,0))</f>
        <v>g pollutant</v>
      </c>
      <c r="I4002" t="str">
        <f t="shared" si="124"/>
        <v>PM10</v>
      </c>
      <c r="J4002">
        <f>INDEX(NoSettings!$C:$C,MATCH(EPS!$A4002,NoSettings!$A:$A,0))</f>
        <v>0</v>
      </c>
      <c r="K4002">
        <f>INDEX(GWP!$C$2:$C$13,MATCH(EPS!I4002,GWP!$B$2:$B$13,0))</f>
        <v>0</v>
      </c>
      <c r="L4002" s="5">
        <f t="shared" si="125"/>
        <v>0</v>
      </c>
    </row>
    <row r="4003" spans="1:12" hidden="1" x14ac:dyDescent="0.35">
      <c r="A4003" t="s">
        <v>5633</v>
      </c>
      <c r="B4003" t="s">
        <v>5</v>
      </c>
      <c r="C4003" t="s">
        <v>1738</v>
      </c>
      <c r="D4003" t="s">
        <v>6930</v>
      </c>
      <c r="E4003" t="s">
        <v>1709</v>
      </c>
      <c r="H4003" t="str">
        <f>INDEX('Vensim Variables'!$B:$B,MATCH(EPS!$B4003,'Vensim Variables'!$A:$A,0))</f>
        <v>g pollutant</v>
      </c>
      <c r="I4003" t="str">
        <f t="shared" si="124"/>
        <v>PM25</v>
      </c>
      <c r="J4003">
        <f>INDEX(NoSettings!$C:$C,MATCH(EPS!$A4003,NoSettings!$A:$A,0))</f>
        <v>0</v>
      </c>
      <c r="K4003">
        <f>INDEX(GWP!$C$2:$C$13,MATCH(EPS!I4003,GWP!$B$2:$B$13,0))</f>
        <v>0</v>
      </c>
      <c r="L4003" s="5">
        <f t="shared" si="125"/>
        <v>0</v>
      </c>
    </row>
    <row r="4004" spans="1:12" hidden="1" x14ac:dyDescent="0.35">
      <c r="A4004" t="s">
        <v>5634</v>
      </c>
      <c r="B4004" t="s">
        <v>5</v>
      </c>
      <c r="C4004" t="s">
        <v>1738</v>
      </c>
      <c r="D4004" t="s">
        <v>6930</v>
      </c>
      <c r="E4004" t="s">
        <v>1710</v>
      </c>
      <c r="H4004" t="str">
        <f>INDEX('Vensim Variables'!$B:$B,MATCH(EPS!$B4004,'Vensim Variables'!$A:$A,0))</f>
        <v>g pollutant</v>
      </c>
      <c r="I4004" t="str">
        <f t="shared" si="124"/>
        <v>SOx</v>
      </c>
      <c r="J4004">
        <f>INDEX(NoSettings!$C:$C,MATCH(EPS!$A4004,NoSettings!$A:$A,0))</f>
        <v>0</v>
      </c>
      <c r="K4004">
        <f>INDEX(GWP!$C$2:$C$13,MATCH(EPS!I4004,GWP!$B$2:$B$13,0))</f>
        <v>0</v>
      </c>
      <c r="L4004" s="5">
        <f t="shared" si="125"/>
        <v>0</v>
      </c>
    </row>
    <row r="4005" spans="1:12" hidden="1" x14ac:dyDescent="0.35">
      <c r="A4005" t="s">
        <v>5635</v>
      </c>
      <c r="B4005" t="s">
        <v>5</v>
      </c>
      <c r="C4005" t="s">
        <v>1738</v>
      </c>
      <c r="D4005" t="s">
        <v>6930</v>
      </c>
      <c r="E4005" t="s">
        <v>1711</v>
      </c>
      <c r="H4005" t="str">
        <f>INDEX('Vensim Variables'!$B:$B,MATCH(EPS!$B4005,'Vensim Variables'!$A:$A,0))</f>
        <v>g pollutant</v>
      </c>
      <c r="I4005" t="str">
        <f t="shared" si="124"/>
        <v>BC</v>
      </c>
      <c r="J4005">
        <f>INDEX(NoSettings!$C:$C,MATCH(EPS!$A4005,NoSettings!$A:$A,0))</f>
        <v>0</v>
      </c>
      <c r="K4005">
        <f>INDEX(GWP!$C$2:$C$13,MATCH(EPS!I4005,GWP!$B$2:$B$13,0))</f>
        <v>0</v>
      </c>
      <c r="L4005" s="5">
        <f t="shared" si="125"/>
        <v>0</v>
      </c>
    </row>
    <row r="4006" spans="1:12" hidden="1" x14ac:dyDescent="0.35">
      <c r="A4006" t="s">
        <v>5636</v>
      </c>
      <c r="B4006" t="s">
        <v>5</v>
      </c>
      <c r="C4006" t="s">
        <v>1738</v>
      </c>
      <c r="D4006" t="s">
        <v>6930</v>
      </c>
      <c r="E4006" t="s">
        <v>1712</v>
      </c>
      <c r="H4006" t="str">
        <f>INDEX('Vensim Variables'!$B:$B,MATCH(EPS!$B4006,'Vensim Variables'!$A:$A,0))</f>
        <v>g pollutant</v>
      </c>
      <c r="I4006" t="str">
        <f t="shared" si="124"/>
        <v>OC</v>
      </c>
      <c r="J4006">
        <f>INDEX(NoSettings!$C:$C,MATCH(EPS!$A4006,NoSettings!$A:$A,0))</f>
        <v>0</v>
      </c>
      <c r="K4006">
        <f>INDEX(GWP!$C$2:$C$13,MATCH(EPS!I4006,GWP!$B$2:$B$13,0))</f>
        <v>0</v>
      </c>
      <c r="L4006" s="5">
        <f t="shared" si="125"/>
        <v>0</v>
      </c>
    </row>
    <row r="4007" spans="1:12" hidden="1" x14ac:dyDescent="0.35">
      <c r="A4007" t="s">
        <v>5637</v>
      </c>
      <c r="B4007" t="s">
        <v>5</v>
      </c>
      <c r="C4007" t="s">
        <v>1738</v>
      </c>
      <c r="D4007" t="s">
        <v>6930</v>
      </c>
      <c r="E4007" t="s">
        <v>1713</v>
      </c>
      <c r="H4007" t="str">
        <f>INDEX('Vensim Variables'!$B:$B,MATCH(EPS!$B4007,'Vensim Variables'!$A:$A,0))</f>
        <v>g pollutant</v>
      </c>
      <c r="I4007" t="str">
        <f t="shared" si="124"/>
        <v>CH4</v>
      </c>
      <c r="J4007">
        <f>INDEX(NoSettings!$C:$C,MATCH(EPS!$A4007,NoSettings!$A:$A,0))</f>
        <v>0</v>
      </c>
      <c r="K4007">
        <f>INDEX(GWP!$C$2:$C$13,MATCH(EPS!I4007,GWP!$B$2:$B$13,0))</f>
        <v>25</v>
      </c>
      <c r="L4007" s="5">
        <f t="shared" si="125"/>
        <v>0</v>
      </c>
    </row>
    <row r="4008" spans="1:12" hidden="1" x14ac:dyDescent="0.35">
      <c r="A4008" t="s">
        <v>5638</v>
      </c>
      <c r="B4008" t="s">
        <v>5</v>
      </c>
      <c r="C4008" t="s">
        <v>1738</v>
      </c>
      <c r="D4008" t="s">
        <v>6930</v>
      </c>
      <c r="E4008" t="s">
        <v>1714</v>
      </c>
      <c r="H4008" t="str">
        <f>INDEX('Vensim Variables'!$B:$B,MATCH(EPS!$B4008,'Vensim Variables'!$A:$A,0))</f>
        <v>g pollutant</v>
      </c>
      <c r="I4008" t="str">
        <f t="shared" si="124"/>
        <v>N2O</v>
      </c>
      <c r="J4008">
        <f>INDEX(NoSettings!$C:$C,MATCH(EPS!$A4008,NoSettings!$A:$A,0))</f>
        <v>0</v>
      </c>
      <c r="K4008">
        <f>INDEX(GWP!$C$2:$C$13,MATCH(EPS!I4008,GWP!$B$2:$B$13,0))</f>
        <v>298</v>
      </c>
      <c r="L4008" s="5">
        <f t="shared" si="125"/>
        <v>0</v>
      </c>
    </row>
    <row r="4009" spans="1:12" hidden="1" x14ac:dyDescent="0.35">
      <c r="A4009" t="s">
        <v>5639</v>
      </c>
      <c r="B4009" t="s">
        <v>5</v>
      </c>
      <c r="C4009" t="s">
        <v>1738</v>
      </c>
      <c r="D4009" t="s">
        <v>6930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5">
        <f t="shared" si="125"/>
        <v>0</v>
      </c>
    </row>
    <row r="4010" spans="1:12" hidden="1" x14ac:dyDescent="0.35">
      <c r="A4010" t="s">
        <v>5640</v>
      </c>
      <c r="B4010" t="s">
        <v>5</v>
      </c>
      <c r="C4010" t="s">
        <v>1738</v>
      </c>
      <c r="D4010" t="s">
        <v>6931</v>
      </c>
      <c r="E4010" t="s">
        <v>1702</v>
      </c>
      <c r="H4010" t="str">
        <f>INDEX('Vensim Variables'!$B:$B,MATCH(EPS!$B4010,'Vensim Variables'!$A:$A,0))</f>
        <v>g pollutant</v>
      </c>
      <c r="I4010" t="str">
        <f t="shared" si="124"/>
        <v>CO2</v>
      </c>
      <c r="J4010">
        <f>INDEX(NoSettings!$C:$C,MATCH(EPS!$A4010,NoSettings!$A:$A,0))</f>
        <v>0</v>
      </c>
      <c r="K4010">
        <f>INDEX(GWP!$C$2:$C$13,MATCH(EPS!I4010,GWP!$B$2:$B$13,0))</f>
        <v>1</v>
      </c>
      <c r="L4010" s="5">
        <f t="shared" si="125"/>
        <v>0</v>
      </c>
    </row>
    <row r="4011" spans="1:12" hidden="1" x14ac:dyDescent="0.35">
      <c r="A4011" t="s">
        <v>5641</v>
      </c>
      <c r="B4011" t="s">
        <v>5</v>
      </c>
      <c r="C4011" t="s">
        <v>1738</v>
      </c>
      <c r="D4011" t="s">
        <v>6931</v>
      </c>
      <c r="E4011" t="s">
        <v>1705</v>
      </c>
      <c r="H4011" t="str">
        <f>INDEX('Vensim Variables'!$B:$B,MATCH(EPS!$B4011,'Vensim Variables'!$A:$A,0))</f>
        <v>g pollutant</v>
      </c>
      <c r="I4011" t="str">
        <f t="shared" si="124"/>
        <v>VOC</v>
      </c>
      <c r="J4011">
        <f>INDEX(NoSettings!$C:$C,MATCH(EPS!$A4011,NoSettings!$A:$A,0))</f>
        <v>0</v>
      </c>
      <c r="K4011">
        <f>INDEX(GWP!$C$2:$C$13,MATCH(EPS!I4011,GWP!$B$2:$B$13,0))</f>
        <v>0</v>
      </c>
      <c r="L4011" s="5">
        <f t="shared" si="125"/>
        <v>0</v>
      </c>
    </row>
    <row r="4012" spans="1:12" hidden="1" x14ac:dyDescent="0.35">
      <c r="A4012" t="s">
        <v>5642</v>
      </c>
      <c r="B4012" t="s">
        <v>5</v>
      </c>
      <c r="C4012" t="s">
        <v>1738</v>
      </c>
      <c r="D4012" t="s">
        <v>6931</v>
      </c>
      <c r="E4012" t="s">
        <v>1706</v>
      </c>
      <c r="H4012" t="str">
        <f>INDEX('Vensim Variables'!$B:$B,MATCH(EPS!$B4012,'Vensim Variables'!$A:$A,0))</f>
        <v>g pollutant</v>
      </c>
      <c r="I4012" t="str">
        <f t="shared" si="124"/>
        <v>CO</v>
      </c>
      <c r="J4012">
        <f>INDEX(NoSettings!$C:$C,MATCH(EPS!$A4012,NoSettings!$A:$A,0))</f>
        <v>0</v>
      </c>
      <c r="K4012">
        <f>INDEX(GWP!$C$2:$C$13,MATCH(EPS!I4012,GWP!$B$2:$B$13,0))</f>
        <v>0</v>
      </c>
      <c r="L4012" s="5">
        <f t="shared" si="125"/>
        <v>0</v>
      </c>
    </row>
    <row r="4013" spans="1:12" hidden="1" x14ac:dyDescent="0.35">
      <c r="A4013" t="s">
        <v>5643</v>
      </c>
      <c r="B4013" t="s">
        <v>5</v>
      </c>
      <c r="C4013" t="s">
        <v>1738</v>
      </c>
      <c r="D4013" t="s">
        <v>6931</v>
      </c>
      <c r="E4013" t="s">
        <v>1707</v>
      </c>
      <c r="H4013" t="str">
        <f>INDEX('Vensim Variables'!$B:$B,MATCH(EPS!$B4013,'Vensim Variables'!$A:$A,0))</f>
        <v>g pollutant</v>
      </c>
      <c r="I4013" t="str">
        <f t="shared" si="124"/>
        <v>NOx</v>
      </c>
      <c r="J4013">
        <f>INDEX(NoSettings!$C:$C,MATCH(EPS!$A4013,NoSettings!$A:$A,0))</f>
        <v>0</v>
      </c>
      <c r="K4013">
        <f>INDEX(GWP!$C$2:$C$13,MATCH(EPS!I4013,GWP!$B$2:$B$13,0))</f>
        <v>0</v>
      </c>
      <c r="L4013" s="5">
        <f t="shared" si="125"/>
        <v>0</v>
      </c>
    </row>
    <row r="4014" spans="1:12" hidden="1" x14ac:dyDescent="0.35">
      <c r="A4014" t="s">
        <v>5644</v>
      </c>
      <c r="B4014" t="s">
        <v>5</v>
      </c>
      <c r="C4014" t="s">
        <v>1738</v>
      </c>
      <c r="D4014" t="s">
        <v>6931</v>
      </c>
      <c r="E4014" t="s">
        <v>1708</v>
      </c>
      <c r="H4014" t="str">
        <f>INDEX('Vensim Variables'!$B:$B,MATCH(EPS!$B4014,'Vensim Variables'!$A:$A,0))</f>
        <v>g pollutant</v>
      </c>
      <c r="I4014" t="str">
        <f t="shared" si="124"/>
        <v>PM10</v>
      </c>
      <c r="J4014">
        <f>INDEX(NoSettings!$C:$C,MATCH(EPS!$A4014,NoSettings!$A:$A,0))</f>
        <v>0</v>
      </c>
      <c r="K4014">
        <f>INDEX(GWP!$C$2:$C$13,MATCH(EPS!I4014,GWP!$B$2:$B$13,0))</f>
        <v>0</v>
      </c>
      <c r="L4014" s="5">
        <f t="shared" si="125"/>
        <v>0</v>
      </c>
    </row>
    <row r="4015" spans="1:12" hidden="1" x14ac:dyDescent="0.35">
      <c r="A4015" t="s">
        <v>5645</v>
      </c>
      <c r="B4015" t="s">
        <v>5</v>
      </c>
      <c r="C4015" t="s">
        <v>1738</v>
      </c>
      <c r="D4015" t="s">
        <v>6931</v>
      </c>
      <c r="E4015" t="s">
        <v>1709</v>
      </c>
      <c r="H4015" t="str">
        <f>INDEX('Vensim Variables'!$B:$B,MATCH(EPS!$B4015,'Vensim Variables'!$A:$A,0))</f>
        <v>g pollutant</v>
      </c>
      <c r="I4015" t="str">
        <f t="shared" si="124"/>
        <v>PM25</v>
      </c>
      <c r="J4015">
        <f>INDEX(NoSettings!$C:$C,MATCH(EPS!$A4015,NoSettings!$A:$A,0))</f>
        <v>0</v>
      </c>
      <c r="K4015">
        <f>INDEX(GWP!$C$2:$C$13,MATCH(EPS!I4015,GWP!$B$2:$B$13,0))</f>
        <v>0</v>
      </c>
      <c r="L4015" s="5">
        <f t="shared" si="125"/>
        <v>0</v>
      </c>
    </row>
    <row r="4016" spans="1:12" hidden="1" x14ac:dyDescent="0.35">
      <c r="A4016" t="s">
        <v>5646</v>
      </c>
      <c r="B4016" t="s">
        <v>5</v>
      </c>
      <c r="C4016" t="s">
        <v>1738</v>
      </c>
      <c r="D4016" t="s">
        <v>6931</v>
      </c>
      <c r="E4016" t="s">
        <v>1710</v>
      </c>
      <c r="H4016" t="str">
        <f>INDEX('Vensim Variables'!$B:$B,MATCH(EPS!$B4016,'Vensim Variables'!$A:$A,0))</f>
        <v>g pollutant</v>
      </c>
      <c r="I4016" t="str">
        <f t="shared" si="124"/>
        <v>SOx</v>
      </c>
      <c r="J4016">
        <f>INDEX(NoSettings!$C:$C,MATCH(EPS!$A4016,NoSettings!$A:$A,0))</f>
        <v>0</v>
      </c>
      <c r="K4016">
        <f>INDEX(GWP!$C$2:$C$13,MATCH(EPS!I4016,GWP!$B$2:$B$13,0))</f>
        <v>0</v>
      </c>
      <c r="L4016" s="5">
        <f t="shared" si="125"/>
        <v>0</v>
      </c>
    </row>
    <row r="4017" spans="1:12" hidden="1" x14ac:dyDescent="0.35">
      <c r="A4017" t="s">
        <v>5647</v>
      </c>
      <c r="B4017" t="s">
        <v>5</v>
      </c>
      <c r="C4017" t="s">
        <v>1738</v>
      </c>
      <c r="D4017" t="s">
        <v>6931</v>
      </c>
      <c r="E4017" t="s">
        <v>1711</v>
      </c>
      <c r="H4017" t="str">
        <f>INDEX('Vensim Variables'!$B:$B,MATCH(EPS!$B4017,'Vensim Variables'!$A:$A,0))</f>
        <v>g pollutant</v>
      </c>
      <c r="I4017" t="str">
        <f t="shared" si="124"/>
        <v>BC</v>
      </c>
      <c r="J4017">
        <f>INDEX(NoSettings!$C:$C,MATCH(EPS!$A4017,NoSettings!$A:$A,0))</f>
        <v>0</v>
      </c>
      <c r="K4017">
        <f>INDEX(GWP!$C$2:$C$13,MATCH(EPS!I4017,GWP!$B$2:$B$13,0))</f>
        <v>0</v>
      </c>
      <c r="L4017" s="5">
        <f t="shared" si="125"/>
        <v>0</v>
      </c>
    </row>
    <row r="4018" spans="1:12" hidden="1" x14ac:dyDescent="0.35">
      <c r="A4018" t="s">
        <v>5648</v>
      </c>
      <c r="B4018" t="s">
        <v>5</v>
      </c>
      <c r="C4018" t="s">
        <v>1738</v>
      </c>
      <c r="D4018" t="s">
        <v>6931</v>
      </c>
      <c r="E4018" t="s">
        <v>1712</v>
      </c>
      <c r="H4018" t="str">
        <f>INDEX('Vensim Variables'!$B:$B,MATCH(EPS!$B4018,'Vensim Variables'!$A:$A,0))</f>
        <v>g pollutant</v>
      </c>
      <c r="I4018" t="str">
        <f t="shared" si="124"/>
        <v>OC</v>
      </c>
      <c r="J4018">
        <f>INDEX(NoSettings!$C:$C,MATCH(EPS!$A4018,NoSettings!$A:$A,0))</f>
        <v>0</v>
      </c>
      <c r="K4018">
        <f>INDEX(GWP!$C$2:$C$13,MATCH(EPS!I4018,GWP!$B$2:$B$13,0))</f>
        <v>0</v>
      </c>
      <c r="L4018" s="5">
        <f t="shared" si="125"/>
        <v>0</v>
      </c>
    </row>
    <row r="4019" spans="1:12" hidden="1" x14ac:dyDescent="0.35">
      <c r="A4019" t="s">
        <v>5649</v>
      </c>
      <c r="B4019" t="s">
        <v>5</v>
      </c>
      <c r="C4019" t="s">
        <v>1738</v>
      </c>
      <c r="D4019" t="s">
        <v>6931</v>
      </c>
      <c r="E4019" t="s">
        <v>1713</v>
      </c>
      <c r="H4019" t="str">
        <f>INDEX('Vensim Variables'!$B:$B,MATCH(EPS!$B4019,'Vensim Variables'!$A:$A,0))</f>
        <v>g pollutant</v>
      </c>
      <c r="I4019" t="str">
        <f t="shared" si="124"/>
        <v>CH4</v>
      </c>
      <c r="J4019">
        <f>INDEX(NoSettings!$C:$C,MATCH(EPS!$A4019,NoSettings!$A:$A,0))</f>
        <v>0</v>
      </c>
      <c r="K4019">
        <f>INDEX(GWP!$C$2:$C$13,MATCH(EPS!I4019,GWP!$B$2:$B$13,0))</f>
        <v>25</v>
      </c>
      <c r="L4019" s="5">
        <f t="shared" si="125"/>
        <v>0</v>
      </c>
    </row>
    <row r="4020" spans="1:12" hidden="1" x14ac:dyDescent="0.35">
      <c r="A4020" t="s">
        <v>5650</v>
      </c>
      <c r="B4020" t="s">
        <v>5</v>
      </c>
      <c r="C4020" t="s">
        <v>1738</v>
      </c>
      <c r="D4020" t="s">
        <v>6931</v>
      </c>
      <c r="E4020" t="s">
        <v>1714</v>
      </c>
      <c r="H4020" t="str">
        <f>INDEX('Vensim Variables'!$B:$B,MATCH(EPS!$B4020,'Vensim Variables'!$A:$A,0))</f>
        <v>g pollutant</v>
      </c>
      <c r="I4020" t="str">
        <f t="shared" si="124"/>
        <v>N2O</v>
      </c>
      <c r="J4020">
        <f>INDEX(NoSettings!$C:$C,MATCH(EPS!$A4020,NoSettings!$A:$A,0))</f>
        <v>0</v>
      </c>
      <c r="K4020">
        <f>INDEX(GWP!$C$2:$C$13,MATCH(EPS!I4020,GWP!$B$2:$B$13,0))</f>
        <v>298</v>
      </c>
      <c r="L4020" s="5">
        <f t="shared" si="125"/>
        <v>0</v>
      </c>
    </row>
    <row r="4021" spans="1:12" hidden="1" x14ac:dyDescent="0.35">
      <c r="A4021" t="s">
        <v>5651</v>
      </c>
      <c r="B4021" t="s">
        <v>5</v>
      </c>
      <c r="C4021" t="s">
        <v>1738</v>
      </c>
      <c r="D4021" t="s">
        <v>6931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5">
        <f t="shared" si="125"/>
        <v>0</v>
      </c>
    </row>
    <row r="4022" spans="1:12" hidden="1" x14ac:dyDescent="0.35">
      <c r="A4022" t="s">
        <v>5652</v>
      </c>
      <c r="B4022" t="s">
        <v>5</v>
      </c>
      <c r="C4022" t="s">
        <v>1738</v>
      </c>
      <c r="D4022" t="s">
        <v>6932</v>
      </c>
      <c r="E4022" t="s">
        <v>1702</v>
      </c>
      <c r="H4022" t="str">
        <f>INDEX('Vensim Variables'!$B:$B,MATCH(EPS!$B4022,'Vensim Variables'!$A:$A,0))</f>
        <v>g pollutant</v>
      </c>
      <c r="I4022" t="str">
        <f t="shared" si="124"/>
        <v>CO2</v>
      </c>
      <c r="J4022">
        <f>INDEX(NoSettings!$C:$C,MATCH(EPS!$A4022,NoSettings!$A:$A,0))</f>
        <v>0</v>
      </c>
      <c r="K4022">
        <f>INDEX(GWP!$C$2:$C$13,MATCH(EPS!I4022,GWP!$B$2:$B$13,0))</f>
        <v>1</v>
      </c>
      <c r="L4022" s="5">
        <f t="shared" si="125"/>
        <v>0</v>
      </c>
    </row>
    <row r="4023" spans="1:12" hidden="1" x14ac:dyDescent="0.35">
      <c r="A4023" t="s">
        <v>5653</v>
      </c>
      <c r="B4023" t="s">
        <v>5</v>
      </c>
      <c r="C4023" t="s">
        <v>1738</v>
      </c>
      <c r="D4023" t="s">
        <v>6932</v>
      </c>
      <c r="E4023" t="s">
        <v>1705</v>
      </c>
      <c r="H4023" t="str">
        <f>INDEX('Vensim Variables'!$B:$B,MATCH(EPS!$B4023,'Vensim Variables'!$A:$A,0))</f>
        <v>g pollutant</v>
      </c>
      <c r="I4023" t="str">
        <f t="shared" si="124"/>
        <v>VOC</v>
      </c>
      <c r="J4023">
        <f>INDEX(NoSettings!$C:$C,MATCH(EPS!$A4023,NoSettings!$A:$A,0))</f>
        <v>0</v>
      </c>
      <c r="K4023">
        <f>INDEX(GWP!$C$2:$C$13,MATCH(EPS!I4023,GWP!$B$2:$B$13,0))</f>
        <v>0</v>
      </c>
      <c r="L4023" s="5">
        <f t="shared" si="125"/>
        <v>0</v>
      </c>
    </row>
    <row r="4024" spans="1:12" hidden="1" x14ac:dyDescent="0.35">
      <c r="A4024" t="s">
        <v>5654</v>
      </c>
      <c r="B4024" t="s">
        <v>5</v>
      </c>
      <c r="C4024" t="s">
        <v>1738</v>
      </c>
      <c r="D4024" t="s">
        <v>6932</v>
      </c>
      <c r="E4024" t="s">
        <v>1706</v>
      </c>
      <c r="H4024" t="str">
        <f>INDEX('Vensim Variables'!$B:$B,MATCH(EPS!$B4024,'Vensim Variables'!$A:$A,0))</f>
        <v>g pollutant</v>
      </c>
      <c r="I4024" t="str">
        <f t="shared" si="124"/>
        <v>CO</v>
      </c>
      <c r="J4024">
        <f>INDEX(NoSettings!$C:$C,MATCH(EPS!$A4024,NoSettings!$A:$A,0))</f>
        <v>0</v>
      </c>
      <c r="K4024">
        <f>INDEX(GWP!$C$2:$C$13,MATCH(EPS!I4024,GWP!$B$2:$B$13,0))</f>
        <v>0</v>
      </c>
      <c r="L4024" s="5">
        <f t="shared" si="125"/>
        <v>0</v>
      </c>
    </row>
    <row r="4025" spans="1:12" hidden="1" x14ac:dyDescent="0.35">
      <c r="A4025" t="s">
        <v>5655</v>
      </c>
      <c r="B4025" t="s">
        <v>5</v>
      </c>
      <c r="C4025" t="s">
        <v>1738</v>
      </c>
      <c r="D4025" t="s">
        <v>6932</v>
      </c>
      <c r="E4025" t="s">
        <v>1707</v>
      </c>
      <c r="H4025" t="str">
        <f>INDEX('Vensim Variables'!$B:$B,MATCH(EPS!$B4025,'Vensim Variables'!$A:$A,0))</f>
        <v>g pollutant</v>
      </c>
      <c r="I4025" t="str">
        <f t="shared" si="124"/>
        <v>NOx</v>
      </c>
      <c r="J4025">
        <f>INDEX(NoSettings!$C:$C,MATCH(EPS!$A4025,NoSettings!$A:$A,0))</f>
        <v>0</v>
      </c>
      <c r="K4025">
        <f>INDEX(GWP!$C$2:$C$13,MATCH(EPS!I4025,GWP!$B$2:$B$13,0))</f>
        <v>0</v>
      </c>
      <c r="L4025" s="5">
        <f t="shared" si="125"/>
        <v>0</v>
      </c>
    </row>
    <row r="4026" spans="1:12" hidden="1" x14ac:dyDescent="0.35">
      <c r="A4026" t="s">
        <v>5656</v>
      </c>
      <c r="B4026" t="s">
        <v>5</v>
      </c>
      <c r="C4026" t="s">
        <v>1738</v>
      </c>
      <c r="D4026" t="s">
        <v>6932</v>
      </c>
      <c r="E4026" t="s">
        <v>1708</v>
      </c>
      <c r="H4026" t="str">
        <f>INDEX('Vensim Variables'!$B:$B,MATCH(EPS!$B4026,'Vensim Variables'!$A:$A,0))</f>
        <v>g pollutant</v>
      </c>
      <c r="I4026" t="str">
        <f t="shared" si="124"/>
        <v>PM10</v>
      </c>
      <c r="J4026">
        <f>INDEX(NoSettings!$C:$C,MATCH(EPS!$A4026,NoSettings!$A:$A,0))</f>
        <v>0</v>
      </c>
      <c r="K4026">
        <f>INDEX(GWP!$C$2:$C$13,MATCH(EPS!I4026,GWP!$B$2:$B$13,0))</f>
        <v>0</v>
      </c>
      <c r="L4026" s="5">
        <f t="shared" si="125"/>
        <v>0</v>
      </c>
    </row>
    <row r="4027" spans="1:12" hidden="1" x14ac:dyDescent="0.35">
      <c r="A4027" t="s">
        <v>5657</v>
      </c>
      <c r="B4027" t="s">
        <v>5</v>
      </c>
      <c r="C4027" t="s">
        <v>1738</v>
      </c>
      <c r="D4027" t="s">
        <v>6932</v>
      </c>
      <c r="E4027" t="s">
        <v>1709</v>
      </c>
      <c r="H4027" t="str">
        <f>INDEX('Vensim Variables'!$B:$B,MATCH(EPS!$B4027,'Vensim Variables'!$A:$A,0))</f>
        <v>g pollutant</v>
      </c>
      <c r="I4027" t="str">
        <f t="shared" si="124"/>
        <v>PM25</v>
      </c>
      <c r="J4027">
        <f>INDEX(NoSettings!$C:$C,MATCH(EPS!$A4027,NoSettings!$A:$A,0))</f>
        <v>0</v>
      </c>
      <c r="K4027">
        <f>INDEX(GWP!$C$2:$C$13,MATCH(EPS!I4027,GWP!$B$2:$B$13,0))</f>
        <v>0</v>
      </c>
      <c r="L4027" s="5">
        <f t="shared" si="125"/>
        <v>0</v>
      </c>
    </row>
    <row r="4028" spans="1:12" hidden="1" x14ac:dyDescent="0.35">
      <c r="A4028" t="s">
        <v>5658</v>
      </c>
      <c r="B4028" t="s">
        <v>5</v>
      </c>
      <c r="C4028" t="s">
        <v>1738</v>
      </c>
      <c r="D4028" t="s">
        <v>6932</v>
      </c>
      <c r="E4028" t="s">
        <v>1710</v>
      </c>
      <c r="H4028" t="str">
        <f>INDEX('Vensim Variables'!$B:$B,MATCH(EPS!$B4028,'Vensim Variables'!$A:$A,0))</f>
        <v>g pollutant</v>
      </c>
      <c r="I4028" t="str">
        <f t="shared" si="124"/>
        <v>SOx</v>
      </c>
      <c r="J4028">
        <f>INDEX(NoSettings!$C:$C,MATCH(EPS!$A4028,NoSettings!$A:$A,0))</f>
        <v>0</v>
      </c>
      <c r="K4028">
        <f>INDEX(GWP!$C$2:$C$13,MATCH(EPS!I4028,GWP!$B$2:$B$13,0))</f>
        <v>0</v>
      </c>
      <c r="L4028" s="5">
        <f t="shared" si="125"/>
        <v>0</v>
      </c>
    </row>
    <row r="4029" spans="1:12" hidden="1" x14ac:dyDescent="0.35">
      <c r="A4029" t="s">
        <v>5659</v>
      </c>
      <c r="B4029" t="s">
        <v>5</v>
      </c>
      <c r="C4029" t="s">
        <v>1738</v>
      </c>
      <c r="D4029" t="s">
        <v>6932</v>
      </c>
      <c r="E4029" t="s">
        <v>1711</v>
      </c>
      <c r="H4029" t="str">
        <f>INDEX('Vensim Variables'!$B:$B,MATCH(EPS!$B4029,'Vensim Variables'!$A:$A,0))</f>
        <v>g pollutant</v>
      </c>
      <c r="I4029" t="str">
        <f t="shared" si="124"/>
        <v>BC</v>
      </c>
      <c r="J4029">
        <f>INDEX(NoSettings!$C:$C,MATCH(EPS!$A4029,NoSettings!$A:$A,0))</f>
        <v>0</v>
      </c>
      <c r="K4029">
        <f>INDEX(GWP!$C$2:$C$13,MATCH(EPS!I4029,GWP!$B$2:$B$13,0))</f>
        <v>0</v>
      </c>
      <c r="L4029" s="5">
        <f t="shared" si="125"/>
        <v>0</v>
      </c>
    </row>
    <row r="4030" spans="1:12" hidden="1" x14ac:dyDescent="0.35">
      <c r="A4030" t="s">
        <v>5660</v>
      </c>
      <c r="B4030" t="s">
        <v>5</v>
      </c>
      <c r="C4030" t="s">
        <v>1738</v>
      </c>
      <c r="D4030" t="s">
        <v>6932</v>
      </c>
      <c r="E4030" t="s">
        <v>1712</v>
      </c>
      <c r="H4030" t="str">
        <f>INDEX('Vensim Variables'!$B:$B,MATCH(EPS!$B4030,'Vensim Variables'!$A:$A,0))</f>
        <v>g pollutant</v>
      </c>
      <c r="I4030" t="str">
        <f t="shared" si="124"/>
        <v>OC</v>
      </c>
      <c r="J4030">
        <f>INDEX(NoSettings!$C:$C,MATCH(EPS!$A4030,NoSettings!$A:$A,0))</f>
        <v>0</v>
      </c>
      <c r="K4030">
        <f>INDEX(GWP!$C$2:$C$13,MATCH(EPS!I4030,GWP!$B$2:$B$13,0))</f>
        <v>0</v>
      </c>
      <c r="L4030" s="5">
        <f t="shared" si="125"/>
        <v>0</v>
      </c>
    </row>
    <row r="4031" spans="1:12" hidden="1" x14ac:dyDescent="0.35">
      <c r="A4031" t="s">
        <v>5661</v>
      </c>
      <c r="B4031" t="s">
        <v>5</v>
      </c>
      <c r="C4031" t="s">
        <v>1738</v>
      </c>
      <c r="D4031" t="s">
        <v>6932</v>
      </c>
      <c r="E4031" t="s">
        <v>1713</v>
      </c>
      <c r="H4031" t="str">
        <f>INDEX('Vensim Variables'!$B:$B,MATCH(EPS!$B4031,'Vensim Variables'!$A:$A,0))</f>
        <v>g pollutant</v>
      </c>
      <c r="I4031" t="str">
        <f t="shared" si="124"/>
        <v>CH4</v>
      </c>
      <c r="J4031">
        <f>INDEX(NoSettings!$C:$C,MATCH(EPS!$A4031,NoSettings!$A:$A,0))</f>
        <v>0</v>
      </c>
      <c r="K4031">
        <f>INDEX(GWP!$C$2:$C$13,MATCH(EPS!I4031,GWP!$B$2:$B$13,0))</f>
        <v>25</v>
      </c>
      <c r="L4031" s="5">
        <f t="shared" si="125"/>
        <v>0</v>
      </c>
    </row>
    <row r="4032" spans="1:12" hidden="1" x14ac:dyDescent="0.35">
      <c r="A4032" t="s">
        <v>5662</v>
      </c>
      <c r="B4032" t="s">
        <v>5</v>
      </c>
      <c r="C4032" t="s">
        <v>1738</v>
      </c>
      <c r="D4032" t="s">
        <v>6932</v>
      </c>
      <c r="E4032" t="s">
        <v>1714</v>
      </c>
      <c r="H4032" t="str">
        <f>INDEX('Vensim Variables'!$B:$B,MATCH(EPS!$B4032,'Vensim Variables'!$A:$A,0))</f>
        <v>g pollutant</v>
      </c>
      <c r="I4032" t="str">
        <f t="shared" si="124"/>
        <v>N2O</v>
      </c>
      <c r="J4032">
        <f>INDEX(NoSettings!$C:$C,MATCH(EPS!$A4032,NoSettings!$A:$A,0))</f>
        <v>0</v>
      </c>
      <c r="K4032">
        <f>INDEX(GWP!$C$2:$C$13,MATCH(EPS!I4032,GWP!$B$2:$B$13,0))</f>
        <v>298</v>
      </c>
      <c r="L4032" s="5">
        <f t="shared" si="125"/>
        <v>0</v>
      </c>
    </row>
    <row r="4033" spans="1:12" hidden="1" x14ac:dyDescent="0.35">
      <c r="A4033" t="s">
        <v>5663</v>
      </c>
      <c r="B4033" t="s">
        <v>5</v>
      </c>
      <c r="C4033" t="s">
        <v>1738</v>
      </c>
      <c r="D4033" t="s">
        <v>6932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5">
        <f t="shared" si="125"/>
        <v>0</v>
      </c>
    </row>
    <row r="4034" spans="1:12" hidden="1" x14ac:dyDescent="0.35">
      <c r="A4034" t="s">
        <v>5664</v>
      </c>
      <c r="B4034" t="s">
        <v>5</v>
      </c>
      <c r="C4034" t="s">
        <v>1738</v>
      </c>
      <c r="D4034" t="s">
        <v>6933</v>
      </c>
      <c r="E4034" t="s">
        <v>1702</v>
      </c>
      <c r="H4034" t="str">
        <f>INDEX('Vensim Variables'!$B:$B,MATCH(EPS!$B4034,'Vensim Variables'!$A:$A,0))</f>
        <v>g pollutant</v>
      </c>
      <c r="I4034" t="str">
        <f t="shared" si="124"/>
        <v>CO2</v>
      </c>
      <c r="J4034">
        <f>INDEX(NoSettings!$C:$C,MATCH(EPS!$A4034,NoSettings!$A:$A,0))</f>
        <v>0</v>
      </c>
      <c r="K4034">
        <f>INDEX(GWP!$C$2:$C$13,MATCH(EPS!I4034,GWP!$B$2:$B$13,0))</f>
        <v>1</v>
      </c>
      <c r="L4034" s="5">
        <f t="shared" si="125"/>
        <v>0</v>
      </c>
    </row>
    <row r="4035" spans="1:12" hidden="1" x14ac:dyDescent="0.35">
      <c r="A4035" t="s">
        <v>5665</v>
      </c>
      <c r="B4035" t="s">
        <v>5</v>
      </c>
      <c r="C4035" t="s">
        <v>1738</v>
      </c>
      <c r="D4035" t="s">
        <v>6933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5">
        <f t="shared" ref="L4035:L4098" si="127">IF(H4035="g pollutant",K4035*J4035/10^12,IF(H4035="MMTCO2e",J4035,IF(H4035="MWh",J4035,0)))</f>
        <v>0</v>
      </c>
    </row>
    <row r="4036" spans="1:12" hidden="1" x14ac:dyDescent="0.35">
      <c r="A4036" t="s">
        <v>5666</v>
      </c>
      <c r="B4036" t="s">
        <v>5</v>
      </c>
      <c r="C4036" t="s">
        <v>1738</v>
      </c>
      <c r="D4036" t="s">
        <v>6933</v>
      </c>
      <c r="E4036" t="s">
        <v>1706</v>
      </c>
      <c r="H4036" t="str">
        <f>INDEX('Vensim Variables'!$B:$B,MATCH(EPS!$B4036,'Vensim Variables'!$A:$A,0))</f>
        <v>g pollutant</v>
      </c>
      <c r="I4036" t="str">
        <f t="shared" si="126"/>
        <v>CO</v>
      </c>
      <c r="J4036">
        <f>INDEX(NoSettings!$C:$C,MATCH(EPS!$A4036,NoSettings!$A:$A,0))</f>
        <v>0</v>
      </c>
      <c r="K4036">
        <f>INDEX(GWP!$C$2:$C$13,MATCH(EPS!I4036,GWP!$B$2:$B$13,0))</f>
        <v>0</v>
      </c>
      <c r="L4036" s="5">
        <f t="shared" si="127"/>
        <v>0</v>
      </c>
    </row>
    <row r="4037" spans="1:12" hidden="1" x14ac:dyDescent="0.35">
      <c r="A4037" t="s">
        <v>5667</v>
      </c>
      <c r="B4037" t="s">
        <v>5</v>
      </c>
      <c r="C4037" t="s">
        <v>1738</v>
      </c>
      <c r="D4037" t="s">
        <v>6933</v>
      </c>
      <c r="E4037" t="s">
        <v>1707</v>
      </c>
      <c r="H4037" t="str">
        <f>INDEX('Vensim Variables'!$B:$B,MATCH(EPS!$B4037,'Vensim Variables'!$A:$A,0))</f>
        <v>g pollutant</v>
      </c>
      <c r="I4037" t="str">
        <f t="shared" si="126"/>
        <v>NOx</v>
      </c>
      <c r="J4037">
        <f>INDEX(NoSettings!$C:$C,MATCH(EPS!$A4037,NoSettings!$A:$A,0))</f>
        <v>0</v>
      </c>
      <c r="K4037">
        <f>INDEX(GWP!$C$2:$C$13,MATCH(EPS!I4037,GWP!$B$2:$B$13,0))</f>
        <v>0</v>
      </c>
      <c r="L4037" s="5">
        <f t="shared" si="127"/>
        <v>0</v>
      </c>
    </row>
    <row r="4038" spans="1:12" hidden="1" x14ac:dyDescent="0.35">
      <c r="A4038" t="s">
        <v>5668</v>
      </c>
      <c r="B4038" t="s">
        <v>5</v>
      </c>
      <c r="C4038" t="s">
        <v>1738</v>
      </c>
      <c r="D4038" t="s">
        <v>6933</v>
      </c>
      <c r="E4038" t="s">
        <v>1708</v>
      </c>
      <c r="H4038" t="str">
        <f>INDEX('Vensim Variables'!$B:$B,MATCH(EPS!$B4038,'Vensim Variables'!$A:$A,0))</f>
        <v>g pollutant</v>
      </c>
      <c r="I4038" t="str">
        <f t="shared" si="126"/>
        <v>PM10</v>
      </c>
      <c r="J4038">
        <f>INDEX(NoSettings!$C:$C,MATCH(EPS!$A4038,NoSettings!$A:$A,0))</f>
        <v>0</v>
      </c>
      <c r="K4038">
        <f>INDEX(GWP!$C$2:$C$13,MATCH(EPS!I4038,GWP!$B$2:$B$13,0))</f>
        <v>0</v>
      </c>
      <c r="L4038" s="5">
        <f t="shared" si="127"/>
        <v>0</v>
      </c>
    </row>
    <row r="4039" spans="1:12" hidden="1" x14ac:dyDescent="0.35">
      <c r="A4039" t="s">
        <v>5669</v>
      </c>
      <c r="B4039" t="s">
        <v>5</v>
      </c>
      <c r="C4039" t="s">
        <v>1738</v>
      </c>
      <c r="D4039" t="s">
        <v>6933</v>
      </c>
      <c r="E4039" t="s">
        <v>1709</v>
      </c>
      <c r="H4039" t="str">
        <f>INDEX('Vensim Variables'!$B:$B,MATCH(EPS!$B4039,'Vensim Variables'!$A:$A,0))</f>
        <v>g pollutant</v>
      </c>
      <c r="I4039" t="str">
        <f t="shared" si="126"/>
        <v>PM25</v>
      </c>
      <c r="J4039">
        <f>INDEX(NoSettings!$C:$C,MATCH(EPS!$A4039,NoSettings!$A:$A,0))</f>
        <v>0</v>
      </c>
      <c r="K4039">
        <f>INDEX(GWP!$C$2:$C$13,MATCH(EPS!I4039,GWP!$B$2:$B$13,0))</f>
        <v>0</v>
      </c>
      <c r="L4039" s="5">
        <f t="shared" si="127"/>
        <v>0</v>
      </c>
    </row>
    <row r="4040" spans="1:12" hidden="1" x14ac:dyDescent="0.35">
      <c r="A4040" t="s">
        <v>5670</v>
      </c>
      <c r="B4040" t="s">
        <v>5</v>
      </c>
      <c r="C4040" t="s">
        <v>1738</v>
      </c>
      <c r="D4040" t="s">
        <v>6933</v>
      </c>
      <c r="E4040" t="s">
        <v>1710</v>
      </c>
      <c r="H4040" t="str">
        <f>INDEX('Vensim Variables'!$B:$B,MATCH(EPS!$B4040,'Vensim Variables'!$A:$A,0))</f>
        <v>g pollutant</v>
      </c>
      <c r="I4040" t="str">
        <f t="shared" si="126"/>
        <v>SOx</v>
      </c>
      <c r="J4040">
        <f>INDEX(NoSettings!$C:$C,MATCH(EPS!$A4040,NoSettings!$A:$A,0))</f>
        <v>0</v>
      </c>
      <c r="K4040">
        <f>INDEX(GWP!$C$2:$C$13,MATCH(EPS!I4040,GWP!$B$2:$B$13,0))</f>
        <v>0</v>
      </c>
      <c r="L4040" s="5">
        <f t="shared" si="127"/>
        <v>0</v>
      </c>
    </row>
    <row r="4041" spans="1:12" hidden="1" x14ac:dyDescent="0.35">
      <c r="A4041" t="s">
        <v>5671</v>
      </c>
      <c r="B4041" t="s">
        <v>5</v>
      </c>
      <c r="C4041" t="s">
        <v>1738</v>
      </c>
      <c r="D4041" t="s">
        <v>6933</v>
      </c>
      <c r="E4041" t="s">
        <v>1711</v>
      </c>
      <c r="H4041" t="str">
        <f>INDEX('Vensim Variables'!$B:$B,MATCH(EPS!$B4041,'Vensim Variables'!$A:$A,0))</f>
        <v>g pollutant</v>
      </c>
      <c r="I4041" t="str">
        <f t="shared" si="126"/>
        <v>BC</v>
      </c>
      <c r="J4041">
        <f>INDEX(NoSettings!$C:$C,MATCH(EPS!$A4041,NoSettings!$A:$A,0))</f>
        <v>0</v>
      </c>
      <c r="K4041">
        <f>INDEX(GWP!$C$2:$C$13,MATCH(EPS!I4041,GWP!$B$2:$B$13,0))</f>
        <v>0</v>
      </c>
      <c r="L4041" s="5">
        <f t="shared" si="127"/>
        <v>0</v>
      </c>
    </row>
    <row r="4042" spans="1:12" hidden="1" x14ac:dyDescent="0.35">
      <c r="A4042" t="s">
        <v>5672</v>
      </c>
      <c r="B4042" t="s">
        <v>5</v>
      </c>
      <c r="C4042" t="s">
        <v>1738</v>
      </c>
      <c r="D4042" t="s">
        <v>6933</v>
      </c>
      <c r="E4042" t="s">
        <v>1712</v>
      </c>
      <c r="H4042" t="str">
        <f>INDEX('Vensim Variables'!$B:$B,MATCH(EPS!$B4042,'Vensim Variables'!$A:$A,0))</f>
        <v>g pollutant</v>
      </c>
      <c r="I4042" t="str">
        <f t="shared" si="126"/>
        <v>OC</v>
      </c>
      <c r="J4042">
        <f>INDEX(NoSettings!$C:$C,MATCH(EPS!$A4042,NoSettings!$A:$A,0))</f>
        <v>0</v>
      </c>
      <c r="K4042">
        <f>INDEX(GWP!$C$2:$C$13,MATCH(EPS!I4042,GWP!$B$2:$B$13,0))</f>
        <v>0</v>
      </c>
      <c r="L4042" s="5">
        <f t="shared" si="127"/>
        <v>0</v>
      </c>
    </row>
    <row r="4043" spans="1:12" hidden="1" x14ac:dyDescent="0.35">
      <c r="A4043" t="s">
        <v>5673</v>
      </c>
      <c r="B4043" t="s">
        <v>5</v>
      </c>
      <c r="C4043" t="s">
        <v>1738</v>
      </c>
      <c r="D4043" t="s">
        <v>6933</v>
      </c>
      <c r="E4043" t="s">
        <v>1713</v>
      </c>
      <c r="H4043" t="str">
        <f>INDEX('Vensim Variables'!$B:$B,MATCH(EPS!$B4043,'Vensim Variables'!$A:$A,0))</f>
        <v>g pollutant</v>
      </c>
      <c r="I4043" t="str">
        <f t="shared" si="126"/>
        <v>CH4</v>
      </c>
      <c r="J4043">
        <f>INDEX(NoSettings!$C:$C,MATCH(EPS!$A4043,NoSettings!$A:$A,0))</f>
        <v>0</v>
      </c>
      <c r="K4043">
        <f>INDEX(GWP!$C$2:$C$13,MATCH(EPS!I4043,GWP!$B$2:$B$13,0))</f>
        <v>25</v>
      </c>
      <c r="L4043" s="5">
        <f t="shared" si="127"/>
        <v>0</v>
      </c>
    </row>
    <row r="4044" spans="1:12" hidden="1" x14ac:dyDescent="0.35">
      <c r="A4044" t="s">
        <v>5674</v>
      </c>
      <c r="B4044" t="s">
        <v>5</v>
      </c>
      <c r="C4044" t="s">
        <v>1738</v>
      </c>
      <c r="D4044" t="s">
        <v>6933</v>
      </c>
      <c r="E4044" t="s">
        <v>1714</v>
      </c>
      <c r="H4044" t="str">
        <f>INDEX('Vensim Variables'!$B:$B,MATCH(EPS!$B4044,'Vensim Variables'!$A:$A,0))</f>
        <v>g pollutant</v>
      </c>
      <c r="I4044" t="str">
        <f t="shared" si="126"/>
        <v>N2O</v>
      </c>
      <c r="J4044">
        <f>INDEX(NoSettings!$C:$C,MATCH(EPS!$A4044,NoSettings!$A:$A,0))</f>
        <v>0</v>
      </c>
      <c r="K4044">
        <f>INDEX(GWP!$C$2:$C$13,MATCH(EPS!I4044,GWP!$B$2:$B$13,0))</f>
        <v>298</v>
      </c>
      <c r="L4044" s="5">
        <f t="shared" si="127"/>
        <v>0</v>
      </c>
    </row>
    <row r="4045" spans="1:12" hidden="1" x14ac:dyDescent="0.35">
      <c r="A4045" t="s">
        <v>5675</v>
      </c>
      <c r="B4045" t="s">
        <v>5</v>
      </c>
      <c r="C4045" t="s">
        <v>1738</v>
      </c>
      <c r="D4045" t="s">
        <v>6933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5">
        <f t="shared" si="127"/>
        <v>0</v>
      </c>
    </row>
    <row r="4046" spans="1:12" hidden="1" x14ac:dyDescent="0.35">
      <c r="A4046" t="s">
        <v>5676</v>
      </c>
      <c r="B4046" t="s">
        <v>5</v>
      </c>
      <c r="C4046" t="s">
        <v>1738</v>
      </c>
      <c r="D4046" t="s">
        <v>6934</v>
      </c>
      <c r="E4046" t="s">
        <v>1702</v>
      </c>
      <c r="H4046" t="str">
        <f>INDEX('Vensim Variables'!$B:$B,MATCH(EPS!$B4046,'Vensim Variables'!$A:$A,0))</f>
        <v>g pollutant</v>
      </c>
      <c r="I4046" t="str">
        <f t="shared" si="126"/>
        <v>CO2</v>
      </c>
      <c r="J4046">
        <f>INDEX(NoSettings!$C:$C,MATCH(EPS!$A4046,NoSettings!$A:$A,0))</f>
        <v>0</v>
      </c>
      <c r="K4046">
        <f>INDEX(GWP!$C$2:$C$13,MATCH(EPS!I4046,GWP!$B$2:$B$13,0))</f>
        <v>1</v>
      </c>
      <c r="L4046" s="5">
        <f t="shared" si="127"/>
        <v>0</v>
      </c>
    </row>
    <row r="4047" spans="1:12" hidden="1" x14ac:dyDescent="0.35">
      <c r="A4047" t="s">
        <v>5677</v>
      </c>
      <c r="B4047" t="s">
        <v>5</v>
      </c>
      <c r="C4047" t="s">
        <v>1738</v>
      </c>
      <c r="D4047" t="s">
        <v>6934</v>
      </c>
      <c r="E4047" t="s">
        <v>1705</v>
      </c>
      <c r="H4047" t="str">
        <f>INDEX('Vensim Variables'!$B:$B,MATCH(EPS!$B4047,'Vensim Variables'!$A:$A,0))</f>
        <v>g pollutant</v>
      </c>
      <c r="I4047" t="str">
        <f t="shared" si="126"/>
        <v>VOC</v>
      </c>
      <c r="J4047">
        <f>INDEX(NoSettings!$C:$C,MATCH(EPS!$A4047,NoSettings!$A:$A,0))</f>
        <v>0</v>
      </c>
      <c r="K4047">
        <f>INDEX(GWP!$C$2:$C$13,MATCH(EPS!I4047,GWP!$B$2:$B$13,0))</f>
        <v>0</v>
      </c>
      <c r="L4047" s="5">
        <f t="shared" si="127"/>
        <v>0</v>
      </c>
    </row>
    <row r="4048" spans="1:12" hidden="1" x14ac:dyDescent="0.35">
      <c r="A4048" t="s">
        <v>5678</v>
      </c>
      <c r="B4048" t="s">
        <v>5</v>
      </c>
      <c r="C4048" t="s">
        <v>1738</v>
      </c>
      <c r="D4048" t="s">
        <v>6934</v>
      </c>
      <c r="E4048" t="s">
        <v>1706</v>
      </c>
      <c r="H4048" t="str">
        <f>INDEX('Vensim Variables'!$B:$B,MATCH(EPS!$B4048,'Vensim Variables'!$A:$A,0))</f>
        <v>g pollutant</v>
      </c>
      <c r="I4048" t="str">
        <f t="shared" si="126"/>
        <v>CO</v>
      </c>
      <c r="J4048">
        <f>INDEX(NoSettings!$C:$C,MATCH(EPS!$A4048,NoSettings!$A:$A,0))</f>
        <v>0</v>
      </c>
      <c r="K4048">
        <f>INDEX(GWP!$C$2:$C$13,MATCH(EPS!I4048,GWP!$B$2:$B$13,0))</f>
        <v>0</v>
      </c>
      <c r="L4048" s="5">
        <f t="shared" si="127"/>
        <v>0</v>
      </c>
    </row>
    <row r="4049" spans="1:12" hidden="1" x14ac:dyDescent="0.35">
      <c r="A4049" t="s">
        <v>5679</v>
      </c>
      <c r="B4049" t="s">
        <v>5</v>
      </c>
      <c r="C4049" t="s">
        <v>1738</v>
      </c>
      <c r="D4049" t="s">
        <v>6934</v>
      </c>
      <c r="E4049" t="s">
        <v>1707</v>
      </c>
      <c r="H4049" t="str">
        <f>INDEX('Vensim Variables'!$B:$B,MATCH(EPS!$B4049,'Vensim Variables'!$A:$A,0))</f>
        <v>g pollutant</v>
      </c>
      <c r="I4049" t="str">
        <f t="shared" si="126"/>
        <v>NOx</v>
      </c>
      <c r="J4049">
        <f>INDEX(NoSettings!$C:$C,MATCH(EPS!$A4049,NoSettings!$A:$A,0))</f>
        <v>0</v>
      </c>
      <c r="K4049">
        <f>INDEX(GWP!$C$2:$C$13,MATCH(EPS!I4049,GWP!$B$2:$B$13,0))</f>
        <v>0</v>
      </c>
      <c r="L4049" s="5">
        <f t="shared" si="127"/>
        <v>0</v>
      </c>
    </row>
    <row r="4050" spans="1:12" hidden="1" x14ac:dyDescent="0.35">
      <c r="A4050" t="s">
        <v>5680</v>
      </c>
      <c r="B4050" t="s">
        <v>5</v>
      </c>
      <c r="C4050" t="s">
        <v>1738</v>
      </c>
      <c r="D4050" t="s">
        <v>6934</v>
      </c>
      <c r="E4050" t="s">
        <v>1708</v>
      </c>
      <c r="H4050" t="str">
        <f>INDEX('Vensim Variables'!$B:$B,MATCH(EPS!$B4050,'Vensim Variables'!$A:$A,0))</f>
        <v>g pollutant</v>
      </c>
      <c r="I4050" t="str">
        <f t="shared" si="126"/>
        <v>PM10</v>
      </c>
      <c r="J4050">
        <f>INDEX(NoSettings!$C:$C,MATCH(EPS!$A4050,NoSettings!$A:$A,0))</f>
        <v>0</v>
      </c>
      <c r="K4050">
        <f>INDEX(GWP!$C$2:$C$13,MATCH(EPS!I4050,GWP!$B$2:$B$13,0))</f>
        <v>0</v>
      </c>
      <c r="L4050" s="5">
        <f t="shared" si="127"/>
        <v>0</v>
      </c>
    </row>
    <row r="4051" spans="1:12" hidden="1" x14ac:dyDescent="0.35">
      <c r="A4051" t="s">
        <v>5681</v>
      </c>
      <c r="B4051" t="s">
        <v>5</v>
      </c>
      <c r="C4051" t="s">
        <v>1738</v>
      </c>
      <c r="D4051" t="s">
        <v>6934</v>
      </c>
      <c r="E4051" t="s">
        <v>1709</v>
      </c>
      <c r="H4051" t="str">
        <f>INDEX('Vensim Variables'!$B:$B,MATCH(EPS!$B4051,'Vensim Variables'!$A:$A,0))</f>
        <v>g pollutant</v>
      </c>
      <c r="I4051" t="str">
        <f t="shared" si="126"/>
        <v>PM25</v>
      </c>
      <c r="J4051">
        <f>INDEX(NoSettings!$C:$C,MATCH(EPS!$A4051,NoSettings!$A:$A,0))</f>
        <v>0</v>
      </c>
      <c r="K4051">
        <f>INDEX(GWP!$C$2:$C$13,MATCH(EPS!I4051,GWP!$B$2:$B$13,0))</f>
        <v>0</v>
      </c>
      <c r="L4051" s="5">
        <f t="shared" si="127"/>
        <v>0</v>
      </c>
    </row>
    <row r="4052" spans="1:12" hidden="1" x14ac:dyDescent="0.35">
      <c r="A4052" t="s">
        <v>5682</v>
      </c>
      <c r="B4052" t="s">
        <v>5</v>
      </c>
      <c r="C4052" t="s">
        <v>1738</v>
      </c>
      <c r="D4052" t="s">
        <v>6934</v>
      </c>
      <c r="E4052" t="s">
        <v>1710</v>
      </c>
      <c r="H4052" t="str">
        <f>INDEX('Vensim Variables'!$B:$B,MATCH(EPS!$B4052,'Vensim Variables'!$A:$A,0))</f>
        <v>g pollutant</v>
      </c>
      <c r="I4052" t="str">
        <f t="shared" si="126"/>
        <v>SOx</v>
      </c>
      <c r="J4052">
        <f>INDEX(NoSettings!$C:$C,MATCH(EPS!$A4052,NoSettings!$A:$A,0))</f>
        <v>0</v>
      </c>
      <c r="K4052">
        <f>INDEX(GWP!$C$2:$C$13,MATCH(EPS!I4052,GWP!$B$2:$B$13,0))</f>
        <v>0</v>
      </c>
      <c r="L4052" s="5">
        <f t="shared" si="127"/>
        <v>0</v>
      </c>
    </row>
    <row r="4053" spans="1:12" hidden="1" x14ac:dyDescent="0.35">
      <c r="A4053" t="s">
        <v>5683</v>
      </c>
      <c r="B4053" t="s">
        <v>5</v>
      </c>
      <c r="C4053" t="s">
        <v>1738</v>
      </c>
      <c r="D4053" t="s">
        <v>6934</v>
      </c>
      <c r="E4053" t="s">
        <v>1711</v>
      </c>
      <c r="H4053" t="str">
        <f>INDEX('Vensim Variables'!$B:$B,MATCH(EPS!$B4053,'Vensim Variables'!$A:$A,0))</f>
        <v>g pollutant</v>
      </c>
      <c r="I4053" t="str">
        <f t="shared" si="126"/>
        <v>BC</v>
      </c>
      <c r="J4053">
        <f>INDEX(NoSettings!$C:$C,MATCH(EPS!$A4053,NoSettings!$A:$A,0))</f>
        <v>0</v>
      </c>
      <c r="K4053">
        <f>INDEX(GWP!$C$2:$C$13,MATCH(EPS!I4053,GWP!$B$2:$B$13,0))</f>
        <v>0</v>
      </c>
      <c r="L4053" s="5">
        <f t="shared" si="127"/>
        <v>0</v>
      </c>
    </row>
    <row r="4054" spans="1:12" hidden="1" x14ac:dyDescent="0.35">
      <c r="A4054" t="s">
        <v>5684</v>
      </c>
      <c r="B4054" t="s">
        <v>5</v>
      </c>
      <c r="C4054" t="s">
        <v>1738</v>
      </c>
      <c r="D4054" t="s">
        <v>6934</v>
      </c>
      <c r="E4054" t="s">
        <v>1712</v>
      </c>
      <c r="H4054" t="str">
        <f>INDEX('Vensim Variables'!$B:$B,MATCH(EPS!$B4054,'Vensim Variables'!$A:$A,0))</f>
        <v>g pollutant</v>
      </c>
      <c r="I4054" t="str">
        <f t="shared" si="126"/>
        <v>OC</v>
      </c>
      <c r="J4054">
        <f>INDEX(NoSettings!$C:$C,MATCH(EPS!$A4054,NoSettings!$A:$A,0))</f>
        <v>0</v>
      </c>
      <c r="K4054">
        <f>INDEX(GWP!$C$2:$C$13,MATCH(EPS!I4054,GWP!$B$2:$B$13,0))</f>
        <v>0</v>
      </c>
      <c r="L4054" s="5">
        <f t="shared" si="127"/>
        <v>0</v>
      </c>
    </row>
    <row r="4055" spans="1:12" hidden="1" x14ac:dyDescent="0.35">
      <c r="A4055" t="s">
        <v>5685</v>
      </c>
      <c r="B4055" t="s">
        <v>5</v>
      </c>
      <c r="C4055" t="s">
        <v>1738</v>
      </c>
      <c r="D4055" t="s">
        <v>6934</v>
      </c>
      <c r="E4055" t="s">
        <v>1713</v>
      </c>
      <c r="H4055" t="str">
        <f>INDEX('Vensim Variables'!$B:$B,MATCH(EPS!$B4055,'Vensim Variables'!$A:$A,0))</f>
        <v>g pollutant</v>
      </c>
      <c r="I4055" t="str">
        <f t="shared" si="126"/>
        <v>CH4</v>
      </c>
      <c r="J4055">
        <f>INDEX(NoSettings!$C:$C,MATCH(EPS!$A4055,NoSettings!$A:$A,0))</f>
        <v>0</v>
      </c>
      <c r="K4055">
        <f>INDEX(GWP!$C$2:$C$13,MATCH(EPS!I4055,GWP!$B$2:$B$13,0))</f>
        <v>25</v>
      </c>
      <c r="L4055" s="5">
        <f t="shared" si="127"/>
        <v>0</v>
      </c>
    </row>
    <row r="4056" spans="1:12" hidden="1" x14ac:dyDescent="0.35">
      <c r="A4056" t="s">
        <v>5686</v>
      </c>
      <c r="B4056" t="s">
        <v>5</v>
      </c>
      <c r="C4056" t="s">
        <v>1738</v>
      </c>
      <c r="D4056" t="s">
        <v>6934</v>
      </c>
      <c r="E4056" t="s">
        <v>1714</v>
      </c>
      <c r="H4056" t="str">
        <f>INDEX('Vensim Variables'!$B:$B,MATCH(EPS!$B4056,'Vensim Variables'!$A:$A,0))</f>
        <v>g pollutant</v>
      </c>
      <c r="I4056" t="str">
        <f t="shared" si="126"/>
        <v>N2O</v>
      </c>
      <c r="J4056">
        <f>INDEX(NoSettings!$C:$C,MATCH(EPS!$A4056,NoSettings!$A:$A,0))</f>
        <v>0</v>
      </c>
      <c r="K4056">
        <f>INDEX(GWP!$C$2:$C$13,MATCH(EPS!I4056,GWP!$B$2:$B$13,0))</f>
        <v>298</v>
      </c>
      <c r="L4056" s="5">
        <f t="shared" si="127"/>
        <v>0</v>
      </c>
    </row>
    <row r="4057" spans="1:12" hidden="1" x14ac:dyDescent="0.35">
      <c r="A4057" t="s">
        <v>5687</v>
      </c>
      <c r="B4057" t="s">
        <v>5</v>
      </c>
      <c r="C4057" t="s">
        <v>1738</v>
      </c>
      <c r="D4057" t="s">
        <v>6934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5">
        <f t="shared" si="127"/>
        <v>0</v>
      </c>
    </row>
    <row r="4058" spans="1:12" hidden="1" x14ac:dyDescent="0.35">
      <c r="A4058" t="s">
        <v>5688</v>
      </c>
      <c r="B4058" t="s">
        <v>5</v>
      </c>
      <c r="C4058" t="s">
        <v>1738</v>
      </c>
      <c r="D4058" t="s">
        <v>6935</v>
      </c>
      <c r="E4058" t="s">
        <v>1702</v>
      </c>
      <c r="H4058" t="str">
        <f>INDEX('Vensim Variables'!$B:$B,MATCH(EPS!$B4058,'Vensim Variables'!$A:$A,0))</f>
        <v>g pollutant</v>
      </c>
      <c r="I4058" t="str">
        <f t="shared" si="126"/>
        <v>CO2</v>
      </c>
      <c r="J4058">
        <f>INDEX(NoSettings!$C:$C,MATCH(EPS!$A4058,NoSettings!$A:$A,0))</f>
        <v>0</v>
      </c>
      <c r="K4058">
        <f>INDEX(GWP!$C$2:$C$13,MATCH(EPS!I4058,GWP!$B$2:$B$13,0))</f>
        <v>1</v>
      </c>
      <c r="L4058" s="5">
        <f t="shared" si="127"/>
        <v>0</v>
      </c>
    </row>
    <row r="4059" spans="1:12" hidden="1" x14ac:dyDescent="0.35">
      <c r="A4059" t="s">
        <v>5689</v>
      </c>
      <c r="B4059" t="s">
        <v>5</v>
      </c>
      <c r="C4059" t="s">
        <v>1738</v>
      </c>
      <c r="D4059" t="s">
        <v>6935</v>
      </c>
      <c r="E4059" t="s">
        <v>1705</v>
      </c>
      <c r="H4059" t="str">
        <f>INDEX('Vensim Variables'!$B:$B,MATCH(EPS!$B4059,'Vensim Variables'!$A:$A,0))</f>
        <v>g pollutant</v>
      </c>
      <c r="I4059" t="str">
        <f t="shared" si="126"/>
        <v>VOC</v>
      </c>
      <c r="J4059">
        <f>INDEX(NoSettings!$C:$C,MATCH(EPS!$A4059,NoSettings!$A:$A,0))</f>
        <v>0</v>
      </c>
      <c r="K4059">
        <f>INDEX(GWP!$C$2:$C$13,MATCH(EPS!I4059,GWP!$B$2:$B$13,0))</f>
        <v>0</v>
      </c>
      <c r="L4059" s="5">
        <f t="shared" si="127"/>
        <v>0</v>
      </c>
    </row>
    <row r="4060" spans="1:12" hidden="1" x14ac:dyDescent="0.35">
      <c r="A4060" t="s">
        <v>5690</v>
      </c>
      <c r="B4060" t="s">
        <v>5</v>
      </c>
      <c r="C4060" t="s">
        <v>1738</v>
      </c>
      <c r="D4060" t="s">
        <v>6935</v>
      </c>
      <c r="E4060" t="s">
        <v>1706</v>
      </c>
      <c r="H4060" t="str">
        <f>INDEX('Vensim Variables'!$B:$B,MATCH(EPS!$B4060,'Vensim Variables'!$A:$A,0))</f>
        <v>g pollutant</v>
      </c>
      <c r="I4060" t="str">
        <f t="shared" si="126"/>
        <v>CO</v>
      </c>
      <c r="J4060">
        <f>INDEX(NoSettings!$C:$C,MATCH(EPS!$A4060,NoSettings!$A:$A,0))</f>
        <v>0</v>
      </c>
      <c r="K4060">
        <f>INDEX(GWP!$C$2:$C$13,MATCH(EPS!I4060,GWP!$B$2:$B$13,0))</f>
        <v>0</v>
      </c>
      <c r="L4060" s="5">
        <f t="shared" si="127"/>
        <v>0</v>
      </c>
    </row>
    <row r="4061" spans="1:12" hidden="1" x14ac:dyDescent="0.35">
      <c r="A4061" t="s">
        <v>5691</v>
      </c>
      <c r="B4061" t="s">
        <v>5</v>
      </c>
      <c r="C4061" t="s">
        <v>1738</v>
      </c>
      <c r="D4061" t="s">
        <v>6935</v>
      </c>
      <c r="E4061" t="s">
        <v>1707</v>
      </c>
      <c r="H4061" t="str">
        <f>INDEX('Vensim Variables'!$B:$B,MATCH(EPS!$B4061,'Vensim Variables'!$A:$A,0))</f>
        <v>g pollutant</v>
      </c>
      <c r="I4061" t="str">
        <f t="shared" si="126"/>
        <v>NOx</v>
      </c>
      <c r="J4061">
        <f>INDEX(NoSettings!$C:$C,MATCH(EPS!$A4061,NoSettings!$A:$A,0))</f>
        <v>0</v>
      </c>
      <c r="K4061">
        <f>INDEX(GWP!$C$2:$C$13,MATCH(EPS!I4061,GWP!$B$2:$B$13,0))</f>
        <v>0</v>
      </c>
      <c r="L4061" s="5">
        <f t="shared" si="127"/>
        <v>0</v>
      </c>
    </row>
    <row r="4062" spans="1:12" hidden="1" x14ac:dyDescent="0.35">
      <c r="A4062" t="s">
        <v>5692</v>
      </c>
      <c r="B4062" t="s">
        <v>5</v>
      </c>
      <c r="C4062" t="s">
        <v>1738</v>
      </c>
      <c r="D4062" t="s">
        <v>6935</v>
      </c>
      <c r="E4062" t="s">
        <v>1708</v>
      </c>
      <c r="H4062" t="str">
        <f>INDEX('Vensim Variables'!$B:$B,MATCH(EPS!$B4062,'Vensim Variables'!$A:$A,0))</f>
        <v>g pollutant</v>
      </c>
      <c r="I4062" t="str">
        <f t="shared" si="126"/>
        <v>PM10</v>
      </c>
      <c r="J4062">
        <f>INDEX(NoSettings!$C:$C,MATCH(EPS!$A4062,NoSettings!$A:$A,0))</f>
        <v>0</v>
      </c>
      <c r="K4062">
        <f>INDEX(GWP!$C$2:$C$13,MATCH(EPS!I4062,GWP!$B$2:$B$13,0))</f>
        <v>0</v>
      </c>
      <c r="L4062" s="5">
        <f t="shared" si="127"/>
        <v>0</v>
      </c>
    </row>
    <row r="4063" spans="1:12" hidden="1" x14ac:dyDescent="0.35">
      <c r="A4063" t="s">
        <v>5693</v>
      </c>
      <c r="B4063" t="s">
        <v>5</v>
      </c>
      <c r="C4063" t="s">
        <v>1738</v>
      </c>
      <c r="D4063" t="s">
        <v>6935</v>
      </c>
      <c r="E4063" t="s">
        <v>1709</v>
      </c>
      <c r="H4063" t="str">
        <f>INDEX('Vensim Variables'!$B:$B,MATCH(EPS!$B4063,'Vensim Variables'!$A:$A,0))</f>
        <v>g pollutant</v>
      </c>
      <c r="I4063" t="str">
        <f t="shared" si="126"/>
        <v>PM25</v>
      </c>
      <c r="J4063">
        <f>INDEX(NoSettings!$C:$C,MATCH(EPS!$A4063,NoSettings!$A:$A,0))</f>
        <v>0</v>
      </c>
      <c r="K4063">
        <f>INDEX(GWP!$C$2:$C$13,MATCH(EPS!I4063,GWP!$B$2:$B$13,0))</f>
        <v>0</v>
      </c>
      <c r="L4063" s="5">
        <f t="shared" si="127"/>
        <v>0</v>
      </c>
    </row>
    <row r="4064" spans="1:12" hidden="1" x14ac:dyDescent="0.35">
      <c r="A4064" t="s">
        <v>5694</v>
      </c>
      <c r="B4064" t="s">
        <v>5</v>
      </c>
      <c r="C4064" t="s">
        <v>1738</v>
      </c>
      <c r="D4064" t="s">
        <v>6935</v>
      </c>
      <c r="E4064" t="s">
        <v>1710</v>
      </c>
      <c r="H4064" t="str">
        <f>INDEX('Vensim Variables'!$B:$B,MATCH(EPS!$B4064,'Vensim Variables'!$A:$A,0))</f>
        <v>g pollutant</v>
      </c>
      <c r="I4064" t="str">
        <f t="shared" si="126"/>
        <v>SOx</v>
      </c>
      <c r="J4064">
        <f>INDEX(NoSettings!$C:$C,MATCH(EPS!$A4064,NoSettings!$A:$A,0))</f>
        <v>0</v>
      </c>
      <c r="K4064">
        <f>INDEX(GWP!$C$2:$C$13,MATCH(EPS!I4064,GWP!$B$2:$B$13,0))</f>
        <v>0</v>
      </c>
      <c r="L4064" s="5">
        <f t="shared" si="127"/>
        <v>0</v>
      </c>
    </row>
    <row r="4065" spans="1:12" hidden="1" x14ac:dyDescent="0.35">
      <c r="A4065" t="s">
        <v>5695</v>
      </c>
      <c r="B4065" t="s">
        <v>5</v>
      </c>
      <c r="C4065" t="s">
        <v>1738</v>
      </c>
      <c r="D4065" t="s">
        <v>6935</v>
      </c>
      <c r="E4065" t="s">
        <v>1711</v>
      </c>
      <c r="H4065" t="str">
        <f>INDEX('Vensim Variables'!$B:$B,MATCH(EPS!$B4065,'Vensim Variables'!$A:$A,0))</f>
        <v>g pollutant</v>
      </c>
      <c r="I4065" t="str">
        <f t="shared" si="126"/>
        <v>BC</v>
      </c>
      <c r="J4065">
        <f>INDEX(NoSettings!$C:$C,MATCH(EPS!$A4065,NoSettings!$A:$A,0))</f>
        <v>0</v>
      </c>
      <c r="K4065">
        <f>INDEX(GWP!$C$2:$C$13,MATCH(EPS!I4065,GWP!$B$2:$B$13,0))</f>
        <v>0</v>
      </c>
      <c r="L4065" s="5">
        <f t="shared" si="127"/>
        <v>0</v>
      </c>
    </row>
    <row r="4066" spans="1:12" hidden="1" x14ac:dyDescent="0.35">
      <c r="A4066" t="s">
        <v>5696</v>
      </c>
      <c r="B4066" t="s">
        <v>5</v>
      </c>
      <c r="C4066" t="s">
        <v>1738</v>
      </c>
      <c r="D4066" t="s">
        <v>6935</v>
      </c>
      <c r="E4066" t="s">
        <v>1712</v>
      </c>
      <c r="H4066" t="str">
        <f>INDEX('Vensim Variables'!$B:$B,MATCH(EPS!$B4066,'Vensim Variables'!$A:$A,0))</f>
        <v>g pollutant</v>
      </c>
      <c r="I4066" t="str">
        <f t="shared" si="126"/>
        <v>OC</v>
      </c>
      <c r="J4066">
        <f>INDEX(NoSettings!$C:$C,MATCH(EPS!$A4066,NoSettings!$A:$A,0))</f>
        <v>0</v>
      </c>
      <c r="K4066">
        <f>INDEX(GWP!$C$2:$C$13,MATCH(EPS!I4066,GWP!$B$2:$B$13,0))</f>
        <v>0</v>
      </c>
      <c r="L4066" s="5">
        <f t="shared" si="127"/>
        <v>0</v>
      </c>
    </row>
    <row r="4067" spans="1:12" hidden="1" x14ac:dyDescent="0.35">
      <c r="A4067" t="s">
        <v>5697</v>
      </c>
      <c r="B4067" t="s">
        <v>5</v>
      </c>
      <c r="C4067" t="s">
        <v>1738</v>
      </c>
      <c r="D4067" t="s">
        <v>6935</v>
      </c>
      <c r="E4067" t="s">
        <v>1713</v>
      </c>
      <c r="H4067" t="str">
        <f>INDEX('Vensim Variables'!$B:$B,MATCH(EPS!$B4067,'Vensim Variables'!$A:$A,0))</f>
        <v>g pollutant</v>
      </c>
      <c r="I4067" t="str">
        <f t="shared" si="126"/>
        <v>CH4</v>
      </c>
      <c r="J4067">
        <f>INDEX(NoSettings!$C:$C,MATCH(EPS!$A4067,NoSettings!$A:$A,0))</f>
        <v>0</v>
      </c>
      <c r="K4067">
        <f>INDEX(GWP!$C$2:$C$13,MATCH(EPS!I4067,GWP!$B$2:$B$13,0))</f>
        <v>25</v>
      </c>
      <c r="L4067" s="5">
        <f t="shared" si="127"/>
        <v>0</v>
      </c>
    </row>
    <row r="4068" spans="1:12" hidden="1" x14ac:dyDescent="0.35">
      <c r="A4068" t="s">
        <v>5698</v>
      </c>
      <c r="B4068" t="s">
        <v>5</v>
      </c>
      <c r="C4068" t="s">
        <v>1738</v>
      </c>
      <c r="D4068" t="s">
        <v>6935</v>
      </c>
      <c r="E4068" t="s">
        <v>1714</v>
      </c>
      <c r="H4068" t="str">
        <f>INDEX('Vensim Variables'!$B:$B,MATCH(EPS!$B4068,'Vensim Variables'!$A:$A,0))</f>
        <v>g pollutant</v>
      </c>
      <c r="I4068" t="str">
        <f t="shared" si="126"/>
        <v>N2O</v>
      </c>
      <c r="J4068">
        <f>INDEX(NoSettings!$C:$C,MATCH(EPS!$A4068,NoSettings!$A:$A,0))</f>
        <v>0</v>
      </c>
      <c r="K4068">
        <f>INDEX(GWP!$C$2:$C$13,MATCH(EPS!I4068,GWP!$B$2:$B$13,0))</f>
        <v>298</v>
      </c>
      <c r="L4068" s="5">
        <f t="shared" si="127"/>
        <v>0</v>
      </c>
    </row>
    <row r="4069" spans="1:12" hidden="1" x14ac:dyDescent="0.35">
      <c r="A4069" t="s">
        <v>5699</v>
      </c>
      <c r="B4069" t="s">
        <v>5</v>
      </c>
      <c r="C4069" t="s">
        <v>1738</v>
      </c>
      <c r="D4069" t="s">
        <v>6935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5">
        <f t="shared" si="127"/>
        <v>0</v>
      </c>
    </row>
    <row r="4070" spans="1:12" hidden="1" x14ac:dyDescent="0.35">
      <c r="A4070" t="s">
        <v>5700</v>
      </c>
      <c r="B4070" t="s">
        <v>5</v>
      </c>
      <c r="C4070" t="s">
        <v>1738</v>
      </c>
      <c r="D4070" t="s">
        <v>6936</v>
      </c>
      <c r="E4070" t="s">
        <v>1702</v>
      </c>
      <c r="H4070" t="str">
        <f>INDEX('Vensim Variables'!$B:$B,MATCH(EPS!$B4070,'Vensim Variables'!$A:$A,0))</f>
        <v>g pollutant</v>
      </c>
      <c r="I4070" t="str">
        <f t="shared" si="126"/>
        <v>CO2</v>
      </c>
      <c r="J4070">
        <f>INDEX(NoSettings!$C:$C,MATCH(EPS!$A4070,NoSettings!$A:$A,0))</f>
        <v>0</v>
      </c>
      <c r="K4070">
        <f>INDEX(GWP!$C$2:$C$13,MATCH(EPS!I4070,GWP!$B$2:$B$13,0))</f>
        <v>1</v>
      </c>
      <c r="L4070" s="5">
        <f t="shared" si="127"/>
        <v>0</v>
      </c>
    </row>
    <row r="4071" spans="1:12" hidden="1" x14ac:dyDescent="0.35">
      <c r="A4071" t="s">
        <v>5701</v>
      </c>
      <c r="B4071" t="s">
        <v>5</v>
      </c>
      <c r="C4071" t="s">
        <v>1738</v>
      </c>
      <c r="D4071" t="s">
        <v>6936</v>
      </c>
      <c r="E4071" t="s">
        <v>1705</v>
      </c>
      <c r="H4071" t="str">
        <f>INDEX('Vensim Variables'!$B:$B,MATCH(EPS!$B4071,'Vensim Variables'!$A:$A,0))</f>
        <v>g pollutant</v>
      </c>
      <c r="I4071" t="str">
        <f t="shared" si="126"/>
        <v>VOC</v>
      </c>
      <c r="J4071">
        <f>INDEX(NoSettings!$C:$C,MATCH(EPS!$A4071,NoSettings!$A:$A,0))</f>
        <v>0</v>
      </c>
      <c r="K4071">
        <f>INDEX(GWP!$C$2:$C$13,MATCH(EPS!I4071,GWP!$B$2:$B$13,0))</f>
        <v>0</v>
      </c>
      <c r="L4071" s="5">
        <f t="shared" si="127"/>
        <v>0</v>
      </c>
    </row>
    <row r="4072" spans="1:12" hidden="1" x14ac:dyDescent="0.35">
      <c r="A4072" t="s">
        <v>5702</v>
      </c>
      <c r="B4072" t="s">
        <v>5</v>
      </c>
      <c r="C4072" t="s">
        <v>1738</v>
      </c>
      <c r="D4072" t="s">
        <v>6936</v>
      </c>
      <c r="E4072" t="s">
        <v>1706</v>
      </c>
      <c r="H4072" t="str">
        <f>INDEX('Vensim Variables'!$B:$B,MATCH(EPS!$B4072,'Vensim Variables'!$A:$A,0))</f>
        <v>g pollutant</v>
      </c>
      <c r="I4072" t="str">
        <f t="shared" si="126"/>
        <v>CO</v>
      </c>
      <c r="J4072">
        <f>INDEX(NoSettings!$C:$C,MATCH(EPS!$A4072,NoSettings!$A:$A,0))</f>
        <v>0</v>
      </c>
      <c r="K4072">
        <f>INDEX(GWP!$C$2:$C$13,MATCH(EPS!I4072,GWP!$B$2:$B$13,0))</f>
        <v>0</v>
      </c>
      <c r="L4072" s="5">
        <f t="shared" si="127"/>
        <v>0</v>
      </c>
    </row>
    <row r="4073" spans="1:12" hidden="1" x14ac:dyDescent="0.35">
      <c r="A4073" t="s">
        <v>5703</v>
      </c>
      <c r="B4073" t="s">
        <v>5</v>
      </c>
      <c r="C4073" t="s">
        <v>1738</v>
      </c>
      <c r="D4073" t="s">
        <v>6936</v>
      </c>
      <c r="E4073" t="s">
        <v>1707</v>
      </c>
      <c r="H4073" t="str">
        <f>INDEX('Vensim Variables'!$B:$B,MATCH(EPS!$B4073,'Vensim Variables'!$A:$A,0))</f>
        <v>g pollutant</v>
      </c>
      <c r="I4073" t="str">
        <f t="shared" si="126"/>
        <v>NOx</v>
      </c>
      <c r="J4073">
        <f>INDEX(NoSettings!$C:$C,MATCH(EPS!$A4073,NoSettings!$A:$A,0))</f>
        <v>0</v>
      </c>
      <c r="K4073">
        <f>INDEX(GWP!$C$2:$C$13,MATCH(EPS!I4073,GWP!$B$2:$B$13,0))</f>
        <v>0</v>
      </c>
      <c r="L4073" s="5">
        <f t="shared" si="127"/>
        <v>0</v>
      </c>
    </row>
    <row r="4074" spans="1:12" hidden="1" x14ac:dyDescent="0.35">
      <c r="A4074" t="s">
        <v>5704</v>
      </c>
      <c r="B4074" t="s">
        <v>5</v>
      </c>
      <c r="C4074" t="s">
        <v>1738</v>
      </c>
      <c r="D4074" t="s">
        <v>6936</v>
      </c>
      <c r="E4074" t="s">
        <v>1708</v>
      </c>
      <c r="H4074" t="str">
        <f>INDEX('Vensim Variables'!$B:$B,MATCH(EPS!$B4074,'Vensim Variables'!$A:$A,0))</f>
        <v>g pollutant</v>
      </c>
      <c r="I4074" t="str">
        <f t="shared" si="126"/>
        <v>PM10</v>
      </c>
      <c r="J4074">
        <f>INDEX(NoSettings!$C:$C,MATCH(EPS!$A4074,NoSettings!$A:$A,0))</f>
        <v>0</v>
      </c>
      <c r="K4074">
        <f>INDEX(GWP!$C$2:$C$13,MATCH(EPS!I4074,GWP!$B$2:$B$13,0))</f>
        <v>0</v>
      </c>
      <c r="L4074" s="5">
        <f t="shared" si="127"/>
        <v>0</v>
      </c>
    </row>
    <row r="4075" spans="1:12" hidden="1" x14ac:dyDescent="0.35">
      <c r="A4075" t="s">
        <v>5705</v>
      </c>
      <c r="B4075" t="s">
        <v>5</v>
      </c>
      <c r="C4075" t="s">
        <v>1738</v>
      </c>
      <c r="D4075" t="s">
        <v>6936</v>
      </c>
      <c r="E4075" t="s">
        <v>1709</v>
      </c>
      <c r="H4075" t="str">
        <f>INDEX('Vensim Variables'!$B:$B,MATCH(EPS!$B4075,'Vensim Variables'!$A:$A,0))</f>
        <v>g pollutant</v>
      </c>
      <c r="I4075" t="str">
        <f t="shared" si="126"/>
        <v>PM25</v>
      </c>
      <c r="J4075">
        <f>INDEX(NoSettings!$C:$C,MATCH(EPS!$A4075,NoSettings!$A:$A,0))</f>
        <v>0</v>
      </c>
      <c r="K4075">
        <f>INDEX(GWP!$C$2:$C$13,MATCH(EPS!I4075,GWP!$B$2:$B$13,0))</f>
        <v>0</v>
      </c>
      <c r="L4075" s="5">
        <f t="shared" si="127"/>
        <v>0</v>
      </c>
    </row>
    <row r="4076" spans="1:12" hidden="1" x14ac:dyDescent="0.35">
      <c r="A4076" t="s">
        <v>5706</v>
      </c>
      <c r="B4076" t="s">
        <v>5</v>
      </c>
      <c r="C4076" t="s">
        <v>1738</v>
      </c>
      <c r="D4076" t="s">
        <v>6936</v>
      </c>
      <c r="E4076" t="s">
        <v>1710</v>
      </c>
      <c r="H4076" t="str">
        <f>INDEX('Vensim Variables'!$B:$B,MATCH(EPS!$B4076,'Vensim Variables'!$A:$A,0))</f>
        <v>g pollutant</v>
      </c>
      <c r="I4076" t="str">
        <f t="shared" si="126"/>
        <v>SOx</v>
      </c>
      <c r="J4076">
        <f>INDEX(NoSettings!$C:$C,MATCH(EPS!$A4076,NoSettings!$A:$A,0))</f>
        <v>0</v>
      </c>
      <c r="K4076">
        <f>INDEX(GWP!$C$2:$C$13,MATCH(EPS!I4076,GWP!$B$2:$B$13,0))</f>
        <v>0</v>
      </c>
      <c r="L4076" s="5">
        <f t="shared" si="127"/>
        <v>0</v>
      </c>
    </row>
    <row r="4077" spans="1:12" hidden="1" x14ac:dyDescent="0.35">
      <c r="A4077" t="s">
        <v>5707</v>
      </c>
      <c r="B4077" t="s">
        <v>5</v>
      </c>
      <c r="C4077" t="s">
        <v>1738</v>
      </c>
      <c r="D4077" t="s">
        <v>6936</v>
      </c>
      <c r="E4077" t="s">
        <v>1711</v>
      </c>
      <c r="H4077" t="str">
        <f>INDEX('Vensim Variables'!$B:$B,MATCH(EPS!$B4077,'Vensim Variables'!$A:$A,0))</f>
        <v>g pollutant</v>
      </c>
      <c r="I4077" t="str">
        <f t="shared" si="126"/>
        <v>BC</v>
      </c>
      <c r="J4077">
        <f>INDEX(NoSettings!$C:$C,MATCH(EPS!$A4077,NoSettings!$A:$A,0))</f>
        <v>0</v>
      </c>
      <c r="K4077">
        <f>INDEX(GWP!$C$2:$C$13,MATCH(EPS!I4077,GWP!$B$2:$B$13,0))</f>
        <v>0</v>
      </c>
      <c r="L4077" s="5">
        <f t="shared" si="127"/>
        <v>0</v>
      </c>
    </row>
    <row r="4078" spans="1:12" hidden="1" x14ac:dyDescent="0.35">
      <c r="A4078" t="s">
        <v>5708</v>
      </c>
      <c r="B4078" t="s">
        <v>5</v>
      </c>
      <c r="C4078" t="s">
        <v>1738</v>
      </c>
      <c r="D4078" t="s">
        <v>6936</v>
      </c>
      <c r="E4078" t="s">
        <v>1712</v>
      </c>
      <c r="H4078" t="str">
        <f>INDEX('Vensim Variables'!$B:$B,MATCH(EPS!$B4078,'Vensim Variables'!$A:$A,0))</f>
        <v>g pollutant</v>
      </c>
      <c r="I4078" t="str">
        <f t="shared" si="126"/>
        <v>OC</v>
      </c>
      <c r="J4078">
        <f>INDEX(NoSettings!$C:$C,MATCH(EPS!$A4078,NoSettings!$A:$A,0))</f>
        <v>0</v>
      </c>
      <c r="K4078">
        <f>INDEX(GWP!$C$2:$C$13,MATCH(EPS!I4078,GWP!$B$2:$B$13,0))</f>
        <v>0</v>
      </c>
      <c r="L4078" s="5">
        <f t="shared" si="127"/>
        <v>0</v>
      </c>
    </row>
    <row r="4079" spans="1:12" hidden="1" x14ac:dyDescent="0.35">
      <c r="A4079" t="s">
        <v>5709</v>
      </c>
      <c r="B4079" t="s">
        <v>5</v>
      </c>
      <c r="C4079" t="s">
        <v>1738</v>
      </c>
      <c r="D4079" t="s">
        <v>6936</v>
      </c>
      <c r="E4079" t="s">
        <v>1713</v>
      </c>
      <c r="H4079" t="str">
        <f>INDEX('Vensim Variables'!$B:$B,MATCH(EPS!$B4079,'Vensim Variables'!$A:$A,0))</f>
        <v>g pollutant</v>
      </c>
      <c r="I4079" t="str">
        <f t="shared" si="126"/>
        <v>CH4</v>
      </c>
      <c r="J4079">
        <f>INDEX(NoSettings!$C:$C,MATCH(EPS!$A4079,NoSettings!$A:$A,0))</f>
        <v>0</v>
      </c>
      <c r="K4079">
        <f>INDEX(GWP!$C$2:$C$13,MATCH(EPS!I4079,GWP!$B$2:$B$13,0))</f>
        <v>25</v>
      </c>
      <c r="L4079" s="5">
        <f t="shared" si="127"/>
        <v>0</v>
      </c>
    </row>
    <row r="4080" spans="1:12" hidden="1" x14ac:dyDescent="0.35">
      <c r="A4080" t="s">
        <v>5710</v>
      </c>
      <c r="B4080" t="s">
        <v>5</v>
      </c>
      <c r="C4080" t="s">
        <v>1738</v>
      </c>
      <c r="D4080" t="s">
        <v>6936</v>
      </c>
      <c r="E4080" t="s">
        <v>1714</v>
      </c>
      <c r="H4080" t="str">
        <f>INDEX('Vensim Variables'!$B:$B,MATCH(EPS!$B4080,'Vensim Variables'!$A:$A,0))</f>
        <v>g pollutant</v>
      </c>
      <c r="I4080" t="str">
        <f t="shared" si="126"/>
        <v>N2O</v>
      </c>
      <c r="J4080">
        <f>INDEX(NoSettings!$C:$C,MATCH(EPS!$A4080,NoSettings!$A:$A,0))</f>
        <v>0</v>
      </c>
      <c r="K4080">
        <f>INDEX(GWP!$C$2:$C$13,MATCH(EPS!I4080,GWP!$B$2:$B$13,0))</f>
        <v>298</v>
      </c>
      <c r="L4080" s="5">
        <f t="shared" si="127"/>
        <v>0</v>
      </c>
    </row>
    <row r="4081" spans="1:12" hidden="1" x14ac:dyDescent="0.35">
      <c r="A4081" t="s">
        <v>5711</v>
      </c>
      <c r="B4081" t="s">
        <v>5</v>
      </c>
      <c r="C4081" t="s">
        <v>1738</v>
      </c>
      <c r="D4081" t="s">
        <v>6936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5">
        <f t="shared" si="127"/>
        <v>0</v>
      </c>
    </row>
    <row r="4082" spans="1:12" hidden="1" x14ac:dyDescent="0.35">
      <c r="A4082" t="s">
        <v>5712</v>
      </c>
      <c r="B4082" t="s">
        <v>5</v>
      </c>
      <c r="C4082" t="s">
        <v>1739</v>
      </c>
      <c r="D4082" t="s">
        <v>6912</v>
      </c>
      <c r="E4082" t="s">
        <v>1702</v>
      </c>
      <c r="H4082" t="str">
        <f>INDEX('Vensim Variables'!$B:$B,MATCH(EPS!$B4082,'Vensim Variables'!$A:$A,0))</f>
        <v>g pollutant</v>
      </c>
      <c r="I4082" t="str">
        <f t="shared" si="126"/>
        <v>CO2</v>
      </c>
      <c r="J4082">
        <f>INDEX(NoSettings!$C:$C,MATCH(EPS!$A4082,NoSettings!$A:$A,0))</f>
        <v>15551100000</v>
      </c>
      <c r="K4082">
        <f>INDEX(GWP!$C$2:$C$13,MATCH(EPS!I4082,GWP!$B$2:$B$13,0))</f>
        <v>1</v>
      </c>
      <c r="L4082" s="5">
        <f t="shared" si="127"/>
        <v>1.55511E-2</v>
      </c>
    </row>
    <row r="4083" spans="1:12" hidden="1" x14ac:dyDescent="0.35">
      <c r="A4083" t="s">
        <v>5713</v>
      </c>
      <c r="B4083" t="s">
        <v>5</v>
      </c>
      <c r="C4083" t="s">
        <v>1739</v>
      </c>
      <c r="D4083" t="s">
        <v>6912</v>
      </c>
      <c r="E4083" t="s">
        <v>1705</v>
      </c>
      <c r="H4083" t="str">
        <f>INDEX('Vensim Variables'!$B:$B,MATCH(EPS!$B4083,'Vensim Variables'!$A:$A,0))</f>
        <v>g pollutant</v>
      </c>
      <c r="I4083" t="str">
        <f t="shared" si="126"/>
        <v>VOC</v>
      </c>
      <c r="J4083">
        <f>INDEX(NoSettings!$C:$C,MATCH(EPS!$A4083,NoSettings!$A:$A,0))</f>
        <v>442098</v>
      </c>
      <c r="K4083">
        <f>INDEX(GWP!$C$2:$C$13,MATCH(EPS!I4083,GWP!$B$2:$B$13,0))</f>
        <v>0</v>
      </c>
      <c r="L4083" s="5">
        <f t="shared" si="127"/>
        <v>0</v>
      </c>
    </row>
    <row r="4084" spans="1:12" hidden="1" x14ac:dyDescent="0.35">
      <c r="A4084" t="s">
        <v>5714</v>
      </c>
      <c r="B4084" t="s">
        <v>5</v>
      </c>
      <c r="C4084" t="s">
        <v>1739</v>
      </c>
      <c r="D4084" t="s">
        <v>6912</v>
      </c>
      <c r="E4084" t="s">
        <v>1706</v>
      </c>
      <c r="H4084" t="str">
        <f>INDEX('Vensim Variables'!$B:$B,MATCH(EPS!$B4084,'Vensim Variables'!$A:$A,0))</f>
        <v>g pollutant</v>
      </c>
      <c r="I4084" t="str">
        <f t="shared" si="126"/>
        <v>CO</v>
      </c>
      <c r="J4084">
        <f>INDEX(NoSettings!$C:$C,MATCH(EPS!$A4084,NoSettings!$A:$A,0))</f>
        <v>2041730</v>
      </c>
      <c r="K4084">
        <f>INDEX(GWP!$C$2:$C$13,MATCH(EPS!I4084,GWP!$B$2:$B$13,0))</f>
        <v>0</v>
      </c>
      <c r="L4084" s="5">
        <f t="shared" si="127"/>
        <v>0</v>
      </c>
    </row>
    <row r="4085" spans="1:12" hidden="1" x14ac:dyDescent="0.35">
      <c r="A4085" t="s">
        <v>5715</v>
      </c>
      <c r="B4085" t="s">
        <v>5</v>
      </c>
      <c r="C4085" t="s">
        <v>1739</v>
      </c>
      <c r="D4085" t="s">
        <v>6912</v>
      </c>
      <c r="E4085" t="s">
        <v>1707</v>
      </c>
      <c r="H4085" t="str">
        <f>INDEX('Vensim Variables'!$B:$B,MATCH(EPS!$B4085,'Vensim Variables'!$A:$A,0))</f>
        <v>g pollutant</v>
      </c>
      <c r="I4085" t="str">
        <f t="shared" si="126"/>
        <v>NOx</v>
      </c>
      <c r="J4085">
        <f>INDEX(NoSettings!$C:$C,MATCH(EPS!$A4085,NoSettings!$A:$A,0))</f>
        <v>6987840</v>
      </c>
      <c r="K4085">
        <f>INDEX(GWP!$C$2:$C$13,MATCH(EPS!I4085,GWP!$B$2:$B$13,0))</f>
        <v>0</v>
      </c>
      <c r="L4085" s="5">
        <f t="shared" si="127"/>
        <v>0</v>
      </c>
    </row>
    <row r="4086" spans="1:12" hidden="1" x14ac:dyDescent="0.35">
      <c r="A4086" t="s">
        <v>5716</v>
      </c>
      <c r="B4086" t="s">
        <v>5</v>
      </c>
      <c r="C4086" t="s">
        <v>1739</v>
      </c>
      <c r="D4086" t="s">
        <v>6912</v>
      </c>
      <c r="E4086" t="s">
        <v>1708</v>
      </c>
      <c r="H4086" t="str">
        <f>INDEX('Vensim Variables'!$B:$B,MATCH(EPS!$B4086,'Vensim Variables'!$A:$A,0))</f>
        <v>g pollutant</v>
      </c>
      <c r="I4086" t="str">
        <f t="shared" si="126"/>
        <v>PM10</v>
      </c>
      <c r="J4086">
        <f>INDEX(NoSettings!$C:$C,MATCH(EPS!$A4086,NoSettings!$A:$A,0))</f>
        <v>551639</v>
      </c>
      <c r="K4086">
        <f>INDEX(GWP!$C$2:$C$13,MATCH(EPS!I4086,GWP!$B$2:$B$13,0))</f>
        <v>0</v>
      </c>
      <c r="L4086" s="5">
        <f t="shared" si="127"/>
        <v>0</v>
      </c>
    </row>
    <row r="4087" spans="1:12" hidden="1" x14ac:dyDescent="0.35">
      <c r="A4087" t="s">
        <v>5717</v>
      </c>
      <c r="B4087" t="s">
        <v>5</v>
      </c>
      <c r="C4087" t="s">
        <v>1739</v>
      </c>
      <c r="D4087" t="s">
        <v>6912</v>
      </c>
      <c r="E4087" t="s">
        <v>1709</v>
      </c>
      <c r="H4087" t="str">
        <f>INDEX('Vensim Variables'!$B:$B,MATCH(EPS!$B4087,'Vensim Variables'!$A:$A,0))</f>
        <v>g pollutant</v>
      </c>
      <c r="I4087" t="str">
        <f t="shared" si="126"/>
        <v>PM25</v>
      </c>
      <c r="J4087">
        <f>INDEX(NoSettings!$C:$C,MATCH(EPS!$A4087,NoSettings!$A:$A,0))</f>
        <v>490552</v>
      </c>
      <c r="K4087">
        <f>INDEX(GWP!$C$2:$C$13,MATCH(EPS!I4087,GWP!$B$2:$B$13,0))</f>
        <v>0</v>
      </c>
      <c r="L4087" s="5">
        <f t="shared" si="127"/>
        <v>0</v>
      </c>
    </row>
    <row r="4088" spans="1:12" hidden="1" x14ac:dyDescent="0.35">
      <c r="A4088" t="s">
        <v>5718</v>
      </c>
      <c r="B4088" t="s">
        <v>5</v>
      </c>
      <c r="C4088" t="s">
        <v>1739</v>
      </c>
      <c r="D4088" t="s">
        <v>6912</v>
      </c>
      <c r="E4088" t="s">
        <v>1710</v>
      </c>
      <c r="H4088" t="str">
        <f>INDEX('Vensim Variables'!$B:$B,MATCH(EPS!$B4088,'Vensim Variables'!$A:$A,0))</f>
        <v>g pollutant</v>
      </c>
      <c r="I4088" t="str">
        <f t="shared" si="126"/>
        <v>SOx</v>
      </c>
      <c r="J4088">
        <f>INDEX(NoSettings!$C:$C,MATCH(EPS!$A4088,NoSettings!$A:$A,0))</f>
        <v>1485530</v>
      </c>
      <c r="K4088">
        <f>INDEX(GWP!$C$2:$C$13,MATCH(EPS!I4088,GWP!$B$2:$B$13,0))</f>
        <v>0</v>
      </c>
      <c r="L4088" s="5">
        <f t="shared" si="127"/>
        <v>0</v>
      </c>
    </row>
    <row r="4089" spans="1:12" hidden="1" x14ac:dyDescent="0.35">
      <c r="A4089" t="s">
        <v>5719</v>
      </c>
      <c r="B4089" t="s">
        <v>5</v>
      </c>
      <c r="C4089" t="s">
        <v>1739</v>
      </c>
      <c r="D4089" t="s">
        <v>6912</v>
      </c>
      <c r="E4089" t="s">
        <v>1711</v>
      </c>
      <c r="H4089" t="str">
        <f>INDEX('Vensim Variables'!$B:$B,MATCH(EPS!$B4089,'Vensim Variables'!$A:$A,0))</f>
        <v>g pollutant</v>
      </c>
      <c r="I4089" t="str">
        <f t="shared" si="126"/>
        <v>BC</v>
      </c>
      <c r="J4089">
        <f>INDEX(NoSettings!$C:$C,MATCH(EPS!$A4089,NoSettings!$A:$A,0))</f>
        <v>114718</v>
      </c>
      <c r="K4089">
        <f>INDEX(GWP!$C$2:$C$13,MATCH(EPS!I4089,GWP!$B$2:$B$13,0))</f>
        <v>0</v>
      </c>
      <c r="L4089" s="5">
        <f t="shared" si="127"/>
        <v>0</v>
      </c>
    </row>
    <row r="4090" spans="1:12" hidden="1" x14ac:dyDescent="0.35">
      <c r="A4090" t="s">
        <v>5720</v>
      </c>
      <c r="B4090" t="s">
        <v>5</v>
      </c>
      <c r="C4090" t="s">
        <v>1739</v>
      </c>
      <c r="D4090" t="s">
        <v>6912</v>
      </c>
      <c r="E4090" t="s">
        <v>1712</v>
      </c>
      <c r="H4090" t="str">
        <f>INDEX('Vensim Variables'!$B:$B,MATCH(EPS!$B4090,'Vensim Variables'!$A:$A,0))</f>
        <v>g pollutant</v>
      </c>
      <c r="I4090" t="str">
        <f t="shared" si="126"/>
        <v>OC</v>
      </c>
      <c r="J4090">
        <f>INDEX(NoSettings!$C:$C,MATCH(EPS!$A4090,NoSettings!$A:$A,0))</f>
        <v>97944.8</v>
      </c>
      <c r="K4090">
        <f>INDEX(GWP!$C$2:$C$13,MATCH(EPS!I4090,GWP!$B$2:$B$13,0))</f>
        <v>0</v>
      </c>
      <c r="L4090" s="5">
        <f t="shared" si="127"/>
        <v>0</v>
      </c>
    </row>
    <row r="4091" spans="1:12" hidden="1" x14ac:dyDescent="0.35">
      <c r="A4091" t="s">
        <v>5721</v>
      </c>
      <c r="B4091" t="s">
        <v>5</v>
      </c>
      <c r="C4091" t="s">
        <v>1739</v>
      </c>
      <c r="D4091" t="s">
        <v>6912</v>
      </c>
      <c r="E4091" t="s">
        <v>1713</v>
      </c>
      <c r="H4091" t="str">
        <f>INDEX('Vensim Variables'!$B:$B,MATCH(EPS!$B4091,'Vensim Variables'!$A:$A,0))</f>
        <v>g pollutant</v>
      </c>
      <c r="I4091" t="str">
        <f t="shared" si="126"/>
        <v>CH4</v>
      </c>
      <c r="J4091">
        <f>INDEX(NoSettings!$C:$C,MATCH(EPS!$A4091,NoSettings!$A:$A,0))</f>
        <v>621215</v>
      </c>
      <c r="K4091">
        <f>INDEX(GWP!$C$2:$C$13,MATCH(EPS!I4091,GWP!$B$2:$B$13,0))</f>
        <v>25</v>
      </c>
      <c r="L4091" s="5">
        <f t="shared" si="127"/>
        <v>1.5530375000000001E-5</v>
      </c>
    </row>
    <row r="4092" spans="1:12" hidden="1" x14ac:dyDescent="0.35">
      <c r="A4092" t="s">
        <v>5722</v>
      </c>
      <c r="B4092" t="s">
        <v>5</v>
      </c>
      <c r="C4092" t="s">
        <v>1739</v>
      </c>
      <c r="D4092" t="s">
        <v>6912</v>
      </c>
      <c r="E4092" t="s">
        <v>1714</v>
      </c>
      <c r="H4092" t="str">
        <f>INDEX('Vensim Variables'!$B:$B,MATCH(EPS!$B4092,'Vensim Variables'!$A:$A,0))</f>
        <v>g pollutant</v>
      </c>
      <c r="I4092" t="str">
        <f t="shared" si="126"/>
        <v>N2O</v>
      </c>
      <c r="J4092">
        <f>INDEX(NoSettings!$C:$C,MATCH(EPS!$A4092,NoSettings!$A:$A,0))</f>
        <v>124243</v>
      </c>
      <c r="K4092">
        <f>INDEX(GWP!$C$2:$C$13,MATCH(EPS!I4092,GWP!$B$2:$B$13,0))</f>
        <v>298</v>
      </c>
      <c r="L4092" s="5">
        <f t="shared" si="127"/>
        <v>3.7024414000000002E-5</v>
      </c>
    </row>
    <row r="4093" spans="1:12" hidden="1" x14ac:dyDescent="0.35">
      <c r="A4093" t="s">
        <v>5723</v>
      </c>
      <c r="B4093" t="s">
        <v>5</v>
      </c>
      <c r="C4093" t="s">
        <v>1739</v>
      </c>
      <c r="D4093" t="s">
        <v>6912</v>
      </c>
      <c r="E4093" t="s">
        <v>1715</v>
      </c>
      <c r="H4093" t="str">
        <f>INDEX('Vensim Variables'!$B:$B,MATCH(EPS!$B4093,'Vensim Variables'!$A:$A,0))</f>
        <v>g pollutant</v>
      </c>
      <c r="I4093" t="str">
        <f t="shared" si="126"/>
        <v>F gases</v>
      </c>
      <c r="J4093">
        <f>INDEX(NoSettings!$C:$C,MATCH(EPS!$A4093,NoSettings!$A:$A,0))</f>
        <v>0</v>
      </c>
      <c r="K4093">
        <f>INDEX(GWP!$C$2:$C$13,MATCH(EPS!I4093,GWP!$B$2:$B$13,0))</f>
        <v>1</v>
      </c>
      <c r="L4093" s="5">
        <f t="shared" si="127"/>
        <v>0</v>
      </c>
    </row>
    <row r="4094" spans="1:12" hidden="1" x14ac:dyDescent="0.35">
      <c r="A4094" t="s">
        <v>5724</v>
      </c>
      <c r="B4094" t="s">
        <v>5</v>
      </c>
      <c r="C4094" t="s">
        <v>1739</v>
      </c>
      <c r="D4094" t="s">
        <v>6913</v>
      </c>
      <c r="E4094" t="s">
        <v>1702</v>
      </c>
      <c r="H4094" t="str">
        <f>INDEX('Vensim Variables'!$B:$B,MATCH(EPS!$B4094,'Vensim Variables'!$A:$A,0))</f>
        <v>g pollutant</v>
      </c>
      <c r="I4094" t="str">
        <f t="shared" si="126"/>
        <v>CO2</v>
      </c>
      <c r="J4094">
        <f>INDEX(NoSettings!$C:$C,MATCH(EPS!$A4094,NoSettings!$A:$A,0))</f>
        <v>92539100000</v>
      </c>
      <c r="K4094">
        <f>INDEX(GWP!$C$2:$C$13,MATCH(EPS!I4094,GWP!$B$2:$B$13,0))</f>
        <v>1</v>
      </c>
      <c r="L4094" s="5">
        <f t="shared" si="127"/>
        <v>9.2539099999999999E-2</v>
      </c>
    </row>
    <row r="4095" spans="1:12" hidden="1" x14ac:dyDescent="0.35">
      <c r="A4095" t="s">
        <v>5725</v>
      </c>
      <c r="B4095" t="s">
        <v>5</v>
      </c>
      <c r="C4095" t="s">
        <v>1739</v>
      </c>
      <c r="D4095" t="s">
        <v>6913</v>
      </c>
      <c r="E4095" t="s">
        <v>1705</v>
      </c>
      <c r="H4095" t="str">
        <f>INDEX('Vensim Variables'!$B:$B,MATCH(EPS!$B4095,'Vensim Variables'!$A:$A,0))</f>
        <v>g pollutant</v>
      </c>
      <c r="I4095" t="str">
        <f t="shared" si="126"/>
        <v>VOC</v>
      </c>
      <c r="J4095">
        <f>INDEX(NoSettings!$C:$C,MATCH(EPS!$A4095,NoSettings!$A:$A,0))</f>
        <v>2630770</v>
      </c>
      <c r="K4095">
        <f>INDEX(GWP!$C$2:$C$13,MATCH(EPS!I4095,GWP!$B$2:$B$13,0))</f>
        <v>0</v>
      </c>
      <c r="L4095" s="5">
        <f t="shared" si="127"/>
        <v>0</v>
      </c>
    </row>
    <row r="4096" spans="1:12" hidden="1" x14ac:dyDescent="0.35">
      <c r="A4096" t="s">
        <v>5726</v>
      </c>
      <c r="B4096" t="s">
        <v>5</v>
      </c>
      <c r="C4096" t="s">
        <v>1739</v>
      </c>
      <c r="D4096" t="s">
        <v>6913</v>
      </c>
      <c r="E4096" t="s">
        <v>1706</v>
      </c>
      <c r="H4096" t="str">
        <f>INDEX('Vensim Variables'!$B:$B,MATCH(EPS!$B4096,'Vensim Variables'!$A:$A,0))</f>
        <v>g pollutant</v>
      </c>
      <c r="I4096" t="str">
        <f t="shared" si="126"/>
        <v>CO</v>
      </c>
      <c r="J4096">
        <f>INDEX(NoSettings!$C:$C,MATCH(EPS!$A4096,NoSettings!$A:$A,0))</f>
        <v>12149600</v>
      </c>
      <c r="K4096">
        <f>INDEX(GWP!$C$2:$C$13,MATCH(EPS!I4096,GWP!$B$2:$B$13,0))</f>
        <v>0</v>
      </c>
      <c r="L4096" s="5">
        <f t="shared" si="127"/>
        <v>0</v>
      </c>
    </row>
    <row r="4097" spans="1:12" hidden="1" x14ac:dyDescent="0.35">
      <c r="A4097" t="s">
        <v>5727</v>
      </c>
      <c r="B4097" t="s">
        <v>5</v>
      </c>
      <c r="C4097" t="s">
        <v>1739</v>
      </c>
      <c r="D4097" t="s">
        <v>6913</v>
      </c>
      <c r="E4097" t="s">
        <v>1707</v>
      </c>
      <c r="H4097" t="str">
        <f>INDEX('Vensim Variables'!$B:$B,MATCH(EPS!$B4097,'Vensim Variables'!$A:$A,0))</f>
        <v>g pollutant</v>
      </c>
      <c r="I4097" t="str">
        <f t="shared" si="126"/>
        <v>NOx</v>
      </c>
      <c r="J4097">
        <f>INDEX(NoSettings!$C:$C,MATCH(EPS!$A4097,NoSettings!$A:$A,0))</f>
        <v>41582200</v>
      </c>
      <c r="K4097">
        <f>INDEX(GWP!$C$2:$C$13,MATCH(EPS!I4097,GWP!$B$2:$B$13,0))</f>
        <v>0</v>
      </c>
      <c r="L4097" s="5">
        <f t="shared" si="127"/>
        <v>0</v>
      </c>
    </row>
    <row r="4098" spans="1:12" hidden="1" x14ac:dyDescent="0.35">
      <c r="A4098" t="s">
        <v>5728</v>
      </c>
      <c r="B4098" t="s">
        <v>5</v>
      </c>
      <c r="C4098" t="s">
        <v>1739</v>
      </c>
      <c r="D4098" t="s">
        <v>6913</v>
      </c>
      <c r="E4098" t="s">
        <v>1708</v>
      </c>
      <c r="H4098" t="str">
        <f>INDEX('Vensim Variables'!$B:$B,MATCH(EPS!$B4098,'Vensim Variables'!$A:$A,0))</f>
        <v>g pollutant</v>
      </c>
      <c r="I4098" t="str">
        <f t="shared" si="126"/>
        <v>PM10</v>
      </c>
      <c r="J4098">
        <f>INDEX(NoSettings!$C:$C,MATCH(EPS!$A4098,NoSettings!$A:$A,0))</f>
        <v>3282610</v>
      </c>
      <c r="K4098">
        <f>INDEX(GWP!$C$2:$C$13,MATCH(EPS!I4098,GWP!$B$2:$B$13,0))</f>
        <v>0</v>
      </c>
      <c r="L4098" s="5">
        <f t="shared" si="127"/>
        <v>0</v>
      </c>
    </row>
    <row r="4099" spans="1:12" hidden="1" x14ac:dyDescent="0.35">
      <c r="A4099" t="s">
        <v>5729</v>
      </c>
      <c r="B4099" t="s">
        <v>5</v>
      </c>
      <c r="C4099" t="s">
        <v>1739</v>
      </c>
      <c r="D4099" t="s">
        <v>6913</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2919110</v>
      </c>
      <c r="K4099">
        <f>INDEX(GWP!$C$2:$C$13,MATCH(EPS!I4099,GWP!$B$2:$B$13,0))</f>
        <v>0</v>
      </c>
      <c r="L4099" s="5">
        <f t="shared" ref="L4099:L4162" si="129">IF(H4099="g pollutant",K4099*J4099/10^12,IF(H4099="MMTCO2e",J4099,IF(H4099="MWh",J4099,0)))</f>
        <v>0</v>
      </c>
    </row>
    <row r="4100" spans="1:12" hidden="1" x14ac:dyDescent="0.35">
      <c r="A4100" t="s">
        <v>5730</v>
      </c>
      <c r="B4100" t="s">
        <v>5</v>
      </c>
      <c r="C4100" t="s">
        <v>1739</v>
      </c>
      <c r="D4100" t="s">
        <v>6913</v>
      </c>
      <c r="E4100" t="s">
        <v>1710</v>
      </c>
      <c r="H4100" t="str">
        <f>INDEX('Vensim Variables'!$B:$B,MATCH(EPS!$B4100,'Vensim Variables'!$A:$A,0))</f>
        <v>g pollutant</v>
      </c>
      <c r="I4100" t="str">
        <f t="shared" si="128"/>
        <v>SOx</v>
      </c>
      <c r="J4100">
        <f>INDEX(NoSettings!$C:$C,MATCH(EPS!$A4100,NoSettings!$A:$A,0))</f>
        <v>8839890</v>
      </c>
      <c r="K4100">
        <f>INDEX(GWP!$C$2:$C$13,MATCH(EPS!I4100,GWP!$B$2:$B$13,0))</f>
        <v>0</v>
      </c>
      <c r="L4100" s="5">
        <f t="shared" si="129"/>
        <v>0</v>
      </c>
    </row>
    <row r="4101" spans="1:12" hidden="1" x14ac:dyDescent="0.35">
      <c r="A4101" t="s">
        <v>5731</v>
      </c>
      <c r="B4101" t="s">
        <v>5</v>
      </c>
      <c r="C4101" t="s">
        <v>1739</v>
      </c>
      <c r="D4101" t="s">
        <v>6913</v>
      </c>
      <c r="E4101" t="s">
        <v>1711</v>
      </c>
      <c r="H4101" t="str">
        <f>INDEX('Vensim Variables'!$B:$B,MATCH(EPS!$B4101,'Vensim Variables'!$A:$A,0))</f>
        <v>g pollutant</v>
      </c>
      <c r="I4101" t="str">
        <f t="shared" si="128"/>
        <v>BC</v>
      </c>
      <c r="J4101">
        <f>INDEX(NoSettings!$C:$C,MATCH(EPS!$A4101,NoSettings!$A:$A,0))</f>
        <v>682645</v>
      </c>
      <c r="K4101">
        <f>INDEX(GWP!$C$2:$C$13,MATCH(EPS!I4101,GWP!$B$2:$B$13,0))</f>
        <v>0</v>
      </c>
      <c r="L4101" s="5">
        <f t="shared" si="129"/>
        <v>0</v>
      </c>
    </row>
    <row r="4102" spans="1:12" hidden="1" x14ac:dyDescent="0.35">
      <c r="A4102" t="s">
        <v>5732</v>
      </c>
      <c r="B4102" t="s">
        <v>5</v>
      </c>
      <c r="C4102" t="s">
        <v>1739</v>
      </c>
      <c r="D4102" t="s">
        <v>6913</v>
      </c>
      <c r="E4102" t="s">
        <v>1712</v>
      </c>
      <c r="H4102" t="str">
        <f>INDEX('Vensim Variables'!$B:$B,MATCH(EPS!$B4102,'Vensim Variables'!$A:$A,0))</f>
        <v>g pollutant</v>
      </c>
      <c r="I4102" t="str">
        <f t="shared" si="128"/>
        <v>OC</v>
      </c>
      <c r="J4102">
        <f>INDEX(NoSettings!$C:$C,MATCH(EPS!$A4102,NoSettings!$A:$A,0))</f>
        <v>582836</v>
      </c>
      <c r="K4102">
        <f>INDEX(GWP!$C$2:$C$13,MATCH(EPS!I4102,GWP!$B$2:$B$13,0))</f>
        <v>0</v>
      </c>
      <c r="L4102" s="5">
        <f t="shared" si="129"/>
        <v>0</v>
      </c>
    </row>
    <row r="4103" spans="1:12" hidden="1" x14ac:dyDescent="0.35">
      <c r="A4103" t="s">
        <v>5733</v>
      </c>
      <c r="B4103" t="s">
        <v>5</v>
      </c>
      <c r="C4103" t="s">
        <v>1739</v>
      </c>
      <c r="D4103" t="s">
        <v>6913</v>
      </c>
      <c r="E4103" t="s">
        <v>1713</v>
      </c>
      <c r="H4103" t="str">
        <f>INDEX('Vensim Variables'!$B:$B,MATCH(EPS!$B4103,'Vensim Variables'!$A:$A,0))</f>
        <v>g pollutant</v>
      </c>
      <c r="I4103" t="str">
        <f t="shared" si="128"/>
        <v>CH4</v>
      </c>
      <c r="J4103">
        <f>INDEX(NoSettings!$C:$C,MATCH(EPS!$A4103,NoSettings!$A:$A,0))</f>
        <v>3696640</v>
      </c>
      <c r="K4103">
        <f>INDEX(GWP!$C$2:$C$13,MATCH(EPS!I4103,GWP!$B$2:$B$13,0))</f>
        <v>25</v>
      </c>
      <c r="L4103" s="5">
        <f t="shared" si="129"/>
        <v>9.2416000000000004E-5</v>
      </c>
    </row>
    <row r="4104" spans="1:12" hidden="1" x14ac:dyDescent="0.35">
      <c r="A4104" t="s">
        <v>5734</v>
      </c>
      <c r="B4104" t="s">
        <v>5</v>
      </c>
      <c r="C4104" t="s">
        <v>1739</v>
      </c>
      <c r="D4104" t="s">
        <v>6913</v>
      </c>
      <c r="E4104" t="s">
        <v>1714</v>
      </c>
      <c r="H4104" t="str">
        <f>INDEX('Vensim Variables'!$B:$B,MATCH(EPS!$B4104,'Vensim Variables'!$A:$A,0))</f>
        <v>g pollutant</v>
      </c>
      <c r="I4104" t="str">
        <f t="shared" si="128"/>
        <v>N2O</v>
      </c>
      <c r="J4104">
        <f>INDEX(NoSettings!$C:$C,MATCH(EPS!$A4104,NoSettings!$A:$A,0))</f>
        <v>739327</v>
      </c>
      <c r="K4104">
        <f>INDEX(GWP!$C$2:$C$13,MATCH(EPS!I4104,GWP!$B$2:$B$13,0))</f>
        <v>298</v>
      </c>
      <c r="L4104" s="5">
        <f t="shared" si="129"/>
        <v>2.20319446E-4</v>
      </c>
    </row>
    <row r="4105" spans="1:12" hidden="1" x14ac:dyDescent="0.35">
      <c r="A4105" t="s">
        <v>5735</v>
      </c>
      <c r="B4105" t="s">
        <v>5</v>
      </c>
      <c r="C4105" t="s">
        <v>1739</v>
      </c>
      <c r="D4105" t="s">
        <v>6913</v>
      </c>
      <c r="E4105" t="s">
        <v>1715</v>
      </c>
      <c r="H4105" t="str">
        <f>INDEX('Vensim Variables'!$B:$B,MATCH(EPS!$B4105,'Vensim Variables'!$A:$A,0))</f>
        <v>g pollutant</v>
      </c>
      <c r="I4105" t="str">
        <f t="shared" si="128"/>
        <v>F gases</v>
      </c>
      <c r="J4105">
        <f>INDEX(NoSettings!$C:$C,MATCH(EPS!$A4105,NoSettings!$A:$A,0))</f>
        <v>0</v>
      </c>
      <c r="K4105">
        <f>INDEX(GWP!$C$2:$C$13,MATCH(EPS!I4105,GWP!$B$2:$B$13,0))</f>
        <v>1</v>
      </c>
      <c r="L4105" s="5">
        <f t="shared" si="129"/>
        <v>0</v>
      </c>
    </row>
    <row r="4106" spans="1:12" hidden="1" x14ac:dyDescent="0.35">
      <c r="A4106" t="s">
        <v>5736</v>
      </c>
      <c r="B4106" t="s">
        <v>5</v>
      </c>
      <c r="C4106" t="s">
        <v>1739</v>
      </c>
      <c r="D4106" t="s">
        <v>6914</v>
      </c>
      <c r="E4106" t="s">
        <v>1702</v>
      </c>
      <c r="H4106" t="str">
        <f>INDEX('Vensim Variables'!$B:$B,MATCH(EPS!$B4106,'Vensim Variables'!$A:$A,0))</f>
        <v>g pollutant</v>
      </c>
      <c r="I4106" t="str">
        <f t="shared" si="128"/>
        <v>CO2</v>
      </c>
      <c r="J4106">
        <f>INDEX(NoSettings!$C:$C,MATCH(EPS!$A4106,NoSettings!$A:$A,0))</f>
        <v>415233000000</v>
      </c>
      <c r="K4106">
        <f>INDEX(GWP!$C$2:$C$13,MATCH(EPS!I4106,GWP!$B$2:$B$13,0))</f>
        <v>1</v>
      </c>
      <c r="L4106" s="5">
        <f t="shared" si="129"/>
        <v>0.41523300000000002</v>
      </c>
    </row>
    <row r="4107" spans="1:12" hidden="1" x14ac:dyDescent="0.35">
      <c r="A4107" t="s">
        <v>5737</v>
      </c>
      <c r="B4107" t="s">
        <v>5</v>
      </c>
      <c r="C4107" t="s">
        <v>1739</v>
      </c>
      <c r="D4107" t="s">
        <v>6914</v>
      </c>
      <c r="E4107" t="s">
        <v>1705</v>
      </c>
      <c r="H4107" t="str">
        <f>INDEX('Vensim Variables'!$B:$B,MATCH(EPS!$B4107,'Vensim Variables'!$A:$A,0))</f>
        <v>g pollutant</v>
      </c>
      <c r="I4107" t="str">
        <f t="shared" si="128"/>
        <v>VOC</v>
      </c>
      <c r="J4107">
        <f>INDEX(NoSettings!$C:$C,MATCH(EPS!$A4107,NoSettings!$A:$A,0))</f>
        <v>11804600</v>
      </c>
      <c r="K4107">
        <f>INDEX(GWP!$C$2:$C$13,MATCH(EPS!I4107,GWP!$B$2:$B$13,0))</f>
        <v>0</v>
      </c>
      <c r="L4107" s="5">
        <f t="shared" si="129"/>
        <v>0</v>
      </c>
    </row>
    <row r="4108" spans="1:12" hidden="1" x14ac:dyDescent="0.35">
      <c r="A4108" t="s">
        <v>5738</v>
      </c>
      <c r="B4108" t="s">
        <v>5</v>
      </c>
      <c r="C4108" t="s">
        <v>1739</v>
      </c>
      <c r="D4108" t="s">
        <v>6914</v>
      </c>
      <c r="E4108" t="s">
        <v>1706</v>
      </c>
      <c r="H4108" t="str">
        <f>INDEX('Vensim Variables'!$B:$B,MATCH(EPS!$B4108,'Vensim Variables'!$A:$A,0))</f>
        <v>g pollutant</v>
      </c>
      <c r="I4108" t="str">
        <f t="shared" si="128"/>
        <v>CO</v>
      </c>
      <c r="J4108">
        <f>INDEX(NoSettings!$C:$C,MATCH(EPS!$A4108,NoSettings!$A:$A,0))</f>
        <v>54516700</v>
      </c>
      <c r="K4108">
        <f>INDEX(GWP!$C$2:$C$13,MATCH(EPS!I4108,GWP!$B$2:$B$13,0))</f>
        <v>0</v>
      </c>
      <c r="L4108" s="5">
        <f t="shared" si="129"/>
        <v>0</v>
      </c>
    </row>
    <row r="4109" spans="1:12" hidden="1" x14ac:dyDescent="0.35">
      <c r="A4109" t="s">
        <v>5739</v>
      </c>
      <c r="B4109" t="s">
        <v>5</v>
      </c>
      <c r="C4109" t="s">
        <v>1739</v>
      </c>
      <c r="D4109" t="s">
        <v>6914</v>
      </c>
      <c r="E4109" t="s">
        <v>1707</v>
      </c>
      <c r="H4109" t="str">
        <f>INDEX('Vensim Variables'!$B:$B,MATCH(EPS!$B4109,'Vensim Variables'!$A:$A,0))</f>
        <v>g pollutant</v>
      </c>
      <c r="I4109" t="str">
        <f t="shared" si="128"/>
        <v>NOx</v>
      </c>
      <c r="J4109">
        <f>INDEX(NoSettings!$C:$C,MATCH(EPS!$A4109,NoSettings!$A:$A,0))</f>
        <v>186584000</v>
      </c>
      <c r="K4109">
        <f>INDEX(GWP!$C$2:$C$13,MATCH(EPS!I4109,GWP!$B$2:$B$13,0))</f>
        <v>0</v>
      </c>
      <c r="L4109" s="5">
        <f t="shared" si="129"/>
        <v>0</v>
      </c>
    </row>
    <row r="4110" spans="1:12" hidden="1" x14ac:dyDescent="0.35">
      <c r="A4110" t="s">
        <v>5740</v>
      </c>
      <c r="B4110" t="s">
        <v>5</v>
      </c>
      <c r="C4110" t="s">
        <v>1739</v>
      </c>
      <c r="D4110" t="s">
        <v>6914</v>
      </c>
      <c r="E4110" t="s">
        <v>1708</v>
      </c>
      <c r="H4110" t="str">
        <f>INDEX('Vensim Variables'!$B:$B,MATCH(EPS!$B4110,'Vensim Variables'!$A:$A,0))</f>
        <v>g pollutant</v>
      </c>
      <c r="I4110" t="str">
        <f t="shared" si="128"/>
        <v>PM10</v>
      </c>
      <c r="J4110">
        <f>INDEX(NoSettings!$C:$C,MATCH(EPS!$A4110,NoSettings!$A:$A,0))</f>
        <v>14729400</v>
      </c>
      <c r="K4110">
        <f>INDEX(GWP!$C$2:$C$13,MATCH(EPS!I4110,GWP!$B$2:$B$13,0))</f>
        <v>0</v>
      </c>
      <c r="L4110" s="5">
        <f t="shared" si="129"/>
        <v>0</v>
      </c>
    </row>
    <row r="4111" spans="1:12" hidden="1" x14ac:dyDescent="0.35">
      <c r="A4111" t="s">
        <v>5741</v>
      </c>
      <c r="B4111" t="s">
        <v>5</v>
      </c>
      <c r="C4111" t="s">
        <v>1739</v>
      </c>
      <c r="D4111" t="s">
        <v>6914</v>
      </c>
      <c r="E4111" t="s">
        <v>1709</v>
      </c>
      <c r="H4111" t="str">
        <f>INDEX('Vensim Variables'!$B:$B,MATCH(EPS!$B4111,'Vensim Variables'!$A:$A,0))</f>
        <v>g pollutant</v>
      </c>
      <c r="I4111" t="str">
        <f t="shared" si="128"/>
        <v>PM25</v>
      </c>
      <c r="J4111">
        <f>INDEX(NoSettings!$C:$C,MATCH(EPS!$A4111,NoSettings!$A:$A,0))</f>
        <v>13098400</v>
      </c>
      <c r="K4111">
        <f>INDEX(GWP!$C$2:$C$13,MATCH(EPS!I4111,GWP!$B$2:$B$13,0))</f>
        <v>0</v>
      </c>
      <c r="L4111" s="5">
        <f t="shared" si="129"/>
        <v>0</v>
      </c>
    </row>
    <row r="4112" spans="1:12" hidden="1" x14ac:dyDescent="0.35">
      <c r="A4112" t="s">
        <v>5742</v>
      </c>
      <c r="B4112" t="s">
        <v>5</v>
      </c>
      <c r="C4112" t="s">
        <v>1739</v>
      </c>
      <c r="D4112" t="s">
        <v>6914</v>
      </c>
      <c r="E4112" t="s">
        <v>1710</v>
      </c>
      <c r="H4112" t="str">
        <f>INDEX('Vensim Variables'!$B:$B,MATCH(EPS!$B4112,'Vensim Variables'!$A:$A,0))</f>
        <v>g pollutant</v>
      </c>
      <c r="I4112" t="str">
        <f t="shared" si="128"/>
        <v>SOx</v>
      </c>
      <c r="J4112">
        <f>INDEX(NoSettings!$C:$C,MATCH(EPS!$A4112,NoSettings!$A:$A,0))</f>
        <v>39665600</v>
      </c>
      <c r="K4112">
        <f>INDEX(GWP!$C$2:$C$13,MATCH(EPS!I4112,GWP!$B$2:$B$13,0))</f>
        <v>0</v>
      </c>
      <c r="L4112" s="5">
        <f t="shared" si="129"/>
        <v>0</v>
      </c>
    </row>
    <row r="4113" spans="1:12" hidden="1" x14ac:dyDescent="0.35">
      <c r="A4113" t="s">
        <v>5743</v>
      </c>
      <c r="B4113" t="s">
        <v>5</v>
      </c>
      <c r="C4113" t="s">
        <v>1739</v>
      </c>
      <c r="D4113" t="s">
        <v>6914</v>
      </c>
      <c r="E4113" t="s">
        <v>1711</v>
      </c>
      <c r="H4113" t="str">
        <f>INDEX('Vensim Variables'!$B:$B,MATCH(EPS!$B4113,'Vensim Variables'!$A:$A,0))</f>
        <v>g pollutant</v>
      </c>
      <c r="I4113" t="str">
        <f t="shared" si="128"/>
        <v>BC</v>
      </c>
      <c r="J4113">
        <f>INDEX(NoSettings!$C:$C,MATCH(EPS!$A4113,NoSettings!$A:$A,0))</f>
        <v>3063110</v>
      </c>
      <c r="K4113">
        <f>INDEX(GWP!$C$2:$C$13,MATCH(EPS!I4113,GWP!$B$2:$B$13,0))</f>
        <v>0</v>
      </c>
      <c r="L4113" s="5">
        <f t="shared" si="129"/>
        <v>0</v>
      </c>
    </row>
    <row r="4114" spans="1:12" hidden="1" x14ac:dyDescent="0.35">
      <c r="A4114" t="s">
        <v>5744</v>
      </c>
      <c r="B4114" t="s">
        <v>5</v>
      </c>
      <c r="C4114" t="s">
        <v>1739</v>
      </c>
      <c r="D4114" t="s">
        <v>6914</v>
      </c>
      <c r="E4114" t="s">
        <v>1712</v>
      </c>
      <c r="H4114" t="str">
        <f>INDEX('Vensim Variables'!$B:$B,MATCH(EPS!$B4114,'Vensim Variables'!$A:$A,0))</f>
        <v>g pollutant</v>
      </c>
      <c r="I4114" t="str">
        <f t="shared" si="128"/>
        <v>OC</v>
      </c>
      <c r="J4114">
        <f>INDEX(NoSettings!$C:$C,MATCH(EPS!$A4114,NoSettings!$A:$A,0))</f>
        <v>2615250</v>
      </c>
      <c r="K4114">
        <f>INDEX(GWP!$C$2:$C$13,MATCH(EPS!I4114,GWP!$B$2:$B$13,0))</f>
        <v>0</v>
      </c>
      <c r="L4114" s="5">
        <f t="shared" si="129"/>
        <v>0</v>
      </c>
    </row>
    <row r="4115" spans="1:12" hidden="1" x14ac:dyDescent="0.35">
      <c r="A4115" t="s">
        <v>5745</v>
      </c>
      <c r="B4115" t="s">
        <v>5</v>
      </c>
      <c r="C4115" t="s">
        <v>1739</v>
      </c>
      <c r="D4115" t="s">
        <v>6914</v>
      </c>
      <c r="E4115" t="s">
        <v>1713</v>
      </c>
      <c r="H4115" t="str">
        <f>INDEX('Vensim Variables'!$B:$B,MATCH(EPS!$B4115,'Vensim Variables'!$A:$A,0))</f>
        <v>g pollutant</v>
      </c>
      <c r="I4115" t="str">
        <f t="shared" si="128"/>
        <v>CH4</v>
      </c>
      <c r="J4115">
        <f>INDEX(NoSettings!$C:$C,MATCH(EPS!$A4115,NoSettings!$A:$A,0))</f>
        <v>16587200</v>
      </c>
      <c r="K4115">
        <f>INDEX(GWP!$C$2:$C$13,MATCH(EPS!I4115,GWP!$B$2:$B$13,0))</f>
        <v>25</v>
      </c>
      <c r="L4115" s="5">
        <f t="shared" si="129"/>
        <v>4.1468000000000001E-4</v>
      </c>
    </row>
    <row r="4116" spans="1:12" hidden="1" x14ac:dyDescent="0.35">
      <c r="A4116" t="s">
        <v>5746</v>
      </c>
      <c r="B4116" t="s">
        <v>5</v>
      </c>
      <c r="C4116" t="s">
        <v>1739</v>
      </c>
      <c r="D4116" t="s">
        <v>6914</v>
      </c>
      <c r="E4116" t="s">
        <v>1714</v>
      </c>
      <c r="H4116" t="str">
        <f>INDEX('Vensim Variables'!$B:$B,MATCH(EPS!$B4116,'Vensim Variables'!$A:$A,0))</f>
        <v>g pollutant</v>
      </c>
      <c r="I4116" t="str">
        <f t="shared" si="128"/>
        <v>N2O</v>
      </c>
      <c r="J4116">
        <f>INDEX(NoSettings!$C:$C,MATCH(EPS!$A4116,NoSettings!$A:$A,0))</f>
        <v>3317440</v>
      </c>
      <c r="K4116">
        <f>INDEX(GWP!$C$2:$C$13,MATCH(EPS!I4116,GWP!$B$2:$B$13,0))</f>
        <v>298</v>
      </c>
      <c r="L4116" s="5">
        <f t="shared" si="129"/>
        <v>9.8859712000000008E-4</v>
      </c>
    </row>
    <row r="4117" spans="1:12" hidden="1" x14ac:dyDescent="0.35">
      <c r="A4117" t="s">
        <v>5747</v>
      </c>
      <c r="B4117" t="s">
        <v>5</v>
      </c>
      <c r="C4117" t="s">
        <v>1739</v>
      </c>
      <c r="D4117" t="s">
        <v>6914</v>
      </c>
      <c r="E4117" t="s">
        <v>1715</v>
      </c>
      <c r="H4117" t="str">
        <f>INDEX('Vensim Variables'!$B:$B,MATCH(EPS!$B4117,'Vensim Variables'!$A:$A,0))</f>
        <v>g pollutant</v>
      </c>
      <c r="I4117" t="str">
        <f t="shared" si="128"/>
        <v>F gases</v>
      </c>
      <c r="J4117">
        <f>INDEX(NoSettings!$C:$C,MATCH(EPS!$A4117,NoSettings!$A:$A,0))</f>
        <v>0</v>
      </c>
      <c r="K4117">
        <f>INDEX(GWP!$C$2:$C$13,MATCH(EPS!I4117,GWP!$B$2:$B$13,0))</f>
        <v>1</v>
      </c>
      <c r="L4117" s="5">
        <f t="shared" si="129"/>
        <v>0</v>
      </c>
    </row>
    <row r="4118" spans="1:12" hidden="1" x14ac:dyDescent="0.35">
      <c r="A4118" t="s">
        <v>5748</v>
      </c>
      <c r="B4118" t="s">
        <v>5</v>
      </c>
      <c r="C4118" t="s">
        <v>1739</v>
      </c>
      <c r="D4118" t="s">
        <v>6915</v>
      </c>
      <c r="E4118" t="s">
        <v>1702</v>
      </c>
      <c r="H4118" t="str">
        <f>INDEX('Vensim Variables'!$B:$B,MATCH(EPS!$B4118,'Vensim Variables'!$A:$A,0))</f>
        <v>g pollutant</v>
      </c>
      <c r="I4118" t="str">
        <f t="shared" si="128"/>
        <v>CO2</v>
      </c>
      <c r="J4118">
        <f>INDEX(NoSettings!$C:$C,MATCH(EPS!$A4118,NoSettings!$A:$A,0))</f>
        <v>0</v>
      </c>
      <c r="K4118">
        <f>INDEX(GWP!$C$2:$C$13,MATCH(EPS!I4118,GWP!$B$2:$B$13,0))</f>
        <v>1</v>
      </c>
      <c r="L4118" s="5">
        <f t="shared" si="129"/>
        <v>0</v>
      </c>
    </row>
    <row r="4119" spans="1:12" hidden="1" x14ac:dyDescent="0.35">
      <c r="A4119" t="s">
        <v>5749</v>
      </c>
      <c r="B4119" t="s">
        <v>5</v>
      </c>
      <c r="C4119" t="s">
        <v>1739</v>
      </c>
      <c r="D4119" t="s">
        <v>6915</v>
      </c>
      <c r="E4119" t="s">
        <v>1705</v>
      </c>
      <c r="H4119" t="str">
        <f>INDEX('Vensim Variables'!$B:$B,MATCH(EPS!$B4119,'Vensim Variables'!$A:$A,0))</f>
        <v>g pollutant</v>
      </c>
      <c r="I4119" t="str">
        <f t="shared" si="128"/>
        <v>VOC</v>
      </c>
      <c r="J4119">
        <f>INDEX(NoSettings!$C:$C,MATCH(EPS!$A4119,NoSettings!$A:$A,0))</f>
        <v>0</v>
      </c>
      <c r="K4119">
        <f>INDEX(GWP!$C$2:$C$13,MATCH(EPS!I4119,GWP!$B$2:$B$13,0))</f>
        <v>0</v>
      </c>
      <c r="L4119" s="5">
        <f t="shared" si="129"/>
        <v>0</v>
      </c>
    </row>
    <row r="4120" spans="1:12" hidden="1" x14ac:dyDescent="0.35">
      <c r="A4120" t="s">
        <v>5750</v>
      </c>
      <c r="B4120" t="s">
        <v>5</v>
      </c>
      <c r="C4120" t="s">
        <v>1739</v>
      </c>
      <c r="D4120" t="s">
        <v>6915</v>
      </c>
      <c r="E4120" t="s">
        <v>1706</v>
      </c>
      <c r="H4120" t="str">
        <f>INDEX('Vensim Variables'!$B:$B,MATCH(EPS!$B4120,'Vensim Variables'!$A:$A,0))</f>
        <v>g pollutant</v>
      </c>
      <c r="I4120" t="str">
        <f t="shared" si="128"/>
        <v>CO</v>
      </c>
      <c r="J4120">
        <f>INDEX(NoSettings!$C:$C,MATCH(EPS!$A4120,NoSettings!$A:$A,0))</f>
        <v>0</v>
      </c>
      <c r="K4120">
        <f>INDEX(GWP!$C$2:$C$13,MATCH(EPS!I4120,GWP!$B$2:$B$13,0))</f>
        <v>0</v>
      </c>
      <c r="L4120" s="5">
        <f t="shared" si="129"/>
        <v>0</v>
      </c>
    </row>
    <row r="4121" spans="1:12" hidden="1" x14ac:dyDescent="0.35">
      <c r="A4121" t="s">
        <v>5751</v>
      </c>
      <c r="B4121" t="s">
        <v>5</v>
      </c>
      <c r="C4121" t="s">
        <v>1739</v>
      </c>
      <c r="D4121" t="s">
        <v>6915</v>
      </c>
      <c r="E4121" t="s">
        <v>1707</v>
      </c>
      <c r="H4121" t="str">
        <f>INDEX('Vensim Variables'!$B:$B,MATCH(EPS!$B4121,'Vensim Variables'!$A:$A,0))</f>
        <v>g pollutant</v>
      </c>
      <c r="I4121" t="str">
        <f t="shared" si="128"/>
        <v>NOx</v>
      </c>
      <c r="J4121">
        <f>INDEX(NoSettings!$C:$C,MATCH(EPS!$A4121,NoSettings!$A:$A,0))</f>
        <v>0</v>
      </c>
      <c r="K4121">
        <f>INDEX(GWP!$C$2:$C$13,MATCH(EPS!I4121,GWP!$B$2:$B$13,0))</f>
        <v>0</v>
      </c>
      <c r="L4121" s="5">
        <f t="shared" si="129"/>
        <v>0</v>
      </c>
    </row>
    <row r="4122" spans="1:12" hidden="1" x14ac:dyDescent="0.35">
      <c r="A4122" t="s">
        <v>5752</v>
      </c>
      <c r="B4122" t="s">
        <v>5</v>
      </c>
      <c r="C4122" t="s">
        <v>1739</v>
      </c>
      <c r="D4122" t="s">
        <v>6915</v>
      </c>
      <c r="E4122" t="s">
        <v>1708</v>
      </c>
      <c r="H4122" t="str">
        <f>INDEX('Vensim Variables'!$B:$B,MATCH(EPS!$B4122,'Vensim Variables'!$A:$A,0))</f>
        <v>g pollutant</v>
      </c>
      <c r="I4122" t="str">
        <f t="shared" si="128"/>
        <v>PM10</v>
      </c>
      <c r="J4122">
        <f>INDEX(NoSettings!$C:$C,MATCH(EPS!$A4122,NoSettings!$A:$A,0))</f>
        <v>0</v>
      </c>
      <c r="K4122">
        <f>INDEX(GWP!$C$2:$C$13,MATCH(EPS!I4122,GWP!$B$2:$B$13,0))</f>
        <v>0</v>
      </c>
      <c r="L4122" s="5">
        <f t="shared" si="129"/>
        <v>0</v>
      </c>
    </row>
    <row r="4123" spans="1:12" hidden="1" x14ac:dyDescent="0.35">
      <c r="A4123" t="s">
        <v>5753</v>
      </c>
      <c r="B4123" t="s">
        <v>5</v>
      </c>
      <c r="C4123" t="s">
        <v>1739</v>
      </c>
      <c r="D4123" t="s">
        <v>6915</v>
      </c>
      <c r="E4123" t="s">
        <v>1709</v>
      </c>
      <c r="H4123" t="str">
        <f>INDEX('Vensim Variables'!$B:$B,MATCH(EPS!$B4123,'Vensim Variables'!$A:$A,0))</f>
        <v>g pollutant</v>
      </c>
      <c r="I4123" t="str">
        <f t="shared" si="128"/>
        <v>PM25</v>
      </c>
      <c r="J4123">
        <f>INDEX(NoSettings!$C:$C,MATCH(EPS!$A4123,NoSettings!$A:$A,0))</f>
        <v>0</v>
      </c>
      <c r="K4123">
        <f>INDEX(GWP!$C$2:$C$13,MATCH(EPS!I4123,GWP!$B$2:$B$13,0))</f>
        <v>0</v>
      </c>
      <c r="L4123" s="5">
        <f t="shared" si="129"/>
        <v>0</v>
      </c>
    </row>
    <row r="4124" spans="1:12" hidden="1" x14ac:dyDescent="0.35">
      <c r="A4124" t="s">
        <v>5754</v>
      </c>
      <c r="B4124" t="s">
        <v>5</v>
      </c>
      <c r="C4124" t="s">
        <v>1739</v>
      </c>
      <c r="D4124" t="s">
        <v>6915</v>
      </c>
      <c r="E4124" t="s">
        <v>1710</v>
      </c>
      <c r="H4124" t="str">
        <f>INDEX('Vensim Variables'!$B:$B,MATCH(EPS!$B4124,'Vensim Variables'!$A:$A,0))</f>
        <v>g pollutant</v>
      </c>
      <c r="I4124" t="str">
        <f t="shared" si="128"/>
        <v>SOx</v>
      </c>
      <c r="J4124">
        <f>INDEX(NoSettings!$C:$C,MATCH(EPS!$A4124,NoSettings!$A:$A,0))</f>
        <v>0</v>
      </c>
      <c r="K4124">
        <f>INDEX(GWP!$C$2:$C$13,MATCH(EPS!I4124,GWP!$B$2:$B$13,0))</f>
        <v>0</v>
      </c>
      <c r="L4124" s="5">
        <f t="shared" si="129"/>
        <v>0</v>
      </c>
    </row>
    <row r="4125" spans="1:12" hidden="1" x14ac:dyDescent="0.35">
      <c r="A4125" t="s">
        <v>5755</v>
      </c>
      <c r="B4125" t="s">
        <v>5</v>
      </c>
      <c r="C4125" t="s">
        <v>1739</v>
      </c>
      <c r="D4125" t="s">
        <v>6915</v>
      </c>
      <c r="E4125" t="s">
        <v>1711</v>
      </c>
      <c r="H4125" t="str">
        <f>INDEX('Vensim Variables'!$B:$B,MATCH(EPS!$B4125,'Vensim Variables'!$A:$A,0))</f>
        <v>g pollutant</v>
      </c>
      <c r="I4125" t="str">
        <f t="shared" si="128"/>
        <v>BC</v>
      </c>
      <c r="J4125">
        <f>INDEX(NoSettings!$C:$C,MATCH(EPS!$A4125,NoSettings!$A:$A,0))</f>
        <v>0</v>
      </c>
      <c r="K4125">
        <f>INDEX(GWP!$C$2:$C$13,MATCH(EPS!I4125,GWP!$B$2:$B$13,0))</f>
        <v>0</v>
      </c>
      <c r="L4125" s="5">
        <f t="shared" si="129"/>
        <v>0</v>
      </c>
    </row>
    <row r="4126" spans="1:12" hidden="1" x14ac:dyDescent="0.35">
      <c r="A4126" t="s">
        <v>5756</v>
      </c>
      <c r="B4126" t="s">
        <v>5</v>
      </c>
      <c r="C4126" t="s">
        <v>1739</v>
      </c>
      <c r="D4126" t="s">
        <v>6915</v>
      </c>
      <c r="E4126" t="s">
        <v>1712</v>
      </c>
      <c r="H4126" t="str">
        <f>INDEX('Vensim Variables'!$B:$B,MATCH(EPS!$B4126,'Vensim Variables'!$A:$A,0))</f>
        <v>g pollutant</v>
      </c>
      <c r="I4126" t="str">
        <f t="shared" si="128"/>
        <v>OC</v>
      </c>
      <c r="J4126">
        <f>INDEX(NoSettings!$C:$C,MATCH(EPS!$A4126,NoSettings!$A:$A,0))</f>
        <v>0</v>
      </c>
      <c r="K4126">
        <f>INDEX(GWP!$C$2:$C$13,MATCH(EPS!I4126,GWP!$B$2:$B$13,0))</f>
        <v>0</v>
      </c>
      <c r="L4126" s="5">
        <f t="shared" si="129"/>
        <v>0</v>
      </c>
    </row>
    <row r="4127" spans="1:12" hidden="1" x14ac:dyDescent="0.35">
      <c r="A4127" t="s">
        <v>5757</v>
      </c>
      <c r="B4127" t="s">
        <v>5</v>
      </c>
      <c r="C4127" t="s">
        <v>1739</v>
      </c>
      <c r="D4127" t="s">
        <v>6915</v>
      </c>
      <c r="E4127" t="s">
        <v>1713</v>
      </c>
      <c r="H4127" t="str">
        <f>INDEX('Vensim Variables'!$B:$B,MATCH(EPS!$B4127,'Vensim Variables'!$A:$A,0))</f>
        <v>g pollutant</v>
      </c>
      <c r="I4127" t="str">
        <f t="shared" si="128"/>
        <v>CH4</v>
      </c>
      <c r="J4127">
        <f>INDEX(NoSettings!$C:$C,MATCH(EPS!$A4127,NoSettings!$A:$A,0))</f>
        <v>0</v>
      </c>
      <c r="K4127">
        <f>INDEX(GWP!$C$2:$C$13,MATCH(EPS!I4127,GWP!$B$2:$B$13,0))</f>
        <v>25</v>
      </c>
      <c r="L4127" s="5">
        <f t="shared" si="129"/>
        <v>0</v>
      </c>
    </row>
    <row r="4128" spans="1:12" hidden="1" x14ac:dyDescent="0.35">
      <c r="A4128" t="s">
        <v>5758</v>
      </c>
      <c r="B4128" t="s">
        <v>5</v>
      </c>
      <c r="C4128" t="s">
        <v>1739</v>
      </c>
      <c r="D4128" t="s">
        <v>6915</v>
      </c>
      <c r="E4128" t="s">
        <v>1714</v>
      </c>
      <c r="H4128" t="str">
        <f>INDEX('Vensim Variables'!$B:$B,MATCH(EPS!$B4128,'Vensim Variables'!$A:$A,0))</f>
        <v>g pollutant</v>
      </c>
      <c r="I4128" t="str">
        <f t="shared" si="128"/>
        <v>N2O</v>
      </c>
      <c r="J4128">
        <f>INDEX(NoSettings!$C:$C,MATCH(EPS!$A4128,NoSettings!$A:$A,0))</f>
        <v>0</v>
      </c>
      <c r="K4128">
        <f>INDEX(GWP!$C$2:$C$13,MATCH(EPS!I4128,GWP!$B$2:$B$13,0))</f>
        <v>298</v>
      </c>
      <c r="L4128" s="5">
        <f t="shared" si="129"/>
        <v>0</v>
      </c>
    </row>
    <row r="4129" spans="1:12" hidden="1" x14ac:dyDescent="0.35">
      <c r="A4129" t="s">
        <v>5759</v>
      </c>
      <c r="B4129" t="s">
        <v>5</v>
      </c>
      <c r="C4129" t="s">
        <v>1739</v>
      </c>
      <c r="D4129" t="s">
        <v>6915</v>
      </c>
      <c r="E4129" t="s">
        <v>1715</v>
      </c>
      <c r="H4129" t="str">
        <f>INDEX('Vensim Variables'!$B:$B,MATCH(EPS!$B4129,'Vensim Variables'!$A:$A,0))</f>
        <v>g pollutant</v>
      </c>
      <c r="I4129" t="str">
        <f t="shared" si="128"/>
        <v>F gases</v>
      </c>
      <c r="J4129">
        <f>INDEX(NoSettings!$C:$C,MATCH(EPS!$A4129,NoSettings!$A:$A,0))</f>
        <v>0</v>
      </c>
      <c r="K4129">
        <f>INDEX(GWP!$C$2:$C$13,MATCH(EPS!I4129,GWP!$B$2:$B$13,0))</f>
        <v>1</v>
      </c>
      <c r="L4129" s="5">
        <f t="shared" si="129"/>
        <v>0</v>
      </c>
    </row>
    <row r="4130" spans="1:12" hidden="1" x14ac:dyDescent="0.35">
      <c r="A4130" t="s">
        <v>5760</v>
      </c>
      <c r="B4130" t="s">
        <v>5</v>
      </c>
      <c r="C4130" t="s">
        <v>1739</v>
      </c>
      <c r="D4130" t="s">
        <v>6916</v>
      </c>
      <c r="E4130" t="s">
        <v>1702</v>
      </c>
      <c r="H4130" t="str">
        <f>INDEX('Vensim Variables'!$B:$B,MATCH(EPS!$B4130,'Vensim Variables'!$A:$A,0))</f>
        <v>g pollutant</v>
      </c>
      <c r="I4130" t="str">
        <f t="shared" si="128"/>
        <v>CO2</v>
      </c>
      <c r="J4130">
        <f>INDEX(NoSettings!$C:$C,MATCH(EPS!$A4130,NoSettings!$A:$A,0))</f>
        <v>27063700000</v>
      </c>
      <c r="K4130">
        <f>INDEX(GWP!$C$2:$C$13,MATCH(EPS!I4130,GWP!$B$2:$B$13,0))</f>
        <v>1</v>
      </c>
      <c r="L4130" s="5">
        <f t="shared" si="129"/>
        <v>2.70637E-2</v>
      </c>
    </row>
    <row r="4131" spans="1:12" hidden="1" x14ac:dyDescent="0.35">
      <c r="A4131" t="s">
        <v>5761</v>
      </c>
      <c r="B4131" t="s">
        <v>5</v>
      </c>
      <c r="C4131" t="s">
        <v>1739</v>
      </c>
      <c r="D4131" t="s">
        <v>6916</v>
      </c>
      <c r="E4131" t="s">
        <v>1705</v>
      </c>
      <c r="H4131" t="str">
        <f>INDEX('Vensim Variables'!$B:$B,MATCH(EPS!$B4131,'Vensim Variables'!$A:$A,0))</f>
        <v>g pollutant</v>
      </c>
      <c r="I4131" t="str">
        <f t="shared" si="128"/>
        <v>VOC</v>
      </c>
      <c r="J4131">
        <f>INDEX(NoSettings!$C:$C,MATCH(EPS!$A4131,NoSettings!$A:$A,0))</f>
        <v>769388</v>
      </c>
      <c r="K4131">
        <f>INDEX(GWP!$C$2:$C$13,MATCH(EPS!I4131,GWP!$B$2:$B$13,0))</f>
        <v>0</v>
      </c>
      <c r="L4131" s="5">
        <f t="shared" si="129"/>
        <v>0</v>
      </c>
    </row>
    <row r="4132" spans="1:12" hidden="1" x14ac:dyDescent="0.35">
      <c r="A4132" t="s">
        <v>5762</v>
      </c>
      <c r="B4132" t="s">
        <v>5</v>
      </c>
      <c r="C4132" t="s">
        <v>1739</v>
      </c>
      <c r="D4132" t="s">
        <v>6916</v>
      </c>
      <c r="E4132" t="s">
        <v>1706</v>
      </c>
      <c r="H4132" t="str">
        <f>INDEX('Vensim Variables'!$B:$B,MATCH(EPS!$B4132,'Vensim Variables'!$A:$A,0))</f>
        <v>g pollutant</v>
      </c>
      <c r="I4132" t="str">
        <f t="shared" si="128"/>
        <v>CO</v>
      </c>
      <c r="J4132">
        <f>INDEX(NoSettings!$C:$C,MATCH(EPS!$A4132,NoSettings!$A:$A,0))</f>
        <v>3553240</v>
      </c>
      <c r="K4132">
        <f>INDEX(GWP!$C$2:$C$13,MATCH(EPS!I4132,GWP!$B$2:$B$13,0))</f>
        <v>0</v>
      </c>
      <c r="L4132" s="5">
        <f t="shared" si="129"/>
        <v>0</v>
      </c>
    </row>
    <row r="4133" spans="1:12" hidden="1" x14ac:dyDescent="0.35">
      <c r="A4133" t="s">
        <v>5763</v>
      </c>
      <c r="B4133" t="s">
        <v>5</v>
      </c>
      <c r="C4133" t="s">
        <v>1739</v>
      </c>
      <c r="D4133" t="s">
        <v>6916</v>
      </c>
      <c r="E4133" t="s">
        <v>1707</v>
      </c>
      <c r="H4133" t="str">
        <f>INDEX('Vensim Variables'!$B:$B,MATCH(EPS!$B4133,'Vensim Variables'!$A:$A,0))</f>
        <v>g pollutant</v>
      </c>
      <c r="I4133" t="str">
        <f t="shared" si="128"/>
        <v>NOx</v>
      </c>
      <c r="J4133">
        <f>INDEX(NoSettings!$C:$C,MATCH(EPS!$A4133,NoSettings!$A:$A,0))</f>
        <v>12161000</v>
      </c>
      <c r="K4133">
        <f>INDEX(GWP!$C$2:$C$13,MATCH(EPS!I4133,GWP!$B$2:$B$13,0))</f>
        <v>0</v>
      </c>
      <c r="L4133" s="5">
        <f t="shared" si="129"/>
        <v>0</v>
      </c>
    </row>
    <row r="4134" spans="1:12" hidden="1" x14ac:dyDescent="0.35">
      <c r="A4134" t="s">
        <v>5764</v>
      </c>
      <c r="B4134" t="s">
        <v>5</v>
      </c>
      <c r="C4134" t="s">
        <v>1739</v>
      </c>
      <c r="D4134" t="s">
        <v>6916</v>
      </c>
      <c r="E4134" t="s">
        <v>1708</v>
      </c>
      <c r="H4134" t="str">
        <f>INDEX('Vensim Variables'!$B:$B,MATCH(EPS!$B4134,'Vensim Variables'!$A:$A,0))</f>
        <v>g pollutant</v>
      </c>
      <c r="I4134" t="str">
        <f t="shared" si="128"/>
        <v>PM10</v>
      </c>
      <c r="J4134">
        <f>INDEX(NoSettings!$C:$C,MATCH(EPS!$A4134,NoSettings!$A:$A,0))</f>
        <v>960024</v>
      </c>
      <c r="K4134">
        <f>INDEX(GWP!$C$2:$C$13,MATCH(EPS!I4134,GWP!$B$2:$B$13,0))</f>
        <v>0</v>
      </c>
      <c r="L4134" s="5">
        <f t="shared" si="129"/>
        <v>0</v>
      </c>
    </row>
    <row r="4135" spans="1:12" hidden="1" x14ac:dyDescent="0.35">
      <c r="A4135" t="s">
        <v>5765</v>
      </c>
      <c r="B4135" t="s">
        <v>5</v>
      </c>
      <c r="C4135" t="s">
        <v>1739</v>
      </c>
      <c r="D4135" t="s">
        <v>6916</v>
      </c>
      <c r="E4135" t="s">
        <v>1709</v>
      </c>
      <c r="H4135" t="str">
        <f>INDEX('Vensim Variables'!$B:$B,MATCH(EPS!$B4135,'Vensim Variables'!$A:$A,0))</f>
        <v>g pollutant</v>
      </c>
      <c r="I4135" t="str">
        <f t="shared" si="128"/>
        <v>PM25</v>
      </c>
      <c r="J4135">
        <f>INDEX(NoSettings!$C:$C,MATCH(EPS!$A4135,NoSettings!$A:$A,0))</f>
        <v>853715</v>
      </c>
      <c r="K4135">
        <f>INDEX(GWP!$C$2:$C$13,MATCH(EPS!I4135,GWP!$B$2:$B$13,0))</f>
        <v>0</v>
      </c>
      <c r="L4135" s="5">
        <f t="shared" si="129"/>
        <v>0</v>
      </c>
    </row>
    <row r="4136" spans="1:12" hidden="1" x14ac:dyDescent="0.35">
      <c r="A4136" t="s">
        <v>5766</v>
      </c>
      <c r="B4136" t="s">
        <v>5</v>
      </c>
      <c r="C4136" t="s">
        <v>1739</v>
      </c>
      <c r="D4136" t="s">
        <v>6916</v>
      </c>
      <c r="E4136" t="s">
        <v>1710</v>
      </c>
      <c r="H4136" t="str">
        <f>INDEX('Vensim Variables'!$B:$B,MATCH(EPS!$B4136,'Vensim Variables'!$A:$A,0))</f>
        <v>g pollutant</v>
      </c>
      <c r="I4136" t="str">
        <f t="shared" si="128"/>
        <v>SOx</v>
      </c>
      <c r="J4136">
        <f>INDEX(NoSettings!$C:$C,MATCH(EPS!$A4136,NoSettings!$A:$A,0))</f>
        <v>2585290</v>
      </c>
      <c r="K4136">
        <f>INDEX(GWP!$C$2:$C$13,MATCH(EPS!I4136,GWP!$B$2:$B$13,0))</f>
        <v>0</v>
      </c>
      <c r="L4136" s="5">
        <f t="shared" si="129"/>
        <v>0</v>
      </c>
    </row>
    <row r="4137" spans="1:12" hidden="1" x14ac:dyDescent="0.35">
      <c r="A4137" t="s">
        <v>5767</v>
      </c>
      <c r="B4137" t="s">
        <v>5</v>
      </c>
      <c r="C4137" t="s">
        <v>1739</v>
      </c>
      <c r="D4137" t="s">
        <v>6916</v>
      </c>
      <c r="E4137" t="s">
        <v>1711</v>
      </c>
      <c r="H4137" t="str">
        <f>INDEX('Vensim Variables'!$B:$B,MATCH(EPS!$B4137,'Vensim Variables'!$A:$A,0))</f>
        <v>g pollutant</v>
      </c>
      <c r="I4137" t="str">
        <f t="shared" si="128"/>
        <v>BC</v>
      </c>
      <c r="J4137">
        <f>INDEX(NoSettings!$C:$C,MATCH(EPS!$A4137,NoSettings!$A:$A,0))</f>
        <v>199645</v>
      </c>
      <c r="K4137">
        <f>INDEX(GWP!$C$2:$C$13,MATCH(EPS!I4137,GWP!$B$2:$B$13,0))</f>
        <v>0</v>
      </c>
      <c r="L4137" s="5">
        <f t="shared" si="129"/>
        <v>0</v>
      </c>
    </row>
    <row r="4138" spans="1:12" hidden="1" x14ac:dyDescent="0.35">
      <c r="A4138" t="s">
        <v>5768</v>
      </c>
      <c r="B4138" t="s">
        <v>5</v>
      </c>
      <c r="C4138" t="s">
        <v>1739</v>
      </c>
      <c r="D4138" t="s">
        <v>6916</v>
      </c>
      <c r="E4138" t="s">
        <v>1712</v>
      </c>
      <c r="H4138" t="str">
        <f>INDEX('Vensim Variables'!$B:$B,MATCH(EPS!$B4138,'Vensim Variables'!$A:$A,0))</f>
        <v>g pollutant</v>
      </c>
      <c r="I4138" t="str">
        <f t="shared" si="128"/>
        <v>OC</v>
      </c>
      <c r="J4138">
        <f>INDEX(NoSettings!$C:$C,MATCH(EPS!$A4138,NoSettings!$A:$A,0))</f>
        <v>170455</v>
      </c>
      <c r="K4138">
        <f>INDEX(GWP!$C$2:$C$13,MATCH(EPS!I4138,GWP!$B$2:$B$13,0))</f>
        <v>0</v>
      </c>
      <c r="L4138" s="5">
        <f t="shared" si="129"/>
        <v>0</v>
      </c>
    </row>
    <row r="4139" spans="1:12" hidden="1" x14ac:dyDescent="0.35">
      <c r="A4139" t="s">
        <v>5769</v>
      </c>
      <c r="B4139" t="s">
        <v>5</v>
      </c>
      <c r="C4139" t="s">
        <v>1739</v>
      </c>
      <c r="D4139" t="s">
        <v>6916</v>
      </c>
      <c r="E4139" t="s">
        <v>1713</v>
      </c>
      <c r="H4139" t="str">
        <f>INDEX('Vensim Variables'!$B:$B,MATCH(EPS!$B4139,'Vensim Variables'!$A:$A,0))</f>
        <v>g pollutant</v>
      </c>
      <c r="I4139" t="str">
        <f t="shared" si="128"/>
        <v>CH4</v>
      </c>
      <c r="J4139">
        <f>INDEX(NoSettings!$C:$C,MATCH(EPS!$A4139,NoSettings!$A:$A,0))</f>
        <v>1081110</v>
      </c>
      <c r="K4139">
        <f>INDEX(GWP!$C$2:$C$13,MATCH(EPS!I4139,GWP!$B$2:$B$13,0))</f>
        <v>25</v>
      </c>
      <c r="L4139" s="5">
        <f t="shared" si="129"/>
        <v>2.7027749999999999E-5</v>
      </c>
    </row>
    <row r="4140" spans="1:12" hidden="1" x14ac:dyDescent="0.35">
      <c r="A4140" t="s">
        <v>5770</v>
      </c>
      <c r="B4140" t="s">
        <v>5</v>
      </c>
      <c r="C4140" t="s">
        <v>1739</v>
      </c>
      <c r="D4140" t="s">
        <v>6916</v>
      </c>
      <c r="E4140" t="s">
        <v>1714</v>
      </c>
      <c r="H4140" t="str">
        <f>INDEX('Vensim Variables'!$B:$B,MATCH(EPS!$B4140,'Vensim Variables'!$A:$A,0))</f>
        <v>g pollutant</v>
      </c>
      <c r="I4140" t="str">
        <f t="shared" si="128"/>
        <v>N2O</v>
      </c>
      <c r="J4140">
        <f>INDEX(NoSettings!$C:$C,MATCH(EPS!$A4140,NoSettings!$A:$A,0))</f>
        <v>216222</v>
      </c>
      <c r="K4140">
        <f>INDEX(GWP!$C$2:$C$13,MATCH(EPS!I4140,GWP!$B$2:$B$13,0))</f>
        <v>298</v>
      </c>
      <c r="L4140" s="5">
        <f t="shared" si="129"/>
        <v>6.4434156E-5</v>
      </c>
    </row>
    <row r="4141" spans="1:12" hidden="1" x14ac:dyDescent="0.35">
      <c r="A4141" t="s">
        <v>5771</v>
      </c>
      <c r="B4141" t="s">
        <v>5</v>
      </c>
      <c r="C4141" t="s">
        <v>1739</v>
      </c>
      <c r="D4141" t="s">
        <v>6916</v>
      </c>
      <c r="E4141" t="s">
        <v>1715</v>
      </c>
      <c r="H4141" t="str">
        <f>INDEX('Vensim Variables'!$B:$B,MATCH(EPS!$B4141,'Vensim Variables'!$A:$A,0))</f>
        <v>g pollutant</v>
      </c>
      <c r="I4141" t="str">
        <f t="shared" si="128"/>
        <v>F gases</v>
      </c>
      <c r="J4141">
        <f>INDEX(NoSettings!$C:$C,MATCH(EPS!$A4141,NoSettings!$A:$A,0))</f>
        <v>0</v>
      </c>
      <c r="K4141">
        <f>INDEX(GWP!$C$2:$C$13,MATCH(EPS!I4141,GWP!$B$2:$B$13,0))</f>
        <v>1</v>
      </c>
      <c r="L4141" s="5">
        <f t="shared" si="129"/>
        <v>0</v>
      </c>
    </row>
    <row r="4142" spans="1:12" hidden="1" x14ac:dyDescent="0.35">
      <c r="A4142" t="s">
        <v>5772</v>
      </c>
      <c r="B4142" t="s">
        <v>5</v>
      </c>
      <c r="C4142" t="s">
        <v>1739</v>
      </c>
      <c r="D4142" t="s">
        <v>6917</v>
      </c>
      <c r="E4142" t="s">
        <v>1702</v>
      </c>
      <c r="H4142" t="str">
        <f>INDEX('Vensim Variables'!$B:$B,MATCH(EPS!$B4142,'Vensim Variables'!$A:$A,0))</f>
        <v>g pollutant</v>
      </c>
      <c r="I4142" t="str">
        <f t="shared" si="128"/>
        <v>CO2</v>
      </c>
      <c r="J4142">
        <f>INDEX(NoSettings!$C:$C,MATCH(EPS!$A4142,NoSettings!$A:$A,0))</f>
        <v>12867500000</v>
      </c>
      <c r="K4142">
        <f>INDEX(GWP!$C$2:$C$13,MATCH(EPS!I4142,GWP!$B$2:$B$13,0))</f>
        <v>1</v>
      </c>
      <c r="L4142" s="5">
        <f t="shared" si="129"/>
        <v>1.28675E-2</v>
      </c>
    </row>
    <row r="4143" spans="1:12" hidden="1" x14ac:dyDescent="0.35">
      <c r="A4143" t="s">
        <v>5773</v>
      </c>
      <c r="B4143" t="s">
        <v>5</v>
      </c>
      <c r="C4143" t="s">
        <v>1739</v>
      </c>
      <c r="D4143" t="s">
        <v>6917</v>
      </c>
      <c r="E4143" t="s">
        <v>1705</v>
      </c>
      <c r="H4143" t="str">
        <f>INDEX('Vensim Variables'!$B:$B,MATCH(EPS!$B4143,'Vensim Variables'!$A:$A,0))</f>
        <v>g pollutant</v>
      </c>
      <c r="I4143" t="str">
        <f t="shared" si="128"/>
        <v>VOC</v>
      </c>
      <c r="J4143">
        <f>INDEX(NoSettings!$C:$C,MATCH(EPS!$A4143,NoSettings!$A:$A,0))</f>
        <v>365806</v>
      </c>
      <c r="K4143">
        <f>INDEX(GWP!$C$2:$C$13,MATCH(EPS!I4143,GWP!$B$2:$B$13,0))</f>
        <v>0</v>
      </c>
      <c r="L4143" s="5">
        <f t="shared" si="129"/>
        <v>0</v>
      </c>
    </row>
    <row r="4144" spans="1:12" hidden="1" x14ac:dyDescent="0.35">
      <c r="A4144" t="s">
        <v>5774</v>
      </c>
      <c r="B4144" t="s">
        <v>5</v>
      </c>
      <c r="C4144" t="s">
        <v>1739</v>
      </c>
      <c r="D4144" t="s">
        <v>6917</v>
      </c>
      <c r="E4144" t="s">
        <v>1706</v>
      </c>
      <c r="H4144" t="str">
        <f>INDEX('Vensim Variables'!$B:$B,MATCH(EPS!$B4144,'Vensim Variables'!$A:$A,0))</f>
        <v>g pollutant</v>
      </c>
      <c r="I4144" t="str">
        <f t="shared" si="128"/>
        <v>CO</v>
      </c>
      <c r="J4144">
        <f>INDEX(NoSettings!$C:$C,MATCH(EPS!$A4144,NoSettings!$A:$A,0))</f>
        <v>1689390</v>
      </c>
      <c r="K4144">
        <f>INDEX(GWP!$C$2:$C$13,MATCH(EPS!I4144,GWP!$B$2:$B$13,0))</f>
        <v>0</v>
      </c>
      <c r="L4144" s="5">
        <f t="shared" si="129"/>
        <v>0</v>
      </c>
    </row>
    <row r="4145" spans="1:12" hidden="1" x14ac:dyDescent="0.35">
      <c r="A4145" t="s">
        <v>5775</v>
      </c>
      <c r="B4145" t="s">
        <v>5</v>
      </c>
      <c r="C4145" t="s">
        <v>1739</v>
      </c>
      <c r="D4145" t="s">
        <v>6917</v>
      </c>
      <c r="E4145" t="s">
        <v>1707</v>
      </c>
      <c r="H4145" t="str">
        <f>INDEX('Vensim Variables'!$B:$B,MATCH(EPS!$B4145,'Vensim Variables'!$A:$A,0))</f>
        <v>g pollutant</v>
      </c>
      <c r="I4145" t="str">
        <f t="shared" si="128"/>
        <v>NOx</v>
      </c>
      <c r="J4145">
        <f>INDEX(NoSettings!$C:$C,MATCH(EPS!$A4145,NoSettings!$A:$A,0))</f>
        <v>5781970</v>
      </c>
      <c r="K4145">
        <f>INDEX(GWP!$C$2:$C$13,MATCH(EPS!I4145,GWP!$B$2:$B$13,0))</f>
        <v>0</v>
      </c>
      <c r="L4145" s="5">
        <f t="shared" si="129"/>
        <v>0</v>
      </c>
    </row>
    <row r="4146" spans="1:12" hidden="1" x14ac:dyDescent="0.35">
      <c r="A4146" t="s">
        <v>5776</v>
      </c>
      <c r="B4146" t="s">
        <v>5</v>
      </c>
      <c r="C4146" t="s">
        <v>1739</v>
      </c>
      <c r="D4146" t="s">
        <v>6917</v>
      </c>
      <c r="E4146" t="s">
        <v>1708</v>
      </c>
      <c r="H4146" t="str">
        <f>INDEX('Vensim Variables'!$B:$B,MATCH(EPS!$B4146,'Vensim Variables'!$A:$A,0))</f>
        <v>g pollutant</v>
      </c>
      <c r="I4146" t="str">
        <f t="shared" si="128"/>
        <v>PM10</v>
      </c>
      <c r="J4146">
        <f>INDEX(NoSettings!$C:$C,MATCH(EPS!$A4146,NoSettings!$A:$A,0))</f>
        <v>456444</v>
      </c>
      <c r="K4146">
        <f>INDEX(GWP!$C$2:$C$13,MATCH(EPS!I4146,GWP!$B$2:$B$13,0))</f>
        <v>0</v>
      </c>
      <c r="L4146" s="5">
        <f t="shared" si="129"/>
        <v>0</v>
      </c>
    </row>
    <row r="4147" spans="1:12" hidden="1" x14ac:dyDescent="0.35">
      <c r="A4147" t="s">
        <v>5777</v>
      </c>
      <c r="B4147" t="s">
        <v>5</v>
      </c>
      <c r="C4147" t="s">
        <v>1739</v>
      </c>
      <c r="D4147" t="s">
        <v>6917</v>
      </c>
      <c r="E4147" t="s">
        <v>1709</v>
      </c>
      <c r="H4147" t="str">
        <f>INDEX('Vensim Variables'!$B:$B,MATCH(EPS!$B4147,'Vensim Variables'!$A:$A,0))</f>
        <v>g pollutant</v>
      </c>
      <c r="I4147" t="str">
        <f t="shared" si="128"/>
        <v>PM25</v>
      </c>
      <c r="J4147">
        <f>INDEX(NoSettings!$C:$C,MATCH(EPS!$A4147,NoSettings!$A:$A,0))</f>
        <v>405899</v>
      </c>
      <c r="K4147">
        <f>INDEX(GWP!$C$2:$C$13,MATCH(EPS!I4147,GWP!$B$2:$B$13,0))</f>
        <v>0</v>
      </c>
      <c r="L4147" s="5">
        <f t="shared" si="129"/>
        <v>0</v>
      </c>
    </row>
    <row r="4148" spans="1:12" hidden="1" x14ac:dyDescent="0.35">
      <c r="A4148" t="s">
        <v>5778</v>
      </c>
      <c r="B4148" t="s">
        <v>5</v>
      </c>
      <c r="C4148" t="s">
        <v>1739</v>
      </c>
      <c r="D4148" t="s">
        <v>6917</v>
      </c>
      <c r="E4148" t="s">
        <v>1710</v>
      </c>
      <c r="H4148" t="str">
        <f>INDEX('Vensim Variables'!$B:$B,MATCH(EPS!$B4148,'Vensim Variables'!$A:$A,0))</f>
        <v>g pollutant</v>
      </c>
      <c r="I4148" t="str">
        <f t="shared" si="128"/>
        <v>SOx</v>
      </c>
      <c r="J4148">
        <f>INDEX(NoSettings!$C:$C,MATCH(EPS!$A4148,NoSettings!$A:$A,0))</f>
        <v>1229180</v>
      </c>
      <c r="K4148">
        <f>INDEX(GWP!$C$2:$C$13,MATCH(EPS!I4148,GWP!$B$2:$B$13,0))</f>
        <v>0</v>
      </c>
      <c r="L4148" s="5">
        <f t="shared" si="129"/>
        <v>0</v>
      </c>
    </row>
    <row r="4149" spans="1:12" hidden="1" x14ac:dyDescent="0.35">
      <c r="A4149" t="s">
        <v>5779</v>
      </c>
      <c r="B4149" t="s">
        <v>5</v>
      </c>
      <c r="C4149" t="s">
        <v>1739</v>
      </c>
      <c r="D4149" t="s">
        <v>6917</v>
      </c>
      <c r="E4149" t="s">
        <v>1711</v>
      </c>
      <c r="H4149" t="str">
        <f>INDEX('Vensim Variables'!$B:$B,MATCH(EPS!$B4149,'Vensim Variables'!$A:$A,0))</f>
        <v>g pollutant</v>
      </c>
      <c r="I4149" t="str">
        <f t="shared" si="128"/>
        <v>BC</v>
      </c>
      <c r="J4149">
        <f>INDEX(NoSettings!$C:$C,MATCH(EPS!$A4149,NoSettings!$A:$A,0))</f>
        <v>94921.1</v>
      </c>
      <c r="K4149">
        <f>INDEX(GWP!$C$2:$C$13,MATCH(EPS!I4149,GWP!$B$2:$B$13,0))</f>
        <v>0</v>
      </c>
      <c r="L4149" s="5">
        <f t="shared" si="129"/>
        <v>0</v>
      </c>
    </row>
    <row r="4150" spans="1:12" hidden="1" x14ac:dyDescent="0.35">
      <c r="A4150" t="s">
        <v>5780</v>
      </c>
      <c r="B4150" t="s">
        <v>5</v>
      </c>
      <c r="C4150" t="s">
        <v>1739</v>
      </c>
      <c r="D4150" t="s">
        <v>6917</v>
      </c>
      <c r="E4150" t="s">
        <v>1712</v>
      </c>
      <c r="H4150" t="str">
        <f>INDEX('Vensim Variables'!$B:$B,MATCH(EPS!$B4150,'Vensim Variables'!$A:$A,0))</f>
        <v>g pollutant</v>
      </c>
      <c r="I4150" t="str">
        <f t="shared" si="128"/>
        <v>OC</v>
      </c>
      <c r="J4150">
        <f>INDEX(NoSettings!$C:$C,MATCH(EPS!$A4150,NoSettings!$A:$A,0))</f>
        <v>81042.8</v>
      </c>
      <c r="K4150">
        <f>INDEX(GWP!$C$2:$C$13,MATCH(EPS!I4150,GWP!$B$2:$B$13,0))</f>
        <v>0</v>
      </c>
      <c r="L4150" s="5">
        <f t="shared" si="129"/>
        <v>0</v>
      </c>
    </row>
    <row r="4151" spans="1:12" hidden="1" x14ac:dyDescent="0.35">
      <c r="A4151" t="s">
        <v>5781</v>
      </c>
      <c r="B4151" t="s">
        <v>5</v>
      </c>
      <c r="C4151" t="s">
        <v>1739</v>
      </c>
      <c r="D4151" t="s">
        <v>6917</v>
      </c>
      <c r="E4151" t="s">
        <v>1713</v>
      </c>
      <c r="H4151" t="str">
        <f>INDEX('Vensim Variables'!$B:$B,MATCH(EPS!$B4151,'Vensim Variables'!$A:$A,0))</f>
        <v>g pollutant</v>
      </c>
      <c r="I4151" t="str">
        <f t="shared" si="128"/>
        <v>CH4</v>
      </c>
      <c r="J4151">
        <f>INDEX(NoSettings!$C:$C,MATCH(EPS!$A4151,NoSettings!$A:$A,0))</f>
        <v>514013</v>
      </c>
      <c r="K4151">
        <f>INDEX(GWP!$C$2:$C$13,MATCH(EPS!I4151,GWP!$B$2:$B$13,0))</f>
        <v>25</v>
      </c>
      <c r="L4151" s="5">
        <f t="shared" si="129"/>
        <v>1.2850325E-5</v>
      </c>
    </row>
    <row r="4152" spans="1:12" hidden="1" x14ac:dyDescent="0.35">
      <c r="A4152" t="s">
        <v>5782</v>
      </c>
      <c r="B4152" t="s">
        <v>5</v>
      </c>
      <c r="C4152" t="s">
        <v>1739</v>
      </c>
      <c r="D4152" t="s">
        <v>6917</v>
      </c>
      <c r="E4152" t="s">
        <v>1714</v>
      </c>
      <c r="H4152" t="str">
        <f>INDEX('Vensim Variables'!$B:$B,MATCH(EPS!$B4152,'Vensim Variables'!$A:$A,0))</f>
        <v>g pollutant</v>
      </c>
      <c r="I4152" t="str">
        <f t="shared" si="128"/>
        <v>N2O</v>
      </c>
      <c r="J4152">
        <f>INDEX(NoSettings!$C:$C,MATCH(EPS!$A4152,NoSettings!$A:$A,0))</f>
        <v>102803</v>
      </c>
      <c r="K4152">
        <f>INDEX(GWP!$C$2:$C$13,MATCH(EPS!I4152,GWP!$B$2:$B$13,0))</f>
        <v>298</v>
      </c>
      <c r="L4152" s="5">
        <f t="shared" si="129"/>
        <v>3.0635293999999998E-5</v>
      </c>
    </row>
    <row r="4153" spans="1:12" hidden="1" x14ac:dyDescent="0.35">
      <c r="A4153" t="s">
        <v>5783</v>
      </c>
      <c r="B4153" t="s">
        <v>5</v>
      </c>
      <c r="C4153" t="s">
        <v>1739</v>
      </c>
      <c r="D4153" t="s">
        <v>6917</v>
      </c>
      <c r="E4153" t="s">
        <v>1715</v>
      </c>
      <c r="H4153" t="str">
        <f>INDEX('Vensim Variables'!$B:$B,MATCH(EPS!$B4153,'Vensim Variables'!$A:$A,0))</f>
        <v>g pollutant</v>
      </c>
      <c r="I4153" t="str">
        <f t="shared" si="128"/>
        <v>F gases</v>
      </c>
      <c r="J4153">
        <f>INDEX(NoSettings!$C:$C,MATCH(EPS!$A4153,NoSettings!$A:$A,0))</f>
        <v>0</v>
      </c>
      <c r="K4153">
        <f>INDEX(GWP!$C$2:$C$13,MATCH(EPS!I4153,GWP!$B$2:$B$13,0))</f>
        <v>1</v>
      </c>
      <c r="L4153" s="5">
        <f t="shared" si="129"/>
        <v>0</v>
      </c>
    </row>
    <row r="4154" spans="1:12" hidden="1" x14ac:dyDescent="0.35">
      <c r="A4154" t="s">
        <v>5784</v>
      </c>
      <c r="B4154" t="s">
        <v>5</v>
      </c>
      <c r="C4154" t="s">
        <v>1739</v>
      </c>
      <c r="D4154" t="s">
        <v>6918</v>
      </c>
      <c r="E4154" t="s">
        <v>1702</v>
      </c>
      <c r="H4154" t="str">
        <f>INDEX('Vensim Variables'!$B:$B,MATCH(EPS!$B4154,'Vensim Variables'!$A:$A,0))</f>
        <v>g pollutant</v>
      </c>
      <c r="I4154" t="str">
        <f t="shared" si="128"/>
        <v>CO2</v>
      </c>
      <c r="J4154">
        <f>INDEX(NoSettings!$C:$C,MATCH(EPS!$A4154,NoSettings!$A:$A,0))</f>
        <v>0</v>
      </c>
      <c r="K4154">
        <f>INDEX(GWP!$C$2:$C$13,MATCH(EPS!I4154,GWP!$B$2:$B$13,0))</f>
        <v>1</v>
      </c>
      <c r="L4154" s="5">
        <f t="shared" si="129"/>
        <v>0</v>
      </c>
    </row>
    <row r="4155" spans="1:12" hidden="1" x14ac:dyDescent="0.35">
      <c r="A4155" t="s">
        <v>5785</v>
      </c>
      <c r="B4155" t="s">
        <v>5</v>
      </c>
      <c r="C4155" t="s">
        <v>1739</v>
      </c>
      <c r="D4155" t="s">
        <v>6918</v>
      </c>
      <c r="E4155" t="s">
        <v>1705</v>
      </c>
      <c r="H4155" t="str">
        <f>INDEX('Vensim Variables'!$B:$B,MATCH(EPS!$B4155,'Vensim Variables'!$A:$A,0))</f>
        <v>g pollutant</v>
      </c>
      <c r="I4155" t="str">
        <f t="shared" si="128"/>
        <v>VOC</v>
      </c>
      <c r="J4155">
        <f>INDEX(NoSettings!$C:$C,MATCH(EPS!$A4155,NoSettings!$A:$A,0))</f>
        <v>0</v>
      </c>
      <c r="K4155">
        <f>INDEX(GWP!$C$2:$C$13,MATCH(EPS!I4155,GWP!$B$2:$B$13,0))</f>
        <v>0</v>
      </c>
      <c r="L4155" s="5">
        <f t="shared" si="129"/>
        <v>0</v>
      </c>
    </row>
    <row r="4156" spans="1:12" hidden="1" x14ac:dyDescent="0.35">
      <c r="A4156" t="s">
        <v>5786</v>
      </c>
      <c r="B4156" t="s">
        <v>5</v>
      </c>
      <c r="C4156" t="s">
        <v>1739</v>
      </c>
      <c r="D4156" t="s">
        <v>6918</v>
      </c>
      <c r="E4156" t="s">
        <v>1706</v>
      </c>
      <c r="H4156" t="str">
        <f>INDEX('Vensim Variables'!$B:$B,MATCH(EPS!$B4156,'Vensim Variables'!$A:$A,0))</f>
        <v>g pollutant</v>
      </c>
      <c r="I4156" t="str">
        <f t="shared" si="128"/>
        <v>CO</v>
      </c>
      <c r="J4156">
        <f>INDEX(NoSettings!$C:$C,MATCH(EPS!$A4156,NoSettings!$A:$A,0))</f>
        <v>0</v>
      </c>
      <c r="K4156">
        <f>INDEX(GWP!$C$2:$C$13,MATCH(EPS!I4156,GWP!$B$2:$B$13,0))</f>
        <v>0</v>
      </c>
      <c r="L4156" s="5">
        <f t="shared" si="129"/>
        <v>0</v>
      </c>
    </row>
    <row r="4157" spans="1:12" hidden="1" x14ac:dyDescent="0.35">
      <c r="A4157" t="s">
        <v>5787</v>
      </c>
      <c r="B4157" t="s">
        <v>5</v>
      </c>
      <c r="C4157" t="s">
        <v>1739</v>
      </c>
      <c r="D4157" t="s">
        <v>6918</v>
      </c>
      <c r="E4157" t="s">
        <v>1707</v>
      </c>
      <c r="H4157" t="str">
        <f>INDEX('Vensim Variables'!$B:$B,MATCH(EPS!$B4157,'Vensim Variables'!$A:$A,0))</f>
        <v>g pollutant</v>
      </c>
      <c r="I4157" t="str">
        <f t="shared" si="128"/>
        <v>NOx</v>
      </c>
      <c r="J4157">
        <f>INDEX(NoSettings!$C:$C,MATCH(EPS!$A4157,NoSettings!$A:$A,0))</f>
        <v>0</v>
      </c>
      <c r="K4157">
        <f>INDEX(GWP!$C$2:$C$13,MATCH(EPS!I4157,GWP!$B$2:$B$13,0))</f>
        <v>0</v>
      </c>
      <c r="L4157" s="5">
        <f t="shared" si="129"/>
        <v>0</v>
      </c>
    </row>
    <row r="4158" spans="1:12" hidden="1" x14ac:dyDescent="0.35">
      <c r="A4158" t="s">
        <v>5788</v>
      </c>
      <c r="B4158" t="s">
        <v>5</v>
      </c>
      <c r="C4158" t="s">
        <v>1739</v>
      </c>
      <c r="D4158" t="s">
        <v>6918</v>
      </c>
      <c r="E4158" t="s">
        <v>1708</v>
      </c>
      <c r="H4158" t="str">
        <f>INDEX('Vensim Variables'!$B:$B,MATCH(EPS!$B4158,'Vensim Variables'!$A:$A,0))</f>
        <v>g pollutant</v>
      </c>
      <c r="I4158" t="str">
        <f t="shared" si="128"/>
        <v>PM10</v>
      </c>
      <c r="J4158">
        <f>INDEX(NoSettings!$C:$C,MATCH(EPS!$A4158,NoSettings!$A:$A,0))</f>
        <v>0</v>
      </c>
      <c r="K4158">
        <f>INDEX(GWP!$C$2:$C$13,MATCH(EPS!I4158,GWP!$B$2:$B$13,0))</f>
        <v>0</v>
      </c>
      <c r="L4158" s="5">
        <f t="shared" si="129"/>
        <v>0</v>
      </c>
    </row>
    <row r="4159" spans="1:12" hidden="1" x14ac:dyDescent="0.35">
      <c r="A4159" t="s">
        <v>5789</v>
      </c>
      <c r="B4159" t="s">
        <v>5</v>
      </c>
      <c r="C4159" t="s">
        <v>1739</v>
      </c>
      <c r="D4159" t="s">
        <v>6918</v>
      </c>
      <c r="E4159" t="s">
        <v>1709</v>
      </c>
      <c r="H4159" t="str">
        <f>INDEX('Vensim Variables'!$B:$B,MATCH(EPS!$B4159,'Vensim Variables'!$A:$A,0))</f>
        <v>g pollutant</v>
      </c>
      <c r="I4159" t="str">
        <f t="shared" si="128"/>
        <v>PM25</v>
      </c>
      <c r="J4159">
        <f>INDEX(NoSettings!$C:$C,MATCH(EPS!$A4159,NoSettings!$A:$A,0))</f>
        <v>0</v>
      </c>
      <c r="K4159">
        <f>INDEX(GWP!$C$2:$C$13,MATCH(EPS!I4159,GWP!$B$2:$B$13,0))</f>
        <v>0</v>
      </c>
      <c r="L4159" s="5">
        <f t="shared" si="129"/>
        <v>0</v>
      </c>
    </row>
    <row r="4160" spans="1:12" hidden="1" x14ac:dyDescent="0.35">
      <c r="A4160" t="s">
        <v>5790</v>
      </c>
      <c r="B4160" t="s">
        <v>5</v>
      </c>
      <c r="C4160" t="s">
        <v>1739</v>
      </c>
      <c r="D4160" t="s">
        <v>6918</v>
      </c>
      <c r="E4160" t="s">
        <v>1710</v>
      </c>
      <c r="H4160" t="str">
        <f>INDEX('Vensim Variables'!$B:$B,MATCH(EPS!$B4160,'Vensim Variables'!$A:$A,0))</f>
        <v>g pollutant</v>
      </c>
      <c r="I4160" t="str">
        <f t="shared" si="128"/>
        <v>SOx</v>
      </c>
      <c r="J4160">
        <f>INDEX(NoSettings!$C:$C,MATCH(EPS!$A4160,NoSettings!$A:$A,0))</f>
        <v>0</v>
      </c>
      <c r="K4160">
        <f>INDEX(GWP!$C$2:$C$13,MATCH(EPS!I4160,GWP!$B$2:$B$13,0))</f>
        <v>0</v>
      </c>
      <c r="L4160" s="5">
        <f t="shared" si="129"/>
        <v>0</v>
      </c>
    </row>
    <row r="4161" spans="1:12" hidden="1" x14ac:dyDescent="0.35">
      <c r="A4161" t="s">
        <v>5791</v>
      </c>
      <c r="B4161" t="s">
        <v>5</v>
      </c>
      <c r="C4161" t="s">
        <v>1739</v>
      </c>
      <c r="D4161" t="s">
        <v>6918</v>
      </c>
      <c r="E4161" t="s">
        <v>1711</v>
      </c>
      <c r="H4161" t="str">
        <f>INDEX('Vensim Variables'!$B:$B,MATCH(EPS!$B4161,'Vensim Variables'!$A:$A,0))</f>
        <v>g pollutant</v>
      </c>
      <c r="I4161" t="str">
        <f t="shared" si="128"/>
        <v>BC</v>
      </c>
      <c r="J4161">
        <f>INDEX(NoSettings!$C:$C,MATCH(EPS!$A4161,NoSettings!$A:$A,0))</f>
        <v>0</v>
      </c>
      <c r="K4161">
        <f>INDEX(GWP!$C$2:$C$13,MATCH(EPS!I4161,GWP!$B$2:$B$13,0))</f>
        <v>0</v>
      </c>
      <c r="L4161" s="5">
        <f t="shared" si="129"/>
        <v>0</v>
      </c>
    </row>
    <row r="4162" spans="1:12" hidden="1" x14ac:dyDescent="0.35">
      <c r="A4162" t="s">
        <v>5792</v>
      </c>
      <c r="B4162" t="s">
        <v>5</v>
      </c>
      <c r="C4162" t="s">
        <v>1739</v>
      </c>
      <c r="D4162" t="s">
        <v>6918</v>
      </c>
      <c r="E4162" t="s">
        <v>1712</v>
      </c>
      <c r="H4162" t="str">
        <f>INDEX('Vensim Variables'!$B:$B,MATCH(EPS!$B4162,'Vensim Variables'!$A:$A,0))</f>
        <v>g pollutant</v>
      </c>
      <c r="I4162" t="str">
        <f t="shared" si="128"/>
        <v>OC</v>
      </c>
      <c r="J4162">
        <f>INDEX(NoSettings!$C:$C,MATCH(EPS!$A4162,NoSettings!$A:$A,0))</f>
        <v>0</v>
      </c>
      <c r="K4162">
        <f>INDEX(GWP!$C$2:$C$13,MATCH(EPS!I4162,GWP!$B$2:$B$13,0))</f>
        <v>0</v>
      </c>
      <c r="L4162" s="5">
        <f t="shared" si="129"/>
        <v>0</v>
      </c>
    </row>
    <row r="4163" spans="1:12" hidden="1" x14ac:dyDescent="0.35">
      <c r="A4163" t="s">
        <v>5793</v>
      </c>
      <c r="B4163" t="s">
        <v>5</v>
      </c>
      <c r="C4163" t="s">
        <v>1739</v>
      </c>
      <c r="D4163" t="s">
        <v>6918</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25</v>
      </c>
      <c r="L4163" s="5">
        <f t="shared" ref="L4163:L4226" si="131">IF(H4163="g pollutant",K4163*J4163/10^12,IF(H4163="MMTCO2e",J4163,IF(H4163="MWh",J4163,0)))</f>
        <v>0</v>
      </c>
    </row>
    <row r="4164" spans="1:12" hidden="1" x14ac:dyDescent="0.35">
      <c r="A4164" t="s">
        <v>5794</v>
      </c>
      <c r="B4164" t="s">
        <v>5</v>
      </c>
      <c r="C4164" t="s">
        <v>1739</v>
      </c>
      <c r="D4164" t="s">
        <v>6918</v>
      </c>
      <c r="E4164" t="s">
        <v>1714</v>
      </c>
      <c r="H4164" t="str">
        <f>INDEX('Vensim Variables'!$B:$B,MATCH(EPS!$B4164,'Vensim Variables'!$A:$A,0))</f>
        <v>g pollutant</v>
      </c>
      <c r="I4164" t="str">
        <f t="shared" si="130"/>
        <v>N2O</v>
      </c>
      <c r="J4164">
        <f>INDEX(NoSettings!$C:$C,MATCH(EPS!$A4164,NoSettings!$A:$A,0))</f>
        <v>0</v>
      </c>
      <c r="K4164">
        <f>INDEX(GWP!$C$2:$C$13,MATCH(EPS!I4164,GWP!$B$2:$B$13,0))</f>
        <v>298</v>
      </c>
      <c r="L4164" s="5">
        <f t="shared" si="131"/>
        <v>0</v>
      </c>
    </row>
    <row r="4165" spans="1:12" hidden="1" x14ac:dyDescent="0.35">
      <c r="A4165" t="s">
        <v>5795</v>
      </c>
      <c r="B4165" t="s">
        <v>5</v>
      </c>
      <c r="C4165" t="s">
        <v>1739</v>
      </c>
      <c r="D4165" t="s">
        <v>6918</v>
      </c>
      <c r="E4165" t="s">
        <v>1715</v>
      </c>
      <c r="H4165" t="str">
        <f>INDEX('Vensim Variables'!$B:$B,MATCH(EPS!$B4165,'Vensim Variables'!$A:$A,0))</f>
        <v>g pollutant</v>
      </c>
      <c r="I4165" t="str">
        <f t="shared" si="130"/>
        <v>F gases</v>
      </c>
      <c r="J4165">
        <f>INDEX(NoSettings!$C:$C,MATCH(EPS!$A4165,NoSettings!$A:$A,0))</f>
        <v>0</v>
      </c>
      <c r="K4165">
        <f>INDEX(GWP!$C$2:$C$13,MATCH(EPS!I4165,GWP!$B$2:$B$13,0))</f>
        <v>1</v>
      </c>
      <c r="L4165" s="5">
        <f t="shared" si="131"/>
        <v>0</v>
      </c>
    </row>
    <row r="4166" spans="1:12" hidden="1" x14ac:dyDescent="0.35">
      <c r="A4166" t="s">
        <v>5796</v>
      </c>
      <c r="B4166" t="s">
        <v>5</v>
      </c>
      <c r="C4166" t="s">
        <v>1739</v>
      </c>
      <c r="D4166" t="s">
        <v>6919</v>
      </c>
      <c r="E4166" t="s">
        <v>1702</v>
      </c>
      <c r="H4166" t="str">
        <f>INDEX('Vensim Variables'!$B:$B,MATCH(EPS!$B4166,'Vensim Variables'!$A:$A,0))</f>
        <v>g pollutant</v>
      </c>
      <c r="I4166" t="str">
        <f t="shared" si="130"/>
        <v>CO2</v>
      </c>
      <c r="J4166">
        <f>INDEX(NoSettings!$C:$C,MATCH(EPS!$A4166,NoSettings!$A:$A,0))</f>
        <v>2028500000000</v>
      </c>
      <c r="K4166">
        <f>INDEX(GWP!$C$2:$C$13,MATCH(EPS!I4166,GWP!$B$2:$B$13,0))</f>
        <v>1</v>
      </c>
      <c r="L4166" s="5">
        <f t="shared" si="131"/>
        <v>2.0285000000000002</v>
      </c>
    </row>
    <row r="4167" spans="1:12" hidden="1" x14ac:dyDescent="0.35">
      <c r="A4167" t="s">
        <v>5797</v>
      </c>
      <c r="B4167" t="s">
        <v>5</v>
      </c>
      <c r="C4167" t="s">
        <v>1739</v>
      </c>
      <c r="D4167" t="s">
        <v>6919</v>
      </c>
      <c r="E4167" t="s">
        <v>1705</v>
      </c>
      <c r="H4167" t="str">
        <f>INDEX('Vensim Variables'!$B:$B,MATCH(EPS!$B4167,'Vensim Variables'!$A:$A,0))</f>
        <v>g pollutant</v>
      </c>
      <c r="I4167" t="str">
        <f t="shared" si="130"/>
        <v>VOC</v>
      </c>
      <c r="J4167">
        <f>INDEX(NoSettings!$C:$C,MATCH(EPS!$A4167,NoSettings!$A:$A,0))</f>
        <v>57667600</v>
      </c>
      <c r="K4167">
        <f>INDEX(GWP!$C$2:$C$13,MATCH(EPS!I4167,GWP!$B$2:$B$13,0))</f>
        <v>0</v>
      </c>
      <c r="L4167" s="5">
        <f t="shared" si="131"/>
        <v>0</v>
      </c>
    </row>
    <row r="4168" spans="1:12" hidden="1" x14ac:dyDescent="0.35">
      <c r="A4168" t="s">
        <v>5798</v>
      </c>
      <c r="B4168" t="s">
        <v>5</v>
      </c>
      <c r="C4168" t="s">
        <v>1739</v>
      </c>
      <c r="D4168" t="s">
        <v>6919</v>
      </c>
      <c r="E4168" t="s">
        <v>1706</v>
      </c>
      <c r="H4168" t="str">
        <f>INDEX('Vensim Variables'!$B:$B,MATCH(EPS!$B4168,'Vensim Variables'!$A:$A,0))</f>
        <v>g pollutant</v>
      </c>
      <c r="I4168" t="str">
        <f t="shared" si="130"/>
        <v>CO</v>
      </c>
      <c r="J4168">
        <f>INDEX(NoSettings!$C:$C,MATCH(EPS!$A4168,NoSettings!$A:$A,0))</f>
        <v>266325000</v>
      </c>
      <c r="K4168">
        <f>INDEX(GWP!$C$2:$C$13,MATCH(EPS!I4168,GWP!$B$2:$B$13,0))</f>
        <v>0</v>
      </c>
      <c r="L4168" s="5">
        <f t="shared" si="131"/>
        <v>0</v>
      </c>
    </row>
    <row r="4169" spans="1:12" hidden="1" x14ac:dyDescent="0.35">
      <c r="A4169" t="s">
        <v>5799</v>
      </c>
      <c r="B4169" t="s">
        <v>5</v>
      </c>
      <c r="C4169" t="s">
        <v>1739</v>
      </c>
      <c r="D4169" t="s">
        <v>6919</v>
      </c>
      <c r="E4169" t="s">
        <v>1707</v>
      </c>
      <c r="H4169" t="str">
        <f>INDEX('Vensim Variables'!$B:$B,MATCH(EPS!$B4169,'Vensim Variables'!$A:$A,0))</f>
        <v>g pollutant</v>
      </c>
      <c r="I4169" t="str">
        <f t="shared" si="130"/>
        <v>NOx</v>
      </c>
      <c r="J4169">
        <f>INDEX(NoSettings!$C:$C,MATCH(EPS!$A4169,NoSettings!$A:$A,0))</f>
        <v>911500000</v>
      </c>
      <c r="K4169">
        <f>INDEX(GWP!$C$2:$C$13,MATCH(EPS!I4169,GWP!$B$2:$B$13,0))</f>
        <v>0</v>
      </c>
      <c r="L4169" s="5">
        <f t="shared" si="131"/>
        <v>0</v>
      </c>
    </row>
    <row r="4170" spans="1:12" hidden="1" x14ac:dyDescent="0.35">
      <c r="A4170" t="s">
        <v>5800</v>
      </c>
      <c r="B4170" t="s">
        <v>5</v>
      </c>
      <c r="C4170" t="s">
        <v>1739</v>
      </c>
      <c r="D4170" t="s">
        <v>6919</v>
      </c>
      <c r="E4170" t="s">
        <v>1708</v>
      </c>
      <c r="H4170" t="str">
        <f>INDEX('Vensim Variables'!$B:$B,MATCH(EPS!$B4170,'Vensim Variables'!$A:$A,0))</f>
        <v>g pollutant</v>
      </c>
      <c r="I4170" t="str">
        <f t="shared" si="130"/>
        <v>PM10</v>
      </c>
      <c r="J4170">
        <f>INDEX(NoSettings!$C:$C,MATCH(EPS!$A4170,NoSettings!$A:$A,0))</f>
        <v>71956200</v>
      </c>
      <c r="K4170">
        <f>INDEX(GWP!$C$2:$C$13,MATCH(EPS!I4170,GWP!$B$2:$B$13,0))</f>
        <v>0</v>
      </c>
      <c r="L4170" s="5">
        <f t="shared" si="131"/>
        <v>0</v>
      </c>
    </row>
    <row r="4171" spans="1:12" hidden="1" x14ac:dyDescent="0.35">
      <c r="A4171" t="s">
        <v>5801</v>
      </c>
      <c r="B4171" t="s">
        <v>5</v>
      </c>
      <c r="C4171" t="s">
        <v>1739</v>
      </c>
      <c r="D4171" t="s">
        <v>6919</v>
      </c>
      <c r="E4171" t="s">
        <v>1709</v>
      </c>
      <c r="H4171" t="str">
        <f>INDEX('Vensim Variables'!$B:$B,MATCH(EPS!$B4171,'Vensim Variables'!$A:$A,0))</f>
        <v>g pollutant</v>
      </c>
      <c r="I4171" t="str">
        <f t="shared" si="130"/>
        <v>PM25</v>
      </c>
      <c r="J4171">
        <f>INDEX(NoSettings!$C:$C,MATCH(EPS!$A4171,NoSettings!$A:$A,0))</f>
        <v>63988100</v>
      </c>
      <c r="K4171">
        <f>INDEX(GWP!$C$2:$C$13,MATCH(EPS!I4171,GWP!$B$2:$B$13,0))</f>
        <v>0</v>
      </c>
      <c r="L4171" s="5">
        <f t="shared" si="131"/>
        <v>0</v>
      </c>
    </row>
    <row r="4172" spans="1:12" hidden="1" x14ac:dyDescent="0.35">
      <c r="A4172" t="s">
        <v>5802</v>
      </c>
      <c r="B4172" t="s">
        <v>5</v>
      </c>
      <c r="C4172" t="s">
        <v>1739</v>
      </c>
      <c r="D4172" t="s">
        <v>6919</v>
      </c>
      <c r="E4172" t="s">
        <v>1710</v>
      </c>
      <c r="H4172" t="str">
        <f>INDEX('Vensim Variables'!$B:$B,MATCH(EPS!$B4172,'Vensim Variables'!$A:$A,0))</f>
        <v>g pollutant</v>
      </c>
      <c r="I4172" t="str">
        <f t="shared" si="130"/>
        <v>SOx</v>
      </c>
      <c r="J4172">
        <f>INDEX(NoSettings!$C:$C,MATCH(EPS!$A4172,NoSettings!$A:$A,0))</f>
        <v>193774000</v>
      </c>
      <c r="K4172">
        <f>INDEX(GWP!$C$2:$C$13,MATCH(EPS!I4172,GWP!$B$2:$B$13,0))</f>
        <v>0</v>
      </c>
      <c r="L4172" s="5">
        <f t="shared" si="131"/>
        <v>0</v>
      </c>
    </row>
    <row r="4173" spans="1:12" hidden="1" x14ac:dyDescent="0.35">
      <c r="A4173" t="s">
        <v>5803</v>
      </c>
      <c r="B4173" t="s">
        <v>5</v>
      </c>
      <c r="C4173" t="s">
        <v>1739</v>
      </c>
      <c r="D4173" t="s">
        <v>6919</v>
      </c>
      <c r="E4173" t="s">
        <v>1711</v>
      </c>
      <c r="H4173" t="str">
        <f>INDEX('Vensim Variables'!$B:$B,MATCH(EPS!$B4173,'Vensim Variables'!$A:$A,0))</f>
        <v>g pollutant</v>
      </c>
      <c r="I4173" t="str">
        <f t="shared" si="130"/>
        <v>BC</v>
      </c>
      <c r="J4173">
        <f>INDEX(NoSettings!$C:$C,MATCH(EPS!$A4173,NoSettings!$A:$A,0))</f>
        <v>14963900</v>
      </c>
      <c r="K4173">
        <f>INDEX(GWP!$C$2:$C$13,MATCH(EPS!I4173,GWP!$B$2:$B$13,0))</f>
        <v>0</v>
      </c>
      <c r="L4173" s="5">
        <f t="shared" si="131"/>
        <v>0</v>
      </c>
    </row>
    <row r="4174" spans="1:12" hidden="1" x14ac:dyDescent="0.35">
      <c r="A4174" t="s">
        <v>5804</v>
      </c>
      <c r="B4174" t="s">
        <v>5</v>
      </c>
      <c r="C4174" t="s">
        <v>1739</v>
      </c>
      <c r="D4174" t="s">
        <v>6919</v>
      </c>
      <c r="E4174" t="s">
        <v>1712</v>
      </c>
      <c r="H4174" t="str">
        <f>INDEX('Vensim Variables'!$B:$B,MATCH(EPS!$B4174,'Vensim Variables'!$A:$A,0))</f>
        <v>g pollutant</v>
      </c>
      <c r="I4174" t="str">
        <f t="shared" si="130"/>
        <v>OC</v>
      </c>
      <c r="J4174">
        <f>INDEX(NoSettings!$C:$C,MATCH(EPS!$A4174,NoSettings!$A:$A,0))</f>
        <v>12776000</v>
      </c>
      <c r="K4174">
        <f>INDEX(GWP!$C$2:$C$13,MATCH(EPS!I4174,GWP!$B$2:$B$13,0))</f>
        <v>0</v>
      </c>
      <c r="L4174" s="5">
        <f t="shared" si="131"/>
        <v>0</v>
      </c>
    </row>
    <row r="4175" spans="1:12" hidden="1" x14ac:dyDescent="0.35">
      <c r="A4175" t="s">
        <v>5805</v>
      </c>
      <c r="B4175" t="s">
        <v>5</v>
      </c>
      <c r="C4175" t="s">
        <v>1739</v>
      </c>
      <c r="D4175" t="s">
        <v>6919</v>
      </c>
      <c r="E4175" t="s">
        <v>1713</v>
      </c>
      <c r="H4175" t="str">
        <f>INDEX('Vensim Variables'!$B:$B,MATCH(EPS!$B4175,'Vensim Variables'!$A:$A,0))</f>
        <v>g pollutant</v>
      </c>
      <c r="I4175" t="str">
        <f t="shared" si="130"/>
        <v>CH4</v>
      </c>
      <c r="J4175">
        <f>INDEX(NoSettings!$C:$C,MATCH(EPS!$A4175,NoSettings!$A:$A,0))</f>
        <v>81031800</v>
      </c>
      <c r="K4175">
        <f>INDEX(GWP!$C$2:$C$13,MATCH(EPS!I4175,GWP!$B$2:$B$13,0))</f>
        <v>25</v>
      </c>
      <c r="L4175" s="5">
        <f t="shared" si="131"/>
        <v>2.0257949999999999E-3</v>
      </c>
    </row>
    <row r="4176" spans="1:12" hidden="1" x14ac:dyDescent="0.35">
      <c r="A4176" t="s">
        <v>5806</v>
      </c>
      <c r="B4176" t="s">
        <v>5</v>
      </c>
      <c r="C4176" t="s">
        <v>1739</v>
      </c>
      <c r="D4176" t="s">
        <v>6919</v>
      </c>
      <c r="E4176" t="s">
        <v>1714</v>
      </c>
      <c r="H4176" t="str">
        <f>INDEX('Vensim Variables'!$B:$B,MATCH(EPS!$B4176,'Vensim Variables'!$A:$A,0))</f>
        <v>g pollutant</v>
      </c>
      <c r="I4176" t="str">
        <f t="shared" si="130"/>
        <v>N2O</v>
      </c>
      <c r="J4176">
        <f>INDEX(NoSettings!$C:$C,MATCH(EPS!$A4176,NoSettings!$A:$A,0))</f>
        <v>16206400</v>
      </c>
      <c r="K4176">
        <f>INDEX(GWP!$C$2:$C$13,MATCH(EPS!I4176,GWP!$B$2:$B$13,0))</f>
        <v>298</v>
      </c>
      <c r="L4176" s="5">
        <f t="shared" si="131"/>
        <v>4.8295072000000003E-3</v>
      </c>
    </row>
    <row r="4177" spans="1:12" hidden="1" x14ac:dyDescent="0.35">
      <c r="A4177" t="s">
        <v>5807</v>
      </c>
      <c r="B4177" t="s">
        <v>5</v>
      </c>
      <c r="C4177" t="s">
        <v>1739</v>
      </c>
      <c r="D4177" t="s">
        <v>6919</v>
      </c>
      <c r="E4177" t="s">
        <v>1715</v>
      </c>
      <c r="H4177" t="str">
        <f>INDEX('Vensim Variables'!$B:$B,MATCH(EPS!$B4177,'Vensim Variables'!$A:$A,0))</f>
        <v>g pollutant</v>
      </c>
      <c r="I4177" t="str">
        <f t="shared" si="130"/>
        <v>F gases</v>
      </c>
      <c r="J4177">
        <f>INDEX(NoSettings!$C:$C,MATCH(EPS!$A4177,NoSettings!$A:$A,0))</f>
        <v>0</v>
      </c>
      <c r="K4177">
        <f>INDEX(GWP!$C$2:$C$13,MATCH(EPS!I4177,GWP!$B$2:$B$13,0))</f>
        <v>1</v>
      </c>
      <c r="L4177" s="5">
        <f t="shared" si="131"/>
        <v>0</v>
      </c>
    </row>
    <row r="4178" spans="1:12" hidden="1" x14ac:dyDescent="0.35">
      <c r="A4178" t="s">
        <v>5808</v>
      </c>
      <c r="B4178" t="s">
        <v>5</v>
      </c>
      <c r="C4178" t="s">
        <v>1739</v>
      </c>
      <c r="D4178" t="s">
        <v>6920</v>
      </c>
      <c r="E4178" t="s">
        <v>1702</v>
      </c>
      <c r="H4178" t="str">
        <f>INDEX('Vensim Variables'!$B:$B,MATCH(EPS!$B4178,'Vensim Variables'!$A:$A,0))</f>
        <v>g pollutant</v>
      </c>
      <c r="I4178" t="str">
        <f t="shared" si="130"/>
        <v>CO2</v>
      </c>
      <c r="J4178">
        <f>INDEX(NoSettings!$C:$C,MATCH(EPS!$A4178,NoSettings!$A:$A,0))</f>
        <v>0</v>
      </c>
      <c r="K4178">
        <f>INDEX(GWP!$C$2:$C$13,MATCH(EPS!I4178,GWP!$B$2:$B$13,0))</f>
        <v>1</v>
      </c>
      <c r="L4178" s="5">
        <f t="shared" si="131"/>
        <v>0</v>
      </c>
    </row>
    <row r="4179" spans="1:12" hidden="1" x14ac:dyDescent="0.35">
      <c r="A4179" t="s">
        <v>5809</v>
      </c>
      <c r="B4179" t="s">
        <v>5</v>
      </c>
      <c r="C4179" t="s">
        <v>1739</v>
      </c>
      <c r="D4179" t="s">
        <v>6920</v>
      </c>
      <c r="E4179" t="s">
        <v>1705</v>
      </c>
      <c r="H4179" t="str">
        <f>INDEX('Vensim Variables'!$B:$B,MATCH(EPS!$B4179,'Vensim Variables'!$A:$A,0))</f>
        <v>g pollutant</v>
      </c>
      <c r="I4179" t="str">
        <f t="shared" si="130"/>
        <v>VOC</v>
      </c>
      <c r="J4179">
        <f>INDEX(NoSettings!$C:$C,MATCH(EPS!$A4179,NoSettings!$A:$A,0))</f>
        <v>0</v>
      </c>
      <c r="K4179">
        <f>INDEX(GWP!$C$2:$C$13,MATCH(EPS!I4179,GWP!$B$2:$B$13,0))</f>
        <v>0</v>
      </c>
      <c r="L4179" s="5">
        <f t="shared" si="131"/>
        <v>0</v>
      </c>
    </row>
    <row r="4180" spans="1:12" hidden="1" x14ac:dyDescent="0.35">
      <c r="A4180" t="s">
        <v>5810</v>
      </c>
      <c r="B4180" t="s">
        <v>5</v>
      </c>
      <c r="C4180" t="s">
        <v>1739</v>
      </c>
      <c r="D4180" t="s">
        <v>6920</v>
      </c>
      <c r="E4180" t="s">
        <v>1706</v>
      </c>
      <c r="H4180" t="str">
        <f>INDEX('Vensim Variables'!$B:$B,MATCH(EPS!$B4180,'Vensim Variables'!$A:$A,0))</f>
        <v>g pollutant</v>
      </c>
      <c r="I4180" t="str">
        <f t="shared" si="130"/>
        <v>CO</v>
      </c>
      <c r="J4180">
        <f>INDEX(NoSettings!$C:$C,MATCH(EPS!$A4180,NoSettings!$A:$A,0))</f>
        <v>0</v>
      </c>
      <c r="K4180">
        <f>INDEX(GWP!$C$2:$C$13,MATCH(EPS!I4180,GWP!$B$2:$B$13,0))</f>
        <v>0</v>
      </c>
      <c r="L4180" s="5">
        <f t="shared" si="131"/>
        <v>0</v>
      </c>
    </row>
    <row r="4181" spans="1:12" hidden="1" x14ac:dyDescent="0.35">
      <c r="A4181" t="s">
        <v>5811</v>
      </c>
      <c r="B4181" t="s">
        <v>5</v>
      </c>
      <c r="C4181" t="s">
        <v>1739</v>
      </c>
      <c r="D4181" t="s">
        <v>6920</v>
      </c>
      <c r="E4181" t="s">
        <v>1707</v>
      </c>
      <c r="H4181" t="str">
        <f>INDEX('Vensim Variables'!$B:$B,MATCH(EPS!$B4181,'Vensim Variables'!$A:$A,0))</f>
        <v>g pollutant</v>
      </c>
      <c r="I4181" t="str">
        <f t="shared" si="130"/>
        <v>NOx</v>
      </c>
      <c r="J4181">
        <f>INDEX(NoSettings!$C:$C,MATCH(EPS!$A4181,NoSettings!$A:$A,0))</f>
        <v>0</v>
      </c>
      <c r="K4181">
        <f>INDEX(GWP!$C$2:$C$13,MATCH(EPS!I4181,GWP!$B$2:$B$13,0))</f>
        <v>0</v>
      </c>
      <c r="L4181" s="5">
        <f t="shared" si="131"/>
        <v>0</v>
      </c>
    </row>
    <row r="4182" spans="1:12" hidden="1" x14ac:dyDescent="0.35">
      <c r="A4182" t="s">
        <v>5812</v>
      </c>
      <c r="B4182" t="s">
        <v>5</v>
      </c>
      <c r="C4182" t="s">
        <v>1739</v>
      </c>
      <c r="D4182" t="s">
        <v>6920</v>
      </c>
      <c r="E4182" t="s">
        <v>1708</v>
      </c>
      <c r="H4182" t="str">
        <f>INDEX('Vensim Variables'!$B:$B,MATCH(EPS!$B4182,'Vensim Variables'!$A:$A,0))</f>
        <v>g pollutant</v>
      </c>
      <c r="I4182" t="str">
        <f t="shared" si="130"/>
        <v>PM10</v>
      </c>
      <c r="J4182">
        <f>INDEX(NoSettings!$C:$C,MATCH(EPS!$A4182,NoSettings!$A:$A,0))</f>
        <v>0</v>
      </c>
      <c r="K4182">
        <f>INDEX(GWP!$C$2:$C$13,MATCH(EPS!I4182,GWP!$B$2:$B$13,0))</f>
        <v>0</v>
      </c>
      <c r="L4182" s="5">
        <f t="shared" si="131"/>
        <v>0</v>
      </c>
    </row>
    <row r="4183" spans="1:12" hidden="1" x14ac:dyDescent="0.35">
      <c r="A4183" t="s">
        <v>5813</v>
      </c>
      <c r="B4183" t="s">
        <v>5</v>
      </c>
      <c r="C4183" t="s">
        <v>1739</v>
      </c>
      <c r="D4183" t="s">
        <v>6920</v>
      </c>
      <c r="E4183" t="s">
        <v>1709</v>
      </c>
      <c r="H4183" t="str">
        <f>INDEX('Vensim Variables'!$B:$B,MATCH(EPS!$B4183,'Vensim Variables'!$A:$A,0))</f>
        <v>g pollutant</v>
      </c>
      <c r="I4183" t="str">
        <f t="shared" si="130"/>
        <v>PM25</v>
      </c>
      <c r="J4183">
        <f>INDEX(NoSettings!$C:$C,MATCH(EPS!$A4183,NoSettings!$A:$A,0))</f>
        <v>0</v>
      </c>
      <c r="K4183">
        <f>INDEX(GWP!$C$2:$C$13,MATCH(EPS!I4183,GWP!$B$2:$B$13,0))</f>
        <v>0</v>
      </c>
      <c r="L4183" s="5">
        <f t="shared" si="131"/>
        <v>0</v>
      </c>
    </row>
    <row r="4184" spans="1:12" hidden="1" x14ac:dyDescent="0.35">
      <c r="A4184" t="s">
        <v>5814</v>
      </c>
      <c r="B4184" t="s">
        <v>5</v>
      </c>
      <c r="C4184" t="s">
        <v>1739</v>
      </c>
      <c r="D4184" t="s">
        <v>6920</v>
      </c>
      <c r="E4184" t="s">
        <v>1710</v>
      </c>
      <c r="H4184" t="str">
        <f>INDEX('Vensim Variables'!$B:$B,MATCH(EPS!$B4184,'Vensim Variables'!$A:$A,0))</f>
        <v>g pollutant</v>
      </c>
      <c r="I4184" t="str">
        <f t="shared" si="130"/>
        <v>SOx</v>
      </c>
      <c r="J4184">
        <f>INDEX(NoSettings!$C:$C,MATCH(EPS!$A4184,NoSettings!$A:$A,0))</f>
        <v>0</v>
      </c>
      <c r="K4184">
        <f>INDEX(GWP!$C$2:$C$13,MATCH(EPS!I4184,GWP!$B$2:$B$13,0))</f>
        <v>0</v>
      </c>
      <c r="L4184" s="5">
        <f t="shared" si="131"/>
        <v>0</v>
      </c>
    </row>
    <row r="4185" spans="1:12" hidden="1" x14ac:dyDescent="0.35">
      <c r="A4185" t="s">
        <v>5815</v>
      </c>
      <c r="B4185" t="s">
        <v>5</v>
      </c>
      <c r="C4185" t="s">
        <v>1739</v>
      </c>
      <c r="D4185" t="s">
        <v>6920</v>
      </c>
      <c r="E4185" t="s">
        <v>1711</v>
      </c>
      <c r="H4185" t="str">
        <f>INDEX('Vensim Variables'!$B:$B,MATCH(EPS!$B4185,'Vensim Variables'!$A:$A,0))</f>
        <v>g pollutant</v>
      </c>
      <c r="I4185" t="str">
        <f t="shared" si="130"/>
        <v>BC</v>
      </c>
      <c r="J4185">
        <f>INDEX(NoSettings!$C:$C,MATCH(EPS!$A4185,NoSettings!$A:$A,0))</f>
        <v>0</v>
      </c>
      <c r="K4185">
        <f>INDEX(GWP!$C$2:$C$13,MATCH(EPS!I4185,GWP!$B$2:$B$13,0))</f>
        <v>0</v>
      </c>
      <c r="L4185" s="5">
        <f t="shared" si="131"/>
        <v>0</v>
      </c>
    </row>
    <row r="4186" spans="1:12" hidden="1" x14ac:dyDescent="0.35">
      <c r="A4186" t="s">
        <v>5816</v>
      </c>
      <c r="B4186" t="s">
        <v>5</v>
      </c>
      <c r="C4186" t="s">
        <v>1739</v>
      </c>
      <c r="D4186" t="s">
        <v>6920</v>
      </c>
      <c r="E4186" t="s">
        <v>1712</v>
      </c>
      <c r="H4186" t="str">
        <f>INDEX('Vensim Variables'!$B:$B,MATCH(EPS!$B4186,'Vensim Variables'!$A:$A,0))</f>
        <v>g pollutant</v>
      </c>
      <c r="I4186" t="str">
        <f t="shared" si="130"/>
        <v>OC</v>
      </c>
      <c r="J4186">
        <f>INDEX(NoSettings!$C:$C,MATCH(EPS!$A4186,NoSettings!$A:$A,0))</f>
        <v>0</v>
      </c>
      <c r="K4186">
        <f>INDEX(GWP!$C$2:$C$13,MATCH(EPS!I4186,GWP!$B$2:$B$13,0))</f>
        <v>0</v>
      </c>
      <c r="L4186" s="5">
        <f t="shared" si="131"/>
        <v>0</v>
      </c>
    </row>
    <row r="4187" spans="1:12" hidden="1" x14ac:dyDescent="0.35">
      <c r="A4187" t="s">
        <v>5817</v>
      </c>
      <c r="B4187" t="s">
        <v>5</v>
      </c>
      <c r="C4187" t="s">
        <v>1739</v>
      </c>
      <c r="D4187" t="s">
        <v>6920</v>
      </c>
      <c r="E4187" t="s">
        <v>1713</v>
      </c>
      <c r="H4187" t="str">
        <f>INDEX('Vensim Variables'!$B:$B,MATCH(EPS!$B4187,'Vensim Variables'!$A:$A,0))</f>
        <v>g pollutant</v>
      </c>
      <c r="I4187" t="str">
        <f t="shared" si="130"/>
        <v>CH4</v>
      </c>
      <c r="J4187">
        <f>INDEX(NoSettings!$C:$C,MATCH(EPS!$A4187,NoSettings!$A:$A,0))</f>
        <v>0</v>
      </c>
      <c r="K4187">
        <f>INDEX(GWP!$C$2:$C$13,MATCH(EPS!I4187,GWP!$B$2:$B$13,0))</f>
        <v>25</v>
      </c>
      <c r="L4187" s="5">
        <f t="shared" si="131"/>
        <v>0</v>
      </c>
    </row>
    <row r="4188" spans="1:12" hidden="1" x14ac:dyDescent="0.35">
      <c r="A4188" t="s">
        <v>5818</v>
      </c>
      <c r="B4188" t="s">
        <v>5</v>
      </c>
      <c r="C4188" t="s">
        <v>1739</v>
      </c>
      <c r="D4188" t="s">
        <v>6920</v>
      </c>
      <c r="E4188" t="s">
        <v>1714</v>
      </c>
      <c r="H4188" t="str">
        <f>INDEX('Vensim Variables'!$B:$B,MATCH(EPS!$B4188,'Vensim Variables'!$A:$A,0))</f>
        <v>g pollutant</v>
      </c>
      <c r="I4188" t="str">
        <f t="shared" si="130"/>
        <v>N2O</v>
      </c>
      <c r="J4188">
        <f>INDEX(NoSettings!$C:$C,MATCH(EPS!$A4188,NoSettings!$A:$A,0))</f>
        <v>0</v>
      </c>
      <c r="K4188">
        <f>INDEX(GWP!$C$2:$C$13,MATCH(EPS!I4188,GWP!$B$2:$B$13,0))</f>
        <v>298</v>
      </c>
      <c r="L4188" s="5">
        <f t="shared" si="131"/>
        <v>0</v>
      </c>
    </row>
    <row r="4189" spans="1:12" hidden="1" x14ac:dyDescent="0.35">
      <c r="A4189" t="s">
        <v>5819</v>
      </c>
      <c r="B4189" t="s">
        <v>5</v>
      </c>
      <c r="C4189" t="s">
        <v>1739</v>
      </c>
      <c r="D4189" t="s">
        <v>6920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5">
        <f t="shared" si="131"/>
        <v>0</v>
      </c>
    </row>
    <row r="4190" spans="1:12" hidden="1" x14ac:dyDescent="0.35">
      <c r="A4190" t="s">
        <v>5820</v>
      </c>
      <c r="B4190" t="s">
        <v>5</v>
      </c>
      <c r="C4190" t="s">
        <v>1739</v>
      </c>
      <c r="D4190" t="s">
        <v>6921</v>
      </c>
      <c r="E4190" t="s">
        <v>1702</v>
      </c>
      <c r="H4190" t="str">
        <f>INDEX('Vensim Variables'!$B:$B,MATCH(EPS!$B4190,'Vensim Variables'!$A:$A,0))</f>
        <v>g pollutant</v>
      </c>
      <c r="I4190" t="str">
        <f t="shared" si="130"/>
        <v>CO2</v>
      </c>
      <c r="J4190">
        <f>INDEX(NoSettings!$C:$C,MATCH(EPS!$A4190,NoSettings!$A:$A,0))</f>
        <v>257965000000</v>
      </c>
      <c r="K4190">
        <f>INDEX(GWP!$C$2:$C$13,MATCH(EPS!I4190,GWP!$B$2:$B$13,0))</f>
        <v>1</v>
      </c>
      <c r="L4190" s="5">
        <f t="shared" si="131"/>
        <v>0.257965</v>
      </c>
    </row>
    <row r="4191" spans="1:12" hidden="1" x14ac:dyDescent="0.35">
      <c r="A4191" t="s">
        <v>5821</v>
      </c>
      <c r="B4191" t="s">
        <v>5</v>
      </c>
      <c r="C4191" t="s">
        <v>1739</v>
      </c>
      <c r="D4191" t="s">
        <v>6921</v>
      </c>
      <c r="E4191" t="s">
        <v>1705</v>
      </c>
      <c r="H4191" t="str">
        <f>INDEX('Vensim Variables'!$B:$B,MATCH(EPS!$B4191,'Vensim Variables'!$A:$A,0))</f>
        <v>g pollutant</v>
      </c>
      <c r="I4191" t="str">
        <f t="shared" si="130"/>
        <v>VOC</v>
      </c>
      <c r="J4191">
        <f>INDEX(NoSettings!$C:$C,MATCH(EPS!$A4191,NoSettings!$A:$A,0))</f>
        <v>7333610</v>
      </c>
      <c r="K4191">
        <f>INDEX(GWP!$C$2:$C$13,MATCH(EPS!I4191,GWP!$B$2:$B$13,0))</f>
        <v>0</v>
      </c>
      <c r="L4191" s="5">
        <f t="shared" si="131"/>
        <v>0</v>
      </c>
    </row>
    <row r="4192" spans="1:12" hidden="1" x14ac:dyDescent="0.35">
      <c r="A4192" t="s">
        <v>5822</v>
      </c>
      <c r="B4192" t="s">
        <v>5</v>
      </c>
      <c r="C4192" t="s">
        <v>1739</v>
      </c>
      <c r="D4192" t="s">
        <v>6921</v>
      </c>
      <c r="E4192" t="s">
        <v>1706</v>
      </c>
      <c r="H4192" t="str">
        <f>INDEX('Vensim Variables'!$B:$B,MATCH(EPS!$B4192,'Vensim Variables'!$A:$A,0))</f>
        <v>g pollutant</v>
      </c>
      <c r="I4192" t="str">
        <f t="shared" si="130"/>
        <v>CO</v>
      </c>
      <c r="J4192">
        <f>INDEX(NoSettings!$C:$C,MATCH(EPS!$A4192,NoSettings!$A:$A,0))</f>
        <v>33868600</v>
      </c>
      <c r="K4192">
        <f>INDEX(GWP!$C$2:$C$13,MATCH(EPS!I4192,GWP!$B$2:$B$13,0))</f>
        <v>0</v>
      </c>
      <c r="L4192" s="5">
        <f t="shared" si="131"/>
        <v>0</v>
      </c>
    </row>
    <row r="4193" spans="1:12" hidden="1" x14ac:dyDescent="0.35">
      <c r="A4193" t="s">
        <v>5823</v>
      </c>
      <c r="B4193" t="s">
        <v>5</v>
      </c>
      <c r="C4193" t="s">
        <v>1739</v>
      </c>
      <c r="D4193" t="s">
        <v>6921</v>
      </c>
      <c r="E4193" t="s">
        <v>1707</v>
      </c>
      <c r="H4193" t="str">
        <f>INDEX('Vensim Variables'!$B:$B,MATCH(EPS!$B4193,'Vensim Variables'!$A:$A,0))</f>
        <v>g pollutant</v>
      </c>
      <c r="I4193" t="str">
        <f t="shared" si="130"/>
        <v>NOx</v>
      </c>
      <c r="J4193">
        <f>INDEX(NoSettings!$C:$C,MATCH(EPS!$A4193,NoSettings!$A:$A,0))</f>
        <v>115916000</v>
      </c>
      <c r="K4193">
        <f>INDEX(GWP!$C$2:$C$13,MATCH(EPS!I4193,GWP!$B$2:$B$13,0))</f>
        <v>0</v>
      </c>
      <c r="L4193" s="5">
        <f t="shared" si="131"/>
        <v>0</v>
      </c>
    </row>
    <row r="4194" spans="1:12" hidden="1" x14ac:dyDescent="0.35">
      <c r="A4194" t="s">
        <v>5824</v>
      </c>
      <c r="B4194" t="s">
        <v>5</v>
      </c>
      <c r="C4194" t="s">
        <v>1739</v>
      </c>
      <c r="D4194" t="s">
        <v>6921</v>
      </c>
      <c r="E4194" t="s">
        <v>1708</v>
      </c>
      <c r="H4194" t="str">
        <f>INDEX('Vensim Variables'!$B:$B,MATCH(EPS!$B4194,'Vensim Variables'!$A:$A,0))</f>
        <v>g pollutant</v>
      </c>
      <c r="I4194" t="str">
        <f t="shared" si="130"/>
        <v>PM10</v>
      </c>
      <c r="J4194">
        <f>INDEX(NoSettings!$C:$C,MATCH(EPS!$A4194,NoSettings!$A:$A,0))</f>
        <v>9150700</v>
      </c>
      <c r="K4194">
        <f>INDEX(GWP!$C$2:$C$13,MATCH(EPS!I4194,GWP!$B$2:$B$13,0))</f>
        <v>0</v>
      </c>
      <c r="L4194" s="5">
        <f t="shared" si="131"/>
        <v>0</v>
      </c>
    </row>
    <row r="4195" spans="1:12" hidden="1" x14ac:dyDescent="0.35">
      <c r="A4195" t="s">
        <v>5825</v>
      </c>
      <c r="B4195" t="s">
        <v>5</v>
      </c>
      <c r="C4195" t="s">
        <v>1739</v>
      </c>
      <c r="D4195" t="s">
        <v>6921</v>
      </c>
      <c r="E4195" t="s">
        <v>1709</v>
      </c>
      <c r="H4195" t="str">
        <f>INDEX('Vensim Variables'!$B:$B,MATCH(EPS!$B4195,'Vensim Variables'!$A:$A,0))</f>
        <v>g pollutant</v>
      </c>
      <c r="I4195" t="str">
        <f t="shared" si="130"/>
        <v>PM25</v>
      </c>
      <c r="J4195">
        <f>INDEX(NoSettings!$C:$C,MATCH(EPS!$A4195,NoSettings!$A:$A,0))</f>
        <v>8137390</v>
      </c>
      <c r="K4195">
        <f>INDEX(GWP!$C$2:$C$13,MATCH(EPS!I4195,GWP!$B$2:$B$13,0))</f>
        <v>0</v>
      </c>
      <c r="L4195" s="5">
        <f t="shared" si="131"/>
        <v>0</v>
      </c>
    </row>
    <row r="4196" spans="1:12" hidden="1" x14ac:dyDescent="0.35">
      <c r="A4196" t="s">
        <v>5826</v>
      </c>
      <c r="B4196" t="s">
        <v>5</v>
      </c>
      <c r="C4196" t="s">
        <v>1739</v>
      </c>
      <c r="D4196" t="s">
        <v>6921</v>
      </c>
      <c r="E4196" t="s">
        <v>1710</v>
      </c>
      <c r="H4196" t="str">
        <f>INDEX('Vensim Variables'!$B:$B,MATCH(EPS!$B4196,'Vensim Variables'!$A:$A,0))</f>
        <v>g pollutant</v>
      </c>
      <c r="I4196" t="str">
        <f t="shared" si="130"/>
        <v>SOx</v>
      </c>
      <c r="J4196">
        <f>INDEX(NoSettings!$C:$C,MATCH(EPS!$A4196,NoSettings!$A:$A,0))</f>
        <v>24642300</v>
      </c>
      <c r="K4196">
        <f>INDEX(GWP!$C$2:$C$13,MATCH(EPS!I4196,GWP!$B$2:$B$13,0))</f>
        <v>0</v>
      </c>
      <c r="L4196" s="5">
        <f t="shared" si="131"/>
        <v>0</v>
      </c>
    </row>
    <row r="4197" spans="1:12" hidden="1" x14ac:dyDescent="0.35">
      <c r="A4197" t="s">
        <v>5827</v>
      </c>
      <c r="B4197" t="s">
        <v>5</v>
      </c>
      <c r="C4197" t="s">
        <v>1739</v>
      </c>
      <c r="D4197" t="s">
        <v>6921</v>
      </c>
      <c r="E4197" t="s">
        <v>1711</v>
      </c>
      <c r="H4197" t="str">
        <f>INDEX('Vensim Variables'!$B:$B,MATCH(EPS!$B4197,'Vensim Variables'!$A:$A,0))</f>
        <v>g pollutant</v>
      </c>
      <c r="I4197" t="str">
        <f t="shared" si="130"/>
        <v>BC</v>
      </c>
      <c r="J4197">
        <f>INDEX(NoSettings!$C:$C,MATCH(EPS!$A4197,NoSettings!$A:$A,0))</f>
        <v>1902960</v>
      </c>
      <c r="K4197">
        <f>INDEX(GWP!$C$2:$C$13,MATCH(EPS!I4197,GWP!$B$2:$B$13,0))</f>
        <v>0</v>
      </c>
      <c r="L4197" s="5">
        <f t="shared" si="131"/>
        <v>0</v>
      </c>
    </row>
    <row r="4198" spans="1:12" hidden="1" x14ac:dyDescent="0.35">
      <c r="A4198" t="s">
        <v>5828</v>
      </c>
      <c r="B4198" t="s">
        <v>5</v>
      </c>
      <c r="C4198" t="s">
        <v>1739</v>
      </c>
      <c r="D4198" t="s">
        <v>6921</v>
      </c>
      <c r="E4198" t="s">
        <v>1712</v>
      </c>
      <c r="H4198" t="str">
        <f>INDEX('Vensim Variables'!$B:$B,MATCH(EPS!$B4198,'Vensim Variables'!$A:$A,0))</f>
        <v>g pollutant</v>
      </c>
      <c r="I4198" t="str">
        <f t="shared" si="130"/>
        <v>OC</v>
      </c>
      <c r="J4198">
        <f>INDEX(NoSettings!$C:$C,MATCH(EPS!$A4198,NoSettings!$A:$A,0))</f>
        <v>1624730</v>
      </c>
      <c r="K4198">
        <f>INDEX(GWP!$C$2:$C$13,MATCH(EPS!I4198,GWP!$B$2:$B$13,0))</f>
        <v>0</v>
      </c>
      <c r="L4198" s="5">
        <f t="shared" si="131"/>
        <v>0</v>
      </c>
    </row>
    <row r="4199" spans="1:12" hidden="1" x14ac:dyDescent="0.35">
      <c r="A4199" t="s">
        <v>5829</v>
      </c>
      <c r="B4199" t="s">
        <v>5</v>
      </c>
      <c r="C4199" t="s">
        <v>1739</v>
      </c>
      <c r="D4199" t="s">
        <v>6921</v>
      </c>
      <c r="E4199" t="s">
        <v>1713</v>
      </c>
      <c r="H4199" t="str">
        <f>INDEX('Vensim Variables'!$B:$B,MATCH(EPS!$B4199,'Vensim Variables'!$A:$A,0))</f>
        <v>g pollutant</v>
      </c>
      <c r="I4199" t="str">
        <f t="shared" si="130"/>
        <v>CH4</v>
      </c>
      <c r="J4199">
        <f>INDEX(NoSettings!$C:$C,MATCH(EPS!$A4199,NoSettings!$A:$A,0))</f>
        <v>10304800</v>
      </c>
      <c r="K4199">
        <f>INDEX(GWP!$C$2:$C$13,MATCH(EPS!I4199,GWP!$B$2:$B$13,0))</f>
        <v>25</v>
      </c>
      <c r="L4199" s="5">
        <f t="shared" si="131"/>
        <v>2.5762000000000002E-4</v>
      </c>
    </row>
    <row r="4200" spans="1:12" hidden="1" x14ac:dyDescent="0.35">
      <c r="A4200" t="s">
        <v>5830</v>
      </c>
      <c r="B4200" t="s">
        <v>5</v>
      </c>
      <c r="C4200" t="s">
        <v>1739</v>
      </c>
      <c r="D4200" t="s">
        <v>6921</v>
      </c>
      <c r="E4200" t="s">
        <v>1714</v>
      </c>
      <c r="H4200" t="str">
        <f>INDEX('Vensim Variables'!$B:$B,MATCH(EPS!$B4200,'Vensim Variables'!$A:$A,0))</f>
        <v>g pollutant</v>
      </c>
      <c r="I4200" t="str">
        <f t="shared" si="130"/>
        <v>N2O</v>
      </c>
      <c r="J4200">
        <f>INDEX(NoSettings!$C:$C,MATCH(EPS!$A4200,NoSettings!$A:$A,0))</f>
        <v>2060970</v>
      </c>
      <c r="K4200">
        <f>INDEX(GWP!$C$2:$C$13,MATCH(EPS!I4200,GWP!$B$2:$B$13,0))</f>
        <v>298</v>
      </c>
      <c r="L4200" s="5">
        <f t="shared" si="131"/>
        <v>6.1416906E-4</v>
      </c>
    </row>
    <row r="4201" spans="1:12" hidden="1" x14ac:dyDescent="0.35">
      <c r="A4201" t="s">
        <v>5831</v>
      </c>
      <c r="B4201" t="s">
        <v>5</v>
      </c>
      <c r="C4201" t="s">
        <v>1739</v>
      </c>
      <c r="D4201" t="s">
        <v>6921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5">
        <f t="shared" si="131"/>
        <v>0</v>
      </c>
    </row>
    <row r="4202" spans="1:12" hidden="1" x14ac:dyDescent="0.35">
      <c r="A4202" t="s">
        <v>5832</v>
      </c>
      <c r="B4202" t="s">
        <v>5</v>
      </c>
      <c r="C4202" t="s">
        <v>1739</v>
      </c>
      <c r="D4202" t="s">
        <v>6922</v>
      </c>
      <c r="E4202" t="s">
        <v>1702</v>
      </c>
      <c r="H4202" t="str">
        <f>INDEX('Vensim Variables'!$B:$B,MATCH(EPS!$B4202,'Vensim Variables'!$A:$A,0))</f>
        <v>g pollutant</v>
      </c>
      <c r="I4202" t="str">
        <f t="shared" si="130"/>
        <v>CO2</v>
      </c>
      <c r="J4202">
        <f>INDEX(NoSettings!$C:$C,MATCH(EPS!$A4202,NoSettings!$A:$A,0))</f>
        <v>0</v>
      </c>
      <c r="K4202">
        <f>INDEX(GWP!$C$2:$C$13,MATCH(EPS!I4202,GWP!$B$2:$B$13,0))</f>
        <v>1</v>
      </c>
      <c r="L4202" s="5">
        <f t="shared" si="131"/>
        <v>0</v>
      </c>
    </row>
    <row r="4203" spans="1:12" hidden="1" x14ac:dyDescent="0.35">
      <c r="A4203" t="s">
        <v>5833</v>
      </c>
      <c r="B4203" t="s">
        <v>5</v>
      </c>
      <c r="C4203" t="s">
        <v>1739</v>
      </c>
      <c r="D4203" t="s">
        <v>6922</v>
      </c>
      <c r="E4203" t="s">
        <v>1705</v>
      </c>
      <c r="H4203" t="str">
        <f>INDEX('Vensim Variables'!$B:$B,MATCH(EPS!$B4203,'Vensim Variables'!$A:$A,0))</f>
        <v>g pollutant</v>
      </c>
      <c r="I4203" t="str">
        <f t="shared" si="130"/>
        <v>VOC</v>
      </c>
      <c r="J4203">
        <f>INDEX(NoSettings!$C:$C,MATCH(EPS!$A4203,NoSettings!$A:$A,0))</f>
        <v>0</v>
      </c>
      <c r="K4203">
        <f>INDEX(GWP!$C$2:$C$13,MATCH(EPS!I4203,GWP!$B$2:$B$13,0))</f>
        <v>0</v>
      </c>
      <c r="L4203" s="5">
        <f t="shared" si="131"/>
        <v>0</v>
      </c>
    </row>
    <row r="4204" spans="1:12" hidden="1" x14ac:dyDescent="0.35">
      <c r="A4204" t="s">
        <v>5834</v>
      </c>
      <c r="B4204" t="s">
        <v>5</v>
      </c>
      <c r="C4204" t="s">
        <v>1739</v>
      </c>
      <c r="D4204" t="s">
        <v>6922</v>
      </c>
      <c r="E4204" t="s">
        <v>1706</v>
      </c>
      <c r="H4204" t="str">
        <f>INDEX('Vensim Variables'!$B:$B,MATCH(EPS!$B4204,'Vensim Variables'!$A:$A,0))</f>
        <v>g pollutant</v>
      </c>
      <c r="I4204" t="str">
        <f t="shared" si="130"/>
        <v>CO</v>
      </c>
      <c r="J4204">
        <f>INDEX(NoSettings!$C:$C,MATCH(EPS!$A4204,NoSettings!$A:$A,0))</f>
        <v>0</v>
      </c>
      <c r="K4204">
        <f>INDEX(GWP!$C$2:$C$13,MATCH(EPS!I4204,GWP!$B$2:$B$13,0))</f>
        <v>0</v>
      </c>
      <c r="L4204" s="5">
        <f t="shared" si="131"/>
        <v>0</v>
      </c>
    </row>
    <row r="4205" spans="1:12" hidden="1" x14ac:dyDescent="0.35">
      <c r="A4205" t="s">
        <v>5835</v>
      </c>
      <c r="B4205" t="s">
        <v>5</v>
      </c>
      <c r="C4205" t="s">
        <v>1739</v>
      </c>
      <c r="D4205" t="s">
        <v>6922</v>
      </c>
      <c r="E4205" t="s">
        <v>1707</v>
      </c>
      <c r="H4205" t="str">
        <f>INDEX('Vensim Variables'!$B:$B,MATCH(EPS!$B4205,'Vensim Variables'!$A:$A,0))</f>
        <v>g pollutant</v>
      </c>
      <c r="I4205" t="str">
        <f t="shared" si="130"/>
        <v>NOx</v>
      </c>
      <c r="J4205">
        <f>INDEX(NoSettings!$C:$C,MATCH(EPS!$A4205,NoSettings!$A:$A,0))</f>
        <v>0</v>
      </c>
      <c r="K4205">
        <f>INDEX(GWP!$C$2:$C$13,MATCH(EPS!I4205,GWP!$B$2:$B$13,0))</f>
        <v>0</v>
      </c>
      <c r="L4205" s="5">
        <f t="shared" si="131"/>
        <v>0</v>
      </c>
    </row>
    <row r="4206" spans="1:12" hidden="1" x14ac:dyDescent="0.35">
      <c r="A4206" t="s">
        <v>5836</v>
      </c>
      <c r="B4206" t="s">
        <v>5</v>
      </c>
      <c r="C4206" t="s">
        <v>1739</v>
      </c>
      <c r="D4206" t="s">
        <v>6922</v>
      </c>
      <c r="E4206" t="s">
        <v>1708</v>
      </c>
      <c r="H4206" t="str">
        <f>INDEX('Vensim Variables'!$B:$B,MATCH(EPS!$B4206,'Vensim Variables'!$A:$A,0))</f>
        <v>g pollutant</v>
      </c>
      <c r="I4206" t="str">
        <f t="shared" si="130"/>
        <v>PM10</v>
      </c>
      <c r="J4206">
        <f>INDEX(NoSettings!$C:$C,MATCH(EPS!$A4206,NoSettings!$A:$A,0))</f>
        <v>0</v>
      </c>
      <c r="K4206">
        <f>INDEX(GWP!$C$2:$C$13,MATCH(EPS!I4206,GWP!$B$2:$B$13,0))</f>
        <v>0</v>
      </c>
      <c r="L4206" s="5">
        <f t="shared" si="131"/>
        <v>0</v>
      </c>
    </row>
    <row r="4207" spans="1:12" hidden="1" x14ac:dyDescent="0.35">
      <c r="A4207" t="s">
        <v>5837</v>
      </c>
      <c r="B4207" t="s">
        <v>5</v>
      </c>
      <c r="C4207" t="s">
        <v>1739</v>
      </c>
      <c r="D4207" t="s">
        <v>6922</v>
      </c>
      <c r="E4207" t="s">
        <v>1709</v>
      </c>
      <c r="H4207" t="str">
        <f>INDEX('Vensim Variables'!$B:$B,MATCH(EPS!$B4207,'Vensim Variables'!$A:$A,0))</f>
        <v>g pollutant</v>
      </c>
      <c r="I4207" t="str">
        <f t="shared" si="130"/>
        <v>PM25</v>
      </c>
      <c r="J4207">
        <f>INDEX(NoSettings!$C:$C,MATCH(EPS!$A4207,NoSettings!$A:$A,0))</f>
        <v>0</v>
      </c>
      <c r="K4207">
        <f>INDEX(GWP!$C$2:$C$13,MATCH(EPS!I4207,GWP!$B$2:$B$13,0))</f>
        <v>0</v>
      </c>
      <c r="L4207" s="5">
        <f t="shared" si="131"/>
        <v>0</v>
      </c>
    </row>
    <row r="4208" spans="1:12" hidden="1" x14ac:dyDescent="0.35">
      <c r="A4208" t="s">
        <v>5838</v>
      </c>
      <c r="B4208" t="s">
        <v>5</v>
      </c>
      <c r="C4208" t="s">
        <v>1739</v>
      </c>
      <c r="D4208" t="s">
        <v>6922</v>
      </c>
      <c r="E4208" t="s">
        <v>1710</v>
      </c>
      <c r="H4208" t="str">
        <f>INDEX('Vensim Variables'!$B:$B,MATCH(EPS!$B4208,'Vensim Variables'!$A:$A,0))</f>
        <v>g pollutant</v>
      </c>
      <c r="I4208" t="str">
        <f t="shared" si="130"/>
        <v>SOx</v>
      </c>
      <c r="J4208">
        <f>INDEX(NoSettings!$C:$C,MATCH(EPS!$A4208,NoSettings!$A:$A,0))</f>
        <v>0</v>
      </c>
      <c r="K4208">
        <f>INDEX(GWP!$C$2:$C$13,MATCH(EPS!I4208,GWP!$B$2:$B$13,0))</f>
        <v>0</v>
      </c>
      <c r="L4208" s="5">
        <f t="shared" si="131"/>
        <v>0</v>
      </c>
    </row>
    <row r="4209" spans="1:12" hidden="1" x14ac:dyDescent="0.35">
      <c r="A4209" t="s">
        <v>5839</v>
      </c>
      <c r="B4209" t="s">
        <v>5</v>
      </c>
      <c r="C4209" t="s">
        <v>1739</v>
      </c>
      <c r="D4209" t="s">
        <v>6922</v>
      </c>
      <c r="E4209" t="s">
        <v>1711</v>
      </c>
      <c r="H4209" t="str">
        <f>INDEX('Vensim Variables'!$B:$B,MATCH(EPS!$B4209,'Vensim Variables'!$A:$A,0))</f>
        <v>g pollutant</v>
      </c>
      <c r="I4209" t="str">
        <f t="shared" si="130"/>
        <v>BC</v>
      </c>
      <c r="J4209">
        <f>INDEX(NoSettings!$C:$C,MATCH(EPS!$A4209,NoSettings!$A:$A,0))</f>
        <v>0</v>
      </c>
      <c r="K4209">
        <f>INDEX(GWP!$C$2:$C$13,MATCH(EPS!I4209,GWP!$B$2:$B$13,0))</f>
        <v>0</v>
      </c>
      <c r="L4209" s="5">
        <f t="shared" si="131"/>
        <v>0</v>
      </c>
    </row>
    <row r="4210" spans="1:12" hidden="1" x14ac:dyDescent="0.35">
      <c r="A4210" t="s">
        <v>5840</v>
      </c>
      <c r="B4210" t="s">
        <v>5</v>
      </c>
      <c r="C4210" t="s">
        <v>1739</v>
      </c>
      <c r="D4210" t="s">
        <v>6922</v>
      </c>
      <c r="E4210" t="s">
        <v>1712</v>
      </c>
      <c r="H4210" t="str">
        <f>INDEX('Vensim Variables'!$B:$B,MATCH(EPS!$B4210,'Vensim Variables'!$A:$A,0))</f>
        <v>g pollutant</v>
      </c>
      <c r="I4210" t="str">
        <f t="shared" si="130"/>
        <v>OC</v>
      </c>
      <c r="J4210">
        <f>INDEX(NoSettings!$C:$C,MATCH(EPS!$A4210,NoSettings!$A:$A,0))</f>
        <v>0</v>
      </c>
      <c r="K4210">
        <f>INDEX(GWP!$C$2:$C$13,MATCH(EPS!I4210,GWP!$B$2:$B$13,0))</f>
        <v>0</v>
      </c>
      <c r="L4210" s="5">
        <f t="shared" si="131"/>
        <v>0</v>
      </c>
    </row>
    <row r="4211" spans="1:12" hidden="1" x14ac:dyDescent="0.35">
      <c r="A4211" t="s">
        <v>5841</v>
      </c>
      <c r="B4211" t="s">
        <v>5</v>
      </c>
      <c r="C4211" t="s">
        <v>1739</v>
      </c>
      <c r="D4211" t="s">
        <v>6922</v>
      </c>
      <c r="E4211" t="s">
        <v>1713</v>
      </c>
      <c r="H4211" t="str">
        <f>INDEX('Vensim Variables'!$B:$B,MATCH(EPS!$B4211,'Vensim Variables'!$A:$A,0))</f>
        <v>g pollutant</v>
      </c>
      <c r="I4211" t="str">
        <f t="shared" si="130"/>
        <v>CH4</v>
      </c>
      <c r="J4211">
        <f>INDEX(NoSettings!$C:$C,MATCH(EPS!$A4211,NoSettings!$A:$A,0))</f>
        <v>0</v>
      </c>
      <c r="K4211">
        <f>INDEX(GWP!$C$2:$C$13,MATCH(EPS!I4211,GWP!$B$2:$B$13,0))</f>
        <v>25</v>
      </c>
      <c r="L4211" s="5">
        <f t="shared" si="131"/>
        <v>0</v>
      </c>
    </row>
    <row r="4212" spans="1:12" hidden="1" x14ac:dyDescent="0.35">
      <c r="A4212" t="s">
        <v>5842</v>
      </c>
      <c r="B4212" t="s">
        <v>5</v>
      </c>
      <c r="C4212" t="s">
        <v>1739</v>
      </c>
      <c r="D4212" t="s">
        <v>6922</v>
      </c>
      <c r="E4212" t="s">
        <v>1714</v>
      </c>
      <c r="H4212" t="str">
        <f>INDEX('Vensim Variables'!$B:$B,MATCH(EPS!$B4212,'Vensim Variables'!$A:$A,0))</f>
        <v>g pollutant</v>
      </c>
      <c r="I4212" t="str">
        <f t="shared" si="130"/>
        <v>N2O</v>
      </c>
      <c r="J4212">
        <f>INDEX(NoSettings!$C:$C,MATCH(EPS!$A4212,NoSettings!$A:$A,0))</f>
        <v>0</v>
      </c>
      <c r="K4212">
        <f>INDEX(GWP!$C$2:$C$13,MATCH(EPS!I4212,GWP!$B$2:$B$13,0))</f>
        <v>298</v>
      </c>
      <c r="L4212" s="5">
        <f t="shared" si="131"/>
        <v>0</v>
      </c>
    </row>
    <row r="4213" spans="1:12" hidden="1" x14ac:dyDescent="0.35">
      <c r="A4213" t="s">
        <v>5843</v>
      </c>
      <c r="B4213" t="s">
        <v>5</v>
      </c>
      <c r="C4213" t="s">
        <v>1739</v>
      </c>
      <c r="D4213" t="s">
        <v>6922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5">
        <f t="shared" si="131"/>
        <v>0</v>
      </c>
    </row>
    <row r="4214" spans="1:12" hidden="1" x14ac:dyDescent="0.35">
      <c r="A4214" t="s">
        <v>5844</v>
      </c>
      <c r="B4214" t="s">
        <v>5</v>
      </c>
      <c r="C4214" t="s">
        <v>1739</v>
      </c>
      <c r="D4214" t="s">
        <v>6923</v>
      </c>
      <c r="E4214" t="s">
        <v>1702</v>
      </c>
      <c r="H4214" t="str">
        <f>INDEX('Vensim Variables'!$B:$B,MATCH(EPS!$B4214,'Vensim Variables'!$A:$A,0))</f>
        <v>g pollutant</v>
      </c>
      <c r="I4214" t="str">
        <f t="shared" si="130"/>
        <v>CO2</v>
      </c>
      <c r="J4214">
        <f>INDEX(NoSettings!$C:$C,MATCH(EPS!$A4214,NoSettings!$A:$A,0))</f>
        <v>0</v>
      </c>
      <c r="K4214">
        <f>INDEX(GWP!$C$2:$C$13,MATCH(EPS!I4214,GWP!$B$2:$B$13,0))</f>
        <v>1</v>
      </c>
      <c r="L4214" s="5">
        <f t="shared" si="131"/>
        <v>0</v>
      </c>
    </row>
    <row r="4215" spans="1:12" hidden="1" x14ac:dyDescent="0.35">
      <c r="A4215" t="s">
        <v>5845</v>
      </c>
      <c r="B4215" t="s">
        <v>5</v>
      </c>
      <c r="C4215" t="s">
        <v>1739</v>
      </c>
      <c r="D4215" t="s">
        <v>6923</v>
      </c>
      <c r="E4215" t="s">
        <v>1705</v>
      </c>
      <c r="H4215" t="str">
        <f>INDEX('Vensim Variables'!$B:$B,MATCH(EPS!$B4215,'Vensim Variables'!$A:$A,0))</f>
        <v>g pollutant</v>
      </c>
      <c r="I4215" t="str">
        <f t="shared" si="130"/>
        <v>VOC</v>
      </c>
      <c r="J4215">
        <f>INDEX(NoSettings!$C:$C,MATCH(EPS!$A4215,NoSettings!$A:$A,0))</f>
        <v>0</v>
      </c>
      <c r="K4215">
        <f>INDEX(GWP!$C$2:$C$13,MATCH(EPS!I4215,GWP!$B$2:$B$13,0))</f>
        <v>0</v>
      </c>
      <c r="L4215" s="5">
        <f t="shared" si="131"/>
        <v>0</v>
      </c>
    </row>
    <row r="4216" spans="1:12" hidden="1" x14ac:dyDescent="0.35">
      <c r="A4216" t="s">
        <v>5846</v>
      </c>
      <c r="B4216" t="s">
        <v>5</v>
      </c>
      <c r="C4216" t="s">
        <v>1739</v>
      </c>
      <c r="D4216" t="s">
        <v>6923</v>
      </c>
      <c r="E4216" t="s">
        <v>1706</v>
      </c>
      <c r="H4216" t="str">
        <f>INDEX('Vensim Variables'!$B:$B,MATCH(EPS!$B4216,'Vensim Variables'!$A:$A,0))</f>
        <v>g pollutant</v>
      </c>
      <c r="I4216" t="str">
        <f t="shared" si="130"/>
        <v>CO</v>
      </c>
      <c r="J4216">
        <f>INDEX(NoSettings!$C:$C,MATCH(EPS!$A4216,NoSettings!$A:$A,0))</f>
        <v>0</v>
      </c>
      <c r="K4216">
        <f>INDEX(GWP!$C$2:$C$13,MATCH(EPS!I4216,GWP!$B$2:$B$13,0))</f>
        <v>0</v>
      </c>
      <c r="L4216" s="5">
        <f t="shared" si="131"/>
        <v>0</v>
      </c>
    </row>
    <row r="4217" spans="1:12" hidden="1" x14ac:dyDescent="0.35">
      <c r="A4217" t="s">
        <v>5847</v>
      </c>
      <c r="B4217" t="s">
        <v>5</v>
      </c>
      <c r="C4217" t="s">
        <v>1739</v>
      </c>
      <c r="D4217" t="s">
        <v>6923</v>
      </c>
      <c r="E4217" t="s">
        <v>1707</v>
      </c>
      <c r="H4217" t="str">
        <f>INDEX('Vensim Variables'!$B:$B,MATCH(EPS!$B4217,'Vensim Variables'!$A:$A,0))</f>
        <v>g pollutant</v>
      </c>
      <c r="I4217" t="str">
        <f t="shared" si="130"/>
        <v>NOx</v>
      </c>
      <c r="J4217">
        <f>INDEX(NoSettings!$C:$C,MATCH(EPS!$A4217,NoSettings!$A:$A,0))</f>
        <v>0</v>
      </c>
      <c r="K4217">
        <f>INDEX(GWP!$C$2:$C$13,MATCH(EPS!I4217,GWP!$B$2:$B$13,0))</f>
        <v>0</v>
      </c>
      <c r="L4217" s="5">
        <f t="shared" si="131"/>
        <v>0</v>
      </c>
    </row>
    <row r="4218" spans="1:12" hidden="1" x14ac:dyDescent="0.35">
      <c r="A4218" t="s">
        <v>5848</v>
      </c>
      <c r="B4218" t="s">
        <v>5</v>
      </c>
      <c r="C4218" t="s">
        <v>1739</v>
      </c>
      <c r="D4218" t="s">
        <v>6923</v>
      </c>
      <c r="E4218" t="s">
        <v>1708</v>
      </c>
      <c r="H4218" t="str">
        <f>INDEX('Vensim Variables'!$B:$B,MATCH(EPS!$B4218,'Vensim Variables'!$A:$A,0))</f>
        <v>g pollutant</v>
      </c>
      <c r="I4218" t="str">
        <f t="shared" si="130"/>
        <v>PM10</v>
      </c>
      <c r="J4218">
        <f>INDEX(NoSettings!$C:$C,MATCH(EPS!$A4218,NoSettings!$A:$A,0))</f>
        <v>0</v>
      </c>
      <c r="K4218">
        <f>INDEX(GWP!$C$2:$C$13,MATCH(EPS!I4218,GWP!$B$2:$B$13,0))</f>
        <v>0</v>
      </c>
      <c r="L4218" s="5">
        <f t="shared" si="131"/>
        <v>0</v>
      </c>
    </row>
    <row r="4219" spans="1:12" hidden="1" x14ac:dyDescent="0.35">
      <c r="A4219" t="s">
        <v>5849</v>
      </c>
      <c r="B4219" t="s">
        <v>5</v>
      </c>
      <c r="C4219" t="s">
        <v>1739</v>
      </c>
      <c r="D4219" t="s">
        <v>6923</v>
      </c>
      <c r="E4219" t="s">
        <v>1709</v>
      </c>
      <c r="H4219" t="str">
        <f>INDEX('Vensim Variables'!$B:$B,MATCH(EPS!$B4219,'Vensim Variables'!$A:$A,0))</f>
        <v>g pollutant</v>
      </c>
      <c r="I4219" t="str">
        <f t="shared" si="130"/>
        <v>PM25</v>
      </c>
      <c r="J4219">
        <f>INDEX(NoSettings!$C:$C,MATCH(EPS!$A4219,NoSettings!$A:$A,0))</f>
        <v>0</v>
      </c>
      <c r="K4219">
        <f>INDEX(GWP!$C$2:$C$13,MATCH(EPS!I4219,GWP!$B$2:$B$13,0))</f>
        <v>0</v>
      </c>
      <c r="L4219" s="5">
        <f t="shared" si="131"/>
        <v>0</v>
      </c>
    </row>
    <row r="4220" spans="1:12" hidden="1" x14ac:dyDescent="0.35">
      <c r="A4220" t="s">
        <v>5850</v>
      </c>
      <c r="B4220" t="s">
        <v>5</v>
      </c>
      <c r="C4220" t="s">
        <v>1739</v>
      </c>
      <c r="D4220" t="s">
        <v>6923</v>
      </c>
      <c r="E4220" t="s">
        <v>1710</v>
      </c>
      <c r="H4220" t="str">
        <f>INDEX('Vensim Variables'!$B:$B,MATCH(EPS!$B4220,'Vensim Variables'!$A:$A,0))</f>
        <v>g pollutant</v>
      </c>
      <c r="I4220" t="str">
        <f t="shared" si="130"/>
        <v>SOx</v>
      </c>
      <c r="J4220">
        <f>INDEX(NoSettings!$C:$C,MATCH(EPS!$A4220,NoSettings!$A:$A,0))</f>
        <v>0</v>
      </c>
      <c r="K4220">
        <f>INDEX(GWP!$C$2:$C$13,MATCH(EPS!I4220,GWP!$B$2:$B$13,0))</f>
        <v>0</v>
      </c>
      <c r="L4220" s="5">
        <f t="shared" si="131"/>
        <v>0</v>
      </c>
    </row>
    <row r="4221" spans="1:12" hidden="1" x14ac:dyDescent="0.35">
      <c r="A4221" t="s">
        <v>5851</v>
      </c>
      <c r="B4221" t="s">
        <v>5</v>
      </c>
      <c r="C4221" t="s">
        <v>1739</v>
      </c>
      <c r="D4221" t="s">
        <v>6923</v>
      </c>
      <c r="E4221" t="s">
        <v>1711</v>
      </c>
      <c r="H4221" t="str">
        <f>INDEX('Vensim Variables'!$B:$B,MATCH(EPS!$B4221,'Vensim Variables'!$A:$A,0))</f>
        <v>g pollutant</v>
      </c>
      <c r="I4221" t="str">
        <f t="shared" si="130"/>
        <v>BC</v>
      </c>
      <c r="J4221">
        <f>INDEX(NoSettings!$C:$C,MATCH(EPS!$A4221,NoSettings!$A:$A,0))</f>
        <v>0</v>
      </c>
      <c r="K4221">
        <f>INDEX(GWP!$C$2:$C$13,MATCH(EPS!I4221,GWP!$B$2:$B$13,0))</f>
        <v>0</v>
      </c>
      <c r="L4221" s="5">
        <f t="shared" si="131"/>
        <v>0</v>
      </c>
    </row>
    <row r="4222" spans="1:12" hidden="1" x14ac:dyDescent="0.35">
      <c r="A4222" t="s">
        <v>5852</v>
      </c>
      <c r="B4222" t="s">
        <v>5</v>
      </c>
      <c r="C4222" t="s">
        <v>1739</v>
      </c>
      <c r="D4222" t="s">
        <v>6923</v>
      </c>
      <c r="E4222" t="s">
        <v>1712</v>
      </c>
      <c r="H4222" t="str">
        <f>INDEX('Vensim Variables'!$B:$B,MATCH(EPS!$B4222,'Vensim Variables'!$A:$A,0))</f>
        <v>g pollutant</v>
      </c>
      <c r="I4222" t="str">
        <f t="shared" si="130"/>
        <v>OC</v>
      </c>
      <c r="J4222">
        <f>INDEX(NoSettings!$C:$C,MATCH(EPS!$A4222,NoSettings!$A:$A,0))</f>
        <v>0</v>
      </c>
      <c r="K4222">
        <f>INDEX(GWP!$C$2:$C$13,MATCH(EPS!I4222,GWP!$B$2:$B$13,0))</f>
        <v>0</v>
      </c>
      <c r="L4222" s="5">
        <f t="shared" si="131"/>
        <v>0</v>
      </c>
    </row>
    <row r="4223" spans="1:12" hidden="1" x14ac:dyDescent="0.35">
      <c r="A4223" t="s">
        <v>5853</v>
      </c>
      <c r="B4223" t="s">
        <v>5</v>
      </c>
      <c r="C4223" t="s">
        <v>1739</v>
      </c>
      <c r="D4223" t="s">
        <v>6923</v>
      </c>
      <c r="E4223" t="s">
        <v>1713</v>
      </c>
      <c r="H4223" t="str">
        <f>INDEX('Vensim Variables'!$B:$B,MATCH(EPS!$B4223,'Vensim Variables'!$A:$A,0))</f>
        <v>g pollutant</v>
      </c>
      <c r="I4223" t="str">
        <f t="shared" si="130"/>
        <v>CH4</v>
      </c>
      <c r="J4223">
        <f>INDEX(NoSettings!$C:$C,MATCH(EPS!$A4223,NoSettings!$A:$A,0))</f>
        <v>0</v>
      </c>
      <c r="K4223">
        <f>INDEX(GWP!$C$2:$C$13,MATCH(EPS!I4223,GWP!$B$2:$B$13,0))</f>
        <v>25</v>
      </c>
      <c r="L4223" s="5">
        <f t="shared" si="131"/>
        <v>0</v>
      </c>
    </row>
    <row r="4224" spans="1:12" hidden="1" x14ac:dyDescent="0.35">
      <c r="A4224" t="s">
        <v>5854</v>
      </c>
      <c r="B4224" t="s">
        <v>5</v>
      </c>
      <c r="C4224" t="s">
        <v>1739</v>
      </c>
      <c r="D4224" t="s">
        <v>6923</v>
      </c>
      <c r="E4224" t="s">
        <v>1714</v>
      </c>
      <c r="H4224" t="str">
        <f>INDEX('Vensim Variables'!$B:$B,MATCH(EPS!$B4224,'Vensim Variables'!$A:$A,0))</f>
        <v>g pollutant</v>
      </c>
      <c r="I4224" t="str">
        <f t="shared" si="130"/>
        <v>N2O</v>
      </c>
      <c r="J4224">
        <f>INDEX(NoSettings!$C:$C,MATCH(EPS!$A4224,NoSettings!$A:$A,0))</f>
        <v>0</v>
      </c>
      <c r="K4224">
        <f>INDEX(GWP!$C$2:$C$13,MATCH(EPS!I4224,GWP!$B$2:$B$13,0))</f>
        <v>298</v>
      </c>
      <c r="L4224" s="5">
        <f t="shared" si="131"/>
        <v>0</v>
      </c>
    </row>
    <row r="4225" spans="1:12" hidden="1" x14ac:dyDescent="0.35">
      <c r="A4225" t="s">
        <v>5855</v>
      </c>
      <c r="B4225" t="s">
        <v>5</v>
      </c>
      <c r="C4225" t="s">
        <v>1739</v>
      </c>
      <c r="D4225" t="s">
        <v>6923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5">
        <f t="shared" si="131"/>
        <v>0</v>
      </c>
    </row>
    <row r="4226" spans="1:12" hidden="1" x14ac:dyDescent="0.35">
      <c r="A4226" t="s">
        <v>5856</v>
      </c>
      <c r="B4226" t="s">
        <v>5</v>
      </c>
      <c r="C4226" t="s">
        <v>1739</v>
      </c>
      <c r="D4226" t="s">
        <v>6924</v>
      </c>
      <c r="E4226" t="s">
        <v>1702</v>
      </c>
      <c r="H4226" t="str">
        <f>INDEX('Vensim Variables'!$B:$B,MATCH(EPS!$B4226,'Vensim Variables'!$A:$A,0))</f>
        <v>g pollutant</v>
      </c>
      <c r="I4226" t="str">
        <f t="shared" si="130"/>
        <v>CO2</v>
      </c>
      <c r="J4226">
        <f>INDEX(NoSettings!$C:$C,MATCH(EPS!$A4226,NoSettings!$A:$A,0))</f>
        <v>0</v>
      </c>
      <c r="K4226">
        <f>INDEX(GWP!$C$2:$C$13,MATCH(EPS!I4226,GWP!$B$2:$B$13,0))</f>
        <v>1</v>
      </c>
      <c r="L4226" s="5">
        <f t="shared" si="131"/>
        <v>0</v>
      </c>
    </row>
    <row r="4227" spans="1:12" hidden="1" x14ac:dyDescent="0.35">
      <c r="A4227" t="s">
        <v>5857</v>
      </c>
      <c r="B4227" t="s">
        <v>5</v>
      </c>
      <c r="C4227" t="s">
        <v>1739</v>
      </c>
      <c r="D4227" t="s">
        <v>6924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0</v>
      </c>
      <c r="K4227">
        <f>INDEX(GWP!$C$2:$C$13,MATCH(EPS!I4227,GWP!$B$2:$B$13,0))</f>
        <v>0</v>
      </c>
      <c r="L4227" s="5">
        <f t="shared" ref="L4227:L4290" si="133">IF(H4227="g pollutant",K4227*J4227/10^12,IF(H4227="MMTCO2e",J4227,IF(H4227="MWh",J4227,0)))</f>
        <v>0</v>
      </c>
    </row>
    <row r="4228" spans="1:12" hidden="1" x14ac:dyDescent="0.35">
      <c r="A4228" t="s">
        <v>5858</v>
      </c>
      <c r="B4228" t="s">
        <v>5</v>
      </c>
      <c r="C4228" t="s">
        <v>1739</v>
      </c>
      <c r="D4228" t="s">
        <v>6924</v>
      </c>
      <c r="E4228" t="s">
        <v>1706</v>
      </c>
      <c r="H4228" t="str">
        <f>INDEX('Vensim Variables'!$B:$B,MATCH(EPS!$B4228,'Vensim Variables'!$A:$A,0))</f>
        <v>g pollutant</v>
      </c>
      <c r="I4228" t="str">
        <f t="shared" si="132"/>
        <v>CO</v>
      </c>
      <c r="J4228">
        <f>INDEX(NoSettings!$C:$C,MATCH(EPS!$A4228,NoSettings!$A:$A,0))</f>
        <v>0</v>
      </c>
      <c r="K4228">
        <f>INDEX(GWP!$C$2:$C$13,MATCH(EPS!I4228,GWP!$B$2:$B$13,0))</f>
        <v>0</v>
      </c>
      <c r="L4228" s="5">
        <f t="shared" si="133"/>
        <v>0</v>
      </c>
    </row>
    <row r="4229" spans="1:12" hidden="1" x14ac:dyDescent="0.35">
      <c r="A4229" t="s">
        <v>5859</v>
      </c>
      <c r="B4229" t="s">
        <v>5</v>
      </c>
      <c r="C4229" t="s">
        <v>1739</v>
      </c>
      <c r="D4229" t="s">
        <v>6924</v>
      </c>
      <c r="E4229" t="s">
        <v>1707</v>
      </c>
      <c r="H4229" t="str">
        <f>INDEX('Vensim Variables'!$B:$B,MATCH(EPS!$B4229,'Vensim Variables'!$A:$A,0))</f>
        <v>g pollutant</v>
      </c>
      <c r="I4229" t="str">
        <f t="shared" si="132"/>
        <v>NOx</v>
      </c>
      <c r="J4229">
        <f>INDEX(NoSettings!$C:$C,MATCH(EPS!$A4229,NoSettings!$A:$A,0))</f>
        <v>0</v>
      </c>
      <c r="K4229">
        <f>INDEX(GWP!$C$2:$C$13,MATCH(EPS!I4229,GWP!$B$2:$B$13,0))</f>
        <v>0</v>
      </c>
      <c r="L4229" s="5">
        <f t="shared" si="133"/>
        <v>0</v>
      </c>
    </row>
    <row r="4230" spans="1:12" hidden="1" x14ac:dyDescent="0.35">
      <c r="A4230" t="s">
        <v>5860</v>
      </c>
      <c r="B4230" t="s">
        <v>5</v>
      </c>
      <c r="C4230" t="s">
        <v>1739</v>
      </c>
      <c r="D4230" t="s">
        <v>6924</v>
      </c>
      <c r="E4230" t="s">
        <v>1708</v>
      </c>
      <c r="H4230" t="str">
        <f>INDEX('Vensim Variables'!$B:$B,MATCH(EPS!$B4230,'Vensim Variables'!$A:$A,0))</f>
        <v>g pollutant</v>
      </c>
      <c r="I4230" t="str">
        <f t="shared" si="132"/>
        <v>PM10</v>
      </c>
      <c r="J4230">
        <f>INDEX(NoSettings!$C:$C,MATCH(EPS!$A4230,NoSettings!$A:$A,0))</f>
        <v>0</v>
      </c>
      <c r="K4230">
        <f>INDEX(GWP!$C$2:$C$13,MATCH(EPS!I4230,GWP!$B$2:$B$13,0))</f>
        <v>0</v>
      </c>
      <c r="L4230" s="5">
        <f t="shared" si="133"/>
        <v>0</v>
      </c>
    </row>
    <row r="4231" spans="1:12" hidden="1" x14ac:dyDescent="0.35">
      <c r="A4231" t="s">
        <v>5861</v>
      </c>
      <c r="B4231" t="s">
        <v>5</v>
      </c>
      <c r="C4231" t="s">
        <v>1739</v>
      </c>
      <c r="D4231" t="s">
        <v>6924</v>
      </c>
      <c r="E4231" t="s">
        <v>1709</v>
      </c>
      <c r="H4231" t="str">
        <f>INDEX('Vensim Variables'!$B:$B,MATCH(EPS!$B4231,'Vensim Variables'!$A:$A,0))</f>
        <v>g pollutant</v>
      </c>
      <c r="I4231" t="str">
        <f t="shared" si="132"/>
        <v>PM25</v>
      </c>
      <c r="J4231">
        <f>INDEX(NoSettings!$C:$C,MATCH(EPS!$A4231,NoSettings!$A:$A,0))</f>
        <v>0</v>
      </c>
      <c r="K4231">
        <f>INDEX(GWP!$C$2:$C$13,MATCH(EPS!I4231,GWP!$B$2:$B$13,0))</f>
        <v>0</v>
      </c>
      <c r="L4231" s="5">
        <f t="shared" si="133"/>
        <v>0</v>
      </c>
    </row>
    <row r="4232" spans="1:12" hidden="1" x14ac:dyDescent="0.35">
      <c r="A4232" t="s">
        <v>5862</v>
      </c>
      <c r="B4232" t="s">
        <v>5</v>
      </c>
      <c r="C4232" t="s">
        <v>1739</v>
      </c>
      <c r="D4232" t="s">
        <v>6924</v>
      </c>
      <c r="E4232" t="s">
        <v>1710</v>
      </c>
      <c r="H4232" t="str">
        <f>INDEX('Vensim Variables'!$B:$B,MATCH(EPS!$B4232,'Vensim Variables'!$A:$A,0))</f>
        <v>g pollutant</v>
      </c>
      <c r="I4232" t="str">
        <f t="shared" si="132"/>
        <v>SOx</v>
      </c>
      <c r="J4232">
        <f>INDEX(NoSettings!$C:$C,MATCH(EPS!$A4232,NoSettings!$A:$A,0))</f>
        <v>0</v>
      </c>
      <c r="K4232">
        <f>INDEX(GWP!$C$2:$C$13,MATCH(EPS!I4232,GWP!$B$2:$B$13,0))</f>
        <v>0</v>
      </c>
      <c r="L4232" s="5">
        <f t="shared" si="133"/>
        <v>0</v>
      </c>
    </row>
    <row r="4233" spans="1:12" hidden="1" x14ac:dyDescent="0.35">
      <c r="A4233" t="s">
        <v>5863</v>
      </c>
      <c r="B4233" t="s">
        <v>5</v>
      </c>
      <c r="C4233" t="s">
        <v>1739</v>
      </c>
      <c r="D4233" t="s">
        <v>6924</v>
      </c>
      <c r="E4233" t="s">
        <v>1711</v>
      </c>
      <c r="H4233" t="str">
        <f>INDEX('Vensim Variables'!$B:$B,MATCH(EPS!$B4233,'Vensim Variables'!$A:$A,0))</f>
        <v>g pollutant</v>
      </c>
      <c r="I4233" t="str">
        <f t="shared" si="132"/>
        <v>BC</v>
      </c>
      <c r="J4233">
        <f>INDEX(NoSettings!$C:$C,MATCH(EPS!$A4233,NoSettings!$A:$A,0))</f>
        <v>0</v>
      </c>
      <c r="K4233">
        <f>INDEX(GWP!$C$2:$C$13,MATCH(EPS!I4233,GWP!$B$2:$B$13,0))</f>
        <v>0</v>
      </c>
      <c r="L4233" s="5">
        <f t="shared" si="133"/>
        <v>0</v>
      </c>
    </row>
    <row r="4234" spans="1:12" hidden="1" x14ac:dyDescent="0.35">
      <c r="A4234" t="s">
        <v>5864</v>
      </c>
      <c r="B4234" t="s">
        <v>5</v>
      </c>
      <c r="C4234" t="s">
        <v>1739</v>
      </c>
      <c r="D4234" t="s">
        <v>6924</v>
      </c>
      <c r="E4234" t="s">
        <v>1712</v>
      </c>
      <c r="H4234" t="str">
        <f>INDEX('Vensim Variables'!$B:$B,MATCH(EPS!$B4234,'Vensim Variables'!$A:$A,0))</f>
        <v>g pollutant</v>
      </c>
      <c r="I4234" t="str">
        <f t="shared" si="132"/>
        <v>OC</v>
      </c>
      <c r="J4234">
        <f>INDEX(NoSettings!$C:$C,MATCH(EPS!$A4234,NoSettings!$A:$A,0))</f>
        <v>0</v>
      </c>
      <c r="K4234">
        <f>INDEX(GWP!$C$2:$C$13,MATCH(EPS!I4234,GWP!$B$2:$B$13,0))</f>
        <v>0</v>
      </c>
      <c r="L4234" s="5">
        <f t="shared" si="133"/>
        <v>0</v>
      </c>
    </row>
    <row r="4235" spans="1:12" hidden="1" x14ac:dyDescent="0.35">
      <c r="A4235" t="s">
        <v>5865</v>
      </c>
      <c r="B4235" t="s">
        <v>5</v>
      </c>
      <c r="C4235" t="s">
        <v>1739</v>
      </c>
      <c r="D4235" t="s">
        <v>6924</v>
      </c>
      <c r="E4235" t="s">
        <v>1713</v>
      </c>
      <c r="H4235" t="str">
        <f>INDEX('Vensim Variables'!$B:$B,MATCH(EPS!$B4235,'Vensim Variables'!$A:$A,0))</f>
        <v>g pollutant</v>
      </c>
      <c r="I4235" t="str">
        <f t="shared" si="132"/>
        <v>CH4</v>
      </c>
      <c r="J4235">
        <f>INDEX(NoSettings!$C:$C,MATCH(EPS!$A4235,NoSettings!$A:$A,0))</f>
        <v>0</v>
      </c>
      <c r="K4235">
        <f>INDEX(GWP!$C$2:$C$13,MATCH(EPS!I4235,GWP!$B$2:$B$13,0))</f>
        <v>25</v>
      </c>
      <c r="L4235" s="5">
        <f t="shared" si="133"/>
        <v>0</v>
      </c>
    </row>
    <row r="4236" spans="1:12" hidden="1" x14ac:dyDescent="0.35">
      <c r="A4236" t="s">
        <v>5866</v>
      </c>
      <c r="B4236" t="s">
        <v>5</v>
      </c>
      <c r="C4236" t="s">
        <v>1739</v>
      </c>
      <c r="D4236" t="s">
        <v>6924</v>
      </c>
      <c r="E4236" t="s">
        <v>1714</v>
      </c>
      <c r="H4236" t="str">
        <f>INDEX('Vensim Variables'!$B:$B,MATCH(EPS!$B4236,'Vensim Variables'!$A:$A,0))</f>
        <v>g pollutant</v>
      </c>
      <c r="I4236" t="str">
        <f t="shared" si="132"/>
        <v>N2O</v>
      </c>
      <c r="J4236">
        <f>INDEX(NoSettings!$C:$C,MATCH(EPS!$A4236,NoSettings!$A:$A,0))</f>
        <v>0</v>
      </c>
      <c r="K4236">
        <f>INDEX(GWP!$C$2:$C$13,MATCH(EPS!I4236,GWP!$B$2:$B$13,0))</f>
        <v>298</v>
      </c>
      <c r="L4236" s="5">
        <f t="shared" si="133"/>
        <v>0</v>
      </c>
    </row>
    <row r="4237" spans="1:12" hidden="1" x14ac:dyDescent="0.35">
      <c r="A4237" t="s">
        <v>5867</v>
      </c>
      <c r="B4237" t="s">
        <v>5</v>
      </c>
      <c r="C4237" t="s">
        <v>1739</v>
      </c>
      <c r="D4237" t="s">
        <v>6924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5">
        <f t="shared" si="133"/>
        <v>0</v>
      </c>
    </row>
    <row r="4238" spans="1:12" hidden="1" x14ac:dyDescent="0.35">
      <c r="A4238" t="s">
        <v>5868</v>
      </c>
      <c r="B4238" t="s">
        <v>5</v>
      </c>
      <c r="C4238" t="s">
        <v>1739</v>
      </c>
      <c r="D4238" t="s">
        <v>6925</v>
      </c>
      <c r="E4238" t="s">
        <v>1702</v>
      </c>
      <c r="H4238" t="str">
        <f>INDEX('Vensim Variables'!$B:$B,MATCH(EPS!$B4238,'Vensim Variables'!$A:$A,0))</f>
        <v>g pollutant</v>
      </c>
      <c r="I4238" t="str">
        <f t="shared" si="132"/>
        <v>CO2</v>
      </c>
      <c r="J4238">
        <f>INDEX(NoSettings!$C:$C,MATCH(EPS!$A4238,NoSettings!$A:$A,0))</f>
        <v>0</v>
      </c>
      <c r="K4238">
        <f>INDEX(GWP!$C$2:$C$13,MATCH(EPS!I4238,GWP!$B$2:$B$13,0))</f>
        <v>1</v>
      </c>
      <c r="L4238" s="5">
        <f t="shared" si="133"/>
        <v>0</v>
      </c>
    </row>
    <row r="4239" spans="1:12" hidden="1" x14ac:dyDescent="0.35">
      <c r="A4239" t="s">
        <v>5869</v>
      </c>
      <c r="B4239" t="s">
        <v>5</v>
      </c>
      <c r="C4239" t="s">
        <v>1739</v>
      </c>
      <c r="D4239" t="s">
        <v>6925</v>
      </c>
      <c r="E4239" t="s">
        <v>1705</v>
      </c>
      <c r="H4239" t="str">
        <f>INDEX('Vensim Variables'!$B:$B,MATCH(EPS!$B4239,'Vensim Variables'!$A:$A,0))</f>
        <v>g pollutant</v>
      </c>
      <c r="I4239" t="str">
        <f t="shared" si="132"/>
        <v>VOC</v>
      </c>
      <c r="J4239">
        <f>INDEX(NoSettings!$C:$C,MATCH(EPS!$A4239,NoSettings!$A:$A,0))</f>
        <v>0</v>
      </c>
      <c r="K4239">
        <f>INDEX(GWP!$C$2:$C$13,MATCH(EPS!I4239,GWP!$B$2:$B$13,0))</f>
        <v>0</v>
      </c>
      <c r="L4239" s="5">
        <f t="shared" si="133"/>
        <v>0</v>
      </c>
    </row>
    <row r="4240" spans="1:12" hidden="1" x14ac:dyDescent="0.35">
      <c r="A4240" t="s">
        <v>5870</v>
      </c>
      <c r="B4240" t="s">
        <v>5</v>
      </c>
      <c r="C4240" t="s">
        <v>1739</v>
      </c>
      <c r="D4240" t="s">
        <v>6925</v>
      </c>
      <c r="E4240" t="s">
        <v>1706</v>
      </c>
      <c r="H4240" t="str">
        <f>INDEX('Vensim Variables'!$B:$B,MATCH(EPS!$B4240,'Vensim Variables'!$A:$A,0))</f>
        <v>g pollutant</v>
      </c>
      <c r="I4240" t="str">
        <f t="shared" si="132"/>
        <v>CO</v>
      </c>
      <c r="J4240">
        <f>INDEX(NoSettings!$C:$C,MATCH(EPS!$A4240,NoSettings!$A:$A,0))</f>
        <v>0</v>
      </c>
      <c r="K4240">
        <f>INDEX(GWP!$C$2:$C$13,MATCH(EPS!I4240,GWP!$B$2:$B$13,0))</f>
        <v>0</v>
      </c>
      <c r="L4240" s="5">
        <f t="shared" si="133"/>
        <v>0</v>
      </c>
    </row>
    <row r="4241" spans="1:12" hidden="1" x14ac:dyDescent="0.35">
      <c r="A4241" t="s">
        <v>5871</v>
      </c>
      <c r="B4241" t="s">
        <v>5</v>
      </c>
      <c r="C4241" t="s">
        <v>1739</v>
      </c>
      <c r="D4241" t="s">
        <v>6925</v>
      </c>
      <c r="E4241" t="s">
        <v>1707</v>
      </c>
      <c r="H4241" t="str">
        <f>INDEX('Vensim Variables'!$B:$B,MATCH(EPS!$B4241,'Vensim Variables'!$A:$A,0))</f>
        <v>g pollutant</v>
      </c>
      <c r="I4241" t="str">
        <f t="shared" si="132"/>
        <v>NOx</v>
      </c>
      <c r="J4241">
        <f>INDEX(NoSettings!$C:$C,MATCH(EPS!$A4241,NoSettings!$A:$A,0))</f>
        <v>0</v>
      </c>
      <c r="K4241">
        <f>INDEX(GWP!$C$2:$C$13,MATCH(EPS!I4241,GWP!$B$2:$B$13,0))</f>
        <v>0</v>
      </c>
      <c r="L4241" s="5">
        <f t="shared" si="133"/>
        <v>0</v>
      </c>
    </row>
    <row r="4242" spans="1:12" hidden="1" x14ac:dyDescent="0.35">
      <c r="A4242" t="s">
        <v>5872</v>
      </c>
      <c r="B4242" t="s">
        <v>5</v>
      </c>
      <c r="C4242" t="s">
        <v>1739</v>
      </c>
      <c r="D4242" t="s">
        <v>6925</v>
      </c>
      <c r="E4242" t="s">
        <v>1708</v>
      </c>
      <c r="H4242" t="str">
        <f>INDEX('Vensim Variables'!$B:$B,MATCH(EPS!$B4242,'Vensim Variables'!$A:$A,0))</f>
        <v>g pollutant</v>
      </c>
      <c r="I4242" t="str">
        <f t="shared" si="132"/>
        <v>PM10</v>
      </c>
      <c r="J4242">
        <f>INDEX(NoSettings!$C:$C,MATCH(EPS!$A4242,NoSettings!$A:$A,0))</f>
        <v>0</v>
      </c>
      <c r="K4242">
        <f>INDEX(GWP!$C$2:$C$13,MATCH(EPS!I4242,GWP!$B$2:$B$13,0))</f>
        <v>0</v>
      </c>
      <c r="L4242" s="5">
        <f t="shared" si="133"/>
        <v>0</v>
      </c>
    </row>
    <row r="4243" spans="1:12" hidden="1" x14ac:dyDescent="0.35">
      <c r="A4243" t="s">
        <v>5873</v>
      </c>
      <c r="B4243" t="s">
        <v>5</v>
      </c>
      <c r="C4243" t="s">
        <v>1739</v>
      </c>
      <c r="D4243" t="s">
        <v>6925</v>
      </c>
      <c r="E4243" t="s">
        <v>1709</v>
      </c>
      <c r="H4243" t="str">
        <f>INDEX('Vensim Variables'!$B:$B,MATCH(EPS!$B4243,'Vensim Variables'!$A:$A,0))</f>
        <v>g pollutant</v>
      </c>
      <c r="I4243" t="str">
        <f t="shared" si="132"/>
        <v>PM25</v>
      </c>
      <c r="J4243">
        <f>INDEX(NoSettings!$C:$C,MATCH(EPS!$A4243,NoSettings!$A:$A,0))</f>
        <v>0</v>
      </c>
      <c r="K4243">
        <f>INDEX(GWP!$C$2:$C$13,MATCH(EPS!I4243,GWP!$B$2:$B$13,0))</f>
        <v>0</v>
      </c>
      <c r="L4243" s="5">
        <f t="shared" si="133"/>
        <v>0</v>
      </c>
    </row>
    <row r="4244" spans="1:12" hidden="1" x14ac:dyDescent="0.35">
      <c r="A4244" t="s">
        <v>5874</v>
      </c>
      <c r="B4244" t="s">
        <v>5</v>
      </c>
      <c r="C4244" t="s">
        <v>1739</v>
      </c>
      <c r="D4244" t="s">
        <v>6925</v>
      </c>
      <c r="E4244" t="s">
        <v>1710</v>
      </c>
      <c r="H4244" t="str">
        <f>INDEX('Vensim Variables'!$B:$B,MATCH(EPS!$B4244,'Vensim Variables'!$A:$A,0))</f>
        <v>g pollutant</v>
      </c>
      <c r="I4244" t="str">
        <f t="shared" si="132"/>
        <v>SOx</v>
      </c>
      <c r="J4244">
        <f>INDEX(NoSettings!$C:$C,MATCH(EPS!$A4244,NoSettings!$A:$A,0))</f>
        <v>0</v>
      </c>
      <c r="K4244">
        <f>INDEX(GWP!$C$2:$C$13,MATCH(EPS!I4244,GWP!$B$2:$B$13,0))</f>
        <v>0</v>
      </c>
      <c r="L4244" s="5">
        <f t="shared" si="133"/>
        <v>0</v>
      </c>
    </row>
    <row r="4245" spans="1:12" hidden="1" x14ac:dyDescent="0.35">
      <c r="A4245" t="s">
        <v>5875</v>
      </c>
      <c r="B4245" t="s">
        <v>5</v>
      </c>
      <c r="C4245" t="s">
        <v>1739</v>
      </c>
      <c r="D4245" t="s">
        <v>6925</v>
      </c>
      <c r="E4245" t="s">
        <v>1711</v>
      </c>
      <c r="H4245" t="str">
        <f>INDEX('Vensim Variables'!$B:$B,MATCH(EPS!$B4245,'Vensim Variables'!$A:$A,0))</f>
        <v>g pollutant</v>
      </c>
      <c r="I4245" t="str">
        <f t="shared" si="132"/>
        <v>BC</v>
      </c>
      <c r="J4245">
        <f>INDEX(NoSettings!$C:$C,MATCH(EPS!$A4245,NoSettings!$A:$A,0))</f>
        <v>0</v>
      </c>
      <c r="K4245">
        <f>INDEX(GWP!$C$2:$C$13,MATCH(EPS!I4245,GWP!$B$2:$B$13,0))</f>
        <v>0</v>
      </c>
      <c r="L4245" s="5">
        <f t="shared" si="133"/>
        <v>0</v>
      </c>
    </row>
    <row r="4246" spans="1:12" hidden="1" x14ac:dyDescent="0.35">
      <c r="A4246" t="s">
        <v>5876</v>
      </c>
      <c r="B4246" t="s">
        <v>5</v>
      </c>
      <c r="C4246" t="s">
        <v>1739</v>
      </c>
      <c r="D4246" t="s">
        <v>6925</v>
      </c>
      <c r="E4246" t="s">
        <v>1712</v>
      </c>
      <c r="H4246" t="str">
        <f>INDEX('Vensim Variables'!$B:$B,MATCH(EPS!$B4246,'Vensim Variables'!$A:$A,0))</f>
        <v>g pollutant</v>
      </c>
      <c r="I4246" t="str">
        <f t="shared" si="132"/>
        <v>OC</v>
      </c>
      <c r="J4246">
        <f>INDEX(NoSettings!$C:$C,MATCH(EPS!$A4246,NoSettings!$A:$A,0))</f>
        <v>0</v>
      </c>
      <c r="K4246">
        <f>INDEX(GWP!$C$2:$C$13,MATCH(EPS!I4246,GWP!$B$2:$B$13,0))</f>
        <v>0</v>
      </c>
      <c r="L4246" s="5">
        <f t="shared" si="133"/>
        <v>0</v>
      </c>
    </row>
    <row r="4247" spans="1:12" hidden="1" x14ac:dyDescent="0.35">
      <c r="A4247" t="s">
        <v>5877</v>
      </c>
      <c r="B4247" t="s">
        <v>5</v>
      </c>
      <c r="C4247" t="s">
        <v>1739</v>
      </c>
      <c r="D4247" t="s">
        <v>6925</v>
      </c>
      <c r="E4247" t="s">
        <v>1713</v>
      </c>
      <c r="H4247" t="str">
        <f>INDEX('Vensim Variables'!$B:$B,MATCH(EPS!$B4247,'Vensim Variables'!$A:$A,0))</f>
        <v>g pollutant</v>
      </c>
      <c r="I4247" t="str">
        <f t="shared" si="132"/>
        <v>CH4</v>
      </c>
      <c r="J4247">
        <f>INDEX(NoSettings!$C:$C,MATCH(EPS!$A4247,NoSettings!$A:$A,0))</f>
        <v>0</v>
      </c>
      <c r="K4247">
        <f>INDEX(GWP!$C$2:$C$13,MATCH(EPS!I4247,GWP!$B$2:$B$13,0))</f>
        <v>25</v>
      </c>
      <c r="L4247" s="5">
        <f t="shared" si="133"/>
        <v>0</v>
      </c>
    </row>
    <row r="4248" spans="1:12" hidden="1" x14ac:dyDescent="0.35">
      <c r="A4248" t="s">
        <v>5878</v>
      </c>
      <c r="B4248" t="s">
        <v>5</v>
      </c>
      <c r="C4248" t="s">
        <v>1739</v>
      </c>
      <c r="D4248" t="s">
        <v>6925</v>
      </c>
      <c r="E4248" t="s">
        <v>1714</v>
      </c>
      <c r="H4248" t="str">
        <f>INDEX('Vensim Variables'!$B:$B,MATCH(EPS!$B4248,'Vensim Variables'!$A:$A,0))</f>
        <v>g pollutant</v>
      </c>
      <c r="I4248" t="str">
        <f t="shared" si="132"/>
        <v>N2O</v>
      </c>
      <c r="J4248">
        <f>INDEX(NoSettings!$C:$C,MATCH(EPS!$A4248,NoSettings!$A:$A,0))</f>
        <v>0</v>
      </c>
      <c r="K4248">
        <f>INDEX(GWP!$C$2:$C$13,MATCH(EPS!I4248,GWP!$B$2:$B$13,0))</f>
        <v>298</v>
      </c>
      <c r="L4248" s="5">
        <f t="shared" si="133"/>
        <v>0</v>
      </c>
    </row>
    <row r="4249" spans="1:12" hidden="1" x14ac:dyDescent="0.35">
      <c r="A4249" t="s">
        <v>5879</v>
      </c>
      <c r="B4249" t="s">
        <v>5</v>
      </c>
      <c r="C4249" t="s">
        <v>1739</v>
      </c>
      <c r="D4249" t="s">
        <v>6925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5">
        <f t="shared" si="133"/>
        <v>0</v>
      </c>
    </row>
    <row r="4250" spans="1:12" hidden="1" x14ac:dyDescent="0.35">
      <c r="A4250" t="s">
        <v>5880</v>
      </c>
      <c r="B4250" t="s">
        <v>5</v>
      </c>
      <c r="C4250" t="s">
        <v>1739</v>
      </c>
      <c r="D4250" t="s">
        <v>6926</v>
      </c>
      <c r="E4250" t="s">
        <v>1702</v>
      </c>
      <c r="H4250" t="str">
        <f>INDEX('Vensim Variables'!$B:$B,MATCH(EPS!$B4250,'Vensim Variables'!$A:$A,0))</f>
        <v>g pollutant</v>
      </c>
      <c r="I4250" t="str">
        <f t="shared" si="132"/>
        <v>CO2</v>
      </c>
      <c r="J4250">
        <f>INDEX(NoSettings!$C:$C,MATCH(EPS!$A4250,NoSettings!$A:$A,0))</f>
        <v>12157100000</v>
      </c>
      <c r="K4250">
        <f>INDEX(GWP!$C$2:$C$13,MATCH(EPS!I4250,GWP!$B$2:$B$13,0))</f>
        <v>1</v>
      </c>
      <c r="L4250" s="5">
        <f t="shared" si="133"/>
        <v>1.2157100000000001E-2</v>
      </c>
    </row>
    <row r="4251" spans="1:12" hidden="1" x14ac:dyDescent="0.35">
      <c r="A4251" t="s">
        <v>5881</v>
      </c>
      <c r="B4251" t="s">
        <v>5</v>
      </c>
      <c r="C4251" t="s">
        <v>1739</v>
      </c>
      <c r="D4251" t="s">
        <v>6926</v>
      </c>
      <c r="E4251" t="s">
        <v>1705</v>
      </c>
      <c r="H4251" t="str">
        <f>INDEX('Vensim Variables'!$B:$B,MATCH(EPS!$B4251,'Vensim Variables'!$A:$A,0))</f>
        <v>g pollutant</v>
      </c>
      <c r="I4251" t="str">
        <f t="shared" si="132"/>
        <v>VOC</v>
      </c>
      <c r="J4251">
        <f>INDEX(NoSettings!$C:$C,MATCH(EPS!$A4251,NoSettings!$A:$A,0))</f>
        <v>345611</v>
      </c>
      <c r="K4251">
        <f>INDEX(GWP!$C$2:$C$13,MATCH(EPS!I4251,GWP!$B$2:$B$13,0))</f>
        <v>0</v>
      </c>
      <c r="L4251" s="5">
        <f t="shared" si="133"/>
        <v>0</v>
      </c>
    </row>
    <row r="4252" spans="1:12" hidden="1" x14ac:dyDescent="0.35">
      <c r="A4252" t="s">
        <v>5882</v>
      </c>
      <c r="B4252" t="s">
        <v>5</v>
      </c>
      <c r="C4252" t="s">
        <v>1739</v>
      </c>
      <c r="D4252" t="s">
        <v>6926</v>
      </c>
      <c r="E4252" t="s">
        <v>1706</v>
      </c>
      <c r="H4252" t="str">
        <f>INDEX('Vensim Variables'!$B:$B,MATCH(EPS!$B4252,'Vensim Variables'!$A:$A,0))</f>
        <v>g pollutant</v>
      </c>
      <c r="I4252" t="str">
        <f t="shared" si="132"/>
        <v>CO</v>
      </c>
      <c r="J4252">
        <f>INDEX(NoSettings!$C:$C,MATCH(EPS!$A4252,NoSettings!$A:$A,0))</f>
        <v>1596130</v>
      </c>
      <c r="K4252">
        <f>INDEX(GWP!$C$2:$C$13,MATCH(EPS!I4252,GWP!$B$2:$B$13,0))</f>
        <v>0</v>
      </c>
      <c r="L4252" s="5">
        <f t="shared" si="133"/>
        <v>0</v>
      </c>
    </row>
    <row r="4253" spans="1:12" hidden="1" x14ac:dyDescent="0.35">
      <c r="A4253" t="s">
        <v>5883</v>
      </c>
      <c r="B4253" t="s">
        <v>5</v>
      </c>
      <c r="C4253" t="s">
        <v>1739</v>
      </c>
      <c r="D4253" t="s">
        <v>6926</v>
      </c>
      <c r="E4253" t="s">
        <v>1707</v>
      </c>
      <c r="H4253" t="str">
        <f>INDEX('Vensim Variables'!$B:$B,MATCH(EPS!$B4253,'Vensim Variables'!$A:$A,0))</f>
        <v>g pollutant</v>
      </c>
      <c r="I4253" t="str">
        <f t="shared" si="132"/>
        <v>NOx</v>
      </c>
      <c r="J4253">
        <f>INDEX(NoSettings!$C:$C,MATCH(EPS!$A4253,NoSettings!$A:$A,0))</f>
        <v>5462760</v>
      </c>
      <c r="K4253">
        <f>INDEX(GWP!$C$2:$C$13,MATCH(EPS!I4253,GWP!$B$2:$B$13,0))</f>
        <v>0</v>
      </c>
      <c r="L4253" s="5">
        <f t="shared" si="133"/>
        <v>0</v>
      </c>
    </row>
    <row r="4254" spans="1:12" hidden="1" x14ac:dyDescent="0.35">
      <c r="A4254" t="s">
        <v>5884</v>
      </c>
      <c r="B4254" t="s">
        <v>5</v>
      </c>
      <c r="C4254" t="s">
        <v>1739</v>
      </c>
      <c r="D4254" t="s">
        <v>6926</v>
      </c>
      <c r="E4254" t="s">
        <v>1708</v>
      </c>
      <c r="H4254" t="str">
        <f>INDEX('Vensim Variables'!$B:$B,MATCH(EPS!$B4254,'Vensim Variables'!$A:$A,0))</f>
        <v>g pollutant</v>
      </c>
      <c r="I4254" t="str">
        <f t="shared" si="132"/>
        <v>PM10</v>
      </c>
      <c r="J4254">
        <f>INDEX(NoSettings!$C:$C,MATCH(EPS!$A4254,NoSettings!$A:$A,0))</f>
        <v>431245</v>
      </c>
      <c r="K4254">
        <f>INDEX(GWP!$C$2:$C$13,MATCH(EPS!I4254,GWP!$B$2:$B$13,0))</f>
        <v>0</v>
      </c>
      <c r="L4254" s="5">
        <f t="shared" si="133"/>
        <v>0</v>
      </c>
    </row>
    <row r="4255" spans="1:12" hidden="1" x14ac:dyDescent="0.35">
      <c r="A4255" t="s">
        <v>5885</v>
      </c>
      <c r="B4255" t="s">
        <v>5</v>
      </c>
      <c r="C4255" t="s">
        <v>1739</v>
      </c>
      <c r="D4255" t="s">
        <v>6926</v>
      </c>
      <c r="E4255" t="s">
        <v>1709</v>
      </c>
      <c r="H4255" t="str">
        <f>INDEX('Vensim Variables'!$B:$B,MATCH(EPS!$B4255,'Vensim Variables'!$A:$A,0))</f>
        <v>g pollutant</v>
      </c>
      <c r="I4255" t="str">
        <f t="shared" si="132"/>
        <v>PM25</v>
      </c>
      <c r="J4255">
        <f>INDEX(NoSettings!$C:$C,MATCH(EPS!$A4255,NoSettings!$A:$A,0))</f>
        <v>383491</v>
      </c>
      <c r="K4255">
        <f>INDEX(GWP!$C$2:$C$13,MATCH(EPS!I4255,GWP!$B$2:$B$13,0))</f>
        <v>0</v>
      </c>
      <c r="L4255" s="5">
        <f t="shared" si="133"/>
        <v>0</v>
      </c>
    </row>
    <row r="4256" spans="1:12" hidden="1" x14ac:dyDescent="0.35">
      <c r="A4256" t="s">
        <v>5886</v>
      </c>
      <c r="B4256" t="s">
        <v>5</v>
      </c>
      <c r="C4256" t="s">
        <v>1739</v>
      </c>
      <c r="D4256" t="s">
        <v>6926</v>
      </c>
      <c r="E4256" t="s">
        <v>1710</v>
      </c>
      <c r="H4256" t="str">
        <f>INDEX('Vensim Variables'!$B:$B,MATCH(EPS!$B4256,'Vensim Variables'!$A:$A,0))</f>
        <v>g pollutant</v>
      </c>
      <c r="I4256" t="str">
        <f t="shared" si="132"/>
        <v>SOx</v>
      </c>
      <c r="J4256">
        <f>INDEX(NoSettings!$C:$C,MATCH(EPS!$A4256,NoSettings!$A:$A,0))</f>
        <v>1161320</v>
      </c>
      <c r="K4256">
        <f>INDEX(GWP!$C$2:$C$13,MATCH(EPS!I4256,GWP!$B$2:$B$13,0))</f>
        <v>0</v>
      </c>
      <c r="L4256" s="5">
        <f t="shared" si="133"/>
        <v>0</v>
      </c>
    </row>
    <row r="4257" spans="1:12" hidden="1" x14ac:dyDescent="0.35">
      <c r="A4257" t="s">
        <v>5887</v>
      </c>
      <c r="B4257" t="s">
        <v>5</v>
      </c>
      <c r="C4257" t="s">
        <v>1739</v>
      </c>
      <c r="D4257" t="s">
        <v>6926</v>
      </c>
      <c r="E4257" t="s">
        <v>1711</v>
      </c>
      <c r="H4257" t="str">
        <f>INDEX('Vensim Variables'!$B:$B,MATCH(EPS!$B4257,'Vensim Variables'!$A:$A,0))</f>
        <v>g pollutant</v>
      </c>
      <c r="I4257" t="str">
        <f t="shared" si="132"/>
        <v>BC</v>
      </c>
      <c r="J4257">
        <f>INDEX(NoSettings!$C:$C,MATCH(EPS!$A4257,NoSettings!$A:$A,0))</f>
        <v>89680.9</v>
      </c>
      <c r="K4257">
        <f>INDEX(GWP!$C$2:$C$13,MATCH(EPS!I4257,GWP!$B$2:$B$13,0))</f>
        <v>0</v>
      </c>
      <c r="L4257" s="5">
        <f t="shared" si="133"/>
        <v>0</v>
      </c>
    </row>
    <row r="4258" spans="1:12" hidden="1" x14ac:dyDescent="0.35">
      <c r="A4258" t="s">
        <v>5888</v>
      </c>
      <c r="B4258" t="s">
        <v>5</v>
      </c>
      <c r="C4258" t="s">
        <v>1739</v>
      </c>
      <c r="D4258" t="s">
        <v>6926</v>
      </c>
      <c r="E4258" t="s">
        <v>1712</v>
      </c>
      <c r="H4258" t="str">
        <f>INDEX('Vensim Variables'!$B:$B,MATCH(EPS!$B4258,'Vensim Variables'!$A:$A,0))</f>
        <v>g pollutant</v>
      </c>
      <c r="I4258" t="str">
        <f t="shared" si="132"/>
        <v>OC</v>
      </c>
      <c r="J4258">
        <f>INDEX(NoSettings!$C:$C,MATCH(EPS!$A4258,NoSettings!$A:$A,0))</f>
        <v>76568.7</v>
      </c>
      <c r="K4258">
        <f>INDEX(GWP!$C$2:$C$13,MATCH(EPS!I4258,GWP!$B$2:$B$13,0))</f>
        <v>0</v>
      </c>
      <c r="L4258" s="5">
        <f t="shared" si="133"/>
        <v>0</v>
      </c>
    </row>
    <row r="4259" spans="1:12" hidden="1" x14ac:dyDescent="0.35">
      <c r="A4259" t="s">
        <v>5889</v>
      </c>
      <c r="B4259" t="s">
        <v>5</v>
      </c>
      <c r="C4259" t="s">
        <v>1739</v>
      </c>
      <c r="D4259" t="s">
        <v>6926</v>
      </c>
      <c r="E4259" t="s">
        <v>1713</v>
      </c>
      <c r="H4259" t="str">
        <f>INDEX('Vensim Variables'!$B:$B,MATCH(EPS!$B4259,'Vensim Variables'!$A:$A,0))</f>
        <v>g pollutant</v>
      </c>
      <c r="I4259" t="str">
        <f t="shared" si="132"/>
        <v>CH4</v>
      </c>
      <c r="J4259">
        <f>INDEX(NoSettings!$C:$C,MATCH(EPS!$A4259,NoSettings!$A:$A,0))</f>
        <v>485636</v>
      </c>
      <c r="K4259">
        <f>INDEX(GWP!$C$2:$C$13,MATCH(EPS!I4259,GWP!$B$2:$B$13,0))</f>
        <v>25</v>
      </c>
      <c r="L4259" s="5">
        <f t="shared" si="133"/>
        <v>1.2140899999999999E-5</v>
      </c>
    </row>
    <row r="4260" spans="1:12" hidden="1" x14ac:dyDescent="0.35">
      <c r="A4260" t="s">
        <v>5890</v>
      </c>
      <c r="B4260" t="s">
        <v>5</v>
      </c>
      <c r="C4260" t="s">
        <v>1739</v>
      </c>
      <c r="D4260" t="s">
        <v>6926</v>
      </c>
      <c r="E4260" t="s">
        <v>1714</v>
      </c>
      <c r="H4260" t="str">
        <f>INDEX('Vensim Variables'!$B:$B,MATCH(EPS!$B4260,'Vensim Variables'!$A:$A,0))</f>
        <v>g pollutant</v>
      </c>
      <c r="I4260" t="str">
        <f t="shared" si="132"/>
        <v>N2O</v>
      </c>
      <c r="J4260">
        <f>INDEX(NoSettings!$C:$C,MATCH(EPS!$A4260,NoSettings!$A:$A,0))</f>
        <v>97127.3</v>
      </c>
      <c r="K4260">
        <f>INDEX(GWP!$C$2:$C$13,MATCH(EPS!I4260,GWP!$B$2:$B$13,0))</f>
        <v>298</v>
      </c>
      <c r="L4260" s="5">
        <f t="shared" si="133"/>
        <v>2.8943935400000001E-5</v>
      </c>
    </row>
    <row r="4261" spans="1:12" hidden="1" x14ac:dyDescent="0.35">
      <c r="A4261" t="s">
        <v>5891</v>
      </c>
      <c r="B4261" t="s">
        <v>5</v>
      </c>
      <c r="C4261" t="s">
        <v>1739</v>
      </c>
      <c r="D4261" t="s">
        <v>6926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5">
        <f t="shared" si="133"/>
        <v>0</v>
      </c>
    </row>
    <row r="4262" spans="1:12" hidden="1" x14ac:dyDescent="0.35">
      <c r="A4262" t="s">
        <v>5892</v>
      </c>
      <c r="B4262" t="s">
        <v>5</v>
      </c>
      <c r="C4262" t="s">
        <v>1739</v>
      </c>
      <c r="D4262" t="s">
        <v>6927</v>
      </c>
      <c r="E4262" t="s">
        <v>1702</v>
      </c>
      <c r="H4262" t="str">
        <f>INDEX('Vensim Variables'!$B:$B,MATCH(EPS!$B4262,'Vensim Variables'!$A:$A,0))</f>
        <v>g pollutant</v>
      </c>
      <c r="I4262" t="str">
        <f t="shared" si="132"/>
        <v>CO2</v>
      </c>
      <c r="J4262">
        <f>INDEX(NoSettings!$C:$C,MATCH(EPS!$A4262,NoSettings!$A:$A,0))</f>
        <v>0</v>
      </c>
      <c r="K4262">
        <f>INDEX(GWP!$C$2:$C$13,MATCH(EPS!I4262,GWP!$B$2:$B$13,0))</f>
        <v>1</v>
      </c>
      <c r="L4262" s="5">
        <f t="shared" si="133"/>
        <v>0</v>
      </c>
    </row>
    <row r="4263" spans="1:12" hidden="1" x14ac:dyDescent="0.35">
      <c r="A4263" t="s">
        <v>5893</v>
      </c>
      <c r="B4263" t="s">
        <v>5</v>
      </c>
      <c r="C4263" t="s">
        <v>1739</v>
      </c>
      <c r="D4263" t="s">
        <v>6927</v>
      </c>
      <c r="E4263" t="s">
        <v>1705</v>
      </c>
      <c r="H4263" t="str">
        <f>INDEX('Vensim Variables'!$B:$B,MATCH(EPS!$B4263,'Vensim Variables'!$A:$A,0))</f>
        <v>g pollutant</v>
      </c>
      <c r="I4263" t="str">
        <f t="shared" si="132"/>
        <v>VOC</v>
      </c>
      <c r="J4263">
        <f>INDEX(NoSettings!$C:$C,MATCH(EPS!$A4263,NoSettings!$A:$A,0))</f>
        <v>0</v>
      </c>
      <c r="K4263">
        <f>INDEX(GWP!$C$2:$C$13,MATCH(EPS!I4263,GWP!$B$2:$B$13,0))</f>
        <v>0</v>
      </c>
      <c r="L4263" s="5">
        <f t="shared" si="133"/>
        <v>0</v>
      </c>
    </row>
    <row r="4264" spans="1:12" hidden="1" x14ac:dyDescent="0.35">
      <c r="A4264" t="s">
        <v>5894</v>
      </c>
      <c r="B4264" t="s">
        <v>5</v>
      </c>
      <c r="C4264" t="s">
        <v>1739</v>
      </c>
      <c r="D4264" t="s">
        <v>6927</v>
      </c>
      <c r="E4264" t="s">
        <v>1706</v>
      </c>
      <c r="H4264" t="str">
        <f>INDEX('Vensim Variables'!$B:$B,MATCH(EPS!$B4264,'Vensim Variables'!$A:$A,0))</f>
        <v>g pollutant</v>
      </c>
      <c r="I4264" t="str">
        <f t="shared" si="132"/>
        <v>CO</v>
      </c>
      <c r="J4264">
        <f>INDEX(NoSettings!$C:$C,MATCH(EPS!$A4264,NoSettings!$A:$A,0))</f>
        <v>0</v>
      </c>
      <c r="K4264">
        <f>INDEX(GWP!$C$2:$C$13,MATCH(EPS!I4264,GWP!$B$2:$B$13,0))</f>
        <v>0</v>
      </c>
      <c r="L4264" s="5">
        <f t="shared" si="133"/>
        <v>0</v>
      </c>
    </row>
    <row r="4265" spans="1:12" hidden="1" x14ac:dyDescent="0.35">
      <c r="A4265" t="s">
        <v>5895</v>
      </c>
      <c r="B4265" t="s">
        <v>5</v>
      </c>
      <c r="C4265" t="s">
        <v>1739</v>
      </c>
      <c r="D4265" t="s">
        <v>6927</v>
      </c>
      <c r="E4265" t="s">
        <v>1707</v>
      </c>
      <c r="H4265" t="str">
        <f>INDEX('Vensim Variables'!$B:$B,MATCH(EPS!$B4265,'Vensim Variables'!$A:$A,0))</f>
        <v>g pollutant</v>
      </c>
      <c r="I4265" t="str">
        <f t="shared" si="132"/>
        <v>NOx</v>
      </c>
      <c r="J4265">
        <f>INDEX(NoSettings!$C:$C,MATCH(EPS!$A4265,NoSettings!$A:$A,0))</f>
        <v>0</v>
      </c>
      <c r="K4265">
        <f>INDEX(GWP!$C$2:$C$13,MATCH(EPS!I4265,GWP!$B$2:$B$13,0))</f>
        <v>0</v>
      </c>
      <c r="L4265" s="5">
        <f t="shared" si="133"/>
        <v>0</v>
      </c>
    </row>
    <row r="4266" spans="1:12" hidden="1" x14ac:dyDescent="0.35">
      <c r="A4266" t="s">
        <v>5896</v>
      </c>
      <c r="B4266" t="s">
        <v>5</v>
      </c>
      <c r="C4266" t="s">
        <v>1739</v>
      </c>
      <c r="D4266" t="s">
        <v>6927</v>
      </c>
      <c r="E4266" t="s">
        <v>1708</v>
      </c>
      <c r="H4266" t="str">
        <f>INDEX('Vensim Variables'!$B:$B,MATCH(EPS!$B4266,'Vensim Variables'!$A:$A,0))</f>
        <v>g pollutant</v>
      </c>
      <c r="I4266" t="str">
        <f t="shared" si="132"/>
        <v>PM10</v>
      </c>
      <c r="J4266">
        <f>INDEX(NoSettings!$C:$C,MATCH(EPS!$A4266,NoSettings!$A:$A,0))</f>
        <v>0</v>
      </c>
      <c r="K4266">
        <f>INDEX(GWP!$C$2:$C$13,MATCH(EPS!I4266,GWP!$B$2:$B$13,0))</f>
        <v>0</v>
      </c>
      <c r="L4266" s="5">
        <f t="shared" si="133"/>
        <v>0</v>
      </c>
    </row>
    <row r="4267" spans="1:12" hidden="1" x14ac:dyDescent="0.35">
      <c r="A4267" t="s">
        <v>5897</v>
      </c>
      <c r="B4267" t="s">
        <v>5</v>
      </c>
      <c r="C4267" t="s">
        <v>1739</v>
      </c>
      <c r="D4267" t="s">
        <v>6927</v>
      </c>
      <c r="E4267" t="s">
        <v>1709</v>
      </c>
      <c r="H4267" t="str">
        <f>INDEX('Vensim Variables'!$B:$B,MATCH(EPS!$B4267,'Vensim Variables'!$A:$A,0))</f>
        <v>g pollutant</v>
      </c>
      <c r="I4267" t="str">
        <f t="shared" si="132"/>
        <v>PM25</v>
      </c>
      <c r="J4267">
        <f>INDEX(NoSettings!$C:$C,MATCH(EPS!$A4267,NoSettings!$A:$A,0))</f>
        <v>0</v>
      </c>
      <c r="K4267">
        <f>INDEX(GWP!$C$2:$C$13,MATCH(EPS!I4267,GWP!$B$2:$B$13,0))</f>
        <v>0</v>
      </c>
      <c r="L4267" s="5">
        <f t="shared" si="133"/>
        <v>0</v>
      </c>
    </row>
    <row r="4268" spans="1:12" hidden="1" x14ac:dyDescent="0.35">
      <c r="A4268" t="s">
        <v>5898</v>
      </c>
      <c r="B4268" t="s">
        <v>5</v>
      </c>
      <c r="C4268" t="s">
        <v>1739</v>
      </c>
      <c r="D4268" t="s">
        <v>6927</v>
      </c>
      <c r="E4268" t="s">
        <v>1710</v>
      </c>
      <c r="H4268" t="str">
        <f>INDEX('Vensim Variables'!$B:$B,MATCH(EPS!$B4268,'Vensim Variables'!$A:$A,0))</f>
        <v>g pollutant</v>
      </c>
      <c r="I4268" t="str">
        <f t="shared" si="132"/>
        <v>SOx</v>
      </c>
      <c r="J4268">
        <f>INDEX(NoSettings!$C:$C,MATCH(EPS!$A4268,NoSettings!$A:$A,0))</f>
        <v>0</v>
      </c>
      <c r="K4268">
        <f>INDEX(GWP!$C$2:$C$13,MATCH(EPS!I4268,GWP!$B$2:$B$13,0))</f>
        <v>0</v>
      </c>
      <c r="L4268" s="5">
        <f t="shared" si="133"/>
        <v>0</v>
      </c>
    </row>
    <row r="4269" spans="1:12" hidden="1" x14ac:dyDescent="0.35">
      <c r="A4269" t="s">
        <v>5899</v>
      </c>
      <c r="B4269" t="s">
        <v>5</v>
      </c>
      <c r="C4269" t="s">
        <v>1739</v>
      </c>
      <c r="D4269" t="s">
        <v>6927</v>
      </c>
      <c r="E4269" t="s">
        <v>1711</v>
      </c>
      <c r="H4269" t="str">
        <f>INDEX('Vensim Variables'!$B:$B,MATCH(EPS!$B4269,'Vensim Variables'!$A:$A,0))</f>
        <v>g pollutant</v>
      </c>
      <c r="I4269" t="str">
        <f t="shared" si="132"/>
        <v>BC</v>
      </c>
      <c r="J4269">
        <f>INDEX(NoSettings!$C:$C,MATCH(EPS!$A4269,NoSettings!$A:$A,0))</f>
        <v>0</v>
      </c>
      <c r="K4269">
        <f>INDEX(GWP!$C$2:$C$13,MATCH(EPS!I4269,GWP!$B$2:$B$13,0))</f>
        <v>0</v>
      </c>
      <c r="L4269" s="5">
        <f t="shared" si="133"/>
        <v>0</v>
      </c>
    </row>
    <row r="4270" spans="1:12" hidden="1" x14ac:dyDescent="0.35">
      <c r="A4270" t="s">
        <v>5900</v>
      </c>
      <c r="B4270" t="s">
        <v>5</v>
      </c>
      <c r="C4270" t="s">
        <v>1739</v>
      </c>
      <c r="D4270" t="s">
        <v>6927</v>
      </c>
      <c r="E4270" t="s">
        <v>1712</v>
      </c>
      <c r="H4270" t="str">
        <f>INDEX('Vensim Variables'!$B:$B,MATCH(EPS!$B4270,'Vensim Variables'!$A:$A,0))</f>
        <v>g pollutant</v>
      </c>
      <c r="I4270" t="str">
        <f t="shared" si="132"/>
        <v>OC</v>
      </c>
      <c r="J4270">
        <f>INDEX(NoSettings!$C:$C,MATCH(EPS!$A4270,NoSettings!$A:$A,0))</f>
        <v>0</v>
      </c>
      <c r="K4270">
        <f>INDEX(GWP!$C$2:$C$13,MATCH(EPS!I4270,GWP!$B$2:$B$13,0))</f>
        <v>0</v>
      </c>
      <c r="L4270" s="5">
        <f t="shared" si="133"/>
        <v>0</v>
      </c>
    </row>
    <row r="4271" spans="1:12" hidden="1" x14ac:dyDescent="0.35">
      <c r="A4271" t="s">
        <v>5901</v>
      </c>
      <c r="B4271" t="s">
        <v>5</v>
      </c>
      <c r="C4271" t="s">
        <v>1739</v>
      </c>
      <c r="D4271" t="s">
        <v>6927</v>
      </c>
      <c r="E4271" t="s">
        <v>1713</v>
      </c>
      <c r="H4271" t="str">
        <f>INDEX('Vensim Variables'!$B:$B,MATCH(EPS!$B4271,'Vensim Variables'!$A:$A,0))</f>
        <v>g pollutant</v>
      </c>
      <c r="I4271" t="str">
        <f t="shared" si="132"/>
        <v>CH4</v>
      </c>
      <c r="J4271">
        <f>INDEX(NoSettings!$C:$C,MATCH(EPS!$A4271,NoSettings!$A:$A,0))</f>
        <v>0</v>
      </c>
      <c r="K4271">
        <f>INDEX(GWP!$C$2:$C$13,MATCH(EPS!I4271,GWP!$B$2:$B$13,0))</f>
        <v>25</v>
      </c>
      <c r="L4271" s="5">
        <f t="shared" si="133"/>
        <v>0</v>
      </c>
    </row>
    <row r="4272" spans="1:12" hidden="1" x14ac:dyDescent="0.35">
      <c r="A4272" t="s">
        <v>5902</v>
      </c>
      <c r="B4272" t="s">
        <v>5</v>
      </c>
      <c r="C4272" t="s">
        <v>1739</v>
      </c>
      <c r="D4272" t="s">
        <v>6927</v>
      </c>
      <c r="E4272" t="s">
        <v>1714</v>
      </c>
      <c r="H4272" t="str">
        <f>INDEX('Vensim Variables'!$B:$B,MATCH(EPS!$B4272,'Vensim Variables'!$A:$A,0))</f>
        <v>g pollutant</v>
      </c>
      <c r="I4272" t="str">
        <f t="shared" si="132"/>
        <v>N2O</v>
      </c>
      <c r="J4272">
        <f>INDEX(NoSettings!$C:$C,MATCH(EPS!$A4272,NoSettings!$A:$A,0))</f>
        <v>0</v>
      </c>
      <c r="K4272">
        <f>INDEX(GWP!$C$2:$C$13,MATCH(EPS!I4272,GWP!$B$2:$B$13,0))</f>
        <v>298</v>
      </c>
      <c r="L4272" s="5">
        <f t="shared" si="133"/>
        <v>0</v>
      </c>
    </row>
    <row r="4273" spans="1:12" hidden="1" x14ac:dyDescent="0.35">
      <c r="A4273" t="s">
        <v>5903</v>
      </c>
      <c r="B4273" t="s">
        <v>5</v>
      </c>
      <c r="C4273" t="s">
        <v>1739</v>
      </c>
      <c r="D4273" t="s">
        <v>6927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5">
        <f t="shared" si="133"/>
        <v>0</v>
      </c>
    </row>
    <row r="4274" spans="1:12" hidden="1" x14ac:dyDescent="0.35">
      <c r="A4274" t="s">
        <v>5904</v>
      </c>
      <c r="B4274" t="s">
        <v>5</v>
      </c>
      <c r="C4274" t="s">
        <v>1739</v>
      </c>
      <c r="D4274" t="s">
        <v>6928</v>
      </c>
      <c r="E4274" t="s">
        <v>1702</v>
      </c>
      <c r="H4274" t="str">
        <f>INDEX('Vensim Variables'!$B:$B,MATCH(EPS!$B4274,'Vensim Variables'!$A:$A,0))</f>
        <v>g pollutant</v>
      </c>
      <c r="I4274" t="str">
        <f t="shared" si="132"/>
        <v>CO2</v>
      </c>
      <c r="J4274">
        <f>INDEX(NoSettings!$C:$C,MATCH(EPS!$A4274,NoSettings!$A:$A,0))</f>
        <v>0</v>
      </c>
      <c r="K4274">
        <f>INDEX(GWP!$C$2:$C$13,MATCH(EPS!I4274,GWP!$B$2:$B$13,0))</f>
        <v>1</v>
      </c>
      <c r="L4274" s="5">
        <f t="shared" si="133"/>
        <v>0</v>
      </c>
    </row>
    <row r="4275" spans="1:12" hidden="1" x14ac:dyDescent="0.35">
      <c r="A4275" t="s">
        <v>5905</v>
      </c>
      <c r="B4275" t="s">
        <v>5</v>
      </c>
      <c r="C4275" t="s">
        <v>1739</v>
      </c>
      <c r="D4275" t="s">
        <v>6928</v>
      </c>
      <c r="E4275" t="s">
        <v>1705</v>
      </c>
      <c r="H4275" t="str">
        <f>INDEX('Vensim Variables'!$B:$B,MATCH(EPS!$B4275,'Vensim Variables'!$A:$A,0))</f>
        <v>g pollutant</v>
      </c>
      <c r="I4275" t="str">
        <f t="shared" si="132"/>
        <v>VOC</v>
      </c>
      <c r="J4275">
        <f>INDEX(NoSettings!$C:$C,MATCH(EPS!$A4275,NoSettings!$A:$A,0))</f>
        <v>0</v>
      </c>
      <c r="K4275">
        <f>INDEX(GWP!$C$2:$C$13,MATCH(EPS!I4275,GWP!$B$2:$B$13,0))</f>
        <v>0</v>
      </c>
      <c r="L4275" s="5">
        <f t="shared" si="133"/>
        <v>0</v>
      </c>
    </row>
    <row r="4276" spans="1:12" hidden="1" x14ac:dyDescent="0.35">
      <c r="A4276" t="s">
        <v>5906</v>
      </c>
      <c r="B4276" t="s">
        <v>5</v>
      </c>
      <c r="C4276" t="s">
        <v>1739</v>
      </c>
      <c r="D4276" t="s">
        <v>6928</v>
      </c>
      <c r="E4276" t="s">
        <v>1706</v>
      </c>
      <c r="H4276" t="str">
        <f>INDEX('Vensim Variables'!$B:$B,MATCH(EPS!$B4276,'Vensim Variables'!$A:$A,0))</f>
        <v>g pollutant</v>
      </c>
      <c r="I4276" t="str">
        <f t="shared" si="132"/>
        <v>CO</v>
      </c>
      <c r="J4276">
        <f>INDEX(NoSettings!$C:$C,MATCH(EPS!$A4276,NoSettings!$A:$A,0))</f>
        <v>0</v>
      </c>
      <c r="K4276">
        <f>INDEX(GWP!$C$2:$C$13,MATCH(EPS!I4276,GWP!$B$2:$B$13,0))</f>
        <v>0</v>
      </c>
      <c r="L4276" s="5">
        <f t="shared" si="133"/>
        <v>0</v>
      </c>
    </row>
    <row r="4277" spans="1:12" hidden="1" x14ac:dyDescent="0.35">
      <c r="A4277" t="s">
        <v>5907</v>
      </c>
      <c r="B4277" t="s">
        <v>5</v>
      </c>
      <c r="C4277" t="s">
        <v>1739</v>
      </c>
      <c r="D4277" t="s">
        <v>6928</v>
      </c>
      <c r="E4277" t="s">
        <v>1707</v>
      </c>
      <c r="H4277" t="str">
        <f>INDEX('Vensim Variables'!$B:$B,MATCH(EPS!$B4277,'Vensim Variables'!$A:$A,0))</f>
        <v>g pollutant</v>
      </c>
      <c r="I4277" t="str">
        <f t="shared" si="132"/>
        <v>NOx</v>
      </c>
      <c r="J4277">
        <f>INDEX(NoSettings!$C:$C,MATCH(EPS!$A4277,NoSettings!$A:$A,0))</f>
        <v>0</v>
      </c>
      <c r="K4277">
        <f>INDEX(GWP!$C$2:$C$13,MATCH(EPS!I4277,GWP!$B$2:$B$13,0))</f>
        <v>0</v>
      </c>
      <c r="L4277" s="5">
        <f t="shared" si="133"/>
        <v>0</v>
      </c>
    </row>
    <row r="4278" spans="1:12" hidden="1" x14ac:dyDescent="0.35">
      <c r="A4278" t="s">
        <v>5908</v>
      </c>
      <c r="B4278" t="s">
        <v>5</v>
      </c>
      <c r="C4278" t="s">
        <v>1739</v>
      </c>
      <c r="D4278" t="s">
        <v>6928</v>
      </c>
      <c r="E4278" t="s">
        <v>1708</v>
      </c>
      <c r="H4278" t="str">
        <f>INDEX('Vensim Variables'!$B:$B,MATCH(EPS!$B4278,'Vensim Variables'!$A:$A,0))</f>
        <v>g pollutant</v>
      </c>
      <c r="I4278" t="str">
        <f t="shared" si="132"/>
        <v>PM10</v>
      </c>
      <c r="J4278">
        <f>INDEX(NoSettings!$C:$C,MATCH(EPS!$A4278,NoSettings!$A:$A,0))</f>
        <v>0</v>
      </c>
      <c r="K4278">
        <f>INDEX(GWP!$C$2:$C$13,MATCH(EPS!I4278,GWP!$B$2:$B$13,0))</f>
        <v>0</v>
      </c>
      <c r="L4278" s="5">
        <f t="shared" si="133"/>
        <v>0</v>
      </c>
    </row>
    <row r="4279" spans="1:12" hidden="1" x14ac:dyDescent="0.35">
      <c r="A4279" t="s">
        <v>5909</v>
      </c>
      <c r="B4279" t="s">
        <v>5</v>
      </c>
      <c r="C4279" t="s">
        <v>1739</v>
      </c>
      <c r="D4279" t="s">
        <v>6928</v>
      </c>
      <c r="E4279" t="s">
        <v>1709</v>
      </c>
      <c r="H4279" t="str">
        <f>INDEX('Vensim Variables'!$B:$B,MATCH(EPS!$B4279,'Vensim Variables'!$A:$A,0))</f>
        <v>g pollutant</v>
      </c>
      <c r="I4279" t="str">
        <f t="shared" si="132"/>
        <v>PM25</v>
      </c>
      <c r="J4279">
        <f>INDEX(NoSettings!$C:$C,MATCH(EPS!$A4279,NoSettings!$A:$A,0))</f>
        <v>0</v>
      </c>
      <c r="K4279">
        <f>INDEX(GWP!$C$2:$C$13,MATCH(EPS!I4279,GWP!$B$2:$B$13,0))</f>
        <v>0</v>
      </c>
      <c r="L4279" s="5">
        <f t="shared" si="133"/>
        <v>0</v>
      </c>
    </row>
    <row r="4280" spans="1:12" hidden="1" x14ac:dyDescent="0.35">
      <c r="A4280" t="s">
        <v>5910</v>
      </c>
      <c r="B4280" t="s">
        <v>5</v>
      </c>
      <c r="C4280" t="s">
        <v>1739</v>
      </c>
      <c r="D4280" t="s">
        <v>6928</v>
      </c>
      <c r="E4280" t="s">
        <v>1710</v>
      </c>
      <c r="H4280" t="str">
        <f>INDEX('Vensim Variables'!$B:$B,MATCH(EPS!$B4280,'Vensim Variables'!$A:$A,0))</f>
        <v>g pollutant</v>
      </c>
      <c r="I4280" t="str">
        <f t="shared" si="132"/>
        <v>SOx</v>
      </c>
      <c r="J4280">
        <f>INDEX(NoSettings!$C:$C,MATCH(EPS!$A4280,NoSettings!$A:$A,0))</f>
        <v>0</v>
      </c>
      <c r="K4280">
        <f>INDEX(GWP!$C$2:$C$13,MATCH(EPS!I4280,GWP!$B$2:$B$13,0))</f>
        <v>0</v>
      </c>
      <c r="L4280" s="5">
        <f t="shared" si="133"/>
        <v>0</v>
      </c>
    </row>
    <row r="4281" spans="1:12" hidden="1" x14ac:dyDescent="0.35">
      <c r="A4281" t="s">
        <v>5911</v>
      </c>
      <c r="B4281" t="s">
        <v>5</v>
      </c>
      <c r="C4281" t="s">
        <v>1739</v>
      </c>
      <c r="D4281" t="s">
        <v>6928</v>
      </c>
      <c r="E4281" t="s">
        <v>1711</v>
      </c>
      <c r="H4281" t="str">
        <f>INDEX('Vensim Variables'!$B:$B,MATCH(EPS!$B4281,'Vensim Variables'!$A:$A,0))</f>
        <v>g pollutant</v>
      </c>
      <c r="I4281" t="str">
        <f t="shared" si="132"/>
        <v>BC</v>
      </c>
      <c r="J4281">
        <f>INDEX(NoSettings!$C:$C,MATCH(EPS!$A4281,NoSettings!$A:$A,0))</f>
        <v>0</v>
      </c>
      <c r="K4281">
        <f>INDEX(GWP!$C$2:$C$13,MATCH(EPS!I4281,GWP!$B$2:$B$13,0))</f>
        <v>0</v>
      </c>
      <c r="L4281" s="5">
        <f t="shared" si="133"/>
        <v>0</v>
      </c>
    </row>
    <row r="4282" spans="1:12" hidden="1" x14ac:dyDescent="0.35">
      <c r="A4282" t="s">
        <v>5912</v>
      </c>
      <c r="B4282" t="s">
        <v>5</v>
      </c>
      <c r="C4282" t="s">
        <v>1739</v>
      </c>
      <c r="D4282" t="s">
        <v>6928</v>
      </c>
      <c r="E4282" t="s">
        <v>1712</v>
      </c>
      <c r="H4282" t="str">
        <f>INDEX('Vensim Variables'!$B:$B,MATCH(EPS!$B4282,'Vensim Variables'!$A:$A,0))</f>
        <v>g pollutant</v>
      </c>
      <c r="I4282" t="str">
        <f t="shared" si="132"/>
        <v>OC</v>
      </c>
      <c r="J4282">
        <f>INDEX(NoSettings!$C:$C,MATCH(EPS!$A4282,NoSettings!$A:$A,0))</f>
        <v>0</v>
      </c>
      <c r="K4282">
        <f>INDEX(GWP!$C$2:$C$13,MATCH(EPS!I4282,GWP!$B$2:$B$13,0))</f>
        <v>0</v>
      </c>
      <c r="L4282" s="5">
        <f t="shared" si="133"/>
        <v>0</v>
      </c>
    </row>
    <row r="4283" spans="1:12" hidden="1" x14ac:dyDescent="0.35">
      <c r="A4283" t="s">
        <v>5913</v>
      </c>
      <c r="B4283" t="s">
        <v>5</v>
      </c>
      <c r="C4283" t="s">
        <v>1739</v>
      </c>
      <c r="D4283" t="s">
        <v>6928</v>
      </c>
      <c r="E4283" t="s">
        <v>1713</v>
      </c>
      <c r="H4283" t="str">
        <f>INDEX('Vensim Variables'!$B:$B,MATCH(EPS!$B4283,'Vensim Variables'!$A:$A,0))</f>
        <v>g pollutant</v>
      </c>
      <c r="I4283" t="str">
        <f t="shared" si="132"/>
        <v>CH4</v>
      </c>
      <c r="J4283">
        <f>INDEX(NoSettings!$C:$C,MATCH(EPS!$A4283,NoSettings!$A:$A,0))</f>
        <v>0</v>
      </c>
      <c r="K4283">
        <f>INDEX(GWP!$C$2:$C$13,MATCH(EPS!I4283,GWP!$B$2:$B$13,0))</f>
        <v>25</v>
      </c>
      <c r="L4283" s="5">
        <f t="shared" si="133"/>
        <v>0</v>
      </c>
    </row>
    <row r="4284" spans="1:12" hidden="1" x14ac:dyDescent="0.35">
      <c r="A4284" t="s">
        <v>5914</v>
      </c>
      <c r="B4284" t="s">
        <v>5</v>
      </c>
      <c r="C4284" t="s">
        <v>1739</v>
      </c>
      <c r="D4284" t="s">
        <v>6928</v>
      </c>
      <c r="E4284" t="s">
        <v>1714</v>
      </c>
      <c r="H4284" t="str">
        <f>INDEX('Vensim Variables'!$B:$B,MATCH(EPS!$B4284,'Vensim Variables'!$A:$A,0))</f>
        <v>g pollutant</v>
      </c>
      <c r="I4284" t="str">
        <f t="shared" si="132"/>
        <v>N2O</v>
      </c>
      <c r="J4284">
        <f>INDEX(NoSettings!$C:$C,MATCH(EPS!$A4284,NoSettings!$A:$A,0))</f>
        <v>0</v>
      </c>
      <c r="K4284">
        <f>INDEX(GWP!$C$2:$C$13,MATCH(EPS!I4284,GWP!$B$2:$B$13,0))</f>
        <v>298</v>
      </c>
      <c r="L4284" s="5">
        <f t="shared" si="133"/>
        <v>0</v>
      </c>
    </row>
    <row r="4285" spans="1:12" hidden="1" x14ac:dyDescent="0.35">
      <c r="A4285" t="s">
        <v>5915</v>
      </c>
      <c r="B4285" t="s">
        <v>5</v>
      </c>
      <c r="C4285" t="s">
        <v>1739</v>
      </c>
      <c r="D4285" t="s">
        <v>6928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5">
        <f t="shared" si="133"/>
        <v>0</v>
      </c>
    </row>
    <row r="4286" spans="1:12" hidden="1" x14ac:dyDescent="0.35">
      <c r="A4286" t="s">
        <v>5916</v>
      </c>
      <c r="B4286" t="s">
        <v>5</v>
      </c>
      <c r="C4286" t="s">
        <v>1739</v>
      </c>
      <c r="D4286" t="s">
        <v>6929</v>
      </c>
      <c r="E4286" t="s">
        <v>1702</v>
      </c>
      <c r="H4286" t="str">
        <f>INDEX('Vensim Variables'!$B:$B,MATCH(EPS!$B4286,'Vensim Variables'!$A:$A,0))</f>
        <v>g pollutant</v>
      </c>
      <c r="I4286" t="str">
        <f t="shared" si="132"/>
        <v>CO2</v>
      </c>
      <c r="J4286">
        <f>INDEX(NoSettings!$C:$C,MATCH(EPS!$A4286,NoSettings!$A:$A,0))</f>
        <v>0</v>
      </c>
      <c r="K4286">
        <f>INDEX(GWP!$C$2:$C$13,MATCH(EPS!I4286,GWP!$B$2:$B$13,0))</f>
        <v>1</v>
      </c>
      <c r="L4286" s="5">
        <f t="shared" si="133"/>
        <v>0</v>
      </c>
    </row>
    <row r="4287" spans="1:12" hidden="1" x14ac:dyDescent="0.35">
      <c r="A4287" t="s">
        <v>5917</v>
      </c>
      <c r="B4287" t="s">
        <v>5</v>
      </c>
      <c r="C4287" t="s">
        <v>1739</v>
      </c>
      <c r="D4287" t="s">
        <v>6929</v>
      </c>
      <c r="E4287" t="s">
        <v>1705</v>
      </c>
      <c r="H4287" t="str">
        <f>INDEX('Vensim Variables'!$B:$B,MATCH(EPS!$B4287,'Vensim Variables'!$A:$A,0))</f>
        <v>g pollutant</v>
      </c>
      <c r="I4287" t="str">
        <f t="shared" si="132"/>
        <v>VOC</v>
      </c>
      <c r="J4287">
        <f>INDEX(NoSettings!$C:$C,MATCH(EPS!$A4287,NoSettings!$A:$A,0))</f>
        <v>0</v>
      </c>
      <c r="K4287">
        <f>INDEX(GWP!$C$2:$C$13,MATCH(EPS!I4287,GWP!$B$2:$B$13,0))</f>
        <v>0</v>
      </c>
      <c r="L4287" s="5">
        <f t="shared" si="133"/>
        <v>0</v>
      </c>
    </row>
    <row r="4288" spans="1:12" hidden="1" x14ac:dyDescent="0.35">
      <c r="A4288" t="s">
        <v>5918</v>
      </c>
      <c r="B4288" t="s">
        <v>5</v>
      </c>
      <c r="C4288" t="s">
        <v>1739</v>
      </c>
      <c r="D4288" t="s">
        <v>6929</v>
      </c>
      <c r="E4288" t="s">
        <v>1706</v>
      </c>
      <c r="H4288" t="str">
        <f>INDEX('Vensim Variables'!$B:$B,MATCH(EPS!$B4288,'Vensim Variables'!$A:$A,0))</f>
        <v>g pollutant</v>
      </c>
      <c r="I4288" t="str">
        <f t="shared" si="132"/>
        <v>CO</v>
      </c>
      <c r="J4288">
        <f>INDEX(NoSettings!$C:$C,MATCH(EPS!$A4288,NoSettings!$A:$A,0))</f>
        <v>0</v>
      </c>
      <c r="K4288">
        <f>INDEX(GWP!$C$2:$C$13,MATCH(EPS!I4288,GWP!$B$2:$B$13,0))</f>
        <v>0</v>
      </c>
      <c r="L4288" s="5">
        <f t="shared" si="133"/>
        <v>0</v>
      </c>
    </row>
    <row r="4289" spans="1:12" hidden="1" x14ac:dyDescent="0.35">
      <c r="A4289" t="s">
        <v>5919</v>
      </c>
      <c r="B4289" t="s">
        <v>5</v>
      </c>
      <c r="C4289" t="s">
        <v>1739</v>
      </c>
      <c r="D4289" t="s">
        <v>6929</v>
      </c>
      <c r="E4289" t="s">
        <v>1707</v>
      </c>
      <c r="H4289" t="str">
        <f>INDEX('Vensim Variables'!$B:$B,MATCH(EPS!$B4289,'Vensim Variables'!$A:$A,0))</f>
        <v>g pollutant</v>
      </c>
      <c r="I4289" t="str">
        <f t="shared" si="132"/>
        <v>NOx</v>
      </c>
      <c r="J4289">
        <f>INDEX(NoSettings!$C:$C,MATCH(EPS!$A4289,NoSettings!$A:$A,0))</f>
        <v>0</v>
      </c>
      <c r="K4289">
        <f>INDEX(GWP!$C$2:$C$13,MATCH(EPS!I4289,GWP!$B$2:$B$13,0))</f>
        <v>0</v>
      </c>
      <c r="L4289" s="5">
        <f t="shared" si="133"/>
        <v>0</v>
      </c>
    </row>
    <row r="4290" spans="1:12" hidden="1" x14ac:dyDescent="0.35">
      <c r="A4290" t="s">
        <v>5920</v>
      </c>
      <c r="B4290" t="s">
        <v>5</v>
      </c>
      <c r="C4290" t="s">
        <v>1739</v>
      </c>
      <c r="D4290" t="s">
        <v>6929</v>
      </c>
      <c r="E4290" t="s">
        <v>1708</v>
      </c>
      <c r="H4290" t="str">
        <f>INDEX('Vensim Variables'!$B:$B,MATCH(EPS!$B4290,'Vensim Variables'!$A:$A,0))</f>
        <v>g pollutant</v>
      </c>
      <c r="I4290" t="str">
        <f t="shared" si="132"/>
        <v>PM10</v>
      </c>
      <c r="J4290">
        <f>INDEX(NoSettings!$C:$C,MATCH(EPS!$A4290,NoSettings!$A:$A,0))</f>
        <v>0</v>
      </c>
      <c r="K4290">
        <f>INDEX(GWP!$C$2:$C$13,MATCH(EPS!I4290,GWP!$B$2:$B$13,0))</f>
        <v>0</v>
      </c>
      <c r="L4290" s="5">
        <f t="shared" si="133"/>
        <v>0</v>
      </c>
    </row>
    <row r="4291" spans="1:12" hidden="1" x14ac:dyDescent="0.35">
      <c r="A4291" t="s">
        <v>5921</v>
      </c>
      <c r="B4291" t="s">
        <v>5</v>
      </c>
      <c r="C4291" t="s">
        <v>1739</v>
      </c>
      <c r="D4291" t="s">
        <v>6929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0</v>
      </c>
      <c r="K4291">
        <f>INDEX(GWP!$C$2:$C$13,MATCH(EPS!I4291,GWP!$B$2:$B$13,0))</f>
        <v>0</v>
      </c>
      <c r="L4291" s="5">
        <f t="shared" ref="L4291:L4354" si="135">IF(H4291="g pollutant",K4291*J4291/10^12,IF(H4291="MMTCO2e",J4291,IF(H4291="MWh",J4291,0)))</f>
        <v>0</v>
      </c>
    </row>
    <row r="4292" spans="1:12" hidden="1" x14ac:dyDescent="0.35">
      <c r="A4292" t="s">
        <v>5922</v>
      </c>
      <c r="B4292" t="s">
        <v>5</v>
      </c>
      <c r="C4292" t="s">
        <v>1739</v>
      </c>
      <c r="D4292" t="s">
        <v>6929</v>
      </c>
      <c r="E4292" t="s">
        <v>1710</v>
      </c>
      <c r="H4292" t="str">
        <f>INDEX('Vensim Variables'!$B:$B,MATCH(EPS!$B4292,'Vensim Variables'!$A:$A,0))</f>
        <v>g pollutant</v>
      </c>
      <c r="I4292" t="str">
        <f t="shared" si="134"/>
        <v>SOx</v>
      </c>
      <c r="J4292">
        <f>INDEX(NoSettings!$C:$C,MATCH(EPS!$A4292,NoSettings!$A:$A,0))</f>
        <v>0</v>
      </c>
      <c r="K4292">
        <f>INDEX(GWP!$C$2:$C$13,MATCH(EPS!I4292,GWP!$B$2:$B$13,0))</f>
        <v>0</v>
      </c>
      <c r="L4292" s="5">
        <f t="shared" si="135"/>
        <v>0</v>
      </c>
    </row>
    <row r="4293" spans="1:12" hidden="1" x14ac:dyDescent="0.35">
      <c r="A4293" t="s">
        <v>5923</v>
      </c>
      <c r="B4293" t="s">
        <v>5</v>
      </c>
      <c r="C4293" t="s">
        <v>1739</v>
      </c>
      <c r="D4293" t="s">
        <v>6929</v>
      </c>
      <c r="E4293" t="s">
        <v>1711</v>
      </c>
      <c r="H4293" t="str">
        <f>INDEX('Vensim Variables'!$B:$B,MATCH(EPS!$B4293,'Vensim Variables'!$A:$A,0))</f>
        <v>g pollutant</v>
      </c>
      <c r="I4293" t="str">
        <f t="shared" si="134"/>
        <v>BC</v>
      </c>
      <c r="J4293">
        <f>INDEX(NoSettings!$C:$C,MATCH(EPS!$A4293,NoSettings!$A:$A,0))</f>
        <v>0</v>
      </c>
      <c r="K4293">
        <f>INDEX(GWP!$C$2:$C$13,MATCH(EPS!I4293,GWP!$B$2:$B$13,0))</f>
        <v>0</v>
      </c>
      <c r="L4293" s="5">
        <f t="shared" si="135"/>
        <v>0</v>
      </c>
    </row>
    <row r="4294" spans="1:12" hidden="1" x14ac:dyDescent="0.35">
      <c r="A4294" t="s">
        <v>5924</v>
      </c>
      <c r="B4294" t="s">
        <v>5</v>
      </c>
      <c r="C4294" t="s">
        <v>1739</v>
      </c>
      <c r="D4294" t="s">
        <v>6929</v>
      </c>
      <c r="E4294" t="s">
        <v>1712</v>
      </c>
      <c r="H4294" t="str">
        <f>INDEX('Vensim Variables'!$B:$B,MATCH(EPS!$B4294,'Vensim Variables'!$A:$A,0))</f>
        <v>g pollutant</v>
      </c>
      <c r="I4294" t="str">
        <f t="shared" si="134"/>
        <v>OC</v>
      </c>
      <c r="J4294">
        <f>INDEX(NoSettings!$C:$C,MATCH(EPS!$A4294,NoSettings!$A:$A,0))</f>
        <v>0</v>
      </c>
      <c r="K4294">
        <f>INDEX(GWP!$C$2:$C$13,MATCH(EPS!I4294,GWP!$B$2:$B$13,0))</f>
        <v>0</v>
      </c>
      <c r="L4294" s="5">
        <f t="shared" si="135"/>
        <v>0</v>
      </c>
    </row>
    <row r="4295" spans="1:12" hidden="1" x14ac:dyDescent="0.35">
      <c r="A4295" t="s">
        <v>5925</v>
      </c>
      <c r="B4295" t="s">
        <v>5</v>
      </c>
      <c r="C4295" t="s">
        <v>1739</v>
      </c>
      <c r="D4295" t="s">
        <v>6929</v>
      </c>
      <c r="E4295" t="s">
        <v>1713</v>
      </c>
      <c r="H4295" t="str">
        <f>INDEX('Vensim Variables'!$B:$B,MATCH(EPS!$B4295,'Vensim Variables'!$A:$A,0))</f>
        <v>g pollutant</v>
      </c>
      <c r="I4295" t="str">
        <f t="shared" si="134"/>
        <v>CH4</v>
      </c>
      <c r="J4295">
        <f>INDEX(NoSettings!$C:$C,MATCH(EPS!$A4295,NoSettings!$A:$A,0))</f>
        <v>0</v>
      </c>
      <c r="K4295">
        <f>INDEX(GWP!$C$2:$C$13,MATCH(EPS!I4295,GWP!$B$2:$B$13,0))</f>
        <v>25</v>
      </c>
      <c r="L4295" s="5">
        <f t="shared" si="135"/>
        <v>0</v>
      </c>
    </row>
    <row r="4296" spans="1:12" hidden="1" x14ac:dyDescent="0.35">
      <c r="A4296" t="s">
        <v>5926</v>
      </c>
      <c r="B4296" t="s">
        <v>5</v>
      </c>
      <c r="C4296" t="s">
        <v>1739</v>
      </c>
      <c r="D4296" t="s">
        <v>6929</v>
      </c>
      <c r="E4296" t="s">
        <v>1714</v>
      </c>
      <c r="H4296" t="str">
        <f>INDEX('Vensim Variables'!$B:$B,MATCH(EPS!$B4296,'Vensim Variables'!$A:$A,0))</f>
        <v>g pollutant</v>
      </c>
      <c r="I4296" t="str">
        <f t="shared" si="134"/>
        <v>N2O</v>
      </c>
      <c r="J4296">
        <f>INDEX(NoSettings!$C:$C,MATCH(EPS!$A4296,NoSettings!$A:$A,0))</f>
        <v>0</v>
      </c>
      <c r="K4296">
        <f>INDEX(GWP!$C$2:$C$13,MATCH(EPS!I4296,GWP!$B$2:$B$13,0))</f>
        <v>298</v>
      </c>
      <c r="L4296" s="5">
        <f t="shared" si="135"/>
        <v>0</v>
      </c>
    </row>
    <row r="4297" spans="1:12" hidden="1" x14ac:dyDescent="0.35">
      <c r="A4297" t="s">
        <v>5927</v>
      </c>
      <c r="B4297" t="s">
        <v>5</v>
      </c>
      <c r="C4297" t="s">
        <v>1739</v>
      </c>
      <c r="D4297" t="s">
        <v>6929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5">
        <f t="shared" si="135"/>
        <v>0</v>
      </c>
    </row>
    <row r="4298" spans="1:12" hidden="1" x14ac:dyDescent="0.35">
      <c r="A4298" t="s">
        <v>5928</v>
      </c>
      <c r="B4298" t="s">
        <v>5</v>
      </c>
      <c r="C4298" t="s">
        <v>1739</v>
      </c>
      <c r="D4298" t="s">
        <v>6930</v>
      </c>
      <c r="E4298" t="s">
        <v>1702</v>
      </c>
      <c r="H4298" t="str">
        <f>INDEX('Vensim Variables'!$B:$B,MATCH(EPS!$B4298,'Vensim Variables'!$A:$A,0))</f>
        <v>g pollutant</v>
      </c>
      <c r="I4298" t="str">
        <f t="shared" si="134"/>
        <v>CO2</v>
      </c>
      <c r="J4298">
        <f>INDEX(NoSettings!$C:$C,MATCH(EPS!$A4298,NoSettings!$A:$A,0))</f>
        <v>19345100</v>
      </c>
      <c r="K4298">
        <f>INDEX(GWP!$C$2:$C$13,MATCH(EPS!I4298,GWP!$B$2:$B$13,0))</f>
        <v>1</v>
      </c>
      <c r="L4298" s="5">
        <f t="shared" si="135"/>
        <v>1.9345099999999999E-5</v>
      </c>
    </row>
    <row r="4299" spans="1:12" hidden="1" x14ac:dyDescent="0.35">
      <c r="A4299" t="s">
        <v>5929</v>
      </c>
      <c r="B4299" t="s">
        <v>5</v>
      </c>
      <c r="C4299" t="s">
        <v>1739</v>
      </c>
      <c r="D4299" t="s">
        <v>6930</v>
      </c>
      <c r="E4299" t="s">
        <v>1705</v>
      </c>
      <c r="H4299" t="str">
        <f>INDEX('Vensim Variables'!$B:$B,MATCH(EPS!$B4299,'Vensim Variables'!$A:$A,0))</f>
        <v>g pollutant</v>
      </c>
      <c r="I4299" t="str">
        <f t="shared" si="134"/>
        <v>VOC</v>
      </c>
      <c r="J4299">
        <f>INDEX(NoSettings!$C:$C,MATCH(EPS!$A4299,NoSettings!$A:$A,0))</f>
        <v>549.95799999999997</v>
      </c>
      <c r="K4299">
        <f>INDEX(GWP!$C$2:$C$13,MATCH(EPS!I4299,GWP!$B$2:$B$13,0))</f>
        <v>0</v>
      </c>
      <c r="L4299" s="5">
        <f t="shared" si="135"/>
        <v>0</v>
      </c>
    </row>
    <row r="4300" spans="1:12" hidden="1" x14ac:dyDescent="0.35">
      <c r="A4300" t="s">
        <v>5930</v>
      </c>
      <c r="B4300" t="s">
        <v>5</v>
      </c>
      <c r="C4300" t="s">
        <v>1739</v>
      </c>
      <c r="D4300" t="s">
        <v>6930</v>
      </c>
      <c r="E4300" t="s">
        <v>1706</v>
      </c>
      <c r="H4300" t="str">
        <f>INDEX('Vensim Variables'!$B:$B,MATCH(EPS!$B4300,'Vensim Variables'!$A:$A,0))</f>
        <v>g pollutant</v>
      </c>
      <c r="I4300" t="str">
        <f t="shared" si="134"/>
        <v>CO</v>
      </c>
      <c r="J4300">
        <f>INDEX(NoSettings!$C:$C,MATCH(EPS!$A4300,NoSettings!$A:$A,0))</f>
        <v>2539.85</v>
      </c>
      <c r="K4300">
        <f>INDEX(GWP!$C$2:$C$13,MATCH(EPS!I4300,GWP!$B$2:$B$13,0))</f>
        <v>0</v>
      </c>
      <c r="L4300" s="5">
        <f t="shared" si="135"/>
        <v>0</v>
      </c>
    </row>
    <row r="4301" spans="1:12" hidden="1" x14ac:dyDescent="0.35">
      <c r="A4301" t="s">
        <v>5931</v>
      </c>
      <c r="B4301" t="s">
        <v>5</v>
      </c>
      <c r="C4301" t="s">
        <v>1739</v>
      </c>
      <c r="D4301" t="s">
        <v>6930</v>
      </c>
      <c r="E4301" t="s">
        <v>1707</v>
      </c>
      <c r="H4301" t="str">
        <f>INDEX('Vensim Variables'!$B:$B,MATCH(EPS!$B4301,'Vensim Variables'!$A:$A,0))</f>
        <v>g pollutant</v>
      </c>
      <c r="I4301" t="str">
        <f t="shared" si="134"/>
        <v>NOx</v>
      </c>
      <c r="J4301">
        <f>INDEX(NoSettings!$C:$C,MATCH(EPS!$A4301,NoSettings!$A:$A,0))</f>
        <v>8692.69</v>
      </c>
      <c r="K4301">
        <f>INDEX(GWP!$C$2:$C$13,MATCH(EPS!I4301,GWP!$B$2:$B$13,0))</f>
        <v>0</v>
      </c>
      <c r="L4301" s="5">
        <f t="shared" si="135"/>
        <v>0</v>
      </c>
    </row>
    <row r="4302" spans="1:12" hidden="1" x14ac:dyDescent="0.35">
      <c r="A4302" t="s">
        <v>5932</v>
      </c>
      <c r="B4302" t="s">
        <v>5</v>
      </c>
      <c r="C4302" t="s">
        <v>1739</v>
      </c>
      <c r="D4302" t="s">
        <v>6930</v>
      </c>
      <c r="E4302" t="s">
        <v>1708</v>
      </c>
      <c r="H4302" t="str">
        <f>INDEX('Vensim Variables'!$B:$B,MATCH(EPS!$B4302,'Vensim Variables'!$A:$A,0))</f>
        <v>g pollutant</v>
      </c>
      <c r="I4302" t="str">
        <f t="shared" si="134"/>
        <v>PM10</v>
      </c>
      <c r="J4302">
        <f>INDEX(NoSettings!$C:$C,MATCH(EPS!$A4302,NoSettings!$A:$A,0))</f>
        <v>686.22400000000005</v>
      </c>
      <c r="K4302">
        <f>INDEX(GWP!$C$2:$C$13,MATCH(EPS!I4302,GWP!$B$2:$B$13,0))</f>
        <v>0</v>
      </c>
      <c r="L4302" s="5">
        <f t="shared" si="135"/>
        <v>0</v>
      </c>
    </row>
    <row r="4303" spans="1:12" hidden="1" x14ac:dyDescent="0.35">
      <c r="A4303" t="s">
        <v>5933</v>
      </c>
      <c r="B4303" t="s">
        <v>5</v>
      </c>
      <c r="C4303" t="s">
        <v>1739</v>
      </c>
      <c r="D4303" t="s">
        <v>6930</v>
      </c>
      <c r="E4303" t="s">
        <v>1709</v>
      </c>
      <c r="H4303" t="str">
        <f>INDEX('Vensim Variables'!$B:$B,MATCH(EPS!$B4303,'Vensim Variables'!$A:$A,0))</f>
        <v>g pollutant</v>
      </c>
      <c r="I4303" t="str">
        <f t="shared" si="134"/>
        <v>PM25</v>
      </c>
      <c r="J4303">
        <f>INDEX(NoSettings!$C:$C,MATCH(EPS!$A4303,NoSettings!$A:$A,0))</f>
        <v>610.23500000000001</v>
      </c>
      <c r="K4303">
        <f>INDEX(GWP!$C$2:$C$13,MATCH(EPS!I4303,GWP!$B$2:$B$13,0))</f>
        <v>0</v>
      </c>
      <c r="L4303" s="5">
        <f t="shared" si="135"/>
        <v>0</v>
      </c>
    </row>
    <row r="4304" spans="1:12" hidden="1" x14ac:dyDescent="0.35">
      <c r="A4304" t="s">
        <v>5934</v>
      </c>
      <c r="B4304" t="s">
        <v>5</v>
      </c>
      <c r="C4304" t="s">
        <v>1739</v>
      </c>
      <c r="D4304" t="s">
        <v>6930</v>
      </c>
      <c r="E4304" t="s">
        <v>1710</v>
      </c>
      <c r="H4304" t="str">
        <f>INDEX('Vensim Variables'!$B:$B,MATCH(EPS!$B4304,'Vensim Variables'!$A:$A,0))</f>
        <v>g pollutant</v>
      </c>
      <c r="I4304" t="str">
        <f t="shared" si="134"/>
        <v>SOx</v>
      </c>
      <c r="J4304">
        <f>INDEX(NoSettings!$C:$C,MATCH(EPS!$A4304,NoSettings!$A:$A,0))</f>
        <v>1847.96</v>
      </c>
      <c r="K4304">
        <f>INDEX(GWP!$C$2:$C$13,MATCH(EPS!I4304,GWP!$B$2:$B$13,0))</f>
        <v>0</v>
      </c>
      <c r="L4304" s="5">
        <f t="shared" si="135"/>
        <v>0</v>
      </c>
    </row>
    <row r="4305" spans="1:12" hidden="1" x14ac:dyDescent="0.35">
      <c r="A4305" t="s">
        <v>5935</v>
      </c>
      <c r="B4305" t="s">
        <v>5</v>
      </c>
      <c r="C4305" t="s">
        <v>1739</v>
      </c>
      <c r="D4305" t="s">
        <v>6930</v>
      </c>
      <c r="E4305" t="s">
        <v>1711</v>
      </c>
      <c r="H4305" t="str">
        <f>INDEX('Vensim Variables'!$B:$B,MATCH(EPS!$B4305,'Vensim Variables'!$A:$A,0))</f>
        <v>g pollutant</v>
      </c>
      <c r="I4305" t="str">
        <f t="shared" si="134"/>
        <v>BC</v>
      </c>
      <c r="J4305">
        <f>INDEX(NoSettings!$C:$C,MATCH(EPS!$A4305,NoSettings!$A:$A,0))</f>
        <v>142.70599999999999</v>
      </c>
      <c r="K4305">
        <f>INDEX(GWP!$C$2:$C$13,MATCH(EPS!I4305,GWP!$B$2:$B$13,0))</f>
        <v>0</v>
      </c>
      <c r="L4305" s="5">
        <f t="shared" si="135"/>
        <v>0</v>
      </c>
    </row>
    <row r="4306" spans="1:12" hidden="1" x14ac:dyDescent="0.35">
      <c r="A4306" t="s">
        <v>5936</v>
      </c>
      <c r="B4306" t="s">
        <v>5</v>
      </c>
      <c r="C4306" t="s">
        <v>1739</v>
      </c>
      <c r="D4306" t="s">
        <v>6930</v>
      </c>
      <c r="E4306" t="s">
        <v>1712</v>
      </c>
      <c r="H4306" t="str">
        <f>INDEX('Vensim Variables'!$B:$B,MATCH(EPS!$B4306,'Vensim Variables'!$A:$A,0))</f>
        <v>g pollutant</v>
      </c>
      <c r="I4306" t="str">
        <f t="shared" si="134"/>
        <v>OC</v>
      </c>
      <c r="J4306">
        <f>INDEX(NoSettings!$C:$C,MATCH(EPS!$A4306,NoSettings!$A:$A,0))</f>
        <v>121.84099999999999</v>
      </c>
      <c r="K4306">
        <f>INDEX(GWP!$C$2:$C$13,MATCH(EPS!I4306,GWP!$B$2:$B$13,0))</f>
        <v>0</v>
      </c>
      <c r="L4306" s="5">
        <f t="shared" si="135"/>
        <v>0</v>
      </c>
    </row>
    <row r="4307" spans="1:12" hidden="1" x14ac:dyDescent="0.35">
      <c r="A4307" t="s">
        <v>5937</v>
      </c>
      <c r="B4307" t="s">
        <v>5</v>
      </c>
      <c r="C4307" t="s">
        <v>1739</v>
      </c>
      <c r="D4307" t="s">
        <v>6930</v>
      </c>
      <c r="E4307" t="s">
        <v>1713</v>
      </c>
      <c r="H4307" t="str">
        <f>INDEX('Vensim Variables'!$B:$B,MATCH(EPS!$B4307,'Vensim Variables'!$A:$A,0))</f>
        <v>g pollutant</v>
      </c>
      <c r="I4307" t="str">
        <f t="shared" si="134"/>
        <v>CH4</v>
      </c>
      <c r="J4307">
        <f>INDEX(NoSettings!$C:$C,MATCH(EPS!$A4307,NoSettings!$A:$A,0))</f>
        <v>772.77499999999998</v>
      </c>
      <c r="K4307">
        <f>INDEX(GWP!$C$2:$C$13,MATCH(EPS!I4307,GWP!$B$2:$B$13,0))</f>
        <v>25</v>
      </c>
      <c r="L4307" s="5">
        <f t="shared" si="135"/>
        <v>1.9319375E-8</v>
      </c>
    </row>
    <row r="4308" spans="1:12" hidden="1" x14ac:dyDescent="0.35">
      <c r="A4308" t="s">
        <v>5938</v>
      </c>
      <c r="B4308" t="s">
        <v>5</v>
      </c>
      <c r="C4308" t="s">
        <v>1739</v>
      </c>
      <c r="D4308" t="s">
        <v>6930</v>
      </c>
      <c r="E4308" t="s">
        <v>1714</v>
      </c>
      <c r="H4308" t="str">
        <f>INDEX('Vensim Variables'!$B:$B,MATCH(EPS!$B4308,'Vensim Variables'!$A:$A,0))</f>
        <v>g pollutant</v>
      </c>
      <c r="I4308" t="str">
        <f t="shared" si="134"/>
        <v>N2O</v>
      </c>
      <c r="J4308">
        <f>INDEX(NoSettings!$C:$C,MATCH(EPS!$A4308,NoSettings!$A:$A,0))</f>
        <v>154.55500000000001</v>
      </c>
      <c r="K4308">
        <f>INDEX(GWP!$C$2:$C$13,MATCH(EPS!I4308,GWP!$B$2:$B$13,0))</f>
        <v>298</v>
      </c>
      <c r="L4308" s="5">
        <f t="shared" si="135"/>
        <v>4.6057389999999999E-8</v>
      </c>
    </row>
    <row r="4309" spans="1:12" hidden="1" x14ac:dyDescent="0.35">
      <c r="A4309" t="s">
        <v>5939</v>
      </c>
      <c r="B4309" t="s">
        <v>5</v>
      </c>
      <c r="C4309" t="s">
        <v>1739</v>
      </c>
      <c r="D4309" t="s">
        <v>6930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5">
        <f t="shared" si="135"/>
        <v>0</v>
      </c>
    </row>
    <row r="4310" spans="1:12" hidden="1" x14ac:dyDescent="0.35">
      <c r="A4310" t="s">
        <v>5940</v>
      </c>
      <c r="B4310" t="s">
        <v>5</v>
      </c>
      <c r="C4310" t="s">
        <v>1739</v>
      </c>
      <c r="D4310" t="s">
        <v>6931</v>
      </c>
      <c r="E4310" t="s">
        <v>1702</v>
      </c>
      <c r="H4310" t="str">
        <f>INDEX('Vensim Variables'!$B:$B,MATCH(EPS!$B4310,'Vensim Variables'!$A:$A,0))</f>
        <v>g pollutant</v>
      </c>
      <c r="I4310" t="str">
        <f t="shared" si="134"/>
        <v>CO2</v>
      </c>
      <c r="J4310">
        <f>INDEX(NoSettings!$C:$C,MATCH(EPS!$A4310,NoSettings!$A:$A,0))</f>
        <v>159671000000</v>
      </c>
      <c r="K4310">
        <f>INDEX(GWP!$C$2:$C$13,MATCH(EPS!I4310,GWP!$B$2:$B$13,0))</f>
        <v>1</v>
      </c>
      <c r="L4310" s="5">
        <f t="shared" si="135"/>
        <v>0.15967100000000001</v>
      </c>
    </row>
    <row r="4311" spans="1:12" hidden="1" x14ac:dyDescent="0.35">
      <c r="A4311" t="s">
        <v>5941</v>
      </c>
      <c r="B4311" t="s">
        <v>5</v>
      </c>
      <c r="C4311" t="s">
        <v>1739</v>
      </c>
      <c r="D4311" t="s">
        <v>6931</v>
      </c>
      <c r="E4311" t="s">
        <v>1705</v>
      </c>
      <c r="H4311" t="str">
        <f>INDEX('Vensim Variables'!$B:$B,MATCH(EPS!$B4311,'Vensim Variables'!$A:$A,0))</f>
        <v>g pollutant</v>
      </c>
      <c r="I4311" t="str">
        <f t="shared" si="134"/>
        <v>VOC</v>
      </c>
      <c r="J4311">
        <f>INDEX(NoSettings!$C:$C,MATCH(EPS!$A4311,NoSettings!$A:$A,0))</f>
        <v>4539240</v>
      </c>
      <c r="K4311">
        <f>INDEX(GWP!$C$2:$C$13,MATCH(EPS!I4311,GWP!$B$2:$B$13,0))</f>
        <v>0</v>
      </c>
      <c r="L4311" s="5">
        <f t="shared" si="135"/>
        <v>0</v>
      </c>
    </row>
    <row r="4312" spans="1:12" hidden="1" x14ac:dyDescent="0.35">
      <c r="A4312" t="s">
        <v>5942</v>
      </c>
      <c r="B4312" t="s">
        <v>5</v>
      </c>
      <c r="C4312" t="s">
        <v>1739</v>
      </c>
      <c r="D4312" t="s">
        <v>6931</v>
      </c>
      <c r="E4312" t="s">
        <v>1706</v>
      </c>
      <c r="H4312" t="str">
        <f>INDEX('Vensim Variables'!$B:$B,MATCH(EPS!$B4312,'Vensim Variables'!$A:$A,0))</f>
        <v>g pollutant</v>
      </c>
      <c r="I4312" t="str">
        <f t="shared" si="134"/>
        <v>CO</v>
      </c>
      <c r="J4312">
        <f>INDEX(NoSettings!$C:$C,MATCH(EPS!$A4312,NoSettings!$A:$A,0))</f>
        <v>20963400</v>
      </c>
      <c r="K4312">
        <f>INDEX(GWP!$C$2:$C$13,MATCH(EPS!I4312,GWP!$B$2:$B$13,0))</f>
        <v>0</v>
      </c>
      <c r="L4312" s="5">
        <f t="shared" si="135"/>
        <v>0</v>
      </c>
    </row>
    <row r="4313" spans="1:12" hidden="1" x14ac:dyDescent="0.35">
      <c r="A4313" t="s">
        <v>5943</v>
      </c>
      <c r="B4313" t="s">
        <v>5</v>
      </c>
      <c r="C4313" t="s">
        <v>1739</v>
      </c>
      <c r="D4313" t="s">
        <v>6931</v>
      </c>
      <c r="E4313" t="s">
        <v>1707</v>
      </c>
      <c r="H4313" t="str">
        <f>INDEX('Vensim Variables'!$B:$B,MATCH(EPS!$B4313,'Vensim Variables'!$A:$A,0))</f>
        <v>g pollutant</v>
      </c>
      <c r="I4313" t="str">
        <f t="shared" si="134"/>
        <v>NOx</v>
      </c>
      <c r="J4313">
        <f>INDEX(NoSettings!$C:$C,MATCH(EPS!$A4313,NoSettings!$A:$A,0))</f>
        <v>71747700</v>
      </c>
      <c r="K4313">
        <f>INDEX(GWP!$C$2:$C$13,MATCH(EPS!I4313,GWP!$B$2:$B$13,0))</f>
        <v>0</v>
      </c>
      <c r="L4313" s="5">
        <f t="shared" si="135"/>
        <v>0</v>
      </c>
    </row>
    <row r="4314" spans="1:12" hidden="1" x14ac:dyDescent="0.35">
      <c r="A4314" t="s">
        <v>5944</v>
      </c>
      <c r="B4314" t="s">
        <v>5</v>
      </c>
      <c r="C4314" t="s">
        <v>1739</v>
      </c>
      <c r="D4314" t="s">
        <v>6931</v>
      </c>
      <c r="E4314" t="s">
        <v>1708</v>
      </c>
      <c r="H4314" t="str">
        <f>INDEX('Vensim Variables'!$B:$B,MATCH(EPS!$B4314,'Vensim Variables'!$A:$A,0))</f>
        <v>g pollutant</v>
      </c>
      <c r="I4314" t="str">
        <f t="shared" si="134"/>
        <v>PM10</v>
      </c>
      <c r="J4314">
        <f>INDEX(NoSettings!$C:$C,MATCH(EPS!$A4314,NoSettings!$A:$A,0))</f>
        <v>5663960</v>
      </c>
      <c r="K4314">
        <f>INDEX(GWP!$C$2:$C$13,MATCH(EPS!I4314,GWP!$B$2:$B$13,0))</f>
        <v>0</v>
      </c>
      <c r="L4314" s="5">
        <f t="shared" si="135"/>
        <v>0</v>
      </c>
    </row>
    <row r="4315" spans="1:12" hidden="1" x14ac:dyDescent="0.35">
      <c r="A4315" t="s">
        <v>5945</v>
      </c>
      <c r="B4315" t="s">
        <v>5</v>
      </c>
      <c r="C4315" t="s">
        <v>1739</v>
      </c>
      <c r="D4315" t="s">
        <v>6931</v>
      </c>
      <c r="E4315" t="s">
        <v>1709</v>
      </c>
      <c r="H4315" t="str">
        <f>INDEX('Vensim Variables'!$B:$B,MATCH(EPS!$B4315,'Vensim Variables'!$A:$A,0))</f>
        <v>g pollutant</v>
      </c>
      <c r="I4315" t="str">
        <f t="shared" si="134"/>
        <v>PM25</v>
      </c>
      <c r="J4315">
        <f>INDEX(NoSettings!$C:$C,MATCH(EPS!$A4315,NoSettings!$A:$A,0))</f>
        <v>5036750</v>
      </c>
      <c r="K4315">
        <f>INDEX(GWP!$C$2:$C$13,MATCH(EPS!I4315,GWP!$B$2:$B$13,0))</f>
        <v>0</v>
      </c>
      <c r="L4315" s="5">
        <f t="shared" si="135"/>
        <v>0</v>
      </c>
    </row>
    <row r="4316" spans="1:12" hidden="1" x14ac:dyDescent="0.35">
      <c r="A4316" t="s">
        <v>5946</v>
      </c>
      <c r="B4316" t="s">
        <v>5</v>
      </c>
      <c r="C4316" t="s">
        <v>1739</v>
      </c>
      <c r="D4316" t="s">
        <v>6931</v>
      </c>
      <c r="E4316" t="s">
        <v>1710</v>
      </c>
      <c r="H4316" t="str">
        <f>INDEX('Vensim Variables'!$B:$B,MATCH(EPS!$B4316,'Vensim Variables'!$A:$A,0))</f>
        <v>g pollutant</v>
      </c>
      <c r="I4316" t="str">
        <f t="shared" si="134"/>
        <v>SOx</v>
      </c>
      <c r="J4316">
        <f>INDEX(NoSettings!$C:$C,MATCH(EPS!$A4316,NoSettings!$A:$A,0))</f>
        <v>15252700</v>
      </c>
      <c r="K4316">
        <f>INDEX(GWP!$C$2:$C$13,MATCH(EPS!I4316,GWP!$B$2:$B$13,0))</f>
        <v>0</v>
      </c>
      <c r="L4316" s="5">
        <f t="shared" si="135"/>
        <v>0</v>
      </c>
    </row>
    <row r="4317" spans="1:12" hidden="1" x14ac:dyDescent="0.35">
      <c r="A4317" t="s">
        <v>5947</v>
      </c>
      <c r="B4317" t="s">
        <v>5</v>
      </c>
      <c r="C4317" t="s">
        <v>1739</v>
      </c>
      <c r="D4317" t="s">
        <v>6931</v>
      </c>
      <c r="E4317" t="s">
        <v>1711</v>
      </c>
      <c r="H4317" t="str">
        <f>INDEX('Vensim Variables'!$B:$B,MATCH(EPS!$B4317,'Vensim Variables'!$A:$A,0))</f>
        <v>g pollutant</v>
      </c>
      <c r="I4317" t="str">
        <f t="shared" si="134"/>
        <v>BC</v>
      </c>
      <c r="J4317">
        <f>INDEX(NoSettings!$C:$C,MATCH(EPS!$A4317,NoSettings!$A:$A,0))</f>
        <v>1177860</v>
      </c>
      <c r="K4317">
        <f>INDEX(GWP!$C$2:$C$13,MATCH(EPS!I4317,GWP!$B$2:$B$13,0))</f>
        <v>0</v>
      </c>
      <c r="L4317" s="5">
        <f t="shared" si="135"/>
        <v>0</v>
      </c>
    </row>
    <row r="4318" spans="1:12" hidden="1" x14ac:dyDescent="0.35">
      <c r="A4318" t="s">
        <v>5948</v>
      </c>
      <c r="B4318" t="s">
        <v>5</v>
      </c>
      <c r="C4318" t="s">
        <v>1739</v>
      </c>
      <c r="D4318" t="s">
        <v>6931</v>
      </c>
      <c r="E4318" t="s">
        <v>1712</v>
      </c>
      <c r="H4318" t="str">
        <f>INDEX('Vensim Variables'!$B:$B,MATCH(EPS!$B4318,'Vensim Variables'!$A:$A,0))</f>
        <v>g pollutant</v>
      </c>
      <c r="I4318" t="str">
        <f t="shared" si="134"/>
        <v>OC</v>
      </c>
      <c r="J4318">
        <f>INDEX(NoSettings!$C:$C,MATCH(EPS!$A4318,NoSettings!$A:$A,0))</f>
        <v>1005650</v>
      </c>
      <c r="K4318">
        <f>INDEX(GWP!$C$2:$C$13,MATCH(EPS!I4318,GWP!$B$2:$B$13,0))</f>
        <v>0</v>
      </c>
      <c r="L4318" s="5">
        <f t="shared" si="135"/>
        <v>0</v>
      </c>
    </row>
    <row r="4319" spans="1:12" hidden="1" x14ac:dyDescent="0.35">
      <c r="A4319" t="s">
        <v>5949</v>
      </c>
      <c r="B4319" t="s">
        <v>5</v>
      </c>
      <c r="C4319" t="s">
        <v>1739</v>
      </c>
      <c r="D4319" t="s">
        <v>6931</v>
      </c>
      <c r="E4319" t="s">
        <v>1713</v>
      </c>
      <c r="H4319" t="str">
        <f>INDEX('Vensim Variables'!$B:$B,MATCH(EPS!$B4319,'Vensim Variables'!$A:$A,0))</f>
        <v>g pollutant</v>
      </c>
      <c r="I4319" t="str">
        <f t="shared" si="134"/>
        <v>CH4</v>
      </c>
      <c r="J4319">
        <f>INDEX(NoSettings!$C:$C,MATCH(EPS!$A4319,NoSettings!$A:$A,0))</f>
        <v>6378330</v>
      </c>
      <c r="K4319">
        <f>INDEX(GWP!$C$2:$C$13,MATCH(EPS!I4319,GWP!$B$2:$B$13,0))</f>
        <v>25</v>
      </c>
      <c r="L4319" s="5">
        <f t="shared" si="135"/>
        <v>1.5945824999999999E-4</v>
      </c>
    </row>
    <row r="4320" spans="1:12" hidden="1" x14ac:dyDescent="0.35">
      <c r="A4320" t="s">
        <v>5950</v>
      </c>
      <c r="B4320" t="s">
        <v>5</v>
      </c>
      <c r="C4320" t="s">
        <v>1739</v>
      </c>
      <c r="D4320" t="s">
        <v>6931</v>
      </c>
      <c r="E4320" t="s">
        <v>1714</v>
      </c>
      <c r="H4320" t="str">
        <f>INDEX('Vensim Variables'!$B:$B,MATCH(EPS!$B4320,'Vensim Variables'!$A:$A,0))</f>
        <v>g pollutant</v>
      </c>
      <c r="I4320" t="str">
        <f t="shared" si="134"/>
        <v>N2O</v>
      </c>
      <c r="J4320">
        <f>INDEX(NoSettings!$C:$C,MATCH(EPS!$A4320,NoSettings!$A:$A,0))</f>
        <v>1275670</v>
      </c>
      <c r="K4320">
        <f>INDEX(GWP!$C$2:$C$13,MATCH(EPS!I4320,GWP!$B$2:$B$13,0))</f>
        <v>298</v>
      </c>
      <c r="L4320" s="5">
        <f t="shared" si="135"/>
        <v>3.8014966E-4</v>
      </c>
    </row>
    <row r="4321" spans="1:12" hidden="1" x14ac:dyDescent="0.35">
      <c r="A4321" t="s">
        <v>5951</v>
      </c>
      <c r="B4321" t="s">
        <v>5</v>
      </c>
      <c r="C4321" t="s">
        <v>1739</v>
      </c>
      <c r="D4321" t="s">
        <v>6931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5">
        <f t="shared" si="135"/>
        <v>0</v>
      </c>
    </row>
    <row r="4322" spans="1:12" hidden="1" x14ac:dyDescent="0.35">
      <c r="A4322" t="s">
        <v>5952</v>
      </c>
      <c r="B4322" t="s">
        <v>5</v>
      </c>
      <c r="C4322" t="s">
        <v>1739</v>
      </c>
      <c r="D4322" t="s">
        <v>6932</v>
      </c>
      <c r="E4322" t="s">
        <v>1702</v>
      </c>
      <c r="H4322" t="str">
        <f>INDEX('Vensim Variables'!$B:$B,MATCH(EPS!$B4322,'Vensim Variables'!$A:$A,0))</f>
        <v>g pollutant</v>
      </c>
      <c r="I4322" t="str">
        <f t="shared" si="134"/>
        <v>CO2</v>
      </c>
      <c r="J4322">
        <f>INDEX(NoSettings!$C:$C,MATCH(EPS!$A4322,NoSettings!$A:$A,0))</f>
        <v>90391100000</v>
      </c>
      <c r="K4322">
        <f>INDEX(GWP!$C$2:$C$13,MATCH(EPS!I4322,GWP!$B$2:$B$13,0))</f>
        <v>1</v>
      </c>
      <c r="L4322" s="5">
        <f t="shared" si="135"/>
        <v>9.0391100000000002E-2</v>
      </c>
    </row>
    <row r="4323" spans="1:12" hidden="1" x14ac:dyDescent="0.35">
      <c r="A4323" t="s">
        <v>5953</v>
      </c>
      <c r="B4323" t="s">
        <v>5</v>
      </c>
      <c r="C4323" t="s">
        <v>1739</v>
      </c>
      <c r="D4323" t="s">
        <v>6932</v>
      </c>
      <c r="E4323" t="s">
        <v>1705</v>
      </c>
      <c r="H4323" t="str">
        <f>INDEX('Vensim Variables'!$B:$B,MATCH(EPS!$B4323,'Vensim Variables'!$A:$A,0))</f>
        <v>g pollutant</v>
      </c>
      <c r="I4323" t="str">
        <f t="shared" si="134"/>
        <v>VOC</v>
      </c>
      <c r="J4323">
        <f>INDEX(NoSettings!$C:$C,MATCH(EPS!$A4323,NoSettings!$A:$A,0))</f>
        <v>2569710</v>
      </c>
      <c r="K4323">
        <f>INDEX(GWP!$C$2:$C$13,MATCH(EPS!I4323,GWP!$B$2:$B$13,0))</f>
        <v>0</v>
      </c>
      <c r="L4323" s="5">
        <f t="shared" si="135"/>
        <v>0</v>
      </c>
    </row>
    <row r="4324" spans="1:12" hidden="1" x14ac:dyDescent="0.35">
      <c r="A4324" t="s">
        <v>5954</v>
      </c>
      <c r="B4324" t="s">
        <v>5</v>
      </c>
      <c r="C4324" t="s">
        <v>1739</v>
      </c>
      <c r="D4324" t="s">
        <v>6932</v>
      </c>
      <c r="E4324" t="s">
        <v>1706</v>
      </c>
      <c r="H4324" t="str">
        <f>INDEX('Vensim Variables'!$B:$B,MATCH(EPS!$B4324,'Vensim Variables'!$A:$A,0))</f>
        <v>g pollutant</v>
      </c>
      <c r="I4324" t="str">
        <f t="shared" si="134"/>
        <v>CO</v>
      </c>
      <c r="J4324">
        <f>INDEX(NoSettings!$C:$C,MATCH(EPS!$A4324,NoSettings!$A:$A,0))</f>
        <v>11867600</v>
      </c>
      <c r="K4324">
        <f>INDEX(GWP!$C$2:$C$13,MATCH(EPS!I4324,GWP!$B$2:$B$13,0))</f>
        <v>0</v>
      </c>
      <c r="L4324" s="5">
        <f t="shared" si="135"/>
        <v>0</v>
      </c>
    </row>
    <row r="4325" spans="1:12" hidden="1" x14ac:dyDescent="0.35">
      <c r="A4325" t="s">
        <v>5955</v>
      </c>
      <c r="B4325" t="s">
        <v>5</v>
      </c>
      <c r="C4325" t="s">
        <v>1739</v>
      </c>
      <c r="D4325" t="s">
        <v>6932</v>
      </c>
      <c r="E4325" t="s">
        <v>1707</v>
      </c>
      <c r="H4325" t="str">
        <f>INDEX('Vensim Variables'!$B:$B,MATCH(EPS!$B4325,'Vensim Variables'!$A:$A,0))</f>
        <v>g pollutant</v>
      </c>
      <c r="I4325" t="str">
        <f t="shared" si="134"/>
        <v>NOx</v>
      </c>
      <c r="J4325">
        <f>INDEX(NoSettings!$C:$C,MATCH(EPS!$A4325,NoSettings!$A:$A,0))</f>
        <v>40617000</v>
      </c>
      <c r="K4325">
        <f>INDEX(GWP!$C$2:$C$13,MATCH(EPS!I4325,GWP!$B$2:$B$13,0))</f>
        <v>0</v>
      </c>
      <c r="L4325" s="5">
        <f t="shared" si="135"/>
        <v>0</v>
      </c>
    </row>
    <row r="4326" spans="1:12" hidden="1" x14ac:dyDescent="0.35">
      <c r="A4326" t="s">
        <v>5956</v>
      </c>
      <c r="B4326" t="s">
        <v>5</v>
      </c>
      <c r="C4326" t="s">
        <v>1739</v>
      </c>
      <c r="D4326" t="s">
        <v>6932</v>
      </c>
      <c r="E4326" t="s">
        <v>1708</v>
      </c>
      <c r="H4326" t="str">
        <f>INDEX('Vensim Variables'!$B:$B,MATCH(EPS!$B4326,'Vensim Variables'!$A:$A,0))</f>
        <v>g pollutant</v>
      </c>
      <c r="I4326" t="str">
        <f t="shared" si="134"/>
        <v>PM10</v>
      </c>
      <c r="J4326">
        <f>INDEX(NoSettings!$C:$C,MATCH(EPS!$A4326,NoSettings!$A:$A,0))</f>
        <v>3206420</v>
      </c>
      <c r="K4326">
        <f>INDEX(GWP!$C$2:$C$13,MATCH(EPS!I4326,GWP!$B$2:$B$13,0))</f>
        <v>0</v>
      </c>
      <c r="L4326" s="5">
        <f t="shared" si="135"/>
        <v>0</v>
      </c>
    </row>
    <row r="4327" spans="1:12" hidden="1" x14ac:dyDescent="0.35">
      <c r="A4327" t="s">
        <v>5957</v>
      </c>
      <c r="B4327" t="s">
        <v>5</v>
      </c>
      <c r="C4327" t="s">
        <v>1739</v>
      </c>
      <c r="D4327" t="s">
        <v>6932</v>
      </c>
      <c r="E4327" t="s">
        <v>1709</v>
      </c>
      <c r="H4327" t="str">
        <f>INDEX('Vensim Variables'!$B:$B,MATCH(EPS!$B4327,'Vensim Variables'!$A:$A,0))</f>
        <v>g pollutant</v>
      </c>
      <c r="I4327" t="str">
        <f t="shared" si="134"/>
        <v>PM25</v>
      </c>
      <c r="J4327">
        <f>INDEX(NoSettings!$C:$C,MATCH(EPS!$A4327,NoSettings!$A:$A,0))</f>
        <v>2851350</v>
      </c>
      <c r="K4327">
        <f>INDEX(GWP!$C$2:$C$13,MATCH(EPS!I4327,GWP!$B$2:$B$13,0))</f>
        <v>0</v>
      </c>
      <c r="L4327" s="5">
        <f t="shared" si="135"/>
        <v>0</v>
      </c>
    </row>
    <row r="4328" spans="1:12" hidden="1" x14ac:dyDescent="0.35">
      <c r="A4328" t="s">
        <v>5958</v>
      </c>
      <c r="B4328" t="s">
        <v>5</v>
      </c>
      <c r="C4328" t="s">
        <v>1739</v>
      </c>
      <c r="D4328" t="s">
        <v>6932</v>
      </c>
      <c r="E4328" t="s">
        <v>1710</v>
      </c>
      <c r="H4328" t="str">
        <f>INDEX('Vensim Variables'!$B:$B,MATCH(EPS!$B4328,'Vensim Variables'!$A:$A,0))</f>
        <v>g pollutant</v>
      </c>
      <c r="I4328" t="str">
        <f t="shared" si="134"/>
        <v>SOx</v>
      </c>
      <c r="J4328">
        <f>INDEX(NoSettings!$C:$C,MATCH(EPS!$A4328,NoSettings!$A:$A,0))</f>
        <v>8634700</v>
      </c>
      <c r="K4328">
        <f>INDEX(GWP!$C$2:$C$13,MATCH(EPS!I4328,GWP!$B$2:$B$13,0))</f>
        <v>0</v>
      </c>
      <c r="L4328" s="5">
        <f t="shared" si="135"/>
        <v>0</v>
      </c>
    </row>
    <row r="4329" spans="1:12" hidden="1" x14ac:dyDescent="0.35">
      <c r="A4329" t="s">
        <v>5959</v>
      </c>
      <c r="B4329" t="s">
        <v>5</v>
      </c>
      <c r="C4329" t="s">
        <v>1739</v>
      </c>
      <c r="D4329" t="s">
        <v>6932</v>
      </c>
      <c r="E4329" t="s">
        <v>1711</v>
      </c>
      <c r="H4329" t="str">
        <f>INDEX('Vensim Variables'!$B:$B,MATCH(EPS!$B4329,'Vensim Variables'!$A:$A,0))</f>
        <v>g pollutant</v>
      </c>
      <c r="I4329" t="str">
        <f t="shared" si="134"/>
        <v>BC</v>
      </c>
      <c r="J4329">
        <f>INDEX(NoSettings!$C:$C,MATCH(EPS!$A4329,NoSettings!$A:$A,0))</f>
        <v>666800</v>
      </c>
      <c r="K4329">
        <f>INDEX(GWP!$C$2:$C$13,MATCH(EPS!I4329,GWP!$B$2:$B$13,0))</f>
        <v>0</v>
      </c>
      <c r="L4329" s="5">
        <f t="shared" si="135"/>
        <v>0</v>
      </c>
    </row>
    <row r="4330" spans="1:12" hidden="1" x14ac:dyDescent="0.35">
      <c r="A4330" t="s">
        <v>5960</v>
      </c>
      <c r="B4330" t="s">
        <v>5</v>
      </c>
      <c r="C4330" t="s">
        <v>1739</v>
      </c>
      <c r="D4330" t="s">
        <v>6932</v>
      </c>
      <c r="E4330" t="s">
        <v>1712</v>
      </c>
      <c r="H4330" t="str">
        <f>INDEX('Vensim Variables'!$B:$B,MATCH(EPS!$B4330,'Vensim Variables'!$A:$A,0))</f>
        <v>g pollutant</v>
      </c>
      <c r="I4330" t="str">
        <f t="shared" si="134"/>
        <v>OC</v>
      </c>
      <c r="J4330">
        <f>INDEX(NoSettings!$C:$C,MATCH(EPS!$A4330,NoSettings!$A:$A,0))</f>
        <v>569308</v>
      </c>
      <c r="K4330">
        <f>INDEX(GWP!$C$2:$C$13,MATCH(EPS!I4330,GWP!$B$2:$B$13,0))</f>
        <v>0</v>
      </c>
      <c r="L4330" s="5">
        <f t="shared" si="135"/>
        <v>0</v>
      </c>
    </row>
    <row r="4331" spans="1:12" hidden="1" x14ac:dyDescent="0.35">
      <c r="A4331" t="s">
        <v>5961</v>
      </c>
      <c r="B4331" t="s">
        <v>5</v>
      </c>
      <c r="C4331" t="s">
        <v>1739</v>
      </c>
      <c r="D4331" t="s">
        <v>6932</v>
      </c>
      <c r="E4331" t="s">
        <v>1713</v>
      </c>
      <c r="H4331" t="str">
        <f>INDEX('Vensim Variables'!$B:$B,MATCH(EPS!$B4331,'Vensim Variables'!$A:$A,0))</f>
        <v>g pollutant</v>
      </c>
      <c r="I4331" t="str">
        <f t="shared" si="134"/>
        <v>CH4</v>
      </c>
      <c r="J4331">
        <f>INDEX(NoSettings!$C:$C,MATCH(EPS!$A4331,NoSettings!$A:$A,0))</f>
        <v>3610830</v>
      </c>
      <c r="K4331">
        <f>INDEX(GWP!$C$2:$C$13,MATCH(EPS!I4331,GWP!$B$2:$B$13,0))</f>
        <v>25</v>
      </c>
      <c r="L4331" s="5">
        <f t="shared" si="135"/>
        <v>9.027075E-5</v>
      </c>
    </row>
    <row r="4332" spans="1:12" hidden="1" x14ac:dyDescent="0.35">
      <c r="A4332" t="s">
        <v>5962</v>
      </c>
      <c r="B4332" t="s">
        <v>5</v>
      </c>
      <c r="C4332" t="s">
        <v>1739</v>
      </c>
      <c r="D4332" t="s">
        <v>6932</v>
      </c>
      <c r="E4332" t="s">
        <v>1714</v>
      </c>
      <c r="H4332" t="str">
        <f>INDEX('Vensim Variables'!$B:$B,MATCH(EPS!$B4332,'Vensim Variables'!$A:$A,0))</f>
        <v>g pollutant</v>
      </c>
      <c r="I4332" t="str">
        <f t="shared" si="134"/>
        <v>N2O</v>
      </c>
      <c r="J4332">
        <f>INDEX(NoSettings!$C:$C,MATCH(EPS!$A4332,NoSettings!$A:$A,0))</f>
        <v>722166</v>
      </c>
      <c r="K4332">
        <f>INDEX(GWP!$C$2:$C$13,MATCH(EPS!I4332,GWP!$B$2:$B$13,0))</f>
        <v>298</v>
      </c>
      <c r="L4332" s="5">
        <f t="shared" si="135"/>
        <v>2.15205468E-4</v>
      </c>
    </row>
    <row r="4333" spans="1:12" hidden="1" x14ac:dyDescent="0.35">
      <c r="A4333" t="s">
        <v>5963</v>
      </c>
      <c r="B4333" t="s">
        <v>5</v>
      </c>
      <c r="C4333" t="s">
        <v>1739</v>
      </c>
      <c r="D4333" t="s">
        <v>6932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5">
        <f t="shared" si="135"/>
        <v>0</v>
      </c>
    </row>
    <row r="4334" spans="1:12" hidden="1" x14ac:dyDescent="0.35">
      <c r="A4334" t="s">
        <v>5964</v>
      </c>
      <c r="B4334" t="s">
        <v>5</v>
      </c>
      <c r="C4334" t="s">
        <v>1739</v>
      </c>
      <c r="D4334" t="s">
        <v>6933</v>
      </c>
      <c r="E4334" t="s">
        <v>1702</v>
      </c>
      <c r="H4334" t="str">
        <f>INDEX('Vensim Variables'!$B:$B,MATCH(EPS!$B4334,'Vensim Variables'!$A:$A,0))</f>
        <v>g pollutant</v>
      </c>
      <c r="I4334" t="str">
        <f t="shared" si="134"/>
        <v>CO2</v>
      </c>
      <c r="J4334">
        <f>INDEX(NoSettings!$C:$C,MATCH(EPS!$A4334,NoSettings!$A:$A,0))</f>
        <v>40186800000</v>
      </c>
      <c r="K4334">
        <f>INDEX(GWP!$C$2:$C$13,MATCH(EPS!I4334,GWP!$B$2:$B$13,0))</f>
        <v>1</v>
      </c>
      <c r="L4334" s="5">
        <f t="shared" si="135"/>
        <v>4.0186800000000002E-2</v>
      </c>
    </row>
    <row r="4335" spans="1:12" hidden="1" x14ac:dyDescent="0.35">
      <c r="A4335" t="s">
        <v>5965</v>
      </c>
      <c r="B4335" t="s">
        <v>5</v>
      </c>
      <c r="C4335" t="s">
        <v>1739</v>
      </c>
      <c r="D4335" t="s">
        <v>6933</v>
      </c>
      <c r="E4335" t="s">
        <v>1705</v>
      </c>
      <c r="H4335" t="str">
        <f>INDEX('Vensim Variables'!$B:$B,MATCH(EPS!$B4335,'Vensim Variables'!$A:$A,0))</f>
        <v>g pollutant</v>
      </c>
      <c r="I4335" t="str">
        <f t="shared" si="134"/>
        <v>VOC</v>
      </c>
      <c r="J4335">
        <f>INDEX(NoSettings!$C:$C,MATCH(EPS!$A4335,NoSettings!$A:$A,0))</f>
        <v>1142460</v>
      </c>
      <c r="K4335">
        <f>INDEX(GWP!$C$2:$C$13,MATCH(EPS!I4335,GWP!$B$2:$B$13,0))</f>
        <v>0</v>
      </c>
      <c r="L4335" s="5">
        <f t="shared" si="135"/>
        <v>0</v>
      </c>
    </row>
    <row r="4336" spans="1:12" hidden="1" x14ac:dyDescent="0.35">
      <c r="A4336" t="s">
        <v>5966</v>
      </c>
      <c r="B4336" t="s">
        <v>5</v>
      </c>
      <c r="C4336" t="s">
        <v>1739</v>
      </c>
      <c r="D4336" t="s">
        <v>6933</v>
      </c>
      <c r="E4336" t="s">
        <v>1706</v>
      </c>
      <c r="H4336" t="str">
        <f>INDEX('Vensim Variables'!$B:$B,MATCH(EPS!$B4336,'Vensim Variables'!$A:$A,0))</f>
        <v>g pollutant</v>
      </c>
      <c r="I4336" t="str">
        <f t="shared" si="134"/>
        <v>CO</v>
      </c>
      <c r="J4336">
        <f>INDEX(NoSettings!$C:$C,MATCH(EPS!$A4336,NoSettings!$A:$A,0))</f>
        <v>5276180</v>
      </c>
      <c r="K4336">
        <f>INDEX(GWP!$C$2:$C$13,MATCH(EPS!I4336,GWP!$B$2:$B$13,0))</f>
        <v>0</v>
      </c>
      <c r="L4336" s="5">
        <f t="shared" si="135"/>
        <v>0</v>
      </c>
    </row>
    <row r="4337" spans="1:12" hidden="1" x14ac:dyDescent="0.35">
      <c r="A4337" t="s">
        <v>5967</v>
      </c>
      <c r="B4337" t="s">
        <v>5</v>
      </c>
      <c r="C4337" t="s">
        <v>1739</v>
      </c>
      <c r="D4337" t="s">
        <v>6933</v>
      </c>
      <c r="E4337" t="s">
        <v>1707</v>
      </c>
      <c r="H4337" t="str">
        <f>INDEX('Vensim Variables'!$B:$B,MATCH(EPS!$B4337,'Vensim Variables'!$A:$A,0))</f>
        <v>g pollutant</v>
      </c>
      <c r="I4337" t="str">
        <f t="shared" si="134"/>
        <v>NOx</v>
      </c>
      <c r="J4337">
        <f>INDEX(NoSettings!$C:$C,MATCH(EPS!$A4337,NoSettings!$A:$A,0))</f>
        <v>18057800</v>
      </c>
      <c r="K4337">
        <f>INDEX(GWP!$C$2:$C$13,MATCH(EPS!I4337,GWP!$B$2:$B$13,0))</f>
        <v>0</v>
      </c>
      <c r="L4337" s="5">
        <f t="shared" si="135"/>
        <v>0</v>
      </c>
    </row>
    <row r="4338" spans="1:12" hidden="1" x14ac:dyDescent="0.35">
      <c r="A4338" t="s">
        <v>5968</v>
      </c>
      <c r="B4338" t="s">
        <v>5</v>
      </c>
      <c r="C4338" t="s">
        <v>1739</v>
      </c>
      <c r="D4338" t="s">
        <v>6933</v>
      </c>
      <c r="E4338" t="s">
        <v>1708</v>
      </c>
      <c r="H4338" t="str">
        <f>INDEX('Vensim Variables'!$B:$B,MATCH(EPS!$B4338,'Vensim Variables'!$A:$A,0))</f>
        <v>g pollutant</v>
      </c>
      <c r="I4338" t="str">
        <f t="shared" si="134"/>
        <v>PM10</v>
      </c>
      <c r="J4338">
        <f>INDEX(NoSettings!$C:$C,MATCH(EPS!$A4338,NoSettings!$A:$A,0))</f>
        <v>1425530</v>
      </c>
      <c r="K4338">
        <f>INDEX(GWP!$C$2:$C$13,MATCH(EPS!I4338,GWP!$B$2:$B$13,0))</f>
        <v>0</v>
      </c>
      <c r="L4338" s="5">
        <f t="shared" si="135"/>
        <v>0</v>
      </c>
    </row>
    <row r="4339" spans="1:12" hidden="1" x14ac:dyDescent="0.35">
      <c r="A4339" t="s">
        <v>5969</v>
      </c>
      <c r="B4339" t="s">
        <v>5</v>
      </c>
      <c r="C4339" t="s">
        <v>1739</v>
      </c>
      <c r="D4339" t="s">
        <v>6933</v>
      </c>
      <c r="E4339" t="s">
        <v>1709</v>
      </c>
      <c r="H4339" t="str">
        <f>INDEX('Vensim Variables'!$B:$B,MATCH(EPS!$B4339,'Vensim Variables'!$A:$A,0))</f>
        <v>g pollutant</v>
      </c>
      <c r="I4339" t="str">
        <f t="shared" si="134"/>
        <v>PM25</v>
      </c>
      <c r="J4339">
        <f>INDEX(NoSettings!$C:$C,MATCH(EPS!$A4339,NoSettings!$A:$A,0))</f>
        <v>1267680</v>
      </c>
      <c r="K4339">
        <f>INDEX(GWP!$C$2:$C$13,MATCH(EPS!I4339,GWP!$B$2:$B$13,0))</f>
        <v>0</v>
      </c>
      <c r="L4339" s="5">
        <f t="shared" si="135"/>
        <v>0</v>
      </c>
    </row>
    <row r="4340" spans="1:12" hidden="1" x14ac:dyDescent="0.35">
      <c r="A4340" t="s">
        <v>5970</v>
      </c>
      <c r="B4340" t="s">
        <v>5</v>
      </c>
      <c r="C4340" t="s">
        <v>1739</v>
      </c>
      <c r="D4340" t="s">
        <v>6933</v>
      </c>
      <c r="E4340" t="s">
        <v>1710</v>
      </c>
      <c r="H4340" t="str">
        <f>INDEX('Vensim Variables'!$B:$B,MATCH(EPS!$B4340,'Vensim Variables'!$A:$A,0))</f>
        <v>g pollutant</v>
      </c>
      <c r="I4340" t="str">
        <f t="shared" si="134"/>
        <v>SOx</v>
      </c>
      <c r="J4340">
        <f>INDEX(NoSettings!$C:$C,MATCH(EPS!$A4340,NoSettings!$A:$A,0))</f>
        <v>3838880</v>
      </c>
      <c r="K4340">
        <f>INDEX(GWP!$C$2:$C$13,MATCH(EPS!I4340,GWP!$B$2:$B$13,0))</f>
        <v>0</v>
      </c>
      <c r="L4340" s="5">
        <f t="shared" si="135"/>
        <v>0</v>
      </c>
    </row>
    <row r="4341" spans="1:12" hidden="1" x14ac:dyDescent="0.35">
      <c r="A4341" t="s">
        <v>5971</v>
      </c>
      <c r="B4341" t="s">
        <v>5</v>
      </c>
      <c r="C4341" t="s">
        <v>1739</v>
      </c>
      <c r="D4341" t="s">
        <v>6933</v>
      </c>
      <c r="E4341" t="s">
        <v>1711</v>
      </c>
      <c r="H4341" t="str">
        <f>INDEX('Vensim Variables'!$B:$B,MATCH(EPS!$B4341,'Vensim Variables'!$A:$A,0))</f>
        <v>g pollutant</v>
      </c>
      <c r="I4341" t="str">
        <f t="shared" si="134"/>
        <v>BC</v>
      </c>
      <c r="J4341">
        <f>INDEX(NoSettings!$C:$C,MATCH(EPS!$A4341,NoSettings!$A:$A,0))</f>
        <v>296451</v>
      </c>
      <c r="K4341">
        <f>INDEX(GWP!$C$2:$C$13,MATCH(EPS!I4341,GWP!$B$2:$B$13,0))</f>
        <v>0</v>
      </c>
      <c r="L4341" s="5">
        <f t="shared" si="135"/>
        <v>0</v>
      </c>
    </row>
    <row r="4342" spans="1:12" hidden="1" x14ac:dyDescent="0.35">
      <c r="A4342" t="s">
        <v>5972</v>
      </c>
      <c r="B4342" t="s">
        <v>5</v>
      </c>
      <c r="C4342" t="s">
        <v>1739</v>
      </c>
      <c r="D4342" t="s">
        <v>6933</v>
      </c>
      <c r="E4342" t="s">
        <v>1712</v>
      </c>
      <c r="H4342" t="str">
        <f>INDEX('Vensim Variables'!$B:$B,MATCH(EPS!$B4342,'Vensim Variables'!$A:$A,0))</f>
        <v>g pollutant</v>
      </c>
      <c r="I4342" t="str">
        <f t="shared" si="134"/>
        <v>OC</v>
      </c>
      <c r="J4342">
        <f>INDEX(NoSettings!$C:$C,MATCH(EPS!$A4342,NoSettings!$A:$A,0))</f>
        <v>253107</v>
      </c>
      <c r="K4342">
        <f>INDEX(GWP!$C$2:$C$13,MATCH(EPS!I4342,GWP!$B$2:$B$13,0))</f>
        <v>0</v>
      </c>
      <c r="L4342" s="5">
        <f t="shared" si="135"/>
        <v>0</v>
      </c>
    </row>
    <row r="4343" spans="1:12" hidden="1" x14ac:dyDescent="0.35">
      <c r="A4343" t="s">
        <v>5973</v>
      </c>
      <c r="B4343" t="s">
        <v>5</v>
      </c>
      <c r="C4343" t="s">
        <v>1739</v>
      </c>
      <c r="D4343" t="s">
        <v>6933</v>
      </c>
      <c r="E4343" t="s">
        <v>1713</v>
      </c>
      <c r="H4343" t="str">
        <f>INDEX('Vensim Variables'!$B:$B,MATCH(EPS!$B4343,'Vensim Variables'!$A:$A,0))</f>
        <v>g pollutant</v>
      </c>
      <c r="I4343" t="str">
        <f t="shared" si="134"/>
        <v>CH4</v>
      </c>
      <c r="J4343">
        <f>INDEX(NoSettings!$C:$C,MATCH(EPS!$A4343,NoSettings!$A:$A,0))</f>
        <v>1605330</v>
      </c>
      <c r="K4343">
        <f>INDEX(GWP!$C$2:$C$13,MATCH(EPS!I4343,GWP!$B$2:$B$13,0))</f>
        <v>25</v>
      </c>
      <c r="L4343" s="5">
        <f t="shared" si="135"/>
        <v>4.0133250000000001E-5</v>
      </c>
    </row>
    <row r="4344" spans="1:12" hidden="1" x14ac:dyDescent="0.35">
      <c r="A4344" t="s">
        <v>5974</v>
      </c>
      <c r="B4344" t="s">
        <v>5</v>
      </c>
      <c r="C4344" t="s">
        <v>1739</v>
      </c>
      <c r="D4344" t="s">
        <v>6933</v>
      </c>
      <c r="E4344" t="s">
        <v>1714</v>
      </c>
      <c r="H4344" t="str">
        <f>INDEX('Vensim Variables'!$B:$B,MATCH(EPS!$B4344,'Vensim Variables'!$A:$A,0))</f>
        <v>g pollutant</v>
      </c>
      <c r="I4344" t="str">
        <f t="shared" si="134"/>
        <v>N2O</v>
      </c>
      <c r="J4344">
        <f>INDEX(NoSettings!$C:$C,MATCH(EPS!$A4344,NoSettings!$A:$A,0))</f>
        <v>321066</v>
      </c>
      <c r="K4344">
        <f>INDEX(GWP!$C$2:$C$13,MATCH(EPS!I4344,GWP!$B$2:$B$13,0))</f>
        <v>298</v>
      </c>
      <c r="L4344" s="5">
        <f t="shared" si="135"/>
        <v>9.5677668E-5</v>
      </c>
    </row>
    <row r="4345" spans="1:12" hidden="1" x14ac:dyDescent="0.35">
      <c r="A4345" t="s">
        <v>5975</v>
      </c>
      <c r="B4345" t="s">
        <v>5</v>
      </c>
      <c r="C4345" t="s">
        <v>1739</v>
      </c>
      <c r="D4345" t="s">
        <v>6933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5">
        <f t="shared" si="135"/>
        <v>0</v>
      </c>
    </row>
    <row r="4346" spans="1:12" hidden="1" x14ac:dyDescent="0.35">
      <c r="A4346" t="s">
        <v>5976</v>
      </c>
      <c r="B4346" t="s">
        <v>5</v>
      </c>
      <c r="C4346" t="s">
        <v>1739</v>
      </c>
      <c r="D4346" t="s">
        <v>6934</v>
      </c>
      <c r="E4346" t="s">
        <v>1702</v>
      </c>
      <c r="H4346" t="str">
        <f>INDEX('Vensim Variables'!$B:$B,MATCH(EPS!$B4346,'Vensim Variables'!$A:$A,0))</f>
        <v>g pollutant</v>
      </c>
      <c r="I4346" t="str">
        <f t="shared" si="134"/>
        <v>CO2</v>
      </c>
      <c r="J4346">
        <f>INDEX(NoSettings!$C:$C,MATCH(EPS!$A4346,NoSettings!$A:$A,0))</f>
        <v>0</v>
      </c>
      <c r="K4346">
        <f>INDEX(GWP!$C$2:$C$13,MATCH(EPS!I4346,GWP!$B$2:$B$13,0))</f>
        <v>1</v>
      </c>
      <c r="L4346" s="5">
        <f t="shared" si="135"/>
        <v>0</v>
      </c>
    </row>
    <row r="4347" spans="1:12" hidden="1" x14ac:dyDescent="0.35">
      <c r="A4347" t="s">
        <v>5977</v>
      </c>
      <c r="B4347" t="s">
        <v>5</v>
      </c>
      <c r="C4347" t="s">
        <v>1739</v>
      </c>
      <c r="D4347" t="s">
        <v>6934</v>
      </c>
      <c r="E4347" t="s">
        <v>1705</v>
      </c>
      <c r="H4347" t="str">
        <f>INDEX('Vensim Variables'!$B:$B,MATCH(EPS!$B4347,'Vensim Variables'!$A:$A,0))</f>
        <v>g pollutant</v>
      </c>
      <c r="I4347" t="str">
        <f t="shared" si="134"/>
        <v>VOC</v>
      </c>
      <c r="J4347">
        <f>INDEX(NoSettings!$C:$C,MATCH(EPS!$A4347,NoSettings!$A:$A,0))</f>
        <v>0</v>
      </c>
      <c r="K4347">
        <f>INDEX(GWP!$C$2:$C$13,MATCH(EPS!I4347,GWP!$B$2:$B$13,0))</f>
        <v>0</v>
      </c>
      <c r="L4347" s="5">
        <f t="shared" si="135"/>
        <v>0</v>
      </c>
    </row>
    <row r="4348" spans="1:12" hidden="1" x14ac:dyDescent="0.35">
      <c r="A4348" t="s">
        <v>5978</v>
      </c>
      <c r="B4348" t="s">
        <v>5</v>
      </c>
      <c r="C4348" t="s">
        <v>1739</v>
      </c>
      <c r="D4348" t="s">
        <v>6934</v>
      </c>
      <c r="E4348" t="s">
        <v>1706</v>
      </c>
      <c r="H4348" t="str">
        <f>INDEX('Vensim Variables'!$B:$B,MATCH(EPS!$B4348,'Vensim Variables'!$A:$A,0))</f>
        <v>g pollutant</v>
      </c>
      <c r="I4348" t="str">
        <f t="shared" si="134"/>
        <v>CO</v>
      </c>
      <c r="J4348">
        <f>INDEX(NoSettings!$C:$C,MATCH(EPS!$A4348,NoSettings!$A:$A,0))</f>
        <v>0</v>
      </c>
      <c r="K4348">
        <f>INDEX(GWP!$C$2:$C$13,MATCH(EPS!I4348,GWP!$B$2:$B$13,0))</f>
        <v>0</v>
      </c>
      <c r="L4348" s="5">
        <f t="shared" si="135"/>
        <v>0</v>
      </c>
    </row>
    <row r="4349" spans="1:12" hidden="1" x14ac:dyDescent="0.35">
      <c r="A4349" t="s">
        <v>5979</v>
      </c>
      <c r="B4349" t="s">
        <v>5</v>
      </c>
      <c r="C4349" t="s">
        <v>1739</v>
      </c>
      <c r="D4349" t="s">
        <v>6934</v>
      </c>
      <c r="E4349" t="s">
        <v>1707</v>
      </c>
      <c r="H4349" t="str">
        <f>INDEX('Vensim Variables'!$B:$B,MATCH(EPS!$B4349,'Vensim Variables'!$A:$A,0))</f>
        <v>g pollutant</v>
      </c>
      <c r="I4349" t="str">
        <f t="shared" si="134"/>
        <v>NOx</v>
      </c>
      <c r="J4349">
        <f>INDEX(NoSettings!$C:$C,MATCH(EPS!$A4349,NoSettings!$A:$A,0))</f>
        <v>0</v>
      </c>
      <c r="K4349">
        <f>INDEX(GWP!$C$2:$C$13,MATCH(EPS!I4349,GWP!$B$2:$B$13,0))</f>
        <v>0</v>
      </c>
      <c r="L4349" s="5">
        <f t="shared" si="135"/>
        <v>0</v>
      </c>
    </row>
    <row r="4350" spans="1:12" hidden="1" x14ac:dyDescent="0.35">
      <c r="A4350" t="s">
        <v>5980</v>
      </c>
      <c r="B4350" t="s">
        <v>5</v>
      </c>
      <c r="C4350" t="s">
        <v>1739</v>
      </c>
      <c r="D4350" t="s">
        <v>6934</v>
      </c>
      <c r="E4350" t="s">
        <v>1708</v>
      </c>
      <c r="H4350" t="str">
        <f>INDEX('Vensim Variables'!$B:$B,MATCH(EPS!$B4350,'Vensim Variables'!$A:$A,0))</f>
        <v>g pollutant</v>
      </c>
      <c r="I4350" t="str">
        <f t="shared" si="134"/>
        <v>PM10</v>
      </c>
      <c r="J4350">
        <f>INDEX(NoSettings!$C:$C,MATCH(EPS!$A4350,NoSettings!$A:$A,0))</f>
        <v>0</v>
      </c>
      <c r="K4350">
        <f>INDEX(GWP!$C$2:$C$13,MATCH(EPS!I4350,GWP!$B$2:$B$13,0))</f>
        <v>0</v>
      </c>
      <c r="L4350" s="5">
        <f t="shared" si="135"/>
        <v>0</v>
      </c>
    </row>
    <row r="4351" spans="1:12" hidden="1" x14ac:dyDescent="0.35">
      <c r="A4351" t="s">
        <v>5981</v>
      </c>
      <c r="B4351" t="s">
        <v>5</v>
      </c>
      <c r="C4351" t="s">
        <v>1739</v>
      </c>
      <c r="D4351" t="s">
        <v>6934</v>
      </c>
      <c r="E4351" t="s">
        <v>1709</v>
      </c>
      <c r="H4351" t="str">
        <f>INDEX('Vensim Variables'!$B:$B,MATCH(EPS!$B4351,'Vensim Variables'!$A:$A,0))</f>
        <v>g pollutant</v>
      </c>
      <c r="I4351" t="str">
        <f t="shared" si="134"/>
        <v>PM25</v>
      </c>
      <c r="J4351">
        <f>INDEX(NoSettings!$C:$C,MATCH(EPS!$A4351,NoSettings!$A:$A,0))</f>
        <v>0</v>
      </c>
      <c r="K4351">
        <f>INDEX(GWP!$C$2:$C$13,MATCH(EPS!I4351,GWP!$B$2:$B$13,0))</f>
        <v>0</v>
      </c>
      <c r="L4351" s="5">
        <f t="shared" si="135"/>
        <v>0</v>
      </c>
    </row>
    <row r="4352" spans="1:12" hidden="1" x14ac:dyDescent="0.35">
      <c r="A4352" t="s">
        <v>5982</v>
      </c>
      <c r="B4352" t="s">
        <v>5</v>
      </c>
      <c r="C4352" t="s">
        <v>1739</v>
      </c>
      <c r="D4352" t="s">
        <v>6934</v>
      </c>
      <c r="E4352" t="s">
        <v>1710</v>
      </c>
      <c r="H4352" t="str">
        <f>INDEX('Vensim Variables'!$B:$B,MATCH(EPS!$B4352,'Vensim Variables'!$A:$A,0))</f>
        <v>g pollutant</v>
      </c>
      <c r="I4352" t="str">
        <f t="shared" si="134"/>
        <v>SOx</v>
      </c>
      <c r="J4352">
        <f>INDEX(NoSettings!$C:$C,MATCH(EPS!$A4352,NoSettings!$A:$A,0))</f>
        <v>0</v>
      </c>
      <c r="K4352">
        <f>INDEX(GWP!$C$2:$C$13,MATCH(EPS!I4352,GWP!$B$2:$B$13,0))</f>
        <v>0</v>
      </c>
      <c r="L4352" s="5">
        <f t="shared" si="135"/>
        <v>0</v>
      </c>
    </row>
    <row r="4353" spans="1:12" hidden="1" x14ac:dyDescent="0.35">
      <c r="A4353" t="s">
        <v>5983</v>
      </c>
      <c r="B4353" t="s">
        <v>5</v>
      </c>
      <c r="C4353" t="s">
        <v>1739</v>
      </c>
      <c r="D4353" t="s">
        <v>6934</v>
      </c>
      <c r="E4353" t="s">
        <v>1711</v>
      </c>
      <c r="H4353" t="str">
        <f>INDEX('Vensim Variables'!$B:$B,MATCH(EPS!$B4353,'Vensim Variables'!$A:$A,0))</f>
        <v>g pollutant</v>
      </c>
      <c r="I4353" t="str">
        <f t="shared" si="134"/>
        <v>BC</v>
      </c>
      <c r="J4353">
        <f>INDEX(NoSettings!$C:$C,MATCH(EPS!$A4353,NoSettings!$A:$A,0))</f>
        <v>0</v>
      </c>
      <c r="K4353">
        <f>INDEX(GWP!$C$2:$C$13,MATCH(EPS!I4353,GWP!$B$2:$B$13,0))</f>
        <v>0</v>
      </c>
      <c r="L4353" s="5">
        <f t="shared" si="135"/>
        <v>0</v>
      </c>
    </row>
    <row r="4354" spans="1:12" hidden="1" x14ac:dyDescent="0.35">
      <c r="A4354" t="s">
        <v>5984</v>
      </c>
      <c r="B4354" t="s">
        <v>5</v>
      </c>
      <c r="C4354" t="s">
        <v>1739</v>
      </c>
      <c r="D4354" t="s">
        <v>6934</v>
      </c>
      <c r="E4354" t="s">
        <v>1712</v>
      </c>
      <c r="H4354" t="str">
        <f>INDEX('Vensim Variables'!$B:$B,MATCH(EPS!$B4354,'Vensim Variables'!$A:$A,0))</f>
        <v>g pollutant</v>
      </c>
      <c r="I4354" t="str">
        <f t="shared" si="134"/>
        <v>OC</v>
      </c>
      <c r="J4354">
        <f>INDEX(NoSettings!$C:$C,MATCH(EPS!$A4354,NoSettings!$A:$A,0))</f>
        <v>0</v>
      </c>
      <c r="K4354">
        <f>INDEX(GWP!$C$2:$C$13,MATCH(EPS!I4354,GWP!$B$2:$B$13,0))</f>
        <v>0</v>
      </c>
      <c r="L4354" s="5">
        <f t="shared" si="135"/>
        <v>0</v>
      </c>
    </row>
    <row r="4355" spans="1:12" hidden="1" x14ac:dyDescent="0.35">
      <c r="A4355" t="s">
        <v>5985</v>
      </c>
      <c r="B4355" t="s">
        <v>5</v>
      </c>
      <c r="C4355" t="s">
        <v>1739</v>
      </c>
      <c r="D4355" t="s">
        <v>6934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0</v>
      </c>
      <c r="K4355">
        <f>INDEX(GWP!$C$2:$C$13,MATCH(EPS!I4355,GWP!$B$2:$B$13,0))</f>
        <v>25</v>
      </c>
      <c r="L4355" s="5">
        <f t="shared" ref="L4355:L4418" si="137">IF(H4355="g pollutant",K4355*J4355/10^12,IF(H4355="MMTCO2e",J4355,IF(H4355="MWh",J4355,0)))</f>
        <v>0</v>
      </c>
    </row>
    <row r="4356" spans="1:12" hidden="1" x14ac:dyDescent="0.35">
      <c r="A4356" t="s">
        <v>5986</v>
      </c>
      <c r="B4356" t="s">
        <v>5</v>
      </c>
      <c r="C4356" t="s">
        <v>1739</v>
      </c>
      <c r="D4356" t="s">
        <v>6934</v>
      </c>
      <c r="E4356" t="s">
        <v>1714</v>
      </c>
      <c r="H4356" t="str">
        <f>INDEX('Vensim Variables'!$B:$B,MATCH(EPS!$B4356,'Vensim Variables'!$A:$A,0))</f>
        <v>g pollutant</v>
      </c>
      <c r="I4356" t="str">
        <f t="shared" si="136"/>
        <v>N2O</v>
      </c>
      <c r="J4356">
        <f>INDEX(NoSettings!$C:$C,MATCH(EPS!$A4356,NoSettings!$A:$A,0))</f>
        <v>0</v>
      </c>
      <c r="K4356">
        <f>INDEX(GWP!$C$2:$C$13,MATCH(EPS!I4356,GWP!$B$2:$B$13,0))</f>
        <v>298</v>
      </c>
      <c r="L4356" s="5">
        <f t="shared" si="137"/>
        <v>0</v>
      </c>
    </row>
    <row r="4357" spans="1:12" hidden="1" x14ac:dyDescent="0.35">
      <c r="A4357" t="s">
        <v>5987</v>
      </c>
      <c r="B4357" t="s">
        <v>5</v>
      </c>
      <c r="C4357" t="s">
        <v>1739</v>
      </c>
      <c r="D4357" t="s">
        <v>6934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5">
        <f t="shared" si="137"/>
        <v>0</v>
      </c>
    </row>
    <row r="4358" spans="1:12" hidden="1" x14ac:dyDescent="0.35">
      <c r="A4358" t="s">
        <v>5988</v>
      </c>
      <c r="B4358" t="s">
        <v>5</v>
      </c>
      <c r="C4358" t="s">
        <v>1739</v>
      </c>
      <c r="D4358" t="s">
        <v>6935</v>
      </c>
      <c r="E4358" t="s">
        <v>1702</v>
      </c>
      <c r="H4358" t="str">
        <f>INDEX('Vensim Variables'!$B:$B,MATCH(EPS!$B4358,'Vensim Variables'!$A:$A,0))</f>
        <v>g pollutant</v>
      </c>
      <c r="I4358" t="str">
        <f t="shared" si="136"/>
        <v>CO2</v>
      </c>
      <c r="J4358">
        <f>INDEX(NoSettings!$C:$C,MATCH(EPS!$A4358,NoSettings!$A:$A,0))</f>
        <v>0</v>
      </c>
      <c r="K4358">
        <f>INDEX(GWP!$C$2:$C$13,MATCH(EPS!I4358,GWP!$B$2:$B$13,0))</f>
        <v>1</v>
      </c>
      <c r="L4358" s="5">
        <f t="shared" si="137"/>
        <v>0</v>
      </c>
    </row>
    <row r="4359" spans="1:12" hidden="1" x14ac:dyDescent="0.35">
      <c r="A4359" t="s">
        <v>5989</v>
      </c>
      <c r="B4359" t="s">
        <v>5</v>
      </c>
      <c r="C4359" t="s">
        <v>1739</v>
      </c>
      <c r="D4359" t="s">
        <v>6935</v>
      </c>
      <c r="E4359" t="s">
        <v>1705</v>
      </c>
      <c r="H4359" t="str">
        <f>INDEX('Vensim Variables'!$B:$B,MATCH(EPS!$B4359,'Vensim Variables'!$A:$A,0))</f>
        <v>g pollutant</v>
      </c>
      <c r="I4359" t="str">
        <f t="shared" si="136"/>
        <v>VOC</v>
      </c>
      <c r="J4359">
        <f>INDEX(NoSettings!$C:$C,MATCH(EPS!$A4359,NoSettings!$A:$A,0))</f>
        <v>0</v>
      </c>
      <c r="K4359">
        <f>INDEX(GWP!$C$2:$C$13,MATCH(EPS!I4359,GWP!$B$2:$B$13,0))</f>
        <v>0</v>
      </c>
      <c r="L4359" s="5">
        <f t="shared" si="137"/>
        <v>0</v>
      </c>
    </row>
    <row r="4360" spans="1:12" hidden="1" x14ac:dyDescent="0.35">
      <c r="A4360" t="s">
        <v>5990</v>
      </c>
      <c r="B4360" t="s">
        <v>5</v>
      </c>
      <c r="C4360" t="s">
        <v>1739</v>
      </c>
      <c r="D4360" t="s">
        <v>6935</v>
      </c>
      <c r="E4360" t="s">
        <v>1706</v>
      </c>
      <c r="H4360" t="str">
        <f>INDEX('Vensim Variables'!$B:$B,MATCH(EPS!$B4360,'Vensim Variables'!$A:$A,0))</f>
        <v>g pollutant</v>
      </c>
      <c r="I4360" t="str">
        <f t="shared" si="136"/>
        <v>CO</v>
      </c>
      <c r="J4360">
        <f>INDEX(NoSettings!$C:$C,MATCH(EPS!$A4360,NoSettings!$A:$A,0))</f>
        <v>0</v>
      </c>
      <c r="K4360">
        <f>INDEX(GWP!$C$2:$C$13,MATCH(EPS!I4360,GWP!$B$2:$B$13,0))</f>
        <v>0</v>
      </c>
      <c r="L4360" s="5">
        <f t="shared" si="137"/>
        <v>0</v>
      </c>
    </row>
    <row r="4361" spans="1:12" hidden="1" x14ac:dyDescent="0.35">
      <c r="A4361" t="s">
        <v>5991</v>
      </c>
      <c r="B4361" t="s">
        <v>5</v>
      </c>
      <c r="C4361" t="s">
        <v>1739</v>
      </c>
      <c r="D4361" t="s">
        <v>6935</v>
      </c>
      <c r="E4361" t="s">
        <v>1707</v>
      </c>
      <c r="H4361" t="str">
        <f>INDEX('Vensim Variables'!$B:$B,MATCH(EPS!$B4361,'Vensim Variables'!$A:$A,0))</f>
        <v>g pollutant</v>
      </c>
      <c r="I4361" t="str">
        <f t="shared" si="136"/>
        <v>NOx</v>
      </c>
      <c r="J4361">
        <f>INDEX(NoSettings!$C:$C,MATCH(EPS!$A4361,NoSettings!$A:$A,0))</f>
        <v>0</v>
      </c>
      <c r="K4361">
        <f>INDEX(GWP!$C$2:$C$13,MATCH(EPS!I4361,GWP!$B$2:$B$13,0))</f>
        <v>0</v>
      </c>
      <c r="L4361" s="5">
        <f t="shared" si="137"/>
        <v>0</v>
      </c>
    </row>
    <row r="4362" spans="1:12" hidden="1" x14ac:dyDescent="0.35">
      <c r="A4362" t="s">
        <v>5992</v>
      </c>
      <c r="B4362" t="s">
        <v>5</v>
      </c>
      <c r="C4362" t="s">
        <v>1739</v>
      </c>
      <c r="D4362" t="s">
        <v>6935</v>
      </c>
      <c r="E4362" t="s">
        <v>1708</v>
      </c>
      <c r="H4362" t="str">
        <f>INDEX('Vensim Variables'!$B:$B,MATCH(EPS!$B4362,'Vensim Variables'!$A:$A,0))</f>
        <v>g pollutant</v>
      </c>
      <c r="I4362" t="str">
        <f t="shared" si="136"/>
        <v>PM10</v>
      </c>
      <c r="J4362">
        <f>INDEX(NoSettings!$C:$C,MATCH(EPS!$A4362,NoSettings!$A:$A,0))</f>
        <v>0</v>
      </c>
      <c r="K4362">
        <f>INDEX(GWP!$C$2:$C$13,MATCH(EPS!I4362,GWP!$B$2:$B$13,0))</f>
        <v>0</v>
      </c>
      <c r="L4362" s="5">
        <f t="shared" si="137"/>
        <v>0</v>
      </c>
    </row>
    <row r="4363" spans="1:12" hidden="1" x14ac:dyDescent="0.35">
      <c r="A4363" t="s">
        <v>5993</v>
      </c>
      <c r="B4363" t="s">
        <v>5</v>
      </c>
      <c r="C4363" t="s">
        <v>1739</v>
      </c>
      <c r="D4363" t="s">
        <v>6935</v>
      </c>
      <c r="E4363" t="s">
        <v>1709</v>
      </c>
      <c r="H4363" t="str">
        <f>INDEX('Vensim Variables'!$B:$B,MATCH(EPS!$B4363,'Vensim Variables'!$A:$A,0))</f>
        <v>g pollutant</v>
      </c>
      <c r="I4363" t="str">
        <f t="shared" si="136"/>
        <v>PM25</v>
      </c>
      <c r="J4363">
        <f>INDEX(NoSettings!$C:$C,MATCH(EPS!$A4363,NoSettings!$A:$A,0))</f>
        <v>0</v>
      </c>
      <c r="K4363">
        <f>INDEX(GWP!$C$2:$C$13,MATCH(EPS!I4363,GWP!$B$2:$B$13,0))</f>
        <v>0</v>
      </c>
      <c r="L4363" s="5">
        <f t="shared" si="137"/>
        <v>0</v>
      </c>
    </row>
    <row r="4364" spans="1:12" hidden="1" x14ac:dyDescent="0.35">
      <c r="A4364" t="s">
        <v>5994</v>
      </c>
      <c r="B4364" t="s">
        <v>5</v>
      </c>
      <c r="C4364" t="s">
        <v>1739</v>
      </c>
      <c r="D4364" t="s">
        <v>6935</v>
      </c>
      <c r="E4364" t="s">
        <v>1710</v>
      </c>
      <c r="H4364" t="str">
        <f>INDEX('Vensim Variables'!$B:$B,MATCH(EPS!$B4364,'Vensim Variables'!$A:$A,0))</f>
        <v>g pollutant</v>
      </c>
      <c r="I4364" t="str">
        <f t="shared" si="136"/>
        <v>SOx</v>
      </c>
      <c r="J4364">
        <f>INDEX(NoSettings!$C:$C,MATCH(EPS!$A4364,NoSettings!$A:$A,0))</f>
        <v>0</v>
      </c>
      <c r="K4364">
        <f>INDEX(GWP!$C$2:$C$13,MATCH(EPS!I4364,GWP!$B$2:$B$13,0))</f>
        <v>0</v>
      </c>
      <c r="L4364" s="5">
        <f t="shared" si="137"/>
        <v>0</v>
      </c>
    </row>
    <row r="4365" spans="1:12" hidden="1" x14ac:dyDescent="0.35">
      <c r="A4365" t="s">
        <v>5995</v>
      </c>
      <c r="B4365" t="s">
        <v>5</v>
      </c>
      <c r="C4365" t="s">
        <v>1739</v>
      </c>
      <c r="D4365" t="s">
        <v>6935</v>
      </c>
      <c r="E4365" t="s">
        <v>1711</v>
      </c>
      <c r="H4365" t="str">
        <f>INDEX('Vensim Variables'!$B:$B,MATCH(EPS!$B4365,'Vensim Variables'!$A:$A,0))</f>
        <v>g pollutant</v>
      </c>
      <c r="I4365" t="str">
        <f t="shared" si="136"/>
        <v>BC</v>
      </c>
      <c r="J4365">
        <f>INDEX(NoSettings!$C:$C,MATCH(EPS!$A4365,NoSettings!$A:$A,0))</f>
        <v>0</v>
      </c>
      <c r="K4365">
        <f>INDEX(GWP!$C$2:$C$13,MATCH(EPS!I4365,GWP!$B$2:$B$13,0))</f>
        <v>0</v>
      </c>
      <c r="L4365" s="5">
        <f t="shared" si="137"/>
        <v>0</v>
      </c>
    </row>
    <row r="4366" spans="1:12" hidden="1" x14ac:dyDescent="0.35">
      <c r="A4366" t="s">
        <v>5996</v>
      </c>
      <c r="B4366" t="s">
        <v>5</v>
      </c>
      <c r="C4366" t="s">
        <v>1739</v>
      </c>
      <c r="D4366" t="s">
        <v>6935</v>
      </c>
      <c r="E4366" t="s">
        <v>1712</v>
      </c>
      <c r="H4366" t="str">
        <f>INDEX('Vensim Variables'!$B:$B,MATCH(EPS!$B4366,'Vensim Variables'!$A:$A,0))</f>
        <v>g pollutant</v>
      </c>
      <c r="I4366" t="str">
        <f t="shared" si="136"/>
        <v>OC</v>
      </c>
      <c r="J4366">
        <f>INDEX(NoSettings!$C:$C,MATCH(EPS!$A4366,NoSettings!$A:$A,0))</f>
        <v>0</v>
      </c>
      <c r="K4366">
        <f>INDEX(GWP!$C$2:$C$13,MATCH(EPS!I4366,GWP!$B$2:$B$13,0))</f>
        <v>0</v>
      </c>
      <c r="L4366" s="5">
        <f t="shared" si="137"/>
        <v>0</v>
      </c>
    </row>
    <row r="4367" spans="1:12" hidden="1" x14ac:dyDescent="0.35">
      <c r="A4367" t="s">
        <v>5997</v>
      </c>
      <c r="B4367" t="s">
        <v>5</v>
      </c>
      <c r="C4367" t="s">
        <v>1739</v>
      </c>
      <c r="D4367" t="s">
        <v>6935</v>
      </c>
      <c r="E4367" t="s">
        <v>1713</v>
      </c>
      <c r="H4367" t="str">
        <f>INDEX('Vensim Variables'!$B:$B,MATCH(EPS!$B4367,'Vensim Variables'!$A:$A,0))</f>
        <v>g pollutant</v>
      </c>
      <c r="I4367" t="str">
        <f t="shared" si="136"/>
        <v>CH4</v>
      </c>
      <c r="J4367">
        <f>INDEX(NoSettings!$C:$C,MATCH(EPS!$A4367,NoSettings!$A:$A,0))</f>
        <v>0</v>
      </c>
      <c r="K4367">
        <f>INDEX(GWP!$C$2:$C$13,MATCH(EPS!I4367,GWP!$B$2:$B$13,0))</f>
        <v>25</v>
      </c>
      <c r="L4367" s="5">
        <f t="shared" si="137"/>
        <v>0</v>
      </c>
    </row>
    <row r="4368" spans="1:12" hidden="1" x14ac:dyDescent="0.35">
      <c r="A4368" t="s">
        <v>5998</v>
      </c>
      <c r="B4368" t="s">
        <v>5</v>
      </c>
      <c r="C4368" t="s">
        <v>1739</v>
      </c>
      <c r="D4368" t="s">
        <v>6935</v>
      </c>
      <c r="E4368" t="s">
        <v>1714</v>
      </c>
      <c r="H4368" t="str">
        <f>INDEX('Vensim Variables'!$B:$B,MATCH(EPS!$B4368,'Vensim Variables'!$A:$A,0))</f>
        <v>g pollutant</v>
      </c>
      <c r="I4368" t="str">
        <f t="shared" si="136"/>
        <v>N2O</v>
      </c>
      <c r="J4368">
        <f>INDEX(NoSettings!$C:$C,MATCH(EPS!$A4368,NoSettings!$A:$A,0))</f>
        <v>0</v>
      </c>
      <c r="K4368">
        <f>INDEX(GWP!$C$2:$C$13,MATCH(EPS!I4368,GWP!$B$2:$B$13,0))</f>
        <v>298</v>
      </c>
      <c r="L4368" s="5">
        <f t="shared" si="137"/>
        <v>0</v>
      </c>
    </row>
    <row r="4369" spans="1:12" hidden="1" x14ac:dyDescent="0.35">
      <c r="A4369" t="s">
        <v>5999</v>
      </c>
      <c r="B4369" t="s">
        <v>5</v>
      </c>
      <c r="C4369" t="s">
        <v>1739</v>
      </c>
      <c r="D4369" t="s">
        <v>6935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5">
        <f t="shared" si="137"/>
        <v>0</v>
      </c>
    </row>
    <row r="4370" spans="1:12" hidden="1" x14ac:dyDescent="0.35">
      <c r="A4370" t="s">
        <v>6000</v>
      </c>
      <c r="B4370" t="s">
        <v>5</v>
      </c>
      <c r="C4370" t="s">
        <v>1739</v>
      </c>
      <c r="D4370" t="s">
        <v>6936</v>
      </c>
      <c r="E4370" t="s">
        <v>1702</v>
      </c>
      <c r="H4370" t="str">
        <f>INDEX('Vensim Variables'!$B:$B,MATCH(EPS!$B4370,'Vensim Variables'!$A:$A,0))</f>
        <v>g pollutant</v>
      </c>
      <c r="I4370" t="str">
        <f t="shared" si="136"/>
        <v>CO2</v>
      </c>
      <c r="J4370">
        <f>INDEX(NoSettings!$C:$C,MATCH(EPS!$A4370,NoSettings!$A:$A,0))</f>
        <v>0</v>
      </c>
      <c r="K4370">
        <f>INDEX(GWP!$C$2:$C$13,MATCH(EPS!I4370,GWP!$B$2:$B$13,0))</f>
        <v>1</v>
      </c>
      <c r="L4370" s="5">
        <f t="shared" si="137"/>
        <v>0</v>
      </c>
    </row>
    <row r="4371" spans="1:12" hidden="1" x14ac:dyDescent="0.35">
      <c r="A4371" t="s">
        <v>6001</v>
      </c>
      <c r="B4371" t="s">
        <v>5</v>
      </c>
      <c r="C4371" t="s">
        <v>1739</v>
      </c>
      <c r="D4371" t="s">
        <v>6936</v>
      </c>
      <c r="E4371" t="s">
        <v>1705</v>
      </c>
      <c r="H4371" t="str">
        <f>INDEX('Vensim Variables'!$B:$B,MATCH(EPS!$B4371,'Vensim Variables'!$A:$A,0))</f>
        <v>g pollutant</v>
      </c>
      <c r="I4371" t="str">
        <f t="shared" si="136"/>
        <v>VOC</v>
      </c>
      <c r="J4371">
        <f>INDEX(NoSettings!$C:$C,MATCH(EPS!$A4371,NoSettings!$A:$A,0))</f>
        <v>0</v>
      </c>
      <c r="K4371">
        <f>INDEX(GWP!$C$2:$C$13,MATCH(EPS!I4371,GWP!$B$2:$B$13,0))</f>
        <v>0</v>
      </c>
      <c r="L4371" s="5">
        <f t="shared" si="137"/>
        <v>0</v>
      </c>
    </row>
    <row r="4372" spans="1:12" hidden="1" x14ac:dyDescent="0.35">
      <c r="A4372" t="s">
        <v>6002</v>
      </c>
      <c r="B4372" t="s">
        <v>5</v>
      </c>
      <c r="C4372" t="s">
        <v>1739</v>
      </c>
      <c r="D4372" t="s">
        <v>6936</v>
      </c>
      <c r="E4372" t="s">
        <v>1706</v>
      </c>
      <c r="H4372" t="str">
        <f>INDEX('Vensim Variables'!$B:$B,MATCH(EPS!$B4372,'Vensim Variables'!$A:$A,0))</f>
        <v>g pollutant</v>
      </c>
      <c r="I4372" t="str">
        <f t="shared" si="136"/>
        <v>CO</v>
      </c>
      <c r="J4372">
        <f>INDEX(NoSettings!$C:$C,MATCH(EPS!$A4372,NoSettings!$A:$A,0))</f>
        <v>0</v>
      </c>
      <c r="K4372">
        <f>INDEX(GWP!$C$2:$C$13,MATCH(EPS!I4372,GWP!$B$2:$B$13,0))</f>
        <v>0</v>
      </c>
      <c r="L4372" s="5">
        <f t="shared" si="137"/>
        <v>0</v>
      </c>
    </row>
    <row r="4373" spans="1:12" hidden="1" x14ac:dyDescent="0.35">
      <c r="A4373" t="s">
        <v>6003</v>
      </c>
      <c r="B4373" t="s">
        <v>5</v>
      </c>
      <c r="C4373" t="s">
        <v>1739</v>
      </c>
      <c r="D4373" t="s">
        <v>6936</v>
      </c>
      <c r="E4373" t="s">
        <v>1707</v>
      </c>
      <c r="H4373" t="str">
        <f>INDEX('Vensim Variables'!$B:$B,MATCH(EPS!$B4373,'Vensim Variables'!$A:$A,0))</f>
        <v>g pollutant</v>
      </c>
      <c r="I4373" t="str">
        <f t="shared" si="136"/>
        <v>NOx</v>
      </c>
      <c r="J4373">
        <f>INDEX(NoSettings!$C:$C,MATCH(EPS!$A4373,NoSettings!$A:$A,0))</f>
        <v>0</v>
      </c>
      <c r="K4373">
        <f>INDEX(GWP!$C$2:$C$13,MATCH(EPS!I4373,GWP!$B$2:$B$13,0))</f>
        <v>0</v>
      </c>
      <c r="L4373" s="5">
        <f t="shared" si="137"/>
        <v>0</v>
      </c>
    </row>
    <row r="4374" spans="1:12" hidden="1" x14ac:dyDescent="0.35">
      <c r="A4374" t="s">
        <v>6004</v>
      </c>
      <c r="B4374" t="s">
        <v>5</v>
      </c>
      <c r="C4374" t="s">
        <v>1739</v>
      </c>
      <c r="D4374" t="s">
        <v>6936</v>
      </c>
      <c r="E4374" t="s">
        <v>1708</v>
      </c>
      <c r="H4374" t="str">
        <f>INDEX('Vensim Variables'!$B:$B,MATCH(EPS!$B4374,'Vensim Variables'!$A:$A,0))</f>
        <v>g pollutant</v>
      </c>
      <c r="I4374" t="str">
        <f t="shared" si="136"/>
        <v>PM10</v>
      </c>
      <c r="J4374">
        <f>INDEX(NoSettings!$C:$C,MATCH(EPS!$A4374,NoSettings!$A:$A,0))</f>
        <v>0</v>
      </c>
      <c r="K4374">
        <f>INDEX(GWP!$C$2:$C$13,MATCH(EPS!I4374,GWP!$B$2:$B$13,0))</f>
        <v>0</v>
      </c>
      <c r="L4374" s="5">
        <f t="shared" si="137"/>
        <v>0</v>
      </c>
    </row>
    <row r="4375" spans="1:12" hidden="1" x14ac:dyDescent="0.35">
      <c r="A4375" t="s">
        <v>6005</v>
      </c>
      <c r="B4375" t="s">
        <v>5</v>
      </c>
      <c r="C4375" t="s">
        <v>1739</v>
      </c>
      <c r="D4375" t="s">
        <v>6936</v>
      </c>
      <c r="E4375" t="s">
        <v>1709</v>
      </c>
      <c r="H4375" t="str">
        <f>INDEX('Vensim Variables'!$B:$B,MATCH(EPS!$B4375,'Vensim Variables'!$A:$A,0))</f>
        <v>g pollutant</v>
      </c>
      <c r="I4375" t="str">
        <f t="shared" si="136"/>
        <v>PM25</v>
      </c>
      <c r="J4375">
        <f>INDEX(NoSettings!$C:$C,MATCH(EPS!$A4375,NoSettings!$A:$A,0))</f>
        <v>0</v>
      </c>
      <c r="K4375">
        <f>INDEX(GWP!$C$2:$C$13,MATCH(EPS!I4375,GWP!$B$2:$B$13,0))</f>
        <v>0</v>
      </c>
      <c r="L4375" s="5">
        <f t="shared" si="137"/>
        <v>0</v>
      </c>
    </row>
    <row r="4376" spans="1:12" hidden="1" x14ac:dyDescent="0.35">
      <c r="A4376" t="s">
        <v>6006</v>
      </c>
      <c r="B4376" t="s">
        <v>5</v>
      </c>
      <c r="C4376" t="s">
        <v>1739</v>
      </c>
      <c r="D4376" t="s">
        <v>6936</v>
      </c>
      <c r="E4376" t="s">
        <v>1710</v>
      </c>
      <c r="H4376" t="str">
        <f>INDEX('Vensim Variables'!$B:$B,MATCH(EPS!$B4376,'Vensim Variables'!$A:$A,0))</f>
        <v>g pollutant</v>
      </c>
      <c r="I4376" t="str">
        <f t="shared" si="136"/>
        <v>SOx</v>
      </c>
      <c r="J4376">
        <f>INDEX(NoSettings!$C:$C,MATCH(EPS!$A4376,NoSettings!$A:$A,0))</f>
        <v>0</v>
      </c>
      <c r="K4376">
        <f>INDEX(GWP!$C$2:$C$13,MATCH(EPS!I4376,GWP!$B$2:$B$13,0))</f>
        <v>0</v>
      </c>
      <c r="L4376" s="5">
        <f t="shared" si="137"/>
        <v>0</v>
      </c>
    </row>
    <row r="4377" spans="1:12" hidden="1" x14ac:dyDescent="0.35">
      <c r="A4377" t="s">
        <v>6007</v>
      </c>
      <c r="B4377" t="s">
        <v>5</v>
      </c>
      <c r="C4377" t="s">
        <v>1739</v>
      </c>
      <c r="D4377" t="s">
        <v>6936</v>
      </c>
      <c r="E4377" t="s">
        <v>1711</v>
      </c>
      <c r="H4377" t="str">
        <f>INDEX('Vensim Variables'!$B:$B,MATCH(EPS!$B4377,'Vensim Variables'!$A:$A,0))</f>
        <v>g pollutant</v>
      </c>
      <c r="I4377" t="str">
        <f t="shared" si="136"/>
        <v>BC</v>
      </c>
      <c r="J4377">
        <f>INDEX(NoSettings!$C:$C,MATCH(EPS!$A4377,NoSettings!$A:$A,0))</f>
        <v>0</v>
      </c>
      <c r="K4377">
        <f>INDEX(GWP!$C$2:$C$13,MATCH(EPS!I4377,GWP!$B$2:$B$13,0))</f>
        <v>0</v>
      </c>
      <c r="L4377" s="5">
        <f t="shared" si="137"/>
        <v>0</v>
      </c>
    </row>
    <row r="4378" spans="1:12" hidden="1" x14ac:dyDescent="0.35">
      <c r="A4378" t="s">
        <v>6008</v>
      </c>
      <c r="B4378" t="s">
        <v>5</v>
      </c>
      <c r="C4378" t="s">
        <v>1739</v>
      </c>
      <c r="D4378" t="s">
        <v>6936</v>
      </c>
      <c r="E4378" t="s">
        <v>1712</v>
      </c>
      <c r="H4378" t="str">
        <f>INDEX('Vensim Variables'!$B:$B,MATCH(EPS!$B4378,'Vensim Variables'!$A:$A,0))</f>
        <v>g pollutant</v>
      </c>
      <c r="I4378" t="str">
        <f t="shared" si="136"/>
        <v>OC</v>
      </c>
      <c r="J4378">
        <f>INDEX(NoSettings!$C:$C,MATCH(EPS!$A4378,NoSettings!$A:$A,0))</f>
        <v>0</v>
      </c>
      <c r="K4378">
        <f>INDEX(GWP!$C$2:$C$13,MATCH(EPS!I4378,GWP!$B$2:$B$13,0))</f>
        <v>0</v>
      </c>
      <c r="L4378" s="5">
        <f t="shared" si="137"/>
        <v>0</v>
      </c>
    </row>
    <row r="4379" spans="1:12" hidden="1" x14ac:dyDescent="0.35">
      <c r="A4379" t="s">
        <v>6009</v>
      </c>
      <c r="B4379" t="s">
        <v>5</v>
      </c>
      <c r="C4379" t="s">
        <v>1739</v>
      </c>
      <c r="D4379" t="s">
        <v>6936</v>
      </c>
      <c r="E4379" t="s">
        <v>1713</v>
      </c>
      <c r="H4379" t="str">
        <f>INDEX('Vensim Variables'!$B:$B,MATCH(EPS!$B4379,'Vensim Variables'!$A:$A,0))</f>
        <v>g pollutant</v>
      </c>
      <c r="I4379" t="str">
        <f t="shared" si="136"/>
        <v>CH4</v>
      </c>
      <c r="J4379">
        <f>INDEX(NoSettings!$C:$C,MATCH(EPS!$A4379,NoSettings!$A:$A,0))</f>
        <v>0</v>
      </c>
      <c r="K4379">
        <f>INDEX(GWP!$C$2:$C$13,MATCH(EPS!I4379,GWP!$B$2:$B$13,0))</f>
        <v>25</v>
      </c>
      <c r="L4379" s="5">
        <f t="shared" si="137"/>
        <v>0</v>
      </c>
    </row>
    <row r="4380" spans="1:12" hidden="1" x14ac:dyDescent="0.35">
      <c r="A4380" t="s">
        <v>6010</v>
      </c>
      <c r="B4380" t="s">
        <v>5</v>
      </c>
      <c r="C4380" t="s">
        <v>1739</v>
      </c>
      <c r="D4380" t="s">
        <v>6936</v>
      </c>
      <c r="E4380" t="s">
        <v>1714</v>
      </c>
      <c r="H4380" t="str">
        <f>INDEX('Vensim Variables'!$B:$B,MATCH(EPS!$B4380,'Vensim Variables'!$A:$A,0))</f>
        <v>g pollutant</v>
      </c>
      <c r="I4380" t="str">
        <f t="shared" si="136"/>
        <v>N2O</v>
      </c>
      <c r="J4380">
        <f>INDEX(NoSettings!$C:$C,MATCH(EPS!$A4380,NoSettings!$A:$A,0))</f>
        <v>0</v>
      </c>
      <c r="K4380">
        <f>INDEX(GWP!$C$2:$C$13,MATCH(EPS!I4380,GWP!$B$2:$B$13,0))</f>
        <v>298</v>
      </c>
      <c r="L4380" s="5">
        <f t="shared" si="137"/>
        <v>0</v>
      </c>
    </row>
    <row r="4381" spans="1:12" hidden="1" x14ac:dyDescent="0.35">
      <c r="A4381" t="s">
        <v>6011</v>
      </c>
      <c r="B4381" t="s">
        <v>5</v>
      </c>
      <c r="C4381" t="s">
        <v>1739</v>
      </c>
      <c r="D4381" t="s">
        <v>6936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5">
        <f t="shared" si="137"/>
        <v>0</v>
      </c>
    </row>
    <row r="4382" spans="1:12" hidden="1" x14ac:dyDescent="0.35">
      <c r="A4382" t="s">
        <v>6012</v>
      </c>
      <c r="B4382" t="s">
        <v>5</v>
      </c>
      <c r="C4382" t="s">
        <v>1740</v>
      </c>
      <c r="D4382" t="s">
        <v>6912</v>
      </c>
      <c r="E4382" t="s">
        <v>1702</v>
      </c>
      <c r="H4382" t="str">
        <f>INDEX('Vensim Variables'!$B:$B,MATCH(EPS!$B4382,'Vensim Variables'!$A:$A,0))</f>
        <v>g pollutant</v>
      </c>
      <c r="I4382" t="str">
        <f t="shared" si="136"/>
        <v>CO2</v>
      </c>
      <c r="J4382">
        <f>INDEX(NoSettings!$C:$C,MATCH(EPS!$A4382,NoSettings!$A:$A,0))</f>
        <v>4560220000000</v>
      </c>
      <c r="K4382">
        <f>INDEX(GWP!$C$2:$C$13,MATCH(EPS!I4382,GWP!$B$2:$B$13,0))</f>
        <v>1</v>
      </c>
      <c r="L4382" s="5">
        <f t="shared" si="137"/>
        <v>4.5602200000000002</v>
      </c>
    </row>
    <row r="4383" spans="1:12" hidden="1" x14ac:dyDescent="0.35">
      <c r="A4383" t="s">
        <v>6013</v>
      </c>
      <c r="B4383" t="s">
        <v>5</v>
      </c>
      <c r="C4383" t="s">
        <v>1740</v>
      </c>
      <c r="D4383" t="s">
        <v>6912</v>
      </c>
      <c r="E4383" t="s">
        <v>1705</v>
      </c>
      <c r="H4383" t="str">
        <f>INDEX('Vensim Variables'!$B:$B,MATCH(EPS!$B4383,'Vensim Variables'!$A:$A,0))</f>
        <v>g pollutant</v>
      </c>
      <c r="I4383" t="str">
        <f t="shared" si="136"/>
        <v>VOC</v>
      </c>
      <c r="J4383">
        <f>INDEX(NoSettings!$C:$C,MATCH(EPS!$A4383,NoSettings!$A:$A,0))</f>
        <v>1082550000</v>
      </c>
      <c r="K4383">
        <f>INDEX(GWP!$C$2:$C$13,MATCH(EPS!I4383,GWP!$B$2:$B$13,0))</f>
        <v>0</v>
      </c>
      <c r="L4383" s="5">
        <f t="shared" si="137"/>
        <v>0</v>
      </c>
    </row>
    <row r="4384" spans="1:12" hidden="1" x14ac:dyDescent="0.35">
      <c r="A4384" t="s">
        <v>6014</v>
      </c>
      <c r="B4384" t="s">
        <v>5</v>
      </c>
      <c r="C4384" t="s">
        <v>1740</v>
      </c>
      <c r="D4384" t="s">
        <v>6912</v>
      </c>
      <c r="E4384" t="s">
        <v>1706</v>
      </c>
      <c r="H4384" t="str">
        <f>INDEX('Vensim Variables'!$B:$B,MATCH(EPS!$B4384,'Vensim Variables'!$A:$A,0))</f>
        <v>g pollutant</v>
      </c>
      <c r="I4384" t="str">
        <f t="shared" si="136"/>
        <v>CO</v>
      </c>
      <c r="J4384">
        <f>INDEX(NoSettings!$C:$C,MATCH(EPS!$A4384,NoSettings!$A:$A,0))</f>
        <v>12255100000</v>
      </c>
      <c r="K4384">
        <f>INDEX(GWP!$C$2:$C$13,MATCH(EPS!I4384,GWP!$B$2:$B$13,0))</f>
        <v>0</v>
      </c>
      <c r="L4384" s="5">
        <f t="shared" si="137"/>
        <v>0</v>
      </c>
    </row>
    <row r="4385" spans="1:12" hidden="1" x14ac:dyDescent="0.35">
      <c r="A4385" t="s">
        <v>6015</v>
      </c>
      <c r="B4385" t="s">
        <v>5</v>
      </c>
      <c r="C4385" t="s">
        <v>1740</v>
      </c>
      <c r="D4385" t="s">
        <v>6912</v>
      </c>
      <c r="E4385" t="s">
        <v>1707</v>
      </c>
      <c r="H4385" t="str">
        <f>INDEX('Vensim Variables'!$B:$B,MATCH(EPS!$B4385,'Vensim Variables'!$A:$A,0))</f>
        <v>g pollutant</v>
      </c>
      <c r="I4385" t="str">
        <f t="shared" si="136"/>
        <v>NOx</v>
      </c>
      <c r="J4385">
        <f>INDEX(NoSettings!$C:$C,MATCH(EPS!$A4385,NoSettings!$A:$A,0))</f>
        <v>7307110000</v>
      </c>
      <c r="K4385">
        <f>INDEX(GWP!$C$2:$C$13,MATCH(EPS!I4385,GWP!$B$2:$B$13,0))</f>
        <v>0</v>
      </c>
      <c r="L4385" s="5">
        <f t="shared" si="137"/>
        <v>0</v>
      </c>
    </row>
    <row r="4386" spans="1:12" hidden="1" x14ac:dyDescent="0.35">
      <c r="A4386" t="s">
        <v>6016</v>
      </c>
      <c r="B4386" t="s">
        <v>5</v>
      </c>
      <c r="C4386" t="s">
        <v>1740</v>
      </c>
      <c r="D4386" t="s">
        <v>6912</v>
      </c>
      <c r="E4386" t="s">
        <v>1708</v>
      </c>
      <c r="H4386" t="str">
        <f>INDEX('Vensim Variables'!$B:$B,MATCH(EPS!$B4386,'Vensim Variables'!$A:$A,0))</f>
        <v>g pollutant</v>
      </c>
      <c r="I4386" t="str">
        <f t="shared" si="136"/>
        <v>PM10</v>
      </c>
      <c r="J4386">
        <f>INDEX(NoSettings!$C:$C,MATCH(EPS!$A4386,NoSettings!$A:$A,0))</f>
        <v>1491680000</v>
      </c>
      <c r="K4386">
        <f>INDEX(GWP!$C$2:$C$13,MATCH(EPS!I4386,GWP!$B$2:$B$13,0))</f>
        <v>0</v>
      </c>
      <c r="L4386" s="5">
        <f t="shared" si="137"/>
        <v>0</v>
      </c>
    </row>
    <row r="4387" spans="1:12" hidden="1" x14ac:dyDescent="0.35">
      <c r="A4387" t="s">
        <v>6017</v>
      </c>
      <c r="B4387" t="s">
        <v>5</v>
      </c>
      <c r="C4387" t="s">
        <v>1740</v>
      </c>
      <c r="D4387" t="s">
        <v>6912</v>
      </c>
      <c r="E4387" t="s">
        <v>1709</v>
      </c>
      <c r="H4387" t="str">
        <f>INDEX('Vensim Variables'!$B:$B,MATCH(EPS!$B4387,'Vensim Variables'!$A:$A,0))</f>
        <v>g pollutant</v>
      </c>
      <c r="I4387" t="str">
        <f t="shared" si="136"/>
        <v>PM25</v>
      </c>
      <c r="J4387">
        <f>INDEX(NoSettings!$C:$C,MATCH(EPS!$A4387,NoSettings!$A:$A,0))</f>
        <v>1276360000</v>
      </c>
      <c r="K4387">
        <f>INDEX(GWP!$C$2:$C$13,MATCH(EPS!I4387,GWP!$B$2:$B$13,0))</f>
        <v>0</v>
      </c>
      <c r="L4387" s="5">
        <f t="shared" si="137"/>
        <v>0</v>
      </c>
    </row>
    <row r="4388" spans="1:12" hidden="1" x14ac:dyDescent="0.35">
      <c r="A4388" t="s">
        <v>6018</v>
      </c>
      <c r="B4388" t="s">
        <v>5</v>
      </c>
      <c r="C4388" t="s">
        <v>1740</v>
      </c>
      <c r="D4388" t="s">
        <v>6912</v>
      </c>
      <c r="E4388" t="s">
        <v>1710</v>
      </c>
      <c r="H4388" t="str">
        <f>INDEX('Vensim Variables'!$B:$B,MATCH(EPS!$B4388,'Vensim Variables'!$A:$A,0))</f>
        <v>g pollutant</v>
      </c>
      <c r="I4388" t="str">
        <f t="shared" si="136"/>
        <v>SOx</v>
      </c>
      <c r="J4388">
        <f>INDEX(NoSettings!$C:$C,MATCH(EPS!$A4388,NoSettings!$A:$A,0))</f>
        <v>5442140000</v>
      </c>
      <c r="K4388">
        <f>INDEX(GWP!$C$2:$C$13,MATCH(EPS!I4388,GWP!$B$2:$B$13,0))</f>
        <v>0</v>
      </c>
      <c r="L4388" s="5">
        <f t="shared" si="137"/>
        <v>0</v>
      </c>
    </row>
    <row r="4389" spans="1:12" hidden="1" x14ac:dyDescent="0.35">
      <c r="A4389" t="s">
        <v>6019</v>
      </c>
      <c r="B4389" t="s">
        <v>5</v>
      </c>
      <c r="C4389" t="s">
        <v>1740</v>
      </c>
      <c r="D4389" t="s">
        <v>6912</v>
      </c>
      <c r="E4389" t="s">
        <v>1711</v>
      </c>
      <c r="H4389" t="str">
        <f>INDEX('Vensim Variables'!$B:$B,MATCH(EPS!$B4389,'Vensim Variables'!$A:$A,0))</f>
        <v>g pollutant</v>
      </c>
      <c r="I4389" t="str">
        <f t="shared" si="136"/>
        <v>BC</v>
      </c>
      <c r="J4389">
        <f>INDEX(NoSettings!$C:$C,MATCH(EPS!$A4389,NoSettings!$A:$A,0))</f>
        <v>96680300</v>
      </c>
      <c r="K4389">
        <f>INDEX(GWP!$C$2:$C$13,MATCH(EPS!I4389,GWP!$B$2:$B$13,0))</f>
        <v>0</v>
      </c>
      <c r="L4389" s="5">
        <f t="shared" si="137"/>
        <v>0</v>
      </c>
    </row>
    <row r="4390" spans="1:12" hidden="1" x14ac:dyDescent="0.35">
      <c r="A4390" t="s">
        <v>6020</v>
      </c>
      <c r="B4390" t="s">
        <v>5</v>
      </c>
      <c r="C4390" t="s">
        <v>1740</v>
      </c>
      <c r="D4390" t="s">
        <v>6912</v>
      </c>
      <c r="E4390" t="s">
        <v>1712</v>
      </c>
      <c r="H4390" t="str">
        <f>INDEX('Vensim Variables'!$B:$B,MATCH(EPS!$B4390,'Vensim Variables'!$A:$A,0))</f>
        <v>g pollutant</v>
      </c>
      <c r="I4390" t="str">
        <f t="shared" si="136"/>
        <v>OC</v>
      </c>
      <c r="J4390">
        <f>INDEX(NoSettings!$C:$C,MATCH(EPS!$A4390,NoSettings!$A:$A,0))</f>
        <v>468636000</v>
      </c>
      <c r="K4390">
        <f>INDEX(GWP!$C$2:$C$13,MATCH(EPS!I4390,GWP!$B$2:$B$13,0))</f>
        <v>0</v>
      </c>
      <c r="L4390" s="5">
        <f t="shared" si="137"/>
        <v>0</v>
      </c>
    </row>
    <row r="4391" spans="1:12" hidden="1" x14ac:dyDescent="0.35">
      <c r="A4391" t="s">
        <v>6021</v>
      </c>
      <c r="B4391" t="s">
        <v>5</v>
      </c>
      <c r="C4391" t="s">
        <v>1740</v>
      </c>
      <c r="D4391" t="s">
        <v>6912</v>
      </c>
      <c r="E4391" t="s">
        <v>1713</v>
      </c>
      <c r="H4391" t="str">
        <f>INDEX('Vensim Variables'!$B:$B,MATCH(EPS!$B4391,'Vensim Variables'!$A:$A,0))</f>
        <v>g pollutant</v>
      </c>
      <c r="I4391" t="str">
        <f t="shared" si="136"/>
        <v>CH4</v>
      </c>
      <c r="J4391">
        <f>INDEX(NoSettings!$C:$C,MATCH(EPS!$A4391,NoSettings!$A:$A,0))</f>
        <v>222595000</v>
      </c>
      <c r="K4391">
        <f>INDEX(GWP!$C$2:$C$13,MATCH(EPS!I4391,GWP!$B$2:$B$13,0))</f>
        <v>25</v>
      </c>
      <c r="L4391" s="5">
        <f t="shared" si="137"/>
        <v>5.5648750000000004E-3</v>
      </c>
    </row>
    <row r="4392" spans="1:12" hidden="1" x14ac:dyDescent="0.35">
      <c r="A4392" t="s">
        <v>6022</v>
      </c>
      <c r="B4392" t="s">
        <v>5</v>
      </c>
      <c r="C4392" t="s">
        <v>1740</v>
      </c>
      <c r="D4392" t="s">
        <v>6912</v>
      </c>
      <c r="E4392" t="s">
        <v>1714</v>
      </c>
      <c r="H4392" t="str">
        <f>INDEX('Vensim Variables'!$B:$B,MATCH(EPS!$B4392,'Vensim Variables'!$A:$A,0))</f>
        <v>g pollutant</v>
      </c>
      <c r="I4392" t="str">
        <f t="shared" si="136"/>
        <v>N2O</v>
      </c>
      <c r="J4392">
        <f>INDEX(NoSettings!$C:$C,MATCH(EPS!$A4392,NoSettings!$A:$A,0))</f>
        <v>44518900</v>
      </c>
      <c r="K4392">
        <f>INDEX(GWP!$C$2:$C$13,MATCH(EPS!I4392,GWP!$B$2:$B$13,0))</f>
        <v>298</v>
      </c>
      <c r="L4392" s="5">
        <f t="shared" si="137"/>
        <v>1.32666322E-2</v>
      </c>
    </row>
    <row r="4393" spans="1:12" hidden="1" x14ac:dyDescent="0.35">
      <c r="A4393" t="s">
        <v>6023</v>
      </c>
      <c r="B4393" t="s">
        <v>5</v>
      </c>
      <c r="C4393" t="s">
        <v>1740</v>
      </c>
      <c r="D4393" t="s">
        <v>6912</v>
      </c>
      <c r="E4393" t="s">
        <v>1715</v>
      </c>
      <c r="H4393" t="str">
        <f>INDEX('Vensim Variables'!$B:$B,MATCH(EPS!$B4393,'Vensim Variables'!$A:$A,0))</f>
        <v>g pollutant</v>
      </c>
      <c r="I4393" t="str">
        <f t="shared" si="136"/>
        <v>F gases</v>
      </c>
      <c r="J4393">
        <f>INDEX(NoSettings!$C:$C,MATCH(EPS!$A4393,NoSettings!$A:$A,0))</f>
        <v>0</v>
      </c>
      <c r="K4393">
        <f>INDEX(GWP!$C$2:$C$13,MATCH(EPS!I4393,GWP!$B$2:$B$13,0))</f>
        <v>1</v>
      </c>
      <c r="L4393" s="5">
        <f t="shared" si="137"/>
        <v>0</v>
      </c>
    </row>
    <row r="4394" spans="1:12" hidden="1" x14ac:dyDescent="0.35">
      <c r="A4394" t="s">
        <v>6024</v>
      </c>
      <c r="B4394" t="s">
        <v>5</v>
      </c>
      <c r="C4394" t="s">
        <v>1740</v>
      </c>
      <c r="D4394" t="s">
        <v>6913</v>
      </c>
      <c r="E4394" t="s">
        <v>1702</v>
      </c>
      <c r="H4394" t="str">
        <f>INDEX('Vensim Variables'!$B:$B,MATCH(EPS!$B4394,'Vensim Variables'!$A:$A,0))</f>
        <v>g pollutant</v>
      </c>
      <c r="I4394" t="str">
        <f t="shared" si="136"/>
        <v>CO2</v>
      </c>
      <c r="J4394">
        <f>INDEX(NoSettings!$C:$C,MATCH(EPS!$A4394,NoSettings!$A:$A,0))</f>
        <v>0</v>
      </c>
      <c r="K4394">
        <f>INDEX(GWP!$C$2:$C$13,MATCH(EPS!I4394,GWP!$B$2:$B$13,0))</f>
        <v>1</v>
      </c>
      <c r="L4394" s="5">
        <f t="shared" si="137"/>
        <v>0</v>
      </c>
    </row>
    <row r="4395" spans="1:12" hidden="1" x14ac:dyDescent="0.35">
      <c r="A4395" t="s">
        <v>6025</v>
      </c>
      <c r="B4395" t="s">
        <v>5</v>
      </c>
      <c r="C4395" t="s">
        <v>1740</v>
      </c>
      <c r="D4395" t="s">
        <v>6913</v>
      </c>
      <c r="E4395" t="s">
        <v>1705</v>
      </c>
      <c r="H4395" t="str">
        <f>INDEX('Vensim Variables'!$B:$B,MATCH(EPS!$B4395,'Vensim Variables'!$A:$A,0))</f>
        <v>g pollutant</v>
      </c>
      <c r="I4395" t="str">
        <f t="shared" si="136"/>
        <v>VOC</v>
      </c>
      <c r="J4395">
        <f>INDEX(NoSettings!$C:$C,MATCH(EPS!$A4395,NoSettings!$A:$A,0))</f>
        <v>0</v>
      </c>
      <c r="K4395">
        <f>INDEX(GWP!$C$2:$C$13,MATCH(EPS!I4395,GWP!$B$2:$B$13,0))</f>
        <v>0</v>
      </c>
      <c r="L4395" s="5">
        <f t="shared" si="137"/>
        <v>0</v>
      </c>
    </row>
    <row r="4396" spans="1:12" hidden="1" x14ac:dyDescent="0.35">
      <c r="A4396" t="s">
        <v>6026</v>
      </c>
      <c r="B4396" t="s">
        <v>5</v>
      </c>
      <c r="C4396" t="s">
        <v>1740</v>
      </c>
      <c r="D4396" t="s">
        <v>6913</v>
      </c>
      <c r="E4396" t="s">
        <v>1706</v>
      </c>
      <c r="H4396" t="str">
        <f>INDEX('Vensim Variables'!$B:$B,MATCH(EPS!$B4396,'Vensim Variables'!$A:$A,0))</f>
        <v>g pollutant</v>
      </c>
      <c r="I4396" t="str">
        <f t="shared" si="136"/>
        <v>CO</v>
      </c>
      <c r="J4396">
        <f>INDEX(NoSettings!$C:$C,MATCH(EPS!$A4396,NoSettings!$A:$A,0))</f>
        <v>0</v>
      </c>
      <c r="K4396">
        <f>INDEX(GWP!$C$2:$C$13,MATCH(EPS!I4396,GWP!$B$2:$B$13,0))</f>
        <v>0</v>
      </c>
      <c r="L4396" s="5">
        <f t="shared" si="137"/>
        <v>0</v>
      </c>
    </row>
    <row r="4397" spans="1:12" hidden="1" x14ac:dyDescent="0.35">
      <c r="A4397" t="s">
        <v>6027</v>
      </c>
      <c r="B4397" t="s">
        <v>5</v>
      </c>
      <c r="C4397" t="s">
        <v>1740</v>
      </c>
      <c r="D4397" t="s">
        <v>6913</v>
      </c>
      <c r="E4397" t="s">
        <v>1707</v>
      </c>
      <c r="H4397" t="str">
        <f>INDEX('Vensim Variables'!$B:$B,MATCH(EPS!$B4397,'Vensim Variables'!$A:$A,0))</f>
        <v>g pollutant</v>
      </c>
      <c r="I4397" t="str">
        <f t="shared" si="136"/>
        <v>NOx</v>
      </c>
      <c r="J4397">
        <f>INDEX(NoSettings!$C:$C,MATCH(EPS!$A4397,NoSettings!$A:$A,0))</f>
        <v>0</v>
      </c>
      <c r="K4397">
        <f>INDEX(GWP!$C$2:$C$13,MATCH(EPS!I4397,GWP!$B$2:$B$13,0))</f>
        <v>0</v>
      </c>
      <c r="L4397" s="5">
        <f t="shared" si="137"/>
        <v>0</v>
      </c>
    </row>
    <row r="4398" spans="1:12" hidden="1" x14ac:dyDescent="0.35">
      <c r="A4398" t="s">
        <v>6028</v>
      </c>
      <c r="B4398" t="s">
        <v>5</v>
      </c>
      <c r="C4398" t="s">
        <v>1740</v>
      </c>
      <c r="D4398" t="s">
        <v>6913</v>
      </c>
      <c r="E4398" t="s">
        <v>1708</v>
      </c>
      <c r="H4398" t="str">
        <f>INDEX('Vensim Variables'!$B:$B,MATCH(EPS!$B4398,'Vensim Variables'!$A:$A,0))</f>
        <v>g pollutant</v>
      </c>
      <c r="I4398" t="str">
        <f t="shared" si="136"/>
        <v>PM10</v>
      </c>
      <c r="J4398">
        <f>INDEX(NoSettings!$C:$C,MATCH(EPS!$A4398,NoSettings!$A:$A,0))</f>
        <v>0</v>
      </c>
      <c r="K4398">
        <f>INDEX(GWP!$C$2:$C$13,MATCH(EPS!I4398,GWP!$B$2:$B$13,0))</f>
        <v>0</v>
      </c>
      <c r="L4398" s="5">
        <f t="shared" si="137"/>
        <v>0</v>
      </c>
    </row>
    <row r="4399" spans="1:12" hidden="1" x14ac:dyDescent="0.35">
      <c r="A4399" t="s">
        <v>6029</v>
      </c>
      <c r="B4399" t="s">
        <v>5</v>
      </c>
      <c r="C4399" t="s">
        <v>1740</v>
      </c>
      <c r="D4399" t="s">
        <v>6913</v>
      </c>
      <c r="E4399" t="s">
        <v>1709</v>
      </c>
      <c r="H4399" t="str">
        <f>INDEX('Vensim Variables'!$B:$B,MATCH(EPS!$B4399,'Vensim Variables'!$A:$A,0))</f>
        <v>g pollutant</v>
      </c>
      <c r="I4399" t="str">
        <f t="shared" si="136"/>
        <v>PM25</v>
      </c>
      <c r="J4399">
        <f>INDEX(NoSettings!$C:$C,MATCH(EPS!$A4399,NoSettings!$A:$A,0))</f>
        <v>0</v>
      </c>
      <c r="K4399">
        <f>INDEX(GWP!$C$2:$C$13,MATCH(EPS!I4399,GWP!$B$2:$B$13,0))</f>
        <v>0</v>
      </c>
      <c r="L4399" s="5">
        <f t="shared" si="137"/>
        <v>0</v>
      </c>
    </row>
    <row r="4400" spans="1:12" hidden="1" x14ac:dyDescent="0.35">
      <c r="A4400" t="s">
        <v>6030</v>
      </c>
      <c r="B4400" t="s">
        <v>5</v>
      </c>
      <c r="C4400" t="s">
        <v>1740</v>
      </c>
      <c r="D4400" t="s">
        <v>6913</v>
      </c>
      <c r="E4400" t="s">
        <v>1710</v>
      </c>
      <c r="H4400" t="str">
        <f>INDEX('Vensim Variables'!$B:$B,MATCH(EPS!$B4400,'Vensim Variables'!$A:$A,0))</f>
        <v>g pollutant</v>
      </c>
      <c r="I4400" t="str">
        <f t="shared" si="136"/>
        <v>SOx</v>
      </c>
      <c r="J4400">
        <f>INDEX(NoSettings!$C:$C,MATCH(EPS!$A4400,NoSettings!$A:$A,0))</f>
        <v>0</v>
      </c>
      <c r="K4400">
        <f>INDEX(GWP!$C$2:$C$13,MATCH(EPS!I4400,GWP!$B$2:$B$13,0))</f>
        <v>0</v>
      </c>
      <c r="L4400" s="5">
        <f t="shared" si="137"/>
        <v>0</v>
      </c>
    </row>
    <row r="4401" spans="1:12" hidden="1" x14ac:dyDescent="0.35">
      <c r="A4401" t="s">
        <v>6031</v>
      </c>
      <c r="B4401" t="s">
        <v>5</v>
      </c>
      <c r="C4401" t="s">
        <v>1740</v>
      </c>
      <c r="D4401" t="s">
        <v>6913</v>
      </c>
      <c r="E4401" t="s">
        <v>1711</v>
      </c>
      <c r="H4401" t="str">
        <f>INDEX('Vensim Variables'!$B:$B,MATCH(EPS!$B4401,'Vensim Variables'!$A:$A,0))</f>
        <v>g pollutant</v>
      </c>
      <c r="I4401" t="str">
        <f t="shared" si="136"/>
        <v>BC</v>
      </c>
      <c r="J4401">
        <f>INDEX(NoSettings!$C:$C,MATCH(EPS!$A4401,NoSettings!$A:$A,0))</f>
        <v>0</v>
      </c>
      <c r="K4401">
        <f>INDEX(GWP!$C$2:$C$13,MATCH(EPS!I4401,GWP!$B$2:$B$13,0))</f>
        <v>0</v>
      </c>
      <c r="L4401" s="5">
        <f t="shared" si="137"/>
        <v>0</v>
      </c>
    </row>
    <row r="4402" spans="1:12" hidden="1" x14ac:dyDescent="0.35">
      <c r="A4402" t="s">
        <v>6032</v>
      </c>
      <c r="B4402" t="s">
        <v>5</v>
      </c>
      <c r="C4402" t="s">
        <v>1740</v>
      </c>
      <c r="D4402" t="s">
        <v>6913</v>
      </c>
      <c r="E4402" t="s">
        <v>1712</v>
      </c>
      <c r="H4402" t="str">
        <f>INDEX('Vensim Variables'!$B:$B,MATCH(EPS!$B4402,'Vensim Variables'!$A:$A,0))</f>
        <v>g pollutant</v>
      </c>
      <c r="I4402" t="str">
        <f t="shared" si="136"/>
        <v>OC</v>
      </c>
      <c r="J4402">
        <f>INDEX(NoSettings!$C:$C,MATCH(EPS!$A4402,NoSettings!$A:$A,0))</f>
        <v>0</v>
      </c>
      <c r="K4402">
        <f>INDEX(GWP!$C$2:$C$13,MATCH(EPS!I4402,GWP!$B$2:$B$13,0))</f>
        <v>0</v>
      </c>
      <c r="L4402" s="5">
        <f t="shared" si="137"/>
        <v>0</v>
      </c>
    </row>
    <row r="4403" spans="1:12" hidden="1" x14ac:dyDescent="0.35">
      <c r="A4403" t="s">
        <v>6033</v>
      </c>
      <c r="B4403" t="s">
        <v>5</v>
      </c>
      <c r="C4403" t="s">
        <v>1740</v>
      </c>
      <c r="D4403" t="s">
        <v>6913</v>
      </c>
      <c r="E4403" t="s">
        <v>1713</v>
      </c>
      <c r="H4403" t="str">
        <f>INDEX('Vensim Variables'!$B:$B,MATCH(EPS!$B4403,'Vensim Variables'!$A:$A,0))</f>
        <v>g pollutant</v>
      </c>
      <c r="I4403" t="str">
        <f t="shared" si="136"/>
        <v>CH4</v>
      </c>
      <c r="J4403">
        <f>INDEX(NoSettings!$C:$C,MATCH(EPS!$A4403,NoSettings!$A:$A,0))</f>
        <v>0</v>
      </c>
      <c r="K4403">
        <f>INDEX(GWP!$C$2:$C$13,MATCH(EPS!I4403,GWP!$B$2:$B$13,0))</f>
        <v>25</v>
      </c>
      <c r="L4403" s="5">
        <f t="shared" si="137"/>
        <v>0</v>
      </c>
    </row>
    <row r="4404" spans="1:12" hidden="1" x14ac:dyDescent="0.35">
      <c r="A4404" t="s">
        <v>6034</v>
      </c>
      <c r="B4404" t="s">
        <v>5</v>
      </c>
      <c r="C4404" t="s">
        <v>1740</v>
      </c>
      <c r="D4404" t="s">
        <v>6913</v>
      </c>
      <c r="E4404" t="s">
        <v>1714</v>
      </c>
      <c r="H4404" t="str">
        <f>INDEX('Vensim Variables'!$B:$B,MATCH(EPS!$B4404,'Vensim Variables'!$A:$A,0))</f>
        <v>g pollutant</v>
      </c>
      <c r="I4404" t="str">
        <f t="shared" si="136"/>
        <v>N2O</v>
      </c>
      <c r="J4404">
        <f>INDEX(NoSettings!$C:$C,MATCH(EPS!$A4404,NoSettings!$A:$A,0))</f>
        <v>0</v>
      </c>
      <c r="K4404">
        <f>INDEX(GWP!$C$2:$C$13,MATCH(EPS!I4404,GWP!$B$2:$B$13,0))</f>
        <v>298</v>
      </c>
      <c r="L4404" s="5">
        <f t="shared" si="137"/>
        <v>0</v>
      </c>
    </row>
    <row r="4405" spans="1:12" hidden="1" x14ac:dyDescent="0.35">
      <c r="A4405" t="s">
        <v>6035</v>
      </c>
      <c r="B4405" t="s">
        <v>5</v>
      </c>
      <c r="C4405" t="s">
        <v>1740</v>
      </c>
      <c r="D4405" t="s">
        <v>6913</v>
      </c>
      <c r="E4405" t="s">
        <v>1715</v>
      </c>
      <c r="H4405" t="str">
        <f>INDEX('Vensim Variables'!$B:$B,MATCH(EPS!$B4405,'Vensim Variables'!$A:$A,0))</f>
        <v>g pollutant</v>
      </c>
      <c r="I4405" t="str">
        <f t="shared" si="136"/>
        <v>F gases</v>
      </c>
      <c r="J4405">
        <f>INDEX(NoSettings!$C:$C,MATCH(EPS!$A4405,NoSettings!$A:$A,0))</f>
        <v>0</v>
      </c>
      <c r="K4405">
        <f>INDEX(GWP!$C$2:$C$13,MATCH(EPS!I4405,GWP!$B$2:$B$13,0))</f>
        <v>1</v>
      </c>
      <c r="L4405" s="5">
        <f t="shared" si="137"/>
        <v>0</v>
      </c>
    </row>
    <row r="4406" spans="1:12" hidden="1" x14ac:dyDescent="0.35">
      <c r="A4406" t="s">
        <v>6036</v>
      </c>
      <c r="B4406" t="s">
        <v>5</v>
      </c>
      <c r="C4406" t="s">
        <v>1740</v>
      </c>
      <c r="D4406" t="s">
        <v>6914</v>
      </c>
      <c r="E4406" t="s">
        <v>1702</v>
      </c>
      <c r="H4406" t="str">
        <f>INDEX('Vensim Variables'!$B:$B,MATCH(EPS!$B4406,'Vensim Variables'!$A:$A,0))</f>
        <v>g pollutant</v>
      </c>
      <c r="I4406" t="str">
        <f t="shared" si="136"/>
        <v>CO2</v>
      </c>
      <c r="J4406">
        <f>INDEX(NoSettings!$C:$C,MATCH(EPS!$A4406,NoSettings!$A:$A,0))</f>
        <v>0</v>
      </c>
      <c r="K4406">
        <f>INDEX(GWP!$C$2:$C$13,MATCH(EPS!I4406,GWP!$B$2:$B$13,0))</f>
        <v>1</v>
      </c>
      <c r="L4406" s="5">
        <f t="shared" si="137"/>
        <v>0</v>
      </c>
    </row>
    <row r="4407" spans="1:12" hidden="1" x14ac:dyDescent="0.35">
      <c r="A4407" t="s">
        <v>6037</v>
      </c>
      <c r="B4407" t="s">
        <v>5</v>
      </c>
      <c r="C4407" t="s">
        <v>1740</v>
      </c>
      <c r="D4407" t="s">
        <v>6914</v>
      </c>
      <c r="E4407" t="s">
        <v>1705</v>
      </c>
      <c r="H4407" t="str">
        <f>INDEX('Vensim Variables'!$B:$B,MATCH(EPS!$B4407,'Vensim Variables'!$A:$A,0))</f>
        <v>g pollutant</v>
      </c>
      <c r="I4407" t="str">
        <f t="shared" si="136"/>
        <v>VOC</v>
      </c>
      <c r="J4407">
        <f>INDEX(NoSettings!$C:$C,MATCH(EPS!$A4407,NoSettings!$A:$A,0))</f>
        <v>0</v>
      </c>
      <c r="K4407">
        <f>INDEX(GWP!$C$2:$C$13,MATCH(EPS!I4407,GWP!$B$2:$B$13,0))</f>
        <v>0</v>
      </c>
      <c r="L4407" s="5">
        <f t="shared" si="137"/>
        <v>0</v>
      </c>
    </row>
    <row r="4408" spans="1:12" hidden="1" x14ac:dyDescent="0.35">
      <c r="A4408" t="s">
        <v>6038</v>
      </c>
      <c r="B4408" t="s">
        <v>5</v>
      </c>
      <c r="C4408" t="s">
        <v>1740</v>
      </c>
      <c r="D4408" t="s">
        <v>6914</v>
      </c>
      <c r="E4408" t="s">
        <v>1706</v>
      </c>
      <c r="H4408" t="str">
        <f>INDEX('Vensim Variables'!$B:$B,MATCH(EPS!$B4408,'Vensim Variables'!$A:$A,0))</f>
        <v>g pollutant</v>
      </c>
      <c r="I4408" t="str">
        <f t="shared" si="136"/>
        <v>CO</v>
      </c>
      <c r="J4408">
        <f>INDEX(NoSettings!$C:$C,MATCH(EPS!$A4408,NoSettings!$A:$A,0))</f>
        <v>0</v>
      </c>
      <c r="K4408">
        <f>INDEX(GWP!$C$2:$C$13,MATCH(EPS!I4408,GWP!$B$2:$B$13,0))</f>
        <v>0</v>
      </c>
      <c r="L4408" s="5">
        <f t="shared" si="137"/>
        <v>0</v>
      </c>
    </row>
    <row r="4409" spans="1:12" hidden="1" x14ac:dyDescent="0.35">
      <c r="A4409" t="s">
        <v>6039</v>
      </c>
      <c r="B4409" t="s">
        <v>5</v>
      </c>
      <c r="C4409" t="s">
        <v>1740</v>
      </c>
      <c r="D4409" t="s">
        <v>6914</v>
      </c>
      <c r="E4409" t="s">
        <v>1707</v>
      </c>
      <c r="H4409" t="str">
        <f>INDEX('Vensim Variables'!$B:$B,MATCH(EPS!$B4409,'Vensim Variables'!$A:$A,0))</f>
        <v>g pollutant</v>
      </c>
      <c r="I4409" t="str">
        <f t="shared" si="136"/>
        <v>NOx</v>
      </c>
      <c r="J4409">
        <f>INDEX(NoSettings!$C:$C,MATCH(EPS!$A4409,NoSettings!$A:$A,0))</f>
        <v>0</v>
      </c>
      <c r="K4409">
        <f>INDEX(GWP!$C$2:$C$13,MATCH(EPS!I4409,GWP!$B$2:$B$13,0))</f>
        <v>0</v>
      </c>
      <c r="L4409" s="5">
        <f t="shared" si="137"/>
        <v>0</v>
      </c>
    </row>
    <row r="4410" spans="1:12" hidden="1" x14ac:dyDescent="0.35">
      <c r="A4410" t="s">
        <v>6040</v>
      </c>
      <c r="B4410" t="s">
        <v>5</v>
      </c>
      <c r="C4410" t="s">
        <v>1740</v>
      </c>
      <c r="D4410" t="s">
        <v>6914</v>
      </c>
      <c r="E4410" t="s">
        <v>1708</v>
      </c>
      <c r="H4410" t="str">
        <f>INDEX('Vensim Variables'!$B:$B,MATCH(EPS!$B4410,'Vensim Variables'!$A:$A,0))</f>
        <v>g pollutant</v>
      </c>
      <c r="I4410" t="str">
        <f t="shared" si="136"/>
        <v>PM10</v>
      </c>
      <c r="J4410">
        <f>INDEX(NoSettings!$C:$C,MATCH(EPS!$A4410,NoSettings!$A:$A,0))</f>
        <v>0</v>
      </c>
      <c r="K4410">
        <f>INDEX(GWP!$C$2:$C$13,MATCH(EPS!I4410,GWP!$B$2:$B$13,0))</f>
        <v>0</v>
      </c>
      <c r="L4410" s="5">
        <f t="shared" si="137"/>
        <v>0</v>
      </c>
    </row>
    <row r="4411" spans="1:12" hidden="1" x14ac:dyDescent="0.35">
      <c r="A4411" t="s">
        <v>6041</v>
      </c>
      <c r="B4411" t="s">
        <v>5</v>
      </c>
      <c r="C4411" t="s">
        <v>1740</v>
      </c>
      <c r="D4411" t="s">
        <v>6914</v>
      </c>
      <c r="E4411" t="s">
        <v>1709</v>
      </c>
      <c r="H4411" t="str">
        <f>INDEX('Vensim Variables'!$B:$B,MATCH(EPS!$B4411,'Vensim Variables'!$A:$A,0))</f>
        <v>g pollutant</v>
      </c>
      <c r="I4411" t="str">
        <f t="shared" si="136"/>
        <v>PM25</v>
      </c>
      <c r="J4411">
        <f>INDEX(NoSettings!$C:$C,MATCH(EPS!$A4411,NoSettings!$A:$A,0))</f>
        <v>0</v>
      </c>
      <c r="K4411">
        <f>INDEX(GWP!$C$2:$C$13,MATCH(EPS!I4411,GWP!$B$2:$B$13,0))</f>
        <v>0</v>
      </c>
      <c r="L4411" s="5">
        <f t="shared" si="137"/>
        <v>0</v>
      </c>
    </row>
    <row r="4412" spans="1:12" hidden="1" x14ac:dyDescent="0.35">
      <c r="A4412" t="s">
        <v>6042</v>
      </c>
      <c r="B4412" t="s">
        <v>5</v>
      </c>
      <c r="C4412" t="s">
        <v>1740</v>
      </c>
      <c r="D4412" t="s">
        <v>6914</v>
      </c>
      <c r="E4412" t="s">
        <v>1710</v>
      </c>
      <c r="H4412" t="str">
        <f>INDEX('Vensim Variables'!$B:$B,MATCH(EPS!$B4412,'Vensim Variables'!$A:$A,0))</f>
        <v>g pollutant</v>
      </c>
      <c r="I4412" t="str">
        <f t="shared" si="136"/>
        <v>SOx</v>
      </c>
      <c r="J4412">
        <f>INDEX(NoSettings!$C:$C,MATCH(EPS!$A4412,NoSettings!$A:$A,0))</f>
        <v>0</v>
      </c>
      <c r="K4412">
        <f>INDEX(GWP!$C$2:$C$13,MATCH(EPS!I4412,GWP!$B$2:$B$13,0))</f>
        <v>0</v>
      </c>
      <c r="L4412" s="5">
        <f t="shared" si="137"/>
        <v>0</v>
      </c>
    </row>
    <row r="4413" spans="1:12" hidden="1" x14ac:dyDescent="0.35">
      <c r="A4413" t="s">
        <v>6043</v>
      </c>
      <c r="B4413" t="s">
        <v>5</v>
      </c>
      <c r="C4413" t="s">
        <v>1740</v>
      </c>
      <c r="D4413" t="s">
        <v>6914</v>
      </c>
      <c r="E4413" t="s">
        <v>1711</v>
      </c>
      <c r="H4413" t="str">
        <f>INDEX('Vensim Variables'!$B:$B,MATCH(EPS!$B4413,'Vensim Variables'!$A:$A,0))</f>
        <v>g pollutant</v>
      </c>
      <c r="I4413" t="str">
        <f t="shared" si="136"/>
        <v>BC</v>
      </c>
      <c r="J4413">
        <f>INDEX(NoSettings!$C:$C,MATCH(EPS!$A4413,NoSettings!$A:$A,0))</f>
        <v>0</v>
      </c>
      <c r="K4413">
        <f>INDEX(GWP!$C$2:$C$13,MATCH(EPS!I4413,GWP!$B$2:$B$13,0))</f>
        <v>0</v>
      </c>
      <c r="L4413" s="5">
        <f t="shared" si="137"/>
        <v>0</v>
      </c>
    </row>
    <row r="4414" spans="1:12" hidden="1" x14ac:dyDescent="0.35">
      <c r="A4414" t="s">
        <v>6044</v>
      </c>
      <c r="B4414" t="s">
        <v>5</v>
      </c>
      <c r="C4414" t="s">
        <v>1740</v>
      </c>
      <c r="D4414" t="s">
        <v>6914</v>
      </c>
      <c r="E4414" t="s">
        <v>1712</v>
      </c>
      <c r="H4414" t="str">
        <f>INDEX('Vensim Variables'!$B:$B,MATCH(EPS!$B4414,'Vensim Variables'!$A:$A,0))</f>
        <v>g pollutant</v>
      </c>
      <c r="I4414" t="str">
        <f t="shared" si="136"/>
        <v>OC</v>
      </c>
      <c r="J4414">
        <f>INDEX(NoSettings!$C:$C,MATCH(EPS!$A4414,NoSettings!$A:$A,0))</f>
        <v>0</v>
      </c>
      <c r="K4414">
        <f>INDEX(GWP!$C$2:$C$13,MATCH(EPS!I4414,GWP!$B$2:$B$13,0))</f>
        <v>0</v>
      </c>
      <c r="L4414" s="5">
        <f t="shared" si="137"/>
        <v>0</v>
      </c>
    </row>
    <row r="4415" spans="1:12" hidden="1" x14ac:dyDescent="0.35">
      <c r="A4415" t="s">
        <v>6045</v>
      </c>
      <c r="B4415" t="s">
        <v>5</v>
      </c>
      <c r="C4415" t="s">
        <v>1740</v>
      </c>
      <c r="D4415" t="s">
        <v>6914</v>
      </c>
      <c r="E4415" t="s">
        <v>1713</v>
      </c>
      <c r="H4415" t="str">
        <f>INDEX('Vensim Variables'!$B:$B,MATCH(EPS!$B4415,'Vensim Variables'!$A:$A,0))</f>
        <v>g pollutant</v>
      </c>
      <c r="I4415" t="str">
        <f t="shared" si="136"/>
        <v>CH4</v>
      </c>
      <c r="J4415">
        <f>INDEX(NoSettings!$C:$C,MATCH(EPS!$A4415,NoSettings!$A:$A,0))</f>
        <v>0</v>
      </c>
      <c r="K4415">
        <f>INDEX(GWP!$C$2:$C$13,MATCH(EPS!I4415,GWP!$B$2:$B$13,0))</f>
        <v>25</v>
      </c>
      <c r="L4415" s="5">
        <f t="shared" si="137"/>
        <v>0</v>
      </c>
    </row>
    <row r="4416" spans="1:12" hidden="1" x14ac:dyDescent="0.35">
      <c r="A4416" t="s">
        <v>6046</v>
      </c>
      <c r="B4416" t="s">
        <v>5</v>
      </c>
      <c r="C4416" t="s">
        <v>1740</v>
      </c>
      <c r="D4416" t="s">
        <v>6914</v>
      </c>
      <c r="E4416" t="s">
        <v>1714</v>
      </c>
      <c r="H4416" t="str">
        <f>INDEX('Vensim Variables'!$B:$B,MATCH(EPS!$B4416,'Vensim Variables'!$A:$A,0))</f>
        <v>g pollutant</v>
      </c>
      <c r="I4416" t="str">
        <f t="shared" si="136"/>
        <v>N2O</v>
      </c>
      <c r="J4416">
        <f>INDEX(NoSettings!$C:$C,MATCH(EPS!$A4416,NoSettings!$A:$A,0))</f>
        <v>0</v>
      </c>
      <c r="K4416">
        <f>INDEX(GWP!$C$2:$C$13,MATCH(EPS!I4416,GWP!$B$2:$B$13,0))</f>
        <v>298</v>
      </c>
      <c r="L4416" s="5">
        <f t="shared" si="137"/>
        <v>0</v>
      </c>
    </row>
    <row r="4417" spans="1:12" hidden="1" x14ac:dyDescent="0.35">
      <c r="A4417" t="s">
        <v>6047</v>
      </c>
      <c r="B4417" t="s">
        <v>5</v>
      </c>
      <c r="C4417" t="s">
        <v>1740</v>
      </c>
      <c r="D4417" t="s">
        <v>6914</v>
      </c>
      <c r="E4417" t="s">
        <v>1715</v>
      </c>
      <c r="H4417" t="str">
        <f>INDEX('Vensim Variables'!$B:$B,MATCH(EPS!$B4417,'Vensim Variables'!$A:$A,0))</f>
        <v>g pollutant</v>
      </c>
      <c r="I4417" t="str">
        <f t="shared" si="136"/>
        <v>F gases</v>
      </c>
      <c r="J4417">
        <f>INDEX(NoSettings!$C:$C,MATCH(EPS!$A4417,NoSettings!$A:$A,0))</f>
        <v>0</v>
      </c>
      <c r="K4417">
        <f>INDEX(GWP!$C$2:$C$13,MATCH(EPS!I4417,GWP!$B$2:$B$13,0))</f>
        <v>1</v>
      </c>
      <c r="L4417" s="5">
        <f t="shared" si="137"/>
        <v>0</v>
      </c>
    </row>
    <row r="4418" spans="1:12" hidden="1" x14ac:dyDescent="0.35">
      <c r="A4418" t="s">
        <v>6048</v>
      </c>
      <c r="B4418" t="s">
        <v>5</v>
      </c>
      <c r="C4418" t="s">
        <v>1740</v>
      </c>
      <c r="D4418" t="s">
        <v>6915</v>
      </c>
      <c r="E4418" t="s">
        <v>1702</v>
      </c>
      <c r="H4418" t="str">
        <f>INDEX('Vensim Variables'!$B:$B,MATCH(EPS!$B4418,'Vensim Variables'!$A:$A,0))</f>
        <v>g pollutant</v>
      </c>
      <c r="I4418" t="str">
        <f t="shared" si="136"/>
        <v>CO2</v>
      </c>
      <c r="J4418">
        <f>INDEX(NoSettings!$C:$C,MATCH(EPS!$A4418,NoSettings!$A:$A,0))</f>
        <v>0</v>
      </c>
      <c r="K4418">
        <f>INDEX(GWP!$C$2:$C$13,MATCH(EPS!I4418,GWP!$B$2:$B$13,0))</f>
        <v>1</v>
      </c>
      <c r="L4418" s="5">
        <f t="shared" si="137"/>
        <v>0</v>
      </c>
    </row>
    <row r="4419" spans="1:12" hidden="1" x14ac:dyDescent="0.35">
      <c r="A4419" t="s">
        <v>6049</v>
      </c>
      <c r="B4419" t="s">
        <v>5</v>
      </c>
      <c r="C4419" t="s">
        <v>1740</v>
      </c>
      <c r="D4419" t="s">
        <v>6915</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0</v>
      </c>
      <c r="K4419">
        <f>INDEX(GWP!$C$2:$C$13,MATCH(EPS!I4419,GWP!$B$2:$B$13,0))</f>
        <v>0</v>
      </c>
      <c r="L4419" s="5">
        <f t="shared" ref="L4419:L4482" si="139">IF(H4419="g pollutant",K4419*J4419/10^12,IF(H4419="MMTCO2e",J4419,IF(H4419="MWh",J4419,0)))</f>
        <v>0</v>
      </c>
    </row>
    <row r="4420" spans="1:12" hidden="1" x14ac:dyDescent="0.35">
      <c r="A4420" t="s">
        <v>6050</v>
      </c>
      <c r="B4420" t="s">
        <v>5</v>
      </c>
      <c r="C4420" t="s">
        <v>1740</v>
      </c>
      <c r="D4420" t="s">
        <v>6915</v>
      </c>
      <c r="E4420" t="s">
        <v>1706</v>
      </c>
      <c r="H4420" t="str">
        <f>INDEX('Vensim Variables'!$B:$B,MATCH(EPS!$B4420,'Vensim Variables'!$A:$A,0))</f>
        <v>g pollutant</v>
      </c>
      <c r="I4420" t="str">
        <f t="shared" si="138"/>
        <v>CO</v>
      </c>
      <c r="J4420">
        <f>INDEX(NoSettings!$C:$C,MATCH(EPS!$A4420,NoSettings!$A:$A,0))</f>
        <v>0</v>
      </c>
      <c r="K4420">
        <f>INDEX(GWP!$C$2:$C$13,MATCH(EPS!I4420,GWP!$B$2:$B$13,0))</f>
        <v>0</v>
      </c>
      <c r="L4420" s="5">
        <f t="shared" si="139"/>
        <v>0</v>
      </c>
    </row>
    <row r="4421" spans="1:12" hidden="1" x14ac:dyDescent="0.35">
      <c r="A4421" t="s">
        <v>6051</v>
      </c>
      <c r="B4421" t="s">
        <v>5</v>
      </c>
      <c r="C4421" t="s">
        <v>1740</v>
      </c>
      <c r="D4421" t="s">
        <v>6915</v>
      </c>
      <c r="E4421" t="s">
        <v>1707</v>
      </c>
      <c r="H4421" t="str">
        <f>INDEX('Vensim Variables'!$B:$B,MATCH(EPS!$B4421,'Vensim Variables'!$A:$A,0))</f>
        <v>g pollutant</v>
      </c>
      <c r="I4421" t="str">
        <f t="shared" si="138"/>
        <v>NOx</v>
      </c>
      <c r="J4421">
        <f>INDEX(NoSettings!$C:$C,MATCH(EPS!$A4421,NoSettings!$A:$A,0))</f>
        <v>0</v>
      </c>
      <c r="K4421">
        <f>INDEX(GWP!$C$2:$C$13,MATCH(EPS!I4421,GWP!$B$2:$B$13,0))</f>
        <v>0</v>
      </c>
      <c r="L4421" s="5">
        <f t="shared" si="139"/>
        <v>0</v>
      </c>
    </row>
    <row r="4422" spans="1:12" hidden="1" x14ac:dyDescent="0.35">
      <c r="A4422" t="s">
        <v>6052</v>
      </c>
      <c r="B4422" t="s">
        <v>5</v>
      </c>
      <c r="C4422" t="s">
        <v>1740</v>
      </c>
      <c r="D4422" t="s">
        <v>6915</v>
      </c>
      <c r="E4422" t="s">
        <v>1708</v>
      </c>
      <c r="H4422" t="str">
        <f>INDEX('Vensim Variables'!$B:$B,MATCH(EPS!$B4422,'Vensim Variables'!$A:$A,0))</f>
        <v>g pollutant</v>
      </c>
      <c r="I4422" t="str">
        <f t="shared" si="138"/>
        <v>PM10</v>
      </c>
      <c r="J4422">
        <f>INDEX(NoSettings!$C:$C,MATCH(EPS!$A4422,NoSettings!$A:$A,0))</f>
        <v>0</v>
      </c>
      <c r="K4422">
        <f>INDEX(GWP!$C$2:$C$13,MATCH(EPS!I4422,GWP!$B$2:$B$13,0))</f>
        <v>0</v>
      </c>
      <c r="L4422" s="5">
        <f t="shared" si="139"/>
        <v>0</v>
      </c>
    </row>
    <row r="4423" spans="1:12" hidden="1" x14ac:dyDescent="0.35">
      <c r="A4423" t="s">
        <v>6053</v>
      </c>
      <c r="B4423" t="s">
        <v>5</v>
      </c>
      <c r="C4423" t="s">
        <v>1740</v>
      </c>
      <c r="D4423" t="s">
        <v>6915</v>
      </c>
      <c r="E4423" t="s">
        <v>1709</v>
      </c>
      <c r="H4423" t="str">
        <f>INDEX('Vensim Variables'!$B:$B,MATCH(EPS!$B4423,'Vensim Variables'!$A:$A,0))</f>
        <v>g pollutant</v>
      </c>
      <c r="I4423" t="str">
        <f t="shared" si="138"/>
        <v>PM25</v>
      </c>
      <c r="J4423">
        <f>INDEX(NoSettings!$C:$C,MATCH(EPS!$A4423,NoSettings!$A:$A,0))</f>
        <v>0</v>
      </c>
      <c r="K4423">
        <f>INDEX(GWP!$C$2:$C$13,MATCH(EPS!I4423,GWP!$B$2:$B$13,0))</f>
        <v>0</v>
      </c>
      <c r="L4423" s="5">
        <f t="shared" si="139"/>
        <v>0</v>
      </c>
    </row>
    <row r="4424" spans="1:12" hidden="1" x14ac:dyDescent="0.35">
      <c r="A4424" t="s">
        <v>6054</v>
      </c>
      <c r="B4424" t="s">
        <v>5</v>
      </c>
      <c r="C4424" t="s">
        <v>1740</v>
      </c>
      <c r="D4424" t="s">
        <v>6915</v>
      </c>
      <c r="E4424" t="s">
        <v>1710</v>
      </c>
      <c r="H4424" t="str">
        <f>INDEX('Vensim Variables'!$B:$B,MATCH(EPS!$B4424,'Vensim Variables'!$A:$A,0))</f>
        <v>g pollutant</v>
      </c>
      <c r="I4424" t="str">
        <f t="shared" si="138"/>
        <v>SOx</v>
      </c>
      <c r="J4424">
        <f>INDEX(NoSettings!$C:$C,MATCH(EPS!$A4424,NoSettings!$A:$A,0))</f>
        <v>0</v>
      </c>
      <c r="K4424">
        <f>INDEX(GWP!$C$2:$C$13,MATCH(EPS!I4424,GWP!$B$2:$B$13,0))</f>
        <v>0</v>
      </c>
      <c r="L4424" s="5">
        <f t="shared" si="139"/>
        <v>0</v>
      </c>
    </row>
    <row r="4425" spans="1:12" hidden="1" x14ac:dyDescent="0.35">
      <c r="A4425" t="s">
        <v>6055</v>
      </c>
      <c r="B4425" t="s">
        <v>5</v>
      </c>
      <c r="C4425" t="s">
        <v>1740</v>
      </c>
      <c r="D4425" t="s">
        <v>6915</v>
      </c>
      <c r="E4425" t="s">
        <v>1711</v>
      </c>
      <c r="H4425" t="str">
        <f>INDEX('Vensim Variables'!$B:$B,MATCH(EPS!$B4425,'Vensim Variables'!$A:$A,0))</f>
        <v>g pollutant</v>
      </c>
      <c r="I4425" t="str">
        <f t="shared" si="138"/>
        <v>BC</v>
      </c>
      <c r="J4425">
        <f>INDEX(NoSettings!$C:$C,MATCH(EPS!$A4425,NoSettings!$A:$A,0))</f>
        <v>0</v>
      </c>
      <c r="K4425">
        <f>INDEX(GWP!$C$2:$C$13,MATCH(EPS!I4425,GWP!$B$2:$B$13,0))</f>
        <v>0</v>
      </c>
      <c r="L4425" s="5">
        <f t="shared" si="139"/>
        <v>0</v>
      </c>
    </row>
    <row r="4426" spans="1:12" hidden="1" x14ac:dyDescent="0.35">
      <c r="A4426" t="s">
        <v>6056</v>
      </c>
      <c r="B4426" t="s">
        <v>5</v>
      </c>
      <c r="C4426" t="s">
        <v>1740</v>
      </c>
      <c r="D4426" t="s">
        <v>6915</v>
      </c>
      <c r="E4426" t="s">
        <v>1712</v>
      </c>
      <c r="H4426" t="str">
        <f>INDEX('Vensim Variables'!$B:$B,MATCH(EPS!$B4426,'Vensim Variables'!$A:$A,0))</f>
        <v>g pollutant</v>
      </c>
      <c r="I4426" t="str">
        <f t="shared" si="138"/>
        <v>OC</v>
      </c>
      <c r="J4426">
        <f>INDEX(NoSettings!$C:$C,MATCH(EPS!$A4426,NoSettings!$A:$A,0))</f>
        <v>0</v>
      </c>
      <c r="K4426">
        <f>INDEX(GWP!$C$2:$C$13,MATCH(EPS!I4426,GWP!$B$2:$B$13,0))</f>
        <v>0</v>
      </c>
      <c r="L4426" s="5">
        <f t="shared" si="139"/>
        <v>0</v>
      </c>
    </row>
    <row r="4427" spans="1:12" hidden="1" x14ac:dyDescent="0.35">
      <c r="A4427" t="s">
        <v>6057</v>
      </c>
      <c r="B4427" t="s">
        <v>5</v>
      </c>
      <c r="C4427" t="s">
        <v>1740</v>
      </c>
      <c r="D4427" t="s">
        <v>6915</v>
      </c>
      <c r="E4427" t="s">
        <v>1713</v>
      </c>
      <c r="H4427" t="str">
        <f>INDEX('Vensim Variables'!$B:$B,MATCH(EPS!$B4427,'Vensim Variables'!$A:$A,0))</f>
        <v>g pollutant</v>
      </c>
      <c r="I4427" t="str">
        <f t="shared" si="138"/>
        <v>CH4</v>
      </c>
      <c r="J4427">
        <f>INDEX(NoSettings!$C:$C,MATCH(EPS!$A4427,NoSettings!$A:$A,0))</f>
        <v>0</v>
      </c>
      <c r="K4427">
        <f>INDEX(GWP!$C$2:$C$13,MATCH(EPS!I4427,GWP!$B$2:$B$13,0))</f>
        <v>25</v>
      </c>
      <c r="L4427" s="5">
        <f t="shared" si="139"/>
        <v>0</v>
      </c>
    </row>
    <row r="4428" spans="1:12" hidden="1" x14ac:dyDescent="0.35">
      <c r="A4428" t="s">
        <v>6058</v>
      </c>
      <c r="B4428" t="s">
        <v>5</v>
      </c>
      <c r="C4428" t="s">
        <v>1740</v>
      </c>
      <c r="D4428" t="s">
        <v>6915</v>
      </c>
      <c r="E4428" t="s">
        <v>1714</v>
      </c>
      <c r="H4428" t="str">
        <f>INDEX('Vensim Variables'!$B:$B,MATCH(EPS!$B4428,'Vensim Variables'!$A:$A,0))</f>
        <v>g pollutant</v>
      </c>
      <c r="I4428" t="str">
        <f t="shared" si="138"/>
        <v>N2O</v>
      </c>
      <c r="J4428">
        <f>INDEX(NoSettings!$C:$C,MATCH(EPS!$A4428,NoSettings!$A:$A,0))</f>
        <v>0</v>
      </c>
      <c r="K4428">
        <f>INDEX(GWP!$C$2:$C$13,MATCH(EPS!I4428,GWP!$B$2:$B$13,0))</f>
        <v>298</v>
      </c>
      <c r="L4428" s="5">
        <f t="shared" si="139"/>
        <v>0</v>
      </c>
    </row>
    <row r="4429" spans="1:12" hidden="1" x14ac:dyDescent="0.35">
      <c r="A4429" t="s">
        <v>6059</v>
      </c>
      <c r="B4429" t="s">
        <v>5</v>
      </c>
      <c r="C4429" t="s">
        <v>1740</v>
      </c>
      <c r="D4429" t="s">
        <v>6915</v>
      </c>
      <c r="E4429" t="s">
        <v>1715</v>
      </c>
      <c r="H4429" t="str">
        <f>INDEX('Vensim Variables'!$B:$B,MATCH(EPS!$B4429,'Vensim Variables'!$A:$A,0))</f>
        <v>g pollutant</v>
      </c>
      <c r="I4429" t="str">
        <f t="shared" si="138"/>
        <v>F gases</v>
      </c>
      <c r="J4429">
        <f>INDEX(NoSettings!$C:$C,MATCH(EPS!$A4429,NoSettings!$A:$A,0))</f>
        <v>0</v>
      </c>
      <c r="K4429">
        <f>INDEX(GWP!$C$2:$C$13,MATCH(EPS!I4429,GWP!$B$2:$B$13,0))</f>
        <v>1</v>
      </c>
      <c r="L4429" s="5">
        <f t="shared" si="139"/>
        <v>0</v>
      </c>
    </row>
    <row r="4430" spans="1:12" hidden="1" x14ac:dyDescent="0.35">
      <c r="A4430" t="s">
        <v>6060</v>
      </c>
      <c r="B4430" t="s">
        <v>5</v>
      </c>
      <c r="C4430" t="s">
        <v>1740</v>
      </c>
      <c r="D4430" t="s">
        <v>6916</v>
      </c>
      <c r="E4430" t="s">
        <v>1702</v>
      </c>
      <c r="H4430" t="str">
        <f>INDEX('Vensim Variables'!$B:$B,MATCH(EPS!$B4430,'Vensim Variables'!$A:$A,0))</f>
        <v>g pollutant</v>
      </c>
      <c r="I4430" t="str">
        <f t="shared" si="138"/>
        <v>CO2</v>
      </c>
      <c r="J4430">
        <f>INDEX(NoSettings!$C:$C,MATCH(EPS!$A4430,NoSettings!$A:$A,0))</f>
        <v>204966000000</v>
      </c>
      <c r="K4430">
        <f>INDEX(GWP!$C$2:$C$13,MATCH(EPS!I4430,GWP!$B$2:$B$13,0))</f>
        <v>1</v>
      </c>
      <c r="L4430" s="5">
        <f t="shared" si="139"/>
        <v>0.20496600000000001</v>
      </c>
    </row>
    <row r="4431" spans="1:12" hidden="1" x14ac:dyDescent="0.35">
      <c r="A4431" t="s">
        <v>6061</v>
      </c>
      <c r="B4431" t="s">
        <v>5</v>
      </c>
      <c r="C4431" t="s">
        <v>1740</v>
      </c>
      <c r="D4431" t="s">
        <v>6916</v>
      </c>
      <c r="E4431" t="s">
        <v>1705</v>
      </c>
      <c r="H4431" t="str">
        <f>INDEX('Vensim Variables'!$B:$B,MATCH(EPS!$B4431,'Vensim Variables'!$A:$A,0))</f>
        <v>g pollutant</v>
      </c>
      <c r="I4431" t="str">
        <f t="shared" si="138"/>
        <v>VOC</v>
      </c>
      <c r="J4431">
        <f>INDEX(NoSettings!$C:$C,MATCH(EPS!$A4431,NoSettings!$A:$A,0))</f>
        <v>48656900</v>
      </c>
      <c r="K4431">
        <f>INDEX(GWP!$C$2:$C$13,MATCH(EPS!I4431,GWP!$B$2:$B$13,0))</f>
        <v>0</v>
      </c>
      <c r="L4431" s="5">
        <f t="shared" si="139"/>
        <v>0</v>
      </c>
    </row>
    <row r="4432" spans="1:12" hidden="1" x14ac:dyDescent="0.35">
      <c r="A4432" t="s">
        <v>6062</v>
      </c>
      <c r="B4432" t="s">
        <v>5</v>
      </c>
      <c r="C4432" t="s">
        <v>1740</v>
      </c>
      <c r="D4432" t="s">
        <v>6916</v>
      </c>
      <c r="E4432" t="s">
        <v>1706</v>
      </c>
      <c r="H4432" t="str">
        <f>INDEX('Vensim Variables'!$B:$B,MATCH(EPS!$B4432,'Vensim Variables'!$A:$A,0))</f>
        <v>g pollutant</v>
      </c>
      <c r="I4432" t="str">
        <f t="shared" si="138"/>
        <v>CO</v>
      </c>
      <c r="J4432">
        <f>INDEX(NoSettings!$C:$C,MATCH(EPS!$A4432,NoSettings!$A:$A,0))</f>
        <v>550824000</v>
      </c>
      <c r="K4432">
        <f>INDEX(GWP!$C$2:$C$13,MATCH(EPS!I4432,GWP!$B$2:$B$13,0))</f>
        <v>0</v>
      </c>
      <c r="L4432" s="5">
        <f t="shared" si="139"/>
        <v>0</v>
      </c>
    </row>
    <row r="4433" spans="1:12" hidden="1" x14ac:dyDescent="0.35">
      <c r="A4433" t="s">
        <v>6063</v>
      </c>
      <c r="B4433" t="s">
        <v>5</v>
      </c>
      <c r="C4433" t="s">
        <v>1740</v>
      </c>
      <c r="D4433" t="s">
        <v>6916</v>
      </c>
      <c r="E4433" t="s">
        <v>1707</v>
      </c>
      <c r="H4433" t="str">
        <f>INDEX('Vensim Variables'!$B:$B,MATCH(EPS!$B4433,'Vensim Variables'!$A:$A,0))</f>
        <v>g pollutant</v>
      </c>
      <c r="I4433" t="str">
        <f t="shared" si="138"/>
        <v>NOx</v>
      </c>
      <c r="J4433">
        <f>INDEX(NoSettings!$C:$C,MATCH(EPS!$A4433,NoSettings!$A:$A,0))</f>
        <v>328429000</v>
      </c>
      <c r="K4433">
        <f>INDEX(GWP!$C$2:$C$13,MATCH(EPS!I4433,GWP!$B$2:$B$13,0))</f>
        <v>0</v>
      </c>
      <c r="L4433" s="5">
        <f t="shared" si="139"/>
        <v>0</v>
      </c>
    </row>
    <row r="4434" spans="1:12" hidden="1" x14ac:dyDescent="0.35">
      <c r="A4434" t="s">
        <v>6064</v>
      </c>
      <c r="B4434" t="s">
        <v>5</v>
      </c>
      <c r="C4434" t="s">
        <v>1740</v>
      </c>
      <c r="D4434" t="s">
        <v>6916</v>
      </c>
      <c r="E4434" t="s">
        <v>1708</v>
      </c>
      <c r="H4434" t="str">
        <f>INDEX('Vensim Variables'!$B:$B,MATCH(EPS!$B4434,'Vensim Variables'!$A:$A,0))</f>
        <v>g pollutant</v>
      </c>
      <c r="I4434" t="str">
        <f t="shared" si="138"/>
        <v>PM10</v>
      </c>
      <c r="J4434">
        <f>INDEX(NoSettings!$C:$C,MATCH(EPS!$A4434,NoSettings!$A:$A,0))</f>
        <v>67045800</v>
      </c>
      <c r="K4434">
        <f>INDEX(GWP!$C$2:$C$13,MATCH(EPS!I4434,GWP!$B$2:$B$13,0))</f>
        <v>0</v>
      </c>
      <c r="L4434" s="5">
        <f t="shared" si="139"/>
        <v>0</v>
      </c>
    </row>
    <row r="4435" spans="1:12" hidden="1" x14ac:dyDescent="0.35">
      <c r="A4435" t="s">
        <v>6065</v>
      </c>
      <c r="B4435" t="s">
        <v>5</v>
      </c>
      <c r="C4435" t="s">
        <v>1740</v>
      </c>
      <c r="D4435" t="s">
        <v>6916</v>
      </c>
      <c r="E4435" t="s">
        <v>1709</v>
      </c>
      <c r="H4435" t="str">
        <f>INDEX('Vensim Variables'!$B:$B,MATCH(EPS!$B4435,'Vensim Variables'!$A:$A,0))</f>
        <v>g pollutant</v>
      </c>
      <c r="I4435" t="str">
        <f t="shared" si="138"/>
        <v>PM25</v>
      </c>
      <c r="J4435">
        <f>INDEX(NoSettings!$C:$C,MATCH(EPS!$A4435,NoSettings!$A:$A,0))</f>
        <v>57367800</v>
      </c>
      <c r="K4435">
        <f>INDEX(GWP!$C$2:$C$13,MATCH(EPS!I4435,GWP!$B$2:$B$13,0))</f>
        <v>0</v>
      </c>
      <c r="L4435" s="5">
        <f t="shared" si="139"/>
        <v>0</v>
      </c>
    </row>
    <row r="4436" spans="1:12" hidden="1" x14ac:dyDescent="0.35">
      <c r="A4436" t="s">
        <v>6066</v>
      </c>
      <c r="B4436" t="s">
        <v>5</v>
      </c>
      <c r="C4436" t="s">
        <v>1740</v>
      </c>
      <c r="D4436" t="s">
        <v>6916</v>
      </c>
      <c r="E4436" t="s">
        <v>1710</v>
      </c>
      <c r="H4436" t="str">
        <f>INDEX('Vensim Variables'!$B:$B,MATCH(EPS!$B4436,'Vensim Variables'!$A:$A,0))</f>
        <v>g pollutant</v>
      </c>
      <c r="I4436" t="str">
        <f t="shared" si="138"/>
        <v>SOx</v>
      </c>
      <c r="J4436">
        <f>INDEX(NoSettings!$C:$C,MATCH(EPS!$A4436,NoSettings!$A:$A,0))</f>
        <v>244605000</v>
      </c>
      <c r="K4436">
        <f>INDEX(GWP!$C$2:$C$13,MATCH(EPS!I4436,GWP!$B$2:$B$13,0))</f>
        <v>0</v>
      </c>
      <c r="L4436" s="5">
        <f t="shared" si="139"/>
        <v>0</v>
      </c>
    </row>
    <row r="4437" spans="1:12" hidden="1" x14ac:dyDescent="0.35">
      <c r="A4437" t="s">
        <v>6067</v>
      </c>
      <c r="B4437" t="s">
        <v>5</v>
      </c>
      <c r="C4437" t="s">
        <v>1740</v>
      </c>
      <c r="D4437" t="s">
        <v>6916</v>
      </c>
      <c r="E4437" t="s">
        <v>1711</v>
      </c>
      <c r="H4437" t="str">
        <f>INDEX('Vensim Variables'!$B:$B,MATCH(EPS!$B4437,'Vensim Variables'!$A:$A,0))</f>
        <v>g pollutant</v>
      </c>
      <c r="I4437" t="str">
        <f t="shared" si="138"/>
        <v>BC</v>
      </c>
      <c r="J4437">
        <f>INDEX(NoSettings!$C:$C,MATCH(EPS!$A4437,NoSettings!$A:$A,0))</f>
        <v>4345440</v>
      </c>
      <c r="K4437">
        <f>INDEX(GWP!$C$2:$C$13,MATCH(EPS!I4437,GWP!$B$2:$B$13,0))</f>
        <v>0</v>
      </c>
      <c r="L4437" s="5">
        <f t="shared" si="139"/>
        <v>0</v>
      </c>
    </row>
    <row r="4438" spans="1:12" hidden="1" x14ac:dyDescent="0.35">
      <c r="A4438" t="s">
        <v>6068</v>
      </c>
      <c r="B4438" t="s">
        <v>5</v>
      </c>
      <c r="C4438" t="s">
        <v>1740</v>
      </c>
      <c r="D4438" t="s">
        <v>6916</v>
      </c>
      <c r="E4438" t="s">
        <v>1712</v>
      </c>
      <c r="H4438" t="str">
        <f>INDEX('Vensim Variables'!$B:$B,MATCH(EPS!$B4438,'Vensim Variables'!$A:$A,0))</f>
        <v>g pollutant</v>
      </c>
      <c r="I4438" t="str">
        <f t="shared" si="138"/>
        <v>OC</v>
      </c>
      <c r="J4438">
        <f>INDEX(NoSettings!$C:$C,MATCH(EPS!$A4438,NoSettings!$A:$A,0))</f>
        <v>21063500</v>
      </c>
      <c r="K4438">
        <f>INDEX(GWP!$C$2:$C$13,MATCH(EPS!I4438,GWP!$B$2:$B$13,0))</f>
        <v>0</v>
      </c>
      <c r="L4438" s="5">
        <f t="shared" si="139"/>
        <v>0</v>
      </c>
    </row>
    <row r="4439" spans="1:12" hidden="1" x14ac:dyDescent="0.35">
      <c r="A4439" t="s">
        <v>6069</v>
      </c>
      <c r="B4439" t="s">
        <v>5</v>
      </c>
      <c r="C4439" t="s">
        <v>1740</v>
      </c>
      <c r="D4439" t="s">
        <v>6916</v>
      </c>
      <c r="E4439" t="s">
        <v>1713</v>
      </c>
      <c r="H4439" t="str">
        <f>INDEX('Vensim Variables'!$B:$B,MATCH(EPS!$B4439,'Vensim Variables'!$A:$A,0))</f>
        <v>g pollutant</v>
      </c>
      <c r="I4439" t="str">
        <f t="shared" si="138"/>
        <v>CH4</v>
      </c>
      <c r="J4439">
        <f>INDEX(NoSettings!$C:$C,MATCH(EPS!$A4439,NoSettings!$A:$A,0))</f>
        <v>10004900</v>
      </c>
      <c r="K4439">
        <f>INDEX(GWP!$C$2:$C$13,MATCH(EPS!I4439,GWP!$B$2:$B$13,0))</f>
        <v>25</v>
      </c>
      <c r="L4439" s="5">
        <f t="shared" si="139"/>
        <v>2.5012249999999998E-4</v>
      </c>
    </row>
    <row r="4440" spans="1:12" hidden="1" x14ac:dyDescent="0.35">
      <c r="A4440" t="s">
        <v>6070</v>
      </c>
      <c r="B4440" t="s">
        <v>5</v>
      </c>
      <c r="C4440" t="s">
        <v>1740</v>
      </c>
      <c r="D4440" t="s">
        <v>6916</v>
      </c>
      <c r="E4440" t="s">
        <v>1714</v>
      </c>
      <c r="H4440" t="str">
        <f>INDEX('Vensim Variables'!$B:$B,MATCH(EPS!$B4440,'Vensim Variables'!$A:$A,0))</f>
        <v>g pollutant</v>
      </c>
      <c r="I4440" t="str">
        <f t="shared" si="138"/>
        <v>N2O</v>
      </c>
      <c r="J4440">
        <f>INDEX(NoSettings!$C:$C,MATCH(EPS!$A4440,NoSettings!$A:$A,0))</f>
        <v>2000970</v>
      </c>
      <c r="K4440">
        <f>INDEX(GWP!$C$2:$C$13,MATCH(EPS!I4440,GWP!$B$2:$B$13,0))</f>
        <v>298</v>
      </c>
      <c r="L4440" s="5">
        <f t="shared" si="139"/>
        <v>5.9628906000000004E-4</v>
      </c>
    </row>
    <row r="4441" spans="1:12" hidden="1" x14ac:dyDescent="0.35">
      <c r="A4441" t="s">
        <v>6071</v>
      </c>
      <c r="B4441" t="s">
        <v>5</v>
      </c>
      <c r="C4441" t="s">
        <v>1740</v>
      </c>
      <c r="D4441" t="s">
        <v>6916</v>
      </c>
      <c r="E4441" t="s">
        <v>1715</v>
      </c>
      <c r="H4441" t="str">
        <f>INDEX('Vensim Variables'!$B:$B,MATCH(EPS!$B4441,'Vensim Variables'!$A:$A,0))</f>
        <v>g pollutant</v>
      </c>
      <c r="I4441" t="str">
        <f t="shared" si="138"/>
        <v>F gases</v>
      </c>
      <c r="J4441">
        <f>INDEX(NoSettings!$C:$C,MATCH(EPS!$A4441,NoSettings!$A:$A,0))</f>
        <v>0</v>
      </c>
      <c r="K4441">
        <f>INDEX(GWP!$C$2:$C$13,MATCH(EPS!I4441,GWP!$B$2:$B$13,0))</f>
        <v>1</v>
      </c>
      <c r="L4441" s="5">
        <f t="shared" si="139"/>
        <v>0</v>
      </c>
    </row>
    <row r="4442" spans="1:12" hidden="1" x14ac:dyDescent="0.35">
      <c r="A4442" t="s">
        <v>6072</v>
      </c>
      <c r="B4442" t="s">
        <v>5</v>
      </c>
      <c r="C4442" t="s">
        <v>1740</v>
      </c>
      <c r="D4442" t="s">
        <v>6917</v>
      </c>
      <c r="E4442" t="s">
        <v>1702</v>
      </c>
      <c r="H4442" t="str">
        <f>INDEX('Vensim Variables'!$B:$B,MATCH(EPS!$B4442,'Vensim Variables'!$A:$A,0))</f>
        <v>g pollutant</v>
      </c>
      <c r="I4442" t="str">
        <f t="shared" si="138"/>
        <v>CO2</v>
      </c>
      <c r="J4442">
        <f>INDEX(NoSettings!$C:$C,MATCH(EPS!$A4442,NoSettings!$A:$A,0))</f>
        <v>50230100000</v>
      </c>
      <c r="K4442">
        <f>INDEX(GWP!$C$2:$C$13,MATCH(EPS!I4442,GWP!$B$2:$B$13,0))</f>
        <v>1</v>
      </c>
      <c r="L4442" s="5">
        <f t="shared" si="139"/>
        <v>5.02301E-2</v>
      </c>
    </row>
    <row r="4443" spans="1:12" hidden="1" x14ac:dyDescent="0.35">
      <c r="A4443" t="s">
        <v>6073</v>
      </c>
      <c r="B4443" t="s">
        <v>5</v>
      </c>
      <c r="C4443" t="s">
        <v>1740</v>
      </c>
      <c r="D4443" t="s">
        <v>6917</v>
      </c>
      <c r="E4443" t="s">
        <v>1705</v>
      </c>
      <c r="H4443" t="str">
        <f>INDEX('Vensim Variables'!$B:$B,MATCH(EPS!$B4443,'Vensim Variables'!$A:$A,0))</f>
        <v>g pollutant</v>
      </c>
      <c r="I4443" t="str">
        <f t="shared" si="138"/>
        <v>VOC</v>
      </c>
      <c r="J4443">
        <f>INDEX(NoSettings!$C:$C,MATCH(EPS!$A4443,NoSettings!$A:$A,0))</f>
        <v>11924100</v>
      </c>
      <c r="K4443">
        <f>INDEX(GWP!$C$2:$C$13,MATCH(EPS!I4443,GWP!$B$2:$B$13,0))</f>
        <v>0</v>
      </c>
      <c r="L4443" s="5">
        <f t="shared" si="139"/>
        <v>0</v>
      </c>
    </row>
    <row r="4444" spans="1:12" hidden="1" x14ac:dyDescent="0.35">
      <c r="A4444" t="s">
        <v>6074</v>
      </c>
      <c r="B4444" t="s">
        <v>5</v>
      </c>
      <c r="C4444" t="s">
        <v>1740</v>
      </c>
      <c r="D4444" t="s">
        <v>6917</v>
      </c>
      <c r="E4444" t="s">
        <v>1706</v>
      </c>
      <c r="H4444" t="str">
        <f>INDEX('Vensim Variables'!$B:$B,MATCH(EPS!$B4444,'Vensim Variables'!$A:$A,0))</f>
        <v>g pollutant</v>
      </c>
      <c r="I4444" t="str">
        <f t="shared" si="138"/>
        <v>CO</v>
      </c>
      <c r="J4444">
        <f>INDEX(NoSettings!$C:$C,MATCH(EPS!$A4444,NoSettings!$A:$A,0))</f>
        <v>134988000</v>
      </c>
      <c r="K4444">
        <f>INDEX(GWP!$C$2:$C$13,MATCH(EPS!I4444,GWP!$B$2:$B$13,0))</f>
        <v>0</v>
      </c>
      <c r="L4444" s="5">
        <f t="shared" si="139"/>
        <v>0</v>
      </c>
    </row>
    <row r="4445" spans="1:12" hidden="1" x14ac:dyDescent="0.35">
      <c r="A4445" t="s">
        <v>6075</v>
      </c>
      <c r="B4445" t="s">
        <v>5</v>
      </c>
      <c r="C4445" t="s">
        <v>1740</v>
      </c>
      <c r="D4445" t="s">
        <v>6917</v>
      </c>
      <c r="E4445" t="s">
        <v>1707</v>
      </c>
      <c r="H4445" t="str">
        <f>INDEX('Vensim Variables'!$B:$B,MATCH(EPS!$B4445,'Vensim Variables'!$A:$A,0))</f>
        <v>g pollutant</v>
      </c>
      <c r="I4445" t="str">
        <f t="shared" si="138"/>
        <v>NOx</v>
      </c>
      <c r="J4445">
        <f>INDEX(NoSettings!$C:$C,MATCH(EPS!$A4445,NoSettings!$A:$A,0))</f>
        <v>80486700</v>
      </c>
      <c r="K4445">
        <f>INDEX(GWP!$C$2:$C$13,MATCH(EPS!I4445,GWP!$B$2:$B$13,0))</f>
        <v>0</v>
      </c>
      <c r="L4445" s="5">
        <f t="shared" si="139"/>
        <v>0</v>
      </c>
    </row>
    <row r="4446" spans="1:12" hidden="1" x14ac:dyDescent="0.35">
      <c r="A4446" t="s">
        <v>6076</v>
      </c>
      <c r="B4446" t="s">
        <v>5</v>
      </c>
      <c r="C4446" t="s">
        <v>1740</v>
      </c>
      <c r="D4446" t="s">
        <v>6917</v>
      </c>
      <c r="E4446" t="s">
        <v>1708</v>
      </c>
      <c r="H4446" t="str">
        <f>INDEX('Vensim Variables'!$B:$B,MATCH(EPS!$B4446,'Vensim Variables'!$A:$A,0))</f>
        <v>g pollutant</v>
      </c>
      <c r="I4446" t="str">
        <f t="shared" si="138"/>
        <v>PM10</v>
      </c>
      <c r="J4446">
        <f>INDEX(NoSettings!$C:$C,MATCH(EPS!$A4446,NoSettings!$A:$A,0))</f>
        <v>16430600</v>
      </c>
      <c r="K4446">
        <f>INDEX(GWP!$C$2:$C$13,MATCH(EPS!I4446,GWP!$B$2:$B$13,0))</f>
        <v>0</v>
      </c>
      <c r="L4446" s="5">
        <f t="shared" si="139"/>
        <v>0</v>
      </c>
    </row>
    <row r="4447" spans="1:12" hidden="1" x14ac:dyDescent="0.35">
      <c r="A4447" t="s">
        <v>6077</v>
      </c>
      <c r="B4447" t="s">
        <v>5</v>
      </c>
      <c r="C4447" t="s">
        <v>1740</v>
      </c>
      <c r="D4447" t="s">
        <v>6917</v>
      </c>
      <c r="E4447" t="s">
        <v>1709</v>
      </c>
      <c r="H4447" t="str">
        <f>INDEX('Vensim Variables'!$B:$B,MATCH(EPS!$B4447,'Vensim Variables'!$A:$A,0))</f>
        <v>g pollutant</v>
      </c>
      <c r="I4447" t="str">
        <f t="shared" si="138"/>
        <v>PM25</v>
      </c>
      <c r="J4447">
        <f>INDEX(NoSettings!$C:$C,MATCH(EPS!$A4447,NoSettings!$A:$A,0))</f>
        <v>14058900</v>
      </c>
      <c r="K4447">
        <f>INDEX(GWP!$C$2:$C$13,MATCH(EPS!I4447,GWP!$B$2:$B$13,0))</f>
        <v>0</v>
      </c>
      <c r="L4447" s="5">
        <f t="shared" si="139"/>
        <v>0</v>
      </c>
    </row>
    <row r="4448" spans="1:12" hidden="1" x14ac:dyDescent="0.35">
      <c r="A4448" t="s">
        <v>6078</v>
      </c>
      <c r="B4448" t="s">
        <v>5</v>
      </c>
      <c r="C4448" t="s">
        <v>1740</v>
      </c>
      <c r="D4448" t="s">
        <v>6917</v>
      </c>
      <c r="E4448" t="s">
        <v>1710</v>
      </c>
      <c r="H4448" t="str">
        <f>INDEX('Vensim Variables'!$B:$B,MATCH(EPS!$B4448,'Vensim Variables'!$A:$A,0))</f>
        <v>g pollutant</v>
      </c>
      <c r="I4448" t="str">
        <f t="shared" si="138"/>
        <v>SOx</v>
      </c>
      <c r="J4448">
        <f>INDEX(NoSettings!$C:$C,MATCH(EPS!$A4448,NoSettings!$A:$A,0))</f>
        <v>59944300</v>
      </c>
      <c r="K4448">
        <f>INDEX(GWP!$C$2:$C$13,MATCH(EPS!I4448,GWP!$B$2:$B$13,0))</f>
        <v>0</v>
      </c>
      <c r="L4448" s="5">
        <f t="shared" si="139"/>
        <v>0</v>
      </c>
    </row>
    <row r="4449" spans="1:12" hidden="1" x14ac:dyDescent="0.35">
      <c r="A4449" t="s">
        <v>6079</v>
      </c>
      <c r="B4449" t="s">
        <v>5</v>
      </c>
      <c r="C4449" t="s">
        <v>1740</v>
      </c>
      <c r="D4449" t="s">
        <v>6917</v>
      </c>
      <c r="E4449" t="s">
        <v>1711</v>
      </c>
      <c r="H4449" t="str">
        <f>INDEX('Vensim Variables'!$B:$B,MATCH(EPS!$B4449,'Vensim Variables'!$A:$A,0))</f>
        <v>g pollutant</v>
      </c>
      <c r="I4449" t="str">
        <f t="shared" si="138"/>
        <v>BC</v>
      </c>
      <c r="J4449">
        <f>INDEX(NoSettings!$C:$C,MATCH(EPS!$A4449,NoSettings!$A:$A,0))</f>
        <v>1064920</v>
      </c>
      <c r="K4449">
        <f>INDEX(GWP!$C$2:$C$13,MATCH(EPS!I4449,GWP!$B$2:$B$13,0))</f>
        <v>0</v>
      </c>
      <c r="L4449" s="5">
        <f t="shared" si="139"/>
        <v>0</v>
      </c>
    </row>
    <row r="4450" spans="1:12" hidden="1" x14ac:dyDescent="0.35">
      <c r="A4450" t="s">
        <v>6080</v>
      </c>
      <c r="B4450" t="s">
        <v>5</v>
      </c>
      <c r="C4450" t="s">
        <v>1740</v>
      </c>
      <c r="D4450" t="s">
        <v>6917</v>
      </c>
      <c r="E4450" t="s">
        <v>1712</v>
      </c>
      <c r="H4450" t="str">
        <f>INDEX('Vensim Variables'!$B:$B,MATCH(EPS!$B4450,'Vensim Variables'!$A:$A,0))</f>
        <v>g pollutant</v>
      </c>
      <c r="I4450" t="str">
        <f t="shared" si="138"/>
        <v>OC</v>
      </c>
      <c r="J4450">
        <f>INDEX(NoSettings!$C:$C,MATCH(EPS!$A4450,NoSettings!$A:$A,0))</f>
        <v>5161950</v>
      </c>
      <c r="K4450">
        <f>INDEX(GWP!$C$2:$C$13,MATCH(EPS!I4450,GWP!$B$2:$B$13,0))</f>
        <v>0</v>
      </c>
      <c r="L4450" s="5">
        <f t="shared" si="139"/>
        <v>0</v>
      </c>
    </row>
    <row r="4451" spans="1:12" hidden="1" x14ac:dyDescent="0.35">
      <c r="A4451" t="s">
        <v>6081</v>
      </c>
      <c r="B4451" t="s">
        <v>5</v>
      </c>
      <c r="C4451" t="s">
        <v>1740</v>
      </c>
      <c r="D4451" t="s">
        <v>6917</v>
      </c>
      <c r="E4451" t="s">
        <v>1713</v>
      </c>
      <c r="H4451" t="str">
        <f>INDEX('Vensim Variables'!$B:$B,MATCH(EPS!$B4451,'Vensim Variables'!$A:$A,0))</f>
        <v>g pollutant</v>
      </c>
      <c r="I4451" t="str">
        <f t="shared" si="138"/>
        <v>CH4</v>
      </c>
      <c r="J4451">
        <f>INDEX(NoSettings!$C:$C,MATCH(EPS!$A4451,NoSettings!$A:$A,0))</f>
        <v>2451840</v>
      </c>
      <c r="K4451">
        <f>INDEX(GWP!$C$2:$C$13,MATCH(EPS!I4451,GWP!$B$2:$B$13,0))</f>
        <v>25</v>
      </c>
      <c r="L4451" s="5">
        <f t="shared" si="139"/>
        <v>6.1296000000000004E-5</v>
      </c>
    </row>
    <row r="4452" spans="1:12" hidden="1" x14ac:dyDescent="0.35">
      <c r="A4452" t="s">
        <v>6082</v>
      </c>
      <c r="B4452" t="s">
        <v>5</v>
      </c>
      <c r="C4452" t="s">
        <v>1740</v>
      </c>
      <c r="D4452" t="s">
        <v>6917</v>
      </c>
      <c r="E4452" t="s">
        <v>1714</v>
      </c>
      <c r="H4452" t="str">
        <f>INDEX('Vensim Variables'!$B:$B,MATCH(EPS!$B4452,'Vensim Variables'!$A:$A,0))</f>
        <v>g pollutant</v>
      </c>
      <c r="I4452" t="str">
        <f t="shared" si="138"/>
        <v>N2O</v>
      </c>
      <c r="J4452">
        <f>INDEX(NoSettings!$C:$C,MATCH(EPS!$A4452,NoSettings!$A:$A,0))</f>
        <v>490369</v>
      </c>
      <c r="K4452">
        <f>INDEX(GWP!$C$2:$C$13,MATCH(EPS!I4452,GWP!$B$2:$B$13,0))</f>
        <v>298</v>
      </c>
      <c r="L4452" s="5">
        <f t="shared" si="139"/>
        <v>1.46129962E-4</v>
      </c>
    </row>
    <row r="4453" spans="1:12" hidden="1" x14ac:dyDescent="0.35">
      <c r="A4453" t="s">
        <v>6083</v>
      </c>
      <c r="B4453" t="s">
        <v>5</v>
      </c>
      <c r="C4453" t="s">
        <v>1740</v>
      </c>
      <c r="D4453" t="s">
        <v>6917</v>
      </c>
      <c r="E4453" t="s">
        <v>1715</v>
      </c>
      <c r="H4453" t="str">
        <f>INDEX('Vensim Variables'!$B:$B,MATCH(EPS!$B4453,'Vensim Variables'!$A:$A,0))</f>
        <v>g pollutant</v>
      </c>
      <c r="I4453" t="str">
        <f t="shared" si="138"/>
        <v>F gases</v>
      </c>
      <c r="J4453">
        <f>INDEX(NoSettings!$C:$C,MATCH(EPS!$A4453,NoSettings!$A:$A,0))</f>
        <v>0</v>
      </c>
      <c r="K4453">
        <f>INDEX(GWP!$C$2:$C$13,MATCH(EPS!I4453,GWP!$B$2:$B$13,0))</f>
        <v>1</v>
      </c>
      <c r="L4453" s="5">
        <f t="shared" si="139"/>
        <v>0</v>
      </c>
    </row>
    <row r="4454" spans="1:12" hidden="1" x14ac:dyDescent="0.35">
      <c r="A4454" t="s">
        <v>6084</v>
      </c>
      <c r="B4454" t="s">
        <v>5</v>
      </c>
      <c r="C4454" t="s">
        <v>1740</v>
      </c>
      <c r="D4454" t="s">
        <v>6918</v>
      </c>
      <c r="E4454" t="s">
        <v>1702</v>
      </c>
      <c r="H4454" t="str">
        <f>INDEX('Vensim Variables'!$B:$B,MATCH(EPS!$B4454,'Vensim Variables'!$A:$A,0))</f>
        <v>g pollutant</v>
      </c>
      <c r="I4454" t="str">
        <f t="shared" si="138"/>
        <v>CO2</v>
      </c>
      <c r="J4454">
        <f>INDEX(NoSettings!$C:$C,MATCH(EPS!$A4454,NoSettings!$A:$A,0))</f>
        <v>96983300000</v>
      </c>
      <c r="K4454">
        <f>INDEX(GWP!$C$2:$C$13,MATCH(EPS!I4454,GWP!$B$2:$B$13,0))</f>
        <v>1</v>
      </c>
      <c r="L4454" s="5">
        <f t="shared" si="139"/>
        <v>9.6983299999999995E-2</v>
      </c>
    </row>
    <row r="4455" spans="1:12" hidden="1" x14ac:dyDescent="0.35">
      <c r="A4455" t="s">
        <v>6085</v>
      </c>
      <c r="B4455" t="s">
        <v>5</v>
      </c>
      <c r="C4455" t="s">
        <v>1740</v>
      </c>
      <c r="D4455" t="s">
        <v>6918</v>
      </c>
      <c r="E4455" t="s">
        <v>1705</v>
      </c>
      <c r="H4455" t="str">
        <f>INDEX('Vensim Variables'!$B:$B,MATCH(EPS!$B4455,'Vensim Variables'!$A:$A,0))</f>
        <v>g pollutant</v>
      </c>
      <c r="I4455" t="str">
        <f t="shared" si="138"/>
        <v>VOC</v>
      </c>
      <c r="J4455">
        <f>INDEX(NoSettings!$C:$C,MATCH(EPS!$A4455,NoSettings!$A:$A,0))</f>
        <v>23022900</v>
      </c>
      <c r="K4455">
        <f>INDEX(GWP!$C$2:$C$13,MATCH(EPS!I4455,GWP!$B$2:$B$13,0))</f>
        <v>0</v>
      </c>
      <c r="L4455" s="5">
        <f t="shared" si="139"/>
        <v>0</v>
      </c>
    </row>
    <row r="4456" spans="1:12" hidden="1" x14ac:dyDescent="0.35">
      <c r="A4456" t="s">
        <v>6086</v>
      </c>
      <c r="B4456" t="s">
        <v>5</v>
      </c>
      <c r="C4456" t="s">
        <v>1740</v>
      </c>
      <c r="D4456" t="s">
        <v>6918</v>
      </c>
      <c r="E4456" t="s">
        <v>1706</v>
      </c>
      <c r="H4456" t="str">
        <f>INDEX('Vensim Variables'!$B:$B,MATCH(EPS!$B4456,'Vensim Variables'!$A:$A,0))</f>
        <v>g pollutant</v>
      </c>
      <c r="I4456" t="str">
        <f t="shared" si="138"/>
        <v>CO</v>
      </c>
      <c r="J4456">
        <f>INDEX(NoSettings!$C:$C,MATCH(EPS!$A4456,NoSettings!$A:$A,0))</f>
        <v>260632000</v>
      </c>
      <c r="K4456">
        <f>INDEX(GWP!$C$2:$C$13,MATCH(EPS!I4456,GWP!$B$2:$B$13,0))</f>
        <v>0</v>
      </c>
      <c r="L4456" s="5">
        <f t="shared" si="139"/>
        <v>0</v>
      </c>
    </row>
    <row r="4457" spans="1:12" hidden="1" x14ac:dyDescent="0.35">
      <c r="A4457" t="s">
        <v>6087</v>
      </c>
      <c r="B4457" t="s">
        <v>5</v>
      </c>
      <c r="C4457" t="s">
        <v>1740</v>
      </c>
      <c r="D4457" t="s">
        <v>6918</v>
      </c>
      <c r="E4457" t="s">
        <v>1707</v>
      </c>
      <c r="H4457" t="str">
        <f>INDEX('Vensim Variables'!$B:$B,MATCH(EPS!$B4457,'Vensim Variables'!$A:$A,0))</f>
        <v>g pollutant</v>
      </c>
      <c r="I4457" t="str">
        <f t="shared" si="138"/>
        <v>NOx</v>
      </c>
      <c r="J4457">
        <f>INDEX(NoSettings!$C:$C,MATCH(EPS!$A4457,NoSettings!$A:$A,0))</f>
        <v>155402000</v>
      </c>
      <c r="K4457">
        <f>INDEX(GWP!$C$2:$C$13,MATCH(EPS!I4457,GWP!$B$2:$B$13,0))</f>
        <v>0</v>
      </c>
      <c r="L4457" s="5">
        <f t="shared" si="139"/>
        <v>0</v>
      </c>
    </row>
    <row r="4458" spans="1:12" hidden="1" x14ac:dyDescent="0.35">
      <c r="A4458" t="s">
        <v>6088</v>
      </c>
      <c r="B4458" t="s">
        <v>5</v>
      </c>
      <c r="C4458" t="s">
        <v>1740</v>
      </c>
      <c r="D4458" t="s">
        <v>6918</v>
      </c>
      <c r="E4458" t="s">
        <v>1708</v>
      </c>
      <c r="H4458" t="str">
        <f>INDEX('Vensim Variables'!$B:$B,MATCH(EPS!$B4458,'Vensim Variables'!$A:$A,0))</f>
        <v>g pollutant</v>
      </c>
      <c r="I4458" t="str">
        <f t="shared" si="138"/>
        <v>PM10</v>
      </c>
      <c r="J4458">
        <f>INDEX(NoSettings!$C:$C,MATCH(EPS!$A4458,NoSettings!$A:$A,0))</f>
        <v>31723900</v>
      </c>
      <c r="K4458">
        <f>INDEX(GWP!$C$2:$C$13,MATCH(EPS!I4458,GWP!$B$2:$B$13,0))</f>
        <v>0</v>
      </c>
      <c r="L4458" s="5">
        <f t="shared" si="139"/>
        <v>0</v>
      </c>
    </row>
    <row r="4459" spans="1:12" hidden="1" x14ac:dyDescent="0.35">
      <c r="A4459" t="s">
        <v>6089</v>
      </c>
      <c r="B4459" t="s">
        <v>5</v>
      </c>
      <c r="C4459" t="s">
        <v>1740</v>
      </c>
      <c r="D4459" t="s">
        <v>6918</v>
      </c>
      <c r="E4459" t="s">
        <v>1709</v>
      </c>
      <c r="H4459" t="str">
        <f>INDEX('Vensim Variables'!$B:$B,MATCH(EPS!$B4459,'Vensim Variables'!$A:$A,0))</f>
        <v>g pollutant</v>
      </c>
      <c r="I4459" t="str">
        <f t="shared" si="138"/>
        <v>PM25</v>
      </c>
      <c r="J4459">
        <f>INDEX(NoSettings!$C:$C,MATCH(EPS!$A4459,NoSettings!$A:$A,0))</f>
        <v>27144600</v>
      </c>
      <c r="K4459">
        <f>INDEX(GWP!$C$2:$C$13,MATCH(EPS!I4459,GWP!$B$2:$B$13,0))</f>
        <v>0</v>
      </c>
      <c r="L4459" s="5">
        <f t="shared" si="139"/>
        <v>0</v>
      </c>
    </row>
    <row r="4460" spans="1:12" hidden="1" x14ac:dyDescent="0.35">
      <c r="A4460" t="s">
        <v>6090</v>
      </c>
      <c r="B4460" t="s">
        <v>5</v>
      </c>
      <c r="C4460" t="s">
        <v>1740</v>
      </c>
      <c r="D4460" t="s">
        <v>6918</v>
      </c>
      <c r="E4460" t="s">
        <v>1710</v>
      </c>
      <c r="H4460" t="str">
        <f>INDEX('Vensim Variables'!$B:$B,MATCH(EPS!$B4460,'Vensim Variables'!$A:$A,0))</f>
        <v>g pollutant</v>
      </c>
      <c r="I4460" t="str">
        <f t="shared" si="138"/>
        <v>SOx</v>
      </c>
      <c r="J4460">
        <f>INDEX(NoSettings!$C:$C,MATCH(EPS!$A4460,NoSettings!$A:$A,0))</f>
        <v>115739000</v>
      </c>
      <c r="K4460">
        <f>INDEX(GWP!$C$2:$C$13,MATCH(EPS!I4460,GWP!$B$2:$B$13,0))</f>
        <v>0</v>
      </c>
      <c r="L4460" s="5">
        <f t="shared" si="139"/>
        <v>0</v>
      </c>
    </row>
    <row r="4461" spans="1:12" hidden="1" x14ac:dyDescent="0.35">
      <c r="A4461" t="s">
        <v>6091</v>
      </c>
      <c r="B4461" t="s">
        <v>5</v>
      </c>
      <c r="C4461" t="s">
        <v>1740</v>
      </c>
      <c r="D4461" t="s">
        <v>6918</v>
      </c>
      <c r="E4461" t="s">
        <v>1711</v>
      </c>
      <c r="H4461" t="str">
        <f>INDEX('Vensim Variables'!$B:$B,MATCH(EPS!$B4461,'Vensim Variables'!$A:$A,0))</f>
        <v>g pollutant</v>
      </c>
      <c r="I4461" t="str">
        <f t="shared" si="138"/>
        <v>BC</v>
      </c>
      <c r="J4461">
        <f>INDEX(NoSettings!$C:$C,MATCH(EPS!$A4461,NoSettings!$A:$A,0))</f>
        <v>2056120</v>
      </c>
      <c r="K4461">
        <f>INDEX(GWP!$C$2:$C$13,MATCH(EPS!I4461,GWP!$B$2:$B$13,0))</f>
        <v>0</v>
      </c>
      <c r="L4461" s="5">
        <f t="shared" si="139"/>
        <v>0</v>
      </c>
    </row>
    <row r="4462" spans="1:12" hidden="1" x14ac:dyDescent="0.35">
      <c r="A4462" t="s">
        <v>6092</v>
      </c>
      <c r="B4462" t="s">
        <v>5</v>
      </c>
      <c r="C4462" t="s">
        <v>1740</v>
      </c>
      <c r="D4462" t="s">
        <v>6918</v>
      </c>
      <c r="E4462" t="s">
        <v>1712</v>
      </c>
      <c r="H4462" t="str">
        <f>INDEX('Vensim Variables'!$B:$B,MATCH(EPS!$B4462,'Vensim Variables'!$A:$A,0))</f>
        <v>g pollutant</v>
      </c>
      <c r="I4462" t="str">
        <f t="shared" si="138"/>
        <v>OC</v>
      </c>
      <c r="J4462">
        <f>INDEX(NoSettings!$C:$C,MATCH(EPS!$A4462,NoSettings!$A:$A,0))</f>
        <v>9966580</v>
      </c>
      <c r="K4462">
        <f>INDEX(GWP!$C$2:$C$13,MATCH(EPS!I4462,GWP!$B$2:$B$13,0))</f>
        <v>0</v>
      </c>
      <c r="L4462" s="5">
        <f t="shared" si="139"/>
        <v>0</v>
      </c>
    </row>
    <row r="4463" spans="1:12" hidden="1" x14ac:dyDescent="0.35">
      <c r="A4463" t="s">
        <v>6093</v>
      </c>
      <c r="B4463" t="s">
        <v>5</v>
      </c>
      <c r="C4463" t="s">
        <v>1740</v>
      </c>
      <c r="D4463" t="s">
        <v>6918</v>
      </c>
      <c r="E4463" t="s">
        <v>1713</v>
      </c>
      <c r="H4463" t="str">
        <f>INDEX('Vensim Variables'!$B:$B,MATCH(EPS!$B4463,'Vensim Variables'!$A:$A,0))</f>
        <v>g pollutant</v>
      </c>
      <c r="I4463" t="str">
        <f t="shared" si="138"/>
        <v>CH4</v>
      </c>
      <c r="J4463">
        <f>INDEX(NoSettings!$C:$C,MATCH(EPS!$A4463,NoSettings!$A:$A,0))</f>
        <v>4733970</v>
      </c>
      <c r="K4463">
        <f>INDEX(GWP!$C$2:$C$13,MATCH(EPS!I4463,GWP!$B$2:$B$13,0))</f>
        <v>25</v>
      </c>
      <c r="L4463" s="5">
        <f t="shared" si="139"/>
        <v>1.1834925000000001E-4</v>
      </c>
    </row>
    <row r="4464" spans="1:12" hidden="1" x14ac:dyDescent="0.35">
      <c r="A4464" t="s">
        <v>6094</v>
      </c>
      <c r="B4464" t="s">
        <v>5</v>
      </c>
      <c r="C4464" t="s">
        <v>1740</v>
      </c>
      <c r="D4464" t="s">
        <v>6918</v>
      </c>
      <c r="E4464" t="s">
        <v>1714</v>
      </c>
      <c r="H4464" t="str">
        <f>INDEX('Vensim Variables'!$B:$B,MATCH(EPS!$B4464,'Vensim Variables'!$A:$A,0))</f>
        <v>g pollutant</v>
      </c>
      <c r="I4464" t="str">
        <f t="shared" si="138"/>
        <v>N2O</v>
      </c>
      <c r="J4464">
        <f>INDEX(NoSettings!$C:$C,MATCH(EPS!$A4464,NoSettings!$A:$A,0))</f>
        <v>946794</v>
      </c>
      <c r="K4464">
        <f>INDEX(GWP!$C$2:$C$13,MATCH(EPS!I4464,GWP!$B$2:$B$13,0))</f>
        <v>298</v>
      </c>
      <c r="L4464" s="5">
        <f t="shared" si="139"/>
        <v>2.8214461200000001E-4</v>
      </c>
    </row>
    <row r="4465" spans="1:12" hidden="1" x14ac:dyDescent="0.35">
      <c r="A4465" t="s">
        <v>6095</v>
      </c>
      <c r="B4465" t="s">
        <v>5</v>
      </c>
      <c r="C4465" t="s">
        <v>1740</v>
      </c>
      <c r="D4465" t="s">
        <v>6918</v>
      </c>
      <c r="E4465" t="s">
        <v>1715</v>
      </c>
      <c r="H4465" t="str">
        <f>INDEX('Vensim Variables'!$B:$B,MATCH(EPS!$B4465,'Vensim Variables'!$A:$A,0))</f>
        <v>g pollutant</v>
      </c>
      <c r="I4465" t="str">
        <f t="shared" si="138"/>
        <v>F gases</v>
      </c>
      <c r="J4465">
        <f>INDEX(NoSettings!$C:$C,MATCH(EPS!$A4465,NoSettings!$A:$A,0))</f>
        <v>0</v>
      </c>
      <c r="K4465">
        <f>INDEX(GWP!$C$2:$C$13,MATCH(EPS!I4465,GWP!$B$2:$B$13,0))</f>
        <v>1</v>
      </c>
      <c r="L4465" s="5">
        <f t="shared" si="139"/>
        <v>0</v>
      </c>
    </row>
    <row r="4466" spans="1:12" hidden="1" x14ac:dyDescent="0.35">
      <c r="A4466" t="s">
        <v>6096</v>
      </c>
      <c r="B4466" t="s">
        <v>5</v>
      </c>
      <c r="C4466" t="s">
        <v>1740</v>
      </c>
      <c r="D4466" t="s">
        <v>6919</v>
      </c>
      <c r="E4466" t="s">
        <v>1702</v>
      </c>
      <c r="H4466" t="str">
        <f>INDEX('Vensim Variables'!$B:$B,MATCH(EPS!$B4466,'Vensim Variables'!$A:$A,0))</f>
        <v>g pollutant</v>
      </c>
      <c r="I4466" t="str">
        <f t="shared" si="138"/>
        <v>CO2</v>
      </c>
      <c r="J4466">
        <f>INDEX(NoSettings!$C:$C,MATCH(EPS!$A4466,NoSettings!$A:$A,0))</f>
        <v>37913500000</v>
      </c>
      <c r="K4466">
        <f>INDEX(GWP!$C$2:$C$13,MATCH(EPS!I4466,GWP!$B$2:$B$13,0))</f>
        <v>1</v>
      </c>
      <c r="L4466" s="5">
        <f t="shared" si="139"/>
        <v>3.7913500000000003E-2</v>
      </c>
    </row>
    <row r="4467" spans="1:12" hidden="1" x14ac:dyDescent="0.35">
      <c r="A4467" t="s">
        <v>6097</v>
      </c>
      <c r="B4467" t="s">
        <v>5</v>
      </c>
      <c r="C4467" t="s">
        <v>1740</v>
      </c>
      <c r="D4467" t="s">
        <v>6919</v>
      </c>
      <c r="E4467" t="s">
        <v>1705</v>
      </c>
      <c r="H4467" t="str">
        <f>INDEX('Vensim Variables'!$B:$B,MATCH(EPS!$B4467,'Vensim Variables'!$A:$A,0))</f>
        <v>g pollutant</v>
      </c>
      <c r="I4467" t="str">
        <f t="shared" si="138"/>
        <v>VOC</v>
      </c>
      <c r="J4467">
        <f>INDEX(NoSettings!$C:$C,MATCH(EPS!$A4467,NoSettings!$A:$A,0))</f>
        <v>9000290</v>
      </c>
      <c r="K4467">
        <f>INDEX(GWP!$C$2:$C$13,MATCH(EPS!I4467,GWP!$B$2:$B$13,0))</f>
        <v>0</v>
      </c>
      <c r="L4467" s="5">
        <f t="shared" si="139"/>
        <v>0</v>
      </c>
    </row>
    <row r="4468" spans="1:12" hidden="1" x14ac:dyDescent="0.35">
      <c r="A4468" t="s">
        <v>6098</v>
      </c>
      <c r="B4468" t="s">
        <v>5</v>
      </c>
      <c r="C4468" t="s">
        <v>1740</v>
      </c>
      <c r="D4468" t="s">
        <v>6919</v>
      </c>
      <c r="E4468" t="s">
        <v>1706</v>
      </c>
      <c r="H4468" t="str">
        <f>INDEX('Vensim Variables'!$B:$B,MATCH(EPS!$B4468,'Vensim Variables'!$A:$A,0))</f>
        <v>g pollutant</v>
      </c>
      <c r="I4468" t="str">
        <f t="shared" si="138"/>
        <v>CO</v>
      </c>
      <c r="J4468">
        <f>INDEX(NoSettings!$C:$C,MATCH(EPS!$A4468,NoSettings!$A:$A,0))</f>
        <v>101888000</v>
      </c>
      <c r="K4468">
        <f>INDEX(GWP!$C$2:$C$13,MATCH(EPS!I4468,GWP!$B$2:$B$13,0))</f>
        <v>0</v>
      </c>
      <c r="L4468" s="5">
        <f t="shared" si="139"/>
        <v>0</v>
      </c>
    </row>
    <row r="4469" spans="1:12" hidden="1" x14ac:dyDescent="0.35">
      <c r="A4469" t="s">
        <v>6099</v>
      </c>
      <c r="B4469" t="s">
        <v>5</v>
      </c>
      <c r="C4469" t="s">
        <v>1740</v>
      </c>
      <c r="D4469" t="s">
        <v>6919</v>
      </c>
      <c r="E4469" t="s">
        <v>1707</v>
      </c>
      <c r="H4469" t="str">
        <f>INDEX('Vensim Variables'!$B:$B,MATCH(EPS!$B4469,'Vensim Variables'!$A:$A,0))</f>
        <v>g pollutant</v>
      </c>
      <c r="I4469" t="str">
        <f t="shared" si="138"/>
        <v>NOx</v>
      </c>
      <c r="J4469">
        <f>INDEX(NoSettings!$C:$C,MATCH(EPS!$A4469,NoSettings!$A:$A,0))</f>
        <v>60751100</v>
      </c>
      <c r="K4469">
        <f>INDEX(GWP!$C$2:$C$13,MATCH(EPS!I4469,GWP!$B$2:$B$13,0))</f>
        <v>0</v>
      </c>
      <c r="L4469" s="5">
        <f t="shared" si="139"/>
        <v>0</v>
      </c>
    </row>
    <row r="4470" spans="1:12" hidden="1" x14ac:dyDescent="0.35">
      <c r="A4470" t="s">
        <v>6100</v>
      </c>
      <c r="B4470" t="s">
        <v>5</v>
      </c>
      <c r="C4470" t="s">
        <v>1740</v>
      </c>
      <c r="D4470" t="s">
        <v>6919</v>
      </c>
      <c r="E4470" t="s">
        <v>1708</v>
      </c>
      <c r="H4470" t="str">
        <f>INDEX('Vensim Variables'!$B:$B,MATCH(EPS!$B4470,'Vensim Variables'!$A:$A,0))</f>
        <v>g pollutant</v>
      </c>
      <c r="I4470" t="str">
        <f t="shared" si="138"/>
        <v>PM10</v>
      </c>
      <c r="J4470">
        <f>INDEX(NoSettings!$C:$C,MATCH(EPS!$A4470,NoSettings!$A:$A,0))</f>
        <v>12401800</v>
      </c>
      <c r="K4470">
        <f>INDEX(GWP!$C$2:$C$13,MATCH(EPS!I4470,GWP!$B$2:$B$13,0))</f>
        <v>0</v>
      </c>
      <c r="L4470" s="5">
        <f t="shared" si="139"/>
        <v>0</v>
      </c>
    </row>
    <row r="4471" spans="1:12" hidden="1" x14ac:dyDescent="0.35">
      <c r="A4471" t="s">
        <v>6101</v>
      </c>
      <c r="B4471" t="s">
        <v>5</v>
      </c>
      <c r="C4471" t="s">
        <v>1740</v>
      </c>
      <c r="D4471" t="s">
        <v>6919</v>
      </c>
      <c r="E4471" t="s">
        <v>1709</v>
      </c>
      <c r="H4471" t="str">
        <f>INDEX('Vensim Variables'!$B:$B,MATCH(EPS!$B4471,'Vensim Variables'!$A:$A,0))</f>
        <v>g pollutant</v>
      </c>
      <c r="I4471" t="str">
        <f t="shared" si="138"/>
        <v>PM25</v>
      </c>
      <c r="J4471">
        <f>INDEX(NoSettings!$C:$C,MATCH(EPS!$A4471,NoSettings!$A:$A,0))</f>
        <v>10611600</v>
      </c>
      <c r="K4471">
        <f>INDEX(GWP!$C$2:$C$13,MATCH(EPS!I4471,GWP!$B$2:$B$13,0))</f>
        <v>0</v>
      </c>
      <c r="L4471" s="5">
        <f t="shared" si="139"/>
        <v>0</v>
      </c>
    </row>
    <row r="4472" spans="1:12" hidden="1" x14ac:dyDescent="0.35">
      <c r="A4472" t="s">
        <v>6102</v>
      </c>
      <c r="B4472" t="s">
        <v>5</v>
      </c>
      <c r="C4472" t="s">
        <v>1740</v>
      </c>
      <c r="D4472" t="s">
        <v>6919</v>
      </c>
      <c r="E4472" t="s">
        <v>1710</v>
      </c>
      <c r="H4472" t="str">
        <f>INDEX('Vensim Variables'!$B:$B,MATCH(EPS!$B4472,'Vensim Variables'!$A:$A,0))</f>
        <v>g pollutant</v>
      </c>
      <c r="I4472" t="str">
        <f t="shared" si="138"/>
        <v>SOx</v>
      </c>
      <c r="J4472">
        <f>INDEX(NoSettings!$C:$C,MATCH(EPS!$A4472,NoSettings!$A:$A,0))</f>
        <v>45245800</v>
      </c>
      <c r="K4472">
        <f>INDEX(GWP!$C$2:$C$13,MATCH(EPS!I4472,GWP!$B$2:$B$13,0))</f>
        <v>0</v>
      </c>
      <c r="L4472" s="5">
        <f t="shared" si="139"/>
        <v>0</v>
      </c>
    </row>
    <row r="4473" spans="1:12" hidden="1" x14ac:dyDescent="0.35">
      <c r="A4473" t="s">
        <v>6103</v>
      </c>
      <c r="B4473" t="s">
        <v>5</v>
      </c>
      <c r="C4473" t="s">
        <v>1740</v>
      </c>
      <c r="D4473" t="s">
        <v>6919</v>
      </c>
      <c r="E4473" t="s">
        <v>1711</v>
      </c>
      <c r="H4473" t="str">
        <f>INDEX('Vensim Variables'!$B:$B,MATCH(EPS!$B4473,'Vensim Variables'!$A:$A,0))</f>
        <v>g pollutant</v>
      </c>
      <c r="I4473" t="str">
        <f t="shared" si="138"/>
        <v>BC</v>
      </c>
      <c r="J4473">
        <f>INDEX(NoSettings!$C:$C,MATCH(EPS!$A4473,NoSettings!$A:$A,0))</f>
        <v>803796</v>
      </c>
      <c r="K4473">
        <f>INDEX(GWP!$C$2:$C$13,MATCH(EPS!I4473,GWP!$B$2:$B$13,0))</f>
        <v>0</v>
      </c>
      <c r="L4473" s="5">
        <f t="shared" si="139"/>
        <v>0</v>
      </c>
    </row>
    <row r="4474" spans="1:12" hidden="1" x14ac:dyDescent="0.35">
      <c r="A4474" t="s">
        <v>6104</v>
      </c>
      <c r="B4474" t="s">
        <v>5</v>
      </c>
      <c r="C4474" t="s">
        <v>1740</v>
      </c>
      <c r="D4474" t="s">
        <v>6919</v>
      </c>
      <c r="E4474" t="s">
        <v>1712</v>
      </c>
      <c r="H4474" t="str">
        <f>INDEX('Vensim Variables'!$B:$B,MATCH(EPS!$B4474,'Vensim Variables'!$A:$A,0))</f>
        <v>g pollutant</v>
      </c>
      <c r="I4474" t="str">
        <f t="shared" si="138"/>
        <v>OC</v>
      </c>
      <c r="J4474">
        <f>INDEX(NoSettings!$C:$C,MATCH(EPS!$A4474,NoSettings!$A:$A,0))</f>
        <v>3896220</v>
      </c>
      <c r="K4474">
        <f>INDEX(GWP!$C$2:$C$13,MATCH(EPS!I4474,GWP!$B$2:$B$13,0))</f>
        <v>0</v>
      </c>
      <c r="L4474" s="5">
        <f t="shared" si="139"/>
        <v>0</v>
      </c>
    </row>
    <row r="4475" spans="1:12" hidden="1" x14ac:dyDescent="0.35">
      <c r="A4475" t="s">
        <v>6105</v>
      </c>
      <c r="B4475" t="s">
        <v>5</v>
      </c>
      <c r="C4475" t="s">
        <v>1740</v>
      </c>
      <c r="D4475" t="s">
        <v>6919</v>
      </c>
      <c r="E4475" t="s">
        <v>1713</v>
      </c>
      <c r="H4475" t="str">
        <f>INDEX('Vensim Variables'!$B:$B,MATCH(EPS!$B4475,'Vensim Variables'!$A:$A,0))</f>
        <v>g pollutant</v>
      </c>
      <c r="I4475" t="str">
        <f t="shared" si="138"/>
        <v>CH4</v>
      </c>
      <c r="J4475">
        <f>INDEX(NoSettings!$C:$C,MATCH(EPS!$A4475,NoSettings!$A:$A,0))</f>
        <v>1850640</v>
      </c>
      <c r="K4475">
        <f>INDEX(GWP!$C$2:$C$13,MATCH(EPS!I4475,GWP!$B$2:$B$13,0))</f>
        <v>25</v>
      </c>
      <c r="L4475" s="5">
        <f t="shared" si="139"/>
        <v>4.6266000000000001E-5</v>
      </c>
    </row>
    <row r="4476" spans="1:12" hidden="1" x14ac:dyDescent="0.35">
      <c r="A4476" t="s">
        <v>6106</v>
      </c>
      <c r="B4476" t="s">
        <v>5</v>
      </c>
      <c r="C4476" t="s">
        <v>1740</v>
      </c>
      <c r="D4476" t="s">
        <v>6919</v>
      </c>
      <c r="E4476" t="s">
        <v>1714</v>
      </c>
      <c r="H4476" t="str">
        <f>INDEX('Vensim Variables'!$B:$B,MATCH(EPS!$B4476,'Vensim Variables'!$A:$A,0))</f>
        <v>g pollutant</v>
      </c>
      <c r="I4476" t="str">
        <f t="shared" si="138"/>
        <v>N2O</v>
      </c>
      <c r="J4476">
        <f>INDEX(NoSettings!$C:$C,MATCH(EPS!$A4476,NoSettings!$A:$A,0))</f>
        <v>370129</v>
      </c>
      <c r="K4476">
        <f>INDEX(GWP!$C$2:$C$13,MATCH(EPS!I4476,GWP!$B$2:$B$13,0))</f>
        <v>298</v>
      </c>
      <c r="L4476" s="5">
        <f t="shared" si="139"/>
        <v>1.10298442E-4</v>
      </c>
    </row>
    <row r="4477" spans="1:12" hidden="1" x14ac:dyDescent="0.35">
      <c r="A4477" t="s">
        <v>6107</v>
      </c>
      <c r="B4477" t="s">
        <v>5</v>
      </c>
      <c r="C4477" t="s">
        <v>1740</v>
      </c>
      <c r="D4477" t="s">
        <v>6919</v>
      </c>
      <c r="E4477" t="s">
        <v>1715</v>
      </c>
      <c r="H4477" t="str">
        <f>INDEX('Vensim Variables'!$B:$B,MATCH(EPS!$B4477,'Vensim Variables'!$A:$A,0))</f>
        <v>g pollutant</v>
      </c>
      <c r="I4477" t="str">
        <f t="shared" si="138"/>
        <v>F gases</v>
      </c>
      <c r="J4477">
        <f>INDEX(NoSettings!$C:$C,MATCH(EPS!$A4477,NoSettings!$A:$A,0))</f>
        <v>0</v>
      </c>
      <c r="K4477">
        <f>INDEX(GWP!$C$2:$C$13,MATCH(EPS!I4477,GWP!$B$2:$B$13,0))</f>
        <v>1</v>
      </c>
      <c r="L4477" s="5">
        <f t="shared" si="139"/>
        <v>0</v>
      </c>
    </row>
    <row r="4478" spans="1:12" hidden="1" x14ac:dyDescent="0.35">
      <c r="A4478" t="s">
        <v>6108</v>
      </c>
      <c r="B4478" t="s">
        <v>5</v>
      </c>
      <c r="C4478" t="s">
        <v>1740</v>
      </c>
      <c r="D4478" t="s">
        <v>6920</v>
      </c>
      <c r="E4478" t="s">
        <v>1702</v>
      </c>
      <c r="H4478" t="str">
        <f>INDEX('Vensim Variables'!$B:$B,MATCH(EPS!$B4478,'Vensim Variables'!$A:$A,0))</f>
        <v>g pollutant</v>
      </c>
      <c r="I4478" t="str">
        <f t="shared" si="138"/>
        <v>CO2</v>
      </c>
      <c r="J4478">
        <f>INDEX(NoSettings!$C:$C,MATCH(EPS!$A4478,NoSettings!$A:$A,0))</f>
        <v>0</v>
      </c>
      <c r="K4478">
        <f>INDEX(GWP!$C$2:$C$13,MATCH(EPS!I4478,GWP!$B$2:$B$13,0))</f>
        <v>1</v>
      </c>
      <c r="L4478" s="5">
        <f t="shared" si="139"/>
        <v>0</v>
      </c>
    </row>
    <row r="4479" spans="1:12" hidden="1" x14ac:dyDescent="0.35">
      <c r="A4479" t="s">
        <v>6109</v>
      </c>
      <c r="B4479" t="s">
        <v>5</v>
      </c>
      <c r="C4479" t="s">
        <v>1740</v>
      </c>
      <c r="D4479" t="s">
        <v>6920</v>
      </c>
      <c r="E4479" t="s">
        <v>1705</v>
      </c>
      <c r="H4479" t="str">
        <f>INDEX('Vensim Variables'!$B:$B,MATCH(EPS!$B4479,'Vensim Variables'!$A:$A,0))</f>
        <v>g pollutant</v>
      </c>
      <c r="I4479" t="str">
        <f t="shared" si="138"/>
        <v>VOC</v>
      </c>
      <c r="J4479">
        <f>INDEX(NoSettings!$C:$C,MATCH(EPS!$A4479,NoSettings!$A:$A,0))</f>
        <v>0</v>
      </c>
      <c r="K4479">
        <f>INDEX(GWP!$C$2:$C$13,MATCH(EPS!I4479,GWP!$B$2:$B$13,0))</f>
        <v>0</v>
      </c>
      <c r="L4479" s="5">
        <f t="shared" si="139"/>
        <v>0</v>
      </c>
    </row>
    <row r="4480" spans="1:12" hidden="1" x14ac:dyDescent="0.35">
      <c r="A4480" t="s">
        <v>6110</v>
      </c>
      <c r="B4480" t="s">
        <v>5</v>
      </c>
      <c r="C4480" t="s">
        <v>1740</v>
      </c>
      <c r="D4480" t="s">
        <v>6920</v>
      </c>
      <c r="E4480" t="s">
        <v>1706</v>
      </c>
      <c r="H4480" t="str">
        <f>INDEX('Vensim Variables'!$B:$B,MATCH(EPS!$B4480,'Vensim Variables'!$A:$A,0))</f>
        <v>g pollutant</v>
      </c>
      <c r="I4480" t="str">
        <f t="shared" si="138"/>
        <v>CO</v>
      </c>
      <c r="J4480">
        <f>INDEX(NoSettings!$C:$C,MATCH(EPS!$A4480,NoSettings!$A:$A,0))</f>
        <v>0</v>
      </c>
      <c r="K4480">
        <f>INDEX(GWP!$C$2:$C$13,MATCH(EPS!I4480,GWP!$B$2:$B$13,0))</f>
        <v>0</v>
      </c>
      <c r="L4480" s="5">
        <f t="shared" si="139"/>
        <v>0</v>
      </c>
    </row>
    <row r="4481" spans="1:12" hidden="1" x14ac:dyDescent="0.35">
      <c r="A4481" t="s">
        <v>6111</v>
      </c>
      <c r="B4481" t="s">
        <v>5</v>
      </c>
      <c r="C4481" t="s">
        <v>1740</v>
      </c>
      <c r="D4481" t="s">
        <v>6920</v>
      </c>
      <c r="E4481" t="s">
        <v>1707</v>
      </c>
      <c r="H4481" t="str">
        <f>INDEX('Vensim Variables'!$B:$B,MATCH(EPS!$B4481,'Vensim Variables'!$A:$A,0))</f>
        <v>g pollutant</v>
      </c>
      <c r="I4481" t="str">
        <f t="shared" si="138"/>
        <v>NOx</v>
      </c>
      <c r="J4481">
        <f>INDEX(NoSettings!$C:$C,MATCH(EPS!$A4481,NoSettings!$A:$A,0))</f>
        <v>0</v>
      </c>
      <c r="K4481">
        <f>INDEX(GWP!$C$2:$C$13,MATCH(EPS!I4481,GWP!$B$2:$B$13,0))</f>
        <v>0</v>
      </c>
      <c r="L4481" s="5">
        <f t="shared" si="139"/>
        <v>0</v>
      </c>
    </row>
    <row r="4482" spans="1:12" hidden="1" x14ac:dyDescent="0.35">
      <c r="A4482" t="s">
        <v>6112</v>
      </c>
      <c r="B4482" t="s">
        <v>5</v>
      </c>
      <c r="C4482" t="s">
        <v>1740</v>
      </c>
      <c r="D4482" t="s">
        <v>6920</v>
      </c>
      <c r="E4482" t="s">
        <v>1708</v>
      </c>
      <c r="H4482" t="str">
        <f>INDEX('Vensim Variables'!$B:$B,MATCH(EPS!$B4482,'Vensim Variables'!$A:$A,0))</f>
        <v>g pollutant</v>
      </c>
      <c r="I4482" t="str">
        <f t="shared" si="138"/>
        <v>PM10</v>
      </c>
      <c r="J4482">
        <f>INDEX(NoSettings!$C:$C,MATCH(EPS!$A4482,NoSettings!$A:$A,0))</f>
        <v>0</v>
      </c>
      <c r="K4482">
        <f>INDEX(GWP!$C$2:$C$13,MATCH(EPS!I4482,GWP!$B$2:$B$13,0))</f>
        <v>0</v>
      </c>
      <c r="L4482" s="5">
        <f t="shared" si="139"/>
        <v>0</v>
      </c>
    </row>
    <row r="4483" spans="1:12" hidden="1" x14ac:dyDescent="0.35">
      <c r="A4483" t="s">
        <v>6113</v>
      </c>
      <c r="B4483" t="s">
        <v>5</v>
      </c>
      <c r="C4483" t="s">
        <v>1740</v>
      </c>
      <c r="D4483" t="s">
        <v>6920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0</v>
      </c>
      <c r="K4483">
        <f>INDEX(GWP!$C$2:$C$13,MATCH(EPS!I4483,GWP!$B$2:$B$13,0))</f>
        <v>0</v>
      </c>
      <c r="L4483" s="5">
        <f t="shared" ref="L4483:L4546" si="141">IF(H4483="g pollutant",K4483*J4483/10^12,IF(H4483="MMTCO2e",J4483,IF(H4483="MWh",J4483,0)))</f>
        <v>0</v>
      </c>
    </row>
    <row r="4484" spans="1:12" hidden="1" x14ac:dyDescent="0.35">
      <c r="A4484" t="s">
        <v>6114</v>
      </c>
      <c r="B4484" t="s">
        <v>5</v>
      </c>
      <c r="C4484" t="s">
        <v>1740</v>
      </c>
      <c r="D4484" t="s">
        <v>6920</v>
      </c>
      <c r="E4484" t="s">
        <v>1710</v>
      </c>
      <c r="H4484" t="str">
        <f>INDEX('Vensim Variables'!$B:$B,MATCH(EPS!$B4484,'Vensim Variables'!$A:$A,0))</f>
        <v>g pollutant</v>
      </c>
      <c r="I4484" t="str">
        <f t="shared" si="140"/>
        <v>SOx</v>
      </c>
      <c r="J4484">
        <f>INDEX(NoSettings!$C:$C,MATCH(EPS!$A4484,NoSettings!$A:$A,0))</f>
        <v>0</v>
      </c>
      <c r="K4484">
        <f>INDEX(GWP!$C$2:$C$13,MATCH(EPS!I4484,GWP!$B$2:$B$13,0))</f>
        <v>0</v>
      </c>
      <c r="L4484" s="5">
        <f t="shared" si="141"/>
        <v>0</v>
      </c>
    </row>
    <row r="4485" spans="1:12" hidden="1" x14ac:dyDescent="0.35">
      <c r="A4485" t="s">
        <v>6115</v>
      </c>
      <c r="B4485" t="s">
        <v>5</v>
      </c>
      <c r="C4485" t="s">
        <v>1740</v>
      </c>
      <c r="D4485" t="s">
        <v>6920</v>
      </c>
      <c r="E4485" t="s">
        <v>1711</v>
      </c>
      <c r="H4485" t="str">
        <f>INDEX('Vensim Variables'!$B:$B,MATCH(EPS!$B4485,'Vensim Variables'!$A:$A,0))</f>
        <v>g pollutant</v>
      </c>
      <c r="I4485" t="str">
        <f t="shared" si="140"/>
        <v>BC</v>
      </c>
      <c r="J4485">
        <f>INDEX(NoSettings!$C:$C,MATCH(EPS!$A4485,NoSettings!$A:$A,0))</f>
        <v>0</v>
      </c>
      <c r="K4485">
        <f>INDEX(GWP!$C$2:$C$13,MATCH(EPS!I4485,GWP!$B$2:$B$13,0))</f>
        <v>0</v>
      </c>
      <c r="L4485" s="5">
        <f t="shared" si="141"/>
        <v>0</v>
      </c>
    </row>
    <row r="4486" spans="1:12" hidden="1" x14ac:dyDescent="0.35">
      <c r="A4486" t="s">
        <v>6116</v>
      </c>
      <c r="B4486" t="s">
        <v>5</v>
      </c>
      <c r="C4486" t="s">
        <v>1740</v>
      </c>
      <c r="D4486" t="s">
        <v>6920</v>
      </c>
      <c r="E4486" t="s">
        <v>1712</v>
      </c>
      <c r="H4486" t="str">
        <f>INDEX('Vensim Variables'!$B:$B,MATCH(EPS!$B4486,'Vensim Variables'!$A:$A,0))</f>
        <v>g pollutant</v>
      </c>
      <c r="I4486" t="str">
        <f t="shared" si="140"/>
        <v>OC</v>
      </c>
      <c r="J4486">
        <f>INDEX(NoSettings!$C:$C,MATCH(EPS!$A4486,NoSettings!$A:$A,0))</f>
        <v>0</v>
      </c>
      <c r="K4486">
        <f>INDEX(GWP!$C$2:$C$13,MATCH(EPS!I4486,GWP!$B$2:$B$13,0))</f>
        <v>0</v>
      </c>
      <c r="L4486" s="5">
        <f t="shared" si="141"/>
        <v>0</v>
      </c>
    </row>
    <row r="4487" spans="1:12" hidden="1" x14ac:dyDescent="0.35">
      <c r="A4487" t="s">
        <v>6117</v>
      </c>
      <c r="B4487" t="s">
        <v>5</v>
      </c>
      <c r="C4487" t="s">
        <v>1740</v>
      </c>
      <c r="D4487" t="s">
        <v>6920</v>
      </c>
      <c r="E4487" t="s">
        <v>1713</v>
      </c>
      <c r="H4487" t="str">
        <f>INDEX('Vensim Variables'!$B:$B,MATCH(EPS!$B4487,'Vensim Variables'!$A:$A,0))</f>
        <v>g pollutant</v>
      </c>
      <c r="I4487" t="str">
        <f t="shared" si="140"/>
        <v>CH4</v>
      </c>
      <c r="J4487">
        <f>INDEX(NoSettings!$C:$C,MATCH(EPS!$A4487,NoSettings!$A:$A,0))</f>
        <v>0</v>
      </c>
      <c r="K4487">
        <f>INDEX(GWP!$C$2:$C$13,MATCH(EPS!I4487,GWP!$B$2:$B$13,0))</f>
        <v>25</v>
      </c>
      <c r="L4487" s="5">
        <f t="shared" si="141"/>
        <v>0</v>
      </c>
    </row>
    <row r="4488" spans="1:12" hidden="1" x14ac:dyDescent="0.35">
      <c r="A4488" t="s">
        <v>6118</v>
      </c>
      <c r="B4488" t="s">
        <v>5</v>
      </c>
      <c r="C4488" t="s">
        <v>1740</v>
      </c>
      <c r="D4488" t="s">
        <v>6920</v>
      </c>
      <c r="E4488" t="s">
        <v>1714</v>
      </c>
      <c r="H4488" t="str">
        <f>INDEX('Vensim Variables'!$B:$B,MATCH(EPS!$B4488,'Vensim Variables'!$A:$A,0))</f>
        <v>g pollutant</v>
      </c>
      <c r="I4488" t="str">
        <f t="shared" si="140"/>
        <v>N2O</v>
      </c>
      <c r="J4488">
        <f>INDEX(NoSettings!$C:$C,MATCH(EPS!$A4488,NoSettings!$A:$A,0))</f>
        <v>0</v>
      </c>
      <c r="K4488">
        <f>INDEX(GWP!$C$2:$C$13,MATCH(EPS!I4488,GWP!$B$2:$B$13,0))</f>
        <v>298</v>
      </c>
      <c r="L4488" s="5">
        <f t="shared" si="141"/>
        <v>0</v>
      </c>
    </row>
    <row r="4489" spans="1:12" hidden="1" x14ac:dyDescent="0.35">
      <c r="A4489" t="s">
        <v>6119</v>
      </c>
      <c r="B4489" t="s">
        <v>5</v>
      </c>
      <c r="C4489" t="s">
        <v>1740</v>
      </c>
      <c r="D4489" t="s">
        <v>6920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5">
        <f t="shared" si="141"/>
        <v>0</v>
      </c>
    </row>
    <row r="4490" spans="1:12" hidden="1" x14ac:dyDescent="0.35">
      <c r="A4490" t="s">
        <v>6120</v>
      </c>
      <c r="B4490" t="s">
        <v>5</v>
      </c>
      <c r="C4490" t="s">
        <v>1740</v>
      </c>
      <c r="D4490" t="s">
        <v>6921</v>
      </c>
      <c r="E4490" t="s">
        <v>1702</v>
      </c>
      <c r="H4490" t="str">
        <f>INDEX('Vensim Variables'!$B:$B,MATCH(EPS!$B4490,'Vensim Variables'!$A:$A,0))</f>
        <v>g pollutant</v>
      </c>
      <c r="I4490" t="str">
        <f t="shared" si="140"/>
        <v>CO2</v>
      </c>
      <c r="J4490">
        <f>INDEX(NoSettings!$C:$C,MATCH(EPS!$A4490,NoSettings!$A:$A,0))</f>
        <v>0</v>
      </c>
      <c r="K4490">
        <f>INDEX(GWP!$C$2:$C$13,MATCH(EPS!I4490,GWP!$B$2:$B$13,0))</f>
        <v>1</v>
      </c>
      <c r="L4490" s="5">
        <f t="shared" si="141"/>
        <v>0</v>
      </c>
    </row>
    <row r="4491" spans="1:12" hidden="1" x14ac:dyDescent="0.35">
      <c r="A4491" t="s">
        <v>6121</v>
      </c>
      <c r="B4491" t="s">
        <v>5</v>
      </c>
      <c r="C4491" t="s">
        <v>1740</v>
      </c>
      <c r="D4491" t="s">
        <v>6921</v>
      </c>
      <c r="E4491" t="s">
        <v>1705</v>
      </c>
      <c r="H4491" t="str">
        <f>INDEX('Vensim Variables'!$B:$B,MATCH(EPS!$B4491,'Vensim Variables'!$A:$A,0))</f>
        <v>g pollutant</v>
      </c>
      <c r="I4491" t="str">
        <f t="shared" si="140"/>
        <v>VOC</v>
      </c>
      <c r="J4491">
        <f>INDEX(NoSettings!$C:$C,MATCH(EPS!$A4491,NoSettings!$A:$A,0))</f>
        <v>0</v>
      </c>
      <c r="K4491">
        <f>INDEX(GWP!$C$2:$C$13,MATCH(EPS!I4491,GWP!$B$2:$B$13,0))</f>
        <v>0</v>
      </c>
      <c r="L4491" s="5">
        <f t="shared" si="141"/>
        <v>0</v>
      </c>
    </row>
    <row r="4492" spans="1:12" hidden="1" x14ac:dyDescent="0.35">
      <c r="A4492" t="s">
        <v>6122</v>
      </c>
      <c r="B4492" t="s">
        <v>5</v>
      </c>
      <c r="C4492" t="s">
        <v>1740</v>
      </c>
      <c r="D4492" t="s">
        <v>6921</v>
      </c>
      <c r="E4492" t="s">
        <v>1706</v>
      </c>
      <c r="H4492" t="str">
        <f>INDEX('Vensim Variables'!$B:$B,MATCH(EPS!$B4492,'Vensim Variables'!$A:$A,0))</f>
        <v>g pollutant</v>
      </c>
      <c r="I4492" t="str">
        <f t="shared" si="140"/>
        <v>CO</v>
      </c>
      <c r="J4492">
        <f>INDEX(NoSettings!$C:$C,MATCH(EPS!$A4492,NoSettings!$A:$A,0))</f>
        <v>0</v>
      </c>
      <c r="K4492">
        <f>INDEX(GWP!$C$2:$C$13,MATCH(EPS!I4492,GWP!$B$2:$B$13,0))</f>
        <v>0</v>
      </c>
      <c r="L4492" s="5">
        <f t="shared" si="141"/>
        <v>0</v>
      </c>
    </row>
    <row r="4493" spans="1:12" hidden="1" x14ac:dyDescent="0.35">
      <c r="A4493" t="s">
        <v>6123</v>
      </c>
      <c r="B4493" t="s">
        <v>5</v>
      </c>
      <c r="C4493" t="s">
        <v>1740</v>
      </c>
      <c r="D4493" t="s">
        <v>6921</v>
      </c>
      <c r="E4493" t="s">
        <v>1707</v>
      </c>
      <c r="H4493" t="str">
        <f>INDEX('Vensim Variables'!$B:$B,MATCH(EPS!$B4493,'Vensim Variables'!$A:$A,0))</f>
        <v>g pollutant</v>
      </c>
      <c r="I4493" t="str">
        <f t="shared" si="140"/>
        <v>NOx</v>
      </c>
      <c r="J4493">
        <f>INDEX(NoSettings!$C:$C,MATCH(EPS!$A4493,NoSettings!$A:$A,0))</f>
        <v>0</v>
      </c>
      <c r="K4493">
        <f>INDEX(GWP!$C$2:$C$13,MATCH(EPS!I4493,GWP!$B$2:$B$13,0))</f>
        <v>0</v>
      </c>
      <c r="L4493" s="5">
        <f t="shared" si="141"/>
        <v>0</v>
      </c>
    </row>
    <row r="4494" spans="1:12" hidden="1" x14ac:dyDescent="0.35">
      <c r="A4494" t="s">
        <v>6124</v>
      </c>
      <c r="B4494" t="s">
        <v>5</v>
      </c>
      <c r="C4494" t="s">
        <v>1740</v>
      </c>
      <c r="D4494" t="s">
        <v>6921</v>
      </c>
      <c r="E4494" t="s">
        <v>1708</v>
      </c>
      <c r="H4494" t="str">
        <f>INDEX('Vensim Variables'!$B:$B,MATCH(EPS!$B4494,'Vensim Variables'!$A:$A,0))</f>
        <v>g pollutant</v>
      </c>
      <c r="I4494" t="str">
        <f t="shared" si="140"/>
        <v>PM10</v>
      </c>
      <c r="J4494">
        <f>INDEX(NoSettings!$C:$C,MATCH(EPS!$A4494,NoSettings!$A:$A,0))</f>
        <v>0</v>
      </c>
      <c r="K4494">
        <f>INDEX(GWP!$C$2:$C$13,MATCH(EPS!I4494,GWP!$B$2:$B$13,0))</f>
        <v>0</v>
      </c>
      <c r="L4494" s="5">
        <f t="shared" si="141"/>
        <v>0</v>
      </c>
    </row>
    <row r="4495" spans="1:12" hidden="1" x14ac:dyDescent="0.35">
      <c r="A4495" t="s">
        <v>6125</v>
      </c>
      <c r="B4495" t="s">
        <v>5</v>
      </c>
      <c r="C4495" t="s">
        <v>1740</v>
      </c>
      <c r="D4495" t="s">
        <v>6921</v>
      </c>
      <c r="E4495" t="s">
        <v>1709</v>
      </c>
      <c r="H4495" t="str">
        <f>INDEX('Vensim Variables'!$B:$B,MATCH(EPS!$B4495,'Vensim Variables'!$A:$A,0))</f>
        <v>g pollutant</v>
      </c>
      <c r="I4495" t="str">
        <f t="shared" si="140"/>
        <v>PM25</v>
      </c>
      <c r="J4495">
        <f>INDEX(NoSettings!$C:$C,MATCH(EPS!$A4495,NoSettings!$A:$A,0))</f>
        <v>0</v>
      </c>
      <c r="K4495">
        <f>INDEX(GWP!$C$2:$C$13,MATCH(EPS!I4495,GWP!$B$2:$B$13,0))</f>
        <v>0</v>
      </c>
      <c r="L4495" s="5">
        <f t="shared" si="141"/>
        <v>0</v>
      </c>
    </row>
    <row r="4496" spans="1:12" hidden="1" x14ac:dyDescent="0.35">
      <c r="A4496" t="s">
        <v>6126</v>
      </c>
      <c r="B4496" t="s">
        <v>5</v>
      </c>
      <c r="C4496" t="s">
        <v>1740</v>
      </c>
      <c r="D4496" t="s">
        <v>6921</v>
      </c>
      <c r="E4496" t="s">
        <v>1710</v>
      </c>
      <c r="H4496" t="str">
        <f>INDEX('Vensim Variables'!$B:$B,MATCH(EPS!$B4496,'Vensim Variables'!$A:$A,0))</f>
        <v>g pollutant</v>
      </c>
      <c r="I4496" t="str">
        <f t="shared" si="140"/>
        <v>SOx</v>
      </c>
      <c r="J4496">
        <f>INDEX(NoSettings!$C:$C,MATCH(EPS!$A4496,NoSettings!$A:$A,0))</f>
        <v>0</v>
      </c>
      <c r="K4496">
        <f>INDEX(GWP!$C$2:$C$13,MATCH(EPS!I4496,GWP!$B$2:$B$13,0))</f>
        <v>0</v>
      </c>
      <c r="L4496" s="5">
        <f t="shared" si="141"/>
        <v>0</v>
      </c>
    </row>
    <row r="4497" spans="1:12" hidden="1" x14ac:dyDescent="0.35">
      <c r="A4497" t="s">
        <v>6127</v>
      </c>
      <c r="B4497" t="s">
        <v>5</v>
      </c>
      <c r="C4497" t="s">
        <v>1740</v>
      </c>
      <c r="D4497" t="s">
        <v>6921</v>
      </c>
      <c r="E4497" t="s">
        <v>1711</v>
      </c>
      <c r="H4497" t="str">
        <f>INDEX('Vensim Variables'!$B:$B,MATCH(EPS!$B4497,'Vensim Variables'!$A:$A,0))</f>
        <v>g pollutant</v>
      </c>
      <c r="I4497" t="str">
        <f t="shared" si="140"/>
        <v>BC</v>
      </c>
      <c r="J4497">
        <f>INDEX(NoSettings!$C:$C,MATCH(EPS!$A4497,NoSettings!$A:$A,0))</f>
        <v>0</v>
      </c>
      <c r="K4497">
        <f>INDEX(GWP!$C$2:$C$13,MATCH(EPS!I4497,GWP!$B$2:$B$13,0))</f>
        <v>0</v>
      </c>
      <c r="L4497" s="5">
        <f t="shared" si="141"/>
        <v>0</v>
      </c>
    </row>
    <row r="4498" spans="1:12" hidden="1" x14ac:dyDescent="0.35">
      <c r="A4498" t="s">
        <v>6128</v>
      </c>
      <c r="B4498" t="s">
        <v>5</v>
      </c>
      <c r="C4498" t="s">
        <v>1740</v>
      </c>
      <c r="D4498" t="s">
        <v>6921</v>
      </c>
      <c r="E4498" t="s">
        <v>1712</v>
      </c>
      <c r="H4498" t="str">
        <f>INDEX('Vensim Variables'!$B:$B,MATCH(EPS!$B4498,'Vensim Variables'!$A:$A,0))</f>
        <v>g pollutant</v>
      </c>
      <c r="I4498" t="str">
        <f t="shared" si="140"/>
        <v>OC</v>
      </c>
      <c r="J4498">
        <f>INDEX(NoSettings!$C:$C,MATCH(EPS!$A4498,NoSettings!$A:$A,0))</f>
        <v>0</v>
      </c>
      <c r="K4498">
        <f>INDEX(GWP!$C$2:$C$13,MATCH(EPS!I4498,GWP!$B$2:$B$13,0))</f>
        <v>0</v>
      </c>
      <c r="L4498" s="5">
        <f t="shared" si="141"/>
        <v>0</v>
      </c>
    </row>
    <row r="4499" spans="1:12" hidden="1" x14ac:dyDescent="0.35">
      <c r="A4499" t="s">
        <v>6129</v>
      </c>
      <c r="B4499" t="s">
        <v>5</v>
      </c>
      <c r="C4499" t="s">
        <v>1740</v>
      </c>
      <c r="D4499" t="s">
        <v>6921</v>
      </c>
      <c r="E4499" t="s">
        <v>1713</v>
      </c>
      <c r="H4499" t="str">
        <f>INDEX('Vensim Variables'!$B:$B,MATCH(EPS!$B4499,'Vensim Variables'!$A:$A,0))</f>
        <v>g pollutant</v>
      </c>
      <c r="I4499" t="str">
        <f t="shared" si="140"/>
        <v>CH4</v>
      </c>
      <c r="J4499">
        <f>INDEX(NoSettings!$C:$C,MATCH(EPS!$A4499,NoSettings!$A:$A,0))</f>
        <v>0</v>
      </c>
      <c r="K4499">
        <f>INDEX(GWP!$C$2:$C$13,MATCH(EPS!I4499,GWP!$B$2:$B$13,0))</f>
        <v>25</v>
      </c>
      <c r="L4499" s="5">
        <f t="shared" si="141"/>
        <v>0</v>
      </c>
    </row>
    <row r="4500" spans="1:12" hidden="1" x14ac:dyDescent="0.35">
      <c r="A4500" t="s">
        <v>6130</v>
      </c>
      <c r="B4500" t="s">
        <v>5</v>
      </c>
      <c r="C4500" t="s">
        <v>1740</v>
      </c>
      <c r="D4500" t="s">
        <v>6921</v>
      </c>
      <c r="E4500" t="s">
        <v>1714</v>
      </c>
      <c r="H4500" t="str">
        <f>INDEX('Vensim Variables'!$B:$B,MATCH(EPS!$B4500,'Vensim Variables'!$A:$A,0))</f>
        <v>g pollutant</v>
      </c>
      <c r="I4500" t="str">
        <f t="shared" si="140"/>
        <v>N2O</v>
      </c>
      <c r="J4500">
        <f>INDEX(NoSettings!$C:$C,MATCH(EPS!$A4500,NoSettings!$A:$A,0))</f>
        <v>0</v>
      </c>
      <c r="K4500">
        <f>INDEX(GWP!$C$2:$C$13,MATCH(EPS!I4500,GWP!$B$2:$B$13,0))</f>
        <v>298</v>
      </c>
      <c r="L4500" s="5">
        <f t="shared" si="141"/>
        <v>0</v>
      </c>
    </row>
    <row r="4501" spans="1:12" hidden="1" x14ac:dyDescent="0.35">
      <c r="A4501" t="s">
        <v>6131</v>
      </c>
      <c r="B4501" t="s">
        <v>5</v>
      </c>
      <c r="C4501" t="s">
        <v>1740</v>
      </c>
      <c r="D4501" t="s">
        <v>6921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5">
        <f t="shared" si="141"/>
        <v>0</v>
      </c>
    </row>
    <row r="4502" spans="1:12" hidden="1" x14ac:dyDescent="0.35">
      <c r="A4502" t="s">
        <v>6132</v>
      </c>
      <c r="B4502" t="s">
        <v>5</v>
      </c>
      <c r="C4502" t="s">
        <v>1740</v>
      </c>
      <c r="D4502" t="s">
        <v>6922</v>
      </c>
      <c r="E4502" t="s">
        <v>1702</v>
      </c>
      <c r="H4502" t="str">
        <f>INDEX('Vensim Variables'!$B:$B,MATCH(EPS!$B4502,'Vensim Variables'!$A:$A,0))</f>
        <v>g pollutant</v>
      </c>
      <c r="I4502" t="str">
        <f t="shared" si="140"/>
        <v>CO2</v>
      </c>
      <c r="J4502">
        <f>INDEX(NoSettings!$C:$C,MATCH(EPS!$A4502,NoSettings!$A:$A,0))</f>
        <v>65791700000</v>
      </c>
      <c r="K4502">
        <f>INDEX(GWP!$C$2:$C$13,MATCH(EPS!I4502,GWP!$B$2:$B$13,0))</f>
        <v>1</v>
      </c>
      <c r="L4502" s="5">
        <f t="shared" si="141"/>
        <v>6.5791699999999995E-2</v>
      </c>
    </row>
    <row r="4503" spans="1:12" hidden="1" x14ac:dyDescent="0.35">
      <c r="A4503" t="s">
        <v>6133</v>
      </c>
      <c r="B4503" t="s">
        <v>5</v>
      </c>
      <c r="C4503" t="s">
        <v>1740</v>
      </c>
      <c r="D4503" t="s">
        <v>6922</v>
      </c>
      <c r="E4503" t="s">
        <v>1705</v>
      </c>
      <c r="H4503" t="str">
        <f>INDEX('Vensim Variables'!$B:$B,MATCH(EPS!$B4503,'Vensim Variables'!$A:$A,0))</f>
        <v>g pollutant</v>
      </c>
      <c r="I4503" t="str">
        <f t="shared" si="140"/>
        <v>VOC</v>
      </c>
      <c r="J4503">
        <f>INDEX(NoSettings!$C:$C,MATCH(EPS!$A4503,NoSettings!$A:$A,0))</f>
        <v>15618300</v>
      </c>
      <c r="K4503">
        <f>INDEX(GWP!$C$2:$C$13,MATCH(EPS!I4503,GWP!$B$2:$B$13,0))</f>
        <v>0</v>
      </c>
      <c r="L4503" s="5">
        <f t="shared" si="141"/>
        <v>0</v>
      </c>
    </row>
    <row r="4504" spans="1:12" hidden="1" x14ac:dyDescent="0.35">
      <c r="A4504" t="s">
        <v>6134</v>
      </c>
      <c r="B4504" t="s">
        <v>5</v>
      </c>
      <c r="C4504" t="s">
        <v>1740</v>
      </c>
      <c r="D4504" t="s">
        <v>6922</v>
      </c>
      <c r="E4504" t="s">
        <v>1706</v>
      </c>
      <c r="H4504" t="str">
        <f>INDEX('Vensim Variables'!$B:$B,MATCH(EPS!$B4504,'Vensim Variables'!$A:$A,0))</f>
        <v>g pollutant</v>
      </c>
      <c r="I4504" t="str">
        <f t="shared" si="140"/>
        <v>CO</v>
      </c>
      <c r="J4504">
        <f>INDEX(NoSettings!$C:$C,MATCH(EPS!$A4504,NoSettings!$A:$A,0))</f>
        <v>176808000</v>
      </c>
      <c r="K4504">
        <f>INDEX(GWP!$C$2:$C$13,MATCH(EPS!I4504,GWP!$B$2:$B$13,0))</f>
        <v>0</v>
      </c>
      <c r="L4504" s="5">
        <f t="shared" si="141"/>
        <v>0</v>
      </c>
    </row>
    <row r="4505" spans="1:12" hidden="1" x14ac:dyDescent="0.35">
      <c r="A4505" t="s">
        <v>6135</v>
      </c>
      <c r="B4505" t="s">
        <v>5</v>
      </c>
      <c r="C4505" t="s">
        <v>1740</v>
      </c>
      <c r="D4505" t="s">
        <v>6922</v>
      </c>
      <c r="E4505" t="s">
        <v>1707</v>
      </c>
      <c r="H4505" t="str">
        <f>INDEX('Vensim Variables'!$B:$B,MATCH(EPS!$B4505,'Vensim Variables'!$A:$A,0))</f>
        <v>g pollutant</v>
      </c>
      <c r="I4505" t="str">
        <f t="shared" si="140"/>
        <v>NOx</v>
      </c>
      <c r="J4505">
        <f>INDEX(NoSettings!$C:$C,MATCH(EPS!$A4505,NoSettings!$A:$A,0))</f>
        <v>105422000</v>
      </c>
      <c r="K4505">
        <f>INDEX(GWP!$C$2:$C$13,MATCH(EPS!I4505,GWP!$B$2:$B$13,0))</f>
        <v>0</v>
      </c>
      <c r="L4505" s="5">
        <f t="shared" si="141"/>
        <v>0</v>
      </c>
    </row>
    <row r="4506" spans="1:12" hidden="1" x14ac:dyDescent="0.35">
      <c r="A4506" t="s">
        <v>6136</v>
      </c>
      <c r="B4506" t="s">
        <v>5</v>
      </c>
      <c r="C4506" t="s">
        <v>1740</v>
      </c>
      <c r="D4506" t="s">
        <v>6922</v>
      </c>
      <c r="E4506" t="s">
        <v>1708</v>
      </c>
      <c r="H4506" t="str">
        <f>INDEX('Vensim Variables'!$B:$B,MATCH(EPS!$B4506,'Vensim Variables'!$A:$A,0))</f>
        <v>g pollutant</v>
      </c>
      <c r="I4506" t="str">
        <f t="shared" si="140"/>
        <v>PM10</v>
      </c>
      <c r="J4506">
        <f>INDEX(NoSettings!$C:$C,MATCH(EPS!$A4506,NoSettings!$A:$A,0))</f>
        <v>21520900</v>
      </c>
      <c r="K4506">
        <f>INDEX(GWP!$C$2:$C$13,MATCH(EPS!I4506,GWP!$B$2:$B$13,0))</f>
        <v>0</v>
      </c>
      <c r="L4506" s="5">
        <f t="shared" si="141"/>
        <v>0</v>
      </c>
    </row>
    <row r="4507" spans="1:12" hidden="1" x14ac:dyDescent="0.35">
      <c r="A4507" t="s">
        <v>6137</v>
      </c>
      <c r="B4507" t="s">
        <v>5</v>
      </c>
      <c r="C4507" t="s">
        <v>1740</v>
      </c>
      <c r="D4507" t="s">
        <v>6922</v>
      </c>
      <c r="E4507" t="s">
        <v>1709</v>
      </c>
      <c r="H4507" t="str">
        <f>INDEX('Vensim Variables'!$B:$B,MATCH(EPS!$B4507,'Vensim Variables'!$A:$A,0))</f>
        <v>g pollutant</v>
      </c>
      <c r="I4507" t="str">
        <f t="shared" si="140"/>
        <v>PM25</v>
      </c>
      <c r="J4507">
        <f>INDEX(NoSettings!$C:$C,MATCH(EPS!$A4507,NoSettings!$A:$A,0))</f>
        <v>18414400</v>
      </c>
      <c r="K4507">
        <f>INDEX(GWP!$C$2:$C$13,MATCH(EPS!I4507,GWP!$B$2:$B$13,0))</f>
        <v>0</v>
      </c>
      <c r="L4507" s="5">
        <f t="shared" si="141"/>
        <v>0</v>
      </c>
    </row>
    <row r="4508" spans="1:12" hidden="1" x14ac:dyDescent="0.35">
      <c r="A4508" t="s">
        <v>6138</v>
      </c>
      <c r="B4508" t="s">
        <v>5</v>
      </c>
      <c r="C4508" t="s">
        <v>1740</v>
      </c>
      <c r="D4508" t="s">
        <v>6922</v>
      </c>
      <c r="E4508" t="s">
        <v>1710</v>
      </c>
      <c r="H4508" t="str">
        <f>INDEX('Vensim Variables'!$B:$B,MATCH(EPS!$B4508,'Vensim Variables'!$A:$A,0))</f>
        <v>g pollutant</v>
      </c>
      <c r="I4508" t="str">
        <f t="shared" si="140"/>
        <v>SOx</v>
      </c>
      <c r="J4508">
        <f>INDEX(NoSettings!$C:$C,MATCH(EPS!$A4508,NoSettings!$A:$A,0))</f>
        <v>78515400</v>
      </c>
      <c r="K4508">
        <f>INDEX(GWP!$C$2:$C$13,MATCH(EPS!I4508,GWP!$B$2:$B$13,0))</f>
        <v>0</v>
      </c>
      <c r="L4508" s="5">
        <f t="shared" si="141"/>
        <v>0</v>
      </c>
    </row>
    <row r="4509" spans="1:12" hidden="1" x14ac:dyDescent="0.35">
      <c r="A4509" t="s">
        <v>6139</v>
      </c>
      <c r="B4509" t="s">
        <v>5</v>
      </c>
      <c r="C4509" t="s">
        <v>1740</v>
      </c>
      <c r="D4509" t="s">
        <v>6922</v>
      </c>
      <c r="E4509" t="s">
        <v>1711</v>
      </c>
      <c r="H4509" t="str">
        <f>INDEX('Vensim Variables'!$B:$B,MATCH(EPS!$B4509,'Vensim Variables'!$A:$A,0))</f>
        <v>g pollutant</v>
      </c>
      <c r="I4509" t="str">
        <f t="shared" si="140"/>
        <v>BC</v>
      </c>
      <c r="J4509">
        <f>INDEX(NoSettings!$C:$C,MATCH(EPS!$A4509,NoSettings!$A:$A,0))</f>
        <v>1394840</v>
      </c>
      <c r="K4509">
        <f>INDEX(GWP!$C$2:$C$13,MATCH(EPS!I4509,GWP!$B$2:$B$13,0))</f>
        <v>0</v>
      </c>
      <c r="L4509" s="5">
        <f t="shared" si="141"/>
        <v>0</v>
      </c>
    </row>
    <row r="4510" spans="1:12" hidden="1" x14ac:dyDescent="0.35">
      <c r="A4510" t="s">
        <v>6140</v>
      </c>
      <c r="B4510" t="s">
        <v>5</v>
      </c>
      <c r="C4510" t="s">
        <v>1740</v>
      </c>
      <c r="D4510" t="s">
        <v>6922</v>
      </c>
      <c r="E4510" t="s">
        <v>1712</v>
      </c>
      <c r="H4510" t="str">
        <f>INDEX('Vensim Variables'!$B:$B,MATCH(EPS!$B4510,'Vensim Variables'!$A:$A,0))</f>
        <v>g pollutant</v>
      </c>
      <c r="I4510" t="str">
        <f t="shared" si="140"/>
        <v>OC</v>
      </c>
      <c r="J4510">
        <f>INDEX(NoSettings!$C:$C,MATCH(EPS!$A4510,NoSettings!$A:$A,0))</f>
        <v>6761150</v>
      </c>
      <c r="K4510">
        <f>INDEX(GWP!$C$2:$C$13,MATCH(EPS!I4510,GWP!$B$2:$B$13,0))</f>
        <v>0</v>
      </c>
      <c r="L4510" s="5">
        <f t="shared" si="141"/>
        <v>0</v>
      </c>
    </row>
    <row r="4511" spans="1:12" hidden="1" x14ac:dyDescent="0.35">
      <c r="A4511" t="s">
        <v>6141</v>
      </c>
      <c r="B4511" t="s">
        <v>5</v>
      </c>
      <c r="C4511" t="s">
        <v>1740</v>
      </c>
      <c r="D4511" t="s">
        <v>6922</v>
      </c>
      <c r="E4511" t="s">
        <v>1713</v>
      </c>
      <c r="H4511" t="str">
        <f>INDEX('Vensim Variables'!$B:$B,MATCH(EPS!$B4511,'Vensim Variables'!$A:$A,0))</f>
        <v>g pollutant</v>
      </c>
      <c r="I4511" t="str">
        <f t="shared" si="140"/>
        <v>CH4</v>
      </c>
      <c r="J4511">
        <f>INDEX(NoSettings!$C:$C,MATCH(EPS!$A4511,NoSettings!$A:$A,0))</f>
        <v>3211440</v>
      </c>
      <c r="K4511">
        <f>INDEX(GWP!$C$2:$C$13,MATCH(EPS!I4511,GWP!$B$2:$B$13,0))</f>
        <v>25</v>
      </c>
      <c r="L4511" s="5">
        <f t="shared" si="141"/>
        <v>8.0285999999999997E-5</v>
      </c>
    </row>
    <row r="4512" spans="1:12" hidden="1" x14ac:dyDescent="0.35">
      <c r="A4512" t="s">
        <v>6142</v>
      </c>
      <c r="B4512" t="s">
        <v>5</v>
      </c>
      <c r="C4512" t="s">
        <v>1740</v>
      </c>
      <c r="D4512" t="s">
        <v>6922</v>
      </c>
      <c r="E4512" t="s">
        <v>1714</v>
      </c>
      <c r="H4512" t="str">
        <f>INDEX('Vensim Variables'!$B:$B,MATCH(EPS!$B4512,'Vensim Variables'!$A:$A,0))</f>
        <v>g pollutant</v>
      </c>
      <c r="I4512" t="str">
        <f t="shared" si="140"/>
        <v>N2O</v>
      </c>
      <c r="J4512">
        <f>INDEX(NoSettings!$C:$C,MATCH(EPS!$A4512,NoSettings!$A:$A,0))</f>
        <v>642288</v>
      </c>
      <c r="K4512">
        <f>INDEX(GWP!$C$2:$C$13,MATCH(EPS!I4512,GWP!$B$2:$B$13,0))</f>
        <v>298</v>
      </c>
      <c r="L4512" s="5">
        <f t="shared" si="141"/>
        <v>1.9140182399999999E-4</v>
      </c>
    </row>
    <row r="4513" spans="1:12" hidden="1" x14ac:dyDescent="0.35">
      <c r="A4513" t="s">
        <v>6143</v>
      </c>
      <c r="B4513" t="s">
        <v>5</v>
      </c>
      <c r="C4513" t="s">
        <v>1740</v>
      </c>
      <c r="D4513" t="s">
        <v>6922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5">
        <f t="shared" si="141"/>
        <v>0</v>
      </c>
    </row>
    <row r="4514" spans="1:12" hidden="1" x14ac:dyDescent="0.35">
      <c r="A4514" t="s">
        <v>6144</v>
      </c>
      <c r="B4514" t="s">
        <v>5</v>
      </c>
      <c r="C4514" t="s">
        <v>1740</v>
      </c>
      <c r="D4514" t="s">
        <v>6923</v>
      </c>
      <c r="E4514" t="s">
        <v>1702</v>
      </c>
      <c r="H4514" t="str">
        <f>INDEX('Vensim Variables'!$B:$B,MATCH(EPS!$B4514,'Vensim Variables'!$A:$A,0))</f>
        <v>g pollutant</v>
      </c>
      <c r="I4514" t="str">
        <f t="shared" si="140"/>
        <v>CO2</v>
      </c>
      <c r="J4514">
        <f>INDEX(NoSettings!$C:$C,MATCH(EPS!$A4514,NoSettings!$A:$A,0))</f>
        <v>0</v>
      </c>
      <c r="K4514">
        <f>INDEX(GWP!$C$2:$C$13,MATCH(EPS!I4514,GWP!$B$2:$B$13,0))</f>
        <v>1</v>
      </c>
      <c r="L4514" s="5">
        <f t="shared" si="141"/>
        <v>0</v>
      </c>
    </row>
    <row r="4515" spans="1:12" hidden="1" x14ac:dyDescent="0.35">
      <c r="A4515" t="s">
        <v>6145</v>
      </c>
      <c r="B4515" t="s">
        <v>5</v>
      </c>
      <c r="C4515" t="s">
        <v>1740</v>
      </c>
      <c r="D4515" t="s">
        <v>6923</v>
      </c>
      <c r="E4515" t="s">
        <v>1705</v>
      </c>
      <c r="H4515" t="str">
        <f>INDEX('Vensim Variables'!$B:$B,MATCH(EPS!$B4515,'Vensim Variables'!$A:$A,0))</f>
        <v>g pollutant</v>
      </c>
      <c r="I4515" t="str">
        <f t="shared" si="140"/>
        <v>VOC</v>
      </c>
      <c r="J4515">
        <f>INDEX(NoSettings!$C:$C,MATCH(EPS!$A4515,NoSettings!$A:$A,0))</f>
        <v>0</v>
      </c>
      <c r="K4515">
        <f>INDEX(GWP!$C$2:$C$13,MATCH(EPS!I4515,GWP!$B$2:$B$13,0))</f>
        <v>0</v>
      </c>
      <c r="L4515" s="5">
        <f t="shared" si="141"/>
        <v>0</v>
      </c>
    </row>
    <row r="4516" spans="1:12" hidden="1" x14ac:dyDescent="0.35">
      <c r="A4516" t="s">
        <v>6146</v>
      </c>
      <c r="B4516" t="s">
        <v>5</v>
      </c>
      <c r="C4516" t="s">
        <v>1740</v>
      </c>
      <c r="D4516" t="s">
        <v>6923</v>
      </c>
      <c r="E4516" t="s">
        <v>1706</v>
      </c>
      <c r="H4516" t="str">
        <f>INDEX('Vensim Variables'!$B:$B,MATCH(EPS!$B4516,'Vensim Variables'!$A:$A,0))</f>
        <v>g pollutant</v>
      </c>
      <c r="I4516" t="str">
        <f t="shared" si="140"/>
        <v>CO</v>
      </c>
      <c r="J4516">
        <f>INDEX(NoSettings!$C:$C,MATCH(EPS!$A4516,NoSettings!$A:$A,0))</f>
        <v>0</v>
      </c>
      <c r="K4516">
        <f>INDEX(GWP!$C$2:$C$13,MATCH(EPS!I4516,GWP!$B$2:$B$13,0))</f>
        <v>0</v>
      </c>
      <c r="L4516" s="5">
        <f t="shared" si="141"/>
        <v>0</v>
      </c>
    </row>
    <row r="4517" spans="1:12" hidden="1" x14ac:dyDescent="0.35">
      <c r="A4517" t="s">
        <v>6147</v>
      </c>
      <c r="B4517" t="s">
        <v>5</v>
      </c>
      <c r="C4517" t="s">
        <v>1740</v>
      </c>
      <c r="D4517" t="s">
        <v>6923</v>
      </c>
      <c r="E4517" t="s">
        <v>1707</v>
      </c>
      <c r="H4517" t="str">
        <f>INDEX('Vensim Variables'!$B:$B,MATCH(EPS!$B4517,'Vensim Variables'!$A:$A,0))</f>
        <v>g pollutant</v>
      </c>
      <c r="I4517" t="str">
        <f t="shared" si="140"/>
        <v>NOx</v>
      </c>
      <c r="J4517">
        <f>INDEX(NoSettings!$C:$C,MATCH(EPS!$A4517,NoSettings!$A:$A,0))</f>
        <v>0</v>
      </c>
      <c r="K4517">
        <f>INDEX(GWP!$C$2:$C$13,MATCH(EPS!I4517,GWP!$B$2:$B$13,0))</f>
        <v>0</v>
      </c>
      <c r="L4517" s="5">
        <f t="shared" si="141"/>
        <v>0</v>
      </c>
    </row>
    <row r="4518" spans="1:12" hidden="1" x14ac:dyDescent="0.35">
      <c r="A4518" t="s">
        <v>6148</v>
      </c>
      <c r="B4518" t="s">
        <v>5</v>
      </c>
      <c r="C4518" t="s">
        <v>1740</v>
      </c>
      <c r="D4518" t="s">
        <v>6923</v>
      </c>
      <c r="E4518" t="s">
        <v>1708</v>
      </c>
      <c r="H4518" t="str">
        <f>INDEX('Vensim Variables'!$B:$B,MATCH(EPS!$B4518,'Vensim Variables'!$A:$A,0))</f>
        <v>g pollutant</v>
      </c>
      <c r="I4518" t="str">
        <f t="shared" si="140"/>
        <v>PM10</v>
      </c>
      <c r="J4518">
        <f>INDEX(NoSettings!$C:$C,MATCH(EPS!$A4518,NoSettings!$A:$A,0))</f>
        <v>0</v>
      </c>
      <c r="K4518">
        <f>INDEX(GWP!$C$2:$C$13,MATCH(EPS!I4518,GWP!$B$2:$B$13,0))</f>
        <v>0</v>
      </c>
      <c r="L4518" s="5">
        <f t="shared" si="141"/>
        <v>0</v>
      </c>
    </row>
    <row r="4519" spans="1:12" hidden="1" x14ac:dyDescent="0.35">
      <c r="A4519" t="s">
        <v>6149</v>
      </c>
      <c r="B4519" t="s">
        <v>5</v>
      </c>
      <c r="C4519" t="s">
        <v>1740</v>
      </c>
      <c r="D4519" t="s">
        <v>6923</v>
      </c>
      <c r="E4519" t="s">
        <v>1709</v>
      </c>
      <c r="H4519" t="str">
        <f>INDEX('Vensim Variables'!$B:$B,MATCH(EPS!$B4519,'Vensim Variables'!$A:$A,0))</f>
        <v>g pollutant</v>
      </c>
      <c r="I4519" t="str">
        <f t="shared" si="140"/>
        <v>PM25</v>
      </c>
      <c r="J4519">
        <f>INDEX(NoSettings!$C:$C,MATCH(EPS!$A4519,NoSettings!$A:$A,0))</f>
        <v>0</v>
      </c>
      <c r="K4519">
        <f>INDEX(GWP!$C$2:$C$13,MATCH(EPS!I4519,GWP!$B$2:$B$13,0))</f>
        <v>0</v>
      </c>
      <c r="L4519" s="5">
        <f t="shared" si="141"/>
        <v>0</v>
      </c>
    </row>
    <row r="4520" spans="1:12" hidden="1" x14ac:dyDescent="0.35">
      <c r="A4520" t="s">
        <v>6150</v>
      </c>
      <c r="B4520" t="s">
        <v>5</v>
      </c>
      <c r="C4520" t="s">
        <v>1740</v>
      </c>
      <c r="D4520" t="s">
        <v>6923</v>
      </c>
      <c r="E4520" t="s">
        <v>1710</v>
      </c>
      <c r="H4520" t="str">
        <f>INDEX('Vensim Variables'!$B:$B,MATCH(EPS!$B4520,'Vensim Variables'!$A:$A,0))</f>
        <v>g pollutant</v>
      </c>
      <c r="I4520" t="str">
        <f t="shared" si="140"/>
        <v>SOx</v>
      </c>
      <c r="J4520">
        <f>INDEX(NoSettings!$C:$C,MATCH(EPS!$A4520,NoSettings!$A:$A,0))</f>
        <v>0</v>
      </c>
      <c r="K4520">
        <f>INDEX(GWP!$C$2:$C$13,MATCH(EPS!I4520,GWP!$B$2:$B$13,0))</f>
        <v>0</v>
      </c>
      <c r="L4520" s="5">
        <f t="shared" si="141"/>
        <v>0</v>
      </c>
    </row>
    <row r="4521" spans="1:12" hidden="1" x14ac:dyDescent="0.35">
      <c r="A4521" t="s">
        <v>6151</v>
      </c>
      <c r="B4521" t="s">
        <v>5</v>
      </c>
      <c r="C4521" t="s">
        <v>1740</v>
      </c>
      <c r="D4521" t="s">
        <v>6923</v>
      </c>
      <c r="E4521" t="s">
        <v>1711</v>
      </c>
      <c r="H4521" t="str">
        <f>INDEX('Vensim Variables'!$B:$B,MATCH(EPS!$B4521,'Vensim Variables'!$A:$A,0))</f>
        <v>g pollutant</v>
      </c>
      <c r="I4521" t="str">
        <f t="shared" si="140"/>
        <v>BC</v>
      </c>
      <c r="J4521">
        <f>INDEX(NoSettings!$C:$C,MATCH(EPS!$A4521,NoSettings!$A:$A,0))</f>
        <v>0</v>
      </c>
      <c r="K4521">
        <f>INDEX(GWP!$C$2:$C$13,MATCH(EPS!I4521,GWP!$B$2:$B$13,0))</f>
        <v>0</v>
      </c>
      <c r="L4521" s="5">
        <f t="shared" si="141"/>
        <v>0</v>
      </c>
    </row>
    <row r="4522" spans="1:12" hidden="1" x14ac:dyDescent="0.35">
      <c r="A4522" t="s">
        <v>6152</v>
      </c>
      <c r="B4522" t="s">
        <v>5</v>
      </c>
      <c r="C4522" t="s">
        <v>1740</v>
      </c>
      <c r="D4522" t="s">
        <v>6923</v>
      </c>
      <c r="E4522" t="s">
        <v>1712</v>
      </c>
      <c r="H4522" t="str">
        <f>INDEX('Vensim Variables'!$B:$B,MATCH(EPS!$B4522,'Vensim Variables'!$A:$A,0))</f>
        <v>g pollutant</v>
      </c>
      <c r="I4522" t="str">
        <f t="shared" si="140"/>
        <v>OC</v>
      </c>
      <c r="J4522">
        <f>INDEX(NoSettings!$C:$C,MATCH(EPS!$A4522,NoSettings!$A:$A,0))</f>
        <v>0</v>
      </c>
      <c r="K4522">
        <f>INDEX(GWP!$C$2:$C$13,MATCH(EPS!I4522,GWP!$B$2:$B$13,0))</f>
        <v>0</v>
      </c>
      <c r="L4522" s="5">
        <f t="shared" si="141"/>
        <v>0</v>
      </c>
    </row>
    <row r="4523" spans="1:12" hidden="1" x14ac:dyDescent="0.35">
      <c r="A4523" t="s">
        <v>6153</v>
      </c>
      <c r="B4523" t="s">
        <v>5</v>
      </c>
      <c r="C4523" t="s">
        <v>1740</v>
      </c>
      <c r="D4523" t="s">
        <v>6923</v>
      </c>
      <c r="E4523" t="s">
        <v>1713</v>
      </c>
      <c r="H4523" t="str">
        <f>INDEX('Vensim Variables'!$B:$B,MATCH(EPS!$B4523,'Vensim Variables'!$A:$A,0))</f>
        <v>g pollutant</v>
      </c>
      <c r="I4523" t="str">
        <f t="shared" si="140"/>
        <v>CH4</v>
      </c>
      <c r="J4523">
        <f>INDEX(NoSettings!$C:$C,MATCH(EPS!$A4523,NoSettings!$A:$A,0))</f>
        <v>0</v>
      </c>
      <c r="K4523">
        <f>INDEX(GWP!$C$2:$C$13,MATCH(EPS!I4523,GWP!$B$2:$B$13,0))</f>
        <v>25</v>
      </c>
      <c r="L4523" s="5">
        <f t="shared" si="141"/>
        <v>0</v>
      </c>
    </row>
    <row r="4524" spans="1:12" hidden="1" x14ac:dyDescent="0.35">
      <c r="A4524" t="s">
        <v>6154</v>
      </c>
      <c r="B4524" t="s">
        <v>5</v>
      </c>
      <c r="C4524" t="s">
        <v>1740</v>
      </c>
      <c r="D4524" t="s">
        <v>6923</v>
      </c>
      <c r="E4524" t="s">
        <v>1714</v>
      </c>
      <c r="H4524" t="str">
        <f>INDEX('Vensim Variables'!$B:$B,MATCH(EPS!$B4524,'Vensim Variables'!$A:$A,0))</f>
        <v>g pollutant</v>
      </c>
      <c r="I4524" t="str">
        <f t="shared" si="140"/>
        <v>N2O</v>
      </c>
      <c r="J4524">
        <f>INDEX(NoSettings!$C:$C,MATCH(EPS!$A4524,NoSettings!$A:$A,0))</f>
        <v>0</v>
      </c>
      <c r="K4524">
        <f>INDEX(GWP!$C$2:$C$13,MATCH(EPS!I4524,GWP!$B$2:$B$13,0))</f>
        <v>298</v>
      </c>
      <c r="L4524" s="5">
        <f t="shared" si="141"/>
        <v>0</v>
      </c>
    </row>
    <row r="4525" spans="1:12" hidden="1" x14ac:dyDescent="0.35">
      <c r="A4525" t="s">
        <v>6155</v>
      </c>
      <c r="B4525" t="s">
        <v>5</v>
      </c>
      <c r="C4525" t="s">
        <v>1740</v>
      </c>
      <c r="D4525" t="s">
        <v>6923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5">
        <f t="shared" si="141"/>
        <v>0</v>
      </c>
    </row>
    <row r="4526" spans="1:12" hidden="1" x14ac:dyDescent="0.35">
      <c r="A4526" t="s">
        <v>6156</v>
      </c>
      <c r="B4526" t="s">
        <v>5</v>
      </c>
      <c r="C4526" t="s">
        <v>1740</v>
      </c>
      <c r="D4526" t="s">
        <v>6924</v>
      </c>
      <c r="E4526" t="s">
        <v>1702</v>
      </c>
      <c r="H4526" t="str">
        <f>INDEX('Vensim Variables'!$B:$B,MATCH(EPS!$B4526,'Vensim Variables'!$A:$A,0))</f>
        <v>g pollutant</v>
      </c>
      <c r="I4526" t="str">
        <f t="shared" si="140"/>
        <v>CO2</v>
      </c>
      <c r="J4526">
        <f>INDEX(NoSettings!$C:$C,MATCH(EPS!$A4526,NoSettings!$A:$A,0))</f>
        <v>0</v>
      </c>
      <c r="K4526">
        <f>INDEX(GWP!$C$2:$C$13,MATCH(EPS!I4526,GWP!$B$2:$B$13,0))</f>
        <v>1</v>
      </c>
      <c r="L4526" s="5">
        <f t="shared" si="141"/>
        <v>0</v>
      </c>
    </row>
    <row r="4527" spans="1:12" hidden="1" x14ac:dyDescent="0.35">
      <c r="A4527" t="s">
        <v>6157</v>
      </c>
      <c r="B4527" t="s">
        <v>5</v>
      </c>
      <c r="C4527" t="s">
        <v>1740</v>
      </c>
      <c r="D4527" t="s">
        <v>6924</v>
      </c>
      <c r="E4527" t="s">
        <v>1705</v>
      </c>
      <c r="H4527" t="str">
        <f>INDEX('Vensim Variables'!$B:$B,MATCH(EPS!$B4527,'Vensim Variables'!$A:$A,0))</f>
        <v>g pollutant</v>
      </c>
      <c r="I4527" t="str">
        <f t="shared" si="140"/>
        <v>VOC</v>
      </c>
      <c r="J4527">
        <f>INDEX(NoSettings!$C:$C,MATCH(EPS!$A4527,NoSettings!$A:$A,0))</f>
        <v>0</v>
      </c>
      <c r="K4527">
        <f>INDEX(GWP!$C$2:$C$13,MATCH(EPS!I4527,GWP!$B$2:$B$13,0))</f>
        <v>0</v>
      </c>
      <c r="L4527" s="5">
        <f t="shared" si="141"/>
        <v>0</v>
      </c>
    </row>
    <row r="4528" spans="1:12" hidden="1" x14ac:dyDescent="0.35">
      <c r="A4528" t="s">
        <v>6158</v>
      </c>
      <c r="B4528" t="s">
        <v>5</v>
      </c>
      <c r="C4528" t="s">
        <v>1740</v>
      </c>
      <c r="D4528" t="s">
        <v>6924</v>
      </c>
      <c r="E4528" t="s">
        <v>1706</v>
      </c>
      <c r="H4528" t="str">
        <f>INDEX('Vensim Variables'!$B:$B,MATCH(EPS!$B4528,'Vensim Variables'!$A:$A,0))</f>
        <v>g pollutant</v>
      </c>
      <c r="I4528" t="str">
        <f t="shared" si="140"/>
        <v>CO</v>
      </c>
      <c r="J4528">
        <f>INDEX(NoSettings!$C:$C,MATCH(EPS!$A4528,NoSettings!$A:$A,0))</f>
        <v>0</v>
      </c>
      <c r="K4528">
        <f>INDEX(GWP!$C$2:$C$13,MATCH(EPS!I4528,GWP!$B$2:$B$13,0))</f>
        <v>0</v>
      </c>
      <c r="L4528" s="5">
        <f t="shared" si="141"/>
        <v>0</v>
      </c>
    </row>
    <row r="4529" spans="1:12" hidden="1" x14ac:dyDescent="0.35">
      <c r="A4529" t="s">
        <v>6159</v>
      </c>
      <c r="B4529" t="s">
        <v>5</v>
      </c>
      <c r="C4529" t="s">
        <v>1740</v>
      </c>
      <c r="D4529" t="s">
        <v>6924</v>
      </c>
      <c r="E4529" t="s">
        <v>1707</v>
      </c>
      <c r="H4529" t="str">
        <f>INDEX('Vensim Variables'!$B:$B,MATCH(EPS!$B4529,'Vensim Variables'!$A:$A,0))</f>
        <v>g pollutant</v>
      </c>
      <c r="I4529" t="str">
        <f t="shared" si="140"/>
        <v>NOx</v>
      </c>
      <c r="J4529">
        <f>INDEX(NoSettings!$C:$C,MATCH(EPS!$A4529,NoSettings!$A:$A,0))</f>
        <v>0</v>
      </c>
      <c r="K4529">
        <f>INDEX(GWP!$C$2:$C$13,MATCH(EPS!I4529,GWP!$B$2:$B$13,0))</f>
        <v>0</v>
      </c>
      <c r="L4529" s="5">
        <f t="shared" si="141"/>
        <v>0</v>
      </c>
    </row>
    <row r="4530" spans="1:12" hidden="1" x14ac:dyDescent="0.35">
      <c r="A4530" t="s">
        <v>6160</v>
      </c>
      <c r="B4530" t="s">
        <v>5</v>
      </c>
      <c r="C4530" t="s">
        <v>1740</v>
      </c>
      <c r="D4530" t="s">
        <v>6924</v>
      </c>
      <c r="E4530" t="s">
        <v>1708</v>
      </c>
      <c r="H4530" t="str">
        <f>INDEX('Vensim Variables'!$B:$B,MATCH(EPS!$B4530,'Vensim Variables'!$A:$A,0))</f>
        <v>g pollutant</v>
      </c>
      <c r="I4530" t="str">
        <f t="shared" si="140"/>
        <v>PM10</v>
      </c>
      <c r="J4530">
        <f>INDEX(NoSettings!$C:$C,MATCH(EPS!$A4530,NoSettings!$A:$A,0))</f>
        <v>0</v>
      </c>
      <c r="K4530">
        <f>INDEX(GWP!$C$2:$C$13,MATCH(EPS!I4530,GWP!$B$2:$B$13,0))</f>
        <v>0</v>
      </c>
      <c r="L4530" s="5">
        <f t="shared" si="141"/>
        <v>0</v>
      </c>
    </row>
    <row r="4531" spans="1:12" hidden="1" x14ac:dyDescent="0.35">
      <c r="A4531" t="s">
        <v>6161</v>
      </c>
      <c r="B4531" t="s">
        <v>5</v>
      </c>
      <c r="C4531" t="s">
        <v>1740</v>
      </c>
      <c r="D4531" t="s">
        <v>6924</v>
      </c>
      <c r="E4531" t="s">
        <v>1709</v>
      </c>
      <c r="H4531" t="str">
        <f>INDEX('Vensim Variables'!$B:$B,MATCH(EPS!$B4531,'Vensim Variables'!$A:$A,0))</f>
        <v>g pollutant</v>
      </c>
      <c r="I4531" t="str">
        <f t="shared" si="140"/>
        <v>PM25</v>
      </c>
      <c r="J4531">
        <f>INDEX(NoSettings!$C:$C,MATCH(EPS!$A4531,NoSettings!$A:$A,0))</f>
        <v>0</v>
      </c>
      <c r="K4531">
        <f>INDEX(GWP!$C$2:$C$13,MATCH(EPS!I4531,GWP!$B$2:$B$13,0))</f>
        <v>0</v>
      </c>
      <c r="L4531" s="5">
        <f t="shared" si="141"/>
        <v>0</v>
      </c>
    </row>
    <row r="4532" spans="1:12" hidden="1" x14ac:dyDescent="0.35">
      <c r="A4532" t="s">
        <v>6162</v>
      </c>
      <c r="B4532" t="s">
        <v>5</v>
      </c>
      <c r="C4532" t="s">
        <v>1740</v>
      </c>
      <c r="D4532" t="s">
        <v>6924</v>
      </c>
      <c r="E4532" t="s">
        <v>1710</v>
      </c>
      <c r="H4532" t="str">
        <f>INDEX('Vensim Variables'!$B:$B,MATCH(EPS!$B4532,'Vensim Variables'!$A:$A,0))</f>
        <v>g pollutant</v>
      </c>
      <c r="I4532" t="str">
        <f t="shared" si="140"/>
        <v>SOx</v>
      </c>
      <c r="J4532">
        <f>INDEX(NoSettings!$C:$C,MATCH(EPS!$A4532,NoSettings!$A:$A,0))</f>
        <v>0</v>
      </c>
      <c r="K4532">
        <f>INDEX(GWP!$C$2:$C$13,MATCH(EPS!I4532,GWP!$B$2:$B$13,0))</f>
        <v>0</v>
      </c>
      <c r="L4532" s="5">
        <f t="shared" si="141"/>
        <v>0</v>
      </c>
    </row>
    <row r="4533" spans="1:12" hidden="1" x14ac:dyDescent="0.35">
      <c r="A4533" t="s">
        <v>6163</v>
      </c>
      <c r="B4533" t="s">
        <v>5</v>
      </c>
      <c r="C4533" t="s">
        <v>1740</v>
      </c>
      <c r="D4533" t="s">
        <v>6924</v>
      </c>
      <c r="E4533" t="s">
        <v>1711</v>
      </c>
      <c r="H4533" t="str">
        <f>INDEX('Vensim Variables'!$B:$B,MATCH(EPS!$B4533,'Vensim Variables'!$A:$A,0))</f>
        <v>g pollutant</v>
      </c>
      <c r="I4533" t="str">
        <f t="shared" si="140"/>
        <v>BC</v>
      </c>
      <c r="J4533">
        <f>INDEX(NoSettings!$C:$C,MATCH(EPS!$A4533,NoSettings!$A:$A,0))</f>
        <v>0</v>
      </c>
      <c r="K4533">
        <f>INDEX(GWP!$C$2:$C$13,MATCH(EPS!I4533,GWP!$B$2:$B$13,0))</f>
        <v>0</v>
      </c>
      <c r="L4533" s="5">
        <f t="shared" si="141"/>
        <v>0</v>
      </c>
    </row>
    <row r="4534" spans="1:12" hidden="1" x14ac:dyDescent="0.35">
      <c r="A4534" t="s">
        <v>6164</v>
      </c>
      <c r="B4534" t="s">
        <v>5</v>
      </c>
      <c r="C4534" t="s">
        <v>1740</v>
      </c>
      <c r="D4534" t="s">
        <v>6924</v>
      </c>
      <c r="E4534" t="s">
        <v>1712</v>
      </c>
      <c r="H4534" t="str">
        <f>INDEX('Vensim Variables'!$B:$B,MATCH(EPS!$B4534,'Vensim Variables'!$A:$A,0))</f>
        <v>g pollutant</v>
      </c>
      <c r="I4534" t="str">
        <f t="shared" si="140"/>
        <v>OC</v>
      </c>
      <c r="J4534">
        <f>INDEX(NoSettings!$C:$C,MATCH(EPS!$A4534,NoSettings!$A:$A,0))</f>
        <v>0</v>
      </c>
      <c r="K4534">
        <f>INDEX(GWP!$C$2:$C$13,MATCH(EPS!I4534,GWP!$B$2:$B$13,0))</f>
        <v>0</v>
      </c>
      <c r="L4534" s="5">
        <f t="shared" si="141"/>
        <v>0</v>
      </c>
    </row>
    <row r="4535" spans="1:12" hidden="1" x14ac:dyDescent="0.35">
      <c r="A4535" t="s">
        <v>6165</v>
      </c>
      <c r="B4535" t="s">
        <v>5</v>
      </c>
      <c r="C4535" t="s">
        <v>1740</v>
      </c>
      <c r="D4535" t="s">
        <v>6924</v>
      </c>
      <c r="E4535" t="s">
        <v>1713</v>
      </c>
      <c r="H4535" t="str">
        <f>INDEX('Vensim Variables'!$B:$B,MATCH(EPS!$B4535,'Vensim Variables'!$A:$A,0))</f>
        <v>g pollutant</v>
      </c>
      <c r="I4535" t="str">
        <f t="shared" si="140"/>
        <v>CH4</v>
      </c>
      <c r="J4535">
        <f>INDEX(NoSettings!$C:$C,MATCH(EPS!$A4535,NoSettings!$A:$A,0))</f>
        <v>0</v>
      </c>
      <c r="K4535">
        <f>INDEX(GWP!$C$2:$C$13,MATCH(EPS!I4535,GWP!$B$2:$B$13,0))</f>
        <v>25</v>
      </c>
      <c r="L4535" s="5">
        <f t="shared" si="141"/>
        <v>0</v>
      </c>
    </row>
    <row r="4536" spans="1:12" hidden="1" x14ac:dyDescent="0.35">
      <c r="A4536" t="s">
        <v>6166</v>
      </c>
      <c r="B4536" t="s">
        <v>5</v>
      </c>
      <c r="C4536" t="s">
        <v>1740</v>
      </c>
      <c r="D4536" t="s">
        <v>6924</v>
      </c>
      <c r="E4536" t="s">
        <v>1714</v>
      </c>
      <c r="H4536" t="str">
        <f>INDEX('Vensim Variables'!$B:$B,MATCH(EPS!$B4536,'Vensim Variables'!$A:$A,0))</f>
        <v>g pollutant</v>
      </c>
      <c r="I4536" t="str">
        <f t="shared" si="140"/>
        <v>N2O</v>
      </c>
      <c r="J4536">
        <f>INDEX(NoSettings!$C:$C,MATCH(EPS!$A4536,NoSettings!$A:$A,0))</f>
        <v>0</v>
      </c>
      <c r="K4536">
        <f>INDEX(GWP!$C$2:$C$13,MATCH(EPS!I4536,GWP!$B$2:$B$13,0))</f>
        <v>298</v>
      </c>
      <c r="L4536" s="5">
        <f t="shared" si="141"/>
        <v>0</v>
      </c>
    </row>
    <row r="4537" spans="1:12" hidden="1" x14ac:dyDescent="0.35">
      <c r="A4537" t="s">
        <v>6167</v>
      </c>
      <c r="B4537" t="s">
        <v>5</v>
      </c>
      <c r="C4537" t="s">
        <v>1740</v>
      </c>
      <c r="D4537" t="s">
        <v>6924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5">
        <f t="shared" si="141"/>
        <v>0</v>
      </c>
    </row>
    <row r="4538" spans="1:12" hidden="1" x14ac:dyDescent="0.35">
      <c r="A4538" t="s">
        <v>6168</v>
      </c>
      <c r="B4538" t="s">
        <v>5</v>
      </c>
      <c r="C4538" t="s">
        <v>1740</v>
      </c>
      <c r="D4538" t="s">
        <v>6925</v>
      </c>
      <c r="E4538" t="s">
        <v>1702</v>
      </c>
      <c r="H4538" t="str">
        <f>INDEX('Vensim Variables'!$B:$B,MATCH(EPS!$B4538,'Vensim Variables'!$A:$A,0))</f>
        <v>g pollutant</v>
      </c>
      <c r="I4538" t="str">
        <f t="shared" si="140"/>
        <v>CO2</v>
      </c>
      <c r="J4538">
        <f>INDEX(NoSettings!$C:$C,MATCH(EPS!$A4538,NoSettings!$A:$A,0))</f>
        <v>0</v>
      </c>
      <c r="K4538">
        <f>INDEX(GWP!$C$2:$C$13,MATCH(EPS!I4538,GWP!$B$2:$B$13,0))</f>
        <v>1</v>
      </c>
      <c r="L4538" s="5">
        <f t="shared" si="141"/>
        <v>0</v>
      </c>
    </row>
    <row r="4539" spans="1:12" hidden="1" x14ac:dyDescent="0.35">
      <c r="A4539" t="s">
        <v>6169</v>
      </c>
      <c r="B4539" t="s">
        <v>5</v>
      </c>
      <c r="C4539" t="s">
        <v>1740</v>
      </c>
      <c r="D4539" t="s">
        <v>6925</v>
      </c>
      <c r="E4539" t="s">
        <v>1705</v>
      </c>
      <c r="H4539" t="str">
        <f>INDEX('Vensim Variables'!$B:$B,MATCH(EPS!$B4539,'Vensim Variables'!$A:$A,0))</f>
        <v>g pollutant</v>
      </c>
      <c r="I4539" t="str">
        <f t="shared" si="140"/>
        <v>VOC</v>
      </c>
      <c r="J4539">
        <f>INDEX(NoSettings!$C:$C,MATCH(EPS!$A4539,NoSettings!$A:$A,0))</f>
        <v>0</v>
      </c>
      <c r="K4539">
        <f>INDEX(GWP!$C$2:$C$13,MATCH(EPS!I4539,GWP!$B$2:$B$13,0))</f>
        <v>0</v>
      </c>
      <c r="L4539" s="5">
        <f t="shared" si="141"/>
        <v>0</v>
      </c>
    </row>
    <row r="4540" spans="1:12" hidden="1" x14ac:dyDescent="0.35">
      <c r="A4540" t="s">
        <v>6170</v>
      </c>
      <c r="B4540" t="s">
        <v>5</v>
      </c>
      <c r="C4540" t="s">
        <v>1740</v>
      </c>
      <c r="D4540" t="s">
        <v>6925</v>
      </c>
      <c r="E4540" t="s">
        <v>1706</v>
      </c>
      <c r="H4540" t="str">
        <f>INDEX('Vensim Variables'!$B:$B,MATCH(EPS!$B4540,'Vensim Variables'!$A:$A,0))</f>
        <v>g pollutant</v>
      </c>
      <c r="I4540" t="str">
        <f t="shared" si="140"/>
        <v>CO</v>
      </c>
      <c r="J4540">
        <f>INDEX(NoSettings!$C:$C,MATCH(EPS!$A4540,NoSettings!$A:$A,0))</f>
        <v>0</v>
      </c>
      <c r="K4540">
        <f>INDEX(GWP!$C$2:$C$13,MATCH(EPS!I4540,GWP!$B$2:$B$13,0))</f>
        <v>0</v>
      </c>
      <c r="L4540" s="5">
        <f t="shared" si="141"/>
        <v>0</v>
      </c>
    </row>
    <row r="4541" spans="1:12" hidden="1" x14ac:dyDescent="0.35">
      <c r="A4541" t="s">
        <v>6171</v>
      </c>
      <c r="B4541" t="s">
        <v>5</v>
      </c>
      <c r="C4541" t="s">
        <v>1740</v>
      </c>
      <c r="D4541" t="s">
        <v>6925</v>
      </c>
      <c r="E4541" t="s">
        <v>1707</v>
      </c>
      <c r="H4541" t="str">
        <f>INDEX('Vensim Variables'!$B:$B,MATCH(EPS!$B4541,'Vensim Variables'!$A:$A,0))</f>
        <v>g pollutant</v>
      </c>
      <c r="I4541" t="str">
        <f t="shared" si="140"/>
        <v>NOx</v>
      </c>
      <c r="J4541">
        <f>INDEX(NoSettings!$C:$C,MATCH(EPS!$A4541,NoSettings!$A:$A,0))</f>
        <v>0</v>
      </c>
      <c r="K4541">
        <f>INDEX(GWP!$C$2:$C$13,MATCH(EPS!I4541,GWP!$B$2:$B$13,0))</f>
        <v>0</v>
      </c>
      <c r="L4541" s="5">
        <f t="shared" si="141"/>
        <v>0</v>
      </c>
    </row>
    <row r="4542" spans="1:12" hidden="1" x14ac:dyDescent="0.35">
      <c r="A4542" t="s">
        <v>6172</v>
      </c>
      <c r="B4542" t="s">
        <v>5</v>
      </c>
      <c r="C4542" t="s">
        <v>1740</v>
      </c>
      <c r="D4542" t="s">
        <v>6925</v>
      </c>
      <c r="E4542" t="s">
        <v>1708</v>
      </c>
      <c r="H4542" t="str">
        <f>INDEX('Vensim Variables'!$B:$B,MATCH(EPS!$B4542,'Vensim Variables'!$A:$A,0))</f>
        <v>g pollutant</v>
      </c>
      <c r="I4542" t="str">
        <f t="shared" si="140"/>
        <v>PM10</v>
      </c>
      <c r="J4542">
        <f>INDEX(NoSettings!$C:$C,MATCH(EPS!$A4542,NoSettings!$A:$A,0))</f>
        <v>0</v>
      </c>
      <c r="K4542">
        <f>INDEX(GWP!$C$2:$C$13,MATCH(EPS!I4542,GWP!$B$2:$B$13,0))</f>
        <v>0</v>
      </c>
      <c r="L4542" s="5">
        <f t="shared" si="141"/>
        <v>0</v>
      </c>
    </row>
    <row r="4543" spans="1:12" hidden="1" x14ac:dyDescent="0.35">
      <c r="A4543" t="s">
        <v>6173</v>
      </c>
      <c r="B4543" t="s">
        <v>5</v>
      </c>
      <c r="C4543" t="s">
        <v>1740</v>
      </c>
      <c r="D4543" t="s">
        <v>6925</v>
      </c>
      <c r="E4543" t="s">
        <v>1709</v>
      </c>
      <c r="H4543" t="str">
        <f>INDEX('Vensim Variables'!$B:$B,MATCH(EPS!$B4543,'Vensim Variables'!$A:$A,0))</f>
        <v>g pollutant</v>
      </c>
      <c r="I4543" t="str">
        <f t="shared" si="140"/>
        <v>PM25</v>
      </c>
      <c r="J4543">
        <f>INDEX(NoSettings!$C:$C,MATCH(EPS!$A4543,NoSettings!$A:$A,0))</f>
        <v>0</v>
      </c>
      <c r="K4543">
        <f>INDEX(GWP!$C$2:$C$13,MATCH(EPS!I4543,GWP!$B$2:$B$13,0))</f>
        <v>0</v>
      </c>
      <c r="L4543" s="5">
        <f t="shared" si="141"/>
        <v>0</v>
      </c>
    </row>
    <row r="4544" spans="1:12" hidden="1" x14ac:dyDescent="0.35">
      <c r="A4544" t="s">
        <v>6174</v>
      </c>
      <c r="B4544" t="s">
        <v>5</v>
      </c>
      <c r="C4544" t="s">
        <v>1740</v>
      </c>
      <c r="D4544" t="s">
        <v>6925</v>
      </c>
      <c r="E4544" t="s">
        <v>1710</v>
      </c>
      <c r="H4544" t="str">
        <f>INDEX('Vensim Variables'!$B:$B,MATCH(EPS!$B4544,'Vensim Variables'!$A:$A,0))</f>
        <v>g pollutant</v>
      </c>
      <c r="I4544" t="str">
        <f t="shared" si="140"/>
        <v>SOx</v>
      </c>
      <c r="J4544">
        <f>INDEX(NoSettings!$C:$C,MATCH(EPS!$A4544,NoSettings!$A:$A,0))</f>
        <v>0</v>
      </c>
      <c r="K4544">
        <f>INDEX(GWP!$C$2:$C$13,MATCH(EPS!I4544,GWP!$B$2:$B$13,0))</f>
        <v>0</v>
      </c>
      <c r="L4544" s="5">
        <f t="shared" si="141"/>
        <v>0</v>
      </c>
    </row>
    <row r="4545" spans="1:12" hidden="1" x14ac:dyDescent="0.35">
      <c r="A4545" t="s">
        <v>6175</v>
      </c>
      <c r="B4545" t="s">
        <v>5</v>
      </c>
      <c r="C4545" t="s">
        <v>1740</v>
      </c>
      <c r="D4545" t="s">
        <v>6925</v>
      </c>
      <c r="E4545" t="s">
        <v>1711</v>
      </c>
      <c r="H4545" t="str">
        <f>INDEX('Vensim Variables'!$B:$B,MATCH(EPS!$B4545,'Vensim Variables'!$A:$A,0))</f>
        <v>g pollutant</v>
      </c>
      <c r="I4545" t="str">
        <f t="shared" si="140"/>
        <v>BC</v>
      </c>
      <c r="J4545">
        <f>INDEX(NoSettings!$C:$C,MATCH(EPS!$A4545,NoSettings!$A:$A,0))</f>
        <v>0</v>
      </c>
      <c r="K4545">
        <f>INDEX(GWP!$C$2:$C$13,MATCH(EPS!I4545,GWP!$B$2:$B$13,0))</f>
        <v>0</v>
      </c>
      <c r="L4545" s="5">
        <f t="shared" si="141"/>
        <v>0</v>
      </c>
    </row>
    <row r="4546" spans="1:12" hidden="1" x14ac:dyDescent="0.35">
      <c r="A4546" t="s">
        <v>6176</v>
      </c>
      <c r="B4546" t="s">
        <v>5</v>
      </c>
      <c r="C4546" t="s">
        <v>1740</v>
      </c>
      <c r="D4546" t="s">
        <v>6925</v>
      </c>
      <c r="E4546" t="s">
        <v>1712</v>
      </c>
      <c r="H4546" t="str">
        <f>INDEX('Vensim Variables'!$B:$B,MATCH(EPS!$B4546,'Vensim Variables'!$A:$A,0))</f>
        <v>g pollutant</v>
      </c>
      <c r="I4546" t="str">
        <f t="shared" si="140"/>
        <v>OC</v>
      </c>
      <c r="J4546">
        <f>INDEX(NoSettings!$C:$C,MATCH(EPS!$A4546,NoSettings!$A:$A,0))</f>
        <v>0</v>
      </c>
      <c r="K4546">
        <f>INDEX(GWP!$C$2:$C$13,MATCH(EPS!I4546,GWP!$B$2:$B$13,0))</f>
        <v>0</v>
      </c>
      <c r="L4546" s="5">
        <f t="shared" si="141"/>
        <v>0</v>
      </c>
    </row>
    <row r="4547" spans="1:12" hidden="1" x14ac:dyDescent="0.35">
      <c r="A4547" t="s">
        <v>6177</v>
      </c>
      <c r="B4547" t="s">
        <v>5</v>
      </c>
      <c r="C4547" t="s">
        <v>1740</v>
      </c>
      <c r="D4547" t="s">
        <v>6925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0</v>
      </c>
      <c r="K4547">
        <f>INDEX(GWP!$C$2:$C$13,MATCH(EPS!I4547,GWP!$B$2:$B$13,0))</f>
        <v>25</v>
      </c>
      <c r="L4547" s="5">
        <f t="shared" ref="L4547:L4610" si="143">IF(H4547="g pollutant",K4547*J4547/10^12,IF(H4547="MMTCO2e",J4547,IF(H4547="MWh",J4547,0)))</f>
        <v>0</v>
      </c>
    </row>
    <row r="4548" spans="1:12" hidden="1" x14ac:dyDescent="0.35">
      <c r="A4548" t="s">
        <v>6178</v>
      </c>
      <c r="B4548" t="s">
        <v>5</v>
      </c>
      <c r="C4548" t="s">
        <v>1740</v>
      </c>
      <c r="D4548" t="s">
        <v>6925</v>
      </c>
      <c r="E4548" t="s">
        <v>1714</v>
      </c>
      <c r="H4548" t="str">
        <f>INDEX('Vensim Variables'!$B:$B,MATCH(EPS!$B4548,'Vensim Variables'!$A:$A,0))</f>
        <v>g pollutant</v>
      </c>
      <c r="I4548" t="str">
        <f t="shared" si="142"/>
        <v>N2O</v>
      </c>
      <c r="J4548">
        <f>INDEX(NoSettings!$C:$C,MATCH(EPS!$A4548,NoSettings!$A:$A,0))</f>
        <v>0</v>
      </c>
      <c r="K4548">
        <f>INDEX(GWP!$C$2:$C$13,MATCH(EPS!I4548,GWP!$B$2:$B$13,0))</f>
        <v>298</v>
      </c>
      <c r="L4548" s="5">
        <f t="shared" si="143"/>
        <v>0</v>
      </c>
    </row>
    <row r="4549" spans="1:12" hidden="1" x14ac:dyDescent="0.35">
      <c r="A4549" t="s">
        <v>6179</v>
      </c>
      <c r="B4549" t="s">
        <v>5</v>
      </c>
      <c r="C4549" t="s">
        <v>1740</v>
      </c>
      <c r="D4549" t="s">
        <v>6925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5">
        <f t="shared" si="143"/>
        <v>0</v>
      </c>
    </row>
    <row r="4550" spans="1:12" hidden="1" x14ac:dyDescent="0.35">
      <c r="A4550" t="s">
        <v>6180</v>
      </c>
      <c r="B4550" t="s">
        <v>5</v>
      </c>
      <c r="C4550" t="s">
        <v>1740</v>
      </c>
      <c r="D4550" t="s">
        <v>6926</v>
      </c>
      <c r="E4550" t="s">
        <v>1702</v>
      </c>
      <c r="H4550" t="str">
        <f>INDEX('Vensim Variables'!$B:$B,MATCH(EPS!$B4550,'Vensim Variables'!$A:$A,0))</f>
        <v>g pollutant</v>
      </c>
      <c r="I4550" t="str">
        <f t="shared" si="142"/>
        <v>CO2</v>
      </c>
      <c r="J4550">
        <f>INDEX(NoSettings!$C:$C,MATCH(EPS!$A4550,NoSettings!$A:$A,0))</f>
        <v>0</v>
      </c>
      <c r="K4550">
        <f>INDEX(GWP!$C$2:$C$13,MATCH(EPS!I4550,GWP!$B$2:$B$13,0))</f>
        <v>1</v>
      </c>
      <c r="L4550" s="5">
        <f t="shared" si="143"/>
        <v>0</v>
      </c>
    </row>
    <row r="4551" spans="1:12" hidden="1" x14ac:dyDescent="0.35">
      <c r="A4551" t="s">
        <v>6181</v>
      </c>
      <c r="B4551" t="s">
        <v>5</v>
      </c>
      <c r="C4551" t="s">
        <v>1740</v>
      </c>
      <c r="D4551" t="s">
        <v>6926</v>
      </c>
      <c r="E4551" t="s">
        <v>1705</v>
      </c>
      <c r="H4551" t="str">
        <f>INDEX('Vensim Variables'!$B:$B,MATCH(EPS!$B4551,'Vensim Variables'!$A:$A,0))</f>
        <v>g pollutant</v>
      </c>
      <c r="I4551" t="str">
        <f t="shared" si="142"/>
        <v>VOC</v>
      </c>
      <c r="J4551">
        <f>INDEX(NoSettings!$C:$C,MATCH(EPS!$A4551,NoSettings!$A:$A,0))</f>
        <v>0</v>
      </c>
      <c r="K4551">
        <f>INDEX(GWP!$C$2:$C$13,MATCH(EPS!I4551,GWP!$B$2:$B$13,0))</f>
        <v>0</v>
      </c>
      <c r="L4551" s="5">
        <f t="shared" si="143"/>
        <v>0</v>
      </c>
    </row>
    <row r="4552" spans="1:12" hidden="1" x14ac:dyDescent="0.35">
      <c r="A4552" t="s">
        <v>6182</v>
      </c>
      <c r="B4552" t="s">
        <v>5</v>
      </c>
      <c r="C4552" t="s">
        <v>1740</v>
      </c>
      <c r="D4552" t="s">
        <v>6926</v>
      </c>
      <c r="E4552" t="s">
        <v>1706</v>
      </c>
      <c r="H4552" t="str">
        <f>INDEX('Vensim Variables'!$B:$B,MATCH(EPS!$B4552,'Vensim Variables'!$A:$A,0))</f>
        <v>g pollutant</v>
      </c>
      <c r="I4552" t="str">
        <f t="shared" si="142"/>
        <v>CO</v>
      </c>
      <c r="J4552">
        <f>INDEX(NoSettings!$C:$C,MATCH(EPS!$A4552,NoSettings!$A:$A,0))</f>
        <v>0</v>
      </c>
      <c r="K4552">
        <f>INDEX(GWP!$C$2:$C$13,MATCH(EPS!I4552,GWP!$B$2:$B$13,0))</f>
        <v>0</v>
      </c>
      <c r="L4552" s="5">
        <f t="shared" si="143"/>
        <v>0</v>
      </c>
    </row>
    <row r="4553" spans="1:12" hidden="1" x14ac:dyDescent="0.35">
      <c r="A4553" t="s">
        <v>6183</v>
      </c>
      <c r="B4553" t="s">
        <v>5</v>
      </c>
      <c r="C4553" t="s">
        <v>1740</v>
      </c>
      <c r="D4553" t="s">
        <v>6926</v>
      </c>
      <c r="E4553" t="s">
        <v>1707</v>
      </c>
      <c r="H4553" t="str">
        <f>INDEX('Vensim Variables'!$B:$B,MATCH(EPS!$B4553,'Vensim Variables'!$A:$A,0))</f>
        <v>g pollutant</v>
      </c>
      <c r="I4553" t="str">
        <f t="shared" si="142"/>
        <v>NOx</v>
      </c>
      <c r="J4553">
        <f>INDEX(NoSettings!$C:$C,MATCH(EPS!$A4553,NoSettings!$A:$A,0))</f>
        <v>0</v>
      </c>
      <c r="K4553">
        <f>INDEX(GWP!$C$2:$C$13,MATCH(EPS!I4553,GWP!$B$2:$B$13,0))</f>
        <v>0</v>
      </c>
      <c r="L4553" s="5">
        <f t="shared" si="143"/>
        <v>0</v>
      </c>
    </row>
    <row r="4554" spans="1:12" hidden="1" x14ac:dyDescent="0.35">
      <c r="A4554" t="s">
        <v>6184</v>
      </c>
      <c r="B4554" t="s">
        <v>5</v>
      </c>
      <c r="C4554" t="s">
        <v>1740</v>
      </c>
      <c r="D4554" t="s">
        <v>6926</v>
      </c>
      <c r="E4554" t="s">
        <v>1708</v>
      </c>
      <c r="H4554" t="str">
        <f>INDEX('Vensim Variables'!$B:$B,MATCH(EPS!$B4554,'Vensim Variables'!$A:$A,0))</f>
        <v>g pollutant</v>
      </c>
      <c r="I4554" t="str">
        <f t="shared" si="142"/>
        <v>PM10</v>
      </c>
      <c r="J4554">
        <f>INDEX(NoSettings!$C:$C,MATCH(EPS!$A4554,NoSettings!$A:$A,0))</f>
        <v>0</v>
      </c>
      <c r="K4554">
        <f>INDEX(GWP!$C$2:$C$13,MATCH(EPS!I4554,GWP!$B$2:$B$13,0))</f>
        <v>0</v>
      </c>
      <c r="L4554" s="5">
        <f t="shared" si="143"/>
        <v>0</v>
      </c>
    </row>
    <row r="4555" spans="1:12" hidden="1" x14ac:dyDescent="0.35">
      <c r="A4555" t="s">
        <v>6185</v>
      </c>
      <c r="B4555" t="s">
        <v>5</v>
      </c>
      <c r="C4555" t="s">
        <v>1740</v>
      </c>
      <c r="D4555" t="s">
        <v>6926</v>
      </c>
      <c r="E4555" t="s">
        <v>1709</v>
      </c>
      <c r="H4555" t="str">
        <f>INDEX('Vensim Variables'!$B:$B,MATCH(EPS!$B4555,'Vensim Variables'!$A:$A,0))</f>
        <v>g pollutant</v>
      </c>
      <c r="I4555" t="str">
        <f t="shared" si="142"/>
        <v>PM25</v>
      </c>
      <c r="J4555">
        <f>INDEX(NoSettings!$C:$C,MATCH(EPS!$A4555,NoSettings!$A:$A,0))</f>
        <v>0</v>
      </c>
      <c r="K4555">
        <f>INDEX(GWP!$C$2:$C$13,MATCH(EPS!I4555,GWP!$B$2:$B$13,0))</f>
        <v>0</v>
      </c>
      <c r="L4555" s="5">
        <f t="shared" si="143"/>
        <v>0</v>
      </c>
    </row>
    <row r="4556" spans="1:12" hidden="1" x14ac:dyDescent="0.35">
      <c r="A4556" t="s">
        <v>6186</v>
      </c>
      <c r="B4556" t="s">
        <v>5</v>
      </c>
      <c r="C4556" t="s">
        <v>1740</v>
      </c>
      <c r="D4556" t="s">
        <v>6926</v>
      </c>
      <c r="E4556" t="s">
        <v>1710</v>
      </c>
      <c r="H4556" t="str">
        <f>INDEX('Vensim Variables'!$B:$B,MATCH(EPS!$B4556,'Vensim Variables'!$A:$A,0))</f>
        <v>g pollutant</v>
      </c>
      <c r="I4556" t="str">
        <f t="shared" si="142"/>
        <v>SOx</v>
      </c>
      <c r="J4556">
        <f>INDEX(NoSettings!$C:$C,MATCH(EPS!$A4556,NoSettings!$A:$A,0))</f>
        <v>0</v>
      </c>
      <c r="K4556">
        <f>INDEX(GWP!$C$2:$C$13,MATCH(EPS!I4556,GWP!$B$2:$B$13,0))</f>
        <v>0</v>
      </c>
      <c r="L4556" s="5">
        <f t="shared" si="143"/>
        <v>0</v>
      </c>
    </row>
    <row r="4557" spans="1:12" hidden="1" x14ac:dyDescent="0.35">
      <c r="A4557" t="s">
        <v>6187</v>
      </c>
      <c r="B4557" t="s">
        <v>5</v>
      </c>
      <c r="C4557" t="s">
        <v>1740</v>
      </c>
      <c r="D4557" t="s">
        <v>6926</v>
      </c>
      <c r="E4557" t="s">
        <v>1711</v>
      </c>
      <c r="H4557" t="str">
        <f>INDEX('Vensim Variables'!$B:$B,MATCH(EPS!$B4557,'Vensim Variables'!$A:$A,0))</f>
        <v>g pollutant</v>
      </c>
      <c r="I4557" t="str">
        <f t="shared" si="142"/>
        <v>BC</v>
      </c>
      <c r="J4557">
        <f>INDEX(NoSettings!$C:$C,MATCH(EPS!$A4557,NoSettings!$A:$A,0))</f>
        <v>0</v>
      </c>
      <c r="K4557">
        <f>INDEX(GWP!$C$2:$C$13,MATCH(EPS!I4557,GWP!$B$2:$B$13,0))</f>
        <v>0</v>
      </c>
      <c r="L4557" s="5">
        <f t="shared" si="143"/>
        <v>0</v>
      </c>
    </row>
    <row r="4558" spans="1:12" hidden="1" x14ac:dyDescent="0.35">
      <c r="A4558" t="s">
        <v>6188</v>
      </c>
      <c r="B4558" t="s">
        <v>5</v>
      </c>
      <c r="C4558" t="s">
        <v>1740</v>
      </c>
      <c r="D4558" t="s">
        <v>6926</v>
      </c>
      <c r="E4558" t="s">
        <v>1712</v>
      </c>
      <c r="H4558" t="str">
        <f>INDEX('Vensim Variables'!$B:$B,MATCH(EPS!$B4558,'Vensim Variables'!$A:$A,0))</f>
        <v>g pollutant</v>
      </c>
      <c r="I4558" t="str">
        <f t="shared" si="142"/>
        <v>OC</v>
      </c>
      <c r="J4558">
        <f>INDEX(NoSettings!$C:$C,MATCH(EPS!$A4558,NoSettings!$A:$A,0))</f>
        <v>0</v>
      </c>
      <c r="K4558">
        <f>INDEX(GWP!$C$2:$C$13,MATCH(EPS!I4558,GWP!$B$2:$B$13,0))</f>
        <v>0</v>
      </c>
      <c r="L4558" s="5">
        <f t="shared" si="143"/>
        <v>0</v>
      </c>
    </row>
    <row r="4559" spans="1:12" hidden="1" x14ac:dyDescent="0.35">
      <c r="A4559" t="s">
        <v>6189</v>
      </c>
      <c r="B4559" t="s">
        <v>5</v>
      </c>
      <c r="C4559" t="s">
        <v>1740</v>
      </c>
      <c r="D4559" t="s">
        <v>6926</v>
      </c>
      <c r="E4559" t="s">
        <v>1713</v>
      </c>
      <c r="H4559" t="str">
        <f>INDEX('Vensim Variables'!$B:$B,MATCH(EPS!$B4559,'Vensim Variables'!$A:$A,0))</f>
        <v>g pollutant</v>
      </c>
      <c r="I4559" t="str">
        <f t="shared" si="142"/>
        <v>CH4</v>
      </c>
      <c r="J4559">
        <f>INDEX(NoSettings!$C:$C,MATCH(EPS!$A4559,NoSettings!$A:$A,0))</f>
        <v>0</v>
      </c>
      <c r="K4559">
        <f>INDEX(GWP!$C$2:$C$13,MATCH(EPS!I4559,GWP!$B$2:$B$13,0))</f>
        <v>25</v>
      </c>
      <c r="L4559" s="5">
        <f t="shared" si="143"/>
        <v>0</v>
      </c>
    </row>
    <row r="4560" spans="1:12" hidden="1" x14ac:dyDescent="0.35">
      <c r="A4560" t="s">
        <v>6190</v>
      </c>
      <c r="B4560" t="s">
        <v>5</v>
      </c>
      <c r="C4560" t="s">
        <v>1740</v>
      </c>
      <c r="D4560" t="s">
        <v>6926</v>
      </c>
      <c r="E4560" t="s">
        <v>1714</v>
      </c>
      <c r="H4560" t="str">
        <f>INDEX('Vensim Variables'!$B:$B,MATCH(EPS!$B4560,'Vensim Variables'!$A:$A,0))</f>
        <v>g pollutant</v>
      </c>
      <c r="I4560" t="str">
        <f t="shared" si="142"/>
        <v>N2O</v>
      </c>
      <c r="J4560">
        <f>INDEX(NoSettings!$C:$C,MATCH(EPS!$A4560,NoSettings!$A:$A,0))</f>
        <v>0</v>
      </c>
      <c r="K4560">
        <f>INDEX(GWP!$C$2:$C$13,MATCH(EPS!I4560,GWP!$B$2:$B$13,0))</f>
        <v>298</v>
      </c>
      <c r="L4560" s="5">
        <f t="shared" si="143"/>
        <v>0</v>
      </c>
    </row>
    <row r="4561" spans="1:12" hidden="1" x14ac:dyDescent="0.35">
      <c r="A4561" t="s">
        <v>6191</v>
      </c>
      <c r="B4561" t="s">
        <v>5</v>
      </c>
      <c r="C4561" t="s">
        <v>1740</v>
      </c>
      <c r="D4561" t="s">
        <v>6926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5">
        <f t="shared" si="143"/>
        <v>0</v>
      </c>
    </row>
    <row r="4562" spans="1:12" hidden="1" x14ac:dyDescent="0.35">
      <c r="A4562" t="s">
        <v>6192</v>
      </c>
      <c r="B4562" t="s">
        <v>5</v>
      </c>
      <c r="C4562" t="s">
        <v>1740</v>
      </c>
      <c r="D4562" t="s">
        <v>6927</v>
      </c>
      <c r="E4562" t="s">
        <v>1702</v>
      </c>
      <c r="H4562" t="str">
        <f>INDEX('Vensim Variables'!$B:$B,MATCH(EPS!$B4562,'Vensim Variables'!$A:$A,0))</f>
        <v>g pollutant</v>
      </c>
      <c r="I4562" t="str">
        <f t="shared" si="142"/>
        <v>CO2</v>
      </c>
      <c r="J4562">
        <f>INDEX(NoSettings!$C:$C,MATCH(EPS!$A4562,NoSettings!$A:$A,0))</f>
        <v>65469700000</v>
      </c>
      <c r="K4562">
        <f>INDEX(GWP!$C$2:$C$13,MATCH(EPS!I4562,GWP!$B$2:$B$13,0))</f>
        <v>1</v>
      </c>
      <c r="L4562" s="5">
        <f t="shared" si="143"/>
        <v>6.5469700000000006E-2</v>
      </c>
    </row>
    <row r="4563" spans="1:12" hidden="1" x14ac:dyDescent="0.35">
      <c r="A4563" t="s">
        <v>6193</v>
      </c>
      <c r="B4563" t="s">
        <v>5</v>
      </c>
      <c r="C4563" t="s">
        <v>1740</v>
      </c>
      <c r="D4563" t="s">
        <v>6927</v>
      </c>
      <c r="E4563" t="s">
        <v>1705</v>
      </c>
      <c r="H4563" t="str">
        <f>INDEX('Vensim Variables'!$B:$B,MATCH(EPS!$B4563,'Vensim Variables'!$A:$A,0))</f>
        <v>g pollutant</v>
      </c>
      <c r="I4563" t="str">
        <f t="shared" si="142"/>
        <v>VOC</v>
      </c>
      <c r="J4563">
        <f>INDEX(NoSettings!$C:$C,MATCH(EPS!$A4563,NoSettings!$A:$A,0))</f>
        <v>15541900</v>
      </c>
      <c r="K4563">
        <f>INDEX(GWP!$C$2:$C$13,MATCH(EPS!I4563,GWP!$B$2:$B$13,0))</f>
        <v>0</v>
      </c>
      <c r="L4563" s="5">
        <f t="shared" si="143"/>
        <v>0</v>
      </c>
    </row>
    <row r="4564" spans="1:12" hidden="1" x14ac:dyDescent="0.35">
      <c r="A4564" t="s">
        <v>6194</v>
      </c>
      <c r="B4564" t="s">
        <v>5</v>
      </c>
      <c r="C4564" t="s">
        <v>1740</v>
      </c>
      <c r="D4564" t="s">
        <v>6927</v>
      </c>
      <c r="E4564" t="s">
        <v>1706</v>
      </c>
      <c r="H4564" t="str">
        <f>INDEX('Vensim Variables'!$B:$B,MATCH(EPS!$B4564,'Vensim Variables'!$A:$A,0))</f>
        <v>g pollutant</v>
      </c>
      <c r="I4564" t="str">
        <f t="shared" si="142"/>
        <v>CO</v>
      </c>
      <c r="J4564">
        <f>INDEX(NoSettings!$C:$C,MATCH(EPS!$A4564,NoSettings!$A:$A,0))</f>
        <v>175942000</v>
      </c>
      <c r="K4564">
        <f>INDEX(GWP!$C$2:$C$13,MATCH(EPS!I4564,GWP!$B$2:$B$13,0))</f>
        <v>0</v>
      </c>
      <c r="L4564" s="5">
        <f t="shared" si="143"/>
        <v>0</v>
      </c>
    </row>
    <row r="4565" spans="1:12" hidden="1" x14ac:dyDescent="0.35">
      <c r="A4565" t="s">
        <v>6195</v>
      </c>
      <c r="B4565" t="s">
        <v>5</v>
      </c>
      <c r="C4565" t="s">
        <v>1740</v>
      </c>
      <c r="D4565" t="s">
        <v>6927</v>
      </c>
      <c r="E4565" t="s">
        <v>1707</v>
      </c>
      <c r="H4565" t="str">
        <f>INDEX('Vensim Variables'!$B:$B,MATCH(EPS!$B4565,'Vensim Variables'!$A:$A,0))</f>
        <v>g pollutant</v>
      </c>
      <c r="I4565" t="str">
        <f t="shared" si="142"/>
        <v>NOx</v>
      </c>
      <c r="J4565">
        <f>INDEX(NoSettings!$C:$C,MATCH(EPS!$A4565,NoSettings!$A:$A,0))</f>
        <v>104906000</v>
      </c>
      <c r="K4565">
        <f>INDEX(GWP!$C$2:$C$13,MATCH(EPS!I4565,GWP!$B$2:$B$13,0))</f>
        <v>0</v>
      </c>
      <c r="L4565" s="5">
        <f t="shared" si="143"/>
        <v>0</v>
      </c>
    </row>
    <row r="4566" spans="1:12" hidden="1" x14ac:dyDescent="0.35">
      <c r="A4566" t="s">
        <v>6196</v>
      </c>
      <c r="B4566" t="s">
        <v>5</v>
      </c>
      <c r="C4566" t="s">
        <v>1740</v>
      </c>
      <c r="D4566" t="s">
        <v>6927</v>
      </c>
      <c r="E4566" t="s">
        <v>1708</v>
      </c>
      <c r="H4566" t="str">
        <f>INDEX('Vensim Variables'!$B:$B,MATCH(EPS!$B4566,'Vensim Variables'!$A:$A,0))</f>
        <v>g pollutant</v>
      </c>
      <c r="I4566" t="str">
        <f t="shared" si="142"/>
        <v>PM10</v>
      </c>
      <c r="J4566">
        <f>INDEX(NoSettings!$C:$C,MATCH(EPS!$A4566,NoSettings!$A:$A,0))</f>
        <v>21415600</v>
      </c>
      <c r="K4566">
        <f>INDEX(GWP!$C$2:$C$13,MATCH(EPS!I4566,GWP!$B$2:$B$13,0))</f>
        <v>0</v>
      </c>
      <c r="L4566" s="5">
        <f t="shared" si="143"/>
        <v>0</v>
      </c>
    </row>
    <row r="4567" spans="1:12" hidden="1" x14ac:dyDescent="0.35">
      <c r="A4567" t="s">
        <v>6197</v>
      </c>
      <c r="B4567" t="s">
        <v>5</v>
      </c>
      <c r="C4567" t="s">
        <v>1740</v>
      </c>
      <c r="D4567" t="s">
        <v>6927</v>
      </c>
      <c r="E4567" t="s">
        <v>1709</v>
      </c>
      <c r="H4567" t="str">
        <f>INDEX('Vensim Variables'!$B:$B,MATCH(EPS!$B4567,'Vensim Variables'!$A:$A,0))</f>
        <v>g pollutant</v>
      </c>
      <c r="I4567" t="str">
        <f t="shared" si="142"/>
        <v>PM25</v>
      </c>
      <c r="J4567">
        <f>INDEX(NoSettings!$C:$C,MATCH(EPS!$A4567,NoSettings!$A:$A,0))</f>
        <v>18324300</v>
      </c>
      <c r="K4567">
        <f>INDEX(GWP!$C$2:$C$13,MATCH(EPS!I4567,GWP!$B$2:$B$13,0))</f>
        <v>0</v>
      </c>
      <c r="L4567" s="5">
        <f t="shared" si="143"/>
        <v>0</v>
      </c>
    </row>
    <row r="4568" spans="1:12" hidden="1" x14ac:dyDescent="0.35">
      <c r="A4568" t="s">
        <v>6198</v>
      </c>
      <c r="B4568" t="s">
        <v>5</v>
      </c>
      <c r="C4568" t="s">
        <v>1740</v>
      </c>
      <c r="D4568" t="s">
        <v>6927</v>
      </c>
      <c r="E4568" t="s">
        <v>1710</v>
      </c>
      <c r="H4568" t="str">
        <f>INDEX('Vensim Variables'!$B:$B,MATCH(EPS!$B4568,'Vensim Variables'!$A:$A,0))</f>
        <v>g pollutant</v>
      </c>
      <c r="I4568" t="str">
        <f t="shared" si="142"/>
        <v>SOx</v>
      </c>
      <c r="J4568">
        <f>INDEX(NoSettings!$C:$C,MATCH(EPS!$A4568,NoSettings!$A:$A,0))</f>
        <v>78131100</v>
      </c>
      <c r="K4568">
        <f>INDEX(GWP!$C$2:$C$13,MATCH(EPS!I4568,GWP!$B$2:$B$13,0))</f>
        <v>0</v>
      </c>
      <c r="L4568" s="5">
        <f t="shared" si="143"/>
        <v>0</v>
      </c>
    </row>
    <row r="4569" spans="1:12" hidden="1" x14ac:dyDescent="0.35">
      <c r="A4569" t="s">
        <v>6199</v>
      </c>
      <c r="B4569" t="s">
        <v>5</v>
      </c>
      <c r="C4569" t="s">
        <v>1740</v>
      </c>
      <c r="D4569" t="s">
        <v>6927</v>
      </c>
      <c r="E4569" t="s">
        <v>1711</v>
      </c>
      <c r="H4569" t="str">
        <f>INDEX('Vensim Variables'!$B:$B,MATCH(EPS!$B4569,'Vensim Variables'!$A:$A,0))</f>
        <v>g pollutant</v>
      </c>
      <c r="I4569" t="str">
        <f t="shared" si="142"/>
        <v>BC</v>
      </c>
      <c r="J4569">
        <f>INDEX(NoSettings!$C:$C,MATCH(EPS!$A4569,NoSettings!$A:$A,0))</f>
        <v>1388010</v>
      </c>
      <c r="K4569">
        <f>INDEX(GWP!$C$2:$C$13,MATCH(EPS!I4569,GWP!$B$2:$B$13,0))</f>
        <v>0</v>
      </c>
      <c r="L4569" s="5">
        <f t="shared" si="143"/>
        <v>0</v>
      </c>
    </row>
    <row r="4570" spans="1:12" hidden="1" x14ac:dyDescent="0.35">
      <c r="A4570" t="s">
        <v>6200</v>
      </c>
      <c r="B4570" t="s">
        <v>5</v>
      </c>
      <c r="C4570" t="s">
        <v>1740</v>
      </c>
      <c r="D4570" t="s">
        <v>6927</v>
      </c>
      <c r="E4570" t="s">
        <v>1712</v>
      </c>
      <c r="H4570" t="str">
        <f>INDEX('Vensim Variables'!$B:$B,MATCH(EPS!$B4570,'Vensim Variables'!$A:$A,0))</f>
        <v>g pollutant</v>
      </c>
      <c r="I4570" t="str">
        <f t="shared" si="142"/>
        <v>OC</v>
      </c>
      <c r="J4570">
        <f>INDEX(NoSettings!$C:$C,MATCH(EPS!$A4570,NoSettings!$A:$A,0))</f>
        <v>6728060</v>
      </c>
      <c r="K4570">
        <f>INDEX(GWP!$C$2:$C$13,MATCH(EPS!I4570,GWP!$B$2:$B$13,0))</f>
        <v>0</v>
      </c>
      <c r="L4570" s="5">
        <f t="shared" si="143"/>
        <v>0</v>
      </c>
    </row>
    <row r="4571" spans="1:12" hidden="1" x14ac:dyDescent="0.35">
      <c r="A4571" t="s">
        <v>6201</v>
      </c>
      <c r="B4571" t="s">
        <v>5</v>
      </c>
      <c r="C4571" t="s">
        <v>1740</v>
      </c>
      <c r="D4571" t="s">
        <v>6927</v>
      </c>
      <c r="E4571" t="s">
        <v>1713</v>
      </c>
      <c r="H4571" t="str">
        <f>INDEX('Vensim Variables'!$B:$B,MATCH(EPS!$B4571,'Vensim Variables'!$A:$A,0))</f>
        <v>g pollutant</v>
      </c>
      <c r="I4571" t="str">
        <f t="shared" si="142"/>
        <v>CH4</v>
      </c>
      <c r="J4571">
        <f>INDEX(NoSettings!$C:$C,MATCH(EPS!$A4571,NoSettings!$A:$A,0))</f>
        <v>3195720</v>
      </c>
      <c r="K4571">
        <f>INDEX(GWP!$C$2:$C$13,MATCH(EPS!I4571,GWP!$B$2:$B$13,0))</f>
        <v>25</v>
      </c>
      <c r="L4571" s="5">
        <f t="shared" si="143"/>
        <v>7.9893000000000002E-5</v>
      </c>
    </row>
    <row r="4572" spans="1:12" hidden="1" x14ac:dyDescent="0.35">
      <c r="A4572" t="s">
        <v>6202</v>
      </c>
      <c r="B4572" t="s">
        <v>5</v>
      </c>
      <c r="C4572" t="s">
        <v>1740</v>
      </c>
      <c r="D4572" t="s">
        <v>6927</v>
      </c>
      <c r="E4572" t="s">
        <v>1714</v>
      </c>
      <c r="H4572" t="str">
        <f>INDEX('Vensim Variables'!$B:$B,MATCH(EPS!$B4572,'Vensim Variables'!$A:$A,0))</f>
        <v>g pollutant</v>
      </c>
      <c r="I4572" t="str">
        <f t="shared" si="142"/>
        <v>N2O</v>
      </c>
      <c r="J4572">
        <f>INDEX(NoSettings!$C:$C,MATCH(EPS!$A4572,NoSettings!$A:$A,0))</f>
        <v>639144</v>
      </c>
      <c r="K4572">
        <f>INDEX(GWP!$C$2:$C$13,MATCH(EPS!I4572,GWP!$B$2:$B$13,0))</f>
        <v>298</v>
      </c>
      <c r="L4572" s="5">
        <f t="shared" si="143"/>
        <v>1.9046491200000001E-4</v>
      </c>
    </row>
    <row r="4573" spans="1:12" hidden="1" x14ac:dyDescent="0.35">
      <c r="A4573" t="s">
        <v>6203</v>
      </c>
      <c r="B4573" t="s">
        <v>5</v>
      </c>
      <c r="C4573" t="s">
        <v>1740</v>
      </c>
      <c r="D4573" t="s">
        <v>6927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5">
        <f t="shared" si="143"/>
        <v>0</v>
      </c>
    </row>
    <row r="4574" spans="1:12" hidden="1" x14ac:dyDescent="0.35">
      <c r="A4574" t="s">
        <v>6204</v>
      </c>
      <c r="B4574" t="s">
        <v>5</v>
      </c>
      <c r="C4574" t="s">
        <v>1740</v>
      </c>
      <c r="D4574" t="s">
        <v>6928</v>
      </c>
      <c r="E4574" t="s">
        <v>1702</v>
      </c>
      <c r="H4574" t="str">
        <f>INDEX('Vensim Variables'!$B:$B,MATCH(EPS!$B4574,'Vensim Variables'!$A:$A,0))</f>
        <v>g pollutant</v>
      </c>
      <c r="I4574" t="str">
        <f t="shared" si="142"/>
        <v>CO2</v>
      </c>
      <c r="J4574">
        <f>INDEX(NoSettings!$C:$C,MATCH(EPS!$A4574,NoSettings!$A:$A,0))</f>
        <v>0</v>
      </c>
      <c r="K4574">
        <f>INDEX(GWP!$C$2:$C$13,MATCH(EPS!I4574,GWP!$B$2:$B$13,0))</f>
        <v>1</v>
      </c>
      <c r="L4574" s="5">
        <f t="shared" si="143"/>
        <v>0</v>
      </c>
    </row>
    <row r="4575" spans="1:12" hidden="1" x14ac:dyDescent="0.35">
      <c r="A4575" t="s">
        <v>6205</v>
      </c>
      <c r="B4575" t="s">
        <v>5</v>
      </c>
      <c r="C4575" t="s">
        <v>1740</v>
      </c>
      <c r="D4575" t="s">
        <v>6928</v>
      </c>
      <c r="E4575" t="s">
        <v>1705</v>
      </c>
      <c r="H4575" t="str">
        <f>INDEX('Vensim Variables'!$B:$B,MATCH(EPS!$B4575,'Vensim Variables'!$A:$A,0))</f>
        <v>g pollutant</v>
      </c>
      <c r="I4575" t="str">
        <f t="shared" si="142"/>
        <v>VOC</v>
      </c>
      <c r="J4575">
        <f>INDEX(NoSettings!$C:$C,MATCH(EPS!$A4575,NoSettings!$A:$A,0))</f>
        <v>0</v>
      </c>
      <c r="K4575">
        <f>INDEX(GWP!$C$2:$C$13,MATCH(EPS!I4575,GWP!$B$2:$B$13,0))</f>
        <v>0</v>
      </c>
      <c r="L4575" s="5">
        <f t="shared" si="143"/>
        <v>0</v>
      </c>
    </row>
    <row r="4576" spans="1:12" hidden="1" x14ac:dyDescent="0.35">
      <c r="A4576" t="s">
        <v>6206</v>
      </c>
      <c r="B4576" t="s">
        <v>5</v>
      </c>
      <c r="C4576" t="s">
        <v>1740</v>
      </c>
      <c r="D4576" t="s">
        <v>6928</v>
      </c>
      <c r="E4576" t="s">
        <v>1706</v>
      </c>
      <c r="H4576" t="str">
        <f>INDEX('Vensim Variables'!$B:$B,MATCH(EPS!$B4576,'Vensim Variables'!$A:$A,0))</f>
        <v>g pollutant</v>
      </c>
      <c r="I4576" t="str">
        <f t="shared" si="142"/>
        <v>CO</v>
      </c>
      <c r="J4576">
        <f>INDEX(NoSettings!$C:$C,MATCH(EPS!$A4576,NoSettings!$A:$A,0))</f>
        <v>0</v>
      </c>
      <c r="K4576">
        <f>INDEX(GWP!$C$2:$C$13,MATCH(EPS!I4576,GWP!$B$2:$B$13,0))</f>
        <v>0</v>
      </c>
      <c r="L4576" s="5">
        <f t="shared" si="143"/>
        <v>0</v>
      </c>
    </row>
    <row r="4577" spans="1:12" hidden="1" x14ac:dyDescent="0.35">
      <c r="A4577" t="s">
        <v>6207</v>
      </c>
      <c r="B4577" t="s">
        <v>5</v>
      </c>
      <c r="C4577" t="s">
        <v>1740</v>
      </c>
      <c r="D4577" t="s">
        <v>6928</v>
      </c>
      <c r="E4577" t="s">
        <v>1707</v>
      </c>
      <c r="H4577" t="str">
        <f>INDEX('Vensim Variables'!$B:$B,MATCH(EPS!$B4577,'Vensim Variables'!$A:$A,0))</f>
        <v>g pollutant</v>
      </c>
      <c r="I4577" t="str">
        <f t="shared" si="142"/>
        <v>NOx</v>
      </c>
      <c r="J4577">
        <f>INDEX(NoSettings!$C:$C,MATCH(EPS!$A4577,NoSettings!$A:$A,0))</f>
        <v>0</v>
      </c>
      <c r="K4577">
        <f>INDEX(GWP!$C$2:$C$13,MATCH(EPS!I4577,GWP!$B$2:$B$13,0))</f>
        <v>0</v>
      </c>
      <c r="L4577" s="5">
        <f t="shared" si="143"/>
        <v>0</v>
      </c>
    </row>
    <row r="4578" spans="1:12" hidden="1" x14ac:dyDescent="0.35">
      <c r="A4578" t="s">
        <v>6208</v>
      </c>
      <c r="B4578" t="s">
        <v>5</v>
      </c>
      <c r="C4578" t="s">
        <v>1740</v>
      </c>
      <c r="D4578" t="s">
        <v>6928</v>
      </c>
      <c r="E4578" t="s">
        <v>1708</v>
      </c>
      <c r="H4578" t="str">
        <f>INDEX('Vensim Variables'!$B:$B,MATCH(EPS!$B4578,'Vensim Variables'!$A:$A,0))</f>
        <v>g pollutant</v>
      </c>
      <c r="I4578" t="str">
        <f t="shared" si="142"/>
        <v>PM10</v>
      </c>
      <c r="J4578">
        <f>INDEX(NoSettings!$C:$C,MATCH(EPS!$A4578,NoSettings!$A:$A,0))</f>
        <v>0</v>
      </c>
      <c r="K4578">
        <f>INDEX(GWP!$C$2:$C$13,MATCH(EPS!I4578,GWP!$B$2:$B$13,0))</f>
        <v>0</v>
      </c>
      <c r="L4578" s="5">
        <f t="shared" si="143"/>
        <v>0</v>
      </c>
    </row>
    <row r="4579" spans="1:12" hidden="1" x14ac:dyDescent="0.35">
      <c r="A4579" t="s">
        <v>6209</v>
      </c>
      <c r="B4579" t="s">
        <v>5</v>
      </c>
      <c r="C4579" t="s">
        <v>1740</v>
      </c>
      <c r="D4579" t="s">
        <v>6928</v>
      </c>
      <c r="E4579" t="s">
        <v>1709</v>
      </c>
      <c r="H4579" t="str">
        <f>INDEX('Vensim Variables'!$B:$B,MATCH(EPS!$B4579,'Vensim Variables'!$A:$A,0))</f>
        <v>g pollutant</v>
      </c>
      <c r="I4579" t="str">
        <f t="shared" si="142"/>
        <v>PM25</v>
      </c>
      <c r="J4579">
        <f>INDEX(NoSettings!$C:$C,MATCH(EPS!$A4579,NoSettings!$A:$A,0))</f>
        <v>0</v>
      </c>
      <c r="K4579">
        <f>INDEX(GWP!$C$2:$C$13,MATCH(EPS!I4579,GWP!$B$2:$B$13,0))</f>
        <v>0</v>
      </c>
      <c r="L4579" s="5">
        <f t="shared" si="143"/>
        <v>0</v>
      </c>
    </row>
    <row r="4580" spans="1:12" hidden="1" x14ac:dyDescent="0.35">
      <c r="A4580" t="s">
        <v>6210</v>
      </c>
      <c r="B4580" t="s">
        <v>5</v>
      </c>
      <c r="C4580" t="s">
        <v>1740</v>
      </c>
      <c r="D4580" t="s">
        <v>6928</v>
      </c>
      <c r="E4580" t="s">
        <v>1710</v>
      </c>
      <c r="H4580" t="str">
        <f>INDEX('Vensim Variables'!$B:$B,MATCH(EPS!$B4580,'Vensim Variables'!$A:$A,0))</f>
        <v>g pollutant</v>
      </c>
      <c r="I4580" t="str">
        <f t="shared" si="142"/>
        <v>SOx</v>
      </c>
      <c r="J4580">
        <f>INDEX(NoSettings!$C:$C,MATCH(EPS!$A4580,NoSettings!$A:$A,0))</f>
        <v>0</v>
      </c>
      <c r="K4580">
        <f>INDEX(GWP!$C$2:$C$13,MATCH(EPS!I4580,GWP!$B$2:$B$13,0))</f>
        <v>0</v>
      </c>
      <c r="L4580" s="5">
        <f t="shared" si="143"/>
        <v>0</v>
      </c>
    </row>
    <row r="4581" spans="1:12" hidden="1" x14ac:dyDescent="0.35">
      <c r="A4581" t="s">
        <v>6211</v>
      </c>
      <c r="B4581" t="s">
        <v>5</v>
      </c>
      <c r="C4581" t="s">
        <v>1740</v>
      </c>
      <c r="D4581" t="s">
        <v>6928</v>
      </c>
      <c r="E4581" t="s">
        <v>1711</v>
      </c>
      <c r="H4581" t="str">
        <f>INDEX('Vensim Variables'!$B:$B,MATCH(EPS!$B4581,'Vensim Variables'!$A:$A,0))</f>
        <v>g pollutant</v>
      </c>
      <c r="I4581" t="str">
        <f t="shared" si="142"/>
        <v>BC</v>
      </c>
      <c r="J4581">
        <f>INDEX(NoSettings!$C:$C,MATCH(EPS!$A4581,NoSettings!$A:$A,0))</f>
        <v>0</v>
      </c>
      <c r="K4581">
        <f>INDEX(GWP!$C$2:$C$13,MATCH(EPS!I4581,GWP!$B$2:$B$13,0))</f>
        <v>0</v>
      </c>
      <c r="L4581" s="5">
        <f t="shared" si="143"/>
        <v>0</v>
      </c>
    </row>
    <row r="4582" spans="1:12" hidden="1" x14ac:dyDescent="0.35">
      <c r="A4582" t="s">
        <v>6212</v>
      </c>
      <c r="B4582" t="s">
        <v>5</v>
      </c>
      <c r="C4582" t="s">
        <v>1740</v>
      </c>
      <c r="D4582" t="s">
        <v>6928</v>
      </c>
      <c r="E4582" t="s">
        <v>1712</v>
      </c>
      <c r="H4582" t="str">
        <f>INDEX('Vensim Variables'!$B:$B,MATCH(EPS!$B4582,'Vensim Variables'!$A:$A,0))</f>
        <v>g pollutant</v>
      </c>
      <c r="I4582" t="str">
        <f t="shared" si="142"/>
        <v>OC</v>
      </c>
      <c r="J4582">
        <f>INDEX(NoSettings!$C:$C,MATCH(EPS!$A4582,NoSettings!$A:$A,0))</f>
        <v>0</v>
      </c>
      <c r="K4582">
        <f>INDEX(GWP!$C$2:$C$13,MATCH(EPS!I4582,GWP!$B$2:$B$13,0))</f>
        <v>0</v>
      </c>
      <c r="L4582" s="5">
        <f t="shared" si="143"/>
        <v>0</v>
      </c>
    </row>
    <row r="4583" spans="1:12" hidden="1" x14ac:dyDescent="0.35">
      <c r="A4583" t="s">
        <v>6213</v>
      </c>
      <c r="B4583" t="s">
        <v>5</v>
      </c>
      <c r="C4583" t="s">
        <v>1740</v>
      </c>
      <c r="D4583" t="s">
        <v>6928</v>
      </c>
      <c r="E4583" t="s">
        <v>1713</v>
      </c>
      <c r="H4583" t="str">
        <f>INDEX('Vensim Variables'!$B:$B,MATCH(EPS!$B4583,'Vensim Variables'!$A:$A,0))</f>
        <v>g pollutant</v>
      </c>
      <c r="I4583" t="str">
        <f t="shared" si="142"/>
        <v>CH4</v>
      </c>
      <c r="J4583">
        <f>INDEX(NoSettings!$C:$C,MATCH(EPS!$A4583,NoSettings!$A:$A,0))</f>
        <v>0</v>
      </c>
      <c r="K4583">
        <f>INDEX(GWP!$C$2:$C$13,MATCH(EPS!I4583,GWP!$B$2:$B$13,0))</f>
        <v>25</v>
      </c>
      <c r="L4583" s="5">
        <f t="shared" si="143"/>
        <v>0</v>
      </c>
    </row>
    <row r="4584" spans="1:12" hidden="1" x14ac:dyDescent="0.35">
      <c r="A4584" t="s">
        <v>6214</v>
      </c>
      <c r="B4584" t="s">
        <v>5</v>
      </c>
      <c r="C4584" t="s">
        <v>1740</v>
      </c>
      <c r="D4584" t="s">
        <v>6928</v>
      </c>
      <c r="E4584" t="s">
        <v>1714</v>
      </c>
      <c r="H4584" t="str">
        <f>INDEX('Vensim Variables'!$B:$B,MATCH(EPS!$B4584,'Vensim Variables'!$A:$A,0))</f>
        <v>g pollutant</v>
      </c>
      <c r="I4584" t="str">
        <f t="shared" si="142"/>
        <v>N2O</v>
      </c>
      <c r="J4584">
        <f>INDEX(NoSettings!$C:$C,MATCH(EPS!$A4584,NoSettings!$A:$A,0))</f>
        <v>0</v>
      </c>
      <c r="K4584">
        <f>INDEX(GWP!$C$2:$C$13,MATCH(EPS!I4584,GWP!$B$2:$B$13,0))</f>
        <v>298</v>
      </c>
      <c r="L4584" s="5">
        <f t="shared" si="143"/>
        <v>0</v>
      </c>
    </row>
    <row r="4585" spans="1:12" hidden="1" x14ac:dyDescent="0.35">
      <c r="A4585" t="s">
        <v>6215</v>
      </c>
      <c r="B4585" t="s">
        <v>5</v>
      </c>
      <c r="C4585" t="s">
        <v>1740</v>
      </c>
      <c r="D4585" t="s">
        <v>6928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5">
        <f t="shared" si="143"/>
        <v>0</v>
      </c>
    </row>
    <row r="4586" spans="1:12" hidden="1" x14ac:dyDescent="0.35">
      <c r="A4586" t="s">
        <v>6216</v>
      </c>
      <c r="B4586" t="s">
        <v>5</v>
      </c>
      <c r="C4586" t="s">
        <v>1740</v>
      </c>
      <c r="D4586" t="s">
        <v>6929</v>
      </c>
      <c r="E4586" t="s">
        <v>1702</v>
      </c>
      <c r="H4586" t="str">
        <f>INDEX('Vensim Variables'!$B:$B,MATCH(EPS!$B4586,'Vensim Variables'!$A:$A,0))</f>
        <v>g pollutant</v>
      </c>
      <c r="I4586" t="str">
        <f t="shared" si="142"/>
        <v>CO2</v>
      </c>
      <c r="J4586">
        <f>INDEX(NoSettings!$C:$C,MATCH(EPS!$A4586,NoSettings!$A:$A,0))</f>
        <v>32919500000</v>
      </c>
      <c r="K4586">
        <f>INDEX(GWP!$C$2:$C$13,MATCH(EPS!I4586,GWP!$B$2:$B$13,0))</f>
        <v>1</v>
      </c>
      <c r="L4586" s="5">
        <f t="shared" si="143"/>
        <v>3.2919499999999997E-2</v>
      </c>
    </row>
    <row r="4587" spans="1:12" hidden="1" x14ac:dyDescent="0.35">
      <c r="A4587" t="s">
        <v>6217</v>
      </c>
      <c r="B4587" t="s">
        <v>5</v>
      </c>
      <c r="C4587" t="s">
        <v>1740</v>
      </c>
      <c r="D4587" t="s">
        <v>6929</v>
      </c>
      <c r="E4587" t="s">
        <v>1705</v>
      </c>
      <c r="H4587" t="str">
        <f>INDEX('Vensim Variables'!$B:$B,MATCH(EPS!$B4587,'Vensim Variables'!$A:$A,0))</f>
        <v>g pollutant</v>
      </c>
      <c r="I4587" t="str">
        <f t="shared" si="142"/>
        <v>VOC</v>
      </c>
      <c r="J4587">
        <f>INDEX(NoSettings!$C:$C,MATCH(EPS!$A4587,NoSettings!$A:$A,0))</f>
        <v>7814770</v>
      </c>
      <c r="K4587">
        <f>INDEX(GWP!$C$2:$C$13,MATCH(EPS!I4587,GWP!$B$2:$B$13,0))</f>
        <v>0</v>
      </c>
      <c r="L4587" s="5">
        <f t="shared" si="143"/>
        <v>0</v>
      </c>
    </row>
    <row r="4588" spans="1:12" hidden="1" x14ac:dyDescent="0.35">
      <c r="A4588" t="s">
        <v>6218</v>
      </c>
      <c r="B4588" t="s">
        <v>5</v>
      </c>
      <c r="C4588" t="s">
        <v>1740</v>
      </c>
      <c r="D4588" t="s">
        <v>6929</v>
      </c>
      <c r="E4588" t="s">
        <v>1706</v>
      </c>
      <c r="H4588" t="str">
        <f>INDEX('Vensim Variables'!$B:$B,MATCH(EPS!$B4588,'Vensim Variables'!$A:$A,0))</f>
        <v>g pollutant</v>
      </c>
      <c r="I4588" t="str">
        <f t="shared" si="142"/>
        <v>CO</v>
      </c>
      <c r="J4588">
        <f>INDEX(NoSettings!$C:$C,MATCH(EPS!$A4588,NoSettings!$A:$A,0))</f>
        <v>88467600</v>
      </c>
      <c r="K4588">
        <f>INDEX(GWP!$C$2:$C$13,MATCH(EPS!I4588,GWP!$B$2:$B$13,0))</f>
        <v>0</v>
      </c>
      <c r="L4588" s="5">
        <f t="shared" si="143"/>
        <v>0</v>
      </c>
    </row>
    <row r="4589" spans="1:12" hidden="1" x14ac:dyDescent="0.35">
      <c r="A4589" t="s">
        <v>6219</v>
      </c>
      <c r="B4589" t="s">
        <v>5</v>
      </c>
      <c r="C4589" t="s">
        <v>1740</v>
      </c>
      <c r="D4589" t="s">
        <v>6929</v>
      </c>
      <c r="E4589" t="s">
        <v>1707</v>
      </c>
      <c r="H4589" t="str">
        <f>INDEX('Vensim Variables'!$B:$B,MATCH(EPS!$B4589,'Vensim Variables'!$A:$A,0))</f>
        <v>g pollutant</v>
      </c>
      <c r="I4589" t="str">
        <f t="shared" si="142"/>
        <v>NOx</v>
      </c>
      <c r="J4589">
        <f>INDEX(NoSettings!$C:$C,MATCH(EPS!$A4589,NoSettings!$A:$A,0))</f>
        <v>52748900</v>
      </c>
      <c r="K4589">
        <f>INDEX(GWP!$C$2:$C$13,MATCH(EPS!I4589,GWP!$B$2:$B$13,0))</f>
        <v>0</v>
      </c>
      <c r="L4589" s="5">
        <f t="shared" si="143"/>
        <v>0</v>
      </c>
    </row>
    <row r="4590" spans="1:12" hidden="1" x14ac:dyDescent="0.35">
      <c r="A4590" t="s">
        <v>6220</v>
      </c>
      <c r="B4590" t="s">
        <v>5</v>
      </c>
      <c r="C4590" t="s">
        <v>1740</v>
      </c>
      <c r="D4590" t="s">
        <v>6929</v>
      </c>
      <c r="E4590" t="s">
        <v>1708</v>
      </c>
      <c r="H4590" t="str">
        <f>INDEX('Vensim Variables'!$B:$B,MATCH(EPS!$B4590,'Vensim Variables'!$A:$A,0))</f>
        <v>g pollutant</v>
      </c>
      <c r="I4590" t="str">
        <f t="shared" si="142"/>
        <v>PM10</v>
      </c>
      <c r="J4590">
        <f>INDEX(NoSettings!$C:$C,MATCH(EPS!$A4590,NoSettings!$A:$A,0))</f>
        <v>10768200</v>
      </c>
      <c r="K4590">
        <f>INDEX(GWP!$C$2:$C$13,MATCH(EPS!I4590,GWP!$B$2:$B$13,0))</f>
        <v>0</v>
      </c>
      <c r="L4590" s="5">
        <f t="shared" si="143"/>
        <v>0</v>
      </c>
    </row>
    <row r="4591" spans="1:12" hidden="1" x14ac:dyDescent="0.35">
      <c r="A4591" t="s">
        <v>6221</v>
      </c>
      <c r="B4591" t="s">
        <v>5</v>
      </c>
      <c r="C4591" t="s">
        <v>1740</v>
      </c>
      <c r="D4591" t="s">
        <v>6929</v>
      </c>
      <c r="E4591" t="s">
        <v>1709</v>
      </c>
      <c r="H4591" t="str">
        <f>INDEX('Vensim Variables'!$B:$B,MATCH(EPS!$B4591,'Vensim Variables'!$A:$A,0))</f>
        <v>g pollutant</v>
      </c>
      <c r="I4591" t="str">
        <f t="shared" si="142"/>
        <v>PM25</v>
      </c>
      <c r="J4591">
        <f>INDEX(NoSettings!$C:$C,MATCH(EPS!$A4591,NoSettings!$A:$A,0))</f>
        <v>9213820</v>
      </c>
      <c r="K4591">
        <f>INDEX(GWP!$C$2:$C$13,MATCH(EPS!I4591,GWP!$B$2:$B$13,0))</f>
        <v>0</v>
      </c>
      <c r="L4591" s="5">
        <f t="shared" si="143"/>
        <v>0</v>
      </c>
    </row>
    <row r="4592" spans="1:12" hidden="1" x14ac:dyDescent="0.35">
      <c r="A4592" t="s">
        <v>6222</v>
      </c>
      <c r="B4592" t="s">
        <v>5</v>
      </c>
      <c r="C4592" t="s">
        <v>1740</v>
      </c>
      <c r="D4592" t="s">
        <v>6929</v>
      </c>
      <c r="E4592" t="s">
        <v>1710</v>
      </c>
      <c r="H4592" t="str">
        <f>INDEX('Vensim Variables'!$B:$B,MATCH(EPS!$B4592,'Vensim Variables'!$A:$A,0))</f>
        <v>g pollutant</v>
      </c>
      <c r="I4592" t="str">
        <f t="shared" si="142"/>
        <v>SOx</v>
      </c>
      <c r="J4592">
        <f>INDEX(NoSettings!$C:$C,MATCH(EPS!$A4592,NoSettings!$A:$A,0))</f>
        <v>39286000</v>
      </c>
      <c r="K4592">
        <f>INDEX(GWP!$C$2:$C$13,MATCH(EPS!I4592,GWP!$B$2:$B$13,0))</f>
        <v>0</v>
      </c>
      <c r="L4592" s="5">
        <f t="shared" si="143"/>
        <v>0</v>
      </c>
    </row>
    <row r="4593" spans="1:12" hidden="1" x14ac:dyDescent="0.35">
      <c r="A4593" t="s">
        <v>6223</v>
      </c>
      <c r="B4593" t="s">
        <v>5</v>
      </c>
      <c r="C4593" t="s">
        <v>1740</v>
      </c>
      <c r="D4593" t="s">
        <v>6929</v>
      </c>
      <c r="E4593" t="s">
        <v>1711</v>
      </c>
      <c r="H4593" t="str">
        <f>INDEX('Vensim Variables'!$B:$B,MATCH(EPS!$B4593,'Vensim Variables'!$A:$A,0))</f>
        <v>g pollutant</v>
      </c>
      <c r="I4593" t="str">
        <f t="shared" si="142"/>
        <v>BC</v>
      </c>
      <c r="J4593">
        <f>INDEX(NoSettings!$C:$C,MATCH(EPS!$A4593,NoSettings!$A:$A,0))</f>
        <v>697919</v>
      </c>
      <c r="K4593">
        <f>INDEX(GWP!$C$2:$C$13,MATCH(EPS!I4593,GWP!$B$2:$B$13,0))</f>
        <v>0</v>
      </c>
      <c r="L4593" s="5">
        <f t="shared" si="143"/>
        <v>0</v>
      </c>
    </row>
    <row r="4594" spans="1:12" hidden="1" x14ac:dyDescent="0.35">
      <c r="A4594" t="s">
        <v>6224</v>
      </c>
      <c r="B4594" t="s">
        <v>5</v>
      </c>
      <c r="C4594" t="s">
        <v>1740</v>
      </c>
      <c r="D4594" t="s">
        <v>6929</v>
      </c>
      <c r="E4594" t="s">
        <v>1712</v>
      </c>
      <c r="H4594" t="str">
        <f>INDEX('Vensim Variables'!$B:$B,MATCH(EPS!$B4594,'Vensim Variables'!$A:$A,0))</f>
        <v>g pollutant</v>
      </c>
      <c r="I4594" t="str">
        <f t="shared" si="142"/>
        <v>OC</v>
      </c>
      <c r="J4594">
        <f>INDEX(NoSettings!$C:$C,MATCH(EPS!$A4594,NoSettings!$A:$A,0))</f>
        <v>3383010</v>
      </c>
      <c r="K4594">
        <f>INDEX(GWP!$C$2:$C$13,MATCH(EPS!I4594,GWP!$B$2:$B$13,0))</f>
        <v>0</v>
      </c>
      <c r="L4594" s="5">
        <f t="shared" si="143"/>
        <v>0</v>
      </c>
    </row>
    <row r="4595" spans="1:12" hidden="1" x14ac:dyDescent="0.35">
      <c r="A4595" t="s">
        <v>6225</v>
      </c>
      <c r="B4595" t="s">
        <v>5</v>
      </c>
      <c r="C4595" t="s">
        <v>1740</v>
      </c>
      <c r="D4595" t="s">
        <v>6929</v>
      </c>
      <c r="E4595" t="s">
        <v>1713</v>
      </c>
      <c r="H4595" t="str">
        <f>INDEX('Vensim Variables'!$B:$B,MATCH(EPS!$B4595,'Vensim Variables'!$A:$A,0))</f>
        <v>g pollutant</v>
      </c>
      <c r="I4595" t="str">
        <f t="shared" si="142"/>
        <v>CH4</v>
      </c>
      <c r="J4595">
        <f>INDEX(NoSettings!$C:$C,MATCH(EPS!$A4595,NoSettings!$A:$A,0))</f>
        <v>1606880</v>
      </c>
      <c r="K4595">
        <f>INDEX(GWP!$C$2:$C$13,MATCH(EPS!I4595,GWP!$B$2:$B$13,0))</f>
        <v>25</v>
      </c>
      <c r="L4595" s="5">
        <f t="shared" si="143"/>
        <v>4.0172000000000001E-5</v>
      </c>
    </row>
    <row r="4596" spans="1:12" hidden="1" x14ac:dyDescent="0.35">
      <c r="A4596" t="s">
        <v>6226</v>
      </c>
      <c r="B4596" t="s">
        <v>5</v>
      </c>
      <c r="C4596" t="s">
        <v>1740</v>
      </c>
      <c r="D4596" t="s">
        <v>6929</v>
      </c>
      <c r="E4596" t="s">
        <v>1714</v>
      </c>
      <c r="H4596" t="str">
        <f>INDEX('Vensim Variables'!$B:$B,MATCH(EPS!$B4596,'Vensim Variables'!$A:$A,0))</f>
        <v>g pollutant</v>
      </c>
      <c r="I4596" t="str">
        <f t="shared" si="142"/>
        <v>N2O</v>
      </c>
      <c r="J4596">
        <f>INDEX(NoSettings!$C:$C,MATCH(EPS!$A4596,NoSettings!$A:$A,0))</f>
        <v>321375</v>
      </c>
      <c r="K4596">
        <f>INDEX(GWP!$C$2:$C$13,MATCH(EPS!I4596,GWP!$B$2:$B$13,0))</f>
        <v>298</v>
      </c>
      <c r="L4596" s="5">
        <f t="shared" si="143"/>
        <v>9.5769749999999996E-5</v>
      </c>
    </row>
    <row r="4597" spans="1:12" hidden="1" x14ac:dyDescent="0.35">
      <c r="A4597" t="s">
        <v>6227</v>
      </c>
      <c r="B4597" t="s">
        <v>5</v>
      </c>
      <c r="C4597" t="s">
        <v>1740</v>
      </c>
      <c r="D4597" t="s">
        <v>6929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5">
        <f t="shared" si="143"/>
        <v>0</v>
      </c>
    </row>
    <row r="4598" spans="1:12" hidden="1" x14ac:dyDescent="0.35">
      <c r="A4598" t="s">
        <v>6228</v>
      </c>
      <c r="B4598" t="s">
        <v>5</v>
      </c>
      <c r="C4598" t="s">
        <v>1740</v>
      </c>
      <c r="D4598" t="s">
        <v>6930</v>
      </c>
      <c r="E4598" t="s">
        <v>1702</v>
      </c>
      <c r="H4598" t="str">
        <f>INDEX('Vensim Variables'!$B:$B,MATCH(EPS!$B4598,'Vensim Variables'!$A:$A,0))</f>
        <v>g pollutant</v>
      </c>
      <c r="I4598" t="str">
        <f t="shared" si="142"/>
        <v>CO2</v>
      </c>
      <c r="J4598">
        <f>INDEX(NoSettings!$C:$C,MATCH(EPS!$A4598,NoSettings!$A:$A,0))</f>
        <v>32466000000</v>
      </c>
      <c r="K4598">
        <f>INDEX(GWP!$C$2:$C$13,MATCH(EPS!I4598,GWP!$B$2:$B$13,0))</f>
        <v>1</v>
      </c>
      <c r="L4598" s="5">
        <f t="shared" si="143"/>
        <v>3.2466000000000002E-2</v>
      </c>
    </row>
    <row r="4599" spans="1:12" hidden="1" x14ac:dyDescent="0.35">
      <c r="A4599" t="s">
        <v>6229</v>
      </c>
      <c r="B4599" t="s">
        <v>5</v>
      </c>
      <c r="C4599" t="s">
        <v>1740</v>
      </c>
      <c r="D4599" t="s">
        <v>6930</v>
      </c>
      <c r="E4599" t="s">
        <v>1705</v>
      </c>
      <c r="H4599" t="str">
        <f>INDEX('Vensim Variables'!$B:$B,MATCH(EPS!$B4599,'Vensim Variables'!$A:$A,0))</f>
        <v>g pollutant</v>
      </c>
      <c r="I4599" t="str">
        <f t="shared" si="142"/>
        <v>VOC</v>
      </c>
      <c r="J4599">
        <f>INDEX(NoSettings!$C:$C,MATCH(EPS!$A4599,NoSettings!$A:$A,0))</f>
        <v>7707110</v>
      </c>
      <c r="K4599">
        <f>INDEX(GWP!$C$2:$C$13,MATCH(EPS!I4599,GWP!$B$2:$B$13,0))</f>
        <v>0</v>
      </c>
      <c r="L4599" s="5">
        <f t="shared" si="143"/>
        <v>0</v>
      </c>
    </row>
    <row r="4600" spans="1:12" hidden="1" x14ac:dyDescent="0.35">
      <c r="A4600" t="s">
        <v>6230</v>
      </c>
      <c r="B4600" t="s">
        <v>5</v>
      </c>
      <c r="C4600" t="s">
        <v>1740</v>
      </c>
      <c r="D4600" t="s">
        <v>6930</v>
      </c>
      <c r="E4600" t="s">
        <v>1706</v>
      </c>
      <c r="H4600" t="str">
        <f>INDEX('Vensim Variables'!$B:$B,MATCH(EPS!$B4600,'Vensim Variables'!$A:$A,0))</f>
        <v>g pollutant</v>
      </c>
      <c r="I4600" t="str">
        <f t="shared" si="142"/>
        <v>CO</v>
      </c>
      <c r="J4600">
        <f>INDEX(NoSettings!$C:$C,MATCH(EPS!$A4600,NoSettings!$A:$A,0))</f>
        <v>87248800</v>
      </c>
      <c r="K4600">
        <f>INDEX(GWP!$C$2:$C$13,MATCH(EPS!I4600,GWP!$B$2:$B$13,0))</f>
        <v>0</v>
      </c>
      <c r="L4600" s="5">
        <f t="shared" si="143"/>
        <v>0</v>
      </c>
    </row>
    <row r="4601" spans="1:12" hidden="1" x14ac:dyDescent="0.35">
      <c r="A4601" t="s">
        <v>6231</v>
      </c>
      <c r="B4601" t="s">
        <v>5</v>
      </c>
      <c r="C4601" t="s">
        <v>1740</v>
      </c>
      <c r="D4601" t="s">
        <v>6930</v>
      </c>
      <c r="E4601" t="s">
        <v>1707</v>
      </c>
      <c r="H4601" t="str">
        <f>INDEX('Vensim Variables'!$B:$B,MATCH(EPS!$B4601,'Vensim Variables'!$A:$A,0))</f>
        <v>g pollutant</v>
      </c>
      <c r="I4601" t="str">
        <f t="shared" si="142"/>
        <v>NOx</v>
      </c>
      <c r="J4601">
        <f>INDEX(NoSettings!$C:$C,MATCH(EPS!$A4601,NoSettings!$A:$A,0))</f>
        <v>52022200</v>
      </c>
      <c r="K4601">
        <f>INDEX(GWP!$C$2:$C$13,MATCH(EPS!I4601,GWP!$B$2:$B$13,0))</f>
        <v>0</v>
      </c>
      <c r="L4601" s="5">
        <f t="shared" si="143"/>
        <v>0</v>
      </c>
    </row>
    <row r="4602" spans="1:12" hidden="1" x14ac:dyDescent="0.35">
      <c r="A4602" t="s">
        <v>6232</v>
      </c>
      <c r="B4602" t="s">
        <v>5</v>
      </c>
      <c r="C4602" t="s">
        <v>1740</v>
      </c>
      <c r="D4602" t="s">
        <v>6930</v>
      </c>
      <c r="E4602" t="s">
        <v>1708</v>
      </c>
      <c r="H4602" t="str">
        <f>INDEX('Vensim Variables'!$B:$B,MATCH(EPS!$B4602,'Vensim Variables'!$A:$A,0))</f>
        <v>g pollutant</v>
      </c>
      <c r="I4602" t="str">
        <f t="shared" si="142"/>
        <v>PM10</v>
      </c>
      <c r="J4602">
        <f>INDEX(NoSettings!$C:$C,MATCH(EPS!$A4602,NoSettings!$A:$A,0))</f>
        <v>10619900</v>
      </c>
      <c r="K4602">
        <f>INDEX(GWP!$C$2:$C$13,MATCH(EPS!I4602,GWP!$B$2:$B$13,0))</f>
        <v>0</v>
      </c>
      <c r="L4602" s="5">
        <f t="shared" si="143"/>
        <v>0</v>
      </c>
    </row>
    <row r="4603" spans="1:12" hidden="1" x14ac:dyDescent="0.35">
      <c r="A4603" t="s">
        <v>6233</v>
      </c>
      <c r="B4603" t="s">
        <v>5</v>
      </c>
      <c r="C4603" t="s">
        <v>1740</v>
      </c>
      <c r="D4603" t="s">
        <v>6930</v>
      </c>
      <c r="E4603" t="s">
        <v>1709</v>
      </c>
      <c r="H4603" t="str">
        <f>INDEX('Vensim Variables'!$B:$B,MATCH(EPS!$B4603,'Vensim Variables'!$A:$A,0))</f>
        <v>g pollutant</v>
      </c>
      <c r="I4603" t="str">
        <f t="shared" si="142"/>
        <v>PM25</v>
      </c>
      <c r="J4603">
        <f>INDEX(NoSettings!$C:$C,MATCH(EPS!$A4603,NoSettings!$A:$A,0))</f>
        <v>9086890</v>
      </c>
      <c r="K4603">
        <f>INDEX(GWP!$C$2:$C$13,MATCH(EPS!I4603,GWP!$B$2:$B$13,0))</f>
        <v>0</v>
      </c>
      <c r="L4603" s="5">
        <f t="shared" si="143"/>
        <v>0</v>
      </c>
    </row>
    <row r="4604" spans="1:12" hidden="1" x14ac:dyDescent="0.35">
      <c r="A4604" t="s">
        <v>6234</v>
      </c>
      <c r="B4604" t="s">
        <v>5</v>
      </c>
      <c r="C4604" t="s">
        <v>1740</v>
      </c>
      <c r="D4604" t="s">
        <v>6930</v>
      </c>
      <c r="E4604" t="s">
        <v>1710</v>
      </c>
      <c r="H4604" t="str">
        <f>INDEX('Vensim Variables'!$B:$B,MATCH(EPS!$B4604,'Vensim Variables'!$A:$A,0))</f>
        <v>g pollutant</v>
      </c>
      <c r="I4604" t="str">
        <f t="shared" si="142"/>
        <v>SOx</v>
      </c>
      <c r="J4604">
        <f>INDEX(NoSettings!$C:$C,MATCH(EPS!$A4604,NoSettings!$A:$A,0))</f>
        <v>38744700</v>
      </c>
      <c r="K4604">
        <f>INDEX(GWP!$C$2:$C$13,MATCH(EPS!I4604,GWP!$B$2:$B$13,0))</f>
        <v>0</v>
      </c>
      <c r="L4604" s="5">
        <f t="shared" si="143"/>
        <v>0</v>
      </c>
    </row>
    <row r="4605" spans="1:12" hidden="1" x14ac:dyDescent="0.35">
      <c r="A4605" t="s">
        <v>6235</v>
      </c>
      <c r="B4605" t="s">
        <v>5</v>
      </c>
      <c r="C4605" t="s">
        <v>1740</v>
      </c>
      <c r="D4605" t="s">
        <v>6930</v>
      </c>
      <c r="E4605" t="s">
        <v>1711</v>
      </c>
      <c r="H4605" t="str">
        <f>INDEX('Vensim Variables'!$B:$B,MATCH(EPS!$B4605,'Vensim Variables'!$A:$A,0))</f>
        <v>g pollutant</v>
      </c>
      <c r="I4605" t="str">
        <f t="shared" si="142"/>
        <v>BC</v>
      </c>
      <c r="J4605">
        <f>INDEX(NoSettings!$C:$C,MATCH(EPS!$A4605,NoSettings!$A:$A,0))</f>
        <v>688305</v>
      </c>
      <c r="K4605">
        <f>INDEX(GWP!$C$2:$C$13,MATCH(EPS!I4605,GWP!$B$2:$B$13,0))</f>
        <v>0</v>
      </c>
      <c r="L4605" s="5">
        <f t="shared" si="143"/>
        <v>0</v>
      </c>
    </row>
    <row r="4606" spans="1:12" hidden="1" x14ac:dyDescent="0.35">
      <c r="A4606" t="s">
        <v>6236</v>
      </c>
      <c r="B4606" t="s">
        <v>5</v>
      </c>
      <c r="C4606" t="s">
        <v>1740</v>
      </c>
      <c r="D4606" t="s">
        <v>6930</v>
      </c>
      <c r="E4606" t="s">
        <v>1712</v>
      </c>
      <c r="H4606" t="str">
        <f>INDEX('Vensim Variables'!$B:$B,MATCH(EPS!$B4606,'Vensim Variables'!$A:$A,0))</f>
        <v>g pollutant</v>
      </c>
      <c r="I4606" t="str">
        <f t="shared" si="142"/>
        <v>OC</v>
      </c>
      <c r="J4606">
        <f>INDEX(NoSettings!$C:$C,MATCH(EPS!$A4606,NoSettings!$A:$A,0))</f>
        <v>3336400</v>
      </c>
      <c r="K4606">
        <f>INDEX(GWP!$C$2:$C$13,MATCH(EPS!I4606,GWP!$B$2:$B$13,0))</f>
        <v>0</v>
      </c>
      <c r="L4606" s="5">
        <f t="shared" si="143"/>
        <v>0</v>
      </c>
    </row>
    <row r="4607" spans="1:12" hidden="1" x14ac:dyDescent="0.35">
      <c r="A4607" t="s">
        <v>6237</v>
      </c>
      <c r="B4607" t="s">
        <v>5</v>
      </c>
      <c r="C4607" t="s">
        <v>1740</v>
      </c>
      <c r="D4607" t="s">
        <v>6930</v>
      </c>
      <c r="E4607" t="s">
        <v>1713</v>
      </c>
      <c r="H4607" t="str">
        <f>INDEX('Vensim Variables'!$B:$B,MATCH(EPS!$B4607,'Vensim Variables'!$A:$A,0))</f>
        <v>g pollutant</v>
      </c>
      <c r="I4607" t="str">
        <f t="shared" si="142"/>
        <v>CH4</v>
      </c>
      <c r="J4607">
        <f>INDEX(NoSettings!$C:$C,MATCH(EPS!$A4607,NoSettings!$A:$A,0))</f>
        <v>1584740</v>
      </c>
      <c r="K4607">
        <f>INDEX(GWP!$C$2:$C$13,MATCH(EPS!I4607,GWP!$B$2:$B$13,0))</f>
        <v>25</v>
      </c>
      <c r="L4607" s="5">
        <f t="shared" si="143"/>
        <v>3.96185E-5</v>
      </c>
    </row>
    <row r="4608" spans="1:12" hidden="1" x14ac:dyDescent="0.35">
      <c r="A4608" t="s">
        <v>6238</v>
      </c>
      <c r="B4608" t="s">
        <v>5</v>
      </c>
      <c r="C4608" t="s">
        <v>1740</v>
      </c>
      <c r="D4608" t="s">
        <v>6930</v>
      </c>
      <c r="E4608" t="s">
        <v>1714</v>
      </c>
      <c r="H4608" t="str">
        <f>INDEX('Vensim Variables'!$B:$B,MATCH(EPS!$B4608,'Vensim Variables'!$A:$A,0))</f>
        <v>g pollutant</v>
      </c>
      <c r="I4608" t="str">
        <f t="shared" si="142"/>
        <v>N2O</v>
      </c>
      <c r="J4608">
        <f>INDEX(NoSettings!$C:$C,MATCH(EPS!$A4608,NoSettings!$A:$A,0))</f>
        <v>316948</v>
      </c>
      <c r="K4608">
        <f>INDEX(GWP!$C$2:$C$13,MATCH(EPS!I4608,GWP!$B$2:$B$13,0))</f>
        <v>298</v>
      </c>
      <c r="L4608" s="5">
        <f t="shared" si="143"/>
        <v>9.4450503999999997E-5</v>
      </c>
    </row>
    <row r="4609" spans="1:12" hidden="1" x14ac:dyDescent="0.35">
      <c r="A4609" t="s">
        <v>6239</v>
      </c>
      <c r="B4609" t="s">
        <v>5</v>
      </c>
      <c r="C4609" t="s">
        <v>1740</v>
      </c>
      <c r="D4609" t="s">
        <v>6930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5">
        <f t="shared" si="143"/>
        <v>0</v>
      </c>
    </row>
    <row r="4610" spans="1:12" hidden="1" x14ac:dyDescent="0.35">
      <c r="A4610" t="s">
        <v>6240</v>
      </c>
      <c r="B4610" t="s">
        <v>5</v>
      </c>
      <c r="C4610" t="s">
        <v>1740</v>
      </c>
      <c r="D4610" t="s">
        <v>6931</v>
      </c>
      <c r="E4610" t="s">
        <v>1702</v>
      </c>
      <c r="H4610" t="str">
        <f>INDEX('Vensim Variables'!$B:$B,MATCH(EPS!$B4610,'Vensim Variables'!$A:$A,0))</f>
        <v>g pollutant</v>
      </c>
      <c r="I4610" t="str">
        <f t="shared" si="142"/>
        <v>CO2</v>
      </c>
      <c r="J4610">
        <f>INDEX(NoSettings!$C:$C,MATCH(EPS!$A4610,NoSettings!$A:$A,0))</f>
        <v>41069800000</v>
      </c>
      <c r="K4610">
        <f>INDEX(GWP!$C$2:$C$13,MATCH(EPS!I4610,GWP!$B$2:$B$13,0))</f>
        <v>1</v>
      </c>
      <c r="L4610" s="5">
        <f t="shared" si="143"/>
        <v>4.1069799999999997E-2</v>
      </c>
    </row>
    <row r="4611" spans="1:12" hidden="1" x14ac:dyDescent="0.35">
      <c r="A4611" t="s">
        <v>6241</v>
      </c>
      <c r="B4611" t="s">
        <v>5</v>
      </c>
      <c r="C4611" t="s">
        <v>1740</v>
      </c>
      <c r="D4611" t="s">
        <v>6931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9749580</v>
      </c>
      <c r="K4611">
        <f>INDEX(GWP!$C$2:$C$13,MATCH(EPS!I4611,GWP!$B$2:$B$13,0))</f>
        <v>0</v>
      </c>
      <c r="L4611" s="5">
        <f t="shared" ref="L4611:L4674" si="145">IF(H4611="g pollutant",K4611*J4611/10^12,IF(H4611="MMTCO2e",J4611,IF(H4611="MWh",J4611,0)))</f>
        <v>0</v>
      </c>
    </row>
    <row r="4612" spans="1:12" hidden="1" x14ac:dyDescent="0.35">
      <c r="A4612" t="s">
        <v>6242</v>
      </c>
      <c r="B4612" t="s">
        <v>5</v>
      </c>
      <c r="C4612" t="s">
        <v>1740</v>
      </c>
      <c r="D4612" t="s">
        <v>6931</v>
      </c>
      <c r="E4612" t="s">
        <v>1706</v>
      </c>
      <c r="H4612" t="str">
        <f>INDEX('Vensim Variables'!$B:$B,MATCH(EPS!$B4612,'Vensim Variables'!$A:$A,0))</f>
        <v>g pollutant</v>
      </c>
      <c r="I4612" t="str">
        <f t="shared" si="144"/>
        <v>CO</v>
      </c>
      <c r="J4612">
        <f>INDEX(NoSettings!$C:$C,MATCH(EPS!$A4612,NoSettings!$A:$A,0))</f>
        <v>110371000</v>
      </c>
      <c r="K4612">
        <f>INDEX(GWP!$C$2:$C$13,MATCH(EPS!I4612,GWP!$B$2:$B$13,0))</f>
        <v>0</v>
      </c>
      <c r="L4612" s="5">
        <f t="shared" si="145"/>
        <v>0</v>
      </c>
    </row>
    <row r="4613" spans="1:12" hidden="1" x14ac:dyDescent="0.35">
      <c r="A4613" t="s">
        <v>6243</v>
      </c>
      <c r="B4613" t="s">
        <v>5</v>
      </c>
      <c r="C4613" t="s">
        <v>1740</v>
      </c>
      <c r="D4613" t="s">
        <v>6931</v>
      </c>
      <c r="E4613" t="s">
        <v>1707</v>
      </c>
      <c r="H4613" t="str">
        <f>INDEX('Vensim Variables'!$B:$B,MATCH(EPS!$B4613,'Vensim Variables'!$A:$A,0))</f>
        <v>g pollutant</v>
      </c>
      <c r="I4613" t="str">
        <f t="shared" si="144"/>
        <v>NOx</v>
      </c>
      <c r="J4613">
        <f>INDEX(NoSettings!$C:$C,MATCH(EPS!$A4613,NoSettings!$A:$A,0))</f>
        <v>65808600</v>
      </c>
      <c r="K4613">
        <f>INDEX(GWP!$C$2:$C$13,MATCH(EPS!I4613,GWP!$B$2:$B$13,0))</f>
        <v>0</v>
      </c>
      <c r="L4613" s="5">
        <f t="shared" si="145"/>
        <v>0</v>
      </c>
    </row>
    <row r="4614" spans="1:12" hidden="1" x14ac:dyDescent="0.35">
      <c r="A4614" t="s">
        <v>6244</v>
      </c>
      <c r="B4614" t="s">
        <v>5</v>
      </c>
      <c r="C4614" t="s">
        <v>1740</v>
      </c>
      <c r="D4614" t="s">
        <v>6931</v>
      </c>
      <c r="E4614" t="s">
        <v>1708</v>
      </c>
      <c r="H4614" t="str">
        <f>INDEX('Vensim Variables'!$B:$B,MATCH(EPS!$B4614,'Vensim Variables'!$A:$A,0))</f>
        <v>g pollutant</v>
      </c>
      <c r="I4614" t="str">
        <f t="shared" si="144"/>
        <v>PM10</v>
      </c>
      <c r="J4614">
        <f>INDEX(NoSettings!$C:$C,MATCH(EPS!$A4614,NoSettings!$A:$A,0))</f>
        <v>13434200</v>
      </c>
      <c r="K4614">
        <f>INDEX(GWP!$C$2:$C$13,MATCH(EPS!I4614,GWP!$B$2:$B$13,0))</f>
        <v>0</v>
      </c>
      <c r="L4614" s="5">
        <f t="shared" si="145"/>
        <v>0</v>
      </c>
    </row>
    <row r="4615" spans="1:12" hidden="1" x14ac:dyDescent="0.35">
      <c r="A4615" t="s">
        <v>6245</v>
      </c>
      <c r="B4615" t="s">
        <v>5</v>
      </c>
      <c r="C4615" t="s">
        <v>1740</v>
      </c>
      <c r="D4615" t="s">
        <v>6931</v>
      </c>
      <c r="E4615" t="s">
        <v>1709</v>
      </c>
      <c r="H4615" t="str">
        <f>INDEX('Vensim Variables'!$B:$B,MATCH(EPS!$B4615,'Vensim Variables'!$A:$A,0))</f>
        <v>g pollutant</v>
      </c>
      <c r="I4615" t="str">
        <f t="shared" si="144"/>
        <v>PM25</v>
      </c>
      <c r="J4615">
        <f>INDEX(NoSettings!$C:$C,MATCH(EPS!$A4615,NoSettings!$A:$A,0))</f>
        <v>11495000</v>
      </c>
      <c r="K4615">
        <f>INDEX(GWP!$C$2:$C$13,MATCH(EPS!I4615,GWP!$B$2:$B$13,0))</f>
        <v>0</v>
      </c>
      <c r="L4615" s="5">
        <f t="shared" si="145"/>
        <v>0</v>
      </c>
    </row>
    <row r="4616" spans="1:12" hidden="1" x14ac:dyDescent="0.35">
      <c r="A4616" t="s">
        <v>6246</v>
      </c>
      <c r="B4616" t="s">
        <v>5</v>
      </c>
      <c r="C4616" t="s">
        <v>1740</v>
      </c>
      <c r="D4616" t="s">
        <v>6931</v>
      </c>
      <c r="E4616" t="s">
        <v>1710</v>
      </c>
      <c r="H4616" t="str">
        <f>INDEX('Vensim Variables'!$B:$B,MATCH(EPS!$B4616,'Vensim Variables'!$A:$A,0))</f>
        <v>g pollutant</v>
      </c>
      <c r="I4616" t="str">
        <f t="shared" si="144"/>
        <v>SOx</v>
      </c>
      <c r="J4616">
        <f>INDEX(NoSettings!$C:$C,MATCH(EPS!$A4616,NoSettings!$A:$A,0))</f>
        <v>49012500</v>
      </c>
      <c r="K4616">
        <f>INDEX(GWP!$C$2:$C$13,MATCH(EPS!I4616,GWP!$B$2:$B$13,0))</f>
        <v>0</v>
      </c>
      <c r="L4616" s="5">
        <f t="shared" si="145"/>
        <v>0</v>
      </c>
    </row>
    <row r="4617" spans="1:12" hidden="1" x14ac:dyDescent="0.35">
      <c r="A4617" t="s">
        <v>6247</v>
      </c>
      <c r="B4617" t="s">
        <v>5</v>
      </c>
      <c r="C4617" t="s">
        <v>1740</v>
      </c>
      <c r="D4617" t="s">
        <v>6931</v>
      </c>
      <c r="E4617" t="s">
        <v>1711</v>
      </c>
      <c r="H4617" t="str">
        <f>INDEX('Vensim Variables'!$B:$B,MATCH(EPS!$B4617,'Vensim Variables'!$A:$A,0))</f>
        <v>g pollutant</v>
      </c>
      <c r="I4617" t="str">
        <f t="shared" si="144"/>
        <v>BC</v>
      </c>
      <c r="J4617">
        <f>INDEX(NoSettings!$C:$C,MATCH(EPS!$A4617,NoSettings!$A:$A,0))</f>
        <v>870713</v>
      </c>
      <c r="K4617">
        <f>INDEX(GWP!$C$2:$C$13,MATCH(EPS!I4617,GWP!$B$2:$B$13,0))</f>
        <v>0</v>
      </c>
      <c r="L4617" s="5">
        <f t="shared" si="145"/>
        <v>0</v>
      </c>
    </row>
    <row r="4618" spans="1:12" hidden="1" x14ac:dyDescent="0.35">
      <c r="A4618" t="s">
        <v>6248</v>
      </c>
      <c r="B4618" t="s">
        <v>5</v>
      </c>
      <c r="C4618" t="s">
        <v>1740</v>
      </c>
      <c r="D4618" t="s">
        <v>6931</v>
      </c>
      <c r="E4618" t="s">
        <v>1712</v>
      </c>
      <c r="H4618" t="str">
        <f>INDEX('Vensim Variables'!$B:$B,MATCH(EPS!$B4618,'Vensim Variables'!$A:$A,0))</f>
        <v>g pollutant</v>
      </c>
      <c r="I4618" t="str">
        <f t="shared" si="144"/>
        <v>OC</v>
      </c>
      <c r="J4618">
        <f>INDEX(NoSettings!$C:$C,MATCH(EPS!$A4618,NoSettings!$A:$A,0))</f>
        <v>4220580</v>
      </c>
      <c r="K4618">
        <f>INDEX(GWP!$C$2:$C$13,MATCH(EPS!I4618,GWP!$B$2:$B$13,0))</f>
        <v>0</v>
      </c>
      <c r="L4618" s="5">
        <f t="shared" si="145"/>
        <v>0</v>
      </c>
    </row>
    <row r="4619" spans="1:12" hidden="1" x14ac:dyDescent="0.35">
      <c r="A4619" t="s">
        <v>6249</v>
      </c>
      <c r="B4619" t="s">
        <v>5</v>
      </c>
      <c r="C4619" t="s">
        <v>1740</v>
      </c>
      <c r="D4619" t="s">
        <v>6931</v>
      </c>
      <c r="E4619" t="s">
        <v>1713</v>
      </c>
      <c r="H4619" t="str">
        <f>INDEX('Vensim Variables'!$B:$B,MATCH(EPS!$B4619,'Vensim Variables'!$A:$A,0))</f>
        <v>g pollutant</v>
      </c>
      <c r="I4619" t="str">
        <f t="shared" si="144"/>
        <v>CH4</v>
      </c>
      <c r="J4619">
        <f>INDEX(NoSettings!$C:$C,MATCH(EPS!$A4619,NoSettings!$A:$A,0))</f>
        <v>2004710</v>
      </c>
      <c r="K4619">
        <f>INDEX(GWP!$C$2:$C$13,MATCH(EPS!I4619,GWP!$B$2:$B$13,0))</f>
        <v>25</v>
      </c>
      <c r="L4619" s="5">
        <f t="shared" si="145"/>
        <v>5.011775E-5</v>
      </c>
    </row>
    <row r="4620" spans="1:12" hidden="1" x14ac:dyDescent="0.35">
      <c r="A4620" t="s">
        <v>6250</v>
      </c>
      <c r="B4620" t="s">
        <v>5</v>
      </c>
      <c r="C4620" t="s">
        <v>1740</v>
      </c>
      <c r="D4620" t="s">
        <v>6931</v>
      </c>
      <c r="E4620" t="s">
        <v>1714</v>
      </c>
      <c r="H4620" t="str">
        <f>INDEX('Vensim Variables'!$B:$B,MATCH(EPS!$B4620,'Vensim Variables'!$A:$A,0))</f>
        <v>g pollutant</v>
      </c>
      <c r="I4620" t="str">
        <f t="shared" si="144"/>
        <v>N2O</v>
      </c>
      <c r="J4620">
        <f>INDEX(NoSettings!$C:$C,MATCH(EPS!$A4620,NoSettings!$A:$A,0))</f>
        <v>400942</v>
      </c>
      <c r="K4620">
        <f>INDEX(GWP!$C$2:$C$13,MATCH(EPS!I4620,GWP!$B$2:$B$13,0))</f>
        <v>298</v>
      </c>
      <c r="L4620" s="5">
        <f t="shared" si="145"/>
        <v>1.19480716E-4</v>
      </c>
    </row>
    <row r="4621" spans="1:12" hidden="1" x14ac:dyDescent="0.35">
      <c r="A4621" t="s">
        <v>6251</v>
      </c>
      <c r="B4621" t="s">
        <v>5</v>
      </c>
      <c r="C4621" t="s">
        <v>1740</v>
      </c>
      <c r="D4621" t="s">
        <v>6931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5">
        <f t="shared" si="145"/>
        <v>0</v>
      </c>
    </row>
    <row r="4622" spans="1:12" hidden="1" x14ac:dyDescent="0.35">
      <c r="A4622" t="s">
        <v>6252</v>
      </c>
      <c r="B4622" t="s">
        <v>5</v>
      </c>
      <c r="C4622" t="s">
        <v>1740</v>
      </c>
      <c r="D4622" t="s">
        <v>6932</v>
      </c>
      <c r="E4622" t="s">
        <v>1702</v>
      </c>
      <c r="H4622" t="str">
        <f>INDEX('Vensim Variables'!$B:$B,MATCH(EPS!$B4622,'Vensim Variables'!$A:$A,0))</f>
        <v>g pollutant</v>
      </c>
      <c r="I4622" t="str">
        <f t="shared" si="144"/>
        <v>CO2</v>
      </c>
      <c r="J4622">
        <f>INDEX(NoSettings!$C:$C,MATCH(EPS!$A4622,NoSettings!$A:$A,0))</f>
        <v>23250000000</v>
      </c>
      <c r="K4622">
        <f>INDEX(GWP!$C$2:$C$13,MATCH(EPS!I4622,GWP!$B$2:$B$13,0))</f>
        <v>1</v>
      </c>
      <c r="L4622" s="5">
        <f t="shared" si="145"/>
        <v>2.325E-2</v>
      </c>
    </row>
    <row r="4623" spans="1:12" hidden="1" x14ac:dyDescent="0.35">
      <c r="A4623" t="s">
        <v>6253</v>
      </c>
      <c r="B4623" t="s">
        <v>5</v>
      </c>
      <c r="C4623" t="s">
        <v>1740</v>
      </c>
      <c r="D4623" t="s">
        <v>6932</v>
      </c>
      <c r="E4623" t="s">
        <v>1705</v>
      </c>
      <c r="H4623" t="str">
        <f>INDEX('Vensim Variables'!$B:$B,MATCH(EPS!$B4623,'Vensim Variables'!$A:$A,0))</f>
        <v>g pollutant</v>
      </c>
      <c r="I4623" t="str">
        <f t="shared" si="144"/>
        <v>VOC</v>
      </c>
      <c r="J4623">
        <f>INDEX(NoSettings!$C:$C,MATCH(EPS!$A4623,NoSettings!$A:$A,0))</f>
        <v>5519320</v>
      </c>
      <c r="K4623">
        <f>INDEX(GWP!$C$2:$C$13,MATCH(EPS!I4623,GWP!$B$2:$B$13,0))</f>
        <v>0</v>
      </c>
      <c r="L4623" s="5">
        <f t="shared" si="145"/>
        <v>0</v>
      </c>
    </row>
    <row r="4624" spans="1:12" hidden="1" x14ac:dyDescent="0.35">
      <c r="A4624" t="s">
        <v>6254</v>
      </c>
      <c r="B4624" t="s">
        <v>5</v>
      </c>
      <c r="C4624" t="s">
        <v>1740</v>
      </c>
      <c r="D4624" t="s">
        <v>6932</v>
      </c>
      <c r="E4624" t="s">
        <v>1706</v>
      </c>
      <c r="H4624" t="str">
        <f>INDEX('Vensim Variables'!$B:$B,MATCH(EPS!$B4624,'Vensim Variables'!$A:$A,0))</f>
        <v>g pollutant</v>
      </c>
      <c r="I4624" t="str">
        <f t="shared" si="144"/>
        <v>CO</v>
      </c>
      <c r="J4624">
        <f>INDEX(NoSettings!$C:$C,MATCH(EPS!$A4624,NoSettings!$A:$A,0))</f>
        <v>62481900</v>
      </c>
      <c r="K4624">
        <f>INDEX(GWP!$C$2:$C$13,MATCH(EPS!I4624,GWP!$B$2:$B$13,0))</f>
        <v>0</v>
      </c>
      <c r="L4624" s="5">
        <f t="shared" si="145"/>
        <v>0</v>
      </c>
    </row>
    <row r="4625" spans="1:12" hidden="1" x14ac:dyDescent="0.35">
      <c r="A4625" t="s">
        <v>6255</v>
      </c>
      <c r="B4625" t="s">
        <v>5</v>
      </c>
      <c r="C4625" t="s">
        <v>1740</v>
      </c>
      <c r="D4625" t="s">
        <v>6932</v>
      </c>
      <c r="E4625" t="s">
        <v>1707</v>
      </c>
      <c r="H4625" t="str">
        <f>INDEX('Vensim Variables'!$B:$B,MATCH(EPS!$B4625,'Vensim Variables'!$A:$A,0))</f>
        <v>g pollutant</v>
      </c>
      <c r="I4625" t="str">
        <f t="shared" si="144"/>
        <v>NOx</v>
      </c>
      <c r="J4625">
        <f>INDEX(NoSettings!$C:$C,MATCH(EPS!$A4625,NoSettings!$A:$A,0))</f>
        <v>37254900</v>
      </c>
      <c r="K4625">
        <f>INDEX(GWP!$C$2:$C$13,MATCH(EPS!I4625,GWP!$B$2:$B$13,0))</f>
        <v>0</v>
      </c>
      <c r="L4625" s="5">
        <f t="shared" si="145"/>
        <v>0</v>
      </c>
    </row>
    <row r="4626" spans="1:12" hidden="1" x14ac:dyDescent="0.35">
      <c r="A4626" t="s">
        <v>6256</v>
      </c>
      <c r="B4626" t="s">
        <v>5</v>
      </c>
      <c r="C4626" t="s">
        <v>1740</v>
      </c>
      <c r="D4626" t="s">
        <v>6932</v>
      </c>
      <c r="E4626" t="s">
        <v>1708</v>
      </c>
      <c r="H4626" t="str">
        <f>INDEX('Vensim Variables'!$B:$B,MATCH(EPS!$B4626,'Vensim Variables'!$A:$A,0))</f>
        <v>g pollutant</v>
      </c>
      <c r="I4626" t="str">
        <f t="shared" si="144"/>
        <v>PM10</v>
      </c>
      <c r="J4626">
        <f>INDEX(NoSettings!$C:$C,MATCH(EPS!$A4626,NoSettings!$A:$A,0))</f>
        <v>7605240</v>
      </c>
      <c r="K4626">
        <f>INDEX(GWP!$C$2:$C$13,MATCH(EPS!I4626,GWP!$B$2:$B$13,0))</f>
        <v>0</v>
      </c>
      <c r="L4626" s="5">
        <f t="shared" si="145"/>
        <v>0</v>
      </c>
    </row>
    <row r="4627" spans="1:12" hidden="1" x14ac:dyDescent="0.35">
      <c r="A4627" t="s">
        <v>6257</v>
      </c>
      <c r="B4627" t="s">
        <v>5</v>
      </c>
      <c r="C4627" t="s">
        <v>1740</v>
      </c>
      <c r="D4627" t="s">
        <v>6932</v>
      </c>
      <c r="E4627" t="s">
        <v>1709</v>
      </c>
      <c r="H4627" t="str">
        <f>INDEX('Vensim Variables'!$B:$B,MATCH(EPS!$B4627,'Vensim Variables'!$A:$A,0))</f>
        <v>g pollutant</v>
      </c>
      <c r="I4627" t="str">
        <f t="shared" si="144"/>
        <v>PM25</v>
      </c>
      <c r="J4627">
        <f>INDEX(NoSettings!$C:$C,MATCH(EPS!$A4627,NoSettings!$A:$A,0))</f>
        <v>6507430</v>
      </c>
      <c r="K4627">
        <f>INDEX(GWP!$C$2:$C$13,MATCH(EPS!I4627,GWP!$B$2:$B$13,0))</f>
        <v>0</v>
      </c>
      <c r="L4627" s="5">
        <f t="shared" si="145"/>
        <v>0</v>
      </c>
    </row>
    <row r="4628" spans="1:12" hidden="1" x14ac:dyDescent="0.35">
      <c r="A4628" t="s">
        <v>6258</v>
      </c>
      <c r="B4628" t="s">
        <v>5</v>
      </c>
      <c r="C4628" t="s">
        <v>1740</v>
      </c>
      <c r="D4628" t="s">
        <v>6932</v>
      </c>
      <c r="E4628" t="s">
        <v>1710</v>
      </c>
      <c r="H4628" t="str">
        <f>INDEX('Vensim Variables'!$B:$B,MATCH(EPS!$B4628,'Vensim Variables'!$A:$A,0))</f>
        <v>g pollutant</v>
      </c>
      <c r="I4628" t="str">
        <f t="shared" si="144"/>
        <v>SOx</v>
      </c>
      <c r="J4628">
        <f>INDEX(NoSettings!$C:$C,MATCH(EPS!$A4628,NoSettings!$A:$A,0))</f>
        <v>27746400</v>
      </c>
      <c r="K4628">
        <f>INDEX(GWP!$C$2:$C$13,MATCH(EPS!I4628,GWP!$B$2:$B$13,0))</f>
        <v>0</v>
      </c>
      <c r="L4628" s="5">
        <f t="shared" si="145"/>
        <v>0</v>
      </c>
    </row>
    <row r="4629" spans="1:12" hidden="1" x14ac:dyDescent="0.35">
      <c r="A4629" t="s">
        <v>6259</v>
      </c>
      <c r="B4629" t="s">
        <v>5</v>
      </c>
      <c r="C4629" t="s">
        <v>1740</v>
      </c>
      <c r="D4629" t="s">
        <v>6932</v>
      </c>
      <c r="E4629" t="s">
        <v>1711</v>
      </c>
      <c r="H4629" t="str">
        <f>INDEX('Vensim Variables'!$B:$B,MATCH(EPS!$B4629,'Vensim Variables'!$A:$A,0))</f>
        <v>g pollutant</v>
      </c>
      <c r="I4629" t="str">
        <f t="shared" si="144"/>
        <v>BC</v>
      </c>
      <c r="J4629">
        <f>INDEX(NoSettings!$C:$C,MATCH(EPS!$A4629,NoSettings!$A:$A,0))</f>
        <v>492918</v>
      </c>
      <c r="K4629">
        <f>INDEX(GWP!$C$2:$C$13,MATCH(EPS!I4629,GWP!$B$2:$B$13,0))</f>
        <v>0</v>
      </c>
      <c r="L4629" s="5">
        <f t="shared" si="145"/>
        <v>0</v>
      </c>
    </row>
    <row r="4630" spans="1:12" hidden="1" x14ac:dyDescent="0.35">
      <c r="A4630" t="s">
        <v>6260</v>
      </c>
      <c r="B4630" t="s">
        <v>5</v>
      </c>
      <c r="C4630" t="s">
        <v>1740</v>
      </c>
      <c r="D4630" t="s">
        <v>6932</v>
      </c>
      <c r="E4630" t="s">
        <v>1712</v>
      </c>
      <c r="H4630" t="str">
        <f>INDEX('Vensim Variables'!$B:$B,MATCH(EPS!$B4630,'Vensim Variables'!$A:$A,0))</f>
        <v>g pollutant</v>
      </c>
      <c r="I4630" t="str">
        <f t="shared" si="144"/>
        <v>OC</v>
      </c>
      <c r="J4630">
        <f>INDEX(NoSettings!$C:$C,MATCH(EPS!$A4630,NoSettings!$A:$A,0))</f>
        <v>2389310</v>
      </c>
      <c r="K4630">
        <f>INDEX(GWP!$C$2:$C$13,MATCH(EPS!I4630,GWP!$B$2:$B$13,0))</f>
        <v>0</v>
      </c>
      <c r="L4630" s="5">
        <f t="shared" si="145"/>
        <v>0</v>
      </c>
    </row>
    <row r="4631" spans="1:12" hidden="1" x14ac:dyDescent="0.35">
      <c r="A4631" t="s">
        <v>6261</v>
      </c>
      <c r="B4631" t="s">
        <v>5</v>
      </c>
      <c r="C4631" t="s">
        <v>1740</v>
      </c>
      <c r="D4631" t="s">
        <v>6932</v>
      </c>
      <c r="E4631" t="s">
        <v>1713</v>
      </c>
      <c r="H4631" t="str">
        <f>INDEX('Vensim Variables'!$B:$B,MATCH(EPS!$B4631,'Vensim Variables'!$A:$A,0))</f>
        <v>g pollutant</v>
      </c>
      <c r="I4631" t="str">
        <f t="shared" si="144"/>
        <v>CH4</v>
      </c>
      <c r="J4631">
        <f>INDEX(NoSettings!$C:$C,MATCH(EPS!$A4631,NoSettings!$A:$A,0))</f>
        <v>1134890</v>
      </c>
      <c r="K4631">
        <f>INDEX(GWP!$C$2:$C$13,MATCH(EPS!I4631,GWP!$B$2:$B$13,0))</f>
        <v>25</v>
      </c>
      <c r="L4631" s="5">
        <f t="shared" si="145"/>
        <v>2.8372249999999999E-5</v>
      </c>
    </row>
    <row r="4632" spans="1:12" hidden="1" x14ac:dyDescent="0.35">
      <c r="A4632" t="s">
        <v>6262</v>
      </c>
      <c r="B4632" t="s">
        <v>5</v>
      </c>
      <c r="C4632" t="s">
        <v>1740</v>
      </c>
      <c r="D4632" t="s">
        <v>6932</v>
      </c>
      <c r="E4632" t="s">
        <v>1714</v>
      </c>
      <c r="H4632" t="str">
        <f>INDEX('Vensim Variables'!$B:$B,MATCH(EPS!$B4632,'Vensim Variables'!$A:$A,0))</f>
        <v>g pollutant</v>
      </c>
      <c r="I4632" t="str">
        <f t="shared" si="144"/>
        <v>N2O</v>
      </c>
      <c r="J4632">
        <f>INDEX(NoSettings!$C:$C,MATCH(EPS!$A4632,NoSettings!$A:$A,0))</f>
        <v>226977</v>
      </c>
      <c r="K4632">
        <f>INDEX(GWP!$C$2:$C$13,MATCH(EPS!I4632,GWP!$B$2:$B$13,0))</f>
        <v>298</v>
      </c>
      <c r="L4632" s="5">
        <f t="shared" si="145"/>
        <v>6.7639145999999993E-5</v>
      </c>
    </row>
    <row r="4633" spans="1:12" hidden="1" x14ac:dyDescent="0.35">
      <c r="A4633" t="s">
        <v>6263</v>
      </c>
      <c r="B4633" t="s">
        <v>5</v>
      </c>
      <c r="C4633" t="s">
        <v>1740</v>
      </c>
      <c r="D4633" t="s">
        <v>6932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5">
        <f t="shared" si="145"/>
        <v>0</v>
      </c>
    </row>
    <row r="4634" spans="1:12" hidden="1" x14ac:dyDescent="0.35">
      <c r="A4634" t="s">
        <v>6264</v>
      </c>
      <c r="B4634" t="s">
        <v>5</v>
      </c>
      <c r="C4634" t="s">
        <v>1740</v>
      </c>
      <c r="D4634" t="s">
        <v>6933</v>
      </c>
      <c r="E4634" t="s">
        <v>1702</v>
      </c>
      <c r="H4634" t="str">
        <f>INDEX('Vensim Variables'!$B:$B,MATCH(EPS!$B4634,'Vensim Variables'!$A:$A,0))</f>
        <v>g pollutant</v>
      </c>
      <c r="I4634" t="str">
        <f t="shared" si="144"/>
        <v>CO2</v>
      </c>
      <c r="J4634">
        <f>INDEX(NoSettings!$C:$C,MATCH(EPS!$A4634,NoSettings!$A:$A,0))</f>
        <v>156875000000</v>
      </c>
      <c r="K4634">
        <f>INDEX(GWP!$C$2:$C$13,MATCH(EPS!I4634,GWP!$B$2:$B$13,0))</f>
        <v>1</v>
      </c>
      <c r="L4634" s="5">
        <f t="shared" si="145"/>
        <v>0.15687499999999999</v>
      </c>
    </row>
    <row r="4635" spans="1:12" hidden="1" x14ac:dyDescent="0.35">
      <c r="A4635" t="s">
        <v>6265</v>
      </c>
      <c r="B4635" t="s">
        <v>5</v>
      </c>
      <c r="C4635" t="s">
        <v>1740</v>
      </c>
      <c r="D4635" t="s">
        <v>6933</v>
      </c>
      <c r="E4635" t="s">
        <v>1705</v>
      </c>
      <c r="H4635" t="str">
        <f>INDEX('Vensim Variables'!$B:$B,MATCH(EPS!$B4635,'Vensim Variables'!$A:$A,0))</f>
        <v>g pollutant</v>
      </c>
      <c r="I4635" t="str">
        <f t="shared" si="144"/>
        <v>VOC</v>
      </c>
      <c r="J4635">
        <f>INDEX(NoSettings!$C:$C,MATCH(EPS!$A4635,NoSettings!$A:$A,0))</f>
        <v>37240500</v>
      </c>
      <c r="K4635">
        <f>INDEX(GWP!$C$2:$C$13,MATCH(EPS!I4635,GWP!$B$2:$B$13,0))</f>
        <v>0</v>
      </c>
      <c r="L4635" s="5">
        <f t="shared" si="145"/>
        <v>0</v>
      </c>
    </row>
    <row r="4636" spans="1:12" hidden="1" x14ac:dyDescent="0.35">
      <c r="A4636" t="s">
        <v>6266</v>
      </c>
      <c r="B4636" t="s">
        <v>5</v>
      </c>
      <c r="C4636" t="s">
        <v>1740</v>
      </c>
      <c r="D4636" t="s">
        <v>6933</v>
      </c>
      <c r="E4636" t="s">
        <v>1706</v>
      </c>
      <c r="H4636" t="str">
        <f>INDEX('Vensim Variables'!$B:$B,MATCH(EPS!$B4636,'Vensim Variables'!$A:$A,0))</f>
        <v>g pollutant</v>
      </c>
      <c r="I4636" t="str">
        <f t="shared" si="144"/>
        <v>CO</v>
      </c>
      <c r="J4636">
        <f>INDEX(NoSettings!$C:$C,MATCH(EPS!$A4636,NoSettings!$A:$A,0))</f>
        <v>421584000</v>
      </c>
      <c r="K4636">
        <f>INDEX(GWP!$C$2:$C$13,MATCH(EPS!I4636,GWP!$B$2:$B$13,0))</f>
        <v>0</v>
      </c>
      <c r="L4636" s="5">
        <f t="shared" si="145"/>
        <v>0</v>
      </c>
    </row>
    <row r="4637" spans="1:12" hidden="1" x14ac:dyDescent="0.35">
      <c r="A4637" t="s">
        <v>6267</v>
      </c>
      <c r="B4637" t="s">
        <v>5</v>
      </c>
      <c r="C4637" t="s">
        <v>1740</v>
      </c>
      <c r="D4637" t="s">
        <v>6933</v>
      </c>
      <c r="E4637" t="s">
        <v>1707</v>
      </c>
      <c r="H4637" t="str">
        <f>INDEX('Vensim Variables'!$B:$B,MATCH(EPS!$B4637,'Vensim Variables'!$A:$A,0))</f>
        <v>g pollutant</v>
      </c>
      <c r="I4637" t="str">
        <f t="shared" si="144"/>
        <v>NOx</v>
      </c>
      <c r="J4637">
        <f>INDEX(NoSettings!$C:$C,MATCH(EPS!$A4637,NoSettings!$A:$A,0))</f>
        <v>251370000</v>
      </c>
      <c r="K4637">
        <f>INDEX(GWP!$C$2:$C$13,MATCH(EPS!I4637,GWP!$B$2:$B$13,0))</f>
        <v>0</v>
      </c>
      <c r="L4637" s="5">
        <f t="shared" si="145"/>
        <v>0</v>
      </c>
    </row>
    <row r="4638" spans="1:12" hidden="1" x14ac:dyDescent="0.35">
      <c r="A4638" t="s">
        <v>6268</v>
      </c>
      <c r="B4638" t="s">
        <v>5</v>
      </c>
      <c r="C4638" t="s">
        <v>1740</v>
      </c>
      <c r="D4638" t="s">
        <v>6933</v>
      </c>
      <c r="E4638" t="s">
        <v>1708</v>
      </c>
      <c r="H4638" t="str">
        <f>INDEX('Vensim Variables'!$B:$B,MATCH(EPS!$B4638,'Vensim Variables'!$A:$A,0))</f>
        <v>g pollutant</v>
      </c>
      <c r="I4638" t="str">
        <f t="shared" si="144"/>
        <v>PM10</v>
      </c>
      <c r="J4638">
        <f>INDEX(NoSettings!$C:$C,MATCH(EPS!$A4638,NoSettings!$A:$A,0))</f>
        <v>51314900</v>
      </c>
      <c r="K4638">
        <f>INDEX(GWP!$C$2:$C$13,MATCH(EPS!I4638,GWP!$B$2:$B$13,0))</f>
        <v>0</v>
      </c>
      <c r="L4638" s="5">
        <f t="shared" si="145"/>
        <v>0</v>
      </c>
    </row>
    <row r="4639" spans="1:12" hidden="1" x14ac:dyDescent="0.35">
      <c r="A4639" t="s">
        <v>6269</v>
      </c>
      <c r="B4639" t="s">
        <v>5</v>
      </c>
      <c r="C4639" t="s">
        <v>1740</v>
      </c>
      <c r="D4639" t="s">
        <v>6933</v>
      </c>
      <c r="E4639" t="s">
        <v>1709</v>
      </c>
      <c r="H4639" t="str">
        <f>INDEX('Vensim Variables'!$B:$B,MATCH(EPS!$B4639,'Vensim Variables'!$A:$A,0))</f>
        <v>g pollutant</v>
      </c>
      <c r="I4639" t="str">
        <f t="shared" si="144"/>
        <v>PM25</v>
      </c>
      <c r="J4639">
        <f>INDEX(NoSettings!$C:$C,MATCH(EPS!$A4639,NoSettings!$A:$A,0))</f>
        <v>43907600</v>
      </c>
      <c r="K4639">
        <f>INDEX(GWP!$C$2:$C$13,MATCH(EPS!I4639,GWP!$B$2:$B$13,0))</f>
        <v>0</v>
      </c>
      <c r="L4639" s="5">
        <f t="shared" si="145"/>
        <v>0</v>
      </c>
    </row>
    <row r="4640" spans="1:12" hidden="1" x14ac:dyDescent="0.35">
      <c r="A4640" t="s">
        <v>6270</v>
      </c>
      <c r="B4640" t="s">
        <v>5</v>
      </c>
      <c r="C4640" t="s">
        <v>1740</v>
      </c>
      <c r="D4640" t="s">
        <v>6933</v>
      </c>
      <c r="E4640" t="s">
        <v>1710</v>
      </c>
      <c r="H4640" t="str">
        <f>INDEX('Vensim Variables'!$B:$B,MATCH(EPS!$B4640,'Vensim Variables'!$A:$A,0))</f>
        <v>g pollutant</v>
      </c>
      <c r="I4640" t="str">
        <f t="shared" si="144"/>
        <v>SOx</v>
      </c>
      <c r="J4640">
        <f>INDEX(NoSettings!$C:$C,MATCH(EPS!$A4640,NoSettings!$A:$A,0))</f>
        <v>187213000</v>
      </c>
      <c r="K4640">
        <f>INDEX(GWP!$C$2:$C$13,MATCH(EPS!I4640,GWP!$B$2:$B$13,0))</f>
        <v>0</v>
      </c>
      <c r="L4640" s="5">
        <f t="shared" si="145"/>
        <v>0</v>
      </c>
    </row>
    <row r="4641" spans="1:12" hidden="1" x14ac:dyDescent="0.35">
      <c r="A4641" t="s">
        <v>6271</v>
      </c>
      <c r="B4641" t="s">
        <v>5</v>
      </c>
      <c r="C4641" t="s">
        <v>1740</v>
      </c>
      <c r="D4641" t="s">
        <v>6933</v>
      </c>
      <c r="E4641" t="s">
        <v>1711</v>
      </c>
      <c r="H4641" t="str">
        <f>INDEX('Vensim Variables'!$B:$B,MATCH(EPS!$B4641,'Vensim Variables'!$A:$A,0))</f>
        <v>g pollutant</v>
      </c>
      <c r="I4641" t="str">
        <f t="shared" si="144"/>
        <v>BC</v>
      </c>
      <c r="J4641">
        <f>INDEX(NoSettings!$C:$C,MATCH(EPS!$A4641,NoSettings!$A:$A,0))</f>
        <v>3325870</v>
      </c>
      <c r="K4641">
        <f>INDEX(GWP!$C$2:$C$13,MATCH(EPS!I4641,GWP!$B$2:$B$13,0))</f>
        <v>0</v>
      </c>
      <c r="L4641" s="5">
        <f t="shared" si="145"/>
        <v>0</v>
      </c>
    </row>
    <row r="4642" spans="1:12" hidden="1" x14ac:dyDescent="0.35">
      <c r="A4642" t="s">
        <v>6272</v>
      </c>
      <c r="B4642" t="s">
        <v>5</v>
      </c>
      <c r="C4642" t="s">
        <v>1740</v>
      </c>
      <c r="D4642" t="s">
        <v>6933</v>
      </c>
      <c r="E4642" t="s">
        <v>1712</v>
      </c>
      <c r="H4642" t="str">
        <f>INDEX('Vensim Variables'!$B:$B,MATCH(EPS!$B4642,'Vensim Variables'!$A:$A,0))</f>
        <v>g pollutant</v>
      </c>
      <c r="I4642" t="str">
        <f t="shared" si="144"/>
        <v>OC</v>
      </c>
      <c r="J4642">
        <f>INDEX(NoSettings!$C:$C,MATCH(EPS!$A4642,NoSettings!$A:$A,0))</f>
        <v>16121400</v>
      </c>
      <c r="K4642">
        <f>INDEX(GWP!$C$2:$C$13,MATCH(EPS!I4642,GWP!$B$2:$B$13,0))</f>
        <v>0</v>
      </c>
      <c r="L4642" s="5">
        <f t="shared" si="145"/>
        <v>0</v>
      </c>
    </row>
    <row r="4643" spans="1:12" hidden="1" x14ac:dyDescent="0.35">
      <c r="A4643" t="s">
        <v>6273</v>
      </c>
      <c r="B4643" t="s">
        <v>5</v>
      </c>
      <c r="C4643" t="s">
        <v>1740</v>
      </c>
      <c r="D4643" t="s">
        <v>6933</v>
      </c>
      <c r="E4643" t="s">
        <v>1713</v>
      </c>
      <c r="H4643" t="str">
        <f>INDEX('Vensim Variables'!$B:$B,MATCH(EPS!$B4643,'Vensim Variables'!$A:$A,0))</f>
        <v>g pollutant</v>
      </c>
      <c r="I4643" t="str">
        <f t="shared" si="144"/>
        <v>CH4</v>
      </c>
      <c r="J4643">
        <f>INDEX(NoSettings!$C:$C,MATCH(EPS!$A4643,NoSettings!$A:$A,0))</f>
        <v>7657410</v>
      </c>
      <c r="K4643">
        <f>INDEX(GWP!$C$2:$C$13,MATCH(EPS!I4643,GWP!$B$2:$B$13,0))</f>
        <v>25</v>
      </c>
      <c r="L4643" s="5">
        <f t="shared" si="145"/>
        <v>1.9143525E-4</v>
      </c>
    </row>
    <row r="4644" spans="1:12" hidden="1" x14ac:dyDescent="0.35">
      <c r="A4644" t="s">
        <v>6274</v>
      </c>
      <c r="B4644" t="s">
        <v>5</v>
      </c>
      <c r="C4644" t="s">
        <v>1740</v>
      </c>
      <c r="D4644" t="s">
        <v>6933</v>
      </c>
      <c r="E4644" t="s">
        <v>1714</v>
      </c>
      <c r="H4644" t="str">
        <f>INDEX('Vensim Variables'!$B:$B,MATCH(EPS!$B4644,'Vensim Variables'!$A:$A,0))</f>
        <v>g pollutant</v>
      </c>
      <c r="I4644" t="str">
        <f t="shared" si="144"/>
        <v>N2O</v>
      </c>
      <c r="J4644">
        <f>INDEX(NoSettings!$C:$C,MATCH(EPS!$A4644,NoSettings!$A:$A,0))</f>
        <v>1531480</v>
      </c>
      <c r="K4644">
        <f>INDEX(GWP!$C$2:$C$13,MATCH(EPS!I4644,GWP!$B$2:$B$13,0))</f>
        <v>298</v>
      </c>
      <c r="L4644" s="5">
        <f t="shared" si="145"/>
        <v>4.5638104000000001E-4</v>
      </c>
    </row>
    <row r="4645" spans="1:12" hidden="1" x14ac:dyDescent="0.35">
      <c r="A4645" t="s">
        <v>6275</v>
      </c>
      <c r="B4645" t="s">
        <v>5</v>
      </c>
      <c r="C4645" t="s">
        <v>1740</v>
      </c>
      <c r="D4645" t="s">
        <v>6933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5">
        <f t="shared" si="145"/>
        <v>0</v>
      </c>
    </row>
    <row r="4646" spans="1:12" hidden="1" x14ac:dyDescent="0.35">
      <c r="A4646" t="s">
        <v>6276</v>
      </c>
      <c r="B4646" t="s">
        <v>5</v>
      </c>
      <c r="C4646" t="s">
        <v>1740</v>
      </c>
      <c r="D4646" t="s">
        <v>6934</v>
      </c>
      <c r="E4646" t="s">
        <v>1702</v>
      </c>
      <c r="H4646" t="str">
        <f>INDEX('Vensim Variables'!$B:$B,MATCH(EPS!$B4646,'Vensim Variables'!$A:$A,0))</f>
        <v>g pollutant</v>
      </c>
      <c r="I4646" t="str">
        <f t="shared" si="144"/>
        <v>CO2</v>
      </c>
      <c r="J4646">
        <f>INDEX(NoSettings!$C:$C,MATCH(EPS!$A4646,NoSettings!$A:$A,0))</f>
        <v>0</v>
      </c>
      <c r="K4646">
        <f>INDEX(GWP!$C$2:$C$13,MATCH(EPS!I4646,GWP!$B$2:$B$13,0))</f>
        <v>1</v>
      </c>
      <c r="L4646" s="5">
        <f t="shared" si="145"/>
        <v>0</v>
      </c>
    </row>
    <row r="4647" spans="1:12" hidden="1" x14ac:dyDescent="0.35">
      <c r="A4647" t="s">
        <v>6277</v>
      </c>
      <c r="B4647" t="s">
        <v>5</v>
      </c>
      <c r="C4647" t="s">
        <v>1740</v>
      </c>
      <c r="D4647" t="s">
        <v>6934</v>
      </c>
      <c r="E4647" t="s">
        <v>1705</v>
      </c>
      <c r="H4647" t="str">
        <f>INDEX('Vensim Variables'!$B:$B,MATCH(EPS!$B4647,'Vensim Variables'!$A:$A,0))</f>
        <v>g pollutant</v>
      </c>
      <c r="I4647" t="str">
        <f t="shared" si="144"/>
        <v>VOC</v>
      </c>
      <c r="J4647">
        <f>INDEX(NoSettings!$C:$C,MATCH(EPS!$A4647,NoSettings!$A:$A,0))</f>
        <v>0</v>
      </c>
      <c r="K4647">
        <f>INDEX(GWP!$C$2:$C$13,MATCH(EPS!I4647,GWP!$B$2:$B$13,0))</f>
        <v>0</v>
      </c>
      <c r="L4647" s="5">
        <f t="shared" si="145"/>
        <v>0</v>
      </c>
    </row>
    <row r="4648" spans="1:12" hidden="1" x14ac:dyDescent="0.35">
      <c r="A4648" t="s">
        <v>6278</v>
      </c>
      <c r="B4648" t="s">
        <v>5</v>
      </c>
      <c r="C4648" t="s">
        <v>1740</v>
      </c>
      <c r="D4648" t="s">
        <v>6934</v>
      </c>
      <c r="E4648" t="s">
        <v>1706</v>
      </c>
      <c r="H4648" t="str">
        <f>INDEX('Vensim Variables'!$B:$B,MATCH(EPS!$B4648,'Vensim Variables'!$A:$A,0))</f>
        <v>g pollutant</v>
      </c>
      <c r="I4648" t="str">
        <f t="shared" si="144"/>
        <v>CO</v>
      </c>
      <c r="J4648">
        <f>INDEX(NoSettings!$C:$C,MATCH(EPS!$A4648,NoSettings!$A:$A,0))</f>
        <v>0</v>
      </c>
      <c r="K4648">
        <f>INDEX(GWP!$C$2:$C$13,MATCH(EPS!I4648,GWP!$B$2:$B$13,0))</f>
        <v>0</v>
      </c>
      <c r="L4648" s="5">
        <f t="shared" si="145"/>
        <v>0</v>
      </c>
    </row>
    <row r="4649" spans="1:12" hidden="1" x14ac:dyDescent="0.35">
      <c r="A4649" t="s">
        <v>6279</v>
      </c>
      <c r="B4649" t="s">
        <v>5</v>
      </c>
      <c r="C4649" t="s">
        <v>1740</v>
      </c>
      <c r="D4649" t="s">
        <v>6934</v>
      </c>
      <c r="E4649" t="s">
        <v>1707</v>
      </c>
      <c r="H4649" t="str">
        <f>INDEX('Vensim Variables'!$B:$B,MATCH(EPS!$B4649,'Vensim Variables'!$A:$A,0))</f>
        <v>g pollutant</v>
      </c>
      <c r="I4649" t="str">
        <f t="shared" si="144"/>
        <v>NOx</v>
      </c>
      <c r="J4649">
        <f>INDEX(NoSettings!$C:$C,MATCH(EPS!$A4649,NoSettings!$A:$A,0))</f>
        <v>0</v>
      </c>
      <c r="K4649">
        <f>INDEX(GWP!$C$2:$C$13,MATCH(EPS!I4649,GWP!$B$2:$B$13,0))</f>
        <v>0</v>
      </c>
      <c r="L4649" s="5">
        <f t="shared" si="145"/>
        <v>0</v>
      </c>
    </row>
    <row r="4650" spans="1:12" hidden="1" x14ac:dyDescent="0.35">
      <c r="A4650" t="s">
        <v>6280</v>
      </c>
      <c r="B4650" t="s">
        <v>5</v>
      </c>
      <c r="C4650" t="s">
        <v>1740</v>
      </c>
      <c r="D4650" t="s">
        <v>6934</v>
      </c>
      <c r="E4650" t="s">
        <v>1708</v>
      </c>
      <c r="H4650" t="str">
        <f>INDEX('Vensim Variables'!$B:$B,MATCH(EPS!$B4650,'Vensim Variables'!$A:$A,0))</f>
        <v>g pollutant</v>
      </c>
      <c r="I4650" t="str">
        <f t="shared" si="144"/>
        <v>PM10</v>
      </c>
      <c r="J4650">
        <f>INDEX(NoSettings!$C:$C,MATCH(EPS!$A4650,NoSettings!$A:$A,0))</f>
        <v>0</v>
      </c>
      <c r="K4650">
        <f>INDEX(GWP!$C$2:$C$13,MATCH(EPS!I4650,GWP!$B$2:$B$13,0))</f>
        <v>0</v>
      </c>
      <c r="L4650" s="5">
        <f t="shared" si="145"/>
        <v>0</v>
      </c>
    </row>
    <row r="4651" spans="1:12" hidden="1" x14ac:dyDescent="0.35">
      <c r="A4651" t="s">
        <v>6281</v>
      </c>
      <c r="B4651" t="s">
        <v>5</v>
      </c>
      <c r="C4651" t="s">
        <v>1740</v>
      </c>
      <c r="D4651" t="s">
        <v>6934</v>
      </c>
      <c r="E4651" t="s">
        <v>1709</v>
      </c>
      <c r="H4651" t="str">
        <f>INDEX('Vensim Variables'!$B:$B,MATCH(EPS!$B4651,'Vensim Variables'!$A:$A,0))</f>
        <v>g pollutant</v>
      </c>
      <c r="I4651" t="str">
        <f t="shared" si="144"/>
        <v>PM25</v>
      </c>
      <c r="J4651">
        <f>INDEX(NoSettings!$C:$C,MATCH(EPS!$A4651,NoSettings!$A:$A,0))</f>
        <v>0</v>
      </c>
      <c r="K4651">
        <f>INDEX(GWP!$C$2:$C$13,MATCH(EPS!I4651,GWP!$B$2:$B$13,0))</f>
        <v>0</v>
      </c>
      <c r="L4651" s="5">
        <f t="shared" si="145"/>
        <v>0</v>
      </c>
    </row>
    <row r="4652" spans="1:12" hidden="1" x14ac:dyDescent="0.35">
      <c r="A4652" t="s">
        <v>6282</v>
      </c>
      <c r="B4652" t="s">
        <v>5</v>
      </c>
      <c r="C4652" t="s">
        <v>1740</v>
      </c>
      <c r="D4652" t="s">
        <v>6934</v>
      </c>
      <c r="E4652" t="s">
        <v>1710</v>
      </c>
      <c r="H4652" t="str">
        <f>INDEX('Vensim Variables'!$B:$B,MATCH(EPS!$B4652,'Vensim Variables'!$A:$A,0))</f>
        <v>g pollutant</v>
      </c>
      <c r="I4652" t="str">
        <f t="shared" si="144"/>
        <v>SOx</v>
      </c>
      <c r="J4652">
        <f>INDEX(NoSettings!$C:$C,MATCH(EPS!$A4652,NoSettings!$A:$A,0))</f>
        <v>0</v>
      </c>
      <c r="K4652">
        <f>INDEX(GWP!$C$2:$C$13,MATCH(EPS!I4652,GWP!$B$2:$B$13,0))</f>
        <v>0</v>
      </c>
      <c r="L4652" s="5">
        <f t="shared" si="145"/>
        <v>0</v>
      </c>
    </row>
    <row r="4653" spans="1:12" hidden="1" x14ac:dyDescent="0.35">
      <c r="A4653" t="s">
        <v>6283</v>
      </c>
      <c r="B4653" t="s">
        <v>5</v>
      </c>
      <c r="C4653" t="s">
        <v>1740</v>
      </c>
      <c r="D4653" t="s">
        <v>6934</v>
      </c>
      <c r="E4653" t="s">
        <v>1711</v>
      </c>
      <c r="H4653" t="str">
        <f>INDEX('Vensim Variables'!$B:$B,MATCH(EPS!$B4653,'Vensim Variables'!$A:$A,0))</f>
        <v>g pollutant</v>
      </c>
      <c r="I4653" t="str">
        <f t="shared" si="144"/>
        <v>BC</v>
      </c>
      <c r="J4653">
        <f>INDEX(NoSettings!$C:$C,MATCH(EPS!$A4653,NoSettings!$A:$A,0))</f>
        <v>0</v>
      </c>
      <c r="K4653">
        <f>INDEX(GWP!$C$2:$C$13,MATCH(EPS!I4653,GWP!$B$2:$B$13,0))</f>
        <v>0</v>
      </c>
      <c r="L4653" s="5">
        <f t="shared" si="145"/>
        <v>0</v>
      </c>
    </row>
    <row r="4654" spans="1:12" hidden="1" x14ac:dyDescent="0.35">
      <c r="A4654" t="s">
        <v>6284</v>
      </c>
      <c r="B4654" t="s">
        <v>5</v>
      </c>
      <c r="C4654" t="s">
        <v>1740</v>
      </c>
      <c r="D4654" t="s">
        <v>6934</v>
      </c>
      <c r="E4654" t="s">
        <v>1712</v>
      </c>
      <c r="H4654" t="str">
        <f>INDEX('Vensim Variables'!$B:$B,MATCH(EPS!$B4654,'Vensim Variables'!$A:$A,0))</f>
        <v>g pollutant</v>
      </c>
      <c r="I4654" t="str">
        <f t="shared" si="144"/>
        <v>OC</v>
      </c>
      <c r="J4654">
        <f>INDEX(NoSettings!$C:$C,MATCH(EPS!$A4654,NoSettings!$A:$A,0))</f>
        <v>0</v>
      </c>
      <c r="K4654">
        <f>INDEX(GWP!$C$2:$C$13,MATCH(EPS!I4654,GWP!$B$2:$B$13,0))</f>
        <v>0</v>
      </c>
      <c r="L4654" s="5">
        <f t="shared" si="145"/>
        <v>0</v>
      </c>
    </row>
    <row r="4655" spans="1:12" hidden="1" x14ac:dyDescent="0.35">
      <c r="A4655" t="s">
        <v>6285</v>
      </c>
      <c r="B4655" t="s">
        <v>5</v>
      </c>
      <c r="C4655" t="s">
        <v>1740</v>
      </c>
      <c r="D4655" t="s">
        <v>6934</v>
      </c>
      <c r="E4655" t="s">
        <v>1713</v>
      </c>
      <c r="H4655" t="str">
        <f>INDEX('Vensim Variables'!$B:$B,MATCH(EPS!$B4655,'Vensim Variables'!$A:$A,0))</f>
        <v>g pollutant</v>
      </c>
      <c r="I4655" t="str">
        <f t="shared" si="144"/>
        <v>CH4</v>
      </c>
      <c r="J4655">
        <f>INDEX(NoSettings!$C:$C,MATCH(EPS!$A4655,NoSettings!$A:$A,0))</f>
        <v>0</v>
      </c>
      <c r="K4655">
        <f>INDEX(GWP!$C$2:$C$13,MATCH(EPS!I4655,GWP!$B$2:$B$13,0))</f>
        <v>25</v>
      </c>
      <c r="L4655" s="5">
        <f t="shared" si="145"/>
        <v>0</v>
      </c>
    </row>
    <row r="4656" spans="1:12" hidden="1" x14ac:dyDescent="0.35">
      <c r="A4656" t="s">
        <v>6286</v>
      </c>
      <c r="B4656" t="s">
        <v>5</v>
      </c>
      <c r="C4656" t="s">
        <v>1740</v>
      </c>
      <c r="D4656" t="s">
        <v>6934</v>
      </c>
      <c r="E4656" t="s">
        <v>1714</v>
      </c>
      <c r="H4656" t="str">
        <f>INDEX('Vensim Variables'!$B:$B,MATCH(EPS!$B4656,'Vensim Variables'!$A:$A,0))</f>
        <v>g pollutant</v>
      </c>
      <c r="I4656" t="str">
        <f t="shared" si="144"/>
        <v>N2O</v>
      </c>
      <c r="J4656">
        <f>INDEX(NoSettings!$C:$C,MATCH(EPS!$A4656,NoSettings!$A:$A,0))</f>
        <v>0</v>
      </c>
      <c r="K4656">
        <f>INDEX(GWP!$C$2:$C$13,MATCH(EPS!I4656,GWP!$B$2:$B$13,0))</f>
        <v>298</v>
      </c>
      <c r="L4656" s="5">
        <f t="shared" si="145"/>
        <v>0</v>
      </c>
    </row>
    <row r="4657" spans="1:12" hidden="1" x14ac:dyDescent="0.35">
      <c r="A4657" t="s">
        <v>6287</v>
      </c>
      <c r="B4657" t="s">
        <v>5</v>
      </c>
      <c r="C4657" t="s">
        <v>1740</v>
      </c>
      <c r="D4657" t="s">
        <v>6934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5">
        <f t="shared" si="145"/>
        <v>0</v>
      </c>
    </row>
    <row r="4658" spans="1:12" hidden="1" x14ac:dyDescent="0.35">
      <c r="A4658" t="s">
        <v>6288</v>
      </c>
      <c r="B4658" t="s">
        <v>5</v>
      </c>
      <c r="C4658" t="s">
        <v>1740</v>
      </c>
      <c r="D4658" t="s">
        <v>6935</v>
      </c>
      <c r="E4658" t="s">
        <v>1702</v>
      </c>
      <c r="H4658" t="str">
        <f>INDEX('Vensim Variables'!$B:$B,MATCH(EPS!$B4658,'Vensim Variables'!$A:$A,0))</f>
        <v>g pollutant</v>
      </c>
      <c r="I4658" t="str">
        <f t="shared" si="144"/>
        <v>CO2</v>
      </c>
      <c r="J4658">
        <f>INDEX(NoSettings!$C:$C,MATCH(EPS!$A4658,NoSettings!$A:$A,0))</f>
        <v>0</v>
      </c>
      <c r="K4658">
        <f>INDEX(GWP!$C$2:$C$13,MATCH(EPS!I4658,GWP!$B$2:$B$13,0))</f>
        <v>1</v>
      </c>
      <c r="L4658" s="5">
        <f t="shared" si="145"/>
        <v>0</v>
      </c>
    </row>
    <row r="4659" spans="1:12" hidden="1" x14ac:dyDescent="0.35">
      <c r="A4659" t="s">
        <v>6289</v>
      </c>
      <c r="B4659" t="s">
        <v>5</v>
      </c>
      <c r="C4659" t="s">
        <v>1740</v>
      </c>
      <c r="D4659" t="s">
        <v>6935</v>
      </c>
      <c r="E4659" t="s">
        <v>1705</v>
      </c>
      <c r="H4659" t="str">
        <f>INDEX('Vensim Variables'!$B:$B,MATCH(EPS!$B4659,'Vensim Variables'!$A:$A,0))</f>
        <v>g pollutant</v>
      </c>
      <c r="I4659" t="str">
        <f t="shared" si="144"/>
        <v>VOC</v>
      </c>
      <c r="J4659">
        <f>INDEX(NoSettings!$C:$C,MATCH(EPS!$A4659,NoSettings!$A:$A,0))</f>
        <v>0</v>
      </c>
      <c r="K4659">
        <f>INDEX(GWP!$C$2:$C$13,MATCH(EPS!I4659,GWP!$B$2:$B$13,0))</f>
        <v>0</v>
      </c>
      <c r="L4659" s="5">
        <f t="shared" si="145"/>
        <v>0</v>
      </c>
    </row>
    <row r="4660" spans="1:12" hidden="1" x14ac:dyDescent="0.35">
      <c r="A4660" t="s">
        <v>6290</v>
      </c>
      <c r="B4660" t="s">
        <v>5</v>
      </c>
      <c r="C4660" t="s">
        <v>1740</v>
      </c>
      <c r="D4660" t="s">
        <v>6935</v>
      </c>
      <c r="E4660" t="s">
        <v>1706</v>
      </c>
      <c r="H4660" t="str">
        <f>INDEX('Vensim Variables'!$B:$B,MATCH(EPS!$B4660,'Vensim Variables'!$A:$A,0))</f>
        <v>g pollutant</v>
      </c>
      <c r="I4660" t="str">
        <f t="shared" si="144"/>
        <v>CO</v>
      </c>
      <c r="J4660">
        <f>INDEX(NoSettings!$C:$C,MATCH(EPS!$A4660,NoSettings!$A:$A,0))</f>
        <v>0</v>
      </c>
      <c r="K4660">
        <f>INDEX(GWP!$C$2:$C$13,MATCH(EPS!I4660,GWP!$B$2:$B$13,0))</f>
        <v>0</v>
      </c>
      <c r="L4660" s="5">
        <f t="shared" si="145"/>
        <v>0</v>
      </c>
    </row>
    <row r="4661" spans="1:12" hidden="1" x14ac:dyDescent="0.35">
      <c r="A4661" t="s">
        <v>6291</v>
      </c>
      <c r="B4661" t="s">
        <v>5</v>
      </c>
      <c r="C4661" t="s">
        <v>1740</v>
      </c>
      <c r="D4661" t="s">
        <v>6935</v>
      </c>
      <c r="E4661" t="s">
        <v>1707</v>
      </c>
      <c r="H4661" t="str">
        <f>INDEX('Vensim Variables'!$B:$B,MATCH(EPS!$B4661,'Vensim Variables'!$A:$A,0))</f>
        <v>g pollutant</v>
      </c>
      <c r="I4661" t="str">
        <f t="shared" si="144"/>
        <v>NOx</v>
      </c>
      <c r="J4661">
        <f>INDEX(NoSettings!$C:$C,MATCH(EPS!$A4661,NoSettings!$A:$A,0))</f>
        <v>0</v>
      </c>
      <c r="K4661">
        <f>INDEX(GWP!$C$2:$C$13,MATCH(EPS!I4661,GWP!$B$2:$B$13,0))</f>
        <v>0</v>
      </c>
      <c r="L4661" s="5">
        <f t="shared" si="145"/>
        <v>0</v>
      </c>
    </row>
    <row r="4662" spans="1:12" hidden="1" x14ac:dyDescent="0.35">
      <c r="A4662" t="s">
        <v>6292</v>
      </c>
      <c r="B4662" t="s">
        <v>5</v>
      </c>
      <c r="C4662" t="s">
        <v>1740</v>
      </c>
      <c r="D4662" t="s">
        <v>6935</v>
      </c>
      <c r="E4662" t="s">
        <v>1708</v>
      </c>
      <c r="H4662" t="str">
        <f>INDEX('Vensim Variables'!$B:$B,MATCH(EPS!$B4662,'Vensim Variables'!$A:$A,0))</f>
        <v>g pollutant</v>
      </c>
      <c r="I4662" t="str">
        <f t="shared" si="144"/>
        <v>PM10</v>
      </c>
      <c r="J4662">
        <f>INDEX(NoSettings!$C:$C,MATCH(EPS!$A4662,NoSettings!$A:$A,0))</f>
        <v>0</v>
      </c>
      <c r="K4662">
        <f>INDEX(GWP!$C$2:$C$13,MATCH(EPS!I4662,GWP!$B$2:$B$13,0))</f>
        <v>0</v>
      </c>
      <c r="L4662" s="5">
        <f t="shared" si="145"/>
        <v>0</v>
      </c>
    </row>
    <row r="4663" spans="1:12" hidden="1" x14ac:dyDescent="0.35">
      <c r="A4663" t="s">
        <v>6293</v>
      </c>
      <c r="B4663" t="s">
        <v>5</v>
      </c>
      <c r="C4663" t="s">
        <v>1740</v>
      </c>
      <c r="D4663" t="s">
        <v>6935</v>
      </c>
      <c r="E4663" t="s">
        <v>1709</v>
      </c>
      <c r="H4663" t="str">
        <f>INDEX('Vensim Variables'!$B:$B,MATCH(EPS!$B4663,'Vensim Variables'!$A:$A,0))</f>
        <v>g pollutant</v>
      </c>
      <c r="I4663" t="str">
        <f t="shared" si="144"/>
        <v>PM25</v>
      </c>
      <c r="J4663">
        <f>INDEX(NoSettings!$C:$C,MATCH(EPS!$A4663,NoSettings!$A:$A,0))</f>
        <v>0</v>
      </c>
      <c r="K4663">
        <f>INDEX(GWP!$C$2:$C$13,MATCH(EPS!I4663,GWP!$B$2:$B$13,0))</f>
        <v>0</v>
      </c>
      <c r="L4663" s="5">
        <f t="shared" si="145"/>
        <v>0</v>
      </c>
    </row>
    <row r="4664" spans="1:12" hidden="1" x14ac:dyDescent="0.35">
      <c r="A4664" t="s">
        <v>6294</v>
      </c>
      <c r="B4664" t="s">
        <v>5</v>
      </c>
      <c r="C4664" t="s">
        <v>1740</v>
      </c>
      <c r="D4664" t="s">
        <v>6935</v>
      </c>
      <c r="E4664" t="s">
        <v>1710</v>
      </c>
      <c r="H4664" t="str">
        <f>INDEX('Vensim Variables'!$B:$B,MATCH(EPS!$B4664,'Vensim Variables'!$A:$A,0))</f>
        <v>g pollutant</v>
      </c>
      <c r="I4664" t="str">
        <f t="shared" si="144"/>
        <v>SOx</v>
      </c>
      <c r="J4664">
        <f>INDEX(NoSettings!$C:$C,MATCH(EPS!$A4664,NoSettings!$A:$A,0))</f>
        <v>0</v>
      </c>
      <c r="K4664">
        <f>INDEX(GWP!$C$2:$C$13,MATCH(EPS!I4664,GWP!$B$2:$B$13,0))</f>
        <v>0</v>
      </c>
      <c r="L4664" s="5">
        <f t="shared" si="145"/>
        <v>0</v>
      </c>
    </row>
    <row r="4665" spans="1:12" hidden="1" x14ac:dyDescent="0.35">
      <c r="A4665" t="s">
        <v>6295</v>
      </c>
      <c r="B4665" t="s">
        <v>5</v>
      </c>
      <c r="C4665" t="s">
        <v>1740</v>
      </c>
      <c r="D4665" t="s">
        <v>6935</v>
      </c>
      <c r="E4665" t="s">
        <v>1711</v>
      </c>
      <c r="H4665" t="str">
        <f>INDEX('Vensim Variables'!$B:$B,MATCH(EPS!$B4665,'Vensim Variables'!$A:$A,0))</f>
        <v>g pollutant</v>
      </c>
      <c r="I4665" t="str">
        <f t="shared" si="144"/>
        <v>BC</v>
      </c>
      <c r="J4665">
        <f>INDEX(NoSettings!$C:$C,MATCH(EPS!$A4665,NoSettings!$A:$A,0))</f>
        <v>0</v>
      </c>
      <c r="K4665">
        <f>INDEX(GWP!$C$2:$C$13,MATCH(EPS!I4665,GWP!$B$2:$B$13,0))</f>
        <v>0</v>
      </c>
      <c r="L4665" s="5">
        <f t="shared" si="145"/>
        <v>0</v>
      </c>
    </row>
    <row r="4666" spans="1:12" hidden="1" x14ac:dyDescent="0.35">
      <c r="A4666" t="s">
        <v>6296</v>
      </c>
      <c r="B4666" t="s">
        <v>5</v>
      </c>
      <c r="C4666" t="s">
        <v>1740</v>
      </c>
      <c r="D4666" t="s">
        <v>6935</v>
      </c>
      <c r="E4666" t="s">
        <v>1712</v>
      </c>
      <c r="H4666" t="str">
        <f>INDEX('Vensim Variables'!$B:$B,MATCH(EPS!$B4666,'Vensim Variables'!$A:$A,0))</f>
        <v>g pollutant</v>
      </c>
      <c r="I4666" t="str">
        <f t="shared" si="144"/>
        <v>OC</v>
      </c>
      <c r="J4666">
        <f>INDEX(NoSettings!$C:$C,MATCH(EPS!$A4666,NoSettings!$A:$A,0))</f>
        <v>0</v>
      </c>
      <c r="K4666">
        <f>INDEX(GWP!$C$2:$C$13,MATCH(EPS!I4666,GWP!$B$2:$B$13,0))</f>
        <v>0</v>
      </c>
      <c r="L4666" s="5">
        <f t="shared" si="145"/>
        <v>0</v>
      </c>
    </row>
    <row r="4667" spans="1:12" hidden="1" x14ac:dyDescent="0.35">
      <c r="A4667" t="s">
        <v>6297</v>
      </c>
      <c r="B4667" t="s">
        <v>5</v>
      </c>
      <c r="C4667" t="s">
        <v>1740</v>
      </c>
      <c r="D4667" t="s">
        <v>6935</v>
      </c>
      <c r="E4667" t="s">
        <v>1713</v>
      </c>
      <c r="H4667" t="str">
        <f>INDEX('Vensim Variables'!$B:$B,MATCH(EPS!$B4667,'Vensim Variables'!$A:$A,0))</f>
        <v>g pollutant</v>
      </c>
      <c r="I4667" t="str">
        <f t="shared" si="144"/>
        <v>CH4</v>
      </c>
      <c r="J4667">
        <f>INDEX(NoSettings!$C:$C,MATCH(EPS!$A4667,NoSettings!$A:$A,0))</f>
        <v>0</v>
      </c>
      <c r="K4667">
        <f>INDEX(GWP!$C$2:$C$13,MATCH(EPS!I4667,GWP!$B$2:$B$13,0))</f>
        <v>25</v>
      </c>
      <c r="L4667" s="5">
        <f t="shared" si="145"/>
        <v>0</v>
      </c>
    </row>
    <row r="4668" spans="1:12" hidden="1" x14ac:dyDescent="0.35">
      <c r="A4668" t="s">
        <v>6298</v>
      </c>
      <c r="B4668" t="s">
        <v>5</v>
      </c>
      <c r="C4668" t="s">
        <v>1740</v>
      </c>
      <c r="D4668" t="s">
        <v>6935</v>
      </c>
      <c r="E4668" t="s">
        <v>1714</v>
      </c>
      <c r="H4668" t="str">
        <f>INDEX('Vensim Variables'!$B:$B,MATCH(EPS!$B4668,'Vensim Variables'!$A:$A,0))</f>
        <v>g pollutant</v>
      </c>
      <c r="I4668" t="str">
        <f t="shared" si="144"/>
        <v>N2O</v>
      </c>
      <c r="J4668">
        <f>INDEX(NoSettings!$C:$C,MATCH(EPS!$A4668,NoSettings!$A:$A,0))</f>
        <v>0</v>
      </c>
      <c r="K4668">
        <f>INDEX(GWP!$C$2:$C$13,MATCH(EPS!I4668,GWP!$B$2:$B$13,0))</f>
        <v>298</v>
      </c>
      <c r="L4668" s="5">
        <f t="shared" si="145"/>
        <v>0</v>
      </c>
    </row>
    <row r="4669" spans="1:12" hidden="1" x14ac:dyDescent="0.35">
      <c r="A4669" t="s">
        <v>6299</v>
      </c>
      <c r="B4669" t="s">
        <v>5</v>
      </c>
      <c r="C4669" t="s">
        <v>1740</v>
      </c>
      <c r="D4669" t="s">
        <v>6935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5">
        <f t="shared" si="145"/>
        <v>0</v>
      </c>
    </row>
    <row r="4670" spans="1:12" hidden="1" x14ac:dyDescent="0.35">
      <c r="A4670" t="s">
        <v>6300</v>
      </c>
      <c r="B4670" t="s">
        <v>5</v>
      </c>
      <c r="C4670" t="s">
        <v>1740</v>
      </c>
      <c r="D4670" t="s">
        <v>6936</v>
      </c>
      <c r="E4670" t="s">
        <v>1702</v>
      </c>
      <c r="H4670" t="str">
        <f>INDEX('Vensim Variables'!$B:$B,MATCH(EPS!$B4670,'Vensim Variables'!$A:$A,0))</f>
        <v>g pollutant</v>
      </c>
      <c r="I4670" t="str">
        <f t="shared" si="144"/>
        <v>CO2</v>
      </c>
      <c r="J4670">
        <f>INDEX(NoSettings!$C:$C,MATCH(EPS!$A4670,NoSettings!$A:$A,0))</f>
        <v>1331970000000</v>
      </c>
      <c r="K4670">
        <f>INDEX(GWP!$C$2:$C$13,MATCH(EPS!I4670,GWP!$B$2:$B$13,0))</f>
        <v>1</v>
      </c>
      <c r="L4670" s="5">
        <f t="shared" si="145"/>
        <v>1.3319700000000001</v>
      </c>
    </row>
    <row r="4671" spans="1:12" hidden="1" x14ac:dyDescent="0.35">
      <c r="A4671" t="s">
        <v>6301</v>
      </c>
      <c r="B4671" t="s">
        <v>5</v>
      </c>
      <c r="C4671" t="s">
        <v>1740</v>
      </c>
      <c r="D4671" t="s">
        <v>6936</v>
      </c>
      <c r="E4671" t="s">
        <v>1705</v>
      </c>
      <c r="H4671" t="str">
        <f>INDEX('Vensim Variables'!$B:$B,MATCH(EPS!$B4671,'Vensim Variables'!$A:$A,0))</f>
        <v>g pollutant</v>
      </c>
      <c r="I4671" t="str">
        <f t="shared" si="144"/>
        <v>VOC</v>
      </c>
      <c r="J4671">
        <f>INDEX(NoSettings!$C:$C,MATCH(EPS!$A4671,NoSettings!$A:$A,0))</f>
        <v>316197000</v>
      </c>
      <c r="K4671">
        <f>INDEX(GWP!$C$2:$C$13,MATCH(EPS!I4671,GWP!$B$2:$B$13,0))</f>
        <v>0</v>
      </c>
      <c r="L4671" s="5">
        <f t="shared" si="145"/>
        <v>0</v>
      </c>
    </row>
    <row r="4672" spans="1:12" hidden="1" x14ac:dyDescent="0.35">
      <c r="A4672" t="s">
        <v>6302</v>
      </c>
      <c r="B4672" t="s">
        <v>5</v>
      </c>
      <c r="C4672" t="s">
        <v>1740</v>
      </c>
      <c r="D4672" t="s">
        <v>6936</v>
      </c>
      <c r="E4672" t="s">
        <v>1706</v>
      </c>
      <c r="H4672" t="str">
        <f>INDEX('Vensim Variables'!$B:$B,MATCH(EPS!$B4672,'Vensim Variables'!$A:$A,0))</f>
        <v>g pollutant</v>
      </c>
      <c r="I4672" t="str">
        <f t="shared" si="144"/>
        <v>CO</v>
      </c>
      <c r="J4672">
        <f>INDEX(NoSettings!$C:$C,MATCH(EPS!$A4672,NoSettings!$A:$A,0))</f>
        <v>3579530000</v>
      </c>
      <c r="K4672">
        <f>INDEX(GWP!$C$2:$C$13,MATCH(EPS!I4672,GWP!$B$2:$B$13,0))</f>
        <v>0</v>
      </c>
      <c r="L4672" s="5">
        <f t="shared" si="145"/>
        <v>0</v>
      </c>
    </row>
    <row r="4673" spans="1:12" hidden="1" x14ac:dyDescent="0.35">
      <c r="A4673" t="s">
        <v>6303</v>
      </c>
      <c r="B4673" t="s">
        <v>5</v>
      </c>
      <c r="C4673" t="s">
        <v>1740</v>
      </c>
      <c r="D4673" t="s">
        <v>6936</v>
      </c>
      <c r="E4673" t="s">
        <v>1707</v>
      </c>
      <c r="H4673" t="str">
        <f>INDEX('Vensim Variables'!$B:$B,MATCH(EPS!$B4673,'Vensim Variables'!$A:$A,0))</f>
        <v>g pollutant</v>
      </c>
      <c r="I4673" t="str">
        <f t="shared" si="144"/>
        <v>NOx</v>
      </c>
      <c r="J4673">
        <f>INDEX(NoSettings!$C:$C,MATCH(EPS!$A4673,NoSettings!$A:$A,0))</f>
        <v>2134300000</v>
      </c>
      <c r="K4673">
        <f>INDEX(GWP!$C$2:$C$13,MATCH(EPS!I4673,GWP!$B$2:$B$13,0))</f>
        <v>0</v>
      </c>
      <c r="L4673" s="5">
        <f t="shared" si="145"/>
        <v>0</v>
      </c>
    </row>
    <row r="4674" spans="1:12" hidden="1" x14ac:dyDescent="0.35">
      <c r="A4674" t="s">
        <v>6304</v>
      </c>
      <c r="B4674" t="s">
        <v>5</v>
      </c>
      <c r="C4674" t="s">
        <v>1740</v>
      </c>
      <c r="D4674" t="s">
        <v>6936</v>
      </c>
      <c r="E4674" t="s">
        <v>1708</v>
      </c>
      <c r="H4674" t="str">
        <f>INDEX('Vensim Variables'!$B:$B,MATCH(EPS!$B4674,'Vensim Variables'!$A:$A,0))</f>
        <v>g pollutant</v>
      </c>
      <c r="I4674" t="str">
        <f t="shared" si="144"/>
        <v>PM10</v>
      </c>
      <c r="J4674">
        <f>INDEX(NoSettings!$C:$C,MATCH(EPS!$A4674,NoSettings!$A:$A,0))</f>
        <v>435698000</v>
      </c>
      <c r="K4674">
        <f>INDEX(GWP!$C$2:$C$13,MATCH(EPS!I4674,GWP!$B$2:$B$13,0))</f>
        <v>0</v>
      </c>
      <c r="L4674" s="5">
        <f t="shared" si="145"/>
        <v>0</v>
      </c>
    </row>
    <row r="4675" spans="1:12" hidden="1" x14ac:dyDescent="0.35">
      <c r="A4675" t="s">
        <v>6305</v>
      </c>
      <c r="B4675" t="s">
        <v>5</v>
      </c>
      <c r="C4675" t="s">
        <v>1740</v>
      </c>
      <c r="D4675" t="s">
        <v>6936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372805000</v>
      </c>
      <c r="K4675">
        <f>INDEX(GWP!$C$2:$C$13,MATCH(EPS!I4675,GWP!$B$2:$B$13,0))</f>
        <v>0</v>
      </c>
      <c r="L4675" s="5">
        <f t="shared" ref="L4675:L4738" si="147">IF(H4675="g pollutant",K4675*J4675/10^12,IF(H4675="MMTCO2e",J4675,IF(H4675="MWh",J4675,0)))</f>
        <v>0</v>
      </c>
    </row>
    <row r="4676" spans="1:12" hidden="1" x14ac:dyDescent="0.35">
      <c r="A4676" t="s">
        <v>6306</v>
      </c>
      <c r="B4676" t="s">
        <v>5</v>
      </c>
      <c r="C4676" t="s">
        <v>1740</v>
      </c>
      <c r="D4676" t="s">
        <v>6936</v>
      </c>
      <c r="E4676" t="s">
        <v>1710</v>
      </c>
      <c r="H4676" t="str">
        <f>INDEX('Vensim Variables'!$B:$B,MATCH(EPS!$B4676,'Vensim Variables'!$A:$A,0))</f>
        <v>g pollutant</v>
      </c>
      <c r="I4676" t="str">
        <f t="shared" si="146"/>
        <v>SOx</v>
      </c>
      <c r="J4676">
        <f>INDEX(NoSettings!$C:$C,MATCH(EPS!$A4676,NoSettings!$A:$A,0))</f>
        <v>1589570000</v>
      </c>
      <c r="K4676">
        <f>INDEX(GWP!$C$2:$C$13,MATCH(EPS!I4676,GWP!$B$2:$B$13,0))</f>
        <v>0</v>
      </c>
      <c r="L4676" s="5">
        <f t="shared" si="147"/>
        <v>0</v>
      </c>
    </row>
    <row r="4677" spans="1:12" hidden="1" x14ac:dyDescent="0.35">
      <c r="A4677" t="s">
        <v>6307</v>
      </c>
      <c r="B4677" t="s">
        <v>5</v>
      </c>
      <c r="C4677" t="s">
        <v>1740</v>
      </c>
      <c r="D4677" t="s">
        <v>6936</v>
      </c>
      <c r="E4677" t="s">
        <v>1711</v>
      </c>
      <c r="H4677" t="str">
        <f>INDEX('Vensim Variables'!$B:$B,MATCH(EPS!$B4677,'Vensim Variables'!$A:$A,0))</f>
        <v>g pollutant</v>
      </c>
      <c r="I4677" t="str">
        <f t="shared" si="146"/>
        <v>BC</v>
      </c>
      <c r="J4677">
        <f>INDEX(NoSettings!$C:$C,MATCH(EPS!$A4677,NoSettings!$A:$A,0))</f>
        <v>28238900</v>
      </c>
      <c r="K4677">
        <f>INDEX(GWP!$C$2:$C$13,MATCH(EPS!I4677,GWP!$B$2:$B$13,0))</f>
        <v>0</v>
      </c>
      <c r="L4677" s="5">
        <f t="shared" si="147"/>
        <v>0</v>
      </c>
    </row>
    <row r="4678" spans="1:12" hidden="1" x14ac:dyDescent="0.35">
      <c r="A4678" t="s">
        <v>6308</v>
      </c>
      <c r="B4678" t="s">
        <v>5</v>
      </c>
      <c r="C4678" t="s">
        <v>1740</v>
      </c>
      <c r="D4678" t="s">
        <v>6936</v>
      </c>
      <c r="E4678" t="s">
        <v>1712</v>
      </c>
      <c r="H4678" t="str">
        <f>INDEX('Vensim Variables'!$B:$B,MATCH(EPS!$B4678,'Vensim Variables'!$A:$A,0))</f>
        <v>g pollutant</v>
      </c>
      <c r="I4678" t="str">
        <f t="shared" si="146"/>
        <v>OC</v>
      </c>
      <c r="J4678">
        <f>INDEX(NoSettings!$C:$C,MATCH(EPS!$A4678,NoSettings!$A:$A,0))</f>
        <v>136882000</v>
      </c>
      <c r="K4678">
        <f>INDEX(GWP!$C$2:$C$13,MATCH(EPS!I4678,GWP!$B$2:$B$13,0))</f>
        <v>0</v>
      </c>
      <c r="L4678" s="5">
        <f t="shared" si="147"/>
        <v>0</v>
      </c>
    </row>
    <row r="4679" spans="1:12" hidden="1" x14ac:dyDescent="0.35">
      <c r="A4679" t="s">
        <v>6309</v>
      </c>
      <c r="B4679" t="s">
        <v>5</v>
      </c>
      <c r="C4679" t="s">
        <v>1740</v>
      </c>
      <c r="D4679" t="s">
        <v>6936</v>
      </c>
      <c r="E4679" t="s">
        <v>1713</v>
      </c>
      <c r="H4679" t="str">
        <f>INDEX('Vensim Variables'!$B:$B,MATCH(EPS!$B4679,'Vensim Variables'!$A:$A,0))</f>
        <v>g pollutant</v>
      </c>
      <c r="I4679" t="str">
        <f t="shared" si="146"/>
        <v>CH4</v>
      </c>
      <c r="J4679">
        <f>INDEX(NoSettings!$C:$C,MATCH(EPS!$A4679,NoSettings!$A:$A,0))</f>
        <v>65016600</v>
      </c>
      <c r="K4679">
        <f>INDEX(GWP!$C$2:$C$13,MATCH(EPS!I4679,GWP!$B$2:$B$13,0))</f>
        <v>25</v>
      </c>
      <c r="L4679" s="5">
        <f t="shared" si="147"/>
        <v>1.6254150000000001E-3</v>
      </c>
    </row>
    <row r="4680" spans="1:12" hidden="1" x14ac:dyDescent="0.35">
      <c r="A4680" t="s">
        <v>6310</v>
      </c>
      <c r="B4680" t="s">
        <v>5</v>
      </c>
      <c r="C4680" t="s">
        <v>1740</v>
      </c>
      <c r="D4680" t="s">
        <v>6936</v>
      </c>
      <c r="E4680" t="s">
        <v>1714</v>
      </c>
      <c r="H4680" t="str">
        <f>INDEX('Vensim Variables'!$B:$B,MATCH(EPS!$B4680,'Vensim Variables'!$A:$A,0))</f>
        <v>g pollutant</v>
      </c>
      <c r="I4680" t="str">
        <f t="shared" si="146"/>
        <v>N2O</v>
      </c>
      <c r="J4680">
        <f>INDEX(NoSettings!$C:$C,MATCH(EPS!$A4680,NoSettings!$A:$A,0))</f>
        <v>13003300</v>
      </c>
      <c r="K4680">
        <f>INDEX(GWP!$C$2:$C$13,MATCH(EPS!I4680,GWP!$B$2:$B$13,0))</f>
        <v>298</v>
      </c>
      <c r="L4680" s="5">
        <f t="shared" si="147"/>
        <v>3.8749833999999999E-3</v>
      </c>
    </row>
    <row r="4681" spans="1:12" hidden="1" x14ac:dyDescent="0.35">
      <c r="A4681" t="s">
        <v>6311</v>
      </c>
      <c r="B4681" t="s">
        <v>5</v>
      </c>
      <c r="C4681" t="s">
        <v>1740</v>
      </c>
      <c r="D4681" t="s">
        <v>6936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5">
        <f t="shared" si="147"/>
        <v>0</v>
      </c>
    </row>
    <row r="4682" spans="1:12" hidden="1" x14ac:dyDescent="0.35">
      <c r="A4682" t="s">
        <v>6312</v>
      </c>
      <c r="B4682" t="s">
        <v>5</v>
      </c>
      <c r="C4682" t="s">
        <v>1741</v>
      </c>
      <c r="D4682" t="s">
        <v>6912</v>
      </c>
      <c r="E4682" t="s">
        <v>1702</v>
      </c>
      <c r="H4682" t="str">
        <f>INDEX('Vensim Variables'!$B:$B,MATCH(EPS!$B4682,'Vensim Variables'!$A:$A,0))</f>
        <v>g pollutant</v>
      </c>
      <c r="I4682" t="str">
        <f t="shared" si="146"/>
        <v>CO2</v>
      </c>
      <c r="J4682">
        <f>INDEX(NoSettings!$C:$C,MATCH(EPS!$A4682,NoSettings!$A:$A,0))</f>
        <v>0</v>
      </c>
      <c r="K4682">
        <f>INDEX(GWP!$C$2:$C$13,MATCH(EPS!I4682,GWP!$B$2:$B$13,0))</f>
        <v>1</v>
      </c>
      <c r="L4682" s="5">
        <f t="shared" si="147"/>
        <v>0</v>
      </c>
    </row>
    <row r="4683" spans="1:12" hidden="1" x14ac:dyDescent="0.35">
      <c r="A4683" t="s">
        <v>6313</v>
      </c>
      <c r="B4683" t="s">
        <v>5</v>
      </c>
      <c r="C4683" t="s">
        <v>1741</v>
      </c>
      <c r="D4683" t="s">
        <v>6912</v>
      </c>
      <c r="E4683" t="s">
        <v>1705</v>
      </c>
      <c r="H4683" t="str">
        <f>INDEX('Vensim Variables'!$B:$B,MATCH(EPS!$B4683,'Vensim Variables'!$A:$A,0))</f>
        <v>g pollutant</v>
      </c>
      <c r="I4683" t="str">
        <f t="shared" si="146"/>
        <v>VOC</v>
      </c>
      <c r="J4683">
        <f>INDEX(NoSettings!$C:$C,MATCH(EPS!$A4683,NoSettings!$A:$A,0))</f>
        <v>0</v>
      </c>
      <c r="K4683">
        <f>INDEX(GWP!$C$2:$C$13,MATCH(EPS!I4683,GWP!$B$2:$B$13,0))</f>
        <v>0</v>
      </c>
      <c r="L4683" s="5">
        <f t="shared" si="147"/>
        <v>0</v>
      </c>
    </row>
    <row r="4684" spans="1:12" hidden="1" x14ac:dyDescent="0.35">
      <c r="A4684" t="s">
        <v>6314</v>
      </c>
      <c r="B4684" t="s">
        <v>5</v>
      </c>
      <c r="C4684" t="s">
        <v>1741</v>
      </c>
      <c r="D4684" t="s">
        <v>6912</v>
      </c>
      <c r="E4684" t="s">
        <v>1706</v>
      </c>
      <c r="H4684" t="str">
        <f>INDEX('Vensim Variables'!$B:$B,MATCH(EPS!$B4684,'Vensim Variables'!$A:$A,0))</f>
        <v>g pollutant</v>
      </c>
      <c r="I4684" t="str">
        <f t="shared" si="146"/>
        <v>CO</v>
      </c>
      <c r="J4684">
        <f>INDEX(NoSettings!$C:$C,MATCH(EPS!$A4684,NoSettings!$A:$A,0))</f>
        <v>0</v>
      </c>
      <c r="K4684">
        <f>INDEX(GWP!$C$2:$C$13,MATCH(EPS!I4684,GWP!$B$2:$B$13,0))</f>
        <v>0</v>
      </c>
      <c r="L4684" s="5">
        <f t="shared" si="147"/>
        <v>0</v>
      </c>
    </row>
    <row r="4685" spans="1:12" hidden="1" x14ac:dyDescent="0.35">
      <c r="A4685" t="s">
        <v>6315</v>
      </c>
      <c r="B4685" t="s">
        <v>5</v>
      </c>
      <c r="C4685" t="s">
        <v>1741</v>
      </c>
      <c r="D4685" t="s">
        <v>6912</v>
      </c>
      <c r="E4685" t="s">
        <v>1707</v>
      </c>
      <c r="H4685" t="str">
        <f>INDEX('Vensim Variables'!$B:$B,MATCH(EPS!$B4685,'Vensim Variables'!$A:$A,0))</f>
        <v>g pollutant</v>
      </c>
      <c r="I4685" t="str">
        <f t="shared" si="146"/>
        <v>NOx</v>
      </c>
      <c r="J4685">
        <f>INDEX(NoSettings!$C:$C,MATCH(EPS!$A4685,NoSettings!$A:$A,0))</f>
        <v>0</v>
      </c>
      <c r="K4685">
        <f>INDEX(GWP!$C$2:$C$13,MATCH(EPS!I4685,GWP!$B$2:$B$13,0))</f>
        <v>0</v>
      </c>
      <c r="L4685" s="5">
        <f t="shared" si="147"/>
        <v>0</v>
      </c>
    </row>
    <row r="4686" spans="1:12" hidden="1" x14ac:dyDescent="0.35">
      <c r="A4686" t="s">
        <v>6316</v>
      </c>
      <c r="B4686" t="s">
        <v>5</v>
      </c>
      <c r="C4686" t="s">
        <v>1741</v>
      </c>
      <c r="D4686" t="s">
        <v>6912</v>
      </c>
      <c r="E4686" t="s">
        <v>1708</v>
      </c>
      <c r="H4686" t="str">
        <f>INDEX('Vensim Variables'!$B:$B,MATCH(EPS!$B4686,'Vensim Variables'!$A:$A,0))</f>
        <v>g pollutant</v>
      </c>
      <c r="I4686" t="str">
        <f t="shared" si="146"/>
        <v>PM10</v>
      </c>
      <c r="J4686">
        <f>INDEX(NoSettings!$C:$C,MATCH(EPS!$A4686,NoSettings!$A:$A,0))</f>
        <v>0</v>
      </c>
      <c r="K4686">
        <f>INDEX(GWP!$C$2:$C$13,MATCH(EPS!I4686,GWP!$B$2:$B$13,0))</f>
        <v>0</v>
      </c>
      <c r="L4686" s="5">
        <f t="shared" si="147"/>
        <v>0</v>
      </c>
    </row>
    <row r="4687" spans="1:12" hidden="1" x14ac:dyDescent="0.35">
      <c r="A4687" t="s">
        <v>6317</v>
      </c>
      <c r="B4687" t="s">
        <v>5</v>
      </c>
      <c r="C4687" t="s">
        <v>1741</v>
      </c>
      <c r="D4687" t="s">
        <v>6912</v>
      </c>
      <c r="E4687" t="s">
        <v>1709</v>
      </c>
      <c r="H4687" t="str">
        <f>INDEX('Vensim Variables'!$B:$B,MATCH(EPS!$B4687,'Vensim Variables'!$A:$A,0))</f>
        <v>g pollutant</v>
      </c>
      <c r="I4687" t="str">
        <f t="shared" si="146"/>
        <v>PM25</v>
      </c>
      <c r="J4687">
        <f>INDEX(NoSettings!$C:$C,MATCH(EPS!$A4687,NoSettings!$A:$A,0))</f>
        <v>0</v>
      </c>
      <c r="K4687">
        <f>INDEX(GWP!$C$2:$C$13,MATCH(EPS!I4687,GWP!$B$2:$B$13,0))</f>
        <v>0</v>
      </c>
      <c r="L4687" s="5">
        <f t="shared" si="147"/>
        <v>0</v>
      </c>
    </row>
    <row r="4688" spans="1:12" hidden="1" x14ac:dyDescent="0.35">
      <c r="A4688" t="s">
        <v>6318</v>
      </c>
      <c r="B4688" t="s">
        <v>5</v>
      </c>
      <c r="C4688" t="s">
        <v>1741</v>
      </c>
      <c r="D4688" t="s">
        <v>6912</v>
      </c>
      <c r="E4688" t="s">
        <v>1710</v>
      </c>
      <c r="H4688" t="str">
        <f>INDEX('Vensim Variables'!$B:$B,MATCH(EPS!$B4688,'Vensim Variables'!$A:$A,0))</f>
        <v>g pollutant</v>
      </c>
      <c r="I4688" t="str">
        <f t="shared" si="146"/>
        <v>SOx</v>
      </c>
      <c r="J4688">
        <f>INDEX(NoSettings!$C:$C,MATCH(EPS!$A4688,NoSettings!$A:$A,0))</f>
        <v>0</v>
      </c>
      <c r="K4688">
        <f>INDEX(GWP!$C$2:$C$13,MATCH(EPS!I4688,GWP!$B$2:$B$13,0))</f>
        <v>0</v>
      </c>
      <c r="L4688" s="5">
        <f t="shared" si="147"/>
        <v>0</v>
      </c>
    </row>
    <row r="4689" spans="1:12" hidden="1" x14ac:dyDescent="0.35">
      <c r="A4689" t="s">
        <v>6319</v>
      </c>
      <c r="B4689" t="s">
        <v>5</v>
      </c>
      <c r="C4689" t="s">
        <v>1741</v>
      </c>
      <c r="D4689" t="s">
        <v>6912</v>
      </c>
      <c r="E4689" t="s">
        <v>1711</v>
      </c>
      <c r="H4689" t="str">
        <f>INDEX('Vensim Variables'!$B:$B,MATCH(EPS!$B4689,'Vensim Variables'!$A:$A,0))</f>
        <v>g pollutant</v>
      </c>
      <c r="I4689" t="str">
        <f t="shared" si="146"/>
        <v>BC</v>
      </c>
      <c r="J4689">
        <f>INDEX(NoSettings!$C:$C,MATCH(EPS!$A4689,NoSettings!$A:$A,0))</f>
        <v>0</v>
      </c>
      <c r="K4689">
        <f>INDEX(GWP!$C$2:$C$13,MATCH(EPS!I4689,GWP!$B$2:$B$13,0))</f>
        <v>0</v>
      </c>
      <c r="L4689" s="5">
        <f t="shared" si="147"/>
        <v>0</v>
      </c>
    </row>
    <row r="4690" spans="1:12" hidden="1" x14ac:dyDescent="0.35">
      <c r="A4690" t="s">
        <v>6320</v>
      </c>
      <c r="B4690" t="s">
        <v>5</v>
      </c>
      <c r="C4690" t="s">
        <v>1741</v>
      </c>
      <c r="D4690" t="s">
        <v>6912</v>
      </c>
      <c r="E4690" t="s">
        <v>1712</v>
      </c>
      <c r="H4690" t="str">
        <f>INDEX('Vensim Variables'!$B:$B,MATCH(EPS!$B4690,'Vensim Variables'!$A:$A,0))</f>
        <v>g pollutant</v>
      </c>
      <c r="I4690" t="str">
        <f t="shared" si="146"/>
        <v>OC</v>
      </c>
      <c r="J4690">
        <f>INDEX(NoSettings!$C:$C,MATCH(EPS!$A4690,NoSettings!$A:$A,0))</f>
        <v>0</v>
      </c>
      <c r="K4690">
        <f>INDEX(GWP!$C$2:$C$13,MATCH(EPS!I4690,GWP!$B$2:$B$13,0))</f>
        <v>0</v>
      </c>
      <c r="L4690" s="5">
        <f t="shared" si="147"/>
        <v>0</v>
      </c>
    </row>
    <row r="4691" spans="1:12" hidden="1" x14ac:dyDescent="0.35">
      <c r="A4691" t="s">
        <v>6321</v>
      </c>
      <c r="B4691" t="s">
        <v>5</v>
      </c>
      <c r="C4691" t="s">
        <v>1741</v>
      </c>
      <c r="D4691" t="s">
        <v>6912</v>
      </c>
      <c r="E4691" t="s">
        <v>1713</v>
      </c>
      <c r="H4691" t="str">
        <f>INDEX('Vensim Variables'!$B:$B,MATCH(EPS!$B4691,'Vensim Variables'!$A:$A,0))</f>
        <v>g pollutant</v>
      </c>
      <c r="I4691" t="str">
        <f t="shared" si="146"/>
        <v>CH4</v>
      </c>
      <c r="J4691">
        <f>INDEX(NoSettings!$C:$C,MATCH(EPS!$A4691,NoSettings!$A:$A,0))</f>
        <v>0</v>
      </c>
      <c r="K4691">
        <f>INDEX(GWP!$C$2:$C$13,MATCH(EPS!I4691,GWP!$B$2:$B$13,0))</f>
        <v>25</v>
      </c>
      <c r="L4691" s="5">
        <f t="shared" si="147"/>
        <v>0</v>
      </c>
    </row>
    <row r="4692" spans="1:12" hidden="1" x14ac:dyDescent="0.35">
      <c r="A4692" t="s">
        <v>6322</v>
      </c>
      <c r="B4692" t="s">
        <v>5</v>
      </c>
      <c r="C4692" t="s">
        <v>1741</v>
      </c>
      <c r="D4692" t="s">
        <v>6912</v>
      </c>
      <c r="E4692" t="s">
        <v>1714</v>
      </c>
      <c r="H4692" t="str">
        <f>INDEX('Vensim Variables'!$B:$B,MATCH(EPS!$B4692,'Vensim Variables'!$A:$A,0))</f>
        <v>g pollutant</v>
      </c>
      <c r="I4692" t="str">
        <f t="shared" si="146"/>
        <v>N2O</v>
      </c>
      <c r="J4692">
        <f>INDEX(NoSettings!$C:$C,MATCH(EPS!$A4692,NoSettings!$A:$A,0))</f>
        <v>0</v>
      </c>
      <c r="K4692">
        <f>INDEX(GWP!$C$2:$C$13,MATCH(EPS!I4692,GWP!$B$2:$B$13,0))</f>
        <v>298</v>
      </c>
      <c r="L4692" s="5">
        <f t="shared" si="147"/>
        <v>0</v>
      </c>
    </row>
    <row r="4693" spans="1:12" hidden="1" x14ac:dyDescent="0.35">
      <c r="A4693" t="s">
        <v>6323</v>
      </c>
      <c r="B4693" t="s">
        <v>5</v>
      </c>
      <c r="C4693" t="s">
        <v>1741</v>
      </c>
      <c r="D4693" t="s">
        <v>6912</v>
      </c>
      <c r="E4693" t="s">
        <v>1715</v>
      </c>
      <c r="H4693" t="str">
        <f>INDEX('Vensim Variables'!$B:$B,MATCH(EPS!$B4693,'Vensim Variables'!$A:$A,0))</f>
        <v>g pollutant</v>
      </c>
      <c r="I4693" t="str">
        <f t="shared" si="146"/>
        <v>F gases</v>
      </c>
      <c r="J4693">
        <f>INDEX(NoSettings!$C:$C,MATCH(EPS!$A4693,NoSettings!$A:$A,0))</f>
        <v>0</v>
      </c>
      <c r="K4693">
        <f>INDEX(GWP!$C$2:$C$13,MATCH(EPS!I4693,GWP!$B$2:$B$13,0))</f>
        <v>1</v>
      </c>
      <c r="L4693" s="5">
        <f t="shared" si="147"/>
        <v>0</v>
      </c>
    </row>
    <row r="4694" spans="1:12" hidden="1" x14ac:dyDescent="0.35">
      <c r="A4694" t="s">
        <v>6324</v>
      </c>
      <c r="B4694" t="s">
        <v>5</v>
      </c>
      <c r="C4694" t="s">
        <v>1741</v>
      </c>
      <c r="D4694" t="s">
        <v>6913</v>
      </c>
      <c r="E4694" t="s">
        <v>1702</v>
      </c>
      <c r="H4694" t="str">
        <f>INDEX('Vensim Variables'!$B:$B,MATCH(EPS!$B4694,'Vensim Variables'!$A:$A,0))</f>
        <v>g pollutant</v>
      </c>
      <c r="I4694" t="str">
        <f t="shared" si="146"/>
        <v>CO2</v>
      </c>
      <c r="J4694">
        <f>INDEX(NoSettings!$C:$C,MATCH(EPS!$A4694,NoSettings!$A:$A,0))</f>
        <v>0</v>
      </c>
      <c r="K4694">
        <f>INDEX(GWP!$C$2:$C$13,MATCH(EPS!I4694,GWP!$B$2:$B$13,0))</f>
        <v>1</v>
      </c>
      <c r="L4694" s="5">
        <f t="shared" si="147"/>
        <v>0</v>
      </c>
    </row>
    <row r="4695" spans="1:12" hidden="1" x14ac:dyDescent="0.35">
      <c r="A4695" t="s">
        <v>6325</v>
      </c>
      <c r="B4695" t="s">
        <v>5</v>
      </c>
      <c r="C4695" t="s">
        <v>1741</v>
      </c>
      <c r="D4695" t="s">
        <v>6913</v>
      </c>
      <c r="E4695" t="s">
        <v>1705</v>
      </c>
      <c r="H4695" t="str">
        <f>INDEX('Vensim Variables'!$B:$B,MATCH(EPS!$B4695,'Vensim Variables'!$A:$A,0))</f>
        <v>g pollutant</v>
      </c>
      <c r="I4695" t="str">
        <f t="shared" si="146"/>
        <v>VOC</v>
      </c>
      <c r="J4695">
        <f>INDEX(NoSettings!$C:$C,MATCH(EPS!$A4695,NoSettings!$A:$A,0))</f>
        <v>0</v>
      </c>
      <c r="K4695">
        <f>INDEX(GWP!$C$2:$C$13,MATCH(EPS!I4695,GWP!$B$2:$B$13,0))</f>
        <v>0</v>
      </c>
      <c r="L4695" s="5">
        <f t="shared" si="147"/>
        <v>0</v>
      </c>
    </row>
    <row r="4696" spans="1:12" hidden="1" x14ac:dyDescent="0.35">
      <c r="A4696" t="s">
        <v>6326</v>
      </c>
      <c r="B4696" t="s">
        <v>5</v>
      </c>
      <c r="C4696" t="s">
        <v>1741</v>
      </c>
      <c r="D4696" t="s">
        <v>6913</v>
      </c>
      <c r="E4696" t="s">
        <v>1706</v>
      </c>
      <c r="H4696" t="str">
        <f>INDEX('Vensim Variables'!$B:$B,MATCH(EPS!$B4696,'Vensim Variables'!$A:$A,0))</f>
        <v>g pollutant</v>
      </c>
      <c r="I4696" t="str">
        <f t="shared" si="146"/>
        <v>CO</v>
      </c>
      <c r="J4696">
        <f>INDEX(NoSettings!$C:$C,MATCH(EPS!$A4696,NoSettings!$A:$A,0))</f>
        <v>0</v>
      </c>
      <c r="K4696">
        <f>INDEX(GWP!$C$2:$C$13,MATCH(EPS!I4696,GWP!$B$2:$B$13,0))</f>
        <v>0</v>
      </c>
      <c r="L4696" s="5">
        <f t="shared" si="147"/>
        <v>0</v>
      </c>
    </row>
    <row r="4697" spans="1:12" hidden="1" x14ac:dyDescent="0.35">
      <c r="A4697" t="s">
        <v>6327</v>
      </c>
      <c r="B4697" t="s">
        <v>5</v>
      </c>
      <c r="C4697" t="s">
        <v>1741</v>
      </c>
      <c r="D4697" t="s">
        <v>6913</v>
      </c>
      <c r="E4697" t="s">
        <v>1707</v>
      </c>
      <c r="H4697" t="str">
        <f>INDEX('Vensim Variables'!$B:$B,MATCH(EPS!$B4697,'Vensim Variables'!$A:$A,0))</f>
        <v>g pollutant</v>
      </c>
      <c r="I4697" t="str">
        <f t="shared" si="146"/>
        <v>NOx</v>
      </c>
      <c r="J4697">
        <f>INDEX(NoSettings!$C:$C,MATCH(EPS!$A4697,NoSettings!$A:$A,0))</f>
        <v>0</v>
      </c>
      <c r="K4697">
        <f>INDEX(GWP!$C$2:$C$13,MATCH(EPS!I4697,GWP!$B$2:$B$13,0))</f>
        <v>0</v>
      </c>
      <c r="L4697" s="5">
        <f t="shared" si="147"/>
        <v>0</v>
      </c>
    </row>
    <row r="4698" spans="1:12" hidden="1" x14ac:dyDescent="0.35">
      <c r="A4698" t="s">
        <v>6328</v>
      </c>
      <c r="B4698" t="s">
        <v>5</v>
      </c>
      <c r="C4698" t="s">
        <v>1741</v>
      </c>
      <c r="D4698" t="s">
        <v>6913</v>
      </c>
      <c r="E4698" t="s">
        <v>1708</v>
      </c>
      <c r="H4698" t="str">
        <f>INDEX('Vensim Variables'!$B:$B,MATCH(EPS!$B4698,'Vensim Variables'!$A:$A,0))</f>
        <v>g pollutant</v>
      </c>
      <c r="I4698" t="str">
        <f t="shared" si="146"/>
        <v>PM10</v>
      </c>
      <c r="J4698">
        <f>INDEX(NoSettings!$C:$C,MATCH(EPS!$A4698,NoSettings!$A:$A,0))</f>
        <v>0</v>
      </c>
      <c r="K4698">
        <f>INDEX(GWP!$C$2:$C$13,MATCH(EPS!I4698,GWP!$B$2:$B$13,0))</f>
        <v>0</v>
      </c>
      <c r="L4698" s="5">
        <f t="shared" si="147"/>
        <v>0</v>
      </c>
    </row>
    <row r="4699" spans="1:12" hidden="1" x14ac:dyDescent="0.35">
      <c r="A4699" t="s">
        <v>6329</v>
      </c>
      <c r="B4699" t="s">
        <v>5</v>
      </c>
      <c r="C4699" t="s">
        <v>1741</v>
      </c>
      <c r="D4699" t="s">
        <v>6913</v>
      </c>
      <c r="E4699" t="s">
        <v>1709</v>
      </c>
      <c r="H4699" t="str">
        <f>INDEX('Vensim Variables'!$B:$B,MATCH(EPS!$B4699,'Vensim Variables'!$A:$A,0))</f>
        <v>g pollutant</v>
      </c>
      <c r="I4699" t="str">
        <f t="shared" si="146"/>
        <v>PM25</v>
      </c>
      <c r="J4699">
        <f>INDEX(NoSettings!$C:$C,MATCH(EPS!$A4699,NoSettings!$A:$A,0))</f>
        <v>0</v>
      </c>
      <c r="K4699">
        <f>INDEX(GWP!$C$2:$C$13,MATCH(EPS!I4699,GWP!$B$2:$B$13,0))</f>
        <v>0</v>
      </c>
      <c r="L4699" s="5">
        <f t="shared" si="147"/>
        <v>0</v>
      </c>
    </row>
    <row r="4700" spans="1:12" hidden="1" x14ac:dyDescent="0.35">
      <c r="A4700" t="s">
        <v>6330</v>
      </c>
      <c r="B4700" t="s">
        <v>5</v>
      </c>
      <c r="C4700" t="s">
        <v>1741</v>
      </c>
      <c r="D4700" t="s">
        <v>6913</v>
      </c>
      <c r="E4700" t="s">
        <v>1710</v>
      </c>
      <c r="H4700" t="str">
        <f>INDEX('Vensim Variables'!$B:$B,MATCH(EPS!$B4700,'Vensim Variables'!$A:$A,0))</f>
        <v>g pollutant</v>
      </c>
      <c r="I4700" t="str">
        <f t="shared" si="146"/>
        <v>SOx</v>
      </c>
      <c r="J4700">
        <f>INDEX(NoSettings!$C:$C,MATCH(EPS!$A4700,NoSettings!$A:$A,0))</f>
        <v>0</v>
      </c>
      <c r="K4700">
        <f>INDEX(GWP!$C$2:$C$13,MATCH(EPS!I4700,GWP!$B$2:$B$13,0))</f>
        <v>0</v>
      </c>
      <c r="L4700" s="5">
        <f t="shared" si="147"/>
        <v>0</v>
      </c>
    </row>
    <row r="4701" spans="1:12" hidden="1" x14ac:dyDescent="0.35">
      <c r="A4701" t="s">
        <v>6331</v>
      </c>
      <c r="B4701" t="s">
        <v>5</v>
      </c>
      <c r="C4701" t="s">
        <v>1741</v>
      </c>
      <c r="D4701" t="s">
        <v>6913</v>
      </c>
      <c r="E4701" t="s">
        <v>1711</v>
      </c>
      <c r="H4701" t="str">
        <f>INDEX('Vensim Variables'!$B:$B,MATCH(EPS!$B4701,'Vensim Variables'!$A:$A,0))</f>
        <v>g pollutant</v>
      </c>
      <c r="I4701" t="str">
        <f t="shared" si="146"/>
        <v>BC</v>
      </c>
      <c r="J4701">
        <f>INDEX(NoSettings!$C:$C,MATCH(EPS!$A4701,NoSettings!$A:$A,0))</f>
        <v>0</v>
      </c>
      <c r="K4701">
        <f>INDEX(GWP!$C$2:$C$13,MATCH(EPS!I4701,GWP!$B$2:$B$13,0))</f>
        <v>0</v>
      </c>
      <c r="L4701" s="5">
        <f t="shared" si="147"/>
        <v>0</v>
      </c>
    </row>
    <row r="4702" spans="1:12" hidden="1" x14ac:dyDescent="0.35">
      <c r="A4702" t="s">
        <v>6332</v>
      </c>
      <c r="B4702" t="s">
        <v>5</v>
      </c>
      <c r="C4702" t="s">
        <v>1741</v>
      </c>
      <c r="D4702" t="s">
        <v>6913</v>
      </c>
      <c r="E4702" t="s">
        <v>1712</v>
      </c>
      <c r="H4702" t="str">
        <f>INDEX('Vensim Variables'!$B:$B,MATCH(EPS!$B4702,'Vensim Variables'!$A:$A,0))</f>
        <v>g pollutant</v>
      </c>
      <c r="I4702" t="str">
        <f t="shared" si="146"/>
        <v>OC</v>
      </c>
      <c r="J4702">
        <f>INDEX(NoSettings!$C:$C,MATCH(EPS!$A4702,NoSettings!$A:$A,0))</f>
        <v>0</v>
      </c>
      <c r="K4702">
        <f>INDEX(GWP!$C$2:$C$13,MATCH(EPS!I4702,GWP!$B$2:$B$13,0))</f>
        <v>0</v>
      </c>
      <c r="L4702" s="5">
        <f t="shared" si="147"/>
        <v>0</v>
      </c>
    </row>
    <row r="4703" spans="1:12" hidden="1" x14ac:dyDescent="0.35">
      <c r="A4703" t="s">
        <v>6333</v>
      </c>
      <c r="B4703" t="s">
        <v>5</v>
      </c>
      <c r="C4703" t="s">
        <v>1741</v>
      </c>
      <c r="D4703" t="s">
        <v>6913</v>
      </c>
      <c r="E4703" t="s">
        <v>1713</v>
      </c>
      <c r="H4703" t="str">
        <f>INDEX('Vensim Variables'!$B:$B,MATCH(EPS!$B4703,'Vensim Variables'!$A:$A,0))</f>
        <v>g pollutant</v>
      </c>
      <c r="I4703" t="str">
        <f t="shared" si="146"/>
        <v>CH4</v>
      </c>
      <c r="J4703">
        <f>INDEX(NoSettings!$C:$C,MATCH(EPS!$A4703,NoSettings!$A:$A,0))</f>
        <v>0</v>
      </c>
      <c r="K4703">
        <f>INDEX(GWP!$C$2:$C$13,MATCH(EPS!I4703,GWP!$B$2:$B$13,0))</f>
        <v>25</v>
      </c>
      <c r="L4703" s="5">
        <f t="shared" si="147"/>
        <v>0</v>
      </c>
    </row>
    <row r="4704" spans="1:12" hidden="1" x14ac:dyDescent="0.35">
      <c r="A4704" t="s">
        <v>6334</v>
      </c>
      <c r="B4704" t="s">
        <v>5</v>
      </c>
      <c r="C4704" t="s">
        <v>1741</v>
      </c>
      <c r="D4704" t="s">
        <v>6913</v>
      </c>
      <c r="E4704" t="s">
        <v>1714</v>
      </c>
      <c r="H4704" t="str">
        <f>INDEX('Vensim Variables'!$B:$B,MATCH(EPS!$B4704,'Vensim Variables'!$A:$A,0))</f>
        <v>g pollutant</v>
      </c>
      <c r="I4704" t="str">
        <f t="shared" si="146"/>
        <v>N2O</v>
      </c>
      <c r="J4704">
        <f>INDEX(NoSettings!$C:$C,MATCH(EPS!$A4704,NoSettings!$A:$A,0))</f>
        <v>0</v>
      </c>
      <c r="K4704">
        <f>INDEX(GWP!$C$2:$C$13,MATCH(EPS!I4704,GWP!$B$2:$B$13,0))</f>
        <v>298</v>
      </c>
      <c r="L4704" s="5">
        <f t="shared" si="147"/>
        <v>0</v>
      </c>
    </row>
    <row r="4705" spans="1:12" hidden="1" x14ac:dyDescent="0.35">
      <c r="A4705" t="s">
        <v>6335</v>
      </c>
      <c r="B4705" t="s">
        <v>5</v>
      </c>
      <c r="C4705" t="s">
        <v>1741</v>
      </c>
      <c r="D4705" t="s">
        <v>6913</v>
      </c>
      <c r="E4705" t="s">
        <v>1715</v>
      </c>
      <c r="H4705" t="str">
        <f>INDEX('Vensim Variables'!$B:$B,MATCH(EPS!$B4705,'Vensim Variables'!$A:$A,0))</f>
        <v>g pollutant</v>
      </c>
      <c r="I4705" t="str">
        <f t="shared" si="146"/>
        <v>F gases</v>
      </c>
      <c r="J4705">
        <f>INDEX(NoSettings!$C:$C,MATCH(EPS!$A4705,NoSettings!$A:$A,0))</f>
        <v>0</v>
      </c>
      <c r="K4705">
        <f>INDEX(GWP!$C$2:$C$13,MATCH(EPS!I4705,GWP!$B$2:$B$13,0))</f>
        <v>1</v>
      </c>
      <c r="L4705" s="5">
        <f t="shared" si="147"/>
        <v>0</v>
      </c>
    </row>
    <row r="4706" spans="1:12" hidden="1" x14ac:dyDescent="0.35">
      <c r="A4706" t="s">
        <v>6336</v>
      </c>
      <c r="B4706" t="s">
        <v>5</v>
      </c>
      <c r="C4706" t="s">
        <v>1741</v>
      </c>
      <c r="D4706" t="s">
        <v>6914</v>
      </c>
      <c r="E4706" t="s">
        <v>1702</v>
      </c>
      <c r="H4706" t="str">
        <f>INDEX('Vensim Variables'!$B:$B,MATCH(EPS!$B4706,'Vensim Variables'!$A:$A,0))</f>
        <v>g pollutant</v>
      </c>
      <c r="I4706" t="str">
        <f t="shared" si="146"/>
        <v>CO2</v>
      </c>
      <c r="J4706">
        <f>INDEX(NoSettings!$C:$C,MATCH(EPS!$A4706,NoSettings!$A:$A,0))</f>
        <v>0</v>
      </c>
      <c r="K4706">
        <f>INDEX(GWP!$C$2:$C$13,MATCH(EPS!I4706,GWP!$B$2:$B$13,0))</f>
        <v>1</v>
      </c>
      <c r="L4706" s="5">
        <f t="shared" si="147"/>
        <v>0</v>
      </c>
    </row>
    <row r="4707" spans="1:12" hidden="1" x14ac:dyDescent="0.35">
      <c r="A4707" t="s">
        <v>6337</v>
      </c>
      <c r="B4707" t="s">
        <v>5</v>
      </c>
      <c r="C4707" t="s">
        <v>1741</v>
      </c>
      <c r="D4707" t="s">
        <v>6914</v>
      </c>
      <c r="E4707" t="s">
        <v>1705</v>
      </c>
      <c r="H4707" t="str">
        <f>INDEX('Vensim Variables'!$B:$B,MATCH(EPS!$B4707,'Vensim Variables'!$A:$A,0))</f>
        <v>g pollutant</v>
      </c>
      <c r="I4707" t="str">
        <f t="shared" si="146"/>
        <v>VOC</v>
      </c>
      <c r="J4707">
        <f>INDEX(NoSettings!$C:$C,MATCH(EPS!$A4707,NoSettings!$A:$A,0))</f>
        <v>0</v>
      </c>
      <c r="K4707">
        <f>INDEX(GWP!$C$2:$C$13,MATCH(EPS!I4707,GWP!$B$2:$B$13,0))</f>
        <v>0</v>
      </c>
      <c r="L4707" s="5">
        <f t="shared" si="147"/>
        <v>0</v>
      </c>
    </row>
    <row r="4708" spans="1:12" hidden="1" x14ac:dyDescent="0.35">
      <c r="A4708" t="s">
        <v>6338</v>
      </c>
      <c r="B4708" t="s">
        <v>5</v>
      </c>
      <c r="C4708" t="s">
        <v>1741</v>
      </c>
      <c r="D4708" t="s">
        <v>6914</v>
      </c>
      <c r="E4708" t="s">
        <v>1706</v>
      </c>
      <c r="H4708" t="str">
        <f>INDEX('Vensim Variables'!$B:$B,MATCH(EPS!$B4708,'Vensim Variables'!$A:$A,0))</f>
        <v>g pollutant</v>
      </c>
      <c r="I4708" t="str">
        <f t="shared" si="146"/>
        <v>CO</v>
      </c>
      <c r="J4708">
        <f>INDEX(NoSettings!$C:$C,MATCH(EPS!$A4708,NoSettings!$A:$A,0))</f>
        <v>0</v>
      </c>
      <c r="K4708">
        <f>INDEX(GWP!$C$2:$C$13,MATCH(EPS!I4708,GWP!$B$2:$B$13,0))</f>
        <v>0</v>
      </c>
      <c r="L4708" s="5">
        <f t="shared" si="147"/>
        <v>0</v>
      </c>
    </row>
    <row r="4709" spans="1:12" hidden="1" x14ac:dyDescent="0.35">
      <c r="A4709" t="s">
        <v>6339</v>
      </c>
      <c r="B4709" t="s">
        <v>5</v>
      </c>
      <c r="C4709" t="s">
        <v>1741</v>
      </c>
      <c r="D4709" t="s">
        <v>6914</v>
      </c>
      <c r="E4709" t="s">
        <v>1707</v>
      </c>
      <c r="H4709" t="str">
        <f>INDEX('Vensim Variables'!$B:$B,MATCH(EPS!$B4709,'Vensim Variables'!$A:$A,0))</f>
        <v>g pollutant</v>
      </c>
      <c r="I4709" t="str">
        <f t="shared" si="146"/>
        <v>NOx</v>
      </c>
      <c r="J4709">
        <f>INDEX(NoSettings!$C:$C,MATCH(EPS!$A4709,NoSettings!$A:$A,0))</f>
        <v>0</v>
      </c>
      <c r="K4709">
        <f>INDEX(GWP!$C$2:$C$13,MATCH(EPS!I4709,GWP!$B$2:$B$13,0))</f>
        <v>0</v>
      </c>
      <c r="L4709" s="5">
        <f t="shared" si="147"/>
        <v>0</v>
      </c>
    </row>
    <row r="4710" spans="1:12" hidden="1" x14ac:dyDescent="0.35">
      <c r="A4710" t="s">
        <v>6340</v>
      </c>
      <c r="B4710" t="s">
        <v>5</v>
      </c>
      <c r="C4710" t="s">
        <v>1741</v>
      </c>
      <c r="D4710" t="s">
        <v>6914</v>
      </c>
      <c r="E4710" t="s">
        <v>1708</v>
      </c>
      <c r="H4710" t="str">
        <f>INDEX('Vensim Variables'!$B:$B,MATCH(EPS!$B4710,'Vensim Variables'!$A:$A,0))</f>
        <v>g pollutant</v>
      </c>
      <c r="I4710" t="str">
        <f t="shared" si="146"/>
        <v>PM10</v>
      </c>
      <c r="J4710">
        <f>INDEX(NoSettings!$C:$C,MATCH(EPS!$A4710,NoSettings!$A:$A,0))</f>
        <v>0</v>
      </c>
      <c r="K4710">
        <f>INDEX(GWP!$C$2:$C$13,MATCH(EPS!I4710,GWP!$B$2:$B$13,0))</f>
        <v>0</v>
      </c>
      <c r="L4710" s="5">
        <f t="shared" si="147"/>
        <v>0</v>
      </c>
    </row>
    <row r="4711" spans="1:12" hidden="1" x14ac:dyDescent="0.35">
      <c r="A4711" t="s">
        <v>6341</v>
      </c>
      <c r="B4711" t="s">
        <v>5</v>
      </c>
      <c r="C4711" t="s">
        <v>1741</v>
      </c>
      <c r="D4711" t="s">
        <v>6914</v>
      </c>
      <c r="E4711" t="s">
        <v>1709</v>
      </c>
      <c r="H4711" t="str">
        <f>INDEX('Vensim Variables'!$B:$B,MATCH(EPS!$B4711,'Vensim Variables'!$A:$A,0))</f>
        <v>g pollutant</v>
      </c>
      <c r="I4711" t="str">
        <f t="shared" si="146"/>
        <v>PM25</v>
      </c>
      <c r="J4711">
        <f>INDEX(NoSettings!$C:$C,MATCH(EPS!$A4711,NoSettings!$A:$A,0))</f>
        <v>0</v>
      </c>
      <c r="K4711">
        <f>INDEX(GWP!$C$2:$C$13,MATCH(EPS!I4711,GWP!$B$2:$B$13,0))</f>
        <v>0</v>
      </c>
      <c r="L4711" s="5">
        <f t="shared" si="147"/>
        <v>0</v>
      </c>
    </row>
    <row r="4712" spans="1:12" hidden="1" x14ac:dyDescent="0.35">
      <c r="A4712" t="s">
        <v>6342</v>
      </c>
      <c r="B4712" t="s">
        <v>5</v>
      </c>
      <c r="C4712" t="s">
        <v>1741</v>
      </c>
      <c r="D4712" t="s">
        <v>6914</v>
      </c>
      <c r="E4712" t="s">
        <v>1710</v>
      </c>
      <c r="H4712" t="str">
        <f>INDEX('Vensim Variables'!$B:$B,MATCH(EPS!$B4712,'Vensim Variables'!$A:$A,0))</f>
        <v>g pollutant</v>
      </c>
      <c r="I4712" t="str">
        <f t="shared" si="146"/>
        <v>SOx</v>
      </c>
      <c r="J4712">
        <f>INDEX(NoSettings!$C:$C,MATCH(EPS!$A4712,NoSettings!$A:$A,0))</f>
        <v>0</v>
      </c>
      <c r="K4712">
        <f>INDEX(GWP!$C$2:$C$13,MATCH(EPS!I4712,GWP!$B$2:$B$13,0))</f>
        <v>0</v>
      </c>
      <c r="L4712" s="5">
        <f t="shared" si="147"/>
        <v>0</v>
      </c>
    </row>
    <row r="4713" spans="1:12" hidden="1" x14ac:dyDescent="0.35">
      <c r="A4713" t="s">
        <v>6343</v>
      </c>
      <c r="B4713" t="s">
        <v>5</v>
      </c>
      <c r="C4713" t="s">
        <v>1741</v>
      </c>
      <c r="D4713" t="s">
        <v>6914</v>
      </c>
      <c r="E4713" t="s">
        <v>1711</v>
      </c>
      <c r="H4713" t="str">
        <f>INDEX('Vensim Variables'!$B:$B,MATCH(EPS!$B4713,'Vensim Variables'!$A:$A,0))</f>
        <v>g pollutant</v>
      </c>
      <c r="I4713" t="str">
        <f t="shared" si="146"/>
        <v>BC</v>
      </c>
      <c r="J4713">
        <f>INDEX(NoSettings!$C:$C,MATCH(EPS!$A4713,NoSettings!$A:$A,0))</f>
        <v>0</v>
      </c>
      <c r="K4713">
        <f>INDEX(GWP!$C$2:$C$13,MATCH(EPS!I4713,GWP!$B$2:$B$13,0))</f>
        <v>0</v>
      </c>
      <c r="L4713" s="5">
        <f t="shared" si="147"/>
        <v>0</v>
      </c>
    </row>
    <row r="4714" spans="1:12" hidden="1" x14ac:dyDescent="0.35">
      <c r="A4714" t="s">
        <v>6344</v>
      </c>
      <c r="B4714" t="s">
        <v>5</v>
      </c>
      <c r="C4714" t="s">
        <v>1741</v>
      </c>
      <c r="D4714" t="s">
        <v>6914</v>
      </c>
      <c r="E4714" t="s">
        <v>1712</v>
      </c>
      <c r="H4714" t="str">
        <f>INDEX('Vensim Variables'!$B:$B,MATCH(EPS!$B4714,'Vensim Variables'!$A:$A,0))</f>
        <v>g pollutant</v>
      </c>
      <c r="I4714" t="str">
        <f t="shared" si="146"/>
        <v>OC</v>
      </c>
      <c r="J4714">
        <f>INDEX(NoSettings!$C:$C,MATCH(EPS!$A4714,NoSettings!$A:$A,0))</f>
        <v>0</v>
      </c>
      <c r="K4714">
        <f>INDEX(GWP!$C$2:$C$13,MATCH(EPS!I4714,GWP!$B$2:$B$13,0))</f>
        <v>0</v>
      </c>
      <c r="L4714" s="5">
        <f t="shared" si="147"/>
        <v>0</v>
      </c>
    </row>
    <row r="4715" spans="1:12" hidden="1" x14ac:dyDescent="0.35">
      <c r="A4715" t="s">
        <v>6345</v>
      </c>
      <c r="B4715" t="s">
        <v>5</v>
      </c>
      <c r="C4715" t="s">
        <v>1741</v>
      </c>
      <c r="D4715" t="s">
        <v>6914</v>
      </c>
      <c r="E4715" t="s">
        <v>1713</v>
      </c>
      <c r="H4715" t="str">
        <f>INDEX('Vensim Variables'!$B:$B,MATCH(EPS!$B4715,'Vensim Variables'!$A:$A,0))</f>
        <v>g pollutant</v>
      </c>
      <c r="I4715" t="str">
        <f t="shared" si="146"/>
        <v>CH4</v>
      </c>
      <c r="J4715">
        <f>INDEX(NoSettings!$C:$C,MATCH(EPS!$A4715,NoSettings!$A:$A,0))</f>
        <v>0</v>
      </c>
      <c r="K4715">
        <f>INDEX(GWP!$C$2:$C$13,MATCH(EPS!I4715,GWP!$B$2:$B$13,0))</f>
        <v>25</v>
      </c>
      <c r="L4715" s="5">
        <f t="shared" si="147"/>
        <v>0</v>
      </c>
    </row>
    <row r="4716" spans="1:12" hidden="1" x14ac:dyDescent="0.35">
      <c r="A4716" t="s">
        <v>6346</v>
      </c>
      <c r="B4716" t="s">
        <v>5</v>
      </c>
      <c r="C4716" t="s">
        <v>1741</v>
      </c>
      <c r="D4716" t="s">
        <v>6914</v>
      </c>
      <c r="E4716" t="s">
        <v>1714</v>
      </c>
      <c r="H4716" t="str">
        <f>INDEX('Vensim Variables'!$B:$B,MATCH(EPS!$B4716,'Vensim Variables'!$A:$A,0))</f>
        <v>g pollutant</v>
      </c>
      <c r="I4716" t="str">
        <f t="shared" si="146"/>
        <v>N2O</v>
      </c>
      <c r="J4716">
        <f>INDEX(NoSettings!$C:$C,MATCH(EPS!$A4716,NoSettings!$A:$A,0))</f>
        <v>0</v>
      </c>
      <c r="K4716">
        <f>INDEX(GWP!$C$2:$C$13,MATCH(EPS!I4716,GWP!$B$2:$B$13,0))</f>
        <v>298</v>
      </c>
      <c r="L4716" s="5">
        <f t="shared" si="147"/>
        <v>0</v>
      </c>
    </row>
    <row r="4717" spans="1:12" hidden="1" x14ac:dyDescent="0.35">
      <c r="A4717" t="s">
        <v>6347</v>
      </c>
      <c r="B4717" t="s">
        <v>5</v>
      </c>
      <c r="C4717" t="s">
        <v>1741</v>
      </c>
      <c r="D4717" t="s">
        <v>6914</v>
      </c>
      <c r="E4717" t="s">
        <v>1715</v>
      </c>
      <c r="H4717" t="str">
        <f>INDEX('Vensim Variables'!$B:$B,MATCH(EPS!$B4717,'Vensim Variables'!$A:$A,0))</f>
        <v>g pollutant</v>
      </c>
      <c r="I4717" t="str">
        <f t="shared" si="146"/>
        <v>F gases</v>
      </c>
      <c r="J4717">
        <f>INDEX(NoSettings!$C:$C,MATCH(EPS!$A4717,NoSettings!$A:$A,0))</f>
        <v>0</v>
      </c>
      <c r="K4717">
        <f>INDEX(GWP!$C$2:$C$13,MATCH(EPS!I4717,GWP!$B$2:$B$13,0))</f>
        <v>1</v>
      </c>
      <c r="L4717" s="5">
        <f t="shared" si="147"/>
        <v>0</v>
      </c>
    </row>
    <row r="4718" spans="1:12" hidden="1" x14ac:dyDescent="0.35">
      <c r="A4718" t="s">
        <v>6348</v>
      </c>
      <c r="B4718" t="s">
        <v>5</v>
      </c>
      <c r="C4718" t="s">
        <v>1741</v>
      </c>
      <c r="D4718" t="s">
        <v>6915</v>
      </c>
      <c r="E4718" t="s">
        <v>1702</v>
      </c>
      <c r="H4718" t="str">
        <f>INDEX('Vensim Variables'!$B:$B,MATCH(EPS!$B4718,'Vensim Variables'!$A:$A,0))</f>
        <v>g pollutant</v>
      </c>
      <c r="I4718" t="str">
        <f t="shared" si="146"/>
        <v>CO2</v>
      </c>
      <c r="J4718">
        <f>INDEX(NoSettings!$C:$C,MATCH(EPS!$A4718,NoSettings!$A:$A,0))</f>
        <v>0</v>
      </c>
      <c r="K4718">
        <f>INDEX(GWP!$C$2:$C$13,MATCH(EPS!I4718,GWP!$B$2:$B$13,0))</f>
        <v>1</v>
      </c>
      <c r="L4718" s="5">
        <f t="shared" si="147"/>
        <v>0</v>
      </c>
    </row>
    <row r="4719" spans="1:12" hidden="1" x14ac:dyDescent="0.35">
      <c r="A4719" t="s">
        <v>6349</v>
      </c>
      <c r="B4719" t="s">
        <v>5</v>
      </c>
      <c r="C4719" t="s">
        <v>1741</v>
      </c>
      <c r="D4719" t="s">
        <v>6915</v>
      </c>
      <c r="E4719" t="s">
        <v>1705</v>
      </c>
      <c r="H4719" t="str">
        <f>INDEX('Vensim Variables'!$B:$B,MATCH(EPS!$B4719,'Vensim Variables'!$A:$A,0))</f>
        <v>g pollutant</v>
      </c>
      <c r="I4719" t="str">
        <f t="shared" si="146"/>
        <v>VOC</v>
      </c>
      <c r="J4719">
        <f>INDEX(NoSettings!$C:$C,MATCH(EPS!$A4719,NoSettings!$A:$A,0))</f>
        <v>0</v>
      </c>
      <c r="K4719">
        <f>INDEX(GWP!$C$2:$C$13,MATCH(EPS!I4719,GWP!$B$2:$B$13,0))</f>
        <v>0</v>
      </c>
      <c r="L4719" s="5">
        <f t="shared" si="147"/>
        <v>0</v>
      </c>
    </row>
    <row r="4720" spans="1:12" hidden="1" x14ac:dyDescent="0.35">
      <c r="A4720" t="s">
        <v>6350</v>
      </c>
      <c r="B4720" t="s">
        <v>5</v>
      </c>
      <c r="C4720" t="s">
        <v>1741</v>
      </c>
      <c r="D4720" t="s">
        <v>6915</v>
      </c>
      <c r="E4720" t="s">
        <v>1706</v>
      </c>
      <c r="H4720" t="str">
        <f>INDEX('Vensim Variables'!$B:$B,MATCH(EPS!$B4720,'Vensim Variables'!$A:$A,0))</f>
        <v>g pollutant</v>
      </c>
      <c r="I4720" t="str">
        <f t="shared" si="146"/>
        <v>CO</v>
      </c>
      <c r="J4720">
        <f>INDEX(NoSettings!$C:$C,MATCH(EPS!$A4720,NoSettings!$A:$A,0))</f>
        <v>0</v>
      </c>
      <c r="K4720">
        <f>INDEX(GWP!$C$2:$C$13,MATCH(EPS!I4720,GWP!$B$2:$B$13,0))</f>
        <v>0</v>
      </c>
      <c r="L4720" s="5">
        <f t="shared" si="147"/>
        <v>0</v>
      </c>
    </row>
    <row r="4721" spans="1:12" hidden="1" x14ac:dyDescent="0.35">
      <c r="A4721" t="s">
        <v>6351</v>
      </c>
      <c r="B4721" t="s">
        <v>5</v>
      </c>
      <c r="C4721" t="s">
        <v>1741</v>
      </c>
      <c r="D4721" t="s">
        <v>6915</v>
      </c>
      <c r="E4721" t="s">
        <v>1707</v>
      </c>
      <c r="H4721" t="str">
        <f>INDEX('Vensim Variables'!$B:$B,MATCH(EPS!$B4721,'Vensim Variables'!$A:$A,0))</f>
        <v>g pollutant</v>
      </c>
      <c r="I4721" t="str">
        <f t="shared" si="146"/>
        <v>NOx</v>
      </c>
      <c r="J4721">
        <f>INDEX(NoSettings!$C:$C,MATCH(EPS!$A4721,NoSettings!$A:$A,0))</f>
        <v>0</v>
      </c>
      <c r="K4721">
        <f>INDEX(GWP!$C$2:$C$13,MATCH(EPS!I4721,GWP!$B$2:$B$13,0))</f>
        <v>0</v>
      </c>
      <c r="L4721" s="5">
        <f t="shared" si="147"/>
        <v>0</v>
      </c>
    </row>
    <row r="4722" spans="1:12" hidden="1" x14ac:dyDescent="0.35">
      <c r="A4722" t="s">
        <v>6352</v>
      </c>
      <c r="B4722" t="s">
        <v>5</v>
      </c>
      <c r="C4722" t="s">
        <v>1741</v>
      </c>
      <c r="D4722" t="s">
        <v>6915</v>
      </c>
      <c r="E4722" t="s">
        <v>1708</v>
      </c>
      <c r="H4722" t="str">
        <f>INDEX('Vensim Variables'!$B:$B,MATCH(EPS!$B4722,'Vensim Variables'!$A:$A,0))</f>
        <v>g pollutant</v>
      </c>
      <c r="I4722" t="str">
        <f t="shared" si="146"/>
        <v>PM10</v>
      </c>
      <c r="J4722">
        <f>INDEX(NoSettings!$C:$C,MATCH(EPS!$A4722,NoSettings!$A:$A,0))</f>
        <v>0</v>
      </c>
      <c r="K4722">
        <f>INDEX(GWP!$C$2:$C$13,MATCH(EPS!I4722,GWP!$B$2:$B$13,0))</f>
        <v>0</v>
      </c>
      <c r="L4722" s="5">
        <f t="shared" si="147"/>
        <v>0</v>
      </c>
    </row>
    <row r="4723" spans="1:12" hidden="1" x14ac:dyDescent="0.35">
      <c r="A4723" t="s">
        <v>6353</v>
      </c>
      <c r="B4723" t="s">
        <v>5</v>
      </c>
      <c r="C4723" t="s">
        <v>1741</v>
      </c>
      <c r="D4723" t="s">
        <v>6915</v>
      </c>
      <c r="E4723" t="s">
        <v>1709</v>
      </c>
      <c r="H4723" t="str">
        <f>INDEX('Vensim Variables'!$B:$B,MATCH(EPS!$B4723,'Vensim Variables'!$A:$A,0))</f>
        <v>g pollutant</v>
      </c>
      <c r="I4723" t="str">
        <f t="shared" si="146"/>
        <v>PM25</v>
      </c>
      <c r="J4723">
        <f>INDEX(NoSettings!$C:$C,MATCH(EPS!$A4723,NoSettings!$A:$A,0))</f>
        <v>0</v>
      </c>
      <c r="K4723">
        <f>INDEX(GWP!$C$2:$C$13,MATCH(EPS!I4723,GWP!$B$2:$B$13,0))</f>
        <v>0</v>
      </c>
      <c r="L4723" s="5">
        <f t="shared" si="147"/>
        <v>0</v>
      </c>
    </row>
    <row r="4724" spans="1:12" hidden="1" x14ac:dyDescent="0.35">
      <c r="A4724" t="s">
        <v>6354</v>
      </c>
      <c r="B4724" t="s">
        <v>5</v>
      </c>
      <c r="C4724" t="s">
        <v>1741</v>
      </c>
      <c r="D4724" t="s">
        <v>6915</v>
      </c>
      <c r="E4724" t="s">
        <v>1710</v>
      </c>
      <c r="H4724" t="str">
        <f>INDEX('Vensim Variables'!$B:$B,MATCH(EPS!$B4724,'Vensim Variables'!$A:$A,0))</f>
        <v>g pollutant</v>
      </c>
      <c r="I4724" t="str">
        <f t="shared" si="146"/>
        <v>SOx</v>
      </c>
      <c r="J4724">
        <f>INDEX(NoSettings!$C:$C,MATCH(EPS!$A4724,NoSettings!$A:$A,0))</f>
        <v>0</v>
      </c>
      <c r="K4724">
        <f>INDEX(GWP!$C$2:$C$13,MATCH(EPS!I4724,GWP!$B$2:$B$13,0))</f>
        <v>0</v>
      </c>
      <c r="L4724" s="5">
        <f t="shared" si="147"/>
        <v>0</v>
      </c>
    </row>
    <row r="4725" spans="1:12" hidden="1" x14ac:dyDescent="0.35">
      <c r="A4725" t="s">
        <v>6355</v>
      </c>
      <c r="B4725" t="s">
        <v>5</v>
      </c>
      <c r="C4725" t="s">
        <v>1741</v>
      </c>
      <c r="D4725" t="s">
        <v>6915</v>
      </c>
      <c r="E4725" t="s">
        <v>1711</v>
      </c>
      <c r="H4725" t="str">
        <f>INDEX('Vensim Variables'!$B:$B,MATCH(EPS!$B4725,'Vensim Variables'!$A:$A,0))</f>
        <v>g pollutant</v>
      </c>
      <c r="I4725" t="str">
        <f t="shared" si="146"/>
        <v>BC</v>
      </c>
      <c r="J4725">
        <f>INDEX(NoSettings!$C:$C,MATCH(EPS!$A4725,NoSettings!$A:$A,0))</f>
        <v>0</v>
      </c>
      <c r="K4725">
        <f>INDEX(GWP!$C$2:$C$13,MATCH(EPS!I4725,GWP!$B$2:$B$13,0))</f>
        <v>0</v>
      </c>
      <c r="L4725" s="5">
        <f t="shared" si="147"/>
        <v>0</v>
      </c>
    </row>
    <row r="4726" spans="1:12" hidden="1" x14ac:dyDescent="0.35">
      <c r="A4726" t="s">
        <v>6356</v>
      </c>
      <c r="B4726" t="s">
        <v>5</v>
      </c>
      <c r="C4726" t="s">
        <v>1741</v>
      </c>
      <c r="D4726" t="s">
        <v>6915</v>
      </c>
      <c r="E4726" t="s">
        <v>1712</v>
      </c>
      <c r="H4726" t="str">
        <f>INDEX('Vensim Variables'!$B:$B,MATCH(EPS!$B4726,'Vensim Variables'!$A:$A,0))</f>
        <v>g pollutant</v>
      </c>
      <c r="I4726" t="str">
        <f t="shared" si="146"/>
        <v>OC</v>
      </c>
      <c r="J4726">
        <f>INDEX(NoSettings!$C:$C,MATCH(EPS!$A4726,NoSettings!$A:$A,0))</f>
        <v>0</v>
      </c>
      <c r="K4726">
        <f>INDEX(GWP!$C$2:$C$13,MATCH(EPS!I4726,GWP!$B$2:$B$13,0))</f>
        <v>0</v>
      </c>
      <c r="L4726" s="5">
        <f t="shared" si="147"/>
        <v>0</v>
      </c>
    </row>
    <row r="4727" spans="1:12" hidden="1" x14ac:dyDescent="0.35">
      <c r="A4727" t="s">
        <v>6357</v>
      </c>
      <c r="B4727" t="s">
        <v>5</v>
      </c>
      <c r="C4727" t="s">
        <v>1741</v>
      </c>
      <c r="D4727" t="s">
        <v>6915</v>
      </c>
      <c r="E4727" t="s">
        <v>1713</v>
      </c>
      <c r="H4727" t="str">
        <f>INDEX('Vensim Variables'!$B:$B,MATCH(EPS!$B4727,'Vensim Variables'!$A:$A,0))</f>
        <v>g pollutant</v>
      </c>
      <c r="I4727" t="str">
        <f t="shared" si="146"/>
        <v>CH4</v>
      </c>
      <c r="J4727">
        <f>INDEX(NoSettings!$C:$C,MATCH(EPS!$A4727,NoSettings!$A:$A,0))</f>
        <v>0</v>
      </c>
      <c r="K4727">
        <f>INDEX(GWP!$C$2:$C$13,MATCH(EPS!I4727,GWP!$B$2:$B$13,0))</f>
        <v>25</v>
      </c>
      <c r="L4727" s="5">
        <f t="shared" si="147"/>
        <v>0</v>
      </c>
    </row>
    <row r="4728" spans="1:12" hidden="1" x14ac:dyDescent="0.35">
      <c r="A4728" t="s">
        <v>6358</v>
      </c>
      <c r="B4728" t="s">
        <v>5</v>
      </c>
      <c r="C4728" t="s">
        <v>1741</v>
      </c>
      <c r="D4728" t="s">
        <v>6915</v>
      </c>
      <c r="E4728" t="s">
        <v>1714</v>
      </c>
      <c r="H4728" t="str">
        <f>INDEX('Vensim Variables'!$B:$B,MATCH(EPS!$B4728,'Vensim Variables'!$A:$A,0))</f>
        <v>g pollutant</v>
      </c>
      <c r="I4728" t="str">
        <f t="shared" si="146"/>
        <v>N2O</v>
      </c>
      <c r="J4728">
        <f>INDEX(NoSettings!$C:$C,MATCH(EPS!$A4728,NoSettings!$A:$A,0))</f>
        <v>0</v>
      </c>
      <c r="K4728">
        <f>INDEX(GWP!$C$2:$C$13,MATCH(EPS!I4728,GWP!$B$2:$B$13,0))</f>
        <v>298</v>
      </c>
      <c r="L4728" s="5">
        <f t="shared" si="147"/>
        <v>0</v>
      </c>
    </row>
    <row r="4729" spans="1:12" hidden="1" x14ac:dyDescent="0.35">
      <c r="A4729" t="s">
        <v>6359</v>
      </c>
      <c r="B4729" t="s">
        <v>5</v>
      </c>
      <c r="C4729" t="s">
        <v>1741</v>
      </c>
      <c r="D4729" t="s">
        <v>6915</v>
      </c>
      <c r="E4729" t="s">
        <v>1715</v>
      </c>
      <c r="H4729" t="str">
        <f>INDEX('Vensim Variables'!$B:$B,MATCH(EPS!$B4729,'Vensim Variables'!$A:$A,0))</f>
        <v>g pollutant</v>
      </c>
      <c r="I4729" t="str">
        <f t="shared" si="146"/>
        <v>F gases</v>
      </c>
      <c r="J4729">
        <f>INDEX(NoSettings!$C:$C,MATCH(EPS!$A4729,NoSettings!$A:$A,0))</f>
        <v>0</v>
      </c>
      <c r="K4729">
        <f>INDEX(GWP!$C$2:$C$13,MATCH(EPS!I4729,GWP!$B$2:$B$13,0))</f>
        <v>1</v>
      </c>
      <c r="L4729" s="5">
        <f t="shared" si="147"/>
        <v>0</v>
      </c>
    </row>
    <row r="4730" spans="1:12" hidden="1" x14ac:dyDescent="0.35">
      <c r="A4730" t="s">
        <v>6360</v>
      </c>
      <c r="B4730" t="s">
        <v>5</v>
      </c>
      <c r="C4730" t="s">
        <v>1741</v>
      </c>
      <c r="D4730" t="s">
        <v>6916</v>
      </c>
      <c r="E4730" t="s">
        <v>1702</v>
      </c>
      <c r="H4730" t="str">
        <f>INDEX('Vensim Variables'!$B:$B,MATCH(EPS!$B4730,'Vensim Variables'!$A:$A,0))</f>
        <v>g pollutant</v>
      </c>
      <c r="I4730" t="str">
        <f t="shared" si="146"/>
        <v>CO2</v>
      </c>
      <c r="J4730">
        <f>INDEX(NoSettings!$C:$C,MATCH(EPS!$A4730,NoSettings!$A:$A,0))</f>
        <v>0</v>
      </c>
      <c r="K4730">
        <f>INDEX(GWP!$C$2:$C$13,MATCH(EPS!I4730,GWP!$B$2:$B$13,0))</f>
        <v>1</v>
      </c>
      <c r="L4730" s="5">
        <f t="shared" si="147"/>
        <v>0</v>
      </c>
    </row>
    <row r="4731" spans="1:12" hidden="1" x14ac:dyDescent="0.35">
      <c r="A4731" t="s">
        <v>6361</v>
      </c>
      <c r="B4731" t="s">
        <v>5</v>
      </c>
      <c r="C4731" t="s">
        <v>1741</v>
      </c>
      <c r="D4731" t="s">
        <v>6916</v>
      </c>
      <c r="E4731" t="s">
        <v>1705</v>
      </c>
      <c r="H4731" t="str">
        <f>INDEX('Vensim Variables'!$B:$B,MATCH(EPS!$B4731,'Vensim Variables'!$A:$A,0))</f>
        <v>g pollutant</v>
      </c>
      <c r="I4731" t="str">
        <f t="shared" si="146"/>
        <v>VOC</v>
      </c>
      <c r="J4731">
        <f>INDEX(NoSettings!$C:$C,MATCH(EPS!$A4731,NoSettings!$A:$A,0))</f>
        <v>0</v>
      </c>
      <c r="K4731">
        <f>INDEX(GWP!$C$2:$C$13,MATCH(EPS!I4731,GWP!$B$2:$B$13,0))</f>
        <v>0</v>
      </c>
      <c r="L4731" s="5">
        <f t="shared" si="147"/>
        <v>0</v>
      </c>
    </row>
    <row r="4732" spans="1:12" hidden="1" x14ac:dyDescent="0.35">
      <c r="A4732" t="s">
        <v>6362</v>
      </c>
      <c r="B4732" t="s">
        <v>5</v>
      </c>
      <c r="C4732" t="s">
        <v>1741</v>
      </c>
      <c r="D4732" t="s">
        <v>6916</v>
      </c>
      <c r="E4732" t="s">
        <v>1706</v>
      </c>
      <c r="H4732" t="str">
        <f>INDEX('Vensim Variables'!$B:$B,MATCH(EPS!$B4732,'Vensim Variables'!$A:$A,0))</f>
        <v>g pollutant</v>
      </c>
      <c r="I4732" t="str">
        <f t="shared" si="146"/>
        <v>CO</v>
      </c>
      <c r="J4732">
        <f>INDEX(NoSettings!$C:$C,MATCH(EPS!$A4732,NoSettings!$A:$A,0))</f>
        <v>0</v>
      </c>
      <c r="K4732">
        <f>INDEX(GWP!$C$2:$C$13,MATCH(EPS!I4732,GWP!$B$2:$B$13,0))</f>
        <v>0</v>
      </c>
      <c r="L4732" s="5">
        <f t="shared" si="147"/>
        <v>0</v>
      </c>
    </row>
    <row r="4733" spans="1:12" hidden="1" x14ac:dyDescent="0.35">
      <c r="A4733" t="s">
        <v>6363</v>
      </c>
      <c r="B4733" t="s">
        <v>5</v>
      </c>
      <c r="C4733" t="s">
        <v>1741</v>
      </c>
      <c r="D4733" t="s">
        <v>6916</v>
      </c>
      <c r="E4733" t="s">
        <v>1707</v>
      </c>
      <c r="H4733" t="str">
        <f>INDEX('Vensim Variables'!$B:$B,MATCH(EPS!$B4733,'Vensim Variables'!$A:$A,0))</f>
        <v>g pollutant</v>
      </c>
      <c r="I4733" t="str">
        <f t="shared" si="146"/>
        <v>NOx</v>
      </c>
      <c r="J4733">
        <f>INDEX(NoSettings!$C:$C,MATCH(EPS!$A4733,NoSettings!$A:$A,0))</f>
        <v>0</v>
      </c>
      <c r="K4733">
        <f>INDEX(GWP!$C$2:$C$13,MATCH(EPS!I4733,GWP!$B$2:$B$13,0))</f>
        <v>0</v>
      </c>
      <c r="L4733" s="5">
        <f t="shared" si="147"/>
        <v>0</v>
      </c>
    </row>
    <row r="4734" spans="1:12" hidden="1" x14ac:dyDescent="0.35">
      <c r="A4734" t="s">
        <v>6364</v>
      </c>
      <c r="B4734" t="s">
        <v>5</v>
      </c>
      <c r="C4734" t="s">
        <v>1741</v>
      </c>
      <c r="D4734" t="s">
        <v>6916</v>
      </c>
      <c r="E4734" t="s">
        <v>1708</v>
      </c>
      <c r="H4734" t="str">
        <f>INDEX('Vensim Variables'!$B:$B,MATCH(EPS!$B4734,'Vensim Variables'!$A:$A,0))</f>
        <v>g pollutant</v>
      </c>
      <c r="I4734" t="str">
        <f t="shared" si="146"/>
        <v>PM10</v>
      </c>
      <c r="J4734">
        <f>INDEX(NoSettings!$C:$C,MATCH(EPS!$A4734,NoSettings!$A:$A,0))</f>
        <v>0</v>
      </c>
      <c r="K4734">
        <f>INDEX(GWP!$C$2:$C$13,MATCH(EPS!I4734,GWP!$B$2:$B$13,0))</f>
        <v>0</v>
      </c>
      <c r="L4734" s="5">
        <f t="shared" si="147"/>
        <v>0</v>
      </c>
    </row>
    <row r="4735" spans="1:12" hidden="1" x14ac:dyDescent="0.35">
      <c r="A4735" t="s">
        <v>6365</v>
      </c>
      <c r="B4735" t="s">
        <v>5</v>
      </c>
      <c r="C4735" t="s">
        <v>1741</v>
      </c>
      <c r="D4735" t="s">
        <v>6916</v>
      </c>
      <c r="E4735" t="s">
        <v>1709</v>
      </c>
      <c r="H4735" t="str">
        <f>INDEX('Vensim Variables'!$B:$B,MATCH(EPS!$B4735,'Vensim Variables'!$A:$A,0))</f>
        <v>g pollutant</v>
      </c>
      <c r="I4735" t="str">
        <f t="shared" si="146"/>
        <v>PM25</v>
      </c>
      <c r="J4735">
        <f>INDEX(NoSettings!$C:$C,MATCH(EPS!$A4735,NoSettings!$A:$A,0))</f>
        <v>0</v>
      </c>
      <c r="K4735">
        <f>INDEX(GWP!$C$2:$C$13,MATCH(EPS!I4735,GWP!$B$2:$B$13,0))</f>
        <v>0</v>
      </c>
      <c r="L4735" s="5">
        <f t="shared" si="147"/>
        <v>0</v>
      </c>
    </row>
    <row r="4736" spans="1:12" hidden="1" x14ac:dyDescent="0.35">
      <c r="A4736" t="s">
        <v>6366</v>
      </c>
      <c r="B4736" t="s">
        <v>5</v>
      </c>
      <c r="C4736" t="s">
        <v>1741</v>
      </c>
      <c r="D4736" t="s">
        <v>6916</v>
      </c>
      <c r="E4736" t="s">
        <v>1710</v>
      </c>
      <c r="H4736" t="str">
        <f>INDEX('Vensim Variables'!$B:$B,MATCH(EPS!$B4736,'Vensim Variables'!$A:$A,0))</f>
        <v>g pollutant</v>
      </c>
      <c r="I4736" t="str">
        <f t="shared" si="146"/>
        <v>SOx</v>
      </c>
      <c r="J4736">
        <f>INDEX(NoSettings!$C:$C,MATCH(EPS!$A4736,NoSettings!$A:$A,0))</f>
        <v>0</v>
      </c>
      <c r="K4736">
        <f>INDEX(GWP!$C$2:$C$13,MATCH(EPS!I4736,GWP!$B$2:$B$13,0))</f>
        <v>0</v>
      </c>
      <c r="L4736" s="5">
        <f t="shared" si="147"/>
        <v>0</v>
      </c>
    </row>
    <row r="4737" spans="1:12" hidden="1" x14ac:dyDescent="0.35">
      <c r="A4737" t="s">
        <v>6367</v>
      </c>
      <c r="B4737" t="s">
        <v>5</v>
      </c>
      <c r="C4737" t="s">
        <v>1741</v>
      </c>
      <c r="D4737" t="s">
        <v>6916</v>
      </c>
      <c r="E4737" t="s">
        <v>1711</v>
      </c>
      <c r="H4737" t="str">
        <f>INDEX('Vensim Variables'!$B:$B,MATCH(EPS!$B4737,'Vensim Variables'!$A:$A,0))</f>
        <v>g pollutant</v>
      </c>
      <c r="I4737" t="str">
        <f t="shared" si="146"/>
        <v>BC</v>
      </c>
      <c r="J4737">
        <f>INDEX(NoSettings!$C:$C,MATCH(EPS!$A4737,NoSettings!$A:$A,0))</f>
        <v>0</v>
      </c>
      <c r="K4737">
        <f>INDEX(GWP!$C$2:$C$13,MATCH(EPS!I4737,GWP!$B$2:$B$13,0))</f>
        <v>0</v>
      </c>
      <c r="L4737" s="5">
        <f t="shared" si="147"/>
        <v>0</v>
      </c>
    </row>
    <row r="4738" spans="1:12" hidden="1" x14ac:dyDescent="0.35">
      <c r="A4738" t="s">
        <v>6368</v>
      </c>
      <c r="B4738" t="s">
        <v>5</v>
      </c>
      <c r="C4738" t="s">
        <v>1741</v>
      </c>
      <c r="D4738" t="s">
        <v>6916</v>
      </c>
      <c r="E4738" t="s">
        <v>1712</v>
      </c>
      <c r="H4738" t="str">
        <f>INDEX('Vensim Variables'!$B:$B,MATCH(EPS!$B4738,'Vensim Variables'!$A:$A,0))</f>
        <v>g pollutant</v>
      </c>
      <c r="I4738" t="str">
        <f t="shared" si="146"/>
        <v>OC</v>
      </c>
      <c r="J4738">
        <f>INDEX(NoSettings!$C:$C,MATCH(EPS!$A4738,NoSettings!$A:$A,0))</f>
        <v>0</v>
      </c>
      <c r="K4738">
        <f>INDEX(GWP!$C$2:$C$13,MATCH(EPS!I4738,GWP!$B$2:$B$13,0))</f>
        <v>0</v>
      </c>
      <c r="L4738" s="5">
        <f t="shared" si="147"/>
        <v>0</v>
      </c>
    </row>
    <row r="4739" spans="1:12" hidden="1" x14ac:dyDescent="0.35">
      <c r="A4739" t="s">
        <v>6369</v>
      </c>
      <c r="B4739" t="s">
        <v>5</v>
      </c>
      <c r="C4739" t="s">
        <v>1741</v>
      </c>
      <c r="D4739" t="s">
        <v>6916</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0</v>
      </c>
      <c r="K4739">
        <f>INDEX(GWP!$C$2:$C$13,MATCH(EPS!I4739,GWP!$B$2:$B$13,0))</f>
        <v>25</v>
      </c>
      <c r="L4739" s="5">
        <f t="shared" ref="L4739:L4802" si="149">IF(H4739="g pollutant",K4739*J4739/10^12,IF(H4739="MMTCO2e",J4739,IF(H4739="MWh",J4739,0)))</f>
        <v>0</v>
      </c>
    </row>
    <row r="4740" spans="1:12" hidden="1" x14ac:dyDescent="0.35">
      <c r="A4740" t="s">
        <v>6370</v>
      </c>
      <c r="B4740" t="s">
        <v>5</v>
      </c>
      <c r="C4740" t="s">
        <v>1741</v>
      </c>
      <c r="D4740" t="s">
        <v>6916</v>
      </c>
      <c r="E4740" t="s">
        <v>1714</v>
      </c>
      <c r="H4740" t="str">
        <f>INDEX('Vensim Variables'!$B:$B,MATCH(EPS!$B4740,'Vensim Variables'!$A:$A,0))</f>
        <v>g pollutant</v>
      </c>
      <c r="I4740" t="str">
        <f t="shared" si="148"/>
        <v>N2O</v>
      </c>
      <c r="J4740">
        <f>INDEX(NoSettings!$C:$C,MATCH(EPS!$A4740,NoSettings!$A:$A,0))</f>
        <v>0</v>
      </c>
      <c r="K4740">
        <f>INDEX(GWP!$C$2:$C$13,MATCH(EPS!I4740,GWP!$B$2:$B$13,0))</f>
        <v>298</v>
      </c>
      <c r="L4740" s="5">
        <f t="shared" si="149"/>
        <v>0</v>
      </c>
    </row>
    <row r="4741" spans="1:12" hidden="1" x14ac:dyDescent="0.35">
      <c r="A4741" t="s">
        <v>6371</v>
      </c>
      <c r="B4741" t="s">
        <v>5</v>
      </c>
      <c r="C4741" t="s">
        <v>1741</v>
      </c>
      <c r="D4741" t="s">
        <v>6916</v>
      </c>
      <c r="E4741" t="s">
        <v>1715</v>
      </c>
      <c r="H4741" t="str">
        <f>INDEX('Vensim Variables'!$B:$B,MATCH(EPS!$B4741,'Vensim Variables'!$A:$A,0))</f>
        <v>g pollutant</v>
      </c>
      <c r="I4741" t="str">
        <f t="shared" si="148"/>
        <v>F gases</v>
      </c>
      <c r="J4741">
        <f>INDEX(NoSettings!$C:$C,MATCH(EPS!$A4741,NoSettings!$A:$A,0))</f>
        <v>0</v>
      </c>
      <c r="K4741">
        <f>INDEX(GWP!$C$2:$C$13,MATCH(EPS!I4741,GWP!$B$2:$B$13,0))</f>
        <v>1</v>
      </c>
      <c r="L4741" s="5">
        <f t="shared" si="149"/>
        <v>0</v>
      </c>
    </row>
    <row r="4742" spans="1:12" hidden="1" x14ac:dyDescent="0.35">
      <c r="A4742" t="s">
        <v>6372</v>
      </c>
      <c r="B4742" t="s">
        <v>5</v>
      </c>
      <c r="C4742" t="s">
        <v>1741</v>
      </c>
      <c r="D4742" t="s">
        <v>6917</v>
      </c>
      <c r="E4742" t="s">
        <v>1702</v>
      </c>
      <c r="H4742" t="str">
        <f>INDEX('Vensim Variables'!$B:$B,MATCH(EPS!$B4742,'Vensim Variables'!$A:$A,0))</f>
        <v>g pollutant</v>
      </c>
      <c r="I4742" t="str">
        <f t="shared" si="148"/>
        <v>CO2</v>
      </c>
      <c r="J4742">
        <f>INDEX(NoSettings!$C:$C,MATCH(EPS!$A4742,NoSettings!$A:$A,0))</f>
        <v>0</v>
      </c>
      <c r="K4742">
        <f>INDEX(GWP!$C$2:$C$13,MATCH(EPS!I4742,GWP!$B$2:$B$13,0))</f>
        <v>1</v>
      </c>
      <c r="L4742" s="5">
        <f t="shared" si="149"/>
        <v>0</v>
      </c>
    </row>
    <row r="4743" spans="1:12" hidden="1" x14ac:dyDescent="0.35">
      <c r="A4743" t="s">
        <v>6373</v>
      </c>
      <c r="B4743" t="s">
        <v>5</v>
      </c>
      <c r="C4743" t="s">
        <v>1741</v>
      </c>
      <c r="D4743" t="s">
        <v>6917</v>
      </c>
      <c r="E4743" t="s">
        <v>1705</v>
      </c>
      <c r="H4743" t="str">
        <f>INDEX('Vensim Variables'!$B:$B,MATCH(EPS!$B4743,'Vensim Variables'!$A:$A,0))</f>
        <v>g pollutant</v>
      </c>
      <c r="I4743" t="str">
        <f t="shared" si="148"/>
        <v>VOC</v>
      </c>
      <c r="J4743">
        <f>INDEX(NoSettings!$C:$C,MATCH(EPS!$A4743,NoSettings!$A:$A,0))</f>
        <v>0</v>
      </c>
      <c r="K4743">
        <f>INDEX(GWP!$C$2:$C$13,MATCH(EPS!I4743,GWP!$B$2:$B$13,0))</f>
        <v>0</v>
      </c>
      <c r="L4743" s="5">
        <f t="shared" si="149"/>
        <v>0</v>
      </c>
    </row>
    <row r="4744" spans="1:12" hidden="1" x14ac:dyDescent="0.35">
      <c r="A4744" t="s">
        <v>6374</v>
      </c>
      <c r="B4744" t="s">
        <v>5</v>
      </c>
      <c r="C4744" t="s">
        <v>1741</v>
      </c>
      <c r="D4744" t="s">
        <v>6917</v>
      </c>
      <c r="E4744" t="s">
        <v>1706</v>
      </c>
      <c r="H4744" t="str">
        <f>INDEX('Vensim Variables'!$B:$B,MATCH(EPS!$B4744,'Vensim Variables'!$A:$A,0))</f>
        <v>g pollutant</v>
      </c>
      <c r="I4744" t="str">
        <f t="shared" si="148"/>
        <v>CO</v>
      </c>
      <c r="J4744">
        <f>INDEX(NoSettings!$C:$C,MATCH(EPS!$A4744,NoSettings!$A:$A,0))</f>
        <v>0</v>
      </c>
      <c r="K4744">
        <f>INDEX(GWP!$C$2:$C$13,MATCH(EPS!I4744,GWP!$B$2:$B$13,0))</f>
        <v>0</v>
      </c>
      <c r="L4744" s="5">
        <f t="shared" si="149"/>
        <v>0</v>
      </c>
    </row>
    <row r="4745" spans="1:12" hidden="1" x14ac:dyDescent="0.35">
      <c r="A4745" t="s">
        <v>6375</v>
      </c>
      <c r="B4745" t="s">
        <v>5</v>
      </c>
      <c r="C4745" t="s">
        <v>1741</v>
      </c>
      <c r="D4745" t="s">
        <v>6917</v>
      </c>
      <c r="E4745" t="s">
        <v>1707</v>
      </c>
      <c r="H4745" t="str">
        <f>INDEX('Vensim Variables'!$B:$B,MATCH(EPS!$B4745,'Vensim Variables'!$A:$A,0))</f>
        <v>g pollutant</v>
      </c>
      <c r="I4745" t="str">
        <f t="shared" si="148"/>
        <v>NOx</v>
      </c>
      <c r="J4745">
        <f>INDEX(NoSettings!$C:$C,MATCH(EPS!$A4745,NoSettings!$A:$A,0))</f>
        <v>0</v>
      </c>
      <c r="K4745">
        <f>INDEX(GWP!$C$2:$C$13,MATCH(EPS!I4745,GWP!$B$2:$B$13,0))</f>
        <v>0</v>
      </c>
      <c r="L4745" s="5">
        <f t="shared" si="149"/>
        <v>0</v>
      </c>
    </row>
    <row r="4746" spans="1:12" hidden="1" x14ac:dyDescent="0.35">
      <c r="A4746" t="s">
        <v>6376</v>
      </c>
      <c r="B4746" t="s">
        <v>5</v>
      </c>
      <c r="C4746" t="s">
        <v>1741</v>
      </c>
      <c r="D4746" t="s">
        <v>6917</v>
      </c>
      <c r="E4746" t="s">
        <v>1708</v>
      </c>
      <c r="H4746" t="str">
        <f>INDEX('Vensim Variables'!$B:$B,MATCH(EPS!$B4746,'Vensim Variables'!$A:$A,0))</f>
        <v>g pollutant</v>
      </c>
      <c r="I4746" t="str">
        <f t="shared" si="148"/>
        <v>PM10</v>
      </c>
      <c r="J4746">
        <f>INDEX(NoSettings!$C:$C,MATCH(EPS!$A4746,NoSettings!$A:$A,0))</f>
        <v>0</v>
      </c>
      <c r="K4746">
        <f>INDEX(GWP!$C$2:$C$13,MATCH(EPS!I4746,GWP!$B$2:$B$13,0))</f>
        <v>0</v>
      </c>
      <c r="L4746" s="5">
        <f t="shared" si="149"/>
        <v>0</v>
      </c>
    </row>
    <row r="4747" spans="1:12" hidden="1" x14ac:dyDescent="0.35">
      <c r="A4747" t="s">
        <v>6377</v>
      </c>
      <c r="B4747" t="s">
        <v>5</v>
      </c>
      <c r="C4747" t="s">
        <v>1741</v>
      </c>
      <c r="D4747" t="s">
        <v>6917</v>
      </c>
      <c r="E4747" t="s">
        <v>1709</v>
      </c>
      <c r="H4747" t="str">
        <f>INDEX('Vensim Variables'!$B:$B,MATCH(EPS!$B4747,'Vensim Variables'!$A:$A,0))</f>
        <v>g pollutant</v>
      </c>
      <c r="I4747" t="str">
        <f t="shared" si="148"/>
        <v>PM25</v>
      </c>
      <c r="J4747">
        <f>INDEX(NoSettings!$C:$C,MATCH(EPS!$A4747,NoSettings!$A:$A,0))</f>
        <v>0</v>
      </c>
      <c r="K4747">
        <f>INDEX(GWP!$C$2:$C$13,MATCH(EPS!I4747,GWP!$B$2:$B$13,0))</f>
        <v>0</v>
      </c>
      <c r="L4747" s="5">
        <f t="shared" si="149"/>
        <v>0</v>
      </c>
    </row>
    <row r="4748" spans="1:12" hidden="1" x14ac:dyDescent="0.35">
      <c r="A4748" t="s">
        <v>6378</v>
      </c>
      <c r="B4748" t="s">
        <v>5</v>
      </c>
      <c r="C4748" t="s">
        <v>1741</v>
      </c>
      <c r="D4748" t="s">
        <v>6917</v>
      </c>
      <c r="E4748" t="s">
        <v>1710</v>
      </c>
      <c r="H4748" t="str">
        <f>INDEX('Vensim Variables'!$B:$B,MATCH(EPS!$B4748,'Vensim Variables'!$A:$A,0))</f>
        <v>g pollutant</v>
      </c>
      <c r="I4748" t="str">
        <f t="shared" si="148"/>
        <v>SOx</v>
      </c>
      <c r="J4748">
        <f>INDEX(NoSettings!$C:$C,MATCH(EPS!$A4748,NoSettings!$A:$A,0))</f>
        <v>0</v>
      </c>
      <c r="K4748">
        <f>INDEX(GWP!$C$2:$C$13,MATCH(EPS!I4748,GWP!$B$2:$B$13,0))</f>
        <v>0</v>
      </c>
      <c r="L4748" s="5">
        <f t="shared" si="149"/>
        <v>0</v>
      </c>
    </row>
    <row r="4749" spans="1:12" hidden="1" x14ac:dyDescent="0.35">
      <c r="A4749" t="s">
        <v>6379</v>
      </c>
      <c r="B4749" t="s">
        <v>5</v>
      </c>
      <c r="C4749" t="s">
        <v>1741</v>
      </c>
      <c r="D4749" t="s">
        <v>6917</v>
      </c>
      <c r="E4749" t="s">
        <v>1711</v>
      </c>
      <c r="H4749" t="str">
        <f>INDEX('Vensim Variables'!$B:$B,MATCH(EPS!$B4749,'Vensim Variables'!$A:$A,0))</f>
        <v>g pollutant</v>
      </c>
      <c r="I4749" t="str">
        <f t="shared" si="148"/>
        <v>BC</v>
      </c>
      <c r="J4749">
        <f>INDEX(NoSettings!$C:$C,MATCH(EPS!$A4749,NoSettings!$A:$A,0))</f>
        <v>0</v>
      </c>
      <c r="K4749">
        <f>INDEX(GWP!$C$2:$C$13,MATCH(EPS!I4749,GWP!$B$2:$B$13,0))</f>
        <v>0</v>
      </c>
      <c r="L4749" s="5">
        <f t="shared" si="149"/>
        <v>0</v>
      </c>
    </row>
    <row r="4750" spans="1:12" hidden="1" x14ac:dyDescent="0.35">
      <c r="A4750" t="s">
        <v>6380</v>
      </c>
      <c r="B4750" t="s">
        <v>5</v>
      </c>
      <c r="C4750" t="s">
        <v>1741</v>
      </c>
      <c r="D4750" t="s">
        <v>6917</v>
      </c>
      <c r="E4750" t="s">
        <v>1712</v>
      </c>
      <c r="H4750" t="str">
        <f>INDEX('Vensim Variables'!$B:$B,MATCH(EPS!$B4750,'Vensim Variables'!$A:$A,0))</f>
        <v>g pollutant</v>
      </c>
      <c r="I4750" t="str">
        <f t="shared" si="148"/>
        <v>OC</v>
      </c>
      <c r="J4750">
        <f>INDEX(NoSettings!$C:$C,MATCH(EPS!$A4750,NoSettings!$A:$A,0))</f>
        <v>0</v>
      </c>
      <c r="K4750">
        <f>INDEX(GWP!$C$2:$C$13,MATCH(EPS!I4750,GWP!$B$2:$B$13,0))</f>
        <v>0</v>
      </c>
      <c r="L4750" s="5">
        <f t="shared" si="149"/>
        <v>0</v>
      </c>
    </row>
    <row r="4751" spans="1:12" hidden="1" x14ac:dyDescent="0.35">
      <c r="A4751" t="s">
        <v>6381</v>
      </c>
      <c r="B4751" t="s">
        <v>5</v>
      </c>
      <c r="C4751" t="s">
        <v>1741</v>
      </c>
      <c r="D4751" t="s">
        <v>6917</v>
      </c>
      <c r="E4751" t="s">
        <v>1713</v>
      </c>
      <c r="H4751" t="str">
        <f>INDEX('Vensim Variables'!$B:$B,MATCH(EPS!$B4751,'Vensim Variables'!$A:$A,0))</f>
        <v>g pollutant</v>
      </c>
      <c r="I4751" t="str">
        <f t="shared" si="148"/>
        <v>CH4</v>
      </c>
      <c r="J4751">
        <f>INDEX(NoSettings!$C:$C,MATCH(EPS!$A4751,NoSettings!$A:$A,0))</f>
        <v>0</v>
      </c>
      <c r="K4751">
        <f>INDEX(GWP!$C$2:$C$13,MATCH(EPS!I4751,GWP!$B$2:$B$13,0))</f>
        <v>25</v>
      </c>
      <c r="L4751" s="5">
        <f t="shared" si="149"/>
        <v>0</v>
      </c>
    </row>
    <row r="4752" spans="1:12" hidden="1" x14ac:dyDescent="0.35">
      <c r="A4752" t="s">
        <v>6382</v>
      </c>
      <c r="B4752" t="s">
        <v>5</v>
      </c>
      <c r="C4752" t="s">
        <v>1741</v>
      </c>
      <c r="D4752" t="s">
        <v>6917</v>
      </c>
      <c r="E4752" t="s">
        <v>1714</v>
      </c>
      <c r="H4752" t="str">
        <f>INDEX('Vensim Variables'!$B:$B,MATCH(EPS!$B4752,'Vensim Variables'!$A:$A,0))</f>
        <v>g pollutant</v>
      </c>
      <c r="I4752" t="str">
        <f t="shared" si="148"/>
        <v>N2O</v>
      </c>
      <c r="J4752">
        <f>INDEX(NoSettings!$C:$C,MATCH(EPS!$A4752,NoSettings!$A:$A,0))</f>
        <v>0</v>
      </c>
      <c r="K4752">
        <f>INDEX(GWP!$C$2:$C$13,MATCH(EPS!I4752,GWP!$B$2:$B$13,0))</f>
        <v>298</v>
      </c>
      <c r="L4752" s="5">
        <f t="shared" si="149"/>
        <v>0</v>
      </c>
    </row>
    <row r="4753" spans="1:12" hidden="1" x14ac:dyDescent="0.35">
      <c r="A4753" t="s">
        <v>6383</v>
      </c>
      <c r="B4753" t="s">
        <v>5</v>
      </c>
      <c r="C4753" t="s">
        <v>1741</v>
      </c>
      <c r="D4753" t="s">
        <v>6917</v>
      </c>
      <c r="E4753" t="s">
        <v>1715</v>
      </c>
      <c r="H4753" t="str">
        <f>INDEX('Vensim Variables'!$B:$B,MATCH(EPS!$B4753,'Vensim Variables'!$A:$A,0))</f>
        <v>g pollutant</v>
      </c>
      <c r="I4753" t="str">
        <f t="shared" si="148"/>
        <v>F gases</v>
      </c>
      <c r="J4753">
        <f>INDEX(NoSettings!$C:$C,MATCH(EPS!$A4753,NoSettings!$A:$A,0))</f>
        <v>0</v>
      </c>
      <c r="K4753">
        <f>INDEX(GWP!$C$2:$C$13,MATCH(EPS!I4753,GWP!$B$2:$B$13,0))</f>
        <v>1</v>
      </c>
      <c r="L4753" s="5">
        <f t="shared" si="149"/>
        <v>0</v>
      </c>
    </row>
    <row r="4754" spans="1:12" hidden="1" x14ac:dyDescent="0.35">
      <c r="A4754" t="s">
        <v>6384</v>
      </c>
      <c r="B4754" t="s">
        <v>5</v>
      </c>
      <c r="C4754" t="s">
        <v>1741</v>
      </c>
      <c r="D4754" t="s">
        <v>6918</v>
      </c>
      <c r="E4754" t="s">
        <v>1702</v>
      </c>
      <c r="H4754" t="str">
        <f>INDEX('Vensim Variables'!$B:$B,MATCH(EPS!$B4754,'Vensim Variables'!$A:$A,0))</f>
        <v>g pollutant</v>
      </c>
      <c r="I4754" t="str">
        <f t="shared" si="148"/>
        <v>CO2</v>
      </c>
      <c r="J4754">
        <f>INDEX(NoSettings!$C:$C,MATCH(EPS!$A4754,NoSettings!$A:$A,0))</f>
        <v>0</v>
      </c>
      <c r="K4754">
        <f>INDEX(GWP!$C$2:$C$13,MATCH(EPS!I4754,GWP!$B$2:$B$13,0))</f>
        <v>1</v>
      </c>
      <c r="L4754" s="5">
        <f t="shared" si="149"/>
        <v>0</v>
      </c>
    </row>
    <row r="4755" spans="1:12" hidden="1" x14ac:dyDescent="0.35">
      <c r="A4755" t="s">
        <v>6385</v>
      </c>
      <c r="B4755" t="s">
        <v>5</v>
      </c>
      <c r="C4755" t="s">
        <v>1741</v>
      </c>
      <c r="D4755" t="s">
        <v>6918</v>
      </c>
      <c r="E4755" t="s">
        <v>1705</v>
      </c>
      <c r="H4755" t="str">
        <f>INDEX('Vensim Variables'!$B:$B,MATCH(EPS!$B4755,'Vensim Variables'!$A:$A,0))</f>
        <v>g pollutant</v>
      </c>
      <c r="I4755" t="str">
        <f t="shared" si="148"/>
        <v>VOC</v>
      </c>
      <c r="J4755">
        <f>INDEX(NoSettings!$C:$C,MATCH(EPS!$A4755,NoSettings!$A:$A,0))</f>
        <v>0</v>
      </c>
      <c r="K4755">
        <f>INDEX(GWP!$C$2:$C$13,MATCH(EPS!I4755,GWP!$B$2:$B$13,0))</f>
        <v>0</v>
      </c>
      <c r="L4755" s="5">
        <f t="shared" si="149"/>
        <v>0</v>
      </c>
    </row>
    <row r="4756" spans="1:12" hidden="1" x14ac:dyDescent="0.35">
      <c r="A4756" t="s">
        <v>6386</v>
      </c>
      <c r="B4756" t="s">
        <v>5</v>
      </c>
      <c r="C4756" t="s">
        <v>1741</v>
      </c>
      <c r="D4756" t="s">
        <v>6918</v>
      </c>
      <c r="E4756" t="s">
        <v>1706</v>
      </c>
      <c r="H4756" t="str">
        <f>INDEX('Vensim Variables'!$B:$B,MATCH(EPS!$B4756,'Vensim Variables'!$A:$A,0))</f>
        <v>g pollutant</v>
      </c>
      <c r="I4756" t="str">
        <f t="shared" si="148"/>
        <v>CO</v>
      </c>
      <c r="J4756">
        <f>INDEX(NoSettings!$C:$C,MATCH(EPS!$A4756,NoSettings!$A:$A,0))</f>
        <v>0</v>
      </c>
      <c r="K4756">
        <f>INDEX(GWP!$C$2:$C$13,MATCH(EPS!I4756,GWP!$B$2:$B$13,0))</f>
        <v>0</v>
      </c>
      <c r="L4756" s="5">
        <f t="shared" si="149"/>
        <v>0</v>
      </c>
    </row>
    <row r="4757" spans="1:12" hidden="1" x14ac:dyDescent="0.35">
      <c r="A4757" t="s">
        <v>6387</v>
      </c>
      <c r="B4757" t="s">
        <v>5</v>
      </c>
      <c r="C4757" t="s">
        <v>1741</v>
      </c>
      <c r="D4757" t="s">
        <v>6918</v>
      </c>
      <c r="E4757" t="s">
        <v>1707</v>
      </c>
      <c r="H4757" t="str">
        <f>INDEX('Vensim Variables'!$B:$B,MATCH(EPS!$B4757,'Vensim Variables'!$A:$A,0))</f>
        <v>g pollutant</v>
      </c>
      <c r="I4757" t="str">
        <f t="shared" si="148"/>
        <v>NOx</v>
      </c>
      <c r="J4757">
        <f>INDEX(NoSettings!$C:$C,MATCH(EPS!$A4757,NoSettings!$A:$A,0))</f>
        <v>0</v>
      </c>
      <c r="K4757">
        <f>INDEX(GWP!$C$2:$C$13,MATCH(EPS!I4757,GWP!$B$2:$B$13,0))</f>
        <v>0</v>
      </c>
      <c r="L4757" s="5">
        <f t="shared" si="149"/>
        <v>0</v>
      </c>
    </row>
    <row r="4758" spans="1:12" hidden="1" x14ac:dyDescent="0.35">
      <c r="A4758" t="s">
        <v>6388</v>
      </c>
      <c r="B4758" t="s">
        <v>5</v>
      </c>
      <c r="C4758" t="s">
        <v>1741</v>
      </c>
      <c r="D4758" t="s">
        <v>6918</v>
      </c>
      <c r="E4758" t="s">
        <v>1708</v>
      </c>
      <c r="H4758" t="str">
        <f>INDEX('Vensim Variables'!$B:$B,MATCH(EPS!$B4758,'Vensim Variables'!$A:$A,0))</f>
        <v>g pollutant</v>
      </c>
      <c r="I4758" t="str">
        <f t="shared" si="148"/>
        <v>PM10</v>
      </c>
      <c r="J4758">
        <f>INDEX(NoSettings!$C:$C,MATCH(EPS!$A4758,NoSettings!$A:$A,0))</f>
        <v>0</v>
      </c>
      <c r="K4758">
        <f>INDEX(GWP!$C$2:$C$13,MATCH(EPS!I4758,GWP!$B$2:$B$13,0))</f>
        <v>0</v>
      </c>
      <c r="L4758" s="5">
        <f t="shared" si="149"/>
        <v>0</v>
      </c>
    </row>
    <row r="4759" spans="1:12" hidden="1" x14ac:dyDescent="0.35">
      <c r="A4759" t="s">
        <v>6389</v>
      </c>
      <c r="B4759" t="s">
        <v>5</v>
      </c>
      <c r="C4759" t="s">
        <v>1741</v>
      </c>
      <c r="D4759" t="s">
        <v>6918</v>
      </c>
      <c r="E4759" t="s">
        <v>1709</v>
      </c>
      <c r="H4759" t="str">
        <f>INDEX('Vensim Variables'!$B:$B,MATCH(EPS!$B4759,'Vensim Variables'!$A:$A,0))</f>
        <v>g pollutant</v>
      </c>
      <c r="I4759" t="str">
        <f t="shared" si="148"/>
        <v>PM25</v>
      </c>
      <c r="J4759">
        <f>INDEX(NoSettings!$C:$C,MATCH(EPS!$A4759,NoSettings!$A:$A,0))</f>
        <v>0</v>
      </c>
      <c r="K4759">
        <f>INDEX(GWP!$C$2:$C$13,MATCH(EPS!I4759,GWP!$B$2:$B$13,0))</f>
        <v>0</v>
      </c>
      <c r="L4759" s="5">
        <f t="shared" si="149"/>
        <v>0</v>
      </c>
    </row>
    <row r="4760" spans="1:12" hidden="1" x14ac:dyDescent="0.35">
      <c r="A4760" t="s">
        <v>6390</v>
      </c>
      <c r="B4760" t="s">
        <v>5</v>
      </c>
      <c r="C4760" t="s">
        <v>1741</v>
      </c>
      <c r="D4760" t="s">
        <v>6918</v>
      </c>
      <c r="E4760" t="s">
        <v>1710</v>
      </c>
      <c r="H4760" t="str">
        <f>INDEX('Vensim Variables'!$B:$B,MATCH(EPS!$B4760,'Vensim Variables'!$A:$A,0))</f>
        <v>g pollutant</v>
      </c>
      <c r="I4760" t="str">
        <f t="shared" si="148"/>
        <v>SOx</v>
      </c>
      <c r="J4760">
        <f>INDEX(NoSettings!$C:$C,MATCH(EPS!$A4760,NoSettings!$A:$A,0))</f>
        <v>0</v>
      </c>
      <c r="K4760">
        <f>INDEX(GWP!$C$2:$C$13,MATCH(EPS!I4760,GWP!$B$2:$B$13,0))</f>
        <v>0</v>
      </c>
      <c r="L4760" s="5">
        <f t="shared" si="149"/>
        <v>0</v>
      </c>
    </row>
    <row r="4761" spans="1:12" hidden="1" x14ac:dyDescent="0.35">
      <c r="A4761" t="s">
        <v>6391</v>
      </c>
      <c r="B4761" t="s">
        <v>5</v>
      </c>
      <c r="C4761" t="s">
        <v>1741</v>
      </c>
      <c r="D4761" t="s">
        <v>6918</v>
      </c>
      <c r="E4761" t="s">
        <v>1711</v>
      </c>
      <c r="H4761" t="str">
        <f>INDEX('Vensim Variables'!$B:$B,MATCH(EPS!$B4761,'Vensim Variables'!$A:$A,0))</f>
        <v>g pollutant</v>
      </c>
      <c r="I4761" t="str">
        <f t="shared" si="148"/>
        <v>BC</v>
      </c>
      <c r="J4761">
        <f>INDEX(NoSettings!$C:$C,MATCH(EPS!$A4761,NoSettings!$A:$A,0))</f>
        <v>0</v>
      </c>
      <c r="K4761">
        <f>INDEX(GWP!$C$2:$C$13,MATCH(EPS!I4761,GWP!$B$2:$B$13,0))</f>
        <v>0</v>
      </c>
      <c r="L4761" s="5">
        <f t="shared" si="149"/>
        <v>0</v>
      </c>
    </row>
    <row r="4762" spans="1:12" hidden="1" x14ac:dyDescent="0.35">
      <c r="A4762" t="s">
        <v>6392</v>
      </c>
      <c r="B4762" t="s">
        <v>5</v>
      </c>
      <c r="C4762" t="s">
        <v>1741</v>
      </c>
      <c r="D4762" t="s">
        <v>6918</v>
      </c>
      <c r="E4762" t="s">
        <v>1712</v>
      </c>
      <c r="H4762" t="str">
        <f>INDEX('Vensim Variables'!$B:$B,MATCH(EPS!$B4762,'Vensim Variables'!$A:$A,0))</f>
        <v>g pollutant</v>
      </c>
      <c r="I4762" t="str">
        <f t="shared" si="148"/>
        <v>OC</v>
      </c>
      <c r="J4762">
        <f>INDEX(NoSettings!$C:$C,MATCH(EPS!$A4762,NoSettings!$A:$A,0))</f>
        <v>0</v>
      </c>
      <c r="K4762">
        <f>INDEX(GWP!$C$2:$C$13,MATCH(EPS!I4762,GWP!$B$2:$B$13,0))</f>
        <v>0</v>
      </c>
      <c r="L4762" s="5">
        <f t="shared" si="149"/>
        <v>0</v>
      </c>
    </row>
    <row r="4763" spans="1:12" hidden="1" x14ac:dyDescent="0.35">
      <c r="A4763" t="s">
        <v>6393</v>
      </c>
      <c r="B4763" t="s">
        <v>5</v>
      </c>
      <c r="C4763" t="s">
        <v>1741</v>
      </c>
      <c r="D4763" t="s">
        <v>6918</v>
      </c>
      <c r="E4763" t="s">
        <v>1713</v>
      </c>
      <c r="H4763" t="str">
        <f>INDEX('Vensim Variables'!$B:$B,MATCH(EPS!$B4763,'Vensim Variables'!$A:$A,0))</f>
        <v>g pollutant</v>
      </c>
      <c r="I4763" t="str">
        <f t="shared" si="148"/>
        <v>CH4</v>
      </c>
      <c r="J4763">
        <f>INDEX(NoSettings!$C:$C,MATCH(EPS!$A4763,NoSettings!$A:$A,0))</f>
        <v>0</v>
      </c>
      <c r="K4763">
        <f>INDEX(GWP!$C$2:$C$13,MATCH(EPS!I4763,GWP!$B$2:$B$13,0))</f>
        <v>25</v>
      </c>
      <c r="L4763" s="5">
        <f t="shared" si="149"/>
        <v>0</v>
      </c>
    </row>
    <row r="4764" spans="1:12" hidden="1" x14ac:dyDescent="0.35">
      <c r="A4764" t="s">
        <v>6394</v>
      </c>
      <c r="B4764" t="s">
        <v>5</v>
      </c>
      <c r="C4764" t="s">
        <v>1741</v>
      </c>
      <c r="D4764" t="s">
        <v>6918</v>
      </c>
      <c r="E4764" t="s">
        <v>1714</v>
      </c>
      <c r="H4764" t="str">
        <f>INDEX('Vensim Variables'!$B:$B,MATCH(EPS!$B4764,'Vensim Variables'!$A:$A,0))</f>
        <v>g pollutant</v>
      </c>
      <c r="I4764" t="str">
        <f t="shared" si="148"/>
        <v>N2O</v>
      </c>
      <c r="J4764">
        <f>INDEX(NoSettings!$C:$C,MATCH(EPS!$A4764,NoSettings!$A:$A,0))</f>
        <v>0</v>
      </c>
      <c r="K4764">
        <f>INDEX(GWP!$C$2:$C$13,MATCH(EPS!I4764,GWP!$B$2:$B$13,0))</f>
        <v>298</v>
      </c>
      <c r="L4764" s="5">
        <f t="shared" si="149"/>
        <v>0</v>
      </c>
    </row>
    <row r="4765" spans="1:12" hidden="1" x14ac:dyDescent="0.35">
      <c r="A4765" t="s">
        <v>6395</v>
      </c>
      <c r="B4765" t="s">
        <v>5</v>
      </c>
      <c r="C4765" t="s">
        <v>1741</v>
      </c>
      <c r="D4765" t="s">
        <v>6918</v>
      </c>
      <c r="E4765" t="s">
        <v>1715</v>
      </c>
      <c r="H4765" t="str">
        <f>INDEX('Vensim Variables'!$B:$B,MATCH(EPS!$B4765,'Vensim Variables'!$A:$A,0))</f>
        <v>g pollutant</v>
      </c>
      <c r="I4765" t="str">
        <f t="shared" si="148"/>
        <v>F gases</v>
      </c>
      <c r="J4765">
        <f>INDEX(NoSettings!$C:$C,MATCH(EPS!$A4765,NoSettings!$A:$A,0))</f>
        <v>0</v>
      </c>
      <c r="K4765">
        <f>INDEX(GWP!$C$2:$C$13,MATCH(EPS!I4765,GWP!$B$2:$B$13,0))</f>
        <v>1</v>
      </c>
      <c r="L4765" s="5">
        <f t="shared" si="149"/>
        <v>0</v>
      </c>
    </row>
    <row r="4766" spans="1:12" hidden="1" x14ac:dyDescent="0.35">
      <c r="A4766" t="s">
        <v>6396</v>
      </c>
      <c r="B4766" t="s">
        <v>5</v>
      </c>
      <c r="C4766" t="s">
        <v>1741</v>
      </c>
      <c r="D4766" t="s">
        <v>6919</v>
      </c>
      <c r="E4766" t="s">
        <v>1702</v>
      </c>
      <c r="H4766" t="str">
        <f>INDEX('Vensim Variables'!$B:$B,MATCH(EPS!$B4766,'Vensim Variables'!$A:$A,0))</f>
        <v>g pollutant</v>
      </c>
      <c r="I4766" t="str">
        <f t="shared" si="148"/>
        <v>CO2</v>
      </c>
      <c r="J4766">
        <f>INDEX(NoSettings!$C:$C,MATCH(EPS!$A4766,NoSettings!$A:$A,0))</f>
        <v>0</v>
      </c>
      <c r="K4766">
        <f>INDEX(GWP!$C$2:$C$13,MATCH(EPS!I4766,GWP!$B$2:$B$13,0))</f>
        <v>1</v>
      </c>
      <c r="L4766" s="5">
        <f t="shared" si="149"/>
        <v>0</v>
      </c>
    </row>
    <row r="4767" spans="1:12" hidden="1" x14ac:dyDescent="0.35">
      <c r="A4767" t="s">
        <v>6397</v>
      </c>
      <c r="B4767" t="s">
        <v>5</v>
      </c>
      <c r="C4767" t="s">
        <v>1741</v>
      </c>
      <c r="D4767" t="s">
        <v>6919</v>
      </c>
      <c r="E4767" t="s">
        <v>1705</v>
      </c>
      <c r="H4767" t="str">
        <f>INDEX('Vensim Variables'!$B:$B,MATCH(EPS!$B4767,'Vensim Variables'!$A:$A,0))</f>
        <v>g pollutant</v>
      </c>
      <c r="I4767" t="str">
        <f t="shared" si="148"/>
        <v>VOC</v>
      </c>
      <c r="J4767">
        <f>INDEX(NoSettings!$C:$C,MATCH(EPS!$A4767,NoSettings!$A:$A,0))</f>
        <v>0</v>
      </c>
      <c r="K4767">
        <f>INDEX(GWP!$C$2:$C$13,MATCH(EPS!I4767,GWP!$B$2:$B$13,0))</f>
        <v>0</v>
      </c>
      <c r="L4767" s="5">
        <f t="shared" si="149"/>
        <v>0</v>
      </c>
    </row>
    <row r="4768" spans="1:12" hidden="1" x14ac:dyDescent="0.35">
      <c r="A4768" t="s">
        <v>6398</v>
      </c>
      <c r="B4768" t="s">
        <v>5</v>
      </c>
      <c r="C4768" t="s">
        <v>1741</v>
      </c>
      <c r="D4768" t="s">
        <v>6919</v>
      </c>
      <c r="E4768" t="s">
        <v>1706</v>
      </c>
      <c r="H4768" t="str">
        <f>INDEX('Vensim Variables'!$B:$B,MATCH(EPS!$B4768,'Vensim Variables'!$A:$A,0))</f>
        <v>g pollutant</v>
      </c>
      <c r="I4768" t="str">
        <f t="shared" si="148"/>
        <v>CO</v>
      </c>
      <c r="J4768">
        <f>INDEX(NoSettings!$C:$C,MATCH(EPS!$A4768,NoSettings!$A:$A,0))</f>
        <v>0</v>
      </c>
      <c r="K4768">
        <f>INDEX(GWP!$C$2:$C$13,MATCH(EPS!I4768,GWP!$B$2:$B$13,0))</f>
        <v>0</v>
      </c>
      <c r="L4768" s="5">
        <f t="shared" si="149"/>
        <v>0</v>
      </c>
    </row>
    <row r="4769" spans="1:12" hidden="1" x14ac:dyDescent="0.35">
      <c r="A4769" t="s">
        <v>6399</v>
      </c>
      <c r="B4769" t="s">
        <v>5</v>
      </c>
      <c r="C4769" t="s">
        <v>1741</v>
      </c>
      <c r="D4769" t="s">
        <v>6919</v>
      </c>
      <c r="E4769" t="s">
        <v>1707</v>
      </c>
      <c r="H4769" t="str">
        <f>INDEX('Vensim Variables'!$B:$B,MATCH(EPS!$B4769,'Vensim Variables'!$A:$A,0))</f>
        <v>g pollutant</v>
      </c>
      <c r="I4769" t="str">
        <f t="shared" si="148"/>
        <v>NOx</v>
      </c>
      <c r="J4769">
        <f>INDEX(NoSettings!$C:$C,MATCH(EPS!$A4769,NoSettings!$A:$A,0))</f>
        <v>0</v>
      </c>
      <c r="K4769">
        <f>INDEX(GWP!$C$2:$C$13,MATCH(EPS!I4769,GWP!$B$2:$B$13,0))</f>
        <v>0</v>
      </c>
      <c r="L4769" s="5">
        <f t="shared" si="149"/>
        <v>0</v>
      </c>
    </row>
    <row r="4770" spans="1:12" hidden="1" x14ac:dyDescent="0.35">
      <c r="A4770" t="s">
        <v>6400</v>
      </c>
      <c r="B4770" t="s">
        <v>5</v>
      </c>
      <c r="C4770" t="s">
        <v>1741</v>
      </c>
      <c r="D4770" t="s">
        <v>6919</v>
      </c>
      <c r="E4770" t="s">
        <v>1708</v>
      </c>
      <c r="H4770" t="str">
        <f>INDEX('Vensim Variables'!$B:$B,MATCH(EPS!$B4770,'Vensim Variables'!$A:$A,0))</f>
        <v>g pollutant</v>
      </c>
      <c r="I4770" t="str">
        <f t="shared" si="148"/>
        <v>PM10</v>
      </c>
      <c r="J4770">
        <f>INDEX(NoSettings!$C:$C,MATCH(EPS!$A4770,NoSettings!$A:$A,0))</f>
        <v>0</v>
      </c>
      <c r="K4770">
        <f>INDEX(GWP!$C$2:$C$13,MATCH(EPS!I4770,GWP!$B$2:$B$13,0))</f>
        <v>0</v>
      </c>
      <c r="L4770" s="5">
        <f t="shared" si="149"/>
        <v>0</v>
      </c>
    </row>
    <row r="4771" spans="1:12" hidden="1" x14ac:dyDescent="0.35">
      <c r="A4771" t="s">
        <v>6401</v>
      </c>
      <c r="B4771" t="s">
        <v>5</v>
      </c>
      <c r="C4771" t="s">
        <v>1741</v>
      </c>
      <c r="D4771" t="s">
        <v>6919</v>
      </c>
      <c r="E4771" t="s">
        <v>1709</v>
      </c>
      <c r="H4771" t="str">
        <f>INDEX('Vensim Variables'!$B:$B,MATCH(EPS!$B4771,'Vensim Variables'!$A:$A,0))</f>
        <v>g pollutant</v>
      </c>
      <c r="I4771" t="str">
        <f t="shared" si="148"/>
        <v>PM25</v>
      </c>
      <c r="J4771">
        <f>INDEX(NoSettings!$C:$C,MATCH(EPS!$A4771,NoSettings!$A:$A,0))</f>
        <v>0</v>
      </c>
      <c r="K4771">
        <f>INDEX(GWP!$C$2:$C$13,MATCH(EPS!I4771,GWP!$B$2:$B$13,0))</f>
        <v>0</v>
      </c>
      <c r="L4771" s="5">
        <f t="shared" si="149"/>
        <v>0</v>
      </c>
    </row>
    <row r="4772" spans="1:12" hidden="1" x14ac:dyDescent="0.35">
      <c r="A4772" t="s">
        <v>6402</v>
      </c>
      <c r="B4772" t="s">
        <v>5</v>
      </c>
      <c r="C4772" t="s">
        <v>1741</v>
      </c>
      <c r="D4772" t="s">
        <v>6919</v>
      </c>
      <c r="E4772" t="s">
        <v>1710</v>
      </c>
      <c r="H4772" t="str">
        <f>INDEX('Vensim Variables'!$B:$B,MATCH(EPS!$B4772,'Vensim Variables'!$A:$A,0))</f>
        <v>g pollutant</v>
      </c>
      <c r="I4772" t="str">
        <f t="shared" si="148"/>
        <v>SOx</v>
      </c>
      <c r="J4772">
        <f>INDEX(NoSettings!$C:$C,MATCH(EPS!$A4772,NoSettings!$A:$A,0))</f>
        <v>0</v>
      </c>
      <c r="K4772">
        <f>INDEX(GWP!$C$2:$C$13,MATCH(EPS!I4772,GWP!$B$2:$B$13,0))</f>
        <v>0</v>
      </c>
      <c r="L4772" s="5">
        <f t="shared" si="149"/>
        <v>0</v>
      </c>
    </row>
    <row r="4773" spans="1:12" hidden="1" x14ac:dyDescent="0.35">
      <c r="A4773" t="s">
        <v>6403</v>
      </c>
      <c r="B4773" t="s">
        <v>5</v>
      </c>
      <c r="C4773" t="s">
        <v>1741</v>
      </c>
      <c r="D4773" t="s">
        <v>6919</v>
      </c>
      <c r="E4773" t="s">
        <v>1711</v>
      </c>
      <c r="H4773" t="str">
        <f>INDEX('Vensim Variables'!$B:$B,MATCH(EPS!$B4773,'Vensim Variables'!$A:$A,0))</f>
        <v>g pollutant</v>
      </c>
      <c r="I4773" t="str">
        <f t="shared" si="148"/>
        <v>BC</v>
      </c>
      <c r="J4773">
        <f>INDEX(NoSettings!$C:$C,MATCH(EPS!$A4773,NoSettings!$A:$A,0))</f>
        <v>0</v>
      </c>
      <c r="K4773">
        <f>INDEX(GWP!$C$2:$C$13,MATCH(EPS!I4773,GWP!$B$2:$B$13,0))</f>
        <v>0</v>
      </c>
      <c r="L4773" s="5">
        <f t="shared" si="149"/>
        <v>0</v>
      </c>
    </row>
    <row r="4774" spans="1:12" hidden="1" x14ac:dyDescent="0.35">
      <c r="A4774" t="s">
        <v>6404</v>
      </c>
      <c r="B4774" t="s">
        <v>5</v>
      </c>
      <c r="C4774" t="s">
        <v>1741</v>
      </c>
      <c r="D4774" t="s">
        <v>6919</v>
      </c>
      <c r="E4774" t="s">
        <v>1712</v>
      </c>
      <c r="H4774" t="str">
        <f>INDEX('Vensim Variables'!$B:$B,MATCH(EPS!$B4774,'Vensim Variables'!$A:$A,0))</f>
        <v>g pollutant</v>
      </c>
      <c r="I4774" t="str">
        <f t="shared" si="148"/>
        <v>OC</v>
      </c>
      <c r="J4774">
        <f>INDEX(NoSettings!$C:$C,MATCH(EPS!$A4774,NoSettings!$A:$A,0))</f>
        <v>0</v>
      </c>
      <c r="K4774">
        <f>INDEX(GWP!$C$2:$C$13,MATCH(EPS!I4774,GWP!$B$2:$B$13,0))</f>
        <v>0</v>
      </c>
      <c r="L4774" s="5">
        <f t="shared" si="149"/>
        <v>0</v>
      </c>
    </row>
    <row r="4775" spans="1:12" hidden="1" x14ac:dyDescent="0.35">
      <c r="A4775" t="s">
        <v>6405</v>
      </c>
      <c r="B4775" t="s">
        <v>5</v>
      </c>
      <c r="C4775" t="s">
        <v>1741</v>
      </c>
      <c r="D4775" t="s">
        <v>6919</v>
      </c>
      <c r="E4775" t="s">
        <v>1713</v>
      </c>
      <c r="H4775" t="str">
        <f>INDEX('Vensim Variables'!$B:$B,MATCH(EPS!$B4775,'Vensim Variables'!$A:$A,0))</f>
        <v>g pollutant</v>
      </c>
      <c r="I4775" t="str">
        <f t="shared" si="148"/>
        <v>CH4</v>
      </c>
      <c r="J4775">
        <f>INDEX(NoSettings!$C:$C,MATCH(EPS!$A4775,NoSettings!$A:$A,0))</f>
        <v>0</v>
      </c>
      <c r="K4775">
        <f>INDEX(GWP!$C$2:$C$13,MATCH(EPS!I4775,GWP!$B$2:$B$13,0))</f>
        <v>25</v>
      </c>
      <c r="L4775" s="5">
        <f t="shared" si="149"/>
        <v>0</v>
      </c>
    </row>
    <row r="4776" spans="1:12" hidden="1" x14ac:dyDescent="0.35">
      <c r="A4776" t="s">
        <v>6406</v>
      </c>
      <c r="B4776" t="s">
        <v>5</v>
      </c>
      <c r="C4776" t="s">
        <v>1741</v>
      </c>
      <c r="D4776" t="s">
        <v>6919</v>
      </c>
      <c r="E4776" t="s">
        <v>1714</v>
      </c>
      <c r="H4776" t="str">
        <f>INDEX('Vensim Variables'!$B:$B,MATCH(EPS!$B4776,'Vensim Variables'!$A:$A,0))</f>
        <v>g pollutant</v>
      </c>
      <c r="I4776" t="str">
        <f t="shared" si="148"/>
        <v>N2O</v>
      </c>
      <c r="J4776">
        <f>INDEX(NoSettings!$C:$C,MATCH(EPS!$A4776,NoSettings!$A:$A,0))</f>
        <v>0</v>
      </c>
      <c r="K4776">
        <f>INDEX(GWP!$C$2:$C$13,MATCH(EPS!I4776,GWP!$B$2:$B$13,0))</f>
        <v>298</v>
      </c>
      <c r="L4776" s="5">
        <f t="shared" si="149"/>
        <v>0</v>
      </c>
    </row>
    <row r="4777" spans="1:12" hidden="1" x14ac:dyDescent="0.35">
      <c r="A4777" t="s">
        <v>6407</v>
      </c>
      <c r="B4777" t="s">
        <v>5</v>
      </c>
      <c r="C4777" t="s">
        <v>1741</v>
      </c>
      <c r="D4777" t="s">
        <v>6919</v>
      </c>
      <c r="E4777" t="s">
        <v>1715</v>
      </c>
      <c r="H4777" t="str">
        <f>INDEX('Vensim Variables'!$B:$B,MATCH(EPS!$B4777,'Vensim Variables'!$A:$A,0))</f>
        <v>g pollutant</v>
      </c>
      <c r="I4777" t="str">
        <f t="shared" si="148"/>
        <v>F gases</v>
      </c>
      <c r="J4777">
        <f>INDEX(NoSettings!$C:$C,MATCH(EPS!$A4777,NoSettings!$A:$A,0))</f>
        <v>0</v>
      </c>
      <c r="K4777">
        <f>INDEX(GWP!$C$2:$C$13,MATCH(EPS!I4777,GWP!$B$2:$B$13,0))</f>
        <v>1</v>
      </c>
      <c r="L4777" s="5">
        <f t="shared" si="149"/>
        <v>0</v>
      </c>
    </row>
    <row r="4778" spans="1:12" hidden="1" x14ac:dyDescent="0.35">
      <c r="A4778" t="s">
        <v>6408</v>
      </c>
      <c r="B4778" t="s">
        <v>5</v>
      </c>
      <c r="C4778" t="s">
        <v>1741</v>
      </c>
      <c r="D4778" t="s">
        <v>6920</v>
      </c>
      <c r="E4778" t="s">
        <v>1702</v>
      </c>
      <c r="H4778" t="str">
        <f>INDEX('Vensim Variables'!$B:$B,MATCH(EPS!$B4778,'Vensim Variables'!$A:$A,0))</f>
        <v>g pollutant</v>
      </c>
      <c r="I4778" t="str">
        <f t="shared" si="148"/>
        <v>CO2</v>
      </c>
      <c r="J4778">
        <f>INDEX(NoSettings!$C:$C,MATCH(EPS!$A4778,NoSettings!$A:$A,0))</f>
        <v>0</v>
      </c>
      <c r="K4778">
        <f>INDEX(GWP!$C$2:$C$13,MATCH(EPS!I4778,GWP!$B$2:$B$13,0))</f>
        <v>1</v>
      </c>
      <c r="L4778" s="5">
        <f t="shared" si="149"/>
        <v>0</v>
      </c>
    </row>
    <row r="4779" spans="1:12" hidden="1" x14ac:dyDescent="0.35">
      <c r="A4779" t="s">
        <v>6409</v>
      </c>
      <c r="B4779" t="s">
        <v>5</v>
      </c>
      <c r="C4779" t="s">
        <v>1741</v>
      </c>
      <c r="D4779" t="s">
        <v>6920</v>
      </c>
      <c r="E4779" t="s">
        <v>1705</v>
      </c>
      <c r="H4779" t="str">
        <f>INDEX('Vensim Variables'!$B:$B,MATCH(EPS!$B4779,'Vensim Variables'!$A:$A,0))</f>
        <v>g pollutant</v>
      </c>
      <c r="I4779" t="str">
        <f t="shared" si="148"/>
        <v>VOC</v>
      </c>
      <c r="J4779">
        <f>INDEX(NoSettings!$C:$C,MATCH(EPS!$A4779,NoSettings!$A:$A,0))</f>
        <v>0</v>
      </c>
      <c r="K4779">
        <f>INDEX(GWP!$C$2:$C$13,MATCH(EPS!I4779,GWP!$B$2:$B$13,0))</f>
        <v>0</v>
      </c>
      <c r="L4779" s="5">
        <f t="shared" si="149"/>
        <v>0</v>
      </c>
    </row>
    <row r="4780" spans="1:12" hidden="1" x14ac:dyDescent="0.35">
      <c r="A4780" t="s">
        <v>6410</v>
      </c>
      <c r="B4780" t="s">
        <v>5</v>
      </c>
      <c r="C4780" t="s">
        <v>1741</v>
      </c>
      <c r="D4780" t="s">
        <v>6920</v>
      </c>
      <c r="E4780" t="s">
        <v>1706</v>
      </c>
      <c r="H4780" t="str">
        <f>INDEX('Vensim Variables'!$B:$B,MATCH(EPS!$B4780,'Vensim Variables'!$A:$A,0))</f>
        <v>g pollutant</v>
      </c>
      <c r="I4780" t="str">
        <f t="shared" si="148"/>
        <v>CO</v>
      </c>
      <c r="J4780">
        <f>INDEX(NoSettings!$C:$C,MATCH(EPS!$A4780,NoSettings!$A:$A,0))</f>
        <v>0</v>
      </c>
      <c r="K4780">
        <f>INDEX(GWP!$C$2:$C$13,MATCH(EPS!I4780,GWP!$B$2:$B$13,0))</f>
        <v>0</v>
      </c>
      <c r="L4780" s="5">
        <f t="shared" si="149"/>
        <v>0</v>
      </c>
    </row>
    <row r="4781" spans="1:12" hidden="1" x14ac:dyDescent="0.35">
      <c r="A4781" t="s">
        <v>6411</v>
      </c>
      <c r="B4781" t="s">
        <v>5</v>
      </c>
      <c r="C4781" t="s">
        <v>1741</v>
      </c>
      <c r="D4781" t="s">
        <v>6920</v>
      </c>
      <c r="E4781" t="s">
        <v>1707</v>
      </c>
      <c r="H4781" t="str">
        <f>INDEX('Vensim Variables'!$B:$B,MATCH(EPS!$B4781,'Vensim Variables'!$A:$A,0))</f>
        <v>g pollutant</v>
      </c>
      <c r="I4781" t="str">
        <f t="shared" si="148"/>
        <v>NOx</v>
      </c>
      <c r="J4781">
        <f>INDEX(NoSettings!$C:$C,MATCH(EPS!$A4781,NoSettings!$A:$A,0))</f>
        <v>0</v>
      </c>
      <c r="K4781">
        <f>INDEX(GWP!$C$2:$C$13,MATCH(EPS!I4781,GWP!$B$2:$B$13,0))</f>
        <v>0</v>
      </c>
      <c r="L4781" s="5">
        <f t="shared" si="149"/>
        <v>0</v>
      </c>
    </row>
    <row r="4782" spans="1:12" hidden="1" x14ac:dyDescent="0.35">
      <c r="A4782" t="s">
        <v>6412</v>
      </c>
      <c r="B4782" t="s">
        <v>5</v>
      </c>
      <c r="C4782" t="s">
        <v>1741</v>
      </c>
      <c r="D4782" t="s">
        <v>6920</v>
      </c>
      <c r="E4782" t="s">
        <v>1708</v>
      </c>
      <c r="H4782" t="str">
        <f>INDEX('Vensim Variables'!$B:$B,MATCH(EPS!$B4782,'Vensim Variables'!$A:$A,0))</f>
        <v>g pollutant</v>
      </c>
      <c r="I4782" t="str">
        <f t="shared" si="148"/>
        <v>PM10</v>
      </c>
      <c r="J4782">
        <f>INDEX(NoSettings!$C:$C,MATCH(EPS!$A4782,NoSettings!$A:$A,0))</f>
        <v>0</v>
      </c>
      <c r="K4782">
        <f>INDEX(GWP!$C$2:$C$13,MATCH(EPS!I4782,GWP!$B$2:$B$13,0))</f>
        <v>0</v>
      </c>
      <c r="L4782" s="5">
        <f t="shared" si="149"/>
        <v>0</v>
      </c>
    </row>
    <row r="4783" spans="1:12" hidden="1" x14ac:dyDescent="0.35">
      <c r="A4783" t="s">
        <v>6413</v>
      </c>
      <c r="B4783" t="s">
        <v>5</v>
      </c>
      <c r="C4783" t="s">
        <v>1741</v>
      </c>
      <c r="D4783" t="s">
        <v>6920</v>
      </c>
      <c r="E4783" t="s">
        <v>1709</v>
      </c>
      <c r="H4783" t="str">
        <f>INDEX('Vensim Variables'!$B:$B,MATCH(EPS!$B4783,'Vensim Variables'!$A:$A,0))</f>
        <v>g pollutant</v>
      </c>
      <c r="I4783" t="str">
        <f t="shared" si="148"/>
        <v>PM25</v>
      </c>
      <c r="J4783">
        <f>INDEX(NoSettings!$C:$C,MATCH(EPS!$A4783,NoSettings!$A:$A,0))</f>
        <v>0</v>
      </c>
      <c r="K4783">
        <f>INDEX(GWP!$C$2:$C$13,MATCH(EPS!I4783,GWP!$B$2:$B$13,0))</f>
        <v>0</v>
      </c>
      <c r="L4783" s="5">
        <f t="shared" si="149"/>
        <v>0</v>
      </c>
    </row>
    <row r="4784" spans="1:12" hidden="1" x14ac:dyDescent="0.35">
      <c r="A4784" t="s">
        <v>6414</v>
      </c>
      <c r="B4784" t="s">
        <v>5</v>
      </c>
      <c r="C4784" t="s">
        <v>1741</v>
      </c>
      <c r="D4784" t="s">
        <v>6920</v>
      </c>
      <c r="E4784" t="s">
        <v>1710</v>
      </c>
      <c r="H4784" t="str">
        <f>INDEX('Vensim Variables'!$B:$B,MATCH(EPS!$B4784,'Vensim Variables'!$A:$A,0))</f>
        <v>g pollutant</v>
      </c>
      <c r="I4784" t="str">
        <f t="shared" si="148"/>
        <v>SOx</v>
      </c>
      <c r="J4784">
        <f>INDEX(NoSettings!$C:$C,MATCH(EPS!$A4784,NoSettings!$A:$A,0))</f>
        <v>0</v>
      </c>
      <c r="K4784">
        <f>INDEX(GWP!$C$2:$C$13,MATCH(EPS!I4784,GWP!$B$2:$B$13,0))</f>
        <v>0</v>
      </c>
      <c r="L4784" s="5">
        <f t="shared" si="149"/>
        <v>0</v>
      </c>
    </row>
    <row r="4785" spans="1:12" hidden="1" x14ac:dyDescent="0.35">
      <c r="A4785" t="s">
        <v>6415</v>
      </c>
      <c r="B4785" t="s">
        <v>5</v>
      </c>
      <c r="C4785" t="s">
        <v>1741</v>
      </c>
      <c r="D4785" t="s">
        <v>6920</v>
      </c>
      <c r="E4785" t="s">
        <v>1711</v>
      </c>
      <c r="H4785" t="str">
        <f>INDEX('Vensim Variables'!$B:$B,MATCH(EPS!$B4785,'Vensim Variables'!$A:$A,0))</f>
        <v>g pollutant</v>
      </c>
      <c r="I4785" t="str">
        <f t="shared" si="148"/>
        <v>BC</v>
      </c>
      <c r="J4785">
        <f>INDEX(NoSettings!$C:$C,MATCH(EPS!$A4785,NoSettings!$A:$A,0))</f>
        <v>0</v>
      </c>
      <c r="K4785">
        <f>INDEX(GWP!$C$2:$C$13,MATCH(EPS!I4785,GWP!$B$2:$B$13,0))</f>
        <v>0</v>
      </c>
      <c r="L4785" s="5">
        <f t="shared" si="149"/>
        <v>0</v>
      </c>
    </row>
    <row r="4786" spans="1:12" hidden="1" x14ac:dyDescent="0.35">
      <c r="A4786" t="s">
        <v>6416</v>
      </c>
      <c r="B4786" t="s">
        <v>5</v>
      </c>
      <c r="C4786" t="s">
        <v>1741</v>
      </c>
      <c r="D4786" t="s">
        <v>6920</v>
      </c>
      <c r="E4786" t="s">
        <v>1712</v>
      </c>
      <c r="H4786" t="str">
        <f>INDEX('Vensim Variables'!$B:$B,MATCH(EPS!$B4786,'Vensim Variables'!$A:$A,0))</f>
        <v>g pollutant</v>
      </c>
      <c r="I4786" t="str">
        <f t="shared" si="148"/>
        <v>OC</v>
      </c>
      <c r="J4786">
        <f>INDEX(NoSettings!$C:$C,MATCH(EPS!$A4786,NoSettings!$A:$A,0))</f>
        <v>0</v>
      </c>
      <c r="K4786">
        <f>INDEX(GWP!$C$2:$C$13,MATCH(EPS!I4786,GWP!$B$2:$B$13,0))</f>
        <v>0</v>
      </c>
      <c r="L4786" s="5">
        <f t="shared" si="149"/>
        <v>0</v>
      </c>
    </row>
    <row r="4787" spans="1:12" hidden="1" x14ac:dyDescent="0.35">
      <c r="A4787" t="s">
        <v>6417</v>
      </c>
      <c r="B4787" t="s">
        <v>5</v>
      </c>
      <c r="C4787" t="s">
        <v>1741</v>
      </c>
      <c r="D4787" t="s">
        <v>6920</v>
      </c>
      <c r="E4787" t="s">
        <v>1713</v>
      </c>
      <c r="H4787" t="str">
        <f>INDEX('Vensim Variables'!$B:$B,MATCH(EPS!$B4787,'Vensim Variables'!$A:$A,0))</f>
        <v>g pollutant</v>
      </c>
      <c r="I4787" t="str">
        <f t="shared" si="148"/>
        <v>CH4</v>
      </c>
      <c r="J4787">
        <f>INDEX(NoSettings!$C:$C,MATCH(EPS!$A4787,NoSettings!$A:$A,0))</f>
        <v>0</v>
      </c>
      <c r="K4787">
        <f>INDEX(GWP!$C$2:$C$13,MATCH(EPS!I4787,GWP!$B$2:$B$13,0))</f>
        <v>25</v>
      </c>
      <c r="L4787" s="5">
        <f t="shared" si="149"/>
        <v>0</v>
      </c>
    </row>
    <row r="4788" spans="1:12" hidden="1" x14ac:dyDescent="0.35">
      <c r="A4788" t="s">
        <v>6418</v>
      </c>
      <c r="B4788" t="s">
        <v>5</v>
      </c>
      <c r="C4788" t="s">
        <v>1741</v>
      </c>
      <c r="D4788" t="s">
        <v>6920</v>
      </c>
      <c r="E4788" t="s">
        <v>1714</v>
      </c>
      <c r="H4788" t="str">
        <f>INDEX('Vensim Variables'!$B:$B,MATCH(EPS!$B4788,'Vensim Variables'!$A:$A,0))</f>
        <v>g pollutant</v>
      </c>
      <c r="I4788" t="str">
        <f t="shared" si="148"/>
        <v>N2O</v>
      </c>
      <c r="J4788">
        <f>INDEX(NoSettings!$C:$C,MATCH(EPS!$A4788,NoSettings!$A:$A,0))</f>
        <v>0</v>
      </c>
      <c r="K4788">
        <f>INDEX(GWP!$C$2:$C$13,MATCH(EPS!I4788,GWP!$B$2:$B$13,0))</f>
        <v>298</v>
      </c>
      <c r="L4788" s="5">
        <f t="shared" si="149"/>
        <v>0</v>
      </c>
    </row>
    <row r="4789" spans="1:12" hidden="1" x14ac:dyDescent="0.35">
      <c r="A4789" t="s">
        <v>6419</v>
      </c>
      <c r="B4789" t="s">
        <v>5</v>
      </c>
      <c r="C4789" t="s">
        <v>1741</v>
      </c>
      <c r="D4789" t="s">
        <v>6920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5">
        <f t="shared" si="149"/>
        <v>0</v>
      </c>
    </row>
    <row r="4790" spans="1:12" hidden="1" x14ac:dyDescent="0.35">
      <c r="A4790" t="s">
        <v>6420</v>
      </c>
      <c r="B4790" t="s">
        <v>5</v>
      </c>
      <c r="C4790" t="s">
        <v>1741</v>
      </c>
      <c r="D4790" t="s">
        <v>6921</v>
      </c>
      <c r="E4790" t="s">
        <v>1702</v>
      </c>
      <c r="H4790" t="str">
        <f>INDEX('Vensim Variables'!$B:$B,MATCH(EPS!$B4790,'Vensim Variables'!$A:$A,0))</f>
        <v>g pollutant</v>
      </c>
      <c r="I4790" t="str">
        <f t="shared" si="148"/>
        <v>CO2</v>
      </c>
      <c r="J4790">
        <f>INDEX(NoSettings!$C:$C,MATCH(EPS!$A4790,NoSettings!$A:$A,0))</f>
        <v>0</v>
      </c>
      <c r="K4790">
        <f>INDEX(GWP!$C$2:$C$13,MATCH(EPS!I4790,GWP!$B$2:$B$13,0))</f>
        <v>1</v>
      </c>
      <c r="L4790" s="5">
        <f t="shared" si="149"/>
        <v>0</v>
      </c>
    </row>
    <row r="4791" spans="1:12" hidden="1" x14ac:dyDescent="0.35">
      <c r="A4791" t="s">
        <v>6421</v>
      </c>
      <c r="B4791" t="s">
        <v>5</v>
      </c>
      <c r="C4791" t="s">
        <v>1741</v>
      </c>
      <c r="D4791" t="s">
        <v>6921</v>
      </c>
      <c r="E4791" t="s">
        <v>1705</v>
      </c>
      <c r="H4791" t="str">
        <f>INDEX('Vensim Variables'!$B:$B,MATCH(EPS!$B4791,'Vensim Variables'!$A:$A,0))</f>
        <v>g pollutant</v>
      </c>
      <c r="I4791" t="str">
        <f t="shared" si="148"/>
        <v>VOC</v>
      </c>
      <c r="J4791">
        <f>INDEX(NoSettings!$C:$C,MATCH(EPS!$A4791,NoSettings!$A:$A,0))</f>
        <v>0</v>
      </c>
      <c r="K4791">
        <f>INDEX(GWP!$C$2:$C$13,MATCH(EPS!I4791,GWP!$B$2:$B$13,0))</f>
        <v>0</v>
      </c>
      <c r="L4791" s="5">
        <f t="shared" si="149"/>
        <v>0</v>
      </c>
    </row>
    <row r="4792" spans="1:12" hidden="1" x14ac:dyDescent="0.35">
      <c r="A4792" t="s">
        <v>6422</v>
      </c>
      <c r="B4792" t="s">
        <v>5</v>
      </c>
      <c r="C4792" t="s">
        <v>1741</v>
      </c>
      <c r="D4792" t="s">
        <v>6921</v>
      </c>
      <c r="E4792" t="s">
        <v>1706</v>
      </c>
      <c r="H4792" t="str">
        <f>INDEX('Vensim Variables'!$B:$B,MATCH(EPS!$B4792,'Vensim Variables'!$A:$A,0))</f>
        <v>g pollutant</v>
      </c>
      <c r="I4792" t="str">
        <f t="shared" si="148"/>
        <v>CO</v>
      </c>
      <c r="J4792">
        <f>INDEX(NoSettings!$C:$C,MATCH(EPS!$A4792,NoSettings!$A:$A,0))</f>
        <v>0</v>
      </c>
      <c r="K4792">
        <f>INDEX(GWP!$C$2:$C$13,MATCH(EPS!I4792,GWP!$B$2:$B$13,0))</f>
        <v>0</v>
      </c>
      <c r="L4792" s="5">
        <f t="shared" si="149"/>
        <v>0</v>
      </c>
    </row>
    <row r="4793" spans="1:12" hidden="1" x14ac:dyDescent="0.35">
      <c r="A4793" t="s">
        <v>6423</v>
      </c>
      <c r="B4793" t="s">
        <v>5</v>
      </c>
      <c r="C4793" t="s">
        <v>1741</v>
      </c>
      <c r="D4793" t="s">
        <v>6921</v>
      </c>
      <c r="E4793" t="s">
        <v>1707</v>
      </c>
      <c r="H4793" t="str">
        <f>INDEX('Vensim Variables'!$B:$B,MATCH(EPS!$B4793,'Vensim Variables'!$A:$A,0))</f>
        <v>g pollutant</v>
      </c>
      <c r="I4793" t="str">
        <f t="shared" si="148"/>
        <v>NOx</v>
      </c>
      <c r="J4793">
        <f>INDEX(NoSettings!$C:$C,MATCH(EPS!$A4793,NoSettings!$A:$A,0))</f>
        <v>0</v>
      </c>
      <c r="K4793">
        <f>INDEX(GWP!$C$2:$C$13,MATCH(EPS!I4793,GWP!$B$2:$B$13,0))</f>
        <v>0</v>
      </c>
      <c r="L4793" s="5">
        <f t="shared" si="149"/>
        <v>0</v>
      </c>
    </row>
    <row r="4794" spans="1:12" hidden="1" x14ac:dyDescent="0.35">
      <c r="A4794" t="s">
        <v>6424</v>
      </c>
      <c r="B4794" t="s">
        <v>5</v>
      </c>
      <c r="C4794" t="s">
        <v>1741</v>
      </c>
      <c r="D4794" t="s">
        <v>6921</v>
      </c>
      <c r="E4794" t="s">
        <v>1708</v>
      </c>
      <c r="H4794" t="str">
        <f>INDEX('Vensim Variables'!$B:$B,MATCH(EPS!$B4794,'Vensim Variables'!$A:$A,0))</f>
        <v>g pollutant</v>
      </c>
      <c r="I4794" t="str">
        <f t="shared" si="148"/>
        <v>PM10</v>
      </c>
      <c r="J4794">
        <f>INDEX(NoSettings!$C:$C,MATCH(EPS!$A4794,NoSettings!$A:$A,0))</f>
        <v>0</v>
      </c>
      <c r="K4794">
        <f>INDEX(GWP!$C$2:$C$13,MATCH(EPS!I4794,GWP!$B$2:$B$13,0))</f>
        <v>0</v>
      </c>
      <c r="L4794" s="5">
        <f t="shared" si="149"/>
        <v>0</v>
      </c>
    </row>
    <row r="4795" spans="1:12" hidden="1" x14ac:dyDescent="0.35">
      <c r="A4795" t="s">
        <v>6425</v>
      </c>
      <c r="B4795" t="s">
        <v>5</v>
      </c>
      <c r="C4795" t="s">
        <v>1741</v>
      </c>
      <c r="D4795" t="s">
        <v>6921</v>
      </c>
      <c r="E4795" t="s">
        <v>1709</v>
      </c>
      <c r="H4795" t="str">
        <f>INDEX('Vensim Variables'!$B:$B,MATCH(EPS!$B4795,'Vensim Variables'!$A:$A,0))</f>
        <v>g pollutant</v>
      </c>
      <c r="I4795" t="str">
        <f t="shared" si="148"/>
        <v>PM25</v>
      </c>
      <c r="J4795">
        <f>INDEX(NoSettings!$C:$C,MATCH(EPS!$A4795,NoSettings!$A:$A,0))</f>
        <v>0</v>
      </c>
      <c r="K4795">
        <f>INDEX(GWP!$C$2:$C$13,MATCH(EPS!I4795,GWP!$B$2:$B$13,0))</f>
        <v>0</v>
      </c>
      <c r="L4795" s="5">
        <f t="shared" si="149"/>
        <v>0</v>
      </c>
    </row>
    <row r="4796" spans="1:12" hidden="1" x14ac:dyDescent="0.35">
      <c r="A4796" t="s">
        <v>6426</v>
      </c>
      <c r="B4796" t="s">
        <v>5</v>
      </c>
      <c r="C4796" t="s">
        <v>1741</v>
      </c>
      <c r="D4796" t="s">
        <v>6921</v>
      </c>
      <c r="E4796" t="s">
        <v>1710</v>
      </c>
      <c r="H4796" t="str">
        <f>INDEX('Vensim Variables'!$B:$B,MATCH(EPS!$B4796,'Vensim Variables'!$A:$A,0))</f>
        <v>g pollutant</v>
      </c>
      <c r="I4796" t="str">
        <f t="shared" si="148"/>
        <v>SOx</v>
      </c>
      <c r="J4796">
        <f>INDEX(NoSettings!$C:$C,MATCH(EPS!$A4796,NoSettings!$A:$A,0))</f>
        <v>0</v>
      </c>
      <c r="K4796">
        <f>INDEX(GWP!$C$2:$C$13,MATCH(EPS!I4796,GWP!$B$2:$B$13,0))</f>
        <v>0</v>
      </c>
      <c r="L4796" s="5">
        <f t="shared" si="149"/>
        <v>0</v>
      </c>
    </row>
    <row r="4797" spans="1:12" hidden="1" x14ac:dyDescent="0.35">
      <c r="A4797" t="s">
        <v>6427</v>
      </c>
      <c r="B4797" t="s">
        <v>5</v>
      </c>
      <c r="C4797" t="s">
        <v>1741</v>
      </c>
      <c r="D4797" t="s">
        <v>6921</v>
      </c>
      <c r="E4797" t="s">
        <v>1711</v>
      </c>
      <c r="H4797" t="str">
        <f>INDEX('Vensim Variables'!$B:$B,MATCH(EPS!$B4797,'Vensim Variables'!$A:$A,0))</f>
        <v>g pollutant</v>
      </c>
      <c r="I4797" t="str">
        <f t="shared" si="148"/>
        <v>BC</v>
      </c>
      <c r="J4797">
        <f>INDEX(NoSettings!$C:$C,MATCH(EPS!$A4797,NoSettings!$A:$A,0))</f>
        <v>0</v>
      </c>
      <c r="K4797">
        <f>INDEX(GWP!$C$2:$C$13,MATCH(EPS!I4797,GWP!$B$2:$B$13,0))</f>
        <v>0</v>
      </c>
      <c r="L4797" s="5">
        <f t="shared" si="149"/>
        <v>0</v>
      </c>
    </row>
    <row r="4798" spans="1:12" hidden="1" x14ac:dyDescent="0.35">
      <c r="A4798" t="s">
        <v>6428</v>
      </c>
      <c r="B4798" t="s">
        <v>5</v>
      </c>
      <c r="C4798" t="s">
        <v>1741</v>
      </c>
      <c r="D4798" t="s">
        <v>6921</v>
      </c>
      <c r="E4798" t="s">
        <v>1712</v>
      </c>
      <c r="H4798" t="str">
        <f>INDEX('Vensim Variables'!$B:$B,MATCH(EPS!$B4798,'Vensim Variables'!$A:$A,0))</f>
        <v>g pollutant</v>
      </c>
      <c r="I4798" t="str">
        <f t="shared" si="148"/>
        <v>OC</v>
      </c>
      <c r="J4798">
        <f>INDEX(NoSettings!$C:$C,MATCH(EPS!$A4798,NoSettings!$A:$A,0))</f>
        <v>0</v>
      </c>
      <c r="K4798">
        <f>INDEX(GWP!$C$2:$C$13,MATCH(EPS!I4798,GWP!$B$2:$B$13,0))</f>
        <v>0</v>
      </c>
      <c r="L4798" s="5">
        <f t="shared" si="149"/>
        <v>0</v>
      </c>
    </row>
    <row r="4799" spans="1:12" hidden="1" x14ac:dyDescent="0.35">
      <c r="A4799" t="s">
        <v>6429</v>
      </c>
      <c r="B4799" t="s">
        <v>5</v>
      </c>
      <c r="C4799" t="s">
        <v>1741</v>
      </c>
      <c r="D4799" t="s">
        <v>6921</v>
      </c>
      <c r="E4799" t="s">
        <v>1713</v>
      </c>
      <c r="H4799" t="str">
        <f>INDEX('Vensim Variables'!$B:$B,MATCH(EPS!$B4799,'Vensim Variables'!$A:$A,0))</f>
        <v>g pollutant</v>
      </c>
      <c r="I4799" t="str">
        <f t="shared" si="148"/>
        <v>CH4</v>
      </c>
      <c r="J4799">
        <f>INDEX(NoSettings!$C:$C,MATCH(EPS!$A4799,NoSettings!$A:$A,0))</f>
        <v>0</v>
      </c>
      <c r="K4799">
        <f>INDEX(GWP!$C$2:$C$13,MATCH(EPS!I4799,GWP!$B$2:$B$13,0))</f>
        <v>25</v>
      </c>
      <c r="L4799" s="5">
        <f t="shared" si="149"/>
        <v>0</v>
      </c>
    </row>
    <row r="4800" spans="1:12" hidden="1" x14ac:dyDescent="0.35">
      <c r="A4800" t="s">
        <v>6430</v>
      </c>
      <c r="B4800" t="s">
        <v>5</v>
      </c>
      <c r="C4800" t="s">
        <v>1741</v>
      </c>
      <c r="D4800" t="s">
        <v>6921</v>
      </c>
      <c r="E4800" t="s">
        <v>1714</v>
      </c>
      <c r="H4800" t="str">
        <f>INDEX('Vensim Variables'!$B:$B,MATCH(EPS!$B4800,'Vensim Variables'!$A:$A,0))</f>
        <v>g pollutant</v>
      </c>
      <c r="I4800" t="str">
        <f t="shared" si="148"/>
        <v>N2O</v>
      </c>
      <c r="J4800">
        <f>INDEX(NoSettings!$C:$C,MATCH(EPS!$A4800,NoSettings!$A:$A,0))</f>
        <v>0</v>
      </c>
      <c r="K4800">
        <f>INDEX(GWP!$C$2:$C$13,MATCH(EPS!I4800,GWP!$B$2:$B$13,0))</f>
        <v>298</v>
      </c>
      <c r="L4800" s="5">
        <f t="shared" si="149"/>
        <v>0</v>
      </c>
    </row>
    <row r="4801" spans="1:12" hidden="1" x14ac:dyDescent="0.35">
      <c r="A4801" t="s">
        <v>6431</v>
      </c>
      <c r="B4801" t="s">
        <v>5</v>
      </c>
      <c r="C4801" t="s">
        <v>1741</v>
      </c>
      <c r="D4801" t="s">
        <v>6921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5">
        <f t="shared" si="149"/>
        <v>0</v>
      </c>
    </row>
    <row r="4802" spans="1:12" hidden="1" x14ac:dyDescent="0.35">
      <c r="A4802" t="s">
        <v>6432</v>
      </c>
      <c r="B4802" t="s">
        <v>5</v>
      </c>
      <c r="C4802" t="s">
        <v>1741</v>
      </c>
      <c r="D4802" t="s">
        <v>6922</v>
      </c>
      <c r="E4802" t="s">
        <v>1702</v>
      </c>
      <c r="H4802" t="str">
        <f>INDEX('Vensim Variables'!$B:$B,MATCH(EPS!$B4802,'Vensim Variables'!$A:$A,0))</f>
        <v>g pollutant</v>
      </c>
      <c r="I4802" t="str">
        <f t="shared" si="148"/>
        <v>CO2</v>
      </c>
      <c r="J4802">
        <f>INDEX(NoSettings!$C:$C,MATCH(EPS!$A4802,NoSettings!$A:$A,0))</f>
        <v>0</v>
      </c>
      <c r="K4802">
        <f>INDEX(GWP!$C$2:$C$13,MATCH(EPS!I4802,GWP!$B$2:$B$13,0))</f>
        <v>1</v>
      </c>
      <c r="L4802" s="5">
        <f t="shared" si="149"/>
        <v>0</v>
      </c>
    </row>
    <row r="4803" spans="1:12" hidden="1" x14ac:dyDescent="0.35">
      <c r="A4803" t="s">
        <v>6433</v>
      </c>
      <c r="B4803" t="s">
        <v>5</v>
      </c>
      <c r="C4803" t="s">
        <v>1741</v>
      </c>
      <c r="D4803" t="s">
        <v>6922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5">
        <f t="shared" ref="L4803:L4866" si="151">IF(H4803="g pollutant",K4803*J4803/10^12,IF(H4803="MMTCO2e",J4803,IF(H4803="MWh",J4803,0)))</f>
        <v>0</v>
      </c>
    </row>
    <row r="4804" spans="1:12" hidden="1" x14ac:dyDescent="0.35">
      <c r="A4804" t="s">
        <v>6434</v>
      </c>
      <c r="B4804" t="s">
        <v>5</v>
      </c>
      <c r="C4804" t="s">
        <v>1741</v>
      </c>
      <c r="D4804" t="s">
        <v>6922</v>
      </c>
      <c r="E4804" t="s">
        <v>1706</v>
      </c>
      <c r="H4804" t="str">
        <f>INDEX('Vensim Variables'!$B:$B,MATCH(EPS!$B4804,'Vensim Variables'!$A:$A,0))</f>
        <v>g pollutant</v>
      </c>
      <c r="I4804" t="str">
        <f t="shared" si="150"/>
        <v>CO</v>
      </c>
      <c r="J4804">
        <f>INDEX(NoSettings!$C:$C,MATCH(EPS!$A4804,NoSettings!$A:$A,0))</f>
        <v>0</v>
      </c>
      <c r="K4804">
        <f>INDEX(GWP!$C$2:$C$13,MATCH(EPS!I4804,GWP!$B$2:$B$13,0))</f>
        <v>0</v>
      </c>
      <c r="L4804" s="5">
        <f t="shared" si="151"/>
        <v>0</v>
      </c>
    </row>
    <row r="4805" spans="1:12" hidden="1" x14ac:dyDescent="0.35">
      <c r="A4805" t="s">
        <v>6435</v>
      </c>
      <c r="B4805" t="s">
        <v>5</v>
      </c>
      <c r="C4805" t="s">
        <v>1741</v>
      </c>
      <c r="D4805" t="s">
        <v>6922</v>
      </c>
      <c r="E4805" t="s">
        <v>1707</v>
      </c>
      <c r="H4805" t="str">
        <f>INDEX('Vensim Variables'!$B:$B,MATCH(EPS!$B4805,'Vensim Variables'!$A:$A,0))</f>
        <v>g pollutant</v>
      </c>
      <c r="I4805" t="str">
        <f t="shared" si="150"/>
        <v>NOx</v>
      </c>
      <c r="J4805">
        <f>INDEX(NoSettings!$C:$C,MATCH(EPS!$A4805,NoSettings!$A:$A,0))</f>
        <v>0</v>
      </c>
      <c r="K4805">
        <f>INDEX(GWP!$C$2:$C$13,MATCH(EPS!I4805,GWP!$B$2:$B$13,0))</f>
        <v>0</v>
      </c>
      <c r="L4805" s="5">
        <f t="shared" si="151"/>
        <v>0</v>
      </c>
    </row>
    <row r="4806" spans="1:12" hidden="1" x14ac:dyDescent="0.35">
      <c r="A4806" t="s">
        <v>6436</v>
      </c>
      <c r="B4806" t="s">
        <v>5</v>
      </c>
      <c r="C4806" t="s">
        <v>1741</v>
      </c>
      <c r="D4806" t="s">
        <v>6922</v>
      </c>
      <c r="E4806" t="s">
        <v>1708</v>
      </c>
      <c r="H4806" t="str">
        <f>INDEX('Vensim Variables'!$B:$B,MATCH(EPS!$B4806,'Vensim Variables'!$A:$A,0))</f>
        <v>g pollutant</v>
      </c>
      <c r="I4806" t="str">
        <f t="shared" si="150"/>
        <v>PM10</v>
      </c>
      <c r="J4806">
        <f>INDEX(NoSettings!$C:$C,MATCH(EPS!$A4806,NoSettings!$A:$A,0))</f>
        <v>0</v>
      </c>
      <c r="K4806">
        <f>INDEX(GWP!$C$2:$C$13,MATCH(EPS!I4806,GWP!$B$2:$B$13,0))</f>
        <v>0</v>
      </c>
      <c r="L4806" s="5">
        <f t="shared" si="151"/>
        <v>0</v>
      </c>
    </row>
    <row r="4807" spans="1:12" hidden="1" x14ac:dyDescent="0.35">
      <c r="A4807" t="s">
        <v>6437</v>
      </c>
      <c r="B4807" t="s">
        <v>5</v>
      </c>
      <c r="C4807" t="s">
        <v>1741</v>
      </c>
      <c r="D4807" t="s">
        <v>6922</v>
      </c>
      <c r="E4807" t="s">
        <v>1709</v>
      </c>
      <c r="H4807" t="str">
        <f>INDEX('Vensim Variables'!$B:$B,MATCH(EPS!$B4807,'Vensim Variables'!$A:$A,0))</f>
        <v>g pollutant</v>
      </c>
      <c r="I4807" t="str">
        <f t="shared" si="150"/>
        <v>PM25</v>
      </c>
      <c r="J4807">
        <f>INDEX(NoSettings!$C:$C,MATCH(EPS!$A4807,NoSettings!$A:$A,0))</f>
        <v>0</v>
      </c>
      <c r="K4807">
        <f>INDEX(GWP!$C$2:$C$13,MATCH(EPS!I4807,GWP!$B$2:$B$13,0))</f>
        <v>0</v>
      </c>
      <c r="L4807" s="5">
        <f t="shared" si="151"/>
        <v>0</v>
      </c>
    </row>
    <row r="4808" spans="1:12" hidden="1" x14ac:dyDescent="0.35">
      <c r="A4808" t="s">
        <v>6438</v>
      </c>
      <c r="B4808" t="s">
        <v>5</v>
      </c>
      <c r="C4808" t="s">
        <v>1741</v>
      </c>
      <c r="D4808" t="s">
        <v>6922</v>
      </c>
      <c r="E4808" t="s">
        <v>1710</v>
      </c>
      <c r="H4808" t="str">
        <f>INDEX('Vensim Variables'!$B:$B,MATCH(EPS!$B4808,'Vensim Variables'!$A:$A,0))</f>
        <v>g pollutant</v>
      </c>
      <c r="I4808" t="str">
        <f t="shared" si="150"/>
        <v>SOx</v>
      </c>
      <c r="J4808">
        <f>INDEX(NoSettings!$C:$C,MATCH(EPS!$A4808,NoSettings!$A:$A,0))</f>
        <v>0</v>
      </c>
      <c r="K4808">
        <f>INDEX(GWP!$C$2:$C$13,MATCH(EPS!I4808,GWP!$B$2:$B$13,0))</f>
        <v>0</v>
      </c>
      <c r="L4808" s="5">
        <f t="shared" si="151"/>
        <v>0</v>
      </c>
    </row>
    <row r="4809" spans="1:12" hidden="1" x14ac:dyDescent="0.35">
      <c r="A4809" t="s">
        <v>6439</v>
      </c>
      <c r="B4809" t="s">
        <v>5</v>
      </c>
      <c r="C4809" t="s">
        <v>1741</v>
      </c>
      <c r="D4809" t="s">
        <v>6922</v>
      </c>
      <c r="E4809" t="s">
        <v>1711</v>
      </c>
      <c r="H4809" t="str">
        <f>INDEX('Vensim Variables'!$B:$B,MATCH(EPS!$B4809,'Vensim Variables'!$A:$A,0))</f>
        <v>g pollutant</v>
      </c>
      <c r="I4809" t="str">
        <f t="shared" si="150"/>
        <v>BC</v>
      </c>
      <c r="J4809">
        <f>INDEX(NoSettings!$C:$C,MATCH(EPS!$A4809,NoSettings!$A:$A,0))</f>
        <v>0</v>
      </c>
      <c r="K4809">
        <f>INDEX(GWP!$C$2:$C$13,MATCH(EPS!I4809,GWP!$B$2:$B$13,0))</f>
        <v>0</v>
      </c>
      <c r="L4809" s="5">
        <f t="shared" si="151"/>
        <v>0</v>
      </c>
    </row>
    <row r="4810" spans="1:12" hidden="1" x14ac:dyDescent="0.35">
      <c r="A4810" t="s">
        <v>6440</v>
      </c>
      <c r="B4810" t="s">
        <v>5</v>
      </c>
      <c r="C4810" t="s">
        <v>1741</v>
      </c>
      <c r="D4810" t="s">
        <v>6922</v>
      </c>
      <c r="E4810" t="s">
        <v>1712</v>
      </c>
      <c r="H4810" t="str">
        <f>INDEX('Vensim Variables'!$B:$B,MATCH(EPS!$B4810,'Vensim Variables'!$A:$A,0))</f>
        <v>g pollutant</v>
      </c>
      <c r="I4810" t="str">
        <f t="shared" si="150"/>
        <v>OC</v>
      </c>
      <c r="J4810">
        <f>INDEX(NoSettings!$C:$C,MATCH(EPS!$A4810,NoSettings!$A:$A,0))</f>
        <v>0</v>
      </c>
      <c r="K4810">
        <f>INDEX(GWP!$C$2:$C$13,MATCH(EPS!I4810,GWP!$B$2:$B$13,0))</f>
        <v>0</v>
      </c>
      <c r="L4810" s="5">
        <f t="shared" si="151"/>
        <v>0</v>
      </c>
    </row>
    <row r="4811" spans="1:12" hidden="1" x14ac:dyDescent="0.35">
      <c r="A4811" t="s">
        <v>6441</v>
      </c>
      <c r="B4811" t="s">
        <v>5</v>
      </c>
      <c r="C4811" t="s">
        <v>1741</v>
      </c>
      <c r="D4811" t="s">
        <v>6922</v>
      </c>
      <c r="E4811" t="s">
        <v>1713</v>
      </c>
      <c r="H4811" t="str">
        <f>INDEX('Vensim Variables'!$B:$B,MATCH(EPS!$B4811,'Vensim Variables'!$A:$A,0))</f>
        <v>g pollutant</v>
      </c>
      <c r="I4811" t="str">
        <f t="shared" si="150"/>
        <v>CH4</v>
      </c>
      <c r="J4811">
        <f>INDEX(NoSettings!$C:$C,MATCH(EPS!$A4811,NoSettings!$A:$A,0))</f>
        <v>0</v>
      </c>
      <c r="K4811">
        <f>INDEX(GWP!$C$2:$C$13,MATCH(EPS!I4811,GWP!$B$2:$B$13,0))</f>
        <v>25</v>
      </c>
      <c r="L4811" s="5">
        <f t="shared" si="151"/>
        <v>0</v>
      </c>
    </row>
    <row r="4812" spans="1:12" hidden="1" x14ac:dyDescent="0.35">
      <c r="A4812" t="s">
        <v>6442</v>
      </c>
      <c r="B4812" t="s">
        <v>5</v>
      </c>
      <c r="C4812" t="s">
        <v>1741</v>
      </c>
      <c r="D4812" t="s">
        <v>6922</v>
      </c>
      <c r="E4812" t="s">
        <v>1714</v>
      </c>
      <c r="H4812" t="str">
        <f>INDEX('Vensim Variables'!$B:$B,MATCH(EPS!$B4812,'Vensim Variables'!$A:$A,0))</f>
        <v>g pollutant</v>
      </c>
      <c r="I4812" t="str">
        <f t="shared" si="150"/>
        <v>N2O</v>
      </c>
      <c r="J4812">
        <f>INDEX(NoSettings!$C:$C,MATCH(EPS!$A4812,NoSettings!$A:$A,0))</f>
        <v>0</v>
      </c>
      <c r="K4812">
        <f>INDEX(GWP!$C$2:$C$13,MATCH(EPS!I4812,GWP!$B$2:$B$13,0))</f>
        <v>298</v>
      </c>
      <c r="L4812" s="5">
        <f t="shared" si="151"/>
        <v>0</v>
      </c>
    </row>
    <row r="4813" spans="1:12" hidden="1" x14ac:dyDescent="0.35">
      <c r="A4813" t="s">
        <v>6443</v>
      </c>
      <c r="B4813" t="s">
        <v>5</v>
      </c>
      <c r="C4813" t="s">
        <v>1741</v>
      </c>
      <c r="D4813" t="s">
        <v>6922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5">
        <f t="shared" si="151"/>
        <v>0</v>
      </c>
    </row>
    <row r="4814" spans="1:12" hidden="1" x14ac:dyDescent="0.35">
      <c r="A4814" t="s">
        <v>6444</v>
      </c>
      <c r="B4814" t="s">
        <v>5</v>
      </c>
      <c r="C4814" t="s">
        <v>1741</v>
      </c>
      <c r="D4814" t="s">
        <v>6923</v>
      </c>
      <c r="E4814" t="s">
        <v>1702</v>
      </c>
      <c r="H4814" t="str">
        <f>INDEX('Vensim Variables'!$B:$B,MATCH(EPS!$B4814,'Vensim Variables'!$A:$A,0))</f>
        <v>g pollutant</v>
      </c>
      <c r="I4814" t="str">
        <f t="shared" si="150"/>
        <v>CO2</v>
      </c>
      <c r="J4814">
        <f>INDEX(NoSettings!$C:$C,MATCH(EPS!$A4814,NoSettings!$A:$A,0))</f>
        <v>0</v>
      </c>
      <c r="K4814">
        <f>INDEX(GWP!$C$2:$C$13,MATCH(EPS!I4814,GWP!$B$2:$B$13,0))</f>
        <v>1</v>
      </c>
      <c r="L4814" s="5">
        <f t="shared" si="151"/>
        <v>0</v>
      </c>
    </row>
    <row r="4815" spans="1:12" hidden="1" x14ac:dyDescent="0.35">
      <c r="A4815" t="s">
        <v>6445</v>
      </c>
      <c r="B4815" t="s">
        <v>5</v>
      </c>
      <c r="C4815" t="s">
        <v>1741</v>
      </c>
      <c r="D4815" t="s">
        <v>6923</v>
      </c>
      <c r="E4815" t="s">
        <v>1705</v>
      </c>
      <c r="H4815" t="str">
        <f>INDEX('Vensim Variables'!$B:$B,MATCH(EPS!$B4815,'Vensim Variables'!$A:$A,0))</f>
        <v>g pollutant</v>
      </c>
      <c r="I4815" t="str">
        <f t="shared" si="150"/>
        <v>VOC</v>
      </c>
      <c r="J4815">
        <f>INDEX(NoSettings!$C:$C,MATCH(EPS!$A4815,NoSettings!$A:$A,0))</f>
        <v>0</v>
      </c>
      <c r="K4815">
        <f>INDEX(GWP!$C$2:$C$13,MATCH(EPS!I4815,GWP!$B$2:$B$13,0))</f>
        <v>0</v>
      </c>
      <c r="L4815" s="5">
        <f t="shared" si="151"/>
        <v>0</v>
      </c>
    </row>
    <row r="4816" spans="1:12" hidden="1" x14ac:dyDescent="0.35">
      <c r="A4816" t="s">
        <v>6446</v>
      </c>
      <c r="B4816" t="s">
        <v>5</v>
      </c>
      <c r="C4816" t="s">
        <v>1741</v>
      </c>
      <c r="D4816" t="s">
        <v>6923</v>
      </c>
      <c r="E4816" t="s">
        <v>1706</v>
      </c>
      <c r="H4816" t="str">
        <f>INDEX('Vensim Variables'!$B:$B,MATCH(EPS!$B4816,'Vensim Variables'!$A:$A,0))</f>
        <v>g pollutant</v>
      </c>
      <c r="I4816" t="str">
        <f t="shared" si="150"/>
        <v>CO</v>
      </c>
      <c r="J4816">
        <f>INDEX(NoSettings!$C:$C,MATCH(EPS!$A4816,NoSettings!$A:$A,0))</f>
        <v>0</v>
      </c>
      <c r="K4816">
        <f>INDEX(GWP!$C$2:$C$13,MATCH(EPS!I4816,GWP!$B$2:$B$13,0))</f>
        <v>0</v>
      </c>
      <c r="L4816" s="5">
        <f t="shared" si="151"/>
        <v>0</v>
      </c>
    </row>
    <row r="4817" spans="1:12" hidden="1" x14ac:dyDescent="0.35">
      <c r="A4817" t="s">
        <v>6447</v>
      </c>
      <c r="B4817" t="s">
        <v>5</v>
      </c>
      <c r="C4817" t="s">
        <v>1741</v>
      </c>
      <c r="D4817" t="s">
        <v>6923</v>
      </c>
      <c r="E4817" t="s">
        <v>1707</v>
      </c>
      <c r="H4817" t="str">
        <f>INDEX('Vensim Variables'!$B:$B,MATCH(EPS!$B4817,'Vensim Variables'!$A:$A,0))</f>
        <v>g pollutant</v>
      </c>
      <c r="I4817" t="str">
        <f t="shared" si="150"/>
        <v>NOx</v>
      </c>
      <c r="J4817">
        <f>INDEX(NoSettings!$C:$C,MATCH(EPS!$A4817,NoSettings!$A:$A,0))</f>
        <v>0</v>
      </c>
      <c r="K4817">
        <f>INDEX(GWP!$C$2:$C$13,MATCH(EPS!I4817,GWP!$B$2:$B$13,0))</f>
        <v>0</v>
      </c>
      <c r="L4817" s="5">
        <f t="shared" si="151"/>
        <v>0</v>
      </c>
    </row>
    <row r="4818" spans="1:12" hidden="1" x14ac:dyDescent="0.35">
      <c r="A4818" t="s">
        <v>6448</v>
      </c>
      <c r="B4818" t="s">
        <v>5</v>
      </c>
      <c r="C4818" t="s">
        <v>1741</v>
      </c>
      <c r="D4818" t="s">
        <v>6923</v>
      </c>
      <c r="E4818" t="s">
        <v>1708</v>
      </c>
      <c r="H4818" t="str">
        <f>INDEX('Vensim Variables'!$B:$B,MATCH(EPS!$B4818,'Vensim Variables'!$A:$A,0))</f>
        <v>g pollutant</v>
      </c>
      <c r="I4818" t="str">
        <f t="shared" si="150"/>
        <v>PM10</v>
      </c>
      <c r="J4818">
        <f>INDEX(NoSettings!$C:$C,MATCH(EPS!$A4818,NoSettings!$A:$A,0))</f>
        <v>0</v>
      </c>
      <c r="K4818">
        <f>INDEX(GWP!$C$2:$C$13,MATCH(EPS!I4818,GWP!$B$2:$B$13,0))</f>
        <v>0</v>
      </c>
      <c r="L4818" s="5">
        <f t="shared" si="151"/>
        <v>0</v>
      </c>
    </row>
    <row r="4819" spans="1:12" hidden="1" x14ac:dyDescent="0.35">
      <c r="A4819" t="s">
        <v>6449</v>
      </c>
      <c r="B4819" t="s">
        <v>5</v>
      </c>
      <c r="C4819" t="s">
        <v>1741</v>
      </c>
      <c r="D4819" t="s">
        <v>6923</v>
      </c>
      <c r="E4819" t="s">
        <v>1709</v>
      </c>
      <c r="H4819" t="str">
        <f>INDEX('Vensim Variables'!$B:$B,MATCH(EPS!$B4819,'Vensim Variables'!$A:$A,0))</f>
        <v>g pollutant</v>
      </c>
      <c r="I4819" t="str">
        <f t="shared" si="150"/>
        <v>PM25</v>
      </c>
      <c r="J4819">
        <f>INDEX(NoSettings!$C:$C,MATCH(EPS!$A4819,NoSettings!$A:$A,0))</f>
        <v>0</v>
      </c>
      <c r="K4819">
        <f>INDEX(GWP!$C$2:$C$13,MATCH(EPS!I4819,GWP!$B$2:$B$13,0))</f>
        <v>0</v>
      </c>
      <c r="L4819" s="5">
        <f t="shared" si="151"/>
        <v>0</v>
      </c>
    </row>
    <row r="4820" spans="1:12" hidden="1" x14ac:dyDescent="0.35">
      <c r="A4820" t="s">
        <v>6450</v>
      </c>
      <c r="B4820" t="s">
        <v>5</v>
      </c>
      <c r="C4820" t="s">
        <v>1741</v>
      </c>
      <c r="D4820" t="s">
        <v>6923</v>
      </c>
      <c r="E4820" t="s">
        <v>1710</v>
      </c>
      <c r="H4820" t="str">
        <f>INDEX('Vensim Variables'!$B:$B,MATCH(EPS!$B4820,'Vensim Variables'!$A:$A,0))</f>
        <v>g pollutant</v>
      </c>
      <c r="I4820" t="str">
        <f t="shared" si="150"/>
        <v>SOx</v>
      </c>
      <c r="J4820">
        <f>INDEX(NoSettings!$C:$C,MATCH(EPS!$A4820,NoSettings!$A:$A,0))</f>
        <v>0</v>
      </c>
      <c r="K4820">
        <f>INDEX(GWP!$C$2:$C$13,MATCH(EPS!I4820,GWP!$B$2:$B$13,0))</f>
        <v>0</v>
      </c>
      <c r="L4820" s="5">
        <f t="shared" si="151"/>
        <v>0</v>
      </c>
    </row>
    <row r="4821" spans="1:12" hidden="1" x14ac:dyDescent="0.35">
      <c r="A4821" t="s">
        <v>6451</v>
      </c>
      <c r="B4821" t="s">
        <v>5</v>
      </c>
      <c r="C4821" t="s">
        <v>1741</v>
      </c>
      <c r="D4821" t="s">
        <v>6923</v>
      </c>
      <c r="E4821" t="s">
        <v>1711</v>
      </c>
      <c r="H4821" t="str">
        <f>INDEX('Vensim Variables'!$B:$B,MATCH(EPS!$B4821,'Vensim Variables'!$A:$A,0))</f>
        <v>g pollutant</v>
      </c>
      <c r="I4821" t="str">
        <f t="shared" si="150"/>
        <v>BC</v>
      </c>
      <c r="J4821">
        <f>INDEX(NoSettings!$C:$C,MATCH(EPS!$A4821,NoSettings!$A:$A,0))</f>
        <v>0</v>
      </c>
      <c r="K4821">
        <f>INDEX(GWP!$C$2:$C$13,MATCH(EPS!I4821,GWP!$B$2:$B$13,0))</f>
        <v>0</v>
      </c>
      <c r="L4821" s="5">
        <f t="shared" si="151"/>
        <v>0</v>
      </c>
    </row>
    <row r="4822" spans="1:12" hidden="1" x14ac:dyDescent="0.35">
      <c r="A4822" t="s">
        <v>6452</v>
      </c>
      <c r="B4822" t="s">
        <v>5</v>
      </c>
      <c r="C4822" t="s">
        <v>1741</v>
      </c>
      <c r="D4822" t="s">
        <v>6923</v>
      </c>
      <c r="E4822" t="s">
        <v>1712</v>
      </c>
      <c r="H4822" t="str">
        <f>INDEX('Vensim Variables'!$B:$B,MATCH(EPS!$B4822,'Vensim Variables'!$A:$A,0))</f>
        <v>g pollutant</v>
      </c>
      <c r="I4822" t="str">
        <f t="shared" si="150"/>
        <v>OC</v>
      </c>
      <c r="J4822">
        <f>INDEX(NoSettings!$C:$C,MATCH(EPS!$A4822,NoSettings!$A:$A,0))</f>
        <v>0</v>
      </c>
      <c r="K4822">
        <f>INDEX(GWP!$C$2:$C$13,MATCH(EPS!I4822,GWP!$B$2:$B$13,0))</f>
        <v>0</v>
      </c>
      <c r="L4822" s="5">
        <f t="shared" si="151"/>
        <v>0</v>
      </c>
    </row>
    <row r="4823" spans="1:12" hidden="1" x14ac:dyDescent="0.35">
      <c r="A4823" t="s">
        <v>6453</v>
      </c>
      <c r="B4823" t="s">
        <v>5</v>
      </c>
      <c r="C4823" t="s">
        <v>1741</v>
      </c>
      <c r="D4823" t="s">
        <v>6923</v>
      </c>
      <c r="E4823" t="s">
        <v>1713</v>
      </c>
      <c r="H4823" t="str">
        <f>INDEX('Vensim Variables'!$B:$B,MATCH(EPS!$B4823,'Vensim Variables'!$A:$A,0))</f>
        <v>g pollutant</v>
      </c>
      <c r="I4823" t="str">
        <f t="shared" si="150"/>
        <v>CH4</v>
      </c>
      <c r="J4823">
        <f>INDEX(NoSettings!$C:$C,MATCH(EPS!$A4823,NoSettings!$A:$A,0))</f>
        <v>0</v>
      </c>
      <c r="K4823">
        <f>INDEX(GWP!$C$2:$C$13,MATCH(EPS!I4823,GWP!$B$2:$B$13,0))</f>
        <v>25</v>
      </c>
      <c r="L4823" s="5">
        <f t="shared" si="151"/>
        <v>0</v>
      </c>
    </row>
    <row r="4824" spans="1:12" hidden="1" x14ac:dyDescent="0.35">
      <c r="A4824" t="s">
        <v>6454</v>
      </c>
      <c r="B4824" t="s">
        <v>5</v>
      </c>
      <c r="C4824" t="s">
        <v>1741</v>
      </c>
      <c r="D4824" t="s">
        <v>6923</v>
      </c>
      <c r="E4824" t="s">
        <v>1714</v>
      </c>
      <c r="H4824" t="str">
        <f>INDEX('Vensim Variables'!$B:$B,MATCH(EPS!$B4824,'Vensim Variables'!$A:$A,0))</f>
        <v>g pollutant</v>
      </c>
      <c r="I4824" t="str">
        <f t="shared" si="150"/>
        <v>N2O</v>
      </c>
      <c r="J4824">
        <f>INDEX(NoSettings!$C:$C,MATCH(EPS!$A4824,NoSettings!$A:$A,0))</f>
        <v>0</v>
      </c>
      <c r="K4824">
        <f>INDEX(GWP!$C$2:$C$13,MATCH(EPS!I4824,GWP!$B$2:$B$13,0))</f>
        <v>298</v>
      </c>
      <c r="L4824" s="5">
        <f t="shared" si="151"/>
        <v>0</v>
      </c>
    </row>
    <row r="4825" spans="1:12" hidden="1" x14ac:dyDescent="0.35">
      <c r="A4825" t="s">
        <v>6455</v>
      </c>
      <c r="B4825" t="s">
        <v>5</v>
      </c>
      <c r="C4825" t="s">
        <v>1741</v>
      </c>
      <c r="D4825" t="s">
        <v>6923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5">
        <f t="shared" si="151"/>
        <v>0</v>
      </c>
    </row>
    <row r="4826" spans="1:12" hidden="1" x14ac:dyDescent="0.35">
      <c r="A4826" t="s">
        <v>6456</v>
      </c>
      <c r="B4826" t="s">
        <v>5</v>
      </c>
      <c r="C4826" t="s">
        <v>1741</v>
      </c>
      <c r="D4826" t="s">
        <v>6924</v>
      </c>
      <c r="E4826" t="s">
        <v>1702</v>
      </c>
      <c r="H4826" t="str">
        <f>INDEX('Vensim Variables'!$B:$B,MATCH(EPS!$B4826,'Vensim Variables'!$A:$A,0))</f>
        <v>g pollutant</v>
      </c>
      <c r="I4826" t="str">
        <f t="shared" si="150"/>
        <v>CO2</v>
      </c>
      <c r="J4826">
        <f>INDEX(NoSettings!$C:$C,MATCH(EPS!$A4826,NoSettings!$A:$A,0))</f>
        <v>0</v>
      </c>
      <c r="K4826">
        <f>INDEX(GWP!$C$2:$C$13,MATCH(EPS!I4826,GWP!$B$2:$B$13,0))</f>
        <v>1</v>
      </c>
      <c r="L4826" s="5">
        <f t="shared" si="151"/>
        <v>0</v>
      </c>
    </row>
    <row r="4827" spans="1:12" hidden="1" x14ac:dyDescent="0.35">
      <c r="A4827" t="s">
        <v>6457</v>
      </c>
      <c r="B4827" t="s">
        <v>5</v>
      </c>
      <c r="C4827" t="s">
        <v>1741</v>
      </c>
      <c r="D4827" t="s">
        <v>6924</v>
      </c>
      <c r="E4827" t="s">
        <v>1705</v>
      </c>
      <c r="H4827" t="str">
        <f>INDEX('Vensim Variables'!$B:$B,MATCH(EPS!$B4827,'Vensim Variables'!$A:$A,0))</f>
        <v>g pollutant</v>
      </c>
      <c r="I4827" t="str">
        <f t="shared" si="150"/>
        <v>VOC</v>
      </c>
      <c r="J4827">
        <f>INDEX(NoSettings!$C:$C,MATCH(EPS!$A4827,NoSettings!$A:$A,0))</f>
        <v>0</v>
      </c>
      <c r="K4827">
        <f>INDEX(GWP!$C$2:$C$13,MATCH(EPS!I4827,GWP!$B$2:$B$13,0))</f>
        <v>0</v>
      </c>
      <c r="L4827" s="5">
        <f t="shared" si="151"/>
        <v>0</v>
      </c>
    </row>
    <row r="4828" spans="1:12" hidden="1" x14ac:dyDescent="0.35">
      <c r="A4828" t="s">
        <v>6458</v>
      </c>
      <c r="B4828" t="s">
        <v>5</v>
      </c>
      <c r="C4828" t="s">
        <v>1741</v>
      </c>
      <c r="D4828" t="s">
        <v>6924</v>
      </c>
      <c r="E4828" t="s">
        <v>1706</v>
      </c>
      <c r="H4828" t="str">
        <f>INDEX('Vensim Variables'!$B:$B,MATCH(EPS!$B4828,'Vensim Variables'!$A:$A,0))</f>
        <v>g pollutant</v>
      </c>
      <c r="I4828" t="str">
        <f t="shared" si="150"/>
        <v>CO</v>
      </c>
      <c r="J4828">
        <f>INDEX(NoSettings!$C:$C,MATCH(EPS!$A4828,NoSettings!$A:$A,0))</f>
        <v>0</v>
      </c>
      <c r="K4828">
        <f>INDEX(GWP!$C$2:$C$13,MATCH(EPS!I4828,GWP!$B$2:$B$13,0))</f>
        <v>0</v>
      </c>
      <c r="L4828" s="5">
        <f t="shared" si="151"/>
        <v>0</v>
      </c>
    </row>
    <row r="4829" spans="1:12" hidden="1" x14ac:dyDescent="0.35">
      <c r="A4829" t="s">
        <v>6459</v>
      </c>
      <c r="B4829" t="s">
        <v>5</v>
      </c>
      <c r="C4829" t="s">
        <v>1741</v>
      </c>
      <c r="D4829" t="s">
        <v>6924</v>
      </c>
      <c r="E4829" t="s">
        <v>1707</v>
      </c>
      <c r="H4829" t="str">
        <f>INDEX('Vensim Variables'!$B:$B,MATCH(EPS!$B4829,'Vensim Variables'!$A:$A,0))</f>
        <v>g pollutant</v>
      </c>
      <c r="I4829" t="str">
        <f t="shared" si="150"/>
        <v>NOx</v>
      </c>
      <c r="J4829">
        <f>INDEX(NoSettings!$C:$C,MATCH(EPS!$A4829,NoSettings!$A:$A,0))</f>
        <v>0</v>
      </c>
      <c r="K4829">
        <f>INDEX(GWP!$C$2:$C$13,MATCH(EPS!I4829,GWP!$B$2:$B$13,0))</f>
        <v>0</v>
      </c>
      <c r="L4829" s="5">
        <f t="shared" si="151"/>
        <v>0</v>
      </c>
    </row>
    <row r="4830" spans="1:12" hidden="1" x14ac:dyDescent="0.35">
      <c r="A4830" t="s">
        <v>6460</v>
      </c>
      <c r="B4830" t="s">
        <v>5</v>
      </c>
      <c r="C4830" t="s">
        <v>1741</v>
      </c>
      <c r="D4830" t="s">
        <v>6924</v>
      </c>
      <c r="E4830" t="s">
        <v>1708</v>
      </c>
      <c r="H4830" t="str">
        <f>INDEX('Vensim Variables'!$B:$B,MATCH(EPS!$B4830,'Vensim Variables'!$A:$A,0))</f>
        <v>g pollutant</v>
      </c>
      <c r="I4830" t="str">
        <f t="shared" si="150"/>
        <v>PM10</v>
      </c>
      <c r="J4830">
        <f>INDEX(NoSettings!$C:$C,MATCH(EPS!$A4830,NoSettings!$A:$A,0))</f>
        <v>0</v>
      </c>
      <c r="K4830">
        <f>INDEX(GWP!$C$2:$C$13,MATCH(EPS!I4830,GWP!$B$2:$B$13,0))</f>
        <v>0</v>
      </c>
      <c r="L4830" s="5">
        <f t="shared" si="151"/>
        <v>0</v>
      </c>
    </row>
    <row r="4831" spans="1:12" hidden="1" x14ac:dyDescent="0.35">
      <c r="A4831" t="s">
        <v>6461</v>
      </c>
      <c r="B4831" t="s">
        <v>5</v>
      </c>
      <c r="C4831" t="s">
        <v>1741</v>
      </c>
      <c r="D4831" t="s">
        <v>6924</v>
      </c>
      <c r="E4831" t="s">
        <v>1709</v>
      </c>
      <c r="H4831" t="str">
        <f>INDEX('Vensim Variables'!$B:$B,MATCH(EPS!$B4831,'Vensim Variables'!$A:$A,0))</f>
        <v>g pollutant</v>
      </c>
      <c r="I4831" t="str">
        <f t="shared" si="150"/>
        <v>PM25</v>
      </c>
      <c r="J4831">
        <f>INDEX(NoSettings!$C:$C,MATCH(EPS!$A4831,NoSettings!$A:$A,0))</f>
        <v>0</v>
      </c>
      <c r="K4831">
        <f>INDEX(GWP!$C$2:$C$13,MATCH(EPS!I4831,GWP!$B$2:$B$13,0))</f>
        <v>0</v>
      </c>
      <c r="L4831" s="5">
        <f t="shared" si="151"/>
        <v>0</v>
      </c>
    </row>
    <row r="4832" spans="1:12" hidden="1" x14ac:dyDescent="0.35">
      <c r="A4832" t="s">
        <v>6462</v>
      </c>
      <c r="B4832" t="s">
        <v>5</v>
      </c>
      <c r="C4832" t="s">
        <v>1741</v>
      </c>
      <c r="D4832" t="s">
        <v>6924</v>
      </c>
      <c r="E4832" t="s">
        <v>1710</v>
      </c>
      <c r="H4832" t="str">
        <f>INDEX('Vensim Variables'!$B:$B,MATCH(EPS!$B4832,'Vensim Variables'!$A:$A,0))</f>
        <v>g pollutant</v>
      </c>
      <c r="I4832" t="str">
        <f t="shared" si="150"/>
        <v>SOx</v>
      </c>
      <c r="J4832">
        <f>INDEX(NoSettings!$C:$C,MATCH(EPS!$A4832,NoSettings!$A:$A,0))</f>
        <v>0</v>
      </c>
      <c r="K4832">
        <f>INDEX(GWP!$C$2:$C$13,MATCH(EPS!I4832,GWP!$B$2:$B$13,0))</f>
        <v>0</v>
      </c>
      <c r="L4832" s="5">
        <f t="shared" si="151"/>
        <v>0</v>
      </c>
    </row>
    <row r="4833" spans="1:12" hidden="1" x14ac:dyDescent="0.35">
      <c r="A4833" t="s">
        <v>6463</v>
      </c>
      <c r="B4833" t="s">
        <v>5</v>
      </c>
      <c r="C4833" t="s">
        <v>1741</v>
      </c>
      <c r="D4833" t="s">
        <v>6924</v>
      </c>
      <c r="E4833" t="s">
        <v>1711</v>
      </c>
      <c r="H4833" t="str">
        <f>INDEX('Vensim Variables'!$B:$B,MATCH(EPS!$B4833,'Vensim Variables'!$A:$A,0))</f>
        <v>g pollutant</v>
      </c>
      <c r="I4833" t="str">
        <f t="shared" si="150"/>
        <v>BC</v>
      </c>
      <c r="J4833">
        <f>INDEX(NoSettings!$C:$C,MATCH(EPS!$A4833,NoSettings!$A:$A,0))</f>
        <v>0</v>
      </c>
      <c r="K4833">
        <f>INDEX(GWP!$C$2:$C$13,MATCH(EPS!I4833,GWP!$B$2:$B$13,0))</f>
        <v>0</v>
      </c>
      <c r="L4833" s="5">
        <f t="shared" si="151"/>
        <v>0</v>
      </c>
    </row>
    <row r="4834" spans="1:12" hidden="1" x14ac:dyDescent="0.35">
      <c r="A4834" t="s">
        <v>6464</v>
      </c>
      <c r="B4834" t="s">
        <v>5</v>
      </c>
      <c r="C4834" t="s">
        <v>1741</v>
      </c>
      <c r="D4834" t="s">
        <v>6924</v>
      </c>
      <c r="E4834" t="s">
        <v>1712</v>
      </c>
      <c r="H4834" t="str">
        <f>INDEX('Vensim Variables'!$B:$B,MATCH(EPS!$B4834,'Vensim Variables'!$A:$A,0))</f>
        <v>g pollutant</v>
      </c>
      <c r="I4834" t="str">
        <f t="shared" si="150"/>
        <v>OC</v>
      </c>
      <c r="J4834">
        <f>INDEX(NoSettings!$C:$C,MATCH(EPS!$A4834,NoSettings!$A:$A,0))</f>
        <v>0</v>
      </c>
      <c r="K4834">
        <f>INDEX(GWP!$C$2:$C$13,MATCH(EPS!I4834,GWP!$B$2:$B$13,0))</f>
        <v>0</v>
      </c>
      <c r="L4834" s="5">
        <f t="shared" si="151"/>
        <v>0</v>
      </c>
    </row>
    <row r="4835" spans="1:12" hidden="1" x14ac:dyDescent="0.35">
      <c r="A4835" t="s">
        <v>6465</v>
      </c>
      <c r="B4835" t="s">
        <v>5</v>
      </c>
      <c r="C4835" t="s">
        <v>1741</v>
      </c>
      <c r="D4835" t="s">
        <v>6924</v>
      </c>
      <c r="E4835" t="s">
        <v>1713</v>
      </c>
      <c r="H4835" t="str">
        <f>INDEX('Vensim Variables'!$B:$B,MATCH(EPS!$B4835,'Vensim Variables'!$A:$A,0))</f>
        <v>g pollutant</v>
      </c>
      <c r="I4835" t="str">
        <f t="shared" si="150"/>
        <v>CH4</v>
      </c>
      <c r="J4835">
        <f>INDEX(NoSettings!$C:$C,MATCH(EPS!$A4835,NoSettings!$A:$A,0))</f>
        <v>0</v>
      </c>
      <c r="K4835">
        <f>INDEX(GWP!$C$2:$C$13,MATCH(EPS!I4835,GWP!$B$2:$B$13,0))</f>
        <v>25</v>
      </c>
      <c r="L4835" s="5">
        <f t="shared" si="151"/>
        <v>0</v>
      </c>
    </row>
    <row r="4836" spans="1:12" hidden="1" x14ac:dyDescent="0.35">
      <c r="A4836" t="s">
        <v>6466</v>
      </c>
      <c r="B4836" t="s">
        <v>5</v>
      </c>
      <c r="C4836" t="s">
        <v>1741</v>
      </c>
      <c r="D4836" t="s">
        <v>6924</v>
      </c>
      <c r="E4836" t="s">
        <v>1714</v>
      </c>
      <c r="H4836" t="str">
        <f>INDEX('Vensim Variables'!$B:$B,MATCH(EPS!$B4836,'Vensim Variables'!$A:$A,0))</f>
        <v>g pollutant</v>
      </c>
      <c r="I4836" t="str">
        <f t="shared" si="150"/>
        <v>N2O</v>
      </c>
      <c r="J4836">
        <f>INDEX(NoSettings!$C:$C,MATCH(EPS!$A4836,NoSettings!$A:$A,0))</f>
        <v>0</v>
      </c>
      <c r="K4836">
        <f>INDEX(GWP!$C$2:$C$13,MATCH(EPS!I4836,GWP!$B$2:$B$13,0))</f>
        <v>298</v>
      </c>
      <c r="L4836" s="5">
        <f t="shared" si="151"/>
        <v>0</v>
      </c>
    </row>
    <row r="4837" spans="1:12" hidden="1" x14ac:dyDescent="0.35">
      <c r="A4837" t="s">
        <v>6467</v>
      </c>
      <c r="B4837" t="s">
        <v>5</v>
      </c>
      <c r="C4837" t="s">
        <v>1741</v>
      </c>
      <c r="D4837" t="s">
        <v>6924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5">
        <f t="shared" si="151"/>
        <v>0</v>
      </c>
    </row>
    <row r="4838" spans="1:12" hidden="1" x14ac:dyDescent="0.35">
      <c r="A4838" t="s">
        <v>6468</v>
      </c>
      <c r="B4838" t="s">
        <v>5</v>
      </c>
      <c r="C4838" t="s">
        <v>1741</v>
      </c>
      <c r="D4838" t="s">
        <v>6925</v>
      </c>
      <c r="E4838" t="s">
        <v>1702</v>
      </c>
      <c r="H4838" t="str">
        <f>INDEX('Vensim Variables'!$B:$B,MATCH(EPS!$B4838,'Vensim Variables'!$A:$A,0))</f>
        <v>g pollutant</v>
      </c>
      <c r="I4838" t="str">
        <f t="shared" si="150"/>
        <v>CO2</v>
      </c>
      <c r="J4838">
        <f>INDEX(NoSettings!$C:$C,MATCH(EPS!$A4838,NoSettings!$A:$A,0))</f>
        <v>0</v>
      </c>
      <c r="K4838">
        <f>INDEX(GWP!$C$2:$C$13,MATCH(EPS!I4838,GWP!$B$2:$B$13,0))</f>
        <v>1</v>
      </c>
      <c r="L4838" s="5">
        <f t="shared" si="151"/>
        <v>0</v>
      </c>
    </row>
    <row r="4839" spans="1:12" hidden="1" x14ac:dyDescent="0.35">
      <c r="A4839" t="s">
        <v>6469</v>
      </c>
      <c r="B4839" t="s">
        <v>5</v>
      </c>
      <c r="C4839" t="s">
        <v>1741</v>
      </c>
      <c r="D4839" t="s">
        <v>6925</v>
      </c>
      <c r="E4839" t="s">
        <v>1705</v>
      </c>
      <c r="H4839" t="str">
        <f>INDEX('Vensim Variables'!$B:$B,MATCH(EPS!$B4839,'Vensim Variables'!$A:$A,0))</f>
        <v>g pollutant</v>
      </c>
      <c r="I4839" t="str">
        <f t="shared" si="150"/>
        <v>VOC</v>
      </c>
      <c r="J4839">
        <f>INDEX(NoSettings!$C:$C,MATCH(EPS!$A4839,NoSettings!$A:$A,0))</f>
        <v>0</v>
      </c>
      <c r="K4839">
        <f>INDEX(GWP!$C$2:$C$13,MATCH(EPS!I4839,GWP!$B$2:$B$13,0))</f>
        <v>0</v>
      </c>
      <c r="L4839" s="5">
        <f t="shared" si="151"/>
        <v>0</v>
      </c>
    </row>
    <row r="4840" spans="1:12" hidden="1" x14ac:dyDescent="0.35">
      <c r="A4840" t="s">
        <v>6470</v>
      </c>
      <c r="B4840" t="s">
        <v>5</v>
      </c>
      <c r="C4840" t="s">
        <v>1741</v>
      </c>
      <c r="D4840" t="s">
        <v>6925</v>
      </c>
      <c r="E4840" t="s">
        <v>1706</v>
      </c>
      <c r="H4840" t="str">
        <f>INDEX('Vensim Variables'!$B:$B,MATCH(EPS!$B4840,'Vensim Variables'!$A:$A,0))</f>
        <v>g pollutant</v>
      </c>
      <c r="I4840" t="str">
        <f t="shared" si="150"/>
        <v>CO</v>
      </c>
      <c r="J4840">
        <f>INDEX(NoSettings!$C:$C,MATCH(EPS!$A4840,NoSettings!$A:$A,0))</f>
        <v>0</v>
      </c>
      <c r="K4840">
        <f>INDEX(GWP!$C$2:$C$13,MATCH(EPS!I4840,GWP!$B$2:$B$13,0))</f>
        <v>0</v>
      </c>
      <c r="L4840" s="5">
        <f t="shared" si="151"/>
        <v>0</v>
      </c>
    </row>
    <row r="4841" spans="1:12" hidden="1" x14ac:dyDescent="0.35">
      <c r="A4841" t="s">
        <v>6471</v>
      </c>
      <c r="B4841" t="s">
        <v>5</v>
      </c>
      <c r="C4841" t="s">
        <v>1741</v>
      </c>
      <c r="D4841" t="s">
        <v>6925</v>
      </c>
      <c r="E4841" t="s">
        <v>1707</v>
      </c>
      <c r="H4841" t="str">
        <f>INDEX('Vensim Variables'!$B:$B,MATCH(EPS!$B4841,'Vensim Variables'!$A:$A,0))</f>
        <v>g pollutant</v>
      </c>
      <c r="I4841" t="str">
        <f t="shared" si="150"/>
        <v>NOx</v>
      </c>
      <c r="J4841">
        <f>INDEX(NoSettings!$C:$C,MATCH(EPS!$A4841,NoSettings!$A:$A,0))</f>
        <v>0</v>
      </c>
      <c r="K4841">
        <f>INDEX(GWP!$C$2:$C$13,MATCH(EPS!I4841,GWP!$B$2:$B$13,0))</f>
        <v>0</v>
      </c>
      <c r="L4841" s="5">
        <f t="shared" si="151"/>
        <v>0</v>
      </c>
    </row>
    <row r="4842" spans="1:12" hidden="1" x14ac:dyDescent="0.35">
      <c r="A4842" t="s">
        <v>6472</v>
      </c>
      <c r="B4842" t="s">
        <v>5</v>
      </c>
      <c r="C4842" t="s">
        <v>1741</v>
      </c>
      <c r="D4842" t="s">
        <v>6925</v>
      </c>
      <c r="E4842" t="s">
        <v>1708</v>
      </c>
      <c r="H4842" t="str">
        <f>INDEX('Vensim Variables'!$B:$B,MATCH(EPS!$B4842,'Vensim Variables'!$A:$A,0))</f>
        <v>g pollutant</v>
      </c>
      <c r="I4842" t="str">
        <f t="shared" si="150"/>
        <v>PM10</v>
      </c>
      <c r="J4842">
        <f>INDEX(NoSettings!$C:$C,MATCH(EPS!$A4842,NoSettings!$A:$A,0))</f>
        <v>0</v>
      </c>
      <c r="K4842">
        <f>INDEX(GWP!$C$2:$C$13,MATCH(EPS!I4842,GWP!$B$2:$B$13,0))</f>
        <v>0</v>
      </c>
      <c r="L4842" s="5">
        <f t="shared" si="151"/>
        <v>0</v>
      </c>
    </row>
    <row r="4843" spans="1:12" hidden="1" x14ac:dyDescent="0.35">
      <c r="A4843" t="s">
        <v>6473</v>
      </c>
      <c r="B4843" t="s">
        <v>5</v>
      </c>
      <c r="C4843" t="s">
        <v>1741</v>
      </c>
      <c r="D4843" t="s">
        <v>6925</v>
      </c>
      <c r="E4843" t="s">
        <v>1709</v>
      </c>
      <c r="H4843" t="str">
        <f>INDEX('Vensim Variables'!$B:$B,MATCH(EPS!$B4843,'Vensim Variables'!$A:$A,0))</f>
        <v>g pollutant</v>
      </c>
      <c r="I4843" t="str">
        <f t="shared" si="150"/>
        <v>PM25</v>
      </c>
      <c r="J4843">
        <f>INDEX(NoSettings!$C:$C,MATCH(EPS!$A4843,NoSettings!$A:$A,0))</f>
        <v>0</v>
      </c>
      <c r="K4843">
        <f>INDEX(GWP!$C$2:$C$13,MATCH(EPS!I4843,GWP!$B$2:$B$13,0))</f>
        <v>0</v>
      </c>
      <c r="L4843" s="5">
        <f t="shared" si="151"/>
        <v>0</v>
      </c>
    </row>
    <row r="4844" spans="1:12" hidden="1" x14ac:dyDescent="0.35">
      <c r="A4844" t="s">
        <v>6474</v>
      </c>
      <c r="B4844" t="s">
        <v>5</v>
      </c>
      <c r="C4844" t="s">
        <v>1741</v>
      </c>
      <c r="D4844" t="s">
        <v>6925</v>
      </c>
      <c r="E4844" t="s">
        <v>1710</v>
      </c>
      <c r="H4844" t="str">
        <f>INDEX('Vensim Variables'!$B:$B,MATCH(EPS!$B4844,'Vensim Variables'!$A:$A,0))</f>
        <v>g pollutant</v>
      </c>
      <c r="I4844" t="str">
        <f t="shared" si="150"/>
        <v>SOx</v>
      </c>
      <c r="J4844">
        <f>INDEX(NoSettings!$C:$C,MATCH(EPS!$A4844,NoSettings!$A:$A,0))</f>
        <v>0</v>
      </c>
      <c r="K4844">
        <f>INDEX(GWP!$C$2:$C$13,MATCH(EPS!I4844,GWP!$B$2:$B$13,0))</f>
        <v>0</v>
      </c>
      <c r="L4844" s="5">
        <f t="shared" si="151"/>
        <v>0</v>
      </c>
    </row>
    <row r="4845" spans="1:12" hidden="1" x14ac:dyDescent="0.35">
      <c r="A4845" t="s">
        <v>6475</v>
      </c>
      <c r="B4845" t="s">
        <v>5</v>
      </c>
      <c r="C4845" t="s">
        <v>1741</v>
      </c>
      <c r="D4845" t="s">
        <v>6925</v>
      </c>
      <c r="E4845" t="s">
        <v>1711</v>
      </c>
      <c r="H4845" t="str">
        <f>INDEX('Vensim Variables'!$B:$B,MATCH(EPS!$B4845,'Vensim Variables'!$A:$A,0))</f>
        <v>g pollutant</v>
      </c>
      <c r="I4845" t="str">
        <f t="shared" si="150"/>
        <v>BC</v>
      </c>
      <c r="J4845">
        <f>INDEX(NoSettings!$C:$C,MATCH(EPS!$A4845,NoSettings!$A:$A,0))</f>
        <v>0</v>
      </c>
      <c r="K4845">
        <f>INDEX(GWP!$C$2:$C$13,MATCH(EPS!I4845,GWP!$B$2:$B$13,0))</f>
        <v>0</v>
      </c>
      <c r="L4845" s="5">
        <f t="shared" si="151"/>
        <v>0</v>
      </c>
    </row>
    <row r="4846" spans="1:12" hidden="1" x14ac:dyDescent="0.35">
      <c r="A4846" t="s">
        <v>6476</v>
      </c>
      <c r="B4846" t="s">
        <v>5</v>
      </c>
      <c r="C4846" t="s">
        <v>1741</v>
      </c>
      <c r="D4846" t="s">
        <v>6925</v>
      </c>
      <c r="E4846" t="s">
        <v>1712</v>
      </c>
      <c r="H4846" t="str">
        <f>INDEX('Vensim Variables'!$B:$B,MATCH(EPS!$B4846,'Vensim Variables'!$A:$A,0))</f>
        <v>g pollutant</v>
      </c>
      <c r="I4846" t="str">
        <f t="shared" si="150"/>
        <v>OC</v>
      </c>
      <c r="J4846">
        <f>INDEX(NoSettings!$C:$C,MATCH(EPS!$A4846,NoSettings!$A:$A,0))</f>
        <v>0</v>
      </c>
      <c r="K4846">
        <f>INDEX(GWP!$C$2:$C$13,MATCH(EPS!I4846,GWP!$B$2:$B$13,0))</f>
        <v>0</v>
      </c>
      <c r="L4846" s="5">
        <f t="shared" si="151"/>
        <v>0</v>
      </c>
    </row>
    <row r="4847" spans="1:12" hidden="1" x14ac:dyDescent="0.35">
      <c r="A4847" t="s">
        <v>6477</v>
      </c>
      <c r="B4847" t="s">
        <v>5</v>
      </c>
      <c r="C4847" t="s">
        <v>1741</v>
      </c>
      <c r="D4847" t="s">
        <v>6925</v>
      </c>
      <c r="E4847" t="s">
        <v>1713</v>
      </c>
      <c r="H4847" t="str">
        <f>INDEX('Vensim Variables'!$B:$B,MATCH(EPS!$B4847,'Vensim Variables'!$A:$A,0))</f>
        <v>g pollutant</v>
      </c>
      <c r="I4847" t="str">
        <f t="shared" si="150"/>
        <v>CH4</v>
      </c>
      <c r="J4847">
        <f>INDEX(NoSettings!$C:$C,MATCH(EPS!$A4847,NoSettings!$A:$A,0))</f>
        <v>0</v>
      </c>
      <c r="K4847">
        <f>INDEX(GWP!$C$2:$C$13,MATCH(EPS!I4847,GWP!$B$2:$B$13,0))</f>
        <v>25</v>
      </c>
      <c r="L4847" s="5">
        <f t="shared" si="151"/>
        <v>0</v>
      </c>
    </row>
    <row r="4848" spans="1:12" hidden="1" x14ac:dyDescent="0.35">
      <c r="A4848" t="s">
        <v>6478</v>
      </c>
      <c r="B4848" t="s">
        <v>5</v>
      </c>
      <c r="C4848" t="s">
        <v>1741</v>
      </c>
      <c r="D4848" t="s">
        <v>6925</v>
      </c>
      <c r="E4848" t="s">
        <v>1714</v>
      </c>
      <c r="H4848" t="str">
        <f>INDEX('Vensim Variables'!$B:$B,MATCH(EPS!$B4848,'Vensim Variables'!$A:$A,0))</f>
        <v>g pollutant</v>
      </c>
      <c r="I4848" t="str">
        <f t="shared" si="150"/>
        <v>N2O</v>
      </c>
      <c r="J4848">
        <f>INDEX(NoSettings!$C:$C,MATCH(EPS!$A4848,NoSettings!$A:$A,0))</f>
        <v>0</v>
      </c>
      <c r="K4848">
        <f>INDEX(GWP!$C$2:$C$13,MATCH(EPS!I4848,GWP!$B$2:$B$13,0))</f>
        <v>298</v>
      </c>
      <c r="L4848" s="5">
        <f t="shared" si="151"/>
        <v>0</v>
      </c>
    </row>
    <row r="4849" spans="1:12" hidden="1" x14ac:dyDescent="0.35">
      <c r="A4849" t="s">
        <v>6479</v>
      </c>
      <c r="B4849" t="s">
        <v>5</v>
      </c>
      <c r="C4849" t="s">
        <v>1741</v>
      </c>
      <c r="D4849" t="s">
        <v>6925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5">
        <f t="shared" si="151"/>
        <v>0</v>
      </c>
    </row>
    <row r="4850" spans="1:12" hidden="1" x14ac:dyDescent="0.35">
      <c r="A4850" t="s">
        <v>6480</v>
      </c>
      <c r="B4850" t="s">
        <v>5</v>
      </c>
      <c r="C4850" t="s">
        <v>1741</v>
      </c>
      <c r="D4850" t="s">
        <v>6926</v>
      </c>
      <c r="E4850" t="s">
        <v>1702</v>
      </c>
      <c r="H4850" t="str">
        <f>INDEX('Vensim Variables'!$B:$B,MATCH(EPS!$B4850,'Vensim Variables'!$A:$A,0))</f>
        <v>g pollutant</v>
      </c>
      <c r="I4850" t="str">
        <f t="shared" si="150"/>
        <v>CO2</v>
      </c>
      <c r="J4850">
        <f>INDEX(NoSettings!$C:$C,MATCH(EPS!$A4850,NoSettings!$A:$A,0))</f>
        <v>0</v>
      </c>
      <c r="K4850">
        <f>INDEX(GWP!$C$2:$C$13,MATCH(EPS!I4850,GWP!$B$2:$B$13,0))</f>
        <v>1</v>
      </c>
      <c r="L4850" s="5">
        <f t="shared" si="151"/>
        <v>0</v>
      </c>
    </row>
    <row r="4851" spans="1:12" hidden="1" x14ac:dyDescent="0.35">
      <c r="A4851" t="s">
        <v>6481</v>
      </c>
      <c r="B4851" t="s">
        <v>5</v>
      </c>
      <c r="C4851" t="s">
        <v>1741</v>
      </c>
      <c r="D4851" t="s">
        <v>6926</v>
      </c>
      <c r="E4851" t="s">
        <v>1705</v>
      </c>
      <c r="H4851" t="str">
        <f>INDEX('Vensim Variables'!$B:$B,MATCH(EPS!$B4851,'Vensim Variables'!$A:$A,0))</f>
        <v>g pollutant</v>
      </c>
      <c r="I4851" t="str">
        <f t="shared" si="150"/>
        <v>VOC</v>
      </c>
      <c r="J4851">
        <f>INDEX(NoSettings!$C:$C,MATCH(EPS!$A4851,NoSettings!$A:$A,0))</f>
        <v>0</v>
      </c>
      <c r="K4851">
        <f>INDEX(GWP!$C$2:$C$13,MATCH(EPS!I4851,GWP!$B$2:$B$13,0))</f>
        <v>0</v>
      </c>
      <c r="L4851" s="5">
        <f t="shared" si="151"/>
        <v>0</v>
      </c>
    </row>
    <row r="4852" spans="1:12" hidden="1" x14ac:dyDescent="0.35">
      <c r="A4852" t="s">
        <v>6482</v>
      </c>
      <c r="B4852" t="s">
        <v>5</v>
      </c>
      <c r="C4852" t="s">
        <v>1741</v>
      </c>
      <c r="D4852" t="s">
        <v>6926</v>
      </c>
      <c r="E4852" t="s">
        <v>1706</v>
      </c>
      <c r="H4852" t="str">
        <f>INDEX('Vensim Variables'!$B:$B,MATCH(EPS!$B4852,'Vensim Variables'!$A:$A,0))</f>
        <v>g pollutant</v>
      </c>
      <c r="I4852" t="str">
        <f t="shared" si="150"/>
        <v>CO</v>
      </c>
      <c r="J4852">
        <f>INDEX(NoSettings!$C:$C,MATCH(EPS!$A4852,NoSettings!$A:$A,0))</f>
        <v>0</v>
      </c>
      <c r="K4852">
        <f>INDEX(GWP!$C$2:$C$13,MATCH(EPS!I4852,GWP!$B$2:$B$13,0))</f>
        <v>0</v>
      </c>
      <c r="L4852" s="5">
        <f t="shared" si="151"/>
        <v>0</v>
      </c>
    </row>
    <row r="4853" spans="1:12" hidden="1" x14ac:dyDescent="0.35">
      <c r="A4853" t="s">
        <v>6483</v>
      </c>
      <c r="B4853" t="s">
        <v>5</v>
      </c>
      <c r="C4853" t="s">
        <v>1741</v>
      </c>
      <c r="D4853" t="s">
        <v>6926</v>
      </c>
      <c r="E4853" t="s">
        <v>1707</v>
      </c>
      <c r="H4853" t="str">
        <f>INDEX('Vensim Variables'!$B:$B,MATCH(EPS!$B4853,'Vensim Variables'!$A:$A,0))</f>
        <v>g pollutant</v>
      </c>
      <c r="I4853" t="str">
        <f t="shared" si="150"/>
        <v>NOx</v>
      </c>
      <c r="J4853">
        <f>INDEX(NoSettings!$C:$C,MATCH(EPS!$A4853,NoSettings!$A:$A,0))</f>
        <v>0</v>
      </c>
      <c r="K4853">
        <f>INDEX(GWP!$C$2:$C$13,MATCH(EPS!I4853,GWP!$B$2:$B$13,0))</f>
        <v>0</v>
      </c>
      <c r="L4853" s="5">
        <f t="shared" si="151"/>
        <v>0</v>
      </c>
    </row>
    <row r="4854" spans="1:12" hidden="1" x14ac:dyDescent="0.35">
      <c r="A4854" t="s">
        <v>6484</v>
      </c>
      <c r="B4854" t="s">
        <v>5</v>
      </c>
      <c r="C4854" t="s">
        <v>1741</v>
      </c>
      <c r="D4854" t="s">
        <v>6926</v>
      </c>
      <c r="E4854" t="s">
        <v>1708</v>
      </c>
      <c r="H4854" t="str">
        <f>INDEX('Vensim Variables'!$B:$B,MATCH(EPS!$B4854,'Vensim Variables'!$A:$A,0))</f>
        <v>g pollutant</v>
      </c>
      <c r="I4854" t="str">
        <f t="shared" si="150"/>
        <v>PM10</v>
      </c>
      <c r="J4854">
        <f>INDEX(NoSettings!$C:$C,MATCH(EPS!$A4854,NoSettings!$A:$A,0))</f>
        <v>0</v>
      </c>
      <c r="K4854">
        <f>INDEX(GWP!$C$2:$C$13,MATCH(EPS!I4854,GWP!$B$2:$B$13,0))</f>
        <v>0</v>
      </c>
      <c r="L4854" s="5">
        <f t="shared" si="151"/>
        <v>0</v>
      </c>
    </row>
    <row r="4855" spans="1:12" hidden="1" x14ac:dyDescent="0.35">
      <c r="A4855" t="s">
        <v>6485</v>
      </c>
      <c r="B4855" t="s">
        <v>5</v>
      </c>
      <c r="C4855" t="s">
        <v>1741</v>
      </c>
      <c r="D4855" t="s">
        <v>6926</v>
      </c>
      <c r="E4855" t="s">
        <v>1709</v>
      </c>
      <c r="H4855" t="str">
        <f>INDEX('Vensim Variables'!$B:$B,MATCH(EPS!$B4855,'Vensim Variables'!$A:$A,0))</f>
        <v>g pollutant</v>
      </c>
      <c r="I4855" t="str">
        <f t="shared" si="150"/>
        <v>PM25</v>
      </c>
      <c r="J4855">
        <f>INDEX(NoSettings!$C:$C,MATCH(EPS!$A4855,NoSettings!$A:$A,0))</f>
        <v>0</v>
      </c>
      <c r="K4855">
        <f>INDEX(GWP!$C$2:$C$13,MATCH(EPS!I4855,GWP!$B$2:$B$13,0))</f>
        <v>0</v>
      </c>
      <c r="L4855" s="5">
        <f t="shared" si="151"/>
        <v>0</v>
      </c>
    </row>
    <row r="4856" spans="1:12" hidden="1" x14ac:dyDescent="0.35">
      <c r="A4856" t="s">
        <v>6486</v>
      </c>
      <c r="B4856" t="s">
        <v>5</v>
      </c>
      <c r="C4856" t="s">
        <v>1741</v>
      </c>
      <c r="D4856" t="s">
        <v>6926</v>
      </c>
      <c r="E4856" t="s">
        <v>1710</v>
      </c>
      <c r="H4856" t="str">
        <f>INDEX('Vensim Variables'!$B:$B,MATCH(EPS!$B4856,'Vensim Variables'!$A:$A,0))</f>
        <v>g pollutant</v>
      </c>
      <c r="I4856" t="str">
        <f t="shared" si="150"/>
        <v>SOx</v>
      </c>
      <c r="J4856">
        <f>INDEX(NoSettings!$C:$C,MATCH(EPS!$A4856,NoSettings!$A:$A,0))</f>
        <v>0</v>
      </c>
      <c r="K4856">
        <f>INDEX(GWP!$C$2:$C$13,MATCH(EPS!I4856,GWP!$B$2:$B$13,0))</f>
        <v>0</v>
      </c>
      <c r="L4856" s="5">
        <f t="shared" si="151"/>
        <v>0</v>
      </c>
    </row>
    <row r="4857" spans="1:12" hidden="1" x14ac:dyDescent="0.35">
      <c r="A4857" t="s">
        <v>6487</v>
      </c>
      <c r="B4857" t="s">
        <v>5</v>
      </c>
      <c r="C4857" t="s">
        <v>1741</v>
      </c>
      <c r="D4857" t="s">
        <v>6926</v>
      </c>
      <c r="E4857" t="s">
        <v>1711</v>
      </c>
      <c r="H4857" t="str">
        <f>INDEX('Vensim Variables'!$B:$B,MATCH(EPS!$B4857,'Vensim Variables'!$A:$A,0))</f>
        <v>g pollutant</v>
      </c>
      <c r="I4857" t="str">
        <f t="shared" si="150"/>
        <v>BC</v>
      </c>
      <c r="J4857">
        <f>INDEX(NoSettings!$C:$C,MATCH(EPS!$A4857,NoSettings!$A:$A,0))</f>
        <v>0</v>
      </c>
      <c r="K4857">
        <f>INDEX(GWP!$C$2:$C$13,MATCH(EPS!I4857,GWP!$B$2:$B$13,0))</f>
        <v>0</v>
      </c>
      <c r="L4857" s="5">
        <f t="shared" si="151"/>
        <v>0</v>
      </c>
    </row>
    <row r="4858" spans="1:12" hidden="1" x14ac:dyDescent="0.35">
      <c r="A4858" t="s">
        <v>6488</v>
      </c>
      <c r="B4858" t="s">
        <v>5</v>
      </c>
      <c r="C4858" t="s">
        <v>1741</v>
      </c>
      <c r="D4858" t="s">
        <v>6926</v>
      </c>
      <c r="E4858" t="s">
        <v>1712</v>
      </c>
      <c r="H4858" t="str">
        <f>INDEX('Vensim Variables'!$B:$B,MATCH(EPS!$B4858,'Vensim Variables'!$A:$A,0))</f>
        <v>g pollutant</v>
      </c>
      <c r="I4858" t="str">
        <f t="shared" si="150"/>
        <v>OC</v>
      </c>
      <c r="J4858">
        <f>INDEX(NoSettings!$C:$C,MATCH(EPS!$A4858,NoSettings!$A:$A,0))</f>
        <v>0</v>
      </c>
      <c r="K4858">
        <f>INDEX(GWP!$C$2:$C$13,MATCH(EPS!I4858,GWP!$B$2:$B$13,0))</f>
        <v>0</v>
      </c>
      <c r="L4858" s="5">
        <f t="shared" si="151"/>
        <v>0</v>
      </c>
    </row>
    <row r="4859" spans="1:12" hidden="1" x14ac:dyDescent="0.35">
      <c r="A4859" t="s">
        <v>6489</v>
      </c>
      <c r="B4859" t="s">
        <v>5</v>
      </c>
      <c r="C4859" t="s">
        <v>1741</v>
      </c>
      <c r="D4859" t="s">
        <v>6926</v>
      </c>
      <c r="E4859" t="s">
        <v>1713</v>
      </c>
      <c r="H4859" t="str">
        <f>INDEX('Vensim Variables'!$B:$B,MATCH(EPS!$B4859,'Vensim Variables'!$A:$A,0))</f>
        <v>g pollutant</v>
      </c>
      <c r="I4859" t="str">
        <f t="shared" si="150"/>
        <v>CH4</v>
      </c>
      <c r="J4859">
        <f>INDEX(NoSettings!$C:$C,MATCH(EPS!$A4859,NoSettings!$A:$A,0))</f>
        <v>0</v>
      </c>
      <c r="K4859">
        <f>INDEX(GWP!$C$2:$C$13,MATCH(EPS!I4859,GWP!$B$2:$B$13,0))</f>
        <v>25</v>
      </c>
      <c r="L4859" s="5">
        <f t="shared" si="151"/>
        <v>0</v>
      </c>
    </row>
    <row r="4860" spans="1:12" hidden="1" x14ac:dyDescent="0.35">
      <c r="A4860" t="s">
        <v>6490</v>
      </c>
      <c r="B4860" t="s">
        <v>5</v>
      </c>
      <c r="C4860" t="s">
        <v>1741</v>
      </c>
      <c r="D4860" t="s">
        <v>6926</v>
      </c>
      <c r="E4860" t="s">
        <v>1714</v>
      </c>
      <c r="H4860" t="str">
        <f>INDEX('Vensim Variables'!$B:$B,MATCH(EPS!$B4860,'Vensim Variables'!$A:$A,0))</f>
        <v>g pollutant</v>
      </c>
      <c r="I4860" t="str">
        <f t="shared" si="150"/>
        <v>N2O</v>
      </c>
      <c r="J4860">
        <f>INDEX(NoSettings!$C:$C,MATCH(EPS!$A4860,NoSettings!$A:$A,0))</f>
        <v>0</v>
      </c>
      <c r="K4860">
        <f>INDEX(GWP!$C$2:$C$13,MATCH(EPS!I4860,GWP!$B$2:$B$13,0))</f>
        <v>298</v>
      </c>
      <c r="L4860" s="5">
        <f t="shared" si="151"/>
        <v>0</v>
      </c>
    </row>
    <row r="4861" spans="1:12" hidden="1" x14ac:dyDescent="0.35">
      <c r="A4861" t="s">
        <v>6491</v>
      </c>
      <c r="B4861" t="s">
        <v>5</v>
      </c>
      <c r="C4861" t="s">
        <v>1741</v>
      </c>
      <c r="D4861" t="s">
        <v>6926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5">
        <f t="shared" si="151"/>
        <v>0</v>
      </c>
    </row>
    <row r="4862" spans="1:12" hidden="1" x14ac:dyDescent="0.35">
      <c r="A4862" t="s">
        <v>6492</v>
      </c>
      <c r="B4862" t="s">
        <v>5</v>
      </c>
      <c r="C4862" t="s">
        <v>1741</v>
      </c>
      <c r="D4862" t="s">
        <v>6927</v>
      </c>
      <c r="E4862" t="s">
        <v>1702</v>
      </c>
      <c r="H4862" t="str">
        <f>INDEX('Vensim Variables'!$B:$B,MATCH(EPS!$B4862,'Vensim Variables'!$A:$A,0))</f>
        <v>g pollutant</v>
      </c>
      <c r="I4862" t="str">
        <f t="shared" si="150"/>
        <v>CO2</v>
      </c>
      <c r="J4862">
        <f>INDEX(NoSettings!$C:$C,MATCH(EPS!$A4862,NoSettings!$A:$A,0))</f>
        <v>0</v>
      </c>
      <c r="K4862">
        <f>INDEX(GWP!$C$2:$C$13,MATCH(EPS!I4862,GWP!$B$2:$B$13,0))</f>
        <v>1</v>
      </c>
      <c r="L4862" s="5">
        <f t="shared" si="151"/>
        <v>0</v>
      </c>
    </row>
    <row r="4863" spans="1:12" hidden="1" x14ac:dyDescent="0.35">
      <c r="A4863" t="s">
        <v>6493</v>
      </c>
      <c r="B4863" t="s">
        <v>5</v>
      </c>
      <c r="C4863" t="s">
        <v>1741</v>
      </c>
      <c r="D4863" t="s">
        <v>6927</v>
      </c>
      <c r="E4863" t="s">
        <v>1705</v>
      </c>
      <c r="H4863" t="str">
        <f>INDEX('Vensim Variables'!$B:$B,MATCH(EPS!$B4863,'Vensim Variables'!$A:$A,0))</f>
        <v>g pollutant</v>
      </c>
      <c r="I4863" t="str">
        <f t="shared" si="150"/>
        <v>VOC</v>
      </c>
      <c r="J4863">
        <f>INDEX(NoSettings!$C:$C,MATCH(EPS!$A4863,NoSettings!$A:$A,0))</f>
        <v>0</v>
      </c>
      <c r="K4863">
        <f>INDEX(GWP!$C$2:$C$13,MATCH(EPS!I4863,GWP!$B$2:$B$13,0))</f>
        <v>0</v>
      </c>
      <c r="L4863" s="5">
        <f t="shared" si="151"/>
        <v>0</v>
      </c>
    </row>
    <row r="4864" spans="1:12" hidden="1" x14ac:dyDescent="0.35">
      <c r="A4864" t="s">
        <v>6494</v>
      </c>
      <c r="B4864" t="s">
        <v>5</v>
      </c>
      <c r="C4864" t="s">
        <v>1741</v>
      </c>
      <c r="D4864" t="s">
        <v>6927</v>
      </c>
      <c r="E4864" t="s">
        <v>1706</v>
      </c>
      <c r="H4864" t="str">
        <f>INDEX('Vensim Variables'!$B:$B,MATCH(EPS!$B4864,'Vensim Variables'!$A:$A,0))</f>
        <v>g pollutant</v>
      </c>
      <c r="I4864" t="str">
        <f t="shared" si="150"/>
        <v>CO</v>
      </c>
      <c r="J4864">
        <f>INDEX(NoSettings!$C:$C,MATCH(EPS!$A4864,NoSettings!$A:$A,0))</f>
        <v>0</v>
      </c>
      <c r="K4864">
        <f>INDEX(GWP!$C$2:$C$13,MATCH(EPS!I4864,GWP!$B$2:$B$13,0))</f>
        <v>0</v>
      </c>
      <c r="L4864" s="5">
        <f t="shared" si="151"/>
        <v>0</v>
      </c>
    </row>
    <row r="4865" spans="1:12" hidden="1" x14ac:dyDescent="0.35">
      <c r="A4865" t="s">
        <v>6495</v>
      </c>
      <c r="B4865" t="s">
        <v>5</v>
      </c>
      <c r="C4865" t="s">
        <v>1741</v>
      </c>
      <c r="D4865" t="s">
        <v>6927</v>
      </c>
      <c r="E4865" t="s">
        <v>1707</v>
      </c>
      <c r="H4865" t="str">
        <f>INDEX('Vensim Variables'!$B:$B,MATCH(EPS!$B4865,'Vensim Variables'!$A:$A,0))</f>
        <v>g pollutant</v>
      </c>
      <c r="I4865" t="str">
        <f t="shared" si="150"/>
        <v>NOx</v>
      </c>
      <c r="J4865">
        <f>INDEX(NoSettings!$C:$C,MATCH(EPS!$A4865,NoSettings!$A:$A,0))</f>
        <v>0</v>
      </c>
      <c r="K4865">
        <f>INDEX(GWP!$C$2:$C$13,MATCH(EPS!I4865,GWP!$B$2:$B$13,0))</f>
        <v>0</v>
      </c>
      <c r="L4865" s="5">
        <f t="shared" si="151"/>
        <v>0</v>
      </c>
    </row>
    <row r="4866" spans="1:12" hidden="1" x14ac:dyDescent="0.35">
      <c r="A4866" t="s">
        <v>6496</v>
      </c>
      <c r="B4866" t="s">
        <v>5</v>
      </c>
      <c r="C4866" t="s">
        <v>1741</v>
      </c>
      <c r="D4866" t="s">
        <v>6927</v>
      </c>
      <c r="E4866" t="s">
        <v>1708</v>
      </c>
      <c r="H4866" t="str">
        <f>INDEX('Vensim Variables'!$B:$B,MATCH(EPS!$B4866,'Vensim Variables'!$A:$A,0))</f>
        <v>g pollutant</v>
      </c>
      <c r="I4866" t="str">
        <f t="shared" si="150"/>
        <v>PM10</v>
      </c>
      <c r="J4866">
        <f>INDEX(NoSettings!$C:$C,MATCH(EPS!$A4866,NoSettings!$A:$A,0))</f>
        <v>0</v>
      </c>
      <c r="K4866">
        <f>INDEX(GWP!$C$2:$C$13,MATCH(EPS!I4866,GWP!$B$2:$B$13,0))</f>
        <v>0</v>
      </c>
      <c r="L4866" s="5">
        <f t="shared" si="151"/>
        <v>0</v>
      </c>
    </row>
    <row r="4867" spans="1:12" hidden="1" x14ac:dyDescent="0.35">
      <c r="A4867" t="s">
        <v>6497</v>
      </c>
      <c r="B4867" t="s">
        <v>5</v>
      </c>
      <c r="C4867" t="s">
        <v>1741</v>
      </c>
      <c r="D4867" t="s">
        <v>6927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5">
        <f t="shared" ref="L4867:L4930" si="153">IF(H4867="g pollutant",K4867*J4867/10^12,IF(H4867="MMTCO2e",J4867,IF(H4867="MWh",J4867,0)))</f>
        <v>0</v>
      </c>
    </row>
    <row r="4868" spans="1:12" hidden="1" x14ac:dyDescent="0.35">
      <c r="A4868" t="s">
        <v>6498</v>
      </c>
      <c r="B4868" t="s">
        <v>5</v>
      </c>
      <c r="C4868" t="s">
        <v>1741</v>
      </c>
      <c r="D4868" t="s">
        <v>6927</v>
      </c>
      <c r="E4868" t="s">
        <v>1710</v>
      </c>
      <c r="H4868" t="str">
        <f>INDEX('Vensim Variables'!$B:$B,MATCH(EPS!$B4868,'Vensim Variables'!$A:$A,0))</f>
        <v>g pollutant</v>
      </c>
      <c r="I4868" t="str">
        <f t="shared" si="152"/>
        <v>SOx</v>
      </c>
      <c r="J4868">
        <f>INDEX(NoSettings!$C:$C,MATCH(EPS!$A4868,NoSettings!$A:$A,0))</f>
        <v>0</v>
      </c>
      <c r="K4868">
        <f>INDEX(GWP!$C$2:$C$13,MATCH(EPS!I4868,GWP!$B$2:$B$13,0))</f>
        <v>0</v>
      </c>
      <c r="L4868" s="5">
        <f t="shared" si="153"/>
        <v>0</v>
      </c>
    </row>
    <row r="4869" spans="1:12" hidden="1" x14ac:dyDescent="0.35">
      <c r="A4869" t="s">
        <v>6499</v>
      </c>
      <c r="B4869" t="s">
        <v>5</v>
      </c>
      <c r="C4869" t="s">
        <v>1741</v>
      </c>
      <c r="D4869" t="s">
        <v>6927</v>
      </c>
      <c r="E4869" t="s">
        <v>1711</v>
      </c>
      <c r="H4869" t="str">
        <f>INDEX('Vensim Variables'!$B:$B,MATCH(EPS!$B4869,'Vensim Variables'!$A:$A,0))</f>
        <v>g pollutant</v>
      </c>
      <c r="I4869" t="str">
        <f t="shared" si="152"/>
        <v>BC</v>
      </c>
      <c r="J4869">
        <f>INDEX(NoSettings!$C:$C,MATCH(EPS!$A4869,NoSettings!$A:$A,0))</f>
        <v>0</v>
      </c>
      <c r="K4869">
        <f>INDEX(GWP!$C$2:$C$13,MATCH(EPS!I4869,GWP!$B$2:$B$13,0))</f>
        <v>0</v>
      </c>
      <c r="L4869" s="5">
        <f t="shared" si="153"/>
        <v>0</v>
      </c>
    </row>
    <row r="4870" spans="1:12" hidden="1" x14ac:dyDescent="0.35">
      <c r="A4870" t="s">
        <v>6500</v>
      </c>
      <c r="B4870" t="s">
        <v>5</v>
      </c>
      <c r="C4870" t="s">
        <v>1741</v>
      </c>
      <c r="D4870" t="s">
        <v>6927</v>
      </c>
      <c r="E4870" t="s">
        <v>1712</v>
      </c>
      <c r="H4870" t="str">
        <f>INDEX('Vensim Variables'!$B:$B,MATCH(EPS!$B4870,'Vensim Variables'!$A:$A,0))</f>
        <v>g pollutant</v>
      </c>
      <c r="I4870" t="str">
        <f t="shared" si="152"/>
        <v>OC</v>
      </c>
      <c r="J4870">
        <f>INDEX(NoSettings!$C:$C,MATCH(EPS!$A4870,NoSettings!$A:$A,0))</f>
        <v>0</v>
      </c>
      <c r="K4870">
        <f>INDEX(GWP!$C$2:$C$13,MATCH(EPS!I4870,GWP!$B$2:$B$13,0))</f>
        <v>0</v>
      </c>
      <c r="L4870" s="5">
        <f t="shared" si="153"/>
        <v>0</v>
      </c>
    </row>
    <row r="4871" spans="1:12" hidden="1" x14ac:dyDescent="0.35">
      <c r="A4871" t="s">
        <v>6501</v>
      </c>
      <c r="B4871" t="s">
        <v>5</v>
      </c>
      <c r="C4871" t="s">
        <v>1741</v>
      </c>
      <c r="D4871" t="s">
        <v>6927</v>
      </c>
      <c r="E4871" t="s">
        <v>1713</v>
      </c>
      <c r="H4871" t="str">
        <f>INDEX('Vensim Variables'!$B:$B,MATCH(EPS!$B4871,'Vensim Variables'!$A:$A,0))</f>
        <v>g pollutant</v>
      </c>
      <c r="I4871" t="str">
        <f t="shared" si="152"/>
        <v>CH4</v>
      </c>
      <c r="J4871">
        <f>INDEX(NoSettings!$C:$C,MATCH(EPS!$A4871,NoSettings!$A:$A,0))</f>
        <v>0</v>
      </c>
      <c r="K4871">
        <f>INDEX(GWP!$C$2:$C$13,MATCH(EPS!I4871,GWP!$B$2:$B$13,0))</f>
        <v>25</v>
      </c>
      <c r="L4871" s="5">
        <f t="shared" si="153"/>
        <v>0</v>
      </c>
    </row>
    <row r="4872" spans="1:12" hidden="1" x14ac:dyDescent="0.35">
      <c r="A4872" t="s">
        <v>6502</v>
      </c>
      <c r="B4872" t="s">
        <v>5</v>
      </c>
      <c r="C4872" t="s">
        <v>1741</v>
      </c>
      <c r="D4872" t="s">
        <v>6927</v>
      </c>
      <c r="E4872" t="s">
        <v>1714</v>
      </c>
      <c r="H4872" t="str">
        <f>INDEX('Vensim Variables'!$B:$B,MATCH(EPS!$B4872,'Vensim Variables'!$A:$A,0))</f>
        <v>g pollutant</v>
      </c>
      <c r="I4872" t="str">
        <f t="shared" si="152"/>
        <v>N2O</v>
      </c>
      <c r="J4872">
        <f>INDEX(NoSettings!$C:$C,MATCH(EPS!$A4872,NoSettings!$A:$A,0))</f>
        <v>0</v>
      </c>
      <c r="K4872">
        <f>INDEX(GWP!$C$2:$C$13,MATCH(EPS!I4872,GWP!$B$2:$B$13,0))</f>
        <v>298</v>
      </c>
      <c r="L4872" s="5">
        <f t="shared" si="153"/>
        <v>0</v>
      </c>
    </row>
    <row r="4873" spans="1:12" hidden="1" x14ac:dyDescent="0.35">
      <c r="A4873" t="s">
        <v>6503</v>
      </c>
      <c r="B4873" t="s">
        <v>5</v>
      </c>
      <c r="C4873" t="s">
        <v>1741</v>
      </c>
      <c r="D4873" t="s">
        <v>6927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5">
        <f t="shared" si="153"/>
        <v>0</v>
      </c>
    </row>
    <row r="4874" spans="1:12" hidden="1" x14ac:dyDescent="0.35">
      <c r="A4874" t="s">
        <v>6504</v>
      </c>
      <c r="B4874" t="s">
        <v>5</v>
      </c>
      <c r="C4874" t="s">
        <v>1741</v>
      </c>
      <c r="D4874" t="s">
        <v>6928</v>
      </c>
      <c r="E4874" t="s">
        <v>1702</v>
      </c>
      <c r="H4874" t="str">
        <f>INDEX('Vensim Variables'!$B:$B,MATCH(EPS!$B4874,'Vensim Variables'!$A:$A,0))</f>
        <v>g pollutant</v>
      </c>
      <c r="I4874" t="str">
        <f t="shared" si="152"/>
        <v>CO2</v>
      </c>
      <c r="J4874">
        <f>INDEX(NoSettings!$C:$C,MATCH(EPS!$A4874,NoSettings!$A:$A,0))</f>
        <v>0</v>
      </c>
      <c r="K4874">
        <f>INDEX(GWP!$C$2:$C$13,MATCH(EPS!I4874,GWP!$B$2:$B$13,0))</f>
        <v>1</v>
      </c>
      <c r="L4874" s="5">
        <f t="shared" si="153"/>
        <v>0</v>
      </c>
    </row>
    <row r="4875" spans="1:12" hidden="1" x14ac:dyDescent="0.35">
      <c r="A4875" t="s">
        <v>6505</v>
      </c>
      <c r="B4875" t="s">
        <v>5</v>
      </c>
      <c r="C4875" t="s">
        <v>1741</v>
      </c>
      <c r="D4875" t="s">
        <v>6928</v>
      </c>
      <c r="E4875" t="s">
        <v>1705</v>
      </c>
      <c r="H4875" t="str">
        <f>INDEX('Vensim Variables'!$B:$B,MATCH(EPS!$B4875,'Vensim Variables'!$A:$A,0))</f>
        <v>g pollutant</v>
      </c>
      <c r="I4875" t="str">
        <f t="shared" si="152"/>
        <v>VOC</v>
      </c>
      <c r="J4875">
        <f>INDEX(NoSettings!$C:$C,MATCH(EPS!$A4875,NoSettings!$A:$A,0))</f>
        <v>0</v>
      </c>
      <c r="K4875">
        <f>INDEX(GWP!$C$2:$C$13,MATCH(EPS!I4875,GWP!$B$2:$B$13,0))</f>
        <v>0</v>
      </c>
      <c r="L4875" s="5">
        <f t="shared" si="153"/>
        <v>0</v>
      </c>
    </row>
    <row r="4876" spans="1:12" hidden="1" x14ac:dyDescent="0.35">
      <c r="A4876" t="s">
        <v>6506</v>
      </c>
      <c r="B4876" t="s">
        <v>5</v>
      </c>
      <c r="C4876" t="s">
        <v>1741</v>
      </c>
      <c r="D4876" t="s">
        <v>6928</v>
      </c>
      <c r="E4876" t="s">
        <v>1706</v>
      </c>
      <c r="H4876" t="str">
        <f>INDEX('Vensim Variables'!$B:$B,MATCH(EPS!$B4876,'Vensim Variables'!$A:$A,0))</f>
        <v>g pollutant</v>
      </c>
      <c r="I4876" t="str">
        <f t="shared" si="152"/>
        <v>CO</v>
      </c>
      <c r="J4876">
        <f>INDEX(NoSettings!$C:$C,MATCH(EPS!$A4876,NoSettings!$A:$A,0))</f>
        <v>0</v>
      </c>
      <c r="K4876">
        <f>INDEX(GWP!$C$2:$C$13,MATCH(EPS!I4876,GWP!$B$2:$B$13,0))</f>
        <v>0</v>
      </c>
      <c r="L4876" s="5">
        <f t="shared" si="153"/>
        <v>0</v>
      </c>
    </row>
    <row r="4877" spans="1:12" hidden="1" x14ac:dyDescent="0.35">
      <c r="A4877" t="s">
        <v>6507</v>
      </c>
      <c r="B4877" t="s">
        <v>5</v>
      </c>
      <c r="C4877" t="s">
        <v>1741</v>
      </c>
      <c r="D4877" t="s">
        <v>6928</v>
      </c>
      <c r="E4877" t="s">
        <v>1707</v>
      </c>
      <c r="H4877" t="str">
        <f>INDEX('Vensim Variables'!$B:$B,MATCH(EPS!$B4877,'Vensim Variables'!$A:$A,0))</f>
        <v>g pollutant</v>
      </c>
      <c r="I4877" t="str">
        <f t="shared" si="152"/>
        <v>NOx</v>
      </c>
      <c r="J4877">
        <f>INDEX(NoSettings!$C:$C,MATCH(EPS!$A4877,NoSettings!$A:$A,0))</f>
        <v>0</v>
      </c>
      <c r="K4877">
        <f>INDEX(GWP!$C$2:$C$13,MATCH(EPS!I4877,GWP!$B$2:$B$13,0))</f>
        <v>0</v>
      </c>
      <c r="L4877" s="5">
        <f t="shared" si="153"/>
        <v>0</v>
      </c>
    </row>
    <row r="4878" spans="1:12" hidden="1" x14ac:dyDescent="0.35">
      <c r="A4878" t="s">
        <v>6508</v>
      </c>
      <c r="B4878" t="s">
        <v>5</v>
      </c>
      <c r="C4878" t="s">
        <v>1741</v>
      </c>
      <c r="D4878" t="s">
        <v>6928</v>
      </c>
      <c r="E4878" t="s">
        <v>1708</v>
      </c>
      <c r="H4878" t="str">
        <f>INDEX('Vensim Variables'!$B:$B,MATCH(EPS!$B4878,'Vensim Variables'!$A:$A,0))</f>
        <v>g pollutant</v>
      </c>
      <c r="I4878" t="str">
        <f t="shared" si="152"/>
        <v>PM10</v>
      </c>
      <c r="J4878">
        <f>INDEX(NoSettings!$C:$C,MATCH(EPS!$A4878,NoSettings!$A:$A,0))</f>
        <v>0</v>
      </c>
      <c r="K4878">
        <f>INDEX(GWP!$C$2:$C$13,MATCH(EPS!I4878,GWP!$B$2:$B$13,0))</f>
        <v>0</v>
      </c>
      <c r="L4878" s="5">
        <f t="shared" si="153"/>
        <v>0</v>
      </c>
    </row>
    <row r="4879" spans="1:12" hidden="1" x14ac:dyDescent="0.35">
      <c r="A4879" t="s">
        <v>6509</v>
      </c>
      <c r="B4879" t="s">
        <v>5</v>
      </c>
      <c r="C4879" t="s">
        <v>1741</v>
      </c>
      <c r="D4879" t="s">
        <v>6928</v>
      </c>
      <c r="E4879" t="s">
        <v>1709</v>
      </c>
      <c r="H4879" t="str">
        <f>INDEX('Vensim Variables'!$B:$B,MATCH(EPS!$B4879,'Vensim Variables'!$A:$A,0))</f>
        <v>g pollutant</v>
      </c>
      <c r="I4879" t="str">
        <f t="shared" si="152"/>
        <v>PM25</v>
      </c>
      <c r="J4879">
        <f>INDEX(NoSettings!$C:$C,MATCH(EPS!$A4879,NoSettings!$A:$A,0))</f>
        <v>0</v>
      </c>
      <c r="K4879">
        <f>INDEX(GWP!$C$2:$C$13,MATCH(EPS!I4879,GWP!$B$2:$B$13,0))</f>
        <v>0</v>
      </c>
      <c r="L4879" s="5">
        <f t="shared" si="153"/>
        <v>0</v>
      </c>
    </row>
    <row r="4880" spans="1:12" hidden="1" x14ac:dyDescent="0.35">
      <c r="A4880" t="s">
        <v>6510</v>
      </c>
      <c r="B4880" t="s">
        <v>5</v>
      </c>
      <c r="C4880" t="s">
        <v>1741</v>
      </c>
      <c r="D4880" t="s">
        <v>6928</v>
      </c>
      <c r="E4880" t="s">
        <v>1710</v>
      </c>
      <c r="H4880" t="str">
        <f>INDEX('Vensim Variables'!$B:$B,MATCH(EPS!$B4880,'Vensim Variables'!$A:$A,0))</f>
        <v>g pollutant</v>
      </c>
      <c r="I4880" t="str">
        <f t="shared" si="152"/>
        <v>SOx</v>
      </c>
      <c r="J4880">
        <f>INDEX(NoSettings!$C:$C,MATCH(EPS!$A4880,NoSettings!$A:$A,0))</f>
        <v>0</v>
      </c>
      <c r="K4880">
        <f>INDEX(GWP!$C$2:$C$13,MATCH(EPS!I4880,GWP!$B$2:$B$13,0))</f>
        <v>0</v>
      </c>
      <c r="L4880" s="5">
        <f t="shared" si="153"/>
        <v>0</v>
      </c>
    </row>
    <row r="4881" spans="1:12" hidden="1" x14ac:dyDescent="0.35">
      <c r="A4881" t="s">
        <v>6511</v>
      </c>
      <c r="B4881" t="s">
        <v>5</v>
      </c>
      <c r="C4881" t="s">
        <v>1741</v>
      </c>
      <c r="D4881" t="s">
        <v>6928</v>
      </c>
      <c r="E4881" t="s">
        <v>1711</v>
      </c>
      <c r="H4881" t="str">
        <f>INDEX('Vensim Variables'!$B:$B,MATCH(EPS!$B4881,'Vensim Variables'!$A:$A,0))</f>
        <v>g pollutant</v>
      </c>
      <c r="I4881" t="str">
        <f t="shared" si="152"/>
        <v>BC</v>
      </c>
      <c r="J4881">
        <f>INDEX(NoSettings!$C:$C,MATCH(EPS!$A4881,NoSettings!$A:$A,0))</f>
        <v>0</v>
      </c>
      <c r="K4881">
        <f>INDEX(GWP!$C$2:$C$13,MATCH(EPS!I4881,GWP!$B$2:$B$13,0))</f>
        <v>0</v>
      </c>
      <c r="L4881" s="5">
        <f t="shared" si="153"/>
        <v>0</v>
      </c>
    </row>
    <row r="4882" spans="1:12" hidden="1" x14ac:dyDescent="0.35">
      <c r="A4882" t="s">
        <v>6512</v>
      </c>
      <c r="B4882" t="s">
        <v>5</v>
      </c>
      <c r="C4882" t="s">
        <v>1741</v>
      </c>
      <c r="D4882" t="s">
        <v>6928</v>
      </c>
      <c r="E4882" t="s">
        <v>1712</v>
      </c>
      <c r="H4882" t="str">
        <f>INDEX('Vensim Variables'!$B:$B,MATCH(EPS!$B4882,'Vensim Variables'!$A:$A,0))</f>
        <v>g pollutant</v>
      </c>
      <c r="I4882" t="str">
        <f t="shared" si="152"/>
        <v>OC</v>
      </c>
      <c r="J4882">
        <f>INDEX(NoSettings!$C:$C,MATCH(EPS!$A4882,NoSettings!$A:$A,0))</f>
        <v>0</v>
      </c>
      <c r="K4882">
        <f>INDEX(GWP!$C$2:$C$13,MATCH(EPS!I4882,GWP!$B$2:$B$13,0))</f>
        <v>0</v>
      </c>
      <c r="L4882" s="5">
        <f t="shared" si="153"/>
        <v>0</v>
      </c>
    </row>
    <row r="4883" spans="1:12" hidden="1" x14ac:dyDescent="0.35">
      <c r="A4883" t="s">
        <v>6513</v>
      </c>
      <c r="B4883" t="s">
        <v>5</v>
      </c>
      <c r="C4883" t="s">
        <v>1741</v>
      </c>
      <c r="D4883" t="s">
        <v>6928</v>
      </c>
      <c r="E4883" t="s">
        <v>1713</v>
      </c>
      <c r="H4883" t="str">
        <f>INDEX('Vensim Variables'!$B:$B,MATCH(EPS!$B4883,'Vensim Variables'!$A:$A,0))</f>
        <v>g pollutant</v>
      </c>
      <c r="I4883" t="str">
        <f t="shared" si="152"/>
        <v>CH4</v>
      </c>
      <c r="J4883">
        <f>INDEX(NoSettings!$C:$C,MATCH(EPS!$A4883,NoSettings!$A:$A,0))</f>
        <v>0</v>
      </c>
      <c r="K4883">
        <f>INDEX(GWP!$C$2:$C$13,MATCH(EPS!I4883,GWP!$B$2:$B$13,0))</f>
        <v>25</v>
      </c>
      <c r="L4883" s="5">
        <f t="shared" si="153"/>
        <v>0</v>
      </c>
    </row>
    <row r="4884" spans="1:12" hidden="1" x14ac:dyDescent="0.35">
      <c r="A4884" t="s">
        <v>6514</v>
      </c>
      <c r="B4884" t="s">
        <v>5</v>
      </c>
      <c r="C4884" t="s">
        <v>1741</v>
      </c>
      <c r="D4884" t="s">
        <v>6928</v>
      </c>
      <c r="E4884" t="s">
        <v>1714</v>
      </c>
      <c r="H4884" t="str">
        <f>INDEX('Vensim Variables'!$B:$B,MATCH(EPS!$B4884,'Vensim Variables'!$A:$A,0))</f>
        <v>g pollutant</v>
      </c>
      <c r="I4884" t="str">
        <f t="shared" si="152"/>
        <v>N2O</v>
      </c>
      <c r="J4884">
        <f>INDEX(NoSettings!$C:$C,MATCH(EPS!$A4884,NoSettings!$A:$A,0))</f>
        <v>0</v>
      </c>
      <c r="K4884">
        <f>INDEX(GWP!$C$2:$C$13,MATCH(EPS!I4884,GWP!$B$2:$B$13,0))</f>
        <v>298</v>
      </c>
      <c r="L4884" s="5">
        <f t="shared" si="153"/>
        <v>0</v>
      </c>
    </row>
    <row r="4885" spans="1:12" hidden="1" x14ac:dyDescent="0.35">
      <c r="A4885" t="s">
        <v>6515</v>
      </c>
      <c r="B4885" t="s">
        <v>5</v>
      </c>
      <c r="C4885" t="s">
        <v>1741</v>
      </c>
      <c r="D4885" t="s">
        <v>6928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5">
        <f t="shared" si="153"/>
        <v>0</v>
      </c>
    </row>
    <row r="4886" spans="1:12" hidden="1" x14ac:dyDescent="0.35">
      <c r="A4886" t="s">
        <v>6516</v>
      </c>
      <c r="B4886" t="s">
        <v>5</v>
      </c>
      <c r="C4886" t="s">
        <v>1741</v>
      </c>
      <c r="D4886" t="s">
        <v>6929</v>
      </c>
      <c r="E4886" t="s">
        <v>1702</v>
      </c>
      <c r="H4886" t="str">
        <f>INDEX('Vensim Variables'!$B:$B,MATCH(EPS!$B4886,'Vensim Variables'!$A:$A,0))</f>
        <v>g pollutant</v>
      </c>
      <c r="I4886" t="str">
        <f t="shared" si="152"/>
        <v>CO2</v>
      </c>
      <c r="J4886">
        <f>INDEX(NoSettings!$C:$C,MATCH(EPS!$A4886,NoSettings!$A:$A,0))</f>
        <v>0</v>
      </c>
      <c r="K4886">
        <f>INDEX(GWP!$C$2:$C$13,MATCH(EPS!I4886,GWP!$B$2:$B$13,0))</f>
        <v>1</v>
      </c>
      <c r="L4886" s="5">
        <f t="shared" si="153"/>
        <v>0</v>
      </c>
    </row>
    <row r="4887" spans="1:12" hidden="1" x14ac:dyDescent="0.35">
      <c r="A4887" t="s">
        <v>6517</v>
      </c>
      <c r="B4887" t="s">
        <v>5</v>
      </c>
      <c r="C4887" t="s">
        <v>1741</v>
      </c>
      <c r="D4887" t="s">
        <v>6929</v>
      </c>
      <c r="E4887" t="s">
        <v>1705</v>
      </c>
      <c r="H4887" t="str">
        <f>INDEX('Vensim Variables'!$B:$B,MATCH(EPS!$B4887,'Vensim Variables'!$A:$A,0))</f>
        <v>g pollutant</v>
      </c>
      <c r="I4887" t="str">
        <f t="shared" si="152"/>
        <v>VOC</v>
      </c>
      <c r="J4887">
        <f>INDEX(NoSettings!$C:$C,MATCH(EPS!$A4887,NoSettings!$A:$A,0))</f>
        <v>0</v>
      </c>
      <c r="K4887">
        <f>INDEX(GWP!$C$2:$C$13,MATCH(EPS!I4887,GWP!$B$2:$B$13,0))</f>
        <v>0</v>
      </c>
      <c r="L4887" s="5">
        <f t="shared" si="153"/>
        <v>0</v>
      </c>
    </row>
    <row r="4888" spans="1:12" hidden="1" x14ac:dyDescent="0.35">
      <c r="A4888" t="s">
        <v>6518</v>
      </c>
      <c r="B4888" t="s">
        <v>5</v>
      </c>
      <c r="C4888" t="s">
        <v>1741</v>
      </c>
      <c r="D4888" t="s">
        <v>6929</v>
      </c>
      <c r="E4888" t="s">
        <v>1706</v>
      </c>
      <c r="H4888" t="str">
        <f>INDEX('Vensim Variables'!$B:$B,MATCH(EPS!$B4888,'Vensim Variables'!$A:$A,0))</f>
        <v>g pollutant</v>
      </c>
      <c r="I4888" t="str">
        <f t="shared" si="152"/>
        <v>CO</v>
      </c>
      <c r="J4888">
        <f>INDEX(NoSettings!$C:$C,MATCH(EPS!$A4888,NoSettings!$A:$A,0))</f>
        <v>0</v>
      </c>
      <c r="K4888">
        <f>INDEX(GWP!$C$2:$C$13,MATCH(EPS!I4888,GWP!$B$2:$B$13,0))</f>
        <v>0</v>
      </c>
      <c r="L4888" s="5">
        <f t="shared" si="153"/>
        <v>0</v>
      </c>
    </row>
    <row r="4889" spans="1:12" hidden="1" x14ac:dyDescent="0.35">
      <c r="A4889" t="s">
        <v>6519</v>
      </c>
      <c r="B4889" t="s">
        <v>5</v>
      </c>
      <c r="C4889" t="s">
        <v>1741</v>
      </c>
      <c r="D4889" t="s">
        <v>6929</v>
      </c>
      <c r="E4889" t="s">
        <v>1707</v>
      </c>
      <c r="H4889" t="str">
        <f>INDEX('Vensim Variables'!$B:$B,MATCH(EPS!$B4889,'Vensim Variables'!$A:$A,0))</f>
        <v>g pollutant</v>
      </c>
      <c r="I4889" t="str">
        <f t="shared" si="152"/>
        <v>NOx</v>
      </c>
      <c r="J4889">
        <f>INDEX(NoSettings!$C:$C,MATCH(EPS!$A4889,NoSettings!$A:$A,0))</f>
        <v>0</v>
      </c>
      <c r="K4889">
        <f>INDEX(GWP!$C$2:$C$13,MATCH(EPS!I4889,GWP!$B$2:$B$13,0))</f>
        <v>0</v>
      </c>
      <c r="L4889" s="5">
        <f t="shared" si="153"/>
        <v>0</v>
      </c>
    </row>
    <row r="4890" spans="1:12" hidden="1" x14ac:dyDescent="0.35">
      <c r="A4890" t="s">
        <v>6520</v>
      </c>
      <c r="B4890" t="s">
        <v>5</v>
      </c>
      <c r="C4890" t="s">
        <v>1741</v>
      </c>
      <c r="D4890" t="s">
        <v>6929</v>
      </c>
      <c r="E4890" t="s">
        <v>1708</v>
      </c>
      <c r="H4890" t="str">
        <f>INDEX('Vensim Variables'!$B:$B,MATCH(EPS!$B4890,'Vensim Variables'!$A:$A,0))</f>
        <v>g pollutant</v>
      </c>
      <c r="I4890" t="str">
        <f t="shared" si="152"/>
        <v>PM10</v>
      </c>
      <c r="J4890">
        <f>INDEX(NoSettings!$C:$C,MATCH(EPS!$A4890,NoSettings!$A:$A,0))</f>
        <v>0</v>
      </c>
      <c r="K4890">
        <f>INDEX(GWP!$C$2:$C$13,MATCH(EPS!I4890,GWP!$B$2:$B$13,0))</f>
        <v>0</v>
      </c>
      <c r="L4890" s="5">
        <f t="shared" si="153"/>
        <v>0</v>
      </c>
    </row>
    <row r="4891" spans="1:12" hidden="1" x14ac:dyDescent="0.35">
      <c r="A4891" t="s">
        <v>6521</v>
      </c>
      <c r="B4891" t="s">
        <v>5</v>
      </c>
      <c r="C4891" t="s">
        <v>1741</v>
      </c>
      <c r="D4891" t="s">
        <v>6929</v>
      </c>
      <c r="E4891" t="s">
        <v>1709</v>
      </c>
      <c r="H4891" t="str">
        <f>INDEX('Vensim Variables'!$B:$B,MATCH(EPS!$B4891,'Vensim Variables'!$A:$A,0))</f>
        <v>g pollutant</v>
      </c>
      <c r="I4891" t="str">
        <f t="shared" si="152"/>
        <v>PM25</v>
      </c>
      <c r="J4891">
        <f>INDEX(NoSettings!$C:$C,MATCH(EPS!$A4891,NoSettings!$A:$A,0))</f>
        <v>0</v>
      </c>
      <c r="K4891">
        <f>INDEX(GWP!$C$2:$C$13,MATCH(EPS!I4891,GWP!$B$2:$B$13,0))</f>
        <v>0</v>
      </c>
      <c r="L4891" s="5">
        <f t="shared" si="153"/>
        <v>0</v>
      </c>
    </row>
    <row r="4892" spans="1:12" hidden="1" x14ac:dyDescent="0.35">
      <c r="A4892" t="s">
        <v>6522</v>
      </c>
      <c r="B4892" t="s">
        <v>5</v>
      </c>
      <c r="C4892" t="s">
        <v>1741</v>
      </c>
      <c r="D4892" t="s">
        <v>6929</v>
      </c>
      <c r="E4892" t="s">
        <v>1710</v>
      </c>
      <c r="H4892" t="str">
        <f>INDEX('Vensim Variables'!$B:$B,MATCH(EPS!$B4892,'Vensim Variables'!$A:$A,0))</f>
        <v>g pollutant</v>
      </c>
      <c r="I4892" t="str">
        <f t="shared" si="152"/>
        <v>SOx</v>
      </c>
      <c r="J4892">
        <f>INDEX(NoSettings!$C:$C,MATCH(EPS!$A4892,NoSettings!$A:$A,0))</f>
        <v>0</v>
      </c>
      <c r="K4892">
        <f>INDEX(GWP!$C$2:$C$13,MATCH(EPS!I4892,GWP!$B$2:$B$13,0))</f>
        <v>0</v>
      </c>
      <c r="L4892" s="5">
        <f t="shared" si="153"/>
        <v>0</v>
      </c>
    </row>
    <row r="4893" spans="1:12" hidden="1" x14ac:dyDescent="0.35">
      <c r="A4893" t="s">
        <v>6523</v>
      </c>
      <c r="B4893" t="s">
        <v>5</v>
      </c>
      <c r="C4893" t="s">
        <v>1741</v>
      </c>
      <c r="D4893" t="s">
        <v>6929</v>
      </c>
      <c r="E4893" t="s">
        <v>1711</v>
      </c>
      <c r="H4893" t="str">
        <f>INDEX('Vensim Variables'!$B:$B,MATCH(EPS!$B4893,'Vensim Variables'!$A:$A,0))</f>
        <v>g pollutant</v>
      </c>
      <c r="I4893" t="str">
        <f t="shared" si="152"/>
        <v>BC</v>
      </c>
      <c r="J4893">
        <f>INDEX(NoSettings!$C:$C,MATCH(EPS!$A4893,NoSettings!$A:$A,0))</f>
        <v>0</v>
      </c>
      <c r="K4893">
        <f>INDEX(GWP!$C$2:$C$13,MATCH(EPS!I4893,GWP!$B$2:$B$13,0))</f>
        <v>0</v>
      </c>
      <c r="L4893" s="5">
        <f t="shared" si="153"/>
        <v>0</v>
      </c>
    </row>
    <row r="4894" spans="1:12" hidden="1" x14ac:dyDescent="0.35">
      <c r="A4894" t="s">
        <v>6524</v>
      </c>
      <c r="B4894" t="s">
        <v>5</v>
      </c>
      <c r="C4894" t="s">
        <v>1741</v>
      </c>
      <c r="D4894" t="s">
        <v>6929</v>
      </c>
      <c r="E4894" t="s">
        <v>1712</v>
      </c>
      <c r="H4894" t="str">
        <f>INDEX('Vensim Variables'!$B:$B,MATCH(EPS!$B4894,'Vensim Variables'!$A:$A,0))</f>
        <v>g pollutant</v>
      </c>
      <c r="I4894" t="str">
        <f t="shared" si="152"/>
        <v>OC</v>
      </c>
      <c r="J4894">
        <f>INDEX(NoSettings!$C:$C,MATCH(EPS!$A4894,NoSettings!$A:$A,0))</f>
        <v>0</v>
      </c>
      <c r="K4894">
        <f>INDEX(GWP!$C$2:$C$13,MATCH(EPS!I4894,GWP!$B$2:$B$13,0))</f>
        <v>0</v>
      </c>
      <c r="L4894" s="5">
        <f t="shared" si="153"/>
        <v>0</v>
      </c>
    </row>
    <row r="4895" spans="1:12" hidden="1" x14ac:dyDescent="0.35">
      <c r="A4895" t="s">
        <v>6525</v>
      </c>
      <c r="B4895" t="s">
        <v>5</v>
      </c>
      <c r="C4895" t="s">
        <v>1741</v>
      </c>
      <c r="D4895" t="s">
        <v>6929</v>
      </c>
      <c r="E4895" t="s">
        <v>1713</v>
      </c>
      <c r="H4895" t="str">
        <f>INDEX('Vensim Variables'!$B:$B,MATCH(EPS!$B4895,'Vensim Variables'!$A:$A,0))</f>
        <v>g pollutant</v>
      </c>
      <c r="I4895" t="str">
        <f t="shared" si="152"/>
        <v>CH4</v>
      </c>
      <c r="J4895">
        <f>INDEX(NoSettings!$C:$C,MATCH(EPS!$A4895,NoSettings!$A:$A,0))</f>
        <v>0</v>
      </c>
      <c r="K4895">
        <f>INDEX(GWP!$C$2:$C$13,MATCH(EPS!I4895,GWP!$B$2:$B$13,0))</f>
        <v>25</v>
      </c>
      <c r="L4895" s="5">
        <f t="shared" si="153"/>
        <v>0</v>
      </c>
    </row>
    <row r="4896" spans="1:12" hidden="1" x14ac:dyDescent="0.35">
      <c r="A4896" t="s">
        <v>6526</v>
      </c>
      <c r="B4896" t="s">
        <v>5</v>
      </c>
      <c r="C4896" t="s">
        <v>1741</v>
      </c>
      <c r="D4896" t="s">
        <v>6929</v>
      </c>
      <c r="E4896" t="s">
        <v>1714</v>
      </c>
      <c r="H4896" t="str">
        <f>INDEX('Vensim Variables'!$B:$B,MATCH(EPS!$B4896,'Vensim Variables'!$A:$A,0))</f>
        <v>g pollutant</v>
      </c>
      <c r="I4896" t="str">
        <f t="shared" si="152"/>
        <v>N2O</v>
      </c>
      <c r="J4896">
        <f>INDEX(NoSettings!$C:$C,MATCH(EPS!$A4896,NoSettings!$A:$A,0))</f>
        <v>0</v>
      </c>
      <c r="K4896">
        <f>INDEX(GWP!$C$2:$C$13,MATCH(EPS!I4896,GWP!$B$2:$B$13,0))</f>
        <v>298</v>
      </c>
      <c r="L4896" s="5">
        <f t="shared" si="153"/>
        <v>0</v>
      </c>
    </row>
    <row r="4897" spans="1:12" hidden="1" x14ac:dyDescent="0.35">
      <c r="A4897" t="s">
        <v>6527</v>
      </c>
      <c r="B4897" t="s">
        <v>5</v>
      </c>
      <c r="C4897" t="s">
        <v>1741</v>
      </c>
      <c r="D4897" t="s">
        <v>6929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5">
        <f t="shared" si="153"/>
        <v>0</v>
      </c>
    </row>
    <row r="4898" spans="1:12" hidden="1" x14ac:dyDescent="0.35">
      <c r="A4898" t="s">
        <v>6528</v>
      </c>
      <c r="B4898" t="s">
        <v>5</v>
      </c>
      <c r="C4898" t="s">
        <v>1741</v>
      </c>
      <c r="D4898" t="s">
        <v>6930</v>
      </c>
      <c r="E4898" t="s">
        <v>1702</v>
      </c>
      <c r="H4898" t="str">
        <f>INDEX('Vensim Variables'!$B:$B,MATCH(EPS!$B4898,'Vensim Variables'!$A:$A,0))</f>
        <v>g pollutant</v>
      </c>
      <c r="I4898" t="str">
        <f t="shared" si="152"/>
        <v>CO2</v>
      </c>
      <c r="J4898">
        <f>INDEX(NoSettings!$C:$C,MATCH(EPS!$A4898,NoSettings!$A:$A,0))</f>
        <v>0</v>
      </c>
      <c r="K4898">
        <f>INDEX(GWP!$C$2:$C$13,MATCH(EPS!I4898,GWP!$B$2:$B$13,0))</f>
        <v>1</v>
      </c>
      <c r="L4898" s="5">
        <f t="shared" si="153"/>
        <v>0</v>
      </c>
    </row>
    <row r="4899" spans="1:12" hidden="1" x14ac:dyDescent="0.35">
      <c r="A4899" t="s">
        <v>6529</v>
      </c>
      <c r="B4899" t="s">
        <v>5</v>
      </c>
      <c r="C4899" t="s">
        <v>1741</v>
      </c>
      <c r="D4899" t="s">
        <v>6930</v>
      </c>
      <c r="E4899" t="s">
        <v>1705</v>
      </c>
      <c r="H4899" t="str">
        <f>INDEX('Vensim Variables'!$B:$B,MATCH(EPS!$B4899,'Vensim Variables'!$A:$A,0))</f>
        <v>g pollutant</v>
      </c>
      <c r="I4899" t="str">
        <f t="shared" si="152"/>
        <v>VOC</v>
      </c>
      <c r="J4899">
        <f>INDEX(NoSettings!$C:$C,MATCH(EPS!$A4899,NoSettings!$A:$A,0))</f>
        <v>0</v>
      </c>
      <c r="K4899">
        <f>INDEX(GWP!$C$2:$C$13,MATCH(EPS!I4899,GWP!$B$2:$B$13,0))</f>
        <v>0</v>
      </c>
      <c r="L4899" s="5">
        <f t="shared" si="153"/>
        <v>0</v>
      </c>
    </row>
    <row r="4900" spans="1:12" hidden="1" x14ac:dyDescent="0.35">
      <c r="A4900" t="s">
        <v>6530</v>
      </c>
      <c r="B4900" t="s">
        <v>5</v>
      </c>
      <c r="C4900" t="s">
        <v>1741</v>
      </c>
      <c r="D4900" t="s">
        <v>6930</v>
      </c>
      <c r="E4900" t="s">
        <v>1706</v>
      </c>
      <c r="H4900" t="str">
        <f>INDEX('Vensim Variables'!$B:$B,MATCH(EPS!$B4900,'Vensim Variables'!$A:$A,0))</f>
        <v>g pollutant</v>
      </c>
      <c r="I4900" t="str">
        <f t="shared" si="152"/>
        <v>CO</v>
      </c>
      <c r="J4900">
        <f>INDEX(NoSettings!$C:$C,MATCH(EPS!$A4900,NoSettings!$A:$A,0))</f>
        <v>0</v>
      </c>
      <c r="K4900">
        <f>INDEX(GWP!$C$2:$C$13,MATCH(EPS!I4900,GWP!$B$2:$B$13,0))</f>
        <v>0</v>
      </c>
      <c r="L4900" s="5">
        <f t="shared" si="153"/>
        <v>0</v>
      </c>
    </row>
    <row r="4901" spans="1:12" hidden="1" x14ac:dyDescent="0.35">
      <c r="A4901" t="s">
        <v>6531</v>
      </c>
      <c r="B4901" t="s">
        <v>5</v>
      </c>
      <c r="C4901" t="s">
        <v>1741</v>
      </c>
      <c r="D4901" t="s">
        <v>6930</v>
      </c>
      <c r="E4901" t="s">
        <v>1707</v>
      </c>
      <c r="H4901" t="str">
        <f>INDEX('Vensim Variables'!$B:$B,MATCH(EPS!$B4901,'Vensim Variables'!$A:$A,0))</f>
        <v>g pollutant</v>
      </c>
      <c r="I4901" t="str">
        <f t="shared" si="152"/>
        <v>NOx</v>
      </c>
      <c r="J4901">
        <f>INDEX(NoSettings!$C:$C,MATCH(EPS!$A4901,NoSettings!$A:$A,0))</f>
        <v>0</v>
      </c>
      <c r="K4901">
        <f>INDEX(GWP!$C$2:$C$13,MATCH(EPS!I4901,GWP!$B$2:$B$13,0))</f>
        <v>0</v>
      </c>
      <c r="L4901" s="5">
        <f t="shared" si="153"/>
        <v>0</v>
      </c>
    </row>
    <row r="4902" spans="1:12" hidden="1" x14ac:dyDescent="0.35">
      <c r="A4902" t="s">
        <v>6532</v>
      </c>
      <c r="B4902" t="s">
        <v>5</v>
      </c>
      <c r="C4902" t="s">
        <v>1741</v>
      </c>
      <c r="D4902" t="s">
        <v>6930</v>
      </c>
      <c r="E4902" t="s">
        <v>1708</v>
      </c>
      <c r="H4902" t="str">
        <f>INDEX('Vensim Variables'!$B:$B,MATCH(EPS!$B4902,'Vensim Variables'!$A:$A,0))</f>
        <v>g pollutant</v>
      </c>
      <c r="I4902" t="str">
        <f t="shared" si="152"/>
        <v>PM10</v>
      </c>
      <c r="J4902">
        <f>INDEX(NoSettings!$C:$C,MATCH(EPS!$A4902,NoSettings!$A:$A,0))</f>
        <v>0</v>
      </c>
      <c r="K4902">
        <f>INDEX(GWP!$C$2:$C$13,MATCH(EPS!I4902,GWP!$B$2:$B$13,0))</f>
        <v>0</v>
      </c>
      <c r="L4902" s="5">
        <f t="shared" si="153"/>
        <v>0</v>
      </c>
    </row>
    <row r="4903" spans="1:12" hidden="1" x14ac:dyDescent="0.35">
      <c r="A4903" t="s">
        <v>6533</v>
      </c>
      <c r="B4903" t="s">
        <v>5</v>
      </c>
      <c r="C4903" t="s">
        <v>1741</v>
      </c>
      <c r="D4903" t="s">
        <v>6930</v>
      </c>
      <c r="E4903" t="s">
        <v>1709</v>
      </c>
      <c r="H4903" t="str">
        <f>INDEX('Vensim Variables'!$B:$B,MATCH(EPS!$B4903,'Vensim Variables'!$A:$A,0))</f>
        <v>g pollutant</v>
      </c>
      <c r="I4903" t="str">
        <f t="shared" si="152"/>
        <v>PM25</v>
      </c>
      <c r="J4903">
        <f>INDEX(NoSettings!$C:$C,MATCH(EPS!$A4903,NoSettings!$A:$A,0))</f>
        <v>0</v>
      </c>
      <c r="K4903">
        <f>INDEX(GWP!$C$2:$C$13,MATCH(EPS!I4903,GWP!$B$2:$B$13,0))</f>
        <v>0</v>
      </c>
      <c r="L4903" s="5">
        <f t="shared" si="153"/>
        <v>0</v>
      </c>
    </row>
    <row r="4904" spans="1:12" hidden="1" x14ac:dyDescent="0.35">
      <c r="A4904" t="s">
        <v>6534</v>
      </c>
      <c r="B4904" t="s">
        <v>5</v>
      </c>
      <c r="C4904" t="s">
        <v>1741</v>
      </c>
      <c r="D4904" t="s">
        <v>6930</v>
      </c>
      <c r="E4904" t="s">
        <v>1710</v>
      </c>
      <c r="H4904" t="str">
        <f>INDEX('Vensim Variables'!$B:$B,MATCH(EPS!$B4904,'Vensim Variables'!$A:$A,0))</f>
        <v>g pollutant</v>
      </c>
      <c r="I4904" t="str">
        <f t="shared" si="152"/>
        <v>SOx</v>
      </c>
      <c r="J4904">
        <f>INDEX(NoSettings!$C:$C,MATCH(EPS!$A4904,NoSettings!$A:$A,0))</f>
        <v>0</v>
      </c>
      <c r="K4904">
        <f>INDEX(GWP!$C$2:$C$13,MATCH(EPS!I4904,GWP!$B$2:$B$13,0))</f>
        <v>0</v>
      </c>
      <c r="L4904" s="5">
        <f t="shared" si="153"/>
        <v>0</v>
      </c>
    </row>
    <row r="4905" spans="1:12" hidden="1" x14ac:dyDescent="0.35">
      <c r="A4905" t="s">
        <v>6535</v>
      </c>
      <c r="B4905" t="s">
        <v>5</v>
      </c>
      <c r="C4905" t="s">
        <v>1741</v>
      </c>
      <c r="D4905" t="s">
        <v>6930</v>
      </c>
      <c r="E4905" t="s">
        <v>1711</v>
      </c>
      <c r="H4905" t="str">
        <f>INDEX('Vensim Variables'!$B:$B,MATCH(EPS!$B4905,'Vensim Variables'!$A:$A,0))</f>
        <v>g pollutant</v>
      </c>
      <c r="I4905" t="str">
        <f t="shared" si="152"/>
        <v>BC</v>
      </c>
      <c r="J4905">
        <f>INDEX(NoSettings!$C:$C,MATCH(EPS!$A4905,NoSettings!$A:$A,0))</f>
        <v>0</v>
      </c>
      <c r="K4905">
        <f>INDEX(GWP!$C$2:$C$13,MATCH(EPS!I4905,GWP!$B$2:$B$13,0))</f>
        <v>0</v>
      </c>
      <c r="L4905" s="5">
        <f t="shared" si="153"/>
        <v>0</v>
      </c>
    </row>
    <row r="4906" spans="1:12" hidden="1" x14ac:dyDescent="0.35">
      <c r="A4906" t="s">
        <v>6536</v>
      </c>
      <c r="B4906" t="s">
        <v>5</v>
      </c>
      <c r="C4906" t="s">
        <v>1741</v>
      </c>
      <c r="D4906" t="s">
        <v>6930</v>
      </c>
      <c r="E4906" t="s">
        <v>1712</v>
      </c>
      <c r="H4906" t="str">
        <f>INDEX('Vensim Variables'!$B:$B,MATCH(EPS!$B4906,'Vensim Variables'!$A:$A,0))</f>
        <v>g pollutant</v>
      </c>
      <c r="I4906" t="str">
        <f t="shared" si="152"/>
        <v>OC</v>
      </c>
      <c r="J4906">
        <f>INDEX(NoSettings!$C:$C,MATCH(EPS!$A4906,NoSettings!$A:$A,0))</f>
        <v>0</v>
      </c>
      <c r="K4906">
        <f>INDEX(GWP!$C$2:$C$13,MATCH(EPS!I4906,GWP!$B$2:$B$13,0))</f>
        <v>0</v>
      </c>
      <c r="L4906" s="5">
        <f t="shared" si="153"/>
        <v>0</v>
      </c>
    </row>
    <row r="4907" spans="1:12" hidden="1" x14ac:dyDescent="0.35">
      <c r="A4907" t="s">
        <v>6537</v>
      </c>
      <c r="B4907" t="s">
        <v>5</v>
      </c>
      <c r="C4907" t="s">
        <v>1741</v>
      </c>
      <c r="D4907" t="s">
        <v>6930</v>
      </c>
      <c r="E4907" t="s">
        <v>1713</v>
      </c>
      <c r="H4907" t="str">
        <f>INDEX('Vensim Variables'!$B:$B,MATCH(EPS!$B4907,'Vensim Variables'!$A:$A,0))</f>
        <v>g pollutant</v>
      </c>
      <c r="I4907" t="str">
        <f t="shared" si="152"/>
        <v>CH4</v>
      </c>
      <c r="J4907">
        <f>INDEX(NoSettings!$C:$C,MATCH(EPS!$A4907,NoSettings!$A:$A,0))</f>
        <v>0</v>
      </c>
      <c r="K4907">
        <f>INDEX(GWP!$C$2:$C$13,MATCH(EPS!I4907,GWP!$B$2:$B$13,0))</f>
        <v>25</v>
      </c>
      <c r="L4907" s="5">
        <f t="shared" si="153"/>
        <v>0</v>
      </c>
    </row>
    <row r="4908" spans="1:12" hidden="1" x14ac:dyDescent="0.35">
      <c r="A4908" t="s">
        <v>6538</v>
      </c>
      <c r="B4908" t="s">
        <v>5</v>
      </c>
      <c r="C4908" t="s">
        <v>1741</v>
      </c>
      <c r="D4908" t="s">
        <v>6930</v>
      </c>
      <c r="E4908" t="s">
        <v>1714</v>
      </c>
      <c r="H4908" t="str">
        <f>INDEX('Vensim Variables'!$B:$B,MATCH(EPS!$B4908,'Vensim Variables'!$A:$A,0))</f>
        <v>g pollutant</v>
      </c>
      <c r="I4908" t="str">
        <f t="shared" si="152"/>
        <v>N2O</v>
      </c>
      <c r="J4908">
        <f>INDEX(NoSettings!$C:$C,MATCH(EPS!$A4908,NoSettings!$A:$A,0))</f>
        <v>0</v>
      </c>
      <c r="K4908">
        <f>INDEX(GWP!$C$2:$C$13,MATCH(EPS!I4908,GWP!$B$2:$B$13,0))</f>
        <v>298</v>
      </c>
      <c r="L4908" s="5">
        <f t="shared" si="153"/>
        <v>0</v>
      </c>
    </row>
    <row r="4909" spans="1:12" hidden="1" x14ac:dyDescent="0.35">
      <c r="A4909" t="s">
        <v>6539</v>
      </c>
      <c r="B4909" t="s">
        <v>5</v>
      </c>
      <c r="C4909" t="s">
        <v>1741</v>
      </c>
      <c r="D4909" t="s">
        <v>6930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5">
        <f t="shared" si="153"/>
        <v>0</v>
      </c>
    </row>
    <row r="4910" spans="1:12" hidden="1" x14ac:dyDescent="0.35">
      <c r="A4910" t="s">
        <v>6540</v>
      </c>
      <c r="B4910" t="s">
        <v>5</v>
      </c>
      <c r="C4910" t="s">
        <v>1741</v>
      </c>
      <c r="D4910" t="s">
        <v>6931</v>
      </c>
      <c r="E4910" t="s">
        <v>1702</v>
      </c>
      <c r="H4910" t="str">
        <f>INDEX('Vensim Variables'!$B:$B,MATCH(EPS!$B4910,'Vensim Variables'!$A:$A,0))</f>
        <v>g pollutant</v>
      </c>
      <c r="I4910" t="str">
        <f t="shared" si="152"/>
        <v>CO2</v>
      </c>
      <c r="J4910">
        <f>INDEX(NoSettings!$C:$C,MATCH(EPS!$A4910,NoSettings!$A:$A,0))</f>
        <v>0</v>
      </c>
      <c r="K4910">
        <f>INDEX(GWP!$C$2:$C$13,MATCH(EPS!I4910,GWP!$B$2:$B$13,0))</f>
        <v>1</v>
      </c>
      <c r="L4910" s="5">
        <f t="shared" si="153"/>
        <v>0</v>
      </c>
    </row>
    <row r="4911" spans="1:12" hidden="1" x14ac:dyDescent="0.35">
      <c r="A4911" t="s">
        <v>6541</v>
      </c>
      <c r="B4911" t="s">
        <v>5</v>
      </c>
      <c r="C4911" t="s">
        <v>1741</v>
      </c>
      <c r="D4911" t="s">
        <v>6931</v>
      </c>
      <c r="E4911" t="s">
        <v>1705</v>
      </c>
      <c r="H4911" t="str">
        <f>INDEX('Vensim Variables'!$B:$B,MATCH(EPS!$B4911,'Vensim Variables'!$A:$A,0))</f>
        <v>g pollutant</v>
      </c>
      <c r="I4911" t="str">
        <f t="shared" si="152"/>
        <v>VOC</v>
      </c>
      <c r="J4911">
        <f>INDEX(NoSettings!$C:$C,MATCH(EPS!$A4911,NoSettings!$A:$A,0))</f>
        <v>0</v>
      </c>
      <c r="K4911">
        <f>INDEX(GWP!$C$2:$C$13,MATCH(EPS!I4911,GWP!$B$2:$B$13,0))</f>
        <v>0</v>
      </c>
      <c r="L4911" s="5">
        <f t="shared" si="153"/>
        <v>0</v>
      </c>
    </row>
    <row r="4912" spans="1:12" hidden="1" x14ac:dyDescent="0.35">
      <c r="A4912" t="s">
        <v>6542</v>
      </c>
      <c r="B4912" t="s">
        <v>5</v>
      </c>
      <c r="C4912" t="s">
        <v>1741</v>
      </c>
      <c r="D4912" t="s">
        <v>6931</v>
      </c>
      <c r="E4912" t="s">
        <v>1706</v>
      </c>
      <c r="H4912" t="str">
        <f>INDEX('Vensim Variables'!$B:$B,MATCH(EPS!$B4912,'Vensim Variables'!$A:$A,0))</f>
        <v>g pollutant</v>
      </c>
      <c r="I4912" t="str">
        <f t="shared" si="152"/>
        <v>CO</v>
      </c>
      <c r="J4912">
        <f>INDEX(NoSettings!$C:$C,MATCH(EPS!$A4912,NoSettings!$A:$A,0))</f>
        <v>0</v>
      </c>
      <c r="K4912">
        <f>INDEX(GWP!$C$2:$C$13,MATCH(EPS!I4912,GWP!$B$2:$B$13,0))</f>
        <v>0</v>
      </c>
      <c r="L4912" s="5">
        <f t="shared" si="153"/>
        <v>0</v>
      </c>
    </row>
    <row r="4913" spans="1:12" hidden="1" x14ac:dyDescent="0.35">
      <c r="A4913" t="s">
        <v>6543</v>
      </c>
      <c r="B4913" t="s">
        <v>5</v>
      </c>
      <c r="C4913" t="s">
        <v>1741</v>
      </c>
      <c r="D4913" t="s">
        <v>6931</v>
      </c>
      <c r="E4913" t="s">
        <v>1707</v>
      </c>
      <c r="H4913" t="str">
        <f>INDEX('Vensim Variables'!$B:$B,MATCH(EPS!$B4913,'Vensim Variables'!$A:$A,0))</f>
        <v>g pollutant</v>
      </c>
      <c r="I4913" t="str">
        <f t="shared" si="152"/>
        <v>NOx</v>
      </c>
      <c r="J4913">
        <f>INDEX(NoSettings!$C:$C,MATCH(EPS!$A4913,NoSettings!$A:$A,0))</f>
        <v>0</v>
      </c>
      <c r="K4913">
        <f>INDEX(GWP!$C$2:$C$13,MATCH(EPS!I4913,GWP!$B$2:$B$13,0))</f>
        <v>0</v>
      </c>
      <c r="L4913" s="5">
        <f t="shared" si="153"/>
        <v>0</v>
      </c>
    </row>
    <row r="4914" spans="1:12" hidden="1" x14ac:dyDescent="0.35">
      <c r="A4914" t="s">
        <v>6544</v>
      </c>
      <c r="B4914" t="s">
        <v>5</v>
      </c>
      <c r="C4914" t="s">
        <v>1741</v>
      </c>
      <c r="D4914" t="s">
        <v>6931</v>
      </c>
      <c r="E4914" t="s">
        <v>1708</v>
      </c>
      <c r="H4914" t="str">
        <f>INDEX('Vensim Variables'!$B:$B,MATCH(EPS!$B4914,'Vensim Variables'!$A:$A,0))</f>
        <v>g pollutant</v>
      </c>
      <c r="I4914" t="str">
        <f t="shared" si="152"/>
        <v>PM10</v>
      </c>
      <c r="J4914">
        <f>INDEX(NoSettings!$C:$C,MATCH(EPS!$A4914,NoSettings!$A:$A,0))</f>
        <v>0</v>
      </c>
      <c r="K4914">
        <f>INDEX(GWP!$C$2:$C$13,MATCH(EPS!I4914,GWP!$B$2:$B$13,0))</f>
        <v>0</v>
      </c>
      <c r="L4914" s="5">
        <f t="shared" si="153"/>
        <v>0</v>
      </c>
    </row>
    <row r="4915" spans="1:12" hidden="1" x14ac:dyDescent="0.35">
      <c r="A4915" t="s">
        <v>6545</v>
      </c>
      <c r="B4915" t="s">
        <v>5</v>
      </c>
      <c r="C4915" t="s">
        <v>1741</v>
      </c>
      <c r="D4915" t="s">
        <v>6931</v>
      </c>
      <c r="E4915" t="s">
        <v>1709</v>
      </c>
      <c r="H4915" t="str">
        <f>INDEX('Vensim Variables'!$B:$B,MATCH(EPS!$B4915,'Vensim Variables'!$A:$A,0))</f>
        <v>g pollutant</v>
      </c>
      <c r="I4915" t="str">
        <f t="shared" si="152"/>
        <v>PM25</v>
      </c>
      <c r="J4915">
        <f>INDEX(NoSettings!$C:$C,MATCH(EPS!$A4915,NoSettings!$A:$A,0))</f>
        <v>0</v>
      </c>
      <c r="K4915">
        <f>INDEX(GWP!$C$2:$C$13,MATCH(EPS!I4915,GWP!$B$2:$B$13,0))</f>
        <v>0</v>
      </c>
      <c r="L4915" s="5">
        <f t="shared" si="153"/>
        <v>0</v>
      </c>
    </row>
    <row r="4916" spans="1:12" hidden="1" x14ac:dyDescent="0.35">
      <c r="A4916" t="s">
        <v>6546</v>
      </c>
      <c r="B4916" t="s">
        <v>5</v>
      </c>
      <c r="C4916" t="s">
        <v>1741</v>
      </c>
      <c r="D4916" t="s">
        <v>6931</v>
      </c>
      <c r="E4916" t="s">
        <v>1710</v>
      </c>
      <c r="H4916" t="str">
        <f>INDEX('Vensim Variables'!$B:$B,MATCH(EPS!$B4916,'Vensim Variables'!$A:$A,0))</f>
        <v>g pollutant</v>
      </c>
      <c r="I4916" t="str">
        <f t="shared" si="152"/>
        <v>SOx</v>
      </c>
      <c r="J4916">
        <f>INDEX(NoSettings!$C:$C,MATCH(EPS!$A4916,NoSettings!$A:$A,0))</f>
        <v>0</v>
      </c>
      <c r="K4916">
        <f>INDEX(GWP!$C$2:$C$13,MATCH(EPS!I4916,GWP!$B$2:$B$13,0))</f>
        <v>0</v>
      </c>
      <c r="L4916" s="5">
        <f t="shared" si="153"/>
        <v>0</v>
      </c>
    </row>
    <row r="4917" spans="1:12" hidden="1" x14ac:dyDescent="0.35">
      <c r="A4917" t="s">
        <v>6547</v>
      </c>
      <c r="B4917" t="s">
        <v>5</v>
      </c>
      <c r="C4917" t="s">
        <v>1741</v>
      </c>
      <c r="D4917" t="s">
        <v>6931</v>
      </c>
      <c r="E4917" t="s">
        <v>1711</v>
      </c>
      <c r="H4917" t="str">
        <f>INDEX('Vensim Variables'!$B:$B,MATCH(EPS!$B4917,'Vensim Variables'!$A:$A,0))</f>
        <v>g pollutant</v>
      </c>
      <c r="I4917" t="str">
        <f t="shared" si="152"/>
        <v>BC</v>
      </c>
      <c r="J4917">
        <f>INDEX(NoSettings!$C:$C,MATCH(EPS!$A4917,NoSettings!$A:$A,0))</f>
        <v>0</v>
      </c>
      <c r="K4917">
        <f>INDEX(GWP!$C$2:$C$13,MATCH(EPS!I4917,GWP!$B$2:$B$13,0))</f>
        <v>0</v>
      </c>
      <c r="L4917" s="5">
        <f t="shared" si="153"/>
        <v>0</v>
      </c>
    </row>
    <row r="4918" spans="1:12" hidden="1" x14ac:dyDescent="0.35">
      <c r="A4918" t="s">
        <v>6548</v>
      </c>
      <c r="B4918" t="s">
        <v>5</v>
      </c>
      <c r="C4918" t="s">
        <v>1741</v>
      </c>
      <c r="D4918" t="s">
        <v>6931</v>
      </c>
      <c r="E4918" t="s">
        <v>1712</v>
      </c>
      <c r="H4918" t="str">
        <f>INDEX('Vensim Variables'!$B:$B,MATCH(EPS!$B4918,'Vensim Variables'!$A:$A,0))</f>
        <v>g pollutant</v>
      </c>
      <c r="I4918" t="str">
        <f t="shared" si="152"/>
        <v>OC</v>
      </c>
      <c r="J4918">
        <f>INDEX(NoSettings!$C:$C,MATCH(EPS!$A4918,NoSettings!$A:$A,0))</f>
        <v>0</v>
      </c>
      <c r="K4918">
        <f>INDEX(GWP!$C$2:$C$13,MATCH(EPS!I4918,GWP!$B$2:$B$13,0))</f>
        <v>0</v>
      </c>
      <c r="L4918" s="5">
        <f t="shared" si="153"/>
        <v>0</v>
      </c>
    </row>
    <row r="4919" spans="1:12" hidden="1" x14ac:dyDescent="0.35">
      <c r="A4919" t="s">
        <v>6549</v>
      </c>
      <c r="B4919" t="s">
        <v>5</v>
      </c>
      <c r="C4919" t="s">
        <v>1741</v>
      </c>
      <c r="D4919" t="s">
        <v>6931</v>
      </c>
      <c r="E4919" t="s">
        <v>1713</v>
      </c>
      <c r="H4919" t="str">
        <f>INDEX('Vensim Variables'!$B:$B,MATCH(EPS!$B4919,'Vensim Variables'!$A:$A,0))</f>
        <v>g pollutant</v>
      </c>
      <c r="I4919" t="str">
        <f t="shared" si="152"/>
        <v>CH4</v>
      </c>
      <c r="J4919">
        <f>INDEX(NoSettings!$C:$C,MATCH(EPS!$A4919,NoSettings!$A:$A,0))</f>
        <v>0</v>
      </c>
      <c r="K4919">
        <f>INDEX(GWP!$C$2:$C$13,MATCH(EPS!I4919,GWP!$B$2:$B$13,0))</f>
        <v>25</v>
      </c>
      <c r="L4919" s="5">
        <f t="shared" si="153"/>
        <v>0</v>
      </c>
    </row>
    <row r="4920" spans="1:12" hidden="1" x14ac:dyDescent="0.35">
      <c r="A4920" t="s">
        <v>6550</v>
      </c>
      <c r="B4920" t="s">
        <v>5</v>
      </c>
      <c r="C4920" t="s">
        <v>1741</v>
      </c>
      <c r="D4920" t="s">
        <v>6931</v>
      </c>
      <c r="E4920" t="s">
        <v>1714</v>
      </c>
      <c r="H4920" t="str">
        <f>INDEX('Vensim Variables'!$B:$B,MATCH(EPS!$B4920,'Vensim Variables'!$A:$A,0))</f>
        <v>g pollutant</v>
      </c>
      <c r="I4920" t="str">
        <f t="shared" si="152"/>
        <v>N2O</v>
      </c>
      <c r="J4920">
        <f>INDEX(NoSettings!$C:$C,MATCH(EPS!$A4920,NoSettings!$A:$A,0))</f>
        <v>0</v>
      </c>
      <c r="K4920">
        <f>INDEX(GWP!$C$2:$C$13,MATCH(EPS!I4920,GWP!$B$2:$B$13,0))</f>
        <v>298</v>
      </c>
      <c r="L4920" s="5">
        <f t="shared" si="153"/>
        <v>0</v>
      </c>
    </row>
    <row r="4921" spans="1:12" hidden="1" x14ac:dyDescent="0.35">
      <c r="A4921" t="s">
        <v>6551</v>
      </c>
      <c r="B4921" t="s">
        <v>5</v>
      </c>
      <c r="C4921" t="s">
        <v>1741</v>
      </c>
      <c r="D4921" t="s">
        <v>6931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5">
        <f t="shared" si="153"/>
        <v>0</v>
      </c>
    </row>
    <row r="4922" spans="1:12" hidden="1" x14ac:dyDescent="0.35">
      <c r="A4922" t="s">
        <v>6552</v>
      </c>
      <c r="B4922" t="s">
        <v>5</v>
      </c>
      <c r="C4922" t="s">
        <v>1741</v>
      </c>
      <c r="D4922" t="s">
        <v>6932</v>
      </c>
      <c r="E4922" t="s">
        <v>1702</v>
      </c>
      <c r="H4922" t="str">
        <f>INDEX('Vensim Variables'!$B:$B,MATCH(EPS!$B4922,'Vensim Variables'!$A:$A,0))</f>
        <v>g pollutant</v>
      </c>
      <c r="I4922" t="str">
        <f t="shared" si="152"/>
        <v>CO2</v>
      </c>
      <c r="J4922">
        <f>INDEX(NoSettings!$C:$C,MATCH(EPS!$A4922,NoSettings!$A:$A,0))</f>
        <v>0</v>
      </c>
      <c r="K4922">
        <f>INDEX(GWP!$C$2:$C$13,MATCH(EPS!I4922,GWP!$B$2:$B$13,0))</f>
        <v>1</v>
      </c>
      <c r="L4922" s="5">
        <f t="shared" si="153"/>
        <v>0</v>
      </c>
    </row>
    <row r="4923" spans="1:12" hidden="1" x14ac:dyDescent="0.35">
      <c r="A4923" t="s">
        <v>6553</v>
      </c>
      <c r="B4923" t="s">
        <v>5</v>
      </c>
      <c r="C4923" t="s">
        <v>1741</v>
      </c>
      <c r="D4923" t="s">
        <v>6932</v>
      </c>
      <c r="E4923" t="s">
        <v>1705</v>
      </c>
      <c r="H4923" t="str">
        <f>INDEX('Vensim Variables'!$B:$B,MATCH(EPS!$B4923,'Vensim Variables'!$A:$A,0))</f>
        <v>g pollutant</v>
      </c>
      <c r="I4923" t="str">
        <f t="shared" si="152"/>
        <v>VOC</v>
      </c>
      <c r="J4923">
        <f>INDEX(NoSettings!$C:$C,MATCH(EPS!$A4923,NoSettings!$A:$A,0))</f>
        <v>0</v>
      </c>
      <c r="K4923">
        <f>INDEX(GWP!$C$2:$C$13,MATCH(EPS!I4923,GWP!$B$2:$B$13,0))</f>
        <v>0</v>
      </c>
      <c r="L4923" s="5">
        <f t="shared" si="153"/>
        <v>0</v>
      </c>
    </row>
    <row r="4924" spans="1:12" hidden="1" x14ac:dyDescent="0.35">
      <c r="A4924" t="s">
        <v>6554</v>
      </c>
      <c r="B4924" t="s">
        <v>5</v>
      </c>
      <c r="C4924" t="s">
        <v>1741</v>
      </c>
      <c r="D4924" t="s">
        <v>6932</v>
      </c>
      <c r="E4924" t="s">
        <v>1706</v>
      </c>
      <c r="H4924" t="str">
        <f>INDEX('Vensim Variables'!$B:$B,MATCH(EPS!$B4924,'Vensim Variables'!$A:$A,0))</f>
        <v>g pollutant</v>
      </c>
      <c r="I4924" t="str">
        <f t="shared" si="152"/>
        <v>CO</v>
      </c>
      <c r="J4924">
        <f>INDEX(NoSettings!$C:$C,MATCH(EPS!$A4924,NoSettings!$A:$A,0))</f>
        <v>0</v>
      </c>
      <c r="K4924">
        <f>INDEX(GWP!$C$2:$C$13,MATCH(EPS!I4924,GWP!$B$2:$B$13,0))</f>
        <v>0</v>
      </c>
      <c r="L4924" s="5">
        <f t="shared" si="153"/>
        <v>0</v>
      </c>
    </row>
    <row r="4925" spans="1:12" hidden="1" x14ac:dyDescent="0.35">
      <c r="A4925" t="s">
        <v>6555</v>
      </c>
      <c r="B4925" t="s">
        <v>5</v>
      </c>
      <c r="C4925" t="s">
        <v>1741</v>
      </c>
      <c r="D4925" t="s">
        <v>6932</v>
      </c>
      <c r="E4925" t="s">
        <v>1707</v>
      </c>
      <c r="H4925" t="str">
        <f>INDEX('Vensim Variables'!$B:$B,MATCH(EPS!$B4925,'Vensim Variables'!$A:$A,0))</f>
        <v>g pollutant</v>
      </c>
      <c r="I4925" t="str">
        <f t="shared" si="152"/>
        <v>NOx</v>
      </c>
      <c r="J4925">
        <f>INDEX(NoSettings!$C:$C,MATCH(EPS!$A4925,NoSettings!$A:$A,0))</f>
        <v>0</v>
      </c>
      <c r="K4925">
        <f>INDEX(GWP!$C$2:$C$13,MATCH(EPS!I4925,GWP!$B$2:$B$13,0))</f>
        <v>0</v>
      </c>
      <c r="L4925" s="5">
        <f t="shared" si="153"/>
        <v>0</v>
      </c>
    </row>
    <row r="4926" spans="1:12" hidden="1" x14ac:dyDescent="0.35">
      <c r="A4926" t="s">
        <v>6556</v>
      </c>
      <c r="B4926" t="s">
        <v>5</v>
      </c>
      <c r="C4926" t="s">
        <v>1741</v>
      </c>
      <c r="D4926" t="s">
        <v>6932</v>
      </c>
      <c r="E4926" t="s">
        <v>1708</v>
      </c>
      <c r="H4926" t="str">
        <f>INDEX('Vensim Variables'!$B:$B,MATCH(EPS!$B4926,'Vensim Variables'!$A:$A,0))</f>
        <v>g pollutant</v>
      </c>
      <c r="I4926" t="str">
        <f t="shared" si="152"/>
        <v>PM10</v>
      </c>
      <c r="J4926">
        <f>INDEX(NoSettings!$C:$C,MATCH(EPS!$A4926,NoSettings!$A:$A,0))</f>
        <v>0</v>
      </c>
      <c r="K4926">
        <f>INDEX(GWP!$C$2:$C$13,MATCH(EPS!I4926,GWP!$B$2:$B$13,0))</f>
        <v>0</v>
      </c>
      <c r="L4926" s="5">
        <f t="shared" si="153"/>
        <v>0</v>
      </c>
    </row>
    <row r="4927" spans="1:12" hidden="1" x14ac:dyDescent="0.35">
      <c r="A4927" t="s">
        <v>6557</v>
      </c>
      <c r="B4927" t="s">
        <v>5</v>
      </c>
      <c r="C4927" t="s">
        <v>1741</v>
      </c>
      <c r="D4927" t="s">
        <v>6932</v>
      </c>
      <c r="E4927" t="s">
        <v>1709</v>
      </c>
      <c r="H4927" t="str">
        <f>INDEX('Vensim Variables'!$B:$B,MATCH(EPS!$B4927,'Vensim Variables'!$A:$A,0))</f>
        <v>g pollutant</v>
      </c>
      <c r="I4927" t="str">
        <f t="shared" si="152"/>
        <v>PM25</v>
      </c>
      <c r="J4927">
        <f>INDEX(NoSettings!$C:$C,MATCH(EPS!$A4927,NoSettings!$A:$A,0))</f>
        <v>0</v>
      </c>
      <c r="K4927">
        <f>INDEX(GWP!$C$2:$C$13,MATCH(EPS!I4927,GWP!$B$2:$B$13,0))</f>
        <v>0</v>
      </c>
      <c r="L4927" s="5">
        <f t="shared" si="153"/>
        <v>0</v>
      </c>
    </row>
    <row r="4928" spans="1:12" hidden="1" x14ac:dyDescent="0.35">
      <c r="A4928" t="s">
        <v>6558</v>
      </c>
      <c r="B4928" t="s">
        <v>5</v>
      </c>
      <c r="C4928" t="s">
        <v>1741</v>
      </c>
      <c r="D4928" t="s">
        <v>6932</v>
      </c>
      <c r="E4928" t="s">
        <v>1710</v>
      </c>
      <c r="H4928" t="str">
        <f>INDEX('Vensim Variables'!$B:$B,MATCH(EPS!$B4928,'Vensim Variables'!$A:$A,0))</f>
        <v>g pollutant</v>
      </c>
      <c r="I4928" t="str">
        <f t="shared" si="152"/>
        <v>SOx</v>
      </c>
      <c r="J4928">
        <f>INDEX(NoSettings!$C:$C,MATCH(EPS!$A4928,NoSettings!$A:$A,0))</f>
        <v>0</v>
      </c>
      <c r="K4928">
        <f>INDEX(GWP!$C$2:$C$13,MATCH(EPS!I4928,GWP!$B$2:$B$13,0))</f>
        <v>0</v>
      </c>
      <c r="L4928" s="5">
        <f t="shared" si="153"/>
        <v>0</v>
      </c>
    </row>
    <row r="4929" spans="1:12" hidden="1" x14ac:dyDescent="0.35">
      <c r="A4929" t="s">
        <v>6559</v>
      </c>
      <c r="B4929" t="s">
        <v>5</v>
      </c>
      <c r="C4929" t="s">
        <v>1741</v>
      </c>
      <c r="D4929" t="s">
        <v>6932</v>
      </c>
      <c r="E4929" t="s">
        <v>1711</v>
      </c>
      <c r="H4929" t="str">
        <f>INDEX('Vensim Variables'!$B:$B,MATCH(EPS!$B4929,'Vensim Variables'!$A:$A,0))</f>
        <v>g pollutant</v>
      </c>
      <c r="I4929" t="str">
        <f t="shared" si="152"/>
        <v>BC</v>
      </c>
      <c r="J4929">
        <f>INDEX(NoSettings!$C:$C,MATCH(EPS!$A4929,NoSettings!$A:$A,0))</f>
        <v>0</v>
      </c>
      <c r="K4929">
        <f>INDEX(GWP!$C$2:$C$13,MATCH(EPS!I4929,GWP!$B$2:$B$13,0))</f>
        <v>0</v>
      </c>
      <c r="L4929" s="5">
        <f t="shared" si="153"/>
        <v>0</v>
      </c>
    </row>
    <row r="4930" spans="1:12" hidden="1" x14ac:dyDescent="0.35">
      <c r="A4930" t="s">
        <v>6560</v>
      </c>
      <c r="B4930" t="s">
        <v>5</v>
      </c>
      <c r="C4930" t="s">
        <v>1741</v>
      </c>
      <c r="D4930" t="s">
        <v>6932</v>
      </c>
      <c r="E4930" t="s">
        <v>1712</v>
      </c>
      <c r="H4930" t="str">
        <f>INDEX('Vensim Variables'!$B:$B,MATCH(EPS!$B4930,'Vensim Variables'!$A:$A,0))</f>
        <v>g pollutant</v>
      </c>
      <c r="I4930" t="str">
        <f t="shared" si="152"/>
        <v>OC</v>
      </c>
      <c r="J4930">
        <f>INDEX(NoSettings!$C:$C,MATCH(EPS!$A4930,NoSettings!$A:$A,0))</f>
        <v>0</v>
      </c>
      <c r="K4930">
        <f>INDEX(GWP!$C$2:$C$13,MATCH(EPS!I4930,GWP!$B$2:$B$13,0))</f>
        <v>0</v>
      </c>
      <c r="L4930" s="5">
        <f t="shared" si="153"/>
        <v>0</v>
      </c>
    </row>
    <row r="4931" spans="1:12" hidden="1" x14ac:dyDescent="0.35">
      <c r="A4931" t="s">
        <v>6561</v>
      </c>
      <c r="B4931" t="s">
        <v>5</v>
      </c>
      <c r="C4931" t="s">
        <v>1741</v>
      </c>
      <c r="D4931" t="s">
        <v>6932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25</v>
      </c>
      <c r="L4931" s="5">
        <f t="shared" ref="L4931:L4994" si="155">IF(H4931="g pollutant",K4931*J4931/10^12,IF(H4931="MMTCO2e",J4931,IF(H4931="MWh",J4931,0)))</f>
        <v>0</v>
      </c>
    </row>
    <row r="4932" spans="1:12" hidden="1" x14ac:dyDescent="0.35">
      <c r="A4932" t="s">
        <v>6562</v>
      </c>
      <c r="B4932" t="s">
        <v>5</v>
      </c>
      <c r="C4932" t="s">
        <v>1741</v>
      </c>
      <c r="D4932" t="s">
        <v>6932</v>
      </c>
      <c r="E4932" t="s">
        <v>1714</v>
      </c>
      <c r="H4932" t="str">
        <f>INDEX('Vensim Variables'!$B:$B,MATCH(EPS!$B4932,'Vensim Variables'!$A:$A,0))</f>
        <v>g pollutant</v>
      </c>
      <c r="I4932" t="str">
        <f t="shared" si="154"/>
        <v>N2O</v>
      </c>
      <c r="J4932">
        <f>INDEX(NoSettings!$C:$C,MATCH(EPS!$A4932,NoSettings!$A:$A,0))</f>
        <v>0</v>
      </c>
      <c r="K4932">
        <f>INDEX(GWP!$C$2:$C$13,MATCH(EPS!I4932,GWP!$B$2:$B$13,0))</f>
        <v>298</v>
      </c>
      <c r="L4932" s="5">
        <f t="shared" si="155"/>
        <v>0</v>
      </c>
    </row>
    <row r="4933" spans="1:12" hidden="1" x14ac:dyDescent="0.35">
      <c r="A4933" t="s">
        <v>6563</v>
      </c>
      <c r="B4933" t="s">
        <v>5</v>
      </c>
      <c r="C4933" t="s">
        <v>1741</v>
      </c>
      <c r="D4933" t="s">
        <v>6932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5">
        <f t="shared" si="155"/>
        <v>0</v>
      </c>
    </row>
    <row r="4934" spans="1:12" hidden="1" x14ac:dyDescent="0.35">
      <c r="A4934" t="s">
        <v>6564</v>
      </c>
      <c r="B4934" t="s">
        <v>5</v>
      </c>
      <c r="C4934" t="s">
        <v>1741</v>
      </c>
      <c r="D4934" t="s">
        <v>6933</v>
      </c>
      <c r="E4934" t="s">
        <v>1702</v>
      </c>
      <c r="H4934" t="str">
        <f>INDEX('Vensim Variables'!$B:$B,MATCH(EPS!$B4934,'Vensim Variables'!$A:$A,0))</f>
        <v>g pollutant</v>
      </c>
      <c r="I4934" t="str">
        <f t="shared" si="154"/>
        <v>CO2</v>
      </c>
      <c r="J4934">
        <f>INDEX(NoSettings!$C:$C,MATCH(EPS!$A4934,NoSettings!$A:$A,0))</f>
        <v>0</v>
      </c>
      <c r="K4934">
        <f>INDEX(GWP!$C$2:$C$13,MATCH(EPS!I4934,GWP!$B$2:$B$13,0))</f>
        <v>1</v>
      </c>
      <c r="L4934" s="5">
        <f t="shared" si="155"/>
        <v>0</v>
      </c>
    </row>
    <row r="4935" spans="1:12" hidden="1" x14ac:dyDescent="0.35">
      <c r="A4935" t="s">
        <v>6565</v>
      </c>
      <c r="B4935" t="s">
        <v>5</v>
      </c>
      <c r="C4935" t="s">
        <v>1741</v>
      </c>
      <c r="D4935" t="s">
        <v>6933</v>
      </c>
      <c r="E4935" t="s">
        <v>1705</v>
      </c>
      <c r="H4935" t="str">
        <f>INDEX('Vensim Variables'!$B:$B,MATCH(EPS!$B4935,'Vensim Variables'!$A:$A,0))</f>
        <v>g pollutant</v>
      </c>
      <c r="I4935" t="str">
        <f t="shared" si="154"/>
        <v>VOC</v>
      </c>
      <c r="J4935">
        <f>INDEX(NoSettings!$C:$C,MATCH(EPS!$A4935,NoSettings!$A:$A,0))</f>
        <v>0</v>
      </c>
      <c r="K4935">
        <f>INDEX(GWP!$C$2:$C$13,MATCH(EPS!I4935,GWP!$B$2:$B$13,0))</f>
        <v>0</v>
      </c>
      <c r="L4935" s="5">
        <f t="shared" si="155"/>
        <v>0</v>
      </c>
    </row>
    <row r="4936" spans="1:12" hidden="1" x14ac:dyDescent="0.35">
      <c r="A4936" t="s">
        <v>6566</v>
      </c>
      <c r="B4936" t="s">
        <v>5</v>
      </c>
      <c r="C4936" t="s">
        <v>1741</v>
      </c>
      <c r="D4936" t="s">
        <v>6933</v>
      </c>
      <c r="E4936" t="s">
        <v>1706</v>
      </c>
      <c r="H4936" t="str">
        <f>INDEX('Vensim Variables'!$B:$B,MATCH(EPS!$B4936,'Vensim Variables'!$A:$A,0))</f>
        <v>g pollutant</v>
      </c>
      <c r="I4936" t="str">
        <f t="shared" si="154"/>
        <v>CO</v>
      </c>
      <c r="J4936">
        <f>INDEX(NoSettings!$C:$C,MATCH(EPS!$A4936,NoSettings!$A:$A,0))</f>
        <v>0</v>
      </c>
      <c r="K4936">
        <f>INDEX(GWP!$C$2:$C$13,MATCH(EPS!I4936,GWP!$B$2:$B$13,0))</f>
        <v>0</v>
      </c>
      <c r="L4936" s="5">
        <f t="shared" si="155"/>
        <v>0</v>
      </c>
    </row>
    <row r="4937" spans="1:12" hidden="1" x14ac:dyDescent="0.35">
      <c r="A4937" t="s">
        <v>6567</v>
      </c>
      <c r="B4937" t="s">
        <v>5</v>
      </c>
      <c r="C4937" t="s">
        <v>1741</v>
      </c>
      <c r="D4937" t="s">
        <v>6933</v>
      </c>
      <c r="E4937" t="s">
        <v>1707</v>
      </c>
      <c r="H4937" t="str">
        <f>INDEX('Vensim Variables'!$B:$B,MATCH(EPS!$B4937,'Vensim Variables'!$A:$A,0))</f>
        <v>g pollutant</v>
      </c>
      <c r="I4937" t="str">
        <f t="shared" si="154"/>
        <v>NOx</v>
      </c>
      <c r="J4937">
        <f>INDEX(NoSettings!$C:$C,MATCH(EPS!$A4937,NoSettings!$A:$A,0))</f>
        <v>0</v>
      </c>
      <c r="K4937">
        <f>INDEX(GWP!$C$2:$C$13,MATCH(EPS!I4937,GWP!$B$2:$B$13,0))</f>
        <v>0</v>
      </c>
      <c r="L4937" s="5">
        <f t="shared" si="155"/>
        <v>0</v>
      </c>
    </row>
    <row r="4938" spans="1:12" hidden="1" x14ac:dyDescent="0.35">
      <c r="A4938" t="s">
        <v>6568</v>
      </c>
      <c r="B4938" t="s">
        <v>5</v>
      </c>
      <c r="C4938" t="s">
        <v>1741</v>
      </c>
      <c r="D4938" t="s">
        <v>6933</v>
      </c>
      <c r="E4938" t="s">
        <v>1708</v>
      </c>
      <c r="H4938" t="str">
        <f>INDEX('Vensim Variables'!$B:$B,MATCH(EPS!$B4938,'Vensim Variables'!$A:$A,0))</f>
        <v>g pollutant</v>
      </c>
      <c r="I4938" t="str">
        <f t="shared" si="154"/>
        <v>PM10</v>
      </c>
      <c r="J4938">
        <f>INDEX(NoSettings!$C:$C,MATCH(EPS!$A4938,NoSettings!$A:$A,0))</f>
        <v>0</v>
      </c>
      <c r="K4938">
        <f>INDEX(GWP!$C$2:$C$13,MATCH(EPS!I4938,GWP!$B$2:$B$13,0))</f>
        <v>0</v>
      </c>
      <c r="L4938" s="5">
        <f t="shared" si="155"/>
        <v>0</v>
      </c>
    </row>
    <row r="4939" spans="1:12" hidden="1" x14ac:dyDescent="0.35">
      <c r="A4939" t="s">
        <v>6569</v>
      </c>
      <c r="B4939" t="s">
        <v>5</v>
      </c>
      <c r="C4939" t="s">
        <v>1741</v>
      </c>
      <c r="D4939" t="s">
        <v>6933</v>
      </c>
      <c r="E4939" t="s">
        <v>1709</v>
      </c>
      <c r="H4939" t="str">
        <f>INDEX('Vensim Variables'!$B:$B,MATCH(EPS!$B4939,'Vensim Variables'!$A:$A,0))</f>
        <v>g pollutant</v>
      </c>
      <c r="I4939" t="str">
        <f t="shared" si="154"/>
        <v>PM25</v>
      </c>
      <c r="J4939">
        <f>INDEX(NoSettings!$C:$C,MATCH(EPS!$A4939,NoSettings!$A:$A,0))</f>
        <v>0</v>
      </c>
      <c r="K4939">
        <f>INDEX(GWP!$C$2:$C$13,MATCH(EPS!I4939,GWP!$B$2:$B$13,0))</f>
        <v>0</v>
      </c>
      <c r="L4939" s="5">
        <f t="shared" si="155"/>
        <v>0</v>
      </c>
    </row>
    <row r="4940" spans="1:12" hidden="1" x14ac:dyDescent="0.35">
      <c r="A4940" t="s">
        <v>6570</v>
      </c>
      <c r="B4940" t="s">
        <v>5</v>
      </c>
      <c r="C4940" t="s">
        <v>1741</v>
      </c>
      <c r="D4940" t="s">
        <v>6933</v>
      </c>
      <c r="E4940" t="s">
        <v>1710</v>
      </c>
      <c r="H4940" t="str">
        <f>INDEX('Vensim Variables'!$B:$B,MATCH(EPS!$B4940,'Vensim Variables'!$A:$A,0))</f>
        <v>g pollutant</v>
      </c>
      <c r="I4940" t="str">
        <f t="shared" si="154"/>
        <v>SOx</v>
      </c>
      <c r="J4940">
        <f>INDEX(NoSettings!$C:$C,MATCH(EPS!$A4940,NoSettings!$A:$A,0))</f>
        <v>0</v>
      </c>
      <c r="K4940">
        <f>INDEX(GWP!$C$2:$C$13,MATCH(EPS!I4940,GWP!$B$2:$B$13,0))</f>
        <v>0</v>
      </c>
      <c r="L4940" s="5">
        <f t="shared" si="155"/>
        <v>0</v>
      </c>
    </row>
    <row r="4941" spans="1:12" hidden="1" x14ac:dyDescent="0.35">
      <c r="A4941" t="s">
        <v>6571</v>
      </c>
      <c r="B4941" t="s">
        <v>5</v>
      </c>
      <c r="C4941" t="s">
        <v>1741</v>
      </c>
      <c r="D4941" t="s">
        <v>6933</v>
      </c>
      <c r="E4941" t="s">
        <v>1711</v>
      </c>
      <c r="H4941" t="str">
        <f>INDEX('Vensim Variables'!$B:$B,MATCH(EPS!$B4941,'Vensim Variables'!$A:$A,0))</f>
        <v>g pollutant</v>
      </c>
      <c r="I4941" t="str">
        <f t="shared" si="154"/>
        <v>BC</v>
      </c>
      <c r="J4941">
        <f>INDEX(NoSettings!$C:$C,MATCH(EPS!$A4941,NoSettings!$A:$A,0))</f>
        <v>0</v>
      </c>
      <c r="K4941">
        <f>INDEX(GWP!$C$2:$C$13,MATCH(EPS!I4941,GWP!$B$2:$B$13,0))</f>
        <v>0</v>
      </c>
      <c r="L4941" s="5">
        <f t="shared" si="155"/>
        <v>0</v>
      </c>
    </row>
    <row r="4942" spans="1:12" hidden="1" x14ac:dyDescent="0.35">
      <c r="A4942" t="s">
        <v>6572</v>
      </c>
      <c r="B4942" t="s">
        <v>5</v>
      </c>
      <c r="C4942" t="s">
        <v>1741</v>
      </c>
      <c r="D4942" t="s">
        <v>6933</v>
      </c>
      <c r="E4942" t="s">
        <v>1712</v>
      </c>
      <c r="H4942" t="str">
        <f>INDEX('Vensim Variables'!$B:$B,MATCH(EPS!$B4942,'Vensim Variables'!$A:$A,0))</f>
        <v>g pollutant</v>
      </c>
      <c r="I4942" t="str">
        <f t="shared" si="154"/>
        <v>OC</v>
      </c>
      <c r="J4942">
        <f>INDEX(NoSettings!$C:$C,MATCH(EPS!$A4942,NoSettings!$A:$A,0))</f>
        <v>0</v>
      </c>
      <c r="K4942">
        <f>INDEX(GWP!$C$2:$C$13,MATCH(EPS!I4942,GWP!$B$2:$B$13,0))</f>
        <v>0</v>
      </c>
      <c r="L4942" s="5">
        <f t="shared" si="155"/>
        <v>0</v>
      </c>
    </row>
    <row r="4943" spans="1:12" hidden="1" x14ac:dyDescent="0.35">
      <c r="A4943" t="s">
        <v>6573</v>
      </c>
      <c r="B4943" t="s">
        <v>5</v>
      </c>
      <c r="C4943" t="s">
        <v>1741</v>
      </c>
      <c r="D4943" t="s">
        <v>6933</v>
      </c>
      <c r="E4943" t="s">
        <v>1713</v>
      </c>
      <c r="H4943" t="str">
        <f>INDEX('Vensim Variables'!$B:$B,MATCH(EPS!$B4943,'Vensim Variables'!$A:$A,0))</f>
        <v>g pollutant</v>
      </c>
      <c r="I4943" t="str">
        <f t="shared" si="154"/>
        <v>CH4</v>
      </c>
      <c r="J4943">
        <f>INDEX(NoSettings!$C:$C,MATCH(EPS!$A4943,NoSettings!$A:$A,0))</f>
        <v>0</v>
      </c>
      <c r="K4943">
        <f>INDEX(GWP!$C$2:$C$13,MATCH(EPS!I4943,GWP!$B$2:$B$13,0))</f>
        <v>25</v>
      </c>
      <c r="L4943" s="5">
        <f t="shared" si="155"/>
        <v>0</v>
      </c>
    </row>
    <row r="4944" spans="1:12" hidden="1" x14ac:dyDescent="0.35">
      <c r="A4944" t="s">
        <v>6574</v>
      </c>
      <c r="B4944" t="s">
        <v>5</v>
      </c>
      <c r="C4944" t="s">
        <v>1741</v>
      </c>
      <c r="D4944" t="s">
        <v>6933</v>
      </c>
      <c r="E4944" t="s">
        <v>1714</v>
      </c>
      <c r="H4944" t="str">
        <f>INDEX('Vensim Variables'!$B:$B,MATCH(EPS!$B4944,'Vensim Variables'!$A:$A,0))</f>
        <v>g pollutant</v>
      </c>
      <c r="I4944" t="str">
        <f t="shared" si="154"/>
        <v>N2O</v>
      </c>
      <c r="J4944">
        <f>INDEX(NoSettings!$C:$C,MATCH(EPS!$A4944,NoSettings!$A:$A,0))</f>
        <v>0</v>
      </c>
      <c r="K4944">
        <f>INDEX(GWP!$C$2:$C$13,MATCH(EPS!I4944,GWP!$B$2:$B$13,0))</f>
        <v>298</v>
      </c>
      <c r="L4944" s="5">
        <f t="shared" si="155"/>
        <v>0</v>
      </c>
    </row>
    <row r="4945" spans="1:12" hidden="1" x14ac:dyDescent="0.35">
      <c r="A4945" t="s">
        <v>6575</v>
      </c>
      <c r="B4945" t="s">
        <v>5</v>
      </c>
      <c r="C4945" t="s">
        <v>1741</v>
      </c>
      <c r="D4945" t="s">
        <v>6933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5">
        <f t="shared" si="155"/>
        <v>0</v>
      </c>
    </row>
    <row r="4946" spans="1:12" hidden="1" x14ac:dyDescent="0.35">
      <c r="A4946" t="s">
        <v>6576</v>
      </c>
      <c r="B4946" t="s">
        <v>5</v>
      </c>
      <c r="C4946" t="s">
        <v>1741</v>
      </c>
      <c r="D4946" t="s">
        <v>6934</v>
      </c>
      <c r="E4946" t="s">
        <v>1702</v>
      </c>
      <c r="H4946" t="str">
        <f>INDEX('Vensim Variables'!$B:$B,MATCH(EPS!$B4946,'Vensim Variables'!$A:$A,0))</f>
        <v>g pollutant</v>
      </c>
      <c r="I4946" t="str">
        <f t="shared" si="154"/>
        <v>CO2</v>
      </c>
      <c r="J4946">
        <f>INDEX(NoSettings!$C:$C,MATCH(EPS!$A4946,NoSettings!$A:$A,0))</f>
        <v>0</v>
      </c>
      <c r="K4946">
        <f>INDEX(GWP!$C$2:$C$13,MATCH(EPS!I4946,GWP!$B$2:$B$13,0))</f>
        <v>1</v>
      </c>
      <c r="L4946" s="5">
        <f t="shared" si="155"/>
        <v>0</v>
      </c>
    </row>
    <row r="4947" spans="1:12" hidden="1" x14ac:dyDescent="0.35">
      <c r="A4947" t="s">
        <v>6577</v>
      </c>
      <c r="B4947" t="s">
        <v>5</v>
      </c>
      <c r="C4947" t="s">
        <v>1741</v>
      </c>
      <c r="D4947" t="s">
        <v>6934</v>
      </c>
      <c r="E4947" t="s">
        <v>1705</v>
      </c>
      <c r="H4947" t="str">
        <f>INDEX('Vensim Variables'!$B:$B,MATCH(EPS!$B4947,'Vensim Variables'!$A:$A,0))</f>
        <v>g pollutant</v>
      </c>
      <c r="I4947" t="str">
        <f t="shared" si="154"/>
        <v>VOC</v>
      </c>
      <c r="J4947">
        <f>INDEX(NoSettings!$C:$C,MATCH(EPS!$A4947,NoSettings!$A:$A,0))</f>
        <v>0</v>
      </c>
      <c r="K4947">
        <f>INDEX(GWP!$C$2:$C$13,MATCH(EPS!I4947,GWP!$B$2:$B$13,0))</f>
        <v>0</v>
      </c>
      <c r="L4947" s="5">
        <f t="shared" si="155"/>
        <v>0</v>
      </c>
    </row>
    <row r="4948" spans="1:12" hidden="1" x14ac:dyDescent="0.35">
      <c r="A4948" t="s">
        <v>6578</v>
      </c>
      <c r="B4948" t="s">
        <v>5</v>
      </c>
      <c r="C4948" t="s">
        <v>1741</v>
      </c>
      <c r="D4948" t="s">
        <v>6934</v>
      </c>
      <c r="E4948" t="s">
        <v>1706</v>
      </c>
      <c r="H4948" t="str">
        <f>INDEX('Vensim Variables'!$B:$B,MATCH(EPS!$B4948,'Vensim Variables'!$A:$A,0))</f>
        <v>g pollutant</v>
      </c>
      <c r="I4948" t="str">
        <f t="shared" si="154"/>
        <v>CO</v>
      </c>
      <c r="J4948">
        <f>INDEX(NoSettings!$C:$C,MATCH(EPS!$A4948,NoSettings!$A:$A,0))</f>
        <v>0</v>
      </c>
      <c r="K4948">
        <f>INDEX(GWP!$C$2:$C$13,MATCH(EPS!I4948,GWP!$B$2:$B$13,0))</f>
        <v>0</v>
      </c>
      <c r="L4948" s="5">
        <f t="shared" si="155"/>
        <v>0</v>
      </c>
    </row>
    <row r="4949" spans="1:12" hidden="1" x14ac:dyDescent="0.35">
      <c r="A4949" t="s">
        <v>6579</v>
      </c>
      <c r="B4949" t="s">
        <v>5</v>
      </c>
      <c r="C4949" t="s">
        <v>1741</v>
      </c>
      <c r="D4949" t="s">
        <v>6934</v>
      </c>
      <c r="E4949" t="s">
        <v>1707</v>
      </c>
      <c r="H4949" t="str">
        <f>INDEX('Vensim Variables'!$B:$B,MATCH(EPS!$B4949,'Vensim Variables'!$A:$A,0))</f>
        <v>g pollutant</v>
      </c>
      <c r="I4949" t="str">
        <f t="shared" si="154"/>
        <v>NOx</v>
      </c>
      <c r="J4949">
        <f>INDEX(NoSettings!$C:$C,MATCH(EPS!$A4949,NoSettings!$A:$A,0))</f>
        <v>0</v>
      </c>
      <c r="K4949">
        <f>INDEX(GWP!$C$2:$C$13,MATCH(EPS!I4949,GWP!$B$2:$B$13,0))</f>
        <v>0</v>
      </c>
      <c r="L4949" s="5">
        <f t="shared" si="155"/>
        <v>0</v>
      </c>
    </row>
    <row r="4950" spans="1:12" hidden="1" x14ac:dyDescent="0.35">
      <c r="A4950" t="s">
        <v>6580</v>
      </c>
      <c r="B4950" t="s">
        <v>5</v>
      </c>
      <c r="C4950" t="s">
        <v>1741</v>
      </c>
      <c r="D4950" t="s">
        <v>6934</v>
      </c>
      <c r="E4950" t="s">
        <v>1708</v>
      </c>
      <c r="H4950" t="str">
        <f>INDEX('Vensim Variables'!$B:$B,MATCH(EPS!$B4950,'Vensim Variables'!$A:$A,0))</f>
        <v>g pollutant</v>
      </c>
      <c r="I4950" t="str">
        <f t="shared" si="154"/>
        <v>PM10</v>
      </c>
      <c r="J4950">
        <f>INDEX(NoSettings!$C:$C,MATCH(EPS!$A4950,NoSettings!$A:$A,0))</f>
        <v>0</v>
      </c>
      <c r="K4950">
        <f>INDEX(GWP!$C$2:$C$13,MATCH(EPS!I4950,GWP!$B$2:$B$13,0))</f>
        <v>0</v>
      </c>
      <c r="L4950" s="5">
        <f t="shared" si="155"/>
        <v>0</v>
      </c>
    </row>
    <row r="4951" spans="1:12" hidden="1" x14ac:dyDescent="0.35">
      <c r="A4951" t="s">
        <v>6581</v>
      </c>
      <c r="B4951" t="s">
        <v>5</v>
      </c>
      <c r="C4951" t="s">
        <v>1741</v>
      </c>
      <c r="D4951" t="s">
        <v>6934</v>
      </c>
      <c r="E4951" t="s">
        <v>1709</v>
      </c>
      <c r="H4951" t="str">
        <f>INDEX('Vensim Variables'!$B:$B,MATCH(EPS!$B4951,'Vensim Variables'!$A:$A,0))</f>
        <v>g pollutant</v>
      </c>
      <c r="I4951" t="str">
        <f t="shared" si="154"/>
        <v>PM25</v>
      </c>
      <c r="J4951">
        <f>INDEX(NoSettings!$C:$C,MATCH(EPS!$A4951,NoSettings!$A:$A,0))</f>
        <v>0</v>
      </c>
      <c r="K4951">
        <f>INDEX(GWP!$C$2:$C$13,MATCH(EPS!I4951,GWP!$B$2:$B$13,0))</f>
        <v>0</v>
      </c>
      <c r="L4951" s="5">
        <f t="shared" si="155"/>
        <v>0</v>
      </c>
    </row>
    <row r="4952" spans="1:12" hidden="1" x14ac:dyDescent="0.35">
      <c r="A4952" t="s">
        <v>6582</v>
      </c>
      <c r="B4952" t="s">
        <v>5</v>
      </c>
      <c r="C4952" t="s">
        <v>1741</v>
      </c>
      <c r="D4952" t="s">
        <v>6934</v>
      </c>
      <c r="E4952" t="s">
        <v>1710</v>
      </c>
      <c r="H4952" t="str">
        <f>INDEX('Vensim Variables'!$B:$B,MATCH(EPS!$B4952,'Vensim Variables'!$A:$A,0))</f>
        <v>g pollutant</v>
      </c>
      <c r="I4952" t="str">
        <f t="shared" si="154"/>
        <v>SOx</v>
      </c>
      <c r="J4952">
        <f>INDEX(NoSettings!$C:$C,MATCH(EPS!$A4952,NoSettings!$A:$A,0))</f>
        <v>0</v>
      </c>
      <c r="K4952">
        <f>INDEX(GWP!$C$2:$C$13,MATCH(EPS!I4952,GWP!$B$2:$B$13,0))</f>
        <v>0</v>
      </c>
      <c r="L4952" s="5">
        <f t="shared" si="155"/>
        <v>0</v>
      </c>
    </row>
    <row r="4953" spans="1:12" hidden="1" x14ac:dyDescent="0.35">
      <c r="A4953" t="s">
        <v>6583</v>
      </c>
      <c r="B4953" t="s">
        <v>5</v>
      </c>
      <c r="C4953" t="s">
        <v>1741</v>
      </c>
      <c r="D4953" t="s">
        <v>6934</v>
      </c>
      <c r="E4953" t="s">
        <v>1711</v>
      </c>
      <c r="H4953" t="str">
        <f>INDEX('Vensim Variables'!$B:$B,MATCH(EPS!$B4953,'Vensim Variables'!$A:$A,0))</f>
        <v>g pollutant</v>
      </c>
      <c r="I4953" t="str">
        <f t="shared" si="154"/>
        <v>BC</v>
      </c>
      <c r="J4953">
        <f>INDEX(NoSettings!$C:$C,MATCH(EPS!$A4953,NoSettings!$A:$A,0))</f>
        <v>0</v>
      </c>
      <c r="K4953">
        <f>INDEX(GWP!$C$2:$C$13,MATCH(EPS!I4953,GWP!$B$2:$B$13,0))</f>
        <v>0</v>
      </c>
      <c r="L4953" s="5">
        <f t="shared" si="155"/>
        <v>0</v>
      </c>
    </row>
    <row r="4954" spans="1:12" hidden="1" x14ac:dyDescent="0.35">
      <c r="A4954" t="s">
        <v>6584</v>
      </c>
      <c r="B4954" t="s">
        <v>5</v>
      </c>
      <c r="C4954" t="s">
        <v>1741</v>
      </c>
      <c r="D4954" t="s">
        <v>6934</v>
      </c>
      <c r="E4954" t="s">
        <v>1712</v>
      </c>
      <c r="H4954" t="str">
        <f>INDEX('Vensim Variables'!$B:$B,MATCH(EPS!$B4954,'Vensim Variables'!$A:$A,0))</f>
        <v>g pollutant</v>
      </c>
      <c r="I4954" t="str">
        <f t="shared" si="154"/>
        <v>OC</v>
      </c>
      <c r="J4954">
        <f>INDEX(NoSettings!$C:$C,MATCH(EPS!$A4954,NoSettings!$A:$A,0))</f>
        <v>0</v>
      </c>
      <c r="K4954">
        <f>INDEX(GWP!$C$2:$C$13,MATCH(EPS!I4954,GWP!$B$2:$B$13,0))</f>
        <v>0</v>
      </c>
      <c r="L4954" s="5">
        <f t="shared" si="155"/>
        <v>0</v>
      </c>
    </row>
    <row r="4955" spans="1:12" hidden="1" x14ac:dyDescent="0.35">
      <c r="A4955" t="s">
        <v>6585</v>
      </c>
      <c r="B4955" t="s">
        <v>5</v>
      </c>
      <c r="C4955" t="s">
        <v>1741</v>
      </c>
      <c r="D4955" t="s">
        <v>6934</v>
      </c>
      <c r="E4955" t="s">
        <v>1713</v>
      </c>
      <c r="H4955" t="str">
        <f>INDEX('Vensim Variables'!$B:$B,MATCH(EPS!$B4955,'Vensim Variables'!$A:$A,0))</f>
        <v>g pollutant</v>
      </c>
      <c r="I4955" t="str">
        <f t="shared" si="154"/>
        <v>CH4</v>
      </c>
      <c r="J4955">
        <f>INDEX(NoSettings!$C:$C,MATCH(EPS!$A4955,NoSettings!$A:$A,0))</f>
        <v>0</v>
      </c>
      <c r="K4955">
        <f>INDEX(GWP!$C$2:$C$13,MATCH(EPS!I4955,GWP!$B$2:$B$13,0))</f>
        <v>25</v>
      </c>
      <c r="L4955" s="5">
        <f t="shared" si="155"/>
        <v>0</v>
      </c>
    </row>
    <row r="4956" spans="1:12" hidden="1" x14ac:dyDescent="0.35">
      <c r="A4956" t="s">
        <v>6586</v>
      </c>
      <c r="B4956" t="s">
        <v>5</v>
      </c>
      <c r="C4956" t="s">
        <v>1741</v>
      </c>
      <c r="D4956" t="s">
        <v>6934</v>
      </c>
      <c r="E4956" t="s">
        <v>1714</v>
      </c>
      <c r="H4956" t="str">
        <f>INDEX('Vensim Variables'!$B:$B,MATCH(EPS!$B4956,'Vensim Variables'!$A:$A,0))</f>
        <v>g pollutant</v>
      </c>
      <c r="I4956" t="str">
        <f t="shared" si="154"/>
        <v>N2O</v>
      </c>
      <c r="J4956">
        <f>INDEX(NoSettings!$C:$C,MATCH(EPS!$A4956,NoSettings!$A:$A,0))</f>
        <v>0</v>
      </c>
      <c r="K4956">
        <f>INDEX(GWP!$C$2:$C$13,MATCH(EPS!I4956,GWP!$B$2:$B$13,0))</f>
        <v>298</v>
      </c>
      <c r="L4956" s="5">
        <f t="shared" si="155"/>
        <v>0</v>
      </c>
    </row>
    <row r="4957" spans="1:12" hidden="1" x14ac:dyDescent="0.35">
      <c r="A4957" t="s">
        <v>6587</v>
      </c>
      <c r="B4957" t="s">
        <v>5</v>
      </c>
      <c r="C4957" t="s">
        <v>1741</v>
      </c>
      <c r="D4957" t="s">
        <v>6934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5">
        <f t="shared" si="155"/>
        <v>0</v>
      </c>
    </row>
    <row r="4958" spans="1:12" hidden="1" x14ac:dyDescent="0.35">
      <c r="A4958" t="s">
        <v>6588</v>
      </c>
      <c r="B4958" t="s">
        <v>5</v>
      </c>
      <c r="C4958" t="s">
        <v>1741</v>
      </c>
      <c r="D4958" t="s">
        <v>6935</v>
      </c>
      <c r="E4958" t="s">
        <v>1702</v>
      </c>
      <c r="H4958" t="str">
        <f>INDEX('Vensim Variables'!$B:$B,MATCH(EPS!$B4958,'Vensim Variables'!$A:$A,0))</f>
        <v>g pollutant</v>
      </c>
      <c r="I4958" t="str">
        <f t="shared" si="154"/>
        <v>CO2</v>
      </c>
      <c r="J4958">
        <f>INDEX(NoSettings!$C:$C,MATCH(EPS!$A4958,NoSettings!$A:$A,0))</f>
        <v>0</v>
      </c>
      <c r="K4958">
        <f>INDEX(GWP!$C$2:$C$13,MATCH(EPS!I4958,GWP!$B$2:$B$13,0))</f>
        <v>1</v>
      </c>
      <c r="L4958" s="5">
        <f t="shared" si="155"/>
        <v>0</v>
      </c>
    </row>
    <row r="4959" spans="1:12" hidden="1" x14ac:dyDescent="0.35">
      <c r="A4959" t="s">
        <v>6589</v>
      </c>
      <c r="B4959" t="s">
        <v>5</v>
      </c>
      <c r="C4959" t="s">
        <v>1741</v>
      </c>
      <c r="D4959" t="s">
        <v>6935</v>
      </c>
      <c r="E4959" t="s">
        <v>1705</v>
      </c>
      <c r="H4959" t="str">
        <f>INDEX('Vensim Variables'!$B:$B,MATCH(EPS!$B4959,'Vensim Variables'!$A:$A,0))</f>
        <v>g pollutant</v>
      </c>
      <c r="I4959" t="str">
        <f t="shared" si="154"/>
        <v>VOC</v>
      </c>
      <c r="J4959">
        <f>INDEX(NoSettings!$C:$C,MATCH(EPS!$A4959,NoSettings!$A:$A,0))</f>
        <v>0</v>
      </c>
      <c r="K4959">
        <f>INDEX(GWP!$C$2:$C$13,MATCH(EPS!I4959,GWP!$B$2:$B$13,0))</f>
        <v>0</v>
      </c>
      <c r="L4959" s="5">
        <f t="shared" si="155"/>
        <v>0</v>
      </c>
    </row>
    <row r="4960" spans="1:12" hidden="1" x14ac:dyDescent="0.35">
      <c r="A4960" t="s">
        <v>6590</v>
      </c>
      <c r="B4960" t="s">
        <v>5</v>
      </c>
      <c r="C4960" t="s">
        <v>1741</v>
      </c>
      <c r="D4960" t="s">
        <v>6935</v>
      </c>
      <c r="E4960" t="s">
        <v>1706</v>
      </c>
      <c r="H4960" t="str">
        <f>INDEX('Vensim Variables'!$B:$B,MATCH(EPS!$B4960,'Vensim Variables'!$A:$A,0))</f>
        <v>g pollutant</v>
      </c>
      <c r="I4960" t="str">
        <f t="shared" si="154"/>
        <v>CO</v>
      </c>
      <c r="J4960">
        <f>INDEX(NoSettings!$C:$C,MATCH(EPS!$A4960,NoSettings!$A:$A,0))</f>
        <v>0</v>
      </c>
      <c r="K4960">
        <f>INDEX(GWP!$C$2:$C$13,MATCH(EPS!I4960,GWP!$B$2:$B$13,0))</f>
        <v>0</v>
      </c>
      <c r="L4960" s="5">
        <f t="shared" si="155"/>
        <v>0</v>
      </c>
    </row>
    <row r="4961" spans="1:12" hidden="1" x14ac:dyDescent="0.35">
      <c r="A4961" t="s">
        <v>6591</v>
      </c>
      <c r="B4961" t="s">
        <v>5</v>
      </c>
      <c r="C4961" t="s">
        <v>1741</v>
      </c>
      <c r="D4961" t="s">
        <v>6935</v>
      </c>
      <c r="E4961" t="s">
        <v>1707</v>
      </c>
      <c r="H4961" t="str">
        <f>INDEX('Vensim Variables'!$B:$B,MATCH(EPS!$B4961,'Vensim Variables'!$A:$A,0))</f>
        <v>g pollutant</v>
      </c>
      <c r="I4961" t="str">
        <f t="shared" si="154"/>
        <v>NOx</v>
      </c>
      <c r="J4961">
        <f>INDEX(NoSettings!$C:$C,MATCH(EPS!$A4961,NoSettings!$A:$A,0))</f>
        <v>0</v>
      </c>
      <c r="K4961">
        <f>INDEX(GWP!$C$2:$C$13,MATCH(EPS!I4961,GWP!$B$2:$B$13,0))</f>
        <v>0</v>
      </c>
      <c r="L4961" s="5">
        <f t="shared" si="155"/>
        <v>0</v>
      </c>
    </row>
    <row r="4962" spans="1:12" hidden="1" x14ac:dyDescent="0.35">
      <c r="A4962" t="s">
        <v>6592</v>
      </c>
      <c r="B4962" t="s">
        <v>5</v>
      </c>
      <c r="C4962" t="s">
        <v>1741</v>
      </c>
      <c r="D4962" t="s">
        <v>6935</v>
      </c>
      <c r="E4962" t="s">
        <v>1708</v>
      </c>
      <c r="H4962" t="str">
        <f>INDEX('Vensim Variables'!$B:$B,MATCH(EPS!$B4962,'Vensim Variables'!$A:$A,0))</f>
        <v>g pollutant</v>
      </c>
      <c r="I4962" t="str">
        <f t="shared" si="154"/>
        <v>PM10</v>
      </c>
      <c r="J4962">
        <f>INDEX(NoSettings!$C:$C,MATCH(EPS!$A4962,NoSettings!$A:$A,0))</f>
        <v>0</v>
      </c>
      <c r="K4962">
        <f>INDEX(GWP!$C$2:$C$13,MATCH(EPS!I4962,GWP!$B$2:$B$13,0))</f>
        <v>0</v>
      </c>
      <c r="L4962" s="5">
        <f t="shared" si="155"/>
        <v>0</v>
      </c>
    </row>
    <row r="4963" spans="1:12" hidden="1" x14ac:dyDescent="0.35">
      <c r="A4963" t="s">
        <v>6593</v>
      </c>
      <c r="B4963" t="s">
        <v>5</v>
      </c>
      <c r="C4963" t="s">
        <v>1741</v>
      </c>
      <c r="D4963" t="s">
        <v>6935</v>
      </c>
      <c r="E4963" t="s">
        <v>1709</v>
      </c>
      <c r="H4963" t="str">
        <f>INDEX('Vensim Variables'!$B:$B,MATCH(EPS!$B4963,'Vensim Variables'!$A:$A,0))</f>
        <v>g pollutant</v>
      </c>
      <c r="I4963" t="str">
        <f t="shared" si="154"/>
        <v>PM25</v>
      </c>
      <c r="J4963">
        <f>INDEX(NoSettings!$C:$C,MATCH(EPS!$A4963,NoSettings!$A:$A,0))</f>
        <v>0</v>
      </c>
      <c r="K4963">
        <f>INDEX(GWP!$C$2:$C$13,MATCH(EPS!I4963,GWP!$B$2:$B$13,0))</f>
        <v>0</v>
      </c>
      <c r="L4963" s="5">
        <f t="shared" si="155"/>
        <v>0</v>
      </c>
    </row>
    <row r="4964" spans="1:12" hidden="1" x14ac:dyDescent="0.35">
      <c r="A4964" t="s">
        <v>6594</v>
      </c>
      <c r="B4964" t="s">
        <v>5</v>
      </c>
      <c r="C4964" t="s">
        <v>1741</v>
      </c>
      <c r="D4964" t="s">
        <v>6935</v>
      </c>
      <c r="E4964" t="s">
        <v>1710</v>
      </c>
      <c r="H4964" t="str">
        <f>INDEX('Vensim Variables'!$B:$B,MATCH(EPS!$B4964,'Vensim Variables'!$A:$A,0))</f>
        <v>g pollutant</v>
      </c>
      <c r="I4964" t="str">
        <f t="shared" si="154"/>
        <v>SOx</v>
      </c>
      <c r="J4964">
        <f>INDEX(NoSettings!$C:$C,MATCH(EPS!$A4964,NoSettings!$A:$A,0))</f>
        <v>0</v>
      </c>
      <c r="K4964">
        <f>INDEX(GWP!$C$2:$C$13,MATCH(EPS!I4964,GWP!$B$2:$B$13,0))</f>
        <v>0</v>
      </c>
      <c r="L4964" s="5">
        <f t="shared" si="155"/>
        <v>0</v>
      </c>
    </row>
    <row r="4965" spans="1:12" hidden="1" x14ac:dyDescent="0.35">
      <c r="A4965" t="s">
        <v>6595</v>
      </c>
      <c r="B4965" t="s">
        <v>5</v>
      </c>
      <c r="C4965" t="s">
        <v>1741</v>
      </c>
      <c r="D4965" t="s">
        <v>6935</v>
      </c>
      <c r="E4965" t="s">
        <v>1711</v>
      </c>
      <c r="H4965" t="str">
        <f>INDEX('Vensim Variables'!$B:$B,MATCH(EPS!$B4965,'Vensim Variables'!$A:$A,0))</f>
        <v>g pollutant</v>
      </c>
      <c r="I4965" t="str">
        <f t="shared" si="154"/>
        <v>BC</v>
      </c>
      <c r="J4965">
        <f>INDEX(NoSettings!$C:$C,MATCH(EPS!$A4965,NoSettings!$A:$A,0))</f>
        <v>0</v>
      </c>
      <c r="K4965">
        <f>INDEX(GWP!$C$2:$C$13,MATCH(EPS!I4965,GWP!$B$2:$B$13,0))</f>
        <v>0</v>
      </c>
      <c r="L4965" s="5">
        <f t="shared" si="155"/>
        <v>0</v>
      </c>
    </row>
    <row r="4966" spans="1:12" hidden="1" x14ac:dyDescent="0.35">
      <c r="A4966" t="s">
        <v>6596</v>
      </c>
      <c r="B4966" t="s">
        <v>5</v>
      </c>
      <c r="C4966" t="s">
        <v>1741</v>
      </c>
      <c r="D4966" t="s">
        <v>6935</v>
      </c>
      <c r="E4966" t="s">
        <v>1712</v>
      </c>
      <c r="H4966" t="str">
        <f>INDEX('Vensim Variables'!$B:$B,MATCH(EPS!$B4966,'Vensim Variables'!$A:$A,0))</f>
        <v>g pollutant</v>
      </c>
      <c r="I4966" t="str">
        <f t="shared" si="154"/>
        <v>OC</v>
      </c>
      <c r="J4966">
        <f>INDEX(NoSettings!$C:$C,MATCH(EPS!$A4966,NoSettings!$A:$A,0))</f>
        <v>0</v>
      </c>
      <c r="K4966">
        <f>INDEX(GWP!$C$2:$C$13,MATCH(EPS!I4966,GWP!$B$2:$B$13,0))</f>
        <v>0</v>
      </c>
      <c r="L4966" s="5">
        <f t="shared" si="155"/>
        <v>0</v>
      </c>
    </row>
    <row r="4967" spans="1:12" hidden="1" x14ac:dyDescent="0.35">
      <c r="A4967" t="s">
        <v>6597</v>
      </c>
      <c r="B4967" t="s">
        <v>5</v>
      </c>
      <c r="C4967" t="s">
        <v>1741</v>
      </c>
      <c r="D4967" t="s">
        <v>6935</v>
      </c>
      <c r="E4967" t="s">
        <v>1713</v>
      </c>
      <c r="H4967" t="str">
        <f>INDEX('Vensim Variables'!$B:$B,MATCH(EPS!$B4967,'Vensim Variables'!$A:$A,0))</f>
        <v>g pollutant</v>
      </c>
      <c r="I4967" t="str">
        <f t="shared" si="154"/>
        <v>CH4</v>
      </c>
      <c r="J4967">
        <f>INDEX(NoSettings!$C:$C,MATCH(EPS!$A4967,NoSettings!$A:$A,0))</f>
        <v>0</v>
      </c>
      <c r="K4967">
        <f>INDEX(GWP!$C$2:$C$13,MATCH(EPS!I4967,GWP!$B$2:$B$13,0))</f>
        <v>25</v>
      </c>
      <c r="L4967" s="5">
        <f t="shared" si="155"/>
        <v>0</v>
      </c>
    </row>
    <row r="4968" spans="1:12" hidden="1" x14ac:dyDescent="0.35">
      <c r="A4968" t="s">
        <v>6598</v>
      </c>
      <c r="B4968" t="s">
        <v>5</v>
      </c>
      <c r="C4968" t="s">
        <v>1741</v>
      </c>
      <c r="D4968" t="s">
        <v>6935</v>
      </c>
      <c r="E4968" t="s">
        <v>1714</v>
      </c>
      <c r="H4968" t="str">
        <f>INDEX('Vensim Variables'!$B:$B,MATCH(EPS!$B4968,'Vensim Variables'!$A:$A,0))</f>
        <v>g pollutant</v>
      </c>
      <c r="I4968" t="str">
        <f t="shared" si="154"/>
        <v>N2O</v>
      </c>
      <c r="J4968">
        <f>INDEX(NoSettings!$C:$C,MATCH(EPS!$A4968,NoSettings!$A:$A,0))</f>
        <v>0</v>
      </c>
      <c r="K4968">
        <f>INDEX(GWP!$C$2:$C$13,MATCH(EPS!I4968,GWP!$B$2:$B$13,0))</f>
        <v>298</v>
      </c>
      <c r="L4968" s="5">
        <f t="shared" si="155"/>
        <v>0</v>
      </c>
    </row>
    <row r="4969" spans="1:12" hidden="1" x14ac:dyDescent="0.35">
      <c r="A4969" t="s">
        <v>6599</v>
      </c>
      <c r="B4969" t="s">
        <v>5</v>
      </c>
      <c r="C4969" t="s">
        <v>1741</v>
      </c>
      <c r="D4969" t="s">
        <v>6935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5">
        <f t="shared" si="155"/>
        <v>0</v>
      </c>
    </row>
    <row r="4970" spans="1:12" hidden="1" x14ac:dyDescent="0.35">
      <c r="A4970" t="s">
        <v>6600</v>
      </c>
      <c r="B4970" t="s">
        <v>5</v>
      </c>
      <c r="C4970" t="s">
        <v>1741</v>
      </c>
      <c r="D4970" t="s">
        <v>6936</v>
      </c>
      <c r="E4970" t="s">
        <v>1702</v>
      </c>
      <c r="H4970" t="str">
        <f>INDEX('Vensim Variables'!$B:$B,MATCH(EPS!$B4970,'Vensim Variables'!$A:$A,0))</f>
        <v>g pollutant</v>
      </c>
      <c r="I4970" t="str">
        <f t="shared" si="154"/>
        <v>CO2</v>
      </c>
      <c r="J4970">
        <f>INDEX(NoSettings!$C:$C,MATCH(EPS!$A4970,NoSettings!$A:$A,0))</f>
        <v>0</v>
      </c>
      <c r="K4970">
        <f>INDEX(GWP!$C$2:$C$13,MATCH(EPS!I4970,GWP!$B$2:$B$13,0))</f>
        <v>1</v>
      </c>
      <c r="L4970" s="5">
        <f t="shared" si="155"/>
        <v>0</v>
      </c>
    </row>
    <row r="4971" spans="1:12" hidden="1" x14ac:dyDescent="0.35">
      <c r="A4971" t="s">
        <v>6601</v>
      </c>
      <c r="B4971" t="s">
        <v>5</v>
      </c>
      <c r="C4971" t="s">
        <v>1741</v>
      </c>
      <c r="D4971" t="s">
        <v>6936</v>
      </c>
      <c r="E4971" t="s">
        <v>1705</v>
      </c>
      <c r="H4971" t="str">
        <f>INDEX('Vensim Variables'!$B:$B,MATCH(EPS!$B4971,'Vensim Variables'!$A:$A,0))</f>
        <v>g pollutant</v>
      </c>
      <c r="I4971" t="str">
        <f t="shared" si="154"/>
        <v>VOC</v>
      </c>
      <c r="J4971">
        <f>INDEX(NoSettings!$C:$C,MATCH(EPS!$A4971,NoSettings!$A:$A,0))</f>
        <v>0</v>
      </c>
      <c r="K4971">
        <f>INDEX(GWP!$C$2:$C$13,MATCH(EPS!I4971,GWP!$B$2:$B$13,0))</f>
        <v>0</v>
      </c>
      <c r="L4971" s="5">
        <f t="shared" si="155"/>
        <v>0</v>
      </c>
    </row>
    <row r="4972" spans="1:12" hidden="1" x14ac:dyDescent="0.35">
      <c r="A4972" t="s">
        <v>6602</v>
      </c>
      <c r="B4972" t="s">
        <v>5</v>
      </c>
      <c r="C4972" t="s">
        <v>1741</v>
      </c>
      <c r="D4972" t="s">
        <v>6936</v>
      </c>
      <c r="E4972" t="s">
        <v>1706</v>
      </c>
      <c r="H4972" t="str">
        <f>INDEX('Vensim Variables'!$B:$B,MATCH(EPS!$B4972,'Vensim Variables'!$A:$A,0))</f>
        <v>g pollutant</v>
      </c>
      <c r="I4972" t="str">
        <f t="shared" si="154"/>
        <v>CO</v>
      </c>
      <c r="J4972">
        <f>INDEX(NoSettings!$C:$C,MATCH(EPS!$A4972,NoSettings!$A:$A,0))</f>
        <v>0</v>
      </c>
      <c r="K4972">
        <f>INDEX(GWP!$C$2:$C$13,MATCH(EPS!I4972,GWP!$B$2:$B$13,0))</f>
        <v>0</v>
      </c>
      <c r="L4972" s="5">
        <f t="shared" si="155"/>
        <v>0</v>
      </c>
    </row>
    <row r="4973" spans="1:12" hidden="1" x14ac:dyDescent="0.35">
      <c r="A4973" t="s">
        <v>6603</v>
      </c>
      <c r="B4973" t="s">
        <v>5</v>
      </c>
      <c r="C4973" t="s">
        <v>1741</v>
      </c>
      <c r="D4973" t="s">
        <v>6936</v>
      </c>
      <c r="E4973" t="s">
        <v>1707</v>
      </c>
      <c r="H4973" t="str">
        <f>INDEX('Vensim Variables'!$B:$B,MATCH(EPS!$B4973,'Vensim Variables'!$A:$A,0))</f>
        <v>g pollutant</v>
      </c>
      <c r="I4973" t="str">
        <f t="shared" si="154"/>
        <v>NOx</v>
      </c>
      <c r="J4973">
        <f>INDEX(NoSettings!$C:$C,MATCH(EPS!$A4973,NoSettings!$A:$A,0))</f>
        <v>0</v>
      </c>
      <c r="K4973">
        <f>INDEX(GWP!$C$2:$C$13,MATCH(EPS!I4973,GWP!$B$2:$B$13,0))</f>
        <v>0</v>
      </c>
      <c r="L4973" s="5">
        <f t="shared" si="155"/>
        <v>0</v>
      </c>
    </row>
    <row r="4974" spans="1:12" hidden="1" x14ac:dyDescent="0.35">
      <c r="A4974" t="s">
        <v>6604</v>
      </c>
      <c r="B4974" t="s">
        <v>5</v>
      </c>
      <c r="C4974" t="s">
        <v>1741</v>
      </c>
      <c r="D4974" t="s">
        <v>6936</v>
      </c>
      <c r="E4974" t="s">
        <v>1708</v>
      </c>
      <c r="H4974" t="str">
        <f>INDEX('Vensim Variables'!$B:$B,MATCH(EPS!$B4974,'Vensim Variables'!$A:$A,0))</f>
        <v>g pollutant</v>
      </c>
      <c r="I4974" t="str">
        <f t="shared" si="154"/>
        <v>PM10</v>
      </c>
      <c r="J4974">
        <f>INDEX(NoSettings!$C:$C,MATCH(EPS!$A4974,NoSettings!$A:$A,0))</f>
        <v>0</v>
      </c>
      <c r="K4974">
        <f>INDEX(GWP!$C$2:$C$13,MATCH(EPS!I4974,GWP!$B$2:$B$13,0))</f>
        <v>0</v>
      </c>
      <c r="L4974" s="5">
        <f t="shared" si="155"/>
        <v>0</v>
      </c>
    </row>
    <row r="4975" spans="1:12" hidden="1" x14ac:dyDescent="0.35">
      <c r="A4975" t="s">
        <v>6605</v>
      </c>
      <c r="B4975" t="s">
        <v>5</v>
      </c>
      <c r="C4975" t="s">
        <v>1741</v>
      </c>
      <c r="D4975" t="s">
        <v>6936</v>
      </c>
      <c r="E4975" t="s">
        <v>1709</v>
      </c>
      <c r="H4975" t="str">
        <f>INDEX('Vensim Variables'!$B:$B,MATCH(EPS!$B4975,'Vensim Variables'!$A:$A,0))</f>
        <v>g pollutant</v>
      </c>
      <c r="I4975" t="str">
        <f t="shared" si="154"/>
        <v>PM25</v>
      </c>
      <c r="J4975">
        <f>INDEX(NoSettings!$C:$C,MATCH(EPS!$A4975,NoSettings!$A:$A,0))</f>
        <v>0</v>
      </c>
      <c r="K4975">
        <f>INDEX(GWP!$C$2:$C$13,MATCH(EPS!I4975,GWP!$B$2:$B$13,0))</f>
        <v>0</v>
      </c>
      <c r="L4975" s="5">
        <f t="shared" si="155"/>
        <v>0</v>
      </c>
    </row>
    <row r="4976" spans="1:12" hidden="1" x14ac:dyDescent="0.35">
      <c r="A4976" t="s">
        <v>6606</v>
      </c>
      <c r="B4976" t="s">
        <v>5</v>
      </c>
      <c r="C4976" t="s">
        <v>1741</v>
      </c>
      <c r="D4976" t="s">
        <v>6936</v>
      </c>
      <c r="E4976" t="s">
        <v>1710</v>
      </c>
      <c r="H4976" t="str">
        <f>INDEX('Vensim Variables'!$B:$B,MATCH(EPS!$B4976,'Vensim Variables'!$A:$A,0))</f>
        <v>g pollutant</v>
      </c>
      <c r="I4976" t="str">
        <f t="shared" si="154"/>
        <v>SOx</v>
      </c>
      <c r="J4976">
        <f>INDEX(NoSettings!$C:$C,MATCH(EPS!$A4976,NoSettings!$A:$A,0))</f>
        <v>0</v>
      </c>
      <c r="K4976">
        <f>INDEX(GWP!$C$2:$C$13,MATCH(EPS!I4976,GWP!$B$2:$B$13,0))</f>
        <v>0</v>
      </c>
      <c r="L4976" s="5">
        <f t="shared" si="155"/>
        <v>0</v>
      </c>
    </row>
    <row r="4977" spans="1:12" hidden="1" x14ac:dyDescent="0.35">
      <c r="A4977" t="s">
        <v>6607</v>
      </c>
      <c r="B4977" t="s">
        <v>5</v>
      </c>
      <c r="C4977" t="s">
        <v>1741</v>
      </c>
      <c r="D4977" t="s">
        <v>6936</v>
      </c>
      <c r="E4977" t="s">
        <v>1711</v>
      </c>
      <c r="H4977" t="str">
        <f>INDEX('Vensim Variables'!$B:$B,MATCH(EPS!$B4977,'Vensim Variables'!$A:$A,0))</f>
        <v>g pollutant</v>
      </c>
      <c r="I4977" t="str">
        <f t="shared" si="154"/>
        <v>BC</v>
      </c>
      <c r="J4977">
        <f>INDEX(NoSettings!$C:$C,MATCH(EPS!$A4977,NoSettings!$A:$A,0))</f>
        <v>0</v>
      </c>
      <c r="K4977">
        <f>INDEX(GWP!$C$2:$C$13,MATCH(EPS!I4977,GWP!$B$2:$B$13,0))</f>
        <v>0</v>
      </c>
      <c r="L4977" s="5">
        <f t="shared" si="155"/>
        <v>0</v>
      </c>
    </row>
    <row r="4978" spans="1:12" hidden="1" x14ac:dyDescent="0.35">
      <c r="A4978" t="s">
        <v>6608</v>
      </c>
      <c r="B4978" t="s">
        <v>5</v>
      </c>
      <c r="C4978" t="s">
        <v>1741</v>
      </c>
      <c r="D4978" t="s">
        <v>6936</v>
      </c>
      <c r="E4978" t="s">
        <v>1712</v>
      </c>
      <c r="H4978" t="str">
        <f>INDEX('Vensim Variables'!$B:$B,MATCH(EPS!$B4978,'Vensim Variables'!$A:$A,0))</f>
        <v>g pollutant</v>
      </c>
      <c r="I4978" t="str">
        <f t="shared" si="154"/>
        <v>OC</v>
      </c>
      <c r="J4978">
        <f>INDEX(NoSettings!$C:$C,MATCH(EPS!$A4978,NoSettings!$A:$A,0))</f>
        <v>0</v>
      </c>
      <c r="K4978">
        <f>INDEX(GWP!$C$2:$C$13,MATCH(EPS!I4978,GWP!$B$2:$B$13,0))</f>
        <v>0</v>
      </c>
      <c r="L4978" s="5">
        <f t="shared" si="155"/>
        <v>0</v>
      </c>
    </row>
    <row r="4979" spans="1:12" hidden="1" x14ac:dyDescent="0.35">
      <c r="A4979" t="s">
        <v>6609</v>
      </c>
      <c r="B4979" t="s">
        <v>5</v>
      </c>
      <c r="C4979" t="s">
        <v>1741</v>
      </c>
      <c r="D4979" t="s">
        <v>6936</v>
      </c>
      <c r="E4979" t="s">
        <v>1713</v>
      </c>
      <c r="H4979" t="str">
        <f>INDEX('Vensim Variables'!$B:$B,MATCH(EPS!$B4979,'Vensim Variables'!$A:$A,0))</f>
        <v>g pollutant</v>
      </c>
      <c r="I4979" t="str">
        <f t="shared" si="154"/>
        <v>CH4</v>
      </c>
      <c r="J4979">
        <f>INDEX(NoSettings!$C:$C,MATCH(EPS!$A4979,NoSettings!$A:$A,0))</f>
        <v>0</v>
      </c>
      <c r="K4979">
        <f>INDEX(GWP!$C$2:$C$13,MATCH(EPS!I4979,GWP!$B$2:$B$13,0))</f>
        <v>25</v>
      </c>
      <c r="L4979" s="5">
        <f t="shared" si="155"/>
        <v>0</v>
      </c>
    </row>
    <row r="4980" spans="1:12" hidden="1" x14ac:dyDescent="0.35">
      <c r="A4980" t="s">
        <v>6610</v>
      </c>
      <c r="B4980" t="s">
        <v>5</v>
      </c>
      <c r="C4980" t="s">
        <v>1741</v>
      </c>
      <c r="D4980" t="s">
        <v>6936</v>
      </c>
      <c r="E4980" t="s">
        <v>1714</v>
      </c>
      <c r="H4980" t="str">
        <f>INDEX('Vensim Variables'!$B:$B,MATCH(EPS!$B4980,'Vensim Variables'!$A:$A,0))</f>
        <v>g pollutant</v>
      </c>
      <c r="I4980" t="str">
        <f t="shared" si="154"/>
        <v>N2O</v>
      </c>
      <c r="J4980">
        <f>INDEX(NoSettings!$C:$C,MATCH(EPS!$A4980,NoSettings!$A:$A,0))</f>
        <v>0</v>
      </c>
      <c r="K4980">
        <f>INDEX(GWP!$C$2:$C$13,MATCH(EPS!I4980,GWP!$B$2:$B$13,0))</f>
        <v>298</v>
      </c>
      <c r="L4980" s="5">
        <f t="shared" si="155"/>
        <v>0</v>
      </c>
    </row>
    <row r="4981" spans="1:12" hidden="1" x14ac:dyDescent="0.35">
      <c r="A4981" t="s">
        <v>6611</v>
      </c>
      <c r="B4981" t="s">
        <v>5</v>
      </c>
      <c r="C4981" t="s">
        <v>1741</v>
      </c>
      <c r="D4981" t="s">
        <v>6936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5">
        <f t="shared" si="155"/>
        <v>0</v>
      </c>
    </row>
    <row r="4982" spans="1:12" hidden="1" x14ac:dyDescent="0.35">
      <c r="A4982" t="s">
        <v>6612</v>
      </c>
      <c r="B4982" t="s">
        <v>6</v>
      </c>
      <c r="C4982" t="s">
        <v>6912</v>
      </c>
      <c r="D4982" t="s">
        <v>1702</v>
      </c>
      <c r="H4982" t="str">
        <f>INDEX('Vensim Variables'!$B:$B,MATCH(EPS!$B4982,'Vensim Variables'!$A:$A,0))</f>
        <v>g pollutant</v>
      </c>
      <c r="I4982" t="str">
        <f t="shared" si="154"/>
        <v>CO2</v>
      </c>
      <c r="J4982">
        <f>INDEX(NoSettings!$C:$C,MATCH(EPS!$A4982,NoSettings!$A:$A,0))</f>
        <v>51105400000000</v>
      </c>
      <c r="K4982">
        <f>INDEX(GWP!$C$2:$C$13,MATCH(EPS!I4982,GWP!$B$2:$B$13,0))</f>
        <v>1</v>
      </c>
      <c r="L4982" s="5">
        <f t="shared" si="155"/>
        <v>51.105400000000003</v>
      </c>
    </row>
    <row r="4983" spans="1:12" hidden="1" x14ac:dyDescent="0.35">
      <c r="A4983" t="s">
        <v>6613</v>
      </c>
      <c r="B4983" t="s">
        <v>6</v>
      </c>
      <c r="C4983" t="s">
        <v>6912</v>
      </c>
      <c r="D4983" t="s">
        <v>1705</v>
      </c>
      <c r="H4983" t="str">
        <f>INDEX('Vensim Variables'!$B:$B,MATCH(EPS!$B4983,'Vensim Variables'!$A:$A,0))</f>
        <v>g pollutant</v>
      </c>
      <c r="I4983" t="str">
        <f t="shared" si="154"/>
        <v>VOC</v>
      </c>
      <c r="J4983">
        <f>INDEX(NoSettings!$C:$C,MATCH(EPS!$A4983,NoSettings!$A:$A,0))</f>
        <v>446802000000</v>
      </c>
      <c r="K4983">
        <f>INDEX(GWP!$C$2:$C$13,MATCH(EPS!I4983,GWP!$B$2:$B$13,0))</f>
        <v>0</v>
      </c>
      <c r="L4983" s="5">
        <f t="shared" si="155"/>
        <v>0</v>
      </c>
    </row>
    <row r="4984" spans="1:12" hidden="1" x14ac:dyDescent="0.35">
      <c r="A4984" t="s">
        <v>6614</v>
      </c>
      <c r="B4984" t="s">
        <v>6</v>
      </c>
      <c r="C4984" t="s">
        <v>6912</v>
      </c>
      <c r="D4984" t="s">
        <v>1706</v>
      </c>
      <c r="H4984" t="str">
        <f>INDEX('Vensim Variables'!$B:$B,MATCH(EPS!$B4984,'Vensim Variables'!$A:$A,0))</f>
        <v>g pollutant</v>
      </c>
      <c r="I4984" t="str">
        <f t="shared" si="154"/>
        <v>CO</v>
      </c>
      <c r="J4984">
        <f>INDEX(NoSettings!$C:$C,MATCH(EPS!$A4984,NoSettings!$A:$A,0))</f>
        <v>2261670000000</v>
      </c>
      <c r="K4984">
        <f>INDEX(GWP!$C$2:$C$13,MATCH(EPS!I4984,GWP!$B$2:$B$13,0))</f>
        <v>0</v>
      </c>
      <c r="L4984" s="5">
        <f t="shared" si="155"/>
        <v>0</v>
      </c>
    </row>
    <row r="4985" spans="1:12" hidden="1" x14ac:dyDescent="0.35">
      <c r="A4985" t="s">
        <v>6615</v>
      </c>
      <c r="B4985" t="s">
        <v>6</v>
      </c>
      <c r="C4985" t="s">
        <v>6912</v>
      </c>
      <c r="D4985" t="s">
        <v>1707</v>
      </c>
      <c r="H4985" t="str">
        <f>INDEX('Vensim Variables'!$B:$B,MATCH(EPS!$B4985,'Vensim Variables'!$A:$A,0))</f>
        <v>g pollutant</v>
      </c>
      <c r="I4985" t="str">
        <f t="shared" si="154"/>
        <v>NOx</v>
      </c>
      <c r="J4985">
        <f>INDEX(NoSettings!$C:$C,MATCH(EPS!$A4985,NoSettings!$A:$A,0))</f>
        <v>251982000000</v>
      </c>
      <c r="K4985">
        <f>INDEX(GWP!$C$2:$C$13,MATCH(EPS!I4985,GWP!$B$2:$B$13,0))</f>
        <v>0</v>
      </c>
      <c r="L4985" s="5">
        <f t="shared" si="155"/>
        <v>0</v>
      </c>
    </row>
    <row r="4986" spans="1:12" hidden="1" x14ac:dyDescent="0.35">
      <c r="A4986" t="s">
        <v>6616</v>
      </c>
      <c r="B4986" t="s">
        <v>6</v>
      </c>
      <c r="C4986" t="s">
        <v>6912</v>
      </c>
      <c r="D4986" t="s">
        <v>1708</v>
      </c>
      <c r="H4986" t="str">
        <f>INDEX('Vensim Variables'!$B:$B,MATCH(EPS!$B4986,'Vensim Variables'!$A:$A,0))</f>
        <v>g pollutant</v>
      </c>
      <c r="I4986" t="str">
        <f t="shared" si="154"/>
        <v>PM10</v>
      </c>
      <c r="J4986">
        <f>INDEX(NoSettings!$C:$C,MATCH(EPS!$A4986,NoSettings!$A:$A,0))</f>
        <v>25012800000</v>
      </c>
      <c r="K4986">
        <f>INDEX(GWP!$C$2:$C$13,MATCH(EPS!I4986,GWP!$B$2:$B$13,0))</f>
        <v>0</v>
      </c>
      <c r="L4986" s="5">
        <f t="shared" si="155"/>
        <v>0</v>
      </c>
    </row>
    <row r="4987" spans="1:12" hidden="1" x14ac:dyDescent="0.35">
      <c r="A4987" t="s">
        <v>6617</v>
      </c>
      <c r="B4987" t="s">
        <v>6</v>
      </c>
      <c r="C4987" t="s">
        <v>6912</v>
      </c>
      <c r="D4987" t="s">
        <v>1709</v>
      </c>
      <c r="H4987" t="str">
        <f>INDEX('Vensim Variables'!$B:$B,MATCH(EPS!$B4987,'Vensim Variables'!$A:$A,0))</f>
        <v>g pollutant</v>
      </c>
      <c r="I4987" t="str">
        <f t="shared" si="154"/>
        <v>PM25</v>
      </c>
      <c r="J4987">
        <f>INDEX(NoSettings!$C:$C,MATCH(EPS!$A4987,NoSettings!$A:$A,0))</f>
        <v>23372100000</v>
      </c>
      <c r="K4987">
        <f>INDEX(GWP!$C$2:$C$13,MATCH(EPS!I4987,GWP!$B$2:$B$13,0))</f>
        <v>0</v>
      </c>
      <c r="L4987" s="5">
        <f t="shared" si="155"/>
        <v>0</v>
      </c>
    </row>
    <row r="4988" spans="1:12" hidden="1" x14ac:dyDescent="0.35">
      <c r="A4988" t="s">
        <v>6618</v>
      </c>
      <c r="B4988" t="s">
        <v>6</v>
      </c>
      <c r="C4988" t="s">
        <v>6912</v>
      </c>
      <c r="D4988" t="s">
        <v>1710</v>
      </c>
      <c r="H4988" t="str">
        <f>INDEX('Vensim Variables'!$B:$B,MATCH(EPS!$B4988,'Vensim Variables'!$A:$A,0))</f>
        <v>g pollutant</v>
      </c>
      <c r="I4988" t="str">
        <f t="shared" si="154"/>
        <v>SOx</v>
      </c>
      <c r="J4988">
        <f>INDEX(NoSettings!$C:$C,MATCH(EPS!$A4988,NoSettings!$A:$A,0))</f>
        <v>9521770000</v>
      </c>
      <c r="K4988">
        <f>INDEX(GWP!$C$2:$C$13,MATCH(EPS!I4988,GWP!$B$2:$B$13,0))</f>
        <v>0</v>
      </c>
      <c r="L4988" s="5">
        <f t="shared" si="155"/>
        <v>0</v>
      </c>
    </row>
    <row r="4989" spans="1:12" hidden="1" x14ac:dyDescent="0.35">
      <c r="A4989" t="s">
        <v>6619</v>
      </c>
      <c r="B4989" t="s">
        <v>6</v>
      </c>
      <c r="C4989" t="s">
        <v>6912</v>
      </c>
      <c r="D4989" t="s">
        <v>1711</v>
      </c>
      <c r="H4989" t="str">
        <f>INDEX('Vensim Variables'!$B:$B,MATCH(EPS!$B4989,'Vensim Variables'!$A:$A,0))</f>
        <v>g pollutant</v>
      </c>
      <c r="I4989" t="str">
        <f t="shared" si="154"/>
        <v>BC</v>
      </c>
      <c r="J4989">
        <f>INDEX(NoSettings!$C:$C,MATCH(EPS!$A4989,NoSettings!$A:$A,0))</f>
        <v>11180400000</v>
      </c>
      <c r="K4989">
        <f>INDEX(GWP!$C$2:$C$13,MATCH(EPS!I4989,GWP!$B$2:$B$13,0))</f>
        <v>0</v>
      </c>
      <c r="L4989" s="5">
        <f t="shared" si="155"/>
        <v>0</v>
      </c>
    </row>
    <row r="4990" spans="1:12" hidden="1" x14ac:dyDescent="0.35">
      <c r="A4990" t="s">
        <v>6620</v>
      </c>
      <c r="B4990" t="s">
        <v>6</v>
      </c>
      <c r="C4990" t="s">
        <v>6912</v>
      </c>
      <c r="D4990" t="s">
        <v>1712</v>
      </c>
      <c r="H4990" t="str">
        <f>INDEX('Vensim Variables'!$B:$B,MATCH(EPS!$B4990,'Vensim Variables'!$A:$A,0))</f>
        <v>g pollutant</v>
      </c>
      <c r="I4990" t="str">
        <f t="shared" si="154"/>
        <v>OC</v>
      </c>
      <c r="J4990">
        <f>INDEX(NoSettings!$C:$C,MATCH(EPS!$A4990,NoSettings!$A:$A,0))</f>
        <v>6698940000</v>
      </c>
      <c r="K4990">
        <f>INDEX(GWP!$C$2:$C$13,MATCH(EPS!I4990,GWP!$B$2:$B$13,0))</f>
        <v>0</v>
      </c>
      <c r="L4990" s="5">
        <f t="shared" si="155"/>
        <v>0</v>
      </c>
    </row>
    <row r="4991" spans="1:12" hidden="1" x14ac:dyDescent="0.35">
      <c r="A4991" t="s">
        <v>6621</v>
      </c>
      <c r="B4991" t="s">
        <v>6</v>
      </c>
      <c r="C4991" t="s">
        <v>6912</v>
      </c>
      <c r="D4991" t="s">
        <v>1713</v>
      </c>
      <c r="H4991" t="str">
        <f>INDEX('Vensim Variables'!$B:$B,MATCH(EPS!$B4991,'Vensim Variables'!$A:$A,0))</f>
        <v>g pollutant</v>
      </c>
      <c r="I4991" t="str">
        <f t="shared" si="154"/>
        <v>CH4</v>
      </c>
      <c r="J4991">
        <f>INDEX(NoSettings!$C:$C,MATCH(EPS!$A4991,NoSettings!$A:$A,0))</f>
        <v>10041700000000</v>
      </c>
      <c r="K4991">
        <f>INDEX(GWP!$C$2:$C$13,MATCH(EPS!I4991,GWP!$B$2:$B$13,0))</f>
        <v>25</v>
      </c>
      <c r="L4991" s="5">
        <f t="shared" si="155"/>
        <v>251.04249999999999</v>
      </c>
    </row>
    <row r="4992" spans="1:12" hidden="1" x14ac:dyDescent="0.35">
      <c r="A4992" t="s">
        <v>6622</v>
      </c>
      <c r="B4992" t="s">
        <v>6</v>
      </c>
      <c r="C4992" t="s">
        <v>6912</v>
      </c>
      <c r="D4992" t="s">
        <v>1714</v>
      </c>
      <c r="H4992" t="str">
        <f>INDEX('Vensim Variables'!$B:$B,MATCH(EPS!$B4992,'Vensim Variables'!$A:$A,0))</f>
        <v>g pollutant</v>
      </c>
      <c r="I4992" t="str">
        <f t="shared" si="154"/>
        <v>N2O</v>
      </c>
      <c r="J4992">
        <f>INDEX(NoSettings!$C:$C,MATCH(EPS!$A4992,NoSettings!$A:$A,0))</f>
        <v>1128330000000</v>
      </c>
      <c r="K4992">
        <f>INDEX(GWP!$C$2:$C$13,MATCH(EPS!I4992,GWP!$B$2:$B$13,0))</f>
        <v>298</v>
      </c>
      <c r="L4992" s="5">
        <f t="shared" si="155"/>
        <v>336.24234000000001</v>
      </c>
    </row>
    <row r="4993" spans="1:12" hidden="1" x14ac:dyDescent="0.35">
      <c r="A4993" t="s">
        <v>6623</v>
      </c>
      <c r="B4993" t="s">
        <v>6</v>
      </c>
      <c r="C4993" t="s">
        <v>6912</v>
      </c>
      <c r="D4993" t="s">
        <v>1715</v>
      </c>
      <c r="H4993" t="str">
        <f>INDEX('Vensim Variables'!$B:$B,MATCH(EPS!$B4993,'Vensim Variables'!$A:$A,0))</f>
        <v>g pollutant</v>
      </c>
      <c r="I4993" t="str">
        <f t="shared" si="154"/>
        <v>F gases</v>
      </c>
      <c r="J4993">
        <f>INDEX(NoSettings!$C:$C,MATCH(EPS!$A4993,NoSettings!$A:$A,0))</f>
        <v>0</v>
      </c>
      <c r="K4993">
        <f>INDEX(GWP!$C$2:$C$13,MATCH(EPS!I4993,GWP!$B$2:$B$13,0))</f>
        <v>1</v>
      </c>
      <c r="L4993" s="5">
        <f t="shared" si="155"/>
        <v>0</v>
      </c>
    </row>
    <row r="4994" spans="1:12" hidden="1" x14ac:dyDescent="0.35">
      <c r="A4994" t="s">
        <v>6624</v>
      </c>
      <c r="B4994" t="s">
        <v>6</v>
      </c>
      <c r="C4994" t="s">
        <v>6913</v>
      </c>
      <c r="D4994" t="s">
        <v>1702</v>
      </c>
      <c r="H4994" t="str">
        <f>INDEX('Vensim Variables'!$B:$B,MATCH(EPS!$B4994,'Vensim Variables'!$A:$A,0))</f>
        <v>g pollutant</v>
      </c>
      <c r="I4994" t="str">
        <f t="shared" si="154"/>
        <v>CO2</v>
      </c>
      <c r="J4994">
        <f>INDEX(NoSettings!$C:$C,MATCH(EPS!$A4994,NoSettings!$A:$A,0))</f>
        <v>11374300000000</v>
      </c>
      <c r="K4994">
        <f>INDEX(GWP!$C$2:$C$13,MATCH(EPS!I4994,GWP!$B$2:$B$13,0))</f>
        <v>1</v>
      </c>
      <c r="L4994" s="5">
        <f t="shared" si="155"/>
        <v>11.3743</v>
      </c>
    </row>
    <row r="4995" spans="1:12" hidden="1" x14ac:dyDescent="0.35">
      <c r="A4995" t="s">
        <v>6625</v>
      </c>
      <c r="B4995" t="s">
        <v>6</v>
      </c>
      <c r="C4995" t="s">
        <v>6913</v>
      </c>
      <c r="D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23649400000</v>
      </c>
      <c r="K4995">
        <f>INDEX(GWP!$C$2:$C$13,MATCH(EPS!I4995,GWP!$B$2:$B$13,0))</f>
        <v>0</v>
      </c>
      <c r="L4995" s="5">
        <f t="shared" ref="L4995:L5058" si="157">IF(H4995="g pollutant",K4995*J4995/10^12,IF(H4995="MMTCO2e",J4995,IF(H4995="MWh",J4995,0)))</f>
        <v>0</v>
      </c>
    </row>
    <row r="4996" spans="1:12" hidden="1" x14ac:dyDescent="0.35">
      <c r="A4996" t="s">
        <v>6626</v>
      </c>
      <c r="B4996" t="s">
        <v>6</v>
      </c>
      <c r="C4996" t="s">
        <v>6913</v>
      </c>
      <c r="D4996" t="s">
        <v>1706</v>
      </c>
      <c r="H4996" t="str">
        <f>INDEX('Vensim Variables'!$B:$B,MATCH(EPS!$B4996,'Vensim Variables'!$A:$A,0))</f>
        <v>g pollutant</v>
      </c>
      <c r="I4996" t="str">
        <f t="shared" si="156"/>
        <v>CO</v>
      </c>
      <c r="J4996">
        <f>INDEX(NoSettings!$C:$C,MATCH(EPS!$A4996,NoSettings!$A:$A,0))</f>
        <v>234265000000</v>
      </c>
      <c r="K4996">
        <f>INDEX(GWP!$C$2:$C$13,MATCH(EPS!I4996,GWP!$B$2:$B$13,0))</f>
        <v>0</v>
      </c>
      <c r="L4996" s="5">
        <f t="shared" si="157"/>
        <v>0</v>
      </c>
    </row>
    <row r="4997" spans="1:12" hidden="1" x14ac:dyDescent="0.35">
      <c r="A4997" t="s">
        <v>6627</v>
      </c>
      <c r="B4997" t="s">
        <v>6</v>
      </c>
      <c r="C4997" t="s">
        <v>6913</v>
      </c>
      <c r="D4997" t="s">
        <v>1707</v>
      </c>
      <c r="H4997" t="str">
        <f>INDEX('Vensim Variables'!$B:$B,MATCH(EPS!$B4997,'Vensim Variables'!$A:$A,0))</f>
        <v>g pollutant</v>
      </c>
      <c r="I4997" t="str">
        <f t="shared" si="156"/>
        <v>NOx</v>
      </c>
      <c r="J4997">
        <f>INDEX(NoSettings!$C:$C,MATCH(EPS!$A4997,NoSettings!$A:$A,0))</f>
        <v>48491400000</v>
      </c>
      <c r="K4997">
        <f>INDEX(GWP!$C$2:$C$13,MATCH(EPS!I4997,GWP!$B$2:$B$13,0))</f>
        <v>0</v>
      </c>
      <c r="L4997" s="5">
        <f t="shared" si="157"/>
        <v>0</v>
      </c>
    </row>
    <row r="4998" spans="1:12" hidden="1" x14ac:dyDescent="0.35">
      <c r="A4998" t="s">
        <v>6628</v>
      </c>
      <c r="B4998" t="s">
        <v>6</v>
      </c>
      <c r="C4998" t="s">
        <v>6913</v>
      </c>
      <c r="D4998" t="s">
        <v>1708</v>
      </c>
      <c r="H4998" t="str">
        <f>INDEX('Vensim Variables'!$B:$B,MATCH(EPS!$B4998,'Vensim Variables'!$A:$A,0))</f>
        <v>g pollutant</v>
      </c>
      <c r="I4998" t="str">
        <f t="shared" si="156"/>
        <v>PM10</v>
      </c>
      <c r="J4998">
        <f>INDEX(NoSettings!$C:$C,MATCH(EPS!$A4998,NoSettings!$A:$A,0))</f>
        <v>440768000000</v>
      </c>
      <c r="K4998">
        <f>INDEX(GWP!$C$2:$C$13,MATCH(EPS!I4998,GWP!$B$2:$B$13,0))</f>
        <v>0</v>
      </c>
      <c r="L4998" s="5">
        <f t="shared" si="157"/>
        <v>0</v>
      </c>
    </row>
    <row r="4999" spans="1:12" hidden="1" x14ac:dyDescent="0.35">
      <c r="A4999" t="s">
        <v>6629</v>
      </c>
      <c r="B4999" t="s">
        <v>6</v>
      </c>
      <c r="C4999" t="s">
        <v>6913</v>
      </c>
      <c r="D4999" t="s">
        <v>1709</v>
      </c>
      <c r="H4999" t="str">
        <f>INDEX('Vensim Variables'!$B:$B,MATCH(EPS!$B4999,'Vensim Variables'!$A:$A,0))</f>
        <v>g pollutant</v>
      </c>
      <c r="I4999" t="str">
        <f t="shared" si="156"/>
        <v>PM25</v>
      </c>
      <c r="J4999">
        <f>INDEX(NoSettings!$C:$C,MATCH(EPS!$A4999,NoSettings!$A:$A,0))</f>
        <v>60581700000</v>
      </c>
      <c r="K4999">
        <f>INDEX(GWP!$C$2:$C$13,MATCH(EPS!I4999,GWP!$B$2:$B$13,0))</f>
        <v>0</v>
      </c>
      <c r="L4999" s="5">
        <f t="shared" si="157"/>
        <v>0</v>
      </c>
    </row>
    <row r="5000" spans="1:12" hidden="1" x14ac:dyDescent="0.35">
      <c r="A5000" t="s">
        <v>6630</v>
      </c>
      <c r="B5000" t="s">
        <v>6</v>
      </c>
      <c r="C5000" t="s">
        <v>6913</v>
      </c>
      <c r="D5000" t="s">
        <v>1710</v>
      </c>
      <c r="H5000" t="str">
        <f>INDEX('Vensim Variables'!$B:$B,MATCH(EPS!$B5000,'Vensim Variables'!$A:$A,0))</f>
        <v>g pollutant</v>
      </c>
      <c r="I5000" t="str">
        <f t="shared" si="156"/>
        <v>SOx</v>
      </c>
      <c r="J5000">
        <f>INDEX(NoSettings!$C:$C,MATCH(EPS!$A5000,NoSettings!$A:$A,0))</f>
        <v>1420400000</v>
      </c>
      <c r="K5000">
        <f>INDEX(GWP!$C$2:$C$13,MATCH(EPS!I5000,GWP!$B$2:$B$13,0))</f>
        <v>0</v>
      </c>
      <c r="L5000" s="5">
        <f t="shared" si="157"/>
        <v>0</v>
      </c>
    </row>
    <row r="5001" spans="1:12" hidden="1" x14ac:dyDescent="0.35">
      <c r="A5001" t="s">
        <v>6631</v>
      </c>
      <c r="B5001" t="s">
        <v>6</v>
      </c>
      <c r="C5001" t="s">
        <v>6913</v>
      </c>
      <c r="D5001" t="s">
        <v>1711</v>
      </c>
      <c r="H5001" t="str">
        <f>INDEX('Vensim Variables'!$B:$B,MATCH(EPS!$B5001,'Vensim Variables'!$A:$A,0))</f>
        <v>g pollutant</v>
      </c>
      <c r="I5001" t="str">
        <f t="shared" si="156"/>
        <v>BC</v>
      </c>
      <c r="J5001">
        <f>INDEX(NoSettings!$C:$C,MATCH(EPS!$A5001,NoSettings!$A:$A,0))</f>
        <v>1109250000</v>
      </c>
      <c r="K5001">
        <f>INDEX(GWP!$C$2:$C$13,MATCH(EPS!I5001,GWP!$B$2:$B$13,0))</f>
        <v>0</v>
      </c>
      <c r="L5001" s="5">
        <f t="shared" si="157"/>
        <v>0</v>
      </c>
    </row>
    <row r="5002" spans="1:12" hidden="1" x14ac:dyDescent="0.35">
      <c r="A5002" t="s">
        <v>6632</v>
      </c>
      <c r="B5002" t="s">
        <v>6</v>
      </c>
      <c r="C5002" t="s">
        <v>6913</v>
      </c>
      <c r="D5002" t="s">
        <v>1712</v>
      </c>
      <c r="H5002" t="str">
        <f>INDEX('Vensim Variables'!$B:$B,MATCH(EPS!$B5002,'Vensim Variables'!$A:$A,0))</f>
        <v>g pollutant</v>
      </c>
      <c r="I5002" t="str">
        <f t="shared" si="156"/>
        <v>OC</v>
      </c>
      <c r="J5002">
        <f>INDEX(NoSettings!$C:$C,MATCH(EPS!$A5002,NoSettings!$A:$A,0))</f>
        <v>1029060000</v>
      </c>
      <c r="K5002">
        <f>INDEX(GWP!$C$2:$C$13,MATCH(EPS!I5002,GWP!$B$2:$B$13,0))</f>
        <v>0</v>
      </c>
      <c r="L5002" s="5">
        <f t="shared" si="157"/>
        <v>0</v>
      </c>
    </row>
    <row r="5003" spans="1:12" hidden="1" x14ac:dyDescent="0.35">
      <c r="A5003" t="s">
        <v>6633</v>
      </c>
      <c r="B5003" t="s">
        <v>6</v>
      </c>
      <c r="C5003" t="s">
        <v>6913</v>
      </c>
      <c r="D5003" t="s">
        <v>1713</v>
      </c>
      <c r="H5003" t="str">
        <f>INDEX('Vensim Variables'!$B:$B,MATCH(EPS!$B5003,'Vensim Variables'!$A:$A,0))</f>
        <v>g pollutant</v>
      </c>
      <c r="I5003" t="str">
        <f t="shared" si="156"/>
        <v>CH4</v>
      </c>
      <c r="J5003">
        <f>INDEX(NoSettings!$C:$C,MATCH(EPS!$A5003,NoSettings!$A:$A,0))</f>
        <v>1880230000000</v>
      </c>
      <c r="K5003">
        <f>INDEX(GWP!$C$2:$C$13,MATCH(EPS!I5003,GWP!$B$2:$B$13,0))</f>
        <v>25</v>
      </c>
      <c r="L5003" s="5">
        <f t="shared" si="157"/>
        <v>47.005749999999999</v>
      </c>
    </row>
    <row r="5004" spans="1:12" hidden="1" x14ac:dyDescent="0.35">
      <c r="A5004" t="s">
        <v>6634</v>
      </c>
      <c r="B5004" t="s">
        <v>6</v>
      </c>
      <c r="C5004" t="s">
        <v>6913</v>
      </c>
      <c r="D5004" t="s">
        <v>1714</v>
      </c>
      <c r="H5004" t="str">
        <f>INDEX('Vensim Variables'!$B:$B,MATCH(EPS!$B5004,'Vensim Variables'!$A:$A,0))</f>
        <v>g pollutant</v>
      </c>
      <c r="I5004" t="str">
        <f t="shared" si="156"/>
        <v>N2O</v>
      </c>
      <c r="J5004">
        <f>INDEX(NoSettings!$C:$C,MATCH(EPS!$A5004,NoSettings!$A:$A,0))</f>
        <v>34087000</v>
      </c>
      <c r="K5004">
        <f>INDEX(GWP!$C$2:$C$13,MATCH(EPS!I5004,GWP!$B$2:$B$13,0))</f>
        <v>298</v>
      </c>
      <c r="L5004" s="5">
        <f t="shared" si="157"/>
        <v>1.0157925999999999E-2</v>
      </c>
    </row>
    <row r="5005" spans="1:12" hidden="1" x14ac:dyDescent="0.35">
      <c r="A5005" t="s">
        <v>6635</v>
      </c>
      <c r="B5005" t="s">
        <v>6</v>
      </c>
      <c r="C5005" t="s">
        <v>6913</v>
      </c>
      <c r="D5005" t="s">
        <v>1715</v>
      </c>
      <c r="H5005" t="str">
        <f>INDEX('Vensim Variables'!$B:$B,MATCH(EPS!$B5005,'Vensim Variables'!$A:$A,0))</f>
        <v>g pollutant</v>
      </c>
      <c r="I5005" t="str">
        <f t="shared" si="156"/>
        <v>F gases</v>
      </c>
      <c r="J5005">
        <f>INDEX(NoSettings!$C:$C,MATCH(EPS!$A5005,NoSettings!$A:$A,0))</f>
        <v>0</v>
      </c>
      <c r="K5005">
        <f>INDEX(GWP!$C$2:$C$13,MATCH(EPS!I5005,GWP!$B$2:$B$13,0))</f>
        <v>1</v>
      </c>
      <c r="L5005" s="5">
        <f t="shared" si="157"/>
        <v>0</v>
      </c>
    </row>
    <row r="5006" spans="1:12" hidden="1" x14ac:dyDescent="0.35">
      <c r="A5006" t="s">
        <v>6636</v>
      </c>
      <c r="B5006" t="s">
        <v>6</v>
      </c>
      <c r="C5006" t="s">
        <v>6914</v>
      </c>
      <c r="D5006" t="s">
        <v>1702</v>
      </c>
      <c r="H5006" t="str">
        <f>INDEX('Vensim Variables'!$B:$B,MATCH(EPS!$B5006,'Vensim Variables'!$A:$A,0))</f>
        <v>g pollutant</v>
      </c>
      <c r="I5006" t="str">
        <f t="shared" si="156"/>
        <v>CO2</v>
      </c>
      <c r="J5006">
        <f>INDEX(NoSettings!$C:$C,MATCH(EPS!$A5006,NoSettings!$A:$A,0))</f>
        <v>177304000000000</v>
      </c>
      <c r="K5006">
        <f>INDEX(GWP!$C$2:$C$13,MATCH(EPS!I5006,GWP!$B$2:$B$13,0))</f>
        <v>1</v>
      </c>
      <c r="L5006" s="5">
        <f t="shared" si="157"/>
        <v>177.304</v>
      </c>
    </row>
    <row r="5007" spans="1:12" hidden="1" x14ac:dyDescent="0.35">
      <c r="A5007" t="s">
        <v>6637</v>
      </c>
      <c r="B5007" t="s">
        <v>6</v>
      </c>
      <c r="C5007" t="s">
        <v>6914</v>
      </c>
      <c r="D5007" t="s">
        <v>1705</v>
      </c>
      <c r="H5007" t="str">
        <f>INDEX('Vensim Variables'!$B:$B,MATCH(EPS!$B5007,'Vensim Variables'!$A:$A,0))</f>
        <v>g pollutant</v>
      </c>
      <c r="I5007" t="str">
        <f t="shared" si="156"/>
        <v>VOC</v>
      </c>
      <c r="J5007">
        <f>INDEX(NoSettings!$C:$C,MATCH(EPS!$A5007,NoSettings!$A:$A,0))</f>
        <v>2433250000000</v>
      </c>
      <c r="K5007">
        <f>INDEX(GWP!$C$2:$C$13,MATCH(EPS!I5007,GWP!$B$2:$B$13,0))</f>
        <v>0</v>
      </c>
      <c r="L5007" s="5">
        <f t="shared" si="157"/>
        <v>0</v>
      </c>
    </row>
    <row r="5008" spans="1:12" hidden="1" x14ac:dyDescent="0.35">
      <c r="A5008" t="s">
        <v>6638</v>
      </c>
      <c r="B5008" t="s">
        <v>6</v>
      </c>
      <c r="C5008" t="s">
        <v>6914</v>
      </c>
      <c r="D5008" t="s">
        <v>1706</v>
      </c>
      <c r="H5008" t="str">
        <f>INDEX('Vensim Variables'!$B:$B,MATCH(EPS!$B5008,'Vensim Variables'!$A:$A,0))</f>
        <v>g pollutant</v>
      </c>
      <c r="I5008" t="str">
        <f t="shared" si="156"/>
        <v>CO</v>
      </c>
      <c r="J5008">
        <f>INDEX(NoSettings!$C:$C,MATCH(EPS!$A5008,NoSettings!$A:$A,0))</f>
        <v>935654000000</v>
      </c>
      <c r="K5008">
        <f>INDEX(GWP!$C$2:$C$13,MATCH(EPS!I5008,GWP!$B$2:$B$13,0))</f>
        <v>0</v>
      </c>
      <c r="L5008" s="5">
        <f t="shared" si="157"/>
        <v>0</v>
      </c>
    </row>
    <row r="5009" spans="1:12" hidden="1" x14ac:dyDescent="0.35">
      <c r="A5009" t="s">
        <v>6639</v>
      </c>
      <c r="B5009" t="s">
        <v>6</v>
      </c>
      <c r="C5009" t="s">
        <v>6914</v>
      </c>
      <c r="D5009" t="s">
        <v>1707</v>
      </c>
      <c r="H5009" t="str">
        <f>INDEX('Vensim Variables'!$B:$B,MATCH(EPS!$B5009,'Vensim Variables'!$A:$A,0))</f>
        <v>g pollutant</v>
      </c>
      <c r="I5009" t="str">
        <f t="shared" si="156"/>
        <v>NOx</v>
      </c>
      <c r="J5009">
        <f>INDEX(NoSettings!$C:$C,MATCH(EPS!$A5009,NoSettings!$A:$A,0))</f>
        <v>736258000000</v>
      </c>
      <c r="K5009">
        <f>INDEX(GWP!$C$2:$C$13,MATCH(EPS!I5009,GWP!$B$2:$B$13,0))</f>
        <v>0</v>
      </c>
      <c r="L5009" s="5">
        <f t="shared" si="157"/>
        <v>0</v>
      </c>
    </row>
    <row r="5010" spans="1:12" hidden="1" x14ac:dyDescent="0.35">
      <c r="A5010" t="s">
        <v>6640</v>
      </c>
      <c r="B5010" t="s">
        <v>6</v>
      </c>
      <c r="C5010" t="s">
        <v>6914</v>
      </c>
      <c r="D5010" t="s">
        <v>1708</v>
      </c>
      <c r="H5010" t="str">
        <f>INDEX('Vensim Variables'!$B:$B,MATCH(EPS!$B5010,'Vensim Variables'!$A:$A,0))</f>
        <v>g pollutant</v>
      </c>
      <c r="I5010" t="str">
        <f t="shared" si="156"/>
        <v>PM10</v>
      </c>
      <c r="J5010">
        <f>INDEX(NoSettings!$C:$C,MATCH(EPS!$A5010,NoSettings!$A:$A,0))</f>
        <v>19420800000</v>
      </c>
      <c r="K5010">
        <f>INDEX(GWP!$C$2:$C$13,MATCH(EPS!I5010,GWP!$B$2:$B$13,0))</f>
        <v>0</v>
      </c>
      <c r="L5010" s="5">
        <f t="shared" si="157"/>
        <v>0</v>
      </c>
    </row>
    <row r="5011" spans="1:12" hidden="1" x14ac:dyDescent="0.35">
      <c r="A5011" t="s">
        <v>6641</v>
      </c>
      <c r="B5011" t="s">
        <v>6</v>
      </c>
      <c r="C5011" t="s">
        <v>6914</v>
      </c>
      <c r="D5011" t="s">
        <v>1709</v>
      </c>
      <c r="H5011" t="str">
        <f>INDEX('Vensim Variables'!$B:$B,MATCH(EPS!$B5011,'Vensim Variables'!$A:$A,0))</f>
        <v>g pollutant</v>
      </c>
      <c r="I5011" t="str">
        <f t="shared" si="156"/>
        <v>PM25</v>
      </c>
      <c r="J5011">
        <f>INDEX(NoSettings!$C:$C,MATCH(EPS!$A5011,NoSettings!$A:$A,0))</f>
        <v>18651400000</v>
      </c>
      <c r="K5011">
        <f>INDEX(GWP!$C$2:$C$13,MATCH(EPS!I5011,GWP!$B$2:$B$13,0))</f>
        <v>0</v>
      </c>
      <c r="L5011" s="5">
        <f t="shared" si="157"/>
        <v>0</v>
      </c>
    </row>
    <row r="5012" spans="1:12" hidden="1" x14ac:dyDescent="0.35">
      <c r="A5012" t="s">
        <v>6642</v>
      </c>
      <c r="B5012" t="s">
        <v>6</v>
      </c>
      <c r="C5012" t="s">
        <v>6914</v>
      </c>
      <c r="D5012" t="s">
        <v>1710</v>
      </c>
      <c r="H5012" t="str">
        <f>INDEX('Vensim Variables'!$B:$B,MATCH(EPS!$B5012,'Vensim Variables'!$A:$A,0))</f>
        <v>g pollutant</v>
      </c>
      <c r="I5012" t="str">
        <f t="shared" si="156"/>
        <v>SOx</v>
      </c>
      <c r="J5012">
        <f>INDEX(NoSettings!$C:$C,MATCH(EPS!$A5012,NoSettings!$A:$A,0))</f>
        <v>65244200000</v>
      </c>
      <c r="K5012">
        <f>INDEX(GWP!$C$2:$C$13,MATCH(EPS!I5012,GWP!$B$2:$B$13,0))</f>
        <v>0</v>
      </c>
      <c r="L5012" s="5">
        <f t="shared" si="157"/>
        <v>0</v>
      </c>
    </row>
    <row r="5013" spans="1:12" hidden="1" x14ac:dyDescent="0.35">
      <c r="A5013" t="s">
        <v>6643</v>
      </c>
      <c r="B5013" t="s">
        <v>6</v>
      </c>
      <c r="C5013" t="s">
        <v>6914</v>
      </c>
      <c r="D5013" t="s">
        <v>1711</v>
      </c>
      <c r="H5013" t="str">
        <f>INDEX('Vensim Variables'!$B:$B,MATCH(EPS!$B5013,'Vensim Variables'!$A:$A,0))</f>
        <v>g pollutant</v>
      </c>
      <c r="I5013" t="str">
        <f t="shared" si="156"/>
        <v>BC</v>
      </c>
      <c r="J5013">
        <f>INDEX(NoSettings!$C:$C,MATCH(EPS!$A5013,NoSettings!$A:$A,0))</f>
        <v>2164010000</v>
      </c>
      <c r="K5013">
        <f>INDEX(GWP!$C$2:$C$13,MATCH(EPS!I5013,GWP!$B$2:$B$13,0))</f>
        <v>0</v>
      </c>
      <c r="L5013" s="5">
        <f t="shared" si="157"/>
        <v>0</v>
      </c>
    </row>
    <row r="5014" spans="1:12" hidden="1" x14ac:dyDescent="0.35">
      <c r="A5014" t="s">
        <v>6644</v>
      </c>
      <c r="B5014" t="s">
        <v>6</v>
      </c>
      <c r="C5014" t="s">
        <v>6914</v>
      </c>
      <c r="D5014" t="s">
        <v>1712</v>
      </c>
      <c r="H5014" t="str">
        <f>INDEX('Vensim Variables'!$B:$B,MATCH(EPS!$B5014,'Vensim Variables'!$A:$A,0))</f>
        <v>g pollutant</v>
      </c>
      <c r="I5014" t="str">
        <f t="shared" si="156"/>
        <v>OC</v>
      </c>
      <c r="J5014">
        <f>INDEX(NoSettings!$C:$C,MATCH(EPS!$A5014,NoSettings!$A:$A,0))</f>
        <v>6478950000</v>
      </c>
      <c r="K5014">
        <f>INDEX(GWP!$C$2:$C$13,MATCH(EPS!I5014,GWP!$B$2:$B$13,0))</f>
        <v>0</v>
      </c>
      <c r="L5014" s="5">
        <f t="shared" si="157"/>
        <v>0</v>
      </c>
    </row>
    <row r="5015" spans="1:12" hidden="1" x14ac:dyDescent="0.35">
      <c r="A5015" t="s">
        <v>6645</v>
      </c>
      <c r="B5015" t="s">
        <v>6</v>
      </c>
      <c r="C5015" t="s">
        <v>6914</v>
      </c>
      <c r="D5015" t="s">
        <v>1713</v>
      </c>
      <c r="H5015" t="str">
        <f>INDEX('Vensim Variables'!$B:$B,MATCH(EPS!$B5015,'Vensim Variables'!$A:$A,0))</f>
        <v>g pollutant</v>
      </c>
      <c r="I5015" t="str">
        <f t="shared" si="156"/>
        <v>CH4</v>
      </c>
      <c r="J5015">
        <f>INDEX(NoSettings!$C:$C,MATCH(EPS!$A5015,NoSettings!$A:$A,0))</f>
        <v>5846320000000</v>
      </c>
      <c r="K5015">
        <f>INDEX(GWP!$C$2:$C$13,MATCH(EPS!I5015,GWP!$B$2:$B$13,0))</f>
        <v>25</v>
      </c>
      <c r="L5015" s="5">
        <f t="shared" si="157"/>
        <v>146.15799999999999</v>
      </c>
    </row>
    <row r="5016" spans="1:12" hidden="1" x14ac:dyDescent="0.35">
      <c r="A5016" t="s">
        <v>6646</v>
      </c>
      <c r="B5016" t="s">
        <v>6</v>
      </c>
      <c r="C5016" t="s">
        <v>6914</v>
      </c>
      <c r="D5016" t="s">
        <v>1714</v>
      </c>
      <c r="H5016" t="str">
        <f>INDEX('Vensim Variables'!$B:$B,MATCH(EPS!$B5016,'Vensim Variables'!$A:$A,0))</f>
        <v>g pollutant</v>
      </c>
      <c r="I5016" t="str">
        <f t="shared" si="156"/>
        <v>N2O</v>
      </c>
      <c r="J5016">
        <f>INDEX(NoSettings!$C:$C,MATCH(EPS!$A5016,NoSettings!$A:$A,0))</f>
        <v>264529000</v>
      </c>
      <c r="K5016">
        <f>INDEX(GWP!$C$2:$C$13,MATCH(EPS!I5016,GWP!$B$2:$B$13,0))</f>
        <v>298</v>
      </c>
      <c r="L5016" s="5">
        <f t="shared" si="157"/>
        <v>7.8829642000000005E-2</v>
      </c>
    </row>
    <row r="5017" spans="1:12" hidden="1" x14ac:dyDescent="0.35">
      <c r="A5017" t="s">
        <v>6647</v>
      </c>
      <c r="B5017" t="s">
        <v>6</v>
      </c>
      <c r="C5017" t="s">
        <v>6914</v>
      </c>
      <c r="D5017" t="s">
        <v>1715</v>
      </c>
      <c r="H5017" t="str">
        <f>INDEX('Vensim Variables'!$B:$B,MATCH(EPS!$B5017,'Vensim Variables'!$A:$A,0))</f>
        <v>g pollutant</v>
      </c>
      <c r="I5017" t="str">
        <f t="shared" si="156"/>
        <v>F gases</v>
      </c>
      <c r="J5017">
        <f>INDEX(NoSettings!$C:$C,MATCH(EPS!$A5017,NoSettings!$A:$A,0))</f>
        <v>0</v>
      </c>
      <c r="K5017">
        <f>INDEX(GWP!$C$2:$C$13,MATCH(EPS!I5017,GWP!$B$2:$B$13,0))</f>
        <v>1</v>
      </c>
      <c r="L5017" s="5">
        <f t="shared" si="157"/>
        <v>0</v>
      </c>
    </row>
    <row r="5018" spans="1:12" hidden="1" x14ac:dyDescent="0.35">
      <c r="A5018" t="s">
        <v>6648</v>
      </c>
      <c r="B5018" t="s">
        <v>6</v>
      </c>
      <c r="C5018" t="s">
        <v>6915</v>
      </c>
      <c r="D5018" t="s">
        <v>1702</v>
      </c>
      <c r="H5018" t="str">
        <f>INDEX('Vensim Variables'!$B:$B,MATCH(EPS!$B5018,'Vensim Variables'!$A:$A,0))</f>
        <v>g pollutant</v>
      </c>
      <c r="I5018" t="str">
        <f t="shared" si="156"/>
        <v>CO2</v>
      </c>
      <c r="J5018">
        <f>INDEX(NoSettings!$C:$C,MATCH(EPS!$A5018,NoSettings!$A:$A,0))</f>
        <v>22678700000000</v>
      </c>
      <c r="K5018">
        <f>INDEX(GWP!$C$2:$C$13,MATCH(EPS!I5018,GWP!$B$2:$B$13,0))</f>
        <v>1</v>
      </c>
      <c r="L5018" s="5">
        <f t="shared" si="157"/>
        <v>22.678699999999999</v>
      </c>
    </row>
    <row r="5019" spans="1:12" hidden="1" x14ac:dyDescent="0.35">
      <c r="A5019" t="s">
        <v>6649</v>
      </c>
      <c r="B5019" t="s">
        <v>6</v>
      </c>
      <c r="C5019" t="s">
        <v>6915</v>
      </c>
      <c r="D5019" t="s">
        <v>1705</v>
      </c>
      <c r="H5019" t="str">
        <f>INDEX('Vensim Variables'!$B:$B,MATCH(EPS!$B5019,'Vensim Variables'!$A:$A,0))</f>
        <v>g pollutant</v>
      </c>
      <c r="I5019" t="str">
        <f t="shared" si="156"/>
        <v>VOC</v>
      </c>
      <c r="J5019">
        <f>INDEX(NoSettings!$C:$C,MATCH(EPS!$A5019,NoSettings!$A:$A,0))</f>
        <v>1626390000</v>
      </c>
      <c r="K5019">
        <f>INDEX(GWP!$C$2:$C$13,MATCH(EPS!I5019,GWP!$B$2:$B$13,0))</f>
        <v>0</v>
      </c>
      <c r="L5019" s="5">
        <f t="shared" si="157"/>
        <v>0</v>
      </c>
    </row>
    <row r="5020" spans="1:12" hidden="1" x14ac:dyDescent="0.35">
      <c r="A5020" t="s">
        <v>6650</v>
      </c>
      <c r="B5020" t="s">
        <v>6</v>
      </c>
      <c r="C5020" t="s">
        <v>6915</v>
      </c>
      <c r="D5020" t="s">
        <v>1706</v>
      </c>
      <c r="H5020" t="str">
        <f>INDEX('Vensim Variables'!$B:$B,MATCH(EPS!$B5020,'Vensim Variables'!$A:$A,0))</f>
        <v>g pollutant</v>
      </c>
      <c r="I5020" t="str">
        <f t="shared" si="156"/>
        <v>CO</v>
      </c>
      <c r="J5020">
        <f>INDEX(NoSettings!$C:$C,MATCH(EPS!$A5020,NoSettings!$A:$A,0))</f>
        <v>9417620000</v>
      </c>
      <c r="K5020">
        <f>INDEX(GWP!$C$2:$C$13,MATCH(EPS!I5020,GWP!$B$2:$B$13,0))</f>
        <v>0</v>
      </c>
      <c r="L5020" s="5">
        <f t="shared" si="157"/>
        <v>0</v>
      </c>
    </row>
    <row r="5021" spans="1:12" hidden="1" x14ac:dyDescent="0.35">
      <c r="A5021" t="s">
        <v>6651</v>
      </c>
      <c r="B5021" t="s">
        <v>6</v>
      </c>
      <c r="C5021" t="s">
        <v>6915</v>
      </c>
      <c r="D5021" t="s">
        <v>1707</v>
      </c>
      <c r="H5021" t="str">
        <f>INDEX('Vensim Variables'!$B:$B,MATCH(EPS!$B5021,'Vensim Variables'!$A:$A,0))</f>
        <v>g pollutant</v>
      </c>
      <c r="I5021" t="str">
        <f t="shared" si="156"/>
        <v>NOx</v>
      </c>
      <c r="J5021">
        <f>INDEX(NoSettings!$C:$C,MATCH(EPS!$A5021,NoSettings!$A:$A,0))</f>
        <v>19527200000</v>
      </c>
      <c r="K5021">
        <f>INDEX(GWP!$C$2:$C$13,MATCH(EPS!I5021,GWP!$B$2:$B$13,0))</f>
        <v>0</v>
      </c>
      <c r="L5021" s="5">
        <f t="shared" si="157"/>
        <v>0</v>
      </c>
    </row>
    <row r="5022" spans="1:12" hidden="1" x14ac:dyDescent="0.35">
      <c r="A5022" t="s">
        <v>6652</v>
      </c>
      <c r="B5022" t="s">
        <v>6</v>
      </c>
      <c r="C5022" t="s">
        <v>6915</v>
      </c>
      <c r="D5022" t="s">
        <v>1708</v>
      </c>
      <c r="H5022" t="str">
        <f>INDEX('Vensim Variables'!$B:$B,MATCH(EPS!$B5022,'Vensim Variables'!$A:$A,0))</f>
        <v>g pollutant</v>
      </c>
      <c r="I5022" t="str">
        <f t="shared" si="156"/>
        <v>PM10</v>
      </c>
      <c r="J5022">
        <f>INDEX(NoSettings!$C:$C,MATCH(EPS!$A5022,NoSettings!$A:$A,0))</f>
        <v>2385050000</v>
      </c>
      <c r="K5022">
        <f>INDEX(GWP!$C$2:$C$13,MATCH(EPS!I5022,GWP!$B$2:$B$13,0))</f>
        <v>0</v>
      </c>
      <c r="L5022" s="5">
        <f t="shared" si="157"/>
        <v>0</v>
      </c>
    </row>
    <row r="5023" spans="1:12" hidden="1" x14ac:dyDescent="0.35">
      <c r="A5023" t="s">
        <v>6653</v>
      </c>
      <c r="B5023" t="s">
        <v>6</v>
      </c>
      <c r="C5023" t="s">
        <v>6915</v>
      </c>
      <c r="D5023" t="s">
        <v>1709</v>
      </c>
      <c r="H5023" t="str">
        <f>INDEX('Vensim Variables'!$B:$B,MATCH(EPS!$B5023,'Vensim Variables'!$A:$A,0))</f>
        <v>g pollutant</v>
      </c>
      <c r="I5023" t="str">
        <f t="shared" si="156"/>
        <v>PM25</v>
      </c>
      <c r="J5023">
        <f>INDEX(NoSettings!$C:$C,MATCH(EPS!$A5023,NoSettings!$A:$A,0))</f>
        <v>1126380000</v>
      </c>
      <c r="K5023">
        <f>INDEX(GWP!$C$2:$C$13,MATCH(EPS!I5023,GWP!$B$2:$B$13,0))</f>
        <v>0</v>
      </c>
      <c r="L5023" s="5">
        <f t="shared" si="157"/>
        <v>0</v>
      </c>
    </row>
    <row r="5024" spans="1:12" hidden="1" x14ac:dyDescent="0.35">
      <c r="A5024" t="s">
        <v>6654</v>
      </c>
      <c r="B5024" t="s">
        <v>6</v>
      </c>
      <c r="C5024" t="s">
        <v>6915</v>
      </c>
      <c r="D5024" t="s">
        <v>1710</v>
      </c>
      <c r="H5024" t="str">
        <f>INDEX('Vensim Variables'!$B:$B,MATCH(EPS!$B5024,'Vensim Variables'!$A:$A,0))</f>
        <v>g pollutant</v>
      </c>
      <c r="I5024" t="str">
        <f t="shared" si="156"/>
        <v>SOx</v>
      </c>
      <c r="J5024">
        <f>INDEX(NoSettings!$C:$C,MATCH(EPS!$A5024,NoSettings!$A:$A,0))</f>
        <v>8136810000</v>
      </c>
      <c r="K5024">
        <f>INDEX(GWP!$C$2:$C$13,MATCH(EPS!I5024,GWP!$B$2:$B$13,0))</f>
        <v>0</v>
      </c>
      <c r="L5024" s="5">
        <f t="shared" si="157"/>
        <v>0</v>
      </c>
    </row>
    <row r="5025" spans="1:12" hidden="1" x14ac:dyDescent="0.35">
      <c r="A5025" t="s">
        <v>6655</v>
      </c>
      <c r="B5025" t="s">
        <v>6</v>
      </c>
      <c r="C5025" t="s">
        <v>6915</v>
      </c>
      <c r="D5025" t="s">
        <v>1711</v>
      </c>
      <c r="H5025" t="str">
        <f>INDEX('Vensim Variables'!$B:$B,MATCH(EPS!$B5025,'Vensim Variables'!$A:$A,0))</f>
        <v>g pollutant</v>
      </c>
      <c r="I5025" t="str">
        <f t="shared" si="156"/>
        <v>BC</v>
      </c>
      <c r="J5025">
        <f>INDEX(NoSettings!$C:$C,MATCH(EPS!$A5025,NoSettings!$A:$A,0))</f>
        <v>111569000</v>
      </c>
      <c r="K5025">
        <f>INDEX(GWP!$C$2:$C$13,MATCH(EPS!I5025,GWP!$B$2:$B$13,0))</f>
        <v>0</v>
      </c>
      <c r="L5025" s="5">
        <f t="shared" si="157"/>
        <v>0</v>
      </c>
    </row>
    <row r="5026" spans="1:12" hidden="1" x14ac:dyDescent="0.35">
      <c r="A5026" t="s">
        <v>6656</v>
      </c>
      <c r="B5026" t="s">
        <v>6</v>
      </c>
      <c r="C5026" t="s">
        <v>6915</v>
      </c>
      <c r="D5026" t="s">
        <v>1712</v>
      </c>
      <c r="H5026" t="str">
        <f>INDEX('Vensim Variables'!$B:$B,MATCH(EPS!$B5026,'Vensim Variables'!$A:$A,0))</f>
        <v>g pollutant</v>
      </c>
      <c r="I5026" t="str">
        <f t="shared" si="156"/>
        <v>OC</v>
      </c>
      <c r="J5026">
        <f>INDEX(NoSettings!$C:$C,MATCH(EPS!$A5026,NoSettings!$A:$A,0))</f>
        <v>277961000</v>
      </c>
      <c r="K5026">
        <f>INDEX(GWP!$C$2:$C$13,MATCH(EPS!I5026,GWP!$B$2:$B$13,0))</f>
        <v>0</v>
      </c>
      <c r="L5026" s="5">
        <f t="shared" si="157"/>
        <v>0</v>
      </c>
    </row>
    <row r="5027" spans="1:12" hidden="1" x14ac:dyDescent="0.35">
      <c r="A5027" t="s">
        <v>6657</v>
      </c>
      <c r="B5027" t="s">
        <v>6</v>
      </c>
      <c r="C5027" t="s">
        <v>6915</v>
      </c>
      <c r="D5027" t="s">
        <v>1713</v>
      </c>
      <c r="H5027" t="str">
        <f>INDEX('Vensim Variables'!$B:$B,MATCH(EPS!$B5027,'Vensim Variables'!$A:$A,0))</f>
        <v>g pollutant</v>
      </c>
      <c r="I5027" t="str">
        <f t="shared" si="156"/>
        <v>CH4</v>
      </c>
      <c r="J5027">
        <f>INDEX(NoSettings!$C:$C,MATCH(EPS!$A5027,NoSettings!$A:$A,0))</f>
        <v>815085000</v>
      </c>
      <c r="K5027">
        <f>INDEX(GWP!$C$2:$C$13,MATCH(EPS!I5027,GWP!$B$2:$B$13,0))</f>
        <v>25</v>
      </c>
      <c r="L5027" s="5">
        <f t="shared" si="157"/>
        <v>2.0377124999999999E-2</v>
      </c>
    </row>
    <row r="5028" spans="1:12" hidden="1" x14ac:dyDescent="0.35">
      <c r="A5028" t="s">
        <v>6658</v>
      </c>
      <c r="B5028" t="s">
        <v>6</v>
      </c>
      <c r="C5028" t="s">
        <v>6915</v>
      </c>
      <c r="D5028" t="s">
        <v>1714</v>
      </c>
      <c r="H5028" t="str">
        <f>INDEX('Vensim Variables'!$B:$B,MATCH(EPS!$B5028,'Vensim Variables'!$A:$A,0))</f>
        <v>g pollutant</v>
      </c>
      <c r="I5028" t="str">
        <f t="shared" si="156"/>
        <v>N2O</v>
      </c>
      <c r="J5028">
        <f>INDEX(NoSettings!$C:$C,MATCH(EPS!$A5028,NoSettings!$A:$A,0))</f>
        <v>127202000</v>
      </c>
      <c r="K5028">
        <f>INDEX(GWP!$C$2:$C$13,MATCH(EPS!I5028,GWP!$B$2:$B$13,0))</f>
        <v>298</v>
      </c>
      <c r="L5028" s="5">
        <f t="shared" si="157"/>
        <v>3.7906196000000003E-2</v>
      </c>
    </row>
    <row r="5029" spans="1:12" hidden="1" x14ac:dyDescent="0.35">
      <c r="A5029" t="s">
        <v>6659</v>
      </c>
      <c r="B5029" t="s">
        <v>6</v>
      </c>
      <c r="C5029" t="s">
        <v>6915</v>
      </c>
      <c r="D5029" t="s">
        <v>1715</v>
      </c>
      <c r="H5029" t="str">
        <f>INDEX('Vensim Variables'!$B:$B,MATCH(EPS!$B5029,'Vensim Variables'!$A:$A,0))</f>
        <v>g pollutant</v>
      </c>
      <c r="I5029" t="str">
        <f t="shared" si="156"/>
        <v>F gases</v>
      </c>
      <c r="J5029">
        <f>INDEX(NoSettings!$C:$C,MATCH(EPS!$A5029,NoSettings!$A:$A,0))</f>
        <v>0</v>
      </c>
      <c r="K5029">
        <f>INDEX(GWP!$C$2:$C$13,MATCH(EPS!I5029,GWP!$B$2:$B$13,0))</f>
        <v>1</v>
      </c>
      <c r="L5029" s="5">
        <f t="shared" si="157"/>
        <v>0</v>
      </c>
    </row>
    <row r="5030" spans="1:12" hidden="1" x14ac:dyDescent="0.35">
      <c r="A5030" t="s">
        <v>6660</v>
      </c>
      <c r="B5030" t="s">
        <v>6</v>
      </c>
      <c r="C5030" t="s">
        <v>6916</v>
      </c>
      <c r="D5030" t="s">
        <v>1702</v>
      </c>
      <c r="H5030" t="str">
        <f>INDEX('Vensim Variables'!$B:$B,MATCH(EPS!$B5030,'Vensim Variables'!$A:$A,0))</f>
        <v>g pollutant</v>
      </c>
      <c r="I5030" t="str">
        <f t="shared" si="156"/>
        <v>CO2</v>
      </c>
      <c r="J5030">
        <f>INDEX(NoSettings!$C:$C,MATCH(EPS!$A5030,NoSettings!$A:$A,0))</f>
        <v>61279200000000</v>
      </c>
      <c r="K5030">
        <f>INDEX(GWP!$C$2:$C$13,MATCH(EPS!I5030,GWP!$B$2:$B$13,0))</f>
        <v>1</v>
      </c>
      <c r="L5030" s="5">
        <f t="shared" si="157"/>
        <v>61.279200000000003</v>
      </c>
    </row>
    <row r="5031" spans="1:12" hidden="1" x14ac:dyDescent="0.35">
      <c r="A5031" t="s">
        <v>6661</v>
      </c>
      <c r="B5031" t="s">
        <v>6</v>
      </c>
      <c r="C5031" t="s">
        <v>6916</v>
      </c>
      <c r="D5031" t="s">
        <v>1705</v>
      </c>
      <c r="H5031" t="str">
        <f>INDEX('Vensim Variables'!$B:$B,MATCH(EPS!$B5031,'Vensim Variables'!$A:$A,0))</f>
        <v>g pollutant</v>
      </c>
      <c r="I5031" t="str">
        <f t="shared" si="156"/>
        <v>VOC</v>
      </c>
      <c r="J5031">
        <f>INDEX(NoSettings!$C:$C,MATCH(EPS!$A5031,NoSettings!$A:$A,0))</f>
        <v>5616650000</v>
      </c>
      <c r="K5031">
        <f>INDEX(GWP!$C$2:$C$13,MATCH(EPS!I5031,GWP!$B$2:$B$13,0))</f>
        <v>0</v>
      </c>
      <c r="L5031" s="5">
        <f t="shared" si="157"/>
        <v>0</v>
      </c>
    </row>
    <row r="5032" spans="1:12" hidden="1" x14ac:dyDescent="0.35">
      <c r="A5032" t="s">
        <v>6662</v>
      </c>
      <c r="B5032" t="s">
        <v>6</v>
      </c>
      <c r="C5032" t="s">
        <v>6916</v>
      </c>
      <c r="D5032" t="s">
        <v>1706</v>
      </c>
      <c r="H5032" t="str">
        <f>INDEX('Vensim Variables'!$B:$B,MATCH(EPS!$B5032,'Vensim Variables'!$A:$A,0))</f>
        <v>g pollutant</v>
      </c>
      <c r="I5032" t="str">
        <f t="shared" si="156"/>
        <v>CO</v>
      </c>
      <c r="J5032">
        <f>INDEX(NoSettings!$C:$C,MATCH(EPS!$A5032,NoSettings!$A:$A,0))</f>
        <v>35242400000</v>
      </c>
      <c r="K5032">
        <f>INDEX(GWP!$C$2:$C$13,MATCH(EPS!I5032,GWP!$B$2:$B$13,0))</f>
        <v>0</v>
      </c>
      <c r="L5032" s="5">
        <f t="shared" si="157"/>
        <v>0</v>
      </c>
    </row>
    <row r="5033" spans="1:12" hidden="1" x14ac:dyDescent="0.35">
      <c r="A5033" t="s">
        <v>6663</v>
      </c>
      <c r="B5033" t="s">
        <v>6</v>
      </c>
      <c r="C5033" t="s">
        <v>6916</v>
      </c>
      <c r="D5033" t="s">
        <v>1707</v>
      </c>
      <c r="H5033" t="str">
        <f>INDEX('Vensim Variables'!$B:$B,MATCH(EPS!$B5033,'Vensim Variables'!$A:$A,0))</f>
        <v>g pollutant</v>
      </c>
      <c r="I5033" t="str">
        <f t="shared" si="156"/>
        <v>NOx</v>
      </c>
      <c r="J5033">
        <f>INDEX(NoSettings!$C:$C,MATCH(EPS!$A5033,NoSettings!$A:$A,0))</f>
        <v>67735200000</v>
      </c>
      <c r="K5033">
        <f>INDEX(GWP!$C$2:$C$13,MATCH(EPS!I5033,GWP!$B$2:$B$13,0))</f>
        <v>0</v>
      </c>
      <c r="L5033" s="5">
        <f t="shared" si="157"/>
        <v>0</v>
      </c>
    </row>
    <row r="5034" spans="1:12" hidden="1" x14ac:dyDescent="0.35">
      <c r="A5034" t="s">
        <v>6664</v>
      </c>
      <c r="B5034" t="s">
        <v>6</v>
      </c>
      <c r="C5034" t="s">
        <v>6916</v>
      </c>
      <c r="D5034" t="s">
        <v>1708</v>
      </c>
      <c r="H5034" t="str">
        <f>INDEX('Vensim Variables'!$B:$B,MATCH(EPS!$B5034,'Vensim Variables'!$A:$A,0))</f>
        <v>g pollutant</v>
      </c>
      <c r="I5034" t="str">
        <f t="shared" si="156"/>
        <v>PM10</v>
      </c>
      <c r="J5034">
        <f>INDEX(NoSettings!$C:$C,MATCH(EPS!$A5034,NoSettings!$A:$A,0))</f>
        <v>10795400000</v>
      </c>
      <c r="K5034">
        <f>INDEX(GWP!$C$2:$C$13,MATCH(EPS!I5034,GWP!$B$2:$B$13,0))</f>
        <v>0</v>
      </c>
      <c r="L5034" s="5">
        <f t="shared" si="157"/>
        <v>0</v>
      </c>
    </row>
    <row r="5035" spans="1:12" hidden="1" x14ac:dyDescent="0.35">
      <c r="A5035" t="s">
        <v>6665</v>
      </c>
      <c r="B5035" t="s">
        <v>6</v>
      </c>
      <c r="C5035" t="s">
        <v>6916</v>
      </c>
      <c r="D5035" t="s">
        <v>1709</v>
      </c>
      <c r="H5035" t="str">
        <f>INDEX('Vensim Variables'!$B:$B,MATCH(EPS!$B5035,'Vensim Variables'!$A:$A,0))</f>
        <v>g pollutant</v>
      </c>
      <c r="I5035" t="str">
        <f t="shared" si="156"/>
        <v>PM25</v>
      </c>
      <c r="J5035">
        <f>INDEX(NoSettings!$C:$C,MATCH(EPS!$A5035,NoSettings!$A:$A,0))</f>
        <v>4092330000</v>
      </c>
      <c r="K5035">
        <f>INDEX(GWP!$C$2:$C$13,MATCH(EPS!I5035,GWP!$B$2:$B$13,0))</f>
        <v>0</v>
      </c>
      <c r="L5035" s="5">
        <f t="shared" si="157"/>
        <v>0</v>
      </c>
    </row>
    <row r="5036" spans="1:12" hidden="1" x14ac:dyDescent="0.35">
      <c r="A5036" t="s">
        <v>6666</v>
      </c>
      <c r="B5036" t="s">
        <v>6</v>
      </c>
      <c r="C5036" t="s">
        <v>6916</v>
      </c>
      <c r="D5036" t="s">
        <v>1710</v>
      </c>
      <c r="H5036" t="str">
        <f>INDEX('Vensim Variables'!$B:$B,MATCH(EPS!$B5036,'Vensim Variables'!$A:$A,0))</f>
        <v>g pollutant</v>
      </c>
      <c r="I5036" t="str">
        <f t="shared" si="156"/>
        <v>SOx</v>
      </c>
      <c r="J5036">
        <f>INDEX(NoSettings!$C:$C,MATCH(EPS!$A5036,NoSettings!$A:$A,0))</f>
        <v>40109700000</v>
      </c>
      <c r="K5036">
        <f>INDEX(GWP!$C$2:$C$13,MATCH(EPS!I5036,GWP!$B$2:$B$13,0))</f>
        <v>0</v>
      </c>
      <c r="L5036" s="5">
        <f t="shared" si="157"/>
        <v>0</v>
      </c>
    </row>
    <row r="5037" spans="1:12" hidden="1" x14ac:dyDescent="0.35">
      <c r="A5037" t="s">
        <v>6667</v>
      </c>
      <c r="B5037" t="s">
        <v>6</v>
      </c>
      <c r="C5037" t="s">
        <v>6916</v>
      </c>
      <c r="D5037" t="s">
        <v>1711</v>
      </c>
      <c r="H5037" t="str">
        <f>INDEX('Vensim Variables'!$B:$B,MATCH(EPS!$B5037,'Vensim Variables'!$A:$A,0))</f>
        <v>g pollutant</v>
      </c>
      <c r="I5037" t="str">
        <f t="shared" si="156"/>
        <v>BC</v>
      </c>
      <c r="J5037">
        <f>INDEX(NoSettings!$C:$C,MATCH(EPS!$A5037,NoSettings!$A:$A,0))</f>
        <v>235059000</v>
      </c>
      <c r="K5037">
        <f>INDEX(GWP!$C$2:$C$13,MATCH(EPS!I5037,GWP!$B$2:$B$13,0))</f>
        <v>0</v>
      </c>
      <c r="L5037" s="5">
        <f t="shared" si="157"/>
        <v>0</v>
      </c>
    </row>
    <row r="5038" spans="1:12" hidden="1" x14ac:dyDescent="0.35">
      <c r="A5038" t="s">
        <v>6668</v>
      </c>
      <c r="B5038" t="s">
        <v>6</v>
      </c>
      <c r="C5038" t="s">
        <v>6916</v>
      </c>
      <c r="D5038" t="s">
        <v>1712</v>
      </c>
      <c r="H5038" t="str">
        <f>INDEX('Vensim Variables'!$B:$B,MATCH(EPS!$B5038,'Vensim Variables'!$A:$A,0))</f>
        <v>g pollutant</v>
      </c>
      <c r="I5038" t="str">
        <f t="shared" si="156"/>
        <v>OC</v>
      </c>
      <c r="J5038">
        <f>INDEX(NoSettings!$C:$C,MATCH(EPS!$A5038,NoSettings!$A:$A,0))</f>
        <v>939165000</v>
      </c>
      <c r="K5038">
        <f>INDEX(GWP!$C$2:$C$13,MATCH(EPS!I5038,GWP!$B$2:$B$13,0))</f>
        <v>0</v>
      </c>
      <c r="L5038" s="5">
        <f t="shared" si="157"/>
        <v>0</v>
      </c>
    </row>
    <row r="5039" spans="1:12" hidden="1" x14ac:dyDescent="0.35">
      <c r="A5039" t="s">
        <v>6669</v>
      </c>
      <c r="B5039" t="s">
        <v>6</v>
      </c>
      <c r="C5039" t="s">
        <v>6916</v>
      </c>
      <c r="D5039" t="s">
        <v>1713</v>
      </c>
      <c r="H5039" t="str">
        <f>INDEX('Vensim Variables'!$B:$B,MATCH(EPS!$B5039,'Vensim Variables'!$A:$A,0))</f>
        <v>g pollutant</v>
      </c>
      <c r="I5039" t="str">
        <f t="shared" si="156"/>
        <v>CH4</v>
      </c>
      <c r="J5039">
        <f>INDEX(NoSettings!$C:$C,MATCH(EPS!$A5039,NoSettings!$A:$A,0))</f>
        <v>2334900000</v>
      </c>
      <c r="K5039">
        <f>INDEX(GWP!$C$2:$C$13,MATCH(EPS!I5039,GWP!$B$2:$B$13,0))</f>
        <v>25</v>
      </c>
      <c r="L5039" s="5">
        <f t="shared" si="157"/>
        <v>5.8372500000000001E-2</v>
      </c>
    </row>
    <row r="5040" spans="1:12" hidden="1" x14ac:dyDescent="0.35">
      <c r="A5040" t="s">
        <v>6670</v>
      </c>
      <c r="B5040" t="s">
        <v>6</v>
      </c>
      <c r="C5040" t="s">
        <v>6916</v>
      </c>
      <c r="D5040" t="s">
        <v>1714</v>
      </c>
      <c r="H5040" t="str">
        <f>INDEX('Vensim Variables'!$B:$B,MATCH(EPS!$B5040,'Vensim Variables'!$A:$A,0))</f>
        <v>g pollutant</v>
      </c>
      <c r="I5040" t="str">
        <f t="shared" si="156"/>
        <v>N2O</v>
      </c>
      <c r="J5040">
        <f>INDEX(NoSettings!$C:$C,MATCH(EPS!$A5040,NoSettings!$A:$A,0))</f>
        <v>304658000</v>
      </c>
      <c r="K5040">
        <f>INDEX(GWP!$C$2:$C$13,MATCH(EPS!I5040,GWP!$B$2:$B$13,0))</f>
        <v>298</v>
      </c>
      <c r="L5040" s="5">
        <f t="shared" si="157"/>
        <v>9.0788084000000005E-2</v>
      </c>
    </row>
    <row r="5041" spans="1:12" hidden="1" x14ac:dyDescent="0.35">
      <c r="A5041" t="s">
        <v>6671</v>
      </c>
      <c r="B5041" t="s">
        <v>6</v>
      </c>
      <c r="C5041" t="s">
        <v>6916</v>
      </c>
      <c r="D5041" t="s">
        <v>1715</v>
      </c>
      <c r="H5041" t="str">
        <f>INDEX('Vensim Variables'!$B:$B,MATCH(EPS!$B5041,'Vensim Variables'!$A:$A,0))</f>
        <v>g pollutant</v>
      </c>
      <c r="I5041" t="str">
        <f t="shared" si="156"/>
        <v>F gases</v>
      </c>
      <c r="J5041">
        <f>INDEX(NoSettings!$C:$C,MATCH(EPS!$A5041,NoSettings!$A:$A,0))</f>
        <v>0</v>
      </c>
      <c r="K5041">
        <f>INDEX(GWP!$C$2:$C$13,MATCH(EPS!I5041,GWP!$B$2:$B$13,0))</f>
        <v>1</v>
      </c>
      <c r="L5041" s="5">
        <f t="shared" si="157"/>
        <v>0</v>
      </c>
    </row>
    <row r="5042" spans="1:12" hidden="1" x14ac:dyDescent="0.35">
      <c r="A5042" t="s">
        <v>6672</v>
      </c>
      <c r="B5042" t="s">
        <v>6</v>
      </c>
      <c r="C5042" t="s">
        <v>6917</v>
      </c>
      <c r="D5042" t="s">
        <v>1702</v>
      </c>
      <c r="H5042" t="str">
        <f>INDEX('Vensim Variables'!$B:$B,MATCH(EPS!$B5042,'Vensim Variables'!$A:$A,0))</f>
        <v>g pollutant</v>
      </c>
      <c r="I5042" t="str">
        <f t="shared" si="156"/>
        <v>CO2</v>
      </c>
      <c r="J5042">
        <f>INDEX(NoSettings!$C:$C,MATCH(EPS!$A5042,NoSettings!$A:$A,0))</f>
        <v>6508630000000</v>
      </c>
      <c r="K5042">
        <f>INDEX(GWP!$C$2:$C$13,MATCH(EPS!I5042,GWP!$B$2:$B$13,0))</f>
        <v>1</v>
      </c>
      <c r="L5042" s="5">
        <f t="shared" si="157"/>
        <v>6.5086300000000001</v>
      </c>
    </row>
    <row r="5043" spans="1:12" hidden="1" x14ac:dyDescent="0.35">
      <c r="A5043" t="s">
        <v>6673</v>
      </c>
      <c r="B5043" t="s">
        <v>6</v>
      </c>
      <c r="C5043" t="s">
        <v>6917</v>
      </c>
      <c r="D5043" t="s">
        <v>1705</v>
      </c>
      <c r="H5043" t="str">
        <f>INDEX('Vensim Variables'!$B:$B,MATCH(EPS!$B5043,'Vensim Variables'!$A:$A,0))</f>
        <v>g pollutant</v>
      </c>
      <c r="I5043" t="str">
        <f t="shared" si="156"/>
        <v>VOC</v>
      </c>
      <c r="J5043">
        <f>INDEX(NoSettings!$C:$C,MATCH(EPS!$A5043,NoSettings!$A:$A,0))</f>
        <v>660735000</v>
      </c>
      <c r="K5043">
        <f>INDEX(GWP!$C$2:$C$13,MATCH(EPS!I5043,GWP!$B$2:$B$13,0))</f>
        <v>0</v>
      </c>
      <c r="L5043" s="5">
        <f t="shared" si="157"/>
        <v>0</v>
      </c>
    </row>
    <row r="5044" spans="1:12" hidden="1" x14ac:dyDescent="0.35">
      <c r="A5044" t="s">
        <v>6674</v>
      </c>
      <c r="B5044" t="s">
        <v>6</v>
      </c>
      <c r="C5044" t="s">
        <v>6917</v>
      </c>
      <c r="D5044" t="s">
        <v>1706</v>
      </c>
      <c r="H5044" t="str">
        <f>INDEX('Vensim Variables'!$B:$B,MATCH(EPS!$B5044,'Vensim Variables'!$A:$A,0))</f>
        <v>g pollutant</v>
      </c>
      <c r="I5044" t="str">
        <f t="shared" si="156"/>
        <v>CO</v>
      </c>
      <c r="J5044">
        <f>INDEX(NoSettings!$C:$C,MATCH(EPS!$A5044,NoSettings!$A:$A,0))</f>
        <v>3623220000</v>
      </c>
      <c r="K5044">
        <f>INDEX(GWP!$C$2:$C$13,MATCH(EPS!I5044,GWP!$B$2:$B$13,0))</f>
        <v>0</v>
      </c>
      <c r="L5044" s="5">
        <f t="shared" si="157"/>
        <v>0</v>
      </c>
    </row>
    <row r="5045" spans="1:12" hidden="1" x14ac:dyDescent="0.35">
      <c r="A5045" t="s">
        <v>6675</v>
      </c>
      <c r="B5045" t="s">
        <v>6</v>
      </c>
      <c r="C5045" t="s">
        <v>6917</v>
      </c>
      <c r="D5045" t="s">
        <v>1707</v>
      </c>
      <c r="H5045" t="str">
        <f>INDEX('Vensim Variables'!$B:$B,MATCH(EPS!$B5045,'Vensim Variables'!$A:$A,0))</f>
        <v>g pollutant</v>
      </c>
      <c r="I5045" t="str">
        <f t="shared" si="156"/>
        <v>NOx</v>
      </c>
      <c r="J5045">
        <f>INDEX(NoSettings!$C:$C,MATCH(EPS!$A5045,NoSettings!$A:$A,0))</f>
        <v>6460540000</v>
      </c>
      <c r="K5045">
        <f>INDEX(GWP!$C$2:$C$13,MATCH(EPS!I5045,GWP!$B$2:$B$13,0))</f>
        <v>0</v>
      </c>
      <c r="L5045" s="5">
        <f t="shared" si="157"/>
        <v>0</v>
      </c>
    </row>
    <row r="5046" spans="1:12" hidden="1" x14ac:dyDescent="0.35">
      <c r="A5046" t="s">
        <v>6676</v>
      </c>
      <c r="B5046" t="s">
        <v>6</v>
      </c>
      <c r="C5046" t="s">
        <v>6917</v>
      </c>
      <c r="D5046" t="s">
        <v>1708</v>
      </c>
      <c r="H5046" t="str">
        <f>INDEX('Vensim Variables'!$B:$B,MATCH(EPS!$B5046,'Vensim Variables'!$A:$A,0))</f>
        <v>g pollutant</v>
      </c>
      <c r="I5046" t="str">
        <f t="shared" si="156"/>
        <v>PM10</v>
      </c>
      <c r="J5046">
        <f>INDEX(NoSettings!$C:$C,MATCH(EPS!$A5046,NoSettings!$A:$A,0))</f>
        <v>352360000</v>
      </c>
      <c r="K5046">
        <f>INDEX(GWP!$C$2:$C$13,MATCH(EPS!I5046,GWP!$B$2:$B$13,0))</f>
        <v>0</v>
      </c>
      <c r="L5046" s="5">
        <f t="shared" si="157"/>
        <v>0</v>
      </c>
    </row>
    <row r="5047" spans="1:12" hidden="1" x14ac:dyDescent="0.35">
      <c r="A5047" t="s">
        <v>6677</v>
      </c>
      <c r="B5047" t="s">
        <v>6</v>
      </c>
      <c r="C5047" t="s">
        <v>6917</v>
      </c>
      <c r="D5047" t="s">
        <v>1709</v>
      </c>
      <c r="H5047" t="str">
        <f>INDEX('Vensim Variables'!$B:$B,MATCH(EPS!$B5047,'Vensim Variables'!$A:$A,0))</f>
        <v>g pollutant</v>
      </c>
      <c r="I5047" t="str">
        <f t="shared" si="156"/>
        <v>PM25</v>
      </c>
      <c r="J5047">
        <f>INDEX(NoSettings!$C:$C,MATCH(EPS!$A5047,NoSettings!$A:$A,0))</f>
        <v>277008000</v>
      </c>
      <c r="K5047">
        <f>INDEX(GWP!$C$2:$C$13,MATCH(EPS!I5047,GWP!$B$2:$B$13,0))</f>
        <v>0</v>
      </c>
      <c r="L5047" s="5">
        <f t="shared" si="157"/>
        <v>0</v>
      </c>
    </row>
    <row r="5048" spans="1:12" hidden="1" x14ac:dyDescent="0.35">
      <c r="A5048" t="s">
        <v>6678</v>
      </c>
      <c r="B5048" t="s">
        <v>6</v>
      </c>
      <c r="C5048" t="s">
        <v>6917</v>
      </c>
      <c r="D5048" t="s">
        <v>1710</v>
      </c>
      <c r="H5048" t="str">
        <f>INDEX('Vensim Variables'!$B:$B,MATCH(EPS!$B5048,'Vensim Variables'!$A:$A,0))</f>
        <v>g pollutant</v>
      </c>
      <c r="I5048" t="str">
        <f t="shared" si="156"/>
        <v>SOx</v>
      </c>
      <c r="J5048">
        <f>INDEX(NoSettings!$C:$C,MATCH(EPS!$A5048,NoSettings!$A:$A,0))</f>
        <v>627213000</v>
      </c>
      <c r="K5048">
        <f>INDEX(GWP!$C$2:$C$13,MATCH(EPS!I5048,GWP!$B$2:$B$13,0))</f>
        <v>0</v>
      </c>
      <c r="L5048" s="5">
        <f t="shared" si="157"/>
        <v>0</v>
      </c>
    </row>
    <row r="5049" spans="1:12" hidden="1" x14ac:dyDescent="0.35">
      <c r="A5049" t="s">
        <v>6679</v>
      </c>
      <c r="B5049" t="s">
        <v>6</v>
      </c>
      <c r="C5049" t="s">
        <v>6917</v>
      </c>
      <c r="D5049" t="s">
        <v>1711</v>
      </c>
      <c r="H5049" t="str">
        <f>INDEX('Vensim Variables'!$B:$B,MATCH(EPS!$B5049,'Vensim Variables'!$A:$A,0))</f>
        <v>g pollutant</v>
      </c>
      <c r="I5049" t="str">
        <f t="shared" si="156"/>
        <v>BC</v>
      </c>
      <c r="J5049">
        <f>INDEX(NoSettings!$C:$C,MATCH(EPS!$A5049,NoSettings!$A:$A,0))</f>
        <v>22831100</v>
      </c>
      <c r="K5049">
        <f>INDEX(GWP!$C$2:$C$13,MATCH(EPS!I5049,GWP!$B$2:$B$13,0))</f>
        <v>0</v>
      </c>
      <c r="L5049" s="5">
        <f t="shared" si="157"/>
        <v>0</v>
      </c>
    </row>
    <row r="5050" spans="1:12" hidden="1" x14ac:dyDescent="0.35">
      <c r="A5050" t="s">
        <v>6680</v>
      </c>
      <c r="B5050" t="s">
        <v>6</v>
      </c>
      <c r="C5050" t="s">
        <v>6917</v>
      </c>
      <c r="D5050" t="s">
        <v>1712</v>
      </c>
      <c r="H5050" t="str">
        <f>INDEX('Vensim Variables'!$B:$B,MATCH(EPS!$B5050,'Vensim Variables'!$A:$A,0))</f>
        <v>g pollutant</v>
      </c>
      <c r="I5050" t="str">
        <f t="shared" si="156"/>
        <v>OC</v>
      </c>
      <c r="J5050">
        <f>INDEX(NoSettings!$C:$C,MATCH(EPS!$A5050,NoSettings!$A:$A,0))</f>
        <v>108239000</v>
      </c>
      <c r="K5050">
        <f>INDEX(GWP!$C$2:$C$13,MATCH(EPS!I5050,GWP!$B$2:$B$13,0))</f>
        <v>0</v>
      </c>
      <c r="L5050" s="5">
        <f t="shared" si="157"/>
        <v>0</v>
      </c>
    </row>
    <row r="5051" spans="1:12" hidden="1" x14ac:dyDescent="0.35">
      <c r="A5051" t="s">
        <v>6681</v>
      </c>
      <c r="B5051" t="s">
        <v>6</v>
      </c>
      <c r="C5051" t="s">
        <v>6917</v>
      </c>
      <c r="D5051" t="s">
        <v>1713</v>
      </c>
      <c r="H5051" t="str">
        <f>INDEX('Vensim Variables'!$B:$B,MATCH(EPS!$B5051,'Vensim Variables'!$A:$A,0))</f>
        <v>g pollutant</v>
      </c>
      <c r="I5051" t="str">
        <f t="shared" si="156"/>
        <v>CH4</v>
      </c>
      <c r="J5051">
        <f>INDEX(NoSettings!$C:$C,MATCH(EPS!$A5051,NoSettings!$A:$A,0))</f>
        <v>152609000</v>
      </c>
      <c r="K5051">
        <f>INDEX(GWP!$C$2:$C$13,MATCH(EPS!I5051,GWP!$B$2:$B$13,0))</f>
        <v>25</v>
      </c>
      <c r="L5051" s="5">
        <f t="shared" si="157"/>
        <v>3.8152250000000002E-3</v>
      </c>
    </row>
    <row r="5052" spans="1:12" hidden="1" x14ac:dyDescent="0.35">
      <c r="A5052" t="s">
        <v>6682</v>
      </c>
      <c r="B5052" t="s">
        <v>6</v>
      </c>
      <c r="C5052" t="s">
        <v>6917</v>
      </c>
      <c r="D5052" t="s">
        <v>1714</v>
      </c>
      <c r="H5052" t="str">
        <f>INDEX('Vensim Variables'!$B:$B,MATCH(EPS!$B5052,'Vensim Variables'!$A:$A,0))</f>
        <v>g pollutant</v>
      </c>
      <c r="I5052" t="str">
        <f t="shared" si="156"/>
        <v>N2O</v>
      </c>
      <c r="J5052">
        <f>INDEX(NoSettings!$C:$C,MATCH(EPS!$A5052,NoSettings!$A:$A,0))</f>
        <v>19587000</v>
      </c>
      <c r="K5052">
        <f>INDEX(GWP!$C$2:$C$13,MATCH(EPS!I5052,GWP!$B$2:$B$13,0))</f>
        <v>298</v>
      </c>
      <c r="L5052" s="5">
        <f t="shared" si="157"/>
        <v>5.8369260000000001E-3</v>
      </c>
    </row>
    <row r="5053" spans="1:12" hidden="1" x14ac:dyDescent="0.35">
      <c r="A5053" t="s">
        <v>6683</v>
      </c>
      <c r="B5053" t="s">
        <v>6</v>
      </c>
      <c r="C5053" t="s">
        <v>6917</v>
      </c>
      <c r="D5053" t="s">
        <v>1715</v>
      </c>
      <c r="H5053" t="str">
        <f>INDEX('Vensim Variables'!$B:$B,MATCH(EPS!$B5053,'Vensim Variables'!$A:$A,0))</f>
        <v>g pollutant</v>
      </c>
      <c r="I5053" t="str">
        <f t="shared" si="156"/>
        <v>F gases</v>
      </c>
      <c r="J5053">
        <f>INDEX(NoSettings!$C:$C,MATCH(EPS!$A5053,NoSettings!$A:$A,0))</f>
        <v>0</v>
      </c>
      <c r="K5053">
        <f>INDEX(GWP!$C$2:$C$13,MATCH(EPS!I5053,GWP!$B$2:$B$13,0))</f>
        <v>1</v>
      </c>
      <c r="L5053" s="5">
        <f t="shared" si="157"/>
        <v>0</v>
      </c>
    </row>
    <row r="5054" spans="1:12" hidden="1" x14ac:dyDescent="0.35">
      <c r="A5054" t="s">
        <v>6684</v>
      </c>
      <c r="B5054" t="s">
        <v>6</v>
      </c>
      <c r="C5054" t="s">
        <v>6918</v>
      </c>
      <c r="D5054" t="s">
        <v>1702</v>
      </c>
      <c r="H5054" t="str">
        <f>INDEX('Vensim Variables'!$B:$B,MATCH(EPS!$B5054,'Vensim Variables'!$A:$A,0))</f>
        <v>g pollutant</v>
      </c>
      <c r="I5054" t="str">
        <f t="shared" si="156"/>
        <v>CO2</v>
      </c>
      <c r="J5054">
        <f>INDEX(NoSettings!$C:$C,MATCH(EPS!$A5054,NoSettings!$A:$A,0))</f>
        <v>3678870000000</v>
      </c>
      <c r="K5054">
        <f>INDEX(GWP!$C$2:$C$13,MATCH(EPS!I5054,GWP!$B$2:$B$13,0))</f>
        <v>1</v>
      </c>
      <c r="L5054" s="5">
        <f t="shared" si="157"/>
        <v>3.6788699999999999</v>
      </c>
    </row>
    <row r="5055" spans="1:12" hidden="1" x14ac:dyDescent="0.35">
      <c r="A5055" t="s">
        <v>6685</v>
      </c>
      <c r="B5055" t="s">
        <v>6</v>
      </c>
      <c r="C5055" t="s">
        <v>6918</v>
      </c>
      <c r="D5055" t="s">
        <v>1705</v>
      </c>
      <c r="H5055" t="str">
        <f>INDEX('Vensim Variables'!$B:$B,MATCH(EPS!$B5055,'Vensim Variables'!$A:$A,0))</f>
        <v>g pollutant</v>
      </c>
      <c r="I5055" t="str">
        <f t="shared" si="156"/>
        <v>VOC</v>
      </c>
      <c r="J5055">
        <f>INDEX(NoSettings!$C:$C,MATCH(EPS!$A5055,NoSettings!$A:$A,0))</f>
        <v>379611000</v>
      </c>
      <c r="K5055">
        <f>INDEX(GWP!$C$2:$C$13,MATCH(EPS!I5055,GWP!$B$2:$B$13,0))</f>
        <v>0</v>
      </c>
      <c r="L5055" s="5">
        <f t="shared" si="157"/>
        <v>0</v>
      </c>
    </row>
    <row r="5056" spans="1:12" hidden="1" x14ac:dyDescent="0.35">
      <c r="A5056" t="s">
        <v>6686</v>
      </c>
      <c r="B5056" t="s">
        <v>6</v>
      </c>
      <c r="C5056" t="s">
        <v>6918</v>
      </c>
      <c r="D5056" t="s">
        <v>1706</v>
      </c>
      <c r="H5056" t="str">
        <f>INDEX('Vensim Variables'!$B:$B,MATCH(EPS!$B5056,'Vensim Variables'!$A:$A,0))</f>
        <v>g pollutant</v>
      </c>
      <c r="I5056" t="str">
        <f t="shared" si="156"/>
        <v>CO</v>
      </c>
      <c r="J5056">
        <f>INDEX(NoSettings!$C:$C,MATCH(EPS!$A5056,NoSettings!$A:$A,0))</f>
        <v>2151980000</v>
      </c>
      <c r="K5056">
        <f>INDEX(GWP!$C$2:$C$13,MATCH(EPS!I5056,GWP!$B$2:$B$13,0))</f>
        <v>0</v>
      </c>
      <c r="L5056" s="5">
        <f t="shared" si="157"/>
        <v>0</v>
      </c>
    </row>
    <row r="5057" spans="1:12" hidden="1" x14ac:dyDescent="0.35">
      <c r="A5057" t="s">
        <v>6687</v>
      </c>
      <c r="B5057" t="s">
        <v>6</v>
      </c>
      <c r="C5057" t="s">
        <v>6918</v>
      </c>
      <c r="D5057" t="s">
        <v>1707</v>
      </c>
      <c r="H5057" t="str">
        <f>INDEX('Vensim Variables'!$B:$B,MATCH(EPS!$B5057,'Vensim Variables'!$A:$A,0))</f>
        <v>g pollutant</v>
      </c>
      <c r="I5057" t="str">
        <f t="shared" si="156"/>
        <v>NOx</v>
      </c>
      <c r="J5057">
        <f>INDEX(NoSettings!$C:$C,MATCH(EPS!$A5057,NoSettings!$A:$A,0))</f>
        <v>3612560000</v>
      </c>
      <c r="K5057">
        <f>INDEX(GWP!$C$2:$C$13,MATCH(EPS!I5057,GWP!$B$2:$B$13,0))</f>
        <v>0</v>
      </c>
      <c r="L5057" s="5">
        <f t="shared" si="157"/>
        <v>0</v>
      </c>
    </row>
    <row r="5058" spans="1:12" hidden="1" x14ac:dyDescent="0.35">
      <c r="A5058" t="s">
        <v>6688</v>
      </c>
      <c r="B5058" t="s">
        <v>6</v>
      </c>
      <c r="C5058" t="s">
        <v>6918</v>
      </c>
      <c r="D5058" t="s">
        <v>1708</v>
      </c>
      <c r="H5058" t="str">
        <f>INDEX('Vensim Variables'!$B:$B,MATCH(EPS!$B5058,'Vensim Variables'!$A:$A,0))</f>
        <v>g pollutant</v>
      </c>
      <c r="I5058" t="str">
        <f t="shared" si="156"/>
        <v>PM10</v>
      </c>
      <c r="J5058">
        <f>INDEX(NoSettings!$C:$C,MATCH(EPS!$A5058,NoSettings!$A:$A,0))</f>
        <v>178587000</v>
      </c>
      <c r="K5058">
        <f>INDEX(GWP!$C$2:$C$13,MATCH(EPS!I5058,GWP!$B$2:$B$13,0))</f>
        <v>0</v>
      </c>
      <c r="L5058" s="5">
        <f t="shared" si="157"/>
        <v>0</v>
      </c>
    </row>
    <row r="5059" spans="1:12" hidden="1" x14ac:dyDescent="0.35">
      <c r="A5059" t="s">
        <v>6689</v>
      </c>
      <c r="B5059" t="s">
        <v>6</v>
      </c>
      <c r="C5059" t="s">
        <v>6918</v>
      </c>
      <c r="D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164402000</v>
      </c>
      <c r="K5059">
        <f>INDEX(GWP!$C$2:$C$13,MATCH(EPS!I5059,GWP!$B$2:$B$13,0))</f>
        <v>0</v>
      </c>
      <c r="L5059" s="5">
        <f t="shared" ref="L5059:L5122" si="159">IF(H5059="g pollutant",K5059*J5059/10^12,IF(H5059="MMTCO2e",J5059,IF(H5059="MWh",J5059,0)))</f>
        <v>0</v>
      </c>
    </row>
    <row r="5060" spans="1:12" hidden="1" x14ac:dyDescent="0.35">
      <c r="A5060" t="s">
        <v>6690</v>
      </c>
      <c r="B5060" t="s">
        <v>6</v>
      </c>
      <c r="C5060" t="s">
        <v>6918</v>
      </c>
      <c r="D5060" t="s">
        <v>1710</v>
      </c>
      <c r="H5060" t="str">
        <f>INDEX('Vensim Variables'!$B:$B,MATCH(EPS!$B5060,'Vensim Variables'!$A:$A,0))</f>
        <v>g pollutant</v>
      </c>
      <c r="I5060" t="str">
        <f t="shared" si="158"/>
        <v>SOx</v>
      </c>
      <c r="J5060">
        <f>INDEX(NoSettings!$C:$C,MATCH(EPS!$A5060,NoSettings!$A:$A,0))</f>
        <v>257192000</v>
      </c>
      <c r="K5060">
        <f>INDEX(GWP!$C$2:$C$13,MATCH(EPS!I5060,GWP!$B$2:$B$13,0))</f>
        <v>0</v>
      </c>
      <c r="L5060" s="5">
        <f t="shared" si="159"/>
        <v>0</v>
      </c>
    </row>
    <row r="5061" spans="1:12" hidden="1" x14ac:dyDescent="0.35">
      <c r="A5061" t="s">
        <v>6691</v>
      </c>
      <c r="B5061" t="s">
        <v>6</v>
      </c>
      <c r="C5061" t="s">
        <v>6918</v>
      </c>
      <c r="D5061" t="s">
        <v>1711</v>
      </c>
      <c r="H5061" t="str">
        <f>INDEX('Vensim Variables'!$B:$B,MATCH(EPS!$B5061,'Vensim Variables'!$A:$A,0))</f>
        <v>g pollutant</v>
      </c>
      <c r="I5061" t="str">
        <f t="shared" si="158"/>
        <v>BC</v>
      </c>
      <c r="J5061">
        <f>INDEX(NoSettings!$C:$C,MATCH(EPS!$A5061,NoSettings!$A:$A,0))</f>
        <v>14342900</v>
      </c>
      <c r="K5061">
        <f>INDEX(GWP!$C$2:$C$13,MATCH(EPS!I5061,GWP!$B$2:$B$13,0))</f>
        <v>0</v>
      </c>
      <c r="L5061" s="5">
        <f t="shared" si="159"/>
        <v>0</v>
      </c>
    </row>
    <row r="5062" spans="1:12" hidden="1" x14ac:dyDescent="0.35">
      <c r="A5062" t="s">
        <v>6692</v>
      </c>
      <c r="B5062" t="s">
        <v>6</v>
      </c>
      <c r="C5062" t="s">
        <v>6918</v>
      </c>
      <c r="D5062" t="s">
        <v>1712</v>
      </c>
      <c r="H5062" t="str">
        <f>INDEX('Vensim Variables'!$B:$B,MATCH(EPS!$B5062,'Vensim Variables'!$A:$A,0))</f>
        <v>g pollutant</v>
      </c>
      <c r="I5062" t="str">
        <f t="shared" si="158"/>
        <v>OC</v>
      </c>
      <c r="J5062">
        <f>INDEX(NoSettings!$C:$C,MATCH(EPS!$A5062,NoSettings!$A:$A,0))</f>
        <v>66600600</v>
      </c>
      <c r="K5062">
        <f>INDEX(GWP!$C$2:$C$13,MATCH(EPS!I5062,GWP!$B$2:$B$13,0))</f>
        <v>0</v>
      </c>
      <c r="L5062" s="5">
        <f t="shared" si="159"/>
        <v>0</v>
      </c>
    </row>
    <row r="5063" spans="1:12" hidden="1" x14ac:dyDescent="0.35">
      <c r="A5063" t="s">
        <v>6693</v>
      </c>
      <c r="B5063" t="s">
        <v>6</v>
      </c>
      <c r="C5063" t="s">
        <v>6918</v>
      </c>
      <c r="D5063" t="s">
        <v>1713</v>
      </c>
      <c r="H5063" t="str">
        <f>INDEX('Vensim Variables'!$B:$B,MATCH(EPS!$B5063,'Vensim Variables'!$A:$A,0))</f>
        <v>g pollutant</v>
      </c>
      <c r="I5063" t="str">
        <f t="shared" si="158"/>
        <v>CH4</v>
      </c>
      <c r="J5063">
        <f>INDEX(NoSettings!$C:$C,MATCH(EPS!$A5063,NoSettings!$A:$A,0))</f>
        <v>84872400</v>
      </c>
      <c r="K5063">
        <f>INDEX(GWP!$C$2:$C$13,MATCH(EPS!I5063,GWP!$B$2:$B$13,0))</f>
        <v>25</v>
      </c>
      <c r="L5063" s="5">
        <f t="shared" si="159"/>
        <v>2.12181E-3</v>
      </c>
    </row>
    <row r="5064" spans="1:12" hidden="1" x14ac:dyDescent="0.35">
      <c r="A5064" t="s">
        <v>6694</v>
      </c>
      <c r="B5064" t="s">
        <v>6</v>
      </c>
      <c r="C5064" t="s">
        <v>6918</v>
      </c>
      <c r="D5064" t="s">
        <v>1714</v>
      </c>
      <c r="H5064" t="str">
        <f>INDEX('Vensim Variables'!$B:$B,MATCH(EPS!$B5064,'Vensim Variables'!$A:$A,0))</f>
        <v>g pollutant</v>
      </c>
      <c r="I5064" t="str">
        <f t="shared" si="158"/>
        <v>N2O</v>
      </c>
      <c r="J5064">
        <f>INDEX(NoSettings!$C:$C,MATCH(EPS!$A5064,NoSettings!$A:$A,0))</f>
        <v>11350400</v>
      </c>
      <c r="K5064">
        <f>INDEX(GWP!$C$2:$C$13,MATCH(EPS!I5064,GWP!$B$2:$B$13,0))</f>
        <v>298</v>
      </c>
      <c r="L5064" s="5">
        <f t="shared" si="159"/>
        <v>3.3824191999999999E-3</v>
      </c>
    </row>
    <row r="5065" spans="1:12" hidden="1" x14ac:dyDescent="0.35">
      <c r="A5065" t="s">
        <v>6695</v>
      </c>
      <c r="B5065" t="s">
        <v>6</v>
      </c>
      <c r="C5065" t="s">
        <v>6918</v>
      </c>
      <c r="D5065" t="s">
        <v>1715</v>
      </c>
      <c r="H5065" t="str">
        <f>INDEX('Vensim Variables'!$B:$B,MATCH(EPS!$B5065,'Vensim Variables'!$A:$A,0))</f>
        <v>g pollutant</v>
      </c>
      <c r="I5065" t="str">
        <f t="shared" si="158"/>
        <v>F gases</v>
      </c>
      <c r="J5065">
        <f>INDEX(NoSettings!$C:$C,MATCH(EPS!$A5065,NoSettings!$A:$A,0))</f>
        <v>0</v>
      </c>
      <c r="K5065">
        <f>INDEX(GWP!$C$2:$C$13,MATCH(EPS!I5065,GWP!$B$2:$B$13,0))</f>
        <v>1</v>
      </c>
      <c r="L5065" s="5">
        <f t="shared" si="159"/>
        <v>0</v>
      </c>
    </row>
    <row r="5066" spans="1:12" hidden="1" x14ac:dyDescent="0.35">
      <c r="A5066" t="s">
        <v>6696</v>
      </c>
      <c r="B5066" t="s">
        <v>6</v>
      </c>
      <c r="C5066" t="s">
        <v>6919</v>
      </c>
      <c r="D5066" t="s">
        <v>1702</v>
      </c>
      <c r="H5066" t="str">
        <f>INDEX('Vensim Variables'!$B:$B,MATCH(EPS!$B5066,'Vensim Variables'!$A:$A,0))</f>
        <v>g pollutant</v>
      </c>
      <c r="I5066" t="str">
        <f t="shared" si="158"/>
        <v>CO2</v>
      </c>
      <c r="J5066">
        <f>INDEX(NoSettings!$C:$C,MATCH(EPS!$A5066,NoSettings!$A:$A,0))</f>
        <v>37566300000000</v>
      </c>
      <c r="K5066">
        <f>INDEX(GWP!$C$2:$C$13,MATCH(EPS!I5066,GWP!$B$2:$B$13,0))</f>
        <v>1</v>
      </c>
      <c r="L5066" s="5">
        <f t="shared" si="159"/>
        <v>37.566299999999998</v>
      </c>
    </row>
    <row r="5067" spans="1:12" hidden="1" x14ac:dyDescent="0.35">
      <c r="A5067" t="s">
        <v>6697</v>
      </c>
      <c r="B5067" t="s">
        <v>6</v>
      </c>
      <c r="C5067" t="s">
        <v>6919</v>
      </c>
      <c r="D5067" t="s">
        <v>1705</v>
      </c>
      <c r="H5067" t="str">
        <f>INDEX('Vensim Variables'!$B:$B,MATCH(EPS!$B5067,'Vensim Variables'!$A:$A,0))</f>
        <v>g pollutant</v>
      </c>
      <c r="I5067" t="str">
        <f t="shared" si="158"/>
        <v>VOC</v>
      </c>
      <c r="J5067">
        <f>INDEX(NoSettings!$C:$C,MATCH(EPS!$A5067,NoSettings!$A:$A,0))</f>
        <v>122852000000</v>
      </c>
      <c r="K5067">
        <f>INDEX(GWP!$C$2:$C$13,MATCH(EPS!I5067,GWP!$B$2:$B$13,0))</f>
        <v>0</v>
      </c>
      <c r="L5067" s="5">
        <f t="shared" si="159"/>
        <v>0</v>
      </c>
    </row>
    <row r="5068" spans="1:12" hidden="1" x14ac:dyDescent="0.35">
      <c r="A5068" t="s">
        <v>6698</v>
      </c>
      <c r="B5068" t="s">
        <v>6</v>
      </c>
      <c r="C5068" t="s">
        <v>6919</v>
      </c>
      <c r="D5068" t="s">
        <v>1706</v>
      </c>
      <c r="H5068" t="str">
        <f>INDEX('Vensim Variables'!$B:$B,MATCH(EPS!$B5068,'Vensim Variables'!$A:$A,0))</f>
        <v>g pollutant</v>
      </c>
      <c r="I5068" t="str">
        <f t="shared" si="158"/>
        <v>CO</v>
      </c>
      <c r="J5068">
        <f>INDEX(NoSettings!$C:$C,MATCH(EPS!$A5068,NoSettings!$A:$A,0))</f>
        <v>121286000000</v>
      </c>
      <c r="K5068">
        <f>INDEX(GWP!$C$2:$C$13,MATCH(EPS!I5068,GWP!$B$2:$B$13,0))</f>
        <v>0</v>
      </c>
      <c r="L5068" s="5">
        <f t="shared" si="159"/>
        <v>0</v>
      </c>
    </row>
    <row r="5069" spans="1:12" hidden="1" x14ac:dyDescent="0.35">
      <c r="A5069" t="s">
        <v>6699</v>
      </c>
      <c r="B5069" t="s">
        <v>6</v>
      </c>
      <c r="C5069" t="s">
        <v>6919</v>
      </c>
      <c r="D5069" t="s">
        <v>1707</v>
      </c>
      <c r="H5069" t="str">
        <f>INDEX('Vensim Variables'!$B:$B,MATCH(EPS!$B5069,'Vensim Variables'!$A:$A,0))</f>
        <v>g pollutant</v>
      </c>
      <c r="I5069" t="str">
        <f t="shared" si="158"/>
        <v>NOx</v>
      </c>
      <c r="J5069">
        <f>INDEX(NoSettings!$C:$C,MATCH(EPS!$A5069,NoSettings!$A:$A,0))</f>
        <v>112546000000</v>
      </c>
      <c r="K5069">
        <f>INDEX(GWP!$C$2:$C$13,MATCH(EPS!I5069,GWP!$B$2:$B$13,0))</f>
        <v>0</v>
      </c>
      <c r="L5069" s="5">
        <f t="shared" si="159"/>
        <v>0</v>
      </c>
    </row>
    <row r="5070" spans="1:12" hidden="1" x14ac:dyDescent="0.35">
      <c r="A5070" t="s">
        <v>6700</v>
      </c>
      <c r="B5070" t="s">
        <v>6</v>
      </c>
      <c r="C5070" t="s">
        <v>6919</v>
      </c>
      <c r="D5070" t="s">
        <v>1708</v>
      </c>
      <c r="H5070" t="str">
        <f>INDEX('Vensim Variables'!$B:$B,MATCH(EPS!$B5070,'Vensim Variables'!$A:$A,0))</f>
        <v>g pollutant</v>
      </c>
      <c r="I5070" t="str">
        <f t="shared" si="158"/>
        <v>PM10</v>
      </c>
      <c r="J5070">
        <f>INDEX(NoSettings!$C:$C,MATCH(EPS!$A5070,NoSettings!$A:$A,0))</f>
        <v>43030200000</v>
      </c>
      <c r="K5070">
        <f>INDEX(GWP!$C$2:$C$13,MATCH(EPS!I5070,GWP!$B$2:$B$13,0))</f>
        <v>0</v>
      </c>
      <c r="L5070" s="5">
        <f t="shared" si="159"/>
        <v>0</v>
      </c>
    </row>
    <row r="5071" spans="1:12" hidden="1" x14ac:dyDescent="0.35">
      <c r="A5071" t="s">
        <v>6701</v>
      </c>
      <c r="B5071" t="s">
        <v>6</v>
      </c>
      <c r="C5071" t="s">
        <v>6919</v>
      </c>
      <c r="D5071" t="s">
        <v>1709</v>
      </c>
      <c r="H5071" t="str">
        <f>INDEX('Vensim Variables'!$B:$B,MATCH(EPS!$B5071,'Vensim Variables'!$A:$A,0))</f>
        <v>g pollutant</v>
      </c>
      <c r="I5071" t="str">
        <f t="shared" si="158"/>
        <v>PM25</v>
      </c>
      <c r="J5071">
        <f>INDEX(NoSettings!$C:$C,MATCH(EPS!$A5071,NoSettings!$A:$A,0))</f>
        <v>32191200000</v>
      </c>
      <c r="K5071">
        <f>INDEX(GWP!$C$2:$C$13,MATCH(EPS!I5071,GWP!$B$2:$B$13,0))</f>
        <v>0</v>
      </c>
      <c r="L5071" s="5">
        <f t="shared" si="159"/>
        <v>0</v>
      </c>
    </row>
    <row r="5072" spans="1:12" hidden="1" x14ac:dyDescent="0.35">
      <c r="A5072" t="s">
        <v>6702</v>
      </c>
      <c r="B5072" t="s">
        <v>6</v>
      </c>
      <c r="C5072" t="s">
        <v>6919</v>
      </c>
      <c r="D5072" t="s">
        <v>1710</v>
      </c>
      <c r="H5072" t="str">
        <f>INDEX('Vensim Variables'!$B:$B,MATCH(EPS!$B5072,'Vensim Variables'!$A:$A,0))</f>
        <v>g pollutant</v>
      </c>
      <c r="I5072" t="str">
        <f t="shared" si="158"/>
        <v>SOx</v>
      </c>
      <c r="J5072">
        <f>INDEX(NoSettings!$C:$C,MATCH(EPS!$A5072,NoSettings!$A:$A,0))</f>
        <v>41351400000</v>
      </c>
      <c r="K5072">
        <f>INDEX(GWP!$C$2:$C$13,MATCH(EPS!I5072,GWP!$B$2:$B$13,0))</f>
        <v>0</v>
      </c>
      <c r="L5072" s="5">
        <f t="shared" si="159"/>
        <v>0</v>
      </c>
    </row>
    <row r="5073" spans="1:12" hidden="1" x14ac:dyDescent="0.35">
      <c r="A5073" t="s">
        <v>6703</v>
      </c>
      <c r="B5073" t="s">
        <v>6</v>
      </c>
      <c r="C5073" t="s">
        <v>6919</v>
      </c>
      <c r="D5073" t="s">
        <v>1711</v>
      </c>
      <c r="H5073" t="str">
        <f>INDEX('Vensim Variables'!$B:$B,MATCH(EPS!$B5073,'Vensim Variables'!$A:$A,0))</f>
        <v>g pollutant</v>
      </c>
      <c r="I5073" t="str">
        <f t="shared" si="158"/>
        <v>BC</v>
      </c>
      <c r="J5073">
        <f>INDEX(NoSettings!$C:$C,MATCH(EPS!$A5073,NoSettings!$A:$A,0))</f>
        <v>1090930000</v>
      </c>
      <c r="K5073">
        <f>INDEX(GWP!$C$2:$C$13,MATCH(EPS!I5073,GWP!$B$2:$B$13,0))</f>
        <v>0</v>
      </c>
      <c r="L5073" s="5">
        <f t="shared" si="159"/>
        <v>0</v>
      </c>
    </row>
    <row r="5074" spans="1:12" hidden="1" x14ac:dyDescent="0.35">
      <c r="A5074" t="s">
        <v>6704</v>
      </c>
      <c r="B5074" t="s">
        <v>6</v>
      </c>
      <c r="C5074" t="s">
        <v>6919</v>
      </c>
      <c r="D5074" t="s">
        <v>1712</v>
      </c>
      <c r="H5074" t="str">
        <f>INDEX('Vensim Variables'!$B:$B,MATCH(EPS!$B5074,'Vensim Variables'!$A:$A,0))</f>
        <v>g pollutant</v>
      </c>
      <c r="I5074" t="str">
        <f t="shared" si="158"/>
        <v>OC</v>
      </c>
      <c r="J5074">
        <f>INDEX(NoSettings!$C:$C,MATCH(EPS!$A5074,NoSettings!$A:$A,0))</f>
        <v>6947730000</v>
      </c>
      <c r="K5074">
        <f>INDEX(GWP!$C$2:$C$13,MATCH(EPS!I5074,GWP!$B$2:$B$13,0))</f>
        <v>0</v>
      </c>
      <c r="L5074" s="5">
        <f t="shared" si="159"/>
        <v>0</v>
      </c>
    </row>
    <row r="5075" spans="1:12" hidden="1" x14ac:dyDescent="0.35">
      <c r="A5075" t="s">
        <v>6705</v>
      </c>
      <c r="B5075" t="s">
        <v>6</v>
      </c>
      <c r="C5075" t="s">
        <v>6919</v>
      </c>
      <c r="D5075" t="s">
        <v>1713</v>
      </c>
      <c r="H5075" t="str">
        <f>INDEX('Vensim Variables'!$B:$B,MATCH(EPS!$B5075,'Vensim Variables'!$A:$A,0))</f>
        <v>g pollutant</v>
      </c>
      <c r="I5075" t="str">
        <f t="shared" si="158"/>
        <v>CH4</v>
      </c>
      <c r="J5075">
        <f>INDEX(NoSettings!$C:$C,MATCH(EPS!$A5075,NoSettings!$A:$A,0))</f>
        <v>1256890000</v>
      </c>
      <c r="K5075">
        <f>INDEX(GWP!$C$2:$C$13,MATCH(EPS!I5075,GWP!$B$2:$B$13,0))</f>
        <v>25</v>
      </c>
      <c r="L5075" s="5">
        <f t="shared" si="159"/>
        <v>3.1422249999999999E-2</v>
      </c>
    </row>
    <row r="5076" spans="1:12" hidden="1" x14ac:dyDescent="0.35">
      <c r="A5076" t="s">
        <v>6706</v>
      </c>
      <c r="B5076" t="s">
        <v>6</v>
      </c>
      <c r="C5076" t="s">
        <v>6919</v>
      </c>
      <c r="D5076" t="s">
        <v>1714</v>
      </c>
      <c r="H5076" t="str">
        <f>INDEX('Vensim Variables'!$B:$B,MATCH(EPS!$B5076,'Vensim Variables'!$A:$A,0))</f>
        <v>g pollutant</v>
      </c>
      <c r="I5076" t="str">
        <f t="shared" si="158"/>
        <v>N2O</v>
      </c>
      <c r="J5076">
        <f>INDEX(NoSettings!$C:$C,MATCH(EPS!$A5076,NoSettings!$A:$A,0))</f>
        <v>162337000</v>
      </c>
      <c r="K5076">
        <f>INDEX(GWP!$C$2:$C$13,MATCH(EPS!I5076,GWP!$B$2:$B$13,0))</f>
        <v>298</v>
      </c>
      <c r="L5076" s="5">
        <f t="shared" si="159"/>
        <v>4.8376426E-2</v>
      </c>
    </row>
    <row r="5077" spans="1:12" hidden="1" x14ac:dyDescent="0.35">
      <c r="A5077" t="s">
        <v>6707</v>
      </c>
      <c r="B5077" t="s">
        <v>6</v>
      </c>
      <c r="C5077" t="s">
        <v>6919</v>
      </c>
      <c r="D5077" t="s">
        <v>1715</v>
      </c>
      <c r="H5077" t="str">
        <f>INDEX('Vensim Variables'!$B:$B,MATCH(EPS!$B5077,'Vensim Variables'!$A:$A,0))</f>
        <v>g pollutant</v>
      </c>
      <c r="I5077" t="str">
        <f t="shared" si="158"/>
        <v>F gases</v>
      </c>
      <c r="J5077">
        <f>INDEX(NoSettings!$C:$C,MATCH(EPS!$A5077,NoSettings!$A:$A,0))</f>
        <v>0</v>
      </c>
      <c r="K5077">
        <f>INDEX(GWP!$C$2:$C$13,MATCH(EPS!I5077,GWP!$B$2:$B$13,0))</f>
        <v>1</v>
      </c>
      <c r="L5077" s="5">
        <f t="shared" si="159"/>
        <v>0</v>
      </c>
    </row>
    <row r="5078" spans="1:12" hidden="1" x14ac:dyDescent="0.35">
      <c r="A5078" t="s">
        <v>6708</v>
      </c>
      <c r="B5078" t="s">
        <v>6</v>
      </c>
      <c r="C5078" t="s">
        <v>6920</v>
      </c>
      <c r="D5078" t="s">
        <v>1702</v>
      </c>
      <c r="H5078" t="str">
        <f>INDEX('Vensim Variables'!$B:$B,MATCH(EPS!$B5078,'Vensim Variables'!$A:$A,0))</f>
        <v>g pollutant</v>
      </c>
      <c r="I5078" t="str">
        <f t="shared" si="158"/>
        <v>CO2</v>
      </c>
      <c r="J5078">
        <f>INDEX(NoSettings!$C:$C,MATCH(EPS!$A5078,NoSettings!$A:$A,0))</f>
        <v>201103000000000</v>
      </c>
      <c r="K5078">
        <f>INDEX(GWP!$C$2:$C$13,MATCH(EPS!I5078,GWP!$B$2:$B$13,0))</f>
        <v>1</v>
      </c>
      <c r="L5078" s="5">
        <f t="shared" si="159"/>
        <v>201.10300000000001</v>
      </c>
    </row>
    <row r="5079" spans="1:12" hidden="1" x14ac:dyDescent="0.35">
      <c r="A5079" t="s">
        <v>6709</v>
      </c>
      <c r="B5079" t="s">
        <v>6</v>
      </c>
      <c r="C5079" t="s">
        <v>6920</v>
      </c>
      <c r="D5079" t="s">
        <v>1705</v>
      </c>
      <c r="H5079" t="str">
        <f>INDEX('Vensim Variables'!$B:$B,MATCH(EPS!$B5079,'Vensim Variables'!$A:$A,0))</f>
        <v>g pollutant</v>
      </c>
      <c r="I5079" t="str">
        <f t="shared" si="158"/>
        <v>VOC</v>
      </c>
      <c r="J5079">
        <f>INDEX(NoSettings!$C:$C,MATCH(EPS!$A5079,NoSettings!$A:$A,0))</f>
        <v>184428000000</v>
      </c>
      <c r="K5079">
        <f>INDEX(GWP!$C$2:$C$13,MATCH(EPS!I5079,GWP!$B$2:$B$13,0))</f>
        <v>0</v>
      </c>
      <c r="L5079" s="5">
        <f t="shared" si="159"/>
        <v>0</v>
      </c>
    </row>
    <row r="5080" spans="1:12" hidden="1" x14ac:dyDescent="0.35">
      <c r="A5080" t="s">
        <v>6710</v>
      </c>
      <c r="B5080" t="s">
        <v>6</v>
      </c>
      <c r="C5080" t="s">
        <v>6920</v>
      </c>
      <c r="D5080" t="s">
        <v>1706</v>
      </c>
      <c r="H5080" t="str">
        <f>INDEX('Vensim Variables'!$B:$B,MATCH(EPS!$B5080,'Vensim Variables'!$A:$A,0))</f>
        <v>g pollutant</v>
      </c>
      <c r="I5080" t="str">
        <f t="shared" si="158"/>
        <v>CO</v>
      </c>
      <c r="J5080">
        <f>INDEX(NoSettings!$C:$C,MATCH(EPS!$A5080,NoSettings!$A:$A,0))</f>
        <v>435611000000</v>
      </c>
      <c r="K5080">
        <f>INDEX(GWP!$C$2:$C$13,MATCH(EPS!I5080,GWP!$B$2:$B$13,0))</f>
        <v>0</v>
      </c>
      <c r="L5080" s="5">
        <f t="shared" si="159"/>
        <v>0</v>
      </c>
    </row>
    <row r="5081" spans="1:12" hidden="1" x14ac:dyDescent="0.35">
      <c r="A5081" t="s">
        <v>6711</v>
      </c>
      <c r="B5081" t="s">
        <v>6</v>
      </c>
      <c r="C5081" t="s">
        <v>6920</v>
      </c>
      <c r="D5081" t="s">
        <v>1707</v>
      </c>
      <c r="H5081" t="str">
        <f>INDEX('Vensim Variables'!$B:$B,MATCH(EPS!$B5081,'Vensim Variables'!$A:$A,0))</f>
        <v>g pollutant</v>
      </c>
      <c r="I5081" t="str">
        <f t="shared" si="158"/>
        <v>NOx</v>
      </c>
      <c r="J5081">
        <f>INDEX(NoSettings!$C:$C,MATCH(EPS!$A5081,NoSettings!$A:$A,0))</f>
        <v>347985000000</v>
      </c>
      <c r="K5081">
        <f>INDEX(GWP!$C$2:$C$13,MATCH(EPS!I5081,GWP!$B$2:$B$13,0))</f>
        <v>0</v>
      </c>
      <c r="L5081" s="5">
        <f t="shared" si="159"/>
        <v>0</v>
      </c>
    </row>
    <row r="5082" spans="1:12" hidden="1" x14ac:dyDescent="0.35">
      <c r="A5082" t="s">
        <v>6712</v>
      </c>
      <c r="B5082" t="s">
        <v>6</v>
      </c>
      <c r="C5082" t="s">
        <v>6920</v>
      </c>
      <c r="D5082" t="s">
        <v>1708</v>
      </c>
      <c r="H5082" t="str">
        <f>INDEX('Vensim Variables'!$B:$B,MATCH(EPS!$B5082,'Vensim Variables'!$A:$A,0))</f>
        <v>g pollutant</v>
      </c>
      <c r="I5082" t="str">
        <f t="shared" si="158"/>
        <v>PM10</v>
      </c>
      <c r="J5082">
        <f>INDEX(NoSettings!$C:$C,MATCH(EPS!$A5082,NoSettings!$A:$A,0))</f>
        <v>178483000000</v>
      </c>
      <c r="K5082">
        <f>INDEX(GWP!$C$2:$C$13,MATCH(EPS!I5082,GWP!$B$2:$B$13,0))</f>
        <v>0</v>
      </c>
      <c r="L5082" s="5">
        <f t="shared" si="159"/>
        <v>0</v>
      </c>
    </row>
    <row r="5083" spans="1:12" hidden="1" x14ac:dyDescent="0.35">
      <c r="A5083" t="s">
        <v>6713</v>
      </c>
      <c r="B5083" t="s">
        <v>6</v>
      </c>
      <c r="C5083" t="s">
        <v>6920</v>
      </c>
      <c r="D5083" t="s">
        <v>1709</v>
      </c>
      <c r="H5083" t="str">
        <f>INDEX('Vensim Variables'!$B:$B,MATCH(EPS!$B5083,'Vensim Variables'!$A:$A,0))</f>
        <v>g pollutant</v>
      </c>
      <c r="I5083" t="str">
        <f t="shared" si="158"/>
        <v>PM25</v>
      </c>
      <c r="J5083">
        <f>INDEX(NoSettings!$C:$C,MATCH(EPS!$A5083,NoSettings!$A:$A,0))</f>
        <v>152259000000</v>
      </c>
      <c r="K5083">
        <f>INDEX(GWP!$C$2:$C$13,MATCH(EPS!I5083,GWP!$B$2:$B$13,0))</f>
        <v>0</v>
      </c>
      <c r="L5083" s="5">
        <f t="shared" si="159"/>
        <v>0</v>
      </c>
    </row>
    <row r="5084" spans="1:12" hidden="1" x14ac:dyDescent="0.35">
      <c r="A5084" t="s">
        <v>6714</v>
      </c>
      <c r="B5084" t="s">
        <v>6</v>
      </c>
      <c r="C5084" t="s">
        <v>6920</v>
      </c>
      <c r="D5084" t="s">
        <v>1710</v>
      </c>
      <c r="H5084" t="str">
        <f>INDEX('Vensim Variables'!$B:$B,MATCH(EPS!$B5084,'Vensim Variables'!$A:$A,0))</f>
        <v>g pollutant</v>
      </c>
      <c r="I5084" t="str">
        <f t="shared" si="158"/>
        <v>SOx</v>
      </c>
      <c r="J5084">
        <f>INDEX(NoSettings!$C:$C,MATCH(EPS!$A5084,NoSettings!$A:$A,0))</f>
        <v>119908000000</v>
      </c>
      <c r="K5084">
        <f>INDEX(GWP!$C$2:$C$13,MATCH(EPS!I5084,GWP!$B$2:$B$13,0))</f>
        <v>0</v>
      </c>
      <c r="L5084" s="5">
        <f t="shared" si="159"/>
        <v>0</v>
      </c>
    </row>
    <row r="5085" spans="1:12" hidden="1" x14ac:dyDescent="0.35">
      <c r="A5085" t="s">
        <v>6715</v>
      </c>
      <c r="B5085" t="s">
        <v>6</v>
      </c>
      <c r="C5085" t="s">
        <v>6920</v>
      </c>
      <c r="D5085" t="s">
        <v>1711</v>
      </c>
      <c r="H5085" t="str">
        <f>INDEX('Vensim Variables'!$B:$B,MATCH(EPS!$B5085,'Vensim Variables'!$A:$A,0))</f>
        <v>g pollutant</v>
      </c>
      <c r="I5085" t="str">
        <f t="shared" si="158"/>
        <v>BC</v>
      </c>
      <c r="J5085">
        <f>INDEX(NoSettings!$C:$C,MATCH(EPS!$A5085,NoSettings!$A:$A,0))</f>
        <v>7200790000</v>
      </c>
      <c r="K5085">
        <f>INDEX(GWP!$C$2:$C$13,MATCH(EPS!I5085,GWP!$B$2:$B$13,0))</f>
        <v>0</v>
      </c>
      <c r="L5085" s="5">
        <f t="shared" si="159"/>
        <v>0</v>
      </c>
    </row>
    <row r="5086" spans="1:12" hidden="1" x14ac:dyDescent="0.35">
      <c r="A5086" t="s">
        <v>6716</v>
      </c>
      <c r="B5086" t="s">
        <v>6</v>
      </c>
      <c r="C5086" t="s">
        <v>6920</v>
      </c>
      <c r="D5086" t="s">
        <v>1712</v>
      </c>
      <c r="H5086" t="str">
        <f>INDEX('Vensim Variables'!$B:$B,MATCH(EPS!$B5086,'Vensim Variables'!$A:$A,0))</f>
        <v>g pollutant</v>
      </c>
      <c r="I5086" t="str">
        <f t="shared" si="158"/>
        <v>OC</v>
      </c>
      <c r="J5086">
        <f>INDEX(NoSettings!$C:$C,MATCH(EPS!$A5086,NoSettings!$A:$A,0))</f>
        <v>49892500000</v>
      </c>
      <c r="K5086">
        <f>INDEX(GWP!$C$2:$C$13,MATCH(EPS!I5086,GWP!$B$2:$B$13,0))</f>
        <v>0</v>
      </c>
      <c r="L5086" s="5">
        <f t="shared" si="159"/>
        <v>0</v>
      </c>
    </row>
    <row r="5087" spans="1:12" hidden="1" x14ac:dyDescent="0.35">
      <c r="A5087" t="s">
        <v>6717</v>
      </c>
      <c r="B5087" t="s">
        <v>6</v>
      </c>
      <c r="C5087" t="s">
        <v>6920</v>
      </c>
      <c r="D5087" t="s">
        <v>1713</v>
      </c>
      <c r="H5087" t="str">
        <f>INDEX('Vensim Variables'!$B:$B,MATCH(EPS!$B5087,'Vensim Variables'!$A:$A,0))</f>
        <v>g pollutant</v>
      </c>
      <c r="I5087" t="str">
        <f t="shared" si="158"/>
        <v>CH4</v>
      </c>
      <c r="J5087">
        <f>INDEX(NoSettings!$C:$C,MATCH(EPS!$A5087,NoSettings!$A:$A,0))</f>
        <v>6653940000</v>
      </c>
      <c r="K5087">
        <f>INDEX(GWP!$C$2:$C$13,MATCH(EPS!I5087,GWP!$B$2:$B$13,0))</f>
        <v>25</v>
      </c>
      <c r="L5087" s="5">
        <f t="shared" si="159"/>
        <v>0.16634850000000001</v>
      </c>
    </row>
    <row r="5088" spans="1:12" hidden="1" x14ac:dyDescent="0.35">
      <c r="A5088" t="s">
        <v>6718</v>
      </c>
      <c r="B5088" t="s">
        <v>6</v>
      </c>
      <c r="C5088" t="s">
        <v>6920</v>
      </c>
      <c r="D5088" t="s">
        <v>1714</v>
      </c>
      <c r="H5088" t="str">
        <f>INDEX('Vensim Variables'!$B:$B,MATCH(EPS!$B5088,'Vensim Variables'!$A:$A,0))</f>
        <v>g pollutant</v>
      </c>
      <c r="I5088" t="str">
        <f t="shared" si="158"/>
        <v>N2O</v>
      </c>
      <c r="J5088">
        <f>INDEX(NoSettings!$C:$C,MATCH(EPS!$A5088,NoSettings!$A:$A,0))</f>
        <v>1182460000</v>
      </c>
      <c r="K5088">
        <f>INDEX(GWP!$C$2:$C$13,MATCH(EPS!I5088,GWP!$B$2:$B$13,0))</f>
        <v>298</v>
      </c>
      <c r="L5088" s="5">
        <f t="shared" si="159"/>
        <v>0.35237308000000001</v>
      </c>
    </row>
    <row r="5089" spans="1:12" hidden="1" x14ac:dyDescent="0.35">
      <c r="A5089" t="s">
        <v>6719</v>
      </c>
      <c r="B5089" t="s">
        <v>6</v>
      </c>
      <c r="C5089" t="s">
        <v>6920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5">
        <f t="shared" si="159"/>
        <v>0</v>
      </c>
    </row>
    <row r="5090" spans="1:12" hidden="1" x14ac:dyDescent="0.35">
      <c r="A5090" t="s">
        <v>6720</v>
      </c>
      <c r="B5090" t="s">
        <v>6</v>
      </c>
      <c r="C5090" t="s">
        <v>6921</v>
      </c>
      <c r="D5090" t="s">
        <v>1702</v>
      </c>
      <c r="H5090" t="str">
        <f>INDEX('Vensim Variables'!$B:$B,MATCH(EPS!$B5090,'Vensim Variables'!$A:$A,0))</f>
        <v>g pollutant</v>
      </c>
      <c r="I5090" t="str">
        <f t="shared" si="158"/>
        <v>CO2</v>
      </c>
      <c r="J5090">
        <f>INDEX(NoSettings!$C:$C,MATCH(EPS!$A5090,NoSettings!$A:$A,0))</f>
        <v>291848000000000</v>
      </c>
      <c r="K5090">
        <f>INDEX(GWP!$C$2:$C$13,MATCH(EPS!I5090,GWP!$B$2:$B$13,0))</f>
        <v>1</v>
      </c>
      <c r="L5090" s="5">
        <f t="shared" si="159"/>
        <v>291.84800000000001</v>
      </c>
    </row>
    <row r="5091" spans="1:12" hidden="1" x14ac:dyDescent="0.35">
      <c r="A5091" t="s">
        <v>6721</v>
      </c>
      <c r="B5091" t="s">
        <v>6</v>
      </c>
      <c r="C5091" t="s">
        <v>6921</v>
      </c>
      <c r="D5091" t="s">
        <v>1705</v>
      </c>
      <c r="H5091" t="str">
        <f>INDEX('Vensim Variables'!$B:$B,MATCH(EPS!$B5091,'Vensim Variables'!$A:$A,0))</f>
        <v>g pollutant</v>
      </c>
      <c r="I5091" t="str">
        <f t="shared" si="158"/>
        <v>VOC</v>
      </c>
      <c r="J5091">
        <f>INDEX(NoSettings!$C:$C,MATCH(EPS!$A5091,NoSettings!$A:$A,0))</f>
        <v>800420000000</v>
      </c>
      <c r="K5091">
        <f>INDEX(GWP!$C$2:$C$13,MATCH(EPS!I5091,GWP!$B$2:$B$13,0))</f>
        <v>0</v>
      </c>
      <c r="L5091" s="5">
        <f t="shared" si="159"/>
        <v>0</v>
      </c>
    </row>
    <row r="5092" spans="1:12" hidden="1" x14ac:dyDescent="0.35">
      <c r="A5092" t="s">
        <v>6722</v>
      </c>
      <c r="B5092" t="s">
        <v>6</v>
      </c>
      <c r="C5092" t="s">
        <v>6921</v>
      </c>
      <c r="D5092" t="s">
        <v>1706</v>
      </c>
      <c r="H5092" t="str">
        <f>INDEX('Vensim Variables'!$B:$B,MATCH(EPS!$B5092,'Vensim Variables'!$A:$A,0))</f>
        <v>g pollutant</v>
      </c>
      <c r="I5092" t="str">
        <f t="shared" si="158"/>
        <v>CO</v>
      </c>
      <c r="J5092">
        <f>INDEX(NoSettings!$C:$C,MATCH(EPS!$A5092,NoSettings!$A:$A,0))</f>
        <v>519753000000</v>
      </c>
      <c r="K5092">
        <f>INDEX(GWP!$C$2:$C$13,MATCH(EPS!I5092,GWP!$B$2:$B$13,0))</f>
        <v>0</v>
      </c>
      <c r="L5092" s="5">
        <f t="shared" si="159"/>
        <v>0</v>
      </c>
    </row>
    <row r="5093" spans="1:12" hidden="1" x14ac:dyDescent="0.35">
      <c r="A5093" t="s">
        <v>6723</v>
      </c>
      <c r="B5093" t="s">
        <v>6</v>
      </c>
      <c r="C5093" t="s">
        <v>6921</v>
      </c>
      <c r="D5093" t="s">
        <v>1707</v>
      </c>
      <c r="H5093" t="str">
        <f>INDEX('Vensim Variables'!$B:$B,MATCH(EPS!$B5093,'Vensim Variables'!$A:$A,0))</f>
        <v>g pollutant</v>
      </c>
      <c r="I5093" t="str">
        <f t="shared" si="158"/>
        <v>NOx</v>
      </c>
      <c r="J5093">
        <f>INDEX(NoSettings!$C:$C,MATCH(EPS!$A5093,NoSettings!$A:$A,0))</f>
        <v>222379000000</v>
      </c>
      <c r="K5093">
        <f>INDEX(GWP!$C$2:$C$13,MATCH(EPS!I5093,GWP!$B$2:$B$13,0))</f>
        <v>0</v>
      </c>
      <c r="L5093" s="5">
        <f t="shared" si="159"/>
        <v>0</v>
      </c>
    </row>
    <row r="5094" spans="1:12" hidden="1" x14ac:dyDescent="0.35">
      <c r="A5094" t="s">
        <v>6724</v>
      </c>
      <c r="B5094" t="s">
        <v>6</v>
      </c>
      <c r="C5094" t="s">
        <v>6921</v>
      </c>
      <c r="D5094" t="s">
        <v>1708</v>
      </c>
      <c r="H5094" t="str">
        <f>INDEX('Vensim Variables'!$B:$B,MATCH(EPS!$B5094,'Vensim Variables'!$A:$A,0))</f>
        <v>g pollutant</v>
      </c>
      <c r="I5094" t="str">
        <f t="shared" si="158"/>
        <v>PM10</v>
      </c>
      <c r="J5094">
        <f>INDEX(NoSettings!$C:$C,MATCH(EPS!$A5094,NoSettings!$A:$A,0))</f>
        <v>40847500000</v>
      </c>
      <c r="K5094">
        <f>INDEX(GWP!$C$2:$C$13,MATCH(EPS!I5094,GWP!$B$2:$B$13,0))</f>
        <v>0</v>
      </c>
      <c r="L5094" s="5">
        <f t="shared" si="159"/>
        <v>0</v>
      </c>
    </row>
    <row r="5095" spans="1:12" hidden="1" x14ac:dyDescent="0.35">
      <c r="A5095" t="s">
        <v>6725</v>
      </c>
      <c r="B5095" t="s">
        <v>6</v>
      </c>
      <c r="C5095" t="s">
        <v>6921</v>
      </c>
      <c r="D5095" t="s">
        <v>1709</v>
      </c>
      <c r="H5095" t="str">
        <f>INDEX('Vensim Variables'!$B:$B,MATCH(EPS!$B5095,'Vensim Variables'!$A:$A,0))</f>
        <v>g pollutant</v>
      </c>
      <c r="I5095" t="str">
        <f t="shared" si="158"/>
        <v>PM25</v>
      </c>
      <c r="J5095">
        <f>INDEX(NoSettings!$C:$C,MATCH(EPS!$A5095,NoSettings!$A:$A,0))</f>
        <v>29805600000</v>
      </c>
      <c r="K5095">
        <f>INDEX(GWP!$C$2:$C$13,MATCH(EPS!I5095,GWP!$B$2:$B$13,0))</f>
        <v>0</v>
      </c>
      <c r="L5095" s="5">
        <f t="shared" si="159"/>
        <v>0</v>
      </c>
    </row>
    <row r="5096" spans="1:12" hidden="1" x14ac:dyDescent="0.35">
      <c r="A5096" t="s">
        <v>6726</v>
      </c>
      <c r="B5096" t="s">
        <v>6</v>
      </c>
      <c r="C5096" t="s">
        <v>6921</v>
      </c>
      <c r="D5096" t="s">
        <v>1710</v>
      </c>
      <c r="H5096" t="str">
        <f>INDEX('Vensim Variables'!$B:$B,MATCH(EPS!$B5096,'Vensim Variables'!$A:$A,0))</f>
        <v>g pollutant</v>
      </c>
      <c r="I5096" t="str">
        <f t="shared" si="158"/>
        <v>SOx</v>
      </c>
      <c r="J5096">
        <f>INDEX(NoSettings!$C:$C,MATCH(EPS!$A5096,NoSettings!$A:$A,0))</f>
        <v>155146000000</v>
      </c>
      <c r="K5096">
        <f>INDEX(GWP!$C$2:$C$13,MATCH(EPS!I5096,GWP!$B$2:$B$13,0))</f>
        <v>0</v>
      </c>
      <c r="L5096" s="5">
        <f t="shared" si="159"/>
        <v>0</v>
      </c>
    </row>
    <row r="5097" spans="1:12" hidden="1" x14ac:dyDescent="0.35">
      <c r="A5097" t="s">
        <v>6727</v>
      </c>
      <c r="B5097" t="s">
        <v>6</v>
      </c>
      <c r="C5097" t="s">
        <v>6921</v>
      </c>
      <c r="D5097" t="s">
        <v>1711</v>
      </c>
      <c r="H5097" t="str">
        <f>INDEX('Vensim Variables'!$B:$B,MATCH(EPS!$B5097,'Vensim Variables'!$A:$A,0))</f>
        <v>g pollutant</v>
      </c>
      <c r="I5097" t="str">
        <f t="shared" si="158"/>
        <v>BC</v>
      </c>
      <c r="J5097">
        <f>INDEX(NoSettings!$C:$C,MATCH(EPS!$A5097,NoSettings!$A:$A,0))</f>
        <v>2298040000</v>
      </c>
      <c r="K5097">
        <f>INDEX(GWP!$C$2:$C$13,MATCH(EPS!I5097,GWP!$B$2:$B$13,0))</f>
        <v>0</v>
      </c>
      <c r="L5097" s="5">
        <f t="shared" si="159"/>
        <v>0</v>
      </c>
    </row>
    <row r="5098" spans="1:12" hidden="1" x14ac:dyDescent="0.35">
      <c r="A5098" t="s">
        <v>6728</v>
      </c>
      <c r="B5098" t="s">
        <v>6</v>
      </c>
      <c r="C5098" t="s">
        <v>6921</v>
      </c>
      <c r="D5098" t="s">
        <v>1712</v>
      </c>
      <c r="H5098" t="str">
        <f>INDEX('Vensim Variables'!$B:$B,MATCH(EPS!$B5098,'Vensim Variables'!$A:$A,0))</f>
        <v>g pollutant</v>
      </c>
      <c r="I5098" t="str">
        <f t="shared" si="158"/>
        <v>OC</v>
      </c>
      <c r="J5098">
        <f>INDEX(NoSettings!$C:$C,MATCH(EPS!$A5098,NoSettings!$A:$A,0))</f>
        <v>5306080000</v>
      </c>
      <c r="K5098">
        <f>INDEX(GWP!$C$2:$C$13,MATCH(EPS!I5098,GWP!$B$2:$B$13,0))</f>
        <v>0</v>
      </c>
      <c r="L5098" s="5">
        <f t="shared" si="159"/>
        <v>0</v>
      </c>
    </row>
    <row r="5099" spans="1:12" hidden="1" x14ac:dyDescent="0.35">
      <c r="A5099" t="s">
        <v>6729</v>
      </c>
      <c r="B5099" t="s">
        <v>6</v>
      </c>
      <c r="C5099" t="s">
        <v>6921</v>
      </c>
      <c r="D5099" t="s">
        <v>1713</v>
      </c>
      <c r="H5099" t="str">
        <f>INDEX('Vensim Variables'!$B:$B,MATCH(EPS!$B5099,'Vensim Variables'!$A:$A,0))</f>
        <v>g pollutant</v>
      </c>
      <c r="I5099" t="str">
        <f t="shared" si="158"/>
        <v>CH4</v>
      </c>
      <c r="J5099">
        <f>INDEX(NoSettings!$C:$C,MATCH(EPS!$A5099,NoSettings!$A:$A,0))</f>
        <v>15048800000</v>
      </c>
      <c r="K5099">
        <f>INDEX(GWP!$C$2:$C$13,MATCH(EPS!I5099,GWP!$B$2:$B$13,0))</f>
        <v>25</v>
      </c>
      <c r="L5099" s="5">
        <f t="shared" si="159"/>
        <v>0.37622</v>
      </c>
    </row>
    <row r="5100" spans="1:12" hidden="1" x14ac:dyDescent="0.35">
      <c r="A5100" t="s">
        <v>6730</v>
      </c>
      <c r="B5100" t="s">
        <v>6</v>
      </c>
      <c r="C5100" t="s">
        <v>6921</v>
      </c>
      <c r="D5100" t="s">
        <v>1714</v>
      </c>
      <c r="H5100" t="str">
        <f>INDEX('Vensim Variables'!$B:$B,MATCH(EPS!$B5100,'Vensim Variables'!$A:$A,0))</f>
        <v>g pollutant</v>
      </c>
      <c r="I5100" t="str">
        <f t="shared" si="158"/>
        <v>N2O</v>
      </c>
      <c r="J5100">
        <f>INDEX(NoSettings!$C:$C,MATCH(EPS!$A5100,NoSettings!$A:$A,0))</f>
        <v>77535300000</v>
      </c>
      <c r="K5100">
        <f>INDEX(GWP!$C$2:$C$13,MATCH(EPS!I5100,GWP!$B$2:$B$13,0))</f>
        <v>298</v>
      </c>
      <c r="L5100" s="5">
        <f t="shared" si="159"/>
        <v>23.105519399999999</v>
      </c>
    </row>
    <row r="5101" spans="1:12" hidden="1" x14ac:dyDescent="0.35">
      <c r="A5101" t="s">
        <v>6731</v>
      </c>
      <c r="B5101" t="s">
        <v>6</v>
      </c>
      <c r="C5101" t="s">
        <v>6921</v>
      </c>
      <c r="D5101" t="s">
        <v>1715</v>
      </c>
      <c r="H5101" t="str">
        <f>INDEX('Vensim Variables'!$B:$B,MATCH(EPS!$B5101,'Vensim Variables'!$A:$A,0))</f>
        <v>g pollutant</v>
      </c>
      <c r="I5101" t="str">
        <f t="shared" si="158"/>
        <v>F gases</v>
      </c>
      <c r="J5101">
        <f>INDEX(NoSettings!$C:$C,MATCH(EPS!$A5101,NoSettings!$A:$A,0))</f>
        <v>182900000000000</v>
      </c>
      <c r="K5101">
        <f>INDEX(GWP!$C$2:$C$13,MATCH(EPS!I5101,GWP!$B$2:$B$13,0))</f>
        <v>1</v>
      </c>
      <c r="L5101" s="5">
        <f t="shared" si="159"/>
        <v>182.9</v>
      </c>
    </row>
    <row r="5102" spans="1:12" hidden="1" x14ac:dyDescent="0.35">
      <c r="A5102" t="s">
        <v>6732</v>
      </c>
      <c r="B5102" t="s">
        <v>6</v>
      </c>
      <c r="C5102" t="s">
        <v>6922</v>
      </c>
      <c r="D5102" t="s">
        <v>1702</v>
      </c>
      <c r="H5102" t="str">
        <f>INDEX('Vensim Variables'!$B:$B,MATCH(EPS!$B5102,'Vensim Variables'!$A:$A,0))</f>
        <v>g pollutant</v>
      </c>
      <c r="I5102" t="str">
        <f t="shared" si="158"/>
        <v>CO2</v>
      </c>
      <c r="J5102">
        <f>INDEX(NoSettings!$C:$C,MATCH(EPS!$A5102,NoSettings!$A:$A,0))</f>
        <v>4360110000000</v>
      </c>
      <c r="K5102">
        <f>INDEX(GWP!$C$2:$C$13,MATCH(EPS!I5102,GWP!$B$2:$B$13,0))</f>
        <v>1</v>
      </c>
      <c r="L5102" s="5">
        <f t="shared" si="159"/>
        <v>4.3601099999999997</v>
      </c>
    </row>
    <row r="5103" spans="1:12" hidden="1" x14ac:dyDescent="0.35">
      <c r="A5103" t="s">
        <v>6733</v>
      </c>
      <c r="B5103" t="s">
        <v>6</v>
      </c>
      <c r="C5103" t="s">
        <v>6922</v>
      </c>
      <c r="D5103" t="s">
        <v>1705</v>
      </c>
      <c r="H5103" t="str">
        <f>INDEX('Vensim Variables'!$B:$B,MATCH(EPS!$B5103,'Vensim Variables'!$A:$A,0))</f>
        <v>g pollutant</v>
      </c>
      <c r="I5103" t="str">
        <f t="shared" si="158"/>
        <v>VOC</v>
      </c>
      <c r="J5103">
        <f>INDEX(NoSettings!$C:$C,MATCH(EPS!$A5103,NoSettings!$A:$A,0))</f>
        <v>504294000</v>
      </c>
      <c r="K5103">
        <f>INDEX(GWP!$C$2:$C$13,MATCH(EPS!I5103,GWP!$B$2:$B$13,0))</f>
        <v>0</v>
      </c>
      <c r="L5103" s="5">
        <f t="shared" si="159"/>
        <v>0</v>
      </c>
    </row>
    <row r="5104" spans="1:12" hidden="1" x14ac:dyDescent="0.35">
      <c r="A5104" t="s">
        <v>6734</v>
      </c>
      <c r="B5104" t="s">
        <v>6</v>
      </c>
      <c r="C5104" t="s">
        <v>6922</v>
      </c>
      <c r="D5104" t="s">
        <v>1706</v>
      </c>
      <c r="H5104" t="str">
        <f>INDEX('Vensim Variables'!$B:$B,MATCH(EPS!$B5104,'Vensim Variables'!$A:$A,0))</f>
        <v>g pollutant</v>
      </c>
      <c r="I5104" t="str">
        <f t="shared" si="158"/>
        <v>CO</v>
      </c>
      <c r="J5104">
        <f>INDEX(NoSettings!$C:$C,MATCH(EPS!$A5104,NoSettings!$A:$A,0))</f>
        <v>2785530000</v>
      </c>
      <c r="K5104">
        <f>INDEX(GWP!$C$2:$C$13,MATCH(EPS!I5104,GWP!$B$2:$B$13,0))</f>
        <v>0</v>
      </c>
      <c r="L5104" s="5">
        <f t="shared" si="159"/>
        <v>0</v>
      </c>
    </row>
    <row r="5105" spans="1:12" hidden="1" x14ac:dyDescent="0.35">
      <c r="A5105" t="s">
        <v>6735</v>
      </c>
      <c r="B5105" t="s">
        <v>6</v>
      </c>
      <c r="C5105" t="s">
        <v>6922</v>
      </c>
      <c r="D5105" t="s">
        <v>1707</v>
      </c>
      <c r="H5105" t="str">
        <f>INDEX('Vensim Variables'!$B:$B,MATCH(EPS!$B5105,'Vensim Variables'!$A:$A,0))</f>
        <v>g pollutant</v>
      </c>
      <c r="I5105" t="str">
        <f t="shared" si="158"/>
        <v>NOx</v>
      </c>
      <c r="J5105">
        <f>INDEX(NoSettings!$C:$C,MATCH(EPS!$A5105,NoSettings!$A:$A,0))</f>
        <v>4693610000</v>
      </c>
      <c r="K5105">
        <f>INDEX(GWP!$C$2:$C$13,MATCH(EPS!I5105,GWP!$B$2:$B$13,0))</f>
        <v>0</v>
      </c>
      <c r="L5105" s="5">
        <f t="shared" si="159"/>
        <v>0</v>
      </c>
    </row>
    <row r="5106" spans="1:12" hidden="1" x14ac:dyDescent="0.35">
      <c r="A5106" t="s">
        <v>6736</v>
      </c>
      <c r="B5106" t="s">
        <v>6</v>
      </c>
      <c r="C5106" t="s">
        <v>6922</v>
      </c>
      <c r="D5106" t="s">
        <v>1708</v>
      </c>
      <c r="H5106" t="str">
        <f>INDEX('Vensim Variables'!$B:$B,MATCH(EPS!$B5106,'Vensim Variables'!$A:$A,0))</f>
        <v>g pollutant</v>
      </c>
      <c r="I5106" t="str">
        <f t="shared" si="158"/>
        <v>PM10</v>
      </c>
      <c r="J5106">
        <f>INDEX(NoSettings!$C:$C,MATCH(EPS!$A5106,NoSettings!$A:$A,0))</f>
        <v>202326000</v>
      </c>
      <c r="K5106">
        <f>INDEX(GWP!$C$2:$C$13,MATCH(EPS!I5106,GWP!$B$2:$B$13,0))</f>
        <v>0</v>
      </c>
      <c r="L5106" s="5">
        <f t="shared" si="159"/>
        <v>0</v>
      </c>
    </row>
    <row r="5107" spans="1:12" hidden="1" x14ac:dyDescent="0.35">
      <c r="A5107" t="s">
        <v>6737</v>
      </c>
      <c r="B5107" t="s">
        <v>6</v>
      </c>
      <c r="C5107" t="s">
        <v>6922</v>
      </c>
      <c r="D5107" t="s">
        <v>1709</v>
      </c>
      <c r="H5107" t="str">
        <f>INDEX('Vensim Variables'!$B:$B,MATCH(EPS!$B5107,'Vensim Variables'!$A:$A,0))</f>
        <v>g pollutant</v>
      </c>
      <c r="I5107" t="str">
        <f t="shared" si="158"/>
        <v>PM25</v>
      </c>
      <c r="J5107">
        <f>INDEX(NoSettings!$C:$C,MATCH(EPS!$A5107,NoSettings!$A:$A,0))</f>
        <v>188779000</v>
      </c>
      <c r="K5107">
        <f>INDEX(GWP!$C$2:$C$13,MATCH(EPS!I5107,GWP!$B$2:$B$13,0))</f>
        <v>0</v>
      </c>
      <c r="L5107" s="5">
        <f t="shared" si="159"/>
        <v>0</v>
      </c>
    </row>
    <row r="5108" spans="1:12" hidden="1" x14ac:dyDescent="0.35">
      <c r="A5108" t="s">
        <v>6738</v>
      </c>
      <c r="B5108" t="s">
        <v>6</v>
      </c>
      <c r="C5108" t="s">
        <v>6922</v>
      </c>
      <c r="D5108" t="s">
        <v>1710</v>
      </c>
      <c r="H5108" t="str">
        <f>INDEX('Vensim Variables'!$B:$B,MATCH(EPS!$B5108,'Vensim Variables'!$A:$A,0))</f>
        <v>g pollutant</v>
      </c>
      <c r="I5108" t="str">
        <f t="shared" si="158"/>
        <v>SOx</v>
      </c>
      <c r="J5108">
        <f>INDEX(NoSettings!$C:$C,MATCH(EPS!$A5108,NoSettings!$A:$A,0))</f>
        <v>199834000</v>
      </c>
      <c r="K5108">
        <f>INDEX(GWP!$C$2:$C$13,MATCH(EPS!I5108,GWP!$B$2:$B$13,0))</f>
        <v>0</v>
      </c>
      <c r="L5108" s="5">
        <f t="shared" si="159"/>
        <v>0</v>
      </c>
    </row>
    <row r="5109" spans="1:12" hidden="1" x14ac:dyDescent="0.35">
      <c r="A5109" t="s">
        <v>6739</v>
      </c>
      <c r="B5109" t="s">
        <v>6</v>
      </c>
      <c r="C5109" t="s">
        <v>6922</v>
      </c>
      <c r="D5109" t="s">
        <v>1711</v>
      </c>
      <c r="H5109" t="str">
        <f>INDEX('Vensim Variables'!$B:$B,MATCH(EPS!$B5109,'Vensim Variables'!$A:$A,0))</f>
        <v>g pollutant</v>
      </c>
      <c r="I5109" t="str">
        <f t="shared" si="158"/>
        <v>BC</v>
      </c>
      <c r="J5109">
        <f>INDEX(NoSettings!$C:$C,MATCH(EPS!$A5109,NoSettings!$A:$A,0))</f>
        <v>12725500</v>
      </c>
      <c r="K5109">
        <f>INDEX(GWP!$C$2:$C$13,MATCH(EPS!I5109,GWP!$B$2:$B$13,0))</f>
        <v>0</v>
      </c>
      <c r="L5109" s="5">
        <f t="shared" si="159"/>
        <v>0</v>
      </c>
    </row>
    <row r="5110" spans="1:12" hidden="1" x14ac:dyDescent="0.35">
      <c r="A5110" t="s">
        <v>6740</v>
      </c>
      <c r="B5110" t="s">
        <v>6</v>
      </c>
      <c r="C5110" t="s">
        <v>6922</v>
      </c>
      <c r="D5110" t="s">
        <v>1712</v>
      </c>
      <c r="H5110" t="str">
        <f>INDEX('Vensim Variables'!$B:$B,MATCH(EPS!$B5110,'Vensim Variables'!$A:$A,0))</f>
        <v>g pollutant</v>
      </c>
      <c r="I5110" t="str">
        <f t="shared" si="158"/>
        <v>OC</v>
      </c>
      <c r="J5110">
        <f>INDEX(NoSettings!$C:$C,MATCH(EPS!$A5110,NoSettings!$A:$A,0))</f>
        <v>82838500</v>
      </c>
      <c r="K5110">
        <f>INDEX(GWP!$C$2:$C$13,MATCH(EPS!I5110,GWP!$B$2:$B$13,0))</f>
        <v>0</v>
      </c>
      <c r="L5110" s="5">
        <f t="shared" si="159"/>
        <v>0</v>
      </c>
    </row>
    <row r="5111" spans="1:12" hidden="1" x14ac:dyDescent="0.35">
      <c r="A5111" t="s">
        <v>6741</v>
      </c>
      <c r="B5111" t="s">
        <v>6</v>
      </c>
      <c r="C5111" t="s">
        <v>6922</v>
      </c>
      <c r="D5111" t="s">
        <v>1713</v>
      </c>
      <c r="H5111" t="str">
        <f>INDEX('Vensim Variables'!$B:$B,MATCH(EPS!$B5111,'Vensim Variables'!$A:$A,0))</f>
        <v>g pollutant</v>
      </c>
      <c r="I5111" t="str">
        <f t="shared" si="158"/>
        <v>CH4</v>
      </c>
      <c r="J5111">
        <f>INDEX(NoSettings!$C:$C,MATCH(EPS!$A5111,NoSettings!$A:$A,0))</f>
        <v>84144700</v>
      </c>
      <c r="K5111">
        <f>INDEX(GWP!$C$2:$C$13,MATCH(EPS!I5111,GWP!$B$2:$B$13,0))</f>
        <v>25</v>
      </c>
      <c r="L5111" s="5">
        <f t="shared" si="159"/>
        <v>2.1036175000000001E-3</v>
      </c>
    </row>
    <row r="5112" spans="1:12" hidden="1" x14ac:dyDescent="0.35">
      <c r="A5112" t="s">
        <v>6742</v>
      </c>
      <c r="B5112" t="s">
        <v>6</v>
      </c>
      <c r="C5112" t="s">
        <v>6922</v>
      </c>
      <c r="D5112" t="s">
        <v>1714</v>
      </c>
      <c r="H5112" t="str">
        <f>INDEX('Vensim Variables'!$B:$B,MATCH(EPS!$B5112,'Vensim Variables'!$A:$A,0))</f>
        <v>g pollutant</v>
      </c>
      <c r="I5112" t="str">
        <f t="shared" si="158"/>
        <v>N2O</v>
      </c>
      <c r="J5112">
        <f>INDEX(NoSettings!$C:$C,MATCH(EPS!$A5112,NoSettings!$A:$A,0))</f>
        <v>8735620</v>
      </c>
      <c r="K5112">
        <f>INDEX(GWP!$C$2:$C$13,MATCH(EPS!I5112,GWP!$B$2:$B$13,0))</f>
        <v>298</v>
      </c>
      <c r="L5112" s="5">
        <f t="shared" si="159"/>
        <v>2.60321476E-3</v>
      </c>
    </row>
    <row r="5113" spans="1:12" hidden="1" x14ac:dyDescent="0.35">
      <c r="A5113" t="s">
        <v>6743</v>
      </c>
      <c r="B5113" t="s">
        <v>6</v>
      </c>
      <c r="C5113" t="s">
        <v>6922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5">
        <f t="shared" si="159"/>
        <v>0</v>
      </c>
    </row>
    <row r="5114" spans="1:12" hidden="1" x14ac:dyDescent="0.35">
      <c r="A5114" t="s">
        <v>6744</v>
      </c>
      <c r="B5114" t="s">
        <v>6</v>
      </c>
      <c r="C5114" t="s">
        <v>6923</v>
      </c>
      <c r="D5114" t="s">
        <v>1702</v>
      </c>
      <c r="H5114" t="str">
        <f>INDEX('Vensim Variables'!$B:$B,MATCH(EPS!$B5114,'Vensim Variables'!$A:$A,0))</f>
        <v>g pollutant</v>
      </c>
      <c r="I5114" t="str">
        <f t="shared" si="158"/>
        <v>CO2</v>
      </c>
      <c r="J5114">
        <f>INDEX(NoSettings!$C:$C,MATCH(EPS!$A5114,NoSettings!$A:$A,0))</f>
        <v>6396060000000</v>
      </c>
      <c r="K5114">
        <f>INDEX(GWP!$C$2:$C$13,MATCH(EPS!I5114,GWP!$B$2:$B$13,0))</f>
        <v>1</v>
      </c>
      <c r="L5114" s="5">
        <f t="shared" si="159"/>
        <v>6.3960600000000003</v>
      </c>
    </row>
    <row r="5115" spans="1:12" hidden="1" x14ac:dyDescent="0.35">
      <c r="A5115" t="s">
        <v>6745</v>
      </c>
      <c r="B5115" t="s">
        <v>6</v>
      </c>
      <c r="C5115" t="s">
        <v>6923</v>
      </c>
      <c r="D5115" t="s">
        <v>1705</v>
      </c>
      <c r="H5115" t="str">
        <f>INDEX('Vensim Variables'!$B:$B,MATCH(EPS!$B5115,'Vensim Variables'!$A:$A,0))</f>
        <v>g pollutant</v>
      </c>
      <c r="I5115" t="str">
        <f t="shared" si="158"/>
        <v>VOC</v>
      </c>
      <c r="J5115">
        <f>INDEX(NoSettings!$C:$C,MATCH(EPS!$A5115,NoSettings!$A:$A,0))</f>
        <v>727845000</v>
      </c>
      <c r="K5115">
        <f>INDEX(GWP!$C$2:$C$13,MATCH(EPS!I5115,GWP!$B$2:$B$13,0))</f>
        <v>0</v>
      </c>
      <c r="L5115" s="5">
        <f t="shared" si="159"/>
        <v>0</v>
      </c>
    </row>
    <row r="5116" spans="1:12" hidden="1" x14ac:dyDescent="0.35">
      <c r="A5116" t="s">
        <v>6746</v>
      </c>
      <c r="B5116" t="s">
        <v>6</v>
      </c>
      <c r="C5116" t="s">
        <v>6923</v>
      </c>
      <c r="D5116" t="s">
        <v>1706</v>
      </c>
      <c r="H5116" t="str">
        <f>INDEX('Vensim Variables'!$B:$B,MATCH(EPS!$B5116,'Vensim Variables'!$A:$A,0))</f>
        <v>g pollutant</v>
      </c>
      <c r="I5116" t="str">
        <f t="shared" si="158"/>
        <v>CO</v>
      </c>
      <c r="J5116">
        <f>INDEX(NoSettings!$C:$C,MATCH(EPS!$A5116,NoSettings!$A:$A,0))</f>
        <v>3885490000</v>
      </c>
      <c r="K5116">
        <f>INDEX(GWP!$C$2:$C$13,MATCH(EPS!I5116,GWP!$B$2:$B$13,0))</f>
        <v>0</v>
      </c>
      <c r="L5116" s="5">
        <f t="shared" si="159"/>
        <v>0</v>
      </c>
    </row>
    <row r="5117" spans="1:12" hidden="1" x14ac:dyDescent="0.35">
      <c r="A5117" t="s">
        <v>6747</v>
      </c>
      <c r="B5117" t="s">
        <v>6</v>
      </c>
      <c r="C5117" t="s">
        <v>6923</v>
      </c>
      <c r="D5117" t="s">
        <v>1707</v>
      </c>
      <c r="H5117" t="str">
        <f>INDEX('Vensim Variables'!$B:$B,MATCH(EPS!$B5117,'Vensim Variables'!$A:$A,0))</f>
        <v>g pollutant</v>
      </c>
      <c r="I5117" t="str">
        <f t="shared" si="158"/>
        <v>NOx</v>
      </c>
      <c r="J5117">
        <f>INDEX(NoSettings!$C:$C,MATCH(EPS!$A5117,NoSettings!$A:$A,0))</f>
        <v>6833760000</v>
      </c>
      <c r="K5117">
        <f>INDEX(GWP!$C$2:$C$13,MATCH(EPS!I5117,GWP!$B$2:$B$13,0))</f>
        <v>0</v>
      </c>
      <c r="L5117" s="5">
        <f t="shared" si="159"/>
        <v>0</v>
      </c>
    </row>
    <row r="5118" spans="1:12" hidden="1" x14ac:dyDescent="0.35">
      <c r="A5118" t="s">
        <v>6748</v>
      </c>
      <c r="B5118" t="s">
        <v>6</v>
      </c>
      <c r="C5118" t="s">
        <v>6923</v>
      </c>
      <c r="D5118" t="s">
        <v>1708</v>
      </c>
      <c r="H5118" t="str">
        <f>INDEX('Vensim Variables'!$B:$B,MATCH(EPS!$B5118,'Vensim Variables'!$A:$A,0))</f>
        <v>g pollutant</v>
      </c>
      <c r="I5118" t="str">
        <f t="shared" si="158"/>
        <v>PM10</v>
      </c>
      <c r="J5118">
        <f>INDEX(NoSettings!$C:$C,MATCH(EPS!$A5118,NoSettings!$A:$A,0))</f>
        <v>269295000</v>
      </c>
      <c r="K5118">
        <f>INDEX(GWP!$C$2:$C$13,MATCH(EPS!I5118,GWP!$B$2:$B$13,0))</f>
        <v>0</v>
      </c>
      <c r="L5118" s="5">
        <f t="shared" si="159"/>
        <v>0</v>
      </c>
    </row>
    <row r="5119" spans="1:12" hidden="1" x14ac:dyDescent="0.35">
      <c r="A5119" t="s">
        <v>6749</v>
      </c>
      <c r="B5119" t="s">
        <v>6</v>
      </c>
      <c r="C5119" t="s">
        <v>6923</v>
      </c>
      <c r="D5119" t="s">
        <v>1709</v>
      </c>
      <c r="H5119" t="str">
        <f>INDEX('Vensim Variables'!$B:$B,MATCH(EPS!$B5119,'Vensim Variables'!$A:$A,0))</f>
        <v>g pollutant</v>
      </c>
      <c r="I5119" t="str">
        <f t="shared" si="158"/>
        <v>PM25</v>
      </c>
      <c r="J5119">
        <f>INDEX(NoSettings!$C:$C,MATCH(EPS!$A5119,NoSettings!$A:$A,0))</f>
        <v>253745000</v>
      </c>
      <c r="K5119">
        <f>INDEX(GWP!$C$2:$C$13,MATCH(EPS!I5119,GWP!$B$2:$B$13,0))</f>
        <v>0</v>
      </c>
      <c r="L5119" s="5">
        <f t="shared" si="159"/>
        <v>0</v>
      </c>
    </row>
    <row r="5120" spans="1:12" hidden="1" x14ac:dyDescent="0.35">
      <c r="A5120" t="s">
        <v>6750</v>
      </c>
      <c r="B5120" t="s">
        <v>6</v>
      </c>
      <c r="C5120" t="s">
        <v>6923</v>
      </c>
      <c r="D5120" t="s">
        <v>1710</v>
      </c>
      <c r="H5120" t="str">
        <f>INDEX('Vensim Variables'!$B:$B,MATCH(EPS!$B5120,'Vensim Variables'!$A:$A,0))</f>
        <v>g pollutant</v>
      </c>
      <c r="I5120" t="str">
        <f t="shared" si="158"/>
        <v>SOx</v>
      </c>
      <c r="J5120">
        <f>INDEX(NoSettings!$C:$C,MATCH(EPS!$A5120,NoSettings!$A:$A,0))</f>
        <v>180695000</v>
      </c>
      <c r="K5120">
        <f>INDEX(GWP!$C$2:$C$13,MATCH(EPS!I5120,GWP!$B$2:$B$13,0))</f>
        <v>0</v>
      </c>
      <c r="L5120" s="5">
        <f t="shared" si="159"/>
        <v>0</v>
      </c>
    </row>
    <row r="5121" spans="1:12" hidden="1" x14ac:dyDescent="0.35">
      <c r="A5121" t="s">
        <v>6751</v>
      </c>
      <c r="B5121" t="s">
        <v>6</v>
      </c>
      <c r="C5121" t="s">
        <v>6923</v>
      </c>
      <c r="D5121" t="s">
        <v>1711</v>
      </c>
      <c r="H5121" t="str">
        <f>INDEX('Vensim Variables'!$B:$B,MATCH(EPS!$B5121,'Vensim Variables'!$A:$A,0))</f>
        <v>g pollutant</v>
      </c>
      <c r="I5121" t="str">
        <f t="shared" si="158"/>
        <v>BC</v>
      </c>
      <c r="J5121">
        <f>INDEX(NoSettings!$C:$C,MATCH(EPS!$A5121,NoSettings!$A:$A,0))</f>
        <v>16876200</v>
      </c>
      <c r="K5121">
        <f>INDEX(GWP!$C$2:$C$13,MATCH(EPS!I5121,GWP!$B$2:$B$13,0))</f>
        <v>0</v>
      </c>
      <c r="L5121" s="5">
        <f t="shared" si="159"/>
        <v>0</v>
      </c>
    </row>
    <row r="5122" spans="1:12" hidden="1" x14ac:dyDescent="0.35">
      <c r="A5122" t="s">
        <v>6752</v>
      </c>
      <c r="B5122" t="s">
        <v>6</v>
      </c>
      <c r="C5122" t="s">
        <v>6923</v>
      </c>
      <c r="D5122" t="s">
        <v>1712</v>
      </c>
      <c r="H5122" t="str">
        <f>INDEX('Vensim Variables'!$B:$B,MATCH(EPS!$B5122,'Vensim Variables'!$A:$A,0))</f>
        <v>g pollutant</v>
      </c>
      <c r="I5122" t="str">
        <f t="shared" si="158"/>
        <v>OC</v>
      </c>
      <c r="J5122">
        <f>INDEX(NoSettings!$C:$C,MATCH(EPS!$A5122,NoSettings!$A:$A,0))</f>
        <v>113311000</v>
      </c>
      <c r="K5122">
        <f>INDEX(GWP!$C$2:$C$13,MATCH(EPS!I5122,GWP!$B$2:$B$13,0))</f>
        <v>0</v>
      </c>
      <c r="L5122" s="5">
        <f t="shared" si="159"/>
        <v>0</v>
      </c>
    </row>
    <row r="5123" spans="1:12" hidden="1" x14ac:dyDescent="0.35">
      <c r="A5123" t="s">
        <v>6753</v>
      </c>
      <c r="B5123" t="s">
        <v>6</v>
      </c>
      <c r="C5123" t="s">
        <v>6923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120544000</v>
      </c>
      <c r="K5123">
        <f>INDEX(GWP!$C$2:$C$13,MATCH(EPS!I5123,GWP!$B$2:$B$13,0))</f>
        <v>25</v>
      </c>
      <c r="L5123" s="5">
        <f t="shared" ref="L5123:L5186" si="161">IF(H5123="g pollutant",K5123*J5123/10^12,IF(H5123="MMTCO2e",J5123,IF(H5123="MWh",J5123,0)))</f>
        <v>3.0136E-3</v>
      </c>
    </row>
    <row r="5124" spans="1:12" hidden="1" x14ac:dyDescent="0.35">
      <c r="A5124" t="s">
        <v>6754</v>
      </c>
      <c r="B5124" t="s">
        <v>6</v>
      </c>
      <c r="C5124" t="s">
        <v>6923</v>
      </c>
      <c r="D5124" t="s">
        <v>1714</v>
      </c>
      <c r="H5124" t="str">
        <f>INDEX('Vensim Variables'!$B:$B,MATCH(EPS!$B5124,'Vensim Variables'!$A:$A,0))</f>
        <v>g pollutant</v>
      </c>
      <c r="I5124" t="str">
        <f t="shared" si="160"/>
        <v>N2O</v>
      </c>
      <c r="J5124">
        <f>INDEX(NoSettings!$C:$C,MATCH(EPS!$A5124,NoSettings!$A:$A,0))</f>
        <v>12054400</v>
      </c>
      <c r="K5124">
        <f>INDEX(GWP!$C$2:$C$13,MATCH(EPS!I5124,GWP!$B$2:$B$13,0))</f>
        <v>298</v>
      </c>
      <c r="L5124" s="5">
        <f t="shared" si="161"/>
        <v>3.5922112000000002E-3</v>
      </c>
    </row>
    <row r="5125" spans="1:12" hidden="1" x14ac:dyDescent="0.35">
      <c r="A5125" t="s">
        <v>6755</v>
      </c>
      <c r="B5125" t="s">
        <v>6</v>
      </c>
      <c r="C5125" t="s">
        <v>6923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5">
        <f t="shared" si="161"/>
        <v>0</v>
      </c>
    </row>
    <row r="5126" spans="1:12" hidden="1" x14ac:dyDescent="0.35">
      <c r="A5126" t="s">
        <v>6756</v>
      </c>
      <c r="B5126" t="s">
        <v>6</v>
      </c>
      <c r="C5126" t="s">
        <v>6924</v>
      </c>
      <c r="D5126" t="s">
        <v>1702</v>
      </c>
      <c r="H5126" t="str">
        <f>INDEX('Vensim Variables'!$B:$B,MATCH(EPS!$B5126,'Vensim Variables'!$A:$A,0))</f>
        <v>g pollutant</v>
      </c>
      <c r="I5126" t="str">
        <f t="shared" si="160"/>
        <v>CO2</v>
      </c>
      <c r="J5126">
        <f>INDEX(NoSettings!$C:$C,MATCH(EPS!$A5126,NoSettings!$A:$A,0))</f>
        <v>86068800000000</v>
      </c>
      <c r="K5126">
        <f>INDEX(GWP!$C$2:$C$13,MATCH(EPS!I5126,GWP!$B$2:$B$13,0))</f>
        <v>1</v>
      </c>
      <c r="L5126" s="5">
        <f t="shared" si="161"/>
        <v>86.068799999999996</v>
      </c>
    </row>
    <row r="5127" spans="1:12" hidden="1" x14ac:dyDescent="0.35">
      <c r="A5127" t="s">
        <v>6757</v>
      </c>
      <c r="B5127" t="s">
        <v>6</v>
      </c>
      <c r="C5127" t="s">
        <v>6924</v>
      </c>
      <c r="D5127" t="s">
        <v>1705</v>
      </c>
      <c r="H5127" t="str">
        <f>INDEX('Vensim Variables'!$B:$B,MATCH(EPS!$B5127,'Vensim Variables'!$A:$A,0))</f>
        <v>g pollutant</v>
      </c>
      <c r="I5127" t="str">
        <f t="shared" si="160"/>
        <v>VOC</v>
      </c>
      <c r="J5127">
        <f>INDEX(NoSettings!$C:$C,MATCH(EPS!$A5127,NoSettings!$A:$A,0))</f>
        <v>9809420000</v>
      </c>
      <c r="K5127">
        <f>INDEX(GWP!$C$2:$C$13,MATCH(EPS!I5127,GWP!$B$2:$B$13,0))</f>
        <v>0</v>
      </c>
      <c r="L5127" s="5">
        <f t="shared" si="161"/>
        <v>0</v>
      </c>
    </row>
    <row r="5128" spans="1:12" hidden="1" x14ac:dyDescent="0.35">
      <c r="A5128" t="s">
        <v>6758</v>
      </c>
      <c r="B5128" t="s">
        <v>6</v>
      </c>
      <c r="C5128" t="s">
        <v>6924</v>
      </c>
      <c r="D5128" t="s">
        <v>1706</v>
      </c>
      <c r="H5128" t="str">
        <f>INDEX('Vensim Variables'!$B:$B,MATCH(EPS!$B5128,'Vensim Variables'!$A:$A,0))</f>
        <v>g pollutant</v>
      </c>
      <c r="I5128" t="str">
        <f t="shared" si="160"/>
        <v>CO</v>
      </c>
      <c r="J5128">
        <f>INDEX(NoSettings!$C:$C,MATCH(EPS!$A5128,NoSettings!$A:$A,0))</f>
        <v>148971000000</v>
      </c>
      <c r="K5128">
        <f>INDEX(GWP!$C$2:$C$13,MATCH(EPS!I5128,GWP!$B$2:$B$13,0))</f>
        <v>0</v>
      </c>
      <c r="L5128" s="5">
        <f t="shared" si="161"/>
        <v>0</v>
      </c>
    </row>
    <row r="5129" spans="1:12" hidden="1" x14ac:dyDescent="0.35">
      <c r="A5129" t="s">
        <v>6759</v>
      </c>
      <c r="B5129" t="s">
        <v>6</v>
      </c>
      <c r="C5129" t="s">
        <v>6924</v>
      </c>
      <c r="D5129" t="s">
        <v>1707</v>
      </c>
      <c r="H5129" t="str">
        <f>INDEX('Vensim Variables'!$B:$B,MATCH(EPS!$B5129,'Vensim Variables'!$A:$A,0))</f>
        <v>g pollutant</v>
      </c>
      <c r="I5129" t="str">
        <f t="shared" si="160"/>
        <v>NOx</v>
      </c>
      <c r="J5129">
        <f>INDEX(NoSettings!$C:$C,MATCH(EPS!$A5129,NoSettings!$A:$A,0))</f>
        <v>134922000000</v>
      </c>
      <c r="K5129">
        <f>INDEX(GWP!$C$2:$C$13,MATCH(EPS!I5129,GWP!$B$2:$B$13,0))</f>
        <v>0</v>
      </c>
      <c r="L5129" s="5">
        <f t="shared" si="161"/>
        <v>0</v>
      </c>
    </row>
    <row r="5130" spans="1:12" hidden="1" x14ac:dyDescent="0.35">
      <c r="A5130" t="s">
        <v>6760</v>
      </c>
      <c r="B5130" t="s">
        <v>6</v>
      </c>
      <c r="C5130" t="s">
        <v>6924</v>
      </c>
      <c r="D5130" t="s">
        <v>1708</v>
      </c>
      <c r="H5130" t="str">
        <f>INDEX('Vensim Variables'!$B:$B,MATCH(EPS!$B5130,'Vensim Variables'!$A:$A,0))</f>
        <v>g pollutant</v>
      </c>
      <c r="I5130" t="str">
        <f t="shared" si="160"/>
        <v>PM10</v>
      </c>
      <c r="J5130">
        <f>INDEX(NoSettings!$C:$C,MATCH(EPS!$A5130,NoSettings!$A:$A,0))</f>
        <v>23946200000</v>
      </c>
      <c r="K5130">
        <f>INDEX(GWP!$C$2:$C$13,MATCH(EPS!I5130,GWP!$B$2:$B$13,0))</f>
        <v>0</v>
      </c>
      <c r="L5130" s="5">
        <f t="shared" si="161"/>
        <v>0</v>
      </c>
    </row>
    <row r="5131" spans="1:12" hidden="1" x14ac:dyDescent="0.35">
      <c r="A5131" t="s">
        <v>6761</v>
      </c>
      <c r="B5131" t="s">
        <v>6</v>
      </c>
      <c r="C5131" t="s">
        <v>6924</v>
      </c>
      <c r="D5131" t="s">
        <v>1709</v>
      </c>
      <c r="H5131" t="str">
        <f>INDEX('Vensim Variables'!$B:$B,MATCH(EPS!$B5131,'Vensim Variables'!$A:$A,0))</f>
        <v>g pollutant</v>
      </c>
      <c r="I5131" t="str">
        <f t="shared" si="160"/>
        <v>PM25</v>
      </c>
      <c r="J5131">
        <f>INDEX(NoSettings!$C:$C,MATCH(EPS!$A5131,NoSettings!$A:$A,0))</f>
        <v>10092700000</v>
      </c>
      <c r="K5131">
        <f>INDEX(GWP!$C$2:$C$13,MATCH(EPS!I5131,GWP!$B$2:$B$13,0))</f>
        <v>0</v>
      </c>
      <c r="L5131" s="5">
        <f t="shared" si="161"/>
        <v>0</v>
      </c>
    </row>
    <row r="5132" spans="1:12" hidden="1" x14ac:dyDescent="0.35">
      <c r="A5132" t="s">
        <v>6762</v>
      </c>
      <c r="B5132" t="s">
        <v>6</v>
      </c>
      <c r="C5132" t="s">
        <v>6924</v>
      </c>
      <c r="D5132" t="s">
        <v>1710</v>
      </c>
      <c r="H5132" t="str">
        <f>INDEX('Vensim Variables'!$B:$B,MATCH(EPS!$B5132,'Vensim Variables'!$A:$A,0))</f>
        <v>g pollutant</v>
      </c>
      <c r="I5132" t="str">
        <f t="shared" si="160"/>
        <v>SOx</v>
      </c>
      <c r="J5132">
        <f>INDEX(NoSettings!$C:$C,MATCH(EPS!$A5132,NoSettings!$A:$A,0))</f>
        <v>79829500000</v>
      </c>
      <c r="K5132">
        <f>INDEX(GWP!$C$2:$C$13,MATCH(EPS!I5132,GWP!$B$2:$B$13,0))</f>
        <v>0</v>
      </c>
      <c r="L5132" s="5">
        <f t="shared" si="161"/>
        <v>0</v>
      </c>
    </row>
    <row r="5133" spans="1:12" hidden="1" x14ac:dyDescent="0.35">
      <c r="A5133" t="s">
        <v>6763</v>
      </c>
      <c r="B5133" t="s">
        <v>6</v>
      </c>
      <c r="C5133" t="s">
        <v>6924</v>
      </c>
      <c r="D5133" t="s">
        <v>1711</v>
      </c>
      <c r="H5133" t="str">
        <f>INDEX('Vensim Variables'!$B:$B,MATCH(EPS!$B5133,'Vensim Variables'!$A:$A,0))</f>
        <v>g pollutant</v>
      </c>
      <c r="I5133" t="str">
        <f t="shared" si="160"/>
        <v>BC</v>
      </c>
      <c r="J5133">
        <f>INDEX(NoSettings!$C:$C,MATCH(EPS!$A5133,NoSettings!$A:$A,0))</f>
        <v>527151000</v>
      </c>
      <c r="K5133">
        <f>INDEX(GWP!$C$2:$C$13,MATCH(EPS!I5133,GWP!$B$2:$B$13,0))</f>
        <v>0</v>
      </c>
      <c r="L5133" s="5">
        <f t="shared" si="161"/>
        <v>0</v>
      </c>
    </row>
    <row r="5134" spans="1:12" hidden="1" x14ac:dyDescent="0.35">
      <c r="A5134" t="s">
        <v>6764</v>
      </c>
      <c r="B5134" t="s">
        <v>6</v>
      </c>
      <c r="C5134" t="s">
        <v>6924</v>
      </c>
      <c r="D5134" t="s">
        <v>1712</v>
      </c>
      <c r="H5134" t="str">
        <f>INDEX('Vensim Variables'!$B:$B,MATCH(EPS!$B5134,'Vensim Variables'!$A:$A,0))</f>
        <v>g pollutant</v>
      </c>
      <c r="I5134" t="str">
        <f t="shared" si="160"/>
        <v>OC</v>
      </c>
      <c r="J5134">
        <f>INDEX(NoSettings!$C:$C,MATCH(EPS!$A5134,NoSettings!$A:$A,0))</f>
        <v>1114880000</v>
      </c>
      <c r="K5134">
        <f>INDEX(GWP!$C$2:$C$13,MATCH(EPS!I5134,GWP!$B$2:$B$13,0))</f>
        <v>0</v>
      </c>
      <c r="L5134" s="5">
        <f t="shared" si="161"/>
        <v>0</v>
      </c>
    </row>
    <row r="5135" spans="1:12" hidden="1" x14ac:dyDescent="0.35">
      <c r="A5135" t="s">
        <v>6765</v>
      </c>
      <c r="B5135" t="s">
        <v>6</v>
      </c>
      <c r="C5135" t="s">
        <v>6924</v>
      </c>
      <c r="D5135" t="s">
        <v>1713</v>
      </c>
      <c r="H5135" t="str">
        <f>INDEX('Vensim Variables'!$B:$B,MATCH(EPS!$B5135,'Vensim Variables'!$A:$A,0))</f>
        <v>g pollutant</v>
      </c>
      <c r="I5135" t="str">
        <f t="shared" si="160"/>
        <v>CH4</v>
      </c>
      <c r="J5135">
        <f>INDEX(NoSettings!$C:$C,MATCH(EPS!$A5135,NoSettings!$A:$A,0))</f>
        <v>2047000000</v>
      </c>
      <c r="K5135">
        <f>INDEX(GWP!$C$2:$C$13,MATCH(EPS!I5135,GWP!$B$2:$B$13,0))</f>
        <v>25</v>
      </c>
      <c r="L5135" s="5">
        <f t="shared" si="161"/>
        <v>5.1174999999999998E-2</v>
      </c>
    </row>
    <row r="5136" spans="1:12" hidden="1" x14ac:dyDescent="0.35">
      <c r="A5136" t="s">
        <v>6766</v>
      </c>
      <c r="B5136" t="s">
        <v>6</v>
      </c>
      <c r="C5136" t="s">
        <v>6924</v>
      </c>
      <c r="D5136" t="s">
        <v>1714</v>
      </c>
      <c r="H5136" t="str">
        <f>INDEX('Vensim Variables'!$B:$B,MATCH(EPS!$B5136,'Vensim Variables'!$A:$A,0))</f>
        <v>g pollutant</v>
      </c>
      <c r="I5136" t="str">
        <f t="shared" si="160"/>
        <v>N2O</v>
      </c>
      <c r="J5136">
        <f>INDEX(NoSettings!$C:$C,MATCH(EPS!$A5136,NoSettings!$A:$A,0))</f>
        <v>297944000</v>
      </c>
      <c r="K5136">
        <f>INDEX(GWP!$C$2:$C$13,MATCH(EPS!I5136,GWP!$B$2:$B$13,0))</f>
        <v>298</v>
      </c>
      <c r="L5136" s="5">
        <f t="shared" si="161"/>
        <v>8.8787311999999993E-2</v>
      </c>
    </row>
    <row r="5137" spans="1:12" hidden="1" x14ac:dyDescent="0.35">
      <c r="A5137" t="s">
        <v>6767</v>
      </c>
      <c r="B5137" t="s">
        <v>6</v>
      </c>
      <c r="C5137" t="s">
        <v>6924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5">
        <f t="shared" si="161"/>
        <v>0</v>
      </c>
    </row>
    <row r="5138" spans="1:12" hidden="1" x14ac:dyDescent="0.35">
      <c r="A5138" t="s">
        <v>6768</v>
      </c>
      <c r="B5138" t="s">
        <v>6</v>
      </c>
      <c r="C5138" t="s">
        <v>6925</v>
      </c>
      <c r="D5138" t="s">
        <v>1702</v>
      </c>
      <c r="H5138" t="str">
        <f>INDEX('Vensim Variables'!$B:$B,MATCH(EPS!$B5138,'Vensim Variables'!$A:$A,0))</f>
        <v>g pollutant</v>
      </c>
      <c r="I5138" t="str">
        <f t="shared" si="160"/>
        <v>CO2</v>
      </c>
      <c r="J5138">
        <f>INDEX(NoSettings!$C:$C,MATCH(EPS!$A5138,NoSettings!$A:$A,0))</f>
        <v>55857300000000</v>
      </c>
      <c r="K5138">
        <f>INDEX(GWP!$C$2:$C$13,MATCH(EPS!I5138,GWP!$B$2:$B$13,0))</f>
        <v>1</v>
      </c>
      <c r="L5138" s="5">
        <f t="shared" si="161"/>
        <v>55.857300000000002</v>
      </c>
    </row>
    <row r="5139" spans="1:12" hidden="1" x14ac:dyDescent="0.35">
      <c r="A5139" t="s">
        <v>6769</v>
      </c>
      <c r="B5139" t="s">
        <v>6</v>
      </c>
      <c r="C5139" t="s">
        <v>6925</v>
      </c>
      <c r="D5139" t="s">
        <v>1705</v>
      </c>
      <c r="H5139" t="str">
        <f>INDEX('Vensim Variables'!$B:$B,MATCH(EPS!$B5139,'Vensim Variables'!$A:$A,0))</f>
        <v>g pollutant</v>
      </c>
      <c r="I5139" t="str">
        <f t="shared" si="160"/>
        <v>VOC</v>
      </c>
      <c r="J5139">
        <f>INDEX(NoSettings!$C:$C,MATCH(EPS!$A5139,NoSettings!$A:$A,0))</f>
        <v>13674100000</v>
      </c>
      <c r="K5139">
        <f>INDEX(GWP!$C$2:$C$13,MATCH(EPS!I5139,GWP!$B$2:$B$13,0))</f>
        <v>0</v>
      </c>
      <c r="L5139" s="5">
        <f t="shared" si="161"/>
        <v>0</v>
      </c>
    </row>
    <row r="5140" spans="1:12" hidden="1" x14ac:dyDescent="0.35">
      <c r="A5140" t="s">
        <v>6770</v>
      </c>
      <c r="B5140" t="s">
        <v>6</v>
      </c>
      <c r="C5140" t="s">
        <v>6925</v>
      </c>
      <c r="D5140" t="s">
        <v>1706</v>
      </c>
      <c r="H5140" t="str">
        <f>INDEX('Vensim Variables'!$B:$B,MATCH(EPS!$B5140,'Vensim Variables'!$A:$A,0))</f>
        <v>g pollutant</v>
      </c>
      <c r="I5140" t="str">
        <f t="shared" si="160"/>
        <v>CO</v>
      </c>
      <c r="J5140">
        <f>INDEX(NoSettings!$C:$C,MATCH(EPS!$A5140,NoSettings!$A:$A,0))</f>
        <v>327377000000</v>
      </c>
      <c r="K5140">
        <f>INDEX(GWP!$C$2:$C$13,MATCH(EPS!I5140,GWP!$B$2:$B$13,0))</f>
        <v>0</v>
      </c>
      <c r="L5140" s="5">
        <f t="shared" si="161"/>
        <v>0</v>
      </c>
    </row>
    <row r="5141" spans="1:12" hidden="1" x14ac:dyDescent="0.35">
      <c r="A5141" t="s">
        <v>6771</v>
      </c>
      <c r="B5141" t="s">
        <v>6</v>
      </c>
      <c r="C5141" t="s">
        <v>6925</v>
      </c>
      <c r="D5141" t="s">
        <v>1707</v>
      </c>
      <c r="H5141" t="str">
        <f>INDEX('Vensim Variables'!$B:$B,MATCH(EPS!$B5141,'Vensim Variables'!$A:$A,0))</f>
        <v>g pollutant</v>
      </c>
      <c r="I5141" t="str">
        <f t="shared" si="160"/>
        <v>NOx</v>
      </c>
      <c r="J5141">
        <f>INDEX(NoSettings!$C:$C,MATCH(EPS!$A5141,NoSettings!$A:$A,0))</f>
        <v>76490700000</v>
      </c>
      <c r="K5141">
        <f>INDEX(GWP!$C$2:$C$13,MATCH(EPS!I5141,GWP!$B$2:$B$13,0))</f>
        <v>0</v>
      </c>
      <c r="L5141" s="5">
        <f t="shared" si="161"/>
        <v>0</v>
      </c>
    </row>
    <row r="5142" spans="1:12" hidden="1" x14ac:dyDescent="0.35">
      <c r="A5142" t="s">
        <v>6772</v>
      </c>
      <c r="B5142" t="s">
        <v>6</v>
      </c>
      <c r="C5142" t="s">
        <v>6925</v>
      </c>
      <c r="D5142" t="s">
        <v>1708</v>
      </c>
      <c r="H5142" t="str">
        <f>INDEX('Vensim Variables'!$B:$B,MATCH(EPS!$B5142,'Vensim Variables'!$A:$A,0))</f>
        <v>g pollutant</v>
      </c>
      <c r="I5142" t="str">
        <f t="shared" si="160"/>
        <v>PM10</v>
      </c>
      <c r="J5142">
        <f>INDEX(NoSettings!$C:$C,MATCH(EPS!$A5142,NoSettings!$A:$A,0))</f>
        <v>33463800000</v>
      </c>
      <c r="K5142">
        <f>INDEX(GWP!$C$2:$C$13,MATCH(EPS!I5142,GWP!$B$2:$B$13,0))</f>
        <v>0</v>
      </c>
      <c r="L5142" s="5">
        <f t="shared" si="161"/>
        <v>0</v>
      </c>
    </row>
    <row r="5143" spans="1:12" hidden="1" x14ac:dyDescent="0.35">
      <c r="A5143" t="s">
        <v>6773</v>
      </c>
      <c r="B5143" t="s">
        <v>6</v>
      </c>
      <c r="C5143" t="s">
        <v>6925</v>
      </c>
      <c r="D5143" t="s">
        <v>1709</v>
      </c>
      <c r="H5143" t="str">
        <f>INDEX('Vensim Variables'!$B:$B,MATCH(EPS!$B5143,'Vensim Variables'!$A:$A,0))</f>
        <v>g pollutant</v>
      </c>
      <c r="I5143" t="str">
        <f t="shared" si="160"/>
        <v>PM25</v>
      </c>
      <c r="J5143">
        <f>INDEX(NoSettings!$C:$C,MATCH(EPS!$A5143,NoSettings!$A:$A,0))</f>
        <v>22931200000</v>
      </c>
      <c r="K5143">
        <f>INDEX(GWP!$C$2:$C$13,MATCH(EPS!I5143,GWP!$B$2:$B$13,0))</f>
        <v>0</v>
      </c>
      <c r="L5143" s="5">
        <f t="shared" si="161"/>
        <v>0</v>
      </c>
    </row>
    <row r="5144" spans="1:12" hidden="1" x14ac:dyDescent="0.35">
      <c r="A5144" t="s">
        <v>6774</v>
      </c>
      <c r="B5144" t="s">
        <v>6</v>
      </c>
      <c r="C5144" t="s">
        <v>6925</v>
      </c>
      <c r="D5144" t="s">
        <v>1710</v>
      </c>
      <c r="H5144" t="str">
        <f>INDEX('Vensim Variables'!$B:$B,MATCH(EPS!$B5144,'Vensim Variables'!$A:$A,0))</f>
        <v>g pollutant</v>
      </c>
      <c r="I5144" t="str">
        <f t="shared" si="160"/>
        <v>SOx</v>
      </c>
      <c r="J5144">
        <f>INDEX(NoSettings!$C:$C,MATCH(EPS!$A5144,NoSettings!$A:$A,0))</f>
        <v>31124400000</v>
      </c>
      <c r="K5144">
        <f>INDEX(GWP!$C$2:$C$13,MATCH(EPS!I5144,GWP!$B$2:$B$13,0))</f>
        <v>0</v>
      </c>
      <c r="L5144" s="5">
        <f t="shared" si="161"/>
        <v>0</v>
      </c>
    </row>
    <row r="5145" spans="1:12" hidden="1" x14ac:dyDescent="0.35">
      <c r="A5145" t="s">
        <v>6775</v>
      </c>
      <c r="B5145" t="s">
        <v>6</v>
      </c>
      <c r="C5145" t="s">
        <v>6925</v>
      </c>
      <c r="D5145" t="s">
        <v>1711</v>
      </c>
      <c r="H5145" t="str">
        <f>INDEX('Vensim Variables'!$B:$B,MATCH(EPS!$B5145,'Vensim Variables'!$A:$A,0))</f>
        <v>g pollutant</v>
      </c>
      <c r="I5145" t="str">
        <f t="shared" si="160"/>
        <v>BC</v>
      </c>
      <c r="J5145">
        <f>INDEX(NoSettings!$C:$C,MATCH(EPS!$A5145,NoSettings!$A:$A,0))</f>
        <v>589189000</v>
      </c>
      <c r="K5145">
        <f>INDEX(GWP!$C$2:$C$13,MATCH(EPS!I5145,GWP!$B$2:$B$13,0))</f>
        <v>0</v>
      </c>
      <c r="L5145" s="5">
        <f t="shared" si="161"/>
        <v>0</v>
      </c>
    </row>
    <row r="5146" spans="1:12" hidden="1" x14ac:dyDescent="0.35">
      <c r="A5146" t="s">
        <v>6776</v>
      </c>
      <c r="B5146" t="s">
        <v>6</v>
      </c>
      <c r="C5146" t="s">
        <v>6925</v>
      </c>
      <c r="D5146" t="s">
        <v>1712</v>
      </c>
      <c r="H5146" t="str">
        <f>INDEX('Vensim Variables'!$B:$B,MATCH(EPS!$B5146,'Vensim Variables'!$A:$A,0))</f>
        <v>g pollutant</v>
      </c>
      <c r="I5146" t="str">
        <f t="shared" si="160"/>
        <v>OC</v>
      </c>
      <c r="J5146">
        <f>INDEX(NoSettings!$C:$C,MATCH(EPS!$A5146,NoSettings!$A:$A,0))</f>
        <v>2472160000</v>
      </c>
      <c r="K5146">
        <f>INDEX(GWP!$C$2:$C$13,MATCH(EPS!I5146,GWP!$B$2:$B$13,0))</f>
        <v>0</v>
      </c>
      <c r="L5146" s="5">
        <f t="shared" si="161"/>
        <v>0</v>
      </c>
    </row>
    <row r="5147" spans="1:12" hidden="1" x14ac:dyDescent="0.35">
      <c r="A5147" t="s">
        <v>6777</v>
      </c>
      <c r="B5147" t="s">
        <v>6</v>
      </c>
      <c r="C5147" t="s">
        <v>6925</v>
      </c>
      <c r="D5147" t="s">
        <v>1713</v>
      </c>
      <c r="H5147" t="str">
        <f>INDEX('Vensim Variables'!$B:$B,MATCH(EPS!$B5147,'Vensim Variables'!$A:$A,0))</f>
        <v>g pollutant</v>
      </c>
      <c r="I5147" t="str">
        <f t="shared" si="160"/>
        <v>CH4</v>
      </c>
      <c r="J5147">
        <f>INDEX(NoSettings!$C:$C,MATCH(EPS!$A5147,NoSettings!$A:$A,0))</f>
        <v>667701000</v>
      </c>
      <c r="K5147">
        <f>INDEX(GWP!$C$2:$C$13,MATCH(EPS!I5147,GWP!$B$2:$B$13,0))</f>
        <v>25</v>
      </c>
      <c r="L5147" s="5">
        <f t="shared" si="161"/>
        <v>1.6692525E-2</v>
      </c>
    </row>
    <row r="5148" spans="1:12" hidden="1" x14ac:dyDescent="0.35">
      <c r="A5148" t="s">
        <v>6778</v>
      </c>
      <c r="B5148" t="s">
        <v>6</v>
      </c>
      <c r="C5148" t="s">
        <v>6925</v>
      </c>
      <c r="D5148" t="s">
        <v>1714</v>
      </c>
      <c r="H5148" t="str">
        <f>INDEX('Vensim Variables'!$B:$B,MATCH(EPS!$B5148,'Vensim Variables'!$A:$A,0))</f>
        <v>g pollutant</v>
      </c>
      <c r="I5148" t="str">
        <f t="shared" si="160"/>
        <v>N2O</v>
      </c>
      <c r="J5148">
        <f>INDEX(NoSettings!$C:$C,MATCH(EPS!$A5148,NoSettings!$A:$A,0))</f>
        <v>84367300</v>
      </c>
      <c r="K5148">
        <f>INDEX(GWP!$C$2:$C$13,MATCH(EPS!I5148,GWP!$B$2:$B$13,0))</f>
        <v>298</v>
      </c>
      <c r="L5148" s="5">
        <f t="shared" si="161"/>
        <v>2.5141455399999998E-2</v>
      </c>
    </row>
    <row r="5149" spans="1:12" hidden="1" x14ac:dyDescent="0.35">
      <c r="A5149" t="s">
        <v>6779</v>
      </c>
      <c r="B5149" t="s">
        <v>6</v>
      </c>
      <c r="C5149" t="s">
        <v>6925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5">
        <f t="shared" si="161"/>
        <v>0</v>
      </c>
    </row>
    <row r="5150" spans="1:12" hidden="1" x14ac:dyDescent="0.35">
      <c r="A5150" t="s">
        <v>6780</v>
      </c>
      <c r="B5150" t="s">
        <v>6</v>
      </c>
      <c r="C5150" t="s">
        <v>6926</v>
      </c>
      <c r="D5150" t="s">
        <v>1702</v>
      </c>
      <c r="H5150" t="str">
        <f>INDEX('Vensim Variables'!$B:$B,MATCH(EPS!$B5150,'Vensim Variables'!$A:$A,0))</f>
        <v>g pollutant</v>
      </c>
      <c r="I5150" t="str">
        <f t="shared" si="160"/>
        <v>CO2</v>
      </c>
      <c r="J5150">
        <f>INDEX(NoSettings!$C:$C,MATCH(EPS!$A5150,NoSettings!$A:$A,0))</f>
        <v>12966900000000</v>
      </c>
      <c r="K5150">
        <f>INDEX(GWP!$C$2:$C$13,MATCH(EPS!I5150,GWP!$B$2:$B$13,0))</f>
        <v>1</v>
      </c>
      <c r="L5150" s="5">
        <f t="shared" si="161"/>
        <v>12.966900000000001</v>
      </c>
    </row>
    <row r="5151" spans="1:12" hidden="1" x14ac:dyDescent="0.35">
      <c r="A5151" t="s">
        <v>6781</v>
      </c>
      <c r="B5151" t="s">
        <v>6</v>
      </c>
      <c r="C5151" t="s">
        <v>6926</v>
      </c>
      <c r="D5151" t="s">
        <v>1705</v>
      </c>
      <c r="H5151" t="str">
        <f>INDEX('Vensim Variables'!$B:$B,MATCH(EPS!$B5151,'Vensim Variables'!$A:$A,0))</f>
        <v>g pollutant</v>
      </c>
      <c r="I5151" t="str">
        <f t="shared" si="160"/>
        <v>VOC</v>
      </c>
      <c r="J5151">
        <f>INDEX(NoSettings!$C:$C,MATCH(EPS!$A5151,NoSettings!$A:$A,0))</f>
        <v>13327000000</v>
      </c>
      <c r="K5151">
        <f>INDEX(GWP!$C$2:$C$13,MATCH(EPS!I5151,GWP!$B$2:$B$13,0))</f>
        <v>0</v>
      </c>
      <c r="L5151" s="5">
        <f t="shared" si="161"/>
        <v>0</v>
      </c>
    </row>
    <row r="5152" spans="1:12" hidden="1" x14ac:dyDescent="0.35">
      <c r="A5152" t="s">
        <v>6782</v>
      </c>
      <c r="B5152" t="s">
        <v>6</v>
      </c>
      <c r="C5152" t="s">
        <v>6926</v>
      </c>
      <c r="D5152" t="s">
        <v>1706</v>
      </c>
      <c r="H5152" t="str">
        <f>INDEX('Vensim Variables'!$B:$B,MATCH(EPS!$B5152,'Vensim Variables'!$A:$A,0))</f>
        <v>g pollutant</v>
      </c>
      <c r="I5152" t="str">
        <f t="shared" si="160"/>
        <v>CO</v>
      </c>
      <c r="J5152">
        <f>INDEX(NoSettings!$C:$C,MATCH(EPS!$A5152,NoSettings!$A:$A,0))</f>
        <v>161904000000</v>
      </c>
      <c r="K5152">
        <f>INDEX(GWP!$C$2:$C$13,MATCH(EPS!I5152,GWP!$B$2:$B$13,0))</f>
        <v>0</v>
      </c>
      <c r="L5152" s="5">
        <f t="shared" si="161"/>
        <v>0</v>
      </c>
    </row>
    <row r="5153" spans="1:12" hidden="1" x14ac:dyDescent="0.35">
      <c r="A5153" t="s">
        <v>6783</v>
      </c>
      <c r="B5153" t="s">
        <v>6</v>
      </c>
      <c r="C5153" t="s">
        <v>6926</v>
      </c>
      <c r="D5153" t="s">
        <v>1707</v>
      </c>
      <c r="H5153" t="str">
        <f>INDEX('Vensim Variables'!$B:$B,MATCH(EPS!$B5153,'Vensim Variables'!$A:$A,0))</f>
        <v>g pollutant</v>
      </c>
      <c r="I5153" t="str">
        <f t="shared" si="160"/>
        <v>NOx</v>
      </c>
      <c r="J5153">
        <f>INDEX(NoSettings!$C:$C,MATCH(EPS!$A5153,NoSettings!$A:$A,0))</f>
        <v>25766600000</v>
      </c>
      <c r="K5153">
        <f>INDEX(GWP!$C$2:$C$13,MATCH(EPS!I5153,GWP!$B$2:$B$13,0))</f>
        <v>0</v>
      </c>
      <c r="L5153" s="5">
        <f t="shared" si="161"/>
        <v>0</v>
      </c>
    </row>
    <row r="5154" spans="1:12" hidden="1" x14ac:dyDescent="0.35">
      <c r="A5154" t="s">
        <v>6784</v>
      </c>
      <c r="B5154" t="s">
        <v>6</v>
      </c>
      <c r="C5154" t="s">
        <v>6926</v>
      </c>
      <c r="D5154" t="s">
        <v>1708</v>
      </c>
      <c r="H5154" t="str">
        <f>INDEX('Vensim Variables'!$B:$B,MATCH(EPS!$B5154,'Vensim Variables'!$A:$A,0))</f>
        <v>g pollutant</v>
      </c>
      <c r="I5154" t="str">
        <f t="shared" si="160"/>
        <v>PM10</v>
      </c>
      <c r="J5154">
        <f>INDEX(NoSettings!$C:$C,MATCH(EPS!$A5154,NoSettings!$A:$A,0))</f>
        <v>12107300000</v>
      </c>
      <c r="K5154">
        <f>INDEX(GWP!$C$2:$C$13,MATCH(EPS!I5154,GWP!$B$2:$B$13,0))</f>
        <v>0</v>
      </c>
      <c r="L5154" s="5">
        <f t="shared" si="161"/>
        <v>0</v>
      </c>
    </row>
    <row r="5155" spans="1:12" hidden="1" x14ac:dyDescent="0.35">
      <c r="A5155" t="s">
        <v>6785</v>
      </c>
      <c r="B5155" t="s">
        <v>6</v>
      </c>
      <c r="C5155" t="s">
        <v>6926</v>
      </c>
      <c r="D5155" t="s">
        <v>1709</v>
      </c>
      <c r="H5155" t="str">
        <f>INDEX('Vensim Variables'!$B:$B,MATCH(EPS!$B5155,'Vensim Variables'!$A:$A,0))</f>
        <v>g pollutant</v>
      </c>
      <c r="I5155" t="str">
        <f t="shared" si="160"/>
        <v>PM25</v>
      </c>
      <c r="J5155">
        <f>INDEX(NoSettings!$C:$C,MATCH(EPS!$A5155,NoSettings!$A:$A,0))</f>
        <v>9433720000</v>
      </c>
      <c r="K5155">
        <f>INDEX(GWP!$C$2:$C$13,MATCH(EPS!I5155,GWP!$B$2:$B$13,0))</f>
        <v>0</v>
      </c>
      <c r="L5155" s="5">
        <f t="shared" si="161"/>
        <v>0</v>
      </c>
    </row>
    <row r="5156" spans="1:12" hidden="1" x14ac:dyDescent="0.35">
      <c r="A5156" t="s">
        <v>6786</v>
      </c>
      <c r="B5156" t="s">
        <v>6</v>
      </c>
      <c r="C5156" t="s">
        <v>6926</v>
      </c>
      <c r="D5156" t="s">
        <v>1710</v>
      </c>
      <c r="H5156" t="str">
        <f>INDEX('Vensim Variables'!$B:$B,MATCH(EPS!$B5156,'Vensim Variables'!$A:$A,0))</f>
        <v>g pollutant</v>
      </c>
      <c r="I5156" t="str">
        <f t="shared" si="160"/>
        <v>SOx</v>
      </c>
      <c r="J5156">
        <f>INDEX(NoSettings!$C:$C,MATCH(EPS!$A5156,NoSettings!$A:$A,0))</f>
        <v>45685900000</v>
      </c>
      <c r="K5156">
        <f>INDEX(GWP!$C$2:$C$13,MATCH(EPS!I5156,GWP!$B$2:$B$13,0))</f>
        <v>0</v>
      </c>
      <c r="L5156" s="5">
        <f t="shared" si="161"/>
        <v>0</v>
      </c>
    </row>
    <row r="5157" spans="1:12" hidden="1" x14ac:dyDescent="0.35">
      <c r="A5157" t="s">
        <v>6787</v>
      </c>
      <c r="B5157" t="s">
        <v>6</v>
      </c>
      <c r="C5157" t="s">
        <v>6926</v>
      </c>
      <c r="D5157" t="s">
        <v>1711</v>
      </c>
      <c r="H5157" t="str">
        <f>INDEX('Vensim Variables'!$B:$B,MATCH(EPS!$B5157,'Vensim Variables'!$A:$A,0))</f>
        <v>g pollutant</v>
      </c>
      <c r="I5157" t="str">
        <f t="shared" si="160"/>
        <v>BC</v>
      </c>
      <c r="J5157">
        <f>INDEX(NoSettings!$C:$C,MATCH(EPS!$A5157,NoSettings!$A:$A,0))</f>
        <v>317357000</v>
      </c>
      <c r="K5157">
        <f>INDEX(GWP!$C$2:$C$13,MATCH(EPS!I5157,GWP!$B$2:$B$13,0))</f>
        <v>0</v>
      </c>
      <c r="L5157" s="5">
        <f t="shared" si="161"/>
        <v>0</v>
      </c>
    </row>
    <row r="5158" spans="1:12" hidden="1" x14ac:dyDescent="0.35">
      <c r="A5158" t="s">
        <v>6788</v>
      </c>
      <c r="B5158" t="s">
        <v>6</v>
      </c>
      <c r="C5158" t="s">
        <v>6926</v>
      </c>
      <c r="D5158" t="s">
        <v>1712</v>
      </c>
      <c r="H5158" t="str">
        <f>INDEX('Vensim Variables'!$B:$B,MATCH(EPS!$B5158,'Vensim Variables'!$A:$A,0))</f>
        <v>g pollutant</v>
      </c>
      <c r="I5158" t="str">
        <f t="shared" si="160"/>
        <v>OC</v>
      </c>
      <c r="J5158">
        <f>INDEX(NoSettings!$C:$C,MATCH(EPS!$A5158,NoSettings!$A:$A,0))</f>
        <v>1046480000</v>
      </c>
      <c r="K5158">
        <f>INDEX(GWP!$C$2:$C$13,MATCH(EPS!I5158,GWP!$B$2:$B$13,0))</f>
        <v>0</v>
      </c>
      <c r="L5158" s="5">
        <f t="shared" si="161"/>
        <v>0</v>
      </c>
    </row>
    <row r="5159" spans="1:12" hidden="1" x14ac:dyDescent="0.35">
      <c r="A5159" t="s">
        <v>6789</v>
      </c>
      <c r="B5159" t="s">
        <v>6</v>
      </c>
      <c r="C5159" t="s">
        <v>6926</v>
      </c>
      <c r="D5159" t="s">
        <v>1713</v>
      </c>
      <c r="H5159" t="str">
        <f>INDEX('Vensim Variables'!$B:$B,MATCH(EPS!$B5159,'Vensim Variables'!$A:$A,0))</f>
        <v>g pollutant</v>
      </c>
      <c r="I5159" t="str">
        <f t="shared" si="160"/>
        <v>CH4</v>
      </c>
      <c r="J5159">
        <f>INDEX(NoSettings!$C:$C,MATCH(EPS!$A5159,NoSettings!$A:$A,0))</f>
        <v>222286000</v>
      </c>
      <c r="K5159">
        <f>INDEX(GWP!$C$2:$C$13,MATCH(EPS!I5159,GWP!$B$2:$B$13,0))</f>
        <v>25</v>
      </c>
      <c r="L5159" s="5">
        <f t="shared" si="161"/>
        <v>5.5571500000000003E-3</v>
      </c>
    </row>
    <row r="5160" spans="1:12" hidden="1" x14ac:dyDescent="0.35">
      <c r="A5160" t="s">
        <v>6790</v>
      </c>
      <c r="B5160" t="s">
        <v>6</v>
      </c>
      <c r="C5160" t="s">
        <v>6926</v>
      </c>
      <c r="D5160" t="s">
        <v>1714</v>
      </c>
      <c r="H5160" t="str">
        <f>INDEX('Vensim Variables'!$B:$B,MATCH(EPS!$B5160,'Vensim Variables'!$A:$A,0))</f>
        <v>g pollutant</v>
      </c>
      <c r="I5160" t="str">
        <f t="shared" si="160"/>
        <v>N2O</v>
      </c>
      <c r="J5160">
        <f>INDEX(NoSettings!$C:$C,MATCH(EPS!$A5160,NoSettings!$A:$A,0))</f>
        <v>25892500</v>
      </c>
      <c r="K5160">
        <f>INDEX(GWP!$C$2:$C$13,MATCH(EPS!I5160,GWP!$B$2:$B$13,0))</f>
        <v>298</v>
      </c>
      <c r="L5160" s="5">
        <f t="shared" si="161"/>
        <v>7.715965E-3</v>
      </c>
    </row>
    <row r="5161" spans="1:12" hidden="1" x14ac:dyDescent="0.35">
      <c r="A5161" t="s">
        <v>6791</v>
      </c>
      <c r="B5161" t="s">
        <v>6</v>
      </c>
      <c r="C5161" t="s">
        <v>6926</v>
      </c>
      <c r="D5161" t="s">
        <v>1715</v>
      </c>
      <c r="H5161" t="str">
        <f>INDEX('Vensim Variables'!$B:$B,MATCH(EPS!$B5161,'Vensim Variables'!$A:$A,0))</f>
        <v>g pollutant</v>
      </c>
      <c r="I5161" t="str">
        <f t="shared" si="160"/>
        <v>F gases</v>
      </c>
      <c r="J5161">
        <f>INDEX(NoSettings!$C:$C,MATCH(EPS!$A5161,NoSettings!$A:$A,0))</f>
        <v>2700000000000</v>
      </c>
      <c r="K5161">
        <f>INDEX(GWP!$C$2:$C$13,MATCH(EPS!I5161,GWP!$B$2:$B$13,0))</f>
        <v>1</v>
      </c>
      <c r="L5161" s="5">
        <f t="shared" si="161"/>
        <v>2.7</v>
      </c>
    </row>
    <row r="5162" spans="1:12" hidden="1" x14ac:dyDescent="0.35">
      <c r="A5162" t="s">
        <v>6792</v>
      </c>
      <c r="B5162" t="s">
        <v>6</v>
      </c>
      <c r="C5162" t="s">
        <v>6927</v>
      </c>
      <c r="D5162" t="s">
        <v>1702</v>
      </c>
      <c r="H5162" t="str">
        <f>INDEX('Vensim Variables'!$B:$B,MATCH(EPS!$B5162,'Vensim Variables'!$A:$A,0))</f>
        <v>g pollutant</v>
      </c>
      <c r="I5162" t="str">
        <f t="shared" si="160"/>
        <v>CO2</v>
      </c>
      <c r="J5162">
        <f>INDEX(NoSettings!$C:$C,MATCH(EPS!$A5162,NoSettings!$A:$A,0))</f>
        <v>6086290000000</v>
      </c>
      <c r="K5162">
        <f>INDEX(GWP!$C$2:$C$13,MATCH(EPS!I5162,GWP!$B$2:$B$13,0))</f>
        <v>1</v>
      </c>
      <c r="L5162" s="5">
        <f t="shared" si="161"/>
        <v>6.08629</v>
      </c>
    </row>
    <row r="5163" spans="1:12" hidden="1" x14ac:dyDescent="0.35">
      <c r="A5163" t="s">
        <v>6793</v>
      </c>
      <c r="B5163" t="s">
        <v>6</v>
      </c>
      <c r="C5163" t="s">
        <v>6927</v>
      </c>
      <c r="D5163" t="s">
        <v>1705</v>
      </c>
      <c r="H5163" t="str">
        <f>INDEX('Vensim Variables'!$B:$B,MATCH(EPS!$B5163,'Vensim Variables'!$A:$A,0))</f>
        <v>g pollutant</v>
      </c>
      <c r="I5163" t="str">
        <f t="shared" si="160"/>
        <v>VOC</v>
      </c>
      <c r="J5163">
        <f>INDEX(NoSettings!$C:$C,MATCH(EPS!$A5163,NoSettings!$A:$A,0))</f>
        <v>700686000</v>
      </c>
      <c r="K5163">
        <f>INDEX(GWP!$C$2:$C$13,MATCH(EPS!I5163,GWP!$B$2:$B$13,0))</f>
        <v>0</v>
      </c>
      <c r="L5163" s="5">
        <f t="shared" si="161"/>
        <v>0</v>
      </c>
    </row>
    <row r="5164" spans="1:12" hidden="1" x14ac:dyDescent="0.35">
      <c r="A5164" t="s">
        <v>6794</v>
      </c>
      <c r="B5164" t="s">
        <v>6</v>
      </c>
      <c r="C5164" t="s">
        <v>6927</v>
      </c>
      <c r="D5164" t="s">
        <v>1706</v>
      </c>
      <c r="H5164" t="str">
        <f>INDEX('Vensim Variables'!$B:$B,MATCH(EPS!$B5164,'Vensim Variables'!$A:$A,0))</f>
        <v>g pollutant</v>
      </c>
      <c r="I5164" t="str">
        <f t="shared" si="160"/>
        <v>CO</v>
      </c>
      <c r="J5164">
        <f>INDEX(NoSettings!$C:$C,MATCH(EPS!$A5164,NoSettings!$A:$A,0))</f>
        <v>3833490000</v>
      </c>
      <c r="K5164">
        <f>INDEX(GWP!$C$2:$C$13,MATCH(EPS!I5164,GWP!$B$2:$B$13,0))</f>
        <v>0</v>
      </c>
      <c r="L5164" s="5">
        <f t="shared" si="161"/>
        <v>0</v>
      </c>
    </row>
    <row r="5165" spans="1:12" hidden="1" x14ac:dyDescent="0.35">
      <c r="A5165" t="s">
        <v>6795</v>
      </c>
      <c r="B5165" t="s">
        <v>6</v>
      </c>
      <c r="C5165" t="s">
        <v>6927</v>
      </c>
      <c r="D5165" t="s">
        <v>1707</v>
      </c>
      <c r="H5165" t="str">
        <f>INDEX('Vensim Variables'!$B:$B,MATCH(EPS!$B5165,'Vensim Variables'!$A:$A,0))</f>
        <v>g pollutant</v>
      </c>
      <c r="I5165" t="str">
        <f t="shared" si="160"/>
        <v>NOx</v>
      </c>
      <c r="J5165">
        <f>INDEX(NoSettings!$C:$C,MATCH(EPS!$A5165,NoSettings!$A:$A,0))</f>
        <v>6537750000</v>
      </c>
      <c r="K5165">
        <f>INDEX(GWP!$C$2:$C$13,MATCH(EPS!I5165,GWP!$B$2:$B$13,0))</f>
        <v>0</v>
      </c>
      <c r="L5165" s="5">
        <f t="shared" si="161"/>
        <v>0</v>
      </c>
    </row>
    <row r="5166" spans="1:12" hidden="1" x14ac:dyDescent="0.35">
      <c r="A5166" t="s">
        <v>6796</v>
      </c>
      <c r="B5166" t="s">
        <v>6</v>
      </c>
      <c r="C5166" t="s">
        <v>6927</v>
      </c>
      <c r="D5166" t="s">
        <v>1708</v>
      </c>
      <c r="H5166" t="str">
        <f>INDEX('Vensim Variables'!$B:$B,MATCH(EPS!$B5166,'Vensim Variables'!$A:$A,0))</f>
        <v>g pollutant</v>
      </c>
      <c r="I5166" t="str">
        <f t="shared" si="160"/>
        <v>PM10</v>
      </c>
      <c r="J5166">
        <f>INDEX(NoSettings!$C:$C,MATCH(EPS!$A5166,NoSettings!$A:$A,0))</f>
        <v>274912000</v>
      </c>
      <c r="K5166">
        <f>INDEX(GWP!$C$2:$C$13,MATCH(EPS!I5166,GWP!$B$2:$B$13,0))</f>
        <v>0</v>
      </c>
      <c r="L5166" s="5">
        <f t="shared" si="161"/>
        <v>0</v>
      </c>
    </row>
    <row r="5167" spans="1:12" hidden="1" x14ac:dyDescent="0.35">
      <c r="A5167" t="s">
        <v>6797</v>
      </c>
      <c r="B5167" t="s">
        <v>6</v>
      </c>
      <c r="C5167" t="s">
        <v>6927</v>
      </c>
      <c r="D5167" t="s">
        <v>1709</v>
      </c>
      <c r="H5167" t="str">
        <f>INDEX('Vensim Variables'!$B:$B,MATCH(EPS!$B5167,'Vensim Variables'!$A:$A,0))</f>
        <v>g pollutant</v>
      </c>
      <c r="I5167" t="str">
        <f t="shared" si="160"/>
        <v>PM25</v>
      </c>
      <c r="J5167">
        <f>INDEX(NoSettings!$C:$C,MATCH(EPS!$A5167,NoSettings!$A:$A,0))</f>
        <v>257183000</v>
      </c>
      <c r="K5167">
        <f>INDEX(GWP!$C$2:$C$13,MATCH(EPS!I5167,GWP!$B$2:$B$13,0))</f>
        <v>0</v>
      </c>
      <c r="L5167" s="5">
        <f t="shared" si="161"/>
        <v>0</v>
      </c>
    </row>
    <row r="5168" spans="1:12" hidden="1" x14ac:dyDescent="0.35">
      <c r="A5168" t="s">
        <v>6798</v>
      </c>
      <c r="B5168" t="s">
        <v>6</v>
      </c>
      <c r="C5168" t="s">
        <v>6927</v>
      </c>
      <c r="D5168" t="s">
        <v>1710</v>
      </c>
      <c r="H5168" t="str">
        <f>INDEX('Vensim Variables'!$B:$B,MATCH(EPS!$B5168,'Vensim Variables'!$A:$A,0))</f>
        <v>g pollutant</v>
      </c>
      <c r="I5168" t="str">
        <f t="shared" si="160"/>
        <v>SOx</v>
      </c>
      <c r="J5168">
        <f>INDEX(NoSettings!$C:$C,MATCH(EPS!$A5168,NoSettings!$A:$A,0))</f>
        <v>248226000</v>
      </c>
      <c r="K5168">
        <f>INDEX(GWP!$C$2:$C$13,MATCH(EPS!I5168,GWP!$B$2:$B$13,0))</f>
        <v>0</v>
      </c>
      <c r="L5168" s="5">
        <f t="shared" si="161"/>
        <v>0</v>
      </c>
    </row>
    <row r="5169" spans="1:12" hidden="1" x14ac:dyDescent="0.35">
      <c r="A5169" t="s">
        <v>6799</v>
      </c>
      <c r="B5169" t="s">
        <v>6</v>
      </c>
      <c r="C5169" t="s">
        <v>6927</v>
      </c>
      <c r="D5169" t="s">
        <v>1711</v>
      </c>
      <c r="H5169" t="str">
        <f>INDEX('Vensim Variables'!$B:$B,MATCH(EPS!$B5169,'Vensim Variables'!$A:$A,0))</f>
        <v>g pollutant</v>
      </c>
      <c r="I5169" t="str">
        <f t="shared" si="160"/>
        <v>BC</v>
      </c>
      <c r="J5169">
        <f>INDEX(NoSettings!$C:$C,MATCH(EPS!$A5169,NoSettings!$A:$A,0))</f>
        <v>17274100</v>
      </c>
      <c r="K5169">
        <f>INDEX(GWP!$C$2:$C$13,MATCH(EPS!I5169,GWP!$B$2:$B$13,0))</f>
        <v>0</v>
      </c>
      <c r="L5169" s="5">
        <f t="shared" si="161"/>
        <v>0</v>
      </c>
    </row>
    <row r="5170" spans="1:12" hidden="1" x14ac:dyDescent="0.35">
      <c r="A5170" t="s">
        <v>6800</v>
      </c>
      <c r="B5170" t="s">
        <v>6</v>
      </c>
      <c r="C5170" t="s">
        <v>6927</v>
      </c>
      <c r="D5170" t="s">
        <v>1712</v>
      </c>
      <c r="H5170" t="str">
        <f>INDEX('Vensim Variables'!$B:$B,MATCH(EPS!$B5170,'Vensim Variables'!$A:$A,0))</f>
        <v>g pollutant</v>
      </c>
      <c r="I5170" t="str">
        <f t="shared" si="160"/>
        <v>OC</v>
      </c>
      <c r="J5170">
        <f>INDEX(NoSettings!$C:$C,MATCH(EPS!$A5170,NoSettings!$A:$A,0))</f>
        <v>113392000</v>
      </c>
      <c r="K5170">
        <f>INDEX(GWP!$C$2:$C$13,MATCH(EPS!I5170,GWP!$B$2:$B$13,0))</f>
        <v>0</v>
      </c>
      <c r="L5170" s="5">
        <f t="shared" si="161"/>
        <v>0</v>
      </c>
    </row>
    <row r="5171" spans="1:12" hidden="1" x14ac:dyDescent="0.35">
      <c r="A5171" t="s">
        <v>6801</v>
      </c>
      <c r="B5171" t="s">
        <v>6</v>
      </c>
      <c r="C5171" t="s">
        <v>6927</v>
      </c>
      <c r="D5171" t="s">
        <v>1713</v>
      </c>
      <c r="H5171" t="str">
        <f>INDEX('Vensim Variables'!$B:$B,MATCH(EPS!$B5171,'Vensim Variables'!$A:$A,0))</f>
        <v>g pollutant</v>
      </c>
      <c r="I5171" t="str">
        <f t="shared" si="160"/>
        <v>CH4</v>
      </c>
      <c r="J5171">
        <f>INDEX(NoSettings!$C:$C,MATCH(EPS!$A5171,NoSettings!$A:$A,0))</f>
        <v>116668000</v>
      </c>
      <c r="K5171">
        <f>INDEX(GWP!$C$2:$C$13,MATCH(EPS!I5171,GWP!$B$2:$B$13,0))</f>
        <v>25</v>
      </c>
      <c r="L5171" s="5">
        <f t="shared" si="161"/>
        <v>2.9166999999999999E-3</v>
      </c>
    </row>
    <row r="5172" spans="1:12" hidden="1" x14ac:dyDescent="0.35">
      <c r="A5172" t="s">
        <v>6802</v>
      </c>
      <c r="B5172" t="s">
        <v>6</v>
      </c>
      <c r="C5172" t="s">
        <v>6927</v>
      </c>
      <c r="D5172" t="s">
        <v>1714</v>
      </c>
      <c r="H5172" t="str">
        <f>INDEX('Vensim Variables'!$B:$B,MATCH(EPS!$B5172,'Vensim Variables'!$A:$A,0))</f>
        <v>g pollutant</v>
      </c>
      <c r="I5172" t="str">
        <f t="shared" si="160"/>
        <v>N2O</v>
      </c>
      <c r="J5172">
        <f>INDEX(NoSettings!$C:$C,MATCH(EPS!$A5172,NoSettings!$A:$A,0))</f>
        <v>11986300</v>
      </c>
      <c r="K5172">
        <f>INDEX(GWP!$C$2:$C$13,MATCH(EPS!I5172,GWP!$B$2:$B$13,0))</f>
        <v>298</v>
      </c>
      <c r="L5172" s="5">
        <f t="shared" si="161"/>
        <v>3.5719174000000001E-3</v>
      </c>
    </row>
    <row r="5173" spans="1:12" hidden="1" x14ac:dyDescent="0.35">
      <c r="A5173" t="s">
        <v>6803</v>
      </c>
      <c r="B5173" t="s">
        <v>6</v>
      </c>
      <c r="C5173" t="s">
        <v>6927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5">
        <f t="shared" si="161"/>
        <v>0</v>
      </c>
    </row>
    <row r="5174" spans="1:12" hidden="1" x14ac:dyDescent="0.35">
      <c r="A5174" t="s">
        <v>6804</v>
      </c>
      <c r="B5174" t="s">
        <v>6</v>
      </c>
      <c r="C5174" t="s">
        <v>6928</v>
      </c>
      <c r="D5174" t="s">
        <v>1702</v>
      </c>
      <c r="H5174" t="str">
        <f>INDEX('Vensim Variables'!$B:$B,MATCH(EPS!$B5174,'Vensim Variables'!$A:$A,0))</f>
        <v>g pollutant</v>
      </c>
      <c r="I5174" t="str">
        <f t="shared" si="160"/>
        <v>CO2</v>
      </c>
      <c r="J5174">
        <f>INDEX(NoSettings!$C:$C,MATCH(EPS!$A5174,NoSettings!$A:$A,0))</f>
        <v>1817280000000</v>
      </c>
      <c r="K5174">
        <f>INDEX(GWP!$C$2:$C$13,MATCH(EPS!I5174,GWP!$B$2:$B$13,0))</f>
        <v>1</v>
      </c>
      <c r="L5174" s="5">
        <f t="shared" si="161"/>
        <v>1.81728</v>
      </c>
    </row>
    <row r="5175" spans="1:12" hidden="1" x14ac:dyDescent="0.35">
      <c r="A5175" t="s">
        <v>6805</v>
      </c>
      <c r="B5175" t="s">
        <v>6</v>
      </c>
      <c r="C5175" t="s">
        <v>6928</v>
      </c>
      <c r="D5175" t="s">
        <v>1705</v>
      </c>
      <c r="H5175" t="str">
        <f>INDEX('Vensim Variables'!$B:$B,MATCH(EPS!$B5175,'Vensim Variables'!$A:$A,0))</f>
        <v>g pollutant</v>
      </c>
      <c r="I5175" t="str">
        <f t="shared" si="160"/>
        <v>VOC</v>
      </c>
      <c r="J5175">
        <f>INDEX(NoSettings!$C:$C,MATCH(EPS!$A5175,NoSettings!$A:$A,0))</f>
        <v>206798000</v>
      </c>
      <c r="K5175">
        <f>INDEX(GWP!$C$2:$C$13,MATCH(EPS!I5175,GWP!$B$2:$B$13,0))</f>
        <v>0</v>
      </c>
      <c r="L5175" s="5">
        <f t="shared" si="161"/>
        <v>0</v>
      </c>
    </row>
    <row r="5176" spans="1:12" hidden="1" x14ac:dyDescent="0.35">
      <c r="A5176" t="s">
        <v>6806</v>
      </c>
      <c r="B5176" t="s">
        <v>6</v>
      </c>
      <c r="C5176" t="s">
        <v>6928</v>
      </c>
      <c r="D5176" t="s">
        <v>1706</v>
      </c>
      <c r="H5176" t="str">
        <f>INDEX('Vensim Variables'!$B:$B,MATCH(EPS!$B5176,'Vensim Variables'!$A:$A,0))</f>
        <v>g pollutant</v>
      </c>
      <c r="I5176" t="str">
        <f t="shared" si="160"/>
        <v>CO</v>
      </c>
      <c r="J5176">
        <f>INDEX(NoSettings!$C:$C,MATCH(EPS!$A5176,NoSettings!$A:$A,0))</f>
        <v>1103960000</v>
      </c>
      <c r="K5176">
        <f>INDEX(GWP!$C$2:$C$13,MATCH(EPS!I5176,GWP!$B$2:$B$13,0))</f>
        <v>0</v>
      </c>
      <c r="L5176" s="5">
        <f t="shared" si="161"/>
        <v>0</v>
      </c>
    </row>
    <row r="5177" spans="1:12" hidden="1" x14ac:dyDescent="0.35">
      <c r="A5177" t="s">
        <v>6807</v>
      </c>
      <c r="B5177" t="s">
        <v>6</v>
      </c>
      <c r="C5177" t="s">
        <v>6928</v>
      </c>
      <c r="D5177" t="s">
        <v>1707</v>
      </c>
      <c r="H5177" t="str">
        <f>INDEX('Vensim Variables'!$B:$B,MATCH(EPS!$B5177,'Vensim Variables'!$A:$A,0))</f>
        <v>g pollutant</v>
      </c>
      <c r="I5177" t="str">
        <f t="shared" si="160"/>
        <v>NOx</v>
      </c>
      <c r="J5177">
        <f>INDEX(NoSettings!$C:$C,MATCH(EPS!$A5177,NoSettings!$A:$A,0))</f>
        <v>1941640000</v>
      </c>
      <c r="K5177">
        <f>INDEX(GWP!$C$2:$C$13,MATCH(EPS!I5177,GWP!$B$2:$B$13,0))</f>
        <v>0</v>
      </c>
      <c r="L5177" s="5">
        <f t="shared" si="161"/>
        <v>0</v>
      </c>
    </row>
    <row r="5178" spans="1:12" hidden="1" x14ac:dyDescent="0.35">
      <c r="A5178" t="s">
        <v>6808</v>
      </c>
      <c r="B5178" t="s">
        <v>6</v>
      </c>
      <c r="C5178" t="s">
        <v>6928</v>
      </c>
      <c r="D5178" t="s">
        <v>1708</v>
      </c>
      <c r="H5178" t="str">
        <f>INDEX('Vensim Variables'!$B:$B,MATCH(EPS!$B5178,'Vensim Variables'!$A:$A,0))</f>
        <v>g pollutant</v>
      </c>
      <c r="I5178" t="str">
        <f t="shared" si="160"/>
        <v>PM10</v>
      </c>
      <c r="J5178">
        <f>INDEX(NoSettings!$C:$C,MATCH(EPS!$A5178,NoSettings!$A:$A,0))</f>
        <v>76513400</v>
      </c>
      <c r="K5178">
        <f>INDEX(GWP!$C$2:$C$13,MATCH(EPS!I5178,GWP!$B$2:$B$13,0))</f>
        <v>0</v>
      </c>
      <c r="L5178" s="5">
        <f t="shared" si="161"/>
        <v>0</v>
      </c>
    </row>
    <row r="5179" spans="1:12" hidden="1" x14ac:dyDescent="0.35">
      <c r="A5179" t="s">
        <v>6809</v>
      </c>
      <c r="B5179" t="s">
        <v>6</v>
      </c>
      <c r="C5179" t="s">
        <v>6928</v>
      </c>
      <c r="D5179" t="s">
        <v>1709</v>
      </c>
      <c r="H5179" t="str">
        <f>INDEX('Vensim Variables'!$B:$B,MATCH(EPS!$B5179,'Vensim Variables'!$A:$A,0))</f>
        <v>g pollutant</v>
      </c>
      <c r="I5179" t="str">
        <f t="shared" si="160"/>
        <v>PM25</v>
      </c>
      <c r="J5179">
        <f>INDEX(NoSettings!$C:$C,MATCH(EPS!$A5179,NoSettings!$A:$A,0))</f>
        <v>72095200</v>
      </c>
      <c r="K5179">
        <f>INDEX(GWP!$C$2:$C$13,MATCH(EPS!I5179,GWP!$B$2:$B$13,0))</f>
        <v>0</v>
      </c>
      <c r="L5179" s="5">
        <f t="shared" si="161"/>
        <v>0</v>
      </c>
    </row>
    <row r="5180" spans="1:12" hidden="1" x14ac:dyDescent="0.35">
      <c r="A5180" t="s">
        <v>6810</v>
      </c>
      <c r="B5180" t="s">
        <v>6</v>
      </c>
      <c r="C5180" t="s">
        <v>6928</v>
      </c>
      <c r="D5180" t="s">
        <v>1710</v>
      </c>
      <c r="H5180" t="str">
        <f>INDEX('Vensim Variables'!$B:$B,MATCH(EPS!$B5180,'Vensim Variables'!$A:$A,0))</f>
        <v>g pollutant</v>
      </c>
      <c r="I5180" t="str">
        <f t="shared" si="160"/>
        <v>SOx</v>
      </c>
      <c r="J5180">
        <f>INDEX(NoSettings!$C:$C,MATCH(EPS!$A5180,NoSettings!$A:$A,0))</f>
        <v>51340000</v>
      </c>
      <c r="K5180">
        <f>INDEX(GWP!$C$2:$C$13,MATCH(EPS!I5180,GWP!$B$2:$B$13,0))</f>
        <v>0</v>
      </c>
      <c r="L5180" s="5">
        <f t="shared" si="161"/>
        <v>0</v>
      </c>
    </row>
    <row r="5181" spans="1:12" hidden="1" x14ac:dyDescent="0.35">
      <c r="A5181" t="s">
        <v>6811</v>
      </c>
      <c r="B5181" t="s">
        <v>6</v>
      </c>
      <c r="C5181" t="s">
        <v>6928</v>
      </c>
      <c r="D5181" t="s">
        <v>1711</v>
      </c>
      <c r="H5181" t="str">
        <f>INDEX('Vensim Variables'!$B:$B,MATCH(EPS!$B5181,'Vensim Variables'!$A:$A,0))</f>
        <v>g pollutant</v>
      </c>
      <c r="I5181" t="str">
        <f t="shared" si="160"/>
        <v>BC</v>
      </c>
      <c r="J5181">
        <f>INDEX(NoSettings!$C:$C,MATCH(EPS!$A5181,NoSettings!$A:$A,0))</f>
        <v>4794930</v>
      </c>
      <c r="K5181">
        <f>INDEX(GWP!$C$2:$C$13,MATCH(EPS!I5181,GWP!$B$2:$B$13,0))</f>
        <v>0</v>
      </c>
      <c r="L5181" s="5">
        <f t="shared" si="161"/>
        <v>0</v>
      </c>
    </row>
    <row r="5182" spans="1:12" hidden="1" x14ac:dyDescent="0.35">
      <c r="A5182" t="s">
        <v>6812</v>
      </c>
      <c r="B5182" t="s">
        <v>6</v>
      </c>
      <c r="C5182" t="s">
        <v>6928</v>
      </c>
      <c r="D5182" t="s">
        <v>1712</v>
      </c>
      <c r="H5182" t="str">
        <f>INDEX('Vensim Variables'!$B:$B,MATCH(EPS!$B5182,'Vensim Variables'!$A:$A,0))</f>
        <v>g pollutant</v>
      </c>
      <c r="I5182" t="str">
        <f t="shared" si="160"/>
        <v>OC</v>
      </c>
      <c r="J5182">
        <f>INDEX(NoSettings!$C:$C,MATCH(EPS!$A5182,NoSettings!$A:$A,0))</f>
        <v>32194500</v>
      </c>
      <c r="K5182">
        <f>INDEX(GWP!$C$2:$C$13,MATCH(EPS!I5182,GWP!$B$2:$B$13,0))</f>
        <v>0</v>
      </c>
      <c r="L5182" s="5">
        <f t="shared" si="161"/>
        <v>0</v>
      </c>
    </row>
    <row r="5183" spans="1:12" hidden="1" x14ac:dyDescent="0.35">
      <c r="A5183" t="s">
        <v>6813</v>
      </c>
      <c r="B5183" t="s">
        <v>6</v>
      </c>
      <c r="C5183" t="s">
        <v>6928</v>
      </c>
      <c r="D5183" t="s">
        <v>1713</v>
      </c>
      <c r="H5183" t="str">
        <f>INDEX('Vensim Variables'!$B:$B,MATCH(EPS!$B5183,'Vensim Variables'!$A:$A,0))</f>
        <v>g pollutant</v>
      </c>
      <c r="I5183" t="str">
        <f t="shared" si="160"/>
        <v>CH4</v>
      </c>
      <c r="J5183">
        <f>INDEX(NoSettings!$C:$C,MATCH(EPS!$A5183,NoSettings!$A:$A,0))</f>
        <v>34249500</v>
      </c>
      <c r="K5183">
        <f>INDEX(GWP!$C$2:$C$13,MATCH(EPS!I5183,GWP!$B$2:$B$13,0))</f>
        <v>25</v>
      </c>
      <c r="L5183" s="5">
        <f t="shared" si="161"/>
        <v>8.5623749999999999E-4</v>
      </c>
    </row>
    <row r="5184" spans="1:12" hidden="1" x14ac:dyDescent="0.35">
      <c r="A5184" t="s">
        <v>6814</v>
      </c>
      <c r="B5184" t="s">
        <v>6</v>
      </c>
      <c r="C5184" t="s">
        <v>6928</v>
      </c>
      <c r="D5184" t="s">
        <v>1714</v>
      </c>
      <c r="H5184" t="str">
        <f>INDEX('Vensim Variables'!$B:$B,MATCH(EPS!$B5184,'Vensim Variables'!$A:$A,0))</f>
        <v>g pollutant</v>
      </c>
      <c r="I5184" t="str">
        <f t="shared" si="160"/>
        <v>N2O</v>
      </c>
      <c r="J5184">
        <f>INDEX(NoSettings!$C:$C,MATCH(EPS!$A5184,NoSettings!$A:$A,0))</f>
        <v>3424950</v>
      </c>
      <c r="K5184">
        <f>INDEX(GWP!$C$2:$C$13,MATCH(EPS!I5184,GWP!$B$2:$B$13,0))</f>
        <v>298</v>
      </c>
      <c r="L5184" s="5">
        <f t="shared" si="161"/>
        <v>1.0206351E-3</v>
      </c>
    </row>
    <row r="5185" spans="1:12" hidden="1" x14ac:dyDescent="0.35">
      <c r="A5185" t="s">
        <v>6815</v>
      </c>
      <c r="B5185" t="s">
        <v>6</v>
      </c>
      <c r="C5185" t="s">
        <v>6928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5">
        <f t="shared" si="161"/>
        <v>0</v>
      </c>
    </row>
    <row r="5186" spans="1:12" hidden="1" x14ac:dyDescent="0.35">
      <c r="A5186" t="s">
        <v>6816</v>
      </c>
      <c r="B5186" t="s">
        <v>6</v>
      </c>
      <c r="C5186" t="s">
        <v>6929</v>
      </c>
      <c r="D5186" t="s">
        <v>1702</v>
      </c>
      <c r="H5186" t="str">
        <f>INDEX('Vensim Variables'!$B:$B,MATCH(EPS!$B5186,'Vensim Variables'!$A:$A,0))</f>
        <v>g pollutant</v>
      </c>
      <c r="I5186" t="str">
        <f t="shared" si="160"/>
        <v>CO2</v>
      </c>
      <c r="J5186">
        <f>INDEX(NoSettings!$C:$C,MATCH(EPS!$A5186,NoSettings!$A:$A,0))</f>
        <v>1747410000000</v>
      </c>
      <c r="K5186">
        <f>INDEX(GWP!$C$2:$C$13,MATCH(EPS!I5186,GWP!$B$2:$B$13,0))</f>
        <v>1</v>
      </c>
      <c r="L5186" s="5">
        <f t="shared" si="161"/>
        <v>1.7474099999999999</v>
      </c>
    </row>
    <row r="5187" spans="1:12" hidden="1" x14ac:dyDescent="0.35">
      <c r="A5187" t="s">
        <v>6817</v>
      </c>
      <c r="B5187" t="s">
        <v>6</v>
      </c>
      <c r="C5187" t="s">
        <v>6929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202916000</v>
      </c>
      <c r="K5187">
        <f>INDEX(GWP!$C$2:$C$13,MATCH(EPS!I5187,GWP!$B$2:$B$13,0))</f>
        <v>0</v>
      </c>
      <c r="L5187" s="5">
        <f t="shared" ref="L5187:L5250" si="163">IF(H5187="g pollutant",K5187*J5187/10^12,IF(H5187="MMTCO2e",J5187,IF(H5187="MWh",J5187,0)))</f>
        <v>0</v>
      </c>
    </row>
    <row r="5188" spans="1:12" hidden="1" x14ac:dyDescent="0.35">
      <c r="A5188" t="s">
        <v>6818</v>
      </c>
      <c r="B5188" t="s">
        <v>6</v>
      </c>
      <c r="C5188" t="s">
        <v>6929</v>
      </c>
      <c r="D5188" t="s">
        <v>1706</v>
      </c>
      <c r="H5188" t="str">
        <f>INDEX('Vensim Variables'!$B:$B,MATCH(EPS!$B5188,'Vensim Variables'!$A:$A,0))</f>
        <v>g pollutant</v>
      </c>
      <c r="I5188" t="str">
        <f t="shared" si="162"/>
        <v>CO</v>
      </c>
      <c r="J5188">
        <f>INDEX(NoSettings!$C:$C,MATCH(EPS!$A5188,NoSettings!$A:$A,0))</f>
        <v>1129990000</v>
      </c>
      <c r="K5188">
        <f>INDEX(GWP!$C$2:$C$13,MATCH(EPS!I5188,GWP!$B$2:$B$13,0))</f>
        <v>0</v>
      </c>
      <c r="L5188" s="5">
        <f t="shared" si="163"/>
        <v>0</v>
      </c>
    </row>
    <row r="5189" spans="1:12" hidden="1" x14ac:dyDescent="0.35">
      <c r="A5189" t="s">
        <v>6819</v>
      </c>
      <c r="B5189" t="s">
        <v>6</v>
      </c>
      <c r="C5189" t="s">
        <v>6929</v>
      </c>
      <c r="D5189" t="s">
        <v>1707</v>
      </c>
      <c r="H5189" t="str">
        <f>INDEX('Vensim Variables'!$B:$B,MATCH(EPS!$B5189,'Vensim Variables'!$A:$A,0))</f>
        <v>g pollutant</v>
      </c>
      <c r="I5189" t="str">
        <f t="shared" si="162"/>
        <v>NOx</v>
      </c>
      <c r="J5189">
        <f>INDEX(NoSettings!$C:$C,MATCH(EPS!$A5189,NoSettings!$A:$A,0))</f>
        <v>1884570000</v>
      </c>
      <c r="K5189">
        <f>INDEX(GWP!$C$2:$C$13,MATCH(EPS!I5189,GWP!$B$2:$B$13,0))</f>
        <v>0</v>
      </c>
      <c r="L5189" s="5">
        <f t="shared" si="163"/>
        <v>0</v>
      </c>
    </row>
    <row r="5190" spans="1:12" hidden="1" x14ac:dyDescent="0.35">
      <c r="A5190" t="s">
        <v>6820</v>
      </c>
      <c r="B5190" t="s">
        <v>6</v>
      </c>
      <c r="C5190" t="s">
        <v>6929</v>
      </c>
      <c r="D5190" t="s">
        <v>1708</v>
      </c>
      <c r="H5190" t="str">
        <f>INDEX('Vensim Variables'!$B:$B,MATCH(EPS!$B5190,'Vensim Variables'!$A:$A,0))</f>
        <v>g pollutant</v>
      </c>
      <c r="I5190" t="str">
        <f t="shared" si="162"/>
        <v>PM10</v>
      </c>
      <c r="J5190">
        <f>INDEX(NoSettings!$C:$C,MATCH(EPS!$A5190,NoSettings!$A:$A,0))</f>
        <v>82953900</v>
      </c>
      <c r="K5190">
        <f>INDEX(GWP!$C$2:$C$13,MATCH(EPS!I5190,GWP!$B$2:$B$13,0))</f>
        <v>0</v>
      </c>
      <c r="L5190" s="5">
        <f t="shared" si="163"/>
        <v>0</v>
      </c>
    </row>
    <row r="5191" spans="1:12" hidden="1" x14ac:dyDescent="0.35">
      <c r="A5191" t="s">
        <v>6821</v>
      </c>
      <c r="B5191" t="s">
        <v>6</v>
      </c>
      <c r="C5191" t="s">
        <v>6929</v>
      </c>
      <c r="D5191" t="s">
        <v>1709</v>
      </c>
      <c r="H5191" t="str">
        <f>INDEX('Vensim Variables'!$B:$B,MATCH(EPS!$B5191,'Vensim Variables'!$A:$A,0))</f>
        <v>g pollutant</v>
      </c>
      <c r="I5191" t="str">
        <f t="shared" si="162"/>
        <v>PM25</v>
      </c>
      <c r="J5191">
        <f>INDEX(NoSettings!$C:$C,MATCH(EPS!$A5191,NoSettings!$A:$A,0))</f>
        <v>77231200</v>
      </c>
      <c r="K5191">
        <f>INDEX(GWP!$C$2:$C$13,MATCH(EPS!I5191,GWP!$B$2:$B$13,0))</f>
        <v>0</v>
      </c>
      <c r="L5191" s="5">
        <f t="shared" si="163"/>
        <v>0</v>
      </c>
    </row>
    <row r="5192" spans="1:12" hidden="1" x14ac:dyDescent="0.35">
      <c r="A5192" t="s">
        <v>6822</v>
      </c>
      <c r="B5192" t="s">
        <v>6</v>
      </c>
      <c r="C5192" t="s">
        <v>6929</v>
      </c>
      <c r="D5192" t="s">
        <v>1710</v>
      </c>
      <c r="H5192" t="str">
        <f>INDEX('Vensim Variables'!$B:$B,MATCH(EPS!$B5192,'Vensim Variables'!$A:$A,0))</f>
        <v>g pollutant</v>
      </c>
      <c r="I5192" t="str">
        <f t="shared" si="162"/>
        <v>SOx</v>
      </c>
      <c r="J5192">
        <f>INDEX(NoSettings!$C:$C,MATCH(EPS!$A5192,NoSettings!$A:$A,0))</f>
        <v>87722100</v>
      </c>
      <c r="K5192">
        <f>INDEX(GWP!$C$2:$C$13,MATCH(EPS!I5192,GWP!$B$2:$B$13,0))</f>
        <v>0</v>
      </c>
      <c r="L5192" s="5">
        <f t="shared" si="163"/>
        <v>0</v>
      </c>
    </row>
    <row r="5193" spans="1:12" hidden="1" x14ac:dyDescent="0.35">
      <c r="A5193" t="s">
        <v>6823</v>
      </c>
      <c r="B5193" t="s">
        <v>6</v>
      </c>
      <c r="C5193" t="s">
        <v>6929</v>
      </c>
      <c r="D5193" t="s">
        <v>1711</v>
      </c>
      <c r="H5193" t="str">
        <f>INDEX('Vensim Variables'!$B:$B,MATCH(EPS!$B5193,'Vensim Variables'!$A:$A,0))</f>
        <v>g pollutant</v>
      </c>
      <c r="I5193" t="str">
        <f t="shared" si="162"/>
        <v>BC</v>
      </c>
      <c r="J5193">
        <f>INDEX(NoSettings!$C:$C,MATCH(EPS!$A5193,NoSettings!$A:$A,0))</f>
        <v>5221640</v>
      </c>
      <c r="K5193">
        <f>INDEX(GWP!$C$2:$C$13,MATCH(EPS!I5193,GWP!$B$2:$B$13,0))</f>
        <v>0</v>
      </c>
      <c r="L5193" s="5">
        <f t="shared" si="163"/>
        <v>0</v>
      </c>
    </row>
    <row r="5194" spans="1:12" hidden="1" x14ac:dyDescent="0.35">
      <c r="A5194" t="s">
        <v>6824</v>
      </c>
      <c r="B5194" t="s">
        <v>6</v>
      </c>
      <c r="C5194" t="s">
        <v>6929</v>
      </c>
      <c r="D5194" t="s">
        <v>1712</v>
      </c>
      <c r="H5194" t="str">
        <f>INDEX('Vensim Variables'!$B:$B,MATCH(EPS!$B5194,'Vensim Variables'!$A:$A,0))</f>
        <v>g pollutant</v>
      </c>
      <c r="I5194" t="str">
        <f t="shared" si="162"/>
        <v>OC</v>
      </c>
      <c r="J5194">
        <f>INDEX(NoSettings!$C:$C,MATCH(EPS!$A5194,NoSettings!$A:$A,0))</f>
        <v>33756600</v>
      </c>
      <c r="K5194">
        <f>INDEX(GWP!$C$2:$C$13,MATCH(EPS!I5194,GWP!$B$2:$B$13,0))</f>
        <v>0</v>
      </c>
      <c r="L5194" s="5">
        <f t="shared" si="163"/>
        <v>0</v>
      </c>
    </row>
    <row r="5195" spans="1:12" hidden="1" x14ac:dyDescent="0.35">
      <c r="A5195" t="s">
        <v>6825</v>
      </c>
      <c r="B5195" t="s">
        <v>6</v>
      </c>
      <c r="C5195" t="s">
        <v>6929</v>
      </c>
      <c r="D5195" t="s">
        <v>1713</v>
      </c>
      <c r="H5195" t="str">
        <f>INDEX('Vensim Variables'!$B:$B,MATCH(EPS!$B5195,'Vensim Variables'!$A:$A,0))</f>
        <v>g pollutant</v>
      </c>
      <c r="I5195" t="str">
        <f t="shared" si="162"/>
        <v>CH4</v>
      </c>
      <c r="J5195">
        <f>INDEX(NoSettings!$C:$C,MATCH(EPS!$A5195,NoSettings!$A:$A,0))</f>
        <v>33919200</v>
      </c>
      <c r="K5195">
        <f>INDEX(GWP!$C$2:$C$13,MATCH(EPS!I5195,GWP!$B$2:$B$13,0))</f>
        <v>25</v>
      </c>
      <c r="L5195" s="5">
        <f t="shared" si="163"/>
        <v>8.4798000000000002E-4</v>
      </c>
    </row>
    <row r="5196" spans="1:12" hidden="1" x14ac:dyDescent="0.35">
      <c r="A5196" t="s">
        <v>6826</v>
      </c>
      <c r="B5196" t="s">
        <v>6</v>
      </c>
      <c r="C5196" t="s">
        <v>6929</v>
      </c>
      <c r="D5196" t="s">
        <v>1714</v>
      </c>
      <c r="H5196" t="str">
        <f>INDEX('Vensim Variables'!$B:$B,MATCH(EPS!$B5196,'Vensim Variables'!$A:$A,0))</f>
        <v>g pollutant</v>
      </c>
      <c r="I5196" t="str">
        <f t="shared" si="162"/>
        <v>N2O</v>
      </c>
      <c r="J5196">
        <f>INDEX(NoSettings!$C:$C,MATCH(EPS!$A5196,NoSettings!$A:$A,0))</f>
        <v>3552610</v>
      </c>
      <c r="K5196">
        <f>INDEX(GWP!$C$2:$C$13,MATCH(EPS!I5196,GWP!$B$2:$B$13,0))</f>
        <v>298</v>
      </c>
      <c r="L5196" s="5">
        <f t="shared" si="163"/>
        <v>1.05867778E-3</v>
      </c>
    </row>
    <row r="5197" spans="1:12" hidden="1" x14ac:dyDescent="0.35">
      <c r="A5197" t="s">
        <v>6827</v>
      </c>
      <c r="B5197" t="s">
        <v>6</v>
      </c>
      <c r="C5197" t="s">
        <v>6929</v>
      </c>
      <c r="D5197" t="s">
        <v>1715</v>
      </c>
      <c r="H5197" t="str">
        <f>INDEX('Vensim Variables'!$B:$B,MATCH(EPS!$B5197,'Vensim Variables'!$A:$A,0))</f>
        <v>g pollutant</v>
      </c>
      <c r="I5197" t="str">
        <f t="shared" si="162"/>
        <v>F gases</v>
      </c>
      <c r="J5197">
        <f>INDEX(NoSettings!$C:$C,MATCH(EPS!$A5197,NoSettings!$A:$A,0))</f>
        <v>0</v>
      </c>
      <c r="K5197">
        <f>INDEX(GWP!$C$2:$C$13,MATCH(EPS!I5197,GWP!$B$2:$B$13,0))</f>
        <v>1</v>
      </c>
      <c r="L5197" s="5">
        <f t="shared" si="163"/>
        <v>0</v>
      </c>
    </row>
    <row r="5198" spans="1:12" hidden="1" x14ac:dyDescent="0.35">
      <c r="A5198" t="s">
        <v>6828</v>
      </c>
      <c r="B5198" t="s">
        <v>6</v>
      </c>
      <c r="C5198" t="s">
        <v>6930</v>
      </c>
      <c r="D5198" t="s">
        <v>1702</v>
      </c>
      <c r="H5198" t="str">
        <f>INDEX('Vensim Variables'!$B:$B,MATCH(EPS!$B5198,'Vensim Variables'!$A:$A,0))</f>
        <v>g pollutant</v>
      </c>
      <c r="I5198" t="str">
        <f t="shared" si="162"/>
        <v>CO2</v>
      </c>
      <c r="J5198">
        <f>INDEX(NoSettings!$C:$C,MATCH(EPS!$A5198,NoSettings!$A:$A,0))</f>
        <v>3155370000000</v>
      </c>
      <c r="K5198">
        <f>INDEX(GWP!$C$2:$C$13,MATCH(EPS!I5198,GWP!$B$2:$B$13,0))</f>
        <v>1</v>
      </c>
      <c r="L5198" s="5">
        <f t="shared" si="163"/>
        <v>3.15537</v>
      </c>
    </row>
    <row r="5199" spans="1:12" hidden="1" x14ac:dyDescent="0.35">
      <c r="A5199" t="s">
        <v>6829</v>
      </c>
      <c r="B5199" t="s">
        <v>6</v>
      </c>
      <c r="C5199" t="s">
        <v>6930</v>
      </c>
      <c r="D5199" t="s">
        <v>1705</v>
      </c>
      <c r="H5199" t="str">
        <f>INDEX('Vensim Variables'!$B:$B,MATCH(EPS!$B5199,'Vensim Variables'!$A:$A,0))</f>
        <v>g pollutant</v>
      </c>
      <c r="I5199" t="str">
        <f t="shared" si="162"/>
        <v>VOC</v>
      </c>
      <c r="J5199">
        <f>INDEX(NoSettings!$C:$C,MATCH(EPS!$A5199,NoSettings!$A:$A,0))</f>
        <v>356513000</v>
      </c>
      <c r="K5199">
        <f>INDEX(GWP!$C$2:$C$13,MATCH(EPS!I5199,GWP!$B$2:$B$13,0))</f>
        <v>0</v>
      </c>
      <c r="L5199" s="5">
        <f t="shared" si="163"/>
        <v>0</v>
      </c>
    </row>
    <row r="5200" spans="1:12" hidden="1" x14ac:dyDescent="0.35">
      <c r="A5200" t="s">
        <v>6830</v>
      </c>
      <c r="B5200" t="s">
        <v>6</v>
      </c>
      <c r="C5200" t="s">
        <v>6930</v>
      </c>
      <c r="D5200" t="s">
        <v>1706</v>
      </c>
      <c r="H5200" t="str">
        <f>INDEX('Vensim Variables'!$B:$B,MATCH(EPS!$B5200,'Vensim Variables'!$A:$A,0))</f>
        <v>g pollutant</v>
      </c>
      <c r="I5200" t="str">
        <f t="shared" si="162"/>
        <v>CO</v>
      </c>
      <c r="J5200">
        <f>INDEX(NoSettings!$C:$C,MATCH(EPS!$A5200,NoSettings!$A:$A,0))</f>
        <v>1947720000</v>
      </c>
      <c r="K5200">
        <f>INDEX(GWP!$C$2:$C$13,MATCH(EPS!I5200,GWP!$B$2:$B$13,0))</f>
        <v>0</v>
      </c>
      <c r="L5200" s="5">
        <f t="shared" si="163"/>
        <v>0</v>
      </c>
    </row>
    <row r="5201" spans="1:12" hidden="1" x14ac:dyDescent="0.35">
      <c r="A5201" t="s">
        <v>6831</v>
      </c>
      <c r="B5201" t="s">
        <v>6</v>
      </c>
      <c r="C5201" t="s">
        <v>6930</v>
      </c>
      <c r="D5201" t="s">
        <v>1707</v>
      </c>
      <c r="H5201" t="str">
        <f>INDEX('Vensim Variables'!$B:$B,MATCH(EPS!$B5201,'Vensim Variables'!$A:$A,0))</f>
        <v>g pollutant</v>
      </c>
      <c r="I5201" t="str">
        <f t="shared" si="162"/>
        <v>NOx</v>
      </c>
      <c r="J5201">
        <f>INDEX(NoSettings!$C:$C,MATCH(EPS!$A5201,NoSettings!$A:$A,0))</f>
        <v>3341020000</v>
      </c>
      <c r="K5201">
        <f>INDEX(GWP!$C$2:$C$13,MATCH(EPS!I5201,GWP!$B$2:$B$13,0))</f>
        <v>0</v>
      </c>
      <c r="L5201" s="5">
        <f t="shared" si="163"/>
        <v>0</v>
      </c>
    </row>
    <row r="5202" spans="1:12" hidden="1" x14ac:dyDescent="0.35">
      <c r="A5202" t="s">
        <v>6832</v>
      </c>
      <c r="B5202" t="s">
        <v>6</v>
      </c>
      <c r="C5202" t="s">
        <v>6930</v>
      </c>
      <c r="D5202" t="s">
        <v>1708</v>
      </c>
      <c r="H5202" t="str">
        <f>INDEX('Vensim Variables'!$B:$B,MATCH(EPS!$B5202,'Vensim Variables'!$A:$A,0))</f>
        <v>g pollutant</v>
      </c>
      <c r="I5202" t="str">
        <f t="shared" si="162"/>
        <v>PM10</v>
      </c>
      <c r="J5202">
        <f>INDEX(NoSettings!$C:$C,MATCH(EPS!$A5202,NoSettings!$A:$A,0))</f>
        <v>141596000</v>
      </c>
      <c r="K5202">
        <f>INDEX(GWP!$C$2:$C$13,MATCH(EPS!I5202,GWP!$B$2:$B$13,0))</f>
        <v>0</v>
      </c>
      <c r="L5202" s="5">
        <f t="shared" si="163"/>
        <v>0</v>
      </c>
    </row>
    <row r="5203" spans="1:12" hidden="1" x14ac:dyDescent="0.35">
      <c r="A5203" t="s">
        <v>6833</v>
      </c>
      <c r="B5203" t="s">
        <v>6</v>
      </c>
      <c r="C5203" t="s">
        <v>6930</v>
      </c>
      <c r="D5203" t="s">
        <v>1709</v>
      </c>
      <c r="H5203" t="str">
        <f>INDEX('Vensim Variables'!$B:$B,MATCH(EPS!$B5203,'Vensim Variables'!$A:$A,0))</f>
        <v>g pollutant</v>
      </c>
      <c r="I5203" t="str">
        <f t="shared" si="162"/>
        <v>PM25</v>
      </c>
      <c r="J5203">
        <f>INDEX(NoSettings!$C:$C,MATCH(EPS!$A5203,NoSettings!$A:$A,0))</f>
        <v>132356000</v>
      </c>
      <c r="K5203">
        <f>INDEX(GWP!$C$2:$C$13,MATCH(EPS!I5203,GWP!$B$2:$B$13,0))</f>
        <v>0</v>
      </c>
      <c r="L5203" s="5">
        <f t="shared" si="163"/>
        <v>0</v>
      </c>
    </row>
    <row r="5204" spans="1:12" hidden="1" x14ac:dyDescent="0.35">
      <c r="A5204" t="s">
        <v>6834</v>
      </c>
      <c r="B5204" t="s">
        <v>6</v>
      </c>
      <c r="C5204" t="s">
        <v>6930</v>
      </c>
      <c r="D5204" t="s">
        <v>1710</v>
      </c>
      <c r="H5204" t="str">
        <f>INDEX('Vensim Variables'!$B:$B,MATCH(EPS!$B5204,'Vensim Variables'!$A:$A,0))</f>
        <v>g pollutant</v>
      </c>
      <c r="I5204" t="str">
        <f t="shared" si="162"/>
        <v>SOx</v>
      </c>
      <c r="J5204">
        <f>INDEX(NoSettings!$C:$C,MATCH(EPS!$A5204,NoSettings!$A:$A,0))</f>
        <v>132153000</v>
      </c>
      <c r="K5204">
        <f>INDEX(GWP!$C$2:$C$13,MATCH(EPS!I5204,GWP!$B$2:$B$13,0))</f>
        <v>0</v>
      </c>
      <c r="L5204" s="5">
        <f t="shared" si="163"/>
        <v>0</v>
      </c>
    </row>
    <row r="5205" spans="1:12" hidden="1" x14ac:dyDescent="0.35">
      <c r="A5205" t="s">
        <v>6835</v>
      </c>
      <c r="B5205" t="s">
        <v>6</v>
      </c>
      <c r="C5205" t="s">
        <v>6930</v>
      </c>
      <c r="D5205" t="s">
        <v>1711</v>
      </c>
      <c r="H5205" t="str">
        <f>INDEX('Vensim Variables'!$B:$B,MATCH(EPS!$B5205,'Vensim Variables'!$A:$A,0))</f>
        <v>g pollutant</v>
      </c>
      <c r="I5205" t="str">
        <f t="shared" si="162"/>
        <v>BC</v>
      </c>
      <c r="J5205">
        <f>INDEX(NoSettings!$C:$C,MATCH(EPS!$A5205,NoSettings!$A:$A,0))</f>
        <v>9293230</v>
      </c>
      <c r="K5205">
        <f>INDEX(GWP!$C$2:$C$13,MATCH(EPS!I5205,GWP!$B$2:$B$13,0))</f>
        <v>0</v>
      </c>
      <c r="L5205" s="5">
        <f t="shared" si="163"/>
        <v>0</v>
      </c>
    </row>
    <row r="5206" spans="1:12" hidden="1" x14ac:dyDescent="0.35">
      <c r="A5206" t="s">
        <v>6836</v>
      </c>
      <c r="B5206" t="s">
        <v>6</v>
      </c>
      <c r="C5206" t="s">
        <v>6930</v>
      </c>
      <c r="D5206" t="s">
        <v>1712</v>
      </c>
      <c r="H5206" t="str">
        <f>INDEX('Vensim Variables'!$B:$B,MATCH(EPS!$B5206,'Vensim Variables'!$A:$A,0))</f>
        <v>g pollutant</v>
      </c>
      <c r="I5206" t="str">
        <f t="shared" si="162"/>
        <v>OC</v>
      </c>
      <c r="J5206">
        <f>INDEX(NoSettings!$C:$C,MATCH(EPS!$A5206,NoSettings!$A:$A,0))</f>
        <v>57783000</v>
      </c>
      <c r="K5206">
        <f>INDEX(GWP!$C$2:$C$13,MATCH(EPS!I5206,GWP!$B$2:$B$13,0))</f>
        <v>0</v>
      </c>
      <c r="L5206" s="5">
        <f t="shared" si="163"/>
        <v>0</v>
      </c>
    </row>
    <row r="5207" spans="1:12" hidden="1" x14ac:dyDescent="0.35">
      <c r="A5207" t="s">
        <v>6837</v>
      </c>
      <c r="B5207" t="s">
        <v>6</v>
      </c>
      <c r="C5207" t="s">
        <v>6930</v>
      </c>
      <c r="D5207" t="s">
        <v>1713</v>
      </c>
      <c r="H5207" t="str">
        <f>INDEX('Vensim Variables'!$B:$B,MATCH(EPS!$B5207,'Vensim Variables'!$A:$A,0))</f>
        <v>g pollutant</v>
      </c>
      <c r="I5207" t="str">
        <f t="shared" si="162"/>
        <v>CH4</v>
      </c>
      <c r="J5207">
        <f>INDEX(NoSettings!$C:$C,MATCH(EPS!$A5207,NoSettings!$A:$A,0))</f>
        <v>62067000</v>
      </c>
      <c r="K5207">
        <f>INDEX(GWP!$C$2:$C$13,MATCH(EPS!I5207,GWP!$B$2:$B$13,0))</f>
        <v>25</v>
      </c>
      <c r="L5207" s="5">
        <f t="shared" si="163"/>
        <v>1.551675E-3</v>
      </c>
    </row>
    <row r="5208" spans="1:12" hidden="1" x14ac:dyDescent="0.35">
      <c r="A5208" t="s">
        <v>6838</v>
      </c>
      <c r="B5208" t="s">
        <v>6</v>
      </c>
      <c r="C5208" t="s">
        <v>6930</v>
      </c>
      <c r="D5208" t="s">
        <v>1714</v>
      </c>
      <c r="H5208" t="str">
        <f>INDEX('Vensim Variables'!$B:$B,MATCH(EPS!$B5208,'Vensim Variables'!$A:$A,0))</f>
        <v>g pollutant</v>
      </c>
      <c r="I5208" t="str">
        <f t="shared" si="162"/>
        <v>N2O</v>
      </c>
      <c r="J5208">
        <f>INDEX(NoSettings!$C:$C,MATCH(EPS!$A5208,NoSettings!$A:$A,0))</f>
        <v>6672810</v>
      </c>
      <c r="K5208">
        <f>INDEX(GWP!$C$2:$C$13,MATCH(EPS!I5208,GWP!$B$2:$B$13,0))</f>
        <v>298</v>
      </c>
      <c r="L5208" s="5">
        <f t="shared" si="163"/>
        <v>1.9884973799999999E-3</v>
      </c>
    </row>
    <row r="5209" spans="1:12" hidden="1" x14ac:dyDescent="0.35">
      <c r="A5209" t="s">
        <v>6839</v>
      </c>
      <c r="B5209" t="s">
        <v>6</v>
      </c>
      <c r="C5209" t="s">
        <v>6930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5">
        <f t="shared" si="163"/>
        <v>0</v>
      </c>
    </row>
    <row r="5210" spans="1:12" hidden="1" x14ac:dyDescent="0.35">
      <c r="A5210" t="s">
        <v>6840</v>
      </c>
      <c r="B5210" t="s">
        <v>6</v>
      </c>
      <c r="C5210" t="s">
        <v>6931</v>
      </c>
      <c r="D5210" t="s">
        <v>1702</v>
      </c>
      <c r="H5210" t="str">
        <f>INDEX('Vensim Variables'!$B:$B,MATCH(EPS!$B5210,'Vensim Variables'!$A:$A,0))</f>
        <v>g pollutant</v>
      </c>
      <c r="I5210" t="str">
        <f t="shared" si="162"/>
        <v>CO2</v>
      </c>
      <c r="J5210">
        <f>INDEX(NoSettings!$C:$C,MATCH(EPS!$A5210,NoSettings!$A:$A,0))</f>
        <v>5457080000000</v>
      </c>
      <c r="K5210">
        <f>INDEX(GWP!$C$2:$C$13,MATCH(EPS!I5210,GWP!$B$2:$B$13,0))</f>
        <v>1</v>
      </c>
      <c r="L5210" s="5">
        <f t="shared" si="163"/>
        <v>5.4570800000000004</v>
      </c>
    </row>
    <row r="5211" spans="1:12" hidden="1" x14ac:dyDescent="0.35">
      <c r="A5211" t="s">
        <v>6841</v>
      </c>
      <c r="B5211" t="s">
        <v>6</v>
      </c>
      <c r="C5211" t="s">
        <v>6931</v>
      </c>
      <c r="D5211" t="s">
        <v>1705</v>
      </c>
      <c r="H5211" t="str">
        <f>INDEX('Vensim Variables'!$B:$B,MATCH(EPS!$B5211,'Vensim Variables'!$A:$A,0))</f>
        <v>g pollutant</v>
      </c>
      <c r="I5211" t="str">
        <f t="shared" si="162"/>
        <v>VOC</v>
      </c>
      <c r="J5211">
        <f>INDEX(NoSettings!$C:$C,MATCH(EPS!$A5211,NoSettings!$A:$A,0))</f>
        <v>599908000</v>
      </c>
      <c r="K5211">
        <f>INDEX(GWP!$C$2:$C$13,MATCH(EPS!I5211,GWP!$B$2:$B$13,0))</f>
        <v>0</v>
      </c>
      <c r="L5211" s="5">
        <f t="shared" si="163"/>
        <v>0</v>
      </c>
    </row>
    <row r="5212" spans="1:12" hidden="1" x14ac:dyDescent="0.35">
      <c r="A5212" t="s">
        <v>6842</v>
      </c>
      <c r="B5212" t="s">
        <v>6</v>
      </c>
      <c r="C5212" t="s">
        <v>6931</v>
      </c>
      <c r="D5212" t="s">
        <v>1706</v>
      </c>
      <c r="H5212" t="str">
        <f>INDEX('Vensim Variables'!$B:$B,MATCH(EPS!$B5212,'Vensim Variables'!$A:$A,0))</f>
        <v>g pollutant</v>
      </c>
      <c r="I5212" t="str">
        <f t="shared" si="162"/>
        <v>CO</v>
      </c>
      <c r="J5212">
        <f>INDEX(NoSettings!$C:$C,MATCH(EPS!$A5212,NoSettings!$A:$A,0))</f>
        <v>3254570000</v>
      </c>
      <c r="K5212">
        <f>INDEX(GWP!$C$2:$C$13,MATCH(EPS!I5212,GWP!$B$2:$B$13,0))</f>
        <v>0</v>
      </c>
      <c r="L5212" s="5">
        <f t="shared" si="163"/>
        <v>0</v>
      </c>
    </row>
    <row r="5213" spans="1:12" hidden="1" x14ac:dyDescent="0.35">
      <c r="A5213" t="s">
        <v>6843</v>
      </c>
      <c r="B5213" t="s">
        <v>6</v>
      </c>
      <c r="C5213" t="s">
        <v>6931</v>
      </c>
      <c r="D5213" t="s">
        <v>1707</v>
      </c>
      <c r="H5213" t="str">
        <f>INDEX('Vensim Variables'!$B:$B,MATCH(EPS!$B5213,'Vensim Variables'!$A:$A,0))</f>
        <v>g pollutant</v>
      </c>
      <c r="I5213" t="str">
        <f t="shared" si="162"/>
        <v>NOx</v>
      </c>
      <c r="J5213">
        <f>INDEX(NoSettings!$C:$C,MATCH(EPS!$A5213,NoSettings!$A:$A,0))</f>
        <v>5662760000</v>
      </c>
      <c r="K5213">
        <f>INDEX(GWP!$C$2:$C$13,MATCH(EPS!I5213,GWP!$B$2:$B$13,0))</f>
        <v>0</v>
      </c>
      <c r="L5213" s="5">
        <f t="shared" si="163"/>
        <v>0</v>
      </c>
    </row>
    <row r="5214" spans="1:12" hidden="1" x14ac:dyDescent="0.35">
      <c r="A5214" t="s">
        <v>6844</v>
      </c>
      <c r="B5214" t="s">
        <v>6</v>
      </c>
      <c r="C5214" t="s">
        <v>6931</v>
      </c>
      <c r="D5214" t="s">
        <v>1708</v>
      </c>
      <c r="H5214" t="str">
        <f>INDEX('Vensim Variables'!$B:$B,MATCH(EPS!$B5214,'Vensim Variables'!$A:$A,0))</f>
        <v>g pollutant</v>
      </c>
      <c r="I5214" t="str">
        <f t="shared" si="162"/>
        <v>PM10</v>
      </c>
      <c r="J5214">
        <f>INDEX(NoSettings!$C:$C,MATCH(EPS!$A5214,NoSettings!$A:$A,0))</f>
        <v>239438000</v>
      </c>
      <c r="K5214">
        <f>INDEX(GWP!$C$2:$C$13,MATCH(EPS!I5214,GWP!$B$2:$B$13,0))</f>
        <v>0</v>
      </c>
      <c r="L5214" s="5">
        <f t="shared" si="163"/>
        <v>0</v>
      </c>
    </row>
    <row r="5215" spans="1:12" hidden="1" x14ac:dyDescent="0.35">
      <c r="A5215" t="s">
        <v>6845</v>
      </c>
      <c r="B5215" t="s">
        <v>6</v>
      </c>
      <c r="C5215" t="s">
        <v>6931</v>
      </c>
      <c r="D5215" t="s">
        <v>1709</v>
      </c>
      <c r="H5215" t="str">
        <f>INDEX('Vensim Variables'!$B:$B,MATCH(EPS!$B5215,'Vensim Variables'!$A:$A,0))</f>
        <v>g pollutant</v>
      </c>
      <c r="I5215" t="str">
        <f t="shared" si="162"/>
        <v>PM25</v>
      </c>
      <c r="J5215">
        <f>INDEX(NoSettings!$C:$C,MATCH(EPS!$A5215,NoSettings!$A:$A,0))</f>
        <v>223872000</v>
      </c>
      <c r="K5215">
        <f>INDEX(GWP!$C$2:$C$13,MATCH(EPS!I5215,GWP!$B$2:$B$13,0))</f>
        <v>0</v>
      </c>
      <c r="L5215" s="5">
        <f t="shared" si="163"/>
        <v>0</v>
      </c>
    </row>
    <row r="5216" spans="1:12" hidden="1" x14ac:dyDescent="0.35">
      <c r="A5216" t="s">
        <v>6846</v>
      </c>
      <c r="B5216" t="s">
        <v>6</v>
      </c>
      <c r="C5216" t="s">
        <v>6931</v>
      </c>
      <c r="D5216" t="s">
        <v>1710</v>
      </c>
      <c r="H5216" t="str">
        <f>INDEX('Vensim Variables'!$B:$B,MATCH(EPS!$B5216,'Vensim Variables'!$A:$A,0))</f>
        <v>g pollutant</v>
      </c>
      <c r="I5216" t="str">
        <f t="shared" si="162"/>
        <v>SOx</v>
      </c>
      <c r="J5216">
        <f>INDEX(NoSettings!$C:$C,MATCH(EPS!$A5216,NoSettings!$A:$A,0))</f>
        <v>222650000</v>
      </c>
      <c r="K5216">
        <f>INDEX(GWP!$C$2:$C$13,MATCH(EPS!I5216,GWP!$B$2:$B$13,0))</f>
        <v>0</v>
      </c>
      <c r="L5216" s="5">
        <f t="shared" si="163"/>
        <v>0</v>
      </c>
    </row>
    <row r="5217" spans="1:12" hidden="1" x14ac:dyDescent="0.35">
      <c r="A5217" t="s">
        <v>6847</v>
      </c>
      <c r="B5217" t="s">
        <v>6</v>
      </c>
      <c r="C5217" t="s">
        <v>6931</v>
      </c>
      <c r="D5217" t="s">
        <v>1711</v>
      </c>
      <c r="H5217" t="str">
        <f>INDEX('Vensim Variables'!$B:$B,MATCH(EPS!$B5217,'Vensim Variables'!$A:$A,0))</f>
        <v>g pollutant</v>
      </c>
      <c r="I5217" t="str">
        <f t="shared" si="162"/>
        <v>BC</v>
      </c>
      <c r="J5217">
        <f>INDEX(NoSettings!$C:$C,MATCH(EPS!$A5217,NoSettings!$A:$A,0))</f>
        <v>16614100</v>
      </c>
      <c r="K5217">
        <f>INDEX(GWP!$C$2:$C$13,MATCH(EPS!I5217,GWP!$B$2:$B$13,0))</f>
        <v>0</v>
      </c>
      <c r="L5217" s="5">
        <f t="shared" si="163"/>
        <v>0</v>
      </c>
    </row>
    <row r="5218" spans="1:12" hidden="1" x14ac:dyDescent="0.35">
      <c r="A5218" t="s">
        <v>6848</v>
      </c>
      <c r="B5218" t="s">
        <v>6</v>
      </c>
      <c r="C5218" t="s">
        <v>6931</v>
      </c>
      <c r="D5218" t="s">
        <v>1712</v>
      </c>
      <c r="H5218" t="str">
        <f>INDEX('Vensim Variables'!$B:$B,MATCH(EPS!$B5218,'Vensim Variables'!$A:$A,0))</f>
        <v>g pollutant</v>
      </c>
      <c r="I5218" t="str">
        <f t="shared" si="162"/>
        <v>OC</v>
      </c>
      <c r="J5218">
        <f>INDEX(NoSettings!$C:$C,MATCH(EPS!$A5218,NoSettings!$A:$A,0))</f>
        <v>96670900</v>
      </c>
      <c r="K5218">
        <f>INDEX(GWP!$C$2:$C$13,MATCH(EPS!I5218,GWP!$B$2:$B$13,0))</f>
        <v>0</v>
      </c>
      <c r="L5218" s="5">
        <f t="shared" si="163"/>
        <v>0</v>
      </c>
    </row>
    <row r="5219" spans="1:12" hidden="1" x14ac:dyDescent="0.35">
      <c r="A5219" t="s">
        <v>6849</v>
      </c>
      <c r="B5219" t="s">
        <v>6</v>
      </c>
      <c r="C5219" t="s">
        <v>6931</v>
      </c>
      <c r="D5219" t="s">
        <v>1713</v>
      </c>
      <c r="H5219" t="str">
        <f>INDEX('Vensim Variables'!$B:$B,MATCH(EPS!$B5219,'Vensim Variables'!$A:$A,0))</f>
        <v>g pollutant</v>
      </c>
      <c r="I5219" t="str">
        <f t="shared" si="162"/>
        <v>CH4</v>
      </c>
      <c r="J5219">
        <f>INDEX(NoSettings!$C:$C,MATCH(EPS!$A5219,NoSettings!$A:$A,0))</f>
        <v>110550000</v>
      </c>
      <c r="K5219">
        <f>INDEX(GWP!$C$2:$C$13,MATCH(EPS!I5219,GWP!$B$2:$B$13,0))</f>
        <v>25</v>
      </c>
      <c r="L5219" s="5">
        <f t="shared" si="163"/>
        <v>2.7637500000000001E-3</v>
      </c>
    </row>
    <row r="5220" spans="1:12" hidden="1" x14ac:dyDescent="0.35">
      <c r="A5220" t="s">
        <v>6850</v>
      </c>
      <c r="B5220" t="s">
        <v>6</v>
      </c>
      <c r="C5220" t="s">
        <v>6931</v>
      </c>
      <c r="D5220" t="s">
        <v>1714</v>
      </c>
      <c r="H5220" t="str">
        <f>INDEX('Vensim Variables'!$B:$B,MATCH(EPS!$B5220,'Vensim Variables'!$A:$A,0))</f>
        <v>g pollutant</v>
      </c>
      <c r="I5220" t="str">
        <f t="shared" si="162"/>
        <v>N2O</v>
      </c>
      <c r="J5220">
        <f>INDEX(NoSettings!$C:$C,MATCH(EPS!$A5220,NoSettings!$A:$A,0))</f>
        <v>12480200</v>
      </c>
      <c r="K5220">
        <f>INDEX(GWP!$C$2:$C$13,MATCH(EPS!I5220,GWP!$B$2:$B$13,0))</f>
        <v>298</v>
      </c>
      <c r="L5220" s="5">
        <f t="shared" si="163"/>
        <v>3.7190995999999998E-3</v>
      </c>
    </row>
    <row r="5221" spans="1:12" hidden="1" x14ac:dyDescent="0.35">
      <c r="A5221" t="s">
        <v>6851</v>
      </c>
      <c r="B5221" t="s">
        <v>6</v>
      </c>
      <c r="C5221" t="s">
        <v>6931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5">
        <f t="shared" si="163"/>
        <v>0</v>
      </c>
    </row>
    <row r="5222" spans="1:12" hidden="1" x14ac:dyDescent="0.35">
      <c r="A5222" t="s">
        <v>6852</v>
      </c>
      <c r="B5222" t="s">
        <v>6</v>
      </c>
      <c r="C5222" t="s">
        <v>6932</v>
      </c>
      <c r="D5222" t="s">
        <v>1702</v>
      </c>
      <c r="H5222" t="str">
        <f>INDEX('Vensim Variables'!$B:$B,MATCH(EPS!$B5222,'Vensim Variables'!$A:$A,0))</f>
        <v>g pollutant</v>
      </c>
      <c r="I5222" t="str">
        <f t="shared" si="162"/>
        <v>CO2</v>
      </c>
      <c r="J5222">
        <f>INDEX(NoSettings!$C:$C,MATCH(EPS!$A5222,NoSettings!$A:$A,0))</f>
        <v>3089300000000</v>
      </c>
      <c r="K5222">
        <f>INDEX(GWP!$C$2:$C$13,MATCH(EPS!I5222,GWP!$B$2:$B$13,0))</f>
        <v>1</v>
      </c>
      <c r="L5222" s="5">
        <f t="shared" si="163"/>
        <v>3.0893000000000002</v>
      </c>
    </row>
    <row r="5223" spans="1:12" hidden="1" x14ac:dyDescent="0.35">
      <c r="A5223" t="s">
        <v>6853</v>
      </c>
      <c r="B5223" t="s">
        <v>6</v>
      </c>
      <c r="C5223" t="s">
        <v>6932</v>
      </c>
      <c r="D5223" t="s">
        <v>1705</v>
      </c>
      <c r="H5223" t="str">
        <f>INDEX('Vensim Variables'!$B:$B,MATCH(EPS!$B5223,'Vensim Variables'!$A:$A,0))</f>
        <v>g pollutant</v>
      </c>
      <c r="I5223" t="str">
        <f t="shared" si="162"/>
        <v>VOC</v>
      </c>
      <c r="J5223">
        <f>INDEX(NoSettings!$C:$C,MATCH(EPS!$A5223,NoSettings!$A:$A,0))</f>
        <v>339613000</v>
      </c>
      <c r="K5223">
        <f>INDEX(GWP!$C$2:$C$13,MATCH(EPS!I5223,GWP!$B$2:$B$13,0))</f>
        <v>0</v>
      </c>
      <c r="L5223" s="5">
        <f t="shared" si="163"/>
        <v>0</v>
      </c>
    </row>
    <row r="5224" spans="1:12" hidden="1" x14ac:dyDescent="0.35">
      <c r="A5224" t="s">
        <v>6854</v>
      </c>
      <c r="B5224" t="s">
        <v>6</v>
      </c>
      <c r="C5224" t="s">
        <v>6932</v>
      </c>
      <c r="D5224" t="s">
        <v>1706</v>
      </c>
      <c r="H5224" t="str">
        <f>INDEX('Vensim Variables'!$B:$B,MATCH(EPS!$B5224,'Vensim Variables'!$A:$A,0))</f>
        <v>g pollutant</v>
      </c>
      <c r="I5224" t="str">
        <f t="shared" si="162"/>
        <v>CO</v>
      </c>
      <c r="J5224">
        <f>INDEX(NoSettings!$C:$C,MATCH(EPS!$A5224,NoSettings!$A:$A,0))</f>
        <v>1842440000</v>
      </c>
      <c r="K5224">
        <f>INDEX(GWP!$C$2:$C$13,MATCH(EPS!I5224,GWP!$B$2:$B$13,0))</f>
        <v>0</v>
      </c>
      <c r="L5224" s="5">
        <f t="shared" si="163"/>
        <v>0</v>
      </c>
    </row>
    <row r="5225" spans="1:12" hidden="1" x14ac:dyDescent="0.35">
      <c r="A5225" t="s">
        <v>6855</v>
      </c>
      <c r="B5225" t="s">
        <v>6</v>
      </c>
      <c r="C5225" t="s">
        <v>6932</v>
      </c>
      <c r="D5225" t="s">
        <v>1707</v>
      </c>
      <c r="H5225" t="str">
        <f>INDEX('Vensim Variables'!$B:$B,MATCH(EPS!$B5225,'Vensim Variables'!$A:$A,0))</f>
        <v>g pollutant</v>
      </c>
      <c r="I5225" t="str">
        <f t="shared" si="162"/>
        <v>NOx</v>
      </c>
      <c r="J5225">
        <f>INDEX(NoSettings!$C:$C,MATCH(EPS!$A5225,NoSettings!$A:$A,0))</f>
        <v>3205740000</v>
      </c>
      <c r="K5225">
        <f>INDEX(GWP!$C$2:$C$13,MATCH(EPS!I5225,GWP!$B$2:$B$13,0))</f>
        <v>0</v>
      </c>
      <c r="L5225" s="5">
        <f t="shared" si="163"/>
        <v>0</v>
      </c>
    </row>
    <row r="5226" spans="1:12" hidden="1" x14ac:dyDescent="0.35">
      <c r="A5226" t="s">
        <v>6856</v>
      </c>
      <c r="B5226" t="s">
        <v>6</v>
      </c>
      <c r="C5226" t="s">
        <v>6932</v>
      </c>
      <c r="D5226" t="s">
        <v>1708</v>
      </c>
      <c r="H5226" t="str">
        <f>INDEX('Vensim Variables'!$B:$B,MATCH(EPS!$B5226,'Vensim Variables'!$A:$A,0))</f>
        <v>g pollutant</v>
      </c>
      <c r="I5226" t="str">
        <f t="shared" si="162"/>
        <v>PM10</v>
      </c>
      <c r="J5226">
        <f>INDEX(NoSettings!$C:$C,MATCH(EPS!$A5226,NoSettings!$A:$A,0))</f>
        <v>135548000</v>
      </c>
      <c r="K5226">
        <f>INDEX(GWP!$C$2:$C$13,MATCH(EPS!I5226,GWP!$B$2:$B$13,0))</f>
        <v>0</v>
      </c>
      <c r="L5226" s="5">
        <f t="shared" si="163"/>
        <v>0</v>
      </c>
    </row>
    <row r="5227" spans="1:12" hidden="1" x14ac:dyDescent="0.35">
      <c r="A5227" t="s">
        <v>6857</v>
      </c>
      <c r="B5227" t="s">
        <v>6</v>
      </c>
      <c r="C5227" t="s">
        <v>6932</v>
      </c>
      <c r="D5227" t="s">
        <v>1709</v>
      </c>
      <c r="H5227" t="str">
        <f>INDEX('Vensim Variables'!$B:$B,MATCH(EPS!$B5227,'Vensim Variables'!$A:$A,0))</f>
        <v>g pollutant</v>
      </c>
      <c r="I5227" t="str">
        <f t="shared" si="162"/>
        <v>PM25</v>
      </c>
      <c r="J5227">
        <f>INDEX(NoSettings!$C:$C,MATCH(EPS!$A5227,NoSettings!$A:$A,0))</f>
        <v>126736000</v>
      </c>
      <c r="K5227">
        <f>INDEX(GWP!$C$2:$C$13,MATCH(EPS!I5227,GWP!$B$2:$B$13,0))</f>
        <v>0</v>
      </c>
      <c r="L5227" s="5">
        <f t="shared" si="163"/>
        <v>0</v>
      </c>
    </row>
    <row r="5228" spans="1:12" hidden="1" x14ac:dyDescent="0.35">
      <c r="A5228" t="s">
        <v>6858</v>
      </c>
      <c r="B5228" t="s">
        <v>6</v>
      </c>
      <c r="C5228" t="s">
        <v>6932</v>
      </c>
      <c r="D5228" t="s">
        <v>1710</v>
      </c>
      <c r="H5228" t="str">
        <f>INDEX('Vensim Variables'!$B:$B,MATCH(EPS!$B5228,'Vensim Variables'!$A:$A,0))</f>
        <v>g pollutant</v>
      </c>
      <c r="I5228" t="str">
        <f t="shared" si="162"/>
        <v>SOx</v>
      </c>
      <c r="J5228">
        <f>INDEX(NoSettings!$C:$C,MATCH(EPS!$A5228,NoSettings!$A:$A,0))</f>
        <v>126044000</v>
      </c>
      <c r="K5228">
        <f>INDEX(GWP!$C$2:$C$13,MATCH(EPS!I5228,GWP!$B$2:$B$13,0))</f>
        <v>0</v>
      </c>
      <c r="L5228" s="5">
        <f t="shared" si="163"/>
        <v>0</v>
      </c>
    </row>
    <row r="5229" spans="1:12" hidden="1" x14ac:dyDescent="0.35">
      <c r="A5229" t="s">
        <v>6859</v>
      </c>
      <c r="B5229" t="s">
        <v>6</v>
      </c>
      <c r="C5229" t="s">
        <v>6932</v>
      </c>
      <c r="D5229" t="s">
        <v>1711</v>
      </c>
      <c r="H5229" t="str">
        <f>INDEX('Vensim Variables'!$B:$B,MATCH(EPS!$B5229,'Vensim Variables'!$A:$A,0))</f>
        <v>g pollutant</v>
      </c>
      <c r="I5229" t="str">
        <f t="shared" si="162"/>
        <v>BC</v>
      </c>
      <c r="J5229">
        <f>INDEX(NoSettings!$C:$C,MATCH(EPS!$A5229,NoSettings!$A:$A,0))</f>
        <v>9405380</v>
      </c>
      <c r="K5229">
        <f>INDEX(GWP!$C$2:$C$13,MATCH(EPS!I5229,GWP!$B$2:$B$13,0))</f>
        <v>0</v>
      </c>
      <c r="L5229" s="5">
        <f t="shared" si="163"/>
        <v>0</v>
      </c>
    </row>
    <row r="5230" spans="1:12" hidden="1" x14ac:dyDescent="0.35">
      <c r="A5230" t="s">
        <v>6860</v>
      </c>
      <c r="B5230" t="s">
        <v>6</v>
      </c>
      <c r="C5230" t="s">
        <v>6932</v>
      </c>
      <c r="D5230" t="s">
        <v>1712</v>
      </c>
      <c r="H5230" t="str">
        <f>INDEX('Vensim Variables'!$B:$B,MATCH(EPS!$B5230,'Vensim Variables'!$A:$A,0))</f>
        <v>g pollutant</v>
      </c>
      <c r="I5230" t="str">
        <f t="shared" si="162"/>
        <v>OC</v>
      </c>
      <c r="J5230">
        <f>INDEX(NoSettings!$C:$C,MATCH(EPS!$A5230,NoSettings!$A:$A,0))</f>
        <v>54726300</v>
      </c>
      <c r="K5230">
        <f>INDEX(GWP!$C$2:$C$13,MATCH(EPS!I5230,GWP!$B$2:$B$13,0))</f>
        <v>0</v>
      </c>
      <c r="L5230" s="5">
        <f t="shared" si="163"/>
        <v>0</v>
      </c>
    </row>
    <row r="5231" spans="1:12" hidden="1" x14ac:dyDescent="0.35">
      <c r="A5231" t="s">
        <v>6861</v>
      </c>
      <c r="B5231" t="s">
        <v>6</v>
      </c>
      <c r="C5231" t="s">
        <v>6932</v>
      </c>
      <c r="D5231" t="s">
        <v>1713</v>
      </c>
      <c r="H5231" t="str">
        <f>INDEX('Vensim Variables'!$B:$B,MATCH(EPS!$B5231,'Vensim Variables'!$A:$A,0))</f>
        <v>g pollutant</v>
      </c>
      <c r="I5231" t="str">
        <f t="shared" si="162"/>
        <v>CH4</v>
      </c>
      <c r="J5231">
        <f>INDEX(NoSettings!$C:$C,MATCH(EPS!$A5231,NoSettings!$A:$A,0))</f>
        <v>62583200</v>
      </c>
      <c r="K5231">
        <f>INDEX(GWP!$C$2:$C$13,MATCH(EPS!I5231,GWP!$B$2:$B$13,0))</f>
        <v>25</v>
      </c>
      <c r="L5231" s="5">
        <f t="shared" si="163"/>
        <v>1.5645800000000001E-3</v>
      </c>
    </row>
    <row r="5232" spans="1:12" hidden="1" x14ac:dyDescent="0.35">
      <c r="A5232" t="s">
        <v>6862</v>
      </c>
      <c r="B5232" t="s">
        <v>6</v>
      </c>
      <c r="C5232" t="s">
        <v>6932</v>
      </c>
      <c r="D5232" t="s">
        <v>1714</v>
      </c>
      <c r="H5232" t="str">
        <f>INDEX('Vensim Variables'!$B:$B,MATCH(EPS!$B5232,'Vensim Variables'!$A:$A,0))</f>
        <v>g pollutant</v>
      </c>
      <c r="I5232" t="str">
        <f t="shared" si="162"/>
        <v>N2O</v>
      </c>
      <c r="J5232">
        <f>INDEX(NoSettings!$C:$C,MATCH(EPS!$A5232,NoSettings!$A:$A,0))</f>
        <v>7065160</v>
      </c>
      <c r="K5232">
        <f>INDEX(GWP!$C$2:$C$13,MATCH(EPS!I5232,GWP!$B$2:$B$13,0))</f>
        <v>298</v>
      </c>
      <c r="L5232" s="5">
        <f t="shared" si="163"/>
        <v>2.1054176799999999E-3</v>
      </c>
    </row>
    <row r="5233" spans="1:12" hidden="1" x14ac:dyDescent="0.35">
      <c r="A5233" t="s">
        <v>6863</v>
      </c>
      <c r="B5233" t="s">
        <v>6</v>
      </c>
      <c r="C5233" t="s">
        <v>6932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5">
        <f t="shared" si="163"/>
        <v>0</v>
      </c>
    </row>
    <row r="5234" spans="1:12" hidden="1" x14ac:dyDescent="0.35">
      <c r="A5234" t="s">
        <v>6864</v>
      </c>
      <c r="B5234" t="s">
        <v>6</v>
      </c>
      <c r="C5234" t="s">
        <v>6933</v>
      </c>
      <c r="D5234" t="s">
        <v>1702</v>
      </c>
      <c r="H5234" t="str">
        <f>INDEX('Vensim Variables'!$B:$B,MATCH(EPS!$B5234,'Vensim Variables'!$A:$A,0))</f>
        <v>g pollutant</v>
      </c>
      <c r="I5234" t="str">
        <f t="shared" si="162"/>
        <v>CO2</v>
      </c>
      <c r="J5234">
        <f>INDEX(NoSettings!$C:$C,MATCH(EPS!$A5234,NoSettings!$A:$A,0))</f>
        <v>20527200000000</v>
      </c>
      <c r="K5234">
        <f>INDEX(GWP!$C$2:$C$13,MATCH(EPS!I5234,GWP!$B$2:$B$13,0))</f>
        <v>1</v>
      </c>
      <c r="L5234" s="5">
        <f t="shared" si="163"/>
        <v>20.527200000000001</v>
      </c>
    </row>
    <row r="5235" spans="1:12" hidden="1" x14ac:dyDescent="0.35">
      <c r="A5235" t="s">
        <v>6865</v>
      </c>
      <c r="B5235" t="s">
        <v>6</v>
      </c>
      <c r="C5235" t="s">
        <v>6933</v>
      </c>
      <c r="D5235" t="s">
        <v>1705</v>
      </c>
      <c r="H5235" t="str">
        <f>INDEX('Vensim Variables'!$B:$B,MATCH(EPS!$B5235,'Vensim Variables'!$A:$A,0))</f>
        <v>g pollutant</v>
      </c>
      <c r="I5235" t="str">
        <f t="shared" si="162"/>
        <v>VOC</v>
      </c>
      <c r="J5235">
        <f>INDEX(NoSettings!$C:$C,MATCH(EPS!$A5235,NoSettings!$A:$A,0))</f>
        <v>176564000000</v>
      </c>
      <c r="K5235">
        <f>INDEX(GWP!$C$2:$C$13,MATCH(EPS!I5235,GWP!$B$2:$B$13,0))</f>
        <v>0</v>
      </c>
      <c r="L5235" s="5">
        <f t="shared" si="163"/>
        <v>0</v>
      </c>
    </row>
    <row r="5236" spans="1:12" hidden="1" x14ac:dyDescent="0.35">
      <c r="A5236" t="s">
        <v>6866</v>
      </c>
      <c r="B5236" t="s">
        <v>6</v>
      </c>
      <c r="C5236" t="s">
        <v>6933</v>
      </c>
      <c r="D5236" t="s">
        <v>1706</v>
      </c>
      <c r="H5236" t="str">
        <f>INDEX('Vensim Variables'!$B:$B,MATCH(EPS!$B5236,'Vensim Variables'!$A:$A,0))</f>
        <v>g pollutant</v>
      </c>
      <c r="I5236" t="str">
        <f t="shared" si="162"/>
        <v>CO</v>
      </c>
      <c r="J5236">
        <f>INDEX(NoSettings!$C:$C,MATCH(EPS!$A5236,NoSettings!$A:$A,0))</f>
        <v>215616000000</v>
      </c>
      <c r="K5236">
        <f>INDEX(GWP!$C$2:$C$13,MATCH(EPS!I5236,GWP!$B$2:$B$13,0))</f>
        <v>0</v>
      </c>
      <c r="L5236" s="5">
        <f t="shared" si="163"/>
        <v>0</v>
      </c>
    </row>
    <row r="5237" spans="1:12" hidden="1" x14ac:dyDescent="0.35">
      <c r="A5237" t="s">
        <v>6867</v>
      </c>
      <c r="B5237" t="s">
        <v>6</v>
      </c>
      <c r="C5237" t="s">
        <v>6933</v>
      </c>
      <c r="D5237" t="s">
        <v>1707</v>
      </c>
      <c r="H5237" t="str">
        <f>INDEX('Vensim Variables'!$B:$B,MATCH(EPS!$B5237,'Vensim Variables'!$A:$A,0))</f>
        <v>g pollutant</v>
      </c>
      <c r="I5237" t="str">
        <f t="shared" si="162"/>
        <v>NOx</v>
      </c>
      <c r="J5237">
        <f>INDEX(NoSettings!$C:$C,MATCH(EPS!$A5237,NoSettings!$A:$A,0))</f>
        <v>171277000000</v>
      </c>
      <c r="K5237">
        <f>INDEX(GWP!$C$2:$C$13,MATCH(EPS!I5237,GWP!$B$2:$B$13,0))</f>
        <v>0</v>
      </c>
      <c r="L5237" s="5">
        <f t="shared" si="163"/>
        <v>0</v>
      </c>
    </row>
    <row r="5238" spans="1:12" hidden="1" x14ac:dyDescent="0.35">
      <c r="A5238" t="s">
        <v>6868</v>
      </c>
      <c r="B5238" t="s">
        <v>6</v>
      </c>
      <c r="C5238" t="s">
        <v>6933</v>
      </c>
      <c r="D5238" t="s">
        <v>1708</v>
      </c>
      <c r="H5238" t="str">
        <f>INDEX('Vensim Variables'!$B:$B,MATCH(EPS!$B5238,'Vensim Variables'!$A:$A,0))</f>
        <v>g pollutant</v>
      </c>
      <c r="I5238" t="str">
        <f t="shared" si="162"/>
        <v>PM10</v>
      </c>
      <c r="J5238">
        <f>INDEX(NoSettings!$C:$C,MATCH(EPS!$A5238,NoSettings!$A:$A,0))</f>
        <v>123800000000</v>
      </c>
      <c r="K5238">
        <f>INDEX(GWP!$C$2:$C$13,MATCH(EPS!I5238,GWP!$B$2:$B$13,0))</f>
        <v>0</v>
      </c>
      <c r="L5238" s="5">
        <f t="shared" si="163"/>
        <v>0</v>
      </c>
    </row>
    <row r="5239" spans="1:12" hidden="1" x14ac:dyDescent="0.35">
      <c r="A5239" t="s">
        <v>6869</v>
      </c>
      <c r="B5239" t="s">
        <v>6</v>
      </c>
      <c r="C5239" t="s">
        <v>6933</v>
      </c>
      <c r="D5239" t="s">
        <v>1709</v>
      </c>
      <c r="H5239" t="str">
        <f>INDEX('Vensim Variables'!$B:$B,MATCH(EPS!$B5239,'Vensim Variables'!$A:$A,0))</f>
        <v>g pollutant</v>
      </c>
      <c r="I5239" t="str">
        <f t="shared" si="162"/>
        <v>PM25</v>
      </c>
      <c r="J5239">
        <f>INDEX(NoSettings!$C:$C,MATCH(EPS!$A5239,NoSettings!$A:$A,0))</f>
        <v>73035100000</v>
      </c>
      <c r="K5239">
        <f>INDEX(GWP!$C$2:$C$13,MATCH(EPS!I5239,GWP!$B$2:$B$13,0))</f>
        <v>0</v>
      </c>
      <c r="L5239" s="5">
        <f t="shared" si="163"/>
        <v>0</v>
      </c>
    </row>
    <row r="5240" spans="1:12" hidden="1" x14ac:dyDescent="0.35">
      <c r="A5240" t="s">
        <v>6870</v>
      </c>
      <c r="B5240" t="s">
        <v>6</v>
      </c>
      <c r="C5240" t="s">
        <v>6933</v>
      </c>
      <c r="D5240" t="s">
        <v>1710</v>
      </c>
      <c r="H5240" t="str">
        <f>INDEX('Vensim Variables'!$B:$B,MATCH(EPS!$B5240,'Vensim Variables'!$A:$A,0))</f>
        <v>g pollutant</v>
      </c>
      <c r="I5240" t="str">
        <f t="shared" si="162"/>
        <v>SOx</v>
      </c>
      <c r="J5240">
        <f>INDEX(NoSettings!$C:$C,MATCH(EPS!$A5240,NoSettings!$A:$A,0))</f>
        <v>129459000000</v>
      </c>
      <c r="K5240">
        <f>INDEX(GWP!$C$2:$C$13,MATCH(EPS!I5240,GWP!$B$2:$B$13,0))</f>
        <v>0</v>
      </c>
      <c r="L5240" s="5">
        <f t="shared" si="163"/>
        <v>0</v>
      </c>
    </row>
    <row r="5241" spans="1:12" hidden="1" x14ac:dyDescent="0.35">
      <c r="A5241" t="s">
        <v>6871</v>
      </c>
      <c r="B5241" t="s">
        <v>6</v>
      </c>
      <c r="C5241" t="s">
        <v>6933</v>
      </c>
      <c r="D5241" t="s">
        <v>1711</v>
      </c>
      <c r="H5241" t="str">
        <f>INDEX('Vensim Variables'!$B:$B,MATCH(EPS!$B5241,'Vensim Variables'!$A:$A,0))</f>
        <v>g pollutant</v>
      </c>
      <c r="I5241" t="str">
        <f t="shared" si="162"/>
        <v>BC</v>
      </c>
      <c r="J5241">
        <f>INDEX(NoSettings!$C:$C,MATCH(EPS!$A5241,NoSettings!$A:$A,0))</f>
        <v>1572300000</v>
      </c>
      <c r="K5241">
        <f>INDEX(GWP!$C$2:$C$13,MATCH(EPS!I5241,GWP!$B$2:$B$13,0))</f>
        <v>0</v>
      </c>
      <c r="L5241" s="5">
        <f t="shared" si="163"/>
        <v>0</v>
      </c>
    </row>
    <row r="5242" spans="1:12" hidden="1" x14ac:dyDescent="0.35">
      <c r="A5242" t="s">
        <v>6872</v>
      </c>
      <c r="B5242" t="s">
        <v>6</v>
      </c>
      <c r="C5242" t="s">
        <v>6933</v>
      </c>
      <c r="D5242" t="s">
        <v>1712</v>
      </c>
      <c r="H5242" t="str">
        <f>INDEX('Vensim Variables'!$B:$B,MATCH(EPS!$B5242,'Vensim Variables'!$A:$A,0))</f>
        <v>g pollutant</v>
      </c>
      <c r="I5242" t="str">
        <f t="shared" si="162"/>
        <v>OC</v>
      </c>
      <c r="J5242">
        <f>INDEX(NoSettings!$C:$C,MATCH(EPS!$A5242,NoSettings!$A:$A,0))</f>
        <v>8240040000</v>
      </c>
      <c r="K5242">
        <f>INDEX(GWP!$C$2:$C$13,MATCH(EPS!I5242,GWP!$B$2:$B$13,0))</f>
        <v>0</v>
      </c>
      <c r="L5242" s="5">
        <f t="shared" si="163"/>
        <v>0</v>
      </c>
    </row>
    <row r="5243" spans="1:12" hidden="1" x14ac:dyDescent="0.35">
      <c r="A5243" t="s">
        <v>6873</v>
      </c>
      <c r="B5243" t="s">
        <v>6</v>
      </c>
      <c r="C5243" t="s">
        <v>6933</v>
      </c>
      <c r="D5243" t="s">
        <v>1713</v>
      </c>
      <c r="H5243" t="str">
        <f>INDEX('Vensim Variables'!$B:$B,MATCH(EPS!$B5243,'Vensim Variables'!$A:$A,0))</f>
        <v>g pollutant</v>
      </c>
      <c r="I5243" t="str">
        <f t="shared" si="162"/>
        <v>CH4</v>
      </c>
      <c r="J5243">
        <f>INDEX(NoSettings!$C:$C,MATCH(EPS!$A5243,NoSettings!$A:$A,0))</f>
        <v>476614000</v>
      </c>
      <c r="K5243">
        <f>INDEX(GWP!$C$2:$C$13,MATCH(EPS!I5243,GWP!$B$2:$B$13,0))</f>
        <v>25</v>
      </c>
      <c r="L5243" s="5">
        <f t="shared" si="163"/>
        <v>1.191535E-2</v>
      </c>
    </row>
    <row r="5244" spans="1:12" hidden="1" x14ac:dyDescent="0.35">
      <c r="A5244" t="s">
        <v>6874</v>
      </c>
      <c r="B5244" t="s">
        <v>6</v>
      </c>
      <c r="C5244" t="s">
        <v>6933</v>
      </c>
      <c r="D5244" t="s">
        <v>1714</v>
      </c>
      <c r="H5244" t="str">
        <f>INDEX('Vensim Variables'!$B:$B,MATCH(EPS!$B5244,'Vensim Variables'!$A:$A,0))</f>
        <v>g pollutant</v>
      </c>
      <c r="I5244" t="str">
        <f t="shared" si="162"/>
        <v>N2O</v>
      </c>
      <c r="J5244">
        <f>INDEX(NoSettings!$C:$C,MATCH(EPS!$A5244,NoSettings!$A:$A,0))</f>
        <v>1068170000</v>
      </c>
      <c r="K5244">
        <f>INDEX(GWP!$C$2:$C$13,MATCH(EPS!I5244,GWP!$B$2:$B$13,0))</f>
        <v>298</v>
      </c>
      <c r="L5244" s="5">
        <f t="shared" si="163"/>
        <v>0.31831466000000003</v>
      </c>
    </row>
    <row r="5245" spans="1:12" hidden="1" x14ac:dyDescent="0.35">
      <c r="A5245" t="s">
        <v>6875</v>
      </c>
      <c r="B5245" t="s">
        <v>6</v>
      </c>
      <c r="C5245" t="s">
        <v>6933</v>
      </c>
      <c r="D5245" t="s">
        <v>1715</v>
      </c>
      <c r="H5245" t="str">
        <f>INDEX('Vensim Variables'!$B:$B,MATCH(EPS!$B5245,'Vensim Variables'!$A:$A,0))</f>
        <v>g pollutant</v>
      </c>
      <c r="I5245" t="str">
        <f t="shared" si="162"/>
        <v>F gases</v>
      </c>
      <c r="J5245">
        <f>INDEX(NoSettings!$C:$C,MATCH(EPS!$A5245,NoSettings!$A:$A,0))</f>
        <v>3700000000000</v>
      </c>
      <c r="K5245">
        <f>INDEX(GWP!$C$2:$C$13,MATCH(EPS!I5245,GWP!$B$2:$B$13,0))</f>
        <v>1</v>
      </c>
      <c r="L5245" s="5">
        <f t="shared" si="163"/>
        <v>3.7</v>
      </c>
    </row>
    <row r="5246" spans="1:12" hidden="1" x14ac:dyDescent="0.35">
      <c r="A5246" t="s">
        <v>6876</v>
      </c>
      <c r="B5246" t="s">
        <v>6</v>
      </c>
      <c r="C5246" t="s">
        <v>6934</v>
      </c>
      <c r="D5246" t="s">
        <v>1702</v>
      </c>
      <c r="H5246" t="str">
        <f>INDEX('Vensim Variables'!$B:$B,MATCH(EPS!$B5246,'Vensim Variables'!$A:$A,0))</f>
        <v>g pollutant</v>
      </c>
      <c r="I5246" t="str">
        <f t="shared" si="162"/>
        <v>CO2</v>
      </c>
      <c r="J5246">
        <f>INDEX(NoSettings!$C:$C,MATCH(EPS!$A5246,NoSettings!$A:$A,0))</f>
        <v>58418300000000</v>
      </c>
      <c r="K5246">
        <f>INDEX(GWP!$C$2:$C$13,MATCH(EPS!I5246,GWP!$B$2:$B$13,0))</f>
        <v>1</v>
      </c>
      <c r="L5246" s="5">
        <f t="shared" si="163"/>
        <v>58.418300000000002</v>
      </c>
    </row>
    <row r="5247" spans="1:12" hidden="1" x14ac:dyDescent="0.35">
      <c r="A5247" t="s">
        <v>6877</v>
      </c>
      <c r="B5247" t="s">
        <v>6</v>
      </c>
      <c r="C5247" t="s">
        <v>6934</v>
      </c>
      <c r="D5247" t="s">
        <v>1705</v>
      </c>
      <c r="H5247" t="str">
        <f>INDEX('Vensim Variables'!$B:$B,MATCH(EPS!$B5247,'Vensim Variables'!$A:$A,0))</f>
        <v>g pollutant</v>
      </c>
      <c r="I5247" t="str">
        <f t="shared" si="162"/>
        <v>VOC</v>
      </c>
      <c r="J5247">
        <f>INDEX(NoSettings!$C:$C,MATCH(EPS!$A5247,NoSettings!$A:$A,0))</f>
        <v>194738000000</v>
      </c>
      <c r="K5247">
        <f>INDEX(GWP!$C$2:$C$13,MATCH(EPS!I5247,GWP!$B$2:$B$13,0))</f>
        <v>0</v>
      </c>
      <c r="L5247" s="5">
        <f t="shared" si="163"/>
        <v>0</v>
      </c>
    </row>
    <row r="5248" spans="1:12" hidden="1" x14ac:dyDescent="0.35">
      <c r="A5248" t="s">
        <v>6878</v>
      </c>
      <c r="B5248" t="s">
        <v>6</v>
      </c>
      <c r="C5248" t="s">
        <v>6934</v>
      </c>
      <c r="D5248" t="s">
        <v>1706</v>
      </c>
      <c r="H5248" t="str">
        <f>INDEX('Vensim Variables'!$B:$B,MATCH(EPS!$B5248,'Vensim Variables'!$A:$A,0))</f>
        <v>g pollutant</v>
      </c>
      <c r="I5248" t="str">
        <f t="shared" si="162"/>
        <v>CO</v>
      </c>
      <c r="J5248">
        <f>INDEX(NoSettings!$C:$C,MATCH(EPS!$A5248,NoSettings!$A:$A,0))</f>
        <v>40404400000</v>
      </c>
      <c r="K5248">
        <f>INDEX(GWP!$C$2:$C$13,MATCH(EPS!I5248,GWP!$B$2:$B$13,0))</f>
        <v>0</v>
      </c>
      <c r="L5248" s="5">
        <f t="shared" si="163"/>
        <v>0</v>
      </c>
    </row>
    <row r="5249" spans="1:12" hidden="1" x14ac:dyDescent="0.35">
      <c r="A5249" t="s">
        <v>6879</v>
      </c>
      <c r="B5249" t="s">
        <v>6</v>
      </c>
      <c r="C5249" t="s">
        <v>6934</v>
      </c>
      <c r="D5249" t="s">
        <v>1707</v>
      </c>
      <c r="H5249" t="str">
        <f>INDEX('Vensim Variables'!$B:$B,MATCH(EPS!$B5249,'Vensim Variables'!$A:$A,0))</f>
        <v>g pollutant</v>
      </c>
      <c r="I5249" t="str">
        <f t="shared" si="162"/>
        <v>NOx</v>
      </c>
      <c r="J5249">
        <f>INDEX(NoSettings!$C:$C,MATCH(EPS!$A5249,NoSettings!$A:$A,0))</f>
        <v>63011800000</v>
      </c>
      <c r="K5249">
        <f>INDEX(GWP!$C$2:$C$13,MATCH(EPS!I5249,GWP!$B$2:$B$13,0))</f>
        <v>0</v>
      </c>
      <c r="L5249" s="5">
        <f t="shared" si="163"/>
        <v>0</v>
      </c>
    </row>
    <row r="5250" spans="1:12" hidden="1" x14ac:dyDescent="0.35">
      <c r="A5250" t="s">
        <v>6880</v>
      </c>
      <c r="B5250" t="s">
        <v>6</v>
      </c>
      <c r="C5250" t="s">
        <v>6934</v>
      </c>
      <c r="D5250" t="s">
        <v>1708</v>
      </c>
      <c r="H5250" t="str">
        <f>INDEX('Vensim Variables'!$B:$B,MATCH(EPS!$B5250,'Vensim Variables'!$A:$A,0))</f>
        <v>g pollutant</v>
      </c>
      <c r="I5250" t="str">
        <f t="shared" si="162"/>
        <v>PM10</v>
      </c>
      <c r="J5250">
        <f>INDEX(NoSettings!$C:$C,MATCH(EPS!$A5250,NoSettings!$A:$A,0))</f>
        <v>36342000000</v>
      </c>
      <c r="K5250">
        <f>INDEX(GWP!$C$2:$C$13,MATCH(EPS!I5250,GWP!$B$2:$B$13,0))</f>
        <v>0</v>
      </c>
      <c r="L5250" s="5">
        <f t="shared" si="163"/>
        <v>0</v>
      </c>
    </row>
    <row r="5251" spans="1:12" hidden="1" x14ac:dyDescent="0.35">
      <c r="A5251" t="s">
        <v>6881</v>
      </c>
      <c r="B5251" t="s">
        <v>6</v>
      </c>
      <c r="C5251" t="s">
        <v>6934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14584500000</v>
      </c>
      <c r="K5251">
        <f>INDEX(GWP!$C$2:$C$13,MATCH(EPS!I5251,GWP!$B$2:$B$13,0))</f>
        <v>0</v>
      </c>
      <c r="L5251" s="5">
        <f t="shared" ref="L5251:L5314" si="165">IF(H5251="g pollutant",K5251*J5251/10^12,IF(H5251="MMTCO2e",J5251,IF(H5251="MWh",J5251,0)))</f>
        <v>0</v>
      </c>
    </row>
    <row r="5252" spans="1:12" hidden="1" x14ac:dyDescent="0.35">
      <c r="A5252" t="s">
        <v>6882</v>
      </c>
      <c r="B5252" t="s">
        <v>6</v>
      </c>
      <c r="C5252" t="s">
        <v>6934</v>
      </c>
      <c r="D5252" t="s">
        <v>1710</v>
      </c>
      <c r="H5252" t="str">
        <f>INDEX('Vensim Variables'!$B:$B,MATCH(EPS!$B5252,'Vensim Variables'!$A:$A,0))</f>
        <v>g pollutant</v>
      </c>
      <c r="I5252" t="str">
        <f t="shared" si="164"/>
        <v>SOx</v>
      </c>
      <c r="J5252">
        <f>INDEX(NoSettings!$C:$C,MATCH(EPS!$A5252,NoSettings!$A:$A,0))</f>
        <v>2636310000</v>
      </c>
      <c r="K5252">
        <f>INDEX(GWP!$C$2:$C$13,MATCH(EPS!I5252,GWP!$B$2:$B$13,0))</f>
        <v>0</v>
      </c>
      <c r="L5252" s="5">
        <f t="shared" si="165"/>
        <v>0</v>
      </c>
    </row>
    <row r="5253" spans="1:12" hidden="1" x14ac:dyDescent="0.35">
      <c r="A5253" t="s">
        <v>6883</v>
      </c>
      <c r="B5253" t="s">
        <v>6</v>
      </c>
      <c r="C5253" t="s">
        <v>6934</v>
      </c>
      <c r="D5253" t="s">
        <v>1711</v>
      </c>
      <c r="H5253" t="str">
        <f>INDEX('Vensim Variables'!$B:$B,MATCH(EPS!$B5253,'Vensim Variables'!$A:$A,0))</f>
        <v>g pollutant</v>
      </c>
      <c r="I5253" t="str">
        <f t="shared" si="164"/>
        <v>BC</v>
      </c>
      <c r="J5253">
        <f>INDEX(NoSettings!$C:$C,MATCH(EPS!$A5253,NoSettings!$A:$A,0))</f>
        <v>349375000</v>
      </c>
      <c r="K5253">
        <f>INDEX(GWP!$C$2:$C$13,MATCH(EPS!I5253,GWP!$B$2:$B$13,0))</f>
        <v>0</v>
      </c>
      <c r="L5253" s="5">
        <f t="shared" si="165"/>
        <v>0</v>
      </c>
    </row>
    <row r="5254" spans="1:12" hidden="1" x14ac:dyDescent="0.35">
      <c r="A5254" t="s">
        <v>6884</v>
      </c>
      <c r="B5254" t="s">
        <v>6</v>
      </c>
      <c r="C5254" t="s">
        <v>6934</v>
      </c>
      <c r="D5254" t="s">
        <v>1712</v>
      </c>
      <c r="H5254" t="str">
        <f>INDEX('Vensim Variables'!$B:$B,MATCH(EPS!$B5254,'Vensim Variables'!$A:$A,0))</f>
        <v>g pollutant</v>
      </c>
      <c r="I5254" t="str">
        <f t="shared" si="164"/>
        <v>OC</v>
      </c>
      <c r="J5254">
        <f>INDEX(NoSettings!$C:$C,MATCH(EPS!$A5254,NoSettings!$A:$A,0))</f>
        <v>2137280000</v>
      </c>
      <c r="K5254">
        <f>INDEX(GWP!$C$2:$C$13,MATCH(EPS!I5254,GWP!$B$2:$B$13,0))</f>
        <v>0</v>
      </c>
      <c r="L5254" s="5">
        <f t="shared" si="165"/>
        <v>0</v>
      </c>
    </row>
    <row r="5255" spans="1:12" hidden="1" x14ac:dyDescent="0.35">
      <c r="A5255" t="s">
        <v>6885</v>
      </c>
      <c r="B5255" t="s">
        <v>6</v>
      </c>
      <c r="C5255" t="s">
        <v>6934</v>
      </c>
      <c r="D5255" t="s">
        <v>1713</v>
      </c>
      <c r="H5255" t="str">
        <f>INDEX('Vensim Variables'!$B:$B,MATCH(EPS!$B5255,'Vensim Variables'!$A:$A,0))</f>
        <v>g pollutant</v>
      </c>
      <c r="I5255" t="str">
        <f t="shared" si="164"/>
        <v>CH4</v>
      </c>
      <c r="J5255">
        <f>INDEX(NoSettings!$C:$C,MATCH(EPS!$A5255,NoSettings!$A:$A,0))</f>
        <v>2641070000000</v>
      </c>
      <c r="K5255">
        <f>INDEX(GWP!$C$2:$C$13,MATCH(EPS!I5255,GWP!$B$2:$B$13,0))</f>
        <v>25</v>
      </c>
      <c r="L5255" s="5">
        <f t="shared" si="165"/>
        <v>66.026750000000007</v>
      </c>
    </row>
    <row r="5256" spans="1:12" hidden="1" x14ac:dyDescent="0.35">
      <c r="A5256" t="s">
        <v>6886</v>
      </c>
      <c r="B5256" t="s">
        <v>6</v>
      </c>
      <c r="C5256" t="s">
        <v>6934</v>
      </c>
      <c r="D5256" t="s">
        <v>1714</v>
      </c>
      <c r="H5256" t="str">
        <f>INDEX('Vensim Variables'!$B:$B,MATCH(EPS!$B5256,'Vensim Variables'!$A:$A,0))</f>
        <v>g pollutant</v>
      </c>
      <c r="I5256" t="str">
        <f t="shared" si="164"/>
        <v>N2O</v>
      </c>
      <c r="J5256">
        <f>INDEX(NoSettings!$C:$C,MATCH(EPS!$A5256,NoSettings!$A:$A,0))</f>
        <v>106625000</v>
      </c>
      <c r="K5256">
        <f>INDEX(GWP!$C$2:$C$13,MATCH(EPS!I5256,GWP!$B$2:$B$13,0))</f>
        <v>298</v>
      </c>
      <c r="L5256" s="5">
        <f t="shared" si="165"/>
        <v>3.1774249999999997E-2</v>
      </c>
    </row>
    <row r="5257" spans="1:12" hidden="1" x14ac:dyDescent="0.35">
      <c r="A5257" t="s">
        <v>6887</v>
      </c>
      <c r="B5257" t="s">
        <v>6</v>
      </c>
      <c r="C5257" t="s">
        <v>6934</v>
      </c>
      <c r="D5257" t="s">
        <v>1715</v>
      </c>
      <c r="H5257" t="str">
        <f>INDEX('Vensim Variables'!$B:$B,MATCH(EPS!$B5257,'Vensim Variables'!$A:$A,0))</f>
        <v>g pollutant</v>
      </c>
      <c r="I5257" t="str">
        <f t="shared" si="164"/>
        <v>F gases</v>
      </c>
      <c r="J5257">
        <f>INDEX(NoSettings!$C:$C,MATCH(EPS!$A5257,NoSettings!$A:$A,0))</f>
        <v>0</v>
      </c>
      <c r="K5257">
        <f>INDEX(GWP!$C$2:$C$13,MATCH(EPS!I5257,GWP!$B$2:$B$13,0))</f>
        <v>1</v>
      </c>
      <c r="L5257" s="5">
        <f t="shared" si="165"/>
        <v>0</v>
      </c>
    </row>
    <row r="5258" spans="1:12" hidden="1" x14ac:dyDescent="0.35">
      <c r="A5258" t="s">
        <v>6888</v>
      </c>
      <c r="B5258" t="s">
        <v>6</v>
      </c>
      <c r="C5258" t="s">
        <v>6935</v>
      </c>
      <c r="D5258" t="s">
        <v>1702</v>
      </c>
      <c r="H5258" t="str">
        <f>INDEX('Vensim Variables'!$B:$B,MATCH(EPS!$B5258,'Vensim Variables'!$A:$A,0))</f>
        <v>g pollutant</v>
      </c>
      <c r="I5258" t="str">
        <f t="shared" si="164"/>
        <v>CO2</v>
      </c>
      <c r="J5258">
        <f>INDEX(NoSettings!$C:$C,MATCH(EPS!$A5258,NoSettings!$A:$A,0))</f>
        <v>13100000000000</v>
      </c>
      <c r="K5258">
        <f>INDEX(GWP!$C$2:$C$13,MATCH(EPS!I5258,GWP!$B$2:$B$13,0))</f>
        <v>1</v>
      </c>
      <c r="L5258" s="5">
        <f t="shared" si="165"/>
        <v>13.1</v>
      </c>
    </row>
    <row r="5259" spans="1:12" hidden="1" x14ac:dyDescent="0.35">
      <c r="A5259" t="s">
        <v>6889</v>
      </c>
      <c r="B5259" t="s">
        <v>6</v>
      </c>
      <c r="C5259" t="s">
        <v>6935</v>
      </c>
      <c r="D5259" t="s">
        <v>1705</v>
      </c>
      <c r="H5259" t="str">
        <f>INDEX('Vensim Variables'!$B:$B,MATCH(EPS!$B5259,'Vensim Variables'!$A:$A,0))</f>
        <v>g pollutant</v>
      </c>
      <c r="I5259" t="str">
        <f t="shared" si="164"/>
        <v>VOC</v>
      </c>
      <c r="J5259">
        <f>INDEX(NoSettings!$C:$C,MATCH(EPS!$A5259,NoSettings!$A:$A,0))</f>
        <v>172500000000</v>
      </c>
      <c r="K5259">
        <f>INDEX(GWP!$C$2:$C$13,MATCH(EPS!I5259,GWP!$B$2:$B$13,0))</f>
        <v>0</v>
      </c>
      <c r="L5259" s="5">
        <f t="shared" si="165"/>
        <v>0</v>
      </c>
    </row>
    <row r="5260" spans="1:12" hidden="1" x14ac:dyDescent="0.35">
      <c r="A5260" t="s">
        <v>6890</v>
      </c>
      <c r="B5260" t="s">
        <v>6</v>
      </c>
      <c r="C5260" t="s">
        <v>6935</v>
      </c>
      <c r="D5260" t="s">
        <v>1706</v>
      </c>
      <c r="H5260" t="str">
        <f>INDEX('Vensim Variables'!$B:$B,MATCH(EPS!$B5260,'Vensim Variables'!$A:$A,0))</f>
        <v>g pollutant</v>
      </c>
      <c r="I5260" t="str">
        <f t="shared" si="164"/>
        <v>CO</v>
      </c>
      <c r="J5260">
        <f>INDEX(NoSettings!$C:$C,MATCH(EPS!$A5260,NoSettings!$A:$A,0))</f>
        <v>1303000000000</v>
      </c>
      <c r="K5260">
        <f>INDEX(GWP!$C$2:$C$13,MATCH(EPS!I5260,GWP!$B$2:$B$13,0))</f>
        <v>0</v>
      </c>
      <c r="L5260" s="5">
        <f t="shared" si="165"/>
        <v>0</v>
      </c>
    </row>
    <row r="5261" spans="1:12" hidden="1" x14ac:dyDescent="0.35">
      <c r="A5261" t="s">
        <v>6891</v>
      </c>
      <c r="B5261" t="s">
        <v>6</v>
      </c>
      <c r="C5261" t="s">
        <v>6935</v>
      </c>
      <c r="D5261" t="s">
        <v>1707</v>
      </c>
      <c r="H5261" t="str">
        <f>INDEX('Vensim Variables'!$B:$B,MATCH(EPS!$B5261,'Vensim Variables'!$A:$A,0))</f>
        <v>g pollutant</v>
      </c>
      <c r="I5261" t="str">
        <f t="shared" si="164"/>
        <v>NOx</v>
      </c>
      <c r="J5261">
        <f>INDEX(NoSettings!$C:$C,MATCH(EPS!$A5261,NoSettings!$A:$A,0))</f>
        <v>81230000000</v>
      </c>
      <c r="K5261">
        <f>INDEX(GWP!$C$2:$C$13,MATCH(EPS!I5261,GWP!$B$2:$B$13,0))</f>
        <v>0</v>
      </c>
      <c r="L5261" s="5">
        <f t="shared" si="165"/>
        <v>0</v>
      </c>
    </row>
    <row r="5262" spans="1:12" hidden="1" x14ac:dyDescent="0.35">
      <c r="A5262" t="s">
        <v>6892</v>
      </c>
      <c r="B5262" t="s">
        <v>6</v>
      </c>
      <c r="C5262" t="s">
        <v>6935</v>
      </c>
      <c r="D5262" t="s">
        <v>1708</v>
      </c>
      <c r="H5262" t="str">
        <f>INDEX('Vensim Variables'!$B:$B,MATCH(EPS!$B5262,'Vensim Variables'!$A:$A,0))</f>
        <v>g pollutant</v>
      </c>
      <c r="I5262" t="str">
        <f t="shared" si="164"/>
        <v>PM10</v>
      </c>
      <c r="J5262">
        <f>INDEX(NoSettings!$C:$C,MATCH(EPS!$A5262,NoSettings!$A:$A,0))</f>
        <v>227500000000</v>
      </c>
      <c r="K5262">
        <f>INDEX(GWP!$C$2:$C$13,MATCH(EPS!I5262,GWP!$B$2:$B$13,0))</f>
        <v>0</v>
      </c>
      <c r="L5262" s="5">
        <f t="shared" si="165"/>
        <v>0</v>
      </c>
    </row>
    <row r="5263" spans="1:12" hidden="1" x14ac:dyDescent="0.35">
      <c r="A5263" t="s">
        <v>6893</v>
      </c>
      <c r="B5263" t="s">
        <v>6</v>
      </c>
      <c r="C5263" t="s">
        <v>6935</v>
      </c>
      <c r="D5263" t="s">
        <v>1709</v>
      </c>
      <c r="H5263" t="str">
        <f>INDEX('Vensim Variables'!$B:$B,MATCH(EPS!$B5263,'Vensim Variables'!$A:$A,0))</f>
        <v>g pollutant</v>
      </c>
      <c r="I5263" t="str">
        <f t="shared" si="164"/>
        <v>PM25</v>
      </c>
      <c r="J5263">
        <f>INDEX(NoSettings!$C:$C,MATCH(EPS!$A5263,NoSettings!$A:$A,0))</f>
        <v>203100000000</v>
      </c>
      <c r="K5263">
        <f>INDEX(GWP!$C$2:$C$13,MATCH(EPS!I5263,GWP!$B$2:$B$13,0))</f>
        <v>0</v>
      </c>
      <c r="L5263" s="5">
        <f t="shared" si="165"/>
        <v>0</v>
      </c>
    </row>
    <row r="5264" spans="1:12" hidden="1" x14ac:dyDescent="0.35">
      <c r="A5264" t="s">
        <v>6894</v>
      </c>
      <c r="B5264" t="s">
        <v>6</v>
      </c>
      <c r="C5264" t="s">
        <v>6935</v>
      </c>
      <c r="D5264" t="s">
        <v>1710</v>
      </c>
      <c r="H5264" t="str">
        <f>INDEX('Vensim Variables'!$B:$B,MATCH(EPS!$B5264,'Vensim Variables'!$A:$A,0))</f>
        <v>g pollutant</v>
      </c>
      <c r="I5264" t="str">
        <f t="shared" si="164"/>
        <v>SOx</v>
      </c>
      <c r="J5264">
        <f>INDEX(NoSettings!$C:$C,MATCH(EPS!$A5264,NoSettings!$A:$A,0))</f>
        <v>25250000000</v>
      </c>
      <c r="K5264">
        <f>INDEX(GWP!$C$2:$C$13,MATCH(EPS!I5264,GWP!$B$2:$B$13,0))</f>
        <v>0</v>
      </c>
      <c r="L5264" s="5">
        <f t="shared" si="165"/>
        <v>0</v>
      </c>
    </row>
    <row r="5265" spans="1:12" hidden="1" x14ac:dyDescent="0.35">
      <c r="A5265" t="s">
        <v>6895</v>
      </c>
      <c r="B5265" t="s">
        <v>6</v>
      </c>
      <c r="C5265" t="s">
        <v>6935</v>
      </c>
      <c r="D5265" t="s">
        <v>1711</v>
      </c>
      <c r="H5265" t="str">
        <f>INDEX('Vensim Variables'!$B:$B,MATCH(EPS!$B5265,'Vensim Variables'!$A:$A,0))</f>
        <v>g pollutant</v>
      </c>
      <c r="I5265" t="str">
        <f t="shared" si="164"/>
        <v>BC</v>
      </c>
      <c r="J5265">
        <f>INDEX(NoSettings!$C:$C,MATCH(EPS!$A5265,NoSettings!$A:$A,0))</f>
        <v>21390000000</v>
      </c>
      <c r="K5265">
        <f>INDEX(GWP!$C$2:$C$13,MATCH(EPS!I5265,GWP!$B$2:$B$13,0))</f>
        <v>0</v>
      </c>
      <c r="L5265" s="5">
        <f t="shared" si="165"/>
        <v>0</v>
      </c>
    </row>
    <row r="5266" spans="1:12" hidden="1" x14ac:dyDescent="0.35">
      <c r="A5266" t="s">
        <v>6896</v>
      </c>
      <c r="B5266" t="s">
        <v>6</v>
      </c>
      <c r="C5266" t="s">
        <v>6935</v>
      </c>
      <c r="D5266" t="s">
        <v>1712</v>
      </c>
      <c r="H5266" t="str">
        <f>INDEX('Vensim Variables'!$B:$B,MATCH(EPS!$B5266,'Vensim Variables'!$A:$A,0))</f>
        <v>g pollutant</v>
      </c>
      <c r="I5266" t="str">
        <f t="shared" si="164"/>
        <v>OC</v>
      </c>
      <c r="J5266">
        <f>INDEX(NoSettings!$C:$C,MATCH(EPS!$A5266,NoSettings!$A:$A,0))</f>
        <v>76690000000</v>
      </c>
      <c r="K5266">
        <f>INDEX(GWP!$C$2:$C$13,MATCH(EPS!I5266,GWP!$B$2:$B$13,0))</f>
        <v>0</v>
      </c>
      <c r="L5266" s="5">
        <f t="shared" si="165"/>
        <v>0</v>
      </c>
    </row>
    <row r="5267" spans="1:12" hidden="1" x14ac:dyDescent="0.35">
      <c r="A5267" t="s">
        <v>6897</v>
      </c>
      <c r="B5267" t="s">
        <v>6</v>
      </c>
      <c r="C5267" t="s">
        <v>6935</v>
      </c>
      <c r="D5267" t="s">
        <v>1713</v>
      </c>
      <c r="H5267" t="str">
        <f>INDEX('Vensim Variables'!$B:$B,MATCH(EPS!$B5267,'Vensim Variables'!$A:$A,0))</f>
        <v>g pollutant</v>
      </c>
      <c r="I5267" t="str">
        <f t="shared" si="164"/>
        <v>CH4</v>
      </c>
      <c r="J5267">
        <f>INDEX(NoSettings!$C:$C,MATCH(EPS!$A5267,NoSettings!$A:$A,0))</f>
        <v>5204000000000</v>
      </c>
      <c r="K5267">
        <f>INDEX(GWP!$C$2:$C$13,MATCH(EPS!I5267,GWP!$B$2:$B$13,0))</f>
        <v>25</v>
      </c>
      <c r="L5267" s="5">
        <f t="shared" si="165"/>
        <v>130.1</v>
      </c>
    </row>
    <row r="5268" spans="1:12" hidden="1" x14ac:dyDescent="0.35">
      <c r="A5268" t="s">
        <v>6898</v>
      </c>
      <c r="B5268" t="s">
        <v>6</v>
      </c>
      <c r="C5268" t="s">
        <v>6935</v>
      </c>
      <c r="D5268" t="s">
        <v>1714</v>
      </c>
      <c r="H5268" t="str">
        <f>INDEX('Vensim Variables'!$B:$B,MATCH(EPS!$B5268,'Vensim Variables'!$A:$A,0))</f>
        <v>g pollutant</v>
      </c>
      <c r="I5268" t="str">
        <f t="shared" si="164"/>
        <v>N2O</v>
      </c>
      <c r="J5268">
        <f>INDEX(NoSettings!$C:$C,MATCH(EPS!$A5268,NoSettings!$A:$A,0))</f>
        <v>85570000000</v>
      </c>
      <c r="K5268">
        <f>INDEX(GWP!$C$2:$C$13,MATCH(EPS!I5268,GWP!$B$2:$B$13,0))</f>
        <v>298</v>
      </c>
      <c r="L5268" s="5">
        <f t="shared" si="165"/>
        <v>25.499860000000002</v>
      </c>
    </row>
    <row r="5269" spans="1:12" hidden="1" x14ac:dyDescent="0.35">
      <c r="A5269" t="s">
        <v>6899</v>
      </c>
      <c r="B5269" t="s">
        <v>6</v>
      </c>
      <c r="C5269" t="s">
        <v>6935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5">
        <f t="shared" si="165"/>
        <v>0</v>
      </c>
    </row>
    <row r="5270" spans="1:12" hidden="1" x14ac:dyDescent="0.35">
      <c r="A5270" t="s">
        <v>6900</v>
      </c>
      <c r="B5270" t="s">
        <v>6</v>
      </c>
      <c r="C5270" t="s">
        <v>6936</v>
      </c>
      <c r="D5270" t="s">
        <v>1702</v>
      </c>
      <c r="H5270" t="str">
        <f>INDEX('Vensim Variables'!$B:$B,MATCH(EPS!$B5270,'Vensim Variables'!$A:$A,0))</f>
        <v>g pollutant</v>
      </c>
      <c r="I5270" t="str">
        <f t="shared" si="164"/>
        <v>CO2</v>
      </c>
      <c r="J5270">
        <f>INDEX(NoSettings!$C:$C,MATCH(EPS!$A5270,NoSettings!$A:$A,0))</f>
        <v>55895200000000</v>
      </c>
      <c r="K5270">
        <f>INDEX(GWP!$C$2:$C$13,MATCH(EPS!I5270,GWP!$B$2:$B$13,0))</f>
        <v>1</v>
      </c>
      <c r="L5270" s="5">
        <f t="shared" si="165"/>
        <v>55.895200000000003</v>
      </c>
    </row>
    <row r="5271" spans="1:12" hidden="1" x14ac:dyDescent="0.35">
      <c r="A5271" t="s">
        <v>6901</v>
      </c>
      <c r="B5271" t="s">
        <v>6</v>
      </c>
      <c r="C5271" t="s">
        <v>6936</v>
      </c>
      <c r="D5271" t="s">
        <v>1705</v>
      </c>
      <c r="H5271" t="str">
        <f>INDEX('Vensim Variables'!$B:$B,MATCH(EPS!$B5271,'Vensim Variables'!$A:$A,0))</f>
        <v>g pollutant</v>
      </c>
      <c r="I5271" t="str">
        <f t="shared" si="164"/>
        <v>VOC</v>
      </c>
      <c r="J5271">
        <f>INDEX(NoSettings!$C:$C,MATCH(EPS!$A5271,NoSettings!$A:$A,0))</f>
        <v>751967000000</v>
      </c>
      <c r="K5271">
        <f>INDEX(GWP!$C$2:$C$13,MATCH(EPS!I5271,GWP!$B$2:$B$13,0))</f>
        <v>0</v>
      </c>
      <c r="L5271" s="5">
        <f t="shared" si="165"/>
        <v>0</v>
      </c>
    </row>
    <row r="5272" spans="1:12" hidden="1" x14ac:dyDescent="0.35">
      <c r="A5272" t="s">
        <v>6902</v>
      </c>
      <c r="B5272" t="s">
        <v>6</v>
      </c>
      <c r="C5272" t="s">
        <v>6936</v>
      </c>
      <c r="D5272" t="s">
        <v>1706</v>
      </c>
      <c r="H5272" t="str">
        <f>INDEX('Vensim Variables'!$B:$B,MATCH(EPS!$B5272,'Vensim Variables'!$A:$A,0))</f>
        <v>g pollutant</v>
      </c>
      <c r="I5272" t="str">
        <f t="shared" si="164"/>
        <v>CO</v>
      </c>
      <c r="J5272">
        <f>INDEX(NoSettings!$C:$C,MATCH(EPS!$A5272,NoSettings!$A:$A,0))</f>
        <v>7384320000000</v>
      </c>
      <c r="K5272">
        <f>INDEX(GWP!$C$2:$C$13,MATCH(EPS!I5272,GWP!$B$2:$B$13,0))</f>
        <v>0</v>
      </c>
      <c r="L5272" s="5">
        <f t="shared" si="165"/>
        <v>0</v>
      </c>
    </row>
    <row r="5273" spans="1:12" hidden="1" x14ac:dyDescent="0.35">
      <c r="A5273" t="s">
        <v>6903</v>
      </c>
      <c r="B5273" t="s">
        <v>6</v>
      </c>
      <c r="C5273" t="s">
        <v>6936</v>
      </c>
      <c r="D5273" t="s">
        <v>1707</v>
      </c>
      <c r="H5273" t="str">
        <f>INDEX('Vensim Variables'!$B:$B,MATCH(EPS!$B5273,'Vensim Variables'!$A:$A,0))</f>
        <v>g pollutant</v>
      </c>
      <c r="I5273" t="str">
        <f t="shared" si="164"/>
        <v>NOx</v>
      </c>
      <c r="J5273">
        <f>INDEX(NoSettings!$C:$C,MATCH(EPS!$A5273,NoSettings!$A:$A,0))</f>
        <v>770808000000</v>
      </c>
      <c r="K5273">
        <f>INDEX(GWP!$C$2:$C$13,MATCH(EPS!I5273,GWP!$B$2:$B$13,0))</f>
        <v>0</v>
      </c>
      <c r="L5273" s="5">
        <f t="shared" si="165"/>
        <v>0</v>
      </c>
    </row>
    <row r="5274" spans="1:12" hidden="1" x14ac:dyDescent="0.35">
      <c r="A5274" t="s">
        <v>6904</v>
      </c>
      <c r="B5274" t="s">
        <v>6</v>
      </c>
      <c r="C5274" t="s">
        <v>6936</v>
      </c>
      <c r="D5274" t="s">
        <v>1708</v>
      </c>
      <c r="H5274" t="str">
        <f>INDEX('Vensim Variables'!$B:$B,MATCH(EPS!$B5274,'Vensim Variables'!$A:$A,0))</f>
        <v>g pollutant</v>
      </c>
      <c r="I5274" t="str">
        <f t="shared" si="164"/>
        <v>PM10</v>
      </c>
      <c r="J5274">
        <f>INDEX(NoSettings!$C:$C,MATCH(EPS!$A5274,NoSettings!$A:$A,0))</f>
        <v>74780000000</v>
      </c>
      <c r="K5274">
        <f>INDEX(GWP!$C$2:$C$13,MATCH(EPS!I5274,GWP!$B$2:$B$13,0))</f>
        <v>0</v>
      </c>
      <c r="L5274" s="5">
        <f t="shared" si="165"/>
        <v>0</v>
      </c>
    </row>
    <row r="5275" spans="1:12" hidden="1" x14ac:dyDescent="0.35">
      <c r="A5275" t="s">
        <v>6905</v>
      </c>
      <c r="B5275" t="s">
        <v>6</v>
      </c>
      <c r="C5275" t="s">
        <v>6936</v>
      </c>
      <c r="D5275" t="s">
        <v>1709</v>
      </c>
      <c r="H5275" t="str">
        <f>INDEX('Vensim Variables'!$B:$B,MATCH(EPS!$B5275,'Vensim Variables'!$A:$A,0))</f>
        <v>g pollutant</v>
      </c>
      <c r="I5275" t="str">
        <f t="shared" si="164"/>
        <v>PM25</v>
      </c>
      <c r="J5275">
        <f>INDEX(NoSettings!$C:$C,MATCH(EPS!$A5275,NoSettings!$A:$A,0))</f>
        <v>70510100000</v>
      </c>
      <c r="K5275">
        <f>INDEX(GWP!$C$2:$C$13,MATCH(EPS!I5275,GWP!$B$2:$B$13,0))</f>
        <v>0</v>
      </c>
      <c r="L5275" s="5">
        <f t="shared" si="165"/>
        <v>0</v>
      </c>
    </row>
    <row r="5276" spans="1:12" hidden="1" x14ac:dyDescent="0.35">
      <c r="A5276" t="s">
        <v>6906</v>
      </c>
      <c r="B5276" t="s">
        <v>6</v>
      </c>
      <c r="C5276" t="s">
        <v>6936</v>
      </c>
      <c r="D5276" t="s">
        <v>1710</v>
      </c>
      <c r="H5276" t="str">
        <f>INDEX('Vensim Variables'!$B:$B,MATCH(EPS!$B5276,'Vensim Variables'!$A:$A,0))</f>
        <v>g pollutant</v>
      </c>
      <c r="I5276" t="str">
        <f t="shared" si="164"/>
        <v>SOx</v>
      </c>
      <c r="J5276">
        <f>INDEX(NoSettings!$C:$C,MATCH(EPS!$A5276,NoSettings!$A:$A,0))</f>
        <v>8296250000</v>
      </c>
      <c r="K5276">
        <f>INDEX(GWP!$C$2:$C$13,MATCH(EPS!I5276,GWP!$B$2:$B$13,0))</f>
        <v>0</v>
      </c>
      <c r="L5276" s="5">
        <f t="shared" si="165"/>
        <v>0</v>
      </c>
    </row>
    <row r="5277" spans="1:12" hidden="1" x14ac:dyDescent="0.35">
      <c r="A5277" t="s">
        <v>6907</v>
      </c>
      <c r="B5277" t="s">
        <v>6</v>
      </c>
      <c r="C5277" t="s">
        <v>6936</v>
      </c>
      <c r="D5277" t="s">
        <v>1711</v>
      </c>
      <c r="H5277" t="str">
        <f>INDEX('Vensim Variables'!$B:$B,MATCH(EPS!$B5277,'Vensim Variables'!$A:$A,0))</f>
        <v>g pollutant</v>
      </c>
      <c r="I5277" t="str">
        <f t="shared" si="164"/>
        <v>BC</v>
      </c>
      <c r="J5277">
        <f>INDEX(NoSettings!$C:$C,MATCH(EPS!$A5277,NoSettings!$A:$A,0))</f>
        <v>35925600000</v>
      </c>
      <c r="K5277">
        <f>INDEX(GWP!$C$2:$C$13,MATCH(EPS!I5277,GWP!$B$2:$B$13,0))</f>
        <v>0</v>
      </c>
      <c r="L5277" s="5">
        <f t="shared" si="165"/>
        <v>0</v>
      </c>
    </row>
    <row r="5278" spans="1:12" hidden="1" x14ac:dyDescent="0.35">
      <c r="A5278" t="s">
        <v>6908</v>
      </c>
      <c r="B5278" t="s">
        <v>6</v>
      </c>
      <c r="C5278" t="s">
        <v>6936</v>
      </c>
      <c r="D5278" t="s">
        <v>1712</v>
      </c>
      <c r="H5278" t="str">
        <f>INDEX('Vensim Variables'!$B:$B,MATCH(EPS!$B5278,'Vensim Variables'!$A:$A,0))</f>
        <v>g pollutant</v>
      </c>
      <c r="I5278" t="str">
        <f t="shared" si="164"/>
        <v>OC</v>
      </c>
      <c r="J5278">
        <f>INDEX(NoSettings!$C:$C,MATCH(EPS!$A5278,NoSettings!$A:$A,0))</f>
        <v>20064300000</v>
      </c>
      <c r="K5278">
        <f>INDEX(GWP!$C$2:$C$13,MATCH(EPS!I5278,GWP!$B$2:$B$13,0))</f>
        <v>0</v>
      </c>
      <c r="L5278" s="5">
        <f t="shared" si="165"/>
        <v>0</v>
      </c>
    </row>
    <row r="5279" spans="1:12" hidden="1" x14ac:dyDescent="0.35">
      <c r="A5279" t="s">
        <v>6909</v>
      </c>
      <c r="B5279" t="s">
        <v>6</v>
      </c>
      <c r="C5279" t="s">
        <v>6936</v>
      </c>
      <c r="D5279" t="s">
        <v>1713</v>
      </c>
      <c r="H5279" t="str">
        <f>INDEX('Vensim Variables'!$B:$B,MATCH(EPS!$B5279,'Vensim Variables'!$A:$A,0))</f>
        <v>g pollutant</v>
      </c>
      <c r="I5279" t="str">
        <f t="shared" si="164"/>
        <v>CH4</v>
      </c>
      <c r="J5279">
        <f>INDEX(NoSettings!$C:$C,MATCH(EPS!$A5279,NoSettings!$A:$A,0))</f>
        <v>1999240000</v>
      </c>
      <c r="K5279">
        <f>INDEX(GWP!$C$2:$C$13,MATCH(EPS!I5279,GWP!$B$2:$B$13,0))</f>
        <v>25</v>
      </c>
      <c r="L5279" s="5">
        <f t="shared" si="165"/>
        <v>4.9980999999999998E-2</v>
      </c>
    </row>
    <row r="5280" spans="1:12" hidden="1" x14ac:dyDescent="0.35">
      <c r="A5280" t="s">
        <v>6910</v>
      </c>
      <c r="B5280" t="s">
        <v>6</v>
      </c>
      <c r="C5280" t="s">
        <v>6936</v>
      </c>
      <c r="D5280" t="s">
        <v>1714</v>
      </c>
      <c r="H5280" t="str">
        <f>INDEX('Vensim Variables'!$B:$B,MATCH(EPS!$B5280,'Vensim Variables'!$A:$A,0))</f>
        <v>g pollutant</v>
      </c>
      <c r="I5280" t="str">
        <f t="shared" si="164"/>
        <v>N2O</v>
      </c>
      <c r="J5280">
        <f>INDEX(NoSettings!$C:$C,MATCH(EPS!$A5280,NoSettings!$A:$A,0))</f>
        <v>377806000</v>
      </c>
      <c r="K5280">
        <f>INDEX(GWP!$C$2:$C$13,MATCH(EPS!I5280,GWP!$B$2:$B$13,0))</f>
        <v>298</v>
      </c>
      <c r="L5280" s="5">
        <f t="shared" si="165"/>
        <v>0.112586188</v>
      </c>
    </row>
    <row r="5281" spans="1:12" hidden="1" x14ac:dyDescent="0.35">
      <c r="A5281" t="s">
        <v>6911</v>
      </c>
      <c r="B5281" t="s">
        <v>6</v>
      </c>
      <c r="C5281" t="s">
        <v>6936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5">
        <f t="shared" si="165"/>
        <v>0</v>
      </c>
    </row>
    <row r="5282" spans="1:12" hidden="1" x14ac:dyDescent="0.35">
      <c r="A5282" t="s">
        <v>7</v>
      </c>
      <c r="B5282" t="s">
        <v>1700</v>
      </c>
      <c r="C5282" t="s">
        <v>1768</v>
      </c>
      <c r="H5282" t="str">
        <f>INDEX('Vensim Variables'!$B:$B,MATCH(EPS!$B5282,'Vensim Variables'!$A:$A,0))</f>
        <v>MMTCO2e</v>
      </c>
      <c r="I5282" t="str">
        <f t="shared" si="164"/>
        <v>NA</v>
      </c>
      <c r="J5282">
        <f>INDEX(NoSettings!$C:$C,MATCH(EPS!$A5282,NoSettings!$A:$A,0))</f>
        <v>1601.58</v>
      </c>
      <c r="K5282" t="e">
        <f>INDEX(GWP!$C$2:$C$13,MATCH(EPS!I5282,GWP!$B$2:$B$13,0))</f>
        <v>#N/A</v>
      </c>
      <c r="L5282" s="5">
        <f t="shared" si="165"/>
        <v>1601.58</v>
      </c>
    </row>
    <row r="5283" spans="1:12" hidden="1" x14ac:dyDescent="0.35">
      <c r="A5283" t="s">
        <v>8</v>
      </c>
      <c r="B5283" t="s">
        <v>1700</v>
      </c>
      <c r="C5283" t="s">
        <v>1769</v>
      </c>
      <c r="H5283" t="str">
        <f>INDEX('Vensim Variables'!$B:$B,MATCH(EPS!$B5283,'Vensim Variables'!$A:$A,0))</f>
        <v>MMTCO2e</v>
      </c>
      <c r="I5283" t="str">
        <f t="shared" si="164"/>
        <v>NA</v>
      </c>
      <c r="J5283">
        <f>INDEX(NoSettings!$C:$C,MATCH(EPS!$A5283,NoSettings!$A:$A,0))</f>
        <v>1454.81</v>
      </c>
      <c r="K5283" t="e">
        <f>INDEX(GWP!$C$2:$C$13,MATCH(EPS!I5283,GWP!$B$2:$B$13,0))</f>
        <v>#N/A</v>
      </c>
      <c r="L5283" s="5">
        <f t="shared" si="165"/>
        <v>1454.81</v>
      </c>
    </row>
    <row r="5284" spans="1:12" hidden="1" x14ac:dyDescent="0.35">
      <c r="A5284" t="s">
        <v>9</v>
      </c>
      <c r="B5284" t="s">
        <v>1700</v>
      </c>
      <c r="C5284" t="s">
        <v>1770</v>
      </c>
      <c r="H5284" t="str">
        <f>INDEX('Vensim Variables'!$B:$B,MATCH(EPS!$B5284,'Vensim Variables'!$A:$A,0))</f>
        <v>MMTCO2e</v>
      </c>
      <c r="I5284" t="str">
        <f t="shared" si="164"/>
        <v>NA</v>
      </c>
      <c r="J5284">
        <f>INDEX(NoSettings!$C:$C,MATCH(EPS!$A5284,NoSettings!$A:$A,0))</f>
        <v>64.709699999999998</v>
      </c>
      <c r="K5284" t="e">
        <f>INDEX(GWP!$C$2:$C$13,MATCH(EPS!I5284,GWP!$B$2:$B$13,0))</f>
        <v>#N/A</v>
      </c>
      <c r="L5284" s="5">
        <f t="shared" si="165"/>
        <v>64.709699999999998</v>
      </c>
    </row>
    <row r="5285" spans="1:12" hidden="1" x14ac:dyDescent="0.35">
      <c r="A5285" t="s">
        <v>10</v>
      </c>
      <c r="B5285" t="s">
        <v>1700</v>
      </c>
      <c r="C5285" t="s">
        <v>1771</v>
      </c>
      <c r="H5285" t="str">
        <f>INDEX('Vensim Variables'!$B:$B,MATCH(EPS!$B5285,'Vensim Variables'!$A:$A,0))</f>
        <v>MMTCO2e</v>
      </c>
      <c r="I5285" t="str">
        <f t="shared" si="164"/>
        <v>NA</v>
      </c>
      <c r="J5285">
        <f>INDEX(NoSettings!$C:$C,MATCH(EPS!$A5285,NoSettings!$A:$A,0))</f>
        <v>-758.70899999999995</v>
      </c>
      <c r="K5285" t="e">
        <f>INDEX(GWP!$C$2:$C$13,MATCH(EPS!I5285,GWP!$B$2:$B$13,0))</f>
        <v>#N/A</v>
      </c>
      <c r="L5285" s="5">
        <f t="shared" si="165"/>
        <v>-758.70899999999995</v>
      </c>
    </row>
    <row r="5286" spans="1:12" hidden="1" x14ac:dyDescent="0.35">
      <c r="A5286" t="s">
        <v>11</v>
      </c>
      <c r="B5286" t="s">
        <v>1700</v>
      </c>
      <c r="C5286" t="s">
        <v>1772</v>
      </c>
      <c r="H5286" t="str">
        <f>INDEX('Vensim Variables'!$B:$B,MATCH(EPS!$B5286,'Vensim Variables'!$A:$A,0))</f>
        <v>MMTCO2e</v>
      </c>
      <c r="I5286" t="str">
        <f t="shared" si="164"/>
        <v>NA</v>
      </c>
      <c r="J5286">
        <f>INDEX(NoSettings!$C:$C,MATCH(EPS!$A5286,NoSettings!$A:$A,0))</f>
        <v>0</v>
      </c>
      <c r="K5286" t="e">
        <f>INDEX(GWP!$C$2:$C$13,MATCH(EPS!I5286,GWP!$B$2:$B$13,0))</f>
        <v>#N/A</v>
      </c>
      <c r="L5286" s="5">
        <f t="shared" si="165"/>
        <v>0</v>
      </c>
    </row>
    <row r="5287" spans="1:12" hidden="1" x14ac:dyDescent="0.35">
      <c r="A5287" t="s">
        <v>12</v>
      </c>
      <c r="B5287" t="s">
        <v>12</v>
      </c>
      <c r="H5287" t="str">
        <f>INDEX('Vensim Variables'!$B:$B,MATCH(EPS!$B5287,'Vensim Variables'!$A:$A,0))</f>
        <v>MMTCO2e</v>
      </c>
      <c r="I5287" t="str">
        <f t="shared" si="164"/>
        <v>NA</v>
      </c>
      <c r="J5287">
        <f>INDEX(NoSettings!$C:$C,MATCH(EPS!$A5287,NoSettings!$A:$A,0))</f>
        <v>890.56</v>
      </c>
      <c r="K5287" t="e">
        <f>INDEX(GWP!$C$2:$C$13,MATCH(EPS!I5287,GWP!$B$2:$B$13,0))</f>
        <v>#N/A</v>
      </c>
      <c r="L5287" s="5">
        <f t="shared" si="165"/>
        <v>890.56</v>
      </c>
    </row>
    <row r="5288" spans="1:12" hidden="1" x14ac:dyDescent="0.35">
      <c r="A5288" t="s">
        <v>13</v>
      </c>
      <c r="B5288" t="s">
        <v>13</v>
      </c>
      <c r="H5288" t="str">
        <f>INDEX('Vensim Variables'!$B:$B,MATCH(EPS!$B5288,'Vensim Variables'!$A:$A,0))</f>
        <v>MMTCO2e</v>
      </c>
      <c r="I5288" t="str">
        <f t="shared" si="164"/>
        <v>NA</v>
      </c>
      <c r="J5288">
        <f>INDEX(NoSettings!$C:$C,MATCH(EPS!$A5288,NoSettings!$A:$A,0))</f>
        <v>779.81100000000004</v>
      </c>
      <c r="K5288" t="e">
        <f>INDEX(GWP!$C$2:$C$13,MATCH(EPS!I5288,GWP!$B$2:$B$13,0))</f>
        <v>#N/A</v>
      </c>
      <c r="L5288" s="5">
        <f t="shared" si="165"/>
        <v>779.81100000000004</v>
      </c>
    </row>
    <row r="5289" spans="1:12" hidden="1" x14ac:dyDescent="0.35">
      <c r="A5289" t="s">
        <v>14</v>
      </c>
      <c r="B5289" t="s">
        <v>14</v>
      </c>
      <c r="H5289" t="str">
        <f>INDEX('Vensim Variables'!$B:$B,MATCH(EPS!$B5289,'Vensim Variables'!$A:$A,0))</f>
        <v>MMTCO2e</v>
      </c>
      <c r="I5289" t="str">
        <f t="shared" si="164"/>
        <v>NA</v>
      </c>
      <c r="J5289">
        <f>INDEX(NoSettings!$C:$C,MATCH(EPS!$A5289,NoSettings!$A:$A,0))</f>
        <v>639.06600000000003</v>
      </c>
      <c r="K5289" t="e">
        <f>INDEX(GWP!$C$2:$C$13,MATCH(EPS!I5289,GWP!$B$2:$B$13,0))</f>
        <v>#N/A</v>
      </c>
      <c r="L5289" s="5">
        <f t="shared" si="165"/>
        <v>639.06600000000003</v>
      </c>
    </row>
    <row r="5290" spans="1:12" hidden="1" x14ac:dyDescent="0.35">
      <c r="A5290" t="s">
        <v>15</v>
      </c>
      <c r="B5290" t="s">
        <v>15</v>
      </c>
      <c r="H5290" t="str">
        <f>INDEX('Vensim Variables'!$B:$B,MATCH(EPS!$B5290,'Vensim Variables'!$A:$A,0))</f>
        <v>MMTCO2e</v>
      </c>
      <c r="I5290" t="str">
        <f t="shared" si="164"/>
        <v>NA</v>
      </c>
      <c r="J5290">
        <f>INDEX(NoSettings!$C:$C,MATCH(EPS!$A5290,NoSettings!$A:$A,0))</f>
        <v>187.88200000000001</v>
      </c>
      <c r="K5290" t="e">
        <f>INDEX(GWP!$C$2:$C$13,MATCH(EPS!I5290,GWP!$B$2:$B$13,0))</f>
        <v>#N/A</v>
      </c>
      <c r="L5290" s="5">
        <f t="shared" si="165"/>
        <v>187.88200000000001</v>
      </c>
    </row>
    <row r="5291" spans="1:12" hidden="1" x14ac:dyDescent="0.35">
      <c r="A5291" t="s">
        <v>16</v>
      </c>
      <c r="B5291" t="s">
        <v>16</v>
      </c>
      <c r="H5291" t="str">
        <f>INDEX('Vensim Variables'!$B:$B,MATCH(EPS!$B5291,'Vensim Variables'!$A:$A,0))</f>
        <v>MMTCO2e</v>
      </c>
      <c r="I5291" t="str">
        <f t="shared" si="164"/>
        <v>NA</v>
      </c>
      <c r="J5291">
        <f>INDEX(NoSettings!$C:$C,MATCH(EPS!$A5291,NoSettings!$A:$A,0))</f>
        <v>545.14700000000005</v>
      </c>
      <c r="K5291" t="e">
        <f>INDEX(GWP!$C$2:$C$13,MATCH(EPS!I5291,GWP!$B$2:$B$13,0))</f>
        <v>#N/A</v>
      </c>
      <c r="L5291" s="5">
        <f t="shared" si="165"/>
        <v>545.14700000000005</v>
      </c>
    </row>
    <row r="5292" spans="1:12" hidden="1" x14ac:dyDescent="0.35">
      <c r="A5292" t="s">
        <v>1922</v>
      </c>
      <c r="B5292" t="s">
        <v>1923</v>
      </c>
      <c r="C5292" t="s">
        <v>1752</v>
      </c>
      <c r="H5292" t="str">
        <f>INDEX('Vensim Variables'!$B:$B,MATCH(EPS!$B5292,'Vensim Variables'!$A:$A,0))</f>
        <v>MWh</v>
      </c>
      <c r="I5292" t="str">
        <f t="shared" si="164"/>
        <v>NA</v>
      </c>
      <c r="J5292">
        <f>INDEX(NoSettings!$C:$C,MATCH(EPS!$A5292,NoSettings!$A:$A,0))</f>
        <v>730560000</v>
      </c>
      <c r="K5292" t="e">
        <f>INDEX(GWP!$C$2:$C$13,MATCH(EPS!I5292,GWP!$B$2:$B$13,0))</f>
        <v>#N/A</v>
      </c>
      <c r="L5292" s="5">
        <f t="shared" si="165"/>
        <v>730560000</v>
      </c>
    </row>
    <row r="5293" spans="1:12" hidden="1" x14ac:dyDescent="0.35">
      <c r="A5293" t="s">
        <v>1925</v>
      </c>
      <c r="B5293" t="s">
        <v>1923</v>
      </c>
      <c r="C5293" t="s">
        <v>1753</v>
      </c>
      <c r="H5293" t="str">
        <f>INDEX('Vensim Variables'!$B:$B,MATCH(EPS!$B5293,'Vensim Variables'!$A:$A,0))</f>
        <v>MWh</v>
      </c>
      <c r="I5293" t="str">
        <f t="shared" si="164"/>
        <v>NA</v>
      </c>
      <c r="J5293">
        <f>INDEX(NoSettings!$C:$C,MATCH(EPS!$A5293,NoSettings!$A:$A,0))</f>
        <v>1479790000</v>
      </c>
      <c r="K5293" t="e">
        <f>INDEX(GWP!$C$2:$C$13,MATCH(EPS!I5293,GWP!$B$2:$B$13,0))</f>
        <v>#N/A</v>
      </c>
      <c r="L5293" s="5">
        <f t="shared" si="165"/>
        <v>1479790000</v>
      </c>
    </row>
    <row r="5294" spans="1:12" hidden="1" x14ac:dyDescent="0.35">
      <c r="A5294" t="s">
        <v>1926</v>
      </c>
      <c r="B5294" t="s">
        <v>1923</v>
      </c>
      <c r="C5294" t="s">
        <v>1754</v>
      </c>
      <c r="H5294" t="str">
        <f>INDEX('Vensim Variables'!$B:$B,MATCH(EPS!$B5294,'Vensim Variables'!$A:$A,0))</f>
        <v>MWh</v>
      </c>
      <c r="I5294" t="str">
        <f t="shared" si="164"/>
        <v>NA</v>
      </c>
      <c r="J5294">
        <f>INDEX(NoSettings!$C:$C,MATCH(EPS!$A5294,NoSettings!$A:$A,0))</f>
        <v>782057000</v>
      </c>
      <c r="K5294" t="e">
        <f>INDEX(GWP!$C$2:$C$13,MATCH(EPS!I5294,GWP!$B$2:$B$13,0))</f>
        <v>#N/A</v>
      </c>
      <c r="L5294" s="5">
        <f t="shared" si="165"/>
        <v>782057000</v>
      </c>
    </row>
    <row r="5295" spans="1:12" hidden="1" x14ac:dyDescent="0.35">
      <c r="A5295" t="s">
        <v>1927</v>
      </c>
      <c r="B5295" t="s">
        <v>1923</v>
      </c>
      <c r="C5295" t="s">
        <v>1755</v>
      </c>
      <c r="H5295" t="str">
        <f>INDEX('Vensim Variables'!$B:$B,MATCH(EPS!$B5295,'Vensim Variables'!$A:$A,0))</f>
        <v>MWh</v>
      </c>
      <c r="I5295" t="str">
        <f t="shared" si="164"/>
        <v>NA</v>
      </c>
      <c r="J5295">
        <f>INDEX(NoSettings!$C:$C,MATCH(EPS!$A5295,NoSettings!$A:$A,0))</f>
        <v>283957000</v>
      </c>
      <c r="K5295" t="e">
        <f>INDEX(GWP!$C$2:$C$13,MATCH(EPS!I5295,GWP!$B$2:$B$13,0))</f>
        <v>#N/A</v>
      </c>
      <c r="L5295" s="5">
        <f t="shared" si="165"/>
        <v>283957000</v>
      </c>
    </row>
    <row r="5296" spans="1:12" hidden="1" x14ac:dyDescent="0.35">
      <c r="A5296" t="s">
        <v>1928</v>
      </c>
      <c r="B5296" t="s">
        <v>1923</v>
      </c>
      <c r="C5296" t="s">
        <v>1756</v>
      </c>
      <c r="H5296" t="str">
        <f>INDEX('Vensim Variables'!$B:$B,MATCH(EPS!$B5296,'Vensim Variables'!$A:$A,0))</f>
        <v>MWh</v>
      </c>
      <c r="I5296" t="str">
        <f t="shared" si="164"/>
        <v>NA</v>
      </c>
      <c r="J5296">
        <f>INDEX(NoSettings!$C:$C,MATCH(EPS!$A5296,NoSettings!$A:$A,0))</f>
        <v>367094000</v>
      </c>
      <c r="K5296" t="e">
        <f>INDEX(GWP!$C$2:$C$13,MATCH(EPS!I5296,GWP!$B$2:$B$13,0))</f>
        <v>#N/A</v>
      </c>
      <c r="L5296" s="5">
        <f t="shared" si="165"/>
        <v>367094000</v>
      </c>
    </row>
    <row r="5297" spans="1:12" hidden="1" x14ac:dyDescent="0.35">
      <c r="A5297" t="s">
        <v>1929</v>
      </c>
      <c r="B5297" t="s">
        <v>1923</v>
      </c>
      <c r="C5297" t="s">
        <v>1757</v>
      </c>
      <c r="H5297" t="str">
        <f>INDEX('Vensim Variables'!$B:$B,MATCH(EPS!$B5297,'Vensim Variables'!$A:$A,0))</f>
        <v>MWh</v>
      </c>
      <c r="I5297" t="str">
        <f t="shared" si="164"/>
        <v>NA</v>
      </c>
      <c r="J5297">
        <f>INDEX(NoSettings!$C:$C,MATCH(EPS!$A5297,NoSettings!$A:$A,0))</f>
        <v>143572000</v>
      </c>
      <c r="K5297" t="e">
        <f>INDEX(GWP!$C$2:$C$13,MATCH(EPS!I5297,GWP!$B$2:$B$13,0))</f>
        <v>#N/A</v>
      </c>
      <c r="L5297" s="5">
        <f t="shared" si="165"/>
        <v>143572000</v>
      </c>
    </row>
    <row r="5298" spans="1:12" hidden="1" x14ac:dyDescent="0.35">
      <c r="A5298" t="s">
        <v>1930</v>
      </c>
      <c r="B5298" t="s">
        <v>1923</v>
      </c>
      <c r="C5298" t="s">
        <v>1758</v>
      </c>
      <c r="H5298" t="str">
        <f>INDEX('Vensim Variables'!$B:$B,MATCH(EPS!$B5298,'Vensim Variables'!$A:$A,0))</f>
        <v>MWh</v>
      </c>
      <c r="I5298" t="str">
        <f t="shared" si="164"/>
        <v>NA</v>
      </c>
      <c r="J5298">
        <f>INDEX(NoSettings!$C:$C,MATCH(EPS!$A5298,NoSettings!$A:$A,0))</f>
        <v>3172420</v>
      </c>
      <c r="K5298" t="e">
        <f>INDEX(GWP!$C$2:$C$13,MATCH(EPS!I5298,GWP!$B$2:$B$13,0))</f>
        <v>#N/A</v>
      </c>
      <c r="L5298" s="5">
        <f t="shared" si="165"/>
        <v>3172420</v>
      </c>
    </row>
    <row r="5299" spans="1:12" hidden="1" x14ac:dyDescent="0.35">
      <c r="A5299" t="s">
        <v>1931</v>
      </c>
      <c r="B5299" t="s">
        <v>1923</v>
      </c>
      <c r="C5299" t="s">
        <v>1759</v>
      </c>
      <c r="H5299" t="str">
        <f>INDEX('Vensim Variables'!$B:$B,MATCH(EPS!$B5299,'Vensim Variables'!$A:$A,0))</f>
        <v>MWh</v>
      </c>
      <c r="I5299" t="str">
        <f t="shared" si="164"/>
        <v>NA</v>
      </c>
      <c r="J5299">
        <f>INDEX(NoSettings!$C:$C,MATCH(EPS!$A5299,NoSettings!$A:$A,0))</f>
        <v>4118140</v>
      </c>
      <c r="K5299" t="e">
        <f>INDEX(GWP!$C$2:$C$13,MATCH(EPS!I5299,GWP!$B$2:$B$13,0))</f>
        <v>#N/A</v>
      </c>
      <c r="L5299" s="5">
        <f t="shared" si="165"/>
        <v>4118140</v>
      </c>
    </row>
    <row r="5300" spans="1:12" hidden="1" x14ac:dyDescent="0.35">
      <c r="A5300" t="s">
        <v>1932</v>
      </c>
      <c r="B5300" t="s">
        <v>1923</v>
      </c>
      <c r="C5300" t="s">
        <v>1760</v>
      </c>
      <c r="H5300" t="str">
        <f>INDEX('Vensim Variables'!$B:$B,MATCH(EPS!$B5300,'Vensim Variables'!$A:$A,0))</f>
        <v>MWh</v>
      </c>
      <c r="I5300" t="str">
        <f t="shared" si="164"/>
        <v>NA</v>
      </c>
      <c r="J5300">
        <f>INDEX(NoSettings!$C:$C,MATCH(EPS!$A5300,NoSettings!$A:$A,0))</f>
        <v>15255800</v>
      </c>
      <c r="K5300" t="e">
        <f>INDEX(GWP!$C$2:$C$13,MATCH(EPS!I5300,GWP!$B$2:$B$13,0))</f>
        <v>#N/A</v>
      </c>
      <c r="L5300" s="5">
        <f t="shared" si="165"/>
        <v>15255800</v>
      </c>
    </row>
    <row r="5301" spans="1:12" hidden="1" x14ac:dyDescent="0.35">
      <c r="A5301" t="s">
        <v>1933</v>
      </c>
      <c r="B5301" t="s">
        <v>1923</v>
      </c>
      <c r="C5301" t="s">
        <v>1761</v>
      </c>
      <c r="H5301" t="str">
        <f>INDEX('Vensim Variables'!$B:$B,MATCH(EPS!$B5301,'Vensim Variables'!$A:$A,0))</f>
        <v>MWh</v>
      </c>
      <c r="I5301" t="str">
        <f t="shared" si="164"/>
        <v>NA</v>
      </c>
      <c r="J5301">
        <f>INDEX(NoSettings!$C:$C,MATCH(EPS!$A5301,NoSettings!$A:$A,0))</f>
        <v>12715700</v>
      </c>
      <c r="K5301" t="e">
        <f>INDEX(GWP!$C$2:$C$13,MATCH(EPS!I5301,GWP!$B$2:$B$13,0))</f>
        <v>#N/A</v>
      </c>
      <c r="L5301" s="5">
        <f t="shared" si="165"/>
        <v>12715700</v>
      </c>
    </row>
    <row r="5302" spans="1:12" hidden="1" x14ac:dyDescent="0.35">
      <c r="A5302" t="s">
        <v>1934</v>
      </c>
      <c r="B5302" t="s">
        <v>1923</v>
      </c>
      <c r="C5302" t="s">
        <v>1762</v>
      </c>
      <c r="H5302" t="str">
        <f>INDEX('Vensim Variables'!$B:$B,MATCH(EPS!$B5302,'Vensim Variables'!$A:$A,0))</f>
        <v>MWh</v>
      </c>
      <c r="I5302" t="str">
        <f t="shared" si="164"/>
        <v>NA</v>
      </c>
      <c r="J5302">
        <f>INDEX(NoSettings!$C:$C,MATCH(EPS!$A5302,NoSettings!$A:$A,0))</f>
        <v>145408000</v>
      </c>
      <c r="K5302" t="e">
        <f>INDEX(GWP!$C$2:$C$13,MATCH(EPS!I5302,GWP!$B$2:$B$13,0))</f>
        <v>#N/A</v>
      </c>
      <c r="L5302" s="5">
        <f t="shared" si="165"/>
        <v>145408000</v>
      </c>
    </row>
    <row r="5303" spans="1:12" hidden="1" x14ac:dyDescent="0.35">
      <c r="A5303" t="s">
        <v>1935</v>
      </c>
      <c r="B5303" t="s">
        <v>1923</v>
      </c>
      <c r="C5303" t="s">
        <v>1763</v>
      </c>
      <c r="H5303" t="str">
        <f>INDEX('Vensim Variables'!$B:$B,MATCH(EPS!$B5303,'Vensim Variables'!$A:$A,0))</f>
        <v>MWh</v>
      </c>
      <c r="I5303" t="str">
        <f t="shared" si="164"/>
        <v>NA</v>
      </c>
      <c r="J5303">
        <f>INDEX(NoSettings!$C:$C,MATCH(EPS!$A5303,NoSettings!$A:$A,0))</f>
        <v>36054800</v>
      </c>
      <c r="K5303" t="e">
        <f>INDEX(GWP!$C$2:$C$13,MATCH(EPS!I5303,GWP!$B$2:$B$13,0))</f>
        <v>#N/A</v>
      </c>
      <c r="L5303" s="5">
        <f t="shared" si="165"/>
        <v>36054800</v>
      </c>
    </row>
    <row r="5304" spans="1:12" hidden="1" x14ac:dyDescent="0.35">
      <c r="A5304" t="s">
        <v>1936</v>
      </c>
      <c r="B5304" t="s">
        <v>1923</v>
      </c>
      <c r="C5304" t="s">
        <v>1764</v>
      </c>
      <c r="H5304" t="str">
        <f>INDEX('Vensim Variables'!$B:$B,MATCH(EPS!$B5304,'Vensim Variables'!$A:$A,0))</f>
        <v>MWh</v>
      </c>
      <c r="I5304" t="str">
        <f t="shared" si="164"/>
        <v>NA</v>
      </c>
      <c r="J5304">
        <f>INDEX(NoSettings!$C:$C,MATCH(EPS!$A5304,NoSettings!$A:$A,0))</f>
        <v>124988</v>
      </c>
      <c r="K5304" t="e">
        <f>INDEX(GWP!$C$2:$C$13,MATCH(EPS!I5304,GWP!$B$2:$B$13,0))</f>
        <v>#N/A</v>
      </c>
      <c r="L5304" s="5">
        <f t="shared" si="165"/>
        <v>124988</v>
      </c>
    </row>
    <row r="5305" spans="1:12" hidden="1" x14ac:dyDescent="0.35">
      <c r="A5305" t="s">
        <v>1937</v>
      </c>
      <c r="B5305" t="s">
        <v>1923</v>
      </c>
      <c r="C5305" t="s">
        <v>1765</v>
      </c>
      <c r="H5305" t="str">
        <f>INDEX('Vensim Variables'!$B:$B,MATCH(EPS!$B5305,'Vensim Variables'!$A:$A,0))</f>
        <v>MWh</v>
      </c>
      <c r="I5305" t="str">
        <f t="shared" si="164"/>
        <v>NA</v>
      </c>
      <c r="J5305">
        <f>INDEX(NoSettings!$C:$C,MATCH(EPS!$A5305,NoSettings!$A:$A,0))</f>
        <v>0</v>
      </c>
      <c r="K5305" t="e">
        <f>INDEX(GWP!$C$2:$C$13,MATCH(EPS!I5305,GWP!$B$2:$B$13,0))</f>
        <v>#N/A</v>
      </c>
      <c r="L5305" s="5">
        <f t="shared" si="165"/>
        <v>0</v>
      </c>
    </row>
    <row r="5306" spans="1:12" hidden="1" x14ac:dyDescent="0.35">
      <c r="A5306" t="s">
        <v>1938</v>
      </c>
      <c r="B5306" t="s">
        <v>1923</v>
      </c>
      <c r="C5306" t="s">
        <v>1766</v>
      </c>
      <c r="H5306" t="str">
        <f>INDEX('Vensim Variables'!$B:$B,MATCH(EPS!$B5306,'Vensim Variables'!$A:$A,0))</f>
        <v>MWh</v>
      </c>
      <c r="I5306" t="str">
        <f t="shared" si="164"/>
        <v>NA</v>
      </c>
      <c r="J5306">
        <f>INDEX(NoSettings!$C:$C,MATCH(EPS!$A5306,NoSettings!$A:$A,0))</f>
        <v>0</v>
      </c>
      <c r="K5306" t="e">
        <f>INDEX(GWP!$C$2:$C$13,MATCH(EPS!I5306,GWP!$B$2:$B$13,0))</f>
        <v>#N/A</v>
      </c>
      <c r="L5306" s="5">
        <f t="shared" si="165"/>
        <v>0</v>
      </c>
    </row>
    <row r="5307" spans="1:12" hidden="1" x14ac:dyDescent="0.35">
      <c r="A5307" t="s">
        <v>1939</v>
      </c>
      <c r="B5307" t="s">
        <v>1923</v>
      </c>
      <c r="C5307" t="s">
        <v>1767</v>
      </c>
      <c r="H5307" t="str">
        <f>INDEX('Vensim Variables'!$B:$B,MATCH(EPS!$B5307,'Vensim Variables'!$A:$A,0))</f>
        <v>MWh</v>
      </c>
      <c r="I5307" t="str">
        <f t="shared" si="164"/>
        <v>NA</v>
      </c>
      <c r="J5307">
        <f>INDEX(NoSettings!$C:$C,MATCH(EPS!$A5307,NoSettings!$A:$A,0))</f>
        <v>13875800</v>
      </c>
      <c r="K5307" t="e">
        <f>INDEX(GWP!$C$2:$C$13,MATCH(EPS!I5307,GWP!$B$2:$B$13,0))</f>
        <v>#N/A</v>
      </c>
      <c r="L5307" s="5">
        <f t="shared" si="165"/>
        <v>13875800</v>
      </c>
    </row>
    <row r="5308" spans="1:12" hidden="1" x14ac:dyDescent="0.35">
      <c r="A5308" t="s">
        <v>2790</v>
      </c>
      <c r="B5308" t="s">
        <v>2789</v>
      </c>
      <c r="C5308" t="s">
        <v>1768</v>
      </c>
      <c r="D5308" t="s">
        <v>1702</v>
      </c>
      <c r="H5308" t="str">
        <f>INDEX('Vensim Variables'!$B:$B,MATCH(EPS!$B5308,'Vensim Variables'!$A:$A,0))</f>
        <v>g pollutant</v>
      </c>
      <c r="I5308" t="str">
        <f t="shared" si="164"/>
        <v>CO2</v>
      </c>
      <c r="J5308">
        <f>INDEX(NoSettings!$C:$C,MATCH(EPS!$A5308,NoSettings!$A:$A,0))</f>
        <v>1573710000000000</v>
      </c>
      <c r="K5308">
        <f>INDEX(GWP!$C$2:$C$13,MATCH(EPS!I5308,GWP!$B$2:$B$13,0))</f>
        <v>1</v>
      </c>
      <c r="L5308" s="5">
        <f t="shared" si="165"/>
        <v>1573.71</v>
      </c>
    </row>
    <row r="5309" spans="1:12" hidden="1" x14ac:dyDescent="0.35">
      <c r="A5309" t="s">
        <v>2791</v>
      </c>
      <c r="B5309" t="s">
        <v>2789</v>
      </c>
      <c r="C5309" t="s">
        <v>1768</v>
      </c>
      <c r="D5309" t="s">
        <v>1705</v>
      </c>
      <c r="H5309" t="str">
        <f>INDEX('Vensim Variables'!$B:$B,MATCH(EPS!$B5309,'Vensim Variables'!$A:$A,0))</f>
        <v>g pollutant</v>
      </c>
      <c r="I5309" t="str">
        <f t="shared" si="164"/>
        <v>VOC</v>
      </c>
      <c r="J5309">
        <f>INDEX(NoSettings!$C:$C,MATCH(EPS!$A5309,NoSettings!$A:$A,0))</f>
        <v>1571700000000</v>
      </c>
      <c r="K5309">
        <f>INDEX(GWP!$C$2:$C$13,MATCH(EPS!I5309,GWP!$B$2:$B$13,0))</f>
        <v>0</v>
      </c>
      <c r="L5309" s="5">
        <f t="shared" si="165"/>
        <v>0</v>
      </c>
    </row>
    <row r="5310" spans="1:12" hidden="1" x14ac:dyDescent="0.35">
      <c r="A5310" t="s">
        <v>2792</v>
      </c>
      <c r="B5310" t="s">
        <v>2789</v>
      </c>
      <c r="C5310" t="s">
        <v>1768</v>
      </c>
      <c r="D5310" t="s">
        <v>1706</v>
      </c>
      <c r="H5310" t="str">
        <f>INDEX('Vensim Variables'!$B:$B,MATCH(EPS!$B5310,'Vensim Variables'!$A:$A,0))</f>
        <v>g pollutant</v>
      </c>
      <c r="I5310" t="str">
        <f t="shared" si="164"/>
        <v>CO</v>
      </c>
      <c r="J5310">
        <f>INDEX(NoSettings!$C:$C,MATCH(EPS!$A5310,NoSettings!$A:$A,0))</f>
        <v>17303000000000</v>
      </c>
      <c r="K5310">
        <f>INDEX(GWP!$C$2:$C$13,MATCH(EPS!I5310,GWP!$B$2:$B$13,0))</f>
        <v>0</v>
      </c>
      <c r="L5310" s="5">
        <f t="shared" si="165"/>
        <v>0</v>
      </c>
    </row>
    <row r="5311" spans="1:12" hidden="1" x14ac:dyDescent="0.35">
      <c r="A5311" t="s">
        <v>2793</v>
      </c>
      <c r="B5311" t="s">
        <v>2789</v>
      </c>
      <c r="C5311" t="s">
        <v>1768</v>
      </c>
      <c r="D5311" t="s">
        <v>1707</v>
      </c>
      <c r="H5311" t="str">
        <f>INDEX('Vensim Variables'!$B:$B,MATCH(EPS!$B5311,'Vensim Variables'!$A:$A,0))</f>
        <v>g pollutant</v>
      </c>
      <c r="I5311" t="str">
        <f t="shared" si="164"/>
        <v>NOx</v>
      </c>
      <c r="J5311">
        <f>INDEX(NoSettings!$C:$C,MATCH(EPS!$A5311,NoSettings!$A:$A,0))</f>
        <v>4230350000000</v>
      </c>
      <c r="K5311">
        <f>INDEX(GWP!$C$2:$C$13,MATCH(EPS!I5311,GWP!$B$2:$B$13,0))</f>
        <v>0</v>
      </c>
      <c r="L5311" s="5">
        <f t="shared" si="165"/>
        <v>0</v>
      </c>
    </row>
    <row r="5312" spans="1:12" hidden="1" x14ac:dyDescent="0.35">
      <c r="A5312" t="s">
        <v>2794</v>
      </c>
      <c r="B5312" t="s">
        <v>2789</v>
      </c>
      <c r="C5312" t="s">
        <v>1768</v>
      </c>
      <c r="D5312" t="s">
        <v>1708</v>
      </c>
      <c r="H5312" t="str">
        <f>INDEX('Vensim Variables'!$B:$B,MATCH(EPS!$B5312,'Vensim Variables'!$A:$A,0))</f>
        <v>g pollutant</v>
      </c>
      <c r="I5312" t="str">
        <f t="shared" si="164"/>
        <v>PM10</v>
      </c>
      <c r="J5312">
        <f>INDEX(NoSettings!$C:$C,MATCH(EPS!$A5312,NoSettings!$A:$A,0))</f>
        <v>250152000000</v>
      </c>
      <c r="K5312">
        <f>INDEX(GWP!$C$2:$C$13,MATCH(EPS!I5312,GWP!$B$2:$B$13,0))</f>
        <v>0</v>
      </c>
      <c r="L5312" s="5">
        <f t="shared" si="165"/>
        <v>0</v>
      </c>
    </row>
    <row r="5313" spans="1:12" hidden="1" x14ac:dyDescent="0.35">
      <c r="A5313" t="s">
        <v>2795</v>
      </c>
      <c r="B5313" t="s">
        <v>2789</v>
      </c>
      <c r="C5313" t="s">
        <v>1768</v>
      </c>
      <c r="D5313" t="s">
        <v>1709</v>
      </c>
      <c r="H5313" t="str">
        <f>INDEX('Vensim Variables'!$B:$B,MATCH(EPS!$B5313,'Vensim Variables'!$A:$A,0))</f>
        <v>g pollutant</v>
      </c>
      <c r="I5313" t="str">
        <f t="shared" si="164"/>
        <v>PM25</v>
      </c>
      <c r="J5313">
        <f>INDEX(NoSettings!$C:$C,MATCH(EPS!$A5313,NoSettings!$A:$A,0))</f>
        <v>142767000000</v>
      </c>
      <c r="K5313">
        <f>INDEX(GWP!$C$2:$C$13,MATCH(EPS!I5313,GWP!$B$2:$B$13,0))</f>
        <v>0</v>
      </c>
      <c r="L5313" s="5">
        <f t="shared" si="165"/>
        <v>0</v>
      </c>
    </row>
    <row r="5314" spans="1:12" hidden="1" x14ac:dyDescent="0.35">
      <c r="A5314" t="s">
        <v>2796</v>
      </c>
      <c r="B5314" t="s">
        <v>2789</v>
      </c>
      <c r="C5314" t="s">
        <v>1768</v>
      </c>
      <c r="D5314" t="s">
        <v>1710</v>
      </c>
      <c r="H5314" t="str">
        <f>INDEX('Vensim Variables'!$B:$B,MATCH(EPS!$B5314,'Vensim Variables'!$A:$A,0))</f>
        <v>g pollutant</v>
      </c>
      <c r="I5314" t="str">
        <f t="shared" si="164"/>
        <v>SOx</v>
      </c>
      <c r="J5314">
        <f>INDEX(NoSettings!$C:$C,MATCH(EPS!$A5314,NoSettings!$A:$A,0))</f>
        <v>181685000000</v>
      </c>
      <c r="K5314">
        <f>INDEX(GWP!$C$2:$C$13,MATCH(EPS!I5314,GWP!$B$2:$B$13,0))</f>
        <v>0</v>
      </c>
      <c r="L5314" s="5">
        <f t="shared" si="165"/>
        <v>0</v>
      </c>
    </row>
    <row r="5315" spans="1:12" hidden="1" x14ac:dyDescent="0.35">
      <c r="A5315" t="s">
        <v>2797</v>
      </c>
      <c r="B5315" t="s">
        <v>2789</v>
      </c>
      <c r="C5315" t="s">
        <v>1768</v>
      </c>
      <c r="D5315" t="s">
        <v>1711</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BC</v>
      </c>
      <c r="J5315">
        <f>INDEX(NoSettings!$C:$C,MATCH(EPS!$A5315,NoSettings!$A:$A,0))</f>
        <v>58953100000</v>
      </c>
      <c r="K5315">
        <f>INDEX(GWP!$C$2:$C$13,MATCH(EPS!I5315,GWP!$B$2:$B$13,0))</f>
        <v>0</v>
      </c>
      <c r="L5315" s="5">
        <f t="shared" ref="L5315:L5378" si="167">IF(H5315="g pollutant",K5315*J5315/10^12,IF(H5315="MMTCO2e",J5315,IF(H5315="MWh",J5315,0)))</f>
        <v>0</v>
      </c>
    </row>
    <row r="5316" spans="1:12" hidden="1" x14ac:dyDescent="0.35">
      <c r="A5316" t="s">
        <v>2798</v>
      </c>
      <c r="B5316" t="s">
        <v>2789</v>
      </c>
      <c r="C5316" t="s">
        <v>1768</v>
      </c>
      <c r="D5316" t="s">
        <v>1712</v>
      </c>
      <c r="H5316" t="str">
        <f>INDEX('Vensim Variables'!$B:$B,MATCH(EPS!$B5316,'Vensim Variables'!$A:$A,0))</f>
        <v>g pollutant</v>
      </c>
      <c r="I5316" t="str">
        <f t="shared" si="166"/>
        <v>OC</v>
      </c>
      <c r="J5316">
        <f>INDEX(NoSettings!$C:$C,MATCH(EPS!$A5316,NoSettings!$A:$A,0))</f>
        <v>43453900000</v>
      </c>
      <c r="K5316">
        <f>INDEX(GWP!$C$2:$C$13,MATCH(EPS!I5316,GWP!$B$2:$B$13,0))</f>
        <v>0</v>
      </c>
      <c r="L5316" s="5">
        <f t="shared" si="167"/>
        <v>0</v>
      </c>
    </row>
    <row r="5317" spans="1:12" hidden="1" x14ac:dyDescent="0.35">
      <c r="A5317" t="s">
        <v>2799</v>
      </c>
      <c r="B5317" t="s">
        <v>2789</v>
      </c>
      <c r="C5317" t="s">
        <v>1768</v>
      </c>
      <c r="D5317" t="s">
        <v>1713</v>
      </c>
      <c r="H5317" t="str">
        <f>INDEX('Vensim Variables'!$B:$B,MATCH(EPS!$B5317,'Vensim Variables'!$A:$A,0))</f>
        <v>g pollutant</v>
      </c>
      <c r="I5317" t="str">
        <f t="shared" si="166"/>
        <v>CH4</v>
      </c>
      <c r="J5317">
        <f>INDEX(NoSettings!$C:$C,MATCH(EPS!$A5317,NoSettings!$A:$A,0))</f>
        <v>64361200000</v>
      </c>
      <c r="K5317">
        <f>INDEX(GWP!$C$2:$C$13,MATCH(EPS!I5317,GWP!$B$2:$B$13,0))</f>
        <v>25</v>
      </c>
      <c r="L5317" s="5">
        <f t="shared" si="167"/>
        <v>1.60903</v>
      </c>
    </row>
    <row r="5318" spans="1:12" hidden="1" x14ac:dyDescent="0.35">
      <c r="A5318" t="s">
        <v>2800</v>
      </c>
      <c r="B5318" t="s">
        <v>2789</v>
      </c>
      <c r="C5318" t="s">
        <v>1768</v>
      </c>
      <c r="D5318" t="s">
        <v>1714</v>
      </c>
      <c r="H5318" t="str">
        <f>INDEX('Vensim Variables'!$B:$B,MATCH(EPS!$B5318,'Vensim Variables'!$A:$A,0))</f>
        <v>g pollutant</v>
      </c>
      <c r="I5318" t="str">
        <f t="shared" si="166"/>
        <v>N2O</v>
      </c>
      <c r="J5318">
        <f>INDEX(NoSettings!$C:$C,MATCH(EPS!$A5318,NoSettings!$A:$A,0))</f>
        <v>12865000000</v>
      </c>
      <c r="K5318">
        <f>INDEX(GWP!$C$2:$C$13,MATCH(EPS!I5318,GWP!$B$2:$B$13,0))</f>
        <v>298</v>
      </c>
      <c r="L5318" s="5">
        <f t="shared" si="167"/>
        <v>3.8337699999999999</v>
      </c>
    </row>
    <row r="5319" spans="1:12" hidden="1" x14ac:dyDescent="0.35">
      <c r="A5319" t="s">
        <v>2801</v>
      </c>
      <c r="B5319" t="s">
        <v>2789</v>
      </c>
      <c r="C5319" t="s">
        <v>1768</v>
      </c>
      <c r="D5319" t="s">
        <v>1715</v>
      </c>
      <c r="H5319" t="str">
        <f>INDEX('Vensim Variables'!$B:$B,MATCH(EPS!$B5319,'Vensim Variables'!$A:$A,0))</f>
        <v>g pollutant</v>
      </c>
      <c r="I5319" t="str">
        <f t="shared" si="166"/>
        <v>F gases</v>
      </c>
      <c r="J5319">
        <f>INDEX(NoSettings!$C:$C,MATCH(EPS!$A5319,NoSettings!$A:$A,0))</f>
        <v>0</v>
      </c>
      <c r="K5319">
        <f>INDEX(GWP!$C$2:$C$13,MATCH(EPS!I5319,GWP!$B$2:$B$13,0))</f>
        <v>1</v>
      </c>
      <c r="L5319" s="5">
        <f t="shared" si="167"/>
        <v>0</v>
      </c>
    </row>
    <row r="5320" spans="1:12" hidden="1" x14ac:dyDescent="0.35">
      <c r="A5320" t="s">
        <v>2802</v>
      </c>
      <c r="B5320" t="s">
        <v>2789</v>
      </c>
      <c r="C5320" t="s">
        <v>1769</v>
      </c>
      <c r="D5320" t="s">
        <v>1702</v>
      </c>
      <c r="H5320" t="str">
        <f>INDEX('Vensim Variables'!$B:$B,MATCH(EPS!$B5320,'Vensim Variables'!$A:$A,0))</f>
        <v>g pollutant</v>
      </c>
      <c r="I5320" t="str">
        <f t="shared" si="166"/>
        <v>CO2</v>
      </c>
      <c r="J5320">
        <f>INDEX(NoSettings!$C:$C,MATCH(EPS!$A5320,NoSettings!$A:$A,0))</f>
        <v>1452390000000000</v>
      </c>
      <c r="K5320">
        <f>INDEX(GWP!$C$2:$C$13,MATCH(EPS!I5320,GWP!$B$2:$B$13,0))</f>
        <v>1</v>
      </c>
      <c r="L5320" s="5">
        <f t="shared" si="167"/>
        <v>1452.39</v>
      </c>
    </row>
    <row r="5321" spans="1:12" hidden="1" x14ac:dyDescent="0.35">
      <c r="A5321" t="s">
        <v>2803</v>
      </c>
      <c r="B5321" t="s">
        <v>2789</v>
      </c>
      <c r="C5321" t="s">
        <v>1769</v>
      </c>
      <c r="D5321" t="s">
        <v>1705</v>
      </c>
      <c r="H5321" t="str">
        <f>INDEX('Vensim Variables'!$B:$B,MATCH(EPS!$B5321,'Vensim Variables'!$A:$A,0))</f>
        <v>g pollutant</v>
      </c>
      <c r="I5321" t="str">
        <f t="shared" si="166"/>
        <v>VOC</v>
      </c>
      <c r="J5321">
        <f>INDEX(NoSettings!$C:$C,MATCH(EPS!$A5321,NoSettings!$A:$A,0))</f>
        <v>27747700000</v>
      </c>
      <c r="K5321">
        <f>INDEX(GWP!$C$2:$C$13,MATCH(EPS!I5321,GWP!$B$2:$B$13,0))</f>
        <v>0</v>
      </c>
      <c r="L5321" s="5">
        <f t="shared" si="167"/>
        <v>0</v>
      </c>
    </row>
    <row r="5322" spans="1:12" hidden="1" x14ac:dyDescent="0.35">
      <c r="A5322" t="s">
        <v>2804</v>
      </c>
      <c r="B5322" t="s">
        <v>2789</v>
      </c>
      <c r="C5322" t="s">
        <v>1769</v>
      </c>
      <c r="D5322" t="s">
        <v>1706</v>
      </c>
      <c r="H5322" t="str">
        <f>INDEX('Vensim Variables'!$B:$B,MATCH(EPS!$B5322,'Vensim Variables'!$A:$A,0))</f>
        <v>g pollutant</v>
      </c>
      <c r="I5322" t="str">
        <f t="shared" si="166"/>
        <v>CO</v>
      </c>
      <c r="J5322">
        <f>INDEX(NoSettings!$C:$C,MATCH(EPS!$A5322,NoSettings!$A:$A,0))</f>
        <v>417540000000</v>
      </c>
      <c r="K5322">
        <f>INDEX(GWP!$C$2:$C$13,MATCH(EPS!I5322,GWP!$B$2:$B$13,0))</f>
        <v>0</v>
      </c>
      <c r="L5322" s="5">
        <f t="shared" si="167"/>
        <v>0</v>
      </c>
    </row>
    <row r="5323" spans="1:12" hidden="1" x14ac:dyDescent="0.35">
      <c r="A5323" t="s">
        <v>2805</v>
      </c>
      <c r="B5323" t="s">
        <v>2789</v>
      </c>
      <c r="C5323" t="s">
        <v>1769</v>
      </c>
      <c r="D5323" t="s">
        <v>1707</v>
      </c>
      <c r="H5323" t="str">
        <f>INDEX('Vensim Variables'!$B:$B,MATCH(EPS!$B5323,'Vensim Variables'!$A:$A,0))</f>
        <v>g pollutant</v>
      </c>
      <c r="I5323" t="str">
        <f t="shared" si="166"/>
        <v>NOx</v>
      </c>
      <c r="J5323">
        <f>INDEX(NoSettings!$C:$C,MATCH(EPS!$A5323,NoSettings!$A:$A,0))</f>
        <v>783843000000</v>
      </c>
      <c r="K5323">
        <f>INDEX(GWP!$C$2:$C$13,MATCH(EPS!I5323,GWP!$B$2:$B$13,0))</f>
        <v>0</v>
      </c>
      <c r="L5323" s="5">
        <f t="shared" si="167"/>
        <v>0</v>
      </c>
    </row>
    <row r="5324" spans="1:12" hidden="1" x14ac:dyDescent="0.35">
      <c r="A5324" t="s">
        <v>2806</v>
      </c>
      <c r="B5324" t="s">
        <v>2789</v>
      </c>
      <c r="C5324" t="s">
        <v>1769</v>
      </c>
      <c r="D5324" t="s">
        <v>1708</v>
      </c>
      <c r="H5324" t="str">
        <f>INDEX('Vensim Variables'!$B:$B,MATCH(EPS!$B5324,'Vensim Variables'!$A:$A,0))</f>
        <v>g pollutant</v>
      </c>
      <c r="I5324" t="str">
        <f t="shared" si="166"/>
        <v>PM10</v>
      </c>
      <c r="J5324">
        <f>INDEX(NoSettings!$C:$C,MATCH(EPS!$A5324,NoSettings!$A:$A,0))</f>
        <v>94211200000</v>
      </c>
      <c r="K5324">
        <f>INDEX(GWP!$C$2:$C$13,MATCH(EPS!I5324,GWP!$B$2:$B$13,0))</f>
        <v>0</v>
      </c>
      <c r="L5324" s="5">
        <f t="shared" si="167"/>
        <v>0</v>
      </c>
    </row>
    <row r="5325" spans="1:12" hidden="1" x14ac:dyDescent="0.35">
      <c r="A5325" t="s">
        <v>2807</v>
      </c>
      <c r="B5325" t="s">
        <v>2789</v>
      </c>
      <c r="C5325" t="s">
        <v>1769</v>
      </c>
      <c r="D5325" t="s">
        <v>1709</v>
      </c>
      <c r="H5325" t="str">
        <f>INDEX('Vensim Variables'!$B:$B,MATCH(EPS!$B5325,'Vensim Variables'!$A:$A,0))</f>
        <v>g pollutant</v>
      </c>
      <c r="I5325" t="str">
        <f t="shared" si="166"/>
        <v>PM25</v>
      </c>
      <c r="J5325">
        <f>INDEX(NoSettings!$C:$C,MATCH(EPS!$A5325,NoSettings!$A:$A,0))</f>
        <v>79445400000</v>
      </c>
      <c r="K5325">
        <f>INDEX(GWP!$C$2:$C$13,MATCH(EPS!I5325,GWP!$B$2:$B$13,0))</f>
        <v>0</v>
      </c>
      <c r="L5325" s="5">
        <f t="shared" si="167"/>
        <v>0</v>
      </c>
    </row>
    <row r="5326" spans="1:12" hidden="1" x14ac:dyDescent="0.35">
      <c r="A5326" t="s">
        <v>2808</v>
      </c>
      <c r="B5326" t="s">
        <v>2789</v>
      </c>
      <c r="C5326" t="s">
        <v>1769</v>
      </c>
      <c r="D5326" t="s">
        <v>1710</v>
      </c>
      <c r="H5326" t="str">
        <f>INDEX('Vensim Variables'!$B:$B,MATCH(EPS!$B5326,'Vensim Variables'!$A:$A,0))</f>
        <v>g pollutant</v>
      </c>
      <c r="I5326" t="str">
        <f t="shared" si="166"/>
        <v>SOx</v>
      </c>
      <c r="J5326">
        <f>INDEX(NoSettings!$C:$C,MATCH(EPS!$A5326,NoSettings!$A:$A,0))</f>
        <v>834727000000</v>
      </c>
      <c r="K5326">
        <f>INDEX(GWP!$C$2:$C$13,MATCH(EPS!I5326,GWP!$B$2:$B$13,0))</f>
        <v>0</v>
      </c>
      <c r="L5326" s="5">
        <f t="shared" si="167"/>
        <v>0</v>
      </c>
    </row>
    <row r="5327" spans="1:12" hidden="1" x14ac:dyDescent="0.35">
      <c r="A5327" t="s">
        <v>2809</v>
      </c>
      <c r="B5327" t="s">
        <v>2789</v>
      </c>
      <c r="C5327" t="s">
        <v>1769</v>
      </c>
      <c r="D5327" t="s">
        <v>1711</v>
      </c>
      <c r="H5327" t="str">
        <f>INDEX('Vensim Variables'!$B:$B,MATCH(EPS!$B5327,'Vensim Variables'!$A:$A,0))</f>
        <v>g pollutant</v>
      </c>
      <c r="I5327" t="str">
        <f t="shared" si="166"/>
        <v>BC</v>
      </c>
      <c r="J5327">
        <f>INDEX(NoSettings!$C:$C,MATCH(EPS!$A5327,NoSettings!$A:$A,0))</f>
        <v>4633920000</v>
      </c>
      <c r="K5327">
        <f>INDEX(GWP!$C$2:$C$13,MATCH(EPS!I5327,GWP!$B$2:$B$13,0))</f>
        <v>0</v>
      </c>
      <c r="L5327" s="5">
        <f t="shared" si="167"/>
        <v>0</v>
      </c>
    </row>
    <row r="5328" spans="1:12" hidden="1" x14ac:dyDescent="0.35">
      <c r="A5328" t="s">
        <v>2810</v>
      </c>
      <c r="B5328" t="s">
        <v>2789</v>
      </c>
      <c r="C5328" t="s">
        <v>1769</v>
      </c>
      <c r="D5328" t="s">
        <v>1712</v>
      </c>
      <c r="H5328" t="str">
        <f>INDEX('Vensim Variables'!$B:$B,MATCH(EPS!$B5328,'Vensim Variables'!$A:$A,0))</f>
        <v>g pollutant</v>
      </c>
      <c r="I5328" t="str">
        <f t="shared" si="166"/>
        <v>OC</v>
      </c>
      <c r="J5328">
        <f>INDEX(NoSettings!$C:$C,MATCH(EPS!$A5328,NoSettings!$A:$A,0))</f>
        <v>17228200000</v>
      </c>
      <c r="K5328">
        <f>INDEX(GWP!$C$2:$C$13,MATCH(EPS!I5328,GWP!$B$2:$B$13,0))</f>
        <v>0</v>
      </c>
      <c r="L5328" s="5">
        <f t="shared" si="167"/>
        <v>0</v>
      </c>
    </row>
    <row r="5329" spans="1:12" hidden="1" x14ac:dyDescent="0.35">
      <c r="A5329" t="s">
        <v>2811</v>
      </c>
      <c r="B5329" t="s">
        <v>2789</v>
      </c>
      <c r="C5329" t="s">
        <v>1769</v>
      </c>
      <c r="D5329" t="s">
        <v>1713</v>
      </c>
      <c r="H5329" t="str">
        <f>INDEX('Vensim Variables'!$B:$B,MATCH(EPS!$B5329,'Vensim Variables'!$A:$A,0))</f>
        <v>g pollutant</v>
      </c>
      <c r="I5329" t="str">
        <f t="shared" si="166"/>
        <v>CH4</v>
      </c>
      <c r="J5329">
        <f>INDEX(NoSettings!$C:$C,MATCH(EPS!$A5329,NoSettings!$A:$A,0))</f>
        <v>110078000000</v>
      </c>
      <c r="K5329">
        <f>INDEX(GWP!$C$2:$C$13,MATCH(EPS!I5329,GWP!$B$2:$B$13,0))</f>
        <v>25</v>
      </c>
      <c r="L5329" s="5">
        <f t="shared" si="167"/>
        <v>2.7519499999999999</v>
      </c>
    </row>
    <row r="5330" spans="1:12" hidden="1" x14ac:dyDescent="0.35">
      <c r="A5330" t="s">
        <v>2812</v>
      </c>
      <c r="B5330" t="s">
        <v>2789</v>
      </c>
      <c r="C5330" t="s">
        <v>1769</v>
      </c>
      <c r="D5330" t="s">
        <v>1714</v>
      </c>
      <c r="H5330" t="str">
        <f>INDEX('Vensim Variables'!$B:$B,MATCH(EPS!$B5330,'Vensim Variables'!$A:$A,0))</f>
        <v>g pollutant</v>
      </c>
      <c r="I5330" t="str">
        <f t="shared" si="166"/>
        <v>N2O</v>
      </c>
      <c r="J5330">
        <f>INDEX(NoSettings!$C:$C,MATCH(EPS!$A5330,NoSettings!$A:$A,0))</f>
        <v>15367300000</v>
      </c>
      <c r="K5330">
        <f>INDEX(GWP!$C$2:$C$13,MATCH(EPS!I5330,GWP!$B$2:$B$13,0))</f>
        <v>298</v>
      </c>
      <c r="L5330" s="5">
        <f t="shared" si="167"/>
        <v>4.5794553999999996</v>
      </c>
    </row>
    <row r="5331" spans="1:12" hidden="1" x14ac:dyDescent="0.35">
      <c r="A5331" t="s">
        <v>2813</v>
      </c>
      <c r="B5331" t="s">
        <v>2789</v>
      </c>
      <c r="C5331" t="s">
        <v>1769</v>
      </c>
      <c r="D5331" t="s">
        <v>1715</v>
      </c>
      <c r="H5331" t="str">
        <f>INDEX('Vensim Variables'!$B:$B,MATCH(EPS!$B5331,'Vensim Variables'!$A:$A,0))</f>
        <v>g pollutant</v>
      </c>
      <c r="I5331" t="str">
        <f t="shared" si="166"/>
        <v>F gases</v>
      </c>
      <c r="J5331">
        <f>INDEX(NoSettings!$C:$C,MATCH(EPS!$A5331,NoSettings!$A:$A,0))</f>
        <v>0</v>
      </c>
      <c r="K5331">
        <f>INDEX(GWP!$C$2:$C$13,MATCH(EPS!I5331,GWP!$B$2:$B$13,0))</f>
        <v>1</v>
      </c>
      <c r="L5331" s="5">
        <f t="shared" si="167"/>
        <v>0</v>
      </c>
    </row>
    <row r="5332" spans="1:12" hidden="1" x14ac:dyDescent="0.35">
      <c r="A5332" t="s">
        <v>2814</v>
      </c>
      <c r="B5332" t="s">
        <v>2789</v>
      </c>
      <c r="C5332" t="s">
        <v>2886</v>
      </c>
      <c r="D5332" t="s">
        <v>1702</v>
      </c>
      <c r="H5332" t="str">
        <f>INDEX('Vensim Variables'!$B:$B,MATCH(EPS!$B5332,'Vensim Variables'!$A:$A,0))</f>
        <v>g pollutant</v>
      </c>
      <c r="I5332" t="str">
        <f t="shared" si="166"/>
        <v>CO2</v>
      </c>
      <c r="J5332">
        <f>INDEX(NoSettings!$C:$C,MATCH(EPS!$A5332,NoSettings!$A:$A,0))</f>
        <v>323408000000000</v>
      </c>
      <c r="K5332">
        <f>INDEX(GWP!$C$2:$C$13,MATCH(EPS!I5332,GWP!$B$2:$B$13,0))</f>
        <v>1</v>
      </c>
      <c r="L5332" s="5">
        <f t="shared" si="167"/>
        <v>323.40800000000002</v>
      </c>
    </row>
    <row r="5333" spans="1:12" hidden="1" x14ac:dyDescent="0.35">
      <c r="A5333" t="s">
        <v>2815</v>
      </c>
      <c r="B5333" t="s">
        <v>2789</v>
      </c>
      <c r="C5333" t="s">
        <v>2886</v>
      </c>
      <c r="D5333" t="s">
        <v>1705</v>
      </c>
      <c r="H5333" t="str">
        <f>INDEX('Vensim Variables'!$B:$B,MATCH(EPS!$B5333,'Vensim Variables'!$A:$A,0))</f>
        <v>g pollutant</v>
      </c>
      <c r="I5333" t="str">
        <f t="shared" si="166"/>
        <v>VOC</v>
      </c>
      <c r="J5333">
        <f>INDEX(NoSettings!$C:$C,MATCH(EPS!$A5333,NoSettings!$A:$A,0))</f>
        <v>298806000000</v>
      </c>
      <c r="K5333">
        <f>INDEX(GWP!$C$2:$C$13,MATCH(EPS!I5333,GWP!$B$2:$B$13,0))</f>
        <v>0</v>
      </c>
      <c r="L5333" s="5">
        <f t="shared" si="167"/>
        <v>0</v>
      </c>
    </row>
    <row r="5334" spans="1:12" hidden="1" x14ac:dyDescent="0.35">
      <c r="A5334" t="s">
        <v>2816</v>
      </c>
      <c r="B5334" t="s">
        <v>2789</v>
      </c>
      <c r="C5334" t="s">
        <v>2886</v>
      </c>
      <c r="D5334" t="s">
        <v>1706</v>
      </c>
      <c r="H5334" t="str">
        <f>INDEX('Vensim Variables'!$B:$B,MATCH(EPS!$B5334,'Vensim Variables'!$A:$A,0))</f>
        <v>g pollutant</v>
      </c>
      <c r="I5334" t="str">
        <f t="shared" si="166"/>
        <v>CO</v>
      </c>
      <c r="J5334">
        <f>INDEX(NoSettings!$C:$C,MATCH(EPS!$A5334,NoSettings!$A:$A,0))</f>
        <v>2137200000000</v>
      </c>
      <c r="K5334">
        <f>INDEX(GWP!$C$2:$C$13,MATCH(EPS!I5334,GWP!$B$2:$B$13,0))</f>
        <v>0</v>
      </c>
      <c r="L5334" s="5">
        <f t="shared" si="167"/>
        <v>0</v>
      </c>
    </row>
    <row r="5335" spans="1:12" hidden="1" x14ac:dyDescent="0.35">
      <c r="A5335" t="s">
        <v>2817</v>
      </c>
      <c r="B5335" t="s">
        <v>2789</v>
      </c>
      <c r="C5335" t="s">
        <v>2886</v>
      </c>
      <c r="D5335" t="s">
        <v>1707</v>
      </c>
      <c r="H5335" t="str">
        <f>INDEX('Vensim Variables'!$B:$B,MATCH(EPS!$B5335,'Vensim Variables'!$A:$A,0))</f>
        <v>g pollutant</v>
      </c>
      <c r="I5335" t="str">
        <f t="shared" si="166"/>
        <v>NOx</v>
      </c>
      <c r="J5335">
        <f>INDEX(NoSettings!$C:$C,MATCH(EPS!$A5335,NoSettings!$A:$A,0))</f>
        <v>291986000000</v>
      </c>
      <c r="K5335">
        <f>INDEX(GWP!$C$2:$C$13,MATCH(EPS!I5335,GWP!$B$2:$B$13,0))</f>
        <v>0</v>
      </c>
      <c r="L5335" s="5">
        <f t="shared" si="167"/>
        <v>0</v>
      </c>
    </row>
    <row r="5336" spans="1:12" hidden="1" x14ac:dyDescent="0.35">
      <c r="A5336" t="s">
        <v>2818</v>
      </c>
      <c r="B5336" t="s">
        <v>2789</v>
      </c>
      <c r="C5336" t="s">
        <v>2886</v>
      </c>
      <c r="D5336" t="s">
        <v>1708</v>
      </c>
      <c r="H5336" t="str">
        <f>INDEX('Vensim Variables'!$B:$B,MATCH(EPS!$B5336,'Vensim Variables'!$A:$A,0))</f>
        <v>g pollutant</v>
      </c>
      <c r="I5336" t="str">
        <f t="shared" si="166"/>
        <v>PM10</v>
      </c>
      <c r="J5336">
        <f>INDEX(NoSettings!$C:$C,MATCH(EPS!$A5336,NoSettings!$A:$A,0))</f>
        <v>370102000000</v>
      </c>
      <c r="K5336">
        <f>INDEX(GWP!$C$2:$C$13,MATCH(EPS!I5336,GWP!$B$2:$B$13,0))</f>
        <v>0</v>
      </c>
      <c r="L5336" s="5">
        <f t="shared" si="167"/>
        <v>0</v>
      </c>
    </row>
    <row r="5337" spans="1:12" hidden="1" x14ac:dyDescent="0.35">
      <c r="A5337" t="s">
        <v>2819</v>
      </c>
      <c r="B5337" t="s">
        <v>2789</v>
      </c>
      <c r="C5337" t="s">
        <v>2886</v>
      </c>
      <c r="D5337" t="s">
        <v>1709</v>
      </c>
      <c r="H5337" t="str">
        <f>INDEX('Vensim Variables'!$B:$B,MATCH(EPS!$B5337,'Vensim Variables'!$A:$A,0))</f>
        <v>g pollutant</v>
      </c>
      <c r="I5337" t="str">
        <f t="shared" si="166"/>
        <v>PM25</v>
      </c>
      <c r="J5337">
        <f>INDEX(NoSettings!$C:$C,MATCH(EPS!$A5337,NoSettings!$A:$A,0))</f>
        <v>361594000000</v>
      </c>
      <c r="K5337">
        <f>INDEX(GWP!$C$2:$C$13,MATCH(EPS!I5337,GWP!$B$2:$B$13,0))</f>
        <v>0</v>
      </c>
      <c r="L5337" s="5">
        <f t="shared" si="167"/>
        <v>0</v>
      </c>
    </row>
    <row r="5338" spans="1:12" hidden="1" x14ac:dyDescent="0.35">
      <c r="A5338" t="s">
        <v>2820</v>
      </c>
      <c r="B5338" t="s">
        <v>2789</v>
      </c>
      <c r="C5338" t="s">
        <v>2886</v>
      </c>
      <c r="D5338" t="s">
        <v>1710</v>
      </c>
      <c r="H5338" t="str">
        <f>INDEX('Vensim Variables'!$B:$B,MATCH(EPS!$B5338,'Vensim Variables'!$A:$A,0))</f>
        <v>g pollutant</v>
      </c>
      <c r="I5338" t="str">
        <f t="shared" si="166"/>
        <v>SOx</v>
      </c>
      <c r="J5338">
        <f>INDEX(NoSettings!$C:$C,MATCH(EPS!$A5338,NoSettings!$A:$A,0))</f>
        <v>24001900000</v>
      </c>
      <c r="K5338">
        <f>INDEX(GWP!$C$2:$C$13,MATCH(EPS!I5338,GWP!$B$2:$B$13,0))</f>
        <v>0</v>
      </c>
      <c r="L5338" s="5">
        <f t="shared" si="167"/>
        <v>0</v>
      </c>
    </row>
    <row r="5339" spans="1:12" hidden="1" x14ac:dyDescent="0.35">
      <c r="A5339" t="s">
        <v>2821</v>
      </c>
      <c r="B5339" t="s">
        <v>2789</v>
      </c>
      <c r="C5339" t="s">
        <v>2886</v>
      </c>
      <c r="D5339" t="s">
        <v>1711</v>
      </c>
      <c r="H5339" t="str">
        <f>INDEX('Vensim Variables'!$B:$B,MATCH(EPS!$B5339,'Vensim Variables'!$A:$A,0))</f>
        <v>g pollutant</v>
      </c>
      <c r="I5339" t="str">
        <f t="shared" si="166"/>
        <v>BC</v>
      </c>
      <c r="J5339">
        <f>INDEX(NoSettings!$C:$C,MATCH(EPS!$A5339,NoSettings!$A:$A,0))</f>
        <v>18803700000</v>
      </c>
      <c r="K5339">
        <f>INDEX(GWP!$C$2:$C$13,MATCH(EPS!I5339,GWP!$B$2:$B$13,0))</f>
        <v>0</v>
      </c>
      <c r="L5339" s="5">
        <f t="shared" si="167"/>
        <v>0</v>
      </c>
    </row>
    <row r="5340" spans="1:12" hidden="1" x14ac:dyDescent="0.35">
      <c r="A5340" t="s">
        <v>2822</v>
      </c>
      <c r="B5340" t="s">
        <v>2789</v>
      </c>
      <c r="C5340" t="s">
        <v>2886</v>
      </c>
      <c r="D5340" t="s">
        <v>1712</v>
      </c>
      <c r="H5340" t="str">
        <f>INDEX('Vensim Variables'!$B:$B,MATCH(EPS!$B5340,'Vensim Variables'!$A:$A,0))</f>
        <v>g pollutant</v>
      </c>
      <c r="I5340" t="str">
        <f t="shared" si="166"/>
        <v>OC</v>
      </c>
      <c r="J5340">
        <f>INDEX(NoSettings!$C:$C,MATCH(EPS!$A5340,NoSettings!$A:$A,0))</f>
        <v>196502000000</v>
      </c>
      <c r="K5340">
        <f>INDEX(GWP!$C$2:$C$13,MATCH(EPS!I5340,GWP!$B$2:$B$13,0))</f>
        <v>0</v>
      </c>
      <c r="L5340" s="5">
        <f t="shared" si="167"/>
        <v>0</v>
      </c>
    </row>
    <row r="5341" spans="1:12" hidden="1" x14ac:dyDescent="0.35">
      <c r="A5341" t="s">
        <v>2823</v>
      </c>
      <c r="B5341" t="s">
        <v>2789</v>
      </c>
      <c r="C5341" t="s">
        <v>2886</v>
      </c>
      <c r="D5341" t="s">
        <v>1713</v>
      </c>
      <c r="H5341" t="str">
        <f>INDEX('Vensim Variables'!$B:$B,MATCH(EPS!$B5341,'Vensim Variables'!$A:$A,0))</f>
        <v>g pollutant</v>
      </c>
      <c r="I5341" t="str">
        <f t="shared" si="166"/>
        <v>CH4</v>
      </c>
      <c r="J5341">
        <f>INDEX(NoSettings!$C:$C,MATCH(EPS!$A5341,NoSettings!$A:$A,0))</f>
        <v>7622900000</v>
      </c>
      <c r="K5341">
        <f>INDEX(GWP!$C$2:$C$13,MATCH(EPS!I5341,GWP!$B$2:$B$13,0))</f>
        <v>25</v>
      </c>
      <c r="L5341" s="5">
        <f t="shared" si="167"/>
        <v>0.19057250000000001</v>
      </c>
    </row>
    <row r="5342" spans="1:12" hidden="1" x14ac:dyDescent="0.35">
      <c r="A5342" t="s">
        <v>2824</v>
      </c>
      <c r="B5342" t="s">
        <v>2789</v>
      </c>
      <c r="C5342" t="s">
        <v>2886</v>
      </c>
      <c r="D5342" t="s">
        <v>1714</v>
      </c>
      <c r="H5342" t="str">
        <f>INDEX('Vensim Variables'!$B:$B,MATCH(EPS!$B5342,'Vensim Variables'!$A:$A,0))</f>
        <v>g pollutant</v>
      </c>
      <c r="I5342" t="str">
        <f t="shared" si="166"/>
        <v>N2O</v>
      </c>
      <c r="J5342">
        <f>INDEX(NoSettings!$C:$C,MATCH(EPS!$A5342,NoSettings!$A:$A,0))</f>
        <v>1027620000</v>
      </c>
      <c r="K5342">
        <f>INDEX(GWP!$C$2:$C$13,MATCH(EPS!I5342,GWP!$B$2:$B$13,0))</f>
        <v>298</v>
      </c>
      <c r="L5342" s="5">
        <f t="shared" si="167"/>
        <v>0.30623075999999999</v>
      </c>
    </row>
    <row r="5343" spans="1:12" hidden="1" x14ac:dyDescent="0.35">
      <c r="A5343" t="s">
        <v>2825</v>
      </c>
      <c r="B5343" t="s">
        <v>2789</v>
      </c>
      <c r="C5343" t="s">
        <v>2886</v>
      </c>
      <c r="D5343" t="s">
        <v>1715</v>
      </c>
      <c r="H5343" t="str">
        <f>INDEX('Vensim Variables'!$B:$B,MATCH(EPS!$B5343,'Vensim Variables'!$A:$A,0))</f>
        <v>g pollutant</v>
      </c>
      <c r="I5343" t="str">
        <f t="shared" si="166"/>
        <v>F gases</v>
      </c>
      <c r="J5343">
        <f>INDEX(NoSettings!$C:$C,MATCH(EPS!$A5343,NoSettings!$A:$A,0))</f>
        <v>0</v>
      </c>
      <c r="K5343">
        <f>INDEX(GWP!$C$2:$C$13,MATCH(EPS!I5343,GWP!$B$2:$B$13,0))</f>
        <v>1</v>
      </c>
      <c r="L5343" s="5">
        <f t="shared" si="167"/>
        <v>0</v>
      </c>
    </row>
    <row r="5344" spans="1:12" hidden="1" x14ac:dyDescent="0.35">
      <c r="A5344" t="s">
        <v>2826</v>
      </c>
      <c r="B5344" t="s">
        <v>2789</v>
      </c>
      <c r="C5344" t="s">
        <v>2887</v>
      </c>
      <c r="D5344" t="s">
        <v>1702</v>
      </c>
      <c r="H5344" t="str">
        <f>INDEX('Vensim Variables'!$B:$B,MATCH(EPS!$B5344,'Vensim Variables'!$A:$A,0))</f>
        <v>g pollutant</v>
      </c>
      <c r="I5344" t="str">
        <f t="shared" si="166"/>
        <v>CO2</v>
      </c>
      <c r="J5344">
        <f>INDEX(NoSettings!$C:$C,MATCH(EPS!$A5344,NoSettings!$A:$A,0))</f>
        <v>222316000000000</v>
      </c>
      <c r="K5344">
        <f>INDEX(GWP!$C$2:$C$13,MATCH(EPS!I5344,GWP!$B$2:$B$13,0))</f>
        <v>1</v>
      </c>
      <c r="L5344" s="5">
        <f t="shared" si="167"/>
        <v>222.316</v>
      </c>
    </row>
    <row r="5345" spans="1:12" hidden="1" x14ac:dyDescent="0.35">
      <c r="A5345" t="s">
        <v>2827</v>
      </c>
      <c r="B5345" t="s">
        <v>2789</v>
      </c>
      <c r="C5345" t="s">
        <v>2887</v>
      </c>
      <c r="D5345" t="s">
        <v>1705</v>
      </c>
      <c r="H5345" t="str">
        <f>INDEX('Vensim Variables'!$B:$B,MATCH(EPS!$B5345,'Vensim Variables'!$A:$A,0))</f>
        <v>g pollutant</v>
      </c>
      <c r="I5345" t="str">
        <f t="shared" si="166"/>
        <v>VOC</v>
      </c>
      <c r="J5345">
        <f>INDEX(NoSettings!$C:$C,MATCH(EPS!$A5345,NoSettings!$A:$A,0))</f>
        <v>17458900000</v>
      </c>
      <c r="K5345">
        <f>INDEX(GWP!$C$2:$C$13,MATCH(EPS!I5345,GWP!$B$2:$B$13,0))</f>
        <v>0</v>
      </c>
      <c r="L5345" s="5">
        <f t="shared" si="167"/>
        <v>0</v>
      </c>
    </row>
    <row r="5346" spans="1:12" hidden="1" x14ac:dyDescent="0.35">
      <c r="A5346" t="s">
        <v>2828</v>
      </c>
      <c r="B5346" t="s">
        <v>2789</v>
      </c>
      <c r="C5346" t="s">
        <v>2887</v>
      </c>
      <c r="D5346" t="s">
        <v>1706</v>
      </c>
      <c r="H5346" t="str">
        <f>INDEX('Vensim Variables'!$B:$B,MATCH(EPS!$B5346,'Vensim Variables'!$A:$A,0))</f>
        <v>g pollutant</v>
      </c>
      <c r="I5346" t="str">
        <f t="shared" si="166"/>
        <v>CO</v>
      </c>
      <c r="J5346">
        <f>INDEX(NoSettings!$C:$C,MATCH(EPS!$A5346,NoSettings!$A:$A,0))</f>
        <v>109831000000</v>
      </c>
      <c r="K5346">
        <f>INDEX(GWP!$C$2:$C$13,MATCH(EPS!I5346,GWP!$B$2:$B$13,0))</f>
        <v>0</v>
      </c>
      <c r="L5346" s="5">
        <f t="shared" si="167"/>
        <v>0</v>
      </c>
    </row>
    <row r="5347" spans="1:12" hidden="1" x14ac:dyDescent="0.35">
      <c r="A5347" t="s">
        <v>2829</v>
      </c>
      <c r="B5347" t="s">
        <v>2789</v>
      </c>
      <c r="C5347" t="s">
        <v>2887</v>
      </c>
      <c r="D5347" t="s">
        <v>1707</v>
      </c>
      <c r="H5347" t="str">
        <f>INDEX('Vensim Variables'!$B:$B,MATCH(EPS!$B5347,'Vensim Variables'!$A:$A,0))</f>
        <v>g pollutant</v>
      </c>
      <c r="I5347" t="str">
        <f t="shared" si="166"/>
        <v>NOx</v>
      </c>
      <c r="J5347">
        <f>INDEX(NoSettings!$C:$C,MATCH(EPS!$A5347,NoSettings!$A:$A,0))</f>
        <v>172294000000</v>
      </c>
      <c r="K5347">
        <f>INDEX(GWP!$C$2:$C$13,MATCH(EPS!I5347,GWP!$B$2:$B$13,0))</f>
        <v>0</v>
      </c>
      <c r="L5347" s="5">
        <f t="shared" si="167"/>
        <v>0</v>
      </c>
    </row>
    <row r="5348" spans="1:12" hidden="1" x14ac:dyDescent="0.35">
      <c r="A5348" t="s">
        <v>2830</v>
      </c>
      <c r="B5348" t="s">
        <v>2789</v>
      </c>
      <c r="C5348" t="s">
        <v>2887</v>
      </c>
      <c r="D5348" t="s">
        <v>1708</v>
      </c>
      <c r="H5348" t="str">
        <f>INDEX('Vensim Variables'!$B:$B,MATCH(EPS!$B5348,'Vensim Variables'!$A:$A,0))</f>
        <v>g pollutant</v>
      </c>
      <c r="I5348" t="str">
        <f t="shared" si="166"/>
        <v>PM10</v>
      </c>
      <c r="J5348">
        <f>INDEX(NoSettings!$C:$C,MATCH(EPS!$A5348,NoSettings!$A:$A,0))</f>
        <v>52502500000</v>
      </c>
      <c r="K5348">
        <f>INDEX(GWP!$C$2:$C$13,MATCH(EPS!I5348,GWP!$B$2:$B$13,0))</f>
        <v>0</v>
      </c>
      <c r="L5348" s="5">
        <f t="shared" si="167"/>
        <v>0</v>
      </c>
    </row>
    <row r="5349" spans="1:12" hidden="1" x14ac:dyDescent="0.35">
      <c r="A5349" t="s">
        <v>2831</v>
      </c>
      <c r="B5349" t="s">
        <v>2789</v>
      </c>
      <c r="C5349" t="s">
        <v>2887</v>
      </c>
      <c r="D5349" t="s">
        <v>1709</v>
      </c>
      <c r="H5349" t="str">
        <f>INDEX('Vensim Variables'!$B:$B,MATCH(EPS!$B5349,'Vensim Variables'!$A:$A,0))</f>
        <v>g pollutant</v>
      </c>
      <c r="I5349" t="str">
        <f t="shared" si="166"/>
        <v>PM25</v>
      </c>
      <c r="J5349">
        <f>INDEX(NoSettings!$C:$C,MATCH(EPS!$A5349,NoSettings!$A:$A,0))</f>
        <v>48826800000</v>
      </c>
      <c r="K5349">
        <f>INDEX(GWP!$C$2:$C$13,MATCH(EPS!I5349,GWP!$B$2:$B$13,0))</f>
        <v>0</v>
      </c>
      <c r="L5349" s="5">
        <f t="shared" si="167"/>
        <v>0</v>
      </c>
    </row>
    <row r="5350" spans="1:12" hidden="1" x14ac:dyDescent="0.35">
      <c r="A5350" t="s">
        <v>2832</v>
      </c>
      <c r="B5350" t="s">
        <v>2789</v>
      </c>
      <c r="C5350" t="s">
        <v>2887</v>
      </c>
      <c r="D5350" t="s">
        <v>1710</v>
      </c>
      <c r="H5350" t="str">
        <f>INDEX('Vensim Variables'!$B:$B,MATCH(EPS!$B5350,'Vensim Variables'!$A:$A,0))</f>
        <v>g pollutant</v>
      </c>
      <c r="I5350" t="str">
        <f t="shared" si="166"/>
        <v>SOx</v>
      </c>
      <c r="J5350">
        <f>INDEX(NoSettings!$C:$C,MATCH(EPS!$A5350,NoSettings!$A:$A,0))</f>
        <v>13791300000</v>
      </c>
      <c r="K5350">
        <f>INDEX(GWP!$C$2:$C$13,MATCH(EPS!I5350,GWP!$B$2:$B$13,0))</f>
        <v>0</v>
      </c>
      <c r="L5350" s="5">
        <f t="shared" si="167"/>
        <v>0</v>
      </c>
    </row>
    <row r="5351" spans="1:12" hidden="1" x14ac:dyDescent="0.35">
      <c r="A5351" t="s">
        <v>2833</v>
      </c>
      <c r="B5351" t="s">
        <v>2789</v>
      </c>
      <c r="C5351" t="s">
        <v>2887</v>
      </c>
      <c r="D5351" t="s">
        <v>1711</v>
      </c>
      <c r="H5351" t="str">
        <f>INDEX('Vensim Variables'!$B:$B,MATCH(EPS!$B5351,'Vensim Variables'!$A:$A,0))</f>
        <v>g pollutant</v>
      </c>
      <c r="I5351" t="str">
        <f t="shared" si="166"/>
        <v>BC</v>
      </c>
      <c r="J5351">
        <f>INDEX(NoSettings!$C:$C,MATCH(EPS!$A5351,NoSettings!$A:$A,0))</f>
        <v>1989700000</v>
      </c>
      <c r="K5351">
        <f>INDEX(GWP!$C$2:$C$13,MATCH(EPS!I5351,GWP!$B$2:$B$13,0))</f>
        <v>0</v>
      </c>
      <c r="L5351" s="5">
        <f t="shared" si="167"/>
        <v>0</v>
      </c>
    </row>
    <row r="5352" spans="1:12" hidden="1" x14ac:dyDescent="0.35">
      <c r="A5352" t="s">
        <v>2834</v>
      </c>
      <c r="B5352" t="s">
        <v>2789</v>
      </c>
      <c r="C5352" t="s">
        <v>2887</v>
      </c>
      <c r="D5352" t="s">
        <v>1712</v>
      </c>
      <c r="H5352" t="str">
        <f>INDEX('Vensim Variables'!$B:$B,MATCH(EPS!$B5352,'Vensim Variables'!$A:$A,0))</f>
        <v>g pollutant</v>
      </c>
      <c r="I5352" t="str">
        <f t="shared" si="166"/>
        <v>OC</v>
      </c>
      <c r="J5352">
        <f>INDEX(NoSettings!$C:$C,MATCH(EPS!$A5352,NoSettings!$A:$A,0))</f>
        <v>30369200000</v>
      </c>
      <c r="K5352">
        <f>INDEX(GWP!$C$2:$C$13,MATCH(EPS!I5352,GWP!$B$2:$B$13,0))</f>
        <v>0</v>
      </c>
      <c r="L5352" s="5">
        <f t="shared" si="167"/>
        <v>0</v>
      </c>
    </row>
    <row r="5353" spans="1:12" hidden="1" x14ac:dyDescent="0.35">
      <c r="A5353" t="s">
        <v>2835</v>
      </c>
      <c r="B5353" t="s">
        <v>2789</v>
      </c>
      <c r="C5353" t="s">
        <v>2887</v>
      </c>
      <c r="D5353" t="s">
        <v>1713</v>
      </c>
      <c r="H5353" t="str">
        <f>INDEX('Vensim Variables'!$B:$B,MATCH(EPS!$B5353,'Vensim Variables'!$A:$A,0))</f>
        <v>g pollutant</v>
      </c>
      <c r="I5353" t="str">
        <f t="shared" si="166"/>
        <v>CH4</v>
      </c>
      <c r="J5353">
        <f>INDEX(NoSettings!$C:$C,MATCH(EPS!$A5353,NoSettings!$A:$A,0))</f>
        <v>5771430000</v>
      </c>
      <c r="K5353">
        <f>INDEX(GWP!$C$2:$C$13,MATCH(EPS!I5353,GWP!$B$2:$B$13,0))</f>
        <v>25</v>
      </c>
      <c r="L5353" s="5">
        <f t="shared" si="167"/>
        <v>0.14428574999999999</v>
      </c>
    </row>
    <row r="5354" spans="1:12" hidden="1" x14ac:dyDescent="0.35">
      <c r="A5354" t="s">
        <v>2836</v>
      </c>
      <c r="B5354" t="s">
        <v>2789</v>
      </c>
      <c r="C5354" t="s">
        <v>2887</v>
      </c>
      <c r="D5354" t="s">
        <v>1714</v>
      </c>
      <c r="H5354" t="str">
        <f>INDEX('Vensim Variables'!$B:$B,MATCH(EPS!$B5354,'Vensim Variables'!$A:$A,0))</f>
        <v>g pollutant</v>
      </c>
      <c r="I5354" t="str">
        <f t="shared" si="166"/>
        <v>N2O</v>
      </c>
      <c r="J5354">
        <f>INDEX(NoSettings!$C:$C,MATCH(EPS!$A5354,NoSettings!$A:$A,0))</f>
        <v>825740000</v>
      </c>
      <c r="K5354">
        <f>INDEX(GWP!$C$2:$C$13,MATCH(EPS!I5354,GWP!$B$2:$B$13,0))</f>
        <v>298</v>
      </c>
      <c r="L5354" s="5">
        <f t="shared" si="167"/>
        <v>0.24607051999999999</v>
      </c>
    </row>
    <row r="5355" spans="1:12" hidden="1" x14ac:dyDescent="0.35">
      <c r="A5355" t="s">
        <v>2837</v>
      </c>
      <c r="B5355" t="s">
        <v>2789</v>
      </c>
      <c r="C5355" t="s">
        <v>2887</v>
      </c>
      <c r="D5355" t="s">
        <v>1715</v>
      </c>
      <c r="H5355" t="str">
        <f>INDEX('Vensim Variables'!$B:$B,MATCH(EPS!$B5355,'Vensim Variables'!$A:$A,0))</f>
        <v>g pollutant</v>
      </c>
      <c r="I5355" t="str">
        <f t="shared" si="166"/>
        <v>F gases</v>
      </c>
      <c r="J5355">
        <f>INDEX(NoSettings!$C:$C,MATCH(EPS!$A5355,NoSettings!$A:$A,0))</f>
        <v>0</v>
      </c>
      <c r="K5355">
        <f>INDEX(GWP!$C$2:$C$13,MATCH(EPS!I5355,GWP!$B$2:$B$13,0))</f>
        <v>1</v>
      </c>
      <c r="L5355" s="5">
        <f t="shared" si="167"/>
        <v>0</v>
      </c>
    </row>
    <row r="5356" spans="1:12" hidden="1" x14ac:dyDescent="0.35">
      <c r="A5356" t="s">
        <v>2838</v>
      </c>
      <c r="B5356" t="s">
        <v>2789</v>
      </c>
      <c r="C5356" t="s">
        <v>2888</v>
      </c>
      <c r="D5356" t="s">
        <v>1702</v>
      </c>
      <c r="H5356" t="str">
        <f>INDEX('Vensim Variables'!$B:$B,MATCH(EPS!$B5356,'Vensim Variables'!$A:$A,0))</f>
        <v>g pollutant</v>
      </c>
      <c r="I5356" t="str">
        <f t="shared" si="166"/>
        <v>CO2</v>
      </c>
      <c r="J5356">
        <f>INDEX(NoSettings!$C:$C,MATCH(EPS!$A5356,NoSettings!$A:$A,0))</f>
        <v>1199390000000000</v>
      </c>
      <c r="K5356">
        <f>INDEX(GWP!$C$2:$C$13,MATCH(EPS!I5356,GWP!$B$2:$B$13,0))</f>
        <v>1</v>
      </c>
      <c r="L5356" s="5">
        <f t="shared" si="167"/>
        <v>1199.3900000000001</v>
      </c>
    </row>
    <row r="5357" spans="1:12" hidden="1" x14ac:dyDescent="0.35">
      <c r="A5357" t="s">
        <v>2839</v>
      </c>
      <c r="B5357" t="s">
        <v>2789</v>
      </c>
      <c r="C5357" t="s">
        <v>2888</v>
      </c>
      <c r="D5357" t="s">
        <v>1705</v>
      </c>
      <c r="H5357" t="str">
        <f>INDEX('Vensim Variables'!$B:$B,MATCH(EPS!$B5357,'Vensim Variables'!$A:$A,0))</f>
        <v>g pollutant</v>
      </c>
      <c r="I5357" t="str">
        <f t="shared" si="166"/>
        <v>VOC</v>
      </c>
      <c r="J5357">
        <f>INDEX(NoSettings!$C:$C,MATCH(EPS!$A5357,NoSettings!$A:$A,0))</f>
        <v>5355910000000</v>
      </c>
      <c r="K5357">
        <f>INDEX(GWP!$C$2:$C$13,MATCH(EPS!I5357,GWP!$B$2:$B$13,0))</f>
        <v>0</v>
      </c>
      <c r="L5357" s="5">
        <f t="shared" si="167"/>
        <v>0</v>
      </c>
    </row>
    <row r="5358" spans="1:12" hidden="1" x14ac:dyDescent="0.35">
      <c r="A5358" t="s">
        <v>2840</v>
      </c>
      <c r="B5358" t="s">
        <v>2789</v>
      </c>
      <c r="C5358" t="s">
        <v>2888</v>
      </c>
      <c r="D5358" t="s">
        <v>1706</v>
      </c>
      <c r="H5358" t="str">
        <f>INDEX('Vensim Variables'!$B:$B,MATCH(EPS!$B5358,'Vensim Variables'!$A:$A,0))</f>
        <v>g pollutant</v>
      </c>
      <c r="I5358" t="str">
        <f t="shared" si="166"/>
        <v>CO</v>
      </c>
      <c r="J5358">
        <f>INDEX(NoSettings!$C:$C,MATCH(EPS!$A5358,NoSettings!$A:$A,0))</f>
        <v>14160000000000</v>
      </c>
      <c r="K5358">
        <f>INDEX(GWP!$C$2:$C$13,MATCH(EPS!I5358,GWP!$B$2:$B$13,0))</f>
        <v>0</v>
      </c>
      <c r="L5358" s="5">
        <f t="shared" si="167"/>
        <v>0</v>
      </c>
    </row>
    <row r="5359" spans="1:12" hidden="1" x14ac:dyDescent="0.35">
      <c r="A5359" t="s">
        <v>2841</v>
      </c>
      <c r="B5359" t="s">
        <v>2789</v>
      </c>
      <c r="C5359" t="s">
        <v>2888</v>
      </c>
      <c r="D5359" t="s">
        <v>1707</v>
      </c>
      <c r="H5359" t="str">
        <f>INDEX('Vensim Variables'!$B:$B,MATCH(EPS!$B5359,'Vensim Variables'!$A:$A,0))</f>
        <v>g pollutant</v>
      </c>
      <c r="I5359" t="str">
        <f t="shared" si="166"/>
        <v>NOx</v>
      </c>
      <c r="J5359">
        <f>INDEX(NoSettings!$C:$C,MATCH(EPS!$A5359,NoSettings!$A:$A,0))</f>
        <v>3174580000000</v>
      </c>
      <c r="K5359">
        <f>INDEX(GWP!$C$2:$C$13,MATCH(EPS!I5359,GWP!$B$2:$B$13,0))</f>
        <v>0</v>
      </c>
      <c r="L5359" s="5">
        <f t="shared" si="167"/>
        <v>0</v>
      </c>
    </row>
    <row r="5360" spans="1:12" hidden="1" x14ac:dyDescent="0.35">
      <c r="A5360" t="s">
        <v>2842</v>
      </c>
      <c r="B5360" t="s">
        <v>2789</v>
      </c>
      <c r="C5360" t="s">
        <v>2888</v>
      </c>
      <c r="D5360" t="s">
        <v>1708</v>
      </c>
      <c r="H5360" t="str">
        <f>INDEX('Vensim Variables'!$B:$B,MATCH(EPS!$B5360,'Vensim Variables'!$A:$A,0))</f>
        <v>g pollutant</v>
      </c>
      <c r="I5360" t="str">
        <f t="shared" si="166"/>
        <v>PM10</v>
      </c>
      <c r="J5360">
        <f>INDEX(NoSettings!$C:$C,MATCH(EPS!$A5360,NoSettings!$A:$A,0))</f>
        <v>1294640000000</v>
      </c>
      <c r="K5360">
        <f>INDEX(GWP!$C$2:$C$13,MATCH(EPS!I5360,GWP!$B$2:$B$13,0))</f>
        <v>0</v>
      </c>
      <c r="L5360" s="5">
        <f t="shared" si="167"/>
        <v>0</v>
      </c>
    </row>
    <row r="5361" spans="1:12" hidden="1" x14ac:dyDescent="0.35">
      <c r="A5361" t="s">
        <v>2843</v>
      </c>
      <c r="B5361" t="s">
        <v>2789</v>
      </c>
      <c r="C5361" t="s">
        <v>2888</v>
      </c>
      <c r="D5361" t="s">
        <v>1709</v>
      </c>
      <c r="H5361" t="str">
        <f>INDEX('Vensim Variables'!$B:$B,MATCH(EPS!$B5361,'Vensim Variables'!$A:$A,0))</f>
        <v>g pollutant</v>
      </c>
      <c r="I5361" t="str">
        <f t="shared" si="166"/>
        <v>PM25</v>
      </c>
      <c r="J5361">
        <f>INDEX(NoSettings!$C:$C,MATCH(EPS!$A5361,NoSettings!$A:$A,0))</f>
        <v>727540000000</v>
      </c>
      <c r="K5361">
        <f>INDEX(GWP!$C$2:$C$13,MATCH(EPS!I5361,GWP!$B$2:$B$13,0))</f>
        <v>0</v>
      </c>
      <c r="L5361" s="5">
        <f t="shared" si="167"/>
        <v>0</v>
      </c>
    </row>
    <row r="5362" spans="1:12" hidden="1" x14ac:dyDescent="0.35">
      <c r="A5362" t="s">
        <v>2844</v>
      </c>
      <c r="B5362" t="s">
        <v>2789</v>
      </c>
      <c r="C5362" t="s">
        <v>2888</v>
      </c>
      <c r="D5362" t="s">
        <v>1710</v>
      </c>
      <c r="H5362" t="str">
        <f>INDEX('Vensim Variables'!$B:$B,MATCH(EPS!$B5362,'Vensim Variables'!$A:$A,0))</f>
        <v>g pollutant</v>
      </c>
      <c r="I5362" t="str">
        <f t="shared" si="166"/>
        <v>SOx</v>
      </c>
      <c r="J5362">
        <f>INDEX(NoSettings!$C:$C,MATCH(EPS!$A5362,NoSettings!$A:$A,0))</f>
        <v>765253000000</v>
      </c>
      <c r="K5362">
        <f>INDEX(GWP!$C$2:$C$13,MATCH(EPS!I5362,GWP!$B$2:$B$13,0))</f>
        <v>0</v>
      </c>
      <c r="L5362" s="5">
        <f t="shared" si="167"/>
        <v>0</v>
      </c>
    </row>
    <row r="5363" spans="1:12" hidden="1" x14ac:dyDescent="0.35">
      <c r="A5363" t="s">
        <v>2845</v>
      </c>
      <c r="B5363" t="s">
        <v>2789</v>
      </c>
      <c r="C5363" t="s">
        <v>2888</v>
      </c>
      <c r="D5363" t="s">
        <v>1711</v>
      </c>
      <c r="H5363" t="str">
        <f>INDEX('Vensim Variables'!$B:$B,MATCH(EPS!$B5363,'Vensim Variables'!$A:$A,0))</f>
        <v>g pollutant</v>
      </c>
      <c r="I5363" t="str">
        <f t="shared" si="166"/>
        <v>BC</v>
      </c>
      <c r="J5363">
        <f>INDEX(NoSettings!$C:$C,MATCH(EPS!$A5363,NoSettings!$A:$A,0))</f>
        <v>86190400000</v>
      </c>
      <c r="K5363">
        <f>INDEX(GWP!$C$2:$C$13,MATCH(EPS!I5363,GWP!$B$2:$B$13,0))</f>
        <v>0</v>
      </c>
      <c r="L5363" s="5">
        <f t="shared" si="167"/>
        <v>0</v>
      </c>
    </row>
    <row r="5364" spans="1:12" hidden="1" x14ac:dyDescent="0.35">
      <c r="A5364" t="s">
        <v>2846</v>
      </c>
      <c r="B5364" t="s">
        <v>2789</v>
      </c>
      <c r="C5364" t="s">
        <v>2888</v>
      </c>
      <c r="D5364" t="s">
        <v>1712</v>
      </c>
      <c r="H5364" t="str">
        <f>INDEX('Vensim Variables'!$B:$B,MATCH(EPS!$B5364,'Vensim Variables'!$A:$A,0))</f>
        <v>g pollutant</v>
      </c>
      <c r="I5364" t="str">
        <f t="shared" si="166"/>
        <v>OC</v>
      </c>
      <c r="J5364">
        <f>INDEX(NoSettings!$C:$C,MATCH(EPS!$A5364,NoSettings!$A:$A,0))</f>
        <v>190095000000</v>
      </c>
      <c r="K5364">
        <f>INDEX(GWP!$C$2:$C$13,MATCH(EPS!I5364,GWP!$B$2:$B$13,0))</f>
        <v>0</v>
      </c>
      <c r="L5364" s="5">
        <f t="shared" si="167"/>
        <v>0</v>
      </c>
    </row>
    <row r="5365" spans="1:12" hidden="1" x14ac:dyDescent="0.35">
      <c r="A5365" t="s">
        <v>2847</v>
      </c>
      <c r="B5365" t="s">
        <v>2789</v>
      </c>
      <c r="C5365" t="s">
        <v>2888</v>
      </c>
      <c r="D5365" t="s">
        <v>1713</v>
      </c>
      <c r="H5365" t="str">
        <f>INDEX('Vensim Variables'!$B:$B,MATCH(EPS!$B5365,'Vensim Variables'!$A:$A,0))</f>
        <v>g pollutant</v>
      </c>
      <c r="I5365" t="str">
        <f t="shared" si="166"/>
        <v>CH4</v>
      </c>
      <c r="J5365">
        <f>INDEX(NoSettings!$C:$C,MATCH(EPS!$A5365,NoSettings!$A:$A,0))</f>
        <v>25645700000000</v>
      </c>
      <c r="K5365">
        <f>INDEX(GWP!$C$2:$C$13,MATCH(EPS!I5365,GWP!$B$2:$B$13,0))</f>
        <v>25</v>
      </c>
      <c r="L5365" s="5">
        <f t="shared" si="167"/>
        <v>641.14250000000004</v>
      </c>
    </row>
    <row r="5366" spans="1:12" hidden="1" x14ac:dyDescent="0.35">
      <c r="A5366" t="s">
        <v>2848</v>
      </c>
      <c r="B5366" t="s">
        <v>2789</v>
      </c>
      <c r="C5366" t="s">
        <v>2888</v>
      </c>
      <c r="D5366" t="s">
        <v>1714</v>
      </c>
      <c r="H5366" t="str">
        <f>INDEX('Vensim Variables'!$B:$B,MATCH(EPS!$B5366,'Vensim Variables'!$A:$A,0))</f>
        <v>g pollutant</v>
      </c>
      <c r="I5366" t="str">
        <f t="shared" si="166"/>
        <v>N2O</v>
      </c>
      <c r="J5366">
        <f>INDEX(NoSettings!$C:$C,MATCH(EPS!$A5366,NoSettings!$A:$A,0))</f>
        <v>1295560000000</v>
      </c>
      <c r="K5366">
        <f>INDEX(GWP!$C$2:$C$13,MATCH(EPS!I5366,GWP!$B$2:$B$13,0))</f>
        <v>298</v>
      </c>
      <c r="L5366" s="5">
        <f t="shared" si="167"/>
        <v>386.07688000000002</v>
      </c>
    </row>
    <row r="5367" spans="1:12" hidden="1" x14ac:dyDescent="0.35">
      <c r="A5367" t="s">
        <v>2849</v>
      </c>
      <c r="B5367" t="s">
        <v>2789</v>
      </c>
      <c r="C5367" t="s">
        <v>2888</v>
      </c>
      <c r="D5367" t="s">
        <v>1715</v>
      </c>
      <c r="H5367" t="str">
        <f>INDEX('Vensim Variables'!$B:$B,MATCH(EPS!$B5367,'Vensim Variables'!$A:$A,0))</f>
        <v>g pollutant</v>
      </c>
      <c r="I5367" t="str">
        <f t="shared" si="166"/>
        <v>F gases</v>
      </c>
      <c r="J5367">
        <f>INDEX(NoSettings!$C:$C,MATCH(EPS!$A5367,NoSettings!$A:$A,0))</f>
        <v>189300000000000</v>
      </c>
      <c r="K5367">
        <f>INDEX(GWP!$C$2:$C$13,MATCH(EPS!I5367,GWP!$B$2:$B$13,0))</f>
        <v>1</v>
      </c>
      <c r="L5367" s="5">
        <f t="shared" si="167"/>
        <v>189.3</v>
      </c>
    </row>
    <row r="5368" spans="1:12" hidden="1" x14ac:dyDescent="0.35">
      <c r="A5368" t="s">
        <v>2850</v>
      </c>
      <c r="B5368" t="s">
        <v>2789</v>
      </c>
      <c r="C5368" t="s">
        <v>1770</v>
      </c>
      <c r="D5368" t="s">
        <v>1702</v>
      </c>
      <c r="H5368" t="str">
        <f>INDEX('Vensim Variables'!$B:$B,MATCH(EPS!$B5368,'Vensim Variables'!$A:$A,0))</f>
        <v>g pollutant</v>
      </c>
      <c r="I5368" t="str">
        <f t="shared" si="166"/>
        <v>CO2</v>
      </c>
      <c r="J5368">
        <f>INDEX(NoSettings!$C:$C,MATCH(EPS!$A5368,NoSettings!$A:$A,0))</f>
        <v>65104300000000</v>
      </c>
      <c r="K5368">
        <f>INDEX(GWP!$C$2:$C$13,MATCH(EPS!I5368,GWP!$B$2:$B$13,0))</f>
        <v>1</v>
      </c>
      <c r="L5368" s="5">
        <f t="shared" si="167"/>
        <v>65.104299999999995</v>
      </c>
    </row>
    <row r="5369" spans="1:12" hidden="1" x14ac:dyDescent="0.35">
      <c r="A5369" t="s">
        <v>2851</v>
      </c>
      <c r="B5369" t="s">
        <v>2789</v>
      </c>
      <c r="C5369" t="s">
        <v>1770</v>
      </c>
      <c r="D5369" t="s">
        <v>1705</v>
      </c>
      <c r="H5369" t="str">
        <f>INDEX('Vensim Variables'!$B:$B,MATCH(EPS!$B5369,'Vensim Variables'!$A:$A,0))</f>
        <v>g pollutant</v>
      </c>
      <c r="I5369" t="str">
        <f t="shared" si="166"/>
        <v>VOC</v>
      </c>
      <c r="J5369">
        <f>INDEX(NoSettings!$C:$C,MATCH(EPS!$A5369,NoSettings!$A:$A,0))</f>
        <v>7364530000</v>
      </c>
      <c r="K5369">
        <f>INDEX(GWP!$C$2:$C$13,MATCH(EPS!I5369,GWP!$B$2:$B$13,0))</f>
        <v>0</v>
      </c>
      <c r="L5369" s="5">
        <f t="shared" si="167"/>
        <v>0</v>
      </c>
    </row>
    <row r="5370" spans="1:12" hidden="1" x14ac:dyDescent="0.35">
      <c r="A5370" t="s">
        <v>2852</v>
      </c>
      <c r="B5370" t="s">
        <v>2789</v>
      </c>
      <c r="C5370" t="s">
        <v>1770</v>
      </c>
      <c r="D5370" t="s">
        <v>1706</v>
      </c>
      <c r="H5370" t="str">
        <f>INDEX('Vensim Variables'!$B:$B,MATCH(EPS!$B5370,'Vensim Variables'!$A:$A,0))</f>
        <v>g pollutant</v>
      </c>
      <c r="I5370" t="str">
        <f t="shared" si="166"/>
        <v>CO</v>
      </c>
      <c r="J5370">
        <f>INDEX(NoSettings!$C:$C,MATCH(EPS!$A5370,NoSettings!$A:$A,0))</f>
        <v>51375600000</v>
      </c>
      <c r="K5370">
        <f>INDEX(GWP!$C$2:$C$13,MATCH(EPS!I5370,GWP!$B$2:$B$13,0))</f>
        <v>0</v>
      </c>
      <c r="L5370" s="5">
        <f t="shared" si="167"/>
        <v>0</v>
      </c>
    </row>
    <row r="5371" spans="1:12" hidden="1" x14ac:dyDescent="0.35">
      <c r="A5371" t="s">
        <v>2853</v>
      </c>
      <c r="B5371" t="s">
        <v>2789</v>
      </c>
      <c r="C5371" t="s">
        <v>1770</v>
      </c>
      <c r="D5371" t="s">
        <v>1707</v>
      </c>
      <c r="H5371" t="str">
        <f>INDEX('Vensim Variables'!$B:$B,MATCH(EPS!$B5371,'Vensim Variables'!$A:$A,0))</f>
        <v>g pollutant</v>
      </c>
      <c r="I5371" t="str">
        <f t="shared" si="166"/>
        <v>NOx</v>
      </c>
      <c r="J5371">
        <f>INDEX(NoSettings!$C:$C,MATCH(EPS!$A5371,NoSettings!$A:$A,0))</f>
        <v>75672700000</v>
      </c>
      <c r="K5371">
        <f>INDEX(GWP!$C$2:$C$13,MATCH(EPS!I5371,GWP!$B$2:$B$13,0))</f>
        <v>0</v>
      </c>
      <c r="L5371" s="5">
        <f t="shared" si="167"/>
        <v>0</v>
      </c>
    </row>
    <row r="5372" spans="1:12" hidden="1" x14ac:dyDescent="0.35">
      <c r="A5372" t="s">
        <v>2854</v>
      </c>
      <c r="B5372" t="s">
        <v>2789</v>
      </c>
      <c r="C5372" t="s">
        <v>1770</v>
      </c>
      <c r="D5372" t="s">
        <v>1708</v>
      </c>
      <c r="H5372" t="str">
        <f>INDEX('Vensim Variables'!$B:$B,MATCH(EPS!$B5372,'Vensim Variables'!$A:$A,0))</f>
        <v>g pollutant</v>
      </c>
      <c r="I5372" t="str">
        <f t="shared" si="166"/>
        <v>PM10</v>
      </c>
      <c r="J5372">
        <f>INDEX(NoSettings!$C:$C,MATCH(EPS!$A5372,NoSettings!$A:$A,0))</f>
        <v>12867300000</v>
      </c>
      <c r="K5372">
        <f>INDEX(GWP!$C$2:$C$13,MATCH(EPS!I5372,GWP!$B$2:$B$13,0))</f>
        <v>0</v>
      </c>
      <c r="L5372" s="5">
        <f t="shared" si="167"/>
        <v>0</v>
      </c>
    </row>
    <row r="5373" spans="1:12" hidden="1" x14ac:dyDescent="0.35">
      <c r="A5373" t="s">
        <v>2855</v>
      </c>
      <c r="B5373" t="s">
        <v>2789</v>
      </c>
      <c r="C5373" t="s">
        <v>1770</v>
      </c>
      <c r="D5373" t="s">
        <v>1709</v>
      </c>
      <c r="H5373" t="str">
        <f>INDEX('Vensim Variables'!$B:$B,MATCH(EPS!$B5373,'Vensim Variables'!$A:$A,0))</f>
        <v>g pollutant</v>
      </c>
      <c r="I5373" t="str">
        <f t="shared" si="166"/>
        <v>PM25</v>
      </c>
      <c r="J5373">
        <f>INDEX(NoSettings!$C:$C,MATCH(EPS!$A5373,NoSettings!$A:$A,0))</f>
        <v>9196860000</v>
      </c>
      <c r="K5373">
        <f>INDEX(GWP!$C$2:$C$13,MATCH(EPS!I5373,GWP!$B$2:$B$13,0))</f>
        <v>0</v>
      </c>
      <c r="L5373" s="5">
        <f t="shared" si="167"/>
        <v>0</v>
      </c>
    </row>
    <row r="5374" spans="1:12" hidden="1" x14ac:dyDescent="0.35">
      <c r="A5374" t="s">
        <v>2856</v>
      </c>
      <c r="B5374" t="s">
        <v>2789</v>
      </c>
      <c r="C5374" t="s">
        <v>1770</v>
      </c>
      <c r="D5374" t="s">
        <v>1710</v>
      </c>
      <c r="H5374" t="str">
        <f>INDEX('Vensim Variables'!$B:$B,MATCH(EPS!$B5374,'Vensim Variables'!$A:$A,0))</f>
        <v>g pollutant</v>
      </c>
      <c r="I5374" t="str">
        <f t="shared" si="166"/>
        <v>SOx</v>
      </c>
      <c r="J5374">
        <f>INDEX(NoSettings!$C:$C,MATCH(EPS!$A5374,NoSettings!$A:$A,0))</f>
        <v>17526400000</v>
      </c>
      <c r="K5374">
        <f>INDEX(GWP!$C$2:$C$13,MATCH(EPS!I5374,GWP!$B$2:$B$13,0))</f>
        <v>0</v>
      </c>
      <c r="L5374" s="5">
        <f t="shared" si="167"/>
        <v>0</v>
      </c>
    </row>
    <row r="5375" spans="1:12" hidden="1" x14ac:dyDescent="0.35">
      <c r="A5375" t="s">
        <v>2857</v>
      </c>
      <c r="B5375" t="s">
        <v>2789</v>
      </c>
      <c r="C5375" t="s">
        <v>1770</v>
      </c>
      <c r="D5375" t="s">
        <v>1711</v>
      </c>
      <c r="H5375" t="str">
        <f>INDEX('Vensim Variables'!$B:$B,MATCH(EPS!$B5375,'Vensim Variables'!$A:$A,0))</f>
        <v>g pollutant</v>
      </c>
      <c r="I5375" t="str">
        <f t="shared" si="166"/>
        <v>BC</v>
      </c>
      <c r="J5375">
        <f>INDEX(NoSettings!$C:$C,MATCH(EPS!$A5375,NoSettings!$A:$A,0))</f>
        <v>420090000</v>
      </c>
      <c r="K5375">
        <f>INDEX(GWP!$C$2:$C$13,MATCH(EPS!I5375,GWP!$B$2:$B$13,0))</f>
        <v>0</v>
      </c>
      <c r="L5375" s="5">
        <f t="shared" si="167"/>
        <v>0</v>
      </c>
    </row>
    <row r="5376" spans="1:12" hidden="1" x14ac:dyDescent="0.35">
      <c r="A5376" t="s">
        <v>2858</v>
      </c>
      <c r="B5376" t="s">
        <v>2789</v>
      </c>
      <c r="C5376" t="s">
        <v>1770</v>
      </c>
      <c r="D5376" t="s">
        <v>1712</v>
      </c>
      <c r="H5376" t="str">
        <f>INDEX('Vensim Variables'!$B:$B,MATCH(EPS!$B5376,'Vensim Variables'!$A:$A,0))</f>
        <v>g pollutant</v>
      </c>
      <c r="I5376" t="str">
        <f t="shared" si="166"/>
        <v>OC</v>
      </c>
      <c r="J5376">
        <f>INDEX(NoSettings!$C:$C,MATCH(EPS!$A5376,NoSettings!$A:$A,0))</f>
        <v>3192640000</v>
      </c>
      <c r="K5376">
        <f>INDEX(GWP!$C$2:$C$13,MATCH(EPS!I5376,GWP!$B$2:$B$13,0))</f>
        <v>0</v>
      </c>
      <c r="L5376" s="5">
        <f t="shared" si="167"/>
        <v>0</v>
      </c>
    </row>
    <row r="5377" spans="1:12" hidden="1" x14ac:dyDescent="0.35">
      <c r="A5377" t="s">
        <v>2859</v>
      </c>
      <c r="B5377" t="s">
        <v>2789</v>
      </c>
      <c r="C5377" t="s">
        <v>1770</v>
      </c>
      <c r="D5377" t="s">
        <v>1713</v>
      </c>
      <c r="H5377" t="str">
        <f>INDEX('Vensim Variables'!$B:$B,MATCH(EPS!$B5377,'Vensim Variables'!$A:$A,0))</f>
        <v>g pollutant</v>
      </c>
      <c r="I5377" t="str">
        <f t="shared" si="166"/>
        <v>CH4</v>
      </c>
      <c r="J5377">
        <f>INDEX(NoSettings!$C:$C,MATCH(EPS!$A5377,NoSettings!$A:$A,0))</f>
        <v>1679490000</v>
      </c>
      <c r="K5377">
        <f>INDEX(GWP!$C$2:$C$13,MATCH(EPS!I5377,GWP!$B$2:$B$13,0))</f>
        <v>25</v>
      </c>
      <c r="L5377" s="5">
        <f t="shared" si="167"/>
        <v>4.1987249999999997E-2</v>
      </c>
    </row>
    <row r="5378" spans="1:12" hidden="1" x14ac:dyDescent="0.35">
      <c r="A5378" t="s">
        <v>2860</v>
      </c>
      <c r="B5378" t="s">
        <v>2789</v>
      </c>
      <c r="C5378" t="s">
        <v>1770</v>
      </c>
      <c r="D5378" t="s">
        <v>1714</v>
      </c>
      <c r="H5378" t="str">
        <f>INDEX('Vensim Variables'!$B:$B,MATCH(EPS!$B5378,'Vensim Variables'!$A:$A,0))</f>
        <v>g pollutant</v>
      </c>
      <c r="I5378" t="str">
        <f t="shared" si="166"/>
        <v>N2O</v>
      </c>
      <c r="J5378">
        <f>INDEX(NoSettings!$C:$C,MATCH(EPS!$A5378,NoSettings!$A:$A,0))</f>
        <v>194520000</v>
      </c>
      <c r="K5378">
        <f>INDEX(GWP!$C$2:$C$13,MATCH(EPS!I5378,GWP!$B$2:$B$13,0))</f>
        <v>298</v>
      </c>
      <c r="L5378" s="5">
        <f t="shared" si="167"/>
        <v>5.7966959999999998E-2</v>
      </c>
    </row>
    <row r="5379" spans="1:12" hidden="1" x14ac:dyDescent="0.35">
      <c r="A5379" t="s">
        <v>2861</v>
      </c>
      <c r="B5379" t="s">
        <v>2789</v>
      </c>
      <c r="C5379" t="s">
        <v>1770</v>
      </c>
      <c r="D5379" t="s">
        <v>1715</v>
      </c>
      <c r="H5379" t="str">
        <f>INDEX('Vensim Variables'!$B:$B,MATCH(EPS!$B5379,'Vensim Variables'!$A:$A,0))</f>
        <v>g pollutant</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F gases</v>
      </c>
      <c r="J5379">
        <f>INDEX(NoSettings!$C:$C,MATCH(EPS!$A5379,NoSettings!$A:$A,0))</f>
        <v>0</v>
      </c>
      <c r="K5379">
        <f>INDEX(GWP!$C$2:$C$13,MATCH(EPS!I5379,GWP!$B$2:$B$13,0))</f>
        <v>1</v>
      </c>
      <c r="L5379" s="5">
        <f t="shared" ref="L5379:L5442" si="169">IF(H5379="g pollutant",K5379*J5379/10^12,IF(H5379="MMTCO2e",J5379,IF(H5379="MWh",J5379,0)))</f>
        <v>0</v>
      </c>
    </row>
    <row r="5380" spans="1:12" hidden="1" x14ac:dyDescent="0.35">
      <c r="A5380" t="s">
        <v>2862</v>
      </c>
      <c r="B5380" t="s">
        <v>2789</v>
      </c>
      <c r="C5380" t="s">
        <v>1771</v>
      </c>
      <c r="D5380" t="s">
        <v>1702</v>
      </c>
      <c r="H5380" t="str">
        <f>INDEX('Vensim Variables'!$B:$B,MATCH(EPS!$B5380,'Vensim Variables'!$A:$A,0))</f>
        <v>g pollutant</v>
      </c>
      <c r="I5380" t="str">
        <f t="shared" si="168"/>
        <v>CO2</v>
      </c>
      <c r="J5380">
        <f>INDEX(NoSettings!$C:$C,MATCH(EPS!$A5380,NoSettings!$A:$A,0))</f>
        <v>-812000000000000</v>
      </c>
      <c r="K5380">
        <f>INDEX(GWP!$C$2:$C$13,MATCH(EPS!I5380,GWP!$B$2:$B$13,0))</f>
        <v>1</v>
      </c>
      <c r="L5380" s="5">
        <f t="shared" si="169"/>
        <v>-812</v>
      </c>
    </row>
    <row r="5381" spans="1:12" hidden="1" x14ac:dyDescent="0.35">
      <c r="A5381" t="s">
        <v>2863</v>
      </c>
      <c r="B5381" t="s">
        <v>2789</v>
      </c>
      <c r="C5381" t="s">
        <v>1771</v>
      </c>
      <c r="D5381" t="s">
        <v>1705</v>
      </c>
      <c r="H5381" t="str">
        <f>INDEX('Vensim Variables'!$B:$B,MATCH(EPS!$B5381,'Vensim Variables'!$A:$A,0))</f>
        <v>g pollutant</v>
      </c>
      <c r="I5381" t="str">
        <f t="shared" si="168"/>
        <v>VOC</v>
      </c>
      <c r="J5381">
        <f>INDEX(NoSettings!$C:$C,MATCH(EPS!$A5381,NoSettings!$A:$A,0))</f>
        <v>0</v>
      </c>
      <c r="K5381">
        <f>INDEX(GWP!$C$2:$C$13,MATCH(EPS!I5381,GWP!$B$2:$B$13,0))</f>
        <v>0</v>
      </c>
      <c r="L5381" s="5">
        <f t="shared" si="169"/>
        <v>0</v>
      </c>
    </row>
    <row r="5382" spans="1:12" hidden="1" x14ac:dyDescent="0.35">
      <c r="A5382" t="s">
        <v>2864</v>
      </c>
      <c r="B5382" t="s">
        <v>2789</v>
      </c>
      <c r="C5382" t="s">
        <v>1771</v>
      </c>
      <c r="D5382" t="s">
        <v>1706</v>
      </c>
      <c r="H5382" t="str">
        <f>INDEX('Vensim Variables'!$B:$B,MATCH(EPS!$B5382,'Vensim Variables'!$A:$A,0))</f>
        <v>g pollutant</v>
      </c>
      <c r="I5382" t="str">
        <f t="shared" si="168"/>
        <v>CO</v>
      </c>
      <c r="J5382">
        <f>INDEX(NoSettings!$C:$C,MATCH(EPS!$A5382,NoSettings!$A:$A,0))</f>
        <v>0</v>
      </c>
      <c r="K5382">
        <f>INDEX(GWP!$C$2:$C$13,MATCH(EPS!I5382,GWP!$B$2:$B$13,0))</f>
        <v>0</v>
      </c>
      <c r="L5382" s="5">
        <f t="shared" si="169"/>
        <v>0</v>
      </c>
    </row>
    <row r="5383" spans="1:12" hidden="1" x14ac:dyDescent="0.35">
      <c r="A5383" t="s">
        <v>2865</v>
      </c>
      <c r="B5383" t="s">
        <v>2789</v>
      </c>
      <c r="C5383" t="s">
        <v>1771</v>
      </c>
      <c r="D5383" t="s">
        <v>1707</v>
      </c>
      <c r="H5383" t="str">
        <f>INDEX('Vensim Variables'!$B:$B,MATCH(EPS!$B5383,'Vensim Variables'!$A:$A,0))</f>
        <v>g pollutant</v>
      </c>
      <c r="I5383" t="str">
        <f t="shared" si="168"/>
        <v>NOx</v>
      </c>
      <c r="J5383">
        <f>INDEX(NoSettings!$C:$C,MATCH(EPS!$A5383,NoSettings!$A:$A,0))</f>
        <v>0</v>
      </c>
      <c r="K5383">
        <f>INDEX(GWP!$C$2:$C$13,MATCH(EPS!I5383,GWP!$B$2:$B$13,0))</f>
        <v>0</v>
      </c>
      <c r="L5383" s="5">
        <f t="shared" si="169"/>
        <v>0</v>
      </c>
    </row>
    <row r="5384" spans="1:12" hidden="1" x14ac:dyDescent="0.35">
      <c r="A5384" t="s">
        <v>2866</v>
      </c>
      <c r="B5384" t="s">
        <v>2789</v>
      </c>
      <c r="C5384" t="s">
        <v>1771</v>
      </c>
      <c r="D5384" t="s">
        <v>1708</v>
      </c>
      <c r="H5384" t="str">
        <f>INDEX('Vensim Variables'!$B:$B,MATCH(EPS!$B5384,'Vensim Variables'!$A:$A,0))</f>
        <v>g pollutant</v>
      </c>
      <c r="I5384" t="str">
        <f t="shared" si="168"/>
        <v>PM10</v>
      </c>
      <c r="J5384">
        <f>INDEX(NoSettings!$C:$C,MATCH(EPS!$A5384,NoSettings!$A:$A,0))</f>
        <v>0</v>
      </c>
      <c r="K5384">
        <f>INDEX(GWP!$C$2:$C$13,MATCH(EPS!I5384,GWP!$B$2:$B$13,0))</f>
        <v>0</v>
      </c>
      <c r="L5384" s="5">
        <f t="shared" si="169"/>
        <v>0</v>
      </c>
    </row>
    <row r="5385" spans="1:12" hidden="1" x14ac:dyDescent="0.35">
      <c r="A5385" t="s">
        <v>2867</v>
      </c>
      <c r="B5385" t="s">
        <v>2789</v>
      </c>
      <c r="C5385" t="s">
        <v>1771</v>
      </c>
      <c r="D5385" t="s">
        <v>1709</v>
      </c>
      <c r="H5385" t="str">
        <f>INDEX('Vensim Variables'!$B:$B,MATCH(EPS!$B5385,'Vensim Variables'!$A:$A,0))</f>
        <v>g pollutant</v>
      </c>
      <c r="I5385" t="str">
        <f t="shared" si="168"/>
        <v>PM25</v>
      </c>
      <c r="J5385">
        <f>INDEX(NoSettings!$C:$C,MATCH(EPS!$A5385,NoSettings!$A:$A,0))</f>
        <v>0</v>
      </c>
      <c r="K5385">
        <f>INDEX(GWP!$C$2:$C$13,MATCH(EPS!I5385,GWP!$B$2:$B$13,0))</f>
        <v>0</v>
      </c>
      <c r="L5385" s="5">
        <f t="shared" si="169"/>
        <v>0</v>
      </c>
    </row>
    <row r="5386" spans="1:12" hidden="1" x14ac:dyDescent="0.35">
      <c r="A5386" t="s">
        <v>2868</v>
      </c>
      <c r="B5386" t="s">
        <v>2789</v>
      </c>
      <c r="C5386" t="s">
        <v>1771</v>
      </c>
      <c r="D5386" t="s">
        <v>1710</v>
      </c>
      <c r="H5386" t="str">
        <f>INDEX('Vensim Variables'!$B:$B,MATCH(EPS!$B5386,'Vensim Variables'!$A:$A,0))</f>
        <v>g pollutant</v>
      </c>
      <c r="I5386" t="str">
        <f t="shared" si="168"/>
        <v>SOx</v>
      </c>
      <c r="J5386">
        <f>INDEX(NoSettings!$C:$C,MATCH(EPS!$A5386,NoSettings!$A:$A,0))</f>
        <v>0</v>
      </c>
      <c r="K5386">
        <f>INDEX(GWP!$C$2:$C$13,MATCH(EPS!I5386,GWP!$B$2:$B$13,0))</f>
        <v>0</v>
      </c>
      <c r="L5386" s="5">
        <f t="shared" si="169"/>
        <v>0</v>
      </c>
    </row>
    <row r="5387" spans="1:12" hidden="1" x14ac:dyDescent="0.35">
      <c r="A5387" t="s">
        <v>2869</v>
      </c>
      <c r="B5387" t="s">
        <v>2789</v>
      </c>
      <c r="C5387" t="s">
        <v>1771</v>
      </c>
      <c r="D5387" t="s">
        <v>1711</v>
      </c>
      <c r="H5387" t="str">
        <f>INDEX('Vensim Variables'!$B:$B,MATCH(EPS!$B5387,'Vensim Variables'!$A:$A,0))</f>
        <v>g pollutant</v>
      </c>
      <c r="I5387" t="str">
        <f t="shared" si="168"/>
        <v>BC</v>
      </c>
      <c r="J5387">
        <f>INDEX(NoSettings!$C:$C,MATCH(EPS!$A5387,NoSettings!$A:$A,0))</f>
        <v>0</v>
      </c>
      <c r="K5387">
        <f>INDEX(GWP!$C$2:$C$13,MATCH(EPS!I5387,GWP!$B$2:$B$13,0))</f>
        <v>0</v>
      </c>
      <c r="L5387" s="5">
        <f t="shared" si="169"/>
        <v>0</v>
      </c>
    </row>
    <row r="5388" spans="1:12" hidden="1" x14ac:dyDescent="0.35">
      <c r="A5388" t="s">
        <v>2870</v>
      </c>
      <c r="B5388" t="s">
        <v>2789</v>
      </c>
      <c r="C5388" t="s">
        <v>1771</v>
      </c>
      <c r="D5388" t="s">
        <v>1712</v>
      </c>
      <c r="H5388" t="str">
        <f>INDEX('Vensim Variables'!$B:$B,MATCH(EPS!$B5388,'Vensim Variables'!$A:$A,0))</f>
        <v>g pollutant</v>
      </c>
      <c r="I5388" t="str">
        <f t="shared" si="168"/>
        <v>OC</v>
      </c>
      <c r="J5388">
        <f>INDEX(NoSettings!$C:$C,MATCH(EPS!$A5388,NoSettings!$A:$A,0))</f>
        <v>0</v>
      </c>
      <c r="K5388">
        <f>INDEX(GWP!$C$2:$C$13,MATCH(EPS!I5388,GWP!$B$2:$B$13,0))</f>
        <v>0</v>
      </c>
      <c r="L5388" s="5">
        <f t="shared" si="169"/>
        <v>0</v>
      </c>
    </row>
    <row r="5389" spans="1:12" hidden="1" x14ac:dyDescent="0.35">
      <c r="A5389" t="s">
        <v>2871</v>
      </c>
      <c r="B5389" t="s">
        <v>2789</v>
      </c>
      <c r="C5389" t="s">
        <v>1771</v>
      </c>
      <c r="D5389" t="s">
        <v>1713</v>
      </c>
      <c r="H5389" t="str">
        <f>INDEX('Vensim Variables'!$B:$B,MATCH(EPS!$B5389,'Vensim Variables'!$A:$A,0))</f>
        <v>g pollutant</v>
      </c>
      <c r="I5389" t="str">
        <f t="shared" si="168"/>
        <v>CH4</v>
      </c>
      <c r="J5389">
        <f>INDEX(NoSettings!$C:$C,MATCH(EPS!$A5389,NoSettings!$A:$A,0))</f>
        <v>1360000000000</v>
      </c>
      <c r="K5389">
        <f>INDEX(GWP!$C$2:$C$13,MATCH(EPS!I5389,GWP!$B$2:$B$13,0))</f>
        <v>25</v>
      </c>
      <c r="L5389" s="5">
        <f t="shared" si="169"/>
        <v>34</v>
      </c>
    </row>
    <row r="5390" spans="1:12" hidden="1" x14ac:dyDescent="0.35">
      <c r="A5390" t="s">
        <v>2872</v>
      </c>
      <c r="B5390" t="s">
        <v>2789</v>
      </c>
      <c r="C5390" t="s">
        <v>1771</v>
      </c>
      <c r="D5390" t="s">
        <v>1714</v>
      </c>
      <c r="H5390" t="str">
        <f>INDEX('Vensim Variables'!$B:$B,MATCH(EPS!$B5390,'Vensim Variables'!$A:$A,0))</f>
        <v>g pollutant</v>
      </c>
      <c r="I5390" t="str">
        <f t="shared" si="168"/>
        <v>N2O</v>
      </c>
      <c r="J5390">
        <f>INDEX(NoSettings!$C:$C,MATCH(EPS!$A5390,NoSettings!$A:$A,0))</f>
        <v>57400000000</v>
      </c>
      <c r="K5390">
        <f>INDEX(GWP!$C$2:$C$13,MATCH(EPS!I5390,GWP!$B$2:$B$13,0))</f>
        <v>298</v>
      </c>
      <c r="L5390" s="5">
        <f t="shared" si="169"/>
        <v>17.1052</v>
      </c>
    </row>
    <row r="5391" spans="1:12" hidden="1" x14ac:dyDescent="0.35">
      <c r="A5391" t="s">
        <v>2873</v>
      </c>
      <c r="B5391" t="s">
        <v>2789</v>
      </c>
      <c r="C5391" t="s">
        <v>1771</v>
      </c>
      <c r="D5391" t="s">
        <v>1715</v>
      </c>
      <c r="H5391" t="str">
        <f>INDEX('Vensim Variables'!$B:$B,MATCH(EPS!$B5391,'Vensim Variables'!$A:$A,0))</f>
        <v>g pollutant</v>
      </c>
      <c r="I5391" t="str">
        <f t="shared" si="168"/>
        <v>F gases</v>
      </c>
      <c r="J5391">
        <f>INDEX(NoSettings!$C:$C,MATCH(EPS!$A5391,NoSettings!$A:$A,0))</f>
        <v>0</v>
      </c>
      <c r="K5391">
        <f>INDEX(GWP!$C$2:$C$13,MATCH(EPS!I5391,GWP!$B$2:$B$13,0))</f>
        <v>1</v>
      </c>
      <c r="L5391" s="5">
        <f t="shared" si="169"/>
        <v>0</v>
      </c>
    </row>
    <row r="5392" spans="1:12" hidden="1" x14ac:dyDescent="0.35">
      <c r="A5392" t="s">
        <v>2874</v>
      </c>
      <c r="B5392" t="s">
        <v>2789</v>
      </c>
      <c r="C5392" t="s">
        <v>1772</v>
      </c>
      <c r="D5392" t="s">
        <v>1702</v>
      </c>
      <c r="H5392" t="str">
        <f>INDEX('Vensim Variables'!$B:$B,MATCH(EPS!$B5392,'Vensim Variables'!$A:$A,0))</f>
        <v>g pollutant</v>
      </c>
      <c r="I5392" t="str">
        <f t="shared" si="168"/>
        <v>CO2</v>
      </c>
      <c r="J5392">
        <f>INDEX(NoSettings!$C:$C,MATCH(EPS!$A5392,NoSettings!$A:$A,0))</f>
        <v>0</v>
      </c>
      <c r="K5392">
        <f>INDEX(GWP!$C$2:$C$13,MATCH(EPS!I5392,GWP!$B$2:$B$13,0))</f>
        <v>1</v>
      </c>
      <c r="L5392" s="5">
        <f t="shared" si="169"/>
        <v>0</v>
      </c>
    </row>
    <row r="5393" spans="1:12" hidden="1" x14ac:dyDescent="0.35">
      <c r="A5393" t="s">
        <v>2875</v>
      </c>
      <c r="B5393" t="s">
        <v>2789</v>
      </c>
      <c r="C5393" t="s">
        <v>1772</v>
      </c>
      <c r="D5393" t="s">
        <v>1705</v>
      </c>
      <c r="H5393" t="str">
        <f>INDEX('Vensim Variables'!$B:$B,MATCH(EPS!$B5393,'Vensim Variables'!$A:$A,0))</f>
        <v>g pollutant</v>
      </c>
      <c r="I5393" t="str">
        <f t="shared" si="168"/>
        <v>VOC</v>
      </c>
      <c r="J5393">
        <f>INDEX(NoSettings!$C:$C,MATCH(EPS!$A5393,NoSettings!$A:$A,0))</f>
        <v>0</v>
      </c>
      <c r="K5393">
        <f>INDEX(GWP!$C$2:$C$13,MATCH(EPS!I5393,GWP!$B$2:$B$13,0))</f>
        <v>0</v>
      </c>
      <c r="L5393" s="5">
        <f t="shared" si="169"/>
        <v>0</v>
      </c>
    </row>
    <row r="5394" spans="1:12" hidden="1" x14ac:dyDescent="0.35">
      <c r="A5394" t="s">
        <v>2876</v>
      </c>
      <c r="B5394" t="s">
        <v>2789</v>
      </c>
      <c r="C5394" t="s">
        <v>1772</v>
      </c>
      <c r="D5394" t="s">
        <v>1706</v>
      </c>
      <c r="H5394" t="str">
        <f>INDEX('Vensim Variables'!$B:$B,MATCH(EPS!$B5394,'Vensim Variables'!$A:$A,0))</f>
        <v>g pollutant</v>
      </c>
      <c r="I5394" t="str">
        <f t="shared" si="168"/>
        <v>CO</v>
      </c>
      <c r="J5394">
        <f>INDEX(NoSettings!$C:$C,MATCH(EPS!$A5394,NoSettings!$A:$A,0))</f>
        <v>0</v>
      </c>
      <c r="K5394">
        <f>INDEX(GWP!$C$2:$C$13,MATCH(EPS!I5394,GWP!$B$2:$B$13,0))</f>
        <v>0</v>
      </c>
      <c r="L5394" s="5">
        <f t="shared" si="169"/>
        <v>0</v>
      </c>
    </row>
    <row r="5395" spans="1:12" hidden="1" x14ac:dyDescent="0.35">
      <c r="A5395" t="s">
        <v>2877</v>
      </c>
      <c r="B5395" t="s">
        <v>2789</v>
      </c>
      <c r="C5395" t="s">
        <v>1772</v>
      </c>
      <c r="D5395" t="s">
        <v>1707</v>
      </c>
      <c r="H5395" t="str">
        <f>INDEX('Vensim Variables'!$B:$B,MATCH(EPS!$B5395,'Vensim Variables'!$A:$A,0))</f>
        <v>g pollutant</v>
      </c>
      <c r="I5395" t="str">
        <f t="shared" si="168"/>
        <v>NOx</v>
      </c>
      <c r="J5395">
        <f>INDEX(NoSettings!$C:$C,MATCH(EPS!$A5395,NoSettings!$A:$A,0))</f>
        <v>0</v>
      </c>
      <c r="K5395">
        <f>INDEX(GWP!$C$2:$C$13,MATCH(EPS!I5395,GWP!$B$2:$B$13,0))</f>
        <v>0</v>
      </c>
      <c r="L5395" s="5">
        <f t="shared" si="169"/>
        <v>0</v>
      </c>
    </row>
    <row r="5396" spans="1:12" hidden="1" x14ac:dyDescent="0.35">
      <c r="A5396" t="s">
        <v>2878</v>
      </c>
      <c r="B5396" t="s">
        <v>2789</v>
      </c>
      <c r="C5396" t="s">
        <v>1772</v>
      </c>
      <c r="D5396" t="s">
        <v>1708</v>
      </c>
      <c r="H5396" t="str">
        <f>INDEX('Vensim Variables'!$B:$B,MATCH(EPS!$B5396,'Vensim Variables'!$A:$A,0))</f>
        <v>g pollutant</v>
      </c>
      <c r="I5396" t="str">
        <f t="shared" si="168"/>
        <v>PM10</v>
      </c>
      <c r="J5396">
        <f>INDEX(NoSettings!$C:$C,MATCH(EPS!$A5396,NoSettings!$A:$A,0))</f>
        <v>0</v>
      </c>
      <c r="K5396">
        <f>INDEX(GWP!$C$2:$C$13,MATCH(EPS!I5396,GWP!$B$2:$B$13,0))</f>
        <v>0</v>
      </c>
      <c r="L5396" s="5">
        <f t="shared" si="169"/>
        <v>0</v>
      </c>
    </row>
    <row r="5397" spans="1:12" hidden="1" x14ac:dyDescent="0.35">
      <c r="A5397" t="s">
        <v>2879</v>
      </c>
      <c r="B5397" t="s">
        <v>2789</v>
      </c>
      <c r="C5397" t="s">
        <v>1772</v>
      </c>
      <c r="D5397" t="s">
        <v>1709</v>
      </c>
      <c r="H5397" t="str">
        <f>INDEX('Vensim Variables'!$B:$B,MATCH(EPS!$B5397,'Vensim Variables'!$A:$A,0))</f>
        <v>g pollutant</v>
      </c>
      <c r="I5397" t="str">
        <f t="shared" si="168"/>
        <v>PM25</v>
      </c>
      <c r="J5397">
        <f>INDEX(NoSettings!$C:$C,MATCH(EPS!$A5397,NoSettings!$A:$A,0))</f>
        <v>0</v>
      </c>
      <c r="K5397">
        <f>INDEX(GWP!$C$2:$C$13,MATCH(EPS!I5397,GWP!$B$2:$B$13,0))</f>
        <v>0</v>
      </c>
      <c r="L5397" s="5">
        <f t="shared" si="169"/>
        <v>0</v>
      </c>
    </row>
    <row r="5398" spans="1:12" hidden="1" x14ac:dyDescent="0.35">
      <c r="A5398" t="s">
        <v>2880</v>
      </c>
      <c r="B5398" t="s">
        <v>2789</v>
      </c>
      <c r="C5398" t="s">
        <v>1772</v>
      </c>
      <c r="D5398" t="s">
        <v>1710</v>
      </c>
      <c r="H5398" t="str">
        <f>INDEX('Vensim Variables'!$B:$B,MATCH(EPS!$B5398,'Vensim Variables'!$A:$A,0))</f>
        <v>g pollutant</v>
      </c>
      <c r="I5398" t="str">
        <f t="shared" si="168"/>
        <v>SOx</v>
      </c>
      <c r="J5398">
        <f>INDEX(NoSettings!$C:$C,MATCH(EPS!$A5398,NoSettings!$A:$A,0))</f>
        <v>0</v>
      </c>
      <c r="K5398">
        <f>INDEX(GWP!$C$2:$C$13,MATCH(EPS!I5398,GWP!$B$2:$B$13,0))</f>
        <v>0</v>
      </c>
      <c r="L5398" s="5">
        <f t="shared" si="169"/>
        <v>0</v>
      </c>
    </row>
    <row r="5399" spans="1:12" hidden="1" x14ac:dyDescent="0.35">
      <c r="A5399" t="s">
        <v>2881</v>
      </c>
      <c r="B5399" t="s">
        <v>2789</v>
      </c>
      <c r="C5399" t="s">
        <v>1772</v>
      </c>
      <c r="D5399" t="s">
        <v>1711</v>
      </c>
      <c r="H5399" t="str">
        <f>INDEX('Vensim Variables'!$B:$B,MATCH(EPS!$B5399,'Vensim Variables'!$A:$A,0))</f>
        <v>g pollutant</v>
      </c>
      <c r="I5399" t="str">
        <f t="shared" si="168"/>
        <v>BC</v>
      </c>
      <c r="J5399">
        <f>INDEX(NoSettings!$C:$C,MATCH(EPS!$A5399,NoSettings!$A:$A,0))</f>
        <v>0</v>
      </c>
      <c r="K5399">
        <f>INDEX(GWP!$C$2:$C$13,MATCH(EPS!I5399,GWP!$B$2:$B$13,0))</f>
        <v>0</v>
      </c>
      <c r="L5399" s="5">
        <f t="shared" si="169"/>
        <v>0</v>
      </c>
    </row>
    <row r="5400" spans="1:12" hidden="1" x14ac:dyDescent="0.35">
      <c r="A5400" t="s">
        <v>2882</v>
      </c>
      <c r="B5400" t="s">
        <v>2789</v>
      </c>
      <c r="C5400" t="s">
        <v>1772</v>
      </c>
      <c r="D5400" t="s">
        <v>1712</v>
      </c>
      <c r="H5400" t="str">
        <f>INDEX('Vensim Variables'!$B:$B,MATCH(EPS!$B5400,'Vensim Variables'!$A:$A,0))</f>
        <v>g pollutant</v>
      </c>
      <c r="I5400" t="str">
        <f t="shared" si="168"/>
        <v>OC</v>
      </c>
      <c r="J5400">
        <f>INDEX(NoSettings!$C:$C,MATCH(EPS!$A5400,NoSettings!$A:$A,0))</f>
        <v>0</v>
      </c>
      <c r="K5400">
        <f>INDEX(GWP!$C$2:$C$13,MATCH(EPS!I5400,GWP!$B$2:$B$13,0))</f>
        <v>0</v>
      </c>
      <c r="L5400" s="5">
        <f t="shared" si="169"/>
        <v>0</v>
      </c>
    </row>
    <row r="5401" spans="1:12" hidden="1" x14ac:dyDescent="0.35">
      <c r="A5401" t="s">
        <v>2883</v>
      </c>
      <c r="B5401" t="s">
        <v>2789</v>
      </c>
      <c r="C5401" t="s">
        <v>1772</v>
      </c>
      <c r="D5401" t="s">
        <v>1713</v>
      </c>
      <c r="H5401" t="str">
        <f>INDEX('Vensim Variables'!$B:$B,MATCH(EPS!$B5401,'Vensim Variables'!$A:$A,0))</f>
        <v>g pollutant</v>
      </c>
      <c r="I5401" t="str">
        <f t="shared" si="168"/>
        <v>CH4</v>
      </c>
      <c r="J5401">
        <f>INDEX(NoSettings!$C:$C,MATCH(EPS!$A5401,NoSettings!$A:$A,0))</f>
        <v>0</v>
      </c>
      <c r="K5401">
        <f>INDEX(GWP!$C$2:$C$13,MATCH(EPS!I5401,GWP!$B$2:$B$13,0))</f>
        <v>25</v>
      </c>
      <c r="L5401" s="5">
        <f t="shared" si="169"/>
        <v>0</v>
      </c>
    </row>
    <row r="5402" spans="1:12" hidden="1" x14ac:dyDescent="0.35">
      <c r="A5402" t="s">
        <v>2884</v>
      </c>
      <c r="B5402" t="s">
        <v>2789</v>
      </c>
      <c r="C5402" t="s">
        <v>1772</v>
      </c>
      <c r="D5402" t="s">
        <v>1714</v>
      </c>
      <c r="H5402" t="str">
        <f>INDEX('Vensim Variables'!$B:$B,MATCH(EPS!$B5402,'Vensim Variables'!$A:$A,0))</f>
        <v>g pollutant</v>
      </c>
      <c r="I5402" t="str">
        <f t="shared" si="168"/>
        <v>N2O</v>
      </c>
      <c r="J5402">
        <f>INDEX(NoSettings!$C:$C,MATCH(EPS!$A5402,NoSettings!$A:$A,0))</f>
        <v>0</v>
      </c>
      <c r="K5402">
        <f>INDEX(GWP!$C$2:$C$13,MATCH(EPS!I5402,GWP!$B$2:$B$13,0))</f>
        <v>298</v>
      </c>
      <c r="L5402" s="5">
        <f t="shared" si="169"/>
        <v>0</v>
      </c>
    </row>
    <row r="5403" spans="1:12" hidden="1" x14ac:dyDescent="0.35">
      <c r="A5403" t="s">
        <v>2885</v>
      </c>
      <c r="B5403" t="s">
        <v>2789</v>
      </c>
      <c r="C5403" t="s">
        <v>1772</v>
      </c>
      <c r="D5403" t="s">
        <v>1715</v>
      </c>
      <c r="H5403" t="str">
        <f>INDEX('Vensim Variables'!$B:$B,MATCH(EPS!$B5403,'Vensim Variables'!$A:$A,0))</f>
        <v>g pollutant</v>
      </c>
      <c r="I5403" t="str">
        <f t="shared" si="168"/>
        <v>F gases</v>
      </c>
      <c r="J5403">
        <f>INDEX(NoSettings!$C:$C,MATCH(EPS!$A5403,NoSettings!$A:$A,0))</f>
        <v>0</v>
      </c>
      <c r="K5403">
        <f>INDEX(GWP!$C$2:$C$13,MATCH(EPS!I5403,GWP!$B$2:$B$13,0))</f>
        <v>1</v>
      </c>
      <c r="L5403" s="5">
        <f t="shared" si="169"/>
        <v>0</v>
      </c>
    </row>
    <row r="5404" spans="1:12" hidden="1" x14ac:dyDescent="0.35">
      <c r="A5404" t="s">
        <v>2924</v>
      </c>
      <c r="B5404" t="s">
        <v>2923</v>
      </c>
      <c r="C5404" t="s">
        <v>1721</v>
      </c>
      <c r="D5404" t="s">
        <v>3284</v>
      </c>
      <c r="E5404" t="s">
        <v>1702</v>
      </c>
      <c r="H5404" t="str">
        <f>INDEX('Vensim Variables'!$B:$B,MATCH(EPS!$B5404,'Vensim Variables'!$A:$A,0))</f>
        <v>g pollutant</v>
      </c>
      <c r="I5404" t="str">
        <f t="shared" si="168"/>
        <v>CO2</v>
      </c>
      <c r="J5404">
        <f>INDEX(NoSettings!$C:$C,MATCH(EPS!$A5404,NoSettings!$A:$A,0))</f>
        <v>0</v>
      </c>
      <c r="K5404">
        <f>INDEX(GWP!$C$2:$C$13,MATCH(EPS!I5404,GWP!$B$2:$B$13,0))</f>
        <v>1</v>
      </c>
      <c r="L5404" s="5">
        <f t="shared" si="169"/>
        <v>0</v>
      </c>
    </row>
    <row r="5405" spans="1:12" hidden="1" x14ac:dyDescent="0.35">
      <c r="A5405" t="s">
        <v>2925</v>
      </c>
      <c r="B5405" t="s">
        <v>2923</v>
      </c>
      <c r="C5405" t="s">
        <v>1721</v>
      </c>
      <c r="D5405" t="s">
        <v>3284</v>
      </c>
      <c r="E5405" t="s">
        <v>1705</v>
      </c>
      <c r="H5405" t="str">
        <f>INDEX('Vensim Variables'!$B:$B,MATCH(EPS!$B5405,'Vensim Variables'!$A:$A,0))</f>
        <v>g pollutant</v>
      </c>
      <c r="I5405" t="str">
        <f t="shared" si="168"/>
        <v>VOC</v>
      </c>
      <c r="J5405">
        <f>INDEX(NoSettings!$C:$C,MATCH(EPS!$A5405,NoSettings!$A:$A,0))</f>
        <v>0</v>
      </c>
      <c r="K5405">
        <f>INDEX(GWP!$C$2:$C$13,MATCH(EPS!I5405,GWP!$B$2:$B$13,0))</f>
        <v>0</v>
      </c>
      <c r="L5405" s="5">
        <f t="shared" si="169"/>
        <v>0</v>
      </c>
    </row>
    <row r="5406" spans="1:12" hidden="1" x14ac:dyDescent="0.35">
      <c r="A5406" t="s">
        <v>2926</v>
      </c>
      <c r="B5406" t="s">
        <v>2923</v>
      </c>
      <c r="C5406" t="s">
        <v>1721</v>
      </c>
      <c r="D5406" t="s">
        <v>3284</v>
      </c>
      <c r="E5406" t="s">
        <v>1706</v>
      </c>
      <c r="H5406" t="str">
        <f>INDEX('Vensim Variables'!$B:$B,MATCH(EPS!$B5406,'Vensim Variables'!$A:$A,0))</f>
        <v>g pollutant</v>
      </c>
      <c r="I5406" t="str">
        <f t="shared" si="168"/>
        <v>CO</v>
      </c>
      <c r="J5406">
        <f>INDEX(NoSettings!$C:$C,MATCH(EPS!$A5406,NoSettings!$A:$A,0))</f>
        <v>0</v>
      </c>
      <c r="K5406">
        <f>INDEX(GWP!$C$2:$C$13,MATCH(EPS!I5406,GWP!$B$2:$B$13,0))</f>
        <v>0</v>
      </c>
      <c r="L5406" s="5">
        <f t="shared" si="169"/>
        <v>0</v>
      </c>
    </row>
    <row r="5407" spans="1:12" hidden="1" x14ac:dyDescent="0.35">
      <c r="A5407" t="s">
        <v>2927</v>
      </c>
      <c r="B5407" t="s">
        <v>2923</v>
      </c>
      <c r="C5407" t="s">
        <v>1721</v>
      </c>
      <c r="D5407" t="s">
        <v>3284</v>
      </c>
      <c r="E5407" t="s">
        <v>1707</v>
      </c>
      <c r="H5407" t="str">
        <f>INDEX('Vensim Variables'!$B:$B,MATCH(EPS!$B5407,'Vensim Variables'!$A:$A,0))</f>
        <v>g pollutant</v>
      </c>
      <c r="I5407" t="str">
        <f t="shared" si="168"/>
        <v>NOx</v>
      </c>
      <c r="J5407">
        <f>INDEX(NoSettings!$C:$C,MATCH(EPS!$A5407,NoSettings!$A:$A,0))</f>
        <v>0</v>
      </c>
      <c r="K5407">
        <f>INDEX(GWP!$C$2:$C$13,MATCH(EPS!I5407,GWP!$B$2:$B$13,0))</f>
        <v>0</v>
      </c>
      <c r="L5407" s="5">
        <f t="shared" si="169"/>
        <v>0</v>
      </c>
    </row>
    <row r="5408" spans="1:12" hidden="1" x14ac:dyDescent="0.35">
      <c r="A5408" t="s">
        <v>2928</v>
      </c>
      <c r="B5408" t="s">
        <v>2923</v>
      </c>
      <c r="C5408" t="s">
        <v>1721</v>
      </c>
      <c r="D5408" t="s">
        <v>3284</v>
      </c>
      <c r="E5408" t="s">
        <v>1708</v>
      </c>
      <c r="H5408" t="str">
        <f>INDEX('Vensim Variables'!$B:$B,MATCH(EPS!$B5408,'Vensim Variables'!$A:$A,0))</f>
        <v>g pollutant</v>
      </c>
      <c r="I5408" t="str">
        <f t="shared" si="168"/>
        <v>PM10</v>
      </c>
      <c r="J5408">
        <f>INDEX(NoSettings!$C:$C,MATCH(EPS!$A5408,NoSettings!$A:$A,0))</f>
        <v>0</v>
      </c>
      <c r="K5408">
        <f>INDEX(GWP!$C$2:$C$13,MATCH(EPS!I5408,GWP!$B$2:$B$13,0))</f>
        <v>0</v>
      </c>
      <c r="L5408" s="5">
        <f t="shared" si="169"/>
        <v>0</v>
      </c>
    </row>
    <row r="5409" spans="1:12" hidden="1" x14ac:dyDescent="0.35">
      <c r="A5409" t="s">
        <v>2929</v>
      </c>
      <c r="B5409" t="s">
        <v>2923</v>
      </c>
      <c r="C5409" t="s">
        <v>1721</v>
      </c>
      <c r="D5409" t="s">
        <v>3284</v>
      </c>
      <c r="E5409" t="s">
        <v>1709</v>
      </c>
      <c r="H5409" t="str">
        <f>INDEX('Vensim Variables'!$B:$B,MATCH(EPS!$B5409,'Vensim Variables'!$A:$A,0))</f>
        <v>g pollutant</v>
      </c>
      <c r="I5409" t="str">
        <f t="shared" si="168"/>
        <v>PM25</v>
      </c>
      <c r="J5409">
        <f>INDEX(NoSettings!$C:$C,MATCH(EPS!$A5409,NoSettings!$A:$A,0))</f>
        <v>0</v>
      </c>
      <c r="K5409">
        <f>INDEX(GWP!$C$2:$C$13,MATCH(EPS!I5409,GWP!$B$2:$B$13,0))</f>
        <v>0</v>
      </c>
      <c r="L5409" s="5">
        <f t="shared" si="169"/>
        <v>0</v>
      </c>
    </row>
    <row r="5410" spans="1:12" hidden="1" x14ac:dyDescent="0.35">
      <c r="A5410" t="s">
        <v>2930</v>
      </c>
      <c r="B5410" t="s">
        <v>2923</v>
      </c>
      <c r="C5410" t="s">
        <v>1721</v>
      </c>
      <c r="D5410" t="s">
        <v>3284</v>
      </c>
      <c r="E5410" t="s">
        <v>1710</v>
      </c>
      <c r="H5410" t="str">
        <f>INDEX('Vensim Variables'!$B:$B,MATCH(EPS!$B5410,'Vensim Variables'!$A:$A,0))</f>
        <v>g pollutant</v>
      </c>
      <c r="I5410" t="str">
        <f t="shared" si="168"/>
        <v>SOx</v>
      </c>
      <c r="J5410">
        <f>INDEX(NoSettings!$C:$C,MATCH(EPS!$A5410,NoSettings!$A:$A,0))</f>
        <v>0</v>
      </c>
      <c r="K5410">
        <f>INDEX(GWP!$C$2:$C$13,MATCH(EPS!I5410,GWP!$B$2:$B$13,0))</f>
        <v>0</v>
      </c>
      <c r="L5410" s="5">
        <f t="shared" si="169"/>
        <v>0</v>
      </c>
    </row>
    <row r="5411" spans="1:12" hidden="1" x14ac:dyDescent="0.35">
      <c r="A5411" t="s">
        <v>2931</v>
      </c>
      <c r="B5411" t="s">
        <v>2923</v>
      </c>
      <c r="C5411" t="s">
        <v>1721</v>
      </c>
      <c r="D5411" t="s">
        <v>3284</v>
      </c>
      <c r="E5411" t="s">
        <v>1711</v>
      </c>
      <c r="H5411" t="str">
        <f>INDEX('Vensim Variables'!$B:$B,MATCH(EPS!$B5411,'Vensim Variables'!$A:$A,0))</f>
        <v>g pollutant</v>
      </c>
      <c r="I5411" t="str">
        <f t="shared" si="168"/>
        <v>BC</v>
      </c>
      <c r="J5411">
        <f>INDEX(NoSettings!$C:$C,MATCH(EPS!$A5411,NoSettings!$A:$A,0))</f>
        <v>0</v>
      </c>
      <c r="K5411">
        <f>INDEX(GWP!$C$2:$C$13,MATCH(EPS!I5411,GWP!$B$2:$B$13,0))</f>
        <v>0</v>
      </c>
      <c r="L5411" s="5">
        <f t="shared" si="169"/>
        <v>0</v>
      </c>
    </row>
    <row r="5412" spans="1:12" hidden="1" x14ac:dyDescent="0.35">
      <c r="A5412" t="s">
        <v>2932</v>
      </c>
      <c r="B5412" t="s">
        <v>2923</v>
      </c>
      <c r="C5412" t="s">
        <v>1721</v>
      </c>
      <c r="D5412" t="s">
        <v>3284</v>
      </c>
      <c r="E5412" t="s">
        <v>1712</v>
      </c>
      <c r="H5412" t="str">
        <f>INDEX('Vensim Variables'!$B:$B,MATCH(EPS!$B5412,'Vensim Variables'!$A:$A,0))</f>
        <v>g pollutant</v>
      </c>
      <c r="I5412" t="str">
        <f t="shared" si="168"/>
        <v>OC</v>
      </c>
      <c r="J5412">
        <f>INDEX(NoSettings!$C:$C,MATCH(EPS!$A5412,NoSettings!$A:$A,0))</f>
        <v>0</v>
      </c>
      <c r="K5412">
        <f>INDEX(GWP!$C$2:$C$13,MATCH(EPS!I5412,GWP!$B$2:$B$13,0))</f>
        <v>0</v>
      </c>
      <c r="L5412" s="5">
        <f t="shared" si="169"/>
        <v>0</v>
      </c>
    </row>
    <row r="5413" spans="1:12" hidden="1" x14ac:dyDescent="0.35">
      <c r="A5413" t="s">
        <v>2933</v>
      </c>
      <c r="B5413" t="s">
        <v>2923</v>
      </c>
      <c r="C5413" t="s">
        <v>1721</v>
      </c>
      <c r="D5413" t="s">
        <v>3284</v>
      </c>
      <c r="E5413" t="s">
        <v>1713</v>
      </c>
      <c r="H5413" t="str">
        <f>INDEX('Vensim Variables'!$B:$B,MATCH(EPS!$B5413,'Vensim Variables'!$A:$A,0))</f>
        <v>g pollutant</v>
      </c>
      <c r="I5413" t="str">
        <f t="shared" si="168"/>
        <v>CH4</v>
      </c>
      <c r="J5413">
        <f>INDEX(NoSettings!$C:$C,MATCH(EPS!$A5413,NoSettings!$A:$A,0))</f>
        <v>0</v>
      </c>
      <c r="K5413">
        <f>INDEX(GWP!$C$2:$C$13,MATCH(EPS!I5413,GWP!$B$2:$B$13,0))</f>
        <v>25</v>
      </c>
      <c r="L5413" s="5">
        <f t="shared" si="169"/>
        <v>0</v>
      </c>
    </row>
    <row r="5414" spans="1:12" hidden="1" x14ac:dyDescent="0.35">
      <c r="A5414" t="s">
        <v>2934</v>
      </c>
      <c r="B5414" t="s">
        <v>2923</v>
      </c>
      <c r="C5414" t="s">
        <v>1721</v>
      </c>
      <c r="D5414" t="s">
        <v>3284</v>
      </c>
      <c r="E5414" t="s">
        <v>1714</v>
      </c>
      <c r="H5414" t="str">
        <f>INDEX('Vensim Variables'!$B:$B,MATCH(EPS!$B5414,'Vensim Variables'!$A:$A,0))</f>
        <v>g pollutant</v>
      </c>
      <c r="I5414" t="str">
        <f t="shared" si="168"/>
        <v>N2O</v>
      </c>
      <c r="J5414">
        <f>INDEX(NoSettings!$C:$C,MATCH(EPS!$A5414,NoSettings!$A:$A,0))</f>
        <v>0</v>
      </c>
      <c r="K5414">
        <f>INDEX(GWP!$C$2:$C$13,MATCH(EPS!I5414,GWP!$B$2:$B$13,0))</f>
        <v>298</v>
      </c>
      <c r="L5414" s="5">
        <f t="shared" si="169"/>
        <v>0</v>
      </c>
    </row>
    <row r="5415" spans="1:12" hidden="1" x14ac:dyDescent="0.35">
      <c r="A5415" t="s">
        <v>2935</v>
      </c>
      <c r="B5415" t="s">
        <v>2923</v>
      </c>
      <c r="C5415" t="s">
        <v>1721</v>
      </c>
      <c r="D5415" t="s">
        <v>3284</v>
      </c>
      <c r="E5415" t="s">
        <v>1715</v>
      </c>
      <c r="H5415" t="str">
        <f>INDEX('Vensim Variables'!$B:$B,MATCH(EPS!$B5415,'Vensim Variables'!$A:$A,0))</f>
        <v>g pollutant</v>
      </c>
      <c r="I5415" t="str">
        <f t="shared" si="168"/>
        <v>F gases</v>
      </c>
      <c r="J5415">
        <f>INDEX(NoSettings!$C:$C,MATCH(EPS!$A5415,NoSettings!$A:$A,0))</f>
        <v>0</v>
      </c>
      <c r="K5415">
        <f>INDEX(GWP!$C$2:$C$13,MATCH(EPS!I5415,GWP!$B$2:$B$13,0))</f>
        <v>1</v>
      </c>
      <c r="L5415" s="5">
        <f t="shared" si="169"/>
        <v>0</v>
      </c>
    </row>
    <row r="5416" spans="1:12" hidden="1" x14ac:dyDescent="0.35">
      <c r="A5416" t="s">
        <v>2936</v>
      </c>
      <c r="B5416" t="s">
        <v>2923</v>
      </c>
      <c r="C5416" t="s">
        <v>1721</v>
      </c>
      <c r="D5416" t="s">
        <v>3285</v>
      </c>
      <c r="E5416" t="s">
        <v>1702</v>
      </c>
      <c r="H5416" t="str">
        <f>INDEX('Vensim Variables'!$B:$B,MATCH(EPS!$B5416,'Vensim Variables'!$A:$A,0))</f>
        <v>g pollutant</v>
      </c>
      <c r="I5416" t="str">
        <f t="shared" si="168"/>
        <v>CO2</v>
      </c>
      <c r="J5416">
        <f>INDEX(NoSettings!$C:$C,MATCH(EPS!$A5416,NoSettings!$A:$A,0))</f>
        <v>0</v>
      </c>
      <c r="K5416">
        <f>INDEX(GWP!$C$2:$C$13,MATCH(EPS!I5416,GWP!$B$2:$B$13,0))</f>
        <v>1</v>
      </c>
      <c r="L5416" s="5">
        <f t="shared" si="169"/>
        <v>0</v>
      </c>
    </row>
    <row r="5417" spans="1:12" hidden="1" x14ac:dyDescent="0.35">
      <c r="A5417" t="s">
        <v>2937</v>
      </c>
      <c r="B5417" t="s">
        <v>2923</v>
      </c>
      <c r="C5417" t="s">
        <v>1721</v>
      </c>
      <c r="D5417" t="s">
        <v>3285</v>
      </c>
      <c r="E5417" t="s">
        <v>1705</v>
      </c>
      <c r="H5417" t="str">
        <f>INDEX('Vensim Variables'!$B:$B,MATCH(EPS!$B5417,'Vensim Variables'!$A:$A,0))</f>
        <v>g pollutant</v>
      </c>
      <c r="I5417" t="str">
        <f t="shared" si="168"/>
        <v>VOC</v>
      </c>
      <c r="J5417">
        <f>INDEX(NoSettings!$C:$C,MATCH(EPS!$A5417,NoSettings!$A:$A,0))</f>
        <v>0</v>
      </c>
      <c r="K5417">
        <f>INDEX(GWP!$C$2:$C$13,MATCH(EPS!I5417,GWP!$B$2:$B$13,0))</f>
        <v>0</v>
      </c>
      <c r="L5417" s="5">
        <f t="shared" si="169"/>
        <v>0</v>
      </c>
    </row>
    <row r="5418" spans="1:12" hidden="1" x14ac:dyDescent="0.35">
      <c r="A5418" t="s">
        <v>2938</v>
      </c>
      <c r="B5418" t="s">
        <v>2923</v>
      </c>
      <c r="C5418" t="s">
        <v>1721</v>
      </c>
      <c r="D5418" t="s">
        <v>3285</v>
      </c>
      <c r="E5418" t="s">
        <v>1706</v>
      </c>
      <c r="H5418" t="str">
        <f>INDEX('Vensim Variables'!$B:$B,MATCH(EPS!$B5418,'Vensim Variables'!$A:$A,0))</f>
        <v>g pollutant</v>
      </c>
      <c r="I5418" t="str">
        <f t="shared" si="168"/>
        <v>CO</v>
      </c>
      <c r="J5418">
        <f>INDEX(NoSettings!$C:$C,MATCH(EPS!$A5418,NoSettings!$A:$A,0))</f>
        <v>0</v>
      </c>
      <c r="K5418">
        <f>INDEX(GWP!$C$2:$C$13,MATCH(EPS!I5418,GWP!$B$2:$B$13,0))</f>
        <v>0</v>
      </c>
      <c r="L5418" s="5">
        <f t="shared" si="169"/>
        <v>0</v>
      </c>
    </row>
    <row r="5419" spans="1:12" hidden="1" x14ac:dyDescent="0.35">
      <c r="A5419" t="s">
        <v>2939</v>
      </c>
      <c r="B5419" t="s">
        <v>2923</v>
      </c>
      <c r="C5419" t="s">
        <v>1721</v>
      </c>
      <c r="D5419" t="s">
        <v>3285</v>
      </c>
      <c r="E5419" t="s">
        <v>1707</v>
      </c>
      <c r="H5419" t="str">
        <f>INDEX('Vensim Variables'!$B:$B,MATCH(EPS!$B5419,'Vensim Variables'!$A:$A,0))</f>
        <v>g pollutant</v>
      </c>
      <c r="I5419" t="str">
        <f t="shared" si="168"/>
        <v>NOx</v>
      </c>
      <c r="J5419">
        <f>INDEX(NoSettings!$C:$C,MATCH(EPS!$A5419,NoSettings!$A:$A,0))</f>
        <v>0</v>
      </c>
      <c r="K5419">
        <f>INDEX(GWP!$C$2:$C$13,MATCH(EPS!I5419,GWP!$B$2:$B$13,0))</f>
        <v>0</v>
      </c>
      <c r="L5419" s="5">
        <f t="shared" si="169"/>
        <v>0</v>
      </c>
    </row>
    <row r="5420" spans="1:12" hidden="1" x14ac:dyDescent="0.35">
      <c r="A5420" t="s">
        <v>2940</v>
      </c>
      <c r="B5420" t="s">
        <v>2923</v>
      </c>
      <c r="C5420" t="s">
        <v>1721</v>
      </c>
      <c r="D5420" t="s">
        <v>3285</v>
      </c>
      <c r="E5420" t="s">
        <v>1708</v>
      </c>
      <c r="H5420" t="str">
        <f>INDEX('Vensim Variables'!$B:$B,MATCH(EPS!$B5420,'Vensim Variables'!$A:$A,0))</f>
        <v>g pollutant</v>
      </c>
      <c r="I5420" t="str">
        <f t="shared" si="168"/>
        <v>PM10</v>
      </c>
      <c r="J5420">
        <f>INDEX(NoSettings!$C:$C,MATCH(EPS!$A5420,NoSettings!$A:$A,0))</f>
        <v>0</v>
      </c>
      <c r="K5420">
        <f>INDEX(GWP!$C$2:$C$13,MATCH(EPS!I5420,GWP!$B$2:$B$13,0))</f>
        <v>0</v>
      </c>
      <c r="L5420" s="5">
        <f t="shared" si="169"/>
        <v>0</v>
      </c>
    </row>
    <row r="5421" spans="1:12" hidden="1" x14ac:dyDescent="0.35">
      <c r="A5421" t="s">
        <v>2941</v>
      </c>
      <c r="B5421" t="s">
        <v>2923</v>
      </c>
      <c r="C5421" t="s">
        <v>1721</v>
      </c>
      <c r="D5421" t="s">
        <v>3285</v>
      </c>
      <c r="E5421" t="s">
        <v>1709</v>
      </c>
      <c r="H5421" t="str">
        <f>INDEX('Vensim Variables'!$B:$B,MATCH(EPS!$B5421,'Vensim Variables'!$A:$A,0))</f>
        <v>g pollutant</v>
      </c>
      <c r="I5421" t="str">
        <f t="shared" si="168"/>
        <v>PM25</v>
      </c>
      <c r="J5421">
        <f>INDEX(NoSettings!$C:$C,MATCH(EPS!$A5421,NoSettings!$A:$A,0))</f>
        <v>0</v>
      </c>
      <c r="K5421">
        <f>INDEX(GWP!$C$2:$C$13,MATCH(EPS!I5421,GWP!$B$2:$B$13,0))</f>
        <v>0</v>
      </c>
      <c r="L5421" s="5">
        <f t="shared" si="169"/>
        <v>0</v>
      </c>
    </row>
    <row r="5422" spans="1:12" hidden="1" x14ac:dyDescent="0.35">
      <c r="A5422" t="s">
        <v>2942</v>
      </c>
      <c r="B5422" t="s">
        <v>2923</v>
      </c>
      <c r="C5422" t="s">
        <v>1721</v>
      </c>
      <c r="D5422" t="s">
        <v>3285</v>
      </c>
      <c r="E5422" t="s">
        <v>1710</v>
      </c>
      <c r="H5422" t="str">
        <f>INDEX('Vensim Variables'!$B:$B,MATCH(EPS!$B5422,'Vensim Variables'!$A:$A,0))</f>
        <v>g pollutant</v>
      </c>
      <c r="I5422" t="str">
        <f t="shared" si="168"/>
        <v>SOx</v>
      </c>
      <c r="J5422">
        <f>INDEX(NoSettings!$C:$C,MATCH(EPS!$A5422,NoSettings!$A:$A,0))</f>
        <v>0</v>
      </c>
      <c r="K5422">
        <f>INDEX(GWP!$C$2:$C$13,MATCH(EPS!I5422,GWP!$B$2:$B$13,0))</f>
        <v>0</v>
      </c>
      <c r="L5422" s="5">
        <f t="shared" si="169"/>
        <v>0</v>
      </c>
    </row>
    <row r="5423" spans="1:12" hidden="1" x14ac:dyDescent="0.35">
      <c r="A5423" t="s">
        <v>2943</v>
      </c>
      <c r="B5423" t="s">
        <v>2923</v>
      </c>
      <c r="C5423" t="s">
        <v>1721</v>
      </c>
      <c r="D5423" t="s">
        <v>3285</v>
      </c>
      <c r="E5423" t="s">
        <v>1711</v>
      </c>
      <c r="H5423" t="str">
        <f>INDEX('Vensim Variables'!$B:$B,MATCH(EPS!$B5423,'Vensim Variables'!$A:$A,0))</f>
        <v>g pollutant</v>
      </c>
      <c r="I5423" t="str">
        <f t="shared" si="168"/>
        <v>BC</v>
      </c>
      <c r="J5423">
        <f>INDEX(NoSettings!$C:$C,MATCH(EPS!$A5423,NoSettings!$A:$A,0))</f>
        <v>0</v>
      </c>
      <c r="K5423">
        <f>INDEX(GWP!$C$2:$C$13,MATCH(EPS!I5423,GWP!$B$2:$B$13,0))</f>
        <v>0</v>
      </c>
      <c r="L5423" s="5">
        <f t="shared" si="169"/>
        <v>0</v>
      </c>
    </row>
    <row r="5424" spans="1:12" hidden="1" x14ac:dyDescent="0.35">
      <c r="A5424" t="s">
        <v>2944</v>
      </c>
      <c r="B5424" t="s">
        <v>2923</v>
      </c>
      <c r="C5424" t="s">
        <v>1721</v>
      </c>
      <c r="D5424" t="s">
        <v>3285</v>
      </c>
      <c r="E5424" t="s">
        <v>1712</v>
      </c>
      <c r="H5424" t="str">
        <f>INDEX('Vensim Variables'!$B:$B,MATCH(EPS!$B5424,'Vensim Variables'!$A:$A,0))</f>
        <v>g pollutant</v>
      </c>
      <c r="I5424" t="str">
        <f t="shared" si="168"/>
        <v>OC</v>
      </c>
      <c r="J5424">
        <f>INDEX(NoSettings!$C:$C,MATCH(EPS!$A5424,NoSettings!$A:$A,0))</f>
        <v>0</v>
      </c>
      <c r="K5424">
        <f>INDEX(GWP!$C$2:$C$13,MATCH(EPS!I5424,GWP!$B$2:$B$13,0))</f>
        <v>0</v>
      </c>
      <c r="L5424" s="5">
        <f t="shared" si="169"/>
        <v>0</v>
      </c>
    </row>
    <row r="5425" spans="1:12" hidden="1" x14ac:dyDescent="0.35">
      <c r="A5425" t="s">
        <v>2945</v>
      </c>
      <c r="B5425" t="s">
        <v>2923</v>
      </c>
      <c r="C5425" t="s">
        <v>1721</v>
      </c>
      <c r="D5425" t="s">
        <v>3285</v>
      </c>
      <c r="E5425" t="s">
        <v>1713</v>
      </c>
      <c r="H5425" t="str">
        <f>INDEX('Vensim Variables'!$B:$B,MATCH(EPS!$B5425,'Vensim Variables'!$A:$A,0))</f>
        <v>g pollutant</v>
      </c>
      <c r="I5425" t="str">
        <f t="shared" si="168"/>
        <v>CH4</v>
      </c>
      <c r="J5425">
        <f>INDEX(NoSettings!$C:$C,MATCH(EPS!$A5425,NoSettings!$A:$A,0))</f>
        <v>0</v>
      </c>
      <c r="K5425">
        <f>INDEX(GWP!$C$2:$C$13,MATCH(EPS!I5425,GWP!$B$2:$B$13,0))</f>
        <v>25</v>
      </c>
      <c r="L5425" s="5">
        <f t="shared" si="169"/>
        <v>0</v>
      </c>
    </row>
    <row r="5426" spans="1:12" hidden="1" x14ac:dyDescent="0.35">
      <c r="A5426" t="s">
        <v>2946</v>
      </c>
      <c r="B5426" t="s">
        <v>2923</v>
      </c>
      <c r="C5426" t="s">
        <v>1721</v>
      </c>
      <c r="D5426" t="s">
        <v>3285</v>
      </c>
      <c r="E5426" t="s">
        <v>1714</v>
      </c>
      <c r="H5426" t="str">
        <f>INDEX('Vensim Variables'!$B:$B,MATCH(EPS!$B5426,'Vensim Variables'!$A:$A,0))</f>
        <v>g pollutant</v>
      </c>
      <c r="I5426" t="str">
        <f t="shared" si="168"/>
        <v>N2O</v>
      </c>
      <c r="J5426">
        <f>INDEX(NoSettings!$C:$C,MATCH(EPS!$A5426,NoSettings!$A:$A,0))</f>
        <v>0</v>
      </c>
      <c r="K5426">
        <f>INDEX(GWP!$C$2:$C$13,MATCH(EPS!I5426,GWP!$B$2:$B$13,0))</f>
        <v>298</v>
      </c>
      <c r="L5426" s="5">
        <f t="shared" si="169"/>
        <v>0</v>
      </c>
    </row>
    <row r="5427" spans="1:12" hidden="1" x14ac:dyDescent="0.35">
      <c r="A5427" t="s">
        <v>2947</v>
      </c>
      <c r="B5427" t="s">
        <v>2923</v>
      </c>
      <c r="C5427" t="s">
        <v>1721</v>
      </c>
      <c r="D5427" t="s">
        <v>3285</v>
      </c>
      <c r="E5427" t="s">
        <v>1715</v>
      </c>
      <c r="H5427" t="str">
        <f>INDEX('Vensim Variables'!$B:$B,MATCH(EPS!$B5427,'Vensim Variables'!$A:$A,0))</f>
        <v>g pollutant</v>
      </c>
      <c r="I5427" t="str">
        <f t="shared" si="168"/>
        <v>F gases</v>
      </c>
      <c r="J5427">
        <f>INDEX(NoSettings!$C:$C,MATCH(EPS!$A5427,NoSettings!$A:$A,0))</f>
        <v>0</v>
      </c>
      <c r="K5427">
        <f>INDEX(GWP!$C$2:$C$13,MATCH(EPS!I5427,GWP!$B$2:$B$13,0))</f>
        <v>1</v>
      </c>
      <c r="L5427" s="5">
        <f t="shared" si="169"/>
        <v>0</v>
      </c>
    </row>
    <row r="5428" spans="1:12" hidden="1" x14ac:dyDescent="0.35">
      <c r="A5428" t="s">
        <v>2948</v>
      </c>
      <c r="B5428" t="s">
        <v>2923</v>
      </c>
      <c r="C5428" t="s">
        <v>1721</v>
      </c>
      <c r="D5428" t="s">
        <v>3286</v>
      </c>
      <c r="E5428" t="s">
        <v>1702</v>
      </c>
      <c r="H5428" t="str">
        <f>INDEX('Vensim Variables'!$B:$B,MATCH(EPS!$B5428,'Vensim Variables'!$A:$A,0))</f>
        <v>g pollutant</v>
      </c>
      <c r="I5428" t="str">
        <f t="shared" si="168"/>
        <v>CO2</v>
      </c>
      <c r="J5428">
        <f>INDEX(NoSettings!$C:$C,MATCH(EPS!$A5428,NoSettings!$A:$A,0))</f>
        <v>214397000000000</v>
      </c>
      <c r="K5428">
        <f>INDEX(GWP!$C$2:$C$13,MATCH(EPS!I5428,GWP!$B$2:$B$13,0))</f>
        <v>1</v>
      </c>
      <c r="L5428" s="5">
        <f t="shared" si="169"/>
        <v>214.39699999999999</v>
      </c>
    </row>
    <row r="5429" spans="1:12" hidden="1" x14ac:dyDescent="0.35">
      <c r="A5429" t="s">
        <v>2949</v>
      </c>
      <c r="B5429" t="s">
        <v>2923</v>
      </c>
      <c r="C5429" t="s">
        <v>1721</v>
      </c>
      <c r="D5429" t="s">
        <v>3286</v>
      </c>
      <c r="E5429" t="s">
        <v>1705</v>
      </c>
      <c r="H5429" t="str">
        <f>INDEX('Vensim Variables'!$B:$B,MATCH(EPS!$B5429,'Vensim Variables'!$A:$A,0))</f>
        <v>g pollutant</v>
      </c>
      <c r="I5429" t="str">
        <f t="shared" si="168"/>
        <v>VOC</v>
      </c>
      <c r="J5429">
        <f>INDEX(NoSettings!$C:$C,MATCH(EPS!$A5429,NoSettings!$A:$A,0))</f>
        <v>19257800000</v>
      </c>
      <c r="K5429">
        <f>INDEX(GWP!$C$2:$C$13,MATCH(EPS!I5429,GWP!$B$2:$B$13,0))</f>
        <v>0</v>
      </c>
      <c r="L5429" s="5">
        <f t="shared" si="169"/>
        <v>0</v>
      </c>
    </row>
    <row r="5430" spans="1:12" hidden="1" x14ac:dyDescent="0.35">
      <c r="A5430" t="s">
        <v>2950</v>
      </c>
      <c r="B5430" t="s">
        <v>2923</v>
      </c>
      <c r="C5430" t="s">
        <v>1721</v>
      </c>
      <c r="D5430" t="s">
        <v>3286</v>
      </c>
      <c r="E5430" t="s">
        <v>1706</v>
      </c>
      <c r="H5430" t="str">
        <f>INDEX('Vensim Variables'!$B:$B,MATCH(EPS!$B5430,'Vensim Variables'!$A:$A,0))</f>
        <v>g pollutant</v>
      </c>
      <c r="I5430" t="str">
        <f t="shared" si="168"/>
        <v>CO</v>
      </c>
      <c r="J5430">
        <f>INDEX(NoSettings!$C:$C,MATCH(EPS!$A5430,NoSettings!$A:$A,0))</f>
        <v>118484000000</v>
      </c>
      <c r="K5430">
        <f>INDEX(GWP!$C$2:$C$13,MATCH(EPS!I5430,GWP!$B$2:$B$13,0))</f>
        <v>0</v>
      </c>
      <c r="L5430" s="5">
        <f t="shared" si="169"/>
        <v>0</v>
      </c>
    </row>
    <row r="5431" spans="1:12" hidden="1" x14ac:dyDescent="0.35">
      <c r="A5431" t="s">
        <v>2951</v>
      </c>
      <c r="B5431" t="s">
        <v>2923</v>
      </c>
      <c r="C5431" t="s">
        <v>1721</v>
      </c>
      <c r="D5431" t="s">
        <v>3286</v>
      </c>
      <c r="E5431" t="s">
        <v>1707</v>
      </c>
      <c r="H5431" t="str">
        <f>INDEX('Vensim Variables'!$B:$B,MATCH(EPS!$B5431,'Vensim Variables'!$A:$A,0))</f>
        <v>g pollutant</v>
      </c>
      <c r="I5431" t="str">
        <f t="shared" si="168"/>
        <v>NOx</v>
      </c>
      <c r="J5431">
        <f>INDEX(NoSettings!$C:$C,MATCH(EPS!$A5431,NoSettings!$A:$A,0))</f>
        <v>162980000000</v>
      </c>
      <c r="K5431">
        <f>INDEX(GWP!$C$2:$C$13,MATCH(EPS!I5431,GWP!$B$2:$B$13,0))</f>
        <v>0</v>
      </c>
      <c r="L5431" s="5">
        <f t="shared" si="169"/>
        <v>0</v>
      </c>
    </row>
    <row r="5432" spans="1:12" hidden="1" x14ac:dyDescent="0.35">
      <c r="A5432" t="s">
        <v>2952</v>
      </c>
      <c r="B5432" t="s">
        <v>2923</v>
      </c>
      <c r="C5432" t="s">
        <v>1721</v>
      </c>
      <c r="D5432" t="s">
        <v>3286</v>
      </c>
      <c r="E5432" t="s">
        <v>1708</v>
      </c>
      <c r="H5432" t="str">
        <f>INDEX('Vensim Variables'!$B:$B,MATCH(EPS!$B5432,'Vensim Variables'!$A:$A,0))</f>
        <v>g pollutant</v>
      </c>
      <c r="I5432" t="str">
        <f t="shared" si="168"/>
        <v>PM10</v>
      </c>
      <c r="J5432">
        <f>INDEX(NoSettings!$C:$C,MATCH(EPS!$A5432,NoSettings!$A:$A,0))</f>
        <v>63098900000</v>
      </c>
      <c r="K5432">
        <f>INDEX(GWP!$C$2:$C$13,MATCH(EPS!I5432,GWP!$B$2:$B$13,0))</f>
        <v>0</v>
      </c>
      <c r="L5432" s="5">
        <f t="shared" si="169"/>
        <v>0</v>
      </c>
    </row>
    <row r="5433" spans="1:12" hidden="1" x14ac:dyDescent="0.35">
      <c r="A5433" t="s">
        <v>2953</v>
      </c>
      <c r="B5433" t="s">
        <v>2923</v>
      </c>
      <c r="C5433" t="s">
        <v>1721</v>
      </c>
      <c r="D5433" t="s">
        <v>3286</v>
      </c>
      <c r="E5433" t="s">
        <v>1709</v>
      </c>
      <c r="H5433" t="str">
        <f>INDEX('Vensim Variables'!$B:$B,MATCH(EPS!$B5433,'Vensim Variables'!$A:$A,0))</f>
        <v>g pollutant</v>
      </c>
      <c r="I5433" t="str">
        <f t="shared" si="168"/>
        <v>PM25</v>
      </c>
      <c r="J5433">
        <f>INDEX(NoSettings!$C:$C,MATCH(EPS!$A5433,NoSettings!$A:$A,0))</f>
        <v>59082500000</v>
      </c>
      <c r="K5433">
        <f>INDEX(GWP!$C$2:$C$13,MATCH(EPS!I5433,GWP!$B$2:$B$13,0))</f>
        <v>0</v>
      </c>
      <c r="L5433" s="5">
        <f t="shared" si="169"/>
        <v>0</v>
      </c>
    </row>
    <row r="5434" spans="1:12" hidden="1" x14ac:dyDescent="0.35">
      <c r="A5434" t="s">
        <v>2954</v>
      </c>
      <c r="B5434" t="s">
        <v>2923</v>
      </c>
      <c r="C5434" t="s">
        <v>1721</v>
      </c>
      <c r="D5434" t="s">
        <v>3286</v>
      </c>
      <c r="E5434" t="s">
        <v>1710</v>
      </c>
      <c r="H5434" t="str">
        <f>INDEX('Vensim Variables'!$B:$B,MATCH(EPS!$B5434,'Vensim Variables'!$A:$A,0))</f>
        <v>g pollutant</v>
      </c>
      <c r="I5434" t="str">
        <f t="shared" si="168"/>
        <v>SOx</v>
      </c>
      <c r="J5434">
        <f>INDEX(NoSettings!$C:$C,MATCH(EPS!$A5434,NoSettings!$A:$A,0))</f>
        <v>1317260000</v>
      </c>
      <c r="K5434">
        <f>INDEX(GWP!$C$2:$C$13,MATCH(EPS!I5434,GWP!$B$2:$B$13,0))</f>
        <v>0</v>
      </c>
      <c r="L5434" s="5">
        <f t="shared" si="169"/>
        <v>0</v>
      </c>
    </row>
    <row r="5435" spans="1:12" hidden="1" x14ac:dyDescent="0.35">
      <c r="A5435" t="s">
        <v>2955</v>
      </c>
      <c r="B5435" t="s">
        <v>2923</v>
      </c>
      <c r="C5435" t="s">
        <v>1721</v>
      </c>
      <c r="D5435" t="s">
        <v>3286</v>
      </c>
      <c r="E5435" t="s">
        <v>1711</v>
      </c>
      <c r="H5435" t="str">
        <f>INDEX('Vensim Variables'!$B:$B,MATCH(EPS!$B5435,'Vensim Variables'!$A:$A,0))</f>
        <v>g pollutant</v>
      </c>
      <c r="I5435" t="str">
        <f t="shared" si="168"/>
        <v>BC</v>
      </c>
      <c r="J5435">
        <f>INDEX(NoSettings!$C:$C,MATCH(EPS!$A5435,NoSettings!$A:$A,0))</f>
        <v>2153670000</v>
      </c>
      <c r="K5435">
        <f>INDEX(GWP!$C$2:$C$13,MATCH(EPS!I5435,GWP!$B$2:$B$13,0))</f>
        <v>0</v>
      </c>
      <c r="L5435" s="5">
        <f t="shared" si="169"/>
        <v>0</v>
      </c>
    </row>
    <row r="5436" spans="1:12" hidden="1" x14ac:dyDescent="0.35">
      <c r="A5436" t="s">
        <v>2956</v>
      </c>
      <c r="B5436" t="s">
        <v>2923</v>
      </c>
      <c r="C5436" t="s">
        <v>1721</v>
      </c>
      <c r="D5436" t="s">
        <v>3286</v>
      </c>
      <c r="E5436" t="s">
        <v>1712</v>
      </c>
      <c r="H5436" t="str">
        <f>INDEX('Vensim Variables'!$B:$B,MATCH(EPS!$B5436,'Vensim Variables'!$A:$A,0))</f>
        <v>g pollutant</v>
      </c>
      <c r="I5436" t="str">
        <f t="shared" si="168"/>
        <v>OC</v>
      </c>
      <c r="J5436">
        <f>INDEX(NoSettings!$C:$C,MATCH(EPS!$A5436,NoSettings!$A:$A,0))</f>
        <v>37974100000</v>
      </c>
      <c r="K5436">
        <f>INDEX(GWP!$C$2:$C$13,MATCH(EPS!I5436,GWP!$B$2:$B$13,0))</f>
        <v>0</v>
      </c>
      <c r="L5436" s="5">
        <f t="shared" si="169"/>
        <v>0</v>
      </c>
    </row>
    <row r="5437" spans="1:12" hidden="1" x14ac:dyDescent="0.35">
      <c r="A5437" t="s">
        <v>2957</v>
      </c>
      <c r="B5437" t="s">
        <v>2923</v>
      </c>
      <c r="C5437" t="s">
        <v>1721</v>
      </c>
      <c r="D5437" t="s">
        <v>3286</v>
      </c>
      <c r="E5437" t="s">
        <v>1713</v>
      </c>
      <c r="H5437" t="str">
        <f>INDEX('Vensim Variables'!$B:$B,MATCH(EPS!$B5437,'Vensim Variables'!$A:$A,0))</f>
        <v>g pollutant</v>
      </c>
      <c r="I5437" t="str">
        <f t="shared" si="168"/>
        <v>CH4</v>
      </c>
      <c r="J5437">
        <f>INDEX(NoSettings!$C:$C,MATCH(EPS!$A5437,NoSettings!$A:$A,0))</f>
        <v>4040660000</v>
      </c>
      <c r="K5437">
        <f>INDEX(GWP!$C$2:$C$13,MATCH(EPS!I5437,GWP!$B$2:$B$13,0))</f>
        <v>25</v>
      </c>
      <c r="L5437" s="5">
        <f t="shared" si="169"/>
        <v>0.1010165</v>
      </c>
    </row>
    <row r="5438" spans="1:12" hidden="1" x14ac:dyDescent="0.35">
      <c r="A5438" t="s">
        <v>2958</v>
      </c>
      <c r="B5438" t="s">
        <v>2923</v>
      </c>
      <c r="C5438" t="s">
        <v>1721</v>
      </c>
      <c r="D5438" t="s">
        <v>3286</v>
      </c>
      <c r="E5438" t="s">
        <v>1714</v>
      </c>
      <c r="H5438" t="str">
        <f>INDEX('Vensim Variables'!$B:$B,MATCH(EPS!$B5438,'Vensim Variables'!$A:$A,0))</f>
        <v>g pollutant</v>
      </c>
      <c r="I5438" t="str">
        <f t="shared" si="168"/>
        <v>N2O</v>
      </c>
      <c r="J5438">
        <f>INDEX(NoSettings!$C:$C,MATCH(EPS!$A5438,NoSettings!$A:$A,0))</f>
        <v>404066000</v>
      </c>
      <c r="K5438">
        <f>INDEX(GWP!$C$2:$C$13,MATCH(EPS!I5438,GWP!$B$2:$B$13,0))</f>
        <v>298</v>
      </c>
      <c r="L5438" s="5">
        <f t="shared" si="169"/>
        <v>0.120411668</v>
      </c>
    </row>
    <row r="5439" spans="1:12" hidden="1" x14ac:dyDescent="0.35">
      <c r="A5439" t="s">
        <v>2959</v>
      </c>
      <c r="B5439" t="s">
        <v>2923</v>
      </c>
      <c r="C5439" t="s">
        <v>1721</v>
      </c>
      <c r="D5439" t="s">
        <v>3286</v>
      </c>
      <c r="E5439" t="s">
        <v>1715</v>
      </c>
      <c r="H5439" t="str">
        <f>INDEX('Vensim Variables'!$B:$B,MATCH(EPS!$B5439,'Vensim Variables'!$A:$A,0))</f>
        <v>g pollutant</v>
      </c>
      <c r="I5439" t="str">
        <f t="shared" si="168"/>
        <v>F gases</v>
      </c>
      <c r="J5439">
        <f>INDEX(NoSettings!$C:$C,MATCH(EPS!$A5439,NoSettings!$A:$A,0))</f>
        <v>0</v>
      </c>
      <c r="K5439">
        <f>INDEX(GWP!$C$2:$C$13,MATCH(EPS!I5439,GWP!$B$2:$B$13,0))</f>
        <v>1</v>
      </c>
      <c r="L5439" s="5">
        <f t="shared" si="169"/>
        <v>0</v>
      </c>
    </row>
    <row r="5440" spans="1:12" hidden="1" x14ac:dyDescent="0.35">
      <c r="A5440" t="s">
        <v>2960</v>
      </c>
      <c r="B5440" t="s">
        <v>2923</v>
      </c>
      <c r="C5440" t="s">
        <v>1721</v>
      </c>
      <c r="D5440" t="s">
        <v>3287</v>
      </c>
      <c r="E5440" t="s">
        <v>1702</v>
      </c>
      <c r="H5440" t="str">
        <f>INDEX('Vensim Variables'!$B:$B,MATCH(EPS!$B5440,'Vensim Variables'!$A:$A,0))</f>
        <v>g pollutant</v>
      </c>
      <c r="I5440" t="str">
        <f t="shared" si="168"/>
        <v>CO2</v>
      </c>
      <c r="J5440">
        <f>INDEX(NoSettings!$C:$C,MATCH(EPS!$A5440,NoSettings!$A:$A,0))</f>
        <v>25814600000000</v>
      </c>
      <c r="K5440">
        <f>INDEX(GWP!$C$2:$C$13,MATCH(EPS!I5440,GWP!$B$2:$B$13,0))</f>
        <v>1</v>
      </c>
      <c r="L5440" s="5">
        <f t="shared" si="169"/>
        <v>25.814599999999999</v>
      </c>
    </row>
    <row r="5441" spans="1:12" hidden="1" x14ac:dyDescent="0.35">
      <c r="A5441" t="s">
        <v>2961</v>
      </c>
      <c r="B5441" t="s">
        <v>2923</v>
      </c>
      <c r="C5441" t="s">
        <v>1721</v>
      </c>
      <c r="D5441" t="s">
        <v>3287</v>
      </c>
      <c r="E5441" t="s">
        <v>1705</v>
      </c>
      <c r="H5441" t="str">
        <f>INDEX('Vensim Variables'!$B:$B,MATCH(EPS!$B5441,'Vensim Variables'!$A:$A,0))</f>
        <v>g pollutant</v>
      </c>
      <c r="I5441" t="str">
        <f t="shared" si="168"/>
        <v>VOC</v>
      </c>
      <c r="J5441">
        <f>INDEX(NoSettings!$C:$C,MATCH(EPS!$A5441,NoSettings!$A:$A,0))</f>
        <v>1434880000</v>
      </c>
      <c r="K5441">
        <f>INDEX(GWP!$C$2:$C$13,MATCH(EPS!I5441,GWP!$B$2:$B$13,0))</f>
        <v>0</v>
      </c>
      <c r="L5441" s="5">
        <f t="shared" si="169"/>
        <v>0</v>
      </c>
    </row>
    <row r="5442" spans="1:12" hidden="1" x14ac:dyDescent="0.35">
      <c r="A5442" t="s">
        <v>2962</v>
      </c>
      <c r="B5442" t="s">
        <v>2923</v>
      </c>
      <c r="C5442" t="s">
        <v>1721</v>
      </c>
      <c r="D5442" t="s">
        <v>3287</v>
      </c>
      <c r="E5442" t="s">
        <v>1706</v>
      </c>
      <c r="H5442" t="str">
        <f>INDEX('Vensim Variables'!$B:$B,MATCH(EPS!$B5442,'Vensim Variables'!$A:$A,0))</f>
        <v>g pollutant</v>
      </c>
      <c r="I5442" t="str">
        <f t="shared" si="168"/>
        <v>CO</v>
      </c>
      <c r="J5442">
        <f>INDEX(NoSettings!$C:$C,MATCH(EPS!$A5442,NoSettings!$A:$A,0))</f>
        <v>8956560000</v>
      </c>
      <c r="K5442">
        <f>INDEX(GWP!$C$2:$C$13,MATCH(EPS!I5442,GWP!$B$2:$B$13,0))</f>
        <v>0</v>
      </c>
      <c r="L5442" s="5">
        <f t="shared" si="169"/>
        <v>0</v>
      </c>
    </row>
    <row r="5443" spans="1:12" hidden="1" x14ac:dyDescent="0.35">
      <c r="A5443" t="s">
        <v>2963</v>
      </c>
      <c r="B5443" t="s">
        <v>2923</v>
      </c>
      <c r="C5443" t="s">
        <v>1721</v>
      </c>
      <c r="D5443" t="s">
        <v>3287</v>
      </c>
      <c r="E5443" t="s">
        <v>1707</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NOx</v>
      </c>
      <c r="J5443">
        <f>INDEX(NoSettings!$C:$C,MATCH(EPS!$A5443,NoSettings!$A:$A,0))</f>
        <v>26767400000</v>
      </c>
      <c r="K5443">
        <f>INDEX(GWP!$C$2:$C$13,MATCH(EPS!I5443,GWP!$B$2:$B$13,0))</f>
        <v>0</v>
      </c>
      <c r="L5443" s="5">
        <f t="shared" ref="L5443:L5506" si="171">IF(H5443="g pollutant",K5443*J5443/10^12,IF(H5443="MMTCO2e",J5443,IF(H5443="MWh",J5443,0)))</f>
        <v>0</v>
      </c>
    </row>
    <row r="5444" spans="1:12" hidden="1" x14ac:dyDescent="0.35">
      <c r="A5444" t="s">
        <v>2964</v>
      </c>
      <c r="B5444" t="s">
        <v>2923</v>
      </c>
      <c r="C5444" t="s">
        <v>1721</v>
      </c>
      <c r="D5444" t="s">
        <v>3287</v>
      </c>
      <c r="E5444" t="s">
        <v>1708</v>
      </c>
      <c r="H5444" t="str">
        <f>INDEX('Vensim Variables'!$B:$B,MATCH(EPS!$B5444,'Vensim Variables'!$A:$A,0))</f>
        <v>g pollutant</v>
      </c>
      <c r="I5444" t="str">
        <f t="shared" si="170"/>
        <v>PM10</v>
      </c>
      <c r="J5444">
        <f>INDEX(NoSettings!$C:$C,MATCH(EPS!$A5444,NoSettings!$A:$A,0))</f>
        <v>2613570000</v>
      </c>
      <c r="K5444">
        <f>INDEX(GWP!$C$2:$C$13,MATCH(EPS!I5444,GWP!$B$2:$B$13,0))</f>
        <v>0</v>
      </c>
      <c r="L5444" s="5">
        <f t="shared" si="171"/>
        <v>0</v>
      </c>
    </row>
    <row r="5445" spans="1:12" hidden="1" x14ac:dyDescent="0.35">
      <c r="A5445" t="s">
        <v>2965</v>
      </c>
      <c r="B5445" t="s">
        <v>2923</v>
      </c>
      <c r="C5445" t="s">
        <v>1721</v>
      </c>
      <c r="D5445" t="s">
        <v>3287</v>
      </c>
      <c r="E5445" t="s">
        <v>1709</v>
      </c>
      <c r="H5445" t="str">
        <f>INDEX('Vensim Variables'!$B:$B,MATCH(EPS!$B5445,'Vensim Variables'!$A:$A,0))</f>
        <v>g pollutant</v>
      </c>
      <c r="I5445" t="str">
        <f t="shared" si="170"/>
        <v>PM25</v>
      </c>
      <c r="J5445">
        <f>INDEX(NoSettings!$C:$C,MATCH(EPS!$A5445,NoSettings!$A:$A,0))</f>
        <v>2361560000</v>
      </c>
      <c r="K5445">
        <f>INDEX(GWP!$C$2:$C$13,MATCH(EPS!I5445,GWP!$B$2:$B$13,0))</f>
        <v>0</v>
      </c>
      <c r="L5445" s="5">
        <f t="shared" si="171"/>
        <v>0</v>
      </c>
    </row>
    <row r="5446" spans="1:12" hidden="1" x14ac:dyDescent="0.35">
      <c r="A5446" t="s">
        <v>2966</v>
      </c>
      <c r="B5446" t="s">
        <v>2923</v>
      </c>
      <c r="C5446" t="s">
        <v>1721</v>
      </c>
      <c r="D5446" t="s">
        <v>3287</v>
      </c>
      <c r="E5446" t="s">
        <v>1710</v>
      </c>
      <c r="H5446" t="str">
        <f>INDEX('Vensim Variables'!$B:$B,MATCH(EPS!$B5446,'Vensim Variables'!$A:$A,0))</f>
        <v>g pollutant</v>
      </c>
      <c r="I5446" t="str">
        <f t="shared" si="170"/>
        <v>SOx</v>
      </c>
      <c r="J5446">
        <f>INDEX(NoSettings!$C:$C,MATCH(EPS!$A5446,NoSettings!$A:$A,0))</f>
        <v>6899360000</v>
      </c>
      <c r="K5446">
        <f>INDEX(GWP!$C$2:$C$13,MATCH(EPS!I5446,GWP!$B$2:$B$13,0))</f>
        <v>0</v>
      </c>
      <c r="L5446" s="5">
        <f t="shared" si="171"/>
        <v>0</v>
      </c>
    </row>
    <row r="5447" spans="1:12" hidden="1" x14ac:dyDescent="0.35">
      <c r="A5447" t="s">
        <v>2967</v>
      </c>
      <c r="B5447" t="s">
        <v>2923</v>
      </c>
      <c r="C5447" t="s">
        <v>1721</v>
      </c>
      <c r="D5447" t="s">
        <v>3287</v>
      </c>
      <c r="E5447" t="s">
        <v>1711</v>
      </c>
      <c r="H5447" t="str">
        <f>INDEX('Vensim Variables'!$B:$B,MATCH(EPS!$B5447,'Vensim Variables'!$A:$A,0))</f>
        <v>g pollutant</v>
      </c>
      <c r="I5447" t="str">
        <f t="shared" si="170"/>
        <v>BC</v>
      </c>
      <c r="J5447">
        <f>INDEX(NoSettings!$C:$C,MATCH(EPS!$A5447,NoSettings!$A:$A,0))</f>
        <v>315527000</v>
      </c>
      <c r="K5447">
        <f>INDEX(GWP!$C$2:$C$13,MATCH(EPS!I5447,GWP!$B$2:$B$13,0))</f>
        <v>0</v>
      </c>
      <c r="L5447" s="5">
        <f t="shared" si="171"/>
        <v>0</v>
      </c>
    </row>
    <row r="5448" spans="1:12" hidden="1" x14ac:dyDescent="0.35">
      <c r="A5448" t="s">
        <v>2968</v>
      </c>
      <c r="B5448" t="s">
        <v>2923</v>
      </c>
      <c r="C5448" t="s">
        <v>1721</v>
      </c>
      <c r="D5448" t="s">
        <v>3287</v>
      </c>
      <c r="E5448" t="s">
        <v>1712</v>
      </c>
      <c r="H5448" t="str">
        <f>INDEX('Vensim Variables'!$B:$B,MATCH(EPS!$B5448,'Vensim Variables'!$A:$A,0))</f>
        <v>g pollutant</v>
      </c>
      <c r="I5448" t="str">
        <f t="shared" si="170"/>
        <v>OC</v>
      </c>
      <c r="J5448">
        <f>INDEX(NoSettings!$C:$C,MATCH(EPS!$A5448,NoSettings!$A:$A,0))</f>
        <v>566831000</v>
      </c>
      <c r="K5448">
        <f>INDEX(GWP!$C$2:$C$13,MATCH(EPS!I5448,GWP!$B$2:$B$13,0))</f>
        <v>0</v>
      </c>
      <c r="L5448" s="5">
        <f t="shared" si="171"/>
        <v>0</v>
      </c>
    </row>
    <row r="5449" spans="1:12" hidden="1" x14ac:dyDescent="0.35">
      <c r="A5449" t="s">
        <v>2969</v>
      </c>
      <c r="B5449" t="s">
        <v>2923</v>
      </c>
      <c r="C5449" t="s">
        <v>1721</v>
      </c>
      <c r="D5449" t="s">
        <v>3287</v>
      </c>
      <c r="E5449" t="s">
        <v>1713</v>
      </c>
      <c r="H5449" t="str">
        <f>INDEX('Vensim Variables'!$B:$B,MATCH(EPS!$B5449,'Vensim Variables'!$A:$A,0))</f>
        <v>g pollutant</v>
      </c>
      <c r="I5449" t="str">
        <f t="shared" si="170"/>
        <v>CH4</v>
      </c>
      <c r="J5449">
        <f>INDEX(NoSettings!$C:$C,MATCH(EPS!$A5449,NoSettings!$A:$A,0))</f>
        <v>1047100000</v>
      </c>
      <c r="K5449">
        <f>INDEX(GWP!$C$2:$C$13,MATCH(EPS!I5449,GWP!$B$2:$B$13,0))</f>
        <v>25</v>
      </c>
      <c r="L5449" s="5">
        <f t="shared" si="171"/>
        <v>2.6177499999999999E-2</v>
      </c>
    </row>
    <row r="5450" spans="1:12" hidden="1" x14ac:dyDescent="0.35">
      <c r="A5450" t="s">
        <v>2970</v>
      </c>
      <c r="B5450" t="s">
        <v>2923</v>
      </c>
      <c r="C5450" t="s">
        <v>1721</v>
      </c>
      <c r="D5450" t="s">
        <v>3287</v>
      </c>
      <c r="E5450" t="s">
        <v>1714</v>
      </c>
      <c r="H5450" t="str">
        <f>INDEX('Vensim Variables'!$B:$B,MATCH(EPS!$B5450,'Vensim Variables'!$A:$A,0))</f>
        <v>g pollutant</v>
      </c>
      <c r="I5450" t="str">
        <f t="shared" si="170"/>
        <v>N2O</v>
      </c>
      <c r="J5450">
        <f>INDEX(NoSettings!$C:$C,MATCH(EPS!$A5450,NoSettings!$A:$A,0))</f>
        <v>209420000</v>
      </c>
      <c r="K5450">
        <f>INDEX(GWP!$C$2:$C$13,MATCH(EPS!I5450,GWP!$B$2:$B$13,0))</f>
        <v>298</v>
      </c>
      <c r="L5450" s="5">
        <f t="shared" si="171"/>
        <v>6.2407160000000003E-2</v>
      </c>
    </row>
    <row r="5451" spans="1:12" hidden="1" x14ac:dyDescent="0.35">
      <c r="A5451" t="s">
        <v>2971</v>
      </c>
      <c r="B5451" t="s">
        <v>2923</v>
      </c>
      <c r="C5451" t="s">
        <v>1721</v>
      </c>
      <c r="D5451" t="s">
        <v>3287</v>
      </c>
      <c r="E5451" t="s">
        <v>1715</v>
      </c>
      <c r="H5451" t="str">
        <f>INDEX('Vensim Variables'!$B:$B,MATCH(EPS!$B5451,'Vensim Variables'!$A:$A,0))</f>
        <v>g pollutant</v>
      </c>
      <c r="I5451" t="str">
        <f t="shared" si="170"/>
        <v>F gases</v>
      </c>
      <c r="J5451">
        <f>INDEX(NoSettings!$C:$C,MATCH(EPS!$A5451,NoSettings!$A:$A,0))</f>
        <v>0</v>
      </c>
      <c r="K5451">
        <f>INDEX(GWP!$C$2:$C$13,MATCH(EPS!I5451,GWP!$B$2:$B$13,0))</f>
        <v>1</v>
      </c>
      <c r="L5451" s="5">
        <f t="shared" si="171"/>
        <v>0</v>
      </c>
    </row>
    <row r="5452" spans="1:12" hidden="1" x14ac:dyDescent="0.35">
      <c r="A5452" t="s">
        <v>2972</v>
      </c>
      <c r="B5452" t="s">
        <v>2923</v>
      </c>
      <c r="C5452" t="s">
        <v>1721</v>
      </c>
      <c r="D5452" t="s">
        <v>3288</v>
      </c>
      <c r="E5452" t="s">
        <v>1702</v>
      </c>
      <c r="H5452" t="str">
        <f>INDEX('Vensim Variables'!$B:$B,MATCH(EPS!$B5452,'Vensim Variables'!$A:$A,0))</f>
        <v>g pollutant</v>
      </c>
      <c r="I5452" t="str">
        <f t="shared" si="170"/>
        <v>CO2</v>
      </c>
      <c r="J5452">
        <f>INDEX(NoSettings!$C:$C,MATCH(EPS!$A5452,NoSettings!$A:$A,0))</f>
        <v>0</v>
      </c>
      <c r="K5452">
        <f>INDEX(GWP!$C$2:$C$13,MATCH(EPS!I5452,GWP!$B$2:$B$13,0))</f>
        <v>1</v>
      </c>
      <c r="L5452" s="5">
        <f t="shared" si="171"/>
        <v>0</v>
      </c>
    </row>
    <row r="5453" spans="1:12" hidden="1" x14ac:dyDescent="0.35">
      <c r="A5453" t="s">
        <v>2973</v>
      </c>
      <c r="B5453" t="s">
        <v>2923</v>
      </c>
      <c r="C5453" t="s">
        <v>1721</v>
      </c>
      <c r="D5453" t="s">
        <v>3288</v>
      </c>
      <c r="E5453" t="s">
        <v>1705</v>
      </c>
      <c r="H5453" t="str">
        <f>INDEX('Vensim Variables'!$B:$B,MATCH(EPS!$B5453,'Vensim Variables'!$A:$A,0))</f>
        <v>g pollutant</v>
      </c>
      <c r="I5453" t="str">
        <f t="shared" si="170"/>
        <v>VOC</v>
      </c>
      <c r="J5453">
        <f>INDEX(NoSettings!$C:$C,MATCH(EPS!$A5453,NoSettings!$A:$A,0))</f>
        <v>0</v>
      </c>
      <c r="K5453">
        <f>INDEX(GWP!$C$2:$C$13,MATCH(EPS!I5453,GWP!$B$2:$B$13,0))</f>
        <v>0</v>
      </c>
      <c r="L5453" s="5">
        <f t="shared" si="171"/>
        <v>0</v>
      </c>
    </row>
    <row r="5454" spans="1:12" hidden="1" x14ac:dyDescent="0.35">
      <c r="A5454" t="s">
        <v>2974</v>
      </c>
      <c r="B5454" t="s">
        <v>2923</v>
      </c>
      <c r="C5454" t="s">
        <v>1721</v>
      </c>
      <c r="D5454" t="s">
        <v>3288</v>
      </c>
      <c r="E5454" t="s">
        <v>1706</v>
      </c>
      <c r="H5454" t="str">
        <f>INDEX('Vensim Variables'!$B:$B,MATCH(EPS!$B5454,'Vensim Variables'!$A:$A,0))</f>
        <v>g pollutant</v>
      </c>
      <c r="I5454" t="str">
        <f t="shared" si="170"/>
        <v>CO</v>
      </c>
      <c r="J5454">
        <f>INDEX(NoSettings!$C:$C,MATCH(EPS!$A5454,NoSettings!$A:$A,0))</f>
        <v>0</v>
      </c>
      <c r="K5454">
        <f>INDEX(GWP!$C$2:$C$13,MATCH(EPS!I5454,GWP!$B$2:$B$13,0))</f>
        <v>0</v>
      </c>
      <c r="L5454" s="5">
        <f t="shared" si="171"/>
        <v>0</v>
      </c>
    </row>
    <row r="5455" spans="1:12" hidden="1" x14ac:dyDescent="0.35">
      <c r="A5455" t="s">
        <v>2975</v>
      </c>
      <c r="B5455" t="s">
        <v>2923</v>
      </c>
      <c r="C5455" t="s">
        <v>1721</v>
      </c>
      <c r="D5455" t="s">
        <v>3288</v>
      </c>
      <c r="E5455" t="s">
        <v>1707</v>
      </c>
      <c r="H5455" t="str">
        <f>INDEX('Vensim Variables'!$B:$B,MATCH(EPS!$B5455,'Vensim Variables'!$A:$A,0))</f>
        <v>g pollutant</v>
      </c>
      <c r="I5455" t="str">
        <f t="shared" si="170"/>
        <v>NOx</v>
      </c>
      <c r="J5455">
        <f>INDEX(NoSettings!$C:$C,MATCH(EPS!$A5455,NoSettings!$A:$A,0))</f>
        <v>0</v>
      </c>
      <c r="K5455">
        <f>INDEX(GWP!$C$2:$C$13,MATCH(EPS!I5455,GWP!$B$2:$B$13,0))</f>
        <v>0</v>
      </c>
      <c r="L5455" s="5">
        <f t="shared" si="171"/>
        <v>0</v>
      </c>
    </row>
    <row r="5456" spans="1:12" hidden="1" x14ac:dyDescent="0.35">
      <c r="A5456" t="s">
        <v>2976</v>
      </c>
      <c r="B5456" t="s">
        <v>2923</v>
      </c>
      <c r="C5456" t="s">
        <v>1721</v>
      </c>
      <c r="D5456" t="s">
        <v>3288</v>
      </c>
      <c r="E5456" t="s">
        <v>1708</v>
      </c>
      <c r="H5456" t="str">
        <f>INDEX('Vensim Variables'!$B:$B,MATCH(EPS!$B5456,'Vensim Variables'!$A:$A,0))</f>
        <v>g pollutant</v>
      </c>
      <c r="I5456" t="str">
        <f t="shared" si="170"/>
        <v>PM10</v>
      </c>
      <c r="J5456">
        <f>INDEX(NoSettings!$C:$C,MATCH(EPS!$A5456,NoSettings!$A:$A,0))</f>
        <v>0</v>
      </c>
      <c r="K5456">
        <f>INDEX(GWP!$C$2:$C$13,MATCH(EPS!I5456,GWP!$B$2:$B$13,0))</f>
        <v>0</v>
      </c>
      <c r="L5456" s="5">
        <f t="shared" si="171"/>
        <v>0</v>
      </c>
    </row>
    <row r="5457" spans="1:12" hidden="1" x14ac:dyDescent="0.35">
      <c r="A5457" t="s">
        <v>2977</v>
      </c>
      <c r="B5457" t="s">
        <v>2923</v>
      </c>
      <c r="C5457" t="s">
        <v>1721</v>
      </c>
      <c r="D5457" t="s">
        <v>3288</v>
      </c>
      <c r="E5457" t="s">
        <v>1709</v>
      </c>
      <c r="H5457" t="str">
        <f>INDEX('Vensim Variables'!$B:$B,MATCH(EPS!$B5457,'Vensim Variables'!$A:$A,0))</f>
        <v>g pollutant</v>
      </c>
      <c r="I5457" t="str">
        <f t="shared" si="170"/>
        <v>PM25</v>
      </c>
      <c r="J5457">
        <f>INDEX(NoSettings!$C:$C,MATCH(EPS!$A5457,NoSettings!$A:$A,0))</f>
        <v>0</v>
      </c>
      <c r="K5457">
        <f>INDEX(GWP!$C$2:$C$13,MATCH(EPS!I5457,GWP!$B$2:$B$13,0))</f>
        <v>0</v>
      </c>
      <c r="L5457" s="5">
        <f t="shared" si="171"/>
        <v>0</v>
      </c>
    </row>
    <row r="5458" spans="1:12" hidden="1" x14ac:dyDescent="0.35">
      <c r="A5458" t="s">
        <v>2978</v>
      </c>
      <c r="B5458" t="s">
        <v>2923</v>
      </c>
      <c r="C5458" t="s">
        <v>1721</v>
      </c>
      <c r="D5458" t="s">
        <v>3288</v>
      </c>
      <c r="E5458" t="s">
        <v>1710</v>
      </c>
      <c r="H5458" t="str">
        <f>INDEX('Vensim Variables'!$B:$B,MATCH(EPS!$B5458,'Vensim Variables'!$A:$A,0))</f>
        <v>g pollutant</v>
      </c>
      <c r="I5458" t="str">
        <f t="shared" si="170"/>
        <v>SOx</v>
      </c>
      <c r="J5458">
        <f>INDEX(NoSettings!$C:$C,MATCH(EPS!$A5458,NoSettings!$A:$A,0))</f>
        <v>0</v>
      </c>
      <c r="K5458">
        <f>INDEX(GWP!$C$2:$C$13,MATCH(EPS!I5458,GWP!$B$2:$B$13,0))</f>
        <v>0</v>
      </c>
      <c r="L5458" s="5">
        <f t="shared" si="171"/>
        <v>0</v>
      </c>
    </row>
    <row r="5459" spans="1:12" hidden="1" x14ac:dyDescent="0.35">
      <c r="A5459" t="s">
        <v>2979</v>
      </c>
      <c r="B5459" t="s">
        <v>2923</v>
      </c>
      <c r="C5459" t="s">
        <v>1721</v>
      </c>
      <c r="D5459" t="s">
        <v>3288</v>
      </c>
      <c r="E5459" t="s">
        <v>1711</v>
      </c>
      <c r="H5459" t="str">
        <f>INDEX('Vensim Variables'!$B:$B,MATCH(EPS!$B5459,'Vensim Variables'!$A:$A,0))</f>
        <v>g pollutant</v>
      </c>
      <c r="I5459" t="str">
        <f t="shared" si="170"/>
        <v>BC</v>
      </c>
      <c r="J5459">
        <f>INDEX(NoSettings!$C:$C,MATCH(EPS!$A5459,NoSettings!$A:$A,0))</f>
        <v>0</v>
      </c>
      <c r="K5459">
        <f>INDEX(GWP!$C$2:$C$13,MATCH(EPS!I5459,GWP!$B$2:$B$13,0))</f>
        <v>0</v>
      </c>
      <c r="L5459" s="5">
        <f t="shared" si="171"/>
        <v>0</v>
      </c>
    </row>
    <row r="5460" spans="1:12" hidden="1" x14ac:dyDescent="0.35">
      <c r="A5460" t="s">
        <v>2980</v>
      </c>
      <c r="B5460" t="s">
        <v>2923</v>
      </c>
      <c r="C5460" t="s">
        <v>1721</v>
      </c>
      <c r="D5460" t="s">
        <v>3288</v>
      </c>
      <c r="E5460" t="s">
        <v>1712</v>
      </c>
      <c r="H5460" t="str">
        <f>INDEX('Vensim Variables'!$B:$B,MATCH(EPS!$B5460,'Vensim Variables'!$A:$A,0))</f>
        <v>g pollutant</v>
      </c>
      <c r="I5460" t="str">
        <f t="shared" si="170"/>
        <v>OC</v>
      </c>
      <c r="J5460">
        <f>INDEX(NoSettings!$C:$C,MATCH(EPS!$A5460,NoSettings!$A:$A,0))</f>
        <v>0</v>
      </c>
      <c r="K5460">
        <f>INDEX(GWP!$C$2:$C$13,MATCH(EPS!I5460,GWP!$B$2:$B$13,0))</f>
        <v>0</v>
      </c>
      <c r="L5460" s="5">
        <f t="shared" si="171"/>
        <v>0</v>
      </c>
    </row>
    <row r="5461" spans="1:12" hidden="1" x14ac:dyDescent="0.35">
      <c r="A5461" t="s">
        <v>2981</v>
      </c>
      <c r="B5461" t="s">
        <v>2923</v>
      </c>
      <c r="C5461" t="s">
        <v>1721</v>
      </c>
      <c r="D5461" t="s">
        <v>3288</v>
      </c>
      <c r="E5461" t="s">
        <v>1713</v>
      </c>
      <c r="H5461" t="str">
        <f>INDEX('Vensim Variables'!$B:$B,MATCH(EPS!$B5461,'Vensim Variables'!$A:$A,0))</f>
        <v>g pollutant</v>
      </c>
      <c r="I5461" t="str">
        <f t="shared" si="170"/>
        <v>CH4</v>
      </c>
      <c r="J5461">
        <f>INDEX(NoSettings!$C:$C,MATCH(EPS!$A5461,NoSettings!$A:$A,0))</f>
        <v>0</v>
      </c>
      <c r="K5461">
        <f>INDEX(GWP!$C$2:$C$13,MATCH(EPS!I5461,GWP!$B$2:$B$13,0))</f>
        <v>25</v>
      </c>
      <c r="L5461" s="5">
        <f t="shared" si="171"/>
        <v>0</v>
      </c>
    </row>
    <row r="5462" spans="1:12" hidden="1" x14ac:dyDescent="0.35">
      <c r="A5462" t="s">
        <v>2982</v>
      </c>
      <c r="B5462" t="s">
        <v>2923</v>
      </c>
      <c r="C5462" t="s">
        <v>1721</v>
      </c>
      <c r="D5462" t="s">
        <v>3288</v>
      </c>
      <c r="E5462" t="s">
        <v>1714</v>
      </c>
      <c r="H5462" t="str">
        <f>INDEX('Vensim Variables'!$B:$B,MATCH(EPS!$B5462,'Vensim Variables'!$A:$A,0))</f>
        <v>g pollutant</v>
      </c>
      <c r="I5462" t="str">
        <f t="shared" si="170"/>
        <v>N2O</v>
      </c>
      <c r="J5462">
        <f>INDEX(NoSettings!$C:$C,MATCH(EPS!$A5462,NoSettings!$A:$A,0))</f>
        <v>0</v>
      </c>
      <c r="K5462">
        <f>INDEX(GWP!$C$2:$C$13,MATCH(EPS!I5462,GWP!$B$2:$B$13,0))</f>
        <v>298</v>
      </c>
      <c r="L5462" s="5">
        <f t="shared" si="171"/>
        <v>0</v>
      </c>
    </row>
    <row r="5463" spans="1:12" hidden="1" x14ac:dyDescent="0.35">
      <c r="A5463" t="s">
        <v>2983</v>
      </c>
      <c r="B5463" t="s">
        <v>2923</v>
      </c>
      <c r="C5463" t="s">
        <v>1721</v>
      </c>
      <c r="D5463" t="s">
        <v>3288</v>
      </c>
      <c r="E5463" t="s">
        <v>1715</v>
      </c>
      <c r="H5463" t="str">
        <f>INDEX('Vensim Variables'!$B:$B,MATCH(EPS!$B5463,'Vensim Variables'!$A:$A,0))</f>
        <v>g pollutant</v>
      </c>
      <c r="I5463" t="str">
        <f t="shared" si="170"/>
        <v>F gases</v>
      </c>
      <c r="J5463">
        <f>INDEX(NoSettings!$C:$C,MATCH(EPS!$A5463,NoSettings!$A:$A,0))</f>
        <v>0</v>
      </c>
      <c r="K5463">
        <f>INDEX(GWP!$C$2:$C$13,MATCH(EPS!I5463,GWP!$B$2:$B$13,0))</f>
        <v>1</v>
      </c>
      <c r="L5463" s="5">
        <f t="shared" si="171"/>
        <v>0</v>
      </c>
    </row>
    <row r="5464" spans="1:12" hidden="1" x14ac:dyDescent="0.35">
      <c r="A5464" t="s">
        <v>2984</v>
      </c>
      <c r="B5464" t="s">
        <v>2923</v>
      </c>
      <c r="C5464" t="s">
        <v>1721</v>
      </c>
      <c r="D5464" t="s">
        <v>3289</v>
      </c>
      <c r="E5464" t="s">
        <v>1702</v>
      </c>
      <c r="H5464" t="str">
        <f>INDEX('Vensim Variables'!$B:$B,MATCH(EPS!$B5464,'Vensim Variables'!$A:$A,0))</f>
        <v>g pollutant</v>
      </c>
      <c r="I5464" t="str">
        <f t="shared" si="170"/>
        <v>CO2</v>
      </c>
      <c r="J5464">
        <f>INDEX(NoSettings!$C:$C,MATCH(EPS!$A5464,NoSettings!$A:$A,0))</f>
        <v>0</v>
      </c>
      <c r="K5464">
        <f>INDEX(GWP!$C$2:$C$13,MATCH(EPS!I5464,GWP!$B$2:$B$13,0))</f>
        <v>1</v>
      </c>
      <c r="L5464" s="5">
        <f t="shared" si="171"/>
        <v>0</v>
      </c>
    </row>
    <row r="5465" spans="1:12" hidden="1" x14ac:dyDescent="0.35">
      <c r="A5465" t="s">
        <v>2985</v>
      </c>
      <c r="B5465" t="s">
        <v>2923</v>
      </c>
      <c r="C5465" t="s">
        <v>1721</v>
      </c>
      <c r="D5465" t="s">
        <v>3289</v>
      </c>
      <c r="E5465" t="s">
        <v>1705</v>
      </c>
      <c r="H5465" t="str">
        <f>INDEX('Vensim Variables'!$B:$B,MATCH(EPS!$B5465,'Vensim Variables'!$A:$A,0))</f>
        <v>g pollutant</v>
      </c>
      <c r="I5465" t="str">
        <f t="shared" si="170"/>
        <v>VOC</v>
      </c>
      <c r="J5465">
        <f>INDEX(NoSettings!$C:$C,MATCH(EPS!$A5465,NoSettings!$A:$A,0))</f>
        <v>221433000000</v>
      </c>
      <c r="K5465">
        <f>INDEX(GWP!$C$2:$C$13,MATCH(EPS!I5465,GWP!$B$2:$B$13,0))</f>
        <v>0</v>
      </c>
      <c r="L5465" s="5">
        <f t="shared" si="171"/>
        <v>0</v>
      </c>
    </row>
    <row r="5466" spans="1:12" hidden="1" x14ac:dyDescent="0.35">
      <c r="A5466" t="s">
        <v>2986</v>
      </c>
      <c r="B5466" t="s">
        <v>2923</v>
      </c>
      <c r="C5466" t="s">
        <v>1721</v>
      </c>
      <c r="D5466" t="s">
        <v>3289</v>
      </c>
      <c r="E5466" t="s">
        <v>1706</v>
      </c>
      <c r="H5466" t="str">
        <f>INDEX('Vensim Variables'!$B:$B,MATCH(EPS!$B5466,'Vensim Variables'!$A:$A,0))</f>
        <v>g pollutant</v>
      </c>
      <c r="I5466" t="str">
        <f t="shared" si="170"/>
        <v>CO</v>
      </c>
      <c r="J5466">
        <f>INDEX(NoSettings!$C:$C,MATCH(EPS!$A5466,NoSettings!$A:$A,0))</f>
        <v>1603520000000</v>
      </c>
      <c r="K5466">
        <f>INDEX(GWP!$C$2:$C$13,MATCH(EPS!I5466,GWP!$B$2:$B$13,0))</f>
        <v>0</v>
      </c>
      <c r="L5466" s="5">
        <f t="shared" si="171"/>
        <v>0</v>
      </c>
    </row>
    <row r="5467" spans="1:12" hidden="1" x14ac:dyDescent="0.35">
      <c r="A5467" t="s">
        <v>2987</v>
      </c>
      <c r="B5467" t="s">
        <v>2923</v>
      </c>
      <c r="C5467" t="s">
        <v>1721</v>
      </c>
      <c r="D5467" t="s">
        <v>3289</v>
      </c>
      <c r="E5467" t="s">
        <v>1707</v>
      </c>
      <c r="H5467" t="str">
        <f>INDEX('Vensim Variables'!$B:$B,MATCH(EPS!$B5467,'Vensim Variables'!$A:$A,0))</f>
        <v>g pollutant</v>
      </c>
      <c r="I5467" t="str">
        <f t="shared" si="170"/>
        <v>NOx</v>
      </c>
      <c r="J5467">
        <f>INDEX(NoSettings!$C:$C,MATCH(EPS!$A5467,NoSettings!$A:$A,0))</f>
        <v>32070900000</v>
      </c>
      <c r="K5467">
        <f>INDEX(GWP!$C$2:$C$13,MATCH(EPS!I5467,GWP!$B$2:$B$13,0))</f>
        <v>0</v>
      </c>
      <c r="L5467" s="5">
        <f t="shared" si="171"/>
        <v>0</v>
      </c>
    </row>
    <row r="5468" spans="1:12" hidden="1" x14ac:dyDescent="0.35">
      <c r="A5468" t="s">
        <v>2988</v>
      </c>
      <c r="B5468" t="s">
        <v>2923</v>
      </c>
      <c r="C5468" t="s">
        <v>1721</v>
      </c>
      <c r="D5468" t="s">
        <v>3289</v>
      </c>
      <c r="E5468" t="s">
        <v>1708</v>
      </c>
      <c r="H5468" t="str">
        <f>INDEX('Vensim Variables'!$B:$B,MATCH(EPS!$B5468,'Vensim Variables'!$A:$A,0))</f>
        <v>g pollutant</v>
      </c>
      <c r="I5468" t="str">
        <f t="shared" si="170"/>
        <v>PM10</v>
      </c>
      <c r="J5468">
        <f>INDEX(NoSettings!$C:$C,MATCH(EPS!$A5468,NoSettings!$A:$A,0))</f>
        <v>234587000000</v>
      </c>
      <c r="K5468">
        <f>INDEX(GWP!$C$2:$C$13,MATCH(EPS!I5468,GWP!$B$2:$B$13,0))</f>
        <v>0</v>
      </c>
      <c r="L5468" s="5">
        <f t="shared" si="171"/>
        <v>0</v>
      </c>
    </row>
    <row r="5469" spans="1:12" hidden="1" x14ac:dyDescent="0.35">
      <c r="A5469" t="s">
        <v>2989</v>
      </c>
      <c r="B5469" t="s">
        <v>2923</v>
      </c>
      <c r="C5469" t="s">
        <v>1721</v>
      </c>
      <c r="D5469" t="s">
        <v>3289</v>
      </c>
      <c r="E5469" t="s">
        <v>1709</v>
      </c>
      <c r="H5469" t="str">
        <f>INDEX('Vensim Variables'!$B:$B,MATCH(EPS!$B5469,'Vensim Variables'!$A:$A,0))</f>
        <v>g pollutant</v>
      </c>
      <c r="I5469" t="str">
        <f t="shared" si="170"/>
        <v>PM25</v>
      </c>
      <c r="J5469">
        <f>INDEX(NoSettings!$C:$C,MATCH(EPS!$A5469,NoSettings!$A:$A,0))</f>
        <v>232164000000</v>
      </c>
      <c r="K5469">
        <f>INDEX(GWP!$C$2:$C$13,MATCH(EPS!I5469,GWP!$B$2:$B$13,0))</f>
        <v>0</v>
      </c>
      <c r="L5469" s="5">
        <f t="shared" si="171"/>
        <v>0</v>
      </c>
    </row>
    <row r="5470" spans="1:12" hidden="1" x14ac:dyDescent="0.35">
      <c r="A5470" t="s">
        <v>2990</v>
      </c>
      <c r="B5470" t="s">
        <v>2923</v>
      </c>
      <c r="C5470" t="s">
        <v>1721</v>
      </c>
      <c r="D5470" t="s">
        <v>3289</v>
      </c>
      <c r="E5470" t="s">
        <v>1710</v>
      </c>
      <c r="H5470" t="str">
        <f>INDEX('Vensim Variables'!$B:$B,MATCH(EPS!$B5470,'Vensim Variables'!$A:$A,0))</f>
        <v>g pollutant</v>
      </c>
      <c r="I5470" t="str">
        <f t="shared" si="170"/>
        <v>SOx</v>
      </c>
      <c r="J5470">
        <f>INDEX(NoSettings!$C:$C,MATCH(EPS!$A5470,NoSettings!$A:$A,0))</f>
        <v>6396170000</v>
      </c>
      <c r="K5470">
        <f>INDEX(GWP!$C$2:$C$13,MATCH(EPS!I5470,GWP!$B$2:$B$13,0))</f>
        <v>0</v>
      </c>
      <c r="L5470" s="5">
        <f t="shared" si="171"/>
        <v>0</v>
      </c>
    </row>
    <row r="5471" spans="1:12" hidden="1" x14ac:dyDescent="0.35">
      <c r="A5471" t="s">
        <v>2991</v>
      </c>
      <c r="B5471" t="s">
        <v>2923</v>
      </c>
      <c r="C5471" t="s">
        <v>1721</v>
      </c>
      <c r="D5471" t="s">
        <v>3289</v>
      </c>
      <c r="E5471" t="s">
        <v>1711</v>
      </c>
      <c r="H5471" t="str">
        <f>INDEX('Vensim Variables'!$B:$B,MATCH(EPS!$B5471,'Vensim Variables'!$A:$A,0))</f>
        <v>g pollutant</v>
      </c>
      <c r="I5471" t="str">
        <f t="shared" si="170"/>
        <v>BC</v>
      </c>
      <c r="J5471">
        <f>INDEX(NoSettings!$C:$C,MATCH(EPS!$A5471,NoSettings!$A:$A,0))</f>
        <v>12796800000</v>
      </c>
      <c r="K5471">
        <f>INDEX(GWP!$C$2:$C$13,MATCH(EPS!I5471,GWP!$B$2:$B$13,0))</f>
        <v>0</v>
      </c>
      <c r="L5471" s="5">
        <f t="shared" si="171"/>
        <v>0</v>
      </c>
    </row>
    <row r="5472" spans="1:12" hidden="1" x14ac:dyDescent="0.35">
      <c r="A5472" t="s">
        <v>2992</v>
      </c>
      <c r="B5472" t="s">
        <v>2923</v>
      </c>
      <c r="C5472" t="s">
        <v>1721</v>
      </c>
      <c r="D5472" t="s">
        <v>3289</v>
      </c>
      <c r="E5472" t="s">
        <v>1712</v>
      </c>
      <c r="H5472" t="str">
        <f>INDEX('Vensim Variables'!$B:$B,MATCH(EPS!$B5472,'Vensim Variables'!$A:$A,0))</f>
        <v>g pollutant</v>
      </c>
      <c r="I5472" t="str">
        <f t="shared" si="170"/>
        <v>OC</v>
      </c>
      <c r="J5472">
        <f>INDEX(NoSettings!$C:$C,MATCH(EPS!$A5472,NoSettings!$A:$A,0))</f>
        <v>121115000000</v>
      </c>
      <c r="K5472">
        <f>INDEX(GWP!$C$2:$C$13,MATCH(EPS!I5472,GWP!$B$2:$B$13,0))</f>
        <v>0</v>
      </c>
      <c r="L5472" s="5">
        <f t="shared" si="171"/>
        <v>0</v>
      </c>
    </row>
    <row r="5473" spans="1:12" hidden="1" x14ac:dyDescent="0.35">
      <c r="A5473" t="s">
        <v>2993</v>
      </c>
      <c r="B5473" t="s">
        <v>2923</v>
      </c>
      <c r="C5473" t="s">
        <v>1721</v>
      </c>
      <c r="D5473" t="s">
        <v>3289</v>
      </c>
      <c r="E5473" t="s">
        <v>1713</v>
      </c>
      <c r="H5473" t="str">
        <f>INDEX('Vensim Variables'!$B:$B,MATCH(EPS!$B5473,'Vensim Variables'!$A:$A,0))</f>
        <v>g pollutant</v>
      </c>
      <c r="I5473" t="str">
        <f t="shared" si="170"/>
        <v>CH4</v>
      </c>
      <c r="J5473">
        <f>INDEX(NoSettings!$C:$C,MATCH(EPS!$A5473,NoSettings!$A:$A,0))</f>
        <v>0</v>
      </c>
      <c r="K5473">
        <f>INDEX(GWP!$C$2:$C$13,MATCH(EPS!I5473,GWP!$B$2:$B$13,0))</f>
        <v>25</v>
      </c>
      <c r="L5473" s="5">
        <f t="shared" si="171"/>
        <v>0</v>
      </c>
    </row>
    <row r="5474" spans="1:12" hidden="1" x14ac:dyDescent="0.35">
      <c r="A5474" t="s">
        <v>2994</v>
      </c>
      <c r="B5474" t="s">
        <v>2923</v>
      </c>
      <c r="C5474" t="s">
        <v>1721</v>
      </c>
      <c r="D5474" t="s">
        <v>3289</v>
      </c>
      <c r="E5474" t="s">
        <v>1714</v>
      </c>
      <c r="H5474" t="str">
        <f>INDEX('Vensim Variables'!$B:$B,MATCH(EPS!$B5474,'Vensim Variables'!$A:$A,0))</f>
        <v>g pollutant</v>
      </c>
      <c r="I5474" t="str">
        <f t="shared" si="170"/>
        <v>N2O</v>
      </c>
      <c r="J5474">
        <f>INDEX(NoSettings!$C:$C,MATCH(EPS!$A5474,NoSettings!$A:$A,0))</f>
        <v>0</v>
      </c>
      <c r="K5474">
        <f>INDEX(GWP!$C$2:$C$13,MATCH(EPS!I5474,GWP!$B$2:$B$13,0))</f>
        <v>298</v>
      </c>
      <c r="L5474" s="5">
        <f t="shared" si="171"/>
        <v>0</v>
      </c>
    </row>
    <row r="5475" spans="1:12" hidden="1" x14ac:dyDescent="0.35">
      <c r="A5475" t="s">
        <v>2995</v>
      </c>
      <c r="B5475" t="s">
        <v>2923</v>
      </c>
      <c r="C5475" t="s">
        <v>1721</v>
      </c>
      <c r="D5475" t="s">
        <v>3289</v>
      </c>
      <c r="E5475" t="s">
        <v>1715</v>
      </c>
      <c r="H5475" t="str">
        <f>INDEX('Vensim Variables'!$B:$B,MATCH(EPS!$B5475,'Vensim Variables'!$A:$A,0))</f>
        <v>g pollutant</v>
      </c>
      <c r="I5475" t="str">
        <f t="shared" si="170"/>
        <v>F gases</v>
      </c>
      <c r="J5475">
        <f>INDEX(NoSettings!$C:$C,MATCH(EPS!$A5475,NoSettings!$A:$A,0))</f>
        <v>0</v>
      </c>
      <c r="K5475">
        <f>INDEX(GWP!$C$2:$C$13,MATCH(EPS!I5475,GWP!$B$2:$B$13,0))</f>
        <v>1</v>
      </c>
      <c r="L5475" s="5">
        <f t="shared" si="171"/>
        <v>0</v>
      </c>
    </row>
    <row r="5476" spans="1:12" hidden="1" x14ac:dyDescent="0.35">
      <c r="A5476" t="s">
        <v>2996</v>
      </c>
      <c r="B5476" t="s">
        <v>2923</v>
      </c>
      <c r="C5476" t="s">
        <v>1721</v>
      </c>
      <c r="D5476" t="s">
        <v>3290</v>
      </c>
      <c r="E5476" t="s">
        <v>1702</v>
      </c>
      <c r="H5476" t="str">
        <f>INDEX('Vensim Variables'!$B:$B,MATCH(EPS!$B5476,'Vensim Variables'!$A:$A,0))</f>
        <v>g pollutant</v>
      </c>
      <c r="I5476" t="str">
        <f t="shared" si="170"/>
        <v>CO2</v>
      </c>
      <c r="J5476">
        <f>INDEX(NoSettings!$C:$C,MATCH(EPS!$A5476,NoSettings!$A:$A,0))</f>
        <v>0</v>
      </c>
      <c r="K5476">
        <f>INDEX(GWP!$C$2:$C$13,MATCH(EPS!I5476,GWP!$B$2:$B$13,0))</f>
        <v>1</v>
      </c>
      <c r="L5476" s="5">
        <f t="shared" si="171"/>
        <v>0</v>
      </c>
    </row>
    <row r="5477" spans="1:12" hidden="1" x14ac:dyDescent="0.35">
      <c r="A5477" t="s">
        <v>2997</v>
      </c>
      <c r="B5477" t="s">
        <v>2923</v>
      </c>
      <c r="C5477" t="s">
        <v>1721</v>
      </c>
      <c r="D5477" t="s">
        <v>3290</v>
      </c>
      <c r="E5477" t="s">
        <v>1705</v>
      </c>
      <c r="H5477" t="str">
        <f>INDEX('Vensim Variables'!$B:$B,MATCH(EPS!$B5477,'Vensim Variables'!$A:$A,0))</f>
        <v>g pollutant</v>
      </c>
      <c r="I5477" t="str">
        <f t="shared" si="170"/>
        <v>VOC</v>
      </c>
      <c r="J5477">
        <f>INDEX(NoSettings!$C:$C,MATCH(EPS!$A5477,NoSettings!$A:$A,0))</f>
        <v>0</v>
      </c>
      <c r="K5477">
        <f>INDEX(GWP!$C$2:$C$13,MATCH(EPS!I5477,GWP!$B$2:$B$13,0))</f>
        <v>0</v>
      </c>
      <c r="L5477" s="5">
        <f t="shared" si="171"/>
        <v>0</v>
      </c>
    </row>
    <row r="5478" spans="1:12" hidden="1" x14ac:dyDescent="0.35">
      <c r="A5478" t="s">
        <v>2998</v>
      </c>
      <c r="B5478" t="s">
        <v>2923</v>
      </c>
      <c r="C5478" t="s">
        <v>1721</v>
      </c>
      <c r="D5478" t="s">
        <v>3290</v>
      </c>
      <c r="E5478" t="s">
        <v>1706</v>
      </c>
      <c r="H5478" t="str">
        <f>INDEX('Vensim Variables'!$B:$B,MATCH(EPS!$B5478,'Vensim Variables'!$A:$A,0))</f>
        <v>g pollutant</v>
      </c>
      <c r="I5478" t="str">
        <f t="shared" si="170"/>
        <v>CO</v>
      </c>
      <c r="J5478">
        <f>INDEX(NoSettings!$C:$C,MATCH(EPS!$A5478,NoSettings!$A:$A,0))</f>
        <v>0</v>
      </c>
      <c r="K5478">
        <f>INDEX(GWP!$C$2:$C$13,MATCH(EPS!I5478,GWP!$B$2:$B$13,0))</f>
        <v>0</v>
      </c>
      <c r="L5478" s="5">
        <f t="shared" si="171"/>
        <v>0</v>
      </c>
    </row>
    <row r="5479" spans="1:12" hidden="1" x14ac:dyDescent="0.35">
      <c r="A5479" t="s">
        <v>2999</v>
      </c>
      <c r="B5479" t="s">
        <v>2923</v>
      </c>
      <c r="C5479" t="s">
        <v>1721</v>
      </c>
      <c r="D5479" t="s">
        <v>3290</v>
      </c>
      <c r="E5479" t="s">
        <v>1707</v>
      </c>
      <c r="H5479" t="str">
        <f>INDEX('Vensim Variables'!$B:$B,MATCH(EPS!$B5479,'Vensim Variables'!$A:$A,0))</f>
        <v>g pollutant</v>
      </c>
      <c r="I5479" t="str">
        <f t="shared" si="170"/>
        <v>NOx</v>
      </c>
      <c r="J5479">
        <f>INDEX(NoSettings!$C:$C,MATCH(EPS!$A5479,NoSettings!$A:$A,0))</f>
        <v>0</v>
      </c>
      <c r="K5479">
        <f>INDEX(GWP!$C$2:$C$13,MATCH(EPS!I5479,GWP!$B$2:$B$13,0))</f>
        <v>0</v>
      </c>
      <c r="L5479" s="5">
        <f t="shared" si="171"/>
        <v>0</v>
      </c>
    </row>
    <row r="5480" spans="1:12" hidden="1" x14ac:dyDescent="0.35">
      <c r="A5480" t="s">
        <v>3000</v>
      </c>
      <c r="B5480" t="s">
        <v>2923</v>
      </c>
      <c r="C5480" t="s">
        <v>1721</v>
      </c>
      <c r="D5480" t="s">
        <v>3290</v>
      </c>
      <c r="E5480" t="s">
        <v>1708</v>
      </c>
      <c r="H5480" t="str">
        <f>INDEX('Vensim Variables'!$B:$B,MATCH(EPS!$B5480,'Vensim Variables'!$A:$A,0))</f>
        <v>g pollutant</v>
      </c>
      <c r="I5480" t="str">
        <f t="shared" si="170"/>
        <v>PM10</v>
      </c>
      <c r="J5480">
        <f>INDEX(NoSettings!$C:$C,MATCH(EPS!$A5480,NoSettings!$A:$A,0))</f>
        <v>0</v>
      </c>
      <c r="K5480">
        <f>INDEX(GWP!$C$2:$C$13,MATCH(EPS!I5480,GWP!$B$2:$B$13,0))</f>
        <v>0</v>
      </c>
      <c r="L5480" s="5">
        <f t="shared" si="171"/>
        <v>0</v>
      </c>
    </row>
    <row r="5481" spans="1:12" hidden="1" x14ac:dyDescent="0.35">
      <c r="A5481" t="s">
        <v>3001</v>
      </c>
      <c r="B5481" t="s">
        <v>2923</v>
      </c>
      <c r="C5481" t="s">
        <v>1721</v>
      </c>
      <c r="D5481" t="s">
        <v>3290</v>
      </c>
      <c r="E5481" t="s">
        <v>1709</v>
      </c>
      <c r="H5481" t="str">
        <f>INDEX('Vensim Variables'!$B:$B,MATCH(EPS!$B5481,'Vensim Variables'!$A:$A,0))</f>
        <v>g pollutant</v>
      </c>
      <c r="I5481" t="str">
        <f t="shared" si="170"/>
        <v>PM25</v>
      </c>
      <c r="J5481">
        <f>INDEX(NoSettings!$C:$C,MATCH(EPS!$A5481,NoSettings!$A:$A,0))</f>
        <v>0</v>
      </c>
      <c r="K5481">
        <f>INDEX(GWP!$C$2:$C$13,MATCH(EPS!I5481,GWP!$B$2:$B$13,0))</f>
        <v>0</v>
      </c>
      <c r="L5481" s="5">
        <f t="shared" si="171"/>
        <v>0</v>
      </c>
    </row>
    <row r="5482" spans="1:12" hidden="1" x14ac:dyDescent="0.35">
      <c r="A5482" t="s">
        <v>3002</v>
      </c>
      <c r="B5482" t="s">
        <v>2923</v>
      </c>
      <c r="C5482" t="s">
        <v>1721</v>
      </c>
      <c r="D5482" t="s">
        <v>3290</v>
      </c>
      <c r="E5482" t="s">
        <v>1710</v>
      </c>
      <c r="H5482" t="str">
        <f>INDEX('Vensim Variables'!$B:$B,MATCH(EPS!$B5482,'Vensim Variables'!$A:$A,0))</f>
        <v>g pollutant</v>
      </c>
      <c r="I5482" t="str">
        <f t="shared" si="170"/>
        <v>SOx</v>
      </c>
      <c r="J5482">
        <f>INDEX(NoSettings!$C:$C,MATCH(EPS!$A5482,NoSettings!$A:$A,0))</f>
        <v>0</v>
      </c>
      <c r="K5482">
        <f>INDEX(GWP!$C$2:$C$13,MATCH(EPS!I5482,GWP!$B$2:$B$13,0))</f>
        <v>0</v>
      </c>
      <c r="L5482" s="5">
        <f t="shared" si="171"/>
        <v>0</v>
      </c>
    </row>
    <row r="5483" spans="1:12" hidden="1" x14ac:dyDescent="0.35">
      <c r="A5483" t="s">
        <v>3003</v>
      </c>
      <c r="B5483" t="s">
        <v>2923</v>
      </c>
      <c r="C5483" t="s">
        <v>1721</v>
      </c>
      <c r="D5483" t="s">
        <v>3290</v>
      </c>
      <c r="E5483" t="s">
        <v>1711</v>
      </c>
      <c r="H5483" t="str">
        <f>INDEX('Vensim Variables'!$B:$B,MATCH(EPS!$B5483,'Vensim Variables'!$A:$A,0))</f>
        <v>g pollutant</v>
      </c>
      <c r="I5483" t="str">
        <f t="shared" si="170"/>
        <v>BC</v>
      </c>
      <c r="J5483">
        <f>INDEX(NoSettings!$C:$C,MATCH(EPS!$A5483,NoSettings!$A:$A,0))</f>
        <v>0</v>
      </c>
      <c r="K5483">
        <f>INDEX(GWP!$C$2:$C$13,MATCH(EPS!I5483,GWP!$B$2:$B$13,0))</f>
        <v>0</v>
      </c>
      <c r="L5483" s="5">
        <f t="shared" si="171"/>
        <v>0</v>
      </c>
    </row>
    <row r="5484" spans="1:12" hidden="1" x14ac:dyDescent="0.35">
      <c r="A5484" t="s">
        <v>3004</v>
      </c>
      <c r="B5484" t="s">
        <v>2923</v>
      </c>
      <c r="C5484" t="s">
        <v>1721</v>
      </c>
      <c r="D5484" t="s">
        <v>3290</v>
      </c>
      <c r="E5484" t="s">
        <v>1712</v>
      </c>
      <c r="H5484" t="str">
        <f>INDEX('Vensim Variables'!$B:$B,MATCH(EPS!$B5484,'Vensim Variables'!$A:$A,0))</f>
        <v>g pollutant</v>
      </c>
      <c r="I5484" t="str">
        <f t="shared" si="170"/>
        <v>OC</v>
      </c>
      <c r="J5484">
        <f>INDEX(NoSettings!$C:$C,MATCH(EPS!$A5484,NoSettings!$A:$A,0))</f>
        <v>0</v>
      </c>
      <c r="K5484">
        <f>INDEX(GWP!$C$2:$C$13,MATCH(EPS!I5484,GWP!$B$2:$B$13,0))</f>
        <v>0</v>
      </c>
      <c r="L5484" s="5">
        <f t="shared" si="171"/>
        <v>0</v>
      </c>
    </row>
    <row r="5485" spans="1:12" hidden="1" x14ac:dyDescent="0.35">
      <c r="A5485" t="s">
        <v>3005</v>
      </c>
      <c r="B5485" t="s">
        <v>2923</v>
      </c>
      <c r="C5485" t="s">
        <v>1721</v>
      </c>
      <c r="D5485" t="s">
        <v>3290</v>
      </c>
      <c r="E5485" t="s">
        <v>1713</v>
      </c>
      <c r="H5485" t="str">
        <f>INDEX('Vensim Variables'!$B:$B,MATCH(EPS!$B5485,'Vensim Variables'!$A:$A,0))</f>
        <v>g pollutant</v>
      </c>
      <c r="I5485" t="str">
        <f t="shared" si="170"/>
        <v>CH4</v>
      </c>
      <c r="J5485">
        <f>INDEX(NoSettings!$C:$C,MATCH(EPS!$A5485,NoSettings!$A:$A,0))</f>
        <v>0</v>
      </c>
      <c r="K5485">
        <f>INDEX(GWP!$C$2:$C$13,MATCH(EPS!I5485,GWP!$B$2:$B$13,0))</f>
        <v>25</v>
      </c>
      <c r="L5485" s="5">
        <f t="shared" si="171"/>
        <v>0</v>
      </c>
    </row>
    <row r="5486" spans="1:12" hidden="1" x14ac:dyDescent="0.35">
      <c r="A5486" t="s">
        <v>3006</v>
      </c>
      <c r="B5486" t="s">
        <v>2923</v>
      </c>
      <c r="C5486" t="s">
        <v>1721</v>
      </c>
      <c r="D5486" t="s">
        <v>3290</v>
      </c>
      <c r="E5486" t="s">
        <v>1714</v>
      </c>
      <c r="H5486" t="str">
        <f>INDEX('Vensim Variables'!$B:$B,MATCH(EPS!$B5486,'Vensim Variables'!$A:$A,0))</f>
        <v>g pollutant</v>
      </c>
      <c r="I5486" t="str">
        <f t="shared" si="170"/>
        <v>N2O</v>
      </c>
      <c r="J5486">
        <f>INDEX(NoSettings!$C:$C,MATCH(EPS!$A5486,NoSettings!$A:$A,0))</f>
        <v>0</v>
      </c>
      <c r="K5486">
        <f>INDEX(GWP!$C$2:$C$13,MATCH(EPS!I5486,GWP!$B$2:$B$13,0))</f>
        <v>298</v>
      </c>
      <c r="L5486" s="5">
        <f t="shared" si="171"/>
        <v>0</v>
      </c>
    </row>
    <row r="5487" spans="1:12" hidden="1" x14ac:dyDescent="0.35">
      <c r="A5487" t="s">
        <v>3007</v>
      </c>
      <c r="B5487" t="s">
        <v>2923</v>
      </c>
      <c r="C5487" t="s">
        <v>1721</v>
      </c>
      <c r="D5487" t="s">
        <v>3290</v>
      </c>
      <c r="E5487" t="s">
        <v>1715</v>
      </c>
      <c r="H5487" t="str">
        <f>INDEX('Vensim Variables'!$B:$B,MATCH(EPS!$B5487,'Vensim Variables'!$A:$A,0))</f>
        <v>g pollutant</v>
      </c>
      <c r="I5487" t="str">
        <f t="shared" si="170"/>
        <v>F gases</v>
      </c>
      <c r="J5487">
        <f>INDEX(NoSettings!$C:$C,MATCH(EPS!$A5487,NoSettings!$A:$A,0))</f>
        <v>0</v>
      </c>
      <c r="K5487">
        <f>INDEX(GWP!$C$2:$C$13,MATCH(EPS!I5487,GWP!$B$2:$B$13,0))</f>
        <v>1</v>
      </c>
      <c r="L5487" s="5">
        <f t="shared" si="171"/>
        <v>0</v>
      </c>
    </row>
    <row r="5488" spans="1:12" hidden="1" x14ac:dyDescent="0.35">
      <c r="A5488" t="s">
        <v>3008</v>
      </c>
      <c r="B5488" t="s">
        <v>2923</v>
      </c>
      <c r="C5488" t="s">
        <v>1721</v>
      </c>
      <c r="D5488" t="s">
        <v>3291</v>
      </c>
      <c r="E5488" t="s">
        <v>1702</v>
      </c>
      <c r="H5488" t="str">
        <f>INDEX('Vensim Variables'!$B:$B,MATCH(EPS!$B5488,'Vensim Variables'!$A:$A,0))</f>
        <v>g pollutant</v>
      </c>
      <c r="I5488" t="str">
        <f t="shared" si="170"/>
        <v>CO2</v>
      </c>
      <c r="J5488">
        <f>INDEX(NoSettings!$C:$C,MATCH(EPS!$A5488,NoSettings!$A:$A,0))</f>
        <v>0</v>
      </c>
      <c r="K5488">
        <f>INDEX(GWP!$C$2:$C$13,MATCH(EPS!I5488,GWP!$B$2:$B$13,0))</f>
        <v>1</v>
      </c>
      <c r="L5488" s="5">
        <f t="shared" si="171"/>
        <v>0</v>
      </c>
    </row>
    <row r="5489" spans="1:12" hidden="1" x14ac:dyDescent="0.35">
      <c r="A5489" t="s">
        <v>3009</v>
      </c>
      <c r="B5489" t="s">
        <v>2923</v>
      </c>
      <c r="C5489" t="s">
        <v>1721</v>
      </c>
      <c r="D5489" t="s">
        <v>3291</v>
      </c>
      <c r="E5489" t="s">
        <v>1705</v>
      </c>
      <c r="H5489" t="str">
        <f>INDEX('Vensim Variables'!$B:$B,MATCH(EPS!$B5489,'Vensim Variables'!$A:$A,0))</f>
        <v>g pollutant</v>
      </c>
      <c r="I5489" t="str">
        <f t="shared" si="170"/>
        <v>VOC</v>
      </c>
      <c r="J5489">
        <f>INDEX(NoSettings!$C:$C,MATCH(EPS!$A5489,NoSettings!$A:$A,0))</f>
        <v>0</v>
      </c>
      <c r="K5489">
        <f>INDEX(GWP!$C$2:$C$13,MATCH(EPS!I5489,GWP!$B$2:$B$13,0))</f>
        <v>0</v>
      </c>
      <c r="L5489" s="5">
        <f t="shared" si="171"/>
        <v>0</v>
      </c>
    </row>
    <row r="5490" spans="1:12" hidden="1" x14ac:dyDescent="0.35">
      <c r="A5490" t="s">
        <v>3010</v>
      </c>
      <c r="B5490" t="s">
        <v>2923</v>
      </c>
      <c r="C5490" t="s">
        <v>1721</v>
      </c>
      <c r="D5490" t="s">
        <v>3291</v>
      </c>
      <c r="E5490" t="s">
        <v>1706</v>
      </c>
      <c r="H5490" t="str">
        <f>INDEX('Vensim Variables'!$B:$B,MATCH(EPS!$B5490,'Vensim Variables'!$A:$A,0))</f>
        <v>g pollutant</v>
      </c>
      <c r="I5490" t="str">
        <f t="shared" si="170"/>
        <v>CO</v>
      </c>
      <c r="J5490">
        <f>INDEX(NoSettings!$C:$C,MATCH(EPS!$A5490,NoSettings!$A:$A,0))</f>
        <v>0</v>
      </c>
      <c r="K5490">
        <f>INDEX(GWP!$C$2:$C$13,MATCH(EPS!I5490,GWP!$B$2:$B$13,0))</f>
        <v>0</v>
      </c>
      <c r="L5490" s="5">
        <f t="shared" si="171"/>
        <v>0</v>
      </c>
    </row>
    <row r="5491" spans="1:12" hidden="1" x14ac:dyDescent="0.35">
      <c r="A5491" t="s">
        <v>3011</v>
      </c>
      <c r="B5491" t="s">
        <v>2923</v>
      </c>
      <c r="C5491" t="s">
        <v>1721</v>
      </c>
      <c r="D5491" t="s">
        <v>3291</v>
      </c>
      <c r="E5491" t="s">
        <v>1707</v>
      </c>
      <c r="H5491" t="str">
        <f>INDEX('Vensim Variables'!$B:$B,MATCH(EPS!$B5491,'Vensim Variables'!$A:$A,0))</f>
        <v>g pollutant</v>
      </c>
      <c r="I5491" t="str">
        <f t="shared" si="170"/>
        <v>NOx</v>
      </c>
      <c r="J5491">
        <f>INDEX(NoSettings!$C:$C,MATCH(EPS!$A5491,NoSettings!$A:$A,0))</f>
        <v>0</v>
      </c>
      <c r="K5491">
        <f>INDEX(GWP!$C$2:$C$13,MATCH(EPS!I5491,GWP!$B$2:$B$13,0))</f>
        <v>0</v>
      </c>
      <c r="L5491" s="5">
        <f t="shared" si="171"/>
        <v>0</v>
      </c>
    </row>
    <row r="5492" spans="1:12" hidden="1" x14ac:dyDescent="0.35">
      <c r="A5492" t="s">
        <v>3012</v>
      </c>
      <c r="B5492" t="s">
        <v>2923</v>
      </c>
      <c r="C5492" t="s">
        <v>1721</v>
      </c>
      <c r="D5492" t="s">
        <v>3291</v>
      </c>
      <c r="E5492" t="s">
        <v>1708</v>
      </c>
      <c r="H5492" t="str">
        <f>INDEX('Vensim Variables'!$B:$B,MATCH(EPS!$B5492,'Vensim Variables'!$A:$A,0))</f>
        <v>g pollutant</v>
      </c>
      <c r="I5492" t="str">
        <f t="shared" si="170"/>
        <v>PM10</v>
      </c>
      <c r="J5492">
        <f>INDEX(NoSettings!$C:$C,MATCH(EPS!$A5492,NoSettings!$A:$A,0))</f>
        <v>0</v>
      </c>
      <c r="K5492">
        <f>INDEX(GWP!$C$2:$C$13,MATCH(EPS!I5492,GWP!$B$2:$B$13,0))</f>
        <v>0</v>
      </c>
      <c r="L5492" s="5">
        <f t="shared" si="171"/>
        <v>0</v>
      </c>
    </row>
    <row r="5493" spans="1:12" hidden="1" x14ac:dyDescent="0.35">
      <c r="A5493" t="s">
        <v>3013</v>
      </c>
      <c r="B5493" t="s">
        <v>2923</v>
      </c>
      <c r="C5493" t="s">
        <v>1721</v>
      </c>
      <c r="D5493" t="s">
        <v>3291</v>
      </c>
      <c r="E5493" t="s">
        <v>1709</v>
      </c>
      <c r="H5493" t="str">
        <f>INDEX('Vensim Variables'!$B:$B,MATCH(EPS!$B5493,'Vensim Variables'!$A:$A,0))</f>
        <v>g pollutant</v>
      </c>
      <c r="I5493" t="str">
        <f t="shared" si="170"/>
        <v>PM25</v>
      </c>
      <c r="J5493">
        <f>INDEX(NoSettings!$C:$C,MATCH(EPS!$A5493,NoSettings!$A:$A,0))</f>
        <v>0</v>
      </c>
      <c r="K5493">
        <f>INDEX(GWP!$C$2:$C$13,MATCH(EPS!I5493,GWP!$B$2:$B$13,0))</f>
        <v>0</v>
      </c>
      <c r="L5493" s="5">
        <f t="shared" si="171"/>
        <v>0</v>
      </c>
    </row>
    <row r="5494" spans="1:12" hidden="1" x14ac:dyDescent="0.35">
      <c r="A5494" t="s">
        <v>3014</v>
      </c>
      <c r="B5494" t="s">
        <v>2923</v>
      </c>
      <c r="C5494" t="s">
        <v>1721</v>
      </c>
      <c r="D5494" t="s">
        <v>3291</v>
      </c>
      <c r="E5494" t="s">
        <v>1710</v>
      </c>
      <c r="H5494" t="str">
        <f>INDEX('Vensim Variables'!$B:$B,MATCH(EPS!$B5494,'Vensim Variables'!$A:$A,0))</f>
        <v>g pollutant</v>
      </c>
      <c r="I5494" t="str">
        <f t="shared" si="170"/>
        <v>SOx</v>
      </c>
      <c r="J5494">
        <f>INDEX(NoSettings!$C:$C,MATCH(EPS!$A5494,NoSettings!$A:$A,0))</f>
        <v>0</v>
      </c>
      <c r="K5494">
        <f>INDEX(GWP!$C$2:$C$13,MATCH(EPS!I5494,GWP!$B$2:$B$13,0))</f>
        <v>0</v>
      </c>
      <c r="L5494" s="5">
        <f t="shared" si="171"/>
        <v>0</v>
      </c>
    </row>
    <row r="5495" spans="1:12" hidden="1" x14ac:dyDescent="0.35">
      <c r="A5495" t="s">
        <v>3015</v>
      </c>
      <c r="B5495" t="s">
        <v>2923</v>
      </c>
      <c r="C5495" t="s">
        <v>1721</v>
      </c>
      <c r="D5495" t="s">
        <v>3291</v>
      </c>
      <c r="E5495" t="s">
        <v>1711</v>
      </c>
      <c r="H5495" t="str">
        <f>INDEX('Vensim Variables'!$B:$B,MATCH(EPS!$B5495,'Vensim Variables'!$A:$A,0))</f>
        <v>g pollutant</v>
      </c>
      <c r="I5495" t="str">
        <f t="shared" si="170"/>
        <v>BC</v>
      </c>
      <c r="J5495">
        <f>INDEX(NoSettings!$C:$C,MATCH(EPS!$A5495,NoSettings!$A:$A,0))</f>
        <v>0</v>
      </c>
      <c r="K5495">
        <f>INDEX(GWP!$C$2:$C$13,MATCH(EPS!I5495,GWP!$B$2:$B$13,0))</f>
        <v>0</v>
      </c>
      <c r="L5495" s="5">
        <f t="shared" si="171"/>
        <v>0</v>
      </c>
    </row>
    <row r="5496" spans="1:12" hidden="1" x14ac:dyDescent="0.35">
      <c r="A5496" t="s">
        <v>3016</v>
      </c>
      <c r="B5496" t="s">
        <v>2923</v>
      </c>
      <c r="C5496" t="s">
        <v>1721</v>
      </c>
      <c r="D5496" t="s">
        <v>3291</v>
      </c>
      <c r="E5496" t="s">
        <v>1712</v>
      </c>
      <c r="H5496" t="str">
        <f>INDEX('Vensim Variables'!$B:$B,MATCH(EPS!$B5496,'Vensim Variables'!$A:$A,0))</f>
        <v>g pollutant</v>
      </c>
      <c r="I5496" t="str">
        <f t="shared" si="170"/>
        <v>OC</v>
      </c>
      <c r="J5496">
        <f>INDEX(NoSettings!$C:$C,MATCH(EPS!$A5496,NoSettings!$A:$A,0))</f>
        <v>0</v>
      </c>
      <c r="K5496">
        <f>INDEX(GWP!$C$2:$C$13,MATCH(EPS!I5496,GWP!$B$2:$B$13,0))</f>
        <v>0</v>
      </c>
      <c r="L5496" s="5">
        <f t="shared" si="171"/>
        <v>0</v>
      </c>
    </row>
    <row r="5497" spans="1:12" hidden="1" x14ac:dyDescent="0.35">
      <c r="A5497" t="s">
        <v>3017</v>
      </c>
      <c r="B5497" t="s">
        <v>2923</v>
      </c>
      <c r="C5497" t="s">
        <v>1721</v>
      </c>
      <c r="D5497" t="s">
        <v>3291</v>
      </c>
      <c r="E5497" t="s">
        <v>1713</v>
      </c>
      <c r="H5497" t="str">
        <f>INDEX('Vensim Variables'!$B:$B,MATCH(EPS!$B5497,'Vensim Variables'!$A:$A,0))</f>
        <v>g pollutant</v>
      </c>
      <c r="I5497" t="str">
        <f t="shared" si="170"/>
        <v>CH4</v>
      </c>
      <c r="J5497">
        <f>INDEX(NoSettings!$C:$C,MATCH(EPS!$A5497,NoSettings!$A:$A,0))</f>
        <v>0</v>
      </c>
      <c r="K5497">
        <f>INDEX(GWP!$C$2:$C$13,MATCH(EPS!I5497,GWP!$B$2:$B$13,0))</f>
        <v>25</v>
      </c>
      <c r="L5497" s="5">
        <f t="shared" si="171"/>
        <v>0</v>
      </c>
    </row>
    <row r="5498" spans="1:12" hidden="1" x14ac:dyDescent="0.35">
      <c r="A5498" t="s">
        <v>3018</v>
      </c>
      <c r="B5498" t="s">
        <v>2923</v>
      </c>
      <c r="C5498" t="s">
        <v>1721</v>
      </c>
      <c r="D5498" t="s">
        <v>3291</v>
      </c>
      <c r="E5498" t="s">
        <v>1714</v>
      </c>
      <c r="H5498" t="str">
        <f>INDEX('Vensim Variables'!$B:$B,MATCH(EPS!$B5498,'Vensim Variables'!$A:$A,0))</f>
        <v>g pollutant</v>
      </c>
      <c r="I5498" t="str">
        <f t="shared" si="170"/>
        <v>N2O</v>
      </c>
      <c r="J5498">
        <f>INDEX(NoSettings!$C:$C,MATCH(EPS!$A5498,NoSettings!$A:$A,0))</f>
        <v>0</v>
      </c>
      <c r="K5498">
        <f>INDEX(GWP!$C$2:$C$13,MATCH(EPS!I5498,GWP!$B$2:$B$13,0))</f>
        <v>298</v>
      </c>
      <c r="L5498" s="5">
        <f t="shared" si="171"/>
        <v>0</v>
      </c>
    </row>
    <row r="5499" spans="1:12" hidden="1" x14ac:dyDescent="0.35">
      <c r="A5499" t="s">
        <v>3019</v>
      </c>
      <c r="B5499" t="s">
        <v>2923</v>
      </c>
      <c r="C5499" t="s">
        <v>1721</v>
      </c>
      <c r="D5499" t="s">
        <v>3291</v>
      </c>
      <c r="E5499" t="s">
        <v>1715</v>
      </c>
      <c r="H5499" t="str">
        <f>INDEX('Vensim Variables'!$B:$B,MATCH(EPS!$B5499,'Vensim Variables'!$A:$A,0))</f>
        <v>g pollutant</v>
      </c>
      <c r="I5499" t="str">
        <f t="shared" si="170"/>
        <v>F gases</v>
      </c>
      <c r="J5499">
        <f>INDEX(NoSettings!$C:$C,MATCH(EPS!$A5499,NoSettings!$A:$A,0))</f>
        <v>0</v>
      </c>
      <c r="K5499">
        <f>INDEX(GWP!$C$2:$C$13,MATCH(EPS!I5499,GWP!$B$2:$B$13,0))</f>
        <v>1</v>
      </c>
      <c r="L5499" s="5">
        <f t="shared" si="171"/>
        <v>0</v>
      </c>
    </row>
    <row r="5500" spans="1:12" hidden="1" x14ac:dyDescent="0.35">
      <c r="A5500" t="s">
        <v>3020</v>
      </c>
      <c r="B5500" t="s">
        <v>2923</v>
      </c>
      <c r="C5500" t="s">
        <v>1721</v>
      </c>
      <c r="D5500" t="s">
        <v>3292</v>
      </c>
      <c r="E5500" t="s">
        <v>1702</v>
      </c>
      <c r="H5500" t="str">
        <f>INDEX('Vensim Variables'!$B:$B,MATCH(EPS!$B5500,'Vensim Variables'!$A:$A,0))</f>
        <v>g pollutant</v>
      </c>
      <c r="I5500" t="str">
        <f t="shared" si="170"/>
        <v>CO2</v>
      </c>
      <c r="J5500">
        <f>INDEX(NoSettings!$C:$C,MATCH(EPS!$A5500,NoSettings!$A:$A,0))</f>
        <v>22746300000000</v>
      </c>
      <c r="K5500">
        <f>INDEX(GWP!$C$2:$C$13,MATCH(EPS!I5500,GWP!$B$2:$B$13,0))</f>
        <v>1</v>
      </c>
      <c r="L5500" s="5">
        <f t="shared" si="171"/>
        <v>22.746300000000002</v>
      </c>
    </row>
    <row r="5501" spans="1:12" hidden="1" x14ac:dyDescent="0.35">
      <c r="A5501" t="s">
        <v>3021</v>
      </c>
      <c r="B5501" t="s">
        <v>2923</v>
      </c>
      <c r="C5501" t="s">
        <v>1721</v>
      </c>
      <c r="D5501" t="s">
        <v>3292</v>
      </c>
      <c r="E5501" t="s">
        <v>1705</v>
      </c>
      <c r="H5501" t="str">
        <f>INDEX('Vensim Variables'!$B:$B,MATCH(EPS!$B5501,'Vensim Variables'!$A:$A,0))</f>
        <v>g pollutant</v>
      </c>
      <c r="I5501" t="str">
        <f t="shared" si="170"/>
        <v>VOC</v>
      </c>
      <c r="J5501">
        <f>INDEX(NoSettings!$C:$C,MATCH(EPS!$A5501,NoSettings!$A:$A,0))</f>
        <v>827914000</v>
      </c>
      <c r="K5501">
        <f>INDEX(GWP!$C$2:$C$13,MATCH(EPS!I5501,GWP!$B$2:$B$13,0))</f>
        <v>0</v>
      </c>
      <c r="L5501" s="5">
        <f t="shared" si="171"/>
        <v>0</v>
      </c>
    </row>
    <row r="5502" spans="1:12" hidden="1" x14ac:dyDescent="0.35">
      <c r="A5502" t="s">
        <v>3022</v>
      </c>
      <c r="B5502" t="s">
        <v>2923</v>
      </c>
      <c r="C5502" t="s">
        <v>1721</v>
      </c>
      <c r="D5502" t="s">
        <v>3292</v>
      </c>
      <c r="E5502" t="s">
        <v>1706</v>
      </c>
      <c r="H5502" t="str">
        <f>INDEX('Vensim Variables'!$B:$B,MATCH(EPS!$B5502,'Vensim Variables'!$A:$A,0))</f>
        <v>g pollutant</v>
      </c>
      <c r="I5502" t="str">
        <f t="shared" si="170"/>
        <v>CO</v>
      </c>
      <c r="J5502">
        <f>INDEX(NoSettings!$C:$C,MATCH(EPS!$A5502,NoSettings!$A:$A,0))</f>
        <v>6753950000</v>
      </c>
      <c r="K5502">
        <f>INDEX(GWP!$C$2:$C$13,MATCH(EPS!I5502,GWP!$B$2:$B$13,0))</f>
        <v>0</v>
      </c>
      <c r="L5502" s="5">
        <f t="shared" si="171"/>
        <v>0</v>
      </c>
    </row>
    <row r="5503" spans="1:12" hidden="1" x14ac:dyDescent="0.35">
      <c r="A5503" t="s">
        <v>3023</v>
      </c>
      <c r="B5503" t="s">
        <v>2923</v>
      </c>
      <c r="C5503" t="s">
        <v>1721</v>
      </c>
      <c r="D5503" t="s">
        <v>3292</v>
      </c>
      <c r="E5503" t="s">
        <v>1707</v>
      </c>
      <c r="H5503" t="str">
        <f>INDEX('Vensim Variables'!$B:$B,MATCH(EPS!$B5503,'Vensim Variables'!$A:$A,0))</f>
        <v>g pollutant</v>
      </c>
      <c r="I5503" t="str">
        <f t="shared" si="170"/>
        <v>NOx</v>
      </c>
      <c r="J5503">
        <f>INDEX(NoSettings!$C:$C,MATCH(EPS!$A5503,NoSettings!$A:$A,0))</f>
        <v>15590500000</v>
      </c>
      <c r="K5503">
        <f>INDEX(GWP!$C$2:$C$13,MATCH(EPS!I5503,GWP!$B$2:$B$13,0))</f>
        <v>0</v>
      </c>
      <c r="L5503" s="5">
        <f t="shared" si="171"/>
        <v>0</v>
      </c>
    </row>
    <row r="5504" spans="1:12" hidden="1" x14ac:dyDescent="0.35">
      <c r="A5504" t="s">
        <v>3024</v>
      </c>
      <c r="B5504" t="s">
        <v>2923</v>
      </c>
      <c r="C5504" t="s">
        <v>1721</v>
      </c>
      <c r="D5504" t="s">
        <v>3292</v>
      </c>
      <c r="E5504" t="s">
        <v>1708</v>
      </c>
      <c r="H5504" t="str">
        <f>INDEX('Vensim Variables'!$B:$B,MATCH(EPS!$B5504,'Vensim Variables'!$A:$A,0))</f>
        <v>g pollutant</v>
      </c>
      <c r="I5504" t="str">
        <f t="shared" si="170"/>
        <v>PM10</v>
      </c>
      <c r="J5504">
        <f>INDEX(NoSettings!$C:$C,MATCH(EPS!$A5504,NoSettings!$A:$A,0))</f>
        <v>623248000</v>
      </c>
      <c r="K5504">
        <f>INDEX(GWP!$C$2:$C$13,MATCH(EPS!I5504,GWP!$B$2:$B$13,0))</f>
        <v>0</v>
      </c>
      <c r="L5504" s="5">
        <f t="shared" si="171"/>
        <v>0</v>
      </c>
    </row>
    <row r="5505" spans="1:12" hidden="1" x14ac:dyDescent="0.35">
      <c r="A5505" t="s">
        <v>3025</v>
      </c>
      <c r="B5505" t="s">
        <v>2923</v>
      </c>
      <c r="C5505" t="s">
        <v>1721</v>
      </c>
      <c r="D5505" t="s">
        <v>3292</v>
      </c>
      <c r="E5505" t="s">
        <v>1709</v>
      </c>
      <c r="H5505" t="str">
        <f>INDEX('Vensim Variables'!$B:$B,MATCH(EPS!$B5505,'Vensim Variables'!$A:$A,0))</f>
        <v>g pollutant</v>
      </c>
      <c r="I5505" t="str">
        <f t="shared" si="170"/>
        <v>PM25</v>
      </c>
      <c r="J5505">
        <f>INDEX(NoSettings!$C:$C,MATCH(EPS!$A5505,NoSettings!$A:$A,0))</f>
        <v>396377000</v>
      </c>
      <c r="K5505">
        <f>INDEX(GWP!$C$2:$C$13,MATCH(EPS!I5505,GWP!$B$2:$B$13,0))</f>
        <v>0</v>
      </c>
      <c r="L5505" s="5">
        <f t="shared" si="171"/>
        <v>0</v>
      </c>
    </row>
    <row r="5506" spans="1:12" hidden="1" x14ac:dyDescent="0.35">
      <c r="A5506" t="s">
        <v>3026</v>
      </c>
      <c r="B5506" t="s">
        <v>2923</v>
      </c>
      <c r="C5506" t="s">
        <v>1721</v>
      </c>
      <c r="D5506" t="s">
        <v>3292</v>
      </c>
      <c r="E5506" t="s">
        <v>1710</v>
      </c>
      <c r="H5506" t="str">
        <f>INDEX('Vensim Variables'!$B:$B,MATCH(EPS!$B5506,'Vensim Variables'!$A:$A,0))</f>
        <v>g pollutant</v>
      </c>
      <c r="I5506" t="str">
        <f t="shared" si="170"/>
        <v>SOx</v>
      </c>
      <c r="J5506">
        <f>INDEX(NoSettings!$C:$C,MATCH(EPS!$A5506,NoSettings!$A:$A,0))</f>
        <v>4902710000</v>
      </c>
      <c r="K5506">
        <f>INDEX(GWP!$C$2:$C$13,MATCH(EPS!I5506,GWP!$B$2:$B$13,0))</f>
        <v>0</v>
      </c>
      <c r="L5506" s="5">
        <f t="shared" si="171"/>
        <v>0</v>
      </c>
    </row>
    <row r="5507" spans="1:12" hidden="1" x14ac:dyDescent="0.35">
      <c r="A5507" t="s">
        <v>3027</v>
      </c>
      <c r="B5507" t="s">
        <v>2923</v>
      </c>
      <c r="C5507" t="s">
        <v>1721</v>
      </c>
      <c r="D5507" t="s">
        <v>3292</v>
      </c>
      <c r="E5507" t="s">
        <v>1711</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BC</v>
      </c>
      <c r="J5507">
        <f>INDEX(NoSettings!$C:$C,MATCH(EPS!$A5507,NoSettings!$A:$A,0))</f>
        <v>22946200</v>
      </c>
      <c r="K5507">
        <f>INDEX(GWP!$C$2:$C$13,MATCH(EPS!I5507,GWP!$B$2:$B$13,0))</f>
        <v>0</v>
      </c>
      <c r="L5507" s="5">
        <f t="shared" ref="L5507:L5570" si="173">IF(H5507="g pollutant",K5507*J5507/10^12,IF(H5507="MMTCO2e",J5507,IF(H5507="MWh",J5507,0)))</f>
        <v>0</v>
      </c>
    </row>
    <row r="5508" spans="1:12" hidden="1" x14ac:dyDescent="0.35">
      <c r="A5508" t="s">
        <v>3028</v>
      </c>
      <c r="B5508" t="s">
        <v>2923</v>
      </c>
      <c r="C5508" t="s">
        <v>1721</v>
      </c>
      <c r="D5508" t="s">
        <v>3292</v>
      </c>
      <c r="E5508" t="s">
        <v>1712</v>
      </c>
      <c r="H5508" t="str">
        <f>INDEX('Vensim Variables'!$B:$B,MATCH(EPS!$B5508,'Vensim Variables'!$A:$A,0))</f>
        <v>g pollutant</v>
      </c>
      <c r="I5508" t="str">
        <f t="shared" si="172"/>
        <v>OC</v>
      </c>
      <c r="J5508">
        <f>INDEX(NoSettings!$C:$C,MATCH(EPS!$A5508,NoSettings!$A:$A,0))</f>
        <v>116211000</v>
      </c>
      <c r="K5508">
        <f>INDEX(GWP!$C$2:$C$13,MATCH(EPS!I5508,GWP!$B$2:$B$13,0))</f>
        <v>0</v>
      </c>
      <c r="L5508" s="5">
        <f t="shared" si="173"/>
        <v>0</v>
      </c>
    </row>
    <row r="5509" spans="1:12" hidden="1" x14ac:dyDescent="0.35">
      <c r="A5509" t="s">
        <v>3029</v>
      </c>
      <c r="B5509" t="s">
        <v>2923</v>
      </c>
      <c r="C5509" t="s">
        <v>1721</v>
      </c>
      <c r="D5509" t="s">
        <v>3292</v>
      </c>
      <c r="E5509" t="s">
        <v>1713</v>
      </c>
      <c r="H5509" t="str">
        <f>INDEX('Vensim Variables'!$B:$B,MATCH(EPS!$B5509,'Vensim Variables'!$A:$A,0))</f>
        <v>g pollutant</v>
      </c>
      <c r="I5509" t="str">
        <f t="shared" si="172"/>
        <v>CH4</v>
      </c>
      <c r="J5509">
        <f>INDEX(NoSettings!$C:$C,MATCH(EPS!$A5509,NoSettings!$A:$A,0))</f>
        <v>1110300000</v>
      </c>
      <c r="K5509">
        <f>INDEX(GWP!$C$2:$C$13,MATCH(EPS!I5509,GWP!$B$2:$B$13,0))</f>
        <v>25</v>
      </c>
      <c r="L5509" s="5">
        <f t="shared" si="173"/>
        <v>2.7757500000000001E-2</v>
      </c>
    </row>
    <row r="5510" spans="1:12" hidden="1" x14ac:dyDescent="0.35">
      <c r="A5510" t="s">
        <v>3030</v>
      </c>
      <c r="B5510" t="s">
        <v>2923</v>
      </c>
      <c r="C5510" t="s">
        <v>1721</v>
      </c>
      <c r="D5510" t="s">
        <v>3292</v>
      </c>
      <c r="E5510" t="s">
        <v>1714</v>
      </c>
      <c r="H5510" t="str">
        <f>INDEX('Vensim Variables'!$B:$B,MATCH(EPS!$B5510,'Vensim Variables'!$A:$A,0))</f>
        <v>g pollutant</v>
      </c>
      <c r="I5510" t="str">
        <f t="shared" si="172"/>
        <v>N2O</v>
      </c>
      <c r="J5510">
        <f>INDEX(NoSettings!$C:$C,MATCH(EPS!$A5510,NoSettings!$A:$A,0))</f>
        <v>222060000</v>
      </c>
      <c r="K5510">
        <f>INDEX(GWP!$C$2:$C$13,MATCH(EPS!I5510,GWP!$B$2:$B$13,0))</f>
        <v>298</v>
      </c>
      <c r="L5510" s="5">
        <f t="shared" si="173"/>
        <v>6.6173880000000004E-2</v>
      </c>
    </row>
    <row r="5511" spans="1:12" hidden="1" x14ac:dyDescent="0.35">
      <c r="A5511" t="s">
        <v>3031</v>
      </c>
      <c r="B5511" t="s">
        <v>2923</v>
      </c>
      <c r="C5511" t="s">
        <v>1721</v>
      </c>
      <c r="D5511" t="s">
        <v>3292</v>
      </c>
      <c r="E5511" t="s">
        <v>1715</v>
      </c>
      <c r="H5511" t="str">
        <f>INDEX('Vensim Variables'!$B:$B,MATCH(EPS!$B5511,'Vensim Variables'!$A:$A,0))</f>
        <v>g pollutant</v>
      </c>
      <c r="I5511" t="str">
        <f t="shared" si="172"/>
        <v>F gases</v>
      </c>
      <c r="J5511">
        <f>INDEX(NoSettings!$C:$C,MATCH(EPS!$A5511,NoSettings!$A:$A,0))</f>
        <v>0</v>
      </c>
      <c r="K5511">
        <f>INDEX(GWP!$C$2:$C$13,MATCH(EPS!I5511,GWP!$B$2:$B$13,0))</f>
        <v>1</v>
      </c>
      <c r="L5511" s="5">
        <f t="shared" si="173"/>
        <v>0</v>
      </c>
    </row>
    <row r="5512" spans="1:12" hidden="1" x14ac:dyDescent="0.35">
      <c r="A5512" t="s">
        <v>3032</v>
      </c>
      <c r="B5512" t="s">
        <v>2923</v>
      </c>
      <c r="C5512" t="s">
        <v>1721</v>
      </c>
      <c r="D5512" t="s">
        <v>3293</v>
      </c>
      <c r="E5512" t="s">
        <v>1702</v>
      </c>
      <c r="H5512" t="str">
        <f>INDEX('Vensim Variables'!$B:$B,MATCH(EPS!$B5512,'Vensim Variables'!$A:$A,0))</f>
        <v>g pollutant</v>
      </c>
      <c r="I5512" t="str">
        <f t="shared" si="172"/>
        <v>CO2</v>
      </c>
      <c r="J5512">
        <f>INDEX(NoSettings!$C:$C,MATCH(EPS!$A5512,NoSettings!$A:$A,0))</f>
        <v>0</v>
      </c>
      <c r="K5512">
        <f>INDEX(GWP!$C$2:$C$13,MATCH(EPS!I5512,GWP!$B$2:$B$13,0))</f>
        <v>1</v>
      </c>
      <c r="L5512" s="5">
        <f t="shared" si="173"/>
        <v>0</v>
      </c>
    </row>
    <row r="5513" spans="1:12" hidden="1" x14ac:dyDescent="0.35">
      <c r="A5513" t="s">
        <v>3033</v>
      </c>
      <c r="B5513" t="s">
        <v>2923</v>
      </c>
      <c r="C5513" t="s">
        <v>1721</v>
      </c>
      <c r="D5513" t="s">
        <v>3293</v>
      </c>
      <c r="E5513" t="s">
        <v>1705</v>
      </c>
      <c r="H5513" t="str">
        <f>INDEX('Vensim Variables'!$B:$B,MATCH(EPS!$B5513,'Vensim Variables'!$A:$A,0))</f>
        <v>g pollutant</v>
      </c>
      <c r="I5513" t="str">
        <f t="shared" si="172"/>
        <v>VOC</v>
      </c>
      <c r="J5513">
        <f>INDEX(NoSettings!$C:$C,MATCH(EPS!$A5513,NoSettings!$A:$A,0))</f>
        <v>0</v>
      </c>
      <c r="K5513">
        <f>INDEX(GWP!$C$2:$C$13,MATCH(EPS!I5513,GWP!$B$2:$B$13,0))</f>
        <v>0</v>
      </c>
      <c r="L5513" s="5">
        <f t="shared" si="173"/>
        <v>0</v>
      </c>
    </row>
    <row r="5514" spans="1:12" hidden="1" x14ac:dyDescent="0.35">
      <c r="A5514" t="s">
        <v>3034</v>
      </c>
      <c r="B5514" t="s">
        <v>2923</v>
      </c>
      <c r="C5514" t="s">
        <v>1721</v>
      </c>
      <c r="D5514" t="s">
        <v>3293</v>
      </c>
      <c r="E5514" t="s">
        <v>1706</v>
      </c>
      <c r="H5514" t="str">
        <f>INDEX('Vensim Variables'!$B:$B,MATCH(EPS!$B5514,'Vensim Variables'!$A:$A,0))</f>
        <v>g pollutant</v>
      </c>
      <c r="I5514" t="str">
        <f t="shared" si="172"/>
        <v>CO</v>
      </c>
      <c r="J5514">
        <f>INDEX(NoSettings!$C:$C,MATCH(EPS!$A5514,NoSettings!$A:$A,0))</f>
        <v>0</v>
      </c>
      <c r="K5514">
        <f>INDEX(GWP!$C$2:$C$13,MATCH(EPS!I5514,GWP!$B$2:$B$13,0))</f>
        <v>0</v>
      </c>
      <c r="L5514" s="5">
        <f t="shared" si="173"/>
        <v>0</v>
      </c>
    </row>
    <row r="5515" spans="1:12" hidden="1" x14ac:dyDescent="0.35">
      <c r="A5515" t="s">
        <v>3035</v>
      </c>
      <c r="B5515" t="s">
        <v>2923</v>
      </c>
      <c r="C5515" t="s">
        <v>1721</v>
      </c>
      <c r="D5515" t="s">
        <v>3293</v>
      </c>
      <c r="E5515" t="s">
        <v>1707</v>
      </c>
      <c r="H5515" t="str">
        <f>INDEX('Vensim Variables'!$B:$B,MATCH(EPS!$B5515,'Vensim Variables'!$A:$A,0))</f>
        <v>g pollutant</v>
      </c>
      <c r="I5515" t="str">
        <f t="shared" si="172"/>
        <v>NOx</v>
      </c>
      <c r="J5515">
        <f>INDEX(NoSettings!$C:$C,MATCH(EPS!$A5515,NoSettings!$A:$A,0))</f>
        <v>0</v>
      </c>
      <c r="K5515">
        <f>INDEX(GWP!$C$2:$C$13,MATCH(EPS!I5515,GWP!$B$2:$B$13,0))</f>
        <v>0</v>
      </c>
      <c r="L5515" s="5">
        <f t="shared" si="173"/>
        <v>0</v>
      </c>
    </row>
    <row r="5516" spans="1:12" hidden="1" x14ac:dyDescent="0.35">
      <c r="A5516" t="s">
        <v>3036</v>
      </c>
      <c r="B5516" t="s">
        <v>2923</v>
      </c>
      <c r="C5516" t="s">
        <v>1721</v>
      </c>
      <c r="D5516" t="s">
        <v>3293</v>
      </c>
      <c r="E5516" t="s">
        <v>1708</v>
      </c>
      <c r="H5516" t="str">
        <f>INDEX('Vensim Variables'!$B:$B,MATCH(EPS!$B5516,'Vensim Variables'!$A:$A,0))</f>
        <v>g pollutant</v>
      </c>
      <c r="I5516" t="str">
        <f t="shared" si="172"/>
        <v>PM10</v>
      </c>
      <c r="J5516">
        <f>INDEX(NoSettings!$C:$C,MATCH(EPS!$A5516,NoSettings!$A:$A,0))</f>
        <v>0</v>
      </c>
      <c r="K5516">
        <f>INDEX(GWP!$C$2:$C$13,MATCH(EPS!I5516,GWP!$B$2:$B$13,0))</f>
        <v>0</v>
      </c>
      <c r="L5516" s="5">
        <f t="shared" si="173"/>
        <v>0</v>
      </c>
    </row>
    <row r="5517" spans="1:12" hidden="1" x14ac:dyDescent="0.35">
      <c r="A5517" t="s">
        <v>3037</v>
      </c>
      <c r="B5517" t="s">
        <v>2923</v>
      </c>
      <c r="C5517" t="s">
        <v>1721</v>
      </c>
      <c r="D5517" t="s">
        <v>3293</v>
      </c>
      <c r="E5517" t="s">
        <v>1709</v>
      </c>
      <c r="H5517" t="str">
        <f>INDEX('Vensim Variables'!$B:$B,MATCH(EPS!$B5517,'Vensim Variables'!$A:$A,0))</f>
        <v>g pollutant</v>
      </c>
      <c r="I5517" t="str">
        <f t="shared" si="172"/>
        <v>PM25</v>
      </c>
      <c r="J5517">
        <f>INDEX(NoSettings!$C:$C,MATCH(EPS!$A5517,NoSettings!$A:$A,0))</f>
        <v>0</v>
      </c>
      <c r="K5517">
        <f>INDEX(GWP!$C$2:$C$13,MATCH(EPS!I5517,GWP!$B$2:$B$13,0))</f>
        <v>0</v>
      </c>
      <c r="L5517" s="5">
        <f t="shared" si="173"/>
        <v>0</v>
      </c>
    </row>
    <row r="5518" spans="1:12" hidden="1" x14ac:dyDescent="0.35">
      <c r="A5518" t="s">
        <v>3038</v>
      </c>
      <c r="B5518" t="s">
        <v>2923</v>
      </c>
      <c r="C5518" t="s">
        <v>1721</v>
      </c>
      <c r="D5518" t="s">
        <v>3293</v>
      </c>
      <c r="E5518" t="s">
        <v>1710</v>
      </c>
      <c r="H5518" t="str">
        <f>INDEX('Vensim Variables'!$B:$B,MATCH(EPS!$B5518,'Vensim Variables'!$A:$A,0))</f>
        <v>g pollutant</v>
      </c>
      <c r="I5518" t="str">
        <f t="shared" si="172"/>
        <v>SOx</v>
      </c>
      <c r="J5518">
        <f>INDEX(NoSettings!$C:$C,MATCH(EPS!$A5518,NoSettings!$A:$A,0))</f>
        <v>0</v>
      </c>
      <c r="K5518">
        <f>INDEX(GWP!$C$2:$C$13,MATCH(EPS!I5518,GWP!$B$2:$B$13,0))</f>
        <v>0</v>
      </c>
      <c r="L5518" s="5">
        <f t="shared" si="173"/>
        <v>0</v>
      </c>
    </row>
    <row r="5519" spans="1:12" hidden="1" x14ac:dyDescent="0.35">
      <c r="A5519" t="s">
        <v>3039</v>
      </c>
      <c r="B5519" t="s">
        <v>2923</v>
      </c>
      <c r="C5519" t="s">
        <v>1721</v>
      </c>
      <c r="D5519" t="s">
        <v>3293</v>
      </c>
      <c r="E5519" t="s">
        <v>1711</v>
      </c>
      <c r="H5519" t="str">
        <f>INDEX('Vensim Variables'!$B:$B,MATCH(EPS!$B5519,'Vensim Variables'!$A:$A,0))</f>
        <v>g pollutant</v>
      </c>
      <c r="I5519" t="str">
        <f t="shared" si="172"/>
        <v>BC</v>
      </c>
      <c r="J5519">
        <f>INDEX(NoSettings!$C:$C,MATCH(EPS!$A5519,NoSettings!$A:$A,0))</f>
        <v>0</v>
      </c>
      <c r="K5519">
        <f>INDEX(GWP!$C$2:$C$13,MATCH(EPS!I5519,GWP!$B$2:$B$13,0))</f>
        <v>0</v>
      </c>
      <c r="L5519" s="5">
        <f t="shared" si="173"/>
        <v>0</v>
      </c>
    </row>
    <row r="5520" spans="1:12" hidden="1" x14ac:dyDescent="0.35">
      <c r="A5520" t="s">
        <v>3040</v>
      </c>
      <c r="B5520" t="s">
        <v>2923</v>
      </c>
      <c r="C5520" t="s">
        <v>1721</v>
      </c>
      <c r="D5520" t="s">
        <v>3293</v>
      </c>
      <c r="E5520" t="s">
        <v>1712</v>
      </c>
      <c r="H5520" t="str">
        <f>INDEX('Vensim Variables'!$B:$B,MATCH(EPS!$B5520,'Vensim Variables'!$A:$A,0))</f>
        <v>g pollutant</v>
      </c>
      <c r="I5520" t="str">
        <f t="shared" si="172"/>
        <v>OC</v>
      </c>
      <c r="J5520">
        <f>INDEX(NoSettings!$C:$C,MATCH(EPS!$A5520,NoSettings!$A:$A,0))</f>
        <v>0</v>
      </c>
      <c r="K5520">
        <f>INDEX(GWP!$C$2:$C$13,MATCH(EPS!I5520,GWP!$B$2:$B$13,0))</f>
        <v>0</v>
      </c>
      <c r="L5520" s="5">
        <f t="shared" si="173"/>
        <v>0</v>
      </c>
    </row>
    <row r="5521" spans="1:12" hidden="1" x14ac:dyDescent="0.35">
      <c r="A5521" t="s">
        <v>3041</v>
      </c>
      <c r="B5521" t="s">
        <v>2923</v>
      </c>
      <c r="C5521" t="s">
        <v>1721</v>
      </c>
      <c r="D5521" t="s">
        <v>3293</v>
      </c>
      <c r="E5521" t="s">
        <v>1713</v>
      </c>
      <c r="H5521" t="str">
        <f>INDEX('Vensim Variables'!$B:$B,MATCH(EPS!$B5521,'Vensim Variables'!$A:$A,0))</f>
        <v>g pollutant</v>
      </c>
      <c r="I5521" t="str">
        <f t="shared" si="172"/>
        <v>CH4</v>
      </c>
      <c r="J5521">
        <f>INDEX(NoSettings!$C:$C,MATCH(EPS!$A5521,NoSettings!$A:$A,0))</f>
        <v>0</v>
      </c>
      <c r="K5521">
        <f>INDEX(GWP!$C$2:$C$13,MATCH(EPS!I5521,GWP!$B$2:$B$13,0))</f>
        <v>25</v>
      </c>
      <c r="L5521" s="5">
        <f t="shared" si="173"/>
        <v>0</v>
      </c>
    </row>
    <row r="5522" spans="1:12" hidden="1" x14ac:dyDescent="0.35">
      <c r="A5522" t="s">
        <v>3042</v>
      </c>
      <c r="B5522" t="s">
        <v>2923</v>
      </c>
      <c r="C5522" t="s">
        <v>1721</v>
      </c>
      <c r="D5522" t="s">
        <v>3293</v>
      </c>
      <c r="E5522" t="s">
        <v>1714</v>
      </c>
      <c r="H5522" t="str">
        <f>INDEX('Vensim Variables'!$B:$B,MATCH(EPS!$B5522,'Vensim Variables'!$A:$A,0))</f>
        <v>g pollutant</v>
      </c>
      <c r="I5522" t="str">
        <f t="shared" si="172"/>
        <v>N2O</v>
      </c>
      <c r="J5522">
        <f>INDEX(NoSettings!$C:$C,MATCH(EPS!$A5522,NoSettings!$A:$A,0))</f>
        <v>0</v>
      </c>
      <c r="K5522">
        <f>INDEX(GWP!$C$2:$C$13,MATCH(EPS!I5522,GWP!$B$2:$B$13,0))</f>
        <v>298</v>
      </c>
      <c r="L5522" s="5">
        <f t="shared" si="173"/>
        <v>0</v>
      </c>
    </row>
    <row r="5523" spans="1:12" hidden="1" x14ac:dyDescent="0.35">
      <c r="A5523" t="s">
        <v>3043</v>
      </c>
      <c r="B5523" t="s">
        <v>2923</v>
      </c>
      <c r="C5523" t="s">
        <v>1721</v>
      </c>
      <c r="D5523" t="s">
        <v>3293</v>
      </c>
      <c r="E5523" t="s">
        <v>1715</v>
      </c>
      <c r="H5523" t="str">
        <f>INDEX('Vensim Variables'!$B:$B,MATCH(EPS!$B5523,'Vensim Variables'!$A:$A,0))</f>
        <v>g pollutant</v>
      </c>
      <c r="I5523" t="str">
        <f t="shared" si="172"/>
        <v>F gases</v>
      </c>
      <c r="J5523">
        <f>INDEX(NoSettings!$C:$C,MATCH(EPS!$A5523,NoSettings!$A:$A,0))</f>
        <v>0</v>
      </c>
      <c r="K5523">
        <f>INDEX(GWP!$C$2:$C$13,MATCH(EPS!I5523,GWP!$B$2:$B$13,0))</f>
        <v>1</v>
      </c>
      <c r="L5523" s="5">
        <f t="shared" si="173"/>
        <v>0</v>
      </c>
    </row>
    <row r="5524" spans="1:12" hidden="1" x14ac:dyDescent="0.35">
      <c r="A5524" t="s">
        <v>3044</v>
      </c>
      <c r="B5524" t="s">
        <v>2923</v>
      </c>
      <c r="C5524" t="s">
        <v>1722</v>
      </c>
      <c r="D5524" t="s">
        <v>3284</v>
      </c>
      <c r="E5524" t="s">
        <v>1702</v>
      </c>
      <c r="H5524" t="str">
        <f>INDEX('Vensim Variables'!$B:$B,MATCH(EPS!$B5524,'Vensim Variables'!$A:$A,0))</f>
        <v>g pollutant</v>
      </c>
      <c r="I5524" t="str">
        <f t="shared" si="172"/>
        <v>CO2</v>
      </c>
      <c r="J5524">
        <f>INDEX(NoSettings!$C:$C,MATCH(EPS!$A5524,NoSettings!$A:$A,0))</f>
        <v>0</v>
      </c>
      <c r="K5524">
        <f>INDEX(GWP!$C$2:$C$13,MATCH(EPS!I5524,GWP!$B$2:$B$13,0))</f>
        <v>1</v>
      </c>
      <c r="L5524" s="5">
        <f t="shared" si="173"/>
        <v>0</v>
      </c>
    </row>
    <row r="5525" spans="1:12" hidden="1" x14ac:dyDescent="0.35">
      <c r="A5525" t="s">
        <v>3045</v>
      </c>
      <c r="B5525" t="s">
        <v>2923</v>
      </c>
      <c r="C5525" t="s">
        <v>1722</v>
      </c>
      <c r="D5525" t="s">
        <v>3284</v>
      </c>
      <c r="E5525" t="s">
        <v>1705</v>
      </c>
      <c r="H5525" t="str">
        <f>INDEX('Vensim Variables'!$B:$B,MATCH(EPS!$B5525,'Vensim Variables'!$A:$A,0))</f>
        <v>g pollutant</v>
      </c>
      <c r="I5525" t="str">
        <f t="shared" si="172"/>
        <v>VOC</v>
      </c>
      <c r="J5525">
        <f>INDEX(NoSettings!$C:$C,MATCH(EPS!$A5525,NoSettings!$A:$A,0))</f>
        <v>0</v>
      </c>
      <c r="K5525">
        <f>INDEX(GWP!$C$2:$C$13,MATCH(EPS!I5525,GWP!$B$2:$B$13,0))</f>
        <v>0</v>
      </c>
      <c r="L5525" s="5">
        <f t="shared" si="173"/>
        <v>0</v>
      </c>
    </row>
    <row r="5526" spans="1:12" hidden="1" x14ac:dyDescent="0.35">
      <c r="A5526" t="s">
        <v>3046</v>
      </c>
      <c r="B5526" t="s">
        <v>2923</v>
      </c>
      <c r="C5526" t="s">
        <v>1722</v>
      </c>
      <c r="D5526" t="s">
        <v>3284</v>
      </c>
      <c r="E5526" t="s">
        <v>1706</v>
      </c>
      <c r="H5526" t="str">
        <f>INDEX('Vensim Variables'!$B:$B,MATCH(EPS!$B5526,'Vensim Variables'!$A:$A,0))</f>
        <v>g pollutant</v>
      </c>
      <c r="I5526" t="str">
        <f t="shared" si="172"/>
        <v>CO</v>
      </c>
      <c r="J5526">
        <f>INDEX(NoSettings!$C:$C,MATCH(EPS!$A5526,NoSettings!$A:$A,0))</f>
        <v>0</v>
      </c>
      <c r="K5526">
        <f>INDEX(GWP!$C$2:$C$13,MATCH(EPS!I5526,GWP!$B$2:$B$13,0))</f>
        <v>0</v>
      </c>
      <c r="L5526" s="5">
        <f t="shared" si="173"/>
        <v>0</v>
      </c>
    </row>
    <row r="5527" spans="1:12" hidden="1" x14ac:dyDescent="0.35">
      <c r="A5527" t="s">
        <v>3047</v>
      </c>
      <c r="B5527" t="s">
        <v>2923</v>
      </c>
      <c r="C5527" t="s">
        <v>1722</v>
      </c>
      <c r="D5527" t="s">
        <v>3284</v>
      </c>
      <c r="E5527" t="s">
        <v>1707</v>
      </c>
      <c r="H5527" t="str">
        <f>INDEX('Vensim Variables'!$B:$B,MATCH(EPS!$B5527,'Vensim Variables'!$A:$A,0))</f>
        <v>g pollutant</v>
      </c>
      <c r="I5527" t="str">
        <f t="shared" si="172"/>
        <v>NOx</v>
      </c>
      <c r="J5527">
        <f>INDEX(NoSettings!$C:$C,MATCH(EPS!$A5527,NoSettings!$A:$A,0))</f>
        <v>0</v>
      </c>
      <c r="K5527">
        <f>INDEX(GWP!$C$2:$C$13,MATCH(EPS!I5527,GWP!$B$2:$B$13,0))</f>
        <v>0</v>
      </c>
      <c r="L5527" s="5">
        <f t="shared" si="173"/>
        <v>0</v>
      </c>
    </row>
    <row r="5528" spans="1:12" hidden="1" x14ac:dyDescent="0.35">
      <c r="A5528" t="s">
        <v>3048</v>
      </c>
      <c r="B5528" t="s">
        <v>2923</v>
      </c>
      <c r="C5528" t="s">
        <v>1722</v>
      </c>
      <c r="D5528" t="s">
        <v>3284</v>
      </c>
      <c r="E5528" t="s">
        <v>1708</v>
      </c>
      <c r="H5528" t="str">
        <f>INDEX('Vensim Variables'!$B:$B,MATCH(EPS!$B5528,'Vensim Variables'!$A:$A,0))</f>
        <v>g pollutant</v>
      </c>
      <c r="I5528" t="str">
        <f t="shared" si="172"/>
        <v>PM10</v>
      </c>
      <c r="J5528">
        <f>INDEX(NoSettings!$C:$C,MATCH(EPS!$A5528,NoSettings!$A:$A,0))</f>
        <v>0</v>
      </c>
      <c r="K5528">
        <f>INDEX(GWP!$C$2:$C$13,MATCH(EPS!I5528,GWP!$B$2:$B$13,0))</f>
        <v>0</v>
      </c>
      <c r="L5528" s="5">
        <f t="shared" si="173"/>
        <v>0</v>
      </c>
    </row>
    <row r="5529" spans="1:12" hidden="1" x14ac:dyDescent="0.35">
      <c r="A5529" t="s">
        <v>3049</v>
      </c>
      <c r="B5529" t="s">
        <v>2923</v>
      </c>
      <c r="C5529" t="s">
        <v>1722</v>
      </c>
      <c r="D5529" t="s">
        <v>3284</v>
      </c>
      <c r="E5529" t="s">
        <v>1709</v>
      </c>
      <c r="H5529" t="str">
        <f>INDEX('Vensim Variables'!$B:$B,MATCH(EPS!$B5529,'Vensim Variables'!$A:$A,0))</f>
        <v>g pollutant</v>
      </c>
      <c r="I5529" t="str">
        <f t="shared" si="172"/>
        <v>PM25</v>
      </c>
      <c r="J5529">
        <f>INDEX(NoSettings!$C:$C,MATCH(EPS!$A5529,NoSettings!$A:$A,0))</f>
        <v>0</v>
      </c>
      <c r="K5529">
        <f>INDEX(GWP!$C$2:$C$13,MATCH(EPS!I5529,GWP!$B$2:$B$13,0))</f>
        <v>0</v>
      </c>
      <c r="L5529" s="5">
        <f t="shared" si="173"/>
        <v>0</v>
      </c>
    </row>
    <row r="5530" spans="1:12" hidden="1" x14ac:dyDescent="0.35">
      <c r="A5530" t="s">
        <v>3050</v>
      </c>
      <c r="B5530" t="s">
        <v>2923</v>
      </c>
      <c r="C5530" t="s">
        <v>1722</v>
      </c>
      <c r="D5530" t="s">
        <v>3284</v>
      </c>
      <c r="E5530" t="s">
        <v>1710</v>
      </c>
      <c r="H5530" t="str">
        <f>INDEX('Vensim Variables'!$B:$B,MATCH(EPS!$B5530,'Vensim Variables'!$A:$A,0))</f>
        <v>g pollutant</v>
      </c>
      <c r="I5530" t="str">
        <f t="shared" si="172"/>
        <v>SOx</v>
      </c>
      <c r="J5530">
        <f>INDEX(NoSettings!$C:$C,MATCH(EPS!$A5530,NoSettings!$A:$A,0))</f>
        <v>0</v>
      </c>
      <c r="K5530">
        <f>INDEX(GWP!$C$2:$C$13,MATCH(EPS!I5530,GWP!$B$2:$B$13,0))</f>
        <v>0</v>
      </c>
      <c r="L5530" s="5">
        <f t="shared" si="173"/>
        <v>0</v>
      </c>
    </row>
    <row r="5531" spans="1:12" hidden="1" x14ac:dyDescent="0.35">
      <c r="A5531" t="s">
        <v>3051</v>
      </c>
      <c r="B5531" t="s">
        <v>2923</v>
      </c>
      <c r="C5531" t="s">
        <v>1722</v>
      </c>
      <c r="D5531" t="s">
        <v>3284</v>
      </c>
      <c r="E5531" t="s">
        <v>1711</v>
      </c>
      <c r="H5531" t="str">
        <f>INDEX('Vensim Variables'!$B:$B,MATCH(EPS!$B5531,'Vensim Variables'!$A:$A,0))</f>
        <v>g pollutant</v>
      </c>
      <c r="I5531" t="str">
        <f t="shared" si="172"/>
        <v>BC</v>
      </c>
      <c r="J5531">
        <f>INDEX(NoSettings!$C:$C,MATCH(EPS!$A5531,NoSettings!$A:$A,0))</f>
        <v>0</v>
      </c>
      <c r="K5531">
        <f>INDEX(GWP!$C$2:$C$13,MATCH(EPS!I5531,GWP!$B$2:$B$13,0))</f>
        <v>0</v>
      </c>
      <c r="L5531" s="5">
        <f t="shared" si="173"/>
        <v>0</v>
      </c>
    </row>
    <row r="5532" spans="1:12" hidden="1" x14ac:dyDescent="0.35">
      <c r="A5532" t="s">
        <v>3052</v>
      </c>
      <c r="B5532" t="s">
        <v>2923</v>
      </c>
      <c r="C5532" t="s">
        <v>1722</v>
      </c>
      <c r="D5532" t="s">
        <v>3284</v>
      </c>
      <c r="E5532" t="s">
        <v>1712</v>
      </c>
      <c r="H5532" t="str">
        <f>INDEX('Vensim Variables'!$B:$B,MATCH(EPS!$B5532,'Vensim Variables'!$A:$A,0))</f>
        <v>g pollutant</v>
      </c>
      <c r="I5532" t="str">
        <f t="shared" si="172"/>
        <v>OC</v>
      </c>
      <c r="J5532">
        <f>INDEX(NoSettings!$C:$C,MATCH(EPS!$A5532,NoSettings!$A:$A,0))</f>
        <v>0</v>
      </c>
      <c r="K5532">
        <f>INDEX(GWP!$C$2:$C$13,MATCH(EPS!I5532,GWP!$B$2:$B$13,0))</f>
        <v>0</v>
      </c>
      <c r="L5532" s="5">
        <f t="shared" si="173"/>
        <v>0</v>
      </c>
    </row>
    <row r="5533" spans="1:12" hidden="1" x14ac:dyDescent="0.35">
      <c r="A5533" t="s">
        <v>3053</v>
      </c>
      <c r="B5533" t="s">
        <v>2923</v>
      </c>
      <c r="C5533" t="s">
        <v>1722</v>
      </c>
      <c r="D5533" t="s">
        <v>3284</v>
      </c>
      <c r="E5533" t="s">
        <v>1713</v>
      </c>
      <c r="H5533" t="str">
        <f>INDEX('Vensim Variables'!$B:$B,MATCH(EPS!$B5533,'Vensim Variables'!$A:$A,0))</f>
        <v>g pollutant</v>
      </c>
      <c r="I5533" t="str">
        <f t="shared" si="172"/>
        <v>CH4</v>
      </c>
      <c r="J5533">
        <f>INDEX(NoSettings!$C:$C,MATCH(EPS!$A5533,NoSettings!$A:$A,0))</f>
        <v>0</v>
      </c>
      <c r="K5533">
        <f>INDEX(GWP!$C$2:$C$13,MATCH(EPS!I5533,GWP!$B$2:$B$13,0))</f>
        <v>25</v>
      </c>
      <c r="L5533" s="5">
        <f t="shared" si="173"/>
        <v>0</v>
      </c>
    </row>
    <row r="5534" spans="1:12" hidden="1" x14ac:dyDescent="0.35">
      <c r="A5534" t="s">
        <v>3054</v>
      </c>
      <c r="B5534" t="s">
        <v>2923</v>
      </c>
      <c r="C5534" t="s">
        <v>1722</v>
      </c>
      <c r="D5534" t="s">
        <v>3284</v>
      </c>
      <c r="E5534" t="s">
        <v>1714</v>
      </c>
      <c r="H5534" t="str">
        <f>INDEX('Vensim Variables'!$B:$B,MATCH(EPS!$B5534,'Vensim Variables'!$A:$A,0))</f>
        <v>g pollutant</v>
      </c>
      <c r="I5534" t="str">
        <f t="shared" si="172"/>
        <v>N2O</v>
      </c>
      <c r="J5534">
        <f>INDEX(NoSettings!$C:$C,MATCH(EPS!$A5534,NoSettings!$A:$A,0))</f>
        <v>0</v>
      </c>
      <c r="K5534">
        <f>INDEX(GWP!$C$2:$C$13,MATCH(EPS!I5534,GWP!$B$2:$B$13,0))</f>
        <v>298</v>
      </c>
      <c r="L5534" s="5">
        <f t="shared" si="173"/>
        <v>0</v>
      </c>
    </row>
    <row r="5535" spans="1:12" hidden="1" x14ac:dyDescent="0.35">
      <c r="A5535" t="s">
        <v>3055</v>
      </c>
      <c r="B5535" t="s">
        <v>2923</v>
      </c>
      <c r="C5535" t="s">
        <v>1722</v>
      </c>
      <c r="D5535" t="s">
        <v>3284</v>
      </c>
      <c r="E5535" t="s">
        <v>1715</v>
      </c>
      <c r="H5535" t="str">
        <f>INDEX('Vensim Variables'!$B:$B,MATCH(EPS!$B5535,'Vensim Variables'!$A:$A,0))</f>
        <v>g pollutant</v>
      </c>
      <c r="I5535" t="str">
        <f t="shared" si="172"/>
        <v>F gases</v>
      </c>
      <c r="J5535">
        <f>INDEX(NoSettings!$C:$C,MATCH(EPS!$A5535,NoSettings!$A:$A,0))</f>
        <v>0</v>
      </c>
      <c r="K5535">
        <f>INDEX(GWP!$C$2:$C$13,MATCH(EPS!I5535,GWP!$B$2:$B$13,0))</f>
        <v>1</v>
      </c>
      <c r="L5535" s="5">
        <f t="shared" si="173"/>
        <v>0</v>
      </c>
    </row>
    <row r="5536" spans="1:12" hidden="1" x14ac:dyDescent="0.35">
      <c r="A5536" t="s">
        <v>3056</v>
      </c>
      <c r="B5536" t="s">
        <v>2923</v>
      </c>
      <c r="C5536" t="s">
        <v>1722</v>
      </c>
      <c r="D5536" t="s">
        <v>3285</v>
      </c>
      <c r="E5536" t="s">
        <v>1702</v>
      </c>
      <c r="H5536" t="str">
        <f>INDEX('Vensim Variables'!$B:$B,MATCH(EPS!$B5536,'Vensim Variables'!$A:$A,0))</f>
        <v>g pollutant</v>
      </c>
      <c r="I5536" t="str">
        <f t="shared" si="172"/>
        <v>CO2</v>
      </c>
      <c r="J5536">
        <f>INDEX(NoSettings!$C:$C,MATCH(EPS!$A5536,NoSettings!$A:$A,0))</f>
        <v>0</v>
      </c>
      <c r="K5536">
        <f>INDEX(GWP!$C$2:$C$13,MATCH(EPS!I5536,GWP!$B$2:$B$13,0))</f>
        <v>1</v>
      </c>
      <c r="L5536" s="5">
        <f t="shared" si="173"/>
        <v>0</v>
      </c>
    </row>
    <row r="5537" spans="1:12" hidden="1" x14ac:dyDescent="0.35">
      <c r="A5537" t="s">
        <v>3057</v>
      </c>
      <c r="B5537" t="s">
        <v>2923</v>
      </c>
      <c r="C5537" t="s">
        <v>1722</v>
      </c>
      <c r="D5537" t="s">
        <v>3285</v>
      </c>
      <c r="E5537" t="s">
        <v>1705</v>
      </c>
      <c r="H5537" t="str">
        <f>INDEX('Vensim Variables'!$B:$B,MATCH(EPS!$B5537,'Vensim Variables'!$A:$A,0))</f>
        <v>g pollutant</v>
      </c>
      <c r="I5537" t="str">
        <f t="shared" si="172"/>
        <v>VOC</v>
      </c>
      <c r="J5537">
        <f>INDEX(NoSettings!$C:$C,MATCH(EPS!$A5537,NoSettings!$A:$A,0))</f>
        <v>0</v>
      </c>
      <c r="K5537">
        <f>INDEX(GWP!$C$2:$C$13,MATCH(EPS!I5537,GWP!$B$2:$B$13,0))</f>
        <v>0</v>
      </c>
      <c r="L5537" s="5">
        <f t="shared" si="173"/>
        <v>0</v>
      </c>
    </row>
    <row r="5538" spans="1:12" hidden="1" x14ac:dyDescent="0.35">
      <c r="A5538" t="s">
        <v>3058</v>
      </c>
      <c r="B5538" t="s">
        <v>2923</v>
      </c>
      <c r="C5538" t="s">
        <v>1722</v>
      </c>
      <c r="D5538" t="s">
        <v>3285</v>
      </c>
      <c r="E5538" t="s">
        <v>1706</v>
      </c>
      <c r="H5538" t="str">
        <f>INDEX('Vensim Variables'!$B:$B,MATCH(EPS!$B5538,'Vensim Variables'!$A:$A,0))</f>
        <v>g pollutant</v>
      </c>
      <c r="I5538" t="str">
        <f t="shared" si="172"/>
        <v>CO</v>
      </c>
      <c r="J5538">
        <f>INDEX(NoSettings!$C:$C,MATCH(EPS!$A5538,NoSettings!$A:$A,0))</f>
        <v>0</v>
      </c>
      <c r="K5538">
        <f>INDEX(GWP!$C$2:$C$13,MATCH(EPS!I5538,GWP!$B$2:$B$13,0))</f>
        <v>0</v>
      </c>
      <c r="L5538" s="5">
        <f t="shared" si="173"/>
        <v>0</v>
      </c>
    </row>
    <row r="5539" spans="1:12" hidden="1" x14ac:dyDescent="0.35">
      <c r="A5539" t="s">
        <v>3059</v>
      </c>
      <c r="B5539" t="s">
        <v>2923</v>
      </c>
      <c r="C5539" t="s">
        <v>1722</v>
      </c>
      <c r="D5539" t="s">
        <v>3285</v>
      </c>
      <c r="E5539" t="s">
        <v>1707</v>
      </c>
      <c r="H5539" t="str">
        <f>INDEX('Vensim Variables'!$B:$B,MATCH(EPS!$B5539,'Vensim Variables'!$A:$A,0))</f>
        <v>g pollutant</v>
      </c>
      <c r="I5539" t="str">
        <f t="shared" si="172"/>
        <v>NOx</v>
      </c>
      <c r="J5539">
        <f>INDEX(NoSettings!$C:$C,MATCH(EPS!$A5539,NoSettings!$A:$A,0))</f>
        <v>0</v>
      </c>
      <c r="K5539">
        <f>INDEX(GWP!$C$2:$C$13,MATCH(EPS!I5539,GWP!$B$2:$B$13,0))</f>
        <v>0</v>
      </c>
      <c r="L5539" s="5">
        <f t="shared" si="173"/>
        <v>0</v>
      </c>
    </row>
    <row r="5540" spans="1:12" hidden="1" x14ac:dyDescent="0.35">
      <c r="A5540" t="s">
        <v>3060</v>
      </c>
      <c r="B5540" t="s">
        <v>2923</v>
      </c>
      <c r="C5540" t="s">
        <v>1722</v>
      </c>
      <c r="D5540" t="s">
        <v>3285</v>
      </c>
      <c r="E5540" t="s">
        <v>1708</v>
      </c>
      <c r="H5540" t="str">
        <f>INDEX('Vensim Variables'!$B:$B,MATCH(EPS!$B5540,'Vensim Variables'!$A:$A,0))</f>
        <v>g pollutant</v>
      </c>
      <c r="I5540" t="str">
        <f t="shared" si="172"/>
        <v>PM10</v>
      </c>
      <c r="J5540">
        <f>INDEX(NoSettings!$C:$C,MATCH(EPS!$A5540,NoSettings!$A:$A,0))</f>
        <v>0</v>
      </c>
      <c r="K5540">
        <f>INDEX(GWP!$C$2:$C$13,MATCH(EPS!I5540,GWP!$B$2:$B$13,0))</f>
        <v>0</v>
      </c>
      <c r="L5540" s="5">
        <f t="shared" si="173"/>
        <v>0</v>
      </c>
    </row>
    <row r="5541" spans="1:12" hidden="1" x14ac:dyDescent="0.35">
      <c r="A5541" t="s">
        <v>3061</v>
      </c>
      <c r="B5541" t="s">
        <v>2923</v>
      </c>
      <c r="C5541" t="s">
        <v>1722</v>
      </c>
      <c r="D5541" t="s">
        <v>3285</v>
      </c>
      <c r="E5541" t="s">
        <v>1709</v>
      </c>
      <c r="H5541" t="str">
        <f>INDEX('Vensim Variables'!$B:$B,MATCH(EPS!$B5541,'Vensim Variables'!$A:$A,0))</f>
        <v>g pollutant</v>
      </c>
      <c r="I5541" t="str">
        <f t="shared" si="172"/>
        <v>PM25</v>
      </c>
      <c r="J5541">
        <f>INDEX(NoSettings!$C:$C,MATCH(EPS!$A5541,NoSettings!$A:$A,0))</f>
        <v>0</v>
      </c>
      <c r="K5541">
        <f>INDEX(GWP!$C$2:$C$13,MATCH(EPS!I5541,GWP!$B$2:$B$13,0))</f>
        <v>0</v>
      </c>
      <c r="L5541" s="5">
        <f t="shared" si="173"/>
        <v>0</v>
      </c>
    </row>
    <row r="5542" spans="1:12" hidden="1" x14ac:dyDescent="0.35">
      <c r="A5542" t="s">
        <v>3062</v>
      </c>
      <c r="B5542" t="s">
        <v>2923</v>
      </c>
      <c r="C5542" t="s">
        <v>1722</v>
      </c>
      <c r="D5542" t="s">
        <v>3285</v>
      </c>
      <c r="E5542" t="s">
        <v>1710</v>
      </c>
      <c r="H5542" t="str">
        <f>INDEX('Vensim Variables'!$B:$B,MATCH(EPS!$B5542,'Vensim Variables'!$A:$A,0))</f>
        <v>g pollutant</v>
      </c>
      <c r="I5542" t="str">
        <f t="shared" si="172"/>
        <v>SOx</v>
      </c>
      <c r="J5542">
        <f>INDEX(NoSettings!$C:$C,MATCH(EPS!$A5542,NoSettings!$A:$A,0))</f>
        <v>0</v>
      </c>
      <c r="K5542">
        <f>INDEX(GWP!$C$2:$C$13,MATCH(EPS!I5542,GWP!$B$2:$B$13,0))</f>
        <v>0</v>
      </c>
      <c r="L5542" s="5">
        <f t="shared" si="173"/>
        <v>0</v>
      </c>
    </row>
    <row r="5543" spans="1:12" hidden="1" x14ac:dyDescent="0.35">
      <c r="A5543" t="s">
        <v>3063</v>
      </c>
      <c r="B5543" t="s">
        <v>2923</v>
      </c>
      <c r="C5543" t="s">
        <v>1722</v>
      </c>
      <c r="D5543" t="s">
        <v>3285</v>
      </c>
      <c r="E5543" t="s">
        <v>1711</v>
      </c>
      <c r="H5543" t="str">
        <f>INDEX('Vensim Variables'!$B:$B,MATCH(EPS!$B5543,'Vensim Variables'!$A:$A,0))</f>
        <v>g pollutant</v>
      </c>
      <c r="I5543" t="str">
        <f t="shared" si="172"/>
        <v>BC</v>
      </c>
      <c r="J5543">
        <f>INDEX(NoSettings!$C:$C,MATCH(EPS!$A5543,NoSettings!$A:$A,0))</f>
        <v>0</v>
      </c>
      <c r="K5543">
        <f>INDEX(GWP!$C$2:$C$13,MATCH(EPS!I5543,GWP!$B$2:$B$13,0))</f>
        <v>0</v>
      </c>
      <c r="L5543" s="5">
        <f t="shared" si="173"/>
        <v>0</v>
      </c>
    </row>
    <row r="5544" spans="1:12" hidden="1" x14ac:dyDescent="0.35">
      <c r="A5544" t="s">
        <v>3064</v>
      </c>
      <c r="B5544" t="s">
        <v>2923</v>
      </c>
      <c r="C5544" t="s">
        <v>1722</v>
      </c>
      <c r="D5544" t="s">
        <v>3285</v>
      </c>
      <c r="E5544" t="s">
        <v>1712</v>
      </c>
      <c r="H5544" t="str">
        <f>INDEX('Vensim Variables'!$B:$B,MATCH(EPS!$B5544,'Vensim Variables'!$A:$A,0))</f>
        <v>g pollutant</v>
      </c>
      <c r="I5544" t="str">
        <f t="shared" si="172"/>
        <v>OC</v>
      </c>
      <c r="J5544">
        <f>INDEX(NoSettings!$C:$C,MATCH(EPS!$A5544,NoSettings!$A:$A,0))</f>
        <v>0</v>
      </c>
      <c r="K5544">
        <f>INDEX(GWP!$C$2:$C$13,MATCH(EPS!I5544,GWP!$B$2:$B$13,0))</f>
        <v>0</v>
      </c>
      <c r="L5544" s="5">
        <f t="shared" si="173"/>
        <v>0</v>
      </c>
    </row>
    <row r="5545" spans="1:12" hidden="1" x14ac:dyDescent="0.35">
      <c r="A5545" t="s">
        <v>3065</v>
      </c>
      <c r="B5545" t="s">
        <v>2923</v>
      </c>
      <c r="C5545" t="s">
        <v>1722</v>
      </c>
      <c r="D5545" t="s">
        <v>3285</v>
      </c>
      <c r="E5545" t="s">
        <v>1713</v>
      </c>
      <c r="H5545" t="str">
        <f>INDEX('Vensim Variables'!$B:$B,MATCH(EPS!$B5545,'Vensim Variables'!$A:$A,0))</f>
        <v>g pollutant</v>
      </c>
      <c r="I5545" t="str">
        <f t="shared" si="172"/>
        <v>CH4</v>
      </c>
      <c r="J5545">
        <f>INDEX(NoSettings!$C:$C,MATCH(EPS!$A5545,NoSettings!$A:$A,0))</f>
        <v>0</v>
      </c>
      <c r="K5545">
        <f>INDEX(GWP!$C$2:$C$13,MATCH(EPS!I5545,GWP!$B$2:$B$13,0))</f>
        <v>25</v>
      </c>
      <c r="L5545" s="5">
        <f t="shared" si="173"/>
        <v>0</v>
      </c>
    </row>
    <row r="5546" spans="1:12" hidden="1" x14ac:dyDescent="0.35">
      <c r="A5546" t="s">
        <v>3066</v>
      </c>
      <c r="B5546" t="s">
        <v>2923</v>
      </c>
      <c r="C5546" t="s">
        <v>1722</v>
      </c>
      <c r="D5546" t="s">
        <v>3285</v>
      </c>
      <c r="E5546" t="s">
        <v>1714</v>
      </c>
      <c r="H5546" t="str">
        <f>INDEX('Vensim Variables'!$B:$B,MATCH(EPS!$B5546,'Vensim Variables'!$A:$A,0))</f>
        <v>g pollutant</v>
      </c>
      <c r="I5546" t="str">
        <f t="shared" si="172"/>
        <v>N2O</v>
      </c>
      <c r="J5546">
        <f>INDEX(NoSettings!$C:$C,MATCH(EPS!$A5546,NoSettings!$A:$A,0))</f>
        <v>0</v>
      </c>
      <c r="K5546">
        <f>INDEX(GWP!$C$2:$C$13,MATCH(EPS!I5546,GWP!$B$2:$B$13,0))</f>
        <v>298</v>
      </c>
      <c r="L5546" s="5">
        <f t="shared" si="173"/>
        <v>0</v>
      </c>
    </row>
    <row r="5547" spans="1:12" hidden="1" x14ac:dyDescent="0.35">
      <c r="A5547" t="s">
        <v>3067</v>
      </c>
      <c r="B5547" t="s">
        <v>2923</v>
      </c>
      <c r="C5547" t="s">
        <v>1722</v>
      </c>
      <c r="D5547" t="s">
        <v>3285</v>
      </c>
      <c r="E5547" t="s">
        <v>1715</v>
      </c>
      <c r="H5547" t="str">
        <f>INDEX('Vensim Variables'!$B:$B,MATCH(EPS!$B5547,'Vensim Variables'!$A:$A,0))</f>
        <v>g pollutant</v>
      </c>
      <c r="I5547" t="str">
        <f t="shared" si="172"/>
        <v>F gases</v>
      </c>
      <c r="J5547">
        <f>INDEX(NoSettings!$C:$C,MATCH(EPS!$A5547,NoSettings!$A:$A,0))</f>
        <v>0</v>
      </c>
      <c r="K5547">
        <f>INDEX(GWP!$C$2:$C$13,MATCH(EPS!I5547,GWP!$B$2:$B$13,0))</f>
        <v>1</v>
      </c>
      <c r="L5547" s="5">
        <f t="shared" si="173"/>
        <v>0</v>
      </c>
    </row>
    <row r="5548" spans="1:12" hidden="1" x14ac:dyDescent="0.35">
      <c r="A5548" t="s">
        <v>3068</v>
      </c>
      <c r="B5548" t="s">
        <v>2923</v>
      </c>
      <c r="C5548" t="s">
        <v>1722</v>
      </c>
      <c r="D5548" t="s">
        <v>3286</v>
      </c>
      <c r="E5548" t="s">
        <v>1702</v>
      </c>
      <c r="H5548" t="str">
        <f>INDEX('Vensim Variables'!$B:$B,MATCH(EPS!$B5548,'Vensim Variables'!$A:$A,0))</f>
        <v>g pollutant</v>
      </c>
      <c r="I5548" t="str">
        <f t="shared" si="172"/>
        <v>CO2</v>
      </c>
      <c r="J5548">
        <f>INDEX(NoSettings!$C:$C,MATCH(EPS!$A5548,NoSettings!$A:$A,0))</f>
        <v>49286400000000</v>
      </c>
      <c r="K5548">
        <f>INDEX(GWP!$C$2:$C$13,MATCH(EPS!I5548,GWP!$B$2:$B$13,0))</f>
        <v>1</v>
      </c>
      <c r="L5548" s="5">
        <f t="shared" si="173"/>
        <v>49.2864</v>
      </c>
    </row>
    <row r="5549" spans="1:12" hidden="1" x14ac:dyDescent="0.35">
      <c r="A5549" t="s">
        <v>3069</v>
      </c>
      <c r="B5549" t="s">
        <v>2923</v>
      </c>
      <c r="C5549" t="s">
        <v>1722</v>
      </c>
      <c r="D5549" t="s">
        <v>3286</v>
      </c>
      <c r="E5549" t="s">
        <v>1705</v>
      </c>
      <c r="H5549" t="str">
        <f>INDEX('Vensim Variables'!$B:$B,MATCH(EPS!$B5549,'Vensim Variables'!$A:$A,0))</f>
        <v>g pollutant</v>
      </c>
      <c r="I5549" t="str">
        <f t="shared" si="172"/>
        <v>VOC</v>
      </c>
      <c r="J5549">
        <f>INDEX(NoSettings!$C:$C,MATCH(EPS!$A5549,NoSettings!$A:$A,0))</f>
        <v>4427040000</v>
      </c>
      <c r="K5549">
        <f>INDEX(GWP!$C$2:$C$13,MATCH(EPS!I5549,GWP!$B$2:$B$13,0))</f>
        <v>0</v>
      </c>
      <c r="L5549" s="5">
        <f t="shared" si="173"/>
        <v>0</v>
      </c>
    </row>
    <row r="5550" spans="1:12" hidden="1" x14ac:dyDescent="0.35">
      <c r="A5550" t="s">
        <v>3070</v>
      </c>
      <c r="B5550" t="s">
        <v>2923</v>
      </c>
      <c r="C5550" t="s">
        <v>1722</v>
      </c>
      <c r="D5550" t="s">
        <v>3286</v>
      </c>
      <c r="E5550" t="s">
        <v>1706</v>
      </c>
      <c r="H5550" t="str">
        <f>INDEX('Vensim Variables'!$B:$B,MATCH(EPS!$B5550,'Vensim Variables'!$A:$A,0))</f>
        <v>g pollutant</v>
      </c>
      <c r="I5550" t="str">
        <f t="shared" si="172"/>
        <v>CO</v>
      </c>
      <c r="J5550">
        <f>INDEX(NoSettings!$C:$C,MATCH(EPS!$A5550,NoSettings!$A:$A,0))</f>
        <v>27237500000</v>
      </c>
      <c r="K5550">
        <f>INDEX(GWP!$C$2:$C$13,MATCH(EPS!I5550,GWP!$B$2:$B$13,0))</f>
        <v>0</v>
      </c>
      <c r="L5550" s="5">
        <f t="shared" si="173"/>
        <v>0</v>
      </c>
    </row>
    <row r="5551" spans="1:12" hidden="1" x14ac:dyDescent="0.35">
      <c r="A5551" t="s">
        <v>3071</v>
      </c>
      <c r="B5551" t="s">
        <v>2923</v>
      </c>
      <c r="C5551" t="s">
        <v>1722</v>
      </c>
      <c r="D5551" t="s">
        <v>3286</v>
      </c>
      <c r="E5551" t="s">
        <v>1707</v>
      </c>
      <c r="H5551" t="str">
        <f>INDEX('Vensim Variables'!$B:$B,MATCH(EPS!$B5551,'Vensim Variables'!$A:$A,0))</f>
        <v>g pollutant</v>
      </c>
      <c r="I5551" t="str">
        <f t="shared" si="172"/>
        <v>NOx</v>
      </c>
      <c r="J5551">
        <f>INDEX(NoSettings!$C:$C,MATCH(EPS!$A5551,NoSettings!$A:$A,0))</f>
        <v>37466400000</v>
      </c>
      <c r="K5551">
        <f>INDEX(GWP!$C$2:$C$13,MATCH(EPS!I5551,GWP!$B$2:$B$13,0))</f>
        <v>0</v>
      </c>
      <c r="L5551" s="5">
        <f t="shared" si="173"/>
        <v>0</v>
      </c>
    </row>
    <row r="5552" spans="1:12" hidden="1" x14ac:dyDescent="0.35">
      <c r="A5552" t="s">
        <v>3072</v>
      </c>
      <c r="B5552" t="s">
        <v>2923</v>
      </c>
      <c r="C5552" t="s">
        <v>1722</v>
      </c>
      <c r="D5552" t="s">
        <v>3286</v>
      </c>
      <c r="E5552" t="s">
        <v>1708</v>
      </c>
      <c r="H5552" t="str">
        <f>INDEX('Vensim Variables'!$B:$B,MATCH(EPS!$B5552,'Vensim Variables'!$A:$A,0))</f>
        <v>g pollutant</v>
      </c>
      <c r="I5552" t="str">
        <f t="shared" si="172"/>
        <v>PM10</v>
      </c>
      <c r="J5552">
        <f>INDEX(NoSettings!$C:$C,MATCH(EPS!$A5552,NoSettings!$A:$A,0))</f>
        <v>14505400000</v>
      </c>
      <c r="K5552">
        <f>INDEX(GWP!$C$2:$C$13,MATCH(EPS!I5552,GWP!$B$2:$B$13,0))</f>
        <v>0</v>
      </c>
      <c r="L5552" s="5">
        <f t="shared" si="173"/>
        <v>0</v>
      </c>
    </row>
    <row r="5553" spans="1:12" hidden="1" x14ac:dyDescent="0.35">
      <c r="A5553" t="s">
        <v>3073</v>
      </c>
      <c r="B5553" t="s">
        <v>2923</v>
      </c>
      <c r="C5553" t="s">
        <v>1722</v>
      </c>
      <c r="D5553" t="s">
        <v>3286</v>
      </c>
      <c r="E5553" t="s">
        <v>1709</v>
      </c>
      <c r="H5553" t="str">
        <f>INDEX('Vensim Variables'!$B:$B,MATCH(EPS!$B5553,'Vensim Variables'!$A:$A,0))</f>
        <v>g pollutant</v>
      </c>
      <c r="I5553" t="str">
        <f t="shared" si="172"/>
        <v>PM25</v>
      </c>
      <c r="J5553">
        <f>INDEX(NoSettings!$C:$C,MATCH(EPS!$A5553,NoSettings!$A:$A,0))</f>
        <v>13582100000</v>
      </c>
      <c r="K5553">
        <f>INDEX(GWP!$C$2:$C$13,MATCH(EPS!I5553,GWP!$B$2:$B$13,0))</f>
        <v>0</v>
      </c>
      <c r="L5553" s="5">
        <f t="shared" si="173"/>
        <v>0</v>
      </c>
    </row>
    <row r="5554" spans="1:12" hidden="1" x14ac:dyDescent="0.35">
      <c r="A5554" t="s">
        <v>3074</v>
      </c>
      <c r="B5554" t="s">
        <v>2923</v>
      </c>
      <c r="C5554" t="s">
        <v>1722</v>
      </c>
      <c r="D5554" t="s">
        <v>3286</v>
      </c>
      <c r="E5554" t="s">
        <v>1710</v>
      </c>
      <c r="H5554" t="str">
        <f>INDEX('Vensim Variables'!$B:$B,MATCH(EPS!$B5554,'Vensim Variables'!$A:$A,0))</f>
        <v>g pollutant</v>
      </c>
      <c r="I5554" t="str">
        <f t="shared" si="172"/>
        <v>SOx</v>
      </c>
      <c r="J5554">
        <f>INDEX(NoSettings!$C:$C,MATCH(EPS!$A5554,NoSettings!$A:$A,0))</f>
        <v>302815000</v>
      </c>
      <c r="K5554">
        <f>INDEX(GWP!$C$2:$C$13,MATCH(EPS!I5554,GWP!$B$2:$B$13,0))</f>
        <v>0</v>
      </c>
      <c r="L5554" s="5">
        <f t="shared" si="173"/>
        <v>0</v>
      </c>
    </row>
    <row r="5555" spans="1:12" hidden="1" x14ac:dyDescent="0.35">
      <c r="A5555" t="s">
        <v>3075</v>
      </c>
      <c r="B5555" t="s">
        <v>2923</v>
      </c>
      <c r="C5555" t="s">
        <v>1722</v>
      </c>
      <c r="D5555" t="s">
        <v>3286</v>
      </c>
      <c r="E5555" t="s">
        <v>1711</v>
      </c>
      <c r="H5555" t="str">
        <f>INDEX('Vensim Variables'!$B:$B,MATCH(EPS!$B5555,'Vensim Variables'!$A:$A,0))</f>
        <v>g pollutant</v>
      </c>
      <c r="I5555" t="str">
        <f t="shared" si="172"/>
        <v>BC</v>
      </c>
      <c r="J5555">
        <f>INDEX(NoSettings!$C:$C,MATCH(EPS!$A5555,NoSettings!$A:$A,0))</f>
        <v>495093000</v>
      </c>
      <c r="K5555">
        <f>INDEX(GWP!$C$2:$C$13,MATCH(EPS!I5555,GWP!$B$2:$B$13,0))</f>
        <v>0</v>
      </c>
      <c r="L5555" s="5">
        <f t="shared" si="173"/>
        <v>0</v>
      </c>
    </row>
    <row r="5556" spans="1:12" hidden="1" x14ac:dyDescent="0.35">
      <c r="A5556" t="s">
        <v>3076</v>
      </c>
      <c r="B5556" t="s">
        <v>2923</v>
      </c>
      <c r="C5556" t="s">
        <v>1722</v>
      </c>
      <c r="D5556" t="s">
        <v>3286</v>
      </c>
      <c r="E5556" t="s">
        <v>1712</v>
      </c>
      <c r="H5556" t="str">
        <f>INDEX('Vensim Variables'!$B:$B,MATCH(EPS!$B5556,'Vensim Variables'!$A:$A,0))</f>
        <v>g pollutant</v>
      </c>
      <c r="I5556" t="str">
        <f t="shared" si="172"/>
        <v>OC</v>
      </c>
      <c r="J5556">
        <f>INDEX(NoSettings!$C:$C,MATCH(EPS!$A5556,NoSettings!$A:$A,0))</f>
        <v>8729610000</v>
      </c>
      <c r="K5556">
        <f>INDEX(GWP!$C$2:$C$13,MATCH(EPS!I5556,GWP!$B$2:$B$13,0))</f>
        <v>0</v>
      </c>
      <c r="L5556" s="5">
        <f t="shared" si="173"/>
        <v>0</v>
      </c>
    </row>
    <row r="5557" spans="1:12" hidden="1" x14ac:dyDescent="0.35">
      <c r="A5557" t="s">
        <v>3077</v>
      </c>
      <c r="B5557" t="s">
        <v>2923</v>
      </c>
      <c r="C5557" t="s">
        <v>1722</v>
      </c>
      <c r="D5557" t="s">
        <v>3286</v>
      </c>
      <c r="E5557" t="s">
        <v>1713</v>
      </c>
      <c r="H5557" t="str">
        <f>INDEX('Vensim Variables'!$B:$B,MATCH(EPS!$B5557,'Vensim Variables'!$A:$A,0))</f>
        <v>g pollutant</v>
      </c>
      <c r="I5557" t="str">
        <f t="shared" si="172"/>
        <v>CH4</v>
      </c>
      <c r="J5557">
        <f>INDEX(NoSettings!$C:$C,MATCH(EPS!$A5557,NoSettings!$A:$A,0))</f>
        <v>928880000</v>
      </c>
      <c r="K5557">
        <f>INDEX(GWP!$C$2:$C$13,MATCH(EPS!I5557,GWP!$B$2:$B$13,0))</f>
        <v>25</v>
      </c>
      <c r="L5557" s="5">
        <f t="shared" si="173"/>
        <v>2.3222E-2</v>
      </c>
    </row>
    <row r="5558" spans="1:12" hidden="1" x14ac:dyDescent="0.35">
      <c r="A5558" t="s">
        <v>3078</v>
      </c>
      <c r="B5558" t="s">
        <v>2923</v>
      </c>
      <c r="C5558" t="s">
        <v>1722</v>
      </c>
      <c r="D5558" t="s">
        <v>3286</v>
      </c>
      <c r="E5558" t="s">
        <v>1714</v>
      </c>
      <c r="H5558" t="str">
        <f>INDEX('Vensim Variables'!$B:$B,MATCH(EPS!$B5558,'Vensim Variables'!$A:$A,0))</f>
        <v>g pollutant</v>
      </c>
      <c r="I5558" t="str">
        <f t="shared" si="172"/>
        <v>N2O</v>
      </c>
      <c r="J5558">
        <f>INDEX(NoSettings!$C:$C,MATCH(EPS!$A5558,NoSettings!$A:$A,0))</f>
        <v>92888000</v>
      </c>
      <c r="K5558">
        <f>INDEX(GWP!$C$2:$C$13,MATCH(EPS!I5558,GWP!$B$2:$B$13,0))</f>
        <v>298</v>
      </c>
      <c r="L5558" s="5">
        <f t="shared" si="173"/>
        <v>2.7680624000000001E-2</v>
      </c>
    </row>
    <row r="5559" spans="1:12" hidden="1" x14ac:dyDescent="0.35">
      <c r="A5559" t="s">
        <v>3079</v>
      </c>
      <c r="B5559" t="s">
        <v>2923</v>
      </c>
      <c r="C5559" t="s">
        <v>1722</v>
      </c>
      <c r="D5559" t="s">
        <v>3286</v>
      </c>
      <c r="E5559" t="s">
        <v>1715</v>
      </c>
      <c r="H5559" t="str">
        <f>INDEX('Vensim Variables'!$B:$B,MATCH(EPS!$B5559,'Vensim Variables'!$A:$A,0))</f>
        <v>g pollutant</v>
      </c>
      <c r="I5559" t="str">
        <f t="shared" si="172"/>
        <v>F gases</v>
      </c>
      <c r="J5559">
        <f>INDEX(NoSettings!$C:$C,MATCH(EPS!$A5559,NoSettings!$A:$A,0))</f>
        <v>0</v>
      </c>
      <c r="K5559">
        <f>INDEX(GWP!$C$2:$C$13,MATCH(EPS!I5559,GWP!$B$2:$B$13,0))</f>
        <v>1</v>
      </c>
      <c r="L5559" s="5">
        <f t="shared" si="173"/>
        <v>0</v>
      </c>
    </row>
    <row r="5560" spans="1:12" hidden="1" x14ac:dyDescent="0.35">
      <c r="A5560" t="s">
        <v>3080</v>
      </c>
      <c r="B5560" t="s">
        <v>2923</v>
      </c>
      <c r="C5560" t="s">
        <v>1722</v>
      </c>
      <c r="D5560" t="s">
        <v>3287</v>
      </c>
      <c r="E5560" t="s">
        <v>1702</v>
      </c>
      <c r="H5560" t="str">
        <f>INDEX('Vensim Variables'!$B:$B,MATCH(EPS!$B5560,'Vensim Variables'!$A:$A,0))</f>
        <v>g pollutant</v>
      </c>
      <c r="I5560" t="str">
        <f t="shared" si="172"/>
        <v>CO2</v>
      </c>
      <c r="J5560">
        <f>INDEX(NoSettings!$C:$C,MATCH(EPS!$A5560,NoSettings!$A:$A,0))</f>
        <v>5934620000000</v>
      </c>
      <c r="K5560">
        <f>INDEX(GWP!$C$2:$C$13,MATCH(EPS!I5560,GWP!$B$2:$B$13,0))</f>
        <v>1</v>
      </c>
      <c r="L5560" s="5">
        <f t="shared" si="173"/>
        <v>5.9346199999999998</v>
      </c>
    </row>
    <row r="5561" spans="1:12" hidden="1" x14ac:dyDescent="0.35">
      <c r="A5561" t="s">
        <v>3081</v>
      </c>
      <c r="B5561" t="s">
        <v>2923</v>
      </c>
      <c r="C5561" t="s">
        <v>1722</v>
      </c>
      <c r="D5561" t="s">
        <v>3287</v>
      </c>
      <c r="E5561" t="s">
        <v>1705</v>
      </c>
      <c r="H5561" t="str">
        <f>INDEX('Vensim Variables'!$B:$B,MATCH(EPS!$B5561,'Vensim Variables'!$A:$A,0))</f>
        <v>g pollutant</v>
      </c>
      <c r="I5561" t="str">
        <f t="shared" si="172"/>
        <v>VOC</v>
      </c>
      <c r="J5561">
        <f>INDEX(NoSettings!$C:$C,MATCH(EPS!$A5561,NoSettings!$A:$A,0))</f>
        <v>329871000</v>
      </c>
      <c r="K5561">
        <f>INDEX(GWP!$C$2:$C$13,MATCH(EPS!I5561,GWP!$B$2:$B$13,0))</f>
        <v>0</v>
      </c>
      <c r="L5561" s="5">
        <f t="shared" si="173"/>
        <v>0</v>
      </c>
    </row>
    <row r="5562" spans="1:12" hidden="1" x14ac:dyDescent="0.35">
      <c r="A5562" t="s">
        <v>3082</v>
      </c>
      <c r="B5562" t="s">
        <v>2923</v>
      </c>
      <c r="C5562" t="s">
        <v>1722</v>
      </c>
      <c r="D5562" t="s">
        <v>3287</v>
      </c>
      <c r="E5562" t="s">
        <v>1706</v>
      </c>
      <c r="H5562" t="str">
        <f>INDEX('Vensim Variables'!$B:$B,MATCH(EPS!$B5562,'Vensim Variables'!$A:$A,0))</f>
        <v>g pollutant</v>
      </c>
      <c r="I5562" t="str">
        <f t="shared" si="172"/>
        <v>CO</v>
      </c>
      <c r="J5562">
        <f>INDEX(NoSettings!$C:$C,MATCH(EPS!$A5562,NoSettings!$A:$A,0))</f>
        <v>2059060000</v>
      </c>
      <c r="K5562">
        <f>INDEX(GWP!$C$2:$C$13,MATCH(EPS!I5562,GWP!$B$2:$B$13,0))</f>
        <v>0</v>
      </c>
      <c r="L5562" s="5">
        <f t="shared" si="173"/>
        <v>0</v>
      </c>
    </row>
    <row r="5563" spans="1:12" hidden="1" x14ac:dyDescent="0.35">
      <c r="A5563" t="s">
        <v>3083</v>
      </c>
      <c r="B5563" t="s">
        <v>2923</v>
      </c>
      <c r="C5563" t="s">
        <v>1722</v>
      </c>
      <c r="D5563" t="s">
        <v>3287</v>
      </c>
      <c r="E5563" t="s">
        <v>1707</v>
      </c>
      <c r="H5563" t="str">
        <f>INDEX('Vensim Variables'!$B:$B,MATCH(EPS!$B5563,'Vensim Variables'!$A:$A,0))</f>
        <v>g pollutant</v>
      </c>
      <c r="I5563" t="str">
        <f t="shared" si="172"/>
        <v>NOx</v>
      </c>
      <c r="J5563">
        <f>INDEX(NoSettings!$C:$C,MATCH(EPS!$A5563,NoSettings!$A:$A,0))</f>
        <v>6153680000</v>
      </c>
      <c r="K5563">
        <f>INDEX(GWP!$C$2:$C$13,MATCH(EPS!I5563,GWP!$B$2:$B$13,0))</f>
        <v>0</v>
      </c>
      <c r="L5563" s="5">
        <f t="shared" si="173"/>
        <v>0</v>
      </c>
    </row>
    <row r="5564" spans="1:12" hidden="1" x14ac:dyDescent="0.35">
      <c r="A5564" t="s">
        <v>3084</v>
      </c>
      <c r="B5564" t="s">
        <v>2923</v>
      </c>
      <c r="C5564" t="s">
        <v>1722</v>
      </c>
      <c r="D5564" t="s">
        <v>3287</v>
      </c>
      <c r="E5564" t="s">
        <v>1708</v>
      </c>
      <c r="H5564" t="str">
        <f>INDEX('Vensim Variables'!$B:$B,MATCH(EPS!$B5564,'Vensim Variables'!$A:$A,0))</f>
        <v>g pollutant</v>
      </c>
      <c r="I5564" t="str">
        <f t="shared" si="172"/>
        <v>PM10</v>
      </c>
      <c r="J5564">
        <f>INDEX(NoSettings!$C:$C,MATCH(EPS!$A5564,NoSettings!$A:$A,0))</f>
        <v>600845000</v>
      </c>
      <c r="K5564">
        <f>INDEX(GWP!$C$2:$C$13,MATCH(EPS!I5564,GWP!$B$2:$B$13,0))</f>
        <v>0</v>
      </c>
      <c r="L5564" s="5">
        <f t="shared" si="173"/>
        <v>0</v>
      </c>
    </row>
    <row r="5565" spans="1:12" hidden="1" x14ac:dyDescent="0.35">
      <c r="A5565" t="s">
        <v>3085</v>
      </c>
      <c r="B5565" t="s">
        <v>2923</v>
      </c>
      <c r="C5565" t="s">
        <v>1722</v>
      </c>
      <c r="D5565" t="s">
        <v>3287</v>
      </c>
      <c r="E5565" t="s">
        <v>1709</v>
      </c>
      <c r="H5565" t="str">
        <f>INDEX('Vensim Variables'!$B:$B,MATCH(EPS!$B5565,'Vensim Variables'!$A:$A,0))</f>
        <v>g pollutant</v>
      </c>
      <c r="I5565" t="str">
        <f t="shared" si="172"/>
        <v>PM25</v>
      </c>
      <c r="J5565">
        <f>INDEX(NoSettings!$C:$C,MATCH(EPS!$A5565,NoSettings!$A:$A,0))</f>
        <v>542911000</v>
      </c>
      <c r="K5565">
        <f>INDEX(GWP!$C$2:$C$13,MATCH(EPS!I5565,GWP!$B$2:$B$13,0))</f>
        <v>0</v>
      </c>
      <c r="L5565" s="5">
        <f t="shared" si="173"/>
        <v>0</v>
      </c>
    </row>
    <row r="5566" spans="1:12" hidden="1" x14ac:dyDescent="0.35">
      <c r="A5566" t="s">
        <v>3086</v>
      </c>
      <c r="B5566" t="s">
        <v>2923</v>
      </c>
      <c r="C5566" t="s">
        <v>1722</v>
      </c>
      <c r="D5566" t="s">
        <v>3287</v>
      </c>
      <c r="E5566" t="s">
        <v>1710</v>
      </c>
      <c r="H5566" t="str">
        <f>INDEX('Vensim Variables'!$B:$B,MATCH(EPS!$B5566,'Vensim Variables'!$A:$A,0))</f>
        <v>g pollutant</v>
      </c>
      <c r="I5566" t="str">
        <f t="shared" si="172"/>
        <v>SOx</v>
      </c>
      <c r="J5566">
        <f>INDEX(NoSettings!$C:$C,MATCH(EPS!$A5566,NoSettings!$A:$A,0))</f>
        <v>1586120000</v>
      </c>
      <c r="K5566">
        <f>INDEX(GWP!$C$2:$C$13,MATCH(EPS!I5566,GWP!$B$2:$B$13,0))</f>
        <v>0</v>
      </c>
      <c r="L5566" s="5">
        <f t="shared" si="173"/>
        <v>0</v>
      </c>
    </row>
    <row r="5567" spans="1:12" hidden="1" x14ac:dyDescent="0.35">
      <c r="A5567" t="s">
        <v>3087</v>
      </c>
      <c r="B5567" t="s">
        <v>2923</v>
      </c>
      <c r="C5567" t="s">
        <v>1722</v>
      </c>
      <c r="D5567" t="s">
        <v>3287</v>
      </c>
      <c r="E5567" t="s">
        <v>1711</v>
      </c>
      <c r="H5567" t="str">
        <f>INDEX('Vensim Variables'!$B:$B,MATCH(EPS!$B5567,'Vensim Variables'!$A:$A,0))</f>
        <v>g pollutant</v>
      </c>
      <c r="I5567" t="str">
        <f t="shared" si="172"/>
        <v>BC</v>
      </c>
      <c r="J5567">
        <f>INDEX(NoSettings!$C:$C,MATCH(EPS!$A5567,NoSettings!$A:$A,0))</f>
        <v>72537900</v>
      </c>
      <c r="K5567">
        <f>INDEX(GWP!$C$2:$C$13,MATCH(EPS!I5567,GWP!$B$2:$B$13,0))</f>
        <v>0</v>
      </c>
      <c r="L5567" s="5">
        <f t="shared" si="173"/>
        <v>0</v>
      </c>
    </row>
    <row r="5568" spans="1:12" hidden="1" x14ac:dyDescent="0.35">
      <c r="A5568" t="s">
        <v>3088</v>
      </c>
      <c r="B5568" t="s">
        <v>2923</v>
      </c>
      <c r="C5568" t="s">
        <v>1722</v>
      </c>
      <c r="D5568" t="s">
        <v>3287</v>
      </c>
      <c r="E5568" t="s">
        <v>1712</v>
      </c>
      <c r="H5568" t="str">
        <f>INDEX('Vensim Variables'!$B:$B,MATCH(EPS!$B5568,'Vensim Variables'!$A:$A,0))</f>
        <v>g pollutant</v>
      </c>
      <c r="I5568" t="str">
        <f t="shared" si="172"/>
        <v>OC</v>
      </c>
      <c r="J5568">
        <f>INDEX(NoSettings!$C:$C,MATCH(EPS!$A5568,NoSettings!$A:$A,0))</f>
        <v>130311000</v>
      </c>
      <c r="K5568">
        <f>INDEX(GWP!$C$2:$C$13,MATCH(EPS!I5568,GWP!$B$2:$B$13,0))</f>
        <v>0</v>
      </c>
      <c r="L5568" s="5">
        <f t="shared" si="173"/>
        <v>0</v>
      </c>
    </row>
    <row r="5569" spans="1:12" hidden="1" x14ac:dyDescent="0.35">
      <c r="A5569" t="s">
        <v>3089</v>
      </c>
      <c r="B5569" t="s">
        <v>2923</v>
      </c>
      <c r="C5569" t="s">
        <v>1722</v>
      </c>
      <c r="D5569" t="s">
        <v>3287</v>
      </c>
      <c r="E5569" t="s">
        <v>1713</v>
      </c>
      <c r="H5569" t="str">
        <f>INDEX('Vensim Variables'!$B:$B,MATCH(EPS!$B5569,'Vensim Variables'!$A:$A,0))</f>
        <v>g pollutant</v>
      </c>
      <c r="I5569" t="str">
        <f t="shared" si="172"/>
        <v>CH4</v>
      </c>
      <c r="J5569">
        <f>INDEX(NoSettings!$C:$C,MATCH(EPS!$A5569,NoSettings!$A:$A,0))</f>
        <v>240723000</v>
      </c>
      <c r="K5569">
        <f>INDEX(GWP!$C$2:$C$13,MATCH(EPS!I5569,GWP!$B$2:$B$13,0))</f>
        <v>25</v>
      </c>
      <c r="L5569" s="5">
        <f t="shared" si="173"/>
        <v>6.0180750000000003E-3</v>
      </c>
    </row>
    <row r="5570" spans="1:12" hidden="1" x14ac:dyDescent="0.35">
      <c r="A5570" t="s">
        <v>3090</v>
      </c>
      <c r="B5570" t="s">
        <v>2923</v>
      </c>
      <c r="C5570" t="s">
        <v>1722</v>
      </c>
      <c r="D5570" t="s">
        <v>3287</v>
      </c>
      <c r="E5570" t="s">
        <v>1714</v>
      </c>
      <c r="H5570" t="str">
        <f>INDEX('Vensim Variables'!$B:$B,MATCH(EPS!$B5570,'Vensim Variables'!$A:$A,0))</f>
        <v>g pollutant</v>
      </c>
      <c r="I5570" t="str">
        <f t="shared" si="172"/>
        <v>N2O</v>
      </c>
      <c r="J5570">
        <f>INDEX(NoSettings!$C:$C,MATCH(EPS!$A5570,NoSettings!$A:$A,0))</f>
        <v>48144600</v>
      </c>
      <c r="K5570">
        <f>INDEX(GWP!$C$2:$C$13,MATCH(EPS!I5570,GWP!$B$2:$B$13,0))</f>
        <v>298</v>
      </c>
      <c r="L5570" s="5">
        <f t="shared" si="173"/>
        <v>1.43470908E-2</v>
      </c>
    </row>
    <row r="5571" spans="1:12" hidden="1" x14ac:dyDescent="0.35">
      <c r="A5571" t="s">
        <v>3091</v>
      </c>
      <c r="B5571" t="s">
        <v>2923</v>
      </c>
      <c r="C5571" t="s">
        <v>1722</v>
      </c>
      <c r="D5571" t="s">
        <v>3287</v>
      </c>
      <c r="E5571" t="s">
        <v>1715</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F gases</v>
      </c>
      <c r="J5571">
        <f>INDEX(NoSettings!$C:$C,MATCH(EPS!$A5571,NoSettings!$A:$A,0))</f>
        <v>0</v>
      </c>
      <c r="K5571">
        <f>INDEX(GWP!$C$2:$C$13,MATCH(EPS!I5571,GWP!$B$2:$B$13,0))</f>
        <v>1</v>
      </c>
      <c r="L5571" s="5">
        <f t="shared" ref="L5571:L5634" si="175">IF(H5571="g pollutant",K5571*J5571/10^12,IF(H5571="MMTCO2e",J5571,IF(H5571="MWh",J5571,0)))</f>
        <v>0</v>
      </c>
    </row>
    <row r="5572" spans="1:12" hidden="1" x14ac:dyDescent="0.35">
      <c r="A5572" t="s">
        <v>3092</v>
      </c>
      <c r="B5572" t="s">
        <v>2923</v>
      </c>
      <c r="C5572" t="s">
        <v>1722</v>
      </c>
      <c r="D5572" t="s">
        <v>3288</v>
      </c>
      <c r="E5572" t="s">
        <v>1702</v>
      </c>
      <c r="H5572" t="str">
        <f>INDEX('Vensim Variables'!$B:$B,MATCH(EPS!$B5572,'Vensim Variables'!$A:$A,0))</f>
        <v>g pollutant</v>
      </c>
      <c r="I5572" t="str">
        <f t="shared" si="174"/>
        <v>CO2</v>
      </c>
      <c r="J5572">
        <f>INDEX(NoSettings!$C:$C,MATCH(EPS!$A5572,NoSettings!$A:$A,0))</f>
        <v>0</v>
      </c>
      <c r="K5572">
        <f>INDEX(GWP!$C$2:$C$13,MATCH(EPS!I5572,GWP!$B$2:$B$13,0))</f>
        <v>1</v>
      </c>
      <c r="L5572" s="5">
        <f t="shared" si="175"/>
        <v>0</v>
      </c>
    </row>
    <row r="5573" spans="1:12" hidden="1" x14ac:dyDescent="0.35">
      <c r="A5573" t="s">
        <v>3093</v>
      </c>
      <c r="B5573" t="s">
        <v>2923</v>
      </c>
      <c r="C5573" t="s">
        <v>1722</v>
      </c>
      <c r="D5573" t="s">
        <v>3288</v>
      </c>
      <c r="E5573" t="s">
        <v>1705</v>
      </c>
      <c r="H5573" t="str">
        <f>INDEX('Vensim Variables'!$B:$B,MATCH(EPS!$B5573,'Vensim Variables'!$A:$A,0))</f>
        <v>g pollutant</v>
      </c>
      <c r="I5573" t="str">
        <f t="shared" si="174"/>
        <v>VOC</v>
      </c>
      <c r="J5573">
        <f>INDEX(NoSettings!$C:$C,MATCH(EPS!$A5573,NoSettings!$A:$A,0))</f>
        <v>0</v>
      </c>
      <c r="K5573">
        <f>INDEX(GWP!$C$2:$C$13,MATCH(EPS!I5573,GWP!$B$2:$B$13,0))</f>
        <v>0</v>
      </c>
      <c r="L5573" s="5">
        <f t="shared" si="175"/>
        <v>0</v>
      </c>
    </row>
    <row r="5574" spans="1:12" hidden="1" x14ac:dyDescent="0.35">
      <c r="A5574" t="s">
        <v>3094</v>
      </c>
      <c r="B5574" t="s">
        <v>2923</v>
      </c>
      <c r="C5574" t="s">
        <v>1722</v>
      </c>
      <c r="D5574" t="s">
        <v>3288</v>
      </c>
      <c r="E5574" t="s">
        <v>1706</v>
      </c>
      <c r="H5574" t="str">
        <f>INDEX('Vensim Variables'!$B:$B,MATCH(EPS!$B5574,'Vensim Variables'!$A:$A,0))</f>
        <v>g pollutant</v>
      </c>
      <c r="I5574" t="str">
        <f t="shared" si="174"/>
        <v>CO</v>
      </c>
      <c r="J5574">
        <f>INDEX(NoSettings!$C:$C,MATCH(EPS!$A5574,NoSettings!$A:$A,0))</f>
        <v>0</v>
      </c>
      <c r="K5574">
        <f>INDEX(GWP!$C$2:$C$13,MATCH(EPS!I5574,GWP!$B$2:$B$13,0))</f>
        <v>0</v>
      </c>
      <c r="L5574" s="5">
        <f t="shared" si="175"/>
        <v>0</v>
      </c>
    </row>
    <row r="5575" spans="1:12" hidden="1" x14ac:dyDescent="0.35">
      <c r="A5575" t="s">
        <v>3095</v>
      </c>
      <c r="B5575" t="s">
        <v>2923</v>
      </c>
      <c r="C5575" t="s">
        <v>1722</v>
      </c>
      <c r="D5575" t="s">
        <v>3288</v>
      </c>
      <c r="E5575" t="s">
        <v>1707</v>
      </c>
      <c r="H5575" t="str">
        <f>INDEX('Vensim Variables'!$B:$B,MATCH(EPS!$B5575,'Vensim Variables'!$A:$A,0))</f>
        <v>g pollutant</v>
      </c>
      <c r="I5575" t="str">
        <f t="shared" si="174"/>
        <v>NOx</v>
      </c>
      <c r="J5575">
        <f>INDEX(NoSettings!$C:$C,MATCH(EPS!$A5575,NoSettings!$A:$A,0))</f>
        <v>0</v>
      </c>
      <c r="K5575">
        <f>INDEX(GWP!$C$2:$C$13,MATCH(EPS!I5575,GWP!$B$2:$B$13,0))</f>
        <v>0</v>
      </c>
      <c r="L5575" s="5">
        <f t="shared" si="175"/>
        <v>0</v>
      </c>
    </row>
    <row r="5576" spans="1:12" hidden="1" x14ac:dyDescent="0.35">
      <c r="A5576" t="s">
        <v>3096</v>
      </c>
      <c r="B5576" t="s">
        <v>2923</v>
      </c>
      <c r="C5576" t="s">
        <v>1722</v>
      </c>
      <c r="D5576" t="s">
        <v>3288</v>
      </c>
      <c r="E5576" t="s">
        <v>1708</v>
      </c>
      <c r="H5576" t="str">
        <f>INDEX('Vensim Variables'!$B:$B,MATCH(EPS!$B5576,'Vensim Variables'!$A:$A,0))</f>
        <v>g pollutant</v>
      </c>
      <c r="I5576" t="str">
        <f t="shared" si="174"/>
        <v>PM10</v>
      </c>
      <c r="J5576">
        <f>INDEX(NoSettings!$C:$C,MATCH(EPS!$A5576,NoSettings!$A:$A,0))</f>
        <v>0</v>
      </c>
      <c r="K5576">
        <f>INDEX(GWP!$C$2:$C$13,MATCH(EPS!I5576,GWP!$B$2:$B$13,0))</f>
        <v>0</v>
      </c>
      <c r="L5576" s="5">
        <f t="shared" si="175"/>
        <v>0</v>
      </c>
    </row>
    <row r="5577" spans="1:12" hidden="1" x14ac:dyDescent="0.35">
      <c r="A5577" t="s">
        <v>3097</v>
      </c>
      <c r="B5577" t="s">
        <v>2923</v>
      </c>
      <c r="C5577" t="s">
        <v>1722</v>
      </c>
      <c r="D5577" t="s">
        <v>3288</v>
      </c>
      <c r="E5577" t="s">
        <v>1709</v>
      </c>
      <c r="H5577" t="str">
        <f>INDEX('Vensim Variables'!$B:$B,MATCH(EPS!$B5577,'Vensim Variables'!$A:$A,0))</f>
        <v>g pollutant</v>
      </c>
      <c r="I5577" t="str">
        <f t="shared" si="174"/>
        <v>PM25</v>
      </c>
      <c r="J5577">
        <f>INDEX(NoSettings!$C:$C,MATCH(EPS!$A5577,NoSettings!$A:$A,0))</f>
        <v>0</v>
      </c>
      <c r="K5577">
        <f>INDEX(GWP!$C$2:$C$13,MATCH(EPS!I5577,GWP!$B$2:$B$13,0))</f>
        <v>0</v>
      </c>
      <c r="L5577" s="5">
        <f t="shared" si="175"/>
        <v>0</v>
      </c>
    </row>
    <row r="5578" spans="1:12" hidden="1" x14ac:dyDescent="0.35">
      <c r="A5578" t="s">
        <v>3098</v>
      </c>
      <c r="B5578" t="s">
        <v>2923</v>
      </c>
      <c r="C5578" t="s">
        <v>1722</v>
      </c>
      <c r="D5578" t="s">
        <v>3288</v>
      </c>
      <c r="E5578" t="s">
        <v>1710</v>
      </c>
      <c r="H5578" t="str">
        <f>INDEX('Vensim Variables'!$B:$B,MATCH(EPS!$B5578,'Vensim Variables'!$A:$A,0))</f>
        <v>g pollutant</v>
      </c>
      <c r="I5578" t="str">
        <f t="shared" si="174"/>
        <v>SOx</v>
      </c>
      <c r="J5578">
        <f>INDEX(NoSettings!$C:$C,MATCH(EPS!$A5578,NoSettings!$A:$A,0))</f>
        <v>0</v>
      </c>
      <c r="K5578">
        <f>INDEX(GWP!$C$2:$C$13,MATCH(EPS!I5578,GWP!$B$2:$B$13,0))</f>
        <v>0</v>
      </c>
      <c r="L5578" s="5">
        <f t="shared" si="175"/>
        <v>0</v>
      </c>
    </row>
    <row r="5579" spans="1:12" hidden="1" x14ac:dyDescent="0.35">
      <c r="A5579" t="s">
        <v>3099</v>
      </c>
      <c r="B5579" t="s">
        <v>2923</v>
      </c>
      <c r="C5579" t="s">
        <v>1722</v>
      </c>
      <c r="D5579" t="s">
        <v>3288</v>
      </c>
      <c r="E5579" t="s">
        <v>1711</v>
      </c>
      <c r="H5579" t="str">
        <f>INDEX('Vensim Variables'!$B:$B,MATCH(EPS!$B5579,'Vensim Variables'!$A:$A,0))</f>
        <v>g pollutant</v>
      </c>
      <c r="I5579" t="str">
        <f t="shared" si="174"/>
        <v>BC</v>
      </c>
      <c r="J5579">
        <f>INDEX(NoSettings!$C:$C,MATCH(EPS!$A5579,NoSettings!$A:$A,0))</f>
        <v>0</v>
      </c>
      <c r="K5579">
        <f>INDEX(GWP!$C$2:$C$13,MATCH(EPS!I5579,GWP!$B$2:$B$13,0))</f>
        <v>0</v>
      </c>
      <c r="L5579" s="5">
        <f t="shared" si="175"/>
        <v>0</v>
      </c>
    </row>
    <row r="5580" spans="1:12" hidden="1" x14ac:dyDescent="0.35">
      <c r="A5580" t="s">
        <v>3100</v>
      </c>
      <c r="B5580" t="s">
        <v>2923</v>
      </c>
      <c r="C5580" t="s">
        <v>1722</v>
      </c>
      <c r="D5580" t="s">
        <v>3288</v>
      </c>
      <c r="E5580" t="s">
        <v>1712</v>
      </c>
      <c r="H5580" t="str">
        <f>INDEX('Vensim Variables'!$B:$B,MATCH(EPS!$B5580,'Vensim Variables'!$A:$A,0))</f>
        <v>g pollutant</v>
      </c>
      <c r="I5580" t="str">
        <f t="shared" si="174"/>
        <v>OC</v>
      </c>
      <c r="J5580">
        <f>INDEX(NoSettings!$C:$C,MATCH(EPS!$A5580,NoSettings!$A:$A,0))</f>
        <v>0</v>
      </c>
      <c r="K5580">
        <f>INDEX(GWP!$C$2:$C$13,MATCH(EPS!I5580,GWP!$B$2:$B$13,0))</f>
        <v>0</v>
      </c>
      <c r="L5580" s="5">
        <f t="shared" si="175"/>
        <v>0</v>
      </c>
    </row>
    <row r="5581" spans="1:12" hidden="1" x14ac:dyDescent="0.35">
      <c r="A5581" t="s">
        <v>3101</v>
      </c>
      <c r="B5581" t="s">
        <v>2923</v>
      </c>
      <c r="C5581" t="s">
        <v>1722</v>
      </c>
      <c r="D5581" t="s">
        <v>3288</v>
      </c>
      <c r="E5581" t="s">
        <v>1713</v>
      </c>
      <c r="H5581" t="str">
        <f>INDEX('Vensim Variables'!$B:$B,MATCH(EPS!$B5581,'Vensim Variables'!$A:$A,0))</f>
        <v>g pollutant</v>
      </c>
      <c r="I5581" t="str">
        <f t="shared" si="174"/>
        <v>CH4</v>
      </c>
      <c r="J5581">
        <f>INDEX(NoSettings!$C:$C,MATCH(EPS!$A5581,NoSettings!$A:$A,0))</f>
        <v>0</v>
      </c>
      <c r="K5581">
        <f>INDEX(GWP!$C$2:$C$13,MATCH(EPS!I5581,GWP!$B$2:$B$13,0))</f>
        <v>25</v>
      </c>
      <c r="L5581" s="5">
        <f t="shared" si="175"/>
        <v>0</v>
      </c>
    </row>
    <row r="5582" spans="1:12" hidden="1" x14ac:dyDescent="0.35">
      <c r="A5582" t="s">
        <v>3102</v>
      </c>
      <c r="B5582" t="s">
        <v>2923</v>
      </c>
      <c r="C5582" t="s">
        <v>1722</v>
      </c>
      <c r="D5582" t="s">
        <v>3288</v>
      </c>
      <c r="E5582" t="s">
        <v>1714</v>
      </c>
      <c r="H5582" t="str">
        <f>INDEX('Vensim Variables'!$B:$B,MATCH(EPS!$B5582,'Vensim Variables'!$A:$A,0))</f>
        <v>g pollutant</v>
      </c>
      <c r="I5582" t="str">
        <f t="shared" si="174"/>
        <v>N2O</v>
      </c>
      <c r="J5582">
        <f>INDEX(NoSettings!$C:$C,MATCH(EPS!$A5582,NoSettings!$A:$A,0))</f>
        <v>0</v>
      </c>
      <c r="K5582">
        <f>INDEX(GWP!$C$2:$C$13,MATCH(EPS!I5582,GWP!$B$2:$B$13,0))</f>
        <v>298</v>
      </c>
      <c r="L5582" s="5">
        <f t="shared" si="175"/>
        <v>0</v>
      </c>
    </row>
    <row r="5583" spans="1:12" hidden="1" x14ac:dyDescent="0.35">
      <c r="A5583" t="s">
        <v>3103</v>
      </c>
      <c r="B5583" t="s">
        <v>2923</v>
      </c>
      <c r="C5583" t="s">
        <v>1722</v>
      </c>
      <c r="D5583" t="s">
        <v>3288</v>
      </c>
      <c r="E5583" t="s">
        <v>1715</v>
      </c>
      <c r="H5583" t="str">
        <f>INDEX('Vensim Variables'!$B:$B,MATCH(EPS!$B5583,'Vensim Variables'!$A:$A,0))</f>
        <v>g pollutant</v>
      </c>
      <c r="I5583" t="str">
        <f t="shared" si="174"/>
        <v>F gases</v>
      </c>
      <c r="J5583">
        <f>INDEX(NoSettings!$C:$C,MATCH(EPS!$A5583,NoSettings!$A:$A,0))</f>
        <v>0</v>
      </c>
      <c r="K5583">
        <f>INDEX(GWP!$C$2:$C$13,MATCH(EPS!I5583,GWP!$B$2:$B$13,0))</f>
        <v>1</v>
      </c>
      <c r="L5583" s="5">
        <f t="shared" si="175"/>
        <v>0</v>
      </c>
    </row>
    <row r="5584" spans="1:12" hidden="1" x14ac:dyDescent="0.35">
      <c r="A5584" t="s">
        <v>3104</v>
      </c>
      <c r="B5584" t="s">
        <v>2923</v>
      </c>
      <c r="C5584" t="s">
        <v>1722</v>
      </c>
      <c r="D5584" t="s">
        <v>3289</v>
      </c>
      <c r="E5584" t="s">
        <v>1702</v>
      </c>
      <c r="H5584" t="str">
        <f>INDEX('Vensim Variables'!$B:$B,MATCH(EPS!$B5584,'Vensim Variables'!$A:$A,0))</f>
        <v>g pollutant</v>
      </c>
      <c r="I5584" t="str">
        <f t="shared" si="174"/>
        <v>CO2</v>
      </c>
      <c r="J5584">
        <f>INDEX(NoSettings!$C:$C,MATCH(EPS!$A5584,NoSettings!$A:$A,0))</f>
        <v>0</v>
      </c>
      <c r="K5584">
        <f>INDEX(GWP!$C$2:$C$13,MATCH(EPS!I5584,GWP!$B$2:$B$13,0))</f>
        <v>1</v>
      </c>
      <c r="L5584" s="5">
        <f t="shared" si="175"/>
        <v>0</v>
      </c>
    </row>
    <row r="5585" spans="1:12" hidden="1" x14ac:dyDescent="0.35">
      <c r="A5585" t="s">
        <v>3105</v>
      </c>
      <c r="B5585" t="s">
        <v>2923</v>
      </c>
      <c r="C5585" t="s">
        <v>1722</v>
      </c>
      <c r="D5585" t="s">
        <v>3289</v>
      </c>
      <c r="E5585" t="s">
        <v>1705</v>
      </c>
      <c r="H5585" t="str">
        <f>INDEX('Vensim Variables'!$B:$B,MATCH(EPS!$B5585,'Vensim Variables'!$A:$A,0))</f>
        <v>g pollutant</v>
      </c>
      <c r="I5585" t="str">
        <f t="shared" si="174"/>
        <v>VOC</v>
      </c>
      <c r="J5585">
        <f>INDEX(NoSettings!$C:$C,MATCH(EPS!$A5585,NoSettings!$A:$A,0))</f>
        <v>50905700000</v>
      </c>
      <c r="K5585">
        <f>INDEX(GWP!$C$2:$C$13,MATCH(EPS!I5585,GWP!$B$2:$B$13,0))</f>
        <v>0</v>
      </c>
      <c r="L5585" s="5">
        <f t="shared" si="175"/>
        <v>0</v>
      </c>
    </row>
    <row r="5586" spans="1:12" hidden="1" x14ac:dyDescent="0.35">
      <c r="A5586" t="s">
        <v>3106</v>
      </c>
      <c r="B5586" t="s">
        <v>2923</v>
      </c>
      <c r="C5586" t="s">
        <v>1722</v>
      </c>
      <c r="D5586" t="s">
        <v>3289</v>
      </c>
      <c r="E5586" t="s">
        <v>1706</v>
      </c>
      <c r="H5586" t="str">
        <f>INDEX('Vensim Variables'!$B:$B,MATCH(EPS!$B5586,'Vensim Variables'!$A:$A,0))</f>
        <v>g pollutant</v>
      </c>
      <c r="I5586" t="str">
        <f t="shared" si="174"/>
        <v>CO</v>
      </c>
      <c r="J5586">
        <f>INDEX(NoSettings!$C:$C,MATCH(EPS!$A5586,NoSettings!$A:$A,0))</f>
        <v>368637000000</v>
      </c>
      <c r="K5586">
        <f>INDEX(GWP!$C$2:$C$13,MATCH(EPS!I5586,GWP!$B$2:$B$13,0))</f>
        <v>0</v>
      </c>
      <c r="L5586" s="5">
        <f t="shared" si="175"/>
        <v>0</v>
      </c>
    </row>
    <row r="5587" spans="1:12" hidden="1" x14ac:dyDescent="0.35">
      <c r="A5587" t="s">
        <v>3107</v>
      </c>
      <c r="B5587" t="s">
        <v>2923</v>
      </c>
      <c r="C5587" t="s">
        <v>1722</v>
      </c>
      <c r="D5587" t="s">
        <v>3289</v>
      </c>
      <c r="E5587" t="s">
        <v>1707</v>
      </c>
      <c r="H5587" t="str">
        <f>INDEX('Vensim Variables'!$B:$B,MATCH(EPS!$B5587,'Vensim Variables'!$A:$A,0))</f>
        <v>g pollutant</v>
      </c>
      <c r="I5587" t="str">
        <f t="shared" si="174"/>
        <v>NOx</v>
      </c>
      <c r="J5587">
        <f>INDEX(NoSettings!$C:$C,MATCH(EPS!$A5587,NoSettings!$A:$A,0))</f>
        <v>7372850000</v>
      </c>
      <c r="K5587">
        <f>INDEX(GWP!$C$2:$C$13,MATCH(EPS!I5587,GWP!$B$2:$B$13,0))</f>
        <v>0</v>
      </c>
      <c r="L5587" s="5">
        <f t="shared" si="175"/>
        <v>0</v>
      </c>
    </row>
    <row r="5588" spans="1:12" hidden="1" x14ac:dyDescent="0.35">
      <c r="A5588" t="s">
        <v>3108</v>
      </c>
      <c r="B5588" t="s">
        <v>2923</v>
      </c>
      <c r="C5588" t="s">
        <v>1722</v>
      </c>
      <c r="D5588" t="s">
        <v>3289</v>
      </c>
      <c r="E5588" t="s">
        <v>1708</v>
      </c>
      <c r="H5588" t="str">
        <f>INDEX('Vensim Variables'!$B:$B,MATCH(EPS!$B5588,'Vensim Variables'!$A:$A,0))</f>
        <v>g pollutant</v>
      </c>
      <c r="I5588" t="str">
        <f t="shared" si="174"/>
        <v>PM10</v>
      </c>
      <c r="J5588">
        <f>INDEX(NoSettings!$C:$C,MATCH(EPS!$A5588,NoSettings!$A:$A,0))</f>
        <v>53929900000</v>
      </c>
      <c r="K5588">
        <f>INDEX(GWP!$C$2:$C$13,MATCH(EPS!I5588,GWP!$B$2:$B$13,0))</f>
        <v>0</v>
      </c>
      <c r="L5588" s="5">
        <f t="shared" si="175"/>
        <v>0</v>
      </c>
    </row>
    <row r="5589" spans="1:12" hidden="1" x14ac:dyDescent="0.35">
      <c r="A5589" t="s">
        <v>3109</v>
      </c>
      <c r="B5589" t="s">
        <v>2923</v>
      </c>
      <c r="C5589" t="s">
        <v>1722</v>
      </c>
      <c r="D5589" t="s">
        <v>3289</v>
      </c>
      <c r="E5589" t="s">
        <v>1709</v>
      </c>
      <c r="H5589" t="str">
        <f>INDEX('Vensim Variables'!$B:$B,MATCH(EPS!$B5589,'Vensim Variables'!$A:$A,0))</f>
        <v>g pollutant</v>
      </c>
      <c r="I5589" t="str">
        <f t="shared" si="174"/>
        <v>PM25</v>
      </c>
      <c r="J5589">
        <f>INDEX(NoSettings!$C:$C,MATCH(EPS!$A5589,NoSettings!$A:$A,0))</f>
        <v>53372900000</v>
      </c>
      <c r="K5589">
        <f>INDEX(GWP!$C$2:$C$13,MATCH(EPS!I5589,GWP!$B$2:$B$13,0))</f>
        <v>0</v>
      </c>
      <c r="L5589" s="5">
        <f t="shared" si="175"/>
        <v>0</v>
      </c>
    </row>
    <row r="5590" spans="1:12" hidden="1" x14ac:dyDescent="0.35">
      <c r="A5590" t="s">
        <v>3110</v>
      </c>
      <c r="B5590" t="s">
        <v>2923</v>
      </c>
      <c r="C5590" t="s">
        <v>1722</v>
      </c>
      <c r="D5590" t="s">
        <v>3289</v>
      </c>
      <c r="E5590" t="s">
        <v>1710</v>
      </c>
      <c r="H5590" t="str">
        <f>INDEX('Vensim Variables'!$B:$B,MATCH(EPS!$B5590,'Vensim Variables'!$A:$A,0))</f>
        <v>g pollutant</v>
      </c>
      <c r="I5590" t="str">
        <f t="shared" si="174"/>
        <v>SOx</v>
      </c>
      <c r="J5590">
        <f>INDEX(NoSettings!$C:$C,MATCH(EPS!$A5590,NoSettings!$A:$A,0))</f>
        <v>1470430000</v>
      </c>
      <c r="K5590">
        <f>INDEX(GWP!$C$2:$C$13,MATCH(EPS!I5590,GWP!$B$2:$B$13,0))</f>
        <v>0</v>
      </c>
      <c r="L5590" s="5">
        <f t="shared" si="175"/>
        <v>0</v>
      </c>
    </row>
    <row r="5591" spans="1:12" hidden="1" x14ac:dyDescent="0.35">
      <c r="A5591" t="s">
        <v>3111</v>
      </c>
      <c r="B5591" t="s">
        <v>2923</v>
      </c>
      <c r="C5591" t="s">
        <v>1722</v>
      </c>
      <c r="D5591" t="s">
        <v>3289</v>
      </c>
      <c r="E5591" t="s">
        <v>1711</v>
      </c>
      <c r="H5591" t="str">
        <f>INDEX('Vensim Variables'!$B:$B,MATCH(EPS!$B5591,'Vensim Variables'!$A:$A,0))</f>
        <v>g pollutant</v>
      </c>
      <c r="I5591" t="str">
        <f t="shared" si="174"/>
        <v>BC</v>
      </c>
      <c r="J5591">
        <f>INDEX(NoSettings!$C:$C,MATCH(EPS!$A5591,NoSettings!$A:$A,0))</f>
        <v>2941890000</v>
      </c>
      <c r="K5591">
        <f>INDEX(GWP!$C$2:$C$13,MATCH(EPS!I5591,GWP!$B$2:$B$13,0))</f>
        <v>0</v>
      </c>
      <c r="L5591" s="5">
        <f t="shared" si="175"/>
        <v>0</v>
      </c>
    </row>
    <row r="5592" spans="1:12" hidden="1" x14ac:dyDescent="0.35">
      <c r="A5592" t="s">
        <v>3112</v>
      </c>
      <c r="B5592" t="s">
        <v>2923</v>
      </c>
      <c r="C5592" t="s">
        <v>1722</v>
      </c>
      <c r="D5592" t="s">
        <v>3289</v>
      </c>
      <c r="E5592" t="s">
        <v>1712</v>
      </c>
      <c r="H5592" t="str">
        <f>INDEX('Vensim Variables'!$B:$B,MATCH(EPS!$B5592,'Vensim Variables'!$A:$A,0))</f>
        <v>g pollutant</v>
      </c>
      <c r="I5592" t="str">
        <f t="shared" si="174"/>
        <v>OC</v>
      </c>
      <c r="J5592">
        <f>INDEX(NoSettings!$C:$C,MATCH(EPS!$A5592,NoSettings!$A:$A,0))</f>
        <v>27843400000</v>
      </c>
      <c r="K5592">
        <f>INDEX(GWP!$C$2:$C$13,MATCH(EPS!I5592,GWP!$B$2:$B$13,0))</f>
        <v>0</v>
      </c>
      <c r="L5592" s="5">
        <f t="shared" si="175"/>
        <v>0</v>
      </c>
    </row>
    <row r="5593" spans="1:12" hidden="1" x14ac:dyDescent="0.35">
      <c r="A5593" t="s">
        <v>3113</v>
      </c>
      <c r="B5593" t="s">
        <v>2923</v>
      </c>
      <c r="C5593" t="s">
        <v>1722</v>
      </c>
      <c r="D5593" t="s">
        <v>3289</v>
      </c>
      <c r="E5593" t="s">
        <v>1713</v>
      </c>
      <c r="H5593" t="str">
        <f>INDEX('Vensim Variables'!$B:$B,MATCH(EPS!$B5593,'Vensim Variables'!$A:$A,0))</f>
        <v>g pollutant</v>
      </c>
      <c r="I5593" t="str">
        <f t="shared" si="174"/>
        <v>CH4</v>
      </c>
      <c r="J5593">
        <f>INDEX(NoSettings!$C:$C,MATCH(EPS!$A5593,NoSettings!$A:$A,0))</f>
        <v>0</v>
      </c>
      <c r="K5593">
        <f>INDEX(GWP!$C$2:$C$13,MATCH(EPS!I5593,GWP!$B$2:$B$13,0))</f>
        <v>25</v>
      </c>
      <c r="L5593" s="5">
        <f t="shared" si="175"/>
        <v>0</v>
      </c>
    </row>
    <row r="5594" spans="1:12" hidden="1" x14ac:dyDescent="0.35">
      <c r="A5594" t="s">
        <v>3114</v>
      </c>
      <c r="B5594" t="s">
        <v>2923</v>
      </c>
      <c r="C5594" t="s">
        <v>1722</v>
      </c>
      <c r="D5594" t="s">
        <v>3289</v>
      </c>
      <c r="E5594" t="s">
        <v>1714</v>
      </c>
      <c r="H5594" t="str">
        <f>INDEX('Vensim Variables'!$B:$B,MATCH(EPS!$B5594,'Vensim Variables'!$A:$A,0))</f>
        <v>g pollutant</v>
      </c>
      <c r="I5594" t="str">
        <f t="shared" si="174"/>
        <v>N2O</v>
      </c>
      <c r="J5594">
        <f>INDEX(NoSettings!$C:$C,MATCH(EPS!$A5594,NoSettings!$A:$A,0))</f>
        <v>0</v>
      </c>
      <c r="K5594">
        <f>INDEX(GWP!$C$2:$C$13,MATCH(EPS!I5594,GWP!$B$2:$B$13,0))</f>
        <v>298</v>
      </c>
      <c r="L5594" s="5">
        <f t="shared" si="175"/>
        <v>0</v>
      </c>
    </row>
    <row r="5595" spans="1:12" hidden="1" x14ac:dyDescent="0.35">
      <c r="A5595" t="s">
        <v>3115</v>
      </c>
      <c r="B5595" t="s">
        <v>2923</v>
      </c>
      <c r="C5595" t="s">
        <v>1722</v>
      </c>
      <c r="D5595" t="s">
        <v>3289</v>
      </c>
      <c r="E5595" t="s">
        <v>1715</v>
      </c>
      <c r="H5595" t="str">
        <f>INDEX('Vensim Variables'!$B:$B,MATCH(EPS!$B5595,'Vensim Variables'!$A:$A,0))</f>
        <v>g pollutant</v>
      </c>
      <c r="I5595" t="str">
        <f t="shared" si="174"/>
        <v>F gases</v>
      </c>
      <c r="J5595">
        <f>INDEX(NoSettings!$C:$C,MATCH(EPS!$A5595,NoSettings!$A:$A,0))</f>
        <v>0</v>
      </c>
      <c r="K5595">
        <f>INDEX(GWP!$C$2:$C$13,MATCH(EPS!I5595,GWP!$B$2:$B$13,0))</f>
        <v>1</v>
      </c>
      <c r="L5595" s="5">
        <f t="shared" si="175"/>
        <v>0</v>
      </c>
    </row>
    <row r="5596" spans="1:12" hidden="1" x14ac:dyDescent="0.35">
      <c r="A5596" t="s">
        <v>3116</v>
      </c>
      <c r="B5596" t="s">
        <v>2923</v>
      </c>
      <c r="C5596" t="s">
        <v>1722</v>
      </c>
      <c r="D5596" t="s">
        <v>3290</v>
      </c>
      <c r="E5596" t="s">
        <v>1702</v>
      </c>
      <c r="H5596" t="str">
        <f>INDEX('Vensim Variables'!$B:$B,MATCH(EPS!$B5596,'Vensim Variables'!$A:$A,0))</f>
        <v>g pollutant</v>
      </c>
      <c r="I5596" t="str">
        <f t="shared" si="174"/>
        <v>CO2</v>
      </c>
      <c r="J5596">
        <f>INDEX(NoSettings!$C:$C,MATCH(EPS!$A5596,NoSettings!$A:$A,0))</f>
        <v>0</v>
      </c>
      <c r="K5596">
        <f>INDEX(GWP!$C$2:$C$13,MATCH(EPS!I5596,GWP!$B$2:$B$13,0))</f>
        <v>1</v>
      </c>
      <c r="L5596" s="5">
        <f t="shared" si="175"/>
        <v>0</v>
      </c>
    </row>
    <row r="5597" spans="1:12" hidden="1" x14ac:dyDescent="0.35">
      <c r="A5597" t="s">
        <v>3117</v>
      </c>
      <c r="B5597" t="s">
        <v>2923</v>
      </c>
      <c r="C5597" t="s">
        <v>1722</v>
      </c>
      <c r="D5597" t="s">
        <v>3290</v>
      </c>
      <c r="E5597" t="s">
        <v>1705</v>
      </c>
      <c r="H5597" t="str">
        <f>INDEX('Vensim Variables'!$B:$B,MATCH(EPS!$B5597,'Vensim Variables'!$A:$A,0))</f>
        <v>g pollutant</v>
      </c>
      <c r="I5597" t="str">
        <f t="shared" si="174"/>
        <v>VOC</v>
      </c>
      <c r="J5597">
        <f>INDEX(NoSettings!$C:$C,MATCH(EPS!$A5597,NoSettings!$A:$A,0))</f>
        <v>0</v>
      </c>
      <c r="K5597">
        <f>INDEX(GWP!$C$2:$C$13,MATCH(EPS!I5597,GWP!$B$2:$B$13,0))</f>
        <v>0</v>
      </c>
      <c r="L5597" s="5">
        <f t="shared" si="175"/>
        <v>0</v>
      </c>
    </row>
    <row r="5598" spans="1:12" hidden="1" x14ac:dyDescent="0.35">
      <c r="A5598" t="s">
        <v>3118</v>
      </c>
      <c r="B5598" t="s">
        <v>2923</v>
      </c>
      <c r="C5598" t="s">
        <v>1722</v>
      </c>
      <c r="D5598" t="s">
        <v>3290</v>
      </c>
      <c r="E5598" t="s">
        <v>1706</v>
      </c>
      <c r="H5598" t="str">
        <f>INDEX('Vensim Variables'!$B:$B,MATCH(EPS!$B5598,'Vensim Variables'!$A:$A,0))</f>
        <v>g pollutant</v>
      </c>
      <c r="I5598" t="str">
        <f t="shared" si="174"/>
        <v>CO</v>
      </c>
      <c r="J5598">
        <f>INDEX(NoSettings!$C:$C,MATCH(EPS!$A5598,NoSettings!$A:$A,0))</f>
        <v>0</v>
      </c>
      <c r="K5598">
        <f>INDEX(GWP!$C$2:$C$13,MATCH(EPS!I5598,GWP!$B$2:$B$13,0))</f>
        <v>0</v>
      </c>
      <c r="L5598" s="5">
        <f t="shared" si="175"/>
        <v>0</v>
      </c>
    </row>
    <row r="5599" spans="1:12" hidden="1" x14ac:dyDescent="0.35">
      <c r="A5599" t="s">
        <v>3119</v>
      </c>
      <c r="B5599" t="s">
        <v>2923</v>
      </c>
      <c r="C5599" t="s">
        <v>1722</v>
      </c>
      <c r="D5599" t="s">
        <v>3290</v>
      </c>
      <c r="E5599" t="s">
        <v>1707</v>
      </c>
      <c r="H5599" t="str">
        <f>INDEX('Vensim Variables'!$B:$B,MATCH(EPS!$B5599,'Vensim Variables'!$A:$A,0))</f>
        <v>g pollutant</v>
      </c>
      <c r="I5599" t="str">
        <f t="shared" si="174"/>
        <v>NOx</v>
      </c>
      <c r="J5599">
        <f>INDEX(NoSettings!$C:$C,MATCH(EPS!$A5599,NoSettings!$A:$A,0))</f>
        <v>0</v>
      </c>
      <c r="K5599">
        <f>INDEX(GWP!$C$2:$C$13,MATCH(EPS!I5599,GWP!$B$2:$B$13,0))</f>
        <v>0</v>
      </c>
      <c r="L5599" s="5">
        <f t="shared" si="175"/>
        <v>0</v>
      </c>
    </row>
    <row r="5600" spans="1:12" hidden="1" x14ac:dyDescent="0.35">
      <c r="A5600" t="s">
        <v>3120</v>
      </c>
      <c r="B5600" t="s">
        <v>2923</v>
      </c>
      <c r="C5600" t="s">
        <v>1722</v>
      </c>
      <c r="D5600" t="s">
        <v>3290</v>
      </c>
      <c r="E5600" t="s">
        <v>1708</v>
      </c>
      <c r="H5600" t="str">
        <f>INDEX('Vensim Variables'!$B:$B,MATCH(EPS!$B5600,'Vensim Variables'!$A:$A,0))</f>
        <v>g pollutant</v>
      </c>
      <c r="I5600" t="str">
        <f t="shared" si="174"/>
        <v>PM10</v>
      </c>
      <c r="J5600">
        <f>INDEX(NoSettings!$C:$C,MATCH(EPS!$A5600,NoSettings!$A:$A,0))</f>
        <v>0</v>
      </c>
      <c r="K5600">
        <f>INDEX(GWP!$C$2:$C$13,MATCH(EPS!I5600,GWP!$B$2:$B$13,0))</f>
        <v>0</v>
      </c>
      <c r="L5600" s="5">
        <f t="shared" si="175"/>
        <v>0</v>
      </c>
    </row>
    <row r="5601" spans="1:12" hidden="1" x14ac:dyDescent="0.35">
      <c r="A5601" t="s">
        <v>3121</v>
      </c>
      <c r="B5601" t="s">
        <v>2923</v>
      </c>
      <c r="C5601" t="s">
        <v>1722</v>
      </c>
      <c r="D5601" t="s">
        <v>3290</v>
      </c>
      <c r="E5601" t="s">
        <v>1709</v>
      </c>
      <c r="H5601" t="str">
        <f>INDEX('Vensim Variables'!$B:$B,MATCH(EPS!$B5601,'Vensim Variables'!$A:$A,0))</f>
        <v>g pollutant</v>
      </c>
      <c r="I5601" t="str">
        <f t="shared" si="174"/>
        <v>PM25</v>
      </c>
      <c r="J5601">
        <f>INDEX(NoSettings!$C:$C,MATCH(EPS!$A5601,NoSettings!$A:$A,0))</f>
        <v>0</v>
      </c>
      <c r="K5601">
        <f>INDEX(GWP!$C$2:$C$13,MATCH(EPS!I5601,GWP!$B$2:$B$13,0))</f>
        <v>0</v>
      </c>
      <c r="L5601" s="5">
        <f t="shared" si="175"/>
        <v>0</v>
      </c>
    </row>
    <row r="5602" spans="1:12" hidden="1" x14ac:dyDescent="0.35">
      <c r="A5602" t="s">
        <v>3122</v>
      </c>
      <c r="B5602" t="s">
        <v>2923</v>
      </c>
      <c r="C5602" t="s">
        <v>1722</v>
      </c>
      <c r="D5602" t="s">
        <v>3290</v>
      </c>
      <c r="E5602" t="s">
        <v>1710</v>
      </c>
      <c r="H5602" t="str">
        <f>INDEX('Vensim Variables'!$B:$B,MATCH(EPS!$B5602,'Vensim Variables'!$A:$A,0))</f>
        <v>g pollutant</v>
      </c>
      <c r="I5602" t="str">
        <f t="shared" si="174"/>
        <v>SOx</v>
      </c>
      <c r="J5602">
        <f>INDEX(NoSettings!$C:$C,MATCH(EPS!$A5602,NoSettings!$A:$A,0))</f>
        <v>0</v>
      </c>
      <c r="K5602">
        <f>INDEX(GWP!$C$2:$C$13,MATCH(EPS!I5602,GWP!$B$2:$B$13,0))</f>
        <v>0</v>
      </c>
      <c r="L5602" s="5">
        <f t="shared" si="175"/>
        <v>0</v>
      </c>
    </row>
    <row r="5603" spans="1:12" hidden="1" x14ac:dyDescent="0.35">
      <c r="A5603" t="s">
        <v>3123</v>
      </c>
      <c r="B5603" t="s">
        <v>2923</v>
      </c>
      <c r="C5603" t="s">
        <v>1722</v>
      </c>
      <c r="D5603" t="s">
        <v>3290</v>
      </c>
      <c r="E5603" t="s">
        <v>1711</v>
      </c>
      <c r="H5603" t="str">
        <f>INDEX('Vensim Variables'!$B:$B,MATCH(EPS!$B5603,'Vensim Variables'!$A:$A,0))</f>
        <v>g pollutant</v>
      </c>
      <c r="I5603" t="str">
        <f t="shared" si="174"/>
        <v>BC</v>
      </c>
      <c r="J5603">
        <f>INDEX(NoSettings!$C:$C,MATCH(EPS!$A5603,NoSettings!$A:$A,0))</f>
        <v>0</v>
      </c>
      <c r="K5603">
        <f>INDEX(GWP!$C$2:$C$13,MATCH(EPS!I5603,GWP!$B$2:$B$13,0))</f>
        <v>0</v>
      </c>
      <c r="L5603" s="5">
        <f t="shared" si="175"/>
        <v>0</v>
      </c>
    </row>
    <row r="5604" spans="1:12" hidden="1" x14ac:dyDescent="0.35">
      <c r="A5604" t="s">
        <v>3124</v>
      </c>
      <c r="B5604" t="s">
        <v>2923</v>
      </c>
      <c r="C5604" t="s">
        <v>1722</v>
      </c>
      <c r="D5604" t="s">
        <v>3290</v>
      </c>
      <c r="E5604" t="s">
        <v>1712</v>
      </c>
      <c r="H5604" t="str">
        <f>INDEX('Vensim Variables'!$B:$B,MATCH(EPS!$B5604,'Vensim Variables'!$A:$A,0))</f>
        <v>g pollutant</v>
      </c>
      <c r="I5604" t="str">
        <f t="shared" si="174"/>
        <v>OC</v>
      </c>
      <c r="J5604">
        <f>INDEX(NoSettings!$C:$C,MATCH(EPS!$A5604,NoSettings!$A:$A,0))</f>
        <v>0</v>
      </c>
      <c r="K5604">
        <f>INDEX(GWP!$C$2:$C$13,MATCH(EPS!I5604,GWP!$B$2:$B$13,0))</f>
        <v>0</v>
      </c>
      <c r="L5604" s="5">
        <f t="shared" si="175"/>
        <v>0</v>
      </c>
    </row>
    <row r="5605" spans="1:12" hidden="1" x14ac:dyDescent="0.35">
      <c r="A5605" t="s">
        <v>3125</v>
      </c>
      <c r="B5605" t="s">
        <v>2923</v>
      </c>
      <c r="C5605" t="s">
        <v>1722</v>
      </c>
      <c r="D5605" t="s">
        <v>3290</v>
      </c>
      <c r="E5605" t="s">
        <v>1713</v>
      </c>
      <c r="H5605" t="str">
        <f>INDEX('Vensim Variables'!$B:$B,MATCH(EPS!$B5605,'Vensim Variables'!$A:$A,0))</f>
        <v>g pollutant</v>
      </c>
      <c r="I5605" t="str">
        <f t="shared" si="174"/>
        <v>CH4</v>
      </c>
      <c r="J5605">
        <f>INDEX(NoSettings!$C:$C,MATCH(EPS!$A5605,NoSettings!$A:$A,0))</f>
        <v>0</v>
      </c>
      <c r="K5605">
        <f>INDEX(GWP!$C$2:$C$13,MATCH(EPS!I5605,GWP!$B$2:$B$13,0))</f>
        <v>25</v>
      </c>
      <c r="L5605" s="5">
        <f t="shared" si="175"/>
        <v>0</v>
      </c>
    </row>
    <row r="5606" spans="1:12" hidden="1" x14ac:dyDescent="0.35">
      <c r="A5606" t="s">
        <v>3126</v>
      </c>
      <c r="B5606" t="s">
        <v>2923</v>
      </c>
      <c r="C5606" t="s">
        <v>1722</v>
      </c>
      <c r="D5606" t="s">
        <v>3290</v>
      </c>
      <c r="E5606" t="s">
        <v>1714</v>
      </c>
      <c r="H5606" t="str">
        <f>INDEX('Vensim Variables'!$B:$B,MATCH(EPS!$B5606,'Vensim Variables'!$A:$A,0))</f>
        <v>g pollutant</v>
      </c>
      <c r="I5606" t="str">
        <f t="shared" si="174"/>
        <v>N2O</v>
      </c>
      <c r="J5606">
        <f>INDEX(NoSettings!$C:$C,MATCH(EPS!$A5606,NoSettings!$A:$A,0))</f>
        <v>0</v>
      </c>
      <c r="K5606">
        <f>INDEX(GWP!$C$2:$C$13,MATCH(EPS!I5606,GWP!$B$2:$B$13,0))</f>
        <v>298</v>
      </c>
      <c r="L5606" s="5">
        <f t="shared" si="175"/>
        <v>0</v>
      </c>
    </row>
    <row r="5607" spans="1:12" hidden="1" x14ac:dyDescent="0.35">
      <c r="A5607" t="s">
        <v>3127</v>
      </c>
      <c r="B5607" t="s">
        <v>2923</v>
      </c>
      <c r="C5607" t="s">
        <v>1722</v>
      </c>
      <c r="D5607" t="s">
        <v>3290</v>
      </c>
      <c r="E5607" t="s">
        <v>1715</v>
      </c>
      <c r="H5607" t="str">
        <f>INDEX('Vensim Variables'!$B:$B,MATCH(EPS!$B5607,'Vensim Variables'!$A:$A,0))</f>
        <v>g pollutant</v>
      </c>
      <c r="I5607" t="str">
        <f t="shared" si="174"/>
        <v>F gases</v>
      </c>
      <c r="J5607">
        <f>INDEX(NoSettings!$C:$C,MATCH(EPS!$A5607,NoSettings!$A:$A,0))</f>
        <v>0</v>
      </c>
      <c r="K5607">
        <f>INDEX(GWP!$C$2:$C$13,MATCH(EPS!I5607,GWP!$B$2:$B$13,0))</f>
        <v>1</v>
      </c>
      <c r="L5607" s="5">
        <f t="shared" si="175"/>
        <v>0</v>
      </c>
    </row>
    <row r="5608" spans="1:12" hidden="1" x14ac:dyDescent="0.35">
      <c r="A5608" t="s">
        <v>3128</v>
      </c>
      <c r="B5608" t="s">
        <v>2923</v>
      </c>
      <c r="C5608" t="s">
        <v>1722</v>
      </c>
      <c r="D5608" t="s">
        <v>3291</v>
      </c>
      <c r="E5608" t="s">
        <v>1702</v>
      </c>
      <c r="H5608" t="str">
        <f>INDEX('Vensim Variables'!$B:$B,MATCH(EPS!$B5608,'Vensim Variables'!$A:$A,0))</f>
        <v>g pollutant</v>
      </c>
      <c r="I5608" t="str">
        <f t="shared" si="174"/>
        <v>CO2</v>
      </c>
      <c r="J5608">
        <f>INDEX(NoSettings!$C:$C,MATCH(EPS!$A5608,NoSettings!$A:$A,0))</f>
        <v>0</v>
      </c>
      <c r="K5608">
        <f>INDEX(GWP!$C$2:$C$13,MATCH(EPS!I5608,GWP!$B$2:$B$13,0))</f>
        <v>1</v>
      </c>
      <c r="L5608" s="5">
        <f t="shared" si="175"/>
        <v>0</v>
      </c>
    </row>
    <row r="5609" spans="1:12" hidden="1" x14ac:dyDescent="0.35">
      <c r="A5609" t="s">
        <v>3129</v>
      </c>
      <c r="B5609" t="s">
        <v>2923</v>
      </c>
      <c r="C5609" t="s">
        <v>1722</v>
      </c>
      <c r="D5609" t="s">
        <v>3291</v>
      </c>
      <c r="E5609" t="s">
        <v>1705</v>
      </c>
      <c r="H5609" t="str">
        <f>INDEX('Vensim Variables'!$B:$B,MATCH(EPS!$B5609,'Vensim Variables'!$A:$A,0))</f>
        <v>g pollutant</v>
      </c>
      <c r="I5609" t="str">
        <f t="shared" si="174"/>
        <v>VOC</v>
      </c>
      <c r="J5609">
        <f>INDEX(NoSettings!$C:$C,MATCH(EPS!$A5609,NoSettings!$A:$A,0))</f>
        <v>0</v>
      </c>
      <c r="K5609">
        <f>INDEX(GWP!$C$2:$C$13,MATCH(EPS!I5609,GWP!$B$2:$B$13,0))</f>
        <v>0</v>
      </c>
      <c r="L5609" s="5">
        <f t="shared" si="175"/>
        <v>0</v>
      </c>
    </row>
    <row r="5610" spans="1:12" hidden="1" x14ac:dyDescent="0.35">
      <c r="A5610" t="s">
        <v>3130</v>
      </c>
      <c r="B5610" t="s">
        <v>2923</v>
      </c>
      <c r="C5610" t="s">
        <v>1722</v>
      </c>
      <c r="D5610" t="s">
        <v>3291</v>
      </c>
      <c r="E5610" t="s">
        <v>1706</v>
      </c>
      <c r="H5610" t="str">
        <f>INDEX('Vensim Variables'!$B:$B,MATCH(EPS!$B5610,'Vensim Variables'!$A:$A,0))</f>
        <v>g pollutant</v>
      </c>
      <c r="I5610" t="str">
        <f t="shared" si="174"/>
        <v>CO</v>
      </c>
      <c r="J5610">
        <f>INDEX(NoSettings!$C:$C,MATCH(EPS!$A5610,NoSettings!$A:$A,0))</f>
        <v>0</v>
      </c>
      <c r="K5610">
        <f>INDEX(GWP!$C$2:$C$13,MATCH(EPS!I5610,GWP!$B$2:$B$13,0))</f>
        <v>0</v>
      </c>
      <c r="L5610" s="5">
        <f t="shared" si="175"/>
        <v>0</v>
      </c>
    </row>
    <row r="5611" spans="1:12" hidden="1" x14ac:dyDescent="0.35">
      <c r="A5611" t="s">
        <v>3131</v>
      </c>
      <c r="B5611" t="s">
        <v>2923</v>
      </c>
      <c r="C5611" t="s">
        <v>1722</v>
      </c>
      <c r="D5611" t="s">
        <v>3291</v>
      </c>
      <c r="E5611" t="s">
        <v>1707</v>
      </c>
      <c r="H5611" t="str">
        <f>INDEX('Vensim Variables'!$B:$B,MATCH(EPS!$B5611,'Vensim Variables'!$A:$A,0))</f>
        <v>g pollutant</v>
      </c>
      <c r="I5611" t="str">
        <f t="shared" si="174"/>
        <v>NOx</v>
      </c>
      <c r="J5611">
        <f>INDEX(NoSettings!$C:$C,MATCH(EPS!$A5611,NoSettings!$A:$A,0))</f>
        <v>0</v>
      </c>
      <c r="K5611">
        <f>INDEX(GWP!$C$2:$C$13,MATCH(EPS!I5611,GWP!$B$2:$B$13,0))</f>
        <v>0</v>
      </c>
      <c r="L5611" s="5">
        <f t="shared" si="175"/>
        <v>0</v>
      </c>
    </row>
    <row r="5612" spans="1:12" hidden="1" x14ac:dyDescent="0.35">
      <c r="A5612" t="s">
        <v>3132</v>
      </c>
      <c r="B5612" t="s">
        <v>2923</v>
      </c>
      <c r="C5612" t="s">
        <v>1722</v>
      </c>
      <c r="D5612" t="s">
        <v>3291</v>
      </c>
      <c r="E5612" t="s">
        <v>1708</v>
      </c>
      <c r="H5612" t="str">
        <f>INDEX('Vensim Variables'!$B:$B,MATCH(EPS!$B5612,'Vensim Variables'!$A:$A,0))</f>
        <v>g pollutant</v>
      </c>
      <c r="I5612" t="str">
        <f t="shared" si="174"/>
        <v>PM10</v>
      </c>
      <c r="J5612">
        <f>INDEX(NoSettings!$C:$C,MATCH(EPS!$A5612,NoSettings!$A:$A,0))</f>
        <v>0</v>
      </c>
      <c r="K5612">
        <f>INDEX(GWP!$C$2:$C$13,MATCH(EPS!I5612,GWP!$B$2:$B$13,0))</f>
        <v>0</v>
      </c>
      <c r="L5612" s="5">
        <f t="shared" si="175"/>
        <v>0</v>
      </c>
    </row>
    <row r="5613" spans="1:12" hidden="1" x14ac:dyDescent="0.35">
      <c r="A5613" t="s">
        <v>3133</v>
      </c>
      <c r="B5613" t="s">
        <v>2923</v>
      </c>
      <c r="C5613" t="s">
        <v>1722</v>
      </c>
      <c r="D5613" t="s">
        <v>3291</v>
      </c>
      <c r="E5613" t="s">
        <v>1709</v>
      </c>
      <c r="H5613" t="str">
        <f>INDEX('Vensim Variables'!$B:$B,MATCH(EPS!$B5613,'Vensim Variables'!$A:$A,0))</f>
        <v>g pollutant</v>
      </c>
      <c r="I5613" t="str">
        <f t="shared" si="174"/>
        <v>PM25</v>
      </c>
      <c r="J5613">
        <f>INDEX(NoSettings!$C:$C,MATCH(EPS!$A5613,NoSettings!$A:$A,0))</f>
        <v>0</v>
      </c>
      <c r="K5613">
        <f>INDEX(GWP!$C$2:$C$13,MATCH(EPS!I5613,GWP!$B$2:$B$13,0))</f>
        <v>0</v>
      </c>
      <c r="L5613" s="5">
        <f t="shared" si="175"/>
        <v>0</v>
      </c>
    </row>
    <row r="5614" spans="1:12" hidden="1" x14ac:dyDescent="0.35">
      <c r="A5614" t="s">
        <v>3134</v>
      </c>
      <c r="B5614" t="s">
        <v>2923</v>
      </c>
      <c r="C5614" t="s">
        <v>1722</v>
      </c>
      <c r="D5614" t="s">
        <v>3291</v>
      </c>
      <c r="E5614" t="s">
        <v>1710</v>
      </c>
      <c r="H5614" t="str">
        <f>INDEX('Vensim Variables'!$B:$B,MATCH(EPS!$B5614,'Vensim Variables'!$A:$A,0))</f>
        <v>g pollutant</v>
      </c>
      <c r="I5614" t="str">
        <f t="shared" si="174"/>
        <v>SOx</v>
      </c>
      <c r="J5614">
        <f>INDEX(NoSettings!$C:$C,MATCH(EPS!$A5614,NoSettings!$A:$A,0))</f>
        <v>0</v>
      </c>
      <c r="K5614">
        <f>INDEX(GWP!$C$2:$C$13,MATCH(EPS!I5614,GWP!$B$2:$B$13,0))</f>
        <v>0</v>
      </c>
      <c r="L5614" s="5">
        <f t="shared" si="175"/>
        <v>0</v>
      </c>
    </row>
    <row r="5615" spans="1:12" hidden="1" x14ac:dyDescent="0.35">
      <c r="A5615" t="s">
        <v>3135</v>
      </c>
      <c r="B5615" t="s">
        <v>2923</v>
      </c>
      <c r="C5615" t="s">
        <v>1722</v>
      </c>
      <c r="D5615" t="s">
        <v>3291</v>
      </c>
      <c r="E5615" t="s">
        <v>1711</v>
      </c>
      <c r="H5615" t="str">
        <f>INDEX('Vensim Variables'!$B:$B,MATCH(EPS!$B5615,'Vensim Variables'!$A:$A,0))</f>
        <v>g pollutant</v>
      </c>
      <c r="I5615" t="str">
        <f t="shared" si="174"/>
        <v>BC</v>
      </c>
      <c r="J5615">
        <f>INDEX(NoSettings!$C:$C,MATCH(EPS!$A5615,NoSettings!$A:$A,0))</f>
        <v>0</v>
      </c>
      <c r="K5615">
        <f>INDEX(GWP!$C$2:$C$13,MATCH(EPS!I5615,GWP!$B$2:$B$13,0))</f>
        <v>0</v>
      </c>
      <c r="L5615" s="5">
        <f t="shared" si="175"/>
        <v>0</v>
      </c>
    </row>
    <row r="5616" spans="1:12" hidden="1" x14ac:dyDescent="0.35">
      <c r="A5616" t="s">
        <v>3136</v>
      </c>
      <c r="B5616" t="s">
        <v>2923</v>
      </c>
      <c r="C5616" t="s">
        <v>1722</v>
      </c>
      <c r="D5616" t="s">
        <v>3291</v>
      </c>
      <c r="E5616" t="s">
        <v>1712</v>
      </c>
      <c r="H5616" t="str">
        <f>INDEX('Vensim Variables'!$B:$B,MATCH(EPS!$B5616,'Vensim Variables'!$A:$A,0))</f>
        <v>g pollutant</v>
      </c>
      <c r="I5616" t="str">
        <f t="shared" si="174"/>
        <v>OC</v>
      </c>
      <c r="J5616">
        <f>INDEX(NoSettings!$C:$C,MATCH(EPS!$A5616,NoSettings!$A:$A,0))</f>
        <v>0</v>
      </c>
      <c r="K5616">
        <f>INDEX(GWP!$C$2:$C$13,MATCH(EPS!I5616,GWP!$B$2:$B$13,0))</f>
        <v>0</v>
      </c>
      <c r="L5616" s="5">
        <f t="shared" si="175"/>
        <v>0</v>
      </c>
    </row>
    <row r="5617" spans="1:12" hidden="1" x14ac:dyDescent="0.35">
      <c r="A5617" t="s">
        <v>3137</v>
      </c>
      <c r="B5617" t="s">
        <v>2923</v>
      </c>
      <c r="C5617" t="s">
        <v>1722</v>
      </c>
      <c r="D5617" t="s">
        <v>3291</v>
      </c>
      <c r="E5617" t="s">
        <v>1713</v>
      </c>
      <c r="H5617" t="str">
        <f>INDEX('Vensim Variables'!$B:$B,MATCH(EPS!$B5617,'Vensim Variables'!$A:$A,0))</f>
        <v>g pollutant</v>
      </c>
      <c r="I5617" t="str">
        <f t="shared" si="174"/>
        <v>CH4</v>
      </c>
      <c r="J5617">
        <f>INDEX(NoSettings!$C:$C,MATCH(EPS!$A5617,NoSettings!$A:$A,0))</f>
        <v>0</v>
      </c>
      <c r="K5617">
        <f>INDEX(GWP!$C$2:$C$13,MATCH(EPS!I5617,GWP!$B$2:$B$13,0))</f>
        <v>25</v>
      </c>
      <c r="L5617" s="5">
        <f t="shared" si="175"/>
        <v>0</v>
      </c>
    </row>
    <row r="5618" spans="1:12" hidden="1" x14ac:dyDescent="0.35">
      <c r="A5618" t="s">
        <v>3138</v>
      </c>
      <c r="B5618" t="s">
        <v>2923</v>
      </c>
      <c r="C5618" t="s">
        <v>1722</v>
      </c>
      <c r="D5618" t="s">
        <v>3291</v>
      </c>
      <c r="E5618" t="s">
        <v>1714</v>
      </c>
      <c r="H5618" t="str">
        <f>INDEX('Vensim Variables'!$B:$B,MATCH(EPS!$B5618,'Vensim Variables'!$A:$A,0))</f>
        <v>g pollutant</v>
      </c>
      <c r="I5618" t="str">
        <f t="shared" si="174"/>
        <v>N2O</v>
      </c>
      <c r="J5618">
        <f>INDEX(NoSettings!$C:$C,MATCH(EPS!$A5618,NoSettings!$A:$A,0))</f>
        <v>0</v>
      </c>
      <c r="K5618">
        <f>INDEX(GWP!$C$2:$C$13,MATCH(EPS!I5618,GWP!$B$2:$B$13,0))</f>
        <v>298</v>
      </c>
      <c r="L5618" s="5">
        <f t="shared" si="175"/>
        <v>0</v>
      </c>
    </row>
    <row r="5619" spans="1:12" hidden="1" x14ac:dyDescent="0.35">
      <c r="A5619" t="s">
        <v>3139</v>
      </c>
      <c r="B5619" t="s">
        <v>2923</v>
      </c>
      <c r="C5619" t="s">
        <v>1722</v>
      </c>
      <c r="D5619" t="s">
        <v>3291</v>
      </c>
      <c r="E5619" t="s">
        <v>1715</v>
      </c>
      <c r="H5619" t="str">
        <f>INDEX('Vensim Variables'!$B:$B,MATCH(EPS!$B5619,'Vensim Variables'!$A:$A,0))</f>
        <v>g pollutant</v>
      </c>
      <c r="I5619" t="str">
        <f t="shared" si="174"/>
        <v>F gases</v>
      </c>
      <c r="J5619">
        <f>INDEX(NoSettings!$C:$C,MATCH(EPS!$A5619,NoSettings!$A:$A,0))</f>
        <v>0</v>
      </c>
      <c r="K5619">
        <f>INDEX(GWP!$C$2:$C$13,MATCH(EPS!I5619,GWP!$B$2:$B$13,0))</f>
        <v>1</v>
      </c>
      <c r="L5619" s="5">
        <f t="shared" si="175"/>
        <v>0</v>
      </c>
    </row>
    <row r="5620" spans="1:12" hidden="1" x14ac:dyDescent="0.35">
      <c r="A5620" t="s">
        <v>3140</v>
      </c>
      <c r="B5620" t="s">
        <v>2923</v>
      </c>
      <c r="C5620" t="s">
        <v>1722</v>
      </c>
      <c r="D5620" t="s">
        <v>3292</v>
      </c>
      <c r="E5620" t="s">
        <v>1702</v>
      </c>
      <c r="H5620" t="str">
        <f>INDEX('Vensim Variables'!$B:$B,MATCH(EPS!$B5620,'Vensim Variables'!$A:$A,0))</f>
        <v>g pollutant</v>
      </c>
      <c r="I5620" t="str">
        <f t="shared" si="174"/>
        <v>CO2</v>
      </c>
      <c r="J5620">
        <f>INDEX(NoSettings!$C:$C,MATCH(EPS!$A5620,NoSettings!$A:$A,0))</f>
        <v>5229020000000</v>
      </c>
      <c r="K5620">
        <f>INDEX(GWP!$C$2:$C$13,MATCH(EPS!I5620,GWP!$B$2:$B$13,0))</f>
        <v>1</v>
      </c>
      <c r="L5620" s="5">
        <f t="shared" si="175"/>
        <v>5.2290200000000002</v>
      </c>
    </row>
    <row r="5621" spans="1:12" hidden="1" x14ac:dyDescent="0.35">
      <c r="A5621" t="s">
        <v>3141</v>
      </c>
      <c r="B5621" t="s">
        <v>2923</v>
      </c>
      <c r="C5621" t="s">
        <v>1722</v>
      </c>
      <c r="D5621" t="s">
        <v>3292</v>
      </c>
      <c r="E5621" t="s">
        <v>1705</v>
      </c>
      <c r="H5621" t="str">
        <f>INDEX('Vensim Variables'!$B:$B,MATCH(EPS!$B5621,'Vensim Variables'!$A:$A,0))</f>
        <v>g pollutant</v>
      </c>
      <c r="I5621" t="str">
        <f t="shared" si="174"/>
        <v>VOC</v>
      </c>
      <c r="J5621">
        <f>INDEX(NoSettings!$C:$C,MATCH(EPS!$A5621,NoSettings!$A:$A,0))</f>
        <v>190324000</v>
      </c>
      <c r="K5621">
        <f>INDEX(GWP!$C$2:$C$13,MATCH(EPS!I5621,GWP!$B$2:$B$13,0))</f>
        <v>0</v>
      </c>
      <c r="L5621" s="5">
        <f t="shared" si="175"/>
        <v>0</v>
      </c>
    </row>
    <row r="5622" spans="1:12" hidden="1" x14ac:dyDescent="0.35">
      <c r="A5622" t="s">
        <v>3142</v>
      </c>
      <c r="B5622" t="s">
        <v>2923</v>
      </c>
      <c r="C5622" t="s">
        <v>1722</v>
      </c>
      <c r="D5622" t="s">
        <v>3292</v>
      </c>
      <c r="E5622" t="s">
        <v>1706</v>
      </c>
      <c r="H5622" t="str">
        <f>INDEX('Vensim Variables'!$B:$B,MATCH(EPS!$B5622,'Vensim Variables'!$A:$A,0))</f>
        <v>g pollutant</v>
      </c>
      <c r="I5622" t="str">
        <f t="shared" si="174"/>
        <v>CO</v>
      </c>
      <c r="J5622">
        <f>INDEX(NoSettings!$C:$C,MATCH(EPS!$A5622,NoSettings!$A:$A,0))</f>
        <v>1552620000</v>
      </c>
      <c r="K5622">
        <f>INDEX(GWP!$C$2:$C$13,MATCH(EPS!I5622,GWP!$B$2:$B$13,0))</f>
        <v>0</v>
      </c>
      <c r="L5622" s="5">
        <f t="shared" si="175"/>
        <v>0</v>
      </c>
    </row>
    <row r="5623" spans="1:12" hidden="1" x14ac:dyDescent="0.35">
      <c r="A5623" t="s">
        <v>3143</v>
      </c>
      <c r="B5623" t="s">
        <v>2923</v>
      </c>
      <c r="C5623" t="s">
        <v>1722</v>
      </c>
      <c r="D5623" t="s">
        <v>3292</v>
      </c>
      <c r="E5623" t="s">
        <v>1707</v>
      </c>
      <c r="H5623" t="str">
        <f>INDEX('Vensim Variables'!$B:$B,MATCH(EPS!$B5623,'Vensim Variables'!$A:$A,0))</f>
        <v>g pollutant</v>
      </c>
      <c r="I5623" t="str">
        <f t="shared" si="174"/>
        <v>NOx</v>
      </c>
      <c r="J5623">
        <f>INDEX(NoSettings!$C:$C,MATCH(EPS!$A5623,NoSettings!$A:$A,0))</f>
        <v>3584000000</v>
      </c>
      <c r="K5623">
        <f>INDEX(GWP!$C$2:$C$13,MATCH(EPS!I5623,GWP!$B$2:$B$13,0))</f>
        <v>0</v>
      </c>
      <c r="L5623" s="5">
        <f t="shared" si="175"/>
        <v>0</v>
      </c>
    </row>
    <row r="5624" spans="1:12" hidden="1" x14ac:dyDescent="0.35">
      <c r="A5624" t="s">
        <v>3144</v>
      </c>
      <c r="B5624" t="s">
        <v>2923</v>
      </c>
      <c r="C5624" t="s">
        <v>1722</v>
      </c>
      <c r="D5624" t="s">
        <v>3292</v>
      </c>
      <c r="E5624" t="s">
        <v>1708</v>
      </c>
      <c r="H5624" t="str">
        <f>INDEX('Vensim Variables'!$B:$B,MATCH(EPS!$B5624,'Vensim Variables'!$A:$A,0))</f>
        <v>g pollutant</v>
      </c>
      <c r="I5624" t="str">
        <f t="shared" si="174"/>
        <v>PM10</v>
      </c>
      <c r="J5624">
        <f>INDEX(NoSettings!$C:$C,MATCH(EPS!$A5624,NoSettings!$A:$A,0))</f>
        <v>143275000</v>
      </c>
      <c r="K5624">
        <f>INDEX(GWP!$C$2:$C$13,MATCH(EPS!I5624,GWP!$B$2:$B$13,0))</f>
        <v>0</v>
      </c>
      <c r="L5624" s="5">
        <f t="shared" si="175"/>
        <v>0</v>
      </c>
    </row>
    <row r="5625" spans="1:12" hidden="1" x14ac:dyDescent="0.35">
      <c r="A5625" t="s">
        <v>3145</v>
      </c>
      <c r="B5625" t="s">
        <v>2923</v>
      </c>
      <c r="C5625" t="s">
        <v>1722</v>
      </c>
      <c r="D5625" t="s">
        <v>3292</v>
      </c>
      <c r="E5625" t="s">
        <v>1709</v>
      </c>
      <c r="H5625" t="str">
        <f>INDEX('Vensim Variables'!$B:$B,MATCH(EPS!$B5625,'Vensim Variables'!$A:$A,0))</f>
        <v>g pollutant</v>
      </c>
      <c r="I5625" t="str">
        <f t="shared" si="174"/>
        <v>PM25</v>
      </c>
      <c r="J5625">
        <f>INDEX(NoSettings!$C:$C,MATCH(EPS!$A5625,NoSettings!$A:$A,0))</f>
        <v>91120700</v>
      </c>
      <c r="K5625">
        <f>INDEX(GWP!$C$2:$C$13,MATCH(EPS!I5625,GWP!$B$2:$B$13,0))</f>
        <v>0</v>
      </c>
      <c r="L5625" s="5">
        <f t="shared" si="175"/>
        <v>0</v>
      </c>
    </row>
    <row r="5626" spans="1:12" hidden="1" x14ac:dyDescent="0.35">
      <c r="A5626" t="s">
        <v>3146</v>
      </c>
      <c r="B5626" t="s">
        <v>2923</v>
      </c>
      <c r="C5626" t="s">
        <v>1722</v>
      </c>
      <c r="D5626" t="s">
        <v>3292</v>
      </c>
      <c r="E5626" t="s">
        <v>1710</v>
      </c>
      <c r="H5626" t="str">
        <f>INDEX('Vensim Variables'!$B:$B,MATCH(EPS!$B5626,'Vensim Variables'!$A:$A,0))</f>
        <v>g pollutant</v>
      </c>
      <c r="I5626" t="str">
        <f t="shared" si="174"/>
        <v>SOx</v>
      </c>
      <c r="J5626">
        <f>INDEX(NoSettings!$C:$C,MATCH(EPS!$A5626,NoSettings!$A:$A,0))</f>
        <v>1127050000</v>
      </c>
      <c r="K5626">
        <f>INDEX(GWP!$C$2:$C$13,MATCH(EPS!I5626,GWP!$B$2:$B$13,0))</f>
        <v>0</v>
      </c>
      <c r="L5626" s="5">
        <f t="shared" si="175"/>
        <v>0</v>
      </c>
    </row>
    <row r="5627" spans="1:12" hidden="1" x14ac:dyDescent="0.35">
      <c r="A5627" t="s">
        <v>3147</v>
      </c>
      <c r="B5627" t="s">
        <v>2923</v>
      </c>
      <c r="C5627" t="s">
        <v>1722</v>
      </c>
      <c r="D5627" t="s">
        <v>3292</v>
      </c>
      <c r="E5627" t="s">
        <v>1711</v>
      </c>
      <c r="H5627" t="str">
        <f>INDEX('Vensim Variables'!$B:$B,MATCH(EPS!$B5627,'Vensim Variables'!$A:$A,0))</f>
        <v>g pollutant</v>
      </c>
      <c r="I5627" t="str">
        <f t="shared" si="174"/>
        <v>BC</v>
      </c>
      <c r="J5627">
        <f>INDEX(NoSettings!$C:$C,MATCH(EPS!$A5627,NoSettings!$A:$A,0))</f>
        <v>5274960</v>
      </c>
      <c r="K5627">
        <f>INDEX(GWP!$C$2:$C$13,MATCH(EPS!I5627,GWP!$B$2:$B$13,0))</f>
        <v>0</v>
      </c>
      <c r="L5627" s="5">
        <f t="shared" si="175"/>
        <v>0</v>
      </c>
    </row>
    <row r="5628" spans="1:12" hidden="1" x14ac:dyDescent="0.35">
      <c r="A5628" t="s">
        <v>3148</v>
      </c>
      <c r="B5628" t="s">
        <v>2923</v>
      </c>
      <c r="C5628" t="s">
        <v>1722</v>
      </c>
      <c r="D5628" t="s">
        <v>3292</v>
      </c>
      <c r="E5628" t="s">
        <v>1712</v>
      </c>
      <c r="H5628" t="str">
        <f>INDEX('Vensim Variables'!$B:$B,MATCH(EPS!$B5628,'Vensim Variables'!$A:$A,0))</f>
        <v>g pollutant</v>
      </c>
      <c r="I5628" t="str">
        <f t="shared" si="174"/>
        <v>OC</v>
      </c>
      <c r="J5628">
        <f>INDEX(NoSettings!$C:$C,MATCH(EPS!$A5628,NoSettings!$A:$A,0))</f>
        <v>26715100</v>
      </c>
      <c r="K5628">
        <f>INDEX(GWP!$C$2:$C$13,MATCH(EPS!I5628,GWP!$B$2:$B$13,0))</f>
        <v>0</v>
      </c>
      <c r="L5628" s="5">
        <f t="shared" si="175"/>
        <v>0</v>
      </c>
    </row>
    <row r="5629" spans="1:12" hidden="1" x14ac:dyDescent="0.35">
      <c r="A5629" t="s">
        <v>3149</v>
      </c>
      <c r="B5629" t="s">
        <v>2923</v>
      </c>
      <c r="C5629" t="s">
        <v>1722</v>
      </c>
      <c r="D5629" t="s">
        <v>3292</v>
      </c>
      <c r="E5629" t="s">
        <v>1713</v>
      </c>
      <c r="H5629" t="str">
        <f>INDEX('Vensim Variables'!$B:$B,MATCH(EPS!$B5629,'Vensim Variables'!$A:$A,0))</f>
        <v>g pollutant</v>
      </c>
      <c r="I5629" t="str">
        <f t="shared" si="174"/>
        <v>CH4</v>
      </c>
      <c r="J5629">
        <f>INDEX(NoSettings!$C:$C,MATCH(EPS!$A5629,NoSettings!$A:$A,0))</f>
        <v>255240000</v>
      </c>
      <c r="K5629">
        <f>INDEX(GWP!$C$2:$C$13,MATCH(EPS!I5629,GWP!$B$2:$B$13,0))</f>
        <v>25</v>
      </c>
      <c r="L5629" s="5">
        <f t="shared" si="175"/>
        <v>6.3810000000000004E-3</v>
      </c>
    </row>
    <row r="5630" spans="1:12" hidden="1" x14ac:dyDescent="0.35">
      <c r="A5630" t="s">
        <v>3150</v>
      </c>
      <c r="B5630" t="s">
        <v>2923</v>
      </c>
      <c r="C5630" t="s">
        <v>1722</v>
      </c>
      <c r="D5630" t="s">
        <v>3292</v>
      </c>
      <c r="E5630" t="s">
        <v>1714</v>
      </c>
      <c r="H5630" t="str">
        <f>INDEX('Vensim Variables'!$B:$B,MATCH(EPS!$B5630,'Vensim Variables'!$A:$A,0))</f>
        <v>g pollutant</v>
      </c>
      <c r="I5630" t="str">
        <f t="shared" si="174"/>
        <v>N2O</v>
      </c>
      <c r="J5630">
        <f>INDEX(NoSettings!$C:$C,MATCH(EPS!$A5630,NoSettings!$A:$A,0))</f>
        <v>51048000</v>
      </c>
      <c r="K5630">
        <f>INDEX(GWP!$C$2:$C$13,MATCH(EPS!I5630,GWP!$B$2:$B$13,0))</f>
        <v>298</v>
      </c>
      <c r="L5630" s="5">
        <f t="shared" si="175"/>
        <v>1.5212303999999999E-2</v>
      </c>
    </row>
    <row r="5631" spans="1:12" hidden="1" x14ac:dyDescent="0.35">
      <c r="A5631" t="s">
        <v>3151</v>
      </c>
      <c r="B5631" t="s">
        <v>2923</v>
      </c>
      <c r="C5631" t="s">
        <v>1722</v>
      </c>
      <c r="D5631" t="s">
        <v>3292</v>
      </c>
      <c r="E5631" t="s">
        <v>1715</v>
      </c>
      <c r="H5631" t="str">
        <f>INDEX('Vensim Variables'!$B:$B,MATCH(EPS!$B5631,'Vensim Variables'!$A:$A,0))</f>
        <v>g pollutant</v>
      </c>
      <c r="I5631" t="str">
        <f t="shared" si="174"/>
        <v>F gases</v>
      </c>
      <c r="J5631">
        <f>INDEX(NoSettings!$C:$C,MATCH(EPS!$A5631,NoSettings!$A:$A,0))</f>
        <v>0</v>
      </c>
      <c r="K5631">
        <f>INDEX(GWP!$C$2:$C$13,MATCH(EPS!I5631,GWP!$B$2:$B$13,0))</f>
        <v>1</v>
      </c>
      <c r="L5631" s="5">
        <f t="shared" si="175"/>
        <v>0</v>
      </c>
    </row>
    <row r="5632" spans="1:12" hidden="1" x14ac:dyDescent="0.35">
      <c r="A5632" t="s">
        <v>3152</v>
      </c>
      <c r="B5632" t="s">
        <v>2923</v>
      </c>
      <c r="C5632" t="s">
        <v>1722</v>
      </c>
      <c r="D5632" t="s">
        <v>3293</v>
      </c>
      <c r="E5632" t="s">
        <v>1702</v>
      </c>
      <c r="H5632" t="str">
        <f>INDEX('Vensim Variables'!$B:$B,MATCH(EPS!$B5632,'Vensim Variables'!$A:$A,0))</f>
        <v>g pollutant</v>
      </c>
      <c r="I5632" t="str">
        <f t="shared" si="174"/>
        <v>CO2</v>
      </c>
      <c r="J5632">
        <f>INDEX(NoSettings!$C:$C,MATCH(EPS!$A5632,NoSettings!$A:$A,0))</f>
        <v>0</v>
      </c>
      <c r="K5632">
        <f>INDEX(GWP!$C$2:$C$13,MATCH(EPS!I5632,GWP!$B$2:$B$13,0))</f>
        <v>1</v>
      </c>
      <c r="L5632" s="5">
        <f t="shared" si="175"/>
        <v>0</v>
      </c>
    </row>
    <row r="5633" spans="1:12" hidden="1" x14ac:dyDescent="0.35">
      <c r="A5633" t="s">
        <v>3153</v>
      </c>
      <c r="B5633" t="s">
        <v>2923</v>
      </c>
      <c r="C5633" t="s">
        <v>1722</v>
      </c>
      <c r="D5633" t="s">
        <v>3293</v>
      </c>
      <c r="E5633" t="s">
        <v>1705</v>
      </c>
      <c r="H5633" t="str">
        <f>INDEX('Vensim Variables'!$B:$B,MATCH(EPS!$B5633,'Vensim Variables'!$A:$A,0))</f>
        <v>g pollutant</v>
      </c>
      <c r="I5633" t="str">
        <f t="shared" si="174"/>
        <v>VOC</v>
      </c>
      <c r="J5633">
        <f>INDEX(NoSettings!$C:$C,MATCH(EPS!$A5633,NoSettings!$A:$A,0))</f>
        <v>0</v>
      </c>
      <c r="K5633">
        <f>INDEX(GWP!$C$2:$C$13,MATCH(EPS!I5633,GWP!$B$2:$B$13,0))</f>
        <v>0</v>
      </c>
      <c r="L5633" s="5">
        <f t="shared" si="175"/>
        <v>0</v>
      </c>
    </row>
    <row r="5634" spans="1:12" hidden="1" x14ac:dyDescent="0.35">
      <c r="A5634" t="s">
        <v>3154</v>
      </c>
      <c r="B5634" t="s">
        <v>2923</v>
      </c>
      <c r="C5634" t="s">
        <v>1722</v>
      </c>
      <c r="D5634" t="s">
        <v>3293</v>
      </c>
      <c r="E5634" t="s">
        <v>1706</v>
      </c>
      <c r="H5634" t="str">
        <f>INDEX('Vensim Variables'!$B:$B,MATCH(EPS!$B5634,'Vensim Variables'!$A:$A,0))</f>
        <v>g pollutant</v>
      </c>
      <c r="I5634" t="str">
        <f t="shared" si="174"/>
        <v>CO</v>
      </c>
      <c r="J5634">
        <f>INDEX(NoSettings!$C:$C,MATCH(EPS!$A5634,NoSettings!$A:$A,0))</f>
        <v>0</v>
      </c>
      <c r="K5634">
        <f>INDEX(GWP!$C$2:$C$13,MATCH(EPS!I5634,GWP!$B$2:$B$13,0))</f>
        <v>0</v>
      </c>
      <c r="L5634" s="5">
        <f t="shared" si="175"/>
        <v>0</v>
      </c>
    </row>
    <row r="5635" spans="1:12" hidden="1" x14ac:dyDescent="0.35">
      <c r="A5635" t="s">
        <v>3155</v>
      </c>
      <c r="B5635" t="s">
        <v>2923</v>
      </c>
      <c r="C5635" t="s">
        <v>1722</v>
      </c>
      <c r="D5635" t="s">
        <v>3293</v>
      </c>
      <c r="E5635" t="s">
        <v>1707</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NOx</v>
      </c>
      <c r="J5635">
        <f>INDEX(NoSettings!$C:$C,MATCH(EPS!$A5635,NoSettings!$A:$A,0))</f>
        <v>0</v>
      </c>
      <c r="K5635">
        <f>INDEX(GWP!$C$2:$C$13,MATCH(EPS!I5635,GWP!$B$2:$B$13,0))</f>
        <v>0</v>
      </c>
      <c r="L5635" s="5">
        <f t="shared" ref="L5635:L5698" si="177">IF(H5635="g pollutant",K5635*J5635/10^12,IF(H5635="MMTCO2e",J5635,IF(H5635="MWh",J5635,0)))</f>
        <v>0</v>
      </c>
    </row>
    <row r="5636" spans="1:12" hidden="1" x14ac:dyDescent="0.35">
      <c r="A5636" t="s">
        <v>3156</v>
      </c>
      <c r="B5636" t="s">
        <v>2923</v>
      </c>
      <c r="C5636" t="s">
        <v>1722</v>
      </c>
      <c r="D5636" t="s">
        <v>3293</v>
      </c>
      <c r="E5636" t="s">
        <v>1708</v>
      </c>
      <c r="H5636" t="str">
        <f>INDEX('Vensim Variables'!$B:$B,MATCH(EPS!$B5636,'Vensim Variables'!$A:$A,0))</f>
        <v>g pollutant</v>
      </c>
      <c r="I5636" t="str">
        <f t="shared" si="176"/>
        <v>PM10</v>
      </c>
      <c r="J5636">
        <f>INDEX(NoSettings!$C:$C,MATCH(EPS!$A5636,NoSettings!$A:$A,0))</f>
        <v>0</v>
      </c>
      <c r="K5636">
        <f>INDEX(GWP!$C$2:$C$13,MATCH(EPS!I5636,GWP!$B$2:$B$13,0))</f>
        <v>0</v>
      </c>
      <c r="L5636" s="5">
        <f t="shared" si="177"/>
        <v>0</v>
      </c>
    </row>
    <row r="5637" spans="1:12" hidden="1" x14ac:dyDescent="0.35">
      <c r="A5637" t="s">
        <v>3157</v>
      </c>
      <c r="B5637" t="s">
        <v>2923</v>
      </c>
      <c r="C5637" t="s">
        <v>1722</v>
      </c>
      <c r="D5637" t="s">
        <v>3293</v>
      </c>
      <c r="E5637" t="s">
        <v>1709</v>
      </c>
      <c r="H5637" t="str">
        <f>INDEX('Vensim Variables'!$B:$B,MATCH(EPS!$B5637,'Vensim Variables'!$A:$A,0))</f>
        <v>g pollutant</v>
      </c>
      <c r="I5637" t="str">
        <f t="shared" si="176"/>
        <v>PM25</v>
      </c>
      <c r="J5637">
        <f>INDEX(NoSettings!$C:$C,MATCH(EPS!$A5637,NoSettings!$A:$A,0))</f>
        <v>0</v>
      </c>
      <c r="K5637">
        <f>INDEX(GWP!$C$2:$C$13,MATCH(EPS!I5637,GWP!$B$2:$B$13,0))</f>
        <v>0</v>
      </c>
      <c r="L5637" s="5">
        <f t="shared" si="177"/>
        <v>0</v>
      </c>
    </row>
    <row r="5638" spans="1:12" hidden="1" x14ac:dyDescent="0.35">
      <c r="A5638" t="s">
        <v>3158</v>
      </c>
      <c r="B5638" t="s">
        <v>2923</v>
      </c>
      <c r="C5638" t="s">
        <v>1722</v>
      </c>
      <c r="D5638" t="s">
        <v>3293</v>
      </c>
      <c r="E5638" t="s">
        <v>1710</v>
      </c>
      <c r="H5638" t="str">
        <f>INDEX('Vensim Variables'!$B:$B,MATCH(EPS!$B5638,'Vensim Variables'!$A:$A,0))</f>
        <v>g pollutant</v>
      </c>
      <c r="I5638" t="str">
        <f t="shared" si="176"/>
        <v>SOx</v>
      </c>
      <c r="J5638">
        <f>INDEX(NoSettings!$C:$C,MATCH(EPS!$A5638,NoSettings!$A:$A,0))</f>
        <v>0</v>
      </c>
      <c r="K5638">
        <f>INDEX(GWP!$C$2:$C$13,MATCH(EPS!I5638,GWP!$B$2:$B$13,0))</f>
        <v>0</v>
      </c>
      <c r="L5638" s="5">
        <f t="shared" si="177"/>
        <v>0</v>
      </c>
    </row>
    <row r="5639" spans="1:12" hidden="1" x14ac:dyDescent="0.35">
      <c r="A5639" t="s">
        <v>3159</v>
      </c>
      <c r="B5639" t="s">
        <v>2923</v>
      </c>
      <c r="C5639" t="s">
        <v>1722</v>
      </c>
      <c r="D5639" t="s">
        <v>3293</v>
      </c>
      <c r="E5639" t="s">
        <v>1711</v>
      </c>
      <c r="H5639" t="str">
        <f>INDEX('Vensim Variables'!$B:$B,MATCH(EPS!$B5639,'Vensim Variables'!$A:$A,0))</f>
        <v>g pollutant</v>
      </c>
      <c r="I5639" t="str">
        <f t="shared" si="176"/>
        <v>BC</v>
      </c>
      <c r="J5639">
        <f>INDEX(NoSettings!$C:$C,MATCH(EPS!$A5639,NoSettings!$A:$A,0))</f>
        <v>0</v>
      </c>
      <c r="K5639">
        <f>INDEX(GWP!$C$2:$C$13,MATCH(EPS!I5639,GWP!$B$2:$B$13,0))</f>
        <v>0</v>
      </c>
      <c r="L5639" s="5">
        <f t="shared" si="177"/>
        <v>0</v>
      </c>
    </row>
    <row r="5640" spans="1:12" hidden="1" x14ac:dyDescent="0.35">
      <c r="A5640" t="s">
        <v>3160</v>
      </c>
      <c r="B5640" t="s">
        <v>2923</v>
      </c>
      <c r="C5640" t="s">
        <v>1722</v>
      </c>
      <c r="D5640" t="s">
        <v>3293</v>
      </c>
      <c r="E5640" t="s">
        <v>1712</v>
      </c>
      <c r="H5640" t="str">
        <f>INDEX('Vensim Variables'!$B:$B,MATCH(EPS!$B5640,'Vensim Variables'!$A:$A,0))</f>
        <v>g pollutant</v>
      </c>
      <c r="I5640" t="str">
        <f t="shared" si="176"/>
        <v>OC</v>
      </c>
      <c r="J5640">
        <f>INDEX(NoSettings!$C:$C,MATCH(EPS!$A5640,NoSettings!$A:$A,0))</f>
        <v>0</v>
      </c>
      <c r="K5640">
        <f>INDEX(GWP!$C$2:$C$13,MATCH(EPS!I5640,GWP!$B$2:$B$13,0))</f>
        <v>0</v>
      </c>
      <c r="L5640" s="5">
        <f t="shared" si="177"/>
        <v>0</v>
      </c>
    </row>
    <row r="5641" spans="1:12" hidden="1" x14ac:dyDescent="0.35">
      <c r="A5641" t="s">
        <v>3161</v>
      </c>
      <c r="B5641" t="s">
        <v>2923</v>
      </c>
      <c r="C5641" t="s">
        <v>1722</v>
      </c>
      <c r="D5641" t="s">
        <v>3293</v>
      </c>
      <c r="E5641" t="s">
        <v>1713</v>
      </c>
      <c r="H5641" t="str">
        <f>INDEX('Vensim Variables'!$B:$B,MATCH(EPS!$B5641,'Vensim Variables'!$A:$A,0))</f>
        <v>g pollutant</v>
      </c>
      <c r="I5641" t="str">
        <f t="shared" si="176"/>
        <v>CH4</v>
      </c>
      <c r="J5641">
        <f>INDEX(NoSettings!$C:$C,MATCH(EPS!$A5641,NoSettings!$A:$A,0))</f>
        <v>0</v>
      </c>
      <c r="K5641">
        <f>INDEX(GWP!$C$2:$C$13,MATCH(EPS!I5641,GWP!$B$2:$B$13,0))</f>
        <v>25</v>
      </c>
      <c r="L5641" s="5">
        <f t="shared" si="177"/>
        <v>0</v>
      </c>
    </row>
    <row r="5642" spans="1:12" hidden="1" x14ac:dyDescent="0.35">
      <c r="A5642" t="s">
        <v>3162</v>
      </c>
      <c r="B5642" t="s">
        <v>2923</v>
      </c>
      <c r="C5642" t="s">
        <v>1722</v>
      </c>
      <c r="D5642" t="s">
        <v>3293</v>
      </c>
      <c r="E5642" t="s">
        <v>1714</v>
      </c>
      <c r="H5642" t="str">
        <f>INDEX('Vensim Variables'!$B:$B,MATCH(EPS!$B5642,'Vensim Variables'!$A:$A,0))</f>
        <v>g pollutant</v>
      </c>
      <c r="I5642" t="str">
        <f t="shared" si="176"/>
        <v>N2O</v>
      </c>
      <c r="J5642">
        <f>INDEX(NoSettings!$C:$C,MATCH(EPS!$A5642,NoSettings!$A:$A,0))</f>
        <v>0</v>
      </c>
      <c r="K5642">
        <f>INDEX(GWP!$C$2:$C$13,MATCH(EPS!I5642,GWP!$B$2:$B$13,0))</f>
        <v>298</v>
      </c>
      <c r="L5642" s="5">
        <f t="shared" si="177"/>
        <v>0</v>
      </c>
    </row>
    <row r="5643" spans="1:12" hidden="1" x14ac:dyDescent="0.35">
      <c r="A5643" t="s">
        <v>3163</v>
      </c>
      <c r="B5643" t="s">
        <v>2923</v>
      </c>
      <c r="C5643" t="s">
        <v>1722</v>
      </c>
      <c r="D5643" t="s">
        <v>3293</v>
      </c>
      <c r="E5643" t="s">
        <v>1715</v>
      </c>
      <c r="H5643" t="str">
        <f>INDEX('Vensim Variables'!$B:$B,MATCH(EPS!$B5643,'Vensim Variables'!$A:$A,0))</f>
        <v>g pollutant</v>
      </c>
      <c r="I5643" t="str">
        <f t="shared" si="176"/>
        <v>F gases</v>
      </c>
      <c r="J5643">
        <f>INDEX(NoSettings!$C:$C,MATCH(EPS!$A5643,NoSettings!$A:$A,0))</f>
        <v>0</v>
      </c>
      <c r="K5643">
        <f>INDEX(GWP!$C$2:$C$13,MATCH(EPS!I5643,GWP!$B$2:$B$13,0))</f>
        <v>1</v>
      </c>
      <c r="L5643" s="5">
        <f t="shared" si="177"/>
        <v>0</v>
      </c>
    </row>
    <row r="5644" spans="1:12" hidden="1" x14ac:dyDescent="0.35">
      <c r="A5644" t="s">
        <v>3164</v>
      </c>
      <c r="B5644" t="s">
        <v>2923</v>
      </c>
      <c r="C5644" t="s">
        <v>1723</v>
      </c>
      <c r="D5644" t="s">
        <v>3284</v>
      </c>
      <c r="E5644" t="s">
        <v>1702</v>
      </c>
      <c r="H5644" t="str">
        <f>INDEX('Vensim Variables'!$B:$B,MATCH(EPS!$B5644,'Vensim Variables'!$A:$A,0))</f>
        <v>g pollutant</v>
      </c>
      <c r="I5644" t="str">
        <f t="shared" si="176"/>
        <v>CO2</v>
      </c>
      <c r="J5644">
        <f>INDEX(NoSettings!$C:$C,MATCH(EPS!$A5644,NoSettings!$A:$A,0))</f>
        <v>0</v>
      </c>
      <c r="K5644">
        <f>INDEX(GWP!$C$2:$C$13,MATCH(EPS!I5644,GWP!$B$2:$B$13,0))</f>
        <v>1</v>
      </c>
      <c r="L5644" s="5">
        <f t="shared" si="177"/>
        <v>0</v>
      </c>
    </row>
    <row r="5645" spans="1:12" hidden="1" x14ac:dyDescent="0.35">
      <c r="A5645" t="s">
        <v>3165</v>
      </c>
      <c r="B5645" t="s">
        <v>2923</v>
      </c>
      <c r="C5645" t="s">
        <v>1723</v>
      </c>
      <c r="D5645" t="s">
        <v>3284</v>
      </c>
      <c r="E5645" t="s">
        <v>1705</v>
      </c>
      <c r="H5645" t="str">
        <f>INDEX('Vensim Variables'!$B:$B,MATCH(EPS!$B5645,'Vensim Variables'!$A:$A,0))</f>
        <v>g pollutant</v>
      </c>
      <c r="I5645" t="str">
        <f t="shared" si="176"/>
        <v>VOC</v>
      </c>
      <c r="J5645">
        <f>INDEX(NoSettings!$C:$C,MATCH(EPS!$A5645,NoSettings!$A:$A,0))</f>
        <v>0</v>
      </c>
      <c r="K5645">
        <f>INDEX(GWP!$C$2:$C$13,MATCH(EPS!I5645,GWP!$B$2:$B$13,0))</f>
        <v>0</v>
      </c>
      <c r="L5645" s="5">
        <f t="shared" si="177"/>
        <v>0</v>
      </c>
    </row>
    <row r="5646" spans="1:12" hidden="1" x14ac:dyDescent="0.35">
      <c r="A5646" t="s">
        <v>3166</v>
      </c>
      <c r="B5646" t="s">
        <v>2923</v>
      </c>
      <c r="C5646" t="s">
        <v>1723</v>
      </c>
      <c r="D5646" t="s">
        <v>3284</v>
      </c>
      <c r="E5646" t="s">
        <v>1706</v>
      </c>
      <c r="H5646" t="str">
        <f>INDEX('Vensim Variables'!$B:$B,MATCH(EPS!$B5646,'Vensim Variables'!$A:$A,0))</f>
        <v>g pollutant</v>
      </c>
      <c r="I5646" t="str">
        <f t="shared" si="176"/>
        <v>CO</v>
      </c>
      <c r="J5646">
        <f>INDEX(NoSettings!$C:$C,MATCH(EPS!$A5646,NoSettings!$A:$A,0))</f>
        <v>0</v>
      </c>
      <c r="K5646">
        <f>INDEX(GWP!$C$2:$C$13,MATCH(EPS!I5646,GWP!$B$2:$B$13,0))</f>
        <v>0</v>
      </c>
      <c r="L5646" s="5">
        <f t="shared" si="177"/>
        <v>0</v>
      </c>
    </row>
    <row r="5647" spans="1:12" hidden="1" x14ac:dyDescent="0.35">
      <c r="A5647" t="s">
        <v>3167</v>
      </c>
      <c r="B5647" t="s">
        <v>2923</v>
      </c>
      <c r="C5647" t="s">
        <v>1723</v>
      </c>
      <c r="D5647" t="s">
        <v>3284</v>
      </c>
      <c r="E5647" t="s">
        <v>1707</v>
      </c>
      <c r="H5647" t="str">
        <f>INDEX('Vensim Variables'!$B:$B,MATCH(EPS!$B5647,'Vensim Variables'!$A:$A,0))</f>
        <v>g pollutant</v>
      </c>
      <c r="I5647" t="str">
        <f t="shared" si="176"/>
        <v>NOx</v>
      </c>
      <c r="J5647">
        <f>INDEX(NoSettings!$C:$C,MATCH(EPS!$A5647,NoSettings!$A:$A,0))</f>
        <v>0</v>
      </c>
      <c r="K5647">
        <f>INDEX(GWP!$C$2:$C$13,MATCH(EPS!I5647,GWP!$B$2:$B$13,0))</f>
        <v>0</v>
      </c>
      <c r="L5647" s="5">
        <f t="shared" si="177"/>
        <v>0</v>
      </c>
    </row>
    <row r="5648" spans="1:12" hidden="1" x14ac:dyDescent="0.35">
      <c r="A5648" t="s">
        <v>3168</v>
      </c>
      <c r="B5648" t="s">
        <v>2923</v>
      </c>
      <c r="C5648" t="s">
        <v>1723</v>
      </c>
      <c r="D5648" t="s">
        <v>3284</v>
      </c>
      <c r="E5648" t="s">
        <v>1708</v>
      </c>
      <c r="H5648" t="str">
        <f>INDEX('Vensim Variables'!$B:$B,MATCH(EPS!$B5648,'Vensim Variables'!$A:$A,0))</f>
        <v>g pollutant</v>
      </c>
      <c r="I5648" t="str">
        <f t="shared" si="176"/>
        <v>PM10</v>
      </c>
      <c r="J5648">
        <f>INDEX(NoSettings!$C:$C,MATCH(EPS!$A5648,NoSettings!$A:$A,0))</f>
        <v>0</v>
      </c>
      <c r="K5648">
        <f>INDEX(GWP!$C$2:$C$13,MATCH(EPS!I5648,GWP!$B$2:$B$13,0))</f>
        <v>0</v>
      </c>
      <c r="L5648" s="5">
        <f t="shared" si="177"/>
        <v>0</v>
      </c>
    </row>
    <row r="5649" spans="1:12" hidden="1" x14ac:dyDescent="0.35">
      <c r="A5649" t="s">
        <v>3169</v>
      </c>
      <c r="B5649" t="s">
        <v>2923</v>
      </c>
      <c r="C5649" t="s">
        <v>1723</v>
      </c>
      <c r="D5649" t="s">
        <v>3284</v>
      </c>
      <c r="E5649" t="s">
        <v>1709</v>
      </c>
      <c r="H5649" t="str">
        <f>INDEX('Vensim Variables'!$B:$B,MATCH(EPS!$B5649,'Vensim Variables'!$A:$A,0))</f>
        <v>g pollutant</v>
      </c>
      <c r="I5649" t="str">
        <f t="shared" si="176"/>
        <v>PM25</v>
      </c>
      <c r="J5649">
        <f>INDEX(NoSettings!$C:$C,MATCH(EPS!$A5649,NoSettings!$A:$A,0))</f>
        <v>0</v>
      </c>
      <c r="K5649">
        <f>INDEX(GWP!$C$2:$C$13,MATCH(EPS!I5649,GWP!$B$2:$B$13,0))</f>
        <v>0</v>
      </c>
      <c r="L5649" s="5">
        <f t="shared" si="177"/>
        <v>0</v>
      </c>
    </row>
    <row r="5650" spans="1:12" hidden="1" x14ac:dyDescent="0.35">
      <c r="A5650" t="s">
        <v>3170</v>
      </c>
      <c r="B5650" t="s">
        <v>2923</v>
      </c>
      <c r="C5650" t="s">
        <v>1723</v>
      </c>
      <c r="D5650" t="s">
        <v>3284</v>
      </c>
      <c r="E5650" t="s">
        <v>1710</v>
      </c>
      <c r="H5650" t="str">
        <f>INDEX('Vensim Variables'!$B:$B,MATCH(EPS!$B5650,'Vensim Variables'!$A:$A,0))</f>
        <v>g pollutant</v>
      </c>
      <c r="I5650" t="str">
        <f t="shared" si="176"/>
        <v>SOx</v>
      </c>
      <c r="J5650">
        <f>INDEX(NoSettings!$C:$C,MATCH(EPS!$A5650,NoSettings!$A:$A,0))</f>
        <v>0</v>
      </c>
      <c r="K5650">
        <f>INDEX(GWP!$C$2:$C$13,MATCH(EPS!I5650,GWP!$B$2:$B$13,0))</f>
        <v>0</v>
      </c>
      <c r="L5650" s="5">
        <f t="shared" si="177"/>
        <v>0</v>
      </c>
    </row>
    <row r="5651" spans="1:12" hidden="1" x14ac:dyDescent="0.35">
      <c r="A5651" t="s">
        <v>3171</v>
      </c>
      <c r="B5651" t="s">
        <v>2923</v>
      </c>
      <c r="C5651" t="s">
        <v>1723</v>
      </c>
      <c r="D5651" t="s">
        <v>3284</v>
      </c>
      <c r="E5651" t="s">
        <v>1711</v>
      </c>
      <c r="H5651" t="str">
        <f>INDEX('Vensim Variables'!$B:$B,MATCH(EPS!$B5651,'Vensim Variables'!$A:$A,0))</f>
        <v>g pollutant</v>
      </c>
      <c r="I5651" t="str">
        <f t="shared" si="176"/>
        <v>BC</v>
      </c>
      <c r="J5651">
        <f>INDEX(NoSettings!$C:$C,MATCH(EPS!$A5651,NoSettings!$A:$A,0))</f>
        <v>0</v>
      </c>
      <c r="K5651">
        <f>INDEX(GWP!$C$2:$C$13,MATCH(EPS!I5651,GWP!$B$2:$B$13,0))</f>
        <v>0</v>
      </c>
      <c r="L5651" s="5">
        <f t="shared" si="177"/>
        <v>0</v>
      </c>
    </row>
    <row r="5652" spans="1:12" hidden="1" x14ac:dyDescent="0.35">
      <c r="A5652" t="s">
        <v>3172</v>
      </c>
      <c r="B5652" t="s">
        <v>2923</v>
      </c>
      <c r="C5652" t="s">
        <v>1723</v>
      </c>
      <c r="D5652" t="s">
        <v>3284</v>
      </c>
      <c r="E5652" t="s">
        <v>1712</v>
      </c>
      <c r="H5652" t="str">
        <f>INDEX('Vensim Variables'!$B:$B,MATCH(EPS!$B5652,'Vensim Variables'!$A:$A,0))</f>
        <v>g pollutant</v>
      </c>
      <c r="I5652" t="str">
        <f t="shared" si="176"/>
        <v>OC</v>
      </c>
      <c r="J5652">
        <f>INDEX(NoSettings!$C:$C,MATCH(EPS!$A5652,NoSettings!$A:$A,0))</f>
        <v>0</v>
      </c>
      <c r="K5652">
        <f>INDEX(GWP!$C$2:$C$13,MATCH(EPS!I5652,GWP!$B$2:$B$13,0))</f>
        <v>0</v>
      </c>
      <c r="L5652" s="5">
        <f t="shared" si="177"/>
        <v>0</v>
      </c>
    </row>
    <row r="5653" spans="1:12" hidden="1" x14ac:dyDescent="0.35">
      <c r="A5653" t="s">
        <v>3173</v>
      </c>
      <c r="B5653" t="s">
        <v>2923</v>
      </c>
      <c r="C5653" t="s">
        <v>1723</v>
      </c>
      <c r="D5653" t="s">
        <v>3284</v>
      </c>
      <c r="E5653" t="s">
        <v>1713</v>
      </c>
      <c r="H5653" t="str">
        <f>INDEX('Vensim Variables'!$B:$B,MATCH(EPS!$B5653,'Vensim Variables'!$A:$A,0))</f>
        <v>g pollutant</v>
      </c>
      <c r="I5653" t="str">
        <f t="shared" si="176"/>
        <v>CH4</v>
      </c>
      <c r="J5653">
        <f>INDEX(NoSettings!$C:$C,MATCH(EPS!$A5653,NoSettings!$A:$A,0))</f>
        <v>0</v>
      </c>
      <c r="K5653">
        <f>INDEX(GWP!$C$2:$C$13,MATCH(EPS!I5653,GWP!$B$2:$B$13,0))</f>
        <v>25</v>
      </c>
      <c r="L5653" s="5">
        <f t="shared" si="177"/>
        <v>0</v>
      </c>
    </row>
    <row r="5654" spans="1:12" hidden="1" x14ac:dyDescent="0.35">
      <c r="A5654" t="s">
        <v>3174</v>
      </c>
      <c r="B5654" t="s">
        <v>2923</v>
      </c>
      <c r="C5654" t="s">
        <v>1723</v>
      </c>
      <c r="D5654" t="s">
        <v>3284</v>
      </c>
      <c r="E5654" t="s">
        <v>1714</v>
      </c>
      <c r="H5654" t="str">
        <f>INDEX('Vensim Variables'!$B:$B,MATCH(EPS!$B5654,'Vensim Variables'!$A:$A,0))</f>
        <v>g pollutant</v>
      </c>
      <c r="I5654" t="str">
        <f t="shared" si="176"/>
        <v>N2O</v>
      </c>
      <c r="J5654">
        <f>INDEX(NoSettings!$C:$C,MATCH(EPS!$A5654,NoSettings!$A:$A,0))</f>
        <v>0</v>
      </c>
      <c r="K5654">
        <f>INDEX(GWP!$C$2:$C$13,MATCH(EPS!I5654,GWP!$B$2:$B$13,0))</f>
        <v>298</v>
      </c>
      <c r="L5654" s="5">
        <f t="shared" si="177"/>
        <v>0</v>
      </c>
    </row>
    <row r="5655" spans="1:12" hidden="1" x14ac:dyDescent="0.35">
      <c r="A5655" t="s">
        <v>3175</v>
      </c>
      <c r="B5655" t="s">
        <v>2923</v>
      </c>
      <c r="C5655" t="s">
        <v>1723</v>
      </c>
      <c r="D5655" t="s">
        <v>3284</v>
      </c>
      <c r="E5655" t="s">
        <v>1715</v>
      </c>
      <c r="H5655" t="str">
        <f>INDEX('Vensim Variables'!$B:$B,MATCH(EPS!$B5655,'Vensim Variables'!$A:$A,0))</f>
        <v>g pollutant</v>
      </c>
      <c r="I5655" t="str">
        <f t="shared" si="176"/>
        <v>F gases</v>
      </c>
      <c r="J5655">
        <f>INDEX(NoSettings!$C:$C,MATCH(EPS!$A5655,NoSettings!$A:$A,0))</f>
        <v>0</v>
      </c>
      <c r="K5655">
        <f>INDEX(GWP!$C$2:$C$13,MATCH(EPS!I5655,GWP!$B$2:$B$13,0))</f>
        <v>1</v>
      </c>
      <c r="L5655" s="5">
        <f t="shared" si="177"/>
        <v>0</v>
      </c>
    </row>
    <row r="5656" spans="1:12" hidden="1" x14ac:dyDescent="0.35">
      <c r="A5656" t="s">
        <v>3176</v>
      </c>
      <c r="B5656" t="s">
        <v>2923</v>
      </c>
      <c r="C5656" t="s">
        <v>1723</v>
      </c>
      <c r="D5656" t="s">
        <v>3285</v>
      </c>
      <c r="E5656" t="s">
        <v>1702</v>
      </c>
      <c r="H5656" t="str">
        <f>INDEX('Vensim Variables'!$B:$B,MATCH(EPS!$B5656,'Vensim Variables'!$A:$A,0))</f>
        <v>g pollutant</v>
      </c>
      <c r="I5656" t="str">
        <f t="shared" si="176"/>
        <v>CO2</v>
      </c>
      <c r="J5656">
        <f>INDEX(NoSettings!$C:$C,MATCH(EPS!$A5656,NoSettings!$A:$A,0))</f>
        <v>1936310000000</v>
      </c>
      <c r="K5656">
        <f>INDEX(GWP!$C$2:$C$13,MATCH(EPS!I5656,GWP!$B$2:$B$13,0))</f>
        <v>1</v>
      </c>
      <c r="L5656" s="5">
        <f t="shared" si="177"/>
        <v>1.93631</v>
      </c>
    </row>
    <row r="5657" spans="1:12" hidden="1" x14ac:dyDescent="0.35">
      <c r="A5657" t="s">
        <v>3177</v>
      </c>
      <c r="B5657" t="s">
        <v>2923</v>
      </c>
      <c r="C5657" t="s">
        <v>1723</v>
      </c>
      <c r="D5657" t="s">
        <v>3285</v>
      </c>
      <c r="E5657" t="s">
        <v>1705</v>
      </c>
      <c r="H5657" t="str">
        <f>INDEX('Vensim Variables'!$B:$B,MATCH(EPS!$B5657,'Vensim Variables'!$A:$A,0))</f>
        <v>g pollutant</v>
      </c>
      <c r="I5657" t="str">
        <f t="shared" si="176"/>
        <v>VOC</v>
      </c>
      <c r="J5657">
        <f>INDEX(NoSettings!$C:$C,MATCH(EPS!$A5657,NoSettings!$A:$A,0))</f>
        <v>45948000</v>
      </c>
      <c r="K5657">
        <f>INDEX(GWP!$C$2:$C$13,MATCH(EPS!I5657,GWP!$B$2:$B$13,0))</f>
        <v>0</v>
      </c>
      <c r="L5657" s="5">
        <f t="shared" si="177"/>
        <v>0</v>
      </c>
    </row>
    <row r="5658" spans="1:12" hidden="1" x14ac:dyDescent="0.35">
      <c r="A5658" t="s">
        <v>3178</v>
      </c>
      <c r="B5658" t="s">
        <v>2923</v>
      </c>
      <c r="C5658" t="s">
        <v>1723</v>
      </c>
      <c r="D5658" t="s">
        <v>3285</v>
      </c>
      <c r="E5658" t="s">
        <v>1706</v>
      </c>
      <c r="H5658" t="str">
        <f>INDEX('Vensim Variables'!$B:$B,MATCH(EPS!$B5658,'Vensim Variables'!$A:$A,0))</f>
        <v>g pollutant</v>
      </c>
      <c r="I5658" t="str">
        <f t="shared" si="176"/>
        <v>CO</v>
      </c>
      <c r="J5658">
        <f>INDEX(NoSettings!$C:$C,MATCH(EPS!$A5658,NoSettings!$A:$A,0))</f>
        <v>374834000</v>
      </c>
      <c r="K5658">
        <f>INDEX(GWP!$C$2:$C$13,MATCH(EPS!I5658,GWP!$B$2:$B$13,0))</f>
        <v>0</v>
      </c>
      <c r="L5658" s="5">
        <f t="shared" si="177"/>
        <v>0</v>
      </c>
    </row>
    <row r="5659" spans="1:12" hidden="1" x14ac:dyDescent="0.35">
      <c r="A5659" t="s">
        <v>3179</v>
      </c>
      <c r="B5659" t="s">
        <v>2923</v>
      </c>
      <c r="C5659" t="s">
        <v>1723</v>
      </c>
      <c r="D5659" t="s">
        <v>3285</v>
      </c>
      <c r="E5659" t="s">
        <v>1707</v>
      </c>
      <c r="H5659" t="str">
        <f>INDEX('Vensim Variables'!$B:$B,MATCH(EPS!$B5659,'Vensim Variables'!$A:$A,0))</f>
        <v>g pollutant</v>
      </c>
      <c r="I5659" t="str">
        <f t="shared" si="176"/>
        <v>NOx</v>
      </c>
      <c r="J5659">
        <f>INDEX(NoSettings!$C:$C,MATCH(EPS!$A5659,NoSettings!$A:$A,0))</f>
        <v>865248000</v>
      </c>
      <c r="K5659">
        <f>INDEX(GWP!$C$2:$C$13,MATCH(EPS!I5659,GWP!$B$2:$B$13,0))</f>
        <v>0</v>
      </c>
      <c r="L5659" s="5">
        <f t="shared" si="177"/>
        <v>0</v>
      </c>
    </row>
    <row r="5660" spans="1:12" hidden="1" x14ac:dyDescent="0.35">
      <c r="A5660" t="s">
        <v>3180</v>
      </c>
      <c r="B5660" t="s">
        <v>2923</v>
      </c>
      <c r="C5660" t="s">
        <v>1723</v>
      </c>
      <c r="D5660" t="s">
        <v>3285</v>
      </c>
      <c r="E5660" t="s">
        <v>1708</v>
      </c>
      <c r="H5660" t="str">
        <f>INDEX('Vensim Variables'!$B:$B,MATCH(EPS!$B5660,'Vensim Variables'!$A:$A,0))</f>
        <v>g pollutant</v>
      </c>
      <c r="I5660" t="str">
        <f t="shared" si="176"/>
        <v>PM10</v>
      </c>
      <c r="J5660">
        <f>INDEX(NoSettings!$C:$C,MATCH(EPS!$A5660,NoSettings!$A:$A,0))</f>
        <v>34589400</v>
      </c>
      <c r="K5660">
        <f>INDEX(GWP!$C$2:$C$13,MATCH(EPS!I5660,GWP!$B$2:$B$13,0))</f>
        <v>0</v>
      </c>
      <c r="L5660" s="5">
        <f t="shared" si="177"/>
        <v>0</v>
      </c>
    </row>
    <row r="5661" spans="1:12" hidden="1" x14ac:dyDescent="0.35">
      <c r="A5661" t="s">
        <v>3181</v>
      </c>
      <c r="B5661" t="s">
        <v>2923</v>
      </c>
      <c r="C5661" t="s">
        <v>1723</v>
      </c>
      <c r="D5661" t="s">
        <v>3285</v>
      </c>
      <c r="E5661" t="s">
        <v>1709</v>
      </c>
      <c r="H5661" t="str">
        <f>INDEX('Vensim Variables'!$B:$B,MATCH(EPS!$B5661,'Vensim Variables'!$A:$A,0))</f>
        <v>g pollutant</v>
      </c>
      <c r="I5661" t="str">
        <f t="shared" si="176"/>
        <v>PM25</v>
      </c>
      <c r="J5661">
        <f>INDEX(NoSettings!$C:$C,MATCH(EPS!$A5661,NoSettings!$A:$A,0))</f>
        <v>21998300</v>
      </c>
      <c r="K5661">
        <f>INDEX(GWP!$C$2:$C$13,MATCH(EPS!I5661,GWP!$B$2:$B$13,0))</f>
        <v>0</v>
      </c>
      <c r="L5661" s="5">
        <f t="shared" si="177"/>
        <v>0</v>
      </c>
    </row>
    <row r="5662" spans="1:12" hidden="1" x14ac:dyDescent="0.35">
      <c r="A5662" t="s">
        <v>3182</v>
      </c>
      <c r="B5662" t="s">
        <v>2923</v>
      </c>
      <c r="C5662" t="s">
        <v>1723</v>
      </c>
      <c r="D5662" t="s">
        <v>3285</v>
      </c>
      <c r="E5662" t="s">
        <v>1710</v>
      </c>
      <c r="H5662" t="str">
        <f>INDEX('Vensim Variables'!$B:$B,MATCH(EPS!$B5662,'Vensim Variables'!$A:$A,0))</f>
        <v>g pollutant</v>
      </c>
      <c r="I5662" t="str">
        <f t="shared" si="176"/>
        <v>SOx</v>
      </c>
      <c r="J5662">
        <f>INDEX(NoSettings!$C:$C,MATCH(EPS!$A5662,NoSettings!$A:$A,0))</f>
        <v>272093000</v>
      </c>
      <c r="K5662">
        <f>INDEX(GWP!$C$2:$C$13,MATCH(EPS!I5662,GWP!$B$2:$B$13,0))</f>
        <v>0</v>
      </c>
      <c r="L5662" s="5">
        <f t="shared" si="177"/>
        <v>0</v>
      </c>
    </row>
    <row r="5663" spans="1:12" hidden="1" x14ac:dyDescent="0.35">
      <c r="A5663" t="s">
        <v>3183</v>
      </c>
      <c r="B5663" t="s">
        <v>2923</v>
      </c>
      <c r="C5663" t="s">
        <v>1723</v>
      </c>
      <c r="D5663" t="s">
        <v>3285</v>
      </c>
      <c r="E5663" t="s">
        <v>1711</v>
      </c>
      <c r="H5663" t="str">
        <f>INDEX('Vensim Variables'!$B:$B,MATCH(EPS!$B5663,'Vensim Variables'!$A:$A,0))</f>
        <v>g pollutant</v>
      </c>
      <c r="I5663" t="str">
        <f t="shared" si="176"/>
        <v>BC</v>
      </c>
      <c r="J5663">
        <f>INDEX(NoSettings!$C:$C,MATCH(EPS!$A5663,NoSettings!$A:$A,0))</f>
        <v>1273480</v>
      </c>
      <c r="K5663">
        <f>INDEX(GWP!$C$2:$C$13,MATCH(EPS!I5663,GWP!$B$2:$B$13,0))</f>
        <v>0</v>
      </c>
      <c r="L5663" s="5">
        <f t="shared" si="177"/>
        <v>0</v>
      </c>
    </row>
    <row r="5664" spans="1:12" hidden="1" x14ac:dyDescent="0.35">
      <c r="A5664" t="s">
        <v>3184</v>
      </c>
      <c r="B5664" t="s">
        <v>2923</v>
      </c>
      <c r="C5664" t="s">
        <v>1723</v>
      </c>
      <c r="D5664" t="s">
        <v>3285</v>
      </c>
      <c r="E5664" t="s">
        <v>1712</v>
      </c>
      <c r="H5664" t="str">
        <f>INDEX('Vensim Variables'!$B:$B,MATCH(EPS!$B5664,'Vensim Variables'!$A:$A,0))</f>
        <v>g pollutant</v>
      </c>
      <c r="I5664" t="str">
        <f t="shared" si="176"/>
        <v>OC</v>
      </c>
      <c r="J5664">
        <f>INDEX(NoSettings!$C:$C,MATCH(EPS!$A5664,NoSettings!$A:$A,0))</f>
        <v>6449560</v>
      </c>
      <c r="K5664">
        <f>INDEX(GWP!$C$2:$C$13,MATCH(EPS!I5664,GWP!$B$2:$B$13,0))</f>
        <v>0</v>
      </c>
      <c r="L5664" s="5">
        <f t="shared" si="177"/>
        <v>0</v>
      </c>
    </row>
    <row r="5665" spans="1:12" hidden="1" x14ac:dyDescent="0.35">
      <c r="A5665" t="s">
        <v>3185</v>
      </c>
      <c r="B5665" t="s">
        <v>2923</v>
      </c>
      <c r="C5665" t="s">
        <v>1723</v>
      </c>
      <c r="D5665" t="s">
        <v>3285</v>
      </c>
      <c r="E5665" t="s">
        <v>1713</v>
      </c>
      <c r="H5665" t="str">
        <f>INDEX('Vensim Variables'!$B:$B,MATCH(EPS!$B5665,'Vensim Variables'!$A:$A,0))</f>
        <v>g pollutant</v>
      </c>
      <c r="I5665" t="str">
        <f t="shared" si="176"/>
        <v>CH4</v>
      </c>
      <c r="J5665">
        <f>INDEX(NoSettings!$C:$C,MATCH(EPS!$A5665,NoSettings!$A:$A,0))</f>
        <v>225940000</v>
      </c>
      <c r="K5665">
        <f>INDEX(GWP!$C$2:$C$13,MATCH(EPS!I5665,GWP!$B$2:$B$13,0))</f>
        <v>25</v>
      </c>
      <c r="L5665" s="5">
        <f t="shared" si="177"/>
        <v>5.6484999999999999E-3</v>
      </c>
    </row>
    <row r="5666" spans="1:12" hidden="1" x14ac:dyDescent="0.35">
      <c r="A5666" t="s">
        <v>3186</v>
      </c>
      <c r="B5666" t="s">
        <v>2923</v>
      </c>
      <c r="C5666" t="s">
        <v>1723</v>
      </c>
      <c r="D5666" t="s">
        <v>3285</v>
      </c>
      <c r="E5666" t="s">
        <v>1714</v>
      </c>
      <c r="H5666" t="str">
        <f>INDEX('Vensim Variables'!$B:$B,MATCH(EPS!$B5666,'Vensim Variables'!$A:$A,0))</f>
        <v>g pollutant</v>
      </c>
      <c r="I5666" t="str">
        <f t="shared" si="176"/>
        <v>N2O</v>
      </c>
      <c r="J5666">
        <f>INDEX(NoSettings!$C:$C,MATCH(EPS!$A5666,NoSettings!$A:$A,0))</f>
        <v>32864000</v>
      </c>
      <c r="K5666">
        <f>INDEX(GWP!$C$2:$C$13,MATCH(EPS!I5666,GWP!$B$2:$B$13,0))</f>
        <v>298</v>
      </c>
      <c r="L5666" s="5">
        <f t="shared" si="177"/>
        <v>9.7934719999999992E-3</v>
      </c>
    </row>
    <row r="5667" spans="1:12" hidden="1" x14ac:dyDescent="0.35">
      <c r="A5667" t="s">
        <v>3187</v>
      </c>
      <c r="B5667" t="s">
        <v>2923</v>
      </c>
      <c r="C5667" t="s">
        <v>1723</v>
      </c>
      <c r="D5667" t="s">
        <v>3285</v>
      </c>
      <c r="E5667" t="s">
        <v>1715</v>
      </c>
      <c r="H5667" t="str">
        <f>INDEX('Vensim Variables'!$B:$B,MATCH(EPS!$B5667,'Vensim Variables'!$A:$A,0))</f>
        <v>g pollutant</v>
      </c>
      <c r="I5667" t="str">
        <f t="shared" si="176"/>
        <v>F gases</v>
      </c>
      <c r="J5667">
        <f>INDEX(NoSettings!$C:$C,MATCH(EPS!$A5667,NoSettings!$A:$A,0))</f>
        <v>0</v>
      </c>
      <c r="K5667">
        <f>INDEX(GWP!$C$2:$C$13,MATCH(EPS!I5667,GWP!$B$2:$B$13,0))</f>
        <v>1</v>
      </c>
      <c r="L5667" s="5">
        <f t="shared" si="177"/>
        <v>0</v>
      </c>
    </row>
    <row r="5668" spans="1:12" hidden="1" x14ac:dyDescent="0.35">
      <c r="A5668" t="s">
        <v>3188</v>
      </c>
      <c r="B5668" t="s">
        <v>2923</v>
      </c>
      <c r="C5668" t="s">
        <v>1723</v>
      </c>
      <c r="D5668" t="s">
        <v>3286</v>
      </c>
      <c r="E5668" t="s">
        <v>1702</v>
      </c>
      <c r="H5668" t="str">
        <f>INDEX('Vensim Variables'!$B:$B,MATCH(EPS!$B5668,'Vensim Variables'!$A:$A,0))</f>
        <v>g pollutant</v>
      </c>
      <c r="I5668" t="str">
        <f t="shared" si="176"/>
        <v>CO2</v>
      </c>
      <c r="J5668">
        <f>INDEX(NoSettings!$C:$C,MATCH(EPS!$A5668,NoSettings!$A:$A,0))</f>
        <v>167787000000000</v>
      </c>
      <c r="K5668">
        <f>INDEX(GWP!$C$2:$C$13,MATCH(EPS!I5668,GWP!$B$2:$B$13,0))</f>
        <v>1</v>
      </c>
      <c r="L5668" s="5">
        <f t="shared" si="177"/>
        <v>167.78700000000001</v>
      </c>
    </row>
    <row r="5669" spans="1:12" hidden="1" x14ac:dyDescent="0.35">
      <c r="A5669" t="s">
        <v>3189</v>
      </c>
      <c r="B5669" t="s">
        <v>2923</v>
      </c>
      <c r="C5669" t="s">
        <v>1723</v>
      </c>
      <c r="D5669" t="s">
        <v>3286</v>
      </c>
      <c r="E5669" t="s">
        <v>1705</v>
      </c>
      <c r="H5669" t="str">
        <f>INDEX('Vensim Variables'!$B:$B,MATCH(EPS!$B5669,'Vensim Variables'!$A:$A,0))</f>
        <v>g pollutant</v>
      </c>
      <c r="I5669" t="str">
        <f t="shared" si="176"/>
        <v>VOC</v>
      </c>
      <c r="J5669">
        <f>INDEX(NoSettings!$C:$C,MATCH(EPS!$A5669,NoSettings!$A:$A,0))</f>
        <v>15071100000</v>
      </c>
      <c r="K5669">
        <f>INDEX(GWP!$C$2:$C$13,MATCH(EPS!I5669,GWP!$B$2:$B$13,0))</f>
        <v>0</v>
      </c>
      <c r="L5669" s="5">
        <f t="shared" si="177"/>
        <v>0</v>
      </c>
    </row>
    <row r="5670" spans="1:12" hidden="1" x14ac:dyDescent="0.35">
      <c r="A5670" t="s">
        <v>3190</v>
      </c>
      <c r="B5670" t="s">
        <v>2923</v>
      </c>
      <c r="C5670" t="s">
        <v>1723</v>
      </c>
      <c r="D5670" t="s">
        <v>3286</v>
      </c>
      <c r="E5670" t="s">
        <v>1706</v>
      </c>
      <c r="H5670" t="str">
        <f>INDEX('Vensim Variables'!$B:$B,MATCH(EPS!$B5670,'Vensim Variables'!$A:$A,0))</f>
        <v>g pollutant</v>
      </c>
      <c r="I5670" t="str">
        <f t="shared" si="176"/>
        <v>CO</v>
      </c>
      <c r="J5670">
        <f>INDEX(NoSettings!$C:$C,MATCH(EPS!$A5670,NoSettings!$A:$A,0))</f>
        <v>92725800000</v>
      </c>
      <c r="K5670">
        <f>INDEX(GWP!$C$2:$C$13,MATCH(EPS!I5670,GWP!$B$2:$B$13,0))</f>
        <v>0</v>
      </c>
      <c r="L5670" s="5">
        <f t="shared" si="177"/>
        <v>0</v>
      </c>
    </row>
    <row r="5671" spans="1:12" hidden="1" x14ac:dyDescent="0.35">
      <c r="A5671" t="s">
        <v>3191</v>
      </c>
      <c r="B5671" t="s">
        <v>2923</v>
      </c>
      <c r="C5671" t="s">
        <v>1723</v>
      </c>
      <c r="D5671" t="s">
        <v>3286</v>
      </c>
      <c r="E5671" t="s">
        <v>1707</v>
      </c>
      <c r="H5671" t="str">
        <f>INDEX('Vensim Variables'!$B:$B,MATCH(EPS!$B5671,'Vensim Variables'!$A:$A,0))</f>
        <v>g pollutant</v>
      </c>
      <c r="I5671" t="str">
        <f t="shared" si="176"/>
        <v>NOx</v>
      </c>
      <c r="J5671">
        <f>INDEX(NoSettings!$C:$C,MATCH(EPS!$A5671,NoSettings!$A:$A,0))</f>
        <v>127548000000</v>
      </c>
      <c r="K5671">
        <f>INDEX(GWP!$C$2:$C$13,MATCH(EPS!I5671,GWP!$B$2:$B$13,0))</f>
        <v>0</v>
      </c>
      <c r="L5671" s="5">
        <f t="shared" si="177"/>
        <v>0</v>
      </c>
    </row>
    <row r="5672" spans="1:12" hidden="1" x14ac:dyDescent="0.35">
      <c r="A5672" t="s">
        <v>3192</v>
      </c>
      <c r="B5672" t="s">
        <v>2923</v>
      </c>
      <c r="C5672" t="s">
        <v>1723</v>
      </c>
      <c r="D5672" t="s">
        <v>3286</v>
      </c>
      <c r="E5672" t="s">
        <v>1708</v>
      </c>
      <c r="H5672" t="str">
        <f>INDEX('Vensim Variables'!$B:$B,MATCH(EPS!$B5672,'Vensim Variables'!$A:$A,0))</f>
        <v>g pollutant</v>
      </c>
      <c r="I5672" t="str">
        <f t="shared" si="176"/>
        <v>PM10</v>
      </c>
      <c r="J5672">
        <f>INDEX(NoSettings!$C:$C,MATCH(EPS!$A5672,NoSettings!$A:$A,0))</f>
        <v>49381200000</v>
      </c>
      <c r="K5672">
        <f>INDEX(GWP!$C$2:$C$13,MATCH(EPS!I5672,GWP!$B$2:$B$13,0))</f>
        <v>0</v>
      </c>
      <c r="L5672" s="5">
        <f t="shared" si="177"/>
        <v>0</v>
      </c>
    </row>
    <row r="5673" spans="1:12" hidden="1" x14ac:dyDescent="0.35">
      <c r="A5673" t="s">
        <v>3193</v>
      </c>
      <c r="B5673" t="s">
        <v>2923</v>
      </c>
      <c r="C5673" t="s">
        <v>1723</v>
      </c>
      <c r="D5673" t="s">
        <v>3286</v>
      </c>
      <c r="E5673" t="s">
        <v>1709</v>
      </c>
      <c r="H5673" t="str">
        <f>INDEX('Vensim Variables'!$B:$B,MATCH(EPS!$B5673,'Vensim Variables'!$A:$A,0))</f>
        <v>g pollutant</v>
      </c>
      <c r="I5673" t="str">
        <f t="shared" si="176"/>
        <v>PM25</v>
      </c>
      <c r="J5673">
        <f>INDEX(NoSettings!$C:$C,MATCH(EPS!$A5673,NoSettings!$A:$A,0))</f>
        <v>46238000000</v>
      </c>
      <c r="K5673">
        <f>INDEX(GWP!$C$2:$C$13,MATCH(EPS!I5673,GWP!$B$2:$B$13,0))</f>
        <v>0</v>
      </c>
      <c r="L5673" s="5">
        <f t="shared" si="177"/>
        <v>0</v>
      </c>
    </row>
    <row r="5674" spans="1:12" hidden="1" x14ac:dyDescent="0.35">
      <c r="A5674" t="s">
        <v>3194</v>
      </c>
      <c r="B5674" t="s">
        <v>2923</v>
      </c>
      <c r="C5674" t="s">
        <v>1723</v>
      </c>
      <c r="D5674" t="s">
        <v>3286</v>
      </c>
      <c r="E5674" t="s">
        <v>1710</v>
      </c>
      <c r="H5674" t="str">
        <f>INDEX('Vensim Variables'!$B:$B,MATCH(EPS!$B5674,'Vensim Variables'!$A:$A,0))</f>
        <v>g pollutant</v>
      </c>
      <c r="I5674" t="str">
        <f t="shared" si="176"/>
        <v>SOx</v>
      </c>
      <c r="J5674">
        <f>INDEX(NoSettings!$C:$C,MATCH(EPS!$A5674,NoSettings!$A:$A,0))</f>
        <v>1030880000</v>
      </c>
      <c r="K5674">
        <f>INDEX(GWP!$C$2:$C$13,MATCH(EPS!I5674,GWP!$B$2:$B$13,0))</f>
        <v>0</v>
      </c>
      <c r="L5674" s="5">
        <f t="shared" si="177"/>
        <v>0</v>
      </c>
    </row>
    <row r="5675" spans="1:12" hidden="1" x14ac:dyDescent="0.35">
      <c r="A5675" t="s">
        <v>3195</v>
      </c>
      <c r="B5675" t="s">
        <v>2923</v>
      </c>
      <c r="C5675" t="s">
        <v>1723</v>
      </c>
      <c r="D5675" t="s">
        <v>3286</v>
      </c>
      <c r="E5675" t="s">
        <v>1711</v>
      </c>
      <c r="H5675" t="str">
        <f>INDEX('Vensim Variables'!$B:$B,MATCH(EPS!$B5675,'Vensim Variables'!$A:$A,0))</f>
        <v>g pollutant</v>
      </c>
      <c r="I5675" t="str">
        <f t="shared" si="176"/>
        <v>BC</v>
      </c>
      <c r="J5675">
        <f>INDEX(NoSettings!$C:$C,MATCH(EPS!$A5675,NoSettings!$A:$A,0))</f>
        <v>1685460000</v>
      </c>
      <c r="K5675">
        <f>INDEX(GWP!$C$2:$C$13,MATCH(EPS!I5675,GWP!$B$2:$B$13,0))</f>
        <v>0</v>
      </c>
      <c r="L5675" s="5">
        <f t="shared" si="177"/>
        <v>0</v>
      </c>
    </row>
    <row r="5676" spans="1:12" hidden="1" x14ac:dyDescent="0.35">
      <c r="A5676" t="s">
        <v>3196</v>
      </c>
      <c r="B5676" t="s">
        <v>2923</v>
      </c>
      <c r="C5676" t="s">
        <v>1723</v>
      </c>
      <c r="D5676" t="s">
        <v>3286</v>
      </c>
      <c r="E5676" t="s">
        <v>1712</v>
      </c>
      <c r="H5676" t="str">
        <f>INDEX('Vensim Variables'!$B:$B,MATCH(EPS!$B5676,'Vensim Variables'!$A:$A,0))</f>
        <v>g pollutant</v>
      </c>
      <c r="I5676" t="str">
        <f t="shared" si="176"/>
        <v>OC</v>
      </c>
      <c r="J5676">
        <f>INDEX(NoSettings!$C:$C,MATCH(EPS!$A5676,NoSettings!$A:$A,0))</f>
        <v>29718500000</v>
      </c>
      <c r="K5676">
        <f>INDEX(GWP!$C$2:$C$13,MATCH(EPS!I5676,GWP!$B$2:$B$13,0))</f>
        <v>0</v>
      </c>
      <c r="L5676" s="5">
        <f t="shared" si="177"/>
        <v>0</v>
      </c>
    </row>
    <row r="5677" spans="1:12" hidden="1" x14ac:dyDescent="0.35">
      <c r="A5677" t="s">
        <v>3197</v>
      </c>
      <c r="B5677" t="s">
        <v>2923</v>
      </c>
      <c r="C5677" t="s">
        <v>1723</v>
      </c>
      <c r="D5677" t="s">
        <v>3286</v>
      </c>
      <c r="E5677" t="s">
        <v>1713</v>
      </c>
      <c r="H5677" t="str">
        <f>INDEX('Vensim Variables'!$B:$B,MATCH(EPS!$B5677,'Vensim Variables'!$A:$A,0))</f>
        <v>g pollutant</v>
      </c>
      <c r="I5677" t="str">
        <f t="shared" si="176"/>
        <v>CH4</v>
      </c>
      <c r="J5677">
        <f>INDEX(NoSettings!$C:$C,MATCH(EPS!$A5677,NoSettings!$A:$A,0))</f>
        <v>3162220000</v>
      </c>
      <c r="K5677">
        <f>INDEX(GWP!$C$2:$C$13,MATCH(EPS!I5677,GWP!$B$2:$B$13,0))</f>
        <v>25</v>
      </c>
      <c r="L5677" s="5">
        <f t="shared" si="177"/>
        <v>7.9055500000000001E-2</v>
      </c>
    </row>
    <row r="5678" spans="1:12" hidden="1" x14ac:dyDescent="0.35">
      <c r="A5678" t="s">
        <v>3198</v>
      </c>
      <c r="B5678" t="s">
        <v>2923</v>
      </c>
      <c r="C5678" t="s">
        <v>1723</v>
      </c>
      <c r="D5678" t="s">
        <v>3286</v>
      </c>
      <c r="E5678" t="s">
        <v>1714</v>
      </c>
      <c r="H5678" t="str">
        <f>INDEX('Vensim Variables'!$B:$B,MATCH(EPS!$B5678,'Vensim Variables'!$A:$A,0))</f>
        <v>g pollutant</v>
      </c>
      <c r="I5678" t="str">
        <f t="shared" si="176"/>
        <v>N2O</v>
      </c>
      <c r="J5678">
        <f>INDEX(NoSettings!$C:$C,MATCH(EPS!$A5678,NoSettings!$A:$A,0))</f>
        <v>316222000</v>
      </c>
      <c r="K5678">
        <f>INDEX(GWP!$C$2:$C$13,MATCH(EPS!I5678,GWP!$B$2:$B$13,0))</f>
        <v>298</v>
      </c>
      <c r="L5678" s="5">
        <f t="shared" si="177"/>
        <v>9.4234155999999999E-2</v>
      </c>
    </row>
    <row r="5679" spans="1:12" hidden="1" x14ac:dyDescent="0.35">
      <c r="A5679" t="s">
        <v>3199</v>
      </c>
      <c r="B5679" t="s">
        <v>2923</v>
      </c>
      <c r="C5679" t="s">
        <v>1723</v>
      </c>
      <c r="D5679" t="s">
        <v>3286</v>
      </c>
      <c r="E5679" t="s">
        <v>1715</v>
      </c>
      <c r="H5679" t="str">
        <f>INDEX('Vensim Variables'!$B:$B,MATCH(EPS!$B5679,'Vensim Variables'!$A:$A,0))</f>
        <v>g pollutant</v>
      </c>
      <c r="I5679" t="str">
        <f t="shared" si="176"/>
        <v>F gases</v>
      </c>
      <c r="J5679">
        <f>INDEX(NoSettings!$C:$C,MATCH(EPS!$A5679,NoSettings!$A:$A,0))</f>
        <v>0</v>
      </c>
      <c r="K5679">
        <f>INDEX(GWP!$C$2:$C$13,MATCH(EPS!I5679,GWP!$B$2:$B$13,0))</f>
        <v>1</v>
      </c>
      <c r="L5679" s="5">
        <f t="shared" si="177"/>
        <v>0</v>
      </c>
    </row>
    <row r="5680" spans="1:12" hidden="1" x14ac:dyDescent="0.35">
      <c r="A5680" t="s">
        <v>3200</v>
      </c>
      <c r="B5680" t="s">
        <v>2923</v>
      </c>
      <c r="C5680" t="s">
        <v>1723</v>
      </c>
      <c r="D5680" t="s">
        <v>3287</v>
      </c>
      <c r="E5680" t="s">
        <v>1702</v>
      </c>
      <c r="H5680" t="str">
        <f>INDEX('Vensim Variables'!$B:$B,MATCH(EPS!$B5680,'Vensim Variables'!$A:$A,0))</f>
        <v>g pollutant</v>
      </c>
      <c r="I5680" t="str">
        <f t="shared" si="176"/>
        <v>CO2</v>
      </c>
      <c r="J5680">
        <f>INDEX(NoSettings!$C:$C,MATCH(EPS!$A5680,NoSettings!$A:$A,0))</f>
        <v>22285900000000</v>
      </c>
      <c r="K5680">
        <f>INDEX(GWP!$C$2:$C$13,MATCH(EPS!I5680,GWP!$B$2:$B$13,0))</f>
        <v>1</v>
      </c>
      <c r="L5680" s="5">
        <f t="shared" si="177"/>
        <v>22.285900000000002</v>
      </c>
    </row>
    <row r="5681" spans="1:12" hidden="1" x14ac:dyDescent="0.35">
      <c r="A5681" t="s">
        <v>3201</v>
      </c>
      <c r="B5681" t="s">
        <v>2923</v>
      </c>
      <c r="C5681" t="s">
        <v>1723</v>
      </c>
      <c r="D5681" t="s">
        <v>3287</v>
      </c>
      <c r="E5681" t="s">
        <v>1705</v>
      </c>
      <c r="H5681" t="str">
        <f>INDEX('Vensim Variables'!$B:$B,MATCH(EPS!$B5681,'Vensim Variables'!$A:$A,0))</f>
        <v>g pollutant</v>
      </c>
      <c r="I5681" t="str">
        <f t="shared" si="176"/>
        <v>VOC</v>
      </c>
      <c r="J5681">
        <f>INDEX(NoSettings!$C:$C,MATCH(EPS!$A5681,NoSettings!$A:$A,0))</f>
        <v>1238740000</v>
      </c>
      <c r="K5681">
        <f>INDEX(GWP!$C$2:$C$13,MATCH(EPS!I5681,GWP!$B$2:$B$13,0))</f>
        <v>0</v>
      </c>
      <c r="L5681" s="5">
        <f t="shared" si="177"/>
        <v>0</v>
      </c>
    </row>
    <row r="5682" spans="1:12" hidden="1" x14ac:dyDescent="0.35">
      <c r="A5682" t="s">
        <v>3202</v>
      </c>
      <c r="B5682" t="s">
        <v>2923</v>
      </c>
      <c r="C5682" t="s">
        <v>1723</v>
      </c>
      <c r="D5682" t="s">
        <v>3287</v>
      </c>
      <c r="E5682" t="s">
        <v>1706</v>
      </c>
      <c r="H5682" t="str">
        <f>INDEX('Vensim Variables'!$B:$B,MATCH(EPS!$B5682,'Vensim Variables'!$A:$A,0))</f>
        <v>g pollutant</v>
      </c>
      <c r="I5682" t="str">
        <f t="shared" si="176"/>
        <v>CO</v>
      </c>
      <c r="J5682">
        <f>INDEX(NoSettings!$C:$C,MATCH(EPS!$A5682,NoSettings!$A:$A,0))</f>
        <v>7732280000</v>
      </c>
      <c r="K5682">
        <f>INDEX(GWP!$C$2:$C$13,MATCH(EPS!I5682,GWP!$B$2:$B$13,0))</f>
        <v>0</v>
      </c>
      <c r="L5682" s="5">
        <f t="shared" si="177"/>
        <v>0</v>
      </c>
    </row>
    <row r="5683" spans="1:12" hidden="1" x14ac:dyDescent="0.35">
      <c r="A5683" t="s">
        <v>3203</v>
      </c>
      <c r="B5683" t="s">
        <v>2923</v>
      </c>
      <c r="C5683" t="s">
        <v>1723</v>
      </c>
      <c r="D5683" t="s">
        <v>3287</v>
      </c>
      <c r="E5683" t="s">
        <v>1707</v>
      </c>
      <c r="H5683" t="str">
        <f>INDEX('Vensim Variables'!$B:$B,MATCH(EPS!$B5683,'Vensim Variables'!$A:$A,0))</f>
        <v>g pollutant</v>
      </c>
      <c r="I5683" t="str">
        <f t="shared" si="176"/>
        <v>NOx</v>
      </c>
      <c r="J5683">
        <f>INDEX(NoSettings!$C:$C,MATCH(EPS!$A5683,NoSettings!$A:$A,0))</f>
        <v>23108500000</v>
      </c>
      <c r="K5683">
        <f>INDEX(GWP!$C$2:$C$13,MATCH(EPS!I5683,GWP!$B$2:$B$13,0))</f>
        <v>0</v>
      </c>
      <c r="L5683" s="5">
        <f t="shared" si="177"/>
        <v>0</v>
      </c>
    </row>
    <row r="5684" spans="1:12" hidden="1" x14ac:dyDescent="0.35">
      <c r="A5684" t="s">
        <v>3204</v>
      </c>
      <c r="B5684" t="s">
        <v>2923</v>
      </c>
      <c r="C5684" t="s">
        <v>1723</v>
      </c>
      <c r="D5684" t="s">
        <v>3287</v>
      </c>
      <c r="E5684" t="s">
        <v>1708</v>
      </c>
      <c r="H5684" t="str">
        <f>INDEX('Vensim Variables'!$B:$B,MATCH(EPS!$B5684,'Vensim Variables'!$A:$A,0))</f>
        <v>g pollutant</v>
      </c>
      <c r="I5684" t="str">
        <f t="shared" si="176"/>
        <v>PM10</v>
      </c>
      <c r="J5684">
        <f>INDEX(NoSettings!$C:$C,MATCH(EPS!$A5684,NoSettings!$A:$A,0))</f>
        <v>2256310000</v>
      </c>
      <c r="K5684">
        <f>INDEX(GWP!$C$2:$C$13,MATCH(EPS!I5684,GWP!$B$2:$B$13,0))</f>
        <v>0</v>
      </c>
      <c r="L5684" s="5">
        <f t="shared" si="177"/>
        <v>0</v>
      </c>
    </row>
    <row r="5685" spans="1:12" hidden="1" x14ac:dyDescent="0.35">
      <c r="A5685" t="s">
        <v>3205</v>
      </c>
      <c r="B5685" t="s">
        <v>2923</v>
      </c>
      <c r="C5685" t="s">
        <v>1723</v>
      </c>
      <c r="D5685" t="s">
        <v>3287</v>
      </c>
      <c r="E5685" t="s">
        <v>1709</v>
      </c>
      <c r="H5685" t="str">
        <f>INDEX('Vensim Variables'!$B:$B,MATCH(EPS!$B5685,'Vensim Variables'!$A:$A,0))</f>
        <v>g pollutant</v>
      </c>
      <c r="I5685" t="str">
        <f t="shared" si="176"/>
        <v>PM25</v>
      </c>
      <c r="J5685">
        <f>INDEX(NoSettings!$C:$C,MATCH(EPS!$A5685,NoSettings!$A:$A,0))</f>
        <v>2038760000</v>
      </c>
      <c r="K5685">
        <f>INDEX(GWP!$C$2:$C$13,MATCH(EPS!I5685,GWP!$B$2:$B$13,0))</f>
        <v>0</v>
      </c>
      <c r="L5685" s="5">
        <f t="shared" si="177"/>
        <v>0</v>
      </c>
    </row>
    <row r="5686" spans="1:12" hidden="1" x14ac:dyDescent="0.35">
      <c r="A5686" t="s">
        <v>3206</v>
      </c>
      <c r="B5686" t="s">
        <v>2923</v>
      </c>
      <c r="C5686" t="s">
        <v>1723</v>
      </c>
      <c r="D5686" t="s">
        <v>3287</v>
      </c>
      <c r="E5686" t="s">
        <v>1710</v>
      </c>
      <c r="H5686" t="str">
        <f>INDEX('Vensim Variables'!$B:$B,MATCH(EPS!$B5686,'Vensim Variables'!$A:$A,0))</f>
        <v>g pollutant</v>
      </c>
      <c r="I5686" t="str">
        <f t="shared" si="176"/>
        <v>SOx</v>
      </c>
      <c r="J5686">
        <f>INDEX(NoSettings!$C:$C,MATCH(EPS!$A5686,NoSettings!$A:$A,0))</f>
        <v>5956270000</v>
      </c>
      <c r="K5686">
        <f>INDEX(GWP!$C$2:$C$13,MATCH(EPS!I5686,GWP!$B$2:$B$13,0))</f>
        <v>0</v>
      </c>
      <c r="L5686" s="5">
        <f t="shared" si="177"/>
        <v>0</v>
      </c>
    </row>
    <row r="5687" spans="1:12" hidden="1" x14ac:dyDescent="0.35">
      <c r="A5687" t="s">
        <v>3207</v>
      </c>
      <c r="B5687" t="s">
        <v>2923</v>
      </c>
      <c r="C5687" t="s">
        <v>1723</v>
      </c>
      <c r="D5687" t="s">
        <v>3287</v>
      </c>
      <c r="E5687" t="s">
        <v>1711</v>
      </c>
      <c r="H5687" t="str">
        <f>INDEX('Vensim Variables'!$B:$B,MATCH(EPS!$B5687,'Vensim Variables'!$A:$A,0))</f>
        <v>g pollutant</v>
      </c>
      <c r="I5687" t="str">
        <f t="shared" si="176"/>
        <v>BC</v>
      </c>
      <c r="J5687">
        <f>INDEX(NoSettings!$C:$C,MATCH(EPS!$A5687,NoSettings!$A:$A,0))</f>
        <v>272397000</v>
      </c>
      <c r="K5687">
        <f>INDEX(GWP!$C$2:$C$13,MATCH(EPS!I5687,GWP!$B$2:$B$13,0))</f>
        <v>0</v>
      </c>
      <c r="L5687" s="5">
        <f t="shared" si="177"/>
        <v>0</v>
      </c>
    </row>
    <row r="5688" spans="1:12" hidden="1" x14ac:dyDescent="0.35">
      <c r="A5688" t="s">
        <v>3208</v>
      </c>
      <c r="B5688" t="s">
        <v>2923</v>
      </c>
      <c r="C5688" t="s">
        <v>1723</v>
      </c>
      <c r="D5688" t="s">
        <v>3287</v>
      </c>
      <c r="E5688" t="s">
        <v>1712</v>
      </c>
      <c r="H5688" t="str">
        <f>INDEX('Vensim Variables'!$B:$B,MATCH(EPS!$B5688,'Vensim Variables'!$A:$A,0))</f>
        <v>g pollutant</v>
      </c>
      <c r="I5688" t="str">
        <f t="shared" si="176"/>
        <v>OC</v>
      </c>
      <c r="J5688">
        <f>INDEX(NoSettings!$C:$C,MATCH(EPS!$A5688,NoSettings!$A:$A,0))</f>
        <v>489350000</v>
      </c>
      <c r="K5688">
        <f>INDEX(GWP!$C$2:$C$13,MATCH(EPS!I5688,GWP!$B$2:$B$13,0))</f>
        <v>0</v>
      </c>
      <c r="L5688" s="5">
        <f t="shared" si="177"/>
        <v>0</v>
      </c>
    </row>
    <row r="5689" spans="1:12" hidden="1" x14ac:dyDescent="0.35">
      <c r="A5689" t="s">
        <v>3209</v>
      </c>
      <c r="B5689" t="s">
        <v>2923</v>
      </c>
      <c r="C5689" t="s">
        <v>1723</v>
      </c>
      <c r="D5689" t="s">
        <v>3287</v>
      </c>
      <c r="E5689" t="s">
        <v>1713</v>
      </c>
      <c r="H5689" t="str">
        <f>INDEX('Vensim Variables'!$B:$B,MATCH(EPS!$B5689,'Vensim Variables'!$A:$A,0))</f>
        <v>g pollutant</v>
      </c>
      <c r="I5689" t="str">
        <f t="shared" si="176"/>
        <v>CH4</v>
      </c>
      <c r="J5689">
        <f>INDEX(NoSettings!$C:$C,MATCH(EPS!$A5689,NoSettings!$A:$A,0))</f>
        <v>903972000</v>
      </c>
      <c r="K5689">
        <f>INDEX(GWP!$C$2:$C$13,MATCH(EPS!I5689,GWP!$B$2:$B$13,0))</f>
        <v>25</v>
      </c>
      <c r="L5689" s="5">
        <f t="shared" si="177"/>
        <v>2.2599299999999999E-2</v>
      </c>
    </row>
    <row r="5690" spans="1:12" hidden="1" x14ac:dyDescent="0.35">
      <c r="A5690" t="s">
        <v>3210</v>
      </c>
      <c r="B5690" t="s">
        <v>2923</v>
      </c>
      <c r="C5690" t="s">
        <v>1723</v>
      </c>
      <c r="D5690" t="s">
        <v>3287</v>
      </c>
      <c r="E5690" t="s">
        <v>1714</v>
      </c>
      <c r="H5690" t="str">
        <f>INDEX('Vensim Variables'!$B:$B,MATCH(EPS!$B5690,'Vensim Variables'!$A:$A,0))</f>
        <v>g pollutant</v>
      </c>
      <c r="I5690" t="str">
        <f t="shared" si="176"/>
        <v>N2O</v>
      </c>
      <c r="J5690">
        <f>INDEX(NoSettings!$C:$C,MATCH(EPS!$A5690,NoSettings!$A:$A,0))</f>
        <v>180794000</v>
      </c>
      <c r="K5690">
        <f>INDEX(GWP!$C$2:$C$13,MATCH(EPS!I5690,GWP!$B$2:$B$13,0))</f>
        <v>298</v>
      </c>
      <c r="L5690" s="5">
        <f t="shared" si="177"/>
        <v>5.3876611999999997E-2</v>
      </c>
    </row>
    <row r="5691" spans="1:12" hidden="1" x14ac:dyDescent="0.35">
      <c r="A5691" t="s">
        <v>3211</v>
      </c>
      <c r="B5691" t="s">
        <v>2923</v>
      </c>
      <c r="C5691" t="s">
        <v>1723</v>
      </c>
      <c r="D5691" t="s">
        <v>3287</v>
      </c>
      <c r="E5691" t="s">
        <v>1715</v>
      </c>
      <c r="H5691" t="str">
        <f>INDEX('Vensim Variables'!$B:$B,MATCH(EPS!$B5691,'Vensim Variables'!$A:$A,0))</f>
        <v>g pollutant</v>
      </c>
      <c r="I5691" t="str">
        <f t="shared" si="176"/>
        <v>F gases</v>
      </c>
      <c r="J5691">
        <f>INDEX(NoSettings!$C:$C,MATCH(EPS!$A5691,NoSettings!$A:$A,0))</f>
        <v>0</v>
      </c>
      <c r="K5691">
        <f>INDEX(GWP!$C$2:$C$13,MATCH(EPS!I5691,GWP!$B$2:$B$13,0))</f>
        <v>1</v>
      </c>
      <c r="L5691" s="5">
        <f t="shared" si="177"/>
        <v>0</v>
      </c>
    </row>
    <row r="5692" spans="1:12" hidden="1" x14ac:dyDescent="0.35">
      <c r="A5692" t="s">
        <v>3212</v>
      </c>
      <c r="B5692" t="s">
        <v>2923</v>
      </c>
      <c r="C5692" t="s">
        <v>1723</v>
      </c>
      <c r="D5692" t="s">
        <v>3288</v>
      </c>
      <c r="E5692" t="s">
        <v>1702</v>
      </c>
      <c r="H5692" t="str">
        <f>INDEX('Vensim Variables'!$B:$B,MATCH(EPS!$B5692,'Vensim Variables'!$A:$A,0))</f>
        <v>g pollutant</v>
      </c>
      <c r="I5692" t="str">
        <f t="shared" si="176"/>
        <v>CO2</v>
      </c>
      <c r="J5692">
        <f>INDEX(NoSettings!$C:$C,MATCH(EPS!$A5692,NoSettings!$A:$A,0))</f>
        <v>0</v>
      </c>
      <c r="K5692">
        <f>INDEX(GWP!$C$2:$C$13,MATCH(EPS!I5692,GWP!$B$2:$B$13,0))</f>
        <v>1</v>
      </c>
      <c r="L5692" s="5">
        <f t="shared" si="177"/>
        <v>0</v>
      </c>
    </row>
    <row r="5693" spans="1:12" hidden="1" x14ac:dyDescent="0.35">
      <c r="A5693" t="s">
        <v>3213</v>
      </c>
      <c r="B5693" t="s">
        <v>2923</v>
      </c>
      <c r="C5693" t="s">
        <v>1723</v>
      </c>
      <c r="D5693" t="s">
        <v>3288</v>
      </c>
      <c r="E5693" t="s">
        <v>1705</v>
      </c>
      <c r="H5693" t="str">
        <f>INDEX('Vensim Variables'!$B:$B,MATCH(EPS!$B5693,'Vensim Variables'!$A:$A,0))</f>
        <v>g pollutant</v>
      </c>
      <c r="I5693" t="str">
        <f t="shared" si="176"/>
        <v>VOC</v>
      </c>
      <c r="J5693">
        <f>INDEX(NoSettings!$C:$C,MATCH(EPS!$A5693,NoSettings!$A:$A,0))</f>
        <v>0</v>
      </c>
      <c r="K5693">
        <f>INDEX(GWP!$C$2:$C$13,MATCH(EPS!I5693,GWP!$B$2:$B$13,0))</f>
        <v>0</v>
      </c>
      <c r="L5693" s="5">
        <f t="shared" si="177"/>
        <v>0</v>
      </c>
    </row>
    <row r="5694" spans="1:12" hidden="1" x14ac:dyDescent="0.35">
      <c r="A5694" t="s">
        <v>3214</v>
      </c>
      <c r="B5694" t="s">
        <v>2923</v>
      </c>
      <c r="C5694" t="s">
        <v>1723</v>
      </c>
      <c r="D5694" t="s">
        <v>3288</v>
      </c>
      <c r="E5694" t="s">
        <v>1706</v>
      </c>
      <c r="H5694" t="str">
        <f>INDEX('Vensim Variables'!$B:$B,MATCH(EPS!$B5694,'Vensim Variables'!$A:$A,0))</f>
        <v>g pollutant</v>
      </c>
      <c r="I5694" t="str">
        <f t="shared" si="176"/>
        <v>CO</v>
      </c>
      <c r="J5694">
        <f>INDEX(NoSettings!$C:$C,MATCH(EPS!$A5694,NoSettings!$A:$A,0))</f>
        <v>0</v>
      </c>
      <c r="K5694">
        <f>INDEX(GWP!$C$2:$C$13,MATCH(EPS!I5694,GWP!$B$2:$B$13,0))</f>
        <v>0</v>
      </c>
      <c r="L5694" s="5">
        <f t="shared" si="177"/>
        <v>0</v>
      </c>
    </row>
    <row r="5695" spans="1:12" hidden="1" x14ac:dyDescent="0.35">
      <c r="A5695" t="s">
        <v>3215</v>
      </c>
      <c r="B5695" t="s">
        <v>2923</v>
      </c>
      <c r="C5695" t="s">
        <v>1723</v>
      </c>
      <c r="D5695" t="s">
        <v>3288</v>
      </c>
      <c r="E5695" t="s">
        <v>1707</v>
      </c>
      <c r="H5695" t="str">
        <f>INDEX('Vensim Variables'!$B:$B,MATCH(EPS!$B5695,'Vensim Variables'!$A:$A,0))</f>
        <v>g pollutant</v>
      </c>
      <c r="I5695" t="str">
        <f t="shared" si="176"/>
        <v>NOx</v>
      </c>
      <c r="J5695">
        <f>INDEX(NoSettings!$C:$C,MATCH(EPS!$A5695,NoSettings!$A:$A,0))</f>
        <v>0</v>
      </c>
      <c r="K5695">
        <f>INDEX(GWP!$C$2:$C$13,MATCH(EPS!I5695,GWP!$B$2:$B$13,0))</f>
        <v>0</v>
      </c>
      <c r="L5695" s="5">
        <f t="shared" si="177"/>
        <v>0</v>
      </c>
    </row>
    <row r="5696" spans="1:12" hidden="1" x14ac:dyDescent="0.35">
      <c r="A5696" t="s">
        <v>3216</v>
      </c>
      <c r="B5696" t="s">
        <v>2923</v>
      </c>
      <c r="C5696" t="s">
        <v>1723</v>
      </c>
      <c r="D5696" t="s">
        <v>3288</v>
      </c>
      <c r="E5696" t="s">
        <v>1708</v>
      </c>
      <c r="H5696" t="str">
        <f>INDEX('Vensim Variables'!$B:$B,MATCH(EPS!$B5696,'Vensim Variables'!$A:$A,0))</f>
        <v>g pollutant</v>
      </c>
      <c r="I5696" t="str">
        <f t="shared" si="176"/>
        <v>PM10</v>
      </c>
      <c r="J5696">
        <f>INDEX(NoSettings!$C:$C,MATCH(EPS!$A5696,NoSettings!$A:$A,0))</f>
        <v>0</v>
      </c>
      <c r="K5696">
        <f>INDEX(GWP!$C$2:$C$13,MATCH(EPS!I5696,GWP!$B$2:$B$13,0))</f>
        <v>0</v>
      </c>
      <c r="L5696" s="5">
        <f t="shared" si="177"/>
        <v>0</v>
      </c>
    </row>
    <row r="5697" spans="1:12" hidden="1" x14ac:dyDescent="0.35">
      <c r="A5697" t="s">
        <v>3217</v>
      </c>
      <c r="B5697" t="s">
        <v>2923</v>
      </c>
      <c r="C5697" t="s">
        <v>1723</v>
      </c>
      <c r="D5697" t="s">
        <v>3288</v>
      </c>
      <c r="E5697" t="s">
        <v>1709</v>
      </c>
      <c r="H5697" t="str">
        <f>INDEX('Vensim Variables'!$B:$B,MATCH(EPS!$B5697,'Vensim Variables'!$A:$A,0))</f>
        <v>g pollutant</v>
      </c>
      <c r="I5697" t="str">
        <f t="shared" si="176"/>
        <v>PM25</v>
      </c>
      <c r="J5697">
        <f>INDEX(NoSettings!$C:$C,MATCH(EPS!$A5697,NoSettings!$A:$A,0))</f>
        <v>0</v>
      </c>
      <c r="K5697">
        <f>INDEX(GWP!$C$2:$C$13,MATCH(EPS!I5697,GWP!$B$2:$B$13,0))</f>
        <v>0</v>
      </c>
      <c r="L5697" s="5">
        <f t="shared" si="177"/>
        <v>0</v>
      </c>
    </row>
    <row r="5698" spans="1:12" hidden="1" x14ac:dyDescent="0.35">
      <c r="A5698" t="s">
        <v>3218</v>
      </c>
      <c r="B5698" t="s">
        <v>2923</v>
      </c>
      <c r="C5698" t="s">
        <v>1723</v>
      </c>
      <c r="D5698" t="s">
        <v>3288</v>
      </c>
      <c r="E5698" t="s">
        <v>1710</v>
      </c>
      <c r="H5698" t="str">
        <f>INDEX('Vensim Variables'!$B:$B,MATCH(EPS!$B5698,'Vensim Variables'!$A:$A,0))</f>
        <v>g pollutant</v>
      </c>
      <c r="I5698" t="str">
        <f t="shared" si="176"/>
        <v>SOx</v>
      </c>
      <c r="J5698">
        <f>INDEX(NoSettings!$C:$C,MATCH(EPS!$A5698,NoSettings!$A:$A,0))</f>
        <v>0</v>
      </c>
      <c r="K5698">
        <f>INDEX(GWP!$C$2:$C$13,MATCH(EPS!I5698,GWP!$B$2:$B$13,0))</f>
        <v>0</v>
      </c>
      <c r="L5698" s="5">
        <f t="shared" si="177"/>
        <v>0</v>
      </c>
    </row>
    <row r="5699" spans="1:12" hidden="1" x14ac:dyDescent="0.35">
      <c r="A5699" t="s">
        <v>3219</v>
      </c>
      <c r="B5699" t="s">
        <v>2923</v>
      </c>
      <c r="C5699" t="s">
        <v>1723</v>
      </c>
      <c r="D5699" t="s">
        <v>3288</v>
      </c>
      <c r="E5699" t="s">
        <v>1711</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BC</v>
      </c>
      <c r="J5699">
        <f>INDEX(NoSettings!$C:$C,MATCH(EPS!$A5699,NoSettings!$A:$A,0))</f>
        <v>0</v>
      </c>
      <c r="K5699">
        <f>INDEX(GWP!$C$2:$C$13,MATCH(EPS!I5699,GWP!$B$2:$B$13,0))</f>
        <v>0</v>
      </c>
      <c r="L5699" s="5">
        <f t="shared" ref="L5699:L5762" si="179">IF(H5699="g pollutant",K5699*J5699/10^12,IF(H5699="MMTCO2e",J5699,IF(H5699="MWh",J5699,0)))</f>
        <v>0</v>
      </c>
    </row>
    <row r="5700" spans="1:12" hidden="1" x14ac:dyDescent="0.35">
      <c r="A5700" t="s">
        <v>3220</v>
      </c>
      <c r="B5700" t="s">
        <v>2923</v>
      </c>
      <c r="C5700" t="s">
        <v>1723</v>
      </c>
      <c r="D5700" t="s">
        <v>3288</v>
      </c>
      <c r="E5700" t="s">
        <v>1712</v>
      </c>
      <c r="H5700" t="str">
        <f>INDEX('Vensim Variables'!$B:$B,MATCH(EPS!$B5700,'Vensim Variables'!$A:$A,0))</f>
        <v>g pollutant</v>
      </c>
      <c r="I5700" t="str">
        <f t="shared" si="178"/>
        <v>OC</v>
      </c>
      <c r="J5700">
        <f>INDEX(NoSettings!$C:$C,MATCH(EPS!$A5700,NoSettings!$A:$A,0))</f>
        <v>0</v>
      </c>
      <c r="K5700">
        <f>INDEX(GWP!$C$2:$C$13,MATCH(EPS!I5700,GWP!$B$2:$B$13,0))</f>
        <v>0</v>
      </c>
      <c r="L5700" s="5">
        <f t="shared" si="179"/>
        <v>0</v>
      </c>
    </row>
    <row r="5701" spans="1:12" hidden="1" x14ac:dyDescent="0.35">
      <c r="A5701" t="s">
        <v>3221</v>
      </c>
      <c r="B5701" t="s">
        <v>2923</v>
      </c>
      <c r="C5701" t="s">
        <v>1723</v>
      </c>
      <c r="D5701" t="s">
        <v>3288</v>
      </c>
      <c r="E5701" t="s">
        <v>1713</v>
      </c>
      <c r="H5701" t="str">
        <f>INDEX('Vensim Variables'!$B:$B,MATCH(EPS!$B5701,'Vensim Variables'!$A:$A,0))</f>
        <v>g pollutant</v>
      </c>
      <c r="I5701" t="str">
        <f t="shared" si="178"/>
        <v>CH4</v>
      </c>
      <c r="J5701">
        <f>INDEX(NoSettings!$C:$C,MATCH(EPS!$A5701,NoSettings!$A:$A,0))</f>
        <v>0</v>
      </c>
      <c r="K5701">
        <f>INDEX(GWP!$C$2:$C$13,MATCH(EPS!I5701,GWP!$B$2:$B$13,0))</f>
        <v>25</v>
      </c>
      <c r="L5701" s="5">
        <f t="shared" si="179"/>
        <v>0</v>
      </c>
    </row>
    <row r="5702" spans="1:12" hidden="1" x14ac:dyDescent="0.35">
      <c r="A5702" t="s">
        <v>3222</v>
      </c>
      <c r="B5702" t="s">
        <v>2923</v>
      </c>
      <c r="C5702" t="s">
        <v>1723</v>
      </c>
      <c r="D5702" t="s">
        <v>3288</v>
      </c>
      <c r="E5702" t="s">
        <v>1714</v>
      </c>
      <c r="H5702" t="str">
        <f>INDEX('Vensim Variables'!$B:$B,MATCH(EPS!$B5702,'Vensim Variables'!$A:$A,0))</f>
        <v>g pollutant</v>
      </c>
      <c r="I5702" t="str">
        <f t="shared" si="178"/>
        <v>N2O</v>
      </c>
      <c r="J5702">
        <f>INDEX(NoSettings!$C:$C,MATCH(EPS!$A5702,NoSettings!$A:$A,0))</f>
        <v>0</v>
      </c>
      <c r="K5702">
        <f>INDEX(GWP!$C$2:$C$13,MATCH(EPS!I5702,GWP!$B$2:$B$13,0))</f>
        <v>298</v>
      </c>
      <c r="L5702" s="5">
        <f t="shared" si="179"/>
        <v>0</v>
      </c>
    </row>
    <row r="5703" spans="1:12" hidden="1" x14ac:dyDescent="0.35">
      <c r="A5703" t="s">
        <v>3223</v>
      </c>
      <c r="B5703" t="s">
        <v>2923</v>
      </c>
      <c r="C5703" t="s">
        <v>1723</v>
      </c>
      <c r="D5703" t="s">
        <v>3288</v>
      </c>
      <c r="E5703" t="s">
        <v>1715</v>
      </c>
      <c r="H5703" t="str">
        <f>INDEX('Vensim Variables'!$B:$B,MATCH(EPS!$B5703,'Vensim Variables'!$A:$A,0))</f>
        <v>g pollutant</v>
      </c>
      <c r="I5703" t="str">
        <f t="shared" si="178"/>
        <v>F gases</v>
      </c>
      <c r="J5703">
        <f>INDEX(NoSettings!$C:$C,MATCH(EPS!$A5703,NoSettings!$A:$A,0))</f>
        <v>0</v>
      </c>
      <c r="K5703">
        <f>INDEX(GWP!$C$2:$C$13,MATCH(EPS!I5703,GWP!$B$2:$B$13,0))</f>
        <v>1</v>
      </c>
      <c r="L5703" s="5">
        <f t="shared" si="179"/>
        <v>0</v>
      </c>
    </row>
    <row r="5704" spans="1:12" hidden="1" x14ac:dyDescent="0.35">
      <c r="A5704" t="s">
        <v>3224</v>
      </c>
      <c r="B5704" t="s">
        <v>2923</v>
      </c>
      <c r="C5704" t="s">
        <v>1723</v>
      </c>
      <c r="D5704" t="s">
        <v>3289</v>
      </c>
      <c r="E5704" t="s">
        <v>1702</v>
      </c>
      <c r="H5704" t="str">
        <f>INDEX('Vensim Variables'!$B:$B,MATCH(EPS!$B5704,'Vensim Variables'!$A:$A,0))</f>
        <v>g pollutant</v>
      </c>
      <c r="I5704" t="str">
        <f t="shared" si="178"/>
        <v>CO2</v>
      </c>
      <c r="J5704">
        <f>INDEX(NoSettings!$C:$C,MATCH(EPS!$A5704,NoSettings!$A:$A,0))</f>
        <v>0</v>
      </c>
      <c r="K5704">
        <f>INDEX(GWP!$C$2:$C$13,MATCH(EPS!I5704,GWP!$B$2:$B$13,0))</f>
        <v>1</v>
      </c>
      <c r="L5704" s="5">
        <f t="shared" si="179"/>
        <v>0</v>
      </c>
    </row>
    <row r="5705" spans="1:12" hidden="1" x14ac:dyDescent="0.35">
      <c r="A5705" t="s">
        <v>3225</v>
      </c>
      <c r="B5705" t="s">
        <v>2923</v>
      </c>
      <c r="C5705" t="s">
        <v>1723</v>
      </c>
      <c r="D5705" t="s">
        <v>3289</v>
      </c>
      <c r="E5705" t="s">
        <v>1705</v>
      </c>
      <c r="H5705" t="str">
        <f>INDEX('Vensim Variables'!$B:$B,MATCH(EPS!$B5705,'Vensim Variables'!$A:$A,0))</f>
        <v>g pollutant</v>
      </c>
      <c r="I5705" t="str">
        <f t="shared" si="178"/>
        <v>VOC</v>
      </c>
      <c r="J5705">
        <f>INDEX(NoSettings!$C:$C,MATCH(EPS!$A5705,NoSettings!$A:$A,0))</f>
        <v>0</v>
      </c>
      <c r="K5705">
        <f>INDEX(GWP!$C$2:$C$13,MATCH(EPS!I5705,GWP!$B$2:$B$13,0))</f>
        <v>0</v>
      </c>
      <c r="L5705" s="5">
        <f t="shared" si="179"/>
        <v>0</v>
      </c>
    </row>
    <row r="5706" spans="1:12" hidden="1" x14ac:dyDescent="0.35">
      <c r="A5706" t="s">
        <v>3226</v>
      </c>
      <c r="B5706" t="s">
        <v>2923</v>
      </c>
      <c r="C5706" t="s">
        <v>1723</v>
      </c>
      <c r="D5706" t="s">
        <v>3289</v>
      </c>
      <c r="E5706" t="s">
        <v>1706</v>
      </c>
      <c r="H5706" t="str">
        <f>INDEX('Vensim Variables'!$B:$B,MATCH(EPS!$B5706,'Vensim Variables'!$A:$A,0))</f>
        <v>g pollutant</v>
      </c>
      <c r="I5706" t="str">
        <f t="shared" si="178"/>
        <v>CO</v>
      </c>
      <c r="J5706">
        <f>INDEX(NoSettings!$C:$C,MATCH(EPS!$A5706,NoSettings!$A:$A,0))</f>
        <v>0</v>
      </c>
      <c r="K5706">
        <f>INDEX(GWP!$C$2:$C$13,MATCH(EPS!I5706,GWP!$B$2:$B$13,0))</f>
        <v>0</v>
      </c>
      <c r="L5706" s="5">
        <f t="shared" si="179"/>
        <v>0</v>
      </c>
    </row>
    <row r="5707" spans="1:12" hidden="1" x14ac:dyDescent="0.35">
      <c r="A5707" t="s">
        <v>3227</v>
      </c>
      <c r="B5707" t="s">
        <v>2923</v>
      </c>
      <c r="C5707" t="s">
        <v>1723</v>
      </c>
      <c r="D5707" t="s">
        <v>3289</v>
      </c>
      <c r="E5707" t="s">
        <v>1707</v>
      </c>
      <c r="H5707" t="str">
        <f>INDEX('Vensim Variables'!$B:$B,MATCH(EPS!$B5707,'Vensim Variables'!$A:$A,0))</f>
        <v>g pollutant</v>
      </c>
      <c r="I5707" t="str">
        <f t="shared" si="178"/>
        <v>NOx</v>
      </c>
      <c r="J5707">
        <f>INDEX(NoSettings!$C:$C,MATCH(EPS!$A5707,NoSettings!$A:$A,0))</f>
        <v>0</v>
      </c>
      <c r="K5707">
        <f>INDEX(GWP!$C$2:$C$13,MATCH(EPS!I5707,GWP!$B$2:$B$13,0))</f>
        <v>0</v>
      </c>
      <c r="L5707" s="5">
        <f t="shared" si="179"/>
        <v>0</v>
      </c>
    </row>
    <row r="5708" spans="1:12" hidden="1" x14ac:dyDescent="0.35">
      <c r="A5708" t="s">
        <v>3228</v>
      </c>
      <c r="B5708" t="s">
        <v>2923</v>
      </c>
      <c r="C5708" t="s">
        <v>1723</v>
      </c>
      <c r="D5708" t="s">
        <v>3289</v>
      </c>
      <c r="E5708" t="s">
        <v>1708</v>
      </c>
      <c r="H5708" t="str">
        <f>INDEX('Vensim Variables'!$B:$B,MATCH(EPS!$B5708,'Vensim Variables'!$A:$A,0))</f>
        <v>g pollutant</v>
      </c>
      <c r="I5708" t="str">
        <f t="shared" si="178"/>
        <v>PM10</v>
      </c>
      <c r="J5708">
        <f>INDEX(NoSettings!$C:$C,MATCH(EPS!$A5708,NoSettings!$A:$A,0))</f>
        <v>0</v>
      </c>
      <c r="K5708">
        <f>INDEX(GWP!$C$2:$C$13,MATCH(EPS!I5708,GWP!$B$2:$B$13,0))</f>
        <v>0</v>
      </c>
      <c r="L5708" s="5">
        <f t="shared" si="179"/>
        <v>0</v>
      </c>
    </row>
    <row r="5709" spans="1:12" hidden="1" x14ac:dyDescent="0.35">
      <c r="A5709" t="s">
        <v>3229</v>
      </c>
      <c r="B5709" t="s">
        <v>2923</v>
      </c>
      <c r="C5709" t="s">
        <v>1723</v>
      </c>
      <c r="D5709" t="s">
        <v>3289</v>
      </c>
      <c r="E5709" t="s">
        <v>1709</v>
      </c>
      <c r="H5709" t="str">
        <f>INDEX('Vensim Variables'!$B:$B,MATCH(EPS!$B5709,'Vensim Variables'!$A:$A,0))</f>
        <v>g pollutant</v>
      </c>
      <c r="I5709" t="str">
        <f t="shared" si="178"/>
        <v>PM25</v>
      </c>
      <c r="J5709">
        <f>INDEX(NoSettings!$C:$C,MATCH(EPS!$A5709,NoSettings!$A:$A,0))</f>
        <v>0</v>
      </c>
      <c r="K5709">
        <f>INDEX(GWP!$C$2:$C$13,MATCH(EPS!I5709,GWP!$B$2:$B$13,0))</f>
        <v>0</v>
      </c>
      <c r="L5709" s="5">
        <f t="shared" si="179"/>
        <v>0</v>
      </c>
    </row>
    <row r="5710" spans="1:12" hidden="1" x14ac:dyDescent="0.35">
      <c r="A5710" t="s">
        <v>3230</v>
      </c>
      <c r="B5710" t="s">
        <v>2923</v>
      </c>
      <c r="C5710" t="s">
        <v>1723</v>
      </c>
      <c r="D5710" t="s">
        <v>3289</v>
      </c>
      <c r="E5710" t="s">
        <v>1710</v>
      </c>
      <c r="H5710" t="str">
        <f>INDEX('Vensim Variables'!$B:$B,MATCH(EPS!$B5710,'Vensim Variables'!$A:$A,0))</f>
        <v>g pollutant</v>
      </c>
      <c r="I5710" t="str">
        <f t="shared" si="178"/>
        <v>SOx</v>
      </c>
      <c r="J5710">
        <f>INDEX(NoSettings!$C:$C,MATCH(EPS!$A5710,NoSettings!$A:$A,0))</f>
        <v>0</v>
      </c>
      <c r="K5710">
        <f>INDEX(GWP!$C$2:$C$13,MATCH(EPS!I5710,GWP!$B$2:$B$13,0))</f>
        <v>0</v>
      </c>
      <c r="L5710" s="5">
        <f t="shared" si="179"/>
        <v>0</v>
      </c>
    </row>
    <row r="5711" spans="1:12" hidden="1" x14ac:dyDescent="0.35">
      <c r="A5711" t="s">
        <v>3231</v>
      </c>
      <c r="B5711" t="s">
        <v>2923</v>
      </c>
      <c r="C5711" t="s">
        <v>1723</v>
      </c>
      <c r="D5711" t="s">
        <v>3289</v>
      </c>
      <c r="E5711" t="s">
        <v>1711</v>
      </c>
      <c r="H5711" t="str">
        <f>INDEX('Vensim Variables'!$B:$B,MATCH(EPS!$B5711,'Vensim Variables'!$A:$A,0))</f>
        <v>g pollutant</v>
      </c>
      <c r="I5711" t="str">
        <f t="shared" si="178"/>
        <v>BC</v>
      </c>
      <c r="J5711">
        <f>INDEX(NoSettings!$C:$C,MATCH(EPS!$A5711,NoSettings!$A:$A,0))</f>
        <v>0</v>
      </c>
      <c r="K5711">
        <f>INDEX(GWP!$C$2:$C$13,MATCH(EPS!I5711,GWP!$B$2:$B$13,0))</f>
        <v>0</v>
      </c>
      <c r="L5711" s="5">
        <f t="shared" si="179"/>
        <v>0</v>
      </c>
    </row>
    <row r="5712" spans="1:12" hidden="1" x14ac:dyDescent="0.35">
      <c r="A5712" t="s">
        <v>3232</v>
      </c>
      <c r="B5712" t="s">
        <v>2923</v>
      </c>
      <c r="C5712" t="s">
        <v>1723</v>
      </c>
      <c r="D5712" t="s">
        <v>3289</v>
      </c>
      <c r="E5712" t="s">
        <v>1712</v>
      </c>
      <c r="H5712" t="str">
        <f>INDEX('Vensim Variables'!$B:$B,MATCH(EPS!$B5712,'Vensim Variables'!$A:$A,0))</f>
        <v>g pollutant</v>
      </c>
      <c r="I5712" t="str">
        <f t="shared" si="178"/>
        <v>OC</v>
      </c>
      <c r="J5712">
        <f>INDEX(NoSettings!$C:$C,MATCH(EPS!$A5712,NoSettings!$A:$A,0))</f>
        <v>0</v>
      </c>
      <c r="K5712">
        <f>INDEX(GWP!$C$2:$C$13,MATCH(EPS!I5712,GWP!$B$2:$B$13,0))</f>
        <v>0</v>
      </c>
      <c r="L5712" s="5">
        <f t="shared" si="179"/>
        <v>0</v>
      </c>
    </row>
    <row r="5713" spans="1:12" hidden="1" x14ac:dyDescent="0.35">
      <c r="A5713" t="s">
        <v>3233</v>
      </c>
      <c r="B5713" t="s">
        <v>2923</v>
      </c>
      <c r="C5713" t="s">
        <v>1723</v>
      </c>
      <c r="D5713" t="s">
        <v>3289</v>
      </c>
      <c r="E5713" t="s">
        <v>1713</v>
      </c>
      <c r="H5713" t="str">
        <f>INDEX('Vensim Variables'!$B:$B,MATCH(EPS!$B5713,'Vensim Variables'!$A:$A,0))</f>
        <v>g pollutant</v>
      </c>
      <c r="I5713" t="str">
        <f t="shared" si="178"/>
        <v>CH4</v>
      </c>
      <c r="J5713">
        <f>INDEX(NoSettings!$C:$C,MATCH(EPS!$A5713,NoSettings!$A:$A,0))</f>
        <v>0</v>
      </c>
      <c r="K5713">
        <f>INDEX(GWP!$C$2:$C$13,MATCH(EPS!I5713,GWP!$B$2:$B$13,0))</f>
        <v>25</v>
      </c>
      <c r="L5713" s="5">
        <f t="shared" si="179"/>
        <v>0</v>
      </c>
    </row>
    <row r="5714" spans="1:12" hidden="1" x14ac:dyDescent="0.35">
      <c r="A5714" t="s">
        <v>3234</v>
      </c>
      <c r="B5714" t="s">
        <v>2923</v>
      </c>
      <c r="C5714" t="s">
        <v>1723</v>
      </c>
      <c r="D5714" t="s">
        <v>3289</v>
      </c>
      <c r="E5714" t="s">
        <v>1714</v>
      </c>
      <c r="H5714" t="str">
        <f>INDEX('Vensim Variables'!$B:$B,MATCH(EPS!$B5714,'Vensim Variables'!$A:$A,0))</f>
        <v>g pollutant</v>
      </c>
      <c r="I5714" t="str">
        <f t="shared" si="178"/>
        <v>N2O</v>
      </c>
      <c r="J5714">
        <f>INDEX(NoSettings!$C:$C,MATCH(EPS!$A5714,NoSettings!$A:$A,0))</f>
        <v>0</v>
      </c>
      <c r="K5714">
        <f>INDEX(GWP!$C$2:$C$13,MATCH(EPS!I5714,GWP!$B$2:$B$13,0))</f>
        <v>298</v>
      </c>
      <c r="L5714" s="5">
        <f t="shared" si="179"/>
        <v>0</v>
      </c>
    </row>
    <row r="5715" spans="1:12" hidden="1" x14ac:dyDescent="0.35">
      <c r="A5715" t="s">
        <v>3235</v>
      </c>
      <c r="B5715" t="s">
        <v>2923</v>
      </c>
      <c r="C5715" t="s">
        <v>1723</v>
      </c>
      <c r="D5715" t="s">
        <v>3289</v>
      </c>
      <c r="E5715" t="s">
        <v>1715</v>
      </c>
      <c r="H5715" t="str">
        <f>INDEX('Vensim Variables'!$B:$B,MATCH(EPS!$B5715,'Vensim Variables'!$A:$A,0))</f>
        <v>g pollutant</v>
      </c>
      <c r="I5715" t="str">
        <f t="shared" si="178"/>
        <v>F gases</v>
      </c>
      <c r="J5715">
        <f>INDEX(NoSettings!$C:$C,MATCH(EPS!$A5715,NoSettings!$A:$A,0))</f>
        <v>0</v>
      </c>
      <c r="K5715">
        <f>INDEX(GWP!$C$2:$C$13,MATCH(EPS!I5715,GWP!$B$2:$B$13,0))</f>
        <v>1</v>
      </c>
      <c r="L5715" s="5">
        <f t="shared" si="179"/>
        <v>0</v>
      </c>
    </row>
    <row r="5716" spans="1:12" hidden="1" x14ac:dyDescent="0.35">
      <c r="A5716" t="s">
        <v>3236</v>
      </c>
      <c r="B5716" t="s">
        <v>2923</v>
      </c>
      <c r="C5716" t="s">
        <v>1723</v>
      </c>
      <c r="D5716" t="s">
        <v>3290</v>
      </c>
      <c r="E5716" t="s">
        <v>1702</v>
      </c>
      <c r="H5716" t="str">
        <f>INDEX('Vensim Variables'!$B:$B,MATCH(EPS!$B5716,'Vensim Variables'!$A:$A,0))</f>
        <v>g pollutant</v>
      </c>
      <c r="I5716" t="str">
        <f t="shared" si="178"/>
        <v>CO2</v>
      </c>
      <c r="J5716">
        <f>INDEX(NoSettings!$C:$C,MATCH(EPS!$A5716,NoSettings!$A:$A,0))</f>
        <v>0</v>
      </c>
      <c r="K5716">
        <f>INDEX(GWP!$C$2:$C$13,MATCH(EPS!I5716,GWP!$B$2:$B$13,0))</f>
        <v>1</v>
      </c>
      <c r="L5716" s="5">
        <f t="shared" si="179"/>
        <v>0</v>
      </c>
    </row>
    <row r="5717" spans="1:12" hidden="1" x14ac:dyDescent="0.35">
      <c r="A5717" t="s">
        <v>3237</v>
      </c>
      <c r="B5717" t="s">
        <v>2923</v>
      </c>
      <c r="C5717" t="s">
        <v>1723</v>
      </c>
      <c r="D5717" t="s">
        <v>3290</v>
      </c>
      <c r="E5717" t="s">
        <v>1705</v>
      </c>
      <c r="H5717" t="str">
        <f>INDEX('Vensim Variables'!$B:$B,MATCH(EPS!$B5717,'Vensim Variables'!$A:$A,0))</f>
        <v>g pollutant</v>
      </c>
      <c r="I5717" t="str">
        <f t="shared" si="178"/>
        <v>VOC</v>
      </c>
      <c r="J5717">
        <f>INDEX(NoSettings!$C:$C,MATCH(EPS!$A5717,NoSettings!$A:$A,0))</f>
        <v>0</v>
      </c>
      <c r="K5717">
        <f>INDEX(GWP!$C$2:$C$13,MATCH(EPS!I5717,GWP!$B$2:$B$13,0))</f>
        <v>0</v>
      </c>
      <c r="L5717" s="5">
        <f t="shared" si="179"/>
        <v>0</v>
      </c>
    </row>
    <row r="5718" spans="1:12" hidden="1" x14ac:dyDescent="0.35">
      <c r="A5718" t="s">
        <v>3238</v>
      </c>
      <c r="B5718" t="s">
        <v>2923</v>
      </c>
      <c r="C5718" t="s">
        <v>1723</v>
      </c>
      <c r="D5718" t="s">
        <v>3290</v>
      </c>
      <c r="E5718" t="s">
        <v>1706</v>
      </c>
      <c r="H5718" t="str">
        <f>INDEX('Vensim Variables'!$B:$B,MATCH(EPS!$B5718,'Vensim Variables'!$A:$A,0))</f>
        <v>g pollutant</v>
      </c>
      <c r="I5718" t="str">
        <f t="shared" si="178"/>
        <v>CO</v>
      </c>
      <c r="J5718">
        <f>INDEX(NoSettings!$C:$C,MATCH(EPS!$A5718,NoSettings!$A:$A,0))</f>
        <v>0</v>
      </c>
      <c r="K5718">
        <f>INDEX(GWP!$C$2:$C$13,MATCH(EPS!I5718,GWP!$B$2:$B$13,0))</f>
        <v>0</v>
      </c>
      <c r="L5718" s="5">
        <f t="shared" si="179"/>
        <v>0</v>
      </c>
    </row>
    <row r="5719" spans="1:12" hidden="1" x14ac:dyDescent="0.35">
      <c r="A5719" t="s">
        <v>3239</v>
      </c>
      <c r="B5719" t="s">
        <v>2923</v>
      </c>
      <c r="C5719" t="s">
        <v>1723</v>
      </c>
      <c r="D5719" t="s">
        <v>3290</v>
      </c>
      <c r="E5719" t="s">
        <v>1707</v>
      </c>
      <c r="H5719" t="str">
        <f>INDEX('Vensim Variables'!$B:$B,MATCH(EPS!$B5719,'Vensim Variables'!$A:$A,0))</f>
        <v>g pollutant</v>
      </c>
      <c r="I5719" t="str">
        <f t="shared" si="178"/>
        <v>NOx</v>
      </c>
      <c r="J5719">
        <f>INDEX(NoSettings!$C:$C,MATCH(EPS!$A5719,NoSettings!$A:$A,0))</f>
        <v>0</v>
      </c>
      <c r="K5719">
        <f>INDEX(GWP!$C$2:$C$13,MATCH(EPS!I5719,GWP!$B$2:$B$13,0))</f>
        <v>0</v>
      </c>
      <c r="L5719" s="5">
        <f t="shared" si="179"/>
        <v>0</v>
      </c>
    </row>
    <row r="5720" spans="1:12" hidden="1" x14ac:dyDescent="0.35">
      <c r="A5720" t="s">
        <v>3240</v>
      </c>
      <c r="B5720" t="s">
        <v>2923</v>
      </c>
      <c r="C5720" t="s">
        <v>1723</v>
      </c>
      <c r="D5720" t="s">
        <v>3290</v>
      </c>
      <c r="E5720" t="s">
        <v>1708</v>
      </c>
      <c r="H5720" t="str">
        <f>INDEX('Vensim Variables'!$B:$B,MATCH(EPS!$B5720,'Vensim Variables'!$A:$A,0))</f>
        <v>g pollutant</v>
      </c>
      <c r="I5720" t="str">
        <f t="shared" si="178"/>
        <v>PM10</v>
      </c>
      <c r="J5720">
        <f>INDEX(NoSettings!$C:$C,MATCH(EPS!$A5720,NoSettings!$A:$A,0))</f>
        <v>0</v>
      </c>
      <c r="K5720">
        <f>INDEX(GWP!$C$2:$C$13,MATCH(EPS!I5720,GWP!$B$2:$B$13,0))</f>
        <v>0</v>
      </c>
      <c r="L5720" s="5">
        <f t="shared" si="179"/>
        <v>0</v>
      </c>
    </row>
    <row r="5721" spans="1:12" hidden="1" x14ac:dyDescent="0.35">
      <c r="A5721" t="s">
        <v>3241</v>
      </c>
      <c r="B5721" t="s">
        <v>2923</v>
      </c>
      <c r="C5721" t="s">
        <v>1723</v>
      </c>
      <c r="D5721" t="s">
        <v>3290</v>
      </c>
      <c r="E5721" t="s">
        <v>1709</v>
      </c>
      <c r="H5721" t="str">
        <f>INDEX('Vensim Variables'!$B:$B,MATCH(EPS!$B5721,'Vensim Variables'!$A:$A,0))</f>
        <v>g pollutant</v>
      </c>
      <c r="I5721" t="str">
        <f t="shared" si="178"/>
        <v>PM25</v>
      </c>
      <c r="J5721">
        <f>INDEX(NoSettings!$C:$C,MATCH(EPS!$A5721,NoSettings!$A:$A,0))</f>
        <v>0</v>
      </c>
      <c r="K5721">
        <f>INDEX(GWP!$C$2:$C$13,MATCH(EPS!I5721,GWP!$B$2:$B$13,0))</f>
        <v>0</v>
      </c>
      <c r="L5721" s="5">
        <f t="shared" si="179"/>
        <v>0</v>
      </c>
    </row>
    <row r="5722" spans="1:12" hidden="1" x14ac:dyDescent="0.35">
      <c r="A5722" t="s">
        <v>3242</v>
      </c>
      <c r="B5722" t="s">
        <v>2923</v>
      </c>
      <c r="C5722" t="s">
        <v>1723</v>
      </c>
      <c r="D5722" t="s">
        <v>3290</v>
      </c>
      <c r="E5722" t="s">
        <v>1710</v>
      </c>
      <c r="H5722" t="str">
        <f>INDEX('Vensim Variables'!$B:$B,MATCH(EPS!$B5722,'Vensim Variables'!$A:$A,0))</f>
        <v>g pollutant</v>
      </c>
      <c r="I5722" t="str">
        <f t="shared" si="178"/>
        <v>SOx</v>
      </c>
      <c r="J5722">
        <f>INDEX(NoSettings!$C:$C,MATCH(EPS!$A5722,NoSettings!$A:$A,0))</f>
        <v>0</v>
      </c>
      <c r="K5722">
        <f>INDEX(GWP!$C$2:$C$13,MATCH(EPS!I5722,GWP!$B$2:$B$13,0))</f>
        <v>0</v>
      </c>
      <c r="L5722" s="5">
        <f t="shared" si="179"/>
        <v>0</v>
      </c>
    </row>
    <row r="5723" spans="1:12" hidden="1" x14ac:dyDescent="0.35">
      <c r="A5723" t="s">
        <v>3243</v>
      </c>
      <c r="B5723" t="s">
        <v>2923</v>
      </c>
      <c r="C5723" t="s">
        <v>1723</v>
      </c>
      <c r="D5723" t="s">
        <v>3290</v>
      </c>
      <c r="E5723" t="s">
        <v>1711</v>
      </c>
      <c r="H5723" t="str">
        <f>INDEX('Vensim Variables'!$B:$B,MATCH(EPS!$B5723,'Vensim Variables'!$A:$A,0))</f>
        <v>g pollutant</v>
      </c>
      <c r="I5723" t="str">
        <f t="shared" si="178"/>
        <v>BC</v>
      </c>
      <c r="J5723">
        <f>INDEX(NoSettings!$C:$C,MATCH(EPS!$A5723,NoSettings!$A:$A,0))</f>
        <v>0</v>
      </c>
      <c r="K5723">
        <f>INDEX(GWP!$C$2:$C$13,MATCH(EPS!I5723,GWP!$B$2:$B$13,0))</f>
        <v>0</v>
      </c>
      <c r="L5723" s="5">
        <f t="shared" si="179"/>
        <v>0</v>
      </c>
    </row>
    <row r="5724" spans="1:12" hidden="1" x14ac:dyDescent="0.35">
      <c r="A5724" t="s">
        <v>3244</v>
      </c>
      <c r="B5724" t="s">
        <v>2923</v>
      </c>
      <c r="C5724" t="s">
        <v>1723</v>
      </c>
      <c r="D5724" t="s">
        <v>3290</v>
      </c>
      <c r="E5724" t="s">
        <v>1712</v>
      </c>
      <c r="H5724" t="str">
        <f>INDEX('Vensim Variables'!$B:$B,MATCH(EPS!$B5724,'Vensim Variables'!$A:$A,0))</f>
        <v>g pollutant</v>
      </c>
      <c r="I5724" t="str">
        <f t="shared" si="178"/>
        <v>OC</v>
      </c>
      <c r="J5724">
        <f>INDEX(NoSettings!$C:$C,MATCH(EPS!$A5724,NoSettings!$A:$A,0))</f>
        <v>0</v>
      </c>
      <c r="K5724">
        <f>INDEX(GWP!$C$2:$C$13,MATCH(EPS!I5724,GWP!$B$2:$B$13,0))</f>
        <v>0</v>
      </c>
      <c r="L5724" s="5">
        <f t="shared" si="179"/>
        <v>0</v>
      </c>
    </row>
    <row r="5725" spans="1:12" hidden="1" x14ac:dyDescent="0.35">
      <c r="A5725" t="s">
        <v>3245</v>
      </c>
      <c r="B5725" t="s">
        <v>2923</v>
      </c>
      <c r="C5725" t="s">
        <v>1723</v>
      </c>
      <c r="D5725" t="s">
        <v>3290</v>
      </c>
      <c r="E5725" t="s">
        <v>1713</v>
      </c>
      <c r="H5725" t="str">
        <f>INDEX('Vensim Variables'!$B:$B,MATCH(EPS!$B5725,'Vensim Variables'!$A:$A,0))</f>
        <v>g pollutant</v>
      </c>
      <c r="I5725" t="str">
        <f t="shared" si="178"/>
        <v>CH4</v>
      </c>
      <c r="J5725">
        <f>INDEX(NoSettings!$C:$C,MATCH(EPS!$A5725,NoSettings!$A:$A,0))</f>
        <v>0</v>
      </c>
      <c r="K5725">
        <f>INDEX(GWP!$C$2:$C$13,MATCH(EPS!I5725,GWP!$B$2:$B$13,0))</f>
        <v>25</v>
      </c>
      <c r="L5725" s="5">
        <f t="shared" si="179"/>
        <v>0</v>
      </c>
    </row>
    <row r="5726" spans="1:12" hidden="1" x14ac:dyDescent="0.35">
      <c r="A5726" t="s">
        <v>3246</v>
      </c>
      <c r="B5726" t="s">
        <v>2923</v>
      </c>
      <c r="C5726" t="s">
        <v>1723</v>
      </c>
      <c r="D5726" t="s">
        <v>3290</v>
      </c>
      <c r="E5726" t="s">
        <v>1714</v>
      </c>
      <c r="H5726" t="str">
        <f>INDEX('Vensim Variables'!$B:$B,MATCH(EPS!$B5726,'Vensim Variables'!$A:$A,0))</f>
        <v>g pollutant</v>
      </c>
      <c r="I5726" t="str">
        <f t="shared" si="178"/>
        <v>N2O</v>
      </c>
      <c r="J5726">
        <f>INDEX(NoSettings!$C:$C,MATCH(EPS!$A5726,NoSettings!$A:$A,0))</f>
        <v>0</v>
      </c>
      <c r="K5726">
        <f>INDEX(GWP!$C$2:$C$13,MATCH(EPS!I5726,GWP!$B$2:$B$13,0))</f>
        <v>298</v>
      </c>
      <c r="L5726" s="5">
        <f t="shared" si="179"/>
        <v>0</v>
      </c>
    </row>
    <row r="5727" spans="1:12" hidden="1" x14ac:dyDescent="0.35">
      <c r="A5727" t="s">
        <v>3247</v>
      </c>
      <c r="B5727" t="s">
        <v>2923</v>
      </c>
      <c r="C5727" t="s">
        <v>1723</v>
      </c>
      <c r="D5727" t="s">
        <v>3290</v>
      </c>
      <c r="E5727" t="s">
        <v>1715</v>
      </c>
      <c r="H5727" t="str">
        <f>INDEX('Vensim Variables'!$B:$B,MATCH(EPS!$B5727,'Vensim Variables'!$A:$A,0))</f>
        <v>g pollutant</v>
      </c>
      <c r="I5727" t="str">
        <f t="shared" si="178"/>
        <v>F gases</v>
      </c>
      <c r="J5727">
        <f>INDEX(NoSettings!$C:$C,MATCH(EPS!$A5727,NoSettings!$A:$A,0))</f>
        <v>0</v>
      </c>
      <c r="K5727">
        <f>INDEX(GWP!$C$2:$C$13,MATCH(EPS!I5727,GWP!$B$2:$B$13,0))</f>
        <v>1</v>
      </c>
      <c r="L5727" s="5">
        <f t="shared" si="179"/>
        <v>0</v>
      </c>
    </row>
    <row r="5728" spans="1:12" hidden="1" x14ac:dyDescent="0.35">
      <c r="A5728" t="s">
        <v>3248</v>
      </c>
      <c r="B5728" t="s">
        <v>2923</v>
      </c>
      <c r="C5728" t="s">
        <v>1723</v>
      </c>
      <c r="D5728" t="s">
        <v>3291</v>
      </c>
      <c r="E5728" t="s">
        <v>1702</v>
      </c>
      <c r="H5728" t="str">
        <f>INDEX('Vensim Variables'!$B:$B,MATCH(EPS!$B5728,'Vensim Variables'!$A:$A,0))</f>
        <v>g pollutant</v>
      </c>
      <c r="I5728" t="str">
        <f t="shared" si="178"/>
        <v>CO2</v>
      </c>
      <c r="J5728">
        <f>INDEX(NoSettings!$C:$C,MATCH(EPS!$A5728,NoSettings!$A:$A,0))</f>
        <v>0</v>
      </c>
      <c r="K5728">
        <f>INDEX(GWP!$C$2:$C$13,MATCH(EPS!I5728,GWP!$B$2:$B$13,0))</f>
        <v>1</v>
      </c>
      <c r="L5728" s="5">
        <f t="shared" si="179"/>
        <v>0</v>
      </c>
    </row>
    <row r="5729" spans="1:12" hidden="1" x14ac:dyDescent="0.35">
      <c r="A5729" t="s">
        <v>3249</v>
      </c>
      <c r="B5729" t="s">
        <v>2923</v>
      </c>
      <c r="C5729" t="s">
        <v>1723</v>
      </c>
      <c r="D5729" t="s">
        <v>3291</v>
      </c>
      <c r="E5729" t="s">
        <v>1705</v>
      </c>
      <c r="H5729" t="str">
        <f>INDEX('Vensim Variables'!$B:$B,MATCH(EPS!$B5729,'Vensim Variables'!$A:$A,0))</f>
        <v>g pollutant</v>
      </c>
      <c r="I5729" t="str">
        <f t="shared" si="178"/>
        <v>VOC</v>
      </c>
      <c r="J5729">
        <f>INDEX(NoSettings!$C:$C,MATCH(EPS!$A5729,NoSettings!$A:$A,0))</f>
        <v>0</v>
      </c>
      <c r="K5729">
        <f>INDEX(GWP!$C$2:$C$13,MATCH(EPS!I5729,GWP!$B$2:$B$13,0))</f>
        <v>0</v>
      </c>
      <c r="L5729" s="5">
        <f t="shared" si="179"/>
        <v>0</v>
      </c>
    </row>
    <row r="5730" spans="1:12" hidden="1" x14ac:dyDescent="0.35">
      <c r="A5730" t="s">
        <v>3250</v>
      </c>
      <c r="B5730" t="s">
        <v>2923</v>
      </c>
      <c r="C5730" t="s">
        <v>1723</v>
      </c>
      <c r="D5730" t="s">
        <v>3291</v>
      </c>
      <c r="E5730" t="s">
        <v>1706</v>
      </c>
      <c r="H5730" t="str">
        <f>INDEX('Vensim Variables'!$B:$B,MATCH(EPS!$B5730,'Vensim Variables'!$A:$A,0))</f>
        <v>g pollutant</v>
      </c>
      <c r="I5730" t="str">
        <f t="shared" si="178"/>
        <v>CO</v>
      </c>
      <c r="J5730">
        <f>INDEX(NoSettings!$C:$C,MATCH(EPS!$A5730,NoSettings!$A:$A,0))</f>
        <v>0</v>
      </c>
      <c r="K5730">
        <f>INDEX(GWP!$C$2:$C$13,MATCH(EPS!I5730,GWP!$B$2:$B$13,0))</f>
        <v>0</v>
      </c>
      <c r="L5730" s="5">
        <f t="shared" si="179"/>
        <v>0</v>
      </c>
    </row>
    <row r="5731" spans="1:12" hidden="1" x14ac:dyDescent="0.35">
      <c r="A5731" t="s">
        <v>3251</v>
      </c>
      <c r="B5731" t="s">
        <v>2923</v>
      </c>
      <c r="C5731" t="s">
        <v>1723</v>
      </c>
      <c r="D5731" t="s">
        <v>3291</v>
      </c>
      <c r="E5731" t="s">
        <v>1707</v>
      </c>
      <c r="H5731" t="str">
        <f>INDEX('Vensim Variables'!$B:$B,MATCH(EPS!$B5731,'Vensim Variables'!$A:$A,0))</f>
        <v>g pollutant</v>
      </c>
      <c r="I5731" t="str">
        <f t="shared" si="178"/>
        <v>NOx</v>
      </c>
      <c r="J5731">
        <f>INDEX(NoSettings!$C:$C,MATCH(EPS!$A5731,NoSettings!$A:$A,0))</f>
        <v>0</v>
      </c>
      <c r="K5731">
        <f>INDEX(GWP!$C$2:$C$13,MATCH(EPS!I5731,GWP!$B$2:$B$13,0))</f>
        <v>0</v>
      </c>
      <c r="L5731" s="5">
        <f t="shared" si="179"/>
        <v>0</v>
      </c>
    </row>
    <row r="5732" spans="1:12" hidden="1" x14ac:dyDescent="0.35">
      <c r="A5732" t="s">
        <v>3252</v>
      </c>
      <c r="B5732" t="s">
        <v>2923</v>
      </c>
      <c r="C5732" t="s">
        <v>1723</v>
      </c>
      <c r="D5732" t="s">
        <v>3291</v>
      </c>
      <c r="E5732" t="s">
        <v>1708</v>
      </c>
      <c r="H5732" t="str">
        <f>INDEX('Vensim Variables'!$B:$B,MATCH(EPS!$B5732,'Vensim Variables'!$A:$A,0))</f>
        <v>g pollutant</v>
      </c>
      <c r="I5732" t="str">
        <f t="shared" si="178"/>
        <v>PM10</v>
      </c>
      <c r="J5732">
        <f>INDEX(NoSettings!$C:$C,MATCH(EPS!$A5732,NoSettings!$A:$A,0))</f>
        <v>0</v>
      </c>
      <c r="K5732">
        <f>INDEX(GWP!$C$2:$C$13,MATCH(EPS!I5732,GWP!$B$2:$B$13,0))</f>
        <v>0</v>
      </c>
      <c r="L5732" s="5">
        <f t="shared" si="179"/>
        <v>0</v>
      </c>
    </row>
    <row r="5733" spans="1:12" hidden="1" x14ac:dyDescent="0.35">
      <c r="A5733" t="s">
        <v>3253</v>
      </c>
      <c r="B5733" t="s">
        <v>2923</v>
      </c>
      <c r="C5733" t="s">
        <v>1723</v>
      </c>
      <c r="D5733" t="s">
        <v>3291</v>
      </c>
      <c r="E5733" t="s">
        <v>1709</v>
      </c>
      <c r="H5733" t="str">
        <f>INDEX('Vensim Variables'!$B:$B,MATCH(EPS!$B5733,'Vensim Variables'!$A:$A,0))</f>
        <v>g pollutant</v>
      </c>
      <c r="I5733" t="str">
        <f t="shared" si="178"/>
        <v>PM25</v>
      </c>
      <c r="J5733">
        <f>INDEX(NoSettings!$C:$C,MATCH(EPS!$A5733,NoSettings!$A:$A,0))</f>
        <v>0</v>
      </c>
      <c r="K5733">
        <f>INDEX(GWP!$C$2:$C$13,MATCH(EPS!I5733,GWP!$B$2:$B$13,0))</f>
        <v>0</v>
      </c>
      <c r="L5733" s="5">
        <f t="shared" si="179"/>
        <v>0</v>
      </c>
    </row>
    <row r="5734" spans="1:12" hidden="1" x14ac:dyDescent="0.35">
      <c r="A5734" t="s">
        <v>3254</v>
      </c>
      <c r="B5734" t="s">
        <v>2923</v>
      </c>
      <c r="C5734" t="s">
        <v>1723</v>
      </c>
      <c r="D5734" t="s">
        <v>3291</v>
      </c>
      <c r="E5734" t="s">
        <v>1710</v>
      </c>
      <c r="H5734" t="str">
        <f>INDEX('Vensim Variables'!$B:$B,MATCH(EPS!$B5734,'Vensim Variables'!$A:$A,0))</f>
        <v>g pollutant</v>
      </c>
      <c r="I5734" t="str">
        <f t="shared" si="178"/>
        <v>SOx</v>
      </c>
      <c r="J5734">
        <f>INDEX(NoSettings!$C:$C,MATCH(EPS!$A5734,NoSettings!$A:$A,0))</f>
        <v>0</v>
      </c>
      <c r="K5734">
        <f>INDEX(GWP!$C$2:$C$13,MATCH(EPS!I5734,GWP!$B$2:$B$13,0))</f>
        <v>0</v>
      </c>
      <c r="L5734" s="5">
        <f t="shared" si="179"/>
        <v>0</v>
      </c>
    </row>
    <row r="5735" spans="1:12" hidden="1" x14ac:dyDescent="0.35">
      <c r="A5735" t="s">
        <v>3255</v>
      </c>
      <c r="B5735" t="s">
        <v>2923</v>
      </c>
      <c r="C5735" t="s">
        <v>1723</v>
      </c>
      <c r="D5735" t="s">
        <v>3291</v>
      </c>
      <c r="E5735" t="s">
        <v>1711</v>
      </c>
      <c r="H5735" t="str">
        <f>INDEX('Vensim Variables'!$B:$B,MATCH(EPS!$B5735,'Vensim Variables'!$A:$A,0))</f>
        <v>g pollutant</v>
      </c>
      <c r="I5735" t="str">
        <f t="shared" si="178"/>
        <v>BC</v>
      </c>
      <c r="J5735">
        <f>INDEX(NoSettings!$C:$C,MATCH(EPS!$A5735,NoSettings!$A:$A,0))</f>
        <v>0</v>
      </c>
      <c r="K5735">
        <f>INDEX(GWP!$C$2:$C$13,MATCH(EPS!I5735,GWP!$B$2:$B$13,0))</f>
        <v>0</v>
      </c>
      <c r="L5735" s="5">
        <f t="shared" si="179"/>
        <v>0</v>
      </c>
    </row>
    <row r="5736" spans="1:12" hidden="1" x14ac:dyDescent="0.35">
      <c r="A5736" t="s">
        <v>3256</v>
      </c>
      <c r="B5736" t="s">
        <v>2923</v>
      </c>
      <c r="C5736" t="s">
        <v>1723</v>
      </c>
      <c r="D5736" t="s">
        <v>3291</v>
      </c>
      <c r="E5736" t="s">
        <v>1712</v>
      </c>
      <c r="H5736" t="str">
        <f>INDEX('Vensim Variables'!$B:$B,MATCH(EPS!$B5736,'Vensim Variables'!$A:$A,0))</f>
        <v>g pollutant</v>
      </c>
      <c r="I5736" t="str">
        <f t="shared" si="178"/>
        <v>OC</v>
      </c>
      <c r="J5736">
        <f>INDEX(NoSettings!$C:$C,MATCH(EPS!$A5736,NoSettings!$A:$A,0))</f>
        <v>0</v>
      </c>
      <c r="K5736">
        <f>INDEX(GWP!$C$2:$C$13,MATCH(EPS!I5736,GWP!$B$2:$B$13,0))</f>
        <v>0</v>
      </c>
      <c r="L5736" s="5">
        <f t="shared" si="179"/>
        <v>0</v>
      </c>
    </row>
    <row r="5737" spans="1:12" hidden="1" x14ac:dyDescent="0.35">
      <c r="A5737" t="s">
        <v>3257</v>
      </c>
      <c r="B5737" t="s">
        <v>2923</v>
      </c>
      <c r="C5737" t="s">
        <v>1723</v>
      </c>
      <c r="D5737" t="s">
        <v>3291</v>
      </c>
      <c r="E5737" t="s">
        <v>1713</v>
      </c>
      <c r="H5737" t="str">
        <f>INDEX('Vensim Variables'!$B:$B,MATCH(EPS!$B5737,'Vensim Variables'!$A:$A,0))</f>
        <v>g pollutant</v>
      </c>
      <c r="I5737" t="str">
        <f t="shared" si="178"/>
        <v>CH4</v>
      </c>
      <c r="J5737">
        <f>INDEX(NoSettings!$C:$C,MATCH(EPS!$A5737,NoSettings!$A:$A,0))</f>
        <v>0</v>
      </c>
      <c r="K5737">
        <f>INDEX(GWP!$C$2:$C$13,MATCH(EPS!I5737,GWP!$B$2:$B$13,0))</f>
        <v>25</v>
      </c>
      <c r="L5737" s="5">
        <f t="shared" si="179"/>
        <v>0</v>
      </c>
    </row>
    <row r="5738" spans="1:12" hidden="1" x14ac:dyDescent="0.35">
      <c r="A5738" t="s">
        <v>3258</v>
      </c>
      <c r="B5738" t="s">
        <v>2923</v>
      </c>
      <c r="C5738" t="s">
        <v>1723</v>
      </c>
      <c r="D5738" t="s">
        <v>3291</v>
      </c>
      <c r="E5738" t="s">
        <v>1714</v>
      </c>
      <c r="H5738" t="str">
        <f>INDEX('Vensim Variables'!$B:$B,MATCH(EPS!$B5738,'Vensim Variables'!$A:$A,0))</f>
        <v>g pollutant</v>
      </c>
      <c r="I5738" t="str">
        <f t="shared" si="178"/>
        <v>N2O</v>
      </c>
      <c r="J5738">
        <f>INDEX(NoSettings!$C:$C,MATCH(EPS!$A5738,NoSettings!$A:$A,0))</f>
        <v>0</v>
      </c>
      <c r="K5738">
        <f>INDEX(GWP!$C$2:$C$13,MATCH(EPS!I5738,GWP!$B$2:$B$13,0))</f>
        <v>298</v>
      </c>
      <c r="L5738" s="5">
        <f t="shared" si="179"/>
        <v>0</v>
      </c>
    </row>
    <row r="5739" spans="1:12" hidden="1" x14ac:dyDescent="0.35">
      <c r="A5739" t="s">
        <v>3259</v>
      </c>
      <c r="B5739" t="s">
        <v>2923</v>
      </c>
      <c r="C5739" t="s">
        <v>1723</v>
      </c>
      <c r="D5739" t="s">
        <v>3291</v>
      </c>
      <c r="E5739" t="s">
        <v>1715</v>
      </c>
      <c r="H5739" t="str">
        <f>INDEX('Vensim Variables'!$B:$B,MATCH(EPS!$B5739,'Vensim Variables'!$A:$A,0))</f>
        <v>g pollutant</v>
      </c>
      <c r="I5739" t="str">
        <f t="shared" si="178"/>
        <v>F gases</v>
      </c>
      <c r="J5739">
        <f>INDEX(NoSettings!$C:$C,MATCH(EPS!$A5739,NoSettings!$A:$A,0))</f>
        <v>0</v>
      </c>
      <c r="K5739">
        <f>INDEX(GWP!$C$2:$C$13,MATCH(EPS!I5739,GWP!$B$2:$B$13,0))</f>
        <v>1</v>
      </c>
      <c r="L5739" s="5">
        <f t="shared" si="179"/>
        <v>0</v>
      </c>
    </row>
    <row r="5740" spans="1:12" hidden="1" x14ac:dyDescent="0.35">
      <c r="A5740" t="s">
        <v>3260</v>
      </c>
      <c r="B5740" t="s">
        <v>2923</v>
      </c>
      <c r="C5740" t="s">
        <v>1723</v>
      </c>
      <c r="D5740" t="s">
        <v>3292</v>
      </c>
      <c r="E5740" t="s">
        <v>1702</v>
      </c>
      <c r="H5740" t="str">
        <f>INDEX('Vensim Variables'!$B:$B,MATCH(EPS!$B5740,'Vensim Variables'!$A:$A,0))</f>
        <v>g pollutant</v>
      </c>
      <c r="I5740" t="str">
        <f t="shared" si="178"/>
        <v>CO2</v>
      </c>
      <c r="J5740">
        <f>INDEX(NoSettings!$C:$C,MATCH(EPS!$A5740,NoSettings!$A:$A,0))</f>
        <v>30305900000000</v>
      </c>
      <c r="K5740">
        <f>INDEX(GWP!$C$2:$C$13,MATCH(EPS!I5740,GWP!$B$2:$B$13,0))</f>
        <v>1</v>
      </c>
      <c r="L5740" s="5">
        <f t="shared" si="179"/>
        <v>30.305900000000001</v>
      </c>
    </row>
    <row r="5741" spans="1:12" hidden="1" x14ac:dyDescent="0.35">
      <c r="A5741" t="s">
        <v>3261</v>
      </c>
      <c r="B5741" t="s">
        <v>2923</v>
      </c>
      <c r="C5741" t="s">
        <v>1723</v>
      </c>
      <c r="D5741" t="s">
        <v>3292</v>
      </c>
      <c r="E5741" t="s">
        <v>1705</v>
      </c>
      <c r="H5741" t="str">
        <f>INDEX('Vensim Variables'!$B:$B,MATCH(EPS!$B5741,'Vensim Variables'!$A:$A,0))</f>
        <v>g pollutant</v>
      </c>
      <c r="I5741" t="str">
        <f t="shared" si="178"/>
        <v>VOC</v>
      </c>
      <c r="J5741">
        <f>INDEX(NoSettings!$C:$C,MATCH(EPS!$A5741,NoSettings!$A:$A,0))</f>
        <v>1103060000</v>
      </c>
      <c r="K5741">
        <f>INDEX(GWP!$C$2:$C$13,MATCH(EPS!I5741,GWP!$B$2:$B$13,0))</f>
        <v>0</v>
      </c>
      <c r="L5741" s="5">
        <f t="shared" si="179"/>
        <v>0</v>
      </c>
    </row>
    <row r="5742" spans="1:12" hidden="1" x14ac:dyDescent="0.35">
      <c r="A5742" t="s">
        <v>3262</v>
      </c>
      <c r="B5742" t="s">
        <v>2923</v>
      </c>
      <c r="C5742" t="s">
        <v>1723</v>
      </c>
      <c r="D5742" t="s">
        <v>3292</v>
      </c>
      <c r="E5742" t="s">
        <v>1706</v>
      </c>
      <c r="H5742" t="str">
        <f>INDEX('Vensim Variables'!$B:$B,MATCH(EPS!$B5742,'Vensim Variables'!$A:$A,0))</f>
        <v>g pollutant</v>
      </c>
      <c r="I5742" t="str">
        <f t="shared" si="178"/>
        <v>CO</v>
      </c>
      <c r="J5742">
        <f>INDEX(NoSettings!$C:$C,MATCH(EPS!$A5742,NoSettings!$A:$A,0))</f>
        <v>8998580000</v>
      </c>
      <c r="K5742">
        <f>INDEX(GWP!$C$2:$C$13,MATCH(EPS!I5742,GWP!$B$2:$B$13,0))</f>
        <v>0</v>
      </c>
      <c r="L5742" s="5">
        <f t="shared" si="179"/>
        <v>0</v>
      </c>
    </row>
    <row r="5743" spans="1:12" hidden="1" x14ac:dyDescent="0.35">
      <c r="A5743" t="s">
        <v>3263</v>
      </c>
      <c r="B5743" t="s">
        <v>2923</v>
      </c>
      <c r="C5743" t="s">
        <v>1723</v>
      </c>
      <c r="D5743" t="s">
        <v>3292</v>
      </c>
      <c r="E5743" t="s">
        <v>1707</v>
      </c>
      <c r="H5743" t="str">
        <f>INDEX('Vensim Variables'!$B:$B,MATCH(EPS!$B5743,'Vensim Variables'!$A:$A,0))</f>
        <v>g pollutant</v>
      </c>
      <c r="I5743" t="str">
        <f t="shared" si="178"/>
        <v>NOx</v>
      </c>
      <c r="J5743">
        <f>INDEX(NoSettings!$C:$C,MATCH(EPS!$A5743,NoSettings!$A:$A,0))</f>
        <v>20771800000</v>
      </c>
      <c r="K5743">
        <f>INDEX(GWP!$C$2:$C$13,MATCH(EPS!I5743,GWP!$B$2:$B$13,0))</f>
        <v>0</v>
      </c>
      <c r="L5743" s="5">
        <f t="shared" si="179"/>
        <v>0</v>
      </c>
    </row>
    <row r="5744" spans="1:12" hidden="1" x14ac:dyDescent="0.35">
      <c r="A5744" t="s">
        <v>3264</v>
      </c>
      <c r="B5744" t="s">
        <v>2923</v>
      </c>
      <c r="C5744" t="s">
        <v>1723</v>
      </c>
      <c r="D5744" t="s">
        <v>3292</v>
      </c>
      <c r="E5744" t="s">
        <v>1708</v>
      </c>
      <c r="H5744" t="str">
        <f>INDEX('Vensim Variables'!$B:$B,MATCH(EPS!$B5744,'Vensim Variables'!$A:$A,0))</f>
        <v>g pollutant</v>
      </c>
      <c r="I5744" t="str">
        <f t="shared" si="178"/>
        <v>PM10</v>
      </c>
      <c r="J5744">
        <f>INDEX(NoSettings!$C:$C,MATCH(EPS!$A5744,NoSettings!$A:$A,0))</f>
        <v>830380000</v>
      </c>
      <c r="K5744">
        <f>INDEX(GWP!$C$2:$C$13,MATCH(EPS!I5744,GWP!$B$2:$B$13,0))</f>
        <v>0</v>
      </c>
      <c r="L5744" s="5">
        <f t="shared" si="179"/>
        <v>0</v>
      </c>
    </row>
    <row r="5745" spans="1:12" hidden="1" x14ac:dyDescent="0.35">
      <c r="A5745" t="s">
        <v>3265</v>
      </c>
      <c r="B5745" t="s">
        <v>2923</v>
      </c>
      <c r="C5745" t="s">
        <v>1723</v>
      </c>
      <c r="D5745" t="s">
        <v>3292</v>
      </c>
      <c r="E5745" t="s">
        <v>1709</v>
      </c>
      <c r="H5745" t="str">
        <f>INDEX('Vensim Variables'!$B:$B,MATCH(EPS!$B5745,'Vensim Variables'!$A:$A,0))</f>
        <v>g pollutant</v>
      </c>
      <c r="I5745" t="str">
        <f t="shared" si="178"/>
        <v>PM25</v>
      </c>
      <c r="J5745">
        <f>INDEX(NoSettings!$C:$C,MATCH(EPS!$A5745,NoSettings!$A:$A,0))</f>
        <v>528110000</v>
      </c>
      <c r="K5745">
        <f>INDEX(GWP!$C$2:$C$13,MATCH(EPS!I5745,GWP!$B$2:$B$13,0))</f>
        <v>0</v>
      </c>
      <c r="L5745" s="5">
        <f t="shared" si="179"/>
        <v>0</v>
      </c>
    </row>
    <row r="5746" spans="1:12" hidden="1" x14ac:dyDescent="0.35">
      <c r="A5746" t="s">
        <v>3266</v>
      </c>
      <c r="B5746" t="s">
        <v>2923</v>
      </c>
      <c r="C5746" t="s">
        <v>1723</v>
      </c>
      <c r="D5746" t="s">
        <v>3292</v>
      </c>
      <c r="E5746" t="s">
        <v>1710</v>
      </c>
      <c r="H5746" t="str">
        <f>INDEX('Vensim Variables'!$B:$B,MATCH(EPS!$B5746,'Vensim Variables'!$A:$A,0))</f>
        <v>g pollutant</v>
      </c>
      <c r="I5746" t="str">
        <f t="shared" si="178"/>
        <v>SOx</v>
      </c>
      <c r="J5746">
        <f>INDEX(NoSettings!$C:$C,MATCH(EPS!$A5746,NoSettings!$A:$A,0))</f>
        <v>6532100000</v>
      </c>
      <c r="K5746">
        <f>INDEX(GWP!$C$2:$C$13,MATCH(EPS!I5746,GWP!$B$2:$B$13,0))</f>
        <v>0</v>
      </c>
      <c r="L5746" s="5">
        <f t="shared" si="179"/>
        <v>0</v>
      </c>
    </row>
    <row r="5747" spans="1:12" hidden="1" x14ac:dyDescent="0.35">
      <c r="A5747" t="s">
        <v>3267</v>
      </c>
      <c r="B5747" t="s">
        <v>2923</v>
      </c>
      <c r="C5747" t="s">
        <v>1723</v>
      </c>
      <c r="D5747" t="s">
        <v>3292</v>
      </c>
      <c r="E5747" t="s">
        <v>1711</v>
      </c>
      <c r="H5747" t="str">
        <f>INDEX('Vensim Variables'!$B:$B,MATCH(EPS!$B5747,'Vensim Variables'!$A:$A,0))</f>
        <v>g pollutant</v>
      </c>
      <c r="I5747" t="str">
        <f t="shared" si="178"/>
        <v>BC</v>
      </c>
      <c r="J5747">
        <f>INDEX(NoSettings!$C:$C,MATCH(EPS!$A5747,NoSettings!$A:$A,0))</f>
        <v>30572200</v>
      </c>
      <c r="K5747">
        <f>INDEX(GWP!$C$2:$C$13,MATCH(EPS!I5747,GWP!$B$2:$B$13,0))</f>
        <v>0</v>
      </c>
      <c r="L5747" s="5">
        <f t="shared" si="179"/>
        <v>0</v>
      </c>
    </row>
    <row r="5748" spans="1:12" hidden="1" x14ac:dyDescent="0.35">
      <c r="A5748" t="s">
        <v>3268</v>
      </c>
      <c r="B5748" t="s">
        <v>2923</v>
      </c>
      <c r="C5748" t="s">
        <v>1723</v>
      </c>
      <c r="D5748" t="s">
        <v>3292</v>
      </c>
      <c r="E5748" t="s">
        <v>1712</v>
      </c>
      <c r="H5748" t="str">
        <f>INDEX('Vensim Variables'!$B:$B,MATCH(EPS!$B5748,'Vensim Variables'!$A:$A,0))</f>
        <v>g pollutant</v>
      </c>
      <c r="I5748" t="str">
        <f t="shared" si="178"/>
        <v>OC</v>
      </c>
      <c r="J5748">
        <f>INDEX(NoSettings!$C:$C,MATCH(EPS!$A5748,NoSettings!$A:$A,0))</f>
        <v>154833000</v>
      </c>
      <c r="K5748">
        <f>INDEX(GWP!$C$2:$C$13,MATCH(EPS!I5748,GWP!$B$2:$B$13,0))</f>
        <v>0</v>
      </c>
      <c r="L5748" s="5">
        <f t="shared" si="179"/>
        <v>0</v>
      </c>
    </row>
    <row r="5749" spans="1:12" hidden="1" x14ac:dyDescent="0.35">
      <c r="A5749" t="s">
        <v>3269</v>
      </c>
      <c r="B5749" t="s">
        <v>2923</v>
      </c>
      <c r="C5749" t="s">
        <v>1723</v>
      </c>
      <c r="D5749" t="s">
        <v>3292</v>
      </c>
      <c r="E5749" t="s">
        <v>1713</v>
      </c>
      <c r="H5749" t="str">
        <f>INDEX('Vensim Variables'!$B:$B,MATCH(EPS!$B5749,'Vensim Variables'!$A:$A,0))</f>
        <v>g pollutant</v>
      </c>
      <c r="I5749" t="str">
        <f t="shared" si="178"/>
        <v>CH4</v>
      </c>
      <c r="J5749">
        <f>INDEX(NoSettings!$C:$C,MATCH(EPS!$A5749,NoSettings!$A:$A,0))</f>
        <v>1479300000</v>
      </c>
      <c r="K5749">
        <f>INDEX(GWP!$C$2:$C$13,MATCH(EPS!I5749,GWP!$B$2:$B$13,0))</f>
        <v>25</v>
      </c>
      <c r="L5749" s="5">
        <f t="shared" si="179"/>
        <v>3.6982500000000001E-2</v>
      </c>
    </row>
    <row r="5750" spans="1:12" hidden="1" x14ac:dyDescent="0.35">
      <c r="A5750" t="s">
        <v>3270</v>
      </c>
      <c r="B5750" t="s">
        <v>2923</v>
      </c>
      <c r="C5750" t="s">
        <v>1723</v>
      </c>
      <c r="D5750" t="s">
        <v>3292</v>
      </c>
      <c r="E5750" t="s">
        <v>1714</v>
      </c>
      <c r="H5750" t="str">
        <f>INDEX('Vensim Variables'!$B:$B,MATCH(EPS!$B5750,'Vensim Variables'!$A:$A,0))</f>
        <v>g pollutant</v>
      </c>
      <c r="I5750" t="str">
        <f t="shared" si="178"/>
        <v>N2O</v>
      </c>
      <c r="J5750">
        <f>INDEX(NoSettings!$C:$C,MATCH(EPS!$A5750,NoSettings!$A:$A,0))</f>
        <v>295860000</v>
      </c>
      <c r="K5750">
        <f>INDEX(GWP!$C$2:$C$13,MATCH(EPS!I5750,GWP!$B$2:$B$13,0))</f>
        <v>298</v>
      </c>
      <c r="L5750" s="5">
        <f t="shared" si="179"/>
        <v>8.816628E-2</v>
      </c>
    </row>
    <row r="5751" spans="1:12" hidden="1" x14ac:dyDescent="0.35">
      <c r="A5751" t="s">
        <v>3271</v>
      </c>
      <c r="B5751" t="s">
        <v>2923</v>
      </c>
      <c r="C5751" t="s">
        <v>1723</v>
      </c>
      <c r="D5751" t="s">
        <v>3292</v>
      </c>
      <c r="E5751" t="s">
        <v>1715</v>
      </c>
      <c r="H5751" t="str">
        <f>INDEX('Vensim Variables'!$B:$B,MATCH(EPS!$B5751,'Vensim Variables'!$A:$A,0))</f>
        <v>g pollutant</v>
      </c>
      <c r="I5751" t="str">
        <f t="shared" si="178"/>
        <v>F gases</v>
      </c>
      <c r="J5751">
        <f>INDEX(NoSettings!$C:$C,MATCH(EPS!$A5751,NoSettings!$A:$A,0))</f>
        <v>0</v>
      </c>
      <c r="K5751">
        <f>INDEX(GWP!$C$2:$C$13,MATCH(EPS!I5751,GWP!$B$2:$B$13,0))</f>
        <v>1</v>
      </c>
      <c r="L5751" s="5">
        <f t="shared" si="179"/>
        <v>0</v>
      </c>
    </row>
    <row r="5752" spans="1:12" hidden="1" x14ac:dyDescent="0.35">
      <c r="A5752" t="s">
        <v>3272</v>
      </c>
      <c r="B5752" t="s">
        <v>2923</v>
      </c>
      <c r="C5752" t="s">
        <v>1723</v>
      </c>
      <c r="D5752" t="s">
        <v>3293</v>
      </c>
      <c r="E5752" t="s">
        <v>1702</v>
      </c>
      <c r="H5752" t="str">
        <f>INDEX('Vensim Variables'!$B:$B,MATCH(EPS!$B5752,'Vensim Variables'!$A:$A,0))</f>
        <v>g pollutant</v>
      </c>
      <c r="I5752" t="str">
        <f t="shared" si="178"/>
        <v>CO2</v>
      </c>
      <c r="J5752">
        <f>INDEX(NoSettings!$C:$C,MATCH(EPS!$A5752,NoSettings!$A:$A,0))</f>
        <v>0</v>
      </c>
      <c r="K5752">
        <f>INDEX(GWP!$C$2:$C$13,MATCH(EPS!I5752,GWP!$B$2:$B$13,0))</f>
        <v>1</v>
      </c>
      <c r="L5752" s="5">
        <f t="shared" si="179"/>
        <v>0</v>
      </c>
    </row>
    <row r="5753" spans="1:12" hidden="1" x14ac:dyDescent="0.35">
      <c r="A5753" t="s">
        <v>3273</v>
      </c>
      <c r="B5753" t="s">
        <v>2923</v>
      </c>
      <c r="C5753" t="s">
        <v>1723</v>
      </c>
      <c r="D5753" t="s">
        <v>3293</v>
      </c>
      <c r="E5753" t="s">
        <v>1705</v>
      </c>
      <c r="H5753" t="str">
        <f>INDEX('Vensim Variables'!$B:$B,MATCH(EPS!$B5753,'Vensim Variables'!$A:$A,0))</f>
        <v>g pollutant</v>
      </c>
      <c r="I5753" t="str">
        <f t="shared" si="178"/>
        <v>VOC</v>
      </c>
      <c r="J5753">
        <f>INDEX(NoSettings!$C:$C,MATCH(EPS!$A5753,NoSettings!$A:$A,0))</f>
        <v>0</v>
      </c>
      <c r="K5753">
        <f>INDEX(GWP!$C$2:$C$13,MATCH(EPS!I5753,GWP!$B$2:$B$13,0))</f>
        <v>0</v>
      </c>
      <c r="L5753" s="5">
        <f t="shared" si="179"/>
        <v>0</v>
      </c>
    </row>
    <row r="5754" spans="1:12" hidden="1" x14ac:dyDescent="0.35">
      <c r="A5754" t="s">
        <v>3274</v>
      </c>
      <c r="B5754" t="s">
        <v>2923</v>
      </c>
      <c r="C5754" t="s">
        <v>1723</v>
      </c>
      <c r="D5754" t="s">
        <v>3293</v>
      </c>
      <c r="E5754" t="s">
        <v>1706</v>
      </c>
      <c r="H5754" t="str">
        <f>INDEX('Vensim Variables'!$B:$B,MATCH(EPS!$B5754,'Vensim Variables'!$A:$A,0))</f>
        <v>g pollutant</v>
      </c>
      <c r="I5754" t="str">
        <f t="shared" si="178"/>
        <v>CO</v>
      </c>
      <c r="J5754">
        <f>INDEX(NoSettings!$C:$C,MATCH(EPS!$A5754,NoSettings!$A:$A,0))</f>
        <v>0</v>
      </c>
      <c r="K5754">
        <f>INDEX(GWP!$C$2:$C$13,MATCH(EPS!I5754,GWP!$B$2:$B$13,0))</f>
        <v>0</v>
      </c>
      <c r="L5754" s="5">
        <f t="shared" si="179"/>
        <v>0</v>
      </c>
    </row>
    <row r="5755" spans="1:12" hidden="1" x14ac:dyDescent="0.35">
      <c r="A5755" t="s">
        <v>3275</v>
      </c>
      <c r="B5755" t="s">
        <v>2923</v>
      </c>
      <c r="C5755" t="s">
        <v>1723</v>
      </c>
      <c r="D5755" t="s">
        <v>3293</v>
      </c>
      <c r="E5755" t="s">
        <v>1707</v>
      </c>
      <c r="H5755" t="str">
        <f>INDEX('Vensim Variables'!$B:$B,MATCH(EPS!$B5755,'Vensim Variables'!$A:$A,0))</f>
        <v>g pollutant</v>
      </c>
      <c r="I5755" t="str">
        <f t="shared" si="178"/>
        <v>NOx</v>
      </c>
      <c r="J5755">
        <f>INDEX(NoSettings!$C:$C,MATCH(EPS!$A5755,NoSettings!$A:$A,0))</f>
        <v>0</v>
      </c>
      <c r="K5755">
        <f>INDEX(GWP!$C$2:$C$13,MATCH(EPS!I5755,GWP!$B$2:$B$13,0))</f>
        <v>0</v>
      </c>
      <c r="L5755" s="5">
        <f t="shared" si="179"/>
        <v>0</v>
      </c>
    </row>
    <row r="5756" spans="1:12" hidden="1" x14ac:dyDescent="0.35">
      <c r="A5756" t="s">
        <v>3276</v>
      </c>
      <c r="B5756" t="s">
        <v>2923</v>
      </c>
      <c r="C5756" t="s">
        <v>1723</v>
      </c>
      <c r="D5756" t="s">
        <v>3293</v>
      </c>
      <c r="E5756" t="s">
        <v>1708</v>
      </c>
      <c r="H5756" t="str">
        <f>INDEX('Vensim Variables'!$B:$B,MATCH(EPS!$B5756,'Vensim Variables'!$A:$A,0))</f>
        <v>g pollutant</v>
      </c>
      <c r="I5756" t="str">
        <f t="shared" si="178"/>
        <v>PM10</v>
      </c>
      <c r="J5756">
        <f>INDEX(NoSettings!$C:$C,MATCH(EPS!$A5756,NoSettings!$A:$A,0))</f>
        <v>0</v>
      </c>
      <c r="K5756">
        <f>INDEX(GWP!$C$2:$C$13,MATCH(EPS!I5756,GWP!$B$2:$B$13,0))</f>
        <v>0</v>
      </c>
      <c r="L5756" s="5">
        <f t="shared" si="179"/>
        <v>0</v>
      </c>
    </row>
    <row r="5757" spans="1:12" hidden="1" x14ac:dyDescent="0.35">
      <c r="A5757" t="s">
        <v>3277</v>
      </c>
      <c r="B5757" t="s">
        <v>2923</v>
      </c>
      <c r="C5757" t="s">
        <v>1723</v>
      </c>
      <c r="D5757" t="s">
        <v>3293</v>
      </c>
      <c r="E5757" t="s">
        <v>1709</v>
      </c>
      <c r="H5757" t="str">
        <f>INDEX('Vensim Variables'!$B:$B,MATCH(EPS!$B5757,'Vensim Variables'!$A:$A,0))</f>
        <v>g pollutant</v>
      </c>
      <c r="I5757" t="str">
        <f t="shared" si="178"/>
        <v>PM25</v>
      </c>
      <c r="J5757">
        <f>INDEX(NoSettings!$C:$C,MATCH(EPS!$A5757,NoSettings!$A:$A,0))</f>
        <v>0</v>
      </c>
      <c r="K5757">
        <f>INDEX(GWP!$C$2:$C$13,MATCH(EPS!I5757,GWP!$B$2:$B$13,0))</f>
        <v>0</v>
      </c>
      <c r="L5757" s="5">
        <f t="shared" si="179"/>
        <v>0</v>
      </c>
    </row>
    <row r="5758" spans="1:12" hidden="1" x14ac:dyDescent="0.35">
      <c r="A5758" t="s">
        <v>3278</v>
      </c>
      <c r="B5758" t="s">
        <v>2923</v>
      </c>
      <c r="C5758" t="s">
        <v>1723</v>
      </c>
      <c r="D5758" t="s">
        <v>3293</v>
      </c>
      <c r="E5758" t="s">
        <v>1710</v>
      </c>
      <c r="H5758" t="str">
        <f>INDEX('Vensim Variables'!$B:$B,MATCH(EPS!$B5758,'Vensim Variables'!$A:$A,0))</f>
        <v>g pollutant</v>
      </c>
      <c r="I5758" t="str">
        <f t="shared" si="178"/>
        <v>SOx</v>
      </c>
      <c r="J5758">
        <f>INDEX(NoSettings!$C:$C,MATCH(EPS!$A5758,NoSettings!$A:$A,0))</f>
        <v>0</v>
      </c>
      <c r="K5758">
        <f>INDEX(GWP!$C$2:$C$13,MATCH(EPS!I5758,GWP!$B$2:$B$13,0))</f>
        <v>0</v>
      </c>
      <c r="L5758" s="5">
        <f t="shared" si="179"/>
        <v>0</v>
      </c>
    </row>
    <row r="5759" spans="1:12" hidden="1" x14ac:dyDescent="0.35">
      <c r="A5759" t="s">
        <v>3279</v>
      </c>
      <c r="B5759" t="s">
        <v>2923</v>
      </c>
      <c r="C5759" t="s">
        <v>1723</v>
      </c>
      <c r="D5759" t="s">
        <v>3293</v>
      </c>
      <c r="E5759" t="s">
        <v>1711</v>
      </c>
      <c r="H5759" t="str">
        <f>INDEX('Vensim Variables'!$B:$B,MATCH(EPS!$B5759,'Vensim Variables'!$A:$A,0))</f>
        <v>g pollutant</v>
      </c>
      <c r="I5759" t="str">
        <f t="shared" si="178"/>
        <v>BC</v>
      </c>
      <c r="J5759">
        <f>INDEX(NoSettings!$C:$C,MATCH(EPS!$A5759,NoSettings!$A:$A,0))</f>
        <v>0</v>
      </c>
      <c r="K5759">
        <f>INDEX(GWP!$C$2:$C$13,MATCH(EPS!I5759,GWP!$B$2:$B$13,0))</f>
        <v>0</v>
      </c>
      <c r="L5759" s="5">
        <f t="shared" si="179"/>
        <v>0</v>
      </c>
    </row>
    <row r="5760" spans="1:12" hidden="1" x14ac:dyDescent="0.35">
      <c r="A5760" t="s">
        <v>3280</v>
      </c>
      <c r="B5760" t="s">
        <v>2923</v>
      </c>
      <c r="C5760" t="s">
        <v>1723</v>
      </c>
      <c r="D5760" t="s">
        <v>3293</v>
      </c>
      <c r="E5760" t="s">
        <v>1712</v>
      </c>
      <c r="H5760" t="str">
        <f>INDEX('Vensim Variables'!$B:$B,MATCH(EPS!$B5760,'Vensim Variables'!$A:$A,0))</f>
        <v>g pollutant</v>
      </c>
      <c r="I5760" t="str">
        <f t="shared" si="178"/>
        <v>OC</v>
      </c>
      <c r="J5760">
        <f>INDEX(NoSettings!$C:$C,MATCH(EPS!$A5760,NoSettings!$A:$A,0))</f>
        <v>0</v>
      </c>
      <c r="K5760">
        <f>INDEX(GWP!$C$2:$C$13,MATCH(EPS!I5760,GWP!$B$2:$B$13,0))</f>
        <v>0</v>
      </c>
      <c r="L5760" s="5">
        <f t="shared" si="179"/>
        <v>0</v>
      </c>
    </row>
    <row r="5761" spans="1:12" hidden="1" x14ac:dyDescent="0.35">
      <c r="A5761" t="s">
        <v>3281</v>
      </c>
      <c r="B5761" t="s">
        <v>2923</v>
      </c>
      <c r="C5761" t="s">
        <v>1723</v>
      </c>
      <c r="D5761" t="s">
        <v>3293</v>
      </c>
      <c r="E5761" t="s">
        <v>1713</v>
      </c>
      <c r="H5761" t="str">
        <f>INDEX('Vensim Variables'!$B:$B,MATCH(EPS!$B5761,'Vensim Variables'!$A:$A,0))</f>
        <v>g pollutant</v>
      </c>
      <c r="I5761" t="str">
        <f t="shared" si="178"/>
        <v>CH4</v>
      </c>
      <c r="J5761">
        <f>INDEX(NoSettings!$C:$C,MATCH(EPS!$A5761,NoSettings!$A:$A,0))</f>
        <v>0</v>
      </c>
      <c r="K5761">
        <f>INDEX(GWP!$C$2:$C$13,MATCH(EPS!I5761,GWP!$B$2:$B$13,0))</f>
        <v>25</v>
      </c>
      <c r="L5761" s="5">
        <f t="shared" si="179"/>
        <v>0</v>
      </c>
    </row>
    <row r="5762" spans="1:12" hidden="1" x14ac:dyDescent="0.35">
      <c r="A5762" t="s">
        <v>3282</v>
      </c>
      <c r="B5762" t="s">
        <v>2923</v>
      </c>
      <c r="C5762" t="s">
        <v>1723</v>
      </c>
      <c r="D5762" t="s">
        <v>3293</v>
      </c>
      <c r="E5762" t="s">
        <v>1714</v>
      </c>
      <c r="H5762" t="str">
        <f>INDEX('Vensim Variables'!$B:$B,MATCH(EPS!$B5762,'Vensim Variables'!$A:$A,0))</f>
        <v>g pollutant</v>
      </c>
      <c r="I5762" t="str">
        <f t="shared" si="178"/>
        <v>N2O</v>
      </c>
      <c r="J5762">
        <f>INDEX(NoSettings!$C:$C,MATCH(EPS!$A5762,NoSettings!$A:$A,0))</f>
        <v>0</v>
      </c>
      <c r="K5762">
        <f>INDEX(GWP!$C$2:$C$13,MATCH(EPS!I5762,GWP!$B$2:$B$13,0))</f>
        <v>298</v>
      </c>
      <c r="L5762" s="5">
        <f t="shared" si="179"/>
        <v>0</v>
      </c>
    </row>
    <row r="5763" spans="1:12" hidden="1" x14ac:dyDescent="0.35">
      <c r="A5763" t="s">
        <v>3283</v>
      </c>
      <c r="B5763" t="s">
        <v>2923</v>
      </c>
      <c r="C5763" t="s">
        <v>1723</v>
      </c>
      <c r="D5763" t="s">
        <v>3293</v>
      </c>
      <c r="E5763" t="s">
        <v>1715</v>
      </c>
      <c r="H5763" t="str">
        <f>INDEX('Vensim Variables'!$B:$B,MATCH(EPS!$B5763,'Vensim Variables'!$A:$A,0))</f>
        <v>g pollutant</v>
      </c>
      <c r="I5763" t="str">
        <f t="shared" ref="I5763" si="180">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F gases</v>
      </c>
      <c r="J5763">
        <f>INDEX(NoSettings!$C:$C,MATCH(EPS!$A5763,NoSettings!$A:$A,0))</f>
        <v>0</v>
      </c>
      <c r="K5763">
        <f>INDEX(GWP!$C$2:$C$13,MATCH(EPS!I5763,GWP!$B$2:$B$13,0))</f>
        <v>1</v>
      </c>
      <c r="L5763" s="5">
        <f t="shared" ref="L5763" si="181">IF(H5763="g pollutant",K5763*J5763/10^12,IF(H5763="MMTCO2e",J5763,IF(H5763="MWh",J5763,0)))</f>
        <v>0</v>
      </c>
    </row>
  </sheetData>
  <autoFilter ref="A1:N5763" xr:uid="{00000000-0009-0000-0000-000008000000}">
    <filterColumn colId="0">
      <filters>
        <filter val="Industrial Energy Related Emissions Excluding Fuels to Power CCS[biomass if,energy pipelines and gas processing 352T353,BC]"/>
        <filter val="Industrial Energy Related Emissions Excluding Fuels to Power CCS[biomass if,energy pipelines and gas processing 352T353,CH4]"/>
        <filter val="Industrial Energy Related Emissions Excluding Fuels to Power CCS[biomass if,energy pipelines and gas processing 352T353,CO]"/>
        <filter val="Industrial Energy Related Emissions Excluding Fuels to Power CCS[biomass if,energy pipelines and gas processing 352T353,CO2]"/>
        <filter val="Industrial Energy Related Emissions Excluding Fuels to Power CCS[biomass if,energy pipelines and gas processing 352T353,F gases]"/>
        <filter val="Industrial Energy Related Emissions Excluding Fuels to Power CCS[biomass if,energy pipelines and gas processing 352T353,N2O]"/>
        <filter val="Industrial Energy Related Emissions Excluding Fuels to Power CCS[biomass if,energy pipelines and gas processing 352T353,NOx]"/>
        <filter val="Industrial Energy Related Emissions Excluding Fuels to Power CCS[biomass if,energy pipelines and gas processing 352T353,OC]"/>
        <filter val="Industrial Energy Related Emissions Excluding Fuels to Power CCS[biomass if,energy pipelines and gas processing 352T353,PM10]"/>
        <filter val="Industrial Energy Related Emissions Excluding Fuels to Power CCS[biomass if,energy pipelines and gas processing 352T353,PM25]"/>
        <filter val="Industrial Energy Related Emissions Excluding Fuels to Power CCS[biomass if,energy pipelines and gas processing 352T353,SOx]"/>
        <filter val="Industrial Energy Related Emissions Excluding Fuels to Power CCS[biomass if,energy pipelines and gas processing 352T353,VOC]"/>
        <filter val="Industrial Energy Related Emissions Excluding Fuels to Power CCS[crude oil if,energy pipelines and gas processing 352T353,BC]"/>
        <filter val="Industrial Energy Related Emissions Excluding Fuels to Power CCS[crude oil if,energy pipelines and gas processing 352T353,CH4]"/>
        <filter val="Industrial Energy Related Emissions Excluding Fuels to Power CCS[crude oil if,energy pipelines and gas processing 352T353,CO]"/>
        <filter val="Industrial Energy Related Emissions Excluding Fuels to Power CCS[crude oil if,energy pipelines and gas processing 352T353,CO2]"/>
        <filter val="Industrial Energy Related Emissions Excluding Fuels to Power CCS[crude oil if,energy pipelines and gas processing 352T353,F gases]"/>
        <filter val="Industrial Energy Related Emissions Excluding Fuels to Power CCS[crude oil if,energy pipelines and gas processing 352T353,N2O]"/>
        <filter val="Industrial Energy Related Emissions Excluding Fuels to Power CCS[crude oil if,energy pipelines and gas processing 352T353,NOx]"/>
        <filter val="Industrial Energy Related Emissions Excluding Fuels to Power CCS[crude oil if,energy pipelines and gas processing 352T353,OC]"/>
        <filter val="Industrial Energy Related Emissions Excluding Fuels to Power CCS[crude oil if,energy pipelines and gas processing 352T353,PM10]"/>
        <filter val="Industrial Energy Related Emissions Excluding Fuels to Power CCS[crude oil if,energy pipelines and gas processing 352T353,PM25]"/>
        <filter val="Industrial Energy Related Emissions Excluding Fuels to Power CCS[crude oil if,energy pipelines and gas processing 352T353,SOx]"/>
        <filter val="Industrial Energy Related Emissions Excluding Fuels to Power CCS[crude oil if,energy pipelines and gas processing 352T353,VOC]"/>
        <filter val="Industrial Energy Related Emissions Excluding Fuels to Power CCS[electricity if,energy pipelines and gas processing 352T353,BC]"/>
        <filter val="Industrial Energy Related Emissions Excluding Fuels to Power CCS[electricity if,energy pipelines and gas processing 352T353,CH4]"/>
        <filter val="Industrial Energy Related Emissions Excluding Fuels to Power CCS[electricity if,energy pipelines and gas processing 352T353,CO]"/>
        <filter val="Industrial Energy Related Emissions Excluding Fuels to Power CCS[electricity if,energy pipelines and gas processing 352T353,CO2]"/>
        <filter val="Industrial Energy Related Emissions Excluding Fuels to Power CCS[electricity if,energy pipelines and gas processing 352T353,F gases]"/>
        <filter val="Industrial Energy Related Emissions Excluding Fuels to Power CCS[electricity if,energy pipelines and gas processing 352T353,N2O]"/>
        <filter val="Industrial Energy Related Emissions Excluding Fuels to Power CCS[electricity if,energy pipelines and gas processing 352T353,NOx]"/>
        <filter val="Industrial Energy Related Emissions Excluding Fuels to Power CCS[electricity if,energy pipelines and gas processing 352T353,OC]"/>
        <filter val="Industrial Energy Related Emissions Excluding Fuels to Power CCS[electricity if,energy pipelines and gas processing 352T353,PM10]"/>
        <filter val="Industrial Energy Related Emissions Excluding Fuels to Power CCS[electricity if,energy pipelines and gas processing 352T353,PM25]"/>
        <filter val="Industrial Energy Related Emissions Excluding Fuels to Power CCS[electricity if,energy pipelines and gas processing 352T353,SOx]"/>
        <filter val="Industrial Energy Related Emissions Excluding Fuels to Power CCS[electricity if,energy pipelines and gas processing 352T353,VOC]"/>
        <filter val="Industrial Energy Related Emissions Excluding Fuels to Power CCS[hard coal if,energy pipelines and gas processing 352T353,BC]"/>
        <filter val="Industrial Energy Related Emissions Excluding Fuels to Power CCS[hard coal if,energy pipelines and gas processing 352T353,CH4]"/>
        <filter val="Industrial Energy Related Emissions Excluding Fuels to Power CCS[hard coal if,energy pipelines and gas processing 352T353,CO]"/>
        <filter val="Industrial Energy Related Emissions Excluding Fuels to Power CCS[hard coal if,energy pipelines and gas processing 352T353,CO2]"/>
        <filter val="Industrial Energy Related Emissions Excluding Fuels to Power CCS[hard coal if,energy pipelines and gas processing 352T353,F gases]"/>
        <filter val="Industrial Energy Related Emissions Excluding Fuels to Power CCS[hard coal if,energy pipelines and gas processing 352T353,N2O]"/>
        <filter val="Industrial Energy Related Emissions Excluding Fuels to Power CCS[hard coal if,energy pipelines and gas processing 352T353,NOx]"/>
        <filter val="Industrial Energy Related Emissions Excluding Fuels to Power CCS[hard coal if,energy pipelines and gas processing 352T353,OC]"/>
        <filter val="Industrial Energy Related Emissions Excluding Fuels to Power CCS[hard coal if,energy pipelines and gas processing 352T353,PM10]"/>
        <filter val="Industrial Energy Related Emissions Excluding Fuels to Power CCS[hard coal if,energy pipelines and gas processing 352T353,PM25]"/>
        <filter val="Industrial Energy Related Emissions Excluding Fuels to Power CCS[hard coal if,energy pipelines and gas processing 352T353,SOx]"/>
        <filter val="Industrial Energy Related Emissions Excluding Fuels to Power CCS[hard coal if,energy pipelines and gas processing 352T353,VOC]"/>
        <filter val="Industrial Energy Related Emissions Excluding Fuels to Power CCS[heat if,energy pipelines and gas processing 352T353,BC]"/>
        <filter val="Industrial Energy Related Emissions Excluding Fuels to Power CCS[heat if,energy pipelines and gas processing 352T353,CH4]"/>
        <filter val="Industrial Energy Related Emissions Excluding Fuels to Power CCS[heat if,energy pipelines and gas processing 352T353,CO]"/>
        <filter val="Industrial Energy Related Emissions Excluding Fuels to Power CCS[heat if,energy pipelines and gas processing 352T353,CO2]"/>
        <filter val="Industrial Energy Related Emissions Excluding Fuels to Power CCS[heat if,energy pipelines and gas processing 352T353,F gases]"/>
        <filter val="Industrial Energy Related Emissions Excluding Fuels to Power CCS[heat if,energy pipelines and gas processing 352T353,N2O]"/>
        <filter val="Industrial Energy Related Emissions Excluding Fuels to Power CCS[heat if,energy pipelines and gas processing 352T353,NOx]"/>
        <filter val="Industrial Energy Related Emissions Excluding Fuels to Power CCS[heat if,energy pipelines and gas processing 352T353,OC]"/>
        <filter val="Industrial Energy Related Emissions Excluding Fuels to Power CCS[heat if,energy pipelines and gas processing 352T353,PM10]"/>
        <filter val="Industrial Energy Related Emissions Excluding Fuels to Power CCS[heat if,energy pipelines and gas processing 352T353,PM25]"/>
        <filter val="Industrial Energy Related Emissions Excluding Fuels to Power CCS[heat if,energy pipelines and gas processing 352T353,SOx]"/>
        <filter val="Industrial Energy Related Emissions Excluding Fuels to Power CCS[heat if,energy pipelines and gas processing 352T353,VOC]"/>
        <filter val="Industrial Energy Related Emissions Excluding Fuels to Power CCS[heavy or residual fuel oil if,energy pipelines and gas processing 352T353,BC]"/>
        <filter val="Industrial Energy Related Emissions Excluding Fuels to Power CCS[heavy or residual fuel oil if,energy pipelines and gas processing 352T353,CH4]"/>
        <filter val="Industrial Energy Related Emissions Excluding Fuels to Power CCS[heavy or residual fuel oil if,energy pipelines and gas processing 352T353,CO]"/>
        <filter val="Industrial Energy Related Emissions Excluding Fuels to Power CCS[heavy or residual fuel oil if,energy pipelines and gas processing 352T353,CO2]"/>
        <filter val="Industrial Energy Related Emissions Excluding Fuels to Power CCS[heavy or residual fuel oil if,energy pipelines and gas processing 352T353,F gases]"/>
        <filter val="Industrial Energy Related Emissions Excluding Fuels to Power CCS[heavy or residual fuel oil if,energy pipelines and gas processing 352T353,N2O]"/>
        <filter val="Industrial Energy Related Emissions Excluding Fuels to Power CCS[heavy or residual fuel oil if,energy pipelines and gas processing 352T353,NOx]"/>
        <filter val="Industrial Energy Related Emissions Excluding Fuels to Power CCS[heavy or residual fuel oil if,energy pipelines and gas processing 352T353,OC]"/>
        <filter val="Industrial Energy Related Emissions Excluding Fuels to Power CCS[heavy or residual fuel oil if,energy pipelines and gas processing 352T353,PM10]"/>
        <filter val="Industrial Energy Related Emissions Excluding Fuels to Power CCS[heavy or residual fuel oil if,energy pipelines and gas processing 352T353,PM25]"/>
        <filter val="Industrial Energy Related Emissions Excluding Fuels to Power CCS[heavy or residual fuel oil if,energy pipelines and gas processing 352T353,SOx]"/>
        <filter val="Industrial Energy Related Emissions Excluding Fuels to Power CCS[heavy or residual fuel oil if,energy pipelines and gas processing 352T353,VOC]"/>
        <filter val="Industrial Energy Related Emissions Excluding Fuels to Power CCS[hydrogen if,energy pipelines and gas processing 352T353,BC]"/>
        <filter val="Industrial Energy Related Emissions Excluding Fuels to Power CCS[hydrogen if,energy pipelines and gas processing 352T353,CH4]"/>
        <filter val="Industrial Energy Related Emissions Excluding Fuels to Power CCS[hydrogen if,energy pipelines and gas processing 352T353,CO]"/>
        <filter val="Industrial Energy Related Emissions Excluding Fuels to Power CCS[hydrogen if,energy pipelines and gas processing 352T353,CO2]"/>
        <filter val="Industrial Energy Related Emissions Excluding Fuels to Power CCS[hydrogen if,energy pipelines and gas processing 352T353,F gases]"/>
        <filter val="Industrial Energy Related Emissions Excluding Fuels to Power CCS[hydrogen if,energy pipelines and gas processing 352T353,N2O]"/>
        <filter val="Industrial Energy Related Emissions Excluding Fuels to Power CCS[hydrogen if,energy pipelines and gas processing 352T353,NOx]"/>
        <filter val="Industrial Energy Related Emissions Excluding Fuels to Power CCS[hydrogen if,energy pipelines and gas processing 352T353,OC]"/>
        <filter val="Industrial Energy Related Emissions Excluding Fuels to Power CCS[hydrogen if,energy pipelines and gas processing 352T353,PM10]"/>
        <filter val="Industrial Energy Related Emissions Excluding Fuels to Power CCS[hydrogen if,energy pipelines and gas processing 352T353,PM25]"/>
        <filter val="Industrial Energy Related Emissions Excluding Fuels to Power CCS[hydrogen if,energy pipelines and gas processing 352T353,SOx]"/>
        <filter val="Industrial Energy Related Emissions Excluding Fuels to Power CCS[hydrogen if,energy pipelines and gas processing 352T353,VOC]"/>
        <filter val="Industrial Energy Related Emissions Excluding Fuels to Power CCS[LPG propane or butane if,energy pipelines and gas processing 352T353,BC]"/>
        <filter val="Industrial Energy Related Emissions Excluding Fuels to Power CCS[LPG propane or butane if,energy pipelines and gas processing 352T353,CH4]"/>
        <filter val="Industrial Energy Related Emissions Excluding Fuels to Power CCS[LPG propane or butane if,energy pipelines and gas processing 352T353,CO]"/>
        <filter val="Industrial Energy Related Emissions Excluding Fuels to Power CCS[LPG propane or butane if,energy pipelines and gas processing 352T353,CO2]"/>
        <filter val="Industrial Energy Related Emissions Excluding Fuels to Power CCS[LPG propane or butane if,energy pipelines and gas processing 352T353,F gases]"/>
        <filter val="Industrial Energy Related Emissions Excluding Fuels to Power CCS[LPG propane or butane if,energy pipelines and gas processing 352T353,N2O]"/>
        <filter val="Industrial Energy Related Emissions Excluding Fuels to Power CCS[LPG propane or butane if,energy pipelines and gas processing 352T353,NOx]"/>
        <filter val="Industrial Energy Related Emissions Excluding Fuels to Power CCS[LPG propane or butane if,energy pipelines and gas processing 352T353,OC]"/>
        <filter val="Industrial Energy Related Emissions Excluding Fuels to Power CCS[LPG propane or butane if,energy pipelines and gas processing 352T353,PM10]"/>
        <filter val="Industrial Energy Related Emissions Excluding Fuels to Power CCS[LPG propane or butane if,energy pipelines and gas processing 352T353,PM25]"/>
        <filter val="Industrial Energy Related Emissions Excluding Fuels to Power CCS[LPG propane or butane if,energy pipelines and gas processing 352T353,SOx]"/>
        <filter val="Industrial Energy Related Emissions Excluding Fuels to Power CCS[LPG propane or butane if,energy pipelines and gas processing 352T353,VOC]"/>
        <filter val="Industrial Energy Related Emissions Excluding Fuels to Power CCS[natural gas if,energy pipelines and gas processing 352T353,BC]"/>
        <filter val="Industrial Energy Related Emissions Excluding Fuels to Power CCS[natural gas if,energy pipelines and gas processing 352T353,CH4]"/>
        <filter val="Industrial Energy Related Emissions Excluding Fuels to Power CCS[natural gas if,energy pipelines and gas processing 352T353,CO]"/>
        <filter val="Industrial Energy Related Emissions Excluding Fuels to Power CCS[natural gas if,energy pipelines and gas processing 352T353,CO2]"/>
        <filter val="Industrial Energy Related Emissions Excluding Fuels to Power CCS[natural gas if,energy pipelines and gas processing 352T353,F gases]"/>
        <filter val="Industrial Energy Related Emissions Excluding Fuels to Power CCS[natural gas if,energy pipelines and gas processing 352T353,N2O]"/>
        <filter val="Industrial Energy Related Emissions Excluding Fuels to Power CCS[natural gas if,energy pipelines and gas processing 352T353,NOx]"/>
        <filter val="Industrial Energy Related Emissions Excluding Fuels to Power CCS[natural gas if,energy pipelines and gas processing 352T353,OC]"/>
        <filter val="Industrial Energy Related Emissions Excluding Fuels to Power CCS[natural gas if,energy pipelines and gas processing 352T353,PM10]"/>
        <filter val="Industrial Energy Related Emissions Excluding Fuels to Power CCS[natural gas if,energy pipelines and gas processing 352T353,PM25]"/>
        <filter val="Industrial Energy Related Emissions Excluding Fuels to Power CCS[natural gas if,energy pipelines and gas processing 352T353,SOx]"/>
        <filter val="Industrial Energy Related Emissions Excluding Fuels to Power CCS[natural gas if,energy pipelines and gas processing 352T353,VOC]"/>
        <filter val="Industrial Energy Related Emissions Excluding Fuels to Power CCS[petroleum diesel if,energy pipelines and gas processing 352T353,BC]"/>
        <filter val="Industrial Energy Related Emissions Excluding Fuels to Power CCS[petroleum diesel if,energy pipelines and gas processing 352T353,CH4]"/>
        <filter val="Industrial Energy Related Emissions Excluding Fuels to Power CCS[petroleum diesel if,energy pipelines and gas processing 352T353,CO]"/>
        <filter val="Industrial Energy Related Emissions Excluding Fuels to Power CCS[petroleum diesel if,energy pipelines and gas processing 352T353,CO2]"/>
        <filter val="Industrial Energy Related Emissions Excluding Fuels to Power CCS[petroleum diesel if,energy pipelines and gas processing 352T353,F gases]"/>
        <filter val="Industrial Energy Related Emissions Excluding Fuels to Power CCS[petroleum diesel if,energy pipelines and gas processing 352T353,N2O]"/>
        <filter val="Industrial Energy Related Emissions Excluding Fuels to Power CCS[petroleum diesel if,energy pipelines and gas processing 352T353,NOx]"/>
        <filter val="Industrial Energy Related Emissions Excluding Fuels to Power CCS[petroleum diesel if,energy pipelines and gas processing 352T353,OC]"/>
        <filter val="Industrial Energy Related Emissions Excluding Fuels to Power CCS[petroleum diesel if,energy pipelines and gas processing 352T353,PM10]"/>
        <filter val="Industrial Energy Related Emissions Excluding Fuels to Power CCS[petroleum diesel if,energy pipelines and gas processing 352T353,PM25]"/>
        <filter val="Industrial Energy Related Emissions Excluding Fuels to Power CCS[petroleum diesel if,energy pipelines and gas processing 352T353,SOx]"/>
        <filter val="Industrial Energy Related Emissions Excluding Fuels to Power CCS[petroleum diesel if,energy pipelines and gas processing 352T353,VOC]"/>
        <filter val="Industrial Sector Pollutant Emissions[energy pipelines and gas processing 352T353,BC]"/>
        <filter val="Industrial Sector Pollutant Emissions[energy pipelines and gas processing 352T353,CH4]"/>
        <filter val="Industrial Sector Pollutant Emissions[energy pipelines and gas processing 352T353,CO]"/>
        <filter val="Industrial Sector Pollutant Emissions[energy pipelines and gas processing 352T353,CO2]"/>
        <filter val="Industrial Sector Pollutant Emissions[energy pipelines and gas processing 352T353,F gases]"/>
        <filter val="Industrial Sector Pollutant Emissions[energy pipelines and gas processing 352T353,N2O]"/>
        <filter val="Industrial Sector Pollutant Emissions[energy pipelines and gas processing 352T353,NOx]"/>
        <filter val="Industrial Sector Pollutant Emissions[energy pipelines and gas processing 352T353,OC]"/>
        <filter val="Industrial Sector Pollutant Emissions[energy pipelines and gas processing 352T353,PM10]"/>
        <filter val="Industrial Sector Pollutant Emissions[energy pipelines and gas processing 352T353,PM25]"/>
        <filter val="Industrial Sector Pollutant Emissions[energy pipelines and gas processing 352T353,SOx]"/>
        <filter val="Industrial Sector Pollutant Emissions[energy pipelines and gas processing 352T353,VOC]"/>
        <filter val="Output Industry Sector Process Emissions in CO2e Excluding Ag and Waste"/>
        <filter val="Process Emissions before CCS[agriculture and forestry 01T03,BC]"/>
        <filter val="Process Emissions before CCS[agriculture and forestry 01T03,CH4]"/>
        <filter val="Process Emissions before CCS[agriculture and forestry 01T03,CO]"/>
        <filter val="Process Emissions before CCS[agriculture and forestry 01T03,CO2]"/>
        <filter val="Process Emissions before CCS[agriculture and forestry 01T03,F gases]"/>
        <filter val="Process Emissions before CCS[agriculture and forestry 01T03,N2O]"/>
        <filter val="Process Emissions before CCS[agriculture and forestry 01T03,NOx]"/>
        <filter val="Process Emissions before CCS[agriculture and forestry 01T03,OC]"/>
        <filter val="Process Emissions before CCS[agriculture and forestry 01T03,PM10]"/>
        <filter val="Process Emissions before CCS[agriculture and forestry 01T03,PM25]"/>
        <filter val="Process Emissions before CCS[agriculture and forestry 01T03,SOx]"/>
        <filter val="Process Emissions before CCS[agriculture and forestry 01T03,VOC]"/>
        <filter val="Process Emissions before CCS[appliances and electrical equipment 27,BC]"/>
        <filter val="Process Emissions before CCS[appliances and electrical equipment 27,CH4]"/>
        <filter val="Process Emissions before CCS[appliances and electrical equipment 27,CO]"/>
        <filter val="Process Emissions before CCS[appliances and electrical equipment 27,CO2]"/>
        <filter val="Process Emissions before CCS[appliances and electrical equipment 27,F gases]"/>
        <filter val="Process Emissions before CCS[appliances and electrical equipment 27,N2O]"/>
        <filter val="Process Emissions before CCS[appliances and electrical equipment 27,NOx]"/>
        <filter val="Process Emissions before CCS[appliances and electrical equipment 27,OC]"/>
        <filter val="Process Emissions before CCS[appliances and electrical equipment 27,PM10]"/>
        <filter val="Process Emissions before CCS[appliances and electrical equipment 27,PM25]"/>
        <filter val="Process Emissions before CCS[appliances and electrical equipment 27,SOx]"/>
        <filter val="Process Emissions before CCS[appliances and electrical equipment 27,VOC]"/>
        <filter val="Process Emissions before CCS[cement and other nonmetallic minerals 239,BC]"/>
        <filter val="Process Emissions before CCS[cement and other nonmetallic minerals 239,CH4]"/>
        <filter val="Process Emissions before CCS[cement and other nonmetallic minerals 239,CO]"/>
        <filter val="Process Emissions before CCS[cement and other nonmetallic minerals 239,CO2]"/>
        <filter val="Process Emissions before CCS[cement and other nonmetallic minerals 239,F gases]"/>
        <filter val="Process Emissions before CCS[cement and other nonmetallic minerals 239,N2O]"/>
        <filter val="Process Emissions before CCS[cement and other nonmetallic minerals 239,NOx]"/>
        <filter val="Process Emissions before CCS[cement and other nonmetallic minerals 239,OC]"/>
        <filter val="Process Emissions before CCS[cement and other nonmetallic minerals 239,PM10]"/>
        <filter val="Process Emissions before CCS[cement and other nonmetallic minerals 239,PM25]"/>
        <filter val="Process Emissions before CCS[cement and other nonmetallic minerals 239,SOx]"/>
        <filter val="Process Emissions before CCS[cement and other nonmetallic minerals 239,VOC]"/>
        <filter val="Process Emissions before CCS[chemicals 20,BC]"/>
        <filter val="Process Emissions before CCS[chemicals 20,CH4]"/>
        <filter val="Process Emissions before CCS[chemicals 20,CO]"/>
        <filter val="Process Emissions before CCS[chemicals 20,CO2]"/>
        <filter val="Process Emissions before CCS[chemicals 20,F gases]"/>
        <filter val="Process Emissions before CCS[chemicals 20,N2O]"/>
        <filter val="Process Emissions before CCS[chemicals 20,NOx]"/>
        <filter val="Process Emissions before CCS[chemicals 20,OC]"/>
        <filter val="Process Emissions before CCS[chemicals 20,PM10]"/>
        <filter val="Process Emissions before CCS[chemicals 20,PM25]"/>
        <filter val="Process Emissions before CCS[chemicals 20,SOx]"/>
        <filter val="Process Emissions before CCS[chemicals 20,VOC]"/>
        <filter val="Process Emissions before CCS[coal mining 05,BC]"/>
        <filter val="Process Emissions before CCS[coal mining 05,CH4]"/>
        <filter val="Process Emissions before CCS[coal mining 05,CO]"/>
        <filter val="Process Emissions before CCS[coal mining 05,CO2]"/>
        <filter val="Process Emissions before CCS[coal mining 05,F gases]"/>
        <filter val="Process Emissions before CCS[coal mining 05,N2O]"/>
        <filter val="Process Emissions before CCS[coal mining 05,NOx]"/>
        <filter val="Process Emissions before CCS[coal mining 05,OC]"/>
        <filter val="Process Emissions before CCS[coal mining 05,PM10]"/>
        <filter val="Process Emissions before CCS[coal mining 05,PM25]"/>
        <filter val="Process Emissions before CCS[coal mining 05,SOx]"/>
        <filter val="Process Emissions before CCS[coal mining 05,VOC]"/>
        <filter val="Process Emissions before CCS[computers and electronics 26,BC]"/>
        <filter val="Process Emissions before CCS[computers and electronics 26,CH4]"/>
        <filter val="Process Emissions before CCS[computers and electronics 26,CO]"/>
        <filter val="Process Emissions before CCS[computers and electronics 26,CO2]"/>
        <filter val="Process Emissions before CCS[computers and electronics 26,F gases]"/>
        <filter val="Process Emissions before CCS[computers and electronics 26,N2O]"/>
        <filter val="Process Emissions before CCS[computers and electronics 26,NOx]"/>
        <filter val="Process Emissions before CCS[computers and electronics 26,OC]"/>
        <filter val="Process Emissions before CCS[computers and electronics 26,PM10]"/>
        <filter val="Process Emissions before CCS[computers and electronics 26,PM25]"/>
        <filter val="Process Emissions before CCS[computers and electronics 26,SOx]"/>
        <filter val="Process Emissions before CCS[computers and electronics 26,VOC]"/>
        <filter val="Process Emissions before CCS[construction 41T43,BC]"/>
        <filter val="Process Emissions before CCS[construction 41T43,CH4]"/>
        <filter val="Process Emissions before CCS[construction 41T43,CO]"/>
        <filter val="Process Emissions before CCS[construction 41T43,CO2]"/>
        <filter val="Process Emissions before CCS[construction 41T43,F gases]"/>
        <filter val="Process Emissions before CCS[construction 41T43,N2O]"/>
        <filter val="Process Emissions before CCS[construction 41T43,NOx]"/>
        <filter val="Process Emissions before CCS[construction 41T43,OC]"/>
        <filter val="Process Emissions before CCS[construction 41T43,PM10]"/>
        <filter val="Process Emissions before CCS[construction 41T43,PM25]"/>
        <filter val="Process Emissions before CCS[construction 41T43,SOx]"/>
        <filter val="Process Emissions before CCS[construction 41T43,VOC]"/>
        <filter val="Process Emissions before CCS[energy pipelines and gas processing 352T353,BC]"/>
        <filter val="Process Emissions before CCS[energy pipelines and gas processing 352T353,CH4]"/>
        <filter val="Process Emissions before CCS[energy pipelines and gas processing 352T353,CO]"/>
        <filter val="Process Emissions before CCS[energy pipelines and gas processing 352T353,CO2]"/>
        <filter val="Process Emissions before CCS[energy pipelines and gas processing 352T353,F gases]"/>
        <filter val="Process Emissions before CCS[energy pipelines and gas processing 352T353,N2O]"/>
        <filter val="Process Emissions before CCS[energy pipelines and gas processing 352T353,NOx]"/>
        <filter val="Process Emissions before CCS[energy pipelines and gas processing 352T353,OC]"/>
        <filter val="Process Emissions before CCS[energy pipelines and gas processing 352T353,PM10]"/>
        <filter val="Process Emissions before CCS[energy pipelines and gas processing 352T353,PM25]"/>
        <filter val="Process Emissions before CCS[energy pipelines and gas processing 352T353,SOx]"/>
        <filter val="Process Emissions before CCS[energy pipelines and gas processing 352T353,VOC]"/>
        <filter val="Process Emissions before CCS[food beverage and tobacco 10T12,BC]"/>
        <filter val="Process Emissions before CCS[food beverage and tobacco 10T12,CH4]"/>
        <filter val="Process Emissions before CCS[food beverage and tobacco 10T12,CO]"/>
        <filter val="Process Emissions before CCS[food beverage and tobacco 10T12,CO2]"/>
        <filter val="Process Emissions before CCS[food beverage and tobacco 10T12,F gases]"/>
        <filter val="Process Emissions before CCS[food beverage and tobacco 10T12,N2O]"/>
        <filter val="Process Emissions before CCS[food beverage and tobacco 10T12,NOx]"/>
        <filter val="Process Emissions before CCS[food beverage and tobacco 10T12,OC]"/>
        <filter val="Process Emissions before CCS[food beverage and tobacco 10T12,PM10]"/>
        <filter val="Process Emissions before CCS[food beverage and tobacco 10T12,PM25]"/>
        <filter val="Process Emissions before CCS[food beverage and tobacco 10T12,SOx]"/>
        <filter val="Process Emissions before CCS[food beverage and tobacco 10T12,VOC]"/>
        <filter val="Process Emissions before CCS[glass and glass products 231,BC]"/>
        <filter val="Process Emissions before CCS[glass and glass products 231,CH4]"/>
        <filter val="Process Emissions before CCS[glass and glass products 231,CO]"/>
        <filter val="Process Emissions before CCS[glass and glass products 231,CO2]"/>
        <filter val="Process Emissions before CCS[glass and glass products 231,F gases]"/>
        <filter val="Process Emissions before CCS[glass and glass products 231,N2O]"/>
        <filter val="Process Emissions before CCS[glass and glass products 231,NOx]"/>
        <filter val="Process Emissions before CCS[glass and glass products 231,OC]"/>
        <filter val="Process Emissions before CCS[glass and glass products 231,PM10]"/>
        <filter val="Process Emissions before CCS[glass and glass products 231,PM25]"/>
        <filter val="Process Emissions before CCS[glass and glass products 231,SOx]"/>
        <filter val="Process Emissions before CCS[glass and glass products 231,VOC]"/>
        <filter val="Process Emissions before CCS[iron and steel 241,BC]"/>
        <filter val="Process Emissions before CCS[iron and steel 241,CH4]"/>
        <filter val="Process Emissions before CCS[iron and steel 241,CO]"/>
        <filter val="Process Emissions before CCS[iron and steel 241,CO2]"/>
        <filter val="Process Emissions before CCS[iron and steel 241,F gases]"/>
        <filter val="Process Emissions before CCS[iron and steel 241,N2O]"/>
        <filter val="Process Emissions before CCS[iron and steel 241,NOx]"/>
        <filter val="Process Emissions before CCS[iron and steel 241,OC]"/>
        <filter val="Process Emissions before CCS[iron and steel 241,PM10]"/>
        <filter val="Process Emissions before CCS[iron and steel 241,PM25]"/>
        <filter val="Process Emissions before CCS[iron and steel 241,SOx]"/>
        <filter val="Process Emissions before CCS[iron and steel 241,VOC]"/>
        <filter val="Process Emissions before CCS[metal products except machinery and vehicles 25,BC]"/>
        <filter val="Process Emissions before CCS[metal products except machinery and vehicles 25,CH4]"/>
        <filter val="Process Emissions before CCS[metal products except machinery and vehicles 25,CO]"/>
        <filter val="Process Emissions before CCS[metal products except machinery and vehicles 25,CO2]"/>
        <filter val="Process Emissions before CCS[metal products except machinery and vehicles 25,F gases]"/>
        <filter val="Process Emissions before CCS[metal products except machinery and vehicles 25,N2O]"/>
        <filter val="Process Emissions before CCS[metal products except machinery and vehicles 25,NOx]"/>
        <filter val="Process Emissions before CCS[metal products except machinery and vehicles 25,OC]"/>
        <filter val="Process Emissions before CCS[metal products except machinery and vehicles 25,PM10]"/>
        <filter val="Process Emissions before CCS[metal products except machinery and vehicles 25,PM25]"/>
        <filter val="Process Emissions before CCS[metal products except machinery and vehicles 25,SOx]"/>
        <filter val="Process Emissions before CCS[metal products except machinery and vehicles 25,VOC]"/>
        <filter val="Process Emissions before CCS[nonroad vehicles 30,BC]"/>
        <filter val="Process Emissions before CCS[nonroad vehicles 30,CH4]"/>
        <filter val="Process Emissions before CCS[nonroad vehicles 30,CO]"/>
        <filter val="Process Emissions before CCS[nonroad vehicles 30,CO2]"/>
        <filter val="Process Emissions before CCS[nonroad vehicles 30,F gases]"/>
        <filter val="Process Emissions before CCS[nonroad vehicles 30,N2O]"/>
        <filter val="Process Emissions before CCS[nonroad vehicles 30,NOx]"/>
        <filter val="Process Emissions before CCS[nonroad vehicles 30,OC]"/>
        <filter val="Process Emissions before CCS[nonroad vehicles 30,PM10]"/>
        <filter val="Process Emissions before CCS[nonroad vehicles 30,PM25]"/>
        <filter val="Process Emissions before CCS[nonroad vehicles 30,SOx]"/>
        <filter val="Process Emissions before CCS[nonroad vehicles 30,VOC]"/>
        <filter val="Process Emissions before CCS[oil and gas extraction 06,BC]"/>
        <filter val="Process Emissions before CCS[oil and gas extraction 06,CH4]"/>
        <filter val="Process Emissions before CCS[oil and gas extraction 06,CO]"/>
        <filter val="Process Emissions before CCS[oil and gas extraction 06,CO2]"/>
        <filter val="Process Emissions before CCS[oil and gas extraction 06,F gases]"/>
        <filter val="Process Emissions before CCS[oil and gas extraction 06,N2O]"/>
        <filter val="Process Emissions before CCS[oil and gas extraction 06,NOx]"/>
        <filter val="Process Emissions before CCS[oil and gas extraction 06,OC]"/>
        <filter val="Process Emissions before CCS[oil and gas extraction 06,PM10]"/>
        <filter val="Process Emissions before CCS[oil and gas extraction 06,PM25]"/>
        <filter val="Process Emissions before CCS[oil and gas extraction 06,SOx]"/>
        <filter val="Process Emissions before CCS[oil and gas extraction 06,VOC]"/>
        <filter val="Process Emissions before CCS[other machinery 28,BC]"/>
        <filter val="Process Emissions before CCS[other machinery 28,CH4]"/>
        <filter val="Process Emissions before CCS[other machinery 28,CO]"/>
        <filter val="Process Emissions before CCS[other machinery 28,CO2]"/>
        <filter val="Process Emissions before CCS[other machinery 28,F gases]"/>
        <filter val="Process Emissions before CCS[other machinery 28,N2O]"/>
        <filter val="Process Emissions before CCS[other machinery 28,NOx]"/>
        <filter val="Process Emissions before CCS[other machinery 28,OC]"/>
        <filter val="Process Emissions before CCS[other machinery 28,PM10]"/>
        <filter val="Process Emissions before CCS[other machinery 28,PM25]"/>
        <filter val="Process Emissions before CCS[other machinery 28,SOx]"/>
        <filter val="Process Emissions before CCS[other machinery 28,VOC]"/>
        <filter val="Process Emissions before CCS[other manufacturing 31T33,BC]"/>
        <filter val="Process Emissions before CCS[other manufacturing 31T33,CH4]"/>
        <filter val="Process Emissions before CCS[other manufacturing 31T33,CO]"/>
        <filter val="Process Emissions before CCS[other manufacturing 31T33,CO2]"/>
        <filter val="Process Emissions before CCS[other manufacturing 31T33,F gases]"/>
        <filter val="Process Emissions before CCS[other manufacturing 31T33,N2O]"/>
        <filter val="Process Emissions before CCS[other manufacturing 31T33,NOx]"/>
        <filter val="Process Emissions before CCS[other manufacturing 31T33,OC]"/>
        <filter val="Process Emissions before CCS[other manufacturing 31T33,PM10]"/>
        <filter val="Process Emissions before CCS[other manufacturing 31T33,PM25]"/>
        <filter val="Process Emissions before CCS[other manufacturing 31T33,SOx]"/>
        <filter val="Process Emissions before CCS[other manufacturing 31T33,VOC]"/>
        <filter val="Process Emissions before CCS[other metals 242,BC]"/>
        <filter val="Process Emissions before CCS[other metals 242,CH4]"/>
        <filter val="Process Emissions before CCS[other metals 242,CO]"/>
        <filter val="Process Emissions before CCS[other metals 242,CO2]"/>
        <filter val="Process Emissions before CCS[other metals 242,F gases]"/>
        <filter val="Process Emissions before CCS[other metals 242,N2O]"/>
        <filter val="Process Emissions before CCS[other metals 242,NOx]"/>
        <filter val="Process Emissions before CCS[other metals 242,OC]"/>
        <filter val="Process Emissions before CCS[other metals 242,PM10]"/>
        <filter val="Process Emissions before CCS[other metals 242,PM25]"/>
        <filter val="Process Emissions before CCS[other metals 242,SOx]"/>
        <filter val="Process Emissions before CCS[other metals 242,VOC]"/>
        <filter val="Process Emissions before CCS[other mining and quarrying 07T08,BC]"/>
        <filter val="Process Emissions before CCS[other mining and quarrying 07T08,CH4]"/>
        <filter val="Process Emissions before CCS[other mining and quarrying 07T08,CO]"/>
        <filter val="Process Emissions before CCS[other mining and quarrying 07T08,CO2]"/>
        <filter val="Process Emissions before CCS[other mining and quarrying 07T08,F gases]"/>
        <filter val="Process Emissions before CCS[other mining and quarrying 07T08,N2O]"/>
        <filter val="Process Emissions before CCS[other mining and quarrying 07T08,NOx]"/>
        <filter val="Process Emissions before CCS[other mining and quarrying 07T08,OC]"/>
        <filter val="Process Emissions before CCS[other mining and quarrying 07T08,PM10]"/>
        <filter val="Process Emissions before CCS[other mining and quarrying 07T08,PM25]"/>
        <filter val="Process Emissions before CCS[other mining and quarrying 07T08,SOx]"/>
        <filter val="Process Emissions before CCS[other mining and quarrying 07T08,VOC]"/>
        <filter val="Process Emissions before CCS[pulp paper and printing 17T18,BC]"/>
        <filter val="Process Emissions before CCS[pulp paper and printing 17T18,CH4]"/>
        <filter val="Process Emissions before CCS[pulp paper and printing 17T18,CO]"/>
        <filter val="Process Emissions before CCS[pulp paper and printing 17T18,CO2]"/>
        <filter val="Process Emissions before CCS[pulp paper and printing 17T18,F gases]"/>
        <filter val="Process Emissions before CCS[pulp paper and printing 17T18,N2O]"/>
        <filter val="Process Emissions before CCS[pulp paper and printing 17T18,NOx]"/>
        <filter val="Process Emissions before CCS[pulp paper and printing 17T18,OC]"/>
        <filter val="Process Emissions before CCS[pulp paper and printing 17T18,PM10]"/>
        <filter val="Process Emissions before CCS[pulp paper and printing 17T18,PM25]"/>
        <filter val="Process Emissions before CCS[pulp paper and printing 17T18,SOx]"/>
        <filter val="Process Emissions before CCS[pulp paper and printing 17T18,VOC]"/>
        <filter val="Process Emissions before CCS[refined petroleum and coke 19,BC]"/>
        <filter val="Process Emissions before CCS[refined petroleum and coke 19,CH4]"/>
        <filter val="Process Emissions before CCS[refined petroleum and coke 19,CO]"/>
        <filter val="Process Emissions before CCS[refined petroleum and coke 19,CO2]"/>
        <filter val="Process Emissions before CCS[refined petroleum and coke 19,F gases]"/>
        <filter val="Process Emissions before CCS[refined petroleum and coke 19,N2O]"/>
        <filter val="Process Emissions before CCS[refined petroleum and coke 19,NOx]"/>
        <filter val="Process Emissions before CCS[refined petroleum and coke 19,OC]"/>
        <filter val="Process Emissions before CCS[refined petroleum and coke 19,PM10]"/>
        <filter val="Process Emissions before CCS[refined petroleum and coke 19,PM25]"/>
        <filter val="Process Emissions before CCS[refined petroleum and coke 19,SOx]"/>
        <filter val="Process Emissions before CCS[refined petroleum and coke 19,VOC]"/>
        <filter val="Process Emissions before CCS[road vehicles 29,BC]"/>
        <filter val="Process Emissions before CCS[road vehicles 29,CH4]"/>
        <filter val="Process Emissions before CCS[road vehicles 29,CO]"/>
        <filter val="Process Emissions before CCS[road vehicles 29,CO2]"/>
        <filter val="Process Emissions before CCS[road vehicles 29,F gases]"/>
        <filter val="Process Emissions before CCS[road vehicles 29,N2O]"/>
        <filter val="Process Emissions before CCS[road vehicles 29,NOx]"/>
        <filter val="Process Emissions before CCS[road vehicles 29,OC]"/>
        <filter val="Process Emissions before CCS[road vehicles 29,PM10]"/>
        <filter val="Process Emissions before CCS[road vehicles 29,PM25]"/>
        <filter val="Process Emissions before CCS[road vehicles 29,SOx]"/>
        <filter val="Process Emissions before CCS[road vehicles 29,VOC]"/>
        <filter val="Process Emissions before CCS[rubber and plastic products 22,BC]"/>
        <filter val="Process Emissions before CCS[rubber and plastic products 22,CH4]"/>
        <filter val="Process Emissions before CCS[rubber and plastic products 22,CO]"/>
        <filter val="Process Emissions before CCS[rubber and plastic products 22,CO2]"/>
        <filter val="Process Emissions before CCS[rubber and plastic products 22,F gases]"/>
        <filter val="Process Emissions before CCS[rubber and plastic products 22,N2O]"/>
        <filter val="Process Emissions before CCS[rubber and plastic products 22,NOx]"/>
        <filter val="Process Emissions before CCS[rubber and plastic products 22,OC]"/>
        <filter val="Process Emissions before CCS[rubber and plastic products 22,PM10]"/>
        <filter val="Process Emissions before CCS[rubber and plastic products 22,PM25]"/>
        <filter val="Process Emissions before CCS[rubber and plastic products 22,SOx]"/>
        <filter val="Process Emissions before CCS[rubber and plastic products 22,VOC]"/>
        <filter val="Process Emissions before CCS[textiles apparel and leather 13T15,BC]"/>
        <filter val="Process Emissions before CCS[textiles apparel and leather 13T15,CH4]"/>
        <filter val="Process Emissions before CCS[textiles apparel and leather 13T15,CO]"/>
        <filter val="Process Emissions before CCS[textiles apparel and leather 13T15,CO2]"/>
        <filter val="Process Emissions before CCS[textiles apparel and leather 13T15,F gases]"/>
        <filter val="Process Emissions before CCS[textiles apparel and leather 13T15,N2O]"/>
        <filter val="Process Emissions before CCS[textiles apparel and leather 13T15,NOx]"/>
        <filter val="Process Emissions before CCS[textiles apparel and leather 13T15,OC]"/>
        <filter val="Process Emissions before CCS[textiles apparel and leather 13T15,PM10]"/>
        <filter val="Process Emissions before CCS[textiles apparel and leather 13T15,PM25]"/>
        <filter val="Process Emissions before CCS[textiles apparel and leather 13T15,SOx]"/>
        <filter val="Process Emissions before CCS[textiles apparel and leather 13T15,VOC]"/>
        <filter val="Process Emissions before CCS[water and waste 36T39,BC]"/>
        <filter val="Process Emissions before CCS[water and waste 36T39,CH4]"/>
        <filter val="Process Emissions before CCS[water and waste 36T39,CO]"/>
        <filter val="Process Emissions before CCS[water and waste 36T39,CO2]"/>
        <filter val="Process Emissions before CCS[water and waste 36T39,F gases]"/>
        <filter val="Process Emissions before CCS[water and waste 36T39,N2O]"/>
        <filter val="Process Emissions before CCS[water and waste 36T39,NOx]"/>
        <filter val="Process Emissions before CCS[water and waste 36T39,OC]"/>
        <filter val="Process Emissions before CCS[water and waste 36T39,PM10]"/>
        <filter val="Process Emissions before CCS[water and waste 36T39,PM25]"/>
        <filter val="Process Emissions before CCS[water and waste 36T39,SOx]"/>
        <filter val="Process Emissions before CCS[water and waste 36T39,VOC]"/>
        <filter val="Process Emissions before CCS[wood products 16,BC]"/>
        <filter val="Process Emissions before CCS[wood products 16,CH4]"/>
        <filter val="Process Emissions before CCS[wood products 16,CO]"/>
        <filter val="Process Emissions before CCS[wood products 16,CO2]"/>
        <filter val="Process Emissions before CCS[wood products 16,F gases]"/>
        <filter val="Process Emissions before CCS[wood products 16,N2O]"/>
        <filter val="Process Emissions before CCS[wood products 16,NOx]"/>
        <filter val="Process Emissions before CCS[wood products 16,OC]"/>
        <filter val="Process Emissions before CCS[wood products 16,PM10]"/>
        <filter val="Process Emissions before CCS[wood products 16,PM25]"/>
        <filter val="Process Emissions before CCS[wood products 16,SOx]"/>
        <filter val="Process Emissions before CCS[wood products 16,VOC]"/>
      </filters>
    </filterColumn>
    <filterColumn colId="2">
      <filters>
        <filter val="agriculture and forestry 01T03"/>
      </filters>
    </filterColumn>
    <filterColumn colId="3">
      <filters>
        <filter val="CH4"/>
        <filter val="CO2"/>
        <filter val="F gases"/>
        <filter val="N2O"/>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election activeCell="D13" sqref="D13"/>
    </sheetView>
  </sheetViews>
  <sheetFormatPr defaultRowHeight="14.5" x14ac:dyDescent="0.35"/>
  <sheetData>
    <row r="1" spans="1:5" x14ac:dyDescent="0.35">
      <c r="A1" t="s">
        <v>7038</v>
      </c>
      <c r="B1" t="s">
        <v>1783</v>
      </c>
      <c r="C1" t="s">
        <v>1784</v>
      </c>
      <c r="D1" t="s">
        <v>7041</v>
      </c>
      <c r="E1" t="s">
        <v>7039</v>
      </c>
    </row>
    <row r="2" spans="1:5" x14ac:dyDescent="0.35">
      <c r="A2" t="s">
        <v>7040</v>
      </c>
      <c r="B2" t="s">
        <v>1702</v>
      </c>
      <c r="C2">
        <f>INDEX(D2:E2,MATCH(Overview!$B$29,GWP!$D$1:$E$1,0))</f>
        <v>1</v>
      </c>
      <c r="D2">
        <v>1</v>
      </c>
      <c r="E2">
        <v>1</v>
      </c>
    </row>
    <row r="3" spans="1:5" x14ac:dyDescent="0.35">
      <c r="A3" t="s">
        <v>7040</v>
      </c>
      <c r="B3" t="s">
        <v>1705</v>
      </c>
      <c r="C3">
        <v>0</v>
      </c>
      <c r="D3">
        <v>5</v>
      </c>
      <c r="E3">
        <v>5</v>
      </c>
    </row>
    <row r="4" spans="1:5" x14ac:dyDescent="0.35">
      <c r="A4" t="s">
        <v>7040</v>
      </c>
      <c r="B4" t="s">
        <v>1706</v>
      </c>
      <c r="C4">
        <v>0</v>
      </c>
      <c r="D4">
        <v>1.8</v>
      </c>
      <c r="E4">
        <v>1.8</v>
      </c>
    </row>
    <row r="5" spans="1:5" x14ac:dyDescent="0.35">
      <c r="A5" t="s">
        <v>7040</v>
      </c>
      <c r="B5" t="s">
        <v>1707</v>
      </c>
      <c r="C5">
        <v>0</v>
      </c>
      <c r="D5">
        <v>-8.1999999999999993</v>
      </c>
      <c r="E5">
        <v>-8.1999999999999993</v>
      </c>
    </row>
    <row r="6" spans="1:5" x14ac:dyDescent="0.35">
      <c r="A6" t="s">
        <v>7040</v>
      </c>
      <c r="B6" t="s">
        <v>1708</v>
      </c>
      <c r="C6">
        <v>0</v>
      </c>
      <c r="D6" s="91">
        <v>0</v>
      </c>
      <c r="E6" s="91">
        <v>0</v>
      </c>
    </row>
    <row r="7" spans="1:5" x14ac:dyDescent="0.35">
      <c r="A7" t="s">
        <v>7040</v>
      </c>
      <c r="B7" t="s">
        <v>1709</v>
      </c>
      <c r="C7">
        <v>0</v>
      </c>
      <c r="D7" s="91">
        <v>0</v>
      </c>
      <c r="E7" s="91">
        <v>0</v>
      </c>
    </row>
    <row r="8" spans="1:5" x14ac:dyDescent="0.35">
      <c r="A8" t="s">
        <v>7040</v>
      </c>
      <c r="B8" t="s">
        <v>1710</v>
      </c>
      <c r="C8">
        <v>0</v>
      </c>
      <c r="D8" s="91">
        <v>0</v>
      </c>
      <c r="E8" s="91">
        <v>0</v>
      </c>
    </row>
    <row r="9" spans="1:5" x14ac:dyDescent="0.35">
      <c r="A9" t="s">
        <v>7040</v>
      </c>
      <c r="B9" t="s">
        <v>1711</v>
      </c>
      <c r="C9">
        <v>0</v>
      </c>
      <c r="D9">
        <v>345</v>
      </c>
      <c r="E9">
        <v>345</v>
      </c>
    </row>
    <row r="10" spans="1:5" x14ac:dyDescent="0.35">
      <c r="A10" t="s">
        <v>7040</v>
      </c>
      <c r="B10" t="s">
        <v>1712</v>
      </c>
      <c r="C10">
        <v>0</v>
      </c>
      <c r="D10">
        <v>-46</v>
      </c>
      <c r="E10">
        <v>-46</v>
      </c>
    </row>
    <row r="11" spans="1:5" x14ac:dyDescent="0.35">
      <c r="A11" t="s">
        <v>7040</v>
      </c>
      <c r="B11" t="s">
        <v>1713</v>
      </c>
      <c r="C11">
        <f>INDEX(D11:E11,MATCH(Overview!$B$29,GWP!$D$1:$E$1,0))</f>
        <v>25</v>
      </c>
      <c r="D11">
        <v>25</v>
      </c>
      <c r="E11">
        <v>28</v>
      </c>
    </row>
    <row r="12" spans="1:5" x14ac:dyDescent="0.35">
      <c r="A12" t="s">
        <v>7040</v>
      </c>
      <c r="B12" t="s">
        <v>1714</v>
      </c>
      <c r="C12">
        <f>INDEX(D12:E12,MATCH(Overview!$B$29,GWP!$D$1:$E$1,0))</f>
        <v>298</v>
      </c>
      <c r="D12">
        <v>298</v>
      </c>
      <c r="E12">
        <v>265</v>
      </c>
    </row>
    <row r="13" spans="1:5" x14ac:dyDescent="0.35">
      <c r="A13" t="s">
        <v>7040</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H5771"/>
  <sheetViews>
    <sheetView workbookViewId="0">
      <selection sqref="A1:AG1048576"/>
    </sheetView>
  </sheetViews>
  <sheetFormatPr defaultRowHeight="14.5" x14ac:dyDescent="0.35"/>
  <sheetData>
    <row r="1" spans="1:34" x14ac:dyDescent="0.35">
      <c r="A1" t="s">
        <v>18</v>
      </c>
      <c r="B1" t="s">
        <v>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2050</v>
      </c>
    </row>
    <row r="2" spans="1:34" x14ac:dyDescent="0.35">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35">
      <c r="A3" t="s">
        <v>21</v>
      </c>
      <c r="B3" t="s">
        <v>19</v>
      </c>
      <c r="C3" s="2">
        <v>303908000000</v>
      </c>
      <c r="D3" s="2">
        <v>293125000000</v>
      </c>
      <c r="E3" s="2">
        <v>277753000000</v>
      </c>
      <c r="F3" s="2">
        <v>259472000000</v>
      </c>
      <c r="G3" s="2">
        <v>236611000000</v>
      </c>
      <c r="H3" s="2">
        <v>213067000000</v>
      </c>
      <c r="I3" s="2">
        <v>189132000000</v>
      </c>
      <c r="J3" s="2">
        <v>165328000000</v>
      </c>
      <c r="K3" s="2">
        <v>142083000000</v>
      </c>
      <c r="L3" s="2">
        <v>119706000000</v>
      </c>
      <c r="M3" s="2">
        <v>98375600000</v>
      </c>
      <c r="N3" s="2">
        <v>78102700000</v>
      </c>
      <c r="O3" s="2">
        <v>58761500000</v>
      </c>
      <c r="P3" s="2">
        <v>59281000000</v>
      </c>
      <c r="Q3" s="2">
        <v>60029600000</v>
      </c>
      <c r="R3" s="2">
        <v>61616900000</v>
      </c>
      <c r="S3" s="2">
        <v>63672500000</v>
      </c>
      <c r="T3" s="2">
        <v>65925100000</v>
      </c>
      <c r="U3" s="2">
        <v>68748300000</v>
      </c>
      <c r="V3" s="2">
        <v>72171700000</v>
      </c>
      <c r="W3" s="2">
        <v>75902100000</v>
      </c>
      <c r="X3" s="2">
        <v>79771200000</v>
      </c>
      <c r="Y3" s="2">
        <v>83610100000</v>
      </c>
      <c r="Z3" s="2">
        <v>87294400000</v>
      </c>
      <c r="AA3" s="2">
        <v>90764800000</v>
      </c>
      <c r="AB3" s="2">
        <v>93994500000</v>
      </c>
      <c r="AC3" s="2">
        <v>96950900000</v>
      </c>
      <c r="AD3" s="2">
        <v>99549300000</v>
      </c>
      <c r="AE3" s="2">
        <v>101664000000</v>
      </c>
      <c r="AF3" s="2">
        <v>103319000000</v>
      </c>
      <c r="AG3" s="2">
        <v>104617000000</v>
      </c>
      <c r="AH3" s="2">
        <v>273747000000</v>
      </c>
    </row>
    <row r="4" spans="1:34" x14ac:dyDescent="0.35">
      <c r="A4" t="s">
        <v>22</v>
      </c>
      <c r="B4" t="s">
        <v>19</v>
      </c>
      <c r="C4" s="2">
        <v>885278000000000</v>
      </c>
      <c r="D4" s="2">
        <v>909122000000000</v>
      </c>
      <c r="E4" s="2">
        <v>922834000000000</v>
      </c>
      <c r="F4" s="2">
        <v>929313000000000</v>
      </c>
      <c r="G4" s="2">
        <v>918016000000000</v>
      </c>
      <c r="H4" s="2">
        <v>899627000000000</v>
      </c>
      <c r="I4" s="2">
        <v>872412000000000</v>
      </c>
      <c r="J4" s="2">
        <v>843685000000000</v>
      </c>
      <c r="K4" s="2">
        <v>814835000000000</v>
      </c>
      <c r="L4" s="2">
        <v>786077000000000</v>
      </c>
      <c r="M4" s="2">
        <v>758100000000000</v>
      </c>
      <c r="N4" s="2">
        <v>731214000000000</v>
      </c>
      <c r="O4" s="2">
        <v>703306000000000</v>
      </c>
      <c r="P4" s="2">
        <v>676801000000000</v>
      </c>
      <c r="Q4" s="2">
        <v>651358000000000</v>
      </c>
      <c r="R4" s="2">
        <v>627401000000000</v>
      </c>
      <c r="S4" s="2">
        <v>605055000000000</v>
      </c>
      <c r="T4" s="2">
        <v>585059000000000</v>
      </c>
      <c r="U4" s="2">
        <v>568877000000000</v>
      </c>
      <c r="V4" s="2">
        <v>556081000000000</v>
      </c>
      <c r="W4" s="2">
        <v>544588000000000</v>
      </c>
      <c r="X4" s="2">
        <v>534093000000000</v>
      </c>
      <c r="Y4" s="2">
        <v>524718000000000</v>
      </c>
      <c r="Z4" s="2">
        <v>516196000000000</v>
      </c>
      <c r="AA4" s="2">
        <v>508098000000000</v>
      </c>
      <c r="AB4" s="2">
        <v>500782000000000</v>
      </c>
      <c r="AC4" s="2">
        <v>494291000000000</v>
      </c>
      <c r="AD4" s="2">
        <v>488377000000000</v>
      </c>
      <c r="AE4" s="2">
        <v>482682000000000</v>
      </c>
      <c r="AF4" s="2">
        <v>477265000000000</v>
      </c>
      <c r="AG4" s="2">
        <v>472629000000000</v>
      </c>
      <c r="AH4" s="2">
        <v>414279000000000</v>
      </c>
    </row>
    <row r="5" spans="1:34" x14ac:dyDescent="0.35">
      <c r="A5" t="s">
        <v>23</v>
      </c>
      <c r="B5" t="s">
        <v>19</v>
      </c>
      <c r="C5" s="2">
        <v>3694910000000</v>
      </c>
      <c r="D5" s="2">
        <v>3578670000000</v>
      </c>
      <c r="E5" s="2">
        <v>3400900000000</v>
      </c>
      <c r="F5" s="2">
        <v>3230390000000</v>
      </c>
      <c r="G5" s="2">
        <v>2978120000000</v>
      </c>
      <c r="H5" s="2">
        <v>2729860000000</v>
      </c>
      <c r="I5" s="2">
        <v>2482230000000</v>
      </c>
      <c r="J5" s="2">
        <v>2244420000000</v>
      </c>
      <c r="K5" s="2">
        <v>2022400000000</v>
      </c>
      <c r="L5" s="2">
        <v>1815300000000</v>
      </c>
      <c r="M5" s="2">
        <v>1627110000000</v>
      </c>
      <c r="N5" s="2">
        <v>1456790000000</v>
      </c>
      <c r="O5" s="2">
        <v>1301120000000</v>
      </c>
      <c r="P5" s="2">
        <v>1400290000000</v>
      </c>
      <c r="Q5" s="2">
        <v>1493010000000</v>
      </c>
      <c r="R5" s="2">
        <v>1583480000000</v>
      </c>
      <c r="S5" s="2">
        <v>1669160000000</v>
      </c>
      <c r="T5" s="2">
        <v>1755920000000</v>
      </c>
      <c r="U5" s="2">
        <v>1845410000000</v>
      </c>
      <c r="V5" s="2">
        <v>1943830000000</v>
      </c>
      <c r="W5" s="2">
        <v>2033900000000</v>
      </c>
      <c r="X5" s="2">
        <v>2132110000000</v>
      </c>
      <c r="Y5" s="2">
        <v>2230840000000</v>
      </c>
      <c r="Z5" s="2">
        <v>2330300000000</v>
      </c>
      <c r="AA5" s="2">
        <v>2424010000000</v>
      </c>
      <c r="AB5" s="2">
        <v>2520830000000</v>
      </c>
      <c r="AC5" s="2">
        <v>2620460000000</v>
      </c>
      <c r="AD5" s="2">
        <v>2721810000000</v>
      </c>
      <c r="AE5" s="2">
        <v>2822240000000</v>
      </c>
      <c r="AF5" s="2">
        <v>2923270000000</v>
      </c>
      <c r="AG5" s="2">
        <v>3027610000000</v>
      </c>
      <c r="AH5" s="2">
        <v>1019860000000</v>
      </c>
    </row>
    <row r="6" spans="1:34" x14ac:dyDescent="0.35">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s="2">
        <v>209428000000</v>
      </c>
    </row>
    <row r="7" spans="1:34" x14ac:dyDescent="0.35">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s="2">
        <v>13053100000</v>
      </c>
    </row>
    <row r="8" spans="1:34" x14ac:dyDescent="0.35">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35">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35">
      <c r="A10" t="s">
        <v>28</v>
      </c>
      <c r="B10" t="s">
        <v>19</v>
      </c>
      <c r="C10" s="2">
        <v>360620000000</v>
      </c>
      <c r="D10" s="2">
        <v>349384000000</v>
      </c>
      <c r="E10" s="2">
        <v>333956000000</v>
      </c>
      <c r="F10" s="2">
        <v>315139000000</v>
      </c>
      <c r="G10" s="2">
        <v>290346000000</v>
      </c>
      <c r="H10" s="2">
        <v>264636000000</v>
      </c>
      <c r="I10" s="2">
        <v>238448000000</v>
      </c>
      <c r="J10" s="2">
        <v>212252000000</v>
      </c>
      <c r="K10" s="2">
        <v>186511000000</v>
      </c>
      <c r="L10" s="2">
        <v>161530000000</v>
      </c>
      <c r="M10" s="2">
        <v>137501000000</v>
      </c>
      <c r="N10" s="2">
        <v>114436000000</v>
      </c>
      <c r="O10" s="2">
        <v>92116600000</v>
      </c>
      <c r="P10" s="2">
        <v>90590500000</v>
      </c>
      <c r="Q10" s="2">
        <v>89754200000</v>
      </c>
      <c r="R10" s="2">
        <v>87812500000</v>
      </c>
      <c r="S10" s="2">
        <v>86072800000</v>
      </c>
      <c r="T10" s="2">
        <v>84712400000</v>
      </c>
      <c r="U10" s="2">
        <v>83864900000</v>
      </c>
      <c r="V10" s="2">
        <v>83662100000</v>
      </c>
      <c r="W10" s="2">
        <v>83787800000</v>
      </c>
      <c r="X10" s="2">
        <v>84189600000</v>
      </c>
      <c r="Y10" s="2">
        <v>84704600000</v>
      </c>
      <c r="Z10" s="2">
        <v>85284500000</v>
      </c>
      <c r="AA10" s="2">
        <v>85865200000</v>
      </c>
      <c r="AB10" s="2">
        <v>86501500000</v>
      </c>
      <c r="AC10" s="2">
        <v>87269500000</v>
      </c>
      <c r="AD10" s="2">
        <v>88109300000</v>
      </c>
      <c r="AE10" s="2">
        <v>88943600000</v>
      </c>
      <c r="AF10" s="2">
        <v>89791600000</v>
      </c>
      <c r="AG10" s="2">
        <v>90744100000</v>
      </c>
      <c r="AH10" s="2">
        <v>102636000000</v>
      </c>
    </row>
    <row r="11" spans="1:34" x14ac:dyDescent="0.35">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35">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35">
      <c r="A13" t="s">
        <v>31</v>
      </c>
      <c r="B13" t="s">
        <v>19</v>
      </c>
      <c r="C13" s="2">
        <v>100217000000</v>
      </c>
      <c r="D13" s="2">
        <v>103821000000</v>
      </c>
      <c r="E13" s="2">
        <v>99021500000</v>
      </c>
      <c r="F13" s="2">
        <v>93221100000</v>
      </c>
      <c r="G13" s="2">
        <v>86862700000</v>
      </c>
      <c r="H13" s="2">
        <v>80517100000</v>
      </c>
      <c r="I13" s="2">
        <v>73939000000</v>
      </c>
      <c r="J13" s="2">
        <v>67259300000</v>
      </c>
      <c r="K13" s="2">
        <v>60795000000</v>
      </c>
      <c r="L13" s="2">
        <v>54290300000</v>
      </c>
      <c r="M13" s="2">
        <v>47919100000</v>
      </c>
      <c r="N13" s="2">
        <v>41546500000</v>
      </c>
      <c r="O13" s="2">
        <v>35270500000</v>
      </c>
      <c r="P13" s="2">
        <v>28967800000</v>
      </c>
      <c r="Q13" s="2">
        <v>29161600000</v>
      </c>
      <c r="R13" s="2">
        <v>29152300000</v>
      </c>
      <c r="S13" s="2">
        <v>29598300000</v>
      </c>
      <c r="T13" s="2">
        <v>30028200000</v>
      </c>
      <c r="U13" s="2">
        <v>30226200000</v>
      </c>
      <c r="V13" s="2">
        <v>30508100000</v>
      </c>
      <c r="W13" s="2">
        <v>30850900000</v>
      </c>
      <c r="X13" s="2">
        <v>31245800000</v>
      </c>
      <c r="Y13" s="2">
        <v>31735300000</v>
      </c>
      <c r="Z13" s="2">
        <v>32231100000</v>
      </c>
      <c r="AA13" s="2">
        <v>32627000000</v>
      </c>
      <c r="AB13" s="2">
        <v>33062900000</v>
      </c>
      <c r="AC13" s="2">
        <v>33636600000</v>
      </c>
      <c r="AD13" s="2">
        <v>34215400000</v>
      </c>
      <c r="AE13" s="2">
        <v>34686700000</v>
      </c>
      <c r="AF13" s="2">
        <v>35227800000</v>
      </c>
      <c r="AG13" s="2">
        <v>35887500000</v>
      </c>
      <c r="AH13" s="2">
        <v>49452200000</v>
      </c>
    </row>
    <row r="14" spans="1:34" x14ac:dyDescent="0.35">
      <c r="A14" t="s">
        <v>32</v>
      </c>
      <c r="B14" t="s">
        <v>19</v>
      </c>
      <c r="C14" s="2">
        <v>69296500000000</v>
      </c>
      <c r="D14" s="2">
        <v>76104400000000</v>
      </c>
      <c r="E14" s="2">
        <v>77879100000000</v>
      </c>
      <c r="F14" s="2">
        <v>78876300000000</v>
      </c>
      <c r="G14" s="2">
        <v>79166500000000</v>
      </c>
      <c r="H14" s="2">
        <v>79486000000000</v>
      </c>
      <c r="I14" s="2">
        <v>79571500000000</v>
      </c>
      <c r="J14" s="2">
        <v>79570300000000</v>
      </c>
      <c r="K14" s="2">
        <v>79903900000000</v>
      </c>
      <c r="L14" s="2">
        <v>80148000000000</v>
      </c>
      <c r="M14" s="2">
        <v>80499400000000</v>
      </c>
      <c r="N14" s="2">
        <v>80929100000000</v>
      </c>
      <c r="O14" s="2">
        <v>81615100000000</v>
      </c>
      <c r="P14" s="2">
        <v>82292800000000</v>
      </c>
      <c r="Q14" s="2">
        <v>82769300000000</v>
      </c>
      <c r="R14" s="2">
        <v>83380100000000</v>
      </c>
      <c r="S14" s="2">
        <v>83812300000000</v>
      </c>
      <c r="T14" s="2">
        <v>84497300000000</v>
      </c>
      <c r="U14" s="2">
        <v>85261300000000</v>
      </c>
      <c r="V14" s="2">
        <v>86175200000000</v>
      </c>
      <c r="W14" s="2">
        <v>87082200000000</v>
      </c>
      <c r="X14" s="2">
        <v>88028100000000</v>
      </c>
      <c r="Y14" s="2">
        <v>89119500000000</v>
      </c>
      <c r="Z14" s="2">
        <v>90271400000000</v>
      </c>
      <c r="AA14" s="2">
        <v>91247200000000</v>
      </c>
      <c r="AB14" s="2">
        <v>92288000000000</v>
      </c>
      <c r="AC14" s="2">
        <v>93635600000000</v>
      </c>
      <c r="AD14" s="2">
        <v>94933400000000</v>
      </c>
      <c r="AE14" s="2">
        <v>96002700000000</v>
      </c>
      <c r="AF14" s="2">
        <v>97229300000000</v>
      </c>
      <c r="AG14" s="2">
        <v>98817100000000</v>
      </c>
      <c r="AH14" s="2">
        <v>47190500000000</v>
      </c>
    </row>
    <row r="15" spans="1:34" x14ac:dyDescent="0.35">
      <c r="A15" t="s">
        <v>33</v>
      </c>
      <c r="B15" t="s">
        <v>19</v>
      </c>
      <c r="C15" s="2">
        <v>85800600000000</v>
      </c>
      <c r="D15" s="2">
        <v>93221700000000</v>
      </c>
      <c r="E15" s="2">
        <v>93154100000000</v>
      </c>
      <c r="F15" s="2">
        <v>93181500000000</v>
      </c>
      <c r="G15" s="2">
        <v>91503900000000</v>
      </c>
      <c r="H15" s="2">
        <v>89933600000000</v>
      </c>
      <c r="I15" s="2">
        <v>88064600000000</v>
      </c>
      <c r="J15" s="2">
        <v>86095000000000</v>
      </c>
      <c r="K15" s="2">
        <v>84508400000000</v>
      </c>
      <c r="L15" s="2">
        <v>82788900000000</v>
      </c>
      <c r="M15" s="2">
        <v>81274800000000</v>
      </c>
      <c r="N15" s="2">
        <v>79816200000000</v>
      </c>
      <c r="O15" s="2">
        <v>78664300000000</v>
      </c>
      <c r="P15" s="2">
        <v>77504100000000</v>
      </c>
      <c r="Q15" s="2">
        <v>77658600000000</v>
      </c>
      <c r="R15" s="2">
        <v>77961500000000</v>
      </c>
      <c r="S15" s="2">
        <v>78646000000000</v>
      </c>
      <c r="T15" s="2">
        <v>79265600000000</v>
      </c>
      <c r="U15" s="2">
        <v>79919800000000</v>
      </c>
      <c r="V15" s="2">
        <v>80750300000000</v>
      </c>
      <c r="W15" s="2">
        <v>81179700000000</v>
      </c>
      <c r="X15" s="2">
        <v>81939200000000</v>
      </c>
      <c r="Y15" s="2">
        <v>82798000000000</v>
      </c>
      <c r="Z15" s="2">
        <v>83778500000000</v>
      </c>
      <c r="AA15" s="2">
        <v>84387900000000</v>
      </c>
      <c r="AB15" s="2">
        <v>85212700000000</v>
      </c>
      <c r="AC15" s="2">
        <v>86314200000000</v>
      </c>
      <c r="AD15" s="2">
        <v>87371700000000</v>
      </c>
      <c r="AE15" s="2">
        <v>88217900000000</v>
      </c>
      <c r="AF15" s="2">
        <v>89231600000000</v>
      </c>
      <c r="AG15" s="2">
        <v>90595500000000</v>
      </c>
      <c r="AH15">
        <v>0</v>
      </c>
    </row>
    <row r="16" spans="1:34" x14ac:dyDescent="0.35">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s="2">
        <v>337990000000</v>
      </c>
    </row>
    <row r="17" spans="1:34" x14ac:dyDescent="0.35">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35">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35">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35">
      <c r="A20" t="s">
        <v>38</v>
      </c>
      <c r="B20" t="s">
        <v>19</v>
      </c>
      <c r="C20" s="2">
        <v>78666100000</v>
      </c>
      <c r="D20" s="2">
        <v>80812600000</v>
      </c>
      <c r="E20" s="2">
        <v>76961800000</v>
      </c>
      <c r="F20" s="2">
        <v>72326000000</v>
      </c>
      <c r="G20" s="2">
        <v>67025600000</v>
      </c>
      <c r="H20" s="2">
        <v>61723200000</v>
      </c>
      <c r="I20" s="2">
        <v>56241500000</v>
      </c>
      <c r="J20" s="2">
        <v>50673000000</v>
      </c>
      <c r="K20" s="2">
        <v>45234900000</v>
      </c>
      <c r="L20" s="2">
        <v>39731500000</v>
      </c>
      <c r="M20" s="2">
        <v>34272700000</v>
      </c>
      <c r="N20" s="2">
        <v>28857900000</v>
      </c>
      <c r="O20" s="2">
        <v>23506400000</v>
      </c>
      <c r="P20" s="2">
        <v>18147100000</v>
      </c>
      <c r="Q20" s="2">
        <v>18216600000</v>
      </c>
      <c r="R20" s="2">
        <v>18512400000</v>
      </c>
      <c r="S20" s="2">
        <v>18552400000</v>
      </c>
      <c r="T20" s="2">
        <v>18609900000</v>
      </c>
      <c r="U20" s="2">
        <v>18704300000</v>
      </c>
      <c r="V20" s="2">
        <v>18908000000</v>
      </c>
      <c r="W20" s="2">
        <v>19141400000</v>
      </c>
      <c r="X20" s="2">
        <v>19465600000</v>
      </c>
      <c r="Y20" s="2">
        <v>19905000000</v>
      </c>
      <c r="Z20" s="2">
        <v>20349400000</v>
      </c>
      <c r="AA20" s="2">
        <v>20793200000</v>
      </c>
      <c r="AB20" s="2">
        <v>21251200000</v>
      </c>
      <c r="AC20" s="2">
        <v>21868400000</v>
      </c>
      <c r="AD20" s="2">
        <v>22513000000</v>
      </c>
      <c r="AE20" s="2">
        <v>23103500000</v>
      </c>
      <c r="AF20" s="2">
        <v>23778100000</v>
      </c>
      <c r="AG20" s="2">
        <v>24534800000</v>
      </c>
      <c r="AH20" s="2">
        <v>13116900000</v>
      </c>
    </row>
    <row r="21" spans="1:34" x14ac:dyDescent="0.35">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35">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35">
      <c r="A23" t="s">
        <v>41</v>
      </c>
      <c r="B23" t="s">
        <v>19</v>
      </c>
      <c r="C23" s="2">
        <v>199005000</v>
      </c>
      <c r="D23" s="2">
        <v>191944000</v>
      </c>
      <c r="E23" s="2">
        <v>181878000</v>
      </c>
      <c r="F23" s="2">
        <v>169907000</v>
      </c>
      <c r="G23" s="2">
        <v>154938000</v>
      </c>
      <c r="H23" s="2">
        <v>139520000</v>
      </c>
      <c r="I23" s="2">
        <v>123848000</v>
      </c>
      <c r="J23" s="2">
        <v>108260000</v>
      </c>
      <c r="K23" s="2">
        <v>93038900</v>
      </c>
      <c r="L23" s="2">
        <v>78386000</v>
      </c>
      <c r="M23" s="2">
        <v>64418300</v>
      </c>
      <c r="N23" s="2">
        <v>51143200</v>
      </c>
      <c r="O23" s="2">
        <v>38478200</v>
      </c>
      <c r="P23" s="2">
        <v>38818400</v>
      </c>
      <c r="Q23" s="2">
        <v>39308500</v>
      </c>
      <c r="R23" s="2">
        <v>40347900</v>
      </c>
      <c r="S23" s="2">
        <v>41694000</v>
      </c>
      <c r="T23" s="2">
        <v>43169000</v>
      </c>
      <c r="U23" s="2">
        <v>45017700</v>
      </c>
      <c r="V23" s="2">
        <v>47259400</v>
      </c>
      <c r="W23" s="2">
        <v>49702200</v>
      </c>
      <c r="X23" s="2">
        <v>52235700</v>
      </c>
      <c r="Y23" s="2">
        <v>54749500</v>
      </c>
      <c r="Z23" s="2">
        <v>57162100</v>
      </c>
      <c r="AA23" s="2">
        <v>59434600</v>
      </c>
      <c r="AB23" s="2">
        <v>61549400</v>
      </c>
      <c r="AC23" s="2">
        <v>63485400</v>
      </c>
      <c r="AD23" s="2">
        <v>65186900</v>
      </c>
      <c r="AE23" s="2">
        <v>66571900</v>
      </c>
      <c r="AF23" s="2">
        <v>67655500</v>
      </c>
      <c r="AG23" s="2">
        <v>68505100</v>
      </c>
      <c r="AH23" s="2">
        <v>179255000</v>
      </c>
    </row>
    <row r="24" spans="1:34" x14ac:dyDescent="0.35">
      <c r="A24" t="s">
        <v>42</v>
      </c>
      <c r="B24" t="s">
        <v>19</v>
      </c>
      <c r="C24" s="2">
        <v>1041070000000</v>
      </c>
      <c r="D24" s="2">
        <v>1069110000000</v>
      </c>
      <c r="E24" s="2">
        <v>1085230000000</v>
      </c>
      <c r="F24" s="2">
        <v>1092850000000</v>
      </c>
      <c r="G24" s="2">
        <v>1079560000000</v>
      </c>
      <c r="H24" s="2">
        <v>1057940000000</v>
      </c>
      <c r="I24" s="2">
        <v>1025940000000</v>
      </c>
      <c r="J24" s="2">
        <v>992153000000</v>
      </c>
      <c r="K24" s="2">
        <v>958226000000</v>
      </c>
      <c r="L24" s="2">
        <v>924407000000</v>
      </c>
      <c r="M24" s="2">
        <v>891507000000</v>
      </c>
      <c r="N24" s="2">
        <v>859890000000</v>
      </c>
      <c r="O24" s="2">
        <v>827071000000</v>
      </c>
      <c r="P24" s="2">
        <v>795902000000</v>
      </c>
      <c r="Q24" s="2">
        <v>765982000000</v>
      </c>
      <c r="R24" s="2">
        <v>737809000000</v>
      </c>
      <c r="S24" s="2">
        <v>711531000000</v>
      </c>
      <c r="T24" s="2">
        <v>688015000000</v>
      </c>
      <c r="U24" s="2">
        <v>668985000000</v>
      </c>
      <c r="V24" s="2">
        <v>653938000000</v>
      </c>
      <c r="W24" s="2">
        <v>640422000000</v>
      </c>
      <c r="X24" s="2">
        <v>628081000000</v>
      </c>
      <c r="Y24" s="2">
        <v>617056000000</v>
      </c>
      <c r="Z24" s="2">
        <v>607034000000</v>
      </c>
      <c r="AA24" s="2">
        <v>597511000000</v>
      </c>
      <c r="AB24" s="2">
        <v>588907000000</v>
      </c>
      <c r="AC24" s="2">
        <v>581275000000</v>
      </c>
      <c r="AD24" s="2">
        <v>574319000000</v>
      </c>
      <c r="AE24" s="2">
        <v>567623000000</v>
      </c>
      <c r="AF24" s="2">
        <v>561252000000</v>
      </c>
      <c r="AG24" s="2">
        <v>555800000000</v>
      </c>
      <c r="AH24" s="2">
        <v>487182000000</v>
      </c>
    </row>
    <row r="25" spans="1:34" x14ac:dyDescent="0.35">
      <c r="A25" t="s">
        <v>43</v>
      </c>
      <c r="B25" t="s">
        <v>19</v>
      </c>
      <c r="C25" s="2">
        <v>5177240000</v>
      </c>
      <c r="D25" s="2">
        <v>5014370000</v>
      </c>
      <c r="E25" s="2">
        <v>4765270000</v>
      </c>
      <c r="F25" s="2">
        <v>4526350000</v>
      </c>
      <c r="G25" s="2">
        <v>4172880000</v>
      </c>
      <c r="H25" s="2">
        <v>3825020000</v>
      </c>
      <c r="I25" s="2">
        <v>3478050000</v>
      </c>
      <c r="J25" s="2">
        <v>3144840000</v>
      </c>
      <c r="K25" s="2">
        <v>2833750000</v>
      </c>
      <c r="L25" s="2">
        <v>2543570000</v>
      </c>
      <c r="M25" s="2">
        <v>2279880000</v>
      </c>
      <c r="N25" s="2">
        <v>2041220000</v>
      </c>
      <c r="O25" s="2">
        <v>1823100000</v>
      </c>
      <c r="P25" s="2">
        <v>1962060000</v>
      </c>
      <c r="Q25" s="2">
        <v>2091970000</v>
      </c>
      <c r="R25" s="2">
        <v>2218740000</v>
      </c>
      <c r="S25" s="2">
        <v>2338800000</v>
      </c>
      <c r="T25" s="2">
        <v>2460360000</v>
      </c>
      <c r="U25" s="2">
        <v>2585750000</v>
      </c>
      <c r="V25" s="2">
        <v>2723650000</v>
      </c>
      <c r="W25" s="2">
        <v>2849860000</v>
      </c>
      <c r="X25" s="2">
        <v>2987480000</v>
      </c>
      <c r="Y25" s="2">
        <v>3125810000</v>
      </c>
      <c r="Z25" s="2">
        <v>3265170000</v>
      </c>
      <c r="AA25" s="2">
        <v>3396480000</v>
      </c>
      <c r="AB25" s="2">
        <v>3532140000</v>
      </c>
      <c r="AC25" s="2">
        <v>3671740000</v>
      </c>
      <c r="AD25" s="2">
        <v>3813750000</v>
      </c>
      <c r="AE25" s="2">
        <v>3954470000</v>
      </c>
      <c r="AF25" s="2">
        <v>4096030000</v>
      </c>
      <c r="AG25" s="2">
        <v>4242230000</v>
      </c>
      <c r="AH25" s="2">
        <v>1429010000</v>
      </c>
    </row>
    <row r="26" spans="1:34" x14ac:dyDescent="0.35">
      <c r="A26" t="s">
        <v>44</v>
      </c>
      <c r="B26" t="s">
        <v>19</v>
      </c>
      <c r="C26" s="2">
        <v>118177000000</v>
      </c>
      <c r="D26" s="2">
        <v>121338000000</v>
      </c>
      <c r="E26" s="2">
        <v>123124000000</v>
      </c>
      <c r="F26" s="2">
        <v>123920000000</v>
      </c>
      <c r="G26" s="2">
        <v>122317000000</v>
      </c>
      <c r="H26" s="2">
        <v>119749000000</v>
      </c>
      <c r="I26" s="2">
        <v>115997000000</v>
      </c>
      <c r="J26" s="2">
        <v>112038000000</v>
      </c>
      <c r="K26" s="2">
        <v>108065000000</v>
      </c>
      <c r="L26" s="2">
        <v>104106000000</v>
      </c>
      <c r="M26" s="2">
        <v>100254000000</v>
      </c>
      <c r="N26" s="2">
        <v>96550700000</v>
      </c>
      <c r="O26" s="2">
        <v>92716200000</v>
      </c>
      <c r="P26" s="2">
        <v>89076700000</v>
      </c>
      <c r="Q26" s="2">
        <v>85597800000</v>
      </c>
      <c r="R26" s="2">
        <v>82338000000</v>
      </c>
      <c r="S26" s="2">
        <v>79313900000</v>
      </c>
      <c r="T26" s="2">
        <v>76628000000</v>
      </c>
      <c r="U26" s="2">
        <v>74469000000</v>
      </c>
      <c r="V26" s="2">
        <v>72767600000</v>
      </c>
      <c r="W26" s="2">
        <v>71249900000</v>
      </c>
      <c r="X26" s="2">
        <v>69864400000</v>
      </c>
      <c r="Y26" s="2">
        <v>68629100000</v>
      </c>
      <c r="Z26" s="2">
        <v>67507100000</v>
      </c>
      <c r="AA26" s="2">
        <v>66441300000</v>
      </c>
      <c r="AB26" s="2">
        <v>65479100000</v>
      </c>
      <c r="AC26" s="2">
        <v>64624200000</v>
      </c>
      <c r="AD26" s="2">
        <v>63844600000</v>
      </c>
      <c r="AE26" s="2">
        <v>63096900000</v>
      </c>
      <c r="AF26" s="2">
        <v>62382200000</v>
      </c>
      <c r="AG26" s="2">
        <v>61769700000</v>
      </c>
      <c r="AH26" s="2">
        <v>438829000</v>
      </c>
    </row>
    <row r="27" spans="1:34" x14ac:dyDescent="0.35">
      <c r="A27" t="s">
        <v>45</v>
      </c>
      <c r="B27" t="s">
        <v>19</v>
      </c>
      <c r="C27" s="2">
        <v>232986000</v>
      </c>
      <c r="D27" s="2">
        <v>197912000</v>
      </c>
      <c r="E27" s="2">
        <v>188080000</v>
      </c>
      <c r="F27" s="2">
        <v>138539000</v>
      </c>
      <c r="G27" s="2">
        <v>131519000</v>
      </c>
      <c r="H27" s="2">
        <v>120744000</v>
      </c>
      <c r="I27" s="2">
        <v>112639000</v>
      </c>
      <c r="J27" s="2">
        <v>105056000</v>
      </c>
      <c r="K27" s="2">
        <v>96481800</v>
      </c>
      <c r="L27" s="2">
        <v>89467300</v>
      </c>
      <c r="M27" s="2">
        <v>81440700</v>
      </c>
      <c r="N27" s="2">
        <v>73534300</v>
      </c>
      <c r="O27" s="2">
        <v>65581600</v>
      </c>
      <c r="P27" s="2">
        <v>70236600</v>
      </c>
      <c r="Q27" s="2">
        <v>75144900</v>
      </c>
      <c r="R27" s="2">
        <v>79249400</v>
      </c>
      <c r="S27" s="2">
        <v>84940800</v>
      </c>
      <c r="T27" s="2">
        <v>90259500</v>
      </c>
      <c r="U27" s="2">
        <v>97751200</v>
      </c>
      <c r="V27" s="2">
        <v>103684000</v>
      </c>
      <c r="W27" s="2">
        <v>123976000</v>
      </c>
      <c r="X27" s="2">
        <v>133771000</v>
      </c>
      <c r="Y27" s="2">
        <v>144707000</v>
      </c>
      <c r="Z27" s="2">
        <v>153603000</v>
      </c>
      <c r="AA27" s="2">
        <v>168873000</v>
      </c>
      <c r="AB27" s="2">
        <v>179351000</v>
      </c>
      <c r="AC27" s="2">
        <v>188077000</v>
      </c>
      <c r="AD27" s="2">
        <v>196605000</v>
      </c>
      <c r="AE27" s="2">
        <v>206020000</v>
      </c>
      <c r="AF27" s="2">
        <v>214590000</v>
      </c>
      <c r="AG27" s="2">
        <v>223588000</v>
      </c>
      <c r="AH27" s="2">
        <v>97424800</v>
      </c>
    </row>
    <row r="28" spans="1:34" x14ac:dyDescent="0.35">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35">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35">
      <c r="A30" t="s">
        <v>48</v>
      </c>
      <c r="B30" t="s">
        <v>19</v>
      </c>
      <c r="C30" s="2">
        <v>237763000</v>
      </c>
      <c r="D30" s="2">
        <v>230354000</v>
      </c>
      <c r="E30" s="2">
        <v>220183000</v>
      </c>
      <c r="F30" s="2">
        <v>207776000</v>
      </c>
      <c r="G30" s="2">
        <v>191430000</v>
      </c>
      <c r="H30" s="2">
        <v>174479000</v>
      </c>
      <c r="I30" s="2">
        <v>157212000</v>
      </c>
      <c r="J30" s="2">
        <v>139941000</v>
      </c>
      <c r="K30" s="2">
        <v>122970000</v>
      </c>
      <c r="L30" s="2">
        <v>106500000</v>
      </c>
      <c r="M30" s="2">
        <v>90656800</v>
      </c>
      <c r="N30" s="2">
        <v>75449400</v>
      </c>
      <c r="O30" s="2">
        <v>60734000</v>
      </c>
      <c r="P30" s="2">
        <v>59727800</v>
      </c>
      <c r="Q30" s="2">
        <v>59176400</v>
      </c>
      <c r="R30" s="2">
        <v>57896200</v>
      </c>
      <c r="S30" s="2">
        <v>56749200</v>
      </c>
      <c r="T30" s="2">
        <v>55852200</v>
      </c>
      <c r="U30" s="2">
        <v>55293500</v>
      </c>
      <c r="V30" s="2">
        <v>55159800</v>
      </c>
      <c r="W30" s="2">
        <v>55242600</v>
      </c>
      <c r="X30" s="2">
        <v>55507600</v>
      </c>
      <c r="Y30" s="2">
        <v>55847100</v>
      </c>
      <c r="Z30" s="2">
        <v>56229400</v>
      </c>
      <c r="AA30" s="2">
        <v>56612300</v>
      </c>
      <c r="AB30" s="2">
        <v>57031800</v>
      </c>
      <c r="AC30" s="2">
        <v>57538200</v>
      </c>
      <c r="AD30" s="2">
        <v>58091900</v>
      </c>
      <c r="AE30" s="2">
        <v>58642000</v>
      </c>
      <c r="AF30" s="2">
        <v>59201000</v>
      </c>
      <c r="AG30" s="2">
        <v>59829100</v>
      </c>
      <c r="AH30" s="2">
        <v>67669500</v>
      </c>
    </row>
    <row r="31" spans="1:34" x14ac:dyDescent="0.35">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35">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35">
      <c r="A33" t="s">
        <v>51</v>
      </c>
      <c r="B33" t="s">
        <v>19</v>
      </c>
      <c r="C33" s="2">
        <v>65624300</v>
      </c>
      <c r="D33" s="2">
        <v>67983900</v>
      </c>
      <c r="E33" s="2">
        <v>64841200</v>
      </c>
      <c r="F33" s="2">
        <v>61043000</v>
      </c>
      <c r="G33" s="2">
        <v>56879400</v>
      </c>
      <c r="H33" s="2">
        <v>52724100</v>
      </c>
      <c r="I33" s="2">
        <v>48416700</v>
      </c>
      <c r="J33" s="2">
        <v>44042700</v>
      </c>
      <c r="K33" s="2">
        <v>39809700</v>
      </c>
      <c r="L33" s="2">
        <v>35550400</v>
      </c>
      <c r="M33" s="2">
        <v>31378400</v>
      </c>
      <c r="N33" s="2">
        <v>27205400</v>
      </c>
      <c r="O33" s="2">
        <v>23095800</v>
      </c>
      <c r="P33" s="2">
        <v>18968700</v>
      </c>
      <c r="Q33" s="2">
        <v>19095600</v>
      </c>
      <c r="R33" s="2">
        <v>19089500</v>
      </c>
      <c r="S33" s="2">
        <v>19381500</v>
      </c>
      <c r="T33" s="2">
        <v>19663100</v>
      </c>
      <c r="U33" s="2">
        <v>19792700</v>
      </c>
      <c r="V33" s="2">
        <v>19977300</v>
      </c>
      <c r="W33" s="2">
        <v>20201800</v>
      </c>
      <c r="X33" s="2">
        <v>20460300</v>
      </c>
      <c r="Y33" s="2">
        <v>20780900</v>
      </c>
      <c r="Z33" s="2">
        <v>21105500</v>
      </c>
      <c r="AA33" s="2">
        <v>21364800</v>
      </c>
      <c r="AB33" s="2">
        <v>21650300</v>
      </c>
      <c r="AC33" s="2">
        <v>22025900</v>
      </c>
      <c r="AD33" s="2">
        <v>22404900</v>
      </c>
      <c r="AE33" s="2">
        <v>22713500</v>
      </c>
      <c r="AF33" s="2">
        <v>23067800</v>
      </c>
      <c r="AG33" s="2">
        <v>23499800</v>
      </c>
      <c r="AH33" s="2">
        <v>32382300</v>
      </c>
    </row>
    <row r="34" spans="1:34" x14ac:dyDescent="0.35">
      <c r="A34" t="s">
        <v>52</v>
      </c>
      <c r="B34" t="s">
        <v>19</v>
      </c>
      <c r="C34" s="2">
        <v>81491100000</v>
      </c>
      <c r="D34" s="2">
        <v>89496900000</v>
      </c>
      <c r="E34" s="2">
        <v>91584000000</v>
      </c>
      <c r="F34" s="2">
        <v>92756600000</v>
      </c>
      <c r="G34" s="2">
        <v>93098000000</v>
      </c>
      <c r="H34" s="2">
        <v>93473600000</v>
      </c>
      <c r="I34" s="2">
        <v>93574200000</v>
      </c>
      <c r="J34" s="2">
        <v>93572700000</v>
      </c>
      <c r="K34" s="2">
        <v>93965100000</v>
      </c>
      <c r="L34" s="2">
        <v>94252200000</v>
      </c>
      <c r="M34" s="2">
        <v>94665400000</v>
      </c>
      <c r="N34" s="2">
        <v>95170700000</v>
      </c>
      <c r="O34" s="2">
        <v>95977400000</v>
      </c>
      <c r="P34" s="2">
        <v>96774400000</v>
      </c>
      <c r="Q34" s="2">
        <v>97334700000</v>
      </c>
      <c r="R34" s="2">
        <v>98053000000</v>
      </c>
      <c r="S34" s="2">
        <v>98561300000</v>
      </c>
      <c r="T34" s="2">
        <v>99366800000</v>
      </c>
      <c r="U34" s="2">
        <v>100265000000</v>
      </c>
      <c r="V34" s="2">
        <v>101340000000</v>
      </c>
      <c r="W34" s="2">
        <v>102407000000</v>
      </c>
      <c r="X34" s="2">
        <v>103519000000</v>
      </c>
      <c r="Y34" s="2">
        <v>104802000000</v>
      </c>
      <c r="Z34" s="2">
        <v>106157000000</v>
      </c>
      <c r="AA34" s="2">
        <v>107305000000</v>
      </c>
      <c r="AB34" s="2">
        <v>108529000000</v>
      </c>
      <c r="AC34" s="2">
        <v>110113000000</v>
      </c>
      <c r="AD34" s="2">
        <v>111639000000</v>
      </c>
      <c r="AE34" s="2">
        <v>112897000000</v>
      </c>
      <c r="AF34" s="2">
        <v>114339000000</v>
      </c>
      <c r="AG34" s="2">
        <v>116207000000</v>
      </c>
      <c r="AH34" s="2">
        <v>55494900000</v>
      </c>
    </row>
    <row r="35" spans="1:34" x14ac:dyDescent="0.35">
      <c r="A35" t="s">
        <v>53</v>
      </c>
      <c r="B35" t="s">
        <v>19</v>
      </c>
      <c r="C35" s="2">
        <v>120222000000</v>
      </c>
      <c r="D35" s="2">
        <v>130620000000</v>
      </c>
      <c r="E35" s="2">
        <v>130526000000</v>
      </c>
      <c r="F35" s="2">
        <v>130564000000</v>
      </c>
      <c r="G35" s="2">
        <v>128213000000</v>
      </c>
      <c r="H35" s="2">
        <v>126013000000</v>
      </c>
      <c r="I35" s="2">
        <v>123394000000</v>
      </c>
      <c r="J35" s="2">
        <v>120635000000</v>
      </c>
      <c r="K35" s="2">
        <v>118412000000</v>
      </c>
      <c r="L35" s="2">
        <v>116002000000</v>
      </c>
      <c r="M35" s="2">
        <v>113881000000</v>
      </c>
      <c r="N35" s="2">
        <v>111837000000</v>
      </c>
      <c r="O35" s="2">
        <v>110223000000</v>
      </c>
      <c r="P35" s="2">
        <v>108597000000</v>
      </c>
      <c r="Q35" s="2">
        <v>108814000000</v>
      </c>
      <c r="R35" s="2">
        <v>109238000000</v>
      </c>
      <c r="S35" s="2">
        <v>110197000000</v>
      </c>
      <c r="T35" s="2">
        <v>111065000000</v>
      </c>
      <c r="U35" s="2">
        <v>111982000000</v>
      </c>
      <c r="V35" s="2">
        <v>113146000000</v>
      </c>
      <c r="W35" s="2">
        <v>113747000000</v>
      </c>
      <c r="X35" s="2">
        <v>114812000000</v>
      </c>
      <c r="Y35" s="2">
        <v>116015000000</v>
      </c>
      <c r="Z35" s="2">
        <v>117389000000</v>
      </c>
      <c r="AA35" s="2">
        <v>118243000000</v>
      </c>
      <c r="AB35" s="2">
        <v>119398000000</v>
      </c>
      <c r="AC35" s="2">
        <v>120942000000</v>
      </c>
      <c r="AD35" s="2">
        <v>122424000000</v>
      </c>
      <c r="AE35" s="2">
        <v>123609000000</v>
      </c>
      <c r="AF35" s="2">
        <v>125030000000</v>
      </c>
      <c r="AG35" s="2">
        <v>126941000000</v>
      </c>
      <c r="AH35">
        <v>0</v>
      </c>
    </row>
    <row r="36" spans="1:34" x14ac:dyDescent="0.35">
      <c r="A36" t="s">
        <v>54</v>
      </c>
      <c r="B36" t="s">
        <v>19</v>
      </c>
      <c r="C36" s="2">
        <v>9256220000</v>
      </c>
      <c r="D36" s="2">
        <v>10165400000</v>
      </c>
      <c r="E36" s="2">
        <v>10402300000</v>
      </c>
      <c r="F36" s="2">
        <v>10535200000</v>
      </c>
      <c r="G36" s="2">
        <v>10573700000</v>
      </c>
      <c r="H36" s="2">
        <v>10615900000</v>
      </c>
      <c r="I36" s="2">
        <v>10626800000</v>
      </c>
      <c r="J36" s="2">
        <v>10626000000</v>
      </c>
      <c r="K36" s="2">
        <v>10669700000</v>
      </c>
      <c r="L36" s="2">
        <v>10701200000</v>
      </c>
      <c r="M36" s="2">
        <v>10746800000</v>
      </c>
      <c r="N36" s="2">
        <v>10802400000</v>
      </c>
      <c r="O36" s="2">
        <v>10891800000</v>
      </c>
      <c r="P36" s="2">
        <v>10979600000</v>
      </c>
      <c r="Q36" s="2">
        <v>11040100000</v>
      </c>
      <c r="R36" s="2">
        <v>11118100000</v>
      </c>
      <c r="S36" s="2">
        <v>11171600000</v>
      </c>
      <c r="T36" s="2">
        <v>11258500000</v>
      </c>
      <c r="U36" s="2">
        <v>11355400000</v>
      </c>
      <c r="V36" s="2">
        <v>11472000000</v>
      </c>
      <c r="W36" s="2">
        <v>11587600000</v>
      </c>
      <c r="X36" s="2">
        <v>11708100000</v>
      </c>
      <c r="Y36" s="2">
        <v>11848100000</v>
      </c>
      <c r="Z36" s="2">
        <v>11996200000</v>
      </c>
      <c r="AA36" s="2">
        <v>12121200000</v>
      </c>
      <c r="AB36" s="2">
        <v>12255000000</v>
      </c>
      <c r="AC36" s="2">
        <v>12430000000</v>
      </c>
      <c r="AD36" s="2">
        <v>12598700000</v>
      </c>
      <c r="AE36" s="2">
        <v>12738000000</v>
      </c>
      <c r="AF36" s="2">
        <v>12898700000</v>
      </c>
      <c r="AG36" s="2">
        <v>13107600000</v>
      </c>
      <c r="AH36" s="2">
        <v>708214000</v>
      </c>
    </row>
    <row r="37" spans="1:34" x14ac:dyDescent="0.35">
      <c r="A37" t="s">
        <v>55</v>
      </c>
      <c r="B37" t="s">
        <v>19</v>
      </c>
      <c r="C37" s="2">
        <v>5410230000</v>
      </c>
      <c r="D37" s="2">
        <v>5155450000</v>
      </c>
      <c r="E37" s="2">
        <v>5151710000</v>
      </c>
      <c r="F37" s="2">
        <v>3996200000</v>
      </c>
      <c r="G37" s="2">
        <v>4040970000</v>
      </c>
      <c r="H37" s="2">
        <v>3977840000</v>
      </c>
      <c r="I37" s="2">
        <v>3996210000</v>
      </c>
      <c r="J37" s="2">
        <v>4029890000</v>
      </c>
      <c r="K37" s="2">
        <v>4031610000</v>
      </c>
      <c r="L37" s="2">
        <v>4080260000</v>
      </c>
      <c r="M37" s="2">
        <v>4067990000</v>
      </c>
      <c r="N37" s="2">
        <v>4028890000</v>
      </c>
      <c r="O37" s="2">
        <v>3964990000</v>
      </c>
      <c r="P37" s="2">
        <v>3887490000</v>
      </c>
      <c r="Q37" s="2">
        <v>3908660000</v>
      </c>
      <c r="R37" s="2">
        <v>3901800000</v>
      </c>
      <c r="S37" s="2">
        <v>4002150000</v>
      </c>
      <c r="T37" s="2">
        <v>4074480000</v>
      </c>
      <c r="U37" s="2">
        <v>4233340000</v>
      </c>
      <c r="V37" s="2">
        <v>4307230000</v>
      </c>
      <c r="W37" s="2">
        <v>4948290000</v>
      </c>
      <c r="X37" s="2">
        <v>5140960000</v>
      </c>
      <c r="Y37" s="2">
        <v>5370840000</v>
      </c>
      <c r="Z37" s="2">
        <v>5522290000</v>
      </c>
      <c r="AA37" s="2">
        <v>5879040000</v>
      </c>
      <c r="AB37" s="2">
        <v>6062650000</v>
      </c>
      <c r="AC37" s="2">
        <v>6194980000</v>
      </c>
      <c r="AD37" s="2">
        <v>6311150000</v>
      </c>
      <c r="AE37" s="2">
        <v>6439800000</v>
      </c>
      <c r="AF37" s="2">
        <v>6550280000</v>
      </c>
      <c r="AG37" s="2">
        <v>6690440000</v>
      </c>
      <c r="AH37">
        <v>0</v>
      </c>
    </row>
    <row r="38" spans="1:34" x14ac:dyDescent="0.35">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x14ac:dyDescent="0.35">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row>
    <row r="40" spans="1:34" x14ac:dyDescent="0.35">
      <c r="A40" t="s">
        <v>58</v>
      </c>
      <c r="B40" t="s">
        <v>19</v>
      </c>
      <c r="C40" s="2">
        <v>51865800</v>
      </c>
      <c r="D40" s="2">
        <v>53281000</v>
      </c>
      <c r="E40" s="2">
        <v>50742100</v>
      </c>
      <c r="F40" s="2">
        <v>47685700</v>
      </c>
      <c r="G40" s="2">
        <v>44191000</v>
      </c>
      <c r="H40" s="2">
        <v>40695100</v>
      </c>
      <c r="I40" s="2">
        <v>37081000</v>
      </c>
      <c r="J40" s="2">
        <v>33409500</v>
      </c>
      <c r="K40" s="2">
        <v>29824100</v>
      </c>
      <c r="L40" s="2">
        <v>26195600</v>
      </c>
      <c r="M40" s="2">
        <v>22596500</v>
      </c>
      <c r="N40" s="2">
        <v>19026400</v>
      </c>
      <c r="O40" s="2">
        <v>15498200</v>
      </c>
      <c r="P40" s="2">
        <v>11964700</v>
      </c>
      <c r="Q40" s="2">
        <v>12010500</v>
      </c>
      <c r="R40" s="2">
        <v>12205500</v>
      </c>
      <c r="S40" s="2">
        <v>12231900</v>
      </c>
      <c r="T40" s="2">
        <v>12269800</v>
      </c>
      <c r="U40" s="2">
        <v>12332000</v>
      </c>
      <c r="V40" s="2">
        <v>12466300</v>
      </c>
      <c r="W40" s="2">
        <v>12620200</v>
      </c>
      <c r="X40" s="2">
        <v>12834000</v>
      </c>
      <c r="Y40" s="2">
        <v>13123700</v>
      </c>
      <c r="Z40" s="2">
        <v>13416700</v>
      </c>
      <c r="AA40" s="2">
        <v>13709300</v>
      </c>
      <c r="AB40" s="2">
        <v>14011300</v>
      </c>
      <c r="AC40" s="2">
        <v>14418200</v>
      </c>
      <c r="AD40" s="2">
        <v>14843200</v>
      </c>
      <c r="AE40" s="2">
        <v>15232500</v>
      </c>
      <c r="AF40" s="2">
        <v>15677300</v>
      </c>
      <c r="AG40" s="2">
        <v>16176200</v>
      </c>
      <c r="AH40" s="2">
        <v>8648180</v>
      </c>
    </row>
    <row r="41" spans="1:34" x14ac:dyDescent="0.35">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row>
    <row r="42" spans="1:34" x14ac:dyDescent="0.35">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x14ac:dyDescent="0.35">
      <c r="A43" t="s">
        <v>61</v>
      </c>
      <c r="B43" t="s">
        <v>19</v>
      </c>
      <c r="C43" s="2">
        <v>3104680000</v>
      </c>
      <c r="D43" s="2">
        <v>2994530000</v>
      </c>
      <c r="E43" s="2">
        <v>2837480000</v>
      </c>
      <c r="F43" s="2">
        <v>2650730000</v>
      </c>
      <c r="G43" s="2">
        <v>2417180000</v>
      </c>
      <c r="H43" s="2">
        <v>2176660000</v>
      </c>
      <c r="I43" s="2">
        <v>1932150000</v>
      </c>
      <c r="J43" s="2">
        <v>1688970000</v>
      </c>
      <c r="K43" s="2">
        <v>1451500000</v>
      </c>
      <c r="L43" s="2">
        <v>1222900000</v>
      </c>
      <c r="M43" s="2">
        <v>1004990000</v>
      </c>
      <c r="N43" s="2">
        <v>797886000</v>
      </c>
      <c r="O43" s="2">
        <v>600299000</v>
      </c>
      <c r="P43" s="2">
        <v>605606000</v>
      </c>
      <c r="Q43" s="2">
        <v>613253000</v>
      </c>
      <c r="R43" s="2">
        <v>629469000</v>
      </c>
      <c r="S43" s="2">
        <v>650469000</v>
      </c>
      <c r="T43" s="2">
        <v>673481000</v>
      </c>
      <c r="U43" s="2">
        <v>702322000</v>
      </c>
      <c r="V43" s="2">
        <v>737295000</v>
      </c>
      <c r="W43" s="2">
        <v>775404000</v>
      </c>
      <c r="X43" s="2">
        <v>814931000</v>
      </c>
      <c r="Y43" s="2">
        <v>854148000</v>
      </c>
      <c r="Z43" s="2">
        <v>891787000</v>
      </c>
      <c r="AA43" s="2">
        <v>927240000</v>
      </c>
      <c r="AB43" s="2">
        <v>960234000</v>
      </c>
      <c r="AC43" s="2">
        <v>990436000</v>
      </c>
      <c r="AD43" s="2">
        <v>1016980000</v>
      </c>
      <c r="AE43" s="2">
        <v>1038590000</v>
      </c>
      <c r="AF43" s="2">
        <v>1055490000</v>
      </c>
      <c r="AG43" s="2">
        <v>1068750000</v>
      </c>
      <c r="AH43" s="2">
        <v>2796560000</v>
      </c>
    </row>
    <row r="44" spans="1:34" x14ac:dyDescent="0.35">
      <c r="A44" t="s">
        <v>62</v>
      </c>
      <c r="B44" t="s">
        <v>19</v>
      </c>
      <c r="C44" s="2">
        <v>12489600000000</v>
      </c>
      <c r="D44" s="2">
        <v>12825900000000</v>
      </c>
      <c r="E44" s="2">
        <v>13019400000000</v>
      </c>
      <c r="F44" s="2">
        <v>13110800000000</v>
      </c>
      <c r="G44" s="2">
        <v>12951400000000</v>
      </c>
      <c r="H44" s="2">
        <v>12692000000000</v>
      </c>
      <c r="I44" s="2">
        <v>12308000000000</v>
      </c>
      <c r="J44" s="2">
        <v>11902700000000</v>
      </c>
      <c r="K44" s="2">
        <v>11495700000000</v>
      </c>
      <c r="L44" s="2">
        <v>11090000000000</v>
      </c>
      <c r="M44" s="2">
        <v>10695300000000</v>
      </c>
      <c r="N44" s="2">
        <v>10316000000000</v>
      </c>
      <c r="O44" s="2">
        <v>9922280000000</v>
      </c>
      <c r="P44" s="2">
        <v>9548340000000</v>
      </c>
      <c r="Q44" s="2">
        <v>9189400000000</v>
      </c>
      <c r="R44" s="2">
        <v>8851410000000</v>
      </c>
      <c r="S44" s="2">
        <v>8536150000000</v>
      </c>
      <c r="T44" s="2">
        <v>8254040000000</v>
      </c>
      <c r="U44" s="2">
        <v>8025740000000</v>
      </c>
      <c r="V44" s="2">
        <v>7845220000000</v>
      </c>
      <c r="W44" s="2">
        <v>7683070000000</v>
      </c>
      <c r="X44" s="2">
        <v>7535020000000</v>
      </c>
      <c r="Y44" s="2">
        <v>7402750000000</v>
      </c>
      <c r="Z44" s="2">
        <v>7282520000000</v>
      </c>
      <c r="AA44" s="2">
        <v>7168270000000</v>
      </c>
      <c r="AB44" s="2">
        <v>7065050000000</v>
      </c>
      <c r="AC44" s="2">
        <v>6973490000000</v>
      </c>
      <c r="AD44" s="2">
        <v>6890040000000</v>
      </c>
      <c r="AE44" s="2">
        <v>6809710000000</v>
      </c>
      <c r="AF44" s="2">
        <v>6733270000000</v>
      </c>
      <c r="AG44" s="2">
        <v>6667870000000</v>
      </c>
      <c r="AH44" s="2">
        <v>5844670000000</v>
      </c>
    </row>
    <row r="45" spans="1:34" x14ac:dyDescent="0.35">
      <c r="A45" t="s">
        <v>63</v>
      </c>
      <c r="B45" t="s">
        <v>19</v>
      </c>
      <c r="C45" s="2">
        <v>47923900000</v>
      </c>
      <c r="D45" s="2">
        <v>46416200000</v>
      </c>
      <c r="E45" s="2">
        <v>44110400000</v>
      </c>
      <c r="F45" s="2">
        <v>41898800000</v>
      </c>
      <c r="G45" s="2">
        <v>38626800000</v>
      </c>
      <c r="H45" s="2">
        <v>35406800000</v>
      </c>
      <c r="I45" s="2">
        <v>32195100000</v>
      </c>
      <c r="J45" s="2">
        <v>29110700000</v>
      </c>
      <c r="K45" s="2">
        <v>26231000000</v>
      </c>
      <c r="L45" s="2">
        <v>23544900000</v>
      </c>
      <c r="M45" s="2">
        <v>21104000000</v>
      </c>
      <c r="N45" s="2">
        <v>18894800000</v>
      </c>
      <c r="O45" s="2">
        <v>16875800000</v>
      </c>
      <c r="P45" s="2">
        <v>18162100000</v>
      </c>
      <c r="Q45" s="2">
        <v>19364600000</v>
      </c>
      <c r="R45" s="2">
        <v>20538000000</v>
      </c>
      <c r="S45" s="2">
        <v>21649400000</v>
      </c>
      <c r="T45" s="2">
        <v>22774700000</v>
      </c>
      <c r="U45" s="2">
        <v>23935400000</v>
      </c>
      <c r="V45" s="2">
        <v>25211900000</v>
      </c>
      <c r="W45" s="2">
        <v>26380200000</v>
      </c>
      <c r="X45" s="2">
        <v>27654000000</v>
      </c>
      <c r="Y45" s="2">
        <v>28934500000</v>
      </c>
      <c r="Z45" s="2">
        <v>30224500000</v>
      </c>
      <c r="AA45" s="2">
        <v>31440000000</v>
      </c>
      <c r="AB45" s="2">
        <v>32695800000</v>
      </c>
      <c r="AC45" s="2">
        <v>33988000000</v>
      </c>
      <c r="AD45" s="2">
        <v>35302500000</v>
      </c>
      <c r="AE45" s="2">
        <v>36605100000</v>
      </c>
      <c r="AF45" s="2">
        <v>37915500000</v>
      </c>
      <c r="AG45" s="2">
        <v>39268800000</v>
      </c>
      <c r="AH45" s="2">
        <v>13227800000</v>
      </c>
    </row>
    <row r="46" spans="1:34" x14ac:dyDescent="0.35">
      <c r="A46" t="s">
        <v>64</v>
      </c>
      <c r="B46" t="s">
        <v>19</v>
      </c>
      <c r="C46" s="2">
        <v>1417760000000</v>
      </c>
      <c r="D46" s="2">
        <v>1455680000000</v>
      </c>
      <c r="E46" s="2">
        <v>1477100000000</v>
      </c>
      <c r="F46" s="2">
        <v>1486650000000</v>
      </c>
      <c r="G46" s="2">
        <v>1467420000000</v>
      </c>
      <c r="H46" s="2">
        <v>1436610000000</v>
      </c>
      <c r="I46" s="2">
        <v>1391610000000</v>
      </c>
      <c r="J46" s="2">
        <v>1344110000000</v>
      </c>
      <c r="K46" s="2">
        <v>1296440000000</v>
      </c>
      <c r="L46" s="2">
        <v>1248950000000</v>
      </c>
      <c r="M46" s="2">
        <v>1202740000000</v>
      </c>
      <c r="N46" s="2">
        <v>1158310000000</v>
      </c>
      <c r="O46" s="2">
        <v>1112310000000</v>
      </c>
      <c r="P46" s="2">
        <v>1068640000000</v>
      </c>
      <c r="Q46" s="2">
        <v>1026910000000</v>
      </c>
      <c r="R46" s="2">
        <v>987800000000</v>
      </c>
      <c r="S46" s="2">
        <v>951519000000</v>
      </c>
      <c r="T46" s="2">
        <v>919297000000</v>
      </c>
      <c r="U46" s="2">
        <v>893396000000</v>
      </c>
      <c r="V46" s="2">
        <v>872984000000</v>
      </c>
      <c r="W46" s="2">
        <v>854777000000</v>
      </c>
      <c r="X46" s="2">
        <v>838155000000</v>
      </c>
      <c r="Y46" s="2">
        <v>823335000000</v>
      </c>
      <c r="Z46" s="2">
        <v>809875000000</v>
      </c>
      <c r="AA46" s="2">
        <v>797089000000</v>
      </c>
      <c r="AB46" s="2">
        <v>785545000000</v>
      </c>
      <c r="AC46" s="2">
        <v>775289000000</v>
      </c>
      <c r="AD46" s="2">
        <v>765937000000</v>
      </c>
      <c r="AE46" s="2">
        <v>756966000000</v>
      </c>
      <c r="AF46" s="2">
        <v>748393000000</v>
      </c>
      <c r="AG46" s="2">
        <v>741044000000</v>
      </c>
      <c r="AH46" s="2">
        <v>5264590000</v>
      </c>
    </row>
    <row r="47" spans="1:34" x14ac:dyDescent="0.35">
      <c r="A47" t="s">
        <v>65</v>
      </c>
      <c r="B47" t="s">
        <v>19</v>
      </c>
      <c r="C47" s="2">
        <v>2156670000</v>
      </c>
      <c r="D47" s="2">
        <v>1832000000</v>
      </c>
      <c r="E47" s="2">
        <v>1740990000</v>
      </c>
      <c r="F47" s="2">
        <v>1282400000</v>
      </c>
      <c r="G47" s="2">
        <v>1217420000</v>
      </c>
      <c r="H47" s="2">
        <v>1117680000</v>
      </c>
      <c r="I47" s="2">
        <v>1042660000</v>
      </c>
      <c r="J47" s="2">
        <v>972465000</v>
      </c>
      <c r="K47" s="2">
        <v>893097000</v>
      </c>
      <c r="L47" s="2">
        <v>828167000</v>
      </c>
      <c r="M47" s="2">
        <v>753867000</v>
      </c>
      <c r="N47" s="2">
        <v>680680000</v>
      </c>
      <c r="O47" s="2">
        <v>607066000</v>
      </c>
      <c r="P47" s="2">
        <v>650155000</v>
      </c>
      <c r="Q47" s="2">
        <v>695589000</v>
      </c>
      <c r="R47" s="2">
        <v>733583000</v>
      </c>
      <c r="S47" s="2">
        <v>786266000</v>
      </c>
      <c r="T47" s="2">
        <v>835500000</v>
      </c>
      <c r="U47" s="2">
        <v>904847000</v>
      </c>
      <c r="V47" s="2">
        <v>959766000</v>
      </c>
      <c r="W47" s="2">
        <v>1147600000</v>
      </c>
      <c r="X47" s="2">
        <v>1238270000</v>
      </c>
      <c r="Y47" s="2">
        <v>1339500000</v>
      </c>
      <c r="Z47" s="2">
        <v>1421840000</v>
      </c>
      <c r="AA47" s="2">
        <v>1563200000</v>
      </c>
      <c r="AB47" s="2">
        <v>1660180000</v>
      </c>
      <c r="AC47" s="2">
        <v>1740960000</v>
      </c>
      <c r="AD47" s="2">
        <v>1819910000</v>
      </c>
      <c r="AE47" s="2">
        <v>1907060000</v>
      </c>
      <c r="AF47" s="2">
        <v>1986390000</v>
      </c>
      <c r="AG47" s="2">
        <v>2069670000</v>
      </c>
      <c r="AH47" s="2">
        <v>901826000</v>
      </c>
    </row>
    <row r="48" spans="1:34" x14ac:dyDescent="0.35">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x14ac:dyDescent="0.35">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row>
    <row r="50" spans="1:34" x14ac:dyDescent="0.35">
      <c r="A50" t="s">
        <v>68</v>
      </c>
      <c r="B50" t="s">
        <v>19</v>
      </c>
      <c r="C50" s="2">
        <v>3142060000</v>
      </c>
      <c r="D50" s="2">
        <v>3044150000</v>
      </c>
      <c r="E50" s="2">
        <v>2909730000</v>
      </c>
      <c r="F50" s="2">
        <v>2745780000</v>
      </c>
      <c r="G50" s="2">
        <v>2529760000</v>
      </c>
      <c r="H50" s="2">
        <v>2305760000</v>
      </c>
      <c r="I50" s="2">
        <v>2077580000</v>
      </c>
      <c r="J50" s="2">
        <v>1849340000</v>
      </c>
      <c r="K50" s="2">
        <v>1625060000</v>
      </c>
      <c r="L50" s="2">
        <v>1407400000</v>
      </c>
      <c r="M50" s="2">
        <v>1198040000</v>
      </c>
      <c r="N50" s="2">
        <v>997071000</v>
      </c>
      <c r="O50" s="2">
        <v>802605000</v>
      </c>
      <c r="P50" s="2">
        <v>789309000</v>
      </c>
      <c r="Q50" s="2">
        <v>782022000</v>
      </c>
      <c r="R50" s="2">
        <v>765103000</v>
      </c>
      <c r="S50" s="2">
        <v>749946000</v>
      </c>
      <c r="T50" s="2">
        <v>738093000</v>
      </c>
      <c r="U50" s="2">
        <v>730708000</v>
      </c>
      <c r="V50" s="2">
        <v>728942000</v>
      </c>
      <c r="W50" s="2">
        <v>730037000</v>
      </c>
      <c r="X50" s="2">
        <v>733538000</v>
      </c>
      <c r="Y50" s="2">
        <v>738025000</v>
      </c>
      <c r="Z50" s="2">
        <v>743077000</v>
      </c>
      <c r="AA50" s="2">
        <v>748137000</v>
      </c>
      <c r="AB50" s="2">
        <v>753681000</v>
      </c>
      <c r="AC50" s="2">
        <v>760372000</v>
      </c>
      <c r="AD50" s="2">
        <v>767690000</v>
      </c>
      <c r="AE50" s="2">
        <v>774959000</v>
      </c>
      <c r="AF50" s="2">
        <v>782347000</v>
      </c>
      <c r="AG50" s="2">
        <v>790647000</v>
      </c>
      <c r="AH50" s="2">
        <v>894259000</v>
      </c>
    </row>
    <row r="51" spans="1:34" x14ac:dyDescent="0.35">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row>
    <row r="52" spans="1:34" x14ac:dyDescent="0.35">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35">
      <c r="A53" t="s">
        <v>71</v>
      </c>
      <c r="B53" t="s">
        <v>19</v>
      </c>
      <c r="C53" s="2">
        <v>1023810000</v>
      </c>
      <c r="D53" s="2">
        <v>1060620000</v>
      </c>
      <c r="E53" s="2">
        <v>1011590000</v>
      </c>
      <c r="F53" s="2">
        <v>952333000</v>
      </c>
      <c r="G53" s="2">
        <v>887377000</v>
      </c>
      <c r="H53" s="2">
        <v>822550000</v>
      </c>
      <c r="I53" s="2">
        <v>755350000</v>
      </c>
      <c r="J53" s="2">
        <v>687111000</v>
      </c>
      <c r="K53" s="2">
        <v>621073000</v>
      </c>
      <c r="L53" s="2">
        <v>554622000</v>
      </c>
      <c r="M53" s="2">
        <v>489534000</v>
      </c>
      <c r="N53" s="2">
        <v>424433000</v>
      </c>
      <c r="O53" s="2">
        <v>360318000</v>
      </c>
      <c r="P53" s="2">
        <v>295930000</v>
      </c>
      <c r="Q53" s="2">
        <v>297911000</v>
      </c>
      <c r="R53" s="2">
        <v>297816000</v>
      </c>
      <c r="S53" s="2">
        <v>302372000</v>
      </c>
      <c r="T53" s="2">
        <v>306764000</v>
      </c>
      <c r="U53" s="2">
        <v>308787000</v>
      </c>
      <c r="V53" s="2">
        <v>311666000</v>
      </c>
      <c r="W53" s="2">
        <v>315168000</v>
      </c>
      <c r="X53" s="2">
        <v>319202000</v>
      </c>
      <c r="Y53" s="2">
        <v>324203000</v>
      </c>
      <c r="Z53" s="2">
        <v>329268000</v>
      </c>
      <c r="AA53" s="2">
        <v>333312000</v>
      </c>
      <c r="AB53" s="2">
        <v>337766000</v>
      </c>
      <c r="AC53" s="2">
        <v>343626000</v>
      </c>
      <c r="AD53" s="2">
        <v>349539000</v>
      </c>
      <c r="AE53" s="2">
        <v>354354000</v>
      </c>
      <c r="AF53" s="2">
        <v>359882000</v>
      </c>
      <c r="AG53" s="2">
        <v>366621000</v>
      </c>
      <c r="AH53" s="2">
        <v>505196000</v>
      </c>
    </row>
    <row r="54" spans="1:34" x14ac:dyDescent="0.35">
      <c r="A54" t="s">
        <v>72</v>
      </c>
      <c r="B54" t="s">
        <v>19</v>
      </c>
      <c r="C54" s="2">
        <v>977639000000</v>
      </c>
      <c r="D54" s="2">
        <v>1073680000000</v>
      </c>
      <c r="E54" s="2">
        <v>1098720000000</v>
      </c>
      <c r="F54" s="2">
        <v>1112790000000</v>
      </c>
      <c r="G54" s="2">
        <v>1116890000000</v>
      </c>
      <c r="H54" s="2">
        <v>1121390000000</v>
      </c>
      <c r="I54" s="2">
        <v>1122600000000</v>
      </c>
      <c r="J54" s="2">
        <v>1122580000000</v>
      </c>
      <c r="K54" s="2">
        <v>1127290000000</v>
      </c>
      <c r="L54" s="2">
        <v>1130730000000</v>
      </c>
      <c r="M54" s="2">
        <v>1135690000000</v>
      </c>
      <c r="N54" s="2">
        <v>1141750000000</v>
      </c>
      <c r="O54" s="2">
        <v>1151430000000</v>
      </c>
      <c r="P54" s="2">
        <v>1160990000000</v>
      </c>
      <c r="Q54" s="2">
        <v>1167710000000</v>
      </c>
      <c r="R54" s="2">
        <v>1176330000000</v>
      </c>
      <c r="S54" s="2">
        <v>1182430000000</v>
      </c>
      <c r="T54" s="2">
        <v>1192090000000</v>
      </c>
      <c r="U54" s="2">
        <v>1202870000000</v>
      </c>
      <c r="V54" s="2">
        <v>1215760000000</v>
      </c>
      <c r="W54" s="2">
        <v>1228560000000</v>
      </c>
      <c r="X54" s="2">
        <v>1241900000000</v>
      </c>
      <c r="Y54" s="2">
        <v>1257300000000</v>
      </c>
      <c r="Z54" s="2">
        <v>1273550000000</v>
      </c>
      <c r="AA54" s="2">
        <v>1287320000000</v>
      </c>
      <c r="AB54" s="2">
        <v>1302000000000</v>
      </c>
      <c r="AC54" s="2">
        <v>1321020000000</v>
      </c>
      <c r="AD54" s="2">
        <v>1339330000000</v>
      </c>
      <c r="AE54" s="2">
        <v>1354410000000</v>
      </c>
      <c r="AF54" s="2">
        <v>1371720000000</v>
      </c>
      <c r="AG54" s="2">
        <v>1394120000000</v>
      </c>
      <c r="AH54" s="2">
        <v>665765000000</v>
      </c>
    </row>
    <row r="55" spans="1:34" x14ac:dyDescent="0.35">
      <c r="A55" t="s">
        <v>73</v>
      </c>
      <c r="B55" t="s">
        <v>19</v>
      </c>
      <c r="C55" s="2">
        <v>1112850000000</v>
      </c>
      <c r="D55" s="2">
        <v>1209110000000</v>
      </c>
      <c r="E55" s="2">
        <v>1208230000000</v>
      </c>
      <c r="F55" s="2">
        <v>1208580000000</v>
      </c>
      <c r="G55" s="2">
        <v>1186830000000</v>
      </c>
      <c r="H55" s="2">
        <v>1166460000000</v>
      </c>
      <c r="I55" s="2">
        <v>1142220000000</v>
      </c>
      <c r="J55" s="2">
        <v>1116670000000</v>
      </c>
      <c r="K55" s="2">
        <v>1096090000000</v>
      </c>
      <c r="L55" s="2">
        <v>1073790000000</v>
      </c>
      <c r="M55" s="2">
        <v>1054150000000</v>
      </c>
      <c r="N55" s="2">
        <v>1035230000000</v>
      </c>
      <c r="O55" s="2">
        <v>1020290000000</v>
      </c>
      <c r="P55" s="2">
        <v>1005250000000</v>
      </c>
      <c r="Q55" s="2">
        <v>1007250000000</v>
      </c>
      <c r="R55" s="2">
        <v>1011180000000</v>
      </c>
      <c r="S55" s="2">
        <v>1020060000000</v>
      </c>
      <c r="T55" s="2">
        <v>1028090000000</v>
      </c>
      <c r="U55" s="2">
        <v>1036580000000</v>
      </c>
      <c r="V55" s="2">
        <v>1047350000000</v>
      </c>
      <c r="W55" s="2">
        <v>1052920000000</v>
      </c>
      <c r="X55" s="2">
        <v>1062770000000</v>
      </c>
      <c r="Y55" s="2">
        <v>1073910000000</v>
      </c>
      <c r="Z55" s="2">
        <v>1086630000000</v>
      </c>
      <c r="AA55" s="2">
        <v>1094530000000</v>
      </c>
      <c r="AB55" s="2">
        <v>1105230000000</v>
      </c>
      <c r="AC55" s="2">
        <v>1119510000000</v>
      </c>
      <c r="AD55" s="2">
        <v>1133230000000</v>
      </c>
      <c r="AE55" s="2">
        <v>1144210000000</v>
      </c>
      <c r="AF55" s="2">
        <v>1157350000000</v>
      </c>
      <c r="AG55" s="2">
        <v>1175040000000</v>
      </c>
      <c r="AH55">
        <v>0</v>
      </c>
    </row>
    <row r="56" spans="1:34" x14ac:dyDescent="0.35">
      <c r="A56" t="s">
        <v>74</v>
      </c>
      <c r="B56" t="s">
        <v>19</v>
      </c>
      <c r="C56" s="2">
        <v>111046000000</v>
      </c>
      <c r="D56" s="2">
        <v>121954000000</v>
      </c>
      <c r="E56" s="2">
        <v>124795000000</v>
      </c>
      <c r="F56" s="2">
        <v>126390000000</v>
      </c>
      <c r="G56" s="2">
        <v>126851000000</v>
      </c>
      <c r="H56" s="2">
        <v>127358000000</v>
      </c>
      <c r="I56" s="2">
        <v>127489000000</v>
      </c>
      <c r="J56" s="2">
        <v>127479000000</v>
      </c>
      <c r="K56" s="2">
        <v>128004000000</v>
      </c>
      <c r="L56" s="2">
        <v>128382000000</v>
      </c>
      <c r="M56" s="2">
        <v>128928000000</v>
      </c>
      <c r="N56" s="2">
        <v>129595000000</v>
      </c>
      <c r="O56" s="2">
        <v>130668000000</v>
      </c>
      <c r="P56" s="2">
        <v>131721000000</v>
      </c>
      <c r="Q56" s="2">
        <v>132447000000</v>
      </c>
      <c r="R56" s="2">
        <v>133382000000</v>
      </c>
      <c r="S56" s="2">
        <v>134025000000</v>
      </c>
      <c r="T56" s="2">
        <v>135066000000</v>
      </c>
      <c r="U56" s="2">
        <v>136230000000</v>
      </c>
      <c r="V56" s="2">
        <v>137629000000</v>
      </c>
      <c r="W56" s="2">
        <v>139015000000</v>
      </c>
      <c r="X56" s="2">
        <v>140461000000</v>
      </c>
      <c r="Y56" s="2">
        <v>142141000000</v>
      </c>
      <c r="Z56" s="2">
        <v>143917000000</v>
      </c>
      <c r="AA56" s="2">
        <v>145416000000</v>
      </c>
      <c r="AB56" s="2">
        <v>147022000000</v>
      </c>
      <c r="AC56" s="2">
        <v>149121000000</v>
      </c>
      <c r="AD56" s="2">
        <v>151146000000</v>
      </c>
      <c r="AE56" s="2">
        <v>152816000000</v>
      </c>
      <c r="AF56" s="2">
        <v>154744000000</v>
      </c>
      <c r="AG56" s="2">
        <v>157250000000</v>
      </c>
      <c r="AH56" s="2">
        <v>8496360000</v>
      </c>
    </row>
    <row r="57" spans="1:34" x14ac:dyDescent="0.35">
      <c r="A57" t="s">
        <v>75</v>
      </c>
      <c r="B57" t="s">
        <v>19</v>
      </c>
      <c r="C57" s="2">
        <v>50080500000</v>
      </c>
      <c r="D57" s="2">
        <v>47722100000</v>
      </c>
      <c r="E57" s="2">
        <v>47687500000</v>
      </c>
      <c r="F57" s="2">
        <v>36991400000</v>
      </c>
      <c r="G57" s="2">
        <v>37405800000</v>
      </c>
      <c r="H57" s="2">
        <v>36821500000</v>
      </c>
      <c r="I57" s="2">
        <v>36991500000</v>
      </c>
      <c r="J57" s="2">
        <v>37303300000</v>
      </c>
      <c r="K57" s="2">
        <v>37319100000</v>
      </c>
      <c r="L57" s="2">
        <v>37769500000</v>
      </c>
      <c r="M57" s="2">
        <v>37655900000</v>
      </c>
      <c r="N57" s="2">
        <v>37294000000</v>
      </c>
      <c r="O57" s="2">
        <v>36702500000</v>
      </c>
      <c r="P57" s="2">
        <v>35985100000</v>
      </c>
      <c r="Q57" s="2">
        <v>36181000000</v>
      </c>
      <c r="R57" s="2">
        <v>36117500000</v>
      </c>
      <c r="S57" s="2">
        <v>37046500000</v>
      </c>
      <c r="T57" s="2">
        <v>37716000000</v>
      </c>
      <c r="U57" s="2">
        <v>39186500000</v>
      </c>
      <c r="V57" s="2">
        <v>39870500000</v>
      </c>
      <c r="W57" s="2">
        <v>45804500000</v>
      </c>
      <c r="X57" s="2">
        <v>47588000000</v>
      </c>
      <c r="Y57" s="2">
        <v>49715900000</v>
      </c>
      <c r="Z57" s="2">
        <v>51117800000</v>
      </c>
      <c r="AA57" s="2">
        <v>54420200000</v>
      </c>
      <c r="AB57" s="2">
        <v>56119800000</v>
      </c>
      <c r="AC57" s="2">
        <v>57344700000</v>
      </c>
      <c r="AD57" s="2">
        <v>58420000000</v>
      </c>
      <c r="AE57" s="2">
        <v>59610900000</v>
      </c>
      <c r="AF57" s="2">
        <v>60633500000</v>
      </c>
      <c r="AG57" s="2">
        <v>61931000000</v>
      </c>
      <c r="AH57">
        <v>0</v>
      </c>
    </row>
    <row r="58" spans="1:34" x14ac:dyDescent="0.35">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35">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35">
      <c r="A60" t="s">
        <v>78</v>
      </c>
      <c r="B60" t="s">
        <v>19</v>
      </c>
      <c r="C60" s="2">
        <v>685412000</v>
      </c>
      <c r="D60" s="2">
        <v>704114000</v>
      </c>
      <c r="E60" s="2">
        <v>670562000</v>
      </c>
      <c r="F60" s="2">
        <v>630171000</v>
      </c>
      <c r="G60" s="2">
        <v>583989000</v>
      </c>
      <c r="H60" s="2">
        <v>537790000</v>
      </c>
      <c r="I60" s="2">
        <v>490028000</v>
      </c>
      <c r="J60" s="2">
        <v>441510000</v>
      </c>
      <c r="K60" s="2">
        <v>394129000</v>
      </c>
      <c r="L60" s="2">
        <v>346177000</v>
      </c>
      <c r="M60" s="2">
        <v>298615000</v>
      </c>
      <c r="N60" s="2">
        <v>251436000</v>
      </c>
      <c r="O60" s="2">
        <v>204810000</v>
      </c>
      <c r="P60" s="2">
        <v>158115000</v>
      </c>
      <c r="Q60" s="2">
        <v>158720000</v>
      </c>
      <c r="R60" s="2">
        <v>161297000</v>
      </c>
      <c r="S60" s="2">
        <v>161645000</v>
      </c>
      <c r="T60" s="2">
        <v>162147000</v>
      </c>
      <c r="U60" s="2">
        <v>162969000</v>
      </c>
      <c r="V60" s="2">
        <v>164744000</v>
      </c>
      <c r="W60" s="2">
        <v>166778000</v>
      </c>
      <c r="X60" s="2">
        <v>169603000</v>
      </c>
      <c r="Y60" s="2">
        <v>173431000</v>
      </c>
      <c r="Z60" s="2">
        <v>177302000</v>
      </c>
      <c r="AA60" s="2">
        <v>181169000</v>
      </c>
      <c r="AB60" s="2">
        <v>185160000</v>
      </c>
      <c r="AC60" s="2">
        <v>190538000</v>
      </c>
      <c r="AD60" s="2">
        <v>196154000</v>
      </c>
      <c r="AE60" s="2">
        <v>201299000</v>
      </c>
      <c r="AF60" s="2">
        <v>207177000</v>
      </c>
      <c r="AG60" s="2">
        <v>213770000</v>
      </c>
      <c r="AH60" s="2">
        <v>114287000</v>
      </c>
    </row>
    <row r="61" spans="1:34" x14ac:dyDescent="0.35">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x14ac:dyDescent="0.35">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x14ac:dyDescent="0.35">
      <c r="A63" t="s">
        <v>81</v>
      </c>
      <c r="B63" t="s">
        <v>19</v>
      </c>
      <c r="C63" s="2">
        <v>137851000</v>
      </c>
      <c r="D63" s="2">
        <v>132960000</v>
      </c>
      <c r="E63" s="2">
        <v>125987000</v>
      </c>
      <c r="F63" s="2">
        <v>117695000</v>
      </c>
      <c r="G63" s="2">
        <v>107326000</v>
      </c>
      <c r="H63" s="2">
        <v>96646000</v>
      </c>
      <c r="I63" s="2">
        <v>85789400</v>
      </c>
      <c r="J63" s="2">
        <v>74991900</v>
      </c>
      <c r="K63" s="2">
        <v>64448200</v>
      </c>
      <c r="L63" s="2">
        <v>54298100</v>
      </c>
      <c r="M63" s="2">
        <v>44622700</v>
      </c>
      <c r="N63" s="2">
        <v>35427000</v>
      </c>
      <c r="O63" s="2">
        <v>26653900</v>
      </c>
      <c r="P63" s="2">
        <v>26889500</v>
      </c>
      <c r="Q63" s="2">
        <v>27229100</v>
      </c>
      <c r="R63" s="2">
        <v>27949100</v>
      </c>
      <c r="S63" s="2">
        <v>28881500</v>
      </c>
      <c r="T63" s="2">
        <v>29903300</v>
      </c>
      <c r="U63" s="2">
        <v>31183900</v>
      </c>
      <c r="V63" s="2">
        <v>32736700</v>
      </c>
      <c r="W63" s="2">
        <v>34428800</v>
      </c>
      <c r="X63" s="2">
        <v>36183800</v>
      </c>
      <c r="Y63" s="2">
        <v>37925100</v>
      </c>
      <c r="Z63" s="2">
        <v>39596300</v>
      </c>
      <c r="AA63" s="2">
        <v>41170400</v>
      </c>
      <c r="AB63" s="2">
        <v>42635400</v>
      </c>
      <c r="AC63" s="2">
        <v>43976400</v>
      </c>
      <c r="AD63" s="2">
        <v>45155100</v>
      </c>
      <c r="AE63" s="2">
        <v>46114400</v>
      </c>
      <c r="AF63" s="2">
        <v>46865100</v>
      </c>
      <c r="AG63" s="2">
        <v>47453600</v>
      </c>
      <c r="AH63" s="2">
        <v>124170000</v>
      </c>
    </row>
    <row r="64" spans="1:34" x14ac:dyDescent="0.35">
      <c r="A64" t="s">
        <v>82</v>
      </c>
      <c r="B64" t="s">
        <v>19</v>
      </c>
      <c r="C64" s="2">
        <v>1303390000000</v>
      </c>
      <c r="D64" s="2">
        <v>1338500000000</v>
      </c>
      <c r="E64" s="2">
        <v>1358690000000</v>
      </c>
      <c r="F64" s="2">
        <v>1368220000000</v>
      </c>
      <c r="G64" s="2">
        <v>1351590000000</v>
      </c>
      <c r="H64" s="2">
        <v>1324520000000</v>
      </c>
      <c r="I64" s="2">
        <v>1284450000000</v>
      </c>
      <c r="J64" s="2">
        <v>1242160000000</v>
      </c>
      <c r="K64" s="2">
        <v>1199680000000</v>
      </c>
      <c r="L64" s="2">
        <v>1157340000000</v>
      </c>
      <c r="M64" s="2">
        <v>1116150000000</v>
      </c>
      <c r="N64" s="2">
        <v>1076560000000</v>
      </c>
      <c r="O64" s="2">
        <v>1035480000000</v>
      </c>
      <c r="P64" s="2">
        <v>996453000000</v>
      </c>
      <c r="Q64" s="2">
        <v>958994000000</v>
      </c>
      <c r="R64" s="2">
        <v>923722000000</v>
      </c>
      <c r="S64" s="2">
        <v>890822000000</v>
      </c>
      <c r="T64" s="2">
        <v>861381000000</v>
      </c>
      <c r="U64" s="2">
        <v>837556000000</v>
      </c>
      <c r="V64" s="2">
        <v>818717000000</v>
      </c>
      <c r="W64" s="2">
        <v>801795000000</v>
      </c>
      <c r="X64" s="2">
        <v>786345000000</v>
      </c>
      <c r="Y64" s="2">
        <v>772542000000</v>
      </c>
      <c r="Z64" s="2">
        <v>759994000000</v>
      </c>
      <c r="AA64" s="2">
        <v>748071000000</v>
      </c>
      <c r="AB64" s="2">
        <v>737300000000</v>
      </c>
      <c r="AC64" s="2">
        <v>727744000000</v>
      </c>
      <c r="AD64" s="2">
        <v>719036000000</v>
      </c>
      <c r="AE64" s="2">
        <v>710652000000</v>
      </c>
      <c r="AF64" s="2">
        <v>702676000000</v>
      </c>
      <c r="AG64" s="2">
        <v>695850000000</v>
      </c>
      <c r="AH64" s="2">
        <v>609942000000</v>
      </c>
    </row>
    <row r="65" spans="1:34" x14ac:dyDescent="0.35">
      <c r="A65" t="s">
        <v>83</v>
      </c>
      <c r="B65" t="s">
        <v>19</v>
      </c>
      <c r="C65" s="2">
        <v>19590500000</v>
      </c>
      <c r="D65" s="2">
        <v>18974200000</v>
      </c>
      <c r="E65" s="2">
        <v>18031600000</v>
      </c>
      <c r="F65" s="2">
        <v>17127500000</v>
      </c>
      <c r="G65" s="2">
        <v>15790000000</v>
      </c>
      <c r="H65" s="2">
        <v>14473700000</v>
      </c>
      <c r="I65" s="2">
        <v>13160800000</v>
      </c>
      <c r="J65" s="2">
        <v>11900000000</v>
      </c>
      <c r="K65" s="2">
        <v>10722800000</v>
      </c>
      <c r="L65" s="2">
        <v>9624760000</v>
      </c>
      <c r="M65" s="2">
        <v>8626970000</v>
      </c>
      <c r="N65" s="2">
        <v>7723900000</v>
      </c>
      <c r="O65" s="2">
        <v>6898560000</v>
      </c>
      <c r="P65" s="2">
        <v>7424370000</v>
      </c>
      <c r="Q65" s="2">
        <v>7915930000</v>
      </c>
      <c r="R65" s="2">
        <v>8395610000</v>
      </c>
      <c r="S65" s="2">
        <v>8849930000</v>
      </c>
      <c r="T65" s="2">
        <v>9309910000</v>
      </c>
      <c r="U65" s="2">
        <v>9784370000</v>
      </c>
      <c r="V65" s="2">
        <v>10306200000</v>
      </c>
      <c r="W65" s="2">
        <v>10783800000</v>
      </c>
      <c r="X65" s="2">
        <v>11304500000</v>
      </c>
      <c r="Y65" s="2">
        <v>11827900000</v>
      </c>
      <c r="Z65" s="2">
        <v>12355300000</v>
      </c>
      <c r="AA65" s="2">
        <v>12852100000</v>
      </c>
      <c r="AB65" s="2">
        <v>13365500000</v>
      </c>
      <c r="AC65" s="2">
        <v>13893700000</v>
      </c>
      <c r="AD65" s="2">
        <v>14431100000</v>
      </c>
      <c r="AE65" s="2">
        <v>14963600000</v>
      </c>
      <c r="AF65" s="2">
        <v>15499200000</v>
      </c>
      <c r="AG65" s="2">
        <v>16052400000</v>
      </c>
      <c r="AH65" s="2">
        <v>5407320000</v>
      </c>
    </row>
    <row r="66" spans="1:34" x14ac:dyDescent="0.35">
      <c r="A66" t="s">
        <v>84</v>
      </c>
      <c r="B66" t="s">
        <v>19</v>
      </c>
      <c r="C66" s="2">
        <v>147956000000</v>
      </c>
      <c r="D66" s="2">
        <v>151913000000</v>
      </c>
      <c r="E66" s="2">
        <v>154149000000</v>
      </c>
      <c r="F66" s="2">
        <v>155145000000</v>
      </c>
      <c r="G66" s="2">
        <v>153138000000</v>
      </c>
      <c r="H66" s="2">
        <v>149923000000</v>
      </c>
      <c r="I66" s="2">
        <v>145226000000</v>
      </c>
      <c r="J66" s="2">
        <v>140270000000</v>
      </c>
      <c r="K66" s="2">
        <v>135295000000</v>
      </c>
      <c r="L66" s="2">
        <v>130339000000</v>
      </c>
      <c r="M66" s="2">
        <v>125516000000</v>
      </c>
      <c r="N66" s="2">
        <v>120879000000</v>
      </c>
      <c r="O66" s="2">
        <v>116079000000</v>
      </c>
      <c r="P66" s="2">
        <v>111522000000</v>
      </c>
      <c r="Q66" s="2">
        <v>107167000000</v>
      </c>
      <c r="R66" s="2">
        <v>103085000000</v>
      </c>
      <c r="S66" s="2">
        <v>99299300000</v>
      </c>
      <c r="T66" s="2">
        <v>95936700000</v>
      </c>
      <c r="U66" s="2">
        <v>93233600000</v>
      </c>
      <c r="V66" s="2">
        <v>91103500000</v>
      </c>
      <c r="W66" s="2">
        <v>89203400000</v>
      </c>
      <c r="X66" s="2">
        <v>87468700000</v>
      </c>
      <c r="Y66" s="2">
        <v>85922200000</v>
      </c>
      <c r="Z66" s="2">
        <v>84517500000</v>
      </c>
      <c r="AA66" s="2">
        <v>83183100000</v>
      </c>
      <c r="AB66" s="2">
        <v>81978400000</v>
      </c>
      <c r="AC66" s="2">
        <v>80908200000</v>
      </c>
      <c r="AD66" s="2">
        <v>79932200000</v>
      </c>
      <c r="AE66" s="2">
        <v>78996000000</v>
      </c>
      <c r="AF66" s="2">
        <v>78101300000</v>
      </c>
      <c r="AG66" s="2">
        <v>77334400000</v>
      </c>
      <c r="AH66" s="2">
        <v>549405000</v>
      </c>
    </row>
    <row r="67" spans="1:34" x14ac:dyDescent="0.35">
      <c r="A67" t="s">
        <v>85</v>
      </c>
      <c r="B67" t="s">
        <v>19</v>
      </c>
      <c r="C67" s="2">
        <v>881609000</v>
      </c>
      <c r="D67" s="2">
        <v>748890000</v>
      </c>
      <c r="E67" s="2">
        <v>711687000</v>
      </c>
      <c r="F67" s="2">
        <v>524226000</v>
      </c>
      <c r="G67" s="2">
        <v>497662000</v>
      </c>
      <c r="H67" s="2">
        <v>456890000</v>
      </c>
      <c r="I67" s="2">
        <v>426222000</v>
      </c>
      <c r="J67" s="2">
        <v>397527000</v>
      </c>
      <c r="K67" s="2">
        <v>365083000</v>
      </c>
      <c r="L67" s="2">
        <v>338541000</v>
      </c>
      <c r="M67" s="2">
        <v>308168000</v>
      </c>
      <c r="N67" s="2">
        <v>278251000</v>
      </c>
      <c r="O67" s="2">
        <v>248158000</v>
      </c>
      <c r="P67" s="2">
        <v>265773000</v>
      </c>
      <c r="Q67" s="2">
        <v>284345000</v>
      </c>
      <c r="R67" s="2">
        <v>299877000</v>
      </c>
      <c r="S67" s="2">
        <v>321412000</v>
      </c>
      <c r="T67" s="2">
        <v>341538000</v>
      </c>
      <c r="U67" s="2">
        <v>369886000</v>
      </c>
      <c r="V67" s="2">
        <v>392336000</v>
      </c>
      <c r="W67" s="2">
        <v>469120000</v>
      </c>
      <c r="X67" s="2">
        <v>506186000</v>
      </c>
      <c r="Y67" s="2">
        <v>547567000</v>
      </c>
      <c r="Z67" s="2">
        <v>581226000</v>
      </c>
      <c r="AA67" s="2">
        <v>639010000</v>
      </c>
      <c r="AB67" s="2">
        <v>678655000</v>
      </c>
      <c r="AC67" s="2">
        <v>711676000</v>
      </c>
      <c r="AD67" s="2">
        <v>743947000</v>
      </c>
      <c r="AE67" s="2">
        <v>779573000</v>
      </c>
      <c r="AF67" s="2">
        <v>812002000</v>
      </c>
      <c r="AG67" s="2">
        <v>846047000</v>
      </c>
      <c r="AH67" s="2">
        <v>368652000</v>
      </c>
    </row>
    <row r="68" spans="1:34" x14ac:dyDescent="0.35">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1:34" x14ac:dyDescent="0.35">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35">
      <c r="A70" t="s">
        <v>88</v>
      </c>
      <c r="B70" t="s">
        <v>19</v>
      </c>
      <c r="C70" s="2">
        <v>139514000</v>
      </c>
      <c r="D70" s="2">
        <v>135166000</v>
      </c>
      <c r="E70" s="2">
        <v>129198000</v>
      </c>
      <c r="F70" s="2">
        <v>121918000</v>
      </c>
      <c r="G70" s="2">
        <v>112326000</v>
      </c>
      <c r="H70" s="2">
        <v>102380000</v>
      </c>
      <c r="I70" s="2">
        <v>92248600</v>
      </c>
      <c r="J70" s="2">
        <v>82114200</v>
      </c>
      <c r="K70" s="2">
        <v>72155800</v>
      </c>
      <c r="L70" s="2">
        <v>62491500</v>
      </c>
      <c r="M70" s="2">
        <v>53195300</v>
      </c>
      <c r="N70" s="2">
        <v>44271900</v>
      </c>
      <c r="O70" s="2">
        <v>35637300</v>
      </c>
      <c r="P70" s="2">
        <v>35046900</v>
      </c>
      <c r="Q70" s="2">
        <v>34723300</v>
      </c>
      <c r="R70" s="2">
        <v>33972100</v>
      </c>
      <c r="S70" s="2">
        <v>33299100</v>
      </c>
      <c r="T70" s="2">
        <v>32772800</v>
      </c>
      <c r="U70" s="2">
        <v>32444900</v>
      </c>
      <c r="V70" s="2">
        <v>32366500</v>
      </c>
      <c r="W70" s="2">
        <v>32415100</v>
      </c>
      <c r="X70" s="2">
        <v>32570500</v>
      </c>
      <c r="Y70" s="2">
        <v>32769800</v>
      </c>
      <c r="Z70" s="2">
        <v>32994100</v>
      </c>
      <c r="AA70" s="2">
        <v>33218800</v>
      </c>
      <c r="AB70" s="2">
        <v>33464900</v>
      </c>
      <c r="AC70" s="2">
        <v>33762000</v>
      </c>
      <c r="AD70" s="2">
        <v>34087000</v>
      </c>
      <c r="AE70" s="2">
        <v>34409700</v>
      </c>
      <c r="AF70" s="2">
        <v>34737800</v>
      </c>
      <c r="AG70" s="2">
        <v>35106300</v>
      </c>
      <c r="AH70" s="2">
        <v>39706900</v>
      </c>
    </row>
    <row r="71" spans="1:34" x14ac:dyDescent="0.35">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row>
    <row r="72" spans="1:34" x14ac:dyDescent="0.35">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3" spans="1:34" x14ac:dyDescent="0.35">
      <c r="A73" t="s">
        <v>91</v>
      </c>
      <c r="B73" t="s">
        <v>19</v>
      </c>
      <c r="C73" s="2">
        <v>45458100</v>
      </c>
      <c r="D73" s="2">
        <v>47092600</v>
      </c>
      <c r="E73" s="2">
        <v>44915600</v>
      </c>
      <c r="F73" s="2">
        <v>42284600</v>
      </c>
      <c r="G73" s="2">
        <v>39400500</v>
      </c>
      <c r="H73" s="2">
        <v>36522100</v>
      </c>
      <c r="I73" s="2">
        <v>33538300</v>
      </c>
      <c r="J73" s="2">
        <v>30508500</v>
      </c>
      <c r="K73" s="2">
        <v>27576300</v>
      </c>
      <c r="L73" s="2">
        <v>24625800</v>
      </c>
      <c r="M73" s="2">
        <v>21735800</v>
      </c>
      <c r="N73" s="2">
        <v>18845300</v>
      </c>
      <c r="O73" s="2">
        <v>15998500</v>
      </c>
      <c r="P73" s="2">
        <v>13139600</v>
      </c>
      <c r="Q73" s="2">
        <v>13227600</v>
      </c>
      <c r="R73" s="2">
        <v>13223300</v>
      </c>
      <c r="S73" s="2">
        <v>13425600</v>
      </c>
      <c r="T73" s="2">
        <v>13620600</v>
      </c>
      <c r="U73" s="2">
        <v>13710500</v>
      </c>
      <c r="V73" s="2">
        <v>13838300</v>
      </c>
      <c r="W73" s="2">
        <v>13993800</v>
      </c>
      <c r="X73" s="2">
        <v>14172900</v>
      </c>
      <c r="Y73" s="2">
        <v>14395000</v>
      </c>
      <c r="Z73" s="2">
        <v>14619800</v>
      </c>
      <c r="AA73" s="2">
        <v>14799400</v>
      </c>
      <c r="AB73" s="2">
        <v>14997200</v>
      </c>
      <c r="AC73" s="2">
        <v>15257400</v>
      </c>
      <c r="AD73" s="2">
        <v>15519900</v>
      </c>
      <c r="AE73" s="2">
        <v>15733700</v>
      </c>
      <c r="AF73" s="2">
        <v>15979100</v>
      </c>
      <c r="AG73" s="2">
        <v>16278400</v>
      </c>
      <c r="AH73" s="2">
        <v>22431300</v>
      </c>
    </row>
    <row r="74" spans="1:34" x14ac:dyDescent="0.35">
      <c r="A74" t="s">
        <v>92</v>
      </c>
      <c r="B74" t="s">
        <v>19</v>
      </c>
      <c r="C74" s="2">
        <v>102025000000</v>
      </c>
      <c r="D74" s="2">
        <v>112048000000</v>
      </c>
      <c r="E74" s="2">
        <v>114661000000</v>
      </c>
      <c r="F74" s="2">
        <v>116129000000</v>
      </c>
      <c r="G74" s="2">
        <v>116557000000</v>
      </c>
      <c r="H74" s="2">
        <v>117027000000</v>
      </c>
      <c r="I74" s="2">
        <v>117153000000</v>
      </c>
      <c r="J74" s="2">
        <v>117151000000</v>
      </c>
      <c r="K74" s="2">
        <v>117642000000</v>
      </c>
      <c r="L74" s="2">
        <v>118002000000</v>
      </c>
      <c r="M74" s="2">
        <v>118519000000</v>
      </c>
      <c r="N74" s="2">
        <v>119152000000</v>
      </c>
      <c r="O74" s="2">
        <v>120162000000</v>
      </c>
      <c r="P74" s="2">
        <v>121160000000</v>
      </c>
      <c r="Q74" s="2">
        <v>121861000000</v>
      </c>
      <c r="R74" s="2">
        <v>122760000000</v>
      </c>
      <c r="S74" s="2">
        <v>123397000000</v>
      </c>
      <c r="T74" s="2">
        <v>124405000000</v>
      </c>
      <c r="U74" s="2">
        <v>125530000000</v>
      </c>
      <c r="V74" s="2">
        <v>126876000000</v>
      </c>
      <c r="W74" s="2">
        <v>128211000000</v>
      </c>
      <c r="X74" s="2">
        <v>129604000000</v>
      </c>
      <c r="Y74" s="2">
        <v>131210000000</v>
      </c>
      <c r="Z74" s="2">
        <v>132906000000</v>
      </c>
      <c r="AA74" s="2">
        <v>134343000000</v>
      </c>
      <c r="AB74" s="2">
        <v>135875000000</v>
      </c>
      <c r="AC74" s="2">
        <v>137860000000</v>
      </c>
      <c r="AD74" s="2">
        <v>139770000000</v>
      </c>
      <c r="AE74" s="2">
        <v>141345000000</v>
      </c>
      <c r="AF74" s="2">
        <v>143150000000</v>
      </c>
      <c r="AG74" s="2">
        <v>145488000000</v>
      </c>
      <c r="AH74" s="2">
        <v>69478400000</v>
      </c>
    </row>
    <row r="75" spans="1:34" x14ac:dyDescent="0.35">
      <c r="A75" t="s">
        <v>93</v>
      </c>
      <c r="B75" t="s">
        <v>19</v>
      </c>
      <c r="C75" s="2">
        <v>454916000000</v>
      </c>
      <c r="D75" s="2">
        <v>494263000000</v>
      </c>
      <c r="E75" s="2">
        <v>493904000000</v>
      </c>
      <c r="F75" s="2">
        <v>494049000000</v>
      </c>
      <c r="G75" s="2">
        <v>485154000000</v>
      </c>
      <c r="H75" s="2">
        <v>476829000000</v>
      </c>
      <c r="I75" s="2">
        <v>466919000000</v>
      </c>
      <c r="J75" s="2">
        <v>456477000000</v>
      </c>
      <c r="K75" s="2">
        <v>448065000000</v>
      </c>
      <c r="L75" s="2">
        <v>438948000000</v>
      </c>
      <c r="M75" s="2">
        <v>430920000000</v>
      </c>
      <c r="N75" s="2">
        <v>423187000000</v>
      </c>
      <c r="O75" s="2">
        <v>417079000000</v>
      </c>
      <c r="P75" s="2">
        <v>410928000000</v>
      </c>
      <c r="Q75" s="2">
        <v>411747000000</v>
      </c>
      <c r="R75" s="2">
        <v>413353000000</v>
      </c>
      <c r="S75" s="2">
        <v>416982000000</v>
      </c>
      <c r="T75" s="2">
        <v>420267000000</v>
      </c>
      <c r="U75" s="2">
        <v>423735000000</v>
      </c>
      <c r="V75" s="2">
        <v>428139000000</v>
      </c>
      <c r="W75" s="2">
        <v>430416000000</v>
      </c>
      <c r="X75" s="2">
        <v>434442000000</v>
      </c>
      <c r="Y75" s="2">
        <v>438996000000</v>
      </c>
      <c r="Z75" s="2">
        <v>444195000000</v>
      </c>
      <c r="AA75" s="2">
        <v>447425000000</v>
      </c>
      <c r="AB75" s="2">
        <v>451799000000</v>
      </c>
      <c r="AC75" s="2">
        <v>457639000000</v>
      </c>
      <c r="AD75" s="2">
        <v>463246000000</v>
      </c>
      <c r="AE75" s="2">
        <v>467732000000</v>
      </c>
      <c r="AF75" s="2">
        <v>473107000000</v>
      </c>
      <c r="AG75" s="2">
        <v>480339000000</v>
      </c>
      <c r="AH75">
        <v>0</v>
      </c>
    </row>
    <row r="76" spans="1:34" x14ac:dyDescent="0.35">
      <c r="A76" t="s">
        <v>94</v>
      </c>
      <c r="B76" t="s">
        <v>19</v>
      </c>
      <c r="C76" s="2">
        <v>11588600000</v>
      </c>
      <c r="D76" s="2">
        <v>12726900000</v>
      </c>
      <c r="E76" s="2">
        <v>13023500000</v>
      </c>
      <c r="F76" s="2">
        <v>13189900000</v>
      </c>
      <c r="G76" s="2">
        <v>13238000000</v>
      </c>
      <c r="H76" s="2">
        <v>13290900000</v>
      </c>
      <c r="I76" s="2">
        <v>13304600000</v>
      </c>
      <c r="J76" s="2">
        <v>13303500000</v>
      </c>
      <c r="K76" s="2">
        <v>13358300000</v>
      </c>
      <c r="L76" s="2">
        <v>13397700000</v>
      </c>
      <c r="M76" s="2">
        <v>13454700000</v>
      </c>
      <c r="N76" s="2">
        <v>13524400000</v>
      </c>
      <c r="O76" s="2">
        <v>13636300000</v>
      </c>
      <c r="P76" s="2">
        <v>13746300000</v>
      </c>
      <c r="Q76" s="2">
        <v>13822000000</v>
      </c>
      <c r="R76" s="2">
        <v>13919600000</v>
      </c>
      <c r="S76" s="2">
        <v>13986700000</v>
      </c>
      <c r="T76" s="2">
        <v>14095400000</v>
      </c>
      <c r="U76" s="2">
        <v>14216700000</v>
      </c>
      <c r="V76" s="2">
        <v>14362800000</v>
      </c>
      <c r="W76" s="2">
        <v>14507400000</v>
      </c>
      <c r="X76" s="2">
        <v>14658300000</v>
      </c>
      <c r="Y76" s="2">
        <v>14833600000</v>
      </c>
      <c r="Z76" s="2">
        <v>15019000000</v>
      </c>
      <c r="AA76" s="2">
        <v>15175400000</v>
      </c>
      <c r="AB76" s="2">
        <v>15343000000</v>
      </c>
      <c r="AC76" s="2">
        <v>15562000000</v>
      </c>
      <c r="AD76" s="2">
        <v>15773400000</v>
      </c>
      <c r="AE76" s="2">
        <v>15947700000</v>
      </c>
      <c r="AF76" s="2">
        <v>16148900000</v>
      </c>
      <c r="AG76" s="2">
        <v>16410400000</v>
      </c>
      <c r="AH76" s="2">
        <v>886669000</v>
      </c>
    </row>
    <row r="77" spans="1:34" x14ac:dyDescent="0.35">
      <c r="A77" t="s">
        <v>95</v>
      </c>
      <c r="B77" t="s">
        <v>19</v>
      </c>
      <c r="C77" s="2">
        <v>20472100000</v>
      </c>
      <c r="D77" s="2">
        <v>19508000000</v>
      </c>
      <c r="E77" s="2">
        <v>19493900000</v>
      </c>
      <c r="F77" s="2">
        <v>15121500000</v>
      </c>
      <c r="G77" s="2">
        <v>15290900000</v>
      </c>
      <c r="H77" s="2">
        <v>15052000000</v>
      </c>
      <c r="I77" s="2">
        <v>15121500000</v>
      </c>
      <c r="J77" s="2">
        <v>15249000000</v>
      </c>
      <c r="K77" s="2">
        <v>15255400000</v>
      </c>
      <c r="L77" s="2">
        <v>15439500000</v>
      </c>
      <c r="M77" s="2">
        <v>15393100000</v>
      </c>
      <c r="N77" s="2">
        <v>15245100000</v>
      </c>
      <c r="O77" s="2">
        <v>15003400000</v>
      </c>
      <c r="P77" s="2">
        <v>14710100000</v>
      </c>
      <c r="Q77" s="2">
        <v>14790200000</v>
      </c>
      <c r="R77" s="2">
        <v>14764200000</v>
      </c>
      <c r="S77" s="2">
        <v>15144000000</v>
      </c>
      <c r="T77" s="2">
        <v>15417700000</v>
      </c>
      <c r="U77" s="2">
        <v>16018800000</v>
      </c>
      <c r="V77" s="2">
        <v>16298400000</v>
      </c>
      <c r="W77" s="2">
        <v>18724100000</v>
      </c>
      <c r="X77" s="2">
        <v>19453200000</v>
      </c>
      <c r="Y77" s="2">
        <v>20323100000</v>
      </c>
      <c r="Z77" s="2">
        <v>20896100000</v>
      </c>
      <c r="AA77" s="2">
        <v>22246100000</v>
      </c>
      <c r="AB77" s="2">
        <v>22940800000</v>
      </c>
      <c r="AC77" s="2">
        <v>23441600000</v>
      </c>
      <c r="AD77" s="2">
        <v>23881100000</v>
      </c>
      <c r="AE77" s="2">
        <v>24367900000</v>
      </c>
      <c r="AF77" s="2">
        <v>24786000000</v>
      </c>
      <c r="AG77" s="2">
        <v>25316400000</v>
      </c>
      <c r="AH77">
        <v>0</v>
      </c>
    </row>
    <row r="78" spans="1:34" x14ac:dyDescent="0.35">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35">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35">
      <c r="A80" t="s">
        <v>98</v>
      </c>
      <c r="B80" t="s">
        <v>19</v>
      </c>
      <c r="C80" s="2">
        <v>30433600</v>
      </c>
      <c r="D80" s="2">
        <v>31264100</v>
      </c>
      <c r="E80" s="2">
        <v>29774300</v>
      </c>
      <c r="F80" s="2">
        <v>27980900</v>
      </c>
      <c r="G80" s="2">
        <v>25930300</v>
      </c>
      <c r="H80" s="2">
        <v>23878900</v>
      </c>
      <c r="I80" s="2">
        <v>21758200</v>
      </c>
      <c r="J80" s="2">
        <v>19603900</v>
      </c>
      <c r="K80" s="2">
        <v>17500100</v>
      </c>
      <c r="L80" s="2">
        <v>15371000</v>
      </c>
      <c r="M80" s="2">
        <v>13259100</v>
      </c>
      <c r="N80" s="2">
        <v>11164300</v>
      </c>
      <c r="O80" s="2">
        <v>9093960</v>
      </c>
      <c r="P80" s="2">
        <v>7020610</v>
      </c>
      <c r="Q80" s="2">
        <v>7047490</v>
      </c>
      <c r="R80" s="2">
        <v>7161910</v>
      </c>
      <c r="S80" s="2">
        <v>7177370</v>
      </c>
      <c r="T80" s="2">
        <v>7199640</v>
      </c>
      <c r="U80" s="2">
        <v>7236150</v>
      </c>
      <c r="V80" s="2">
        <v>7314960</v>
      </c>
      <c r="W80" s="2">
        <v>7405260</v>
      </c>
      <c r="X80" s="2">
        <v>7530690</v>
      </c>
      <c r="Y80" s="2">
        <v>7700690</v>
      </c>
      <c r="Z80" s="2">
        <v>7872580</v>
      </c>
      <c r="AA80" s="2">
        <v>8044270</v>
      </c>
      <c r="AB80" s="2">
        <v>8221480</v>
      </c>
      <c r="AC80" s="2">
        <v>8460260</v>
      </c>
      <c r="AD80" s="2">
        <v>8709620</v>
      </c>
      <c r="AE80" s="2">
        <v>8938080</v>
      </c>
      <c r="AF80" s="2">
        <v>9199060</v>
      </c>
      <c r="AG80" s="2">
        <v>9491810</v>
      </c>
      <c r="AH80" s="2">
        <v>5074550</v>
      </c>
    </row>
    <row r="81" spans="1:34" x14ac:dyDescent="0.35">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35">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35">
      <c r="A83" t="s">
        <v>101</v>
      </c>
      <c r="B83" t="s">
        <v>19</v>
      </c>
      <c r="C83" s="2">
        <v>26881200</v>
      </c>
      <c r="D83" s="2">
        <v>25927500</v>
      </c>
      <c r="E83" s="2">
        <v>24567700</v>
      </c>
      <c r="F83" s="2">
        <v>22950800</v>
      </c>
      <c r="G83" s="2">
        <v>20928700</v>
      </c>
      <c r="H83" s="2">
        <v>18846100</v>
      </c>
      <c r="I83" s="2">
        <v>16729100</v>
      </c>
      <c r="J83" s="2">
        <v>14623500</v>
      </c>
      <c r="K83" s="2">
        <v>12567500</v>
      </c>
      <c r="L83" s="2">
        <v>10588200</v>
      </c>
      <c r="M83" s="2">
        <v>8701490</v>
      </c>
      <c r="N83" s="2">
        <v>6908320</v>
      </c>
      <c r="O83" s="2">
        <v>5197560</v>
      </c>
      <c r="P83" s="2">
        <v>5243510</v>
      </c>
      <c r="Q83" s="2">
        <v>5309720</v>
      </c>
      <c r="R83" s="2">
        <v>5450120</v>
      </c>
      <c r="S83" s="2">
        <v>5631940</v>
      </c>
      <c r="T83" s="2">
        <v>5831190</v>
      </c>
      <c r="U83" s="2">
        <v>6080910</v>
      </c>
      <c r="V83" s="2">
        <v>6383710</v>
      </c>
      <c r="W83" s="2">
        <v>6713670</v>
      </c>
      <c r="X83" s="2">
        <v>7055900</v>
      </c>
      <c r="Y83" s="2">
        <v>7395460</v>
      </c>
      <c r="Z83" s="2">
        <v>7721340</v>
      </c>
      <c r="AA83" s="2">
        <v>8028300</v>
      </c>
      <c r="AB83" s="2">
        <v>8313970</v>
      </c>
      <c r="AC83" s="2">
        <v>8575480</v>
      </c>
      <c r="AD83" s="2">
        <v>8805310</v>
      </c>
      <c r="AE83" s="2">
        <v>8992390</v>
      </c>
      <c r="AF83" s="2">
        <v>9138770</v>
      </c>
      <c r="AG83" s="2">
        <v>9253540</v>
      </c>
      <c r="AH83" s="2">
        <v>24213400</v>
      </c>
    </row>
    <row r="84" spans="1:34" x14ac:dyDescent="0.35">
      <c r="A84" t="s">
        <v>102</v>
      </c>
      <c r="B84" t="s">
        <v>19</v>
      </c>
      <c r="C84" s="2">
        <v>95046300000</v>
      </c>
      <c r="D84" s="2">
        <v>97606300000</v>
      </c>
      <c r="E84" s="2">
        <v>99078400000</v>
      </c>
      <c r="F84" s="2">
        <v>99774000000</v>
      </c>
      <c r="G84" s="2">
        <v>98561100000</v>
      </c>
      <c r="H84" s="2">
        <v>96586800000</v>
      </c>
      <c r="I84" s="2">
        <v>93664900000</v>
      </c>
      <c r="J84" s="2">
        <v>90580700000</v>
      </c>
      <c r="K84" s="2">
        <v>87483300000</v>
      </c>
      <c r="L84" s="2">
        <v>84395700000</v>
      </c>
      <c r="M84" s="2">
        <v>81392000000</v>
      </c>
      <c r="N84" s="2">
        <v>78505500000</v>
      </c>
      <c r="O84" s="2">
        <v>75509200000</v>
      </c>
      <c r="P84" s="2">
        <v>72663500000</v>
      </c>
      <c r="Q84" s="2">
        <v>69931900000</v>
      </c>
      <c r="R84" s="2">
        <v>67359800000</v>
      </c>
      <c r="S84" s="2">
        <v>64960700000</v>
      </c>
      <c r="T84" s="2">
        <v>62813800000</v>
      </c>
      <c r="U84" s="2">
        <v>61076400000</v>
      </c>
      <c r="V84" s="2">
        <v>59702600000</v>
      </c>
      <c r="W84" s="2">
        <v>58468700000</v>
      </c>
      <c r="X84" s="2">
        <v>57342000000</v>
      </c>
      <c r="Y84" s="2">
        <v>56335400000</v>
      </c>
      <c r="Z84" s="2">
        <v>55420400000</v>
      </c>
      <c r="AA84" s="2">
        <v>54551000000</v>
      </c>
      <c r="AB84" s="2">
        <v>53765500000</v>
      </c>
      <c r="AC84" s="2">
        <v>53068700000</v>
      </c>
      <c r="AD84" s="2">
        <v>52433700000</v>
      </c>
      <c r="AE84" s="2">
        <v>51822300000</v>
      </c>
      <c r="AF84" s="2">
        <v>51240700000</v>
      </c>
      <c r="AG84" s="2">
        <v>50742900000</v>
      </c>
      <c r="AH84" s="2">
        <v>44478300000</v>
      </c>
    </row>
    <row r="85" spans="1:34" x14ac:dyDescent="0.35">
      <c r="A85" t="s">
        <v>103</v>
      </c>
      <c r="B85" t="s">
        <v>19</v>
      </c>
      <c r="C85" s="2">
        <v>1109730000</v>
      </c>
      <c r="D85" s="2">
        <v>1074820000</v>
      </c>
      <c r="E85" s="2">
        <v>1021420000</v>
      </c>
      <c r="F85" s="2">
        <v>970213000</v>
      </c>
      <c r="G85" s="2">
        <v>894446000</v>
      </c>
      <c r="H85" s="2">
        <v>819884000</v>
      </c>
      <c r="I85" s="2">
        <v>745512000</v>
      </c>
      <c r="J85" s="2">
        <v>674089000</v>
      </c>
      <c r="K85" s="2">
        <v>607407000</v>
      </c>
      <c r="L85" s="2">
        <v>545208000</v>
      </c>
      <c r="M85" s="2">
        <v>488687000</v>
      </c>
      <c r="N85" s="2">
        <v>437531000</v>
      </c>
      <c r="O85" s="2">
        <v>390778000</v>
      </c>
      <c r="P85" s="2">
        <v>420563000</v>
      </c>
      <c r="Q85" s="2">
        <v>448409000</v>
      </c>
      <c r="R85" s="2">
        <v>475581000</v>
      </c>
      <c r="S85" s="2">
        <v>501316000</v>
      </c>
      <c r="T85" s="2">
        <v>527373000</v>
      </c>
      <c r="U85" s="2">
        <v>554249000</v>
      </c>
      <c r="V85" s="2">
        <v>583808000</v>
      </c>
      <c r="W85" s="2">
        <v>610861000</v>
      </c>
      <c r="X85" s="2">
        <v>640358000</v>
      </c>
      <c r="Y85" s="2">
        <v>670010000</v>
      </c>
      <c r="Z85" s="2">
        <v>699882000</v>
      </c>
      <c r="AA85" s="2">
        <v>728027000</v>
      </c>
      <c r="AB85" s="2">
        <v>757106000</v>
      </c>
      <c r="AC85" s="2">
        <v>787028000</v>
      </c>
      <c r="AD85" s="2">
        <v>817468000</v>
      </c>
      <c r="AE85" s="2">
        <v>847631000</v>
      </c>
      <c r="AF85" s="2">
        <v>877975000</v>
      </c>
      <c r="AG85" s="2">
        <v>909312000</v>
      </c>
      <c r="AH85" s="2">
        <v>306305000</v>
      </c>
    </row>
    <row r="86" spans="1:34" x14ac:dyDescent="0.35">
      <c r="A86" t="s">
        <v>104</v>
      </c>
      <c r="B86" t="s">
        <v>19</v>
      </c>
      <c r="C86" s="2">
        <v>10789200000</v>
      </c>
      <c r="D86" s="2">
        <v>11077800000</v>
      </c>
      <c r="E86" s="2">
        <v>11240800000</v>
      </c>
      <c r="F86" s="2">
        <v>11313500000</v>
      </c>
      <c r="G86" s="2">
        <v>11167200000</v>
      </c>
      <c r="H86" s="2">
        <v>10932700000</v>
      </c>
      <c r="I86" s="2">
        <v>10590200000</v>
      </c>
      <c r="J86" s="2">
        <v>10228800000</v>
      </c>
      <c r="K86" s="2">
        <v>9866030000</v>
      </c>
      <c r="L86" s="2">
        <v>9504580000</v>
      </c>
      <c r="M86" s="2">
        <v>9152910000</v>
      </c>
      <c r="N86" s="2">
        <v>8814790000</v>
      </c>
      <c r="O86" s="2">
        <v>8464720000</v>
      </c>
      <c r="P86" s="2">
        <v>8132440000</v>
      </c>
      <c r="Q86" s="2">
        <v>7814830000</v>
      </c>
      <c r="R86" s="2">
        <v>7517220000</v>
      </c>
      <c r="S86" s="2">
        <v>7241130000</v>
      </c>
      <c r="T86" s="2">
        <v>6995910000</v>
      </c>
      <c r="U86" s="2">
        <v>6798800000</v>
      </c>
      <c r="V86" s="2">
        <v>6643470000</v>
      </c>
      <c r="W86" s="2">
        <v>6504910000</v>
      </c>
      <c r="X86" s="2">
        <v>6378410000</v>
      </c>
      <c r="Y86" s="2">
        <v>6265630000</v>
      </c>
      <c r="Z86" s="2">
        <v>6163200000</v>
      </c>
      <c r="AA86" s="2">
        <v>6065900000</v>
      </c>
      <c r="AB86" s="2">
        <v>5978050000</v>
      </c>
      <c r="AC86" s="2">
        <v>5900000000</v>
      </c>
      <c r="AD86" s="2">
        <v>5828830000</v>
      </c>
      <c r="AE86" s="2">
        <v>5760560000</v>
      </c>
      <c r="AF86" s="2">
        <v>5695320000</v>
      </c>
      <c r="AG86" s="2">
        <v>5639400000</v>
      </c>
      <c r="AH86" s="2">
        <v>40063900</v>
      </c>
    </row>
    <row r="87" spans="1:34" x14ac:dyDescent="0.35">
      <c r="A87" t="s">
        <v>105</v>
      </c>
      <c r="B87" t="s">
        <v>19</v>
      </c>
      <c r="C87" s="2">
        <v>49940000</v>
      </c>
      <c r="D87" s="2">
        <v>42421900</v>
      </c>
      <c r="E87" s="2">
        <v>40314500</v>
      </c>
      <c r="F87" s="2">
        <v>29695500</v>
      </c>
      <c r="G87" s="2">
        <v>28190700</v>
      </c>
      <c r="H87" s="2">
        <v>25881200</v>
      </c>
      <c r="I87" s="2">
        <v>24143900</v>
      </c>
      <c r="J87" s="2">
        <v>22518500</v>
      </c>
      <c r="K87" s="2">
        <v>20680600</v>
      </c>
      <c r="L87" s="2">
        <v>19177100</v>
      </c>
      <c r="M87" s="2">
        <v>17456600</v>
      </c>
      <c r="N87" s="2">
        <v>15761900</v>
      </c>
      <c r="O87" s="2">
        <v>14057300</v>
      </c>
      <c r="P87" s="2">
        <v>15055000</v>
      </c>
      <c r="Q87" s="2">
        <v>16107100</v>
      </c>
      <c r="R87" s="2">
        <v>16986900</v>
      </c>
      <c r="S87" s="2">
        <v>18206800</v>
      </c>
      <c r="T87" s="2">
        <v>19346900</v>
      </c>
      <c r="U87" s="2">
        <v>20952700</v>
      </c>
      <c r="V87" s="2">
        <v>22224400</v>
      </c>
      <c r="W87" s="2">
        <v>26573900</v>
      </c>
      <c r="X87" s="2">
        <v>28673600</v>
      </c>
      <c r="Y87" s="2">
        <v>31017700</v>
      </c>
      <c r="Z87" s="2">
        <v>32924300</v>
      </c>
      <c r="AA87" s="2">
        <v>36197600</v>
      </c>
      <c r="AB87" s="2">
        <v>38443300</v>
      </c>
      <c r="AC87" s="2">
        <v>40313800</v>
      </c>
      <c r="AD87" s="2">
        <v>42141900</v>
      </c>
      <c r="AE87" s="2">
        <v>44159900</v>
      </c>
      <c r="AF87" s="2">
        <v>45996900</v>
      </c>
      <c r="AG87" s="2">
        <v>47925500</v>
      </c>
      <c r="AH87" s="2">
        <v>20882800</v>
      </c>
    </row>
    <row r="88" spans="1:34" x14ac:dyDescent="0.35">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35">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35">
      <c r="A90" t="s">
        <v>108</v>
      </c>
      <c r="B90" t="s">
        <v>19</v>
      </c>
      <c r="C90" s="2">
        <v>27201200</v>
      </c>
      <c r="D90" s="2">
        <v>26353600</v>
      </c>
      <c r="E90" s="2">
        <v>25189900</v>
      </c>
      <c r="F90" s="2">
        <v>23770600</v>
      </c>
      <c r="G90" s="2">
        <v>21900400</v>
      </c>
      <c r="H90" s="2">
        <v>19961200</v>
      </c>
      <c r="I90" s="2">
        <v>17985800</v>
      </c>
      <c r="J90" s="2">
        <v>16009900</v>
      </c>
      <c r="K90" s="2">
        <v>14068300</v>
      </c>
      <c r="L90" s="2">
        <v>12184100</v>
      </c>
      <c r="M90" s="2">
        <v>10371600</v>
      </c>
      <c r="N90" s="2">
        <v>8631760</v>
      </c>
      <c r="O90" s="2">
        <v>6948250</v>
      </c>
      <c r="P90" s="2">
        <v>6833140</v>
      </c>
      <c r="Q90" s="2">
        <v>6770050</v>
      </c>
      <c r="R90" s="2">
        <v>6623590</v>
      </c>
      <c r="S90" s="2">
        <v>6492370</v>
      </c>
      <c r="T90" s="2">
        <v>6389760</v>
      </c>
      <c r="U90" s="2">
        <v>6325830</v>
      </c>
      <c r="V90" s="2">
        <v>6310540</v>
      </c>
      <c r="W90" s="2">
        <v>6320010</v>
      </c>
      <c r="X90" s="2">
        <v>6350320</v>
      </c>
      <c r="Y90" s="2">
        <v>6389170</v>
      </c>
      <c r="Z90" s="2">
        <v>6432910</v>
      </c>
      <c r="AA90" s="2">
        <v>6476710</v>
      </c>
      <c r="AB90" s="2">
        <v>6524710</v>
      </c>
      <c r="AC90" s="2">
        <v>6582630</v>
      </c>
      <c r="AD90" s="2">
        <v>6645980</v>
      </c>
      <c r="AE90" s="2">
        <v>6708920</v>
      </c>
      <c r="AF90" s="2">
        <v>6772870</v>
      </c>
      <c r="AG90" s="2">
        <v>6844720</v>
      </c>
      <c r="AH90" s="2">
        <v>7741710</v>
      </c>
    </row>
    <row r="91" spans="1:34" x14ac:dyDescent="0.35">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35">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35">
      <c r="A93" t="s">
        <v>111</v>
      </c>
      <c r="B93" t="s">
        <v>19</v>
      </c>
      <c r="C93" s="2">
        <v>8864400</v>
      </c>
      <c r="D93" s="2">
        <v>9183130</v>
      </c>
      <c r="E93" s="2">
        <v>8758620</v>
      </c>
      <c r="F93" s="2">
        <v>8245570</v>
      </c>
      <c r="G93" s="2">
        <v>7683160</v>
      </c>
      <c r="H93" s="2">
        <v>7121870</v>
      </c>
      <c r="I93" s="2">
        <v>6540030</v>
      </c>
      <c r="J93" s="2">
        <v>5949200</v>
      </c>
      <c r="K93" s="2">
        <v>5377420</v>
      </c>
      <c r="L93" s="2">
        <v>4802070</v>
      </c>
      <c r="M93" s="2">
        <v>4238530</v>
      </c>
      <c r="N93" s="2">
        <v>3674860</v>
      </c>
      <c r="O93" s="2">
        <v>3119730</v>
      </c>
      <c r="P93" s="2">
        <v>2562250</v>
      </c>
      <c r="Q93" s="2">
        <v>2579400</v>
      </c>
      <c r="R93" s="2">
        <v>2578570</v>
      </c>
      <c r="S93" s="2">
        <v>2618020</v>
      </c>
      <c r="T93" s="2">
        <v>2656050</v>
      </c>
      <c r="U93" s="2">
        <v>2673560</v>
      </c>
      <c r="V93" s="2">
        <v>2698490</v>
      </c>
      <c r="W93" s="2">
        <v>2728820</v>
      </c>
      <c r="X93" s="2">
        <v>2763740</v>
      </c>
      <c r="Y93" s="2">
        <v>2807040</v>
      </c>
      <c r="Z93" s="2">
        <v>2850890</v>
      </c>
      <c r="AA93" s="2">
        <v>2885910</v>
      </c>
      <c r="AB93" s="2">
        <v>2924470</v>
      </c>
      <c r="AC93" s="2">
        <v>2975210</v>
      </c>
      <c r="AD93" s="2">
        <v>3026410</v>
      </c>
      <c r="AE93" s="2">
        <v>3068100</v>
      </c>
      <c r="AF93" s="2">
        <v>3115960</v>
      </c>
      <c r="AG93" s="2">
        <v>3174310</v>
      </c>
      <c r="AH93" s="2">
        <v>4374130</v>
      </c>
    </row>
    <row r="94" spans="1:34" x14ac:dyDescent="0.35">
      <c r="A94" t="s">
        <v>112</v>
      </c>
      <c r="B94" t="s">
        <v>19</v>
      </c>
      <c r="C94" s="2">
        <v>7439900000</v>
      </c>
      <c r="D94" s="2">
        <v>8170810000</v>
      </c>
      <c r="E94" s="2">
        <v>8361350000</v>
      </c>
      <c r="F94" s="2">
        <v>8468410000</v>
      </c>
      <c r="G94" s="2">
        <v>8499570000</v>
      </c>
      <c r="H94" s="2">
        <v>8533870000</v>
      </c>
      <c r="I94" s="2">
        <v>8543050000</v>
      </c>
      <c r="J94" s="2">
        <v>8542920000</v>
      </c>
      <c r="K94" s="2">
        <v>8578740000</v>
      </c>
      <c r="L94" s="2">
        <v>8604950000</v>
      </c>
      <c r="M94" s="2">
        <v>8642680000</v>
      </c>
      <c r="N94" s="2">
        <v>8688810000</v>
      </c>
      <c r="O94" s="2">
        <v>8762460000</v>
      </c>
      <c r="P94" s="2">
        <v>8835220000</v>
      </c>
      <c r="Q94" s="2">
        <v>8886380000</v>
      </c>
      <c r="R94" s="2">
        <v>8951960000</v>
      </c>
      <c r="S94" s="2">
        <v>8998360000</v>
      </c>
      <c r="T94" s="2">
        <v>9071900000</v>
      </c>
      <c r="U94" s="2">
        <v>9153930000</v>
      </c>
      <c r="V94" s="2">
        <v>9252050000</v>
      </c>
      <c r="W94" s="2">
        <v>9349420000</v>
      </c>
      <c r="X94" s="2">
        <v>9450970000</v>
      </c>
      <c r="Y94" s="2">
        <v>9568150000</v>
      </c>
      <c r="Z94" s="2">
        <v>9691820000</v>
      </c>
      <c r="AA94" s="2">
        <v>9796590000</v>
      </c>
      <c r="AB94" s="2">
        <v>9908340000</v>
      </c>
      <c r="AC94" s="2">
        <v>10053000000</v>
      </c>
      <c r="AD94" s="2">
        <v>10192400000</v>
      </c>
      <c r="AE94" s="2">
        <v>10307200000</v>
      </c>
      <c r="AF94" s="2">
        <v>10438800000</v>
      </c>
      <c r="AG94" s="2">
        <v>10609300000</v>
      </c>
      <c r="AH94" s="2">
        <v>5066520000</v>
      </c>
    </row>
    <row r="95" spans="1:34" x14ac:dyDescent="0.35">
      <c r="A95" t="s">
        <v>113</v>
      </c>
      <c r="B95" t="s">
        <v>19</v>
      </c>
      <c r="C95" s="2">
        <v>25769300000</v>
      </c>
      <c r="D95" s="2">
        <v>27998200000</v>
      </c>
      <c r="E95" s="2">
        <v>27977900000</v>
      </c>
      <c r="F95" s="2">
        <v>27986100000</v>
      </c>
      <c r="G95" s="2">
        <v>27482200000</v>
      </c>
      <c r="H95" s="2">
        <v>27010600000</v>
      </c>
      <c r="I95" s="2">
        <v>26449300000</v>
      </c>
      <c r="J95" s="2">
        <v>25857700000</v>
      </c>
      <c r="K95" s="2">
        <v>25381200000</v>
      </c>
      <c r="L95" s="2">
        <v>24864800000</v>
      </c>
      <c r="M95" s="2">
        <v>24410000000</v>
      </c>
      <c r="N95" s="2">
        <v>23972000000</v>
      </c>
      <c r="O95" s="2">
        <v>23626000000</v>
      </c>
      <c r="P95" s="2">
        <v>23277500000</v>
      </c>
      <c r="Q95" s="2">
        <v>23323900000</v>
      </c>
      <c r="R95" s="2">
        <v>23414900000</v>
      </c>
      <c r="S95" s="2">
        <v>23620500000</v>
      </c>
      <c r="T95" s="2">
        <v>23806600000</v>
      </c>
      <c r="U95" s="2">
        <v>24003100000</v>
      </c>
      <c r="V95" s="2">
        <v>24252500000</v>
      </c>
      <c r="W95" s="2">
        <v>24381500000</v>
      </c>
      <c r="X95" s="2">
        <v>24609600000</v>
      </c>
      <c r="Y95" s="2">
        <v>24867500000</v>
      </c>
      <c r="Z95" s="2">
        <v>25162000000</v>
      </c>
      <c r="AA95" s="2">
        <v>25345000000</v>
      </c>
      <c r="AB95" s="2">
        <v>25592700000</v>
      </c>
      <c r="AC95" s="2">
        <v>25923600000</v>
      </c>
      <c r="AD95" s="2">
        <v>26241200000</v>
      </c>
      <c r="AE95" s="2">
        <v>26495300000</v>
      </c>
      <c r="AF95" s="2">
        <v>26799800000</v>
      </c>
      <c r="AG95" s="2">
        <v>27209400000</v>
      </c>
      <c r="AH95">
        <v>0</v>
      </c>
    </row>
    <row r="96" spans="1:34" x14ac:dyDescent="0.35">
      <c r="A96" t="s">
        <v>114</v>
      </c>
      <c r="B96" t="s">
        <v>19</v>
      </c>
      <c r="C96" s="2">
        <v>845066000</v>
      </c>
      <c r="D96" s="2">
        <v>928076000</v>
      </c>
      <c r="E96" s="2">
        <v>949700000</v>
      </c>
      <c r="F96" s="2">
        <v>961837000</v>
      </c>
      <c r="G96" s="2">
        <v>965347000</v>
      </c>
      <c r="H96" s="2">
        <v>969204000</v>
      </c>
      <c r="I96" s="2">
        <v>970200000</v>
      </c>
      <c r="J96" s="2">
        <v>970124000</v>
      </c>
      <c r="K96" s="2">
        <v>974115000</v>
      </c>
      <c r="L96" s="2">
        <v>976992000</v>
      </c>
      <c r="M96" s="2">
        <v>981149000</v>
      </c>
      <c r="N96" s="2">
        <v>986228000</v>
      </c>
      <c r="O96" s="2">
        <v>994390000</v>
      </c>
      <c r="P96" s="2">
        <v>1002410000</v>
      </c>
      <c r="Q96" s="2">
        <v>1007930000</v>
      </c>
      <c r="R96" s="2">
        <v>1015050000</v>
      </c>
      <c r="S96" s="2">
        <v>1019940000</v>
      </c>
      <c r="T96" s="2">
        <v>1027860000</v>
      </c>
      <c r="U96" s="2">
        <v>1036720000</v>
      </c>
      <c r="V96" s="2">
        <v>1047360000</v>
      </c>
      <c r="W96" s="2">
        <v>1057920000</v>
      </c>
      <c r="X96" s="2">
        <v>1068920000</v>
      </c>
      <c r="Y96" s="2">
        <v>1081700000</v>
      </c>
      <c r="Z96" s="2">
        <v>1095220000</v>
      </c>
      <c r="AA96" s="2">
        <v>1106630000</v>
      </c>
      <c r="AB96" s="2">
        <v>1118850000</v>
      </c>
      <c r="AC96" s="2">
        <v>1134820000</v>
      </c>
      <c r="AD96" s="2">
        <v>1150230000</v>
      </c>
      <c r="AE96" s="2">
        <v>1162940000</v>
      </c>
      <c r="AF96" s="2">
        <v>1177610000</v>
      </c>
      <c r="AG96" s="2">
        <v>1196680000</v>
      </c>
      <c r="AH96" s="2">
        <v>64657800</v>
      </c>
    </row>
    <row r="97" spans="1:34" x14ac:dyDescent="0.35">
      <c r="A97" t="s">
        <v>115</v>
      </c>
      <c r="B97" t="s">
        <v>19</v>
      </c>
      <c r="C97" s="2">
        <v>1159670000</v>
      </c>
      <c r="D97" s="2">
        <v>1105060000</v>
      </c>
      <c r="E97" s="2">
        <v>1104260000</v>
      </c>
      <c r="F97" s="2">
        <v>856575000</v>
      </c>
      <c r="G97" s="2">
        <v>866172000</v>
      </c>
      <c r="H97" s="2">
        <v>852641000</v>
      </c>
      <c r="I97" s="2">
        <v>856578000</v>
      </c>
      <c r="J97" s="2">
        <v>863798000</v>
      </c>
      <c r="K97" s="2">
        <v>864165000</v>
      </c>
      <c r="L97" s="2">
        <v>874593000</v>
      </c>
      <c r="M97" s="2">
        <v>871963000</v>
      </c>
      <c r="N97" s="2">
        <v>863582000</v>
      </c>
      <c r="O97" s="2">
        <v>849886000</v>
      </c>
      <c r="P97" s="2">
        <v>833274000</v>
      </c>
      <c r="Q97" s="2">
        <v>837811000</v>
      </c>
      <c r="R97" s="2">
        <v>836341000</v>
      </c>
      <c r="S97" s="2">
        <v>857851000</v>
      </c>
      <c r="T97" s="2">
        <v>873356000</v>
      </c>
      <c r="U97" s="2">
        <v>907407000</v>
      </c>
      <c r="V97" s="2">
        <v>923244000</v>
      </c>
      <c r="W97" s="2">
        <v>1060650000</v>
      </c>
      <c r="X97" s="2">
        <v>1101950000</v>
      </c>
      <c r="Y97" s="2">
        <v>1151230000</v>
      </c>
      <c r="Z97" s="2">
        <v>1183690000</v>
      </c>
      <c r="AA97" s="2">
        <v>1260160000</v>
      </c>
      <c r="AB97" s="2">
        <v>1299520000</v>
      </c>
      <c r="AC97" s="2">
        <v>1327880000</v>
      </c>
      <c r="AD97" s="2">
        <v>1352780000</v>
      </c>
      <c r="AE97" s="2">
        <v>1380360000</v>
      </c>
      <c r="AF97" s="2">
        <v>1404040000</v>
      </c>
      <c r="AG97" s="2">
        <v>1434080000</v>
      </c>
      <c r="AH97">
        <v>0</v>
      </c>
    </row>
    <row r="98" spans="1:34" x14ac:dyDescent="0.35">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x14ac:dyDescent="0.35">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x14ac:dyDescent="0.35">
      <c r="A100" t="s">
        <v>118</v>
      </c>
      <c r="B100" t="s">
        <v>19</v>
      </c>
      <c r="C100" s="2">
        <v>5933690</v>
      </c>
      <c r="D100" s="2">
        <v>6095600</v>
      </c>
      <c r="E100" s="2">
        <v>5805140</v>
      </c>
      <c r="F100" s="2">
        <v>5455470</v>
      </c>
      <c r="G100" s="2">
        <v>5055660</v>
      </c>
      <c r="H100" s="2">
        <v>4655710</v>
      </c>
      <c r="I100" s="2">
        <v>4242230</v>
      </c>
      <c r="J100" s="2">
        <v>3822210</v>
      </c>
      <c r="K100" s="2">
        <v>3412020</v>
      </c>
      <c r="L100" s="2">
        <v>2996900</v>
      </c>
      <c r="M100" s="2">
        <v>2585150</v>
      </c>
      <c r="N100" s="2">
        <v>2176710</v>
      </c>
      <c r="O100" s="2">
        <v>1773060</v>
      </c>
      <c r="P100" s="2">
        <v>1368820</v>
      </c>
      <c r="Q100" s="2">
        <v>1374060</v>
      </c>
      <c r="R100" s="2">
        <v>1396370</v>
      </c>
      <c r="S100" s="2">
        <v>1399380</v>
      </c>
      <c r="T100" s="2">
        <v>1403720</v>
      </c>
      <c r="U100" s="2">
        <v>1410840</v>
      </c>
      <c r="V100" s="2">
        <v>1426210</v>
      </c>
      <c r="W100" s="2">
        <v>1443810</v>
      </c>
      <c r="X100" s="2">
        <v>1468270</v>
      </c>
      <c r="Y100" s="2">
        <v>1501410</v>
      </c>
      <c r="Z100" s="2">
        <v>1534930</v>
      </c>
      <c r="AA100" s="2">
        <v>1568400</v>
      </c>
      <c r="AB100" s="2">
        <v>1602950</v>
      </c>
      <c r="AC100" s="2">
        <v>1649510</v>
      </c>
      <c r="AD100" s="2">
        <v>1698130</v>
      </c>
      <c r="AE100" s="2">
        <v>1742670</v>
      </c>
      <c r="AF100" s="2">
        <v>1793550</v>
      </c>
      <c r="AG100" s="2">
        <v>1850630</v>
      </c>
      <c r="AH100">
        <v>989392</v>
      </c>
    </row>
    <row r="101" spans="1:34" x14ac:dyDescent="0.35">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row>
    <row r="102" spans="1:34" x14ac:dyDescent="0.35">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row>
    <row r="103" spans="1:34" x14ac:dyDescent="0.35">
      <c r="A103" t="s">
        <v>121</v>
      </c>
      <c r="B103" t="s">
        <v>19</v>
      </c>
      <c r="C103" s="2">
        <v>10773200</v>
      </c>
      <c r="D103" s="2">
        <v>10391000</v>
      </c>
      <c r="E103" s="2">
        <v>9846040</v>
      </c>
      <c r="F103" s="2">
        <v>9198010</v>
      </c>
      <c r="G103" s="2">
        <v>8387610</v>
      </c>
      <c r="H103" s="2">
        <v>7552990</v>
      </c>
      <c r="I103" s="2">
        <v>6704540</v>
      </c>
      <c r="J103" s="2">
        <v>5860700</v>
      </c>
      <c r="K103" s="2">
        <v>5036700</v>
      </c>
      <c r="L103" s="2">
        <v>4243460</v>
      </c>
      <c r="M103" s="2">
        <v>3487310</v>
      </c>
      <c r="N103" s="2">
        <v>2768660</v>
      </c>
      <c r="O103" s="2">
        <v>2083030</v>
      </c>
      <c r="P103" s="2">
        <v>2101450</v>
      </c>
      <c r="Q103" s="2">
        <v>2127980</v>
      </c>
      <c r="R103" s="2">
        <v>2184250</v>
      </c>
      <c r="S103" s="2">
        <v>2257120</v>
      </c>
      <c r="T103" s="2">
        <v>2336970</v>
      </c>
      <c r="U103" s="2">
        <v>2437050</v>
      </c>
      <c r="V103" s="2">
        <v>2558410</v>
      </c>
      <c r="W103" s="2">
        <v>2690650</v>
      </c>
      <c r="X103" s="2">
        <v>2827800</v>
      </c>
      <c r="Y103" s="2">
        <v>2963890</v>
      </c>
      <c r="Z103" s="2">
        <v>3094500</v>
      </c>
      <c r="AA103" s="2">
        <v>3217510</v>
      </c>
      <c r="AB103" s="2">
        <v>3332000</v>
      </c>
      <c r="AC103" s="2">
        <v>3436810</v>
      </c>
      <c r="AD103" s="2">
        <v>3528920</v>
      </c>
      <c r="AE103" s="2">
        <v>3603900</v>
      </c>
      <c r="AF103" s="2">
        <v>3662560</v>
      </c>
      <c r="AG103" s="2">
        <v>3708550</v>
      </c>
      <c r="AH103" s="2">
        <v>9704050</v>
      </c>
    </row>
    <row r="104" spans="1:34" x14ac:dyDescent="0.35">
      <c r="A104" t="s">
        <v>122</v>
      </c>
      <c r="B104" t="s">
        <v>19</v>
      </c>
      <c r="C104" s="2">
        <v>34344900000</v>
      </c>
      <c r="D104" s="2">
        <v>35269900000</v>
      </c>
      <c r="E104" s="2">
        <v>35801900000</v>
      </c>
      <c r="F104" s="2">
        <v>36053200000</v>
      </c>
      <c r="G104" s="2">
        <v>35614900000</v>
      </c>
      <c r="H104" s="2">
        <v>34901500000</v>
      </c>
      <c r="I104" s="2">
        <v>33845700000</v>
      </c>
      <c r="J104" s="2">
        <v>32731200000</v>
      </c>
      <c r="K104" s="2">
        <v>31612000000</v>
      </c>
      <c r="L104" s="2">
        <v>30496300000</v>
      </c>
      <c r="M104" s="2">
        <v>29410900000</v>
      </c>
      <c r="N104" s="2">
        <v>28367900000</v>
      </c>
      <c r="O104" s="2">
        <v>27285200000</v>
      </c>
      <c r="P104" s="2">
        <v>26256900000</v>
      </c>
      <c r="Q104" s="2">
        <v>25269800000</v>
      </c>
      <c r="R104" s="2">
        <v>24340400000</v>
      </c>
      <c r="S104" s="2">
        <v>23473500000</v>
      </c>
      <c r="T104" s="2">
        <v>22697700000</v>
      </c>
      <c r="U104" s="2">
        <v>22069900000</v>
      </c>
      <c r="V104" s="2">
        <v>21573500000</v>
      </c>
      <c r="W104" s="2">
        <v>21127600000</v>
      </c>
      <c r="X104" s="2">
        <v>20720500000</v>
      </c>
      <c r="Y104" s="2">
        <v>20356700000</v>
      </c>
      <c r="Z104" s="2">
        <v>20026100000</v>
      </c>
      <c r="AA104" s="2">
        <v>19711900000</v>
      </c>
      <c r="AB104" s="2">
        <v>19428100000</v>
      </c>
      <c r="AC104" s="2">
        <v>19176300000</v>
      </c>
      <c r="AD104" s="2">
        <v>18946900000</v>
      </c>
      <c r="AE104" s="2">
        <v>18725900000</v>
      </c>
      <c r="AF104" s="2">
        <v>18515800000</v>
      </c>
      <c r="AG104" s="2">
        <v>18335900000</v>
      </c>
      <c r="AH104" s="2">
        <v>16072200000</v>
      </c>
    </row>
    <row r="105" spans="1:34" x14ac:dyDescent="0.35">
      <c r="A105" t="s">
        <v>123</v>
      </c>
      <c r="B105" t="s">
        <v>19</v>
      </c>
      <c r="C105" s="2">
        <v>763020000</v>
      </c>
      <c r="D105" s="2">
        <v>739015000</v>
      </c>
      <c r="E105" s="2">
        <v>702303000</v>
      </c>
      <c r="F105" s="2">
        <v>667092000</v>
      </c>
      <c r="G105" s="2">
        <v>614997000</v>
      </c>
      <c r="H105" s="2">
        <v>563730000</v>
      </c>
      <c r="I105" s="2">
        <v>512594000</v>
      </c>
      <c r="J105" s="2">
        <v>463485000</v>
      </c>
      <c r="K105" s="2">
        <v>417636000</v>
      </c>
      <c r="L105" s="2">
        <v>374870000</v>
      </c>
      <c r="M105" s="2">
        <v>336008000</v>
      </c>
      <c r="N105" s="2">
        <v>300834000</v>
      </c>
      <c r="O105" s="2">
        <v>268688000</v>
      </c>
      <c r="P105" s="2">
        <v>289168000</v>
      </c>
      <c r="Q105" s="2">
        <v>308314000</v>
      </c>
      <c r="R105" s="2">
        <v>326996000</v>
      </c>
      <c r="S105" s="2">
        <v>344691000</v>
      </c>
      <c r="T105" s="2">
        <v>362607000</v>
      </c>
      <c r="U105" s="2">
        <v>381087000</v>
      </c>
      <c r="V105" s="2">
        <v>401411000</v>
      </c>
      <c r="W105" s="2">
        <v>420012000</v>
      </c>
      <c r="X105" s="2">
        <v>440293000</v>
      </c>
      <c r="Y105" s="2">
        <v>460680000</v>
      </c>
      <c r="Z105" s="2">
        <v>481220000</v>
      </c>
      <c r="AA105" s="2">
        <v>500572000</v>
      </c>
      <c r="AB105" s="2">
        <v>520566000</v>
      </c>
      <c r="AC105" s="2">
        <v>541139000</v>
      </c>
      <c r="AD105" s="2">
        <v>562069000</v>
      </c>
      <c r="AE105" s="2">
        <v>582808000</v>
      </c>
      <c r="AF105" s="2">
        <v>603672000</v>
      </c>
      <c r="AG105" s="2">
        <v>625218000</v>
      </c>
      <c r="AH105" s="2">
        <v>210607000</v>
      </c>
    </row>
    <row r="106" spans="1:34" x14ac:dyDescent="0.35">
      <c r="A106" t="s">
        <v>124</v>
      </c>
      <c r="B106" t="s">
        <v>19</v>
      </c>
      <c r="C106" s="2">
        <v>3898680000</v>
      </c>
      <c r="D106" s="2">
        <v>4002970000</v>
      </c>
      <c r="E106" s="2">
        <v>4061870000</v>
      </c>
      <c r="F106" s="2">
        <v>4088120000</v>
      </c>
      <c r="G106" s="2">
        <v>4035240000</v>
      </c>
      <c r="H106" s="2">
        <v>3950530000</v>
      </c>
      <c r="I106" s="2">
        <v>3826760000</v>
      </c>
      <c r="J106" s="2">
        <v>3696150000</v>
      </c>
      <c r="K106" s="2">
        <v>3565080000</v>
      </c>
      <c r="L106" s="2">
        <v>3434470000</v>
      </c>
      <c r="M106" s="2">
        <v>3307390000</v>
      </c>
      <c r="N106" s="2">
        <v>3185220000</v>
      </c>
      <c r="O106" s="2">
        <v>3058720000</v>
      </c>
      <c r="P106" s="2">
        <v>2938650000</v>
      </c>
      <c r="Q106" s="2">
        <v>2823880000</v>
      </c>
      <c r="R106" s="2">
        <v>2716340000</v>
      </c>
      <c r="S106" s="2">
        <v>2616570000</v>
      </c>
      <c r="T106" s="2">
        <v>2527970000</v>
      </c>
      <c r="U106" s="2">
        <v>2456740000</v>
      </c>
      <c r="V106" s="2">
        <v>2400610000</v>
      </c>
      <c r="W106" s="2">
        <v>2350540000</v>
      </c>
      <c r="X106" s="2">
        <v>2304830000</v>
      </c>
      <c r="Y106" s="2">
        <v>2264080000</v>
      </c>
      <c r="Z106" s="2">
        <v>2227070000</v>
      </c>
      <c r="AA106" s="2">
        <v>2191900000</v>
      </c>
      <c r="AB106" s="2">
        <v>2160160000</v>
      </c>
      <c r="AC106" s="2">
        <v>2131960000</v>
      </c>
      <c r="AD106" s="2">
        <v>2106240000</v>
      </c>
      <c r="AE106" s="2">
        <v>2081570000</v>
      </c>
      <c r="AF106" s="2">
        <v>2058000000</v>
      </c>
      <c r="AG106" s="2">
        <v>2037790000</v>
      </c>
      <c r="AH106" s="2">
        <v>14477000</v>
      </c>
    </row>
    <row r="107" spans="1:34" x14ac:dyDescent="0.35">
      <c r="A107" t="s">
        <v>125</v>
      </c>
      <c r="B107" t="s">
        <v>19</v>
      </c>
      <c r="C107" s="2">
        <v>34337400</v>
      </c>
      <c r="D107" s="2">
        <v>29168100</v>
      </c>
      <c r="E107" s="2">
        <v>27719100</v>
      </c>
      <c r="F107" s="2">
        <v>20417800</v>
      </c>
      <c r="G107" s="2">
        <v>19383200</v>
      </c>
      <c r="H107" s="2">
        <v>17795200</v>
      </c>
      <c r="I107" s="2">
        <v>16600700</v>
      </c>
      <c r="J107" s="2">
        <v>15483100</v>
      </c>
      <c r="K107" s="2">
        <v>14219400</v>
      </c>
      <c r="L107" s="2">
        <v>13185700</v>
      </c>
      <c r="M107" s="2">
        <v>12002700</v>
      </c>
      <c r="N107" s="2">
        <v>10837400</v>
      </c>
      <c r="O107" s="2">
        <v>9665390</v>
      </c>
      <c r="P107" s="2">
        <v>10351400</v>
      </c>
      <c r="Q107" s="2">
        <v>11074800</v>
      </c>
      <c r="R107" s="2">
        <v>11679700</v>
      </c>
      <c r="S107" s="2">
        <v>12518500</v>
      </c>
      <c r="T107" s="2">
        <v>13302400</v>
      </c>
      <c r="U107" s="2">
        <v>14406500</v>
      </c>
      <c r="V107" s="2">
        <v>15280900</v>
      </c>
      <c r="W107" s="2">
        <v>18271500</v>
      </c>
      <c r="X107" s="2">
        <v>19715200</v>
      </c>
      <c r="Y107" s="2">
        <v>21326900</v>
      </c>
      <c r="Z107" s="2">
        <v>22637900</v>
      </c>
      <c r="AA107" s="2">
        <v>24888500</v>
      </c>
      <c r="AB107" s="2">
        <v>26432600</v>
      </c>
      <c r="AC107" s="2">
        <v>27718700</v>
      </c>
      <c r="AD107" s="2">
        <v>28975600</v>
      </c>
      <c r="AE107" s="2">
        <v>30363200</v>
      </c>
      <c r="AF107" s="2">
        <v>31626200</v>
      </c>
      <c r="AG107" s="2">
        <v>32952300</v>
      </c>
      <c r="AH107" s="2">
        <v>14358400</v>
      </c>
    </row>
    <row r="108" spans="1:34" x14ac:dyDescent="0.35">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x14ac:dyDescent="0.35">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row>
    <row r="110" spans="1:34" x14ac:dyDescent="0.35">
      <c r="A110" t="s">
        <v>128</v>
      </c>
      <c r="B110" t="s">
        <v>19</v>
      </c>
      <c r="C110" s="2">
        <v>10905200</v>
      </c>
      <c r="D110" s="2">
        <v>10565400</v>
      </c>
      <c r="E110" s="2">
        <v>10098900</v>
      </c>
      <c r="F110" s="2">
        <v>9529860</v>
      </c>
      <c r="G110" s="2">
        <v>8780100</v>
      </c>
      <c r="H110" s="2">
        <v>8002650</v>
      </c>
      <c r="I110" s="2">
        <v>7210700</v>
      </c>
      <c r="J110" s="2">
        <v>6418530</v>
      </c>
      <c r="K110" s="2">
        <v>5640120</v>
      </c>
      <c r="L110" s="2">
        <v>4884710</v>
      </c>
      <c r="M110" s="2">
        <v>4158060</v>
      </c>
      <c r="N110" s="2">
        <v>3460560</v>
      </c>
      <c r="O110" s="2">
        <v>2785620</v>
      </c>
      <c r="P110" s="2">
        <v>2739470</v>
      </c>
      <c r="Q110" s="2">
        <v>2714180</v>
      </c>
      <c r="R110" s="2">
        <v>2655460</v>
      </c>
      <c r="S110" s="2">
        <v>2602860</v>
      </c>
      <c r="T110" s="2">
        <v>2561720</v>
      </c>
      <c r="U110" s="2">
        <v>2536090</v>
      </c>
      <c r="V110" s="2">
        <v>2529960</v>
      </c>
      <c r="W110" s="2">
        <v>2533760</v>
      </c>
      <c r="X110" s="2">
        <v>2545910</v>
      </c>
      <c r="Y110" s="2">
        <v>2561480</v>
      </c>
      <c r="Z110" s="2">
        <v>2579020</v>
      </c>
      <c r="AA110" s="2">
        <v>2596580</v>
      </c>
      <c r="AB110" s="2">
        <v>2615820</v>
      </c>
      <c r="AC110" s="2">
        <v>2639040</v>
      </c>
      <c r="AD110" s="2">
        <v>2664440</v>
      </c>
      <c r="AE110" s="2">
        <v>2689670</v>
      </c>
      <c r="AF110" s="2">
        <v>2715310</v>
      </c>
      <c r="AG110" s="2">
        <v>2744120</v>
      </c>
      <c r="AH110" s="2">
        <v>3103730</v>
      </c>
    </row>
    <row r="111" spans="1:34" x14ac:dyDescent="0.35">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x14ac:dyDescent="0.35">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35">
      <c r="A113" t="s">
        <v>131</v>
      </c>
      <c r="B113" t="s">
        <v>19</v>
      </c>
      <c r="C113" s="2">
        <v>3552600</v>
      </c>
      <c r="D113" s="2">
        <v>3680340</v>
      </c>
      <c r="E113" s="2">
        <v>3510210</v>
      </c>
      <c r="F113" s="2">
        <v>3304590</v>
      </c>
      <c r="G113" s="2">
        <v>3079190</v>
      </c>
      <c r="H113" s="2">
        <v>2854240</v>
      </c>
      <c r="I113" s="2">
        <v>2621060</v>
      </c>
      <c r="J113" s="2">
        <v>2384270</v>
      </c>
      <c r="K113" s="2">
        <v>2155120</v>
      </c>
      <c r="L113" s="2">
        <v>1924530</v>
      </c>
      <c r="M113" s="2">
        <v>1698680</v>
      </c>
      <c r="N113" s="2">
        <v>1472780</v>
      </c>
      <c r="O113" s="2">
        <v>1250300</v>
      </c>
      <c r="P113" s="2">
        <v>1026880</v>
      </c>
      <c r="Q113" s="2">
        <v>1033750</v>
      </c>
      <c r="R113" s="2">
        <v>1033420</v>
      </c>
      <c r="S113" s="2">
        <v>1049230</v>
      </c>
      <c r="T113" s="2">
        <v>1064470</v>
      </c>
      <c r="U113" s="2">
        <v>1071490</v>
      </c>
      <c r="V113" s="2">
        <v>1081480</v>
      </c>
      <c r="W113" s="2">
        <v>1093630</v>
      </c>
      <c r="X113" s="2">
        <v>1107630</v>
      </c>
      <c r="Y113" s="2">
        <v>1124980</v>
      </c>
      <c r="Z113" s="2">
        <v>1142560</v>
      </c>
      <c r="AA113" s="2">
        <v>1156590</v>
      </c>
      <c r="AB113" s="2">
        <v>1172050</v>
      </c>
      <c r="AC113" s="2">
        <v>1192380</v>
      </c>
      <c r="AD113" s="2">
        <v>1212900</v>
      </c>
      <c r="AE113" s="2">
        <v>1229610</v>
      </c>
      <c r="AF113" s="2">
        <v>1248790</v>
      </c>
      <c r="AG113" s="2">
        <v>1272170</v>
      </c>
      <c r="AH113" s="2">
        <v>1753030</v>
      </c>
    </row>
    <row r="114" spans="1:34" x14ac:dyDescent="0.35">
      <c r="A114" t="s">
        <v>132</v>
      </c>
      <c r="B114" t="s">
        <v>19</v>
      </c>
      <c r="C114" s="2">
        <v>2688400000</v>
      </c>
      <c r="D114" s="2">
        <v>2952510000</v>
      </c>
      <c r="E114" s="2">
        <v>3021360000</v>
      </c>
      <c r="F114" s="2">
        <v>3060050000</v>
      </c>
      <c r="G114" s="2">
        <v>3071310000</v>
      </c>
      <c r="H114" s="2">
        <v>3083700000</v>
      </c>
      <c r="I114" s="2">
        <v>3087020000</v>
      </c>
      <c r="J114" s="2">
        <v>3086970000</v>
      </c>
      <c r="K114" s="2">
        <v>3099920000</v>
      </c>
      <c r="L114" s="2">
        <v>3109390000</v>
      </c>
      <c r="M114" s="2">
        <v>3123020000</v>
      </c>
      <c r="N114" s="2">
        <v>3139690000</v>
      </c>
      <c r="O114" s="2">
        <v>3166310000</v>
      </c>
      <c r="P114" s="2">
        <v>3192600000</v>
      </c>
      <c r="Q114" s="2">
        <v>3211080000</v>
      </c>
      <c r="R114" s="2">
        <v>3234780000</v>
      </c>
      <c r="S114" s="2">
        <v>3251550000</v>
      </c>
      <c r="T114" s="2">
        <v>3278120000</v>
      </c>
      <c r="U114" s="2">
        <v>3307760000</v>
      </c>
      <c r="V114" s="2">
        <v>3343220000</v>
      </c>
      <c r="W114" s="2">
        <v>3378400000</v>
      </c>
      <c r="X114" s="2">
        <v>3415100000</v>
      </c>
      <c r="Y114" s="2">
        <v>3457440000</v>
      </c>
      <c r="Z114" s="2">
        <v>3502130000</v>
      </c>
      <c r="AA114" s="2">
        <v>3539990000</v>
      </c>
      <c r="AB114" s="2">
        <v>3580370000</v>
      </c>
      <c r="AC114" s="2">
        <v>3632650000</v>
      </c>
      <c r="AD114" s="2">
        <v>3682990000</v>
      </c>
      <c r="AE114" s="2">
        <v>3724480000</v>
      </c>
      <c r="AF114" s="2">
        <v>3772070000</v>
      </c>
      <c r="AG114" s="2">
        <v>3833670000</v>
      </c>
      <c r="AH114" s="2">
        <v>1830780000</v>
      </c>
    </row>
    <row r="115" spans="1:34" x14ac:dyDescent="0.35">
      <c r="A115" t="s">
        <v>133</v>
      </c>
      <c r="B115" t="s">
        <v>19</v>
      </c>
      <c r="C115" s="2">
        <v>17718300000</v>
      </c>
      <c r="D115" s="2">
        <v>19250800000</v>
      </c>
      <c r="E115" s="2">
        <v>19236800000</v>
      </c>
      <c r="F115" s="2">
        <v>19242500000</v>
      </c>
      <c r="G115" s="2">
        <v>18896000000</v>
      </c>
      <c r="H115" s="2">
        <v>18571800000</v>
      </c>
      <c r="I115" s="2">
        <v>18185800000</v>
      </c>
      <c r="J115" s="2">
        <v>17779100000</v>
      </c>
      <c r="K115" s="2">
        <v>17451400000</v>
      </c>
      <c r="L115" s="2">
        <v>17096400000</v>
      </c>
      <c r="M115" s="2">
        <v>16783700000</v>
      </c>
      <c r="N115" s="2">
        <v>16482500000</v>
      </c>
      <c r="O115" s="2">
        <v>16244600000</v>
      </c>
      <c r="P115" s="2">
        <v>16005000000</v>
      </c>
      <c r="Q115" s="2">
        <v>16036900000</v>
      </c>
      <c r="R115" s="2">
        <v>16099500000</v>
      </c>
      <c r="S115" s="2">
        <v>16240800000</v>
      </c>
      <c r="T115" s="2">
        <v>16368800000</v>
      </c>
      <c r="U115" s="2">
        <v>16503900000</v>
      </c>
      <c r="V115" s="2">
        <v>16675400000</v>
      </c>
      <c r="W115" s="2">
        <v>16764000000</v>
      </c>
      <c r="X115" s="2">
        <v>16920900000</v>
      </c>
      <c r="Y115" s="2">
        <v>17098200000</v>
      </c>
      <c r="Z115" s="2">
        <v>17300700000</v>
      </c>
      <c r="AA115" s="2">
        <v>17426600000</v>
      </c>
      <c r="AB115" s="2">
        <v>17596900000</v>
      </c>
      <c r="AC115" s="2">
        <v>17824300000</v>
      </c>
      <c r="AD115" s="2">
        <v>18042700000</v>
      </c>
      <c r="AE115" s="2">
        <v>18217500000</v>
      </c>
      <c r="AF115" s="2">
        <v>18426800000</v>
      </c>
      <c r="AG115" s="2">
        <v>18708500000</v>
      </c>
      <c r="AH115">
        <v>0</v>
      </c>
    </row>
    <row r="116" spans="1:34" x14ac:dyDescent="0.35">
      <c r="A116" t="s">
        <v>134</v>
      </c>
      <c r="B116" t="s">
        <v>19</v>
      </c>
      <c r="C116" s="2">
        <v>305364000</v>
      </c>
      <c r="D116" s="2">
        <v>335359000</v>
      </c>
      <c r="E116" s="2">
        <v>343173000</v>
      </c>
      <c r="F116" s="2">
        <v>347559000</v>
      </c>
      <c r="G116" s="2">
        <v>348827000</v>
      </c>
      <c r="H116" s="2">
        <v>350221000</v>
      </c>
      <c r="I116" s="2">
        <v>350581000</v>
      </c>
      <c r="J116" s="2">
        <v>350553000</v>
      </c>
      <c r="K116" s="2">
        <v>351995000</v>
      </c>
      <c r="L116" s="2">
        <v>353035000</v>
      </c>
      <c r="M116" s="2">
        <v>354537000</v>
      </c>
      <c r="N116" s="2">
        <v>356372000</v>
      </c>
      <c r="O116" s="2">
        <v>359322000</v>
      </c>
      <c r="P116" s="2">
        <v>362219000</v>
      </c>
      <c r="Q116" s="2">
        <v>364215000</v>
      </c>
      <c r="R116" s="2">
        <v>366786000</v>
      </c>
      <c r="S116" s="2">
        <v>368553000</v>
      </c>
      <c r="T116" s="2">
        <v>371418000</v>
      </c>
      <c r="U116" s="2">
        <v>374616000</v>
      </c>
      <c r="V116" s="2">
        <v>378464000</v>
      </c>
      <c r="W116" s="2">
        <v>382276000</v>
      </c>
      <c r="X116" s="2">
        <v>386253000</v>
      </c>
      <c r="Y116" s="2">
        <v>390871000</v>
      </c>
      <c r="Z116" s="2">
        <v>395757000</v>
      </c>
      <c r="AA116" s="2">
        <v>399878000</v>
      </c>
      <c r="AB116" s="2">
        <v>404294000</v>
      </c>
      <c r="AC116" s="2">
        <v>410065000</v>
      </c>
      <c r="AD116" s="2">
        <v>415634000</v>
      </c>
      <c r="AE116" s="2">
        <v>420227000</v>
      </c>
      <c r="AF116" s="2">
        <v>425528000</v>
      </c>
      <c r="AG116" s="2">
        <v>432420000</v>
      </c>
      <c r="AH116" s="2">
        <v>23364000</v>
      </c>
    </row>
    <row r="117" spans="1:34" x14ac:dyDescent="0.35">
      <c r="A117" t="s">
        <v>135</v>
      </c>
      <c r="B117" t="s">
        <v>19</v>
      </c>
      <c r="C117" s="2">
        <v>797357000</v>
      </c>
      <c r="D117" s="2">
        <v>759807000</v>
      </c>
      <c r="E117" s="2">
        <v>759256000</v>
      </c>
      <c r="F117" s="2">
        <v>588958000</v>
      </c>
      <c r="G117" s="2">
        <v>595557000</v>
      </c>
      <c r="H117" s="2">
        <v>586253000</v>
      </c>
      <c r="I117" s="2">
        <v>588960000</v>
      </c>
      <c r="J117" s="2">
        <v>593924000</v>
      </c>
      <c r="K117" s="2">
        <v>594176000</v>
      </c>
      <c r="L117" s="2">
        <v>601346000</v>
      </c>
      <c r="M117" s="2">
        <v>599538000</v>
      </c>
      <c r="N117" s="2">
        <v>593776000</v>
      </c>
      <c r="O117" s="2">
        <v>584359000</v>
      </c>
      <c r="P117" s="2">
        <v>572936000</v>
      </c>
      <c r="Q117" s="2">
        <v>576056000</v>
      </c>
      <c r="R117" s="2">
        <v>575045000</v>
      </c>
      <c r="S117" s="2">
        <v>589835000</v>
      </c>
      <c r="T117" s="2">
        <v>600496000</v>
      </c>
      <c r="U117" s="2">
        <v>623908000</v>
      </c>
      <c r="V117" s="2">
        <v>634798000</v>
      </c>
      <c r="W117" s="2">
        <v>729277000</v>
      </c>
      <c r="X117" s="2">
        <v>757673000</v>
      </c>
      <c r="Y117" s="2">
        <v>791552000</v>
      </c>
      <c r="Z117" s="2">
        <v>813872000</v>
      </c>
      <c r="AA117" s="2">
        <v>866450000</v>
      </c>
      <c r="AB117" s="2">
        <v>893511000</v>
      </c>
      <c r="AC117" s="2">
        <v>913014000</v>
      </c>
      <c r="AD117" s="2">
        <v>930135000</v>
      </c>
      <c r="AE117" s="2">
        <v>949095000</v>
      </c>
      <c r="AF117" s="2">
        <v>965377000</v>
      </c>
      <c r="AG117" s="2">
        <v>986034000</v>
      </c>
      <c r="AH117">
        <v>0</v>
      </c>
    </row>
    <row r="118" spans="1:34" x14ac:dyDescent="0.35">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35">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35">
      <c r="A120" t="s">
        <v>138</v>
      </c>
      <c r="B120" t="s">
        <v>19</v>
      </c>
      <c r="C120" s="2">
        <v>2378870</v>
      </c>
      <c r="D120" s="2">
        <v>2443790</v>
      </c>
      <c r="E120" s="2">
        <v>2327340</v>
      </c>
      <c r="F120" s="2">
        <v>2187150</v>
      </c>
      <c r="G120" s="2">
        <v>2026860</v>
      </c>
      <c r="H120" s="2">
        <v>1866520</v>
      </c>
      <c r="I120" s="2">
        <v>1700750</v>
      </c>
      <c r="J120" s="2">
        <v>1532360</v>
      </c>
      <c r="K120" s="2">
        <v>1367910</v>
      </c>
      <c r="L120" s="2">
        <v>1201490</v>
      </c>
      <c r="M120" s="2">
        <v>1036410</v>
      </c>
      <c r="N120">
        <v>872666</v>
      </c>
      <c r="O120">
        <v>710838</v>
      </c>
      <c r="P120">
        <v>548773</v>
      </c>
      <c r="Q120">
        <v>550874</v>
      </c>
      <c r="R120">
        <v>559817</v>
      </c>
      <c r="S120">
        <v>561026</v>
      </c>
      <c r="T120">
        <v>562767</v>
      </c>
      <c r="U120">
        <v>565621</v>
      </c>
      <c r="V120">
        <v>571781</v>
      </c>
      <c r="W120">
        <v>578839</v>
      </c>
      <c r="X120">
        <v>588644</v>
      </c>
      <c r="Y120">
        <v>601932</v>
      </c>
      <c r="Z120">
        <v>615368</v>
      </c>
      <c r="AA120">
        <v>628789</v>
      </c>
      <c r="AB120">
        <v>642640</v>
      </c>
      <c r="AC120">
        <v>661305</v>
      </c>
      <c r="AD120">
        <v>680796</v>
      </c>
      <c r="AE120">
        <v>698654</v>
      </c>
      <c r="AF120">
        <v>719053</v>
      </c>
      <c r="AG120">
        <v>741936</v>
      </c>
      <c r="AH120">
        <v>396657</v>
      </c>
    </row>
    <row r="121" spans="1:34" x14ac:dyDescent="0.35">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x14ac:dyDescent="0.35">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row>
    <row r="123" spans="1:34" x14ac:dyDescent="0.35">
      <c r="A123" t="s">
        <v>141</v>
      </c>
      <c r="B123" t="s">
        <v>19</v>
      </c>
      <c r="C123" s="2">
        <v>1394180</v>
      </c>
      <c r="D123" s="2">
        <v>1344720</v>
      </c>
      <c r="E123" s="2">
        <v>1274190</v>
      </c>
      <c r="F123" s="2">
        <v>1190330</v>
      </c>
      <c r="G123" s="2">
        <v>1085460</v>
      </c>
      <c r="H123">
        <v>977446</v>
      </c>
      <c r="I123">
        <v>867646</v>
      </c>
      <c r="J123">
        <v>758444</v>
      </c>
      <c r="K123">
        <v>651808</v>
      </c>
      <c r="L123">
        <v>549153</v>
      </c>
      <c r="M123">
        <v>451299</v>
      </c>
      <c r="N123">
        <v>358297</v>
      </c>
      <c r="O123">
        <v>269569</v>
      </c>
      <c r="P123">
        <v>271952</v>
      </c>
      <c r="Q123">
        <v>275386</v>
      </c>
      <c r="R123">
        <v>282668</v>
      </c>
      <c r="S123">
        <v>292098</v>
      </c>
      <c r="T123">
        <v>302432</v>
      </c>
      <c r="U123">
        <v>315383</v>
      </c>
      <c r="V123">
        <v>331088</v>
      </c>
      <c r="W123">
        <v>348201</v>
      </c>
      <c r="X123">
        <v>365951</v>
      </c>
      <c r="Y123">
        <v>383562</v>
      </c>
      <c r="Z123">
        <v>400464</v>
      </c>
      <c r="AA123">
        <v>416384</v>
      </c>
      <c r="AB123">
        <v>431200</v>
      </c>
      <c r="AC123">
        <v>444763</v>
      </c>
      <c r="AD123">
        <v>456684</v>
      </c>
      <c r="AE123">
        <v>466387</v>
      </c>
      <c r="AF123">
        <v>473978</v>
      </c>
      <c r="AG123">
        <v>479931</v>
      </c>
      <c r="AH123" s="2">
        <v>1255820</v>
      </c>
    </row>
    <row r="124" spans="1:34" x14ac:dyDescent="0.35">
      <c r="A124" t="s">
        <v>142</v>
      </c>
      <c r="B124" t="s">
        <v>19</v>
      </c>
      <c r="C124" s="2">
        <v>14349800000</v>
      </c>
      <c r="D124" s="2">
        <v>14736300000</v>
      </c>
      <c r="E124" s="2">
        <v>14958600000</v>
      </c>
      <c r="F124" s="2">
        <v>15063600000</v>
      </c>
      <c r="G124" s="2">
        <v>14880500000</v>
      </c>
      <c r="H124" s="2">
        <v>14582400000</v>
      </c>
      <c r="I124" s="2">
        <v>14141300000</v>
      </c>
      <c r="J124" s="2">
        <v>13675600000</v>
      </c>
      <c r="K124" s="2">
        <v>13208000000</v>
      </c>
      <c r="L124" s="2">
        <v>12741800000</v>
      </c>
      <c r="M124" s="2">
        <v>12288300000</v>
      </c>
      <c r="N124" s="2">
        <v>11852500000</v>
      </c>
      <c r="O124" s="2">
        <v>11400200000</v>
      </c>
      <c r="P124" s="2">
        <v>10970500000</v>
      </c>
      <c r="Q124" s="2">
        <v>10558100000</v>
      </c>
      <c r="R124" s="2">
        <v>10169800000</v>
      </c>
      <c r="S124" s="2">
        <v>9807580000</v>
      </c>
      <c r="T124" s="2">
        <v>9483440000</v>
      </c>
      <c r="U124" s="2">
        <v>9221140000</v>
      </c>
      <c r="V124" s="2">
        <v>9013730000</v>
      </c>
      <c r="W124" s="2">
        <v>8827430000</v>
      </c>
      <c r="X124" s="2">
        <v>8657330000</v>
      </c>
      <c r="Y124" s="2">
        <v>8505360000</v>
      </c>
      <c r="Z124" s="2">
        <v>8367220000</v>
      </c>
      <c r="AA124" s="2">
        <v>8235950000</v>
      </c>
      <c r="AB124" s="2">
        <v>8117370000</v>
      </c>
      <c r="AC124" s="2">
        <v>8012160000</v>
      </c>
      <c r="AD124" s="2">
        <v>7916290000</v>
      </c>
      <c r="AE124" s="2">
        <v>7823990000</v>
      </c>
      <c r="AF124" s="2">
        <v>7736170000</v>
      </c>
      <c r="AG124" s="2">
        <v>7661020000</v>
      </c>
      <c r="AH124" s="2">
        <v>6715210000</v>
      </c>
    </row>
    <row r="125" spans="1:34" x14ac:dyDescent="0.35">
      <c r="A125" t="s">
        <v>143</v>
      </c>
      <c r="B125" t="s">
        <v>19</v>
      </c>
      <c r="C125" s="2">
        <v>53022000</v>
      </c>
      <c r="D125" s="2">
        <v>51354000</v>
      </c>
      <c r="E125" s="2">
        <v>48802900</v>
      </c>
      <c r="F125" s="2">
        <v>46356000</v>
      </c>
      <c r="G125" s="2">
        <v>42736000</v>
      </c>
      <c r="H125" s="2">
        <v>39173400</v>
      </c>
      <c r="I125" s="2">
        <v>35620000</v>
      </c>
      <c r="J125" s="2">
        <v>32207500</v>
      </c>
      <c r="K125" s="2">
        <v>29021400</v>
      </c>
      <c r="L125" s="2">
        <v>26049600</v>
      </c>
      <c r="M125" s="2">
        <v>23349100</v>
      </c>
      <c r="N125" s="2">
        <v>20904900</v>
      </c>
      <c r="O125" s="2">
        <v>18671100</v>
      </c>
      <c r="P125" s="2">
        <v>20094200</v>
      </c>
      <c r="Q125" s="2">
        <v>21424600</v>
      </c>
      <c r="R125" s="2">
        <v>22722900</v>
      </c>
      <c r="S125" s="2">
        <v>23952500</v>
      </c>
      <c r="T125" s="2">
        <v>25197500</v>
      </c>
      <c r="U125" s="2">
        <v>26481600</v>
      </c>
      <c r="V125" s="2">
        <v>27893900</v>
      </c>
      <c r="W125" s="2">
        <v>29186500</v>
      </c>
      <c r="X125" s="2">
        <v>30595800</v>
      </c>
      <c r="Y125" s="2">
        <v>32012600</v>
      </c>
      <c r="Z125" s="2">
        <v>33439900</v>
      </c>
      <c r="AA125" s="2">
        <v>34784600</v>
      </c>
      <c r="AB125" s="2">
        <v>36174000</v>
      </c>
      <c r="AC125" s="2">
        <v>37603600</v>
      </c>
      <c r="AD125" s="2">
        <v>39058000</v>
      </c>
      <c r="AE125" s="2">
        <v>40499200</v>
      </c>
      <c r="AF125" s="2">
        <v>41949000</v>
      </c>
      <c r="AG125" s="2">
        <v>43446200</v>
      </c>
      <c r="AH125" s="2">
        <v>14635000</v>
      </c>
    </row>
    <row r="126" spans="1:34" x14ac:dyDescent="0.35">
      <c r="A126" t="s">
        <v>144</v>
      </c>
      <c r="B126" t="s">
        <v>19</v>
      </c>
      <c r="C126" s="2">
        <v>1628930000</v>
      </c>
      <c r="D126" s="2">
        <v>1672500000</v>
      </c>
      <c r="E126" s="2">
        <v>1697110000</v>
      </c>
      <c r="F126" s="2">
        <v>1708080000</v>
      </c>
      <c r="G126" s="2">
        <v>1685980000</v>
      </c>
      <c r="H126" s="2">
        <v>1650590000</v>
      </c>
      <c r="I126" s="2">
        <v>1598880000</v>
      </c>
      <c r="J126" s="2">
        <v>1544310000</v>
      </c>
      <c r="K126" s="2">
        <v>1489540000</v>
      </c>
      <c r="L126" s="2">
        <v>1434970000</v>
      </c>
      <c r="M126" s="2">
        <v>1381880000</v>
      </c>
      <c r="N126" s="2">
        <v>1330830000</v>
      </c>
      <c r="O126" s="2">
        <v>1277980000</v>
      </c>
      <c r="P126" s="2">
        <v>1227810000</v>
      </c>
      <c r="Q126" s="2">
        <v>1179860000</v>
      </c>
      <c r="R126" s="2">
        <v>1134930000</v>
      </c>
      <c r="S126" s="2">
        <v>1093240000</v>
      </c>
      <c r="T126" s="2">
        <v>1056220000</v>
      </c>
      <c r="U126" s="2">
        <v>1026460000</v>
      </c>
      <c r="V126" s="2">
        <v>1003010000</v>
      </c>
      <c r="W126" s="2">
        <v>982092000</v>
      </c>
      <c r="X126" s="2">
        <v>962995000</v>
      </c>
      <c r="Y126" s="2">
        <v>945967000</v>
      </c>
      <c r="Z126" s="2">
        <v>930502000</v>
      </c>
      <c r="AA126" s="2">
        <v>915812000</v>
      </c>
      <c r="AB126" s="2">
        <v>902549000</v>
      </c>
      <c r="AC126" s="2">
        <v>890766000</v>
      </c>
      <c r="AD126" s="2">
        <v>880020000</v>
      </c>
      <c r="AE126" s="2">
        <v>869714000</v>
      </c>
      <c r="AF126" s="2">
        <v>859863000</v>
      </c>
      <c r="AG126" s="2">
        <v>851420000</v>
      </c>
      <c r="AH126" s="2">
        <v>6048730</v>
      </c>
    </row>
    <row r="127" spans="1:34" x14ac:dyDescent="0.35">
      <c r="A127" t="s">
        <v>145</v>
      </c>
      <c r="B127" t="s">
        <v>19</v>
      </c>
      <c r="C127" s="2">
        <v>2386090</v>
      </c>
      <c r="D127" s="2">
        <v>2026890</v>
      </c>
      <c r="E127" s="2">
        <v>1926200</v>
      </c>
      <c r="F127" s="2">
        <v>1418830</v>
      </c>
      <c r="G127" s="2">
        <v>1346930</v>
      </c>
      <c r="H127" s="2">
        <v>1236580</v>
      </c>
      <c r="I127" s="2">
        <v>1153580</v>
      </c>
      <c r="J127" s="2">
        <v>1075920</v>
      </c>
      <c r="K127">
        <v>988105</v>
      </c>
      <c r="L127">
        <v>916268</v>
      </c>
      <c r="M127">
        <v>834064</v>
      </c>
      <c r="N127">
        <v>753091</v>
      </c>
      <c r="O127">
        <v>671646</v>
      </c>
      <c r="P127">
        <v>719319</v>
      </c>
      <c r="Q127">
        <v>769587</v>
      </c>
      <c r="R127">
        <v>811622</v>
      </c>
      <c r="S127">
        <v>869910</v>
      </c>
      <c r="T127">
        <v>924381</v>
      </c>
      <c r="U127" s="2">
        <v>1001110</v>
      </c>
      <c r="V127" s="2">
        <v>1061870</v>
      </c>
      <c r="W127" s="2">
        <v>1269680</v>
      </c>
      <c r="X127" s="2">
        <v>1370000</v>
      </c>
      <c r="Y127" s="2">
        <v>1482000</v>
      </c>
      <c r="Z127" s="2">
        <v>1573100</v>
      </c>
      <c r="AA127" s="2">
        <v>1729500</v>
      </c>
      <c r="AB127" s="2">
        <v>1836790</v>
      </c>
      <c r="AC127" s="2">
        <v>1926170</v>
      </c>
      <c r="AD127" s="2">
        <v>2013510</v>
      </c>
      <c r="AE127" s="2">
        <v>2109930</v>
      </c>
      <c r="AF127" s="2">
        <v>2197700</v>
      </c>
      <c r="AG127" s="2">
        <v>2289850</v>
      </c>
      <c r="AH127">
        <v>997763</v>
      </c>
    </row>
    <row r="128" spans="1:34" x14ac:dyDescent="0.35">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1:34" x14ac:dyDescent="0.35">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35">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35">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row>
    <row r="132" spans="1:34" x14ac:dyDescent="0.35">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3" spans="1:34" x14ac:dyDescent="0.35">
      <c r="A133" t="s">
        <v>151</v>
      </c>
      <c r="B133" t="s">
        <v>19</v>
      </c>
      <c r="C133">
        <v>459748</v>
      </c>
      <c r="D133">
        <v>476279</v>
      </c>
      <c r="E133">
        <v>454262</v>
      </c>
      <c r="F133">
        <v>427653</v>
      </c>
      <c r="G133">
        <v>398484</v>
      </c>
      <c r="H133">
        <v>369373</v>
      </c>
      <c r="I133">
        <v>339196</v>
      </c>
      <c r="J133">
        <v>308553</v>
      </c>
      <c r="K133">
        <v>278898</v>
      </c>
      <c r="L133">
        <v>249057</v>
      </c>
      <c r="M133">
        <v>219829</v>
      </c>
      <c r="N133">
        <v>190595</v>
      </c>
      <c r="O133">
        <v>161804</v>
      </c>
      <c r="P133">
        <v>132890</v>
      </c>
      <c r="Q133">
        <v>133779</v>
      </c>
      <c r="R133">
        <v>133736</v>
      </c>
      <c r="S133">
        <v>135782</v>
      </c>
      <c r="T133">
        <v>137755</v>
      </c>
      <c r="U133">
        <v>138663</v>
      </c>
      <c r="V133">
        <v>139956</v>
      </c>
      <c r="W133">
        <v>141529</v>
      </c>
      <c r="X133">
        <v>143340</v>
      </c>
      <c r="Y133">
        <v>145586</v>
      </c>
      <c r="Z133">
        <v>147860</v>
      </c>
      <c r="AA133">
        <v>149677</v>
      </c>
      <c r="AB133">
        <v>151677</v>
      </c>
      <c r="AC133">
        <v>154308</v>
      </c>
      <c r="AD133">
        <v>156963</v>
      </c>
      <c r="AE133">
        <v>159125</v>
      </c>
      <c r="AF133">
        <v>161608</v>
      </c>
      <c r="AG133">
        <v>164634</v>
      </c>
      <c r="AH133">
        <v>226862</v>
      </c>
    </row>
    <row r="134" spans="1:34" x14ac:dyDescent="0.35">
      <c r="A134" t="s">
        <v>152</v>
      </c>
      <c r="B134" t="s">
        <v>19</v>
      </c>
      <c r="C134" s="2">
        <v>1123250000</v>
      </c>
      <c r="D134" s="2">
        <v>1233600000</v>
      </c>
      <c r="E134" s="2">
        <v>1262370000</v>
      </c>
      <c r="F134" s="2">
        <v>1278540000</v>
      </c>
      <c r="G134" s="2">
        <v>1283240000</v>
      </c>
      <c r="H134" s="2">
        <v>1288420000</v>
      </c>
      <c r="I134" s="2">
        <v>1289810000</v>
      </c>
      <c r="J134" s="2">
        <v>1289790000</v>
      </c>
      <c r="K134" s="2">
        <v>1295190000</v>
      </c>
      <c r="L134" s="2">
        <v>1299150000</v>
      </c>
      <c r="M134" s="2">
        <v>1304850000</v>
      </c>
      <c r="N134" s="2">
        <v>1311810000</v>
      </c>
      <c r="O134" s="2">
        <v>1322930000</v>
      </c>
      <c r="P134" s="2">
        <v>1333920000</v>
      </c>
      <c r="Q134" s="2">
        <v>1341640000</v>
      </c>
      <c r="R134" s="2">
        <v>1351540000</v>
      </c>
      <c r="S134" s="2">
        <v>1358550000</v>
      </c>
      <c r="T134" s="2">
        <v>1369650000</v>
      </c>
      <c r="U134" s="2">
        <v>1382030000</v>
      </c>
      <c r="V134" s="2">
        <v>1396850000</v>
      </c>
      <c r="W134" s="2">
        <v>1411550000</v>
      </c>
      <c r="X134" s="2">
        <v>1426880000</v>
      </c>
      <c r="Y134" s="2">
        <v>1444570000</v>
      </c>
      <c r="Z134" s="2">
        <v>1463240000</v>
      </c>
      <c r="AA134" s="2">
        <v>1479060000</v>
      </c>
      <c r="AB134" s="2">
        <v>1495930000</v>
      </c>
      <c r="AC134" s="2">
        <v>1517780000</v>
      </c>
      <c r="AD134" s="2">
        <v>1538810000</v>
      </c>
      <c r="AE134" s="2">
        <v>1556140000</v>
      </c>
      <c r="AF134" s="2">
        <v>1576030000</v>
      </c>
      <c r="AG134" s="2">
        <v>1601770000</v>
      </c>
      <c r="AH134" s="2">
        <v>764929000</v>
      </c>
    </row>
    <row r="135" spans="1:34" x14ac:dyDescent="0.35">
      <c r="A135" t="s">
        <v>153</v>
      </c>
      <c r="B135" t="s">
        <v>19</v>
      </c>
      <c r="C135" s="2">
        <v>1231240000</v>
      </c>
      <c r="D135" s="2">
        <v>1337730000</v>
      </c>
      <c r="E135" s="2">
        <v>1336760000</v>
      </c>
      <c r="F135" s="2">
        <v>1337160000</v>
      </c>
      <c r="G135" s="2">
        <v>1313080000</v>
      </c>
      <c r="H135" s="2">
        <v>1290550000</v>
      </c>
      <c r="I135" s="2">
        <v>1263730000</v>
      </c>
      <c r="J135" s="2">
        <v>1235460000</v>
      </c>
      <c r="K135" s="2">
        <v>1212700000</v>
      </c>
      <c r="L135" s="2">
        <v>1188020000</v>
      </c>
      <c r="M135" s="2">
        <v>1166290000</v>
      </c>
      <c r="N135" s="2">
        <v>1145360000</v>
      </c>
      <c r="O135" s="2">
        <v>1128830000</v>
      </c>
      <c r="P135" s="2">
        <v>1112180000</v>
      </c>
      <c r="Q135" s="2">
        <v>1114400000</v>
      </c>
      <c r="R135" s="2">
        <v>1118750000</v>
      </c>
      <c r="S135" s="2">
        <v>1128570000</v>
      </c>
      <c r="T135" s="2">
        <v>1137460000</v>
      </c>
      <c r="U135" s="2">
        <v>1146850000</v>
      </c>
      <c r="V135" s="2">
        <v>1158770000</v>
      </c>
      <c r="W135" s="2">
        <v>1164930000</v>
      </c>
      <c r="X135" s="2">
        <v>1175830000</v>
      </c>
      <c r="Y135" s="2">
        <v>1188150000</v>
      </c>
      <c r="Z135" s="2">
        <v>1202220000</v>
      </c>
      <c r="AA135" s="2">
        <v>1210970000</v>
      </c>
      <c r="AB135" s="2">
        <v>1222800000</v>
      </c>
      <c r="AC135" s="2">
        <v>1238610000</v>
      </c>
      <c r="AD135" s="2">
        <v>1253780000</v>
      </c>
      <c r="AE135" s="2">
        <v>1265930000</v>
      </c>
      <c r="AF135" s="2">
        <v>1280470000</v>
      </c>
      <c r="AG135" s="2">
        <v>1300050000</v>
      </c>
      <c r="AH135">
        <v>0</v>
      </c>
    </row>
    <row r="136" spans="1:34" x14ac:dyDescent="0.35">
      <c r="A136" t="s">
        <v>154</v>
      </c>
      <c r="B136" t="s">
        <v>19</v>
      </c>
      <c r="C136" s="2">
        <v>127586000</v>
      </c>
      <c r="D136" s="2">
        <v>140118000</v>
      </c>
      <c r="E136" s="2">
        <v>143383000</v>
      </c>
      <c r="F136" s="2">
        <v>145215000</v>
      </c>
      <c r="G136" s="2">
        <v>145745000</v>
      </c>
      <c r="H136" s="2">
        <v>146328000</v>
      </c>
      <c r="I136" s="2">
        <v>146478000</v>
      </c>
      <c r="J136" s="2">
        <v>146466000</v>
      </c>
      <c r="K136" s="2">
        <v>147069000</v>
      </c>
      <c r="L136" s="2">
        <v>147503000</v>
      </c>
      <c r="M136" s="2">
        <v>148131000</v>
      </c>
      <c r="N136" s="2">
        <v>148898000</v>
      </c>
      <c r="O136" s="2">
        <v>150130000</v>
      </c>
      <c r="P136" s="2">
        <v>151341000</v>
      </c>
      <c r="Q136" s="2">
        <v>152174000</v>
      </c>
      <c r="R136" s="2">
        <v>153249000</v>
      </c>
      <c r="S136" s="2">
        <v>153987000</v>
      </c>
      <c r="T136" s="2">
        <v>155184000</v>
      </c>
      <c r="U136" s="2">
        <v>156521000</v>
      </c>
      <c r="V136" s="2">
        <v>158128000</v>
      </c>
      <c r="W136" s="2">
        <v>159721000</v>
      </c>
      <c r="X136" s="2">
        <v>161382000</v>
      </c>
      <c r="Y136" s="2">
        <v>163312000</v>
      </c>
      <c r="Z136" s="2">
        <v>165353000</v>
      </c>
      <c r="AA136" s="2">
        <v>167075000</v>
      </c>
      <c r="AB136" s="2">
        <v>168920000</v>
      </c>
      <c r="AC136" s="2">
        <v>171332000</v>
      </c>
      <c r="AD136" s="2">
        <v>173658000</v>
      </c>
      <c r="AE136" s="2">
        <v>175577000</v>
      </c>
      <c r="AF136" s="2">
        <v>177792000</v>
      </c>
      <c r="AG136" s="2">
        <v>180672000</v>
      </c>
      <c r="AH136" s="2">
        <v>9761860</v>
      </c>
    </row>
    <row r="137" spans="1:34" x14ac:dyDescent="0.35">
      <c r="A137" t="s">
        <v>155</v>
      </c>
      <c r="B137" t="s">
        <v>19</v>
      </c>
      <c r="C137" s="2">
        <v>55408100</v>
      </c>
      <c r="D137" s="2">
        <v>52798800</v>
      </c>
      <c r="E137" s="2">
        <v>52760500</v>
      </c>
      <c r="F137" s="2">
        <v>40926500</v>
      </c>
      <c r="G137" s="2">
        <v>41385100</v>
      </c>
      <c r="H137" s="2">
        <v>40738600</v>
      </c>
      <c r="I137" s="2">
        <v>40926700</v>
      </c>
      <c r="J137" s="2">
        <v>41271600</v>
      </c>
      <c r="K137" s="2">
        <v>41289200</v>
      </c>
      <c r="L137" s="2">
        <v>41787400</v>
      </c>
      <c r="M137" s="2">
        <v>41661800</v>
      </c>
      <c r="N137" s="2">
        <v>41261300</v>
      </c>
      <c r="O137" s="2">
        <v>40606900</v>
      </c>
      <c r="P137" s="2">
        <v>39813200</v>
      </c>
      <c r="Q137" s="2">
        <v>40030000</v>
      </c>
      <c r="R137" s="2">
        <v>39959800</v>
      </c>
      <c r="S137" s="2">
        <v>40987500</v>
      </c>
      <c r="T137" s="2">
        <v>41728300</v>
      </c>
      <c r="U137" s="2">
        <v>43355200</v>
      </c>
      <c r="V137" s="2">
        <v>44111900</v>
      </c>
      <c r="W137" s="2">
        <v>50677300</v>
      </c>
      <c r="X137" s="2">
        <v>52650500</v>
      </c>
      <c r="Y137" s="2">
        <v>55004800</v>
      </c>
      <c r="Z137" s="2">
        <v>56555800</v>
      </c>
      <c r="AA137" s="2">
        <v>60209400</v>
      </c>
      <c r="AB137" s="2">
        <v>62089900</v>
      </c>
      <c r="AC137" s="2">
        <v>63445100</v>
      </c>
      <c r="AD137" s="2">
        <v>64634800</v>
      </c>
      <c r="AE137" s="2">
        <v>65952400</v>
      </c>
      <c r="AF137" s="2">
        <v>67083800</v>
      </c>
      <c r="AG137" s="2">
        <v>68519300</v>
      </c>
      <c r="AH137">
        <v>0</v>
      </c>
    </row>
    <row r="138" spans="1:34" x14ac:dyDescent="0.35">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35">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35">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35">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35">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35">
      <c r="A143" t="s">
        <v>161</v>
      </c>
      <c r="B143" t="s">
        <v>19</v>
      </c>
      <c r="C143" s="2">
        <v>1999090</v>
      </c>
      <c r="D143" s="2">
        <v>1928170</v>
      </c>
      <c r="E143" s="2">
        <v>1827050</v>
      </c>
      <c r="F143" s="2">
        <v>1706800</v>
      </c>
      <c r="G143" s="2">
        <v>1556420</v>
      </c>
      <c r="H143" s="2">
        <v>1401540</v>
      </c>
      <c r="I143" s="2">
        <v>1244100</v>
      </c>
      <c r="J143" s="2">
        <v>1087520</v>
      </c>
      <c r="K143">
        <v>934617</v>
      </c>
      <c r="L143">
        <v>787423</v>
      </c>
      <c r="M143">
        <v>647111</v>
      </c>
      <c r="N143">
        <v>513756</v>
      </c>
      <c r="O143">
        <v>386531</v>
      </c>
      <c r="P143">
        <v>389948</v>
      </c>
      <c r="Q143">
        <v>394872</v>
      </c>
      <c r="R143">
        <v>405313</v>
      </c>
      <c r="S143">
        <v>418835</v>
      </c>
      <c r="T143">
        <v>433652</v>
      </c>
      <c r="U143">
        <v>452223</v>
      </c>
      <c r="V143">
        <v>474742</v>
      </c>
      <c r="W143">
        <v>499281</v>
      </c>
      <c r="X143">
        <v>524731</v>
      </c>
      <c r="Y143">
        <v>549984</v>
      </c>
      <c r="Z143">
        <v>574219</v>
      </c>
      <c r="AA143">
        <v>597047</v>
      </c>
      <c r="AB143">
        <v>618292</v>
      </c>
      <c r="AC143">
        <v>637739</v>
      </c>
      <c r="AD143">
        <v>654831</v>
      </c>
      <c r="AE143">
        <v>668744</v>
      </c>
      <c r="AF143">
        <v>679630</v>
      </c>
      <c r="AG143">
        <v>688165</v>
      </c>
      <c r="AH143" s="2">
        <v>1800700</v>
      </c>
    </row>
    <row r="144" spans="1:34" x14ac:dyDescent="0.35">
      <c r="A144" t="s">
        <v>162</v>
      </c>
      <c r="B144" t="s">
        <v>19</v>
      </c>
      <c r="C144" s="2">
        <v>6470770000</v>
      </c>
      <c r="D144" s="2">
        <v>6645060000</v>
      </c>
      <c r="E144" s="2">
        <v>6745280000</v>
      </c>
      <c r="F144" s="2">
        <v>6792630000</v>
      </c>
      <c r="G144" s="2">
        <v>6710060000</v>
      </c>
      <c r="H144" s="2">
        <v>6575650000</v>
      </c>
      <c r="I144" s="2">
        <v>6376730000</v>
      </c>
      <c r="J144" s="2">
        <v>6166750000</v>
      </c>
      <c r="K144" s="2">
        <v>5955880000</v>
      </c>
      <c r="L144" s="2">
        <v>5745680000</v>
      </c>
      <c r="M144" s="2">
        <v>5541190000</v>
      </c>
      <c r="N144" s="2">
        <v>5344670000</v>
      </c>
      <c r="O144" s="2">
        <v>5140680000</v>
      </c>
      <c r="P144" s="2">
        <v>4946950000</v>
      </c>
      <c r="Q144" s="2">
        <v>4760980000</v>
      </c>
      <c r="R144" s="2">
        <v>4585870000</v>
      </c>
      <c r="S144" s="2">
        <v>4422540000</v>
      </c>
      <c r="T144" s="2">
        <v>4276380000</v>
      </c>
      <c r="U144" s="2">
        <v>4158100000</v>
      </c>
      <c r="V144" s="2">
        <v>4064570000</v>
      </c>
      <c r="W144" s="2">
        <v>3980560000</v>
      </c>
      <c r="X144" s="2">
        <v>3903850000</v>
      </c>
      <c r="Y144" s="2">
        <v>3835330000</v>
      </c>
      <c r="Z144" s="2">
        <v>3773040000</v>
      </c>
      <c r="AA144" s="2">
        <v>3713840000</v>
      </c>
      <c r="AB144" s="2">
        <v>3660370000</v>
      </c>
      <c r="AC144" s="2">
        <v>3612930000</v>
      </c>
      <c r="AD144" s="2">
        <v>3569700000</v>
      </c>
      <c r="AE144" s="2">
        <v>3528070000</v>
      </c>
      <c r="AF144" s="2">
        <v>3488480000</v>
      </c>
      <c r="AG144" s="2">
        <v>3454590000</v>
      </c>
      <c r="AH144" s="2">
        <v>3028090000</v>
      </c>
    </row>
    <row r="145" spans="1:34" x14ac:dyDescent="0.35">
      <c r="A145" t="s">
        <v>163</v>
      </c>
      <c r="B145" t="s">
        <v>19</v>
      </c>
      <c r="C145" s="2">
        <v>492035000</v>
      </c>
      <c r="D145" s="2">
        <v>476556000</v>
      </c>
      <c r="E145" s="2">
        <v>452881000</v>
      </c>
      <c r="F145" s="2">
        <v>430175000</v>
      </c>
      <c r="G145" s="2">
        <v>396582000</v>
      </c>
      <c r="H145" s="2">
        <v>363522000</v>
      </c>
      <c r="I145" s="2">
        <v>330547000</v>
      </c>
      <c r="J145" s="2">
        <v>298879000</v>
      </c>
      <c r="K145" s="2">
        <v>269314000</v>
      </c>
      <c r="L145" s="2">
        <v>241736000</v>
      </c>
      <c r="M145" s="2">
        <v>216675000</v>
      </c>
      <c r="N145" s="2">
        <v>193994000</v>
      </c>
      <c r="O145" s="2">
        <v>173264000</v>
      </c>
      <c r="P145" s="2">
        <v>186471000</v>
      </c>
      <c r="Q145" s="2">
        <v>198817000</v>
      </c>
      <c r="R145" s="2">
        <v>210864000</v>
      </c>
      <c r="S145" s="2">
        <v>222275000</v>
      </c>
      <c r="T145" s="2">
        <v>233828000</v>
      </c>
      <c r="U145" s="2">
        <v>245744000</v>
      </c>
      <c r="V145" s="2">
        <v>258851000</v>
      </c>
      <c r="W145" s="2">
        <v>270845000</v>
      </c>
      <c r="X145" s="2">
        <v>283924000</v>
      </c>
      <c r="Y145" s="2">
        <v>297071000</v>
      </c>
      <c r="Z145" s="2">
        <v>310316000</v>
      </c>
      <c r="AA145" s="2">
        <v>322795000</v>
      </c>
      <c r="AB145" s="2">
        <v>335688000</v>
      </c>
      <c r="AC145" s="2">
        <v>348955000</v>
      </c>
      <c r="AD145" s="2">
        <v>362451000</v>
      </c>
      <c r="AE145" s="2">
        <v>375825000</v>
      </c>
      <c r="AF145" s="2">
        <v>389279000</v>
      </c>
      <c r="AG145" s="2">
        <v>403173000</v>
      </c>
      <c r="AH145" s="2">
        <v>135810000</v>
      </c>
    </row>
    <row r="146" spans="1:34" x14ac:dyDescent="0.35">
      <c r="A146" t="s">
        <v>164</v>
      </c>
      <c r="B146" t="s">
        <v>19</v>
      </c>
      <c r="C146" s="2">
        <v>734534000</v>
      </c>
      <c r="D146" s="2">
        <v>754182000</v>
      </c>
      <c r="E146" s="2">
        <v>765279000</v>
      </c>
      <c r="F146" s="2">
        <v>770226000</v>
      </c>
      <c r="G146" s="2">
        <v>760262000</v>
      </c>
      <c r="H146" s="2">
        <v>744302000</v>
      </c>
      <c r="I146" s="2">
        <v>720984000</v>
      </c>
      <c r="J146" s="2">
        <v>696377000</v>
      </c>
      <c r="K146" s="2">
        <v>671681000</v>
      </c>
      <c r="L146" s="2">
        <v>647074000</v>
      </c>
      <c r="M146" s="2">
        <v>623132000</v>
      </c>
      <c r="N146" s="2">
        <v>600113000</v>
      </c>
      <c r="O146" s="2">
        <v>576280000</v>
      </c>
      <c r="P146" s="2">
        <v>553659000</v>
      </c>
      <c r="Q146" s="2">
        <v>532036000</v>
      </c>
      <c r="R146" s="2">
        <v>511774000</v>
      </c>
      <c r="S146" s="2">
        <v>492977000</v>
      </c>
      <c r="T146" s="2">
        <v>476283000</v>
      </c>
      <c r="U146" s="2">
        <v>462864000</v>
      </c>
      <c r="V146" s="2">
        <v>452289000</v>
      </c>
      <c r="W146" s="2">
        <v>442855000</v>
      </c>
      <c r="X146" s="2">
        <v>434244000</v>
      </c>
      <c r="Y146" s="2">
        <v>426566000</v>
      </c>
      <c r="Z146" s="2">
        <v>419592000</v>
      </c>
      <c r="AA146" s="2">
        <v>412968000</v>
      </c>
      <c r="AB146" s="2">
        <v>406987000</v>
      </c>
      <c r="AC146" s="2">
        <v>401674000</v>
      </c>
      <c r="AD146" s="2">
        <v>396828000</v>
      </c>
      <c r="AE146" s="2">
        <v>392180000</v>
      </c>
      <c r="AF146" s="2">
        <v>387738000</v>
      </c>
      <c r="AG146" s="2">
        <v>383931000</v>
      </c>
      <c r="AH146" s="2">
        <v>2727560</v>
      </c>
    </row>
    <row r="147" spans="1:34" x14ac:dyDescent="0.35">
      <c r="A147" t="s">
        <v>165</v>
      </c>
      <c r="B147" t="s">
        <v>19</v>
      </c>
      <c r="C147" s="2">
        <v>22142500</v>
      </c>
      <c r="D147" s="2">
        <v>18809100</v>
      </c>
      <c r="E147" s="2">
        <v>17874700</v>
      </c>
      <c r="F147" s="2">
        <v>13166500</v>
      </c>
      <c r="G147" s="2">
        <v>12499300</v>
      </c>
      <c r="H147" s="2">
        <v>11475300</v>
      </c>
      <c r="I147" s="2">
        <v>10705000</v>
      </c>
      <c r="J147" s="2">
        <v>9984300</v>
      </c>
      <c r="K147" s="2">
        <v>9169430</v>
      </c>
      <c r="L147" s="2">
        <v>8502800</v>
      </c>
      <c r="M147" s="2">
        <v>7739960</v>
      </c>
      <c r="N147" s="2">
        <v>6988550</v>
      </c>
      <c r="O147" s="2">
        <v>6232750</v>
      </c>
      <c r="P147" s="2">
        <v>6675150</v>
      </c>
      <c r="Q147" s="2">
        <v>7141620</v>
      </c>
      <c r="R147" s="2">
        <v>7531700</v>
      </c>
      <c r="S147" s="2">
        <v>8072600</v>
      </c>
      <c r="T147" s="2">
        <v>8578080</v>
      </c>
      <c r="U147" s="2">
        <v>9290070</v>
      </c>
      <c r="V147" s="2">
        <v>9853920</v>
      </c>
      <c r="W147" s="2">
        <v>11782400</v>
      </c>
      <c r="X147" s="2">
        <v>12713400</v>
      </c>
      <c r="Y147" s="2">
        <v>13752700</v>
      </c>
      <c r="Z147" s="2">
        <v>14598100</v>
      </c>
      <c r="AA147" s="2">
        <v>16049400</v>
      </c>
      <c r="AB147" s="2">
        <v>17045100</v>
      </c>
      <c r="AC147" s="2">
        <v>17874500</v>
      </c>
      <c r="AD147" s="2">
        <v>18685000</v>
      </c>
      <c r="AE147" s="2">
        <v>19579800</v>
      </c>
      <c r="AF147" s="2">
        <v>20394200</v>
      </c>
      <c r="AG147" s="2">
        <v>21249300</v>
      </c>
      <c r="AH147" s="2">
        <v>9259060</v>
      </c>
    </row>
    <row r="148" spans="1:34" x14ac:dyDescent="0.35">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35">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35">
      <c r="A150" t="s">
        <v>168</v>
      </c>
      <c r="B150" t="s">
        <v>19</v>
      </c>
      <c r="C150" s="2">
        <v>2022870</v>
      </c>
      <c r="D150" s="2">
        <v>1959840</v>
      </c>
      <c r="E150" s="2">
        <v>1873300</v>
      </c>
      <c r="F150" s="2">
        <v>1767750</v>
      </c>
      <c r="G150" s="2">
        <v>1628670</v>
      </c>
      <c r="H150" s="2">
        <v>1484460</v>
      </c>
      <c r="I150" s="2">
        <v>1337550</v>
      </c>
      <c r="J150" s="2">
        <v>1190610</v>
      </c>
      <c r="K150" s="2">
        <v>1046220</v>
      </c>
      <c r="L150">
        <v>906093</v>
      </c>
      <c r="M150">
        <v>771303</v>
      </c>
      <c r="N150">
        <v>641919</v>
      </c>
      <c r="O150">
        <v>516721</v>
      </c>
      <c r="P150">
        <v>508161</v>
      </c>
      <c r="Q150">
        <v>503469</v>
      </c>
      <c r="R150">
        <v>492577</v>
      </c>
      <c r="S150">
        <v>482819</v>
      </c>
      <c r="T150">
        <v>475188</v>
      </c>
      <c r="U150">
        <v>470434</v>
      </c>
      <c r="V150">
        <v>469296</v>
      </c>
      <c r="W150">
        <v>470001</v>
      </c>
      <c r="X150">
        <v>472255</v>
      </c>
      <c r="Y150">
        <v>475144</v>
      </c>
      <c r="Z150">
        <v>478397</v>
      </c>
      <c r="AA150">
        <v>481654</v>
      </c>
      <c r="AB150">
        <v>485223</v>
      </c>
      <c r="AC150">
        <v>489531</v>
      </c>
      <c r="AD150">
        <v>494243</v>
      </c>
      <c r="AE150">
        <v>498923</v>
      </c>
      <c r="AF150">
        <v>503679</v>
      </c>
      <c r="AG150">
        <v>509022</v>
      </c>
      <c r="AH150">
        <v>575728</v>
      </c>
    </row>
    <row r="151" spans="1:34" x14ac:dyDescent="0.35">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35">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35">
      <c r="A153" t="s">
        <v>171</v>
      </c>
      <c r="B153" t="s">
        <v>19</v>
      </c>
      <c r="C153">
        <v>659226</v>
      </c>
      <c r="D153">
        <v>682929</v>
      </c>
      <c r="E153">
        <v>651359</v>
      </c>
      <c r="F153">
        <v>613205</v>
      </c>
      <c r="G153">
        <v>571379</v>
      </c>
      <c r="H153">
        <v>529638</v>
      </c>
      <c r="I153">
        <v>486368</v>
      </c>
      <c r="J153">
        <v>442429</v>
      </c>
      <c r="K153">
        <v>399907</v>
      </c>
      <c r="L153">
        <v>357119</v>
      </c>
      <c r="M153">
        <v>315210</v>
      </c>
      <c r="N153">
        <v>273291</v>
      </c>
      <c r="O153">
        <v>232008</v>
      </c>
      <c r="P153">
        <v>190549</v>
      </c>
      <c r="Q153">
        <v>191824</v>
      </c>
      <c r="R153">
        <v>191763</v>
      </c>
      <c r="S153">
        <v>194696</v>
      </c>
      <c r="T153">
        <v>197524</v>
      </c>
      <c r="U153">
        <v>198827</v>
      </c>
      <c r="V153">
        <v>200681</v>
      </c>
      <c r="W153">
        <v>202936</v>
      </c>
      <c r="X153">
        <v>205533</v>
      </c>
      <c r="Y153">
        <v>208753</v>
      </c>
      <c r="Z153">
        <v>212015</v>
      </c>
      <c r="AA153">
        <v>214619</v>
      </c>
      <c r="AB153">
        <v>217487</v>
      </c>
      <c r="AC153">
        <v>221260</v>
      </c>
      <c r="AD153">
        <v>225067</v>
      </c>
      <c r="AE153">
        <v>228167</v>
      </c>
      <c r="AF153">
        <v>231727</v>
      </c>
      <c r="AG153">
        <v>236066</v>
      </c>
      <c r="AH153">
        <v>325294</v>
      </c>
    </row>
    <row r="154" spans="1:34" x14ac:dyDescent="0.35">
      <c r="A154" t="s">
        <v>172</v>
      </c>
      <c r="B154" t="s">
        <v>19</v>
      </c>
      <c r="C154" s="2">
        <v>506510000</v>
      </c>
      <c r="D154" s="2">
        <v>556270000</v>
      </c>
      <c r="E154" s="2">
        <v>569243000</v>
      </c>
      <c r="F154" s="2">
        <v>576531000</v>
      </c>
      <c r="G154" s="2">
        <v>578653000</v>
      </c>
      <c r="H154" s="2">
        <v>580988000</v>
      </c>
      <c r="I154" s="2">
        <v>581613000</v>
      </c>
      <c r="J154" s="2">
        <v>581604000</v>
      </c>
      <c r="K154" s="2">
        <v>584042000</v>
      </c>
      <c r="L154" s="2">
        <v>585827000</v>
      </c>
      <c r="M154" s="2">
        <v>588395000</v>
      </c>
      <c r="N154" s="2">
        <v>591536000</v>
      </c>
      <c r="O154" s="2">
        <v>596550000</v>
      </c>
      <c r="P154" s="2">
        <v>601504000</v>
      </c>
      <c r="Q154" s="2">
        <v>604986000</v>
      </c>
      <c r="R154" s="2">
        <v>609451000</v>
      </c>
      <c r="S154" s="2">
        <v>612610000</v>
      </c>
      <c r="T154" s="2">
        <v>617617000</v>
      </c>
      <c r="U154" s="2">
        <v>623201000</v>
      </c>
      <c r="V154" s="2">
        <v>629881000</v>
      </c>
      <c r="W154" s="2">
        <v>636510000</v>
      </c>
      <c r="X154" s="2">
        <v>643424000</v>
      </c>
      <c r="Y154" s="2">
        <v>651402000</v>
      </c>
      <c r="Z154" s="2">
        <v>659821000</v>
      </c>
      <c r="AA154" s="2">
        <v>666954000</v>
      </c>
      <c r="AB154" s="2">
        <v>674562000</v>
      </c>
      <c r="AC154" s="2">
        <v>684412000</v>
      </c>
      <c r="AD154" s="2">
        <v>693898000</v>
      </c>
      <c r="AE154" s="2">
        <v>701713000</v>
      </c>
      <c r="AF154" s="2">
        <v>710679000</v>
      </c>
      <c r="AG154" s="2">
        <v>722285000</v>
      </c>
      <c r="AH154" s="2">
        <v>344930000</v>
      </c>
    </row>
    <row r="155" spans="1:34" x14ac:dyDescent="0.35">
      <c r="A155" t="s">
        <v>173</v>
      </c>
      <c r="B155" t="s">
        <v>19</v>
      </c>
      <c r="C155" s="2">
        <v>11425700000</v>
      </c>
      <c r="D155" s="2">
        <v>12413900000</v>
      </c>
      <c r="E155" s="2">
        <v>12404900000</v>
      </c>
      <c r="F155" s="2">
        <v>12408500000</v>
      </c>
      <c r="G155" s="2">
        <v>12185100000</v>
      </c>
      <c r="H155" s="2">
        <v>11976000000</v>
      </c>
      <c r="I155" s="2">
        <v>11727200000</v>
      </c>
      <c r="J155" s="2">
        <v>11464900000</v>
      </c>
      <c r="K155" s="2">
        <v>11253600000</v>
      </c>
      <c r="L155" s="2">
        <v>11024600000</v>
      </c>
      <c r="M155" s="2">
        <v>10823000000</v>
      </c>
      <c r="N155" s="2">
        <v>10628800000</v>
      </c>
      <c r="O155" s="2">
        <v>10475400000</v>
      </c>
      <c r="P155" s="2">
        <v>10320900000</v>
      </c>
      <c r="Q155" s="2">
        <v>10341400000</v>
      </c>
      <c r="R155" s="2">
        <v>10381800000</v>
      </c>
      <c r="S155" s="2">
        <v>10472900000</v>
      </c>
      <c r="T155" s="2">
        <v>10555400000</v>
      </c>
      <c r="U155" s="2">
        <v>10642500000</v>
      </c>
      <c r="V155" s="2">
        <v>10753100000</v>
      </c>
      <c r="W155" s="2">
        <v>10810300000</v>
      </c>
      <c r="X155" s="2">
        <v>10911500000</v>
      </c>
      <c r="Y155" s="2">
        <v>11025800000</v>
      </c>
      <c r="Z155" s="2">
        <v>11156400000</v>
      </c>
      <c r="AA155" s="2">
        <v>11237500000</v>
      </c>
      <c r="AB155" s="2">
        <v>11347400000</v>
      </c>
      <c r="AC155" s="2">
        <v>11494100000</v>
      </c>
      <c r="AD155" s="2">
        <v>11634900000</v>
      </c>
      <c r="AE155" s="2">
        <v>11747600000</v>
      </c>
      <c r="AF155" s="2">
        <v>11882600000</v>
      </c>
      <c r="AG155" s="2">
        <v>12064200000</v>
      </c>
      <c r="AH155">
        <v>0</v>
      </c>
    </row>
    <row r="156" spans="1:34" x14ac:dyDescent="0.35">
      <c r="A156" t="s">
        <v>174</v>
      </c>
      <c r="B156" t="s">
        <v>19</v>
      </c>
      <c r="C156" s="2">
        <v>57532300</v>
      </c>
      <c r="D156" s="2">
        <v>63183600</v>
      </c>
      <c r="E156" s="2">
        <v>64655800</v>
      </c>
      <c r="F156" s="2">
        <v>65482100</v>
      </c>
      <c r="G156" s="2">
        <v>65721000</v>
      </c>
      <c r="H156" s="2">
        <v>65983600</v>
      </c>
      <c r="I156" s="2">
        <v>66051400</v>
      </c>
      <c r="J156" s="2">
        <v>66046200</v>
      </c>
      <c r="K156" s="2">
        <v>66318000</v>
      </c>
      <c r="L156" s="2">
        <v>66513800</v>
      </c>
      <c r="M156" s="2">
        <v>66796900</v>
      </c>
      <c r="N156" s="2">
        <v>67142600</v>
      </c>
      <c r="O156" s="2">
        <v>67698300</v>
      </c>
      <c r="P156" s="2">
        <v>68244200</v>
      </c>
      <c r="Q156" s="2">
        <v>68620100</v>
      </c>
      <c r="R156" s="2">
        <v>69104600</v>
      </c>
      <c r="S156" s="2">
        <v>69437600</v>
      </c>
      <c r="T156" s="2">
        <v>69977200</v>
      </c>
      <c r="U156" s="2">
        <v>70579900</v>
      </c>
      <c r="V156" s="2">
        <v>71304800</v>
      </c>
      <c r="W156" s="2">
        <v>72023100</v>
      </c>
      <c r="X156" s="2">
        <v>72772200</v>
      </c>
      <c r="Y156" s="2">
        <v>73642300</v>
      </c>
      <c r="Z156" s="2">
        <v>74562900</v>
      </c>
      <c r="AA156" s="2">
        <v>75339300</v>
      </c>
      <c r="AB156" s="2">
        <v>76171300</v>
      </c>
      <c r="AC156" s="2">
        <v>77258700</v>
      </c>
      <c r="AD156" s="2">
        <v>78307800</v>
      </c>
      <c r="AE156" s="2">
        <v>79173200</v>
      </c>
      <c r="AF156" s="2">
        <v>80172000</v>
      </c>
      <c r="AG156" s="2">
        <v>81470500</v>
      </c>
      <c r="AH156" s="2">
        <v>4401920</v>
      </c>
    </row>
    <row r="157" spans="1:34" x14ac:dyDescent="0.35">
      <c r="A157" t="s">
        <v>175</v>
      </c>
      <c r="B157" t="s">
        <v>19</v>
      </c>
      <c r="C157" s="2">
        <v>514177000</v>
      </c>
      <c r="D157" s="2">
        <v>489963000</v>
      </c>
      <c r="E157" s="2">
        <v>489608000</v>
      </c>
      <c r="F157" s="2">
        <v>379791000</v>
      </c>
      <c r="G157" s="2">
        <v>384046000</v>
      </c>
      <c r="H157" s="2">
        <v>378046000</v>
      </c>
      <c r="I157" s="2">
        <v>379792000</v>
      </c>
      <c r="J157" s="2">
        <v>382993000</v>
      </c>
      <c r="K157" s="2">
        <v>383156000</v>
      </c>
      <c r="L157" s="2">
        <v>387779000</v>
      </c>
      <c r="M157" s="2">
        <v>386613000</v>
      </c>
      <c r="N157" s="2">
        <v>382897000</v>
      </c>
      <c r="O157" s="2">
        <v>376825000</v>
      </c>
      <c r="P157" s="2">
        <v>369459000</v>
      </c>
      <c r="Q157" s="2">
        <v>371471000</v>
      </c>
      <c r="R157" s="2">
        <v>370819000</v>
      </c>
      <c r="S157" s="2">
        <v>380356000</v>
      </c>
      <c r="T157" s="2">
        <v>387231000</v>
      </c>
      <c r="U157" s="2">
        <v>402329000</v>
      </c>
      <c r="V157" s="2">
        <v>409350000</v>
      </c>
      <c r="W157" s="2">
        <v>470275000</v>
      </c>
      <c r="X157" s="2">
        <v>488587000</v>
      </c>
      <c r="Y157" s="2">
        <v>510434000</v>
      </c>
      <c r="Z157" s="2">
        <v>524827000</v>
      </c>
      <c r="AA157" s="2">
        <v>558732000</v>
      </c>
      <c r="AB157" s="2">
        <v>576182000</v>
      </c>
      <c r="AC157" s="2">
        <v>588759000</v>
      </c>
      <c r="AD157" s="2">
        <v>599799000</v>
      </c>
      <c r="AE157" s="2">
        <v>612026000</v>
      </c>
      <c r="AF157" s="2">
        <v>622525000</v>
      </c>
      <c r="AG157" s="2">
        <v>635846000</v>
      </c>
      <c r="AH157">
        <v>0</v>
      </c>
    </row>
    <row r="158" spans="1:34" x14ac:dyDescent="0.35">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1:34" x14ac:dyDescent="0.35">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1:34" x14ac:dyDescent="0.35">
      <c r="A160" t="s">
        <v>178</v>
      </c>
      <c r="B160" t="s">
        <v>19</v>
      </c>
      <c r="C160">
        <v>441271</v>
      </c>
      <c r="D160">
        <v>453312</v>
      </c>
      <c r="E160">
        <v>431711</v>
      </c>
      <c r="F160">
        <v>405707</v>
      </c>
      <c r="G160">
        <v>375975</v>
      </c>
      <c r="H160">
        <v>346232</v>
      </c>
      <c r="I160">
        <v>315483</v>
      </c>
      <c r="J160">
        <v>284246</v>
      </c>
      <c r="K160">
        <v>253742</v>
      </c>
      <c r="L160">
        <v>222871</v>
      </c>
      <c r="M160">
        <v>192250</v>
      </c>
      <c r="N160">
        <v>161876</v>
      </c>
      <c r="O160">
        <v>131857</v>
      </c>
      <c r="P160">
        <v>101795</v>
      </c>
      <c r="Q160">
        <v>102185</v>
      </c>
      <c r="R160">
        <v>103844</v>
      </c>
      <c r="S160">
        <v>104068</v>
      </c>
      <c r="T160">
        <v>104391</v>
      </c>
      <c r="U160">
        <v>104920</v>
      </c>
      <c r="V160">
        <v>106063</v>
      </c>
      <c r="W160">
        <v>107372</v>
      </c>
      <c r="X160">
        <v>109191</v>
      </c>
      <c r="Y160">
        <v>111656</v>
      </c>
      <c r="Z160">
        <v>114148</v>
      </c>
      <c r="AA160">
        <v>116638</v>
      </c>
      <c r="AB160">
        <v>119207</v>
      </c>
      <c r="AC160">
        <v>122669</v>
      </c>
      <c r="AD160">
        <v>126285</v>
      </c>
      <c r="AE160">
        <v>129597</v>
      </c>
      <c r="AF160">
        <v>133381</v>
      </c>
      <c r="AG160">
        <v>137626</v>
      </c>
      <c r="AH160">
        <v>73578.2</v>
      </c>
    </row>
    <row r="161" spans="1:34" x14ac:dyDescent="0.35">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row>
    <row r="162" spans="1:34" x14ac:dyDescent="0.35">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row>
    <row r="163" spans="1:34" x14ac:dyDescent="0.35">
      <c r="A163" t="s">
        <v>181</v>
      </c>
      <c r="B163" t="s">
        <v>19</v>
      </c>
      <c r="C163" s="2">
        <v>3773500</v>
      </c>
      <c r="D163" s="2">
        <v>3639620</v>
      </c>
      <c r="E163" s="2">
        <v>3448750</v>
      </c>
      <c r="F163" s="2">
        <v>3221760</v>
      </c>
      <c r="G163" s="2">
        <v>2937910</v>
      </c>
      <c r="H163" s="2">
        <v>2645570</v>
      </c>
      <c r="I163" s="2">
        <v>2348380</v>
      </c>
      <c r="J163" s="2">
        <v>2052810</v>
      </c>
      <c r="K163" s="2">
        <v>1764190</v>
      </c>
      <c r="L163" s="2">
        <v>1486350</v>
      </c>
      <c r="M163" s="2">
        <v>1221490</v>
      </c>
      <c r="N163">
        <v>969771</v>
      </c>
      <c r="O163">
        <v>729618</v>
      </c>
      <c r="P163">
        <v>736069</v>
      </c>
      <c r="Q163">
        <v>745364</v>
      </c>
      <c r="R163">
        <v>765073</v>
      </c>
      <c r="S163">
        <v>790596</v>
      </c>
      <c r="T163">
        <v>818566</v>
      </c>
      <c r="U163">
        <v>853621</v>
      </c>
      <c r="V163">
        <v>896127</v>
      </c>
      <c r="W163">
        <v>942446</v>
      </c>
      <c r="X163">
        <v>990487</v>
      </c>
      <c r="Y163" s="2">
        <v>1038150</v>
      </c>
      <c r="Z163" s="2">
        <v>1083900</v>
      </c>
      <c r="AA163" s="2">
        <v>1126990</v>
      </c>
      <c r="AB163" s="2">
        <v>1167090</v>
      </c>
      <c r="AC163" s="2">
        <v>1203800</v>
      </c>
      <c r="AD163" s="2">
        <v>1236060</v>
      </c>
      <c r="AE163" s="2">
        <v>1262330</v>
      </c>
      <c r="AF163" s="2">
        <v>1282870</v>
      </c>
      <c r="AG163" s="2">
        <v>1298990</v>
      </c>
      <c r="AH163" s="2">
        <v>3399010</v>
      </c>
    </row>
    <row r="164" spans="1:34" x14ac:dyDescent="0.35">
      <c r="A164" t="s">
        <v>182</v>
      </c>
      <c r="B164" t="s">
        <v>19</v>
      </c>
      <c r="C164" s="2">
        <v>14531900000</v>
      </c>
      <c r="D164" s="2">
        <v>14923300000</v>
      </c>
      <c r="E164" s="2">
        <v>15148400000</v>
      </c>
      <c r="F164" s="2">
        <v>15254800000</v>
      </c>
      <c r="G164" s="2">
        <v>15069300000</v>
      </c>
      <c r="H164" s="2">
        <v>14767500000</v>
      </c>
      <c r="I164" s="2">
        <v>14320700000</v>
      </c>
      <c r="J164" s="2">
        <v>13849200000</v>
      </c>
      <c r="K164" s="2">
        <v>13375600000</v>
      </c>
      <c r="L164" s="2">
        <v>12903500000</v>
      </c>
      <c r="M164" s="2">
        <v>12444300000</v>
      </c>
      <c r="N164" s="2">
        <v>12002900000</v>
      </c>
      <c r="O164" s="2">
        <v>11544800000</v>
      </c>
      <c r="P164" s="2">
        <v>11109800000</v>
      </c>
      <c r="Q164" s="2">
        <v>10692100000</v>
      </c>
      <c r="R164" s="2">
        <v>10298900000</v>
      </c>
      <c r="S164" s="2">
        <v>9932040000</v>
      </c>
      <c r="T164" s="2">
        <v>9603790000</v>
      </c>
      <c r="U164" s="2">
        <v>9338160000</v>
      </c>
      <c r="V164" s="2">
        <v>9128120000</v>
      </c>
      <c r="W164" s="2">
        <v>8939460000</v>
      </c>
      <c r="X164" s="2">
        <v>8767190000</v>
      </c>
      <c r="Y164" s="2">
        <v>8613300000</v>
      </c>
      <c r="Z164" s="2">
        <v>8473400000</v>
      </c>
      <c r="AA164" s="2">
        <v>8340470000</v>
      </c>
      <c r="AB164" s="2">
        <v>8220380000</v>
      </c>
      <c r="AC164" s="2">
        <v>8113840000</v>
      </c>
      <c r="AD164" s="2">
        <v>8016750000</v>
      </c>
      <c r="AE164" s="2">
        <v>7923280000</v>
      </c>
      <c r="AF164" s="2">
        <v>7834340000</v>
      </c>
      <c r="AG164" s="2">
        <v>7758240000</v>
      </c>
      <c r="AH164" s="2">
        <v>6800430000</v>
      </c>
    </row>
    <row r="165" spans="1:34" x14ac:dyDescent="0.35">
      <c r="A165" t="s">
        <v>183</v>
      </c>
      <c r="B165" t="s">
        <v>19</v>
      </c>
      <c r="C165" s="2">
        <v>143583000</v>
      </c>
      <c r="D165" s="2">
        <v>139066000</v>
      </c>
      <c r="E165" s="2">
        <v>132157000</v>
      </c>
      <c r="F165" s="2">
        <v>125531000</v>
      </c>
      <c r="G165" s="2">
        <v>115728000</v>
      </c>
      <c r="H165" s="2">
        <v>106081000</v>
      </c>
      <c r="I165" s="2">
        <v>96458300</v>
      </c>
      <c r="J165" s="2">
        <v>87217300</v>
      </c>
      <c r="K165" s="2">
        <v>78589500</v>
      </c>
      <c r="L165" s="2">
        <v>70541900</v>
      </c>
      <c r="M165" s="2">
        <v>63228900</v>
      </c>
      <c r="N165" s="2">
        <v>56610100</v>
      </c>
      <c r="O165" s="2">
        <v>50561000</v>
      </c>
      <c r="P165" s="2">
        <v>54414800</v>
      </c>
      <c r="Q165" s="2">
        <v>58017500</v>
      </c>
      <c r="R165" s="2">
        <v>61533200</v>
      </c>
      <c r="S165" s="2">
        <v>64863000</v>
      </c>
      <c r="T165" s="2">
        <v>68234300</v>
      </c>
      <c r="U165" s="2">
        <v>71711700</v>
      </c>
      <c r="V165" s="2">
        <v>75536300</v>
      </c>
      <c r="W165" s="2">
        <v>79036500</v>
      </c>
      <c r="X165" s="2">
        <v>82853000</v>
      </c>
      <c r="Y165" s="2">
        <v>86689500</v>
      </c>
      <c r="Z165" s="2">
        <v>90554500</v>
      </c>
      <c r="AA165" s="2">
        <v>94196100</v>
      </c>
      <c r="AB165" s="2">
        <v>97958400</v>
      </c>
      <c r="AC165" s="2">
        <v>101830000</v>
      </c>
      <c r="AD165" s="2">
        <v>105768000</v>
      </c>
      <c r="AE165" s="2">
        <v>109671000</v>
      </c>
      <c r="AF165" s="2">
        <v>113597000</v>
      </c>
      <c r="AG165" s="2">
        <v>117652000</v>
      </c>
      <c r="AH165" s="2">
        <v>39631400</v>
      </c>
    </row>
    <row r="166" spans="1:34" x14ac:dyDescent="0.35">
      <c r="A166" t="s">
        <v>184</v>
      </c>
      <c r="B166" t="s">
        <v>19</v>
      </c>
      <c r="C166" s="2">
        <v>1649600000</v>
      </c>
      <c r="D166" s="2">
        <v>1693730000</v>
      </c>
      <c r="E166" s="2">
        <v>1718650000</v>
      </c>
      <c r="F166" s="2">
        <v>1729760000</v>
      </c>
      <c r="G166" s="2">
        <v>1707380000</v>
      </c>
      <c r="H166" s="2">
        <v>1671540000</v>
      </c>
      <c r="I166" s="2">
        <v>1619170000</v>
      </c>
      <c r="J166" s="2">
        <v>1563910000</v>
      </c>
      <c r="K166" s="2">
        <v>1508450000</v>
      </c>
      <c r="L166" s="2">
        <v>1453180000</v>
      </c>
      <c r="M166" s="2">
        <v>1399420000</v>
      </c>
      <c r="N166" s="2">
        <v>1347720000</v>
      </c>
      <c r="O166" s="2">
        <v>1294200000</v>
      </c>
      <c r="P166" s="2">
        <v>1243390000</v>
      </c>
      <c r="Q166" s="2">
        <v>1194830000</v>
      </c>
      <c r="R166" s="2">
        <v>1149330000</v>
      </c>
      <c r="S166" s="2">
        <v>1107120000</v>
      </c>
      <c r="T166" s="2">
        <v>1069630000</v>
      </c>
      <c r="U166" s="2">
        <v>1039490000</v>
      </c>
      <c r="V166" s="2">
        <v>1015740000</v>
      </c>
      <c r="W166" s="2">
        <v>994555000</v>
      </c>
      <c r="X166" s="2">
        <v>975215000</v>
      </c>
      <c r="Y166" s="2">
        <v>957972000</v>
      </c>
      <c r="Z166" s="2">
        <v>942311000</v>
      </c>
      <c r="AA166" s="2">
        <v>927434000</v>
      </c>
      <c r="AB166" s="2">
        <v>914002000</v>
      </c>
      <c r="AC166" s="2">
        <v>902070000</v>
      </c>
      <c r="AD166" s="2">
        <v>891188000</v>
      </c>
      <c r="AE166" s="2">
        <v>880750000</v>
      </c>
      <c r="AF166" s="2">
        <v>870775000</v>
      </c>
      <c r="AG166" s="2">
        <v>862225000</v>
      </c>
      <c r="AH166" s="2">
        <v>6125490</v>
      </c>
    </row>
    <row r="167" spans="1:34" x14ac:dyDescent="0.35">
      <c r="A167" t="s">
        <v>185</v>
      </c>
      <c r="B167" t="s">
        <v>19</v>
      </c>
      <c r="C167" s="2">
        <v>6461500</v>
      </c>
      <c r="D167" s="2">
        <v>5488770</v>
      </c>
      <c r="E167" s="2">
        <v>5216100</v>
      </c>
      <c r="F167" s="2">
        <v>3842160</v>
      </c>
      <c r="G167" s="2">
        <v>3647470</v>
      </c>
      <c r="H167" s="2">
        <v>3348640</v>
      </c>
      <c r="I167" s="2">
        <v>3123870</v>
      </c>
      <c r="J167" s="2">
        <v>2913560</v>
      </c>
      <c r="K167" s="2">
        <v>2675770</v>
      </c>
      <c r="L167" s="2">
        <v>2481240</v>
      </c>
      <c r="M167" s="2">
        <v>2258630</v>
      </c>
      <c r="N167" s="2">
        <v>2039360</v>
      </c>
      <c r="O167" s="2">
        <v>1818800</v>
      </c>
      <c r="P167" s="2">
        <v>1947900</v>
      </c>
      <c r="Q167" s="2">
        <v>2084030</v>
      </c>
      <c r="R167" s="2">
        <v>2197860</v>
      </c>
      <c r="S167" s="2">
        <v>2355700</v>
      </c>
      <c r="T167" s="2">
        <v>2503210</v>
      </c>
      <c r="U167" s="2">
        <v>2710980</v>
      </c>
      <c r="V167" s="2">
        <v>2875510</v>
      </c>
      <c r="W167" s="2">
        <v>3438280</v>
      </c>
      <c r="X167" s="2">
        <v>3709940</v>
      </c>
      <c r="Y167" s="2">
        <v>4013230</v>
      </c>
      <c r="Z167" s="2">
        <v>4259930</v>
      </c>
      <c r="AA167" s="2">
        <v>4683440</v>
      </c>
      <c r="AB167" s="2">
        <v>4974010</v>
      </c>
      <c r="AC167" s="2">
        <v>5216020</v>
      </c>
      <c r="AD167" s="2">
        <v>5452550</v>
      </c>
      <c r="AE167" s="2">
        <v>5713650</v>
      </c>
      <c r="AF167" s="2">
        <v>5951330</v>
      </c>
      <c r="AG167" s="2">
        <v>6200860</v>
      </c>
      <c r="AH167" s="2">
        <v>2701920</v>
      </c>
    </row>
    <row r="168" spans="1:34" x14ac:dyDescent="0.35">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69" spans="1:34" x14ac:dyDescent="0.35">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row>
    <row r="170" spans="1:34" x14ac:dyDescent="0.35">
      <c r="A170" t="s">
        <v>188</v>
      </c>
      <c r="B170" t="s">
        <v>19</v>
      </c>
      <c r="C170" s="2">
        <v>3819780</v>
      </c>
      <c r="D170" s="2">
        <v>3700760</v>
      </c>
      <c r="E170" s="2">
        <v>3537350</v>
      </c>
      <c r="F170" s="2">
        <v>3338040</v>
      </c>
      <c r="G170" s="2">
        <v>3075420</v>
      </c>
      <c r="H170" s="2">
        <v>2803100</v>
      </c>
      <c r="I170" s="2">
        <v>2525700</v>
      </c>
      <c r="J170" s="2">
        <v>2248230</v>
      </c>
      <c r="K170" s="2">
        <v>1975570</v>
      </c>
      <c r="L170" s="2">
        <v>1710970</v>
      </c>
      <c r="M170" s="2">
        <v>1456450</v>
      </c>
      <c r="N170" s="2">
        <v>1212130</v>
      </c>
      <c r="O170">
        <v>975723</v>
      </c>
      <c r="P170">
        <v>959559</v>
      </c>
      <c r="Q170">
        <v>950700</v>
      </c>
      <c r="R170">
        <v>930133</v>
      </c>
      <c r="S170">
        <v>911706</v>
      </c>
      <c r="T170">
        <v>897296</v>
      </c>
      <c r="U170">
        <v>888319</v>
      </c>
      <c r="V170">
        <v>886171</v>
      </c>
      <c r="W170">
        <v>887502</v>
      </c>
      <c r="X170">
        <v>891758</v>
      </c>
      <c r="Y170">
        <v>897214</v>
      </c>
      <c r="Z170">
        <v>903356</v>
      </c>
      <c r="AA170">
        <v>909507</v>
      </c>
      <c r="AB170">
        <v>916246</v>
      </c>
      <c r="AC170">
        <v>924381</v>
      </c>
      <c r="AD170">
        <v>933277</v>
      </c>
      <c r="AE170">
        <v>942114</v>
      </c>
      <c r="AF170">
        <v>951096</v>
      </c>
      <c r="AG170">
        <v>961185</v>
      </c>
      <c r="AH170" s="2">
        <v>1087150</v>
      </c>
    </row>
    <row r="171" spans="1:34" x14ac:dyDescent="0.35">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x14ac:dyDescent="0.35">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35">
      <c r="A173" t="s">
        <v>191</v>
      </c>
      <c r="B173" t="s">
        <v>19</v>
      </c>
      <c r="C173" s="2">
        <v>1244360</v>
      </c>
      <c r="D173" s="2">
        <v>1289100</v>
      </c>
      <c r="E173" s="2">
        <v>1229510</v>
      </c>
      <c r="F173" s="2">
        <v>1157490</v>
      </c>
      <c r="G173" s="2">
        <v>1078540</v>
      </c>
      <c r="H173">
        <v>999749</v>
      </c>
      <c r="I173">
        <v>918071</v>
      </c>
      <c r="J173">
        <v>835132</v>
      </c>
      <c r="K173">
        <v>754867</v>
      </c>
      <c r="L173">
        <v>674101</v>
      </c>
      <c r="M173">
        <v>594992</v>
      </c>
      <c r="N173">
        <v>515866</v>
      </c>
      <c r="O173">
        <v>437939</v>
      </c>
      <c r="P173">
        <v>359681</v>
      </c>
      <c r="Q173">
        <v>362089</v>
      </c>
      <c r="R173">
        <v>361973</v>
      </c>
      <c r="S173">
        <v>367510</v>
      </c>
      <c r="T173">
        <v>372849</v>
      </c>
      <c r="U173">
        <v>375307</v>
      </c>
      <c r="V173">
        <v>378806</v>
      </c>
      <c r="W173">
        <v>383063</v>
      </c>
      <c r="X173">
        <v>387966</v>
      </c>
      <c r="Y173">
        <v>394045</v>
      </c>
      <c r="Z173">
        <v>400201</v>
      </c>
      <c r="AA173">
        <v>405116</v>
      </c>
      <c r="AB173">
        <v>410530</v>
      </c>
      <c r="AC173">
        <v>417652</v>
      </c>
      <c r="AD173">
        <v>424839</v>
      </c>
      <c r="AE173">
        <v>430691</v>
      </c>
      <c r="AF173">
        <v>437409</v>
      </c>
      <c r="AG173">
        <v>445600</v>
      </c>
      <c r="AH173">
        <v>614028</v>
      </c>
    </row>
    <row r="174" spans="1:34" x14ac:dyDescent="0.35">
      <c r="A174" t="s">
        <v>192</v>
      </c>
      <c r="B174" t="s">
        <v>19</v>
      </c>
      <c r="C174" s="2">
        <v>1137510000</v>
      </c>
      <c r="D174" s="2">
        <v>1249260000</v>
      </c>
      <c r="E174" s="2">
        <v>1278390000</v>
      </c>
      <c r="F174" s="2">
        <v>1294760000</v>
      </c>
      <c r="G174" s="2">
        <v>1299530000</v>
      </c>
      <c r="H174" s="2">
        <v>1304770000</v>
      </c>
      <c r="I174" s="2">
        <v>1306170000</v>
      </c>
      <c r="J174" s="2">
        <v>1306150000</v>
      </c>
      <c r="K174" s="2">
        <v>1311630000</v>
      </c>
      <c r="L174" s="2">
        <v>1315640000</v>
      </c>
      <c r="M174" s="2">
        <v>1321410000</v>
      </c>
      <c r="N174" s="2">
        <v>1328460000</v>
      </c>
      <c r="O174" s="2">
        <v>1339720000</v>
      </c>
      <c r="P174" s="2">
        <v>1350840000</v>
      </c>
      <c r="Q174" s="2">
        <v>1358670000</v>
      </c>
      <c r="R174" s="2">
        <v>1368690000</v>
      </c>
      <c r="S174" s="2">
        <v>1375790000</v>
      </c>
      <c r="T174" s="2">
        <v>1387030000</v>
      </c>
      <c r="U174" s="2">
        <v>1399570000</v>
      </c>
      <c r="V174" s="2">
        <v>1414570000</v>
      </c>
      <c r="W174" s="2">
        <v>1429460000</v>
      </c>
      <c r="X174" s="2">
        <v>1444990000</v>
      </c>
      <c r="Y174" s="2">
        <v>1462900000</v>
      </c>
      <c r="Z174" s="2">
        <v>1481810000</v>
      </c>
      <c r="AA174" s="2">
        <v>1497830000</v>
      </c>
      <c r="AB174" s="2">
        <v>1514920000</v>
      </c>
      <c r="AC174" s="2">
        <v>1537040000</v>
      </c>
      <c r="AD174" s="2">
        <v>1558340000</v>
      </c>
      <c r="AE174" s="2">
        <v>1575890000</v>
      </c>
      <c r="AF174" s="2">
        <v>1596030000</v>
      </c>
      <c r="AG174" s="2">
        <v>1622090000</v>
      </c>
      <c r="AH174" s="2">
        <v>774636000</v>
      </c>
    </row>
    <row r="175" spans="1:34" x14ac:dyDescent="0.35">
      <c r="A175" t="s">
        <v>193</v>
      </c>
      <c r="B175" t="s">
        <v>19</v>
      </c>
      <c r="C175" s="2">
        <v>3334170000</v>
      </c>
      <c r="D175" s="2">
        <v>3622560000</v>
      </c>
      <c r="E175" s="2">
        <v>3619930000</v>
      </c>
      <c r="F175" s="2">
        <v>3620990000</v>
      </c>
      <c r="G175" s="2">
        <v>3555800000</v>
      </c>
      <c r="H175" s="2">
        <v>3494780000</v>
      </c>
      <c r="I175" s="2">
        <v>3422150000</v>
      </c>
      <c r="J175" s="2">
        <v>3345610000</v>
      </c>
      <c r="K175" s="2">
        <v>3283960000</v>
      </c>
      <c r="L175" s="2">
        <v>3217140000</v>
      </c>
      <c r="M175" s="2">
        <v>3158300000</v>
      </c>
      <c r="N175" s="2">
        <v>3101620000</v>
      </c>
      <c r="O175" s="2">
        <v>3056860000</v>
      </c>
      <c r="P175" s="2">
        <v>3011770000</v>
      </c>
      <c r="Q175" s="2">
        <v>3017780000</v>
      </c>
      <c r="R175" s="2">
        <v>3029550000</v>
      </c>
      <c r="S175" s="2">
        <v>3056150000</v>
      </c>
      <c r="T175" s="2">
        <v>3080220000</v>
      </c>
      <c r="U175" s="2">
        <v>3105650000</v>
      </c>
      <c r="V175" s="2">
        <v>3137920000</v>
      </c>
      <c r="W175" s="2">
        <v>3154610000</v>
      </c>
      <c r="X175" s="2">
        <v>3184120000</v>
      </c>
      <c r="Y175" s="2">
        <v>3217490000</v>
      </c>
      <c r="Z175" s="2">
        <v>3255600000</v>
      </c>
      <c r="AA175" s="2">
        <v>3279280000</v>
      </c>
      <c r="AB175" s="2">
        <v>3311330000</v>
      </c>
      <c r="AC175" s="2">
        <v>3354130000</v>
      </c>
      <c r="AD175" s="2">
        <v>3395230000</v>
      </c>
      <c r="AE175" s="2">
        <v>3428110000</v>
      </c>
      <c r="AF175" s="2">
        <v>3467500000</v>
      </c>
      <c r="AG175" s="2">
        <v>3520500000</v>
      </c>
      <c r="AH175">
        <v>0</v>
      </c>
    </row>
    <row r="176" spans="1:34" x14ac:dyDescent="0.35">
      <c r="A176" t="s">
        <v>194</v>
      </c>
      <c r="B176" t="s">
        <v>19</v>
      </c>
      <c r="C176" s="2">
        <v>129205000</v>
      </c>
      <c r="D176" s="2">
        <v>141896000</v>
      </c>
      <c r="E176" s="2">
        <v>145203000</v>
      </c>
      <c r="F176" s="2">
        <v>147058000</v>
      </c>
      <c r="G176" s="2">
        <v>147595000</v>
      </c>
      <c r="H176" s="2">
        <v>148185000</v>
      </c>
      <c r="I176" s="2">
        <v>148337000</v>
      </c>
      <c r="J176" s="2">
        <v>148325000</v>
      </c>
      <c r="K176" s="2">
        <v>148935000</v>
      </c>
      <c r="L176" s="2">
        <v>149375000</v>
      </c>
      <c r="M176" s="2">
        <v>150011000</v>
      </c>
      <c r="N176" s="2">
        <v>150788000</v>
      </c>
      <c r="O176" s="2">
        <v>152035000</v>
      </c>
      <c r="P176" s="2">
        <v>153261000</v>
      </c>
      <c r="Q176" s="2">
        <v>154106000</v>
      </c>
      <c r="R176" s="2">
        <v>155194000</v>
      </c>
      <c r="S176" s="2">
        <v>155941000</v>
      </c>
      <c r="T176" s="2">
        <v>157153000</v>
      </c>
      <c r="U176" s="2">
        <v>158507000</v>
      </c>
      <c r="V176" s="2">
        <v>160135000</v>
      </c>
      <c r="W176" s="2">
        <v>161748000</v>
      </c>
      <c r="X176" s="2">
        <v>163430000</v>
      </c>
      <c r="Y176" s="2">
        <v>165384000</v>
      </c>
      <c r="Z176" s="2">
        <v>167452000</v>
      </c>
      <c r="AA176" s="2">
        <v>169195000</v>
      </c>
      <c r="AB176" s="2">
        <v>171064000</v>
      </c>
      <c r="AC176" s="2">
        <v>173506000</v>
      </c>
      <c r="AD176" s="2">
        <v>175862000</v>
      </c>
      <c r="AE176" s="2">
        <v>177806000</v>
      </c>
      <c r="AF176" s="2">
        <v>180048000</v>
      </c>
      <c r="AG176" s="2">
        <v>182965000</v>
      </c>
      <c r="AH176" s="2">
        <v>9885740</v>
      </c>
    </row>
    <row r="177" spans="1:34" x14ac:dyDescent="0.35">
      <c r="A177" t="s">
        <v>195</v>
      </c>
      <c r="B177" t="s">
        <v>19</v>
      </c>
      <c r="C177" s="2">
        <v>150044000</v>
      </c>
      <c r="D177" s="2">
        <v>142978000</v>
      </c>
      <c r="E177" s="2">
        <v>142875000</v>
      </c>
      <c r="F177" s="2">
        <v>110828000</v>
      </c>
      <c r="G177" s="2">
        <v>112070000</v>
      </c>
      <c r="H177" s="2">
        <v>110319000</v>
      </c>
      <c r="I177" s="2">
        <v>110829000</v>
      </c>
      <c r="J177" s="2">
        <v>111763000</v>
      </c>
      <c r="K177" s="2">
        <v>111810000</v>
      </c>
      <c r="L177" s="2">
        <v>113160000</v>
      </c>
      <c r="M177" s="2">
        <v>112819000</v>
      </c>
      <c r="N177" s="2">
        <v>111735000</v>
      </c>
      <c r="O177" s="2">
        <v>109963000</v>
      </c>
      <c r="P177" s="2">
        <v>107813000</v>
      </c>
      <c r="Q177" s="2">
        <v>108400000</v>
      </c>
      <c r="R177" s="2">
        <v>108210000</v>
      </c>
      <c r="S177" s="2">
        <v>110993000</v>
      </c>
      <c r="T177" s="2">
        <v>112999000</v>
      </c>
      <c r="U177" s="2">
        <v>117405000</v>
      </c>
      <c r="V177" s="2">
        <v>119454000</v>
      </c>
      <c r="W177" s="2">
        <v>137233000</v>
      </c>
      <c r="X177" s="2">
        <v>142577000</v>
      </c>
      <c r="Y177" s="2">
        <v>148952000</v>
      </c>
      <c r="Z177" s="2">
        <v>153152000</v>
      </c>
      <c r="AA177" s="2">
        <v>163046000</v>
      </c>
      <c r="AB177" s="2">
        <v>168138000</v>
      </c>
      <c r="AC177" s="2">
        <v>171808000</v>
      </c>
      <c r="AD177" s="2">
        <v>175030000</v>
      </c>
      <c r="AE177" s="2">
        <v>178598000</v>
      </c>
      <c r="AF177" s="2">
        <v>181662000</v>
      </c>
      <c r="AG177" s="2">
        <v>185549000</v>
      </c>
      <c r="AH177">
        <v>0</v>
      </c>
    </row>
    <row r="178" spans="1:34" x14ac:dyDescent="0.35">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35">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35">
      <c r="A180" t="s">
        <v>198</v>
      </c>
      <c r="B180" t="s">
        <v>19</v>
      </c>
      <c r="C180">
        <v>833252</v>
      </c>
      <c r="D180">
        <v>855988</v>
      </c>
      <c r="E180">
        <v>815199</v>
      </c>
      <c r="F180">
        <v>766096</v>
      </c>
      <c r="G180">
        <v>709952</v>
      </c>
      <c r="H180">
        <v>653789</v>
      </c>
      <c r="I180">
        <v>595725</v>
      </c>
      <c r="J180">
        <v>536742</v>
      </c>
      <c r="K180">
        <v>479140</v>
      </c>
      <c r="L180">
        <v>420846</v>
      </c>
      <c r="M180">
        <v>363025</v>
      </c>
      <c r="N180">
        <v>305670</v>
      </c>
      <c r="O180">
        <v>248986</v>
      </c>
      <c r="P180">
        <v>192219</v>
      </c>
      <c r="Q180">
        <v>192955</v>
      </c>
      <c r="R180">
        <v>196088</v>
      </c>
      <c r="S180">
        <v>196511</v>
      </c>
      <c r="T180">
        <v>197121</v>
      </c>
      <c r="U180">
        <v>198121</v>
      </c>
      <c r="V180">
        <v>200278</v>
      </c>
      <c r="W180">
        <v>202751</v>
      </c>
      <c r="X180">
        <v>206185</v>
      </c>
      <c r="Y180">
        <v>210839</v>
      </c>
      <c r="Z180">
        <v>215546</v>
      </c>
      <c r="AA180">
        <v>220247</v>
      </c>
      <c r="AB180">
        <v>225098</v>
      </c>
      <c r="AC180">
        <v>231636</v>
      </c>
      <c r="AD180">
        <v>238463</v>
      </c>
      <c r="AE180">
        <v>244718</v>
      </c>
      <c r="AF180">
        <v>251864</v>
      </c>
      <c r="AG180">
        <v>259879</v>
      </c>
      <c r="AH180">
        <v>138938</v>
      </c>
    </row>
    <row r="181" spans="1:34" x14ac:dyDescent="0.35">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x14ac:dyDescent="0.35">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x14ac:dyDescent="0.35">
      <c r="A183" t="s">
        <v>201</v>
      </c>
      <c r="B183" t="s">
        <v>19</v>
      </c>
      <c r="C183" s="2">
        <v>5761080</v>
      </c>
      <c r="D183" s="2">
        <v>5556680</v>
      </c>
      <c r="E183" s="2">
        <v>5265260</v>
      </c>
      <c r="F183" s="2">
        <v>4918720</v>
      </c>
      <c r="G183" s="2">
        <v>4485350</v>
      </c>
      <c r="H183" s="2">
        <v>4039030</v>
      </c>
      <c r="I183" s="2">
        <v>3585320</v>
      </c>
      <c r="J183" s="2">
        <v>3134060</v>
      </c>
      <c r="K183" s="2">
        <v>2693420</v>
      </c>
      <c r="L183" s="2">
        <v>2269230</v>
      </c>
      <c r="M183" s="2">
        <v>1864870</v>
      </c>
      <c r="N183" s="2">
        <v>1480570</v>
      </c>
      <c r="O183" s="2">
        <v>1113920</v>
      </c>
      <c r="P183" s="2">
        <v>1123770</v>
      </c>
      <c r="Q183" s="2">
        <v>1137960</v>
      </c>
      <c r="R183" s="2">
        <v>1168050</v>
      </c>
      <c r="S183" s="2">
        <v>1207020</v>
      </c>
      <c r="T183" s="2">
        <v>1249720</v>
      </c>
      <c r="U183" s="2">
        <v>1303240</v>
      </c>
      <c r="V183" s="2">
        <v>1368130</v>
      </c>
      <c r="W183" s="2">
        <v>1438850</v>
      </c>
      <c r="X183" s="2">
        <v>1512190</v>
      </c>
      <c r="Y183" s="2">
        <v>1584970</v>
      </c>
      <c r="Z183" s="2">
        <v>1654810</v>
      </c>
      <c r="AA183" s="2">
        <v>1720600</v>
      </c>
      <c r="AB183" s="2">
        <v>1781820</v>
      </c>
      <c r="AC183" s="2">
        <v>1837860</v>
      </c>
      <c r="AD183" s="2">
        <v>1887120</v>
      </c>
      <c r="AE183" s="2">
        <v>1927220</v>
      </c>
      <c r="AF183" s="2">
        <v>1958590</v>
      </c>
      <c r="AG183" s="2">
        <v>1983180</v>
      </c>
      <c r="AH183" s="2">
        <v>5189330</v>
      </c>
    </row>
    <row r="184" spans="1:34" x14ac:dyDescent="0.35">
      <c r="A184" t="s">
        <v>202</v>
      </c>
      <c r="B184" t="s">
        <v>19</v>
      </c>
      <c r="C184" s="2">
        <v>36420900000</v>
      </c>
      <c r="D184" s="2">
        <v>37401800000</v>
      </c>
      <c r="E184" s="2">
        <v>37965900000</v>
      </c>
      <c r="F184" s="2">
        <v>38232500000</v>
      </c>
      <c r="G184" s="2">
        <v>37767700000</v>
      </c>
      <c r="H184" s="2">
        <v>37011200000</v>
      </c>
      <c r="I184" s="2">
        <v>35891500000</v>
      </c>
      <c r="J184" s="2">
        <v>34709700000</v>
      </c>
      <c r="K184" s="2">
        <v>33522800000</v>
      </c>
      <c r="L184" s="2">
        <v>32339700000</v>
      </c>
      <c r="M184" s="2">
        <v>31188700000</v>
      </c>
      <c r="N184" s="2">
        <v>30082600000</v>
      </c>
      <c r="O184" s="2">
        <v>28934400000</v>
      </c>
      <c r="P184" s="2">
        <v>27844000000</v>
      </c>
      <c r="Q184" s="2">
        <v>26797300000</v>
      </c>
      <c r="R184" s="2">
        <v>25811700000</v>
      </c>
      <c r="S184" s="2">
        <v>24892300000</v>
      </c>
      <c r="T184" s="2">
        <v>24069700000</v>
      </c>
      <c r="U184" s="2">
        <v>23403900000</v>
      </c>
      <c r="V184" s="2">
        <v>22877500000</v>
      </c>
      <c r="W184" s="2">
        <v>22404700000</v>
      </c>
      <c r="X184" s="2">
        <v>21972900000</v>
      </c>
      <c r="Y184" s="2">
        <v>21587200000</v>
      </c>
      <c r="Z184" s="2">
        <v>21236600000</v>
      </c>
      <c r="AA184" s="2">
        <v>20903400000</v>
      </c>
      <c r="AB184" s="2">
        <v>20602500000</v>
      </c>
      <c r="AC184" s="2">
        <v>20335400000</v>
      </c>
      <c r="AD184" s="2">
        <v>20092100000</v>
      </c>
      <c r="AE184" s="2">
        <v>19857800000</v>
      </c>
      <c r="AF184" s="2">
        <v>19634900000</v>
      </c>
      <c r="AG184" s="2">
        <v>19444200000</v>
      </c>
      <c r="AH184" s="2">
        <v>17043700000</v>
      </c>
    </row>
    <row r="185" spans="1:34" x14ac:dyDescent="0.35">
      <c r="A185" t="s">
        <v>203</v>
      </c>
      <c r="B185" t="s">
        <v>19</v>
      </c>
      <c r="C185" s="2">
        <v>149358000</v>
      </c>
      <c r="D185" s="2">
        <v>144659000</v>
      </c>
      <c r="E185" s="2">
        <v>137473000</v>
      </c>
      <c r="F185" s="2">
        <v>130580000</v>
      </c>
      <c r="G185" s="2">
        <v>120383000</v>
      </c>
      <c r="H185" s="2">
        <v>110348000</v>
      </c>
      <c r="I185" s="2">
        <v>100338000</v>
      </c>
      <c r="J185" s="2">
        <v>90725300</v>
      </c>
      <c r="K185" s="2">
        <v>81750500</v>
      </c>
      <c r="L185" s="2">
        <v>73379200</v>
      </c>
      <c r="M185" s="2">
        <v>65772100</v>
      </c>
      <c r="N185" s="2">
        <v>58887000</v>
      </c>
      <c r="O185" s="2">
        <v>52594600</v>
      </c>
      <c r="P185" s="2">
        <v>56603400</v>
      </c>
      <c r="Q185" s="2">
        <v>60351100</v>
      </c>
      <c r="R185" s="2">
        <v>64008200</v>
      </c>
      <c r="S185" s="2">
        <v>67471900</v>
      </c>
      <c r="T185" s="2">
        <v>70978800</v>
      </c>
      <c r="U185" s="2">
        <v>74596100</v>
      </c>
      <c r="V185" s="2">
        <v>78574500</v>
      </c>
      <c r="W185" s="2">
        <v>82215500</v>
      </c>
      <c r="X185" s="2">
        <v>86185500</v>
      </c>
      <c r="Y185" s="2">
        <v>90176300</v>
      </c>
      <c r="Z185" s="2">
        <v>94196800</v>
      </c>
      <c r="AA185" s="2">
        <v>97984800</v>
      </c>
      <c r="AB185" s="2">
        <v>101899000</v>
      </c>
      <c r="AC185" s="2">
        <v>105926000</v>
      </c>
      <c r="AD185" s="2">
        <v>110023000</v>
      </c>
      <c r="AE185" s="2">
        <v>114082000</v>
      </c>
      <c r="AF185" s="2">
        <v>118166000</v>
      </c>
      <c r="AG185" s="2">
        <v>122384000</v>
      </c>
      <c r="AH185" s="2">
        <v>41225400</v>
      </c>
    </row>
    <row r="186" spans="1:34" x14ac:dyDescent="0.35">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x14ac:dyDescent="0.35">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row>
    <row r="188" spans="1:34" x14ac:dyDescent="0.35">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x14ac:dyDescent="0.35">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row>
    <row r="190" spans="1:34" x14ac:dyDescent="0.35">
      <c r="A190" t="s">
        <v>208</v>
      </c>
      <c r="B190" t="s">
        <v>19</v>
      </c>
      <c r="C190" s="2">
        <v>16139900</v>
      </c>
      <c r="D190" s="2">
        <v>15637000</v>
      </c>
      <c r="E190" s="2">
        <v>14946500</v>
      </c>
      <c r="F190" s="2">
        <v>14104400</v>
      </c>
      <c r="G190" s="2">
        <v>12994700</v>
      </c>
      <c r="H190" s="2">
        <v>11844100</v>
      </c>
      <c r="I190" s="2">
        <v>10672000</v>
      </c>
      <c r="J190" s="2">
        <v>9499560</v>
      </c>
      <c r="K190" s="2">
        <v>8347500</v>
      </c>
      <c r="L190" s="2">
        <v>7229460</v>
      </c>
      <c r="M190" s="2">
        <v>6154010</v>
      </c>
      <c r="N190" s="2">
        <v>5121690</v>
      </c>
      <c r="O190" s="2">
        <v>4122770</v>
      </c>
      <c r="P190" s="2">
        <v>4054470</v>
      </c>
      <c r="Q190" s="2">
        <v>4017040</v>
      </c>
      <c r="R190" s="2">
        <v>3930140</v>
      </c>
      <c r="S190" s="2">
        <v>3852280</v>
      </c>
      <c r="T190" s="2">
        <v>3791390</v>
      </c>
      <c r="U190" s="2">
        <v>3753460</v>
      </c>
      <c r="V190" s="2">
        <v>3744390</v>
      </c>
      <c r="W190" s="2">
        <v>3750010</v>
      </c>
      <c r="X190" s="2">
        <v>3767990</v>
      </c>
      <c r="Y190" s="2">
        <v>3791040</v>
      </c>
      <c r="Z190" s="2">
        <v>3817000</v>
      </c>
      <c r="AA190" s="2">
        <v>3842990</v>
      </c>
      <c r="AB190" s="2">
        <v>3871460</v>
      </c>
      <c r="AC190" s="2">
        <v>3905840</v>
      </c>
      <c r="AD190" s="2">
        <v>3943420</v>
      </c>
      <c r="AE190" s="2">
        <v>3980770</v>
      </c>
      <c r="AF190" s="2">
        <v>4018710</v>
      </c>
      <c r="AG190" s="2">
        <v>4061350</v>
      </c>
      <c r="AH190" s="2">
        <v>4593580</v>
      </c>
    </row>
    <row r="191" spans="1:34" x14ac:dyDescent="0.35">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row>
    <row r="192" spans="1:34" x14ac:dyDescent="0.35">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1:34" x14ac:dyDescent="0.35">
      <c r="A193" t="s">
        <v>211</v>
      </c>
      <c r="B193" t="s">
        <v>19</v>
      </c>
      <c r="C193" s="2">
        <v>1899790</v>
      </c>
      <c r="D193" s="2">
        <v>1968090</v>
      </c>
      <c r="E193" s="2">
        <v>1877120</v>
      </c>
      <c r="F193" s="2">
        <v>1767160</v>
      </c>
      <c r="G193" s="2">
        <v>1646630</v>
      </c>
      <c r="H193" s="2">
        <v>1526330</v>
      </c>
      <c r="I193" s="2">
        <v>1401640</v>
      </c>
      <c r="J193" s="2">
        <v>1275010</v>
      </c>
      <c r="K193" s="2">
        <v>1152470</v>
      </c>
      <c r="L193" s="2">
        <v>1029160</v>
      </c>
      <c r="M193">
        <v>908385</v>
      </c>
      <c r="N193">
        <v>787582</v>
      </c>
      <c r="O193">
        <v>668610</v>
      </c>
      <c r="P193">
        <v>549132</v>
      </c>
      <c r="Q193">
        <v>552807</v>
      </c>
      <c r="R193">
        <v>552630</v>
      </c>
      <c r="S193">
        <v>561084</v>
      </c>
      <c r="T193">
        <v>569235</v>
      </c>
      <c r="U193">
        <v>572988</v>
      </c>
      <c r="V193">
        <v>578331</v>
      </c>
      <c r="W193">
        <v>584830</v>
      </c>
      <c r="X193">
        <v>592315</v>
      </c>
      <c r="Y193">
        <v>601595</v>
      </c>
      <c r="Z193">
        <v>610993</v>
      </c>
      <c r="AA193">
        <v>618498</v>
      </c>
      <c r="AB193">
        <v>626763</v>
      </c>
      <c r="AC193">
        <v>637637</v>
      </c>
      <c r="AD193">
        <v>648609</v>
      </c>
      <c r="AE193">
        <v>657543</v>
      </c>
      <c r="AF193">
        <v>667801</v>
      </c>
      <c r="AG193">
        <v>680306</v>
      </c>
      <c r="AH193">
        <v>937448</v>
      </c>
    </row>
    <row r="194" spans="1:34" x14ac:dyDescent="0.35">
      <c r="A194" t="s">
        <v>212</v>
      </c>
      <c r="B194" t="s">
        <v>19</v>
      </c>
      <c r="C194" s="2">
        <v>2850900000</v>
      </c>
      <c r="D194" s="2">
        <v>3130980000</v>
      </c>
      <c r="E194" s="2">
        <v>3203990000</v>
      </c>
      <c r="F194" s="2">
        <v>3245020000</v>
      </c>
      <c r="G194" s="2">
        <v>3256960000</v>
      </c>
      <c r="H194" s="2">
        <v>3270100000</v>
      </c>
      <c r="I194" s="2">
        <v>3273620000</v>
      </c>
      <c r="J194" s="2">
        <v>3273570000</v>
      </c>
      <c r="K194" s="2">
        <v>3287290000</v>
      </c>
      <c r="L194" s="2">
        <v>3297340000</v>
      </c>
      <c r="M194" s="2">
        <v>3311790000</v>
      </c>
      <c r="N194" s="2">
        <v>3329470000</v>
      </c>
      <c r="O194" s="2">
        <v>3357690000</v>
      </c>
      <c r="P194" s="2">
        <v>3385580000</v>
      </c>
      <c r="Q194" s="2">
        <v>3405180000</v>
      </c>
      <c r="R194" s="2">
        <v>3430310000</v>
      </c>
      <c r="S194" s="2">
        <v>3448090000</v>
      </c>
      <c r="T194" s="2">
        <v>3476270000</v>
      </c>
      <c r="U194" s="2">
        <v>3507700000</v>
      </c>
      <c r="V194" s="2">
        <v>3545300000</v>
      </c>
      <c r="W194" s="2">
        <v>3582610000</v>
      </c>
      <c r="X194" s="2">
        <v>3621530000</v>
      </c>
      <c r="Y194" s="2">
        <v>3666430000</v>
      </c>
      <c r="Z194" s="2">
        <v>3713820000</v>
      </c>
      <c r="AA194" s="2">
        <v>3753960000</v>
      </c>
      <c r="AB194" s="2">
        <v>3796780000</v>
      </c>
      <c r="AC194" s="2">
        <v>3852220000</v>
      </c>
      <c r="AD194" s="2">
        <v>3905610000</v>
      </c>
      <c r="AE194" s="2">
        <v>3949610000</v>
      </c>
      <c r="AF194" s="2">
        <v>4000070000</v>
      </c>
      <c r="AG194" s="2">
        <v>4065390000</v>
      </c>
      <c r="AH194" s="2">
        <v>1941440000</v>
      </c>
    </row>
    <row r="195" spans="1:34" x14ac:dyDescent="0.35">
      <c r="A195" t="s">
        <v>213</v>
      </c>
      <c r="B195" t="s">
        <v>19</v>
      </c>
      <c r="C195" s="2">
        <v>3468280000</v>
      </c>
      <c r="D195" s="2">
        <v>3768260000</v>
      </c>
      <c r="E195" s="2">
        <v>3765530000</v>
      </c>
      <c r="F195" s="2">
        <v>3766630000</v>
      </c>
      <c r="G195" s="2">
        <v>3698820000</v>
      </c>
      <c r="H195" s="2">
        <v>3635350000</v>
      </c>
      <c r="I195" s="2">
        <v>3559790000</v>
      </c>
      <c r="J195" s="2">
        <v>3480180000</v>
      </c>
      <c r="K195" s="2">
        <v>3416050000</v>
      </c>
      <c r="L195" s="2">
        <v>3346540000</v>
      </c>
      <c r="M195" s="2">
        <v>3285340000</v>
      </c>
      <c r="N195" s="2">
        <v>3226380000</v>
      </c>
      <c r="O195" s="2">
        <v>3179810000</v>
      </c>
      <c r="P195" s="2">
        <v>3132910000</v>
      </c>
      <c r="Q195" s="2">
        <v>3139160000</v>
      </c>
      <c r="R195" s="2">
        <v>3151400000</v>
      </c>
      <c r="S195" s="2">
        <v>3179070000</v>
      </c>
      <c r="T195" s="2">
        <v>3204120000</v>
      </c>
      <c r="U195" s="2">
        <v>3230560000</v>
      </c>
      <c r="V195" s="2">
        <v>3264130000</v>
      </c>
      <c r="W195" s="2">
        <v>3281490000</v>
      </c>
      <c r="X195" s="2">
        <v>3312190000</v>
      </c>
      <c r="Y195" s="2">
        <v>3346910000</v>
      </c>
      <c r="Z195" s="2">
        <v>3386540000</v>
      </c>
      <c r="AA195" s="2">
        <v>3411170000</v>
      </c>
      <c r="AB195" s="2">
        <v>3444510000</v>
      </c>
      <c r="AC195" s="2">
        <v>3489040000</v>
      </c>
      <c r="AD195" s="2">
        <v>3531790000</v>
      </c>
      <c r="AE195" s="2">
        <v>3565990000</v>
      </c>
      <c r="AF195" s="2">
        <v>3606970000</v>
      </c>
      <c r="AG195" s="2">
        <v>3662100000</v>
      </c>
      <c r="AH195">
        <v>0</v>
      </c>
    </row>
    <row r="196" spans="1:34" x14ac:dyDescent="0.35">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7" spans="1:34" x14ac:dyDescent="0.35">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1:34" x14ac:dyDescent="0.35">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1:34" x14ac:dyDescent="0.35">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row>
    <row r="200" spans="1:34" x14ac:dyDescent="0.35">
      <c r="A200" t="s">
        <v>218</v>
      </c>
      <c r="B200" t="s">
        <v>19</v>
      </c>
      <c r="C200" s="2">
        <v>3520780</v>
      </c>
      <c r="D200" s="2">
        <v>3616850</v>
      </c>
      <c r="E200" s="2">
        <v>3444500</v>
      </c>
      <c r="F200" s="2">
        <v>3237030</v>
      </c>
      <c r="G200" s="2">
        <v>2999800</v>
      </c>
      <c r="H200" s="2">
        <v>2762490</v>
      </c>
      <c r="I200" s="2">
        <v>2517150</v>
      </c>
      <c r="J200" s="2">
        <v>2267920</v>
      </c>
      <c r="K200" s="2">
        <v>2024540</v>
      </c>
      <c r="L200" s="2">
        <v>1778220</v>
      </c>
      <c r="M200" s="2">
        <v>1533910</v>
      </c>
      <c r="N200" s="2">
        <v>1291560</v>
      </c>
      <c r="O200" s="2">
        <v>1052050</v>
      </c>
      <c r="P200">
        <v>812194</v>
      </c>
      <c r="Q200">
        <v>815304</v>
      </c>
      <c r="R200">
        <v>828541</v>
      </c>
      <c r="S200">
        <v>830330</v>
      </c>
      <c r="T200">
        <v>832906</v>
      </c>
      <c r="U200">
        <v>837130</v>
      </c>
      <c r="V200">
        <v>846247</v>
      </c>
      <c r="W200">
        <v>856694</v>
      </c>
      <c r="X200">
        <v>871205</v>
      </c>
      <c r="Y200">
        <v>890871</v>
      </c>
      <c r="Z200">
        <v>910757</v>
      </c>
      <c r="AA200">
        <v>930619</v>
      </c>
      <c r="AB200">
        <v>951119</v>
      </c>
      <c r="AC200">
        <v>978744</v>
      </c>
      <c r="AD200" s="2">
        <v>1007590</v>
      </c>
      <c r="AE200" s="2">
        <v>1034020</v>
      </c>
      <c r="AF200" s="2">
        <v>1064210</v>
      </c>
      <c r="AG200" s="2">
        <v>1098080</v>
      </c>
      <c r="AH200">
        <v>587060</v>
      </c>
    </row>
    <row r="201" spans="1:34" x14ac:dyDescent="0.35">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1:34" x14ac:dyDescent="0.35">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1:34" x14ac:dyDescent="0.35">
      <c r="A203" t="s">
        <v>221</v>
      </c>
      <c r="B203" t="s">
        <v>19</v>
      </c>
      <c r="C203">
        <v>576108</v>
      </c>
      <c r="D203">
        <v>555668</v>
      </c>
      <c r="E203">
        <v>526526</v>
      </c>
      <c r="F203">
        <v>491872</v>
      </c>
      <c r="G203">
        <v>448535</v>
      </c>
      <c r="H203">
        <v>403903</v>
      </c>
      <c r="I203">
        <v>358532</v>
      </c>
      <c r="J203">
        <v>313406</v>
      </c>
      <c r="K203">
        <v>269342</v>
      </c>
      <c r="L203">
        <v>226923</v>
      </c>
      <c r="M203">
        <v>186487</v>
      </c>
      <c r="N203">
        <v>148057</v>
      </c>
      <c r="O203">
        <v>111392</v>
      </c>
      <c r="P203">
        <v>112377</v>
      </c>
      <c r="Q203">
        <v>113796</v>
      </c>
      <c r="R203">
        <v>116805</v>
      </c>
      <c r="S203">
        <v>120702</v>
      </c>
      <c r="T203">
        <v>124972</v>
      </c>
      <c r="U203">
        <v>130324</v>
      </c>
      <c r="V203">
        <v>136813</v>
      </c>
      <c r="W203">
        <v>143885</v>
      </c>
      <c r="X203">
        <v>151219</v>
      </c>
      <c r="Y203">
        <v>158497</v>
      </c>
      <c r="Z203">
        <v>165481</v>
      </c>
      <c r="AA203">
        <v>172060</v>
      </c>
      <c r="AB203">
        <v>178182</v>
      </c>
      <c r="AC203">
        <v>183786</v>
      </c>
      <c r="AD203">
        <v>188712</v>
      </c>
      <c r="AE203">
        <v>192722</v>
      </c>
      <c r="AF203">
        <v>195859</v>
      </c>
      <c r="AG203">
        <v>198318</v>
      </c>
      <c r="AH203">
        <v>518933</v>
      </c>
    </row>
    <row r="204" spans="1:34" x14ac:dyDescent="0.35">
      <c r="A204" t="s">
        <v>222</v>
      </c>
      <c r="B204" t="s">
        <v>19</v>
      </c>
      <c r="C204" s="2">
        <v>7284170000</v>
      </c>
      <c r="D204" s="2">
        <v>7480360000</v>
      </c>
      <c r="E204" s="2">
        <v>7593190000</v>
      </c>
      <c r="F204" s="2">
        <v>7646490000</v>
      </c>
      <c r="G204" s="2">
        <v>7553540000</v>
      </c>
      <c r="H204" s="2">
        <v>7402230000</v>
      </c>
      <c r="I204" s="2">
        <v>7178310000</v>
      </c>
      <c r="J204" s="2">
        <v>6941940000</v>
      </c>
      <c r="K204" s="2">
        <v>6704550000</v>
      </c>
      <c r="L204" s="2">
        <v>6467930000</v>
      </c>
      <c r="M204" s="2">
        <v>6237730000</v>
      </c>
      <c r="N204" s="2">
        <v>6016510000</v>
      </c>
      <c r="O204" s="2">
        <v>5786880000</v>
      </c>
      <c r="P204" s="2">
        <v>5568800000</v>
      </c>
      <c r="Q204" s="2">
        <v>5359450000</v>
      </c>
      <c r="R204" s="2">
        <v>5162330000</v>
      </c>
      <c r="S204" s="2">
        <v>4978470000</v>
      </c>
      <c r="T204" s="2">
        <v>4813930000</v>
      </c>
      <c r="U204" s="2">
        <v>4680780000</v>
      </c>
      <c r="V204" s="2">
        <v>4575500000</v>
      </c>
      <c r="W204" s="2">
        <v>4480930000</v>
      </c>
      <c r="X204" s="2">
        <v>4394580000</v>
      </c>
      <c r="Y204" s="2">
        <v>4317440000</v>
      </c>
      <c r="Z204" s="2">
        <v>4247320000</v>
      </c>
      <c r="AA204" s="2">
        <v>4180690000</v>
      </c>
      <c r="AB204" s="2">
        <v>4120490000</v>
      </c>
      <c r="AC204" s="2">
        <v>4067090000</v>
      </c>
      <c r="AD204" s="2">
        <v>4018420000</v>
      </c>
      <c r="AE204" s="2">
        <v>3971570000</v>
      </c>
      <c r="AF204" s="2">
        <v>3926990000</v>
      </c>
      <c r="AG204" s="2">
        <v>3888840000</v>
      </c>
      <c r="AH204" s="2">
        <v>3408740000</v>
      </c>
    </row>
    <row r="205" spans="1:34" x14ac:dyDescent="0.35">
      <c r="A205" t="s">
        <v>223</v>
      </c>
      <c r="B205" t="s">
        <v>19</v>
      </c>
      <c r="C205" s="2">
        <v>29871600</v>
      </c>
      <c r="D205" s="2">
        <v>28931800</v>
      </c>
      <c r="E205" s="2">
        <v>27494600</v>
      </c>
      <c r="F205" s="2">
        <v>26116100</v>
      </c>
      <c r="G205" s="2">
        <v>24076600</v>
      </c>
      <c r="H205" s="2">
        <v>22069500</v>
      </c>
      <c r="I205" s="2">
        <v>20067600</v>
      </c>
      <c r="J205" s="2">
        <v>18145100</v>
      </c>
      <c r="K205" s="2">
        <v>16350100</v>
      </c>
      <c r="L205" s="2">
        <v>14675800</v>
      </c>
      <c r="M205" s="2">
        <v>13154400</v>
      </c>
      <c r="N205" s="2">
        <v>11777400</v>
      </c>
      <c r="O205" s="2">
        <v>10518900</v>
      </c>
      <c r="P205" s="2">
        <v>11320700</v>
      </c>
      <c r="Q205" s="2">
        <v>12070200</v>
      </c>
      <c r="R205" s="2">
        <v>12801600</v>
      </c>
      <c r="S205" s="2">
        <v>13494400</v>
      </c>
      <c r="T205" s="2">
        <v>14195800</v>
      </c>
      <c r="U205" s="2">
        <v>14919200</v>
      </c>
      <c r="V205" s="2">
        <v>15714900</v>
      </c>
      <c r="W205" s="2">
        <v>16443100</v>
      </c>
      <c r="X205" s="2">
        <v>17237100</v>
      </c>
      <c r="Y205" s="2">
        <v>18035300</v>
      </c>
      <c r="Z205" s="2">
        <v>18839400</v>
      </c>
      <c r="AA205" s="2">
        <v>19597000</v>
      </c>
      <c r="AB205" s="2">
        <v>20379700</v>
      </c>
      <c r="AC205" s="2">
        <v>21185100</v>
      </c>
      <c r="AD205" s="2">
        <v>22004500</v>
      </c>
      <c r="AE205" s="2">
        <v>22816500</v>
      </c>
      <c r="AF205" s="2">
        <v>23633200</v>
      </c>
      <c r="AG205" s="2">
        <v>24476800</v>
      </c>
      <c r="AH205" s="2">
        <v>8245090</v>
      </c>
    </row>
    <row r="206" spans="1:34" x14ac:dyDescent="0.35">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row>
    <row r="207" spans="1:34" x14ac:dyDescent="0.35">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row>
    <row r="208" spans="1:34" x14ac:dyDescent="0.35">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row>
    <row r="209" spans="1:34" x14ac:dyDescent="0.35">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1:34" x14ac:dyDescent="0.35">
      <c r="A210" t="s">
        <v>228</v>
      </c>
      <c r="B210" t="s">
        <v>19</v>
      </c>
      <c r="C210" s="2">
        <v>3227990</v>
      </c>
      <c r="D210" s="2">
        <v>3127400</v>
      </c>
      <c r="E210" s="2">
        <v>2989310</v>
      </c>
      <c r="F210" s="2">
        <v>2820880</v>
      </c>
      <c r="G210" s="2">
        <v>2598940</v>
      </c>
      <c r="H210" s="2">
        <v>2368820</v>
      </c>
      <c r="I210" s="2">
        <v>2134400</v>
      </c>
      <c r="J210" s="2">
        <v>1899910</v>
      </c>
      <c r="K210" s="2">
        <v>1669500</v>
      </c>
      <c r="L210" s="2">
        <v>1445890</v>
      </c>
      <c r="M210" s="2">
        <v>1230800</v>
      </c>
      <c r="N210" s="2">
        <v>1024340</v>
      </c>
      <c r="O210">
        <v>824555</v>
      </c>
      <c r="P210">
        <v>810895</v>
      </c>
      <c r="Q210">
        <v>803408</v>
      </c>
      <c r="R210">
        <v>786027</v>
      </c>
      <c r="S210">
        <v>770456</v>
      </c>
      <c r="T210">
        <v>758278</v>
      </c>
      <c r="U210">
        <v>750692</v>
      </c>
      <c r="V210">
        <v>748877</v>
      </c>
      <c r="W210">
        <v>750002</v>
      </c>
      <c r="X210">
        <v>753599</v>
      </c>
      <c r="Y210">
        <v>758209</v>
      </c>
      <c r="Z210">
        <v>763399</v>
      </c>
      <c r="AA210">
        <v>768597</v>
      </c>
      <c r="AB210">
        <v>774293</v>
      </c>
      <c r="AC210">
        <v>781167</v>
      </c>
      <c r="AD210">
        <v>788685</v>
      </c>
      <c r="AE210">
        <v>796153</v>
      </c>
      <c r="AF210">
        <v>803743</v>
      </c>
      <c r="AG210">
        <v>812269</v>
      </c>
      <c r="AH210">
        <v>918715</v>
      </c>
    </row>
    <row r="211" spans="1:34" x14ac:dyDescent="0.35">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row>
    <row r="212" spans="1:34" x14ac:dyDescent="0.35">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row>
    <row r="213" spans="1:34" x14ac:dyDescent="0.35">
      <c r="A213" t="s">
        <v>231</v>
      </c>
      <c r="B213" t="s">
        <v>19</v>
      </c>
      <c r="C213">
        <v>189979</v>
      </c>
      <c r="D213">
        <v>196809</v>
      </c>
      <c r="E213">
        <v>187712</v>
      </c>
      <c r="F213">
        <v>176716</v>
      </c>
      <c r="G213">
        <v>164663</v>
      </c>
      <c r="H213">
        <v>152633</v>
      </c>
      <c r="I213">
        <v>140164</v>
      </c>
      <c r="J213">
        <v>127501</v>
      </c>
      <c r="K213">
        <v>115247</v>
      </c>
      <c r="L213">
        <v>102916</v>
      </c>
      <c r="M213">
        <v>90838.5</v>
      </c>
      <c r="N213">
        <v>78758.2</v>
      </c>
      <c r="O213">
        <v>66861</v>
      </c>
      <c r="P213">
        <v>54913.2</v>
      </c>
      <c r="Q213">
        <v>55280.7</v>
      </c>
      <c r="R213">
        <v>55263</v>
      </c>
      <c r="S213">
        <v>56108.4</v>
      </c>
      <c r="T213">
        <v>56923.5</v>
      </c>
      <c r="U213">
        <v>57298.8</v>
      </c>
      <c r="V213">
        <v>57833.1</v>
      </c>
      <c r="W213">
        <v>58483</v>
      </c>
      <c r="X213">
        <v>59231.5</v>
      </c>
      <c r="Y213">
        <v>60159.5</v>
      </c>
      <c r="Z213">
        <v>61099.3</v>
      </c>
      <c r="AA213">
        <v>61849.8</v>
      </c>
      <c r="AB213">
        <v>62676.3</v>
      </c>
      <c r="AC213">
        <v>63763.7</v>
      </c>
      <c r="AD213">
        <v>64860.9</v>
      </c>
      <c r="AE213">
        <v>65754.3</v>
      </c>
      <c r="AF213">
        <v>66780.100000000006</v>
      </c>
      <c r="AG213">
        <v>68030.600000000006</v>
      </c>
      <c r="AH213">
        <v>93744.8</v>
      </c>
    </row>
    <row r="214" spans="1:34" x14ac:dyDescent="0.35">
      <c r="A214" t="s">
        <v>232</v>
      </c>
      <c r="B214" t="s">
        <v>19</v>
      </c>
      <c r="C214" s="2">
        <v>570180000</v>
      </c>
      <c r="D214" s="2">
        <v>626195000</v>
      </c>
      <c r="E214" s="2">
        <v>640798000</v>
      </c>
      <c r="F214" s="2">
        <v>649003000</v>
      </c>
      <c r="G214" s="2">
        <v>651392000</v>
      </c>
      <c r="H214" s="2">
        <v>654020000</v>
      </c>
      <c r="I214" s="2">
        <v>654724000</v>
      </c>
      <c r="J214" s="2">
        <v>654713000</v>
      </c>
      <c r="K214" s="2">
        <v>657459000</v>
      </c>
      <c r="L214" s="2">
        <v>659467000</v>
      </c>
      <c r="M214" s="2">
        <v>662359000</v>
      </c>
      <c r="N214" s="2">
        <v>665894000</v>
      </c>
      <c r="O214" s="2">
        <v>671539000</v>
      </c>
      <c r="P214" s="2">
        <v>677115000</v>
      </c>
      <c r="Q214" s="2">
        <v>681035000</v>
      </c>
      <c r="R214" s="2">
        <v>686061000</v>
      </c>
      <c r="S214" s="2">
        <v>689617000</v>
      </c>
      <c r="T214" s="2">
        <v>695253000</v>
      </c>
      <c r="U214" s="2">
        <v>701540000</v>
      </c>
      <c r="V214" s="2">
        <v>709060000</v>
      </c>
      <c r="W214" s="2">
        <v>716522000</v>
      </c>
      <c r="X214" s="2">
        <v>724305000</v>
      </c>
      <c r="Y214" s="2">
        <v>733286000</v>
      </c>
      <c r="Z214" s="2">
        <v>742763000</v>
      </c>
      <c r="AA214" s="2">
        <v>750793000</v>
      </c>
      <c r="AB214" s="2">
        <v>759357000</v>
      </c>
      <c r="AC214" s="2">
        <v>770445000</v>
      </c>
      <c r="AD214" s="2">
        <v>781123000</v>
      </c>
      <c r="AE214" s="2">
        <v>789921000</v>
      </c>
      <c r="AF214" s="2">
        <v>800014000</v>
      </c>
      <c r="AG214" s="2">
        <v>813079000</v>
      </c>
      <c r="AH214" s="2">
        <v>388289000</v>
      </c>
    </row>
    <row r="215" spans="1:34" x14ac:dyDescent="0.35">
      <c r="A215" t="s">
        <v>233</v>
      </c>
      <c r="B215" t="s">
        <v>19</v>
      </c>
      <c r="C215" s="2">
        <v>693656000</v>
      </c>
      <c r="D215" s="2">
        <v>753652000</v>
      </c>
      <c r="E215" s="2">
        <v>753106000</v>
      </c>
      <c r="F215" s="2">
        <v>753327000</v>
      </c>
      <c r="G215" s="2">
        <v>739764000</v>
      </c>
      <c r="H215" s="2">
        <v>727069000</v>
      </c>
      <c r="I215" s="2">
        <v>711959000</v>
      </c>
      <c r="J215" s="2">
        <v>696036000</v>
      </c>
      <c r="K215" s="2">
        <v>683209000</v>
      </c>
      <c r="L215" s="2">
        <v>669308000</v>
      </c>
      <c r="M215" s="2">
        <v>657067000</v>
      </c>
      <c r="N215" s="2">
        <v>645275000</v>
      </c>
      <c r="O215" s="2">
        <v>635962000</v>
      </c>
      <c r="P215" s="2">
        <v>626583000</v>
      </c>
      <c r="Q215" s="2">
        <v>627831000</v>
      </c>
      <c r="R215" s="2">
        <v>630281000</v>
      </c>
      <c r="S215" s="2">
        <v>635814000</v>
      </c>
      <c r="T215" s="2">
        <v>640823000</v>
      </c>
      <c r="U215" s="2">
        <v>646112000</v>
      </c>
      <c r="V215" s="2">
        <v>652826000</v>
      </c>
      <c r="W215" s="2">
        <v>656298000</v>
      </c>
      <c r="X215" s="2">
        <v>662438000</v>
      </c>
      <c r="Y215" s="2">
        <v>669382000</v>
      </c>
      <c r="Z215" s="2">
        <v>677309000</v>
      </c>
      <c r="AA215" s="2">
        <v>682235000</v>
      </c>
      <c r="AB215" s="2">
        <v>688903000</v>
      </c>
      <c r="AC215" s="2">
        <v>697808000</v>
      </c>
      <c r="AD215" s="2">
        <v>706358000</v>
      </c>
      <c r="AE215" s="2">
        <v>713199000</v>
      </c>
      <c r="AF215" s="2">
        <v>721394000</v>
      </c>
      <c r="AG215" s="2">
        <v>732421000</v>
      </c>
      <c r="AH215">
        <v>0</v>
      </c>
    </row>
    <row r="216" spans="1:34" x14ac:dyDescent="0.35">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row>
    <row r="217" spans="1:34" x14ac:dyDescent="0.35">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row>
    <row r="218" spans="1:34" x14ac:dyDescent="0.35">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row>
    <row r="219" spans="1:34" x14ac:dyDescent="0.35">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row>
    <row r="220" spans="1:34" x14ac:dyDescent="0.35">
      <c r="A220" t="s">
        <v>238</v>
      </c>
      <c r="B220" t="s">
        <v>19</v>
      </c>
      <c r="C220">
        <v>704156</v>
      </c>
      <c r="D220">
        <v>723370</v>
      </c>
      <c r="E220">
        <v>688901</v>
      </c>
      <c r="F220">
        <v>647405</v>
      </c>
      <c r="G220">
        <v>599960</v>
      </c>
      <c r="H220">
        <v>552498</v>
      </c>
      <c r="I220">
        <v>503430</v>
      </c>
      <c r="J220">
        <v>453585</v>
      </c>
      <c r="K220">
        <v>404907</v>
      </c>
      <c r="L220">
        <v>355644</v>
      </c>
      <c r="M220">
        <v>306782</v>
      </c>
      <c r="N220">
        <v>258313</v>
      </c>
      <c r="O220">
        <v>210411</v>
      </c>
      <c r="P220">
        <v>162439</v>
      </c>
      <c r="Q220">
        <v>163061</v>
      </c>
      <c r="R220">
        <v>165708</v>
      </c>
      <c r="S220">
        <v>166066</v>
      </c>
      <c r="T220">
        <v>166581</v>
      </c>
      <c r="U220">
        <v>167426</v>
      </c>
      <c r="V220">
        <v>169249</v>
      </c>
      <c r="W220">
        <v>171339</v>
      </c>
      <c r="X220">
        <v>174241</v>
      </c>
      <c r="Y220">
        <v>178174</v>
      </c>
      <c r="Z220">
        <v>182151</v>
      </c>
      <c r="AA220">
        <v>186124</v>
      </c>
      <c r="AB220">
        <v>190224</v>
      </c>
      <c r="AC220">
        <v>195749</v>
      </c>
      <c r="AD220">
        <v>201518</v>
      </c>
      <c r="AE220">
        <v>206804</v>
      </c>
      <c r="AF220">
        <v>212843</v>
      </c>
      <c r="AG220">
        <v>219616</v>
      </c>
      <c r="AH220">
        <v>117412</v>
      </c>
    </row>
    <row r="221" spans="1:34" x14ac:dyDescent="0.35">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1:34" x14ac:dyDescent="0.35">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1:34" x14ac:dyDescent="0.35">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1:34" x14ac:dyDescent="0.35">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25" spans="1:34" x14ac:dyDescent="0.35">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row>
    <row r="226" spans="1:34" x14ac:dyDescent="0.35">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1:34" x14ac:dyDescent="0.35">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row>
    <row r="228" spans="1:34" x14ac:dyDescent="0.35">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x14ac:dyDescent="0.35">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row>
    <row r="230" spans="1:34" x14ac:dyDescent="0.35">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row>
    <row r="231" spans="1:34" x14ac:dyDescent="0.35">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row>
    <row r="232" spans="1:34" x14ac:dyDescent="0.35">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x14ac:dyDescent="0.35">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1:34" x14ac:dyDescent="0.35">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x14ac:dyDescent="0.35">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row>
    <row r="236" spans="1:34" x14ac:dyDescent="0.35">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row>
    <row r="237" spans="1:34" x14ac:dyDescent="0.35">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x14ac:dyDescent="0.35">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x14ac:dyDescent="0.35">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x14ac:dyDescent="0.35">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row>
    <row r="241" spans="1:34" x14ac:dyDescent="0.35">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row>
    <row r="242" spans="1:34" x14ac:dyDescent="0.35">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x14ac:dyDescent="0.35">
      <c r="A243" t="s">
        <v>261</v>
      </c>
      <c r="B243" t="s">
        <v>19</v>
      </c>
      <c r="C243" s="2">
        <v>1017050000000</v>
      </c>
      <c r="D243" s="2">
        <v>994423000000</v>
      </c>
      <c r="E243" s="2">
        <v>969176000000</v>
      </c>
      <c r="F243" s="2">
        <v>941839000000</v>
      </c>
      <c r="G243" s="2">
        <v>913568000000</v>
      </c>
      <c r="H243" s="2">
        <v>883438000000</v>
      </c>
      <c r="I243" s="2">
        <v>844072000000</v>
      </c>
      <c r="J243" s="2">
        <v>801320000000</v>
      </c>
      <c r="K243" s="2">
        <v>757449000000</v>
      </c>
      <c r="L243" s="2">
        <v>713323000000</v>
      </c>
      <c r="M243" s="2">
        <v>670069000000</v>
      </c>
      <c r="N243" s="2">
        <v>627432000000</v>
      </c>
      <c r="O243" s="2">
        <v>586365000000</v>
      </c>
      <c r="P243" s="2">
        <v>546466000000</v>
      </c>
      <c r="Q243" s="2">
        <v>508054000000</v>
      </c>
      <c r="R243" s="2">
        <v>471041000000</v>
      </c>
      <c r="S243" s="2">
        <v>435549000000</v>
      </c>
      <c r="T243" s="2">
        <v>401689000000</v>
      </c>
      <c r="U243" s="2">
        <v>369086000000</v>
      </c>
      <c r="V243" s="2">
        <v>337429000000</v>
      </c>
      <c r="W243" s="2">
        <v>307246000000</v>
      </c>
      <c r="X243" s="2">
        <v>278298000000</v>
      </c>
      <c r="Y243" s="2">
        <v>250700000000</v>
      </c>
      <c r="Z243" s="2">
        <v>239422000000</v>
      </c>
      <c r="AA243" s="2">
        <v>227309000000</v>
      </c>
      <c r="AB243" s="2">
        <v>216169000000</v>
      </c>
      <c r="AC243" s="2">
        <v>205788000000</v>
      </c>
      <c r="AD243" s="2">
        <v>195508000000</v>
      </c>
      <c r="AE243" s="2">
        <v>186004000000</v>
      </c>
      <c r="AF243" s="2">
        <v>177363000000</v>
      </c>
      <c r="AG243" s="2">
        <v>169477000000</v>
      </c>
      <c r="AH243" s="2">
        <v>1004880000000</v>
      </c>
    </row>
    <row r="244" spans="1:34" x14ac:dyDescent="0.35">
      <c r="A244" t="s">
        <v>262</v>
      </c>
      <c r="B244" t="s">
        <v>19</v>
      </c>
      <c r="C244" s="2">
        <v>1230630000000</v>
      </c>
      <c r="D244" s="2">
        <v>1241760000000</v>
      </c>
      <c r="E244" s="2">
        <v>1252580000000</v>
      </c>
      <c r="F244" s="2">
        <v>1260340000000</v>
      </c>
      <c r="G244" s="2">
        <v>1265210000000</v>
      </c>
      <c r="H244" s="2">
        <v>1267360000000</v>
      </c>
      <c r="I244" s="2">
        <v>1255480000000</v>
      </c>
      <c r="J244" s="2">
        <v>1237030000000</v>
      </c>
      <c r="K244" s="2">
        <v>1215960000000</v>
      </c>
      <c r="L244" s="2">
        <v>1192420000000</v>
      </c>
      <c r="M244" s="2">
        <v>1167650000000</v>
      </c>
      <c r="N244" s="2">
        <v>1141970000000</v>
      </c>
      <c r="O244" s="2">
        <v>1117100000000</v>
      </c>
      <c r="P244" s="2">
        <v>1092840000000</v>
      </c>
      <c r="Q244" s="2">
        <v>1069580000000</v>
      </c>
      <c r="R244" s="2">
        <v>1047250000000</v>
      </c>
      <c r="S244" s="2">
        <v>1025720000000</v>
      </c>
      <c r="T244" s="2">
        <v>1005810000000</v>
      </c>
      <c r="U244" s="2">
        <v>986636000000</v>
      </c>
      <c r="V244" s="2">
        <v>967276000000</v>
      </c>
      <c r="W244" s="2">
        <v>949021000000</v>
      </c>
      <c r="X244" s="2">
        <v>931177000000</v>
      </c>
      <c r="Y244" s="2">
        <v>914051000000</v>
      </c>
      <c r="Z244" s="2">
        <v>899944000000</v>
      </c>
      <c r="AA244" s="2">
        <v>887015000000</v>
      </c>
      <c r="AB244" s="2">
        <v>873878000000</v>
      </c>
      <c r="AC244" s="2">
        <v>862101000000</v>
      </c>
      <c r="AD244" s="2">
        <v>851321000000</v>
      </c>
      <c r="AE244" s="2">
        <v>841449000000</v>
      </c>
      <c r="AF244" s="2">
        <v>832593000000</v>
      </c>
      <c r="AG244" s="2">
        <v>824678000000</v>
      </c>
      <c r="AH244" s="2">
        <v>1335980000000</v>
      </c>
    </row>
    <row r="245" spans="1:34" x14ac:dyDescent="0.35">
      <c r="A245" t="s">
        <v>263</v>
      </c>
      <c r="B245" t="s">
        <v>19</v>
      </c>
      <c r="C245" s="2">
        <v>10872400000000</v>
      </c>
      <c r="D245" s="2">
        <v>11194000000000</v>
      </c>
      <c r="E245" s="2">
        <v>11441300000000</v>
      </c>
      <c r="F245" s="2">
        <v>11766700000000</v>
      </c>
      <c r="G245" s="2">
        <v>11948400000000</v>
      </c>
      <c r="H245" s="2">
        <v>12107700000000</v>
      </c>
      <c r="I245" s="2">
        <v>12115800000000</v>
      </c>
      <c r="J245" s="2">
        <v>12048900000000</v>
      </c>
      <c r="K245" s="2">
        <v>11953000000000</v>
      </c>
      <c r="L245" s="2">
        <v>11814300000000</v>
      </c>
      <c r="M245" s="2">
        <v>11671300000000</v>
      </c>
      <c r="N245" s="2">
        <v>11514700000000</v>
      </c>
      <c r="O245" s="2">
        <v>11366000000000</v>
      </c>
      <c r="P245" s="2">
        <v>11219200000000</v>
      </c>
      <c r="Q245" s="2">
        <v>11074600000000</v>
      </c>
      <c r="R245" s="2">
        <v>10937500000000</v>
      </c>
      <c r="S245" s="2">
        <v>10795100000000</v>
      </c>
      <c r="T245" s="2">
        <v>10666800000000</v>
      </c>
      <c r="U245" s="2">
        <v>10534300000000</v>
      </c>
      <c r="V245" s="2">
        <v>10403900000000</v>
      </c>
      <c r="W245" s="2">
        <v>10230400000000</v>
      </c>
      <c r="X245" s="2">
        <v>10098800000000</v>
      </c>
      <c r="Y245" s="2">
        <v>9969230000000</v>
      </c>
      <c r="Z245" s="2">
        <v>9806810000000</v>
      </c>
      <c r="AA245" s="2">
        <v>9633210000000</v>
      </c>
      <c r="AB245" s="2">
        <v>9482880000000</v>
      </c>
      <c r="AC245" s="2">
        <v>9347660000000</v>
      </c>
      <c r="AD245" s="2">
        <v>9226910000000</v>
      </c>
      <c r="AE245" s="2">
        <v>9116680000000</v>
      </c>
      <c r="AF245" s="2">
        <v>9021270000000</v>
      </c>
      <c r="AG245" s="2">
        <v>8936870000000</v>
      </c>
      <c r="AH245" s="2">
        <v>7446150000000</v>
      </c>
    </row>
    <row r="246" spans="1:34" x14ac:dyDescent="0.35">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1:34" x14ac:dyDescent="0.35">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s="2">
        <v>116015000000</v>
      </c>
    </row>
    <row r="248" spans="1:34" x14ac:dyDescent="0.35">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x14ac:dyDescent="0.35">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row>
    <row r="250" spans="1:34" x14ac:dyDescent="0.35">
      <c r="A250" t="s">
        <v>268</v>
      </c>
      <c r="B250" t="s">
        <v>19</v>
      </c>
      <c r="C250" s="2">
        <v>89906600000</v>
      </c>
      <c r="D250" s="2">
        <v>88603800000</v>
      </c>
      <c r="E250" s="2">
        <v>88941800000</v>
      </c>
      <c r="F250" s="2">
        <v>90316200000</v>
      </c>
      <c r="G250" s="2">
        <v>92548400000</v>
      </c>
      <c r="H250" s="2">
        <v>95471900000</v>
      </c>
      <c r="I250" s="2">
        <v>98081200000</v>
      </c>
      <c r="J250" s="2">
        <v>100786000000</v>
      </c>
      <c r="K250" s="2">
        <v>103839000000</v>
      </c>
      <c r="L250" s="2">
        <v>107110000000</v>
      </c>
      <c r="M250" s="2">
        <v>110851000000</v>
      </c>
      <c r="N250" s="2">
        <v>114853000000</v>
      </c>
      <c r="O250" s="2">
        <v>119323000000</v>
      </c>
      <c r="P250" s="2">
        <v>124180000000</v>
      </c>
      <c r="Q250" s="2">
        <v>129432000000</v>
      </c>
      <c r="R250" s="2">
        <v>135030000000</v>
      </c>
      <c r="S250" s="2">
        <v>140871000000</v>
      </c>
      <c r="T250" s="2">
        <v>147080000000</v>
      </c>
      <c r="U250" s="2">
        <v>153526000000</v>
      </c>
      <c r="V250" s="2">
        <v>160022000000</v>
      </c>
      <c r="W250" s="2">
        <v>166744000000</v>
      </c>
      <c r="X250" s="2">
        <v>173560000000</v>
      </c>
      <c r="Y250" s="2">
        <v>180520000000</v>
      </c>
      <c r="Z250" s="2">
        <v>191671000000</v>
      </c>
      <c r="AA250" s="2">
        <v>202523000000</v>
      </c>
      <c r="AB250" s="2">
        <v>212787000000</v>
      </c>
      <c r="AC250" s="2">
        <v>222876000000</v>
      </c>
      <c r="AD250" s="2">
        <v>232847000000</v>
      </c>
      <c r="AE250" s="2">
        <v>242763000000</v>
      </c>
      <c r="AF250" s="2">
        <v>252682000000</v>
      </c>
      <c r="AG250" s="2">
        <v>262572000000</v>
      </c>
      <c r="AH250" s="2">
        <v>1338350000</v>
      </c>
    </row>
    <row r="251" spans="1:34" x14ac:dyDescent="0.35">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x14ac:dyDescent="0.35">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x14ac:dyDescent="0.35">
      <c r="A253" t="s">
        <v>271</v>
      </c>
      <c r="B253" t="s">
        <v>19</v>
      </c>
      <c r="C253" s="2">
        <v>2401400000000</v>
      </c>
      <c r="D253" s="2">
        <v>2506400000000</v>
      </c>
      <c r="E253" s="2">
        <v>2452220000000</v>
      </c>
      <c r="F253" s="2">
        <v>2365720000000</v>
      </c>
      <c r="G253" s="2">
        <v>2273110000000</v>
      </c>
      <c r="H253" s="2">
        <v>2189750000000</v>
      </c>
      <c r="I253" s="2">
        <v>2100510000000</v>
      </c>
      <c r="J253" s="2">
        <v>2007310000000</v>
      </c>
      <c r="K253" s="2">
        <v>1918840000000</v>
      </c>
      <c r="L253" s="2">
        <v>1826810000000</v>
      </c>
      <c r="M253" s="2">
        <v>1737190000000</v>
      </c>
      <c r="N253" s="2">
        <v>1646450000000</v>
      </c>
      <c r="O253" s="2">
        <v>1558630000000</v>
      </c>
      <c r="P253" s="2">
        <v>1470660000000</v>
      </c>
      <c r="Q253" s="2">
        <v>1380620000000</v>
      </c>
      <c r="R253" s="2">
        <v>1294160000000</v>
      </c>
      <c r="S253" s="2">
        <v>1209770000000</v>
      </c>
      <c r="T253" s="2">
        <v>1127450000000</v>
      </c>
      <c r="U253" s="2">
        <v>1047830000000</v>
      </c>
      <c r="V253" s="2">
        <v>970814000000</v>
      </c>
      <c r="W253" s="2">
        <v>895447000000</v>
      </c>
      <c r="X253" s="2">
        <v>821078000000</v>
      </c>
      <c r="Y253" s="2">
        <v>748752000000</v>
      </c>
      <c r="Z253" s="2">
        <v>677599000000</v>
      </c>
      <c r="AA253" s="2">
        <v>605543000000</v>
      </c>
      <c r="AB253" s="2">
        <v>535047000000</v>
      </c>
      <c r="AC253" s="2">
        <v>467095000000</v>
      </c>
      <c r="AD253" s="2">
        <v>399416000000</v>
      </c>
      <c r="AE253" s="2">
        <v>419549000000</v>
      </c>
      <c r="AF253" s="2">
        <v>439309000000</v>
      </c>
      <c r="AG253" s="2">
        <v>462377000000</v>
      </c>
      <c r="AH253" s="2">
        <v>18609700000000</v>
      </c>
    </row>
    <row r="254" spans="1:34" x14ac:dyDescent="0.35">
      <c r="A254" t="s">
        <v>272</v>
      </c>
      <c r="B254" t="s">
        <v>19</v>
      </c>
      <c r="C254" s="2">
        <v>238053000000</v>
      </c>
      <c r="D254" s="2">
        <v>247905000000</v>
      </c>
      <c r="E254" s="2">
        <v>242090000000</v>
      </c>
      <c r="F254" s="2">
        <v>233066000000</v>
      </c>
      <c r="G254" s="2">
        <v>223318000000</v>
      </c>
      <c r="H254" s="2">
        <v>214476000000</v>
      </c>
      <c r="I254" s="2">
        <v>205059000000</v>
      </c>
      <c r="J254" s="2">
        <v>195246000000</v>
      </c>
      <c r="K254" s="2">
        <v>185861000000</v>
      </c>
      <c r="L254" s="2">
        <v>176052000000</v>
      </c>
      <c r="M254" s="2">
        <v>166386000000</v>
      </c>
      <c r="N254" s="2">
        <v>156528000000</v>
      </c>
      <c r="O254" s="2">
        <v>146868000000</v>
      </c>
      <c r="P254" s="2">
        <v>137067000000</v>
      </c>
      <c r="Q254" s="2">
        <v>126950000000</v>
      </c>
      <c r="R254" s="2">
        <v>117027000000</v>
      </c>
      <c r="S254" s="2">
        <v>107143000000</v>
      </c>
      <c r="T254" s="2">
        <v>97313500000</v>
      </c>
      <c r="U254" s="2">
        <v>87587800000</v>
      </c>
      <c r="V254" s="2">
        <v>77952300000</v>
      </c>
      <c r="W254" s="2">
        <v>68315300000</v>
      </c>
      <c r="X254" s="2">
        <v>58638100000</v>
      </c>
      <c r="Y254" s="2">
        <v>48997400000</v>
      </c>
      <c r="Z254" s="2">
        <v>39298800000</v>
      </c>
      <c r="AA254" s="2">
        <v>29444800000</v>
      </c>
      <c r="AB254" s="2">
        <v>19595400000</v>
      </c>
      <c r="AC254" s="2">
        <v>9752310000</v>
      </c>
      <c r="AD254">
        <v>0</v>
      </c>
      <c r="AE254">
        <v>0</v>
      </c>
      <c r="AF254">
        <v>0</v>
      </c>
      <c r="AG254">
        <v>0</v>
      </c>
      <c r="AH254">
        <v>0</v>
      </c>
    </row>
    <row r="255" spans="1:34" x14ac:dyDescent="0.35">
      <c r="A255" t="s">
        <v>273</v>
      </c>
      <c r="B255" t="s">
        <v>19</v>
      </c>
      <c r="C255" s="2">
        <v>262342000000000</v>
      </c>
      <c r="D255" s="2">
        <v>283931000000000</v>
      </c>
      <c r="E255" s="2">
        <v>286831000000000</v>
      </c>
      <c r="F255" s="2">
        <v>288298000000000</v>
      </c>
      <c r="G255" s="2">
        <v>285777000000000</v>
      </c>
      <c r="H255" s="2">
        <v>284347000000000</v>
      </c>
      <c r="I255" s="2">
        <v>281653000000000</v>
      </c>
      <c r="J255" s="2">
        <v>278066000000000</v>
      </c>
      <c r="K255" s="2">
        <v>275110000000000</v>
      </c>
      <c r="L255" s="2">
        <v>271205000000000</v>
      </c>
      <c r="M255" s="2">
        <v>267518000000000</v>
      </c>
      <c r="N255" s="2">
        <v>263454000000000</v>
      </c>
      <c r="O255" s="2">
        <v>259754000000000</v>
      </c>
      <c r="P255" s="2">
        <v>255863000000000</v>
      </c>
      <c r="Q255" s="2">
        <v>251272000000000</v>
      </c>
      <c r="R255" s="2">
        <v>247099000000000</v>
      </c>
      <c r="S255" s="2">
        <v>242789000000000</v>
      </c>
      <c r="T255" s="2">
        <v>238616000000000</v>
      </c>
      <c r="U255" s="2">
        <v>234535000000000</v>
      </c>
      <c r="V255" s="2">
        <v>230959000000000</v>
      </c>
      <c r="W255" s="2">
        <v>226360000000000</v>
      </c>
      <c r="X255" s="2">
        <v>222686000000000</v>
      </c>
      <c r="Y255" s="2">
        <v>219312000000000</v>
      </c>
      <c r="Z255" s="2">
        <v>216142000000000</v>
      </c>
      <c r="AA255" s="2">
        <v>211930000000000</v>
      </c>
      <c r="AB255" s="2">
        <v>208205000000000</v>
      </c>
      <c r="AC255" s="2">
        <v>205146000000000</v>
      </c>
      <c r="AD255" s="2">
        <v>201753000000000</v>
      </c>
      <c r="AE255" s="2">
        <v>198160000000000</v>
      </c>
      <c r="AF255" s="2">
        <v>194798000000000</v>
      </c>
      <c r="AG255" s="2">
        <v>192623000000000</v>
      </c>
      <c r="AH255" s="2">
        <v>356613000000000</v>
      </c>
    </row>
    <row r="256" spans="1:34" x14ac:dyDescent="0.35">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row>
    <row r="257" spans="1:34" x14ac:dyDescent="0.35">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s="2">
        <v>5556190000000</v>
      </c>
    </row>
    <row r="258" spans="1:34" x14ac:dyDescent="0.35">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row>
    <row r="259" spans="1:34" x14ac:dyDescent="0.35">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row>
    <row r="260" spans="1:34" x14ac:dyDescent="0.35">
      <c r="A260" t="s">
        <v>278</v>
      </c>
      <c r="B260" t="s">
        <v>19</v>
      </c>
      <c r="C260" s="2">
        <v>45891900000</v>
      </c>
      <c r="D260" s="2">
        <v>48110700000</v>
      </c>
      <c r="E260" s="2">
        <v>47634100000</v>
      </c>
      <c r="F260" s="2">
        <v>46489500000</v>
      </c>
      <c r="G260" s="2">
        <v>45197600000</v>
      </c>
      <c r="H260" s="2">
        <v>44039000000</v>
      </c>
      <c r="I260" s="2">
        <v>42747900000</v>
      </c>
      <c r="J260" s="2">
        <v>41355200000</v>
      </c>
      <c r="K260" s="2">
        <v>40015300000</v>
      </c>
      <c r="L260" s="2">
        <v>38602700000</v>
      </c>
      <c r="M260" s="2">
        <v>37240000000</v>
      </c>
      <c r="N260" s="2">
        <v>35852700000</v>
      </c>
      <c r="O260" s="2">
        <v>34535400000</v>
      </c>
      <c r="P260" s="2">
        <v>33218200000</v>
      </c>
      <c r="Q260" s="2">
        <v>31854300000</v>
      </c>
      <c r="R260" s="2">
        <v>30568800000</v>
      </c>
      <c r="S260" s="2">
        <v>29321900000</v>
      </c>
      <c r="T260" s="2">
        <v>28121200000</v>
      </c>
      <c r="U260" s="2">
        <v>26985900000</v>
      </c>
      <c r="V260" s="2">
        <v>25918700000</v>
      </c>
      <c r="W260" s="2">
        <v>24896300000</v>
      </c>
      <c r="X260" s="2">
        <v>23907600000</v>
      </c>
      <c r="Y260" s="2">
        <v>22988900000</v>
      </c>
      <c r="Z260" s="2">
        <v>22137800000</v>
      </c>
      <c r="AA260" s="2">
        <v>21258600000</v>
      </c>
      <c r="AB260" s="2">
        <v>20433800000</v>
      </c>
      <c r="AC260" s="2">
        <v>19700500000</v>
      </c>
      <c r="AD260" s="2">
        <v>18971700000</v>
      </c>
      <c r="AE260" s="2">
        <v>19702300000</v>
      </c>
      <c r="AF260" s="2">
        <v>20415500000</v>
      </c>
      <c r="AG260" s="2">
        <v>20946900000</v>
      </c>
      <c r="AH260" s="2">
        <v>550150000000</v>
      </c>
    </row>
    <row r="261" spans="1:34" x14ac:dyDescent="0.35">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row>
    <row r="262" spans="1:34" x14ac:dyDescent="0.35">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1:34" x14ac:dyDescent="0.35">
      <c r="A263" t="s">
        <v>281</v>
      </c>
      <c r="B263" t="s">
        <v>19</v>
      </c>
      <c r="C263" s="2">
        <v>387852000</v>
      </c>
      <c r="D263" s="2">
        <v>379224000</v>
      </c>
      <c r="E263" s="2">
        <v>369596000</v>
      </c>
      <c r="F263" s="2">
        <v>359171000</v>
      </c>
      <c r="G263" s="2">
        <v>348390000</v>
      </c>
      <c r="H263" s="2">
        <v>336900000</v>
      </c>
      <c r="I263" s="2">
        <v>321888000</v>
      </c>
      <c r="J263" s="2">
        <v>305584000</v>
      </c>
      <c r="K263" s="2">
        <v>288854000</v>
      </c>
      <c r="L263" s="2">
        <v>272026000</v>
      </c>
      <c r="M263" s="2">
        <v>255531000</v>
      </c>
      <c r="N263" s="2">
        <v>239272000</v>
      </c>
      <c r="O263" s="2">
        <v>223611000</v>
      </c>
      <c r="P263" s="2">
        <v>208395000</v>
      </c>
      <c r="Q263" s="2">
        <v>193747000</v>
      </c>
      <c r="R263" s="2">
        <v>179632000</v>
      </c>
      <c r="S263" s="2">
        <v>166097000</v>
      </c>
      <c r="T263" s="2">
        <v>153185000</v>
      </c>
      <c r="U263" s="2">
        <v>140751000</v>
      </c>
      <c r="V263" s="2">
        <v>128679000</v>
      </c>
      <c r="W263" s="2">
        <v>117169000</v>
      </c>
      <c r="X263" s="2">
        <v>106129000</v>
      </c>
      <c r="Y263" s="2">
        <v>95604500</v>
      </c>
      <c r="Z263" s="2">
        <v>91303700</v>
      </c>
      <c r="AA263" s="2">
        <v>86684500</v>
      </c>
      <c r="AB263" s="2">
        <v>82436100</v>
      </c>
      <c r="AC263" s="2">
        <v>78477400</v>
      </c>
      <c r="AD263" s="2">
        <v>74557300</v>
      </c>
      <c r="AE263" s="2">
        <v>70932900</v>
      </c>
      <c r="AF263" s="2">
        <v>67637400</v>
      </c>
      <c r="AG263" s="2">
        <v>64630100</v>
      </c>
      <c r="AH263" s="2">
        <v>383211000</v>
      </c>
    </row>
    <row r="264" spans="1:34" x14ac:dyDescent="0.35">
      <c r="A264" t="s">
        <v>282</v>
      </c>
      <c r="B264" t="s">
        <v>19</v>
      </c>
      <c r="C264" s="2">
        <v>836136000</v>
      </c>
      <c r="D264" s="2">
        <v>843700000</v>
      </c>
      <c r="E264" s="2">
        <v>851047000</v>
      </c>
      <c r="F264" s="2">
        <v>856324000</v>
      </c>
      <c r="G264" s="2">
        <v>859629000</v>
      </c>
      <c r="H264" s="2">
        <v>861091000</v>
      </c>
      <c r="I264" s="2">
        <v>853021000</v>
      </c>
      <c r="J264" s="2">
        <v>840483000</v>
      </c>
      <c r="K264" s="2">
        <v>826168000</v>
      </c>
      <c r="L264" s="2">
        <v>810174000</v>
      </c>
      <c r="M264" s="2">
        <v>793343000</v>
      </c>
      <c r="N264" s="2">
        <v>775895000</v>
      </c>
      <c r="O264" s="2">
        <v>759002000</v>
      </c>
      <c r="P264" s="2">
        <v>742513000</v>
      </c>
      <c r="Q264" s="2">
        <v>726709000</v>
      </c>
      <c r="R264" s="2">
        <v>711537000</v>
      </c>
      <c r="S264" s="2">
        <v>696915000</v>
      </c>
      <c r="T264" s="2">
        <v>683382000</v>
      </c>
      <c r="U264" s="2">
        <v>670357000</v>
      </c>
      <c r="V264" s="2">
        <v>657203000</v>
      </c>
      <c r="W264" s="2">
        <v>644800000</v>
      </c>
      <c r="X264" s="2">
        <v>632676000</v>
      </c>
      <c r="Y264" s="2">
        <v>621039000</v>
      </c>
      <c r="Z264" s="2">
        <v>611455000</v>
      </c>
      <c r="AA264" s="2">
        <v>602670000</v>
      </c>
      <c r="AB264" s="2">
        <v>593745000</v>
      </c>
      <c r="AC264" s="2">
        <v>585743000</v>
      </c>
      <c r="AD264" s="2">
        <v>578419000</v>
      </c>
      <c r="AE264" s="2">
        <v>571712000</v>
      </c>
      <c r="AF264" s="2">
        <v>565694000</v>
      </c>
      <c r="AG264" s="2">
        <v>560316000</v>
      </c>
      <c r="AH264" s="2">
        <v>907714000</v>
      </c>
    </row>
    <row r="265" spans="1:34" x14ac:dyDescent="0.35">
      <c r="A265" t="s">
        <v>283</v>
      </c>
      <c r="B265" t="s">
        <v>19</v>
      </c>
      <c r="C265" s="2">
        <v>2509180000</v>
      </c>
      <c r="D265" s="2">
        <v>2583420000</v>
      </c>
      <c r="E265" s="2">
        <v>2640480000</v>
      </c>
      <c r="F265" s="2">
        <v>2715580000</v>
      </c>
      <c r="G265" s="2">
        <v>2757530000</v>
      </c>
      <c r="H265" s="2">
        <v>2794290000</v>
      </c>
      <c r="I265" s="2">
        <v>2796160000</v>
      </c>
      <c r="J265" s="2">
        <v>2780720000</v>
      </c>
      <c r="K265" s="2">
        <v>2758590000</v>
      </c>
      <c r="L265" s="2">
        <v>2726580000</v>
      </c>
      <c r="M265" s="2">
        <v>2693570000</v>
      </c>
      <c r="N265" s="2">
        <v>2657420000</v>
      </c>
      <c r="O265" s="2">
        <v>2623120000</v>
      </c>
      <c r="P265" s="2">
        <v>2589240000</v>
      </c>
      <c r="Q265" s="2">
        <v>2555850000</v>
      </c>
      <c r="R265" s="2">
        <v>2524230000</v>
      </c>
      <c r="S265" s="2">
        <v>2491350000</v>
      </c>
      <c r="T265" s="2">
        <v>2461760000</v>
      </c>
      <c r="U265" s="2">
        <v>2431170000</v>
      </c>
      <c r="V265" s="2">
        <v>2401080000</v>
      </c>
      <c r="W265" s="2">
        <v>2361030000</v>
      </c>
      <c r="X265" s="2">
        <v>2330660000</v>
      </c>
      <c r="Y265" s="2">
        <v>2300760000</v>
      </c>
      <c r="Z265" s="2">
        <v>2263270000</v>
      </c>
      <c r="AA265" s="2">
        <v>2223210000</v>
      </c>
      <c r="AB265" s="2">
        <v>2188520000</v>
      </c>
      <c r="AC265" s="2">
        <v>2157310000</v>
      </c>
      <c r="AD265" s="2">
        <v>2129440000</v>
      </c>
      <c r="AE265" s="2">
        <v>2104000000</v>
      </c>
      <c r="AF265" s="2">
        <v>2081980000</v>
      </c>
      <c r="AG265" s="2">
        <v>2062500000</v>
      </c>
      <c r="AH265" s="2">
        <v>1718470000</v>
      </c>
    </row>
    <row r="266" spans="1:34" x14ac:dyDescent="0.35">
      <c r="A266" t="s">
        <v>284</v>
      </c>
      <c r="B266" t="s">
        <v>19</v>
      </c>
      <c r="C266" s="2">
        <v>94973100</v>
      </c>
      <c r="D266" s="2">
        <v>95832300</v>
      </c>
      <c r="E266" s="2">
        <v>96666800</v>
      </c>
      <c r="F266" s="2">
        <v>97266200</v>
      </c>
      <c r="G266" s="2">
        <v>97641600</v>
      </c>
      <c r="H266" s="2">
        <v>97807600</v>
      </c>
      <c r="I266" s="2">
        <v>96891000</v>
      </c>
      <c r="J266" s="2">
        <v>95466900</v>
      </c>
      <c r="K266" s="2">
        <v>93840900</v>
      </c>
      <c r="L266" s="2">
        <v>92024200</v>
      </c>
      <c r="M266" s="2">
        <v>90112500</v>
      </c>
      <c r="N266" s="2">
        <v>88130600</v>
      </c>
      <c r="O266" s="2">
        <v>86211800</v>
      </c>
      <c r="P266" s="2">
        <v>84338900</v>
      </c>
      <c r="Q266" s="2">
        <v>82543800</v>
      </c>
      <c r="R266" s="2">
        <v>80820500</v>
      </c>
      <c r="S266" s="2">
        <v>79159600</v>
      </c>
      <c r="T266" s="2">
        <v>77622400</v>
      </c>
      <c r="U266" s="2">
        <v>76143000</v>
      </c>
      <c r="V266" s="2">
        <v>74648900</v>
      </c>
      <c r="W266" s="2">
        <v>73240100</v>
      </c>
      <c r="X266" s="2">
        <v>71862900</v>
      </c>
      <c r="Y266" s="2">
        <v>70541200</v>
      </c>
      <c r="Z266" s="2">
        <v>69452500</v>
      </c>
      <c r="AA266" s="2">
        <v>68454800</v>
      </c>
      <c r="AB266" s="2">
        <v>67440900</v>
      </c>
      <c r="AC266" s="2">
        <v>66532100</v>
      </c>
      <c r="AD266" s="2">
        <v>65700100</v>
      </c>
      <c r="AE266" s="2">
        <v>64938300</v>
      </c>
      <c r="AF266" s="2">
        <v>64254800</v>
      </c>
      <c r="AG266" s="2">
        <v>63643900</v>
      </c>
      <c r="AH266">
        <v>0</v>
      </c>
    </row>
    <row r="267" spans="1:34" x14ac:dyDescent="0.35">
      <c r="A267" t="s">
        <v>285</v>
      </c>
      <c r="B267" t="s">
        <v>19</v>
      </c>
      <c r="C267" s="2">
        <v>112918000</v>
      </c>
      <c r="D267" s="2">
        <v>101965000</v>
      </c>
      <c r="E267" s="2">
        <v>104217000</v>
      </c>
      <c r="F267" s="2">
        <v>83116200</v>
      </c>
      <c r="G267" s="2">
        <v>86910500</v>
      </c>
      <c r="H267" s="2">
        <v>88207200</v>
      </c>
      <c r="I267" s="2">
        <v>90555700</v>
      </c>
      <c r="J267" s="2">
        <v>92892100</v>
      </c>
      <c r="K267" s="2">
        <v>93922900</v>
      </c>
      <c r="L267" s="2">
        <v>95904500</v>
      </c>
      <c r="M267" s="2">
        <v>96218400</v>
      </c>
      <c r="N267" s="2">
        <v>95732700</v>
      </c>
      <c r="O267" s="2">
        <v>94360300</v>
      </c>
      <c r="P267" s="2">
        <v>92687800</v>
      </c>
      <c r="Q267" s="2">
        <v>91807900</v>
      </c>
      <c r="R267" s="2">
        <v>90161000</v>
      </c>
      <c r="S267" s="2">
        <v>90480900</v>
      </c>
      <c r="T267" s="2">
        <v>90310700</v>
      </c>
      <c r="U267" s="2">
        <v>91907500</v>
      </c>
      <c r="V267" s="2">
        <v>91404200</v>
      </c>
      <c r="W267" s="2">
        <v>102711000</v>
      </c>
      <c r="X267" s="2">
        <v>104361000</v>
      </c>
      <c r="Y267" s="2">
        <v>106512000</v>
      </c>
      <c r="Z267" s="2">
        <v>106470000</v>
      </c>
      <c r="AA267" s="2">
        <v>110538000</v>
      </c>
      <c r="AB267" s="2">
        <v>111126000</v>
      </c>
      <c r="AC267" s="2">
        <v>110503000</v>
      </c>
      <c r="AD267" s="2">
        <v>109776000</v>
      </c>
      <c r="AE267" s="2">
        <v>109614000</v>
      </c>
      <c r="AF267" s="2">
        <v>109075000</v>
      </c>
      <c r="AG267" s="2">
        <v>108705000</v>
      </c>
      <c r="AH267" s="2">
        <v>117159000</v>
      </c>
    </row>
    <row r="268" spans="1:34" x14ac:dyDescent="0.35">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1:34" x14ac:dyDescent="0.35">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x14ac:dyDescent="0.35">
      <c r="A270" t="s">
        <v>288</v>
      </c>
      <c r="B270" t="s">
        <v>19</v>
      </c>
      <c r="C270" s="2">
        <v>25049900</v>
      </c>
      <c r="D270" s="2">
        <v>24686900</v>
      </c>
      <c r="E270" s="2">
        <v>24781100</v>
      </c>
      <c r="F270" s="2">
        <v>25164000</v>
      </c>
      <c r="G270" s="2">
        <v>25786000</v>
      </c>
      <c r="H270" s="2">
        <v>26600500</v>
      </c>
      <c r="I270" s="2">
        <v>27327500</v>
      </c>
      <c r="J270" s="2">
        <v>28081000</v>
      </c>
      <c r="K270" s="2">
        <v>28931700</v>
      </c>
      <c r="L270" s="2">
        <v>29843100</v>
      </c>
      <c r="M270" s="2">
        <v>30885600</v>
      </c>
      <c r="N270" s="2">
        <v>32000600</v>
      </c>
      <c r="O270" s="2">
        <v>33245800</v>
      </c>
      <c r="P270" s="2">
        <v>34599200</v>
      </c>
      <c r="Q270" s="2">
        <v>36062600</v>
      </c>
      <c r="R270" s="2">
        <v>37622200</v>
      </c>
      <c r="S270" s="2">
        <v>39249700</v>
      </c>
      <c r="T270" s="2">
        <v>40979600</v>
      </c>
      <c r="U270" s="2">
        <v>42775500</v>
      </c>
      <c r="V270" s="2">
        <v>44585600</v>
      </c>
      <c r="W270" s="2">
        <v>46458300</v>
      </c>
      <c r="X270" s="2">
        <v>48357400</v>
      </c>
      <c r="Y270" s="2">
        <v>50296600</v>
      </c>
      <c r="Z270" s="2">
        <v>53403600</v>
      </c>
      <c r="AA270" s="2">
        <v>56427200</v>
      </c>
      <c r="AB270" s="2">
        <v>59286900</v>
      </c>
      <c r="AC270" s="2">
        <v>62097900</v>
      </c>
      <c r="AD270" s="2">
        <v>64876000</v>
      </c>
      <c r="AE270" s="2">
        <v>67638800</v>
      </c>
      <c r="AF270" s="2">
        <v>70402700</v>
      </c>
      <c r="AG270" s="2">
        <v>73158100</v>
      </c>
      <c r="AH270">
        <v>372893</v>
      </c>
    </row>
    <row r="271" spans="1:34" x14ac:dyDescent="0.35">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row>
    <row r="272" spans="1:34" x14ac:dyDescent="0.35">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row>
    <row r="273" spans="1:34" x14ac:dyDescent="0.35">
      <c r="A273" t="s">
        <v>291</v>
      </c>
      <c r="B273" t="s">
        <v>19</v>
      </c>
      <c r="C273" s="2">
        <v>915778000</v>
      </c>
      <c r="D273" s="2">
        <v>955818000</v>
      </c>
      <c r="E273" s="2">
        <v>935158000</v>
      </c>
      <c r="F273" s="2">
        <v>902170000</v>
      </c>
      <c r="G273" s="2">
        <v>866851000</v>
      </c>
      <c r="H273" s="2">
        <v>835063000</v>
      </c>
      <c r="I273" s="2">
        <v>801030000</v>
      </c>
      <c r="J273" s="2">
        <v>765488000</v>
      </c>
      <c r="K273" s="2">
        <v>731751000</v>
      </c>
      <c r="L273" s="2">
        <v>696656000</v>
      </c>
      <c r="M273" s="2">
        <v>662477000</v>
      </c>
      <c r="N273" s="2">
        <v>627877000</v>
      </c>
      <c r="O273" s="2">
        <v>594385000</v>
      </c>
      <c r="P273" s="2">
        <v>560837000</v>
      </c>
      <c r="Q273" s="2">
        <v>526500000</v>
      </c>
      <c r="R273" s="2">
        <v>493530000</v>
      </c>
      <c r="S273" s="2">
        <v>461345000</v>
      </c>
      <c r="T273" s="2">
        <v>429953000</v>
      </c>
      <c r="U273" s="2">
        <v>399592000</v>
      </c>
      <c r="V273" s="2">
        <v>370221000</v>
      </c>
      <c r="W273" s="2">
        <v>341479000</v>
      </c>
      <c r="X273" s="2">
        <v>313119000</v>
      </c>
      <c r="Y273" s="2">
        <v>285537000</v>
      </c>
      <c r="Z273" s="2">
        <v>258403000</v>
      </c>
      <c r="AA273" s="2">
        <v>230924000</v>
      </c>
      <c r="AB273" s="2">
        <v>204041000</v>
      </c>
      <c r="AC273" s="2">
        <v>178127000</v>
      </c>
      <c r="AD273" s="2">
        <v>152318000</v>
      </c>
      <c r="AE273" s="2">
        <v>159995000</v>
      </c>
      <c r="AF273" s="2">
        <v>167531000</v>
      </c>
      <c r="AG273" s="2">
        <v>176328000</v>
      </c>
      <c r="AH273" s="2">
        <v>7096830000</v>
      </c>
    </row>
    <row r="274" spans="1:34" x14ac:dyDescent="0.35">
      <c r="A274" t="s">
        <v>292</v>
      </c>
      <c r="B274" t="s">
        <v>19</v>
      </c>
      <c r="C274" s="2">
        <v>161742000</v>
      </c>
      <c r="D274" s="2">
        <v>168436000</v>
      </c>
      <c r="E274" s="2">
        <v>164485000</v>
      </c>
      <c r="F274" s="2">
        <v>158354000</v>
      </c>
      <c r="G274" s="2">
        <v>151730000</v>
      </c>
      <c r="H274" s="2">
        <v>145723000</v>
      </c>
      <c r="I274" s="2">
        <v>139324000</v>
      </c>
      <c r="J274" s="2">
        <v>132657000</v>
      </c>
      <c r="K274" s="2">
        <v>126281000</v>
      </c>
      <c r="L274" s="2">
        <v>119616000</v>
      </c>
      <c r="M274" s="2">
        <v>113049000</v>
      </c>
      <c r="N274" s="2">
        <v>106351000</v>
      </c>
      <c r="O274" s="2">
        <v>99787400</v>
      </c>
      <c r="P274" s="2">
        <v>93128600</v>
      </c>
      <c r="Q274" s="2">
        <v>86254200</v>
      </c>
      <c r="R274" s="2">
        <v>79512700</v>
      </c>
      <c r="S274" s="2">
        <v>72796700</v>
      </c>
      <c r="T274" s="2">
        <v>66118300</v>
      </c>
      <c r="U274" s="2">
        <v>59510400</v>
      </c>
      <c r="V274" s="2">
        <v>52963700</v>
      </c>
      <c r="W274" s="2">
        <v>46415900</v>
      </c>
      <c r="X274" s="2">
        <v>39840900</v>
      </c>
      <c r="Y274" s="2">
        <v>33290600</v>
      </c>
      <c r="Z274" s="2">
        <v>26701000</v>
      </c>
      <c r="AA274" s="2">
        <v>20005900</v>
      </c>
      <c r="AB274" s="2">
        <v>13313800</v>
      </c>
      <c r="AC274" s="2">
        <v>6626070</v>
      </c>
      <c r="AD274">
        <v>0</v>
      </c>
      <c r="AE274">
        <v>0</v>
      </c>
      <c r="AF274">
        <v>0</v>
      </c>
      <c r="AG274">
        <v>0</v>
      </c>
      <c r="AH274">
        <v>0</v>
      </c>
    </row>
    <row r="275" spans="1:34" x14ac:dyDescent="0.35">
      <c r="A275" t="s">
        <v>293</v>
      </c>
      <c r="B275" t="s">
        <v>19</v>
      </c>
      <c r="C275" s="2">
        <v>60544900000</v>
      </c>
      <c r="D275" s="2">
        <v>65527400000</v>
      </c>
      <c r="E275" s="2">
        <v>66196500000</v>
      </c>
      <c r="F275" s="2">
        <v>66535000000</v>
      </c>
      <c r="G275" s="2">
        <v>65953300000</v>
      </c>
      <c r="H275" s="2">
        <v>65623200000</v>
      </c>
      <c r="I275" s="2">
        <v>65001500000</v>
      </c>
      <c r="J275" s="2">
        <v>64173800000</v>
      </c>
      <c r="K275" s="2">
        <v>63491500000</v>
      </c>
      <c r="L275" s="2">
        <v>62590300000</v>
      </c>
      <c r="M275" s="2">
        <v>61739400000</v>
      </c>
      <c r="N275" s="2">
        <v>60801400000</v>
      </c>
      <c r="O275" s="2">
        <v>59947600000</v>
      </c>
      <c r="P275" s="2">
        <v>59049600000</v>
      </c>
      <c r="Q275" s="2">
        <v>57990000000</v>
      </c>
      <c r="R275" s="2">
        <v>57026900000</v>
      </c>
      <c r="S275" s="2">
        <v>56032200000</v>
      </c>
      <c r="T275" s="2">
        <v>55069200000</v>
      </c>
      <c r="U275" s="2">
        <v>54127500000</v>
      </c>
      <c r="V275" s="2">
        <v>53302100000</v>
      </c>
      <c r="W275" s="2">
        <v>52240800000</v>
      </c>
      <c r="X275" s="2">
        <v>51392700000</v>
      </c>
      <c r="Y275" s="2">
        <v>50614100000</v>
      </c>
      <c r="Z275" s="2">
        <v>49882500000</v>
      </c>
      <c r="AA275" s="2">
        <v>48910500000</v>
      </c>
      <c r="AB275" s="2">
        <v>48050800000</v>
      </c>
      <c r="AC275" s="2">
        <v>47344800000</v>
      </c>
      <c r="AD275" s="2">
        <v>46561700000</v>
      </c>
      <c r="AE275" s="2">
        <v>45732600000</v>
      </c>
      <c r="AF275" s="2">
        <v>44956600000</v>
      </c>
      <c r="AG275" s="2">
        <v>44454700000</v>
      </c>
      <c r="AH275" s="2">
        <v>82301100000</v>
      </c>
    </row>
    <row r="276" spans="1:34" x14ac:dyDescent="0.35">
      <c r="A276" t="s">
        <v>294</v>
      </c>
      <c r="B276" t="s">
        <v>19</v>
      </c>
      <c r="C276" s="2">
        <v>18371600</v>
      </c>
      <c r="D276" s="2">
        <v>19131900</v>
      </c>
      <c r="E276" s="2">
        <v>18683100</v>
      </c>
      <c r="F276" s="2">
        <v>17986700</v>
      </c>
      <c r="G276" s="2">
        <v>17234400</v>
      </c>
      <c r="H276" s="2">
        <v>16552000</v>
      </c>
      <c r="I276" s="2">
        <v>15825300</v>
      </c>
      <c r="J276" s="2">
        <v>15068000</v>
      </c>
      <c r="K276" s="2">
        <v>14343700</v>
      </c>
      <c r="L276" s="2">
        <v>13586700</v>
      </c>
      <c r="M276" s="2">
        <v>12840700</v>
      </c>
      <c r="N276" s="2">
        <v>12080000</v>
      </c>
      <c r="O276" s="2">
        <v>11334400</v>
      </c>
      <c r="P276" s="2">
        <v>10578100</v>
      </c>
      <c r="Q276" s="2">
        <v>9797250</v>
      </c>
      <c r="R276" s="2">
        <v>9031510</v>
      </c>
      <c r="S276" s="2">
        <v>8268660</v>
      </c>
      <c r="T276" s="2">
        <v>7510100</v>
      </c>
      <c r="U276" s="2">
        <v>6759530</v>
      </c>
      <c r="V276" s="2">
        <v>6015920</v>
      </c>
      <c r="W276" s="2">
        <v>5272190</v>
      </c>
      <c r="X276" s="2">
        <v>4525360</v>
      </c>
      <c r="Y276" s="2">
        <v>3781340</v>
      </c>
      <c r="Z276" s="2">
        <v>3032860</v>
      </c>
      <c r="AA276" s="2">
        <v>2272380</v>
      </c>
      <c r="AB276" s="2">
        <v>1512260</v>
      </c>
      <c r="AC276">
        <v>752628</v>
      </c>
      <c r="AD276">
        <v>0</v>
      </c>
      <c r="AE276">
        <v>0</v>
      </c>
      <c r="AF276">
        <v>0</v>
      </c>
      <c r="AG276">
        <v>0</v>
      </c>
      <c r="AH276">
        <v>0</v>
      </c>
    </row>
    <row r="277" spans="1:34" x14ac:dyDescent="0.35">
      <c r="A277" t="s">
        <v>295</v>
      </c>
      <c r="B277" t="s">
        <v>19</v>
      </c>
      <c r="C277" s="2">
        <v>2724640000</v>
      </c>
      <c r="D277" s="2">
        <v>2586290000</v>
      </c>
      <c r="E277" s="2">
        <v>2612700000</v>
      </c>
      <c r="F277" s="2">
        <v>2036450000</v>
      </c>
      <c r="G277" s="2">
        <v>2078690000</v>
      </c>
      <c r="H277" s="2">
        <v>2071520000</v>
      </c>
      <c r="I277" s="2">
        <v>2105120000</v>
      </c>
      <c r="J277" s="2">
        <v>2143780000</v>
      </c>
      <c r="K277" s="2">
        <v>2161720000</v>
      </c>
      <c r="L277" s="2">
        <v>2201550000</v>
      </c>
      <c r="M277" s="2">
        <v>2205420000</v>
      </c>
      <c r="N277" s="2">
        <v>2190350000</v>
      </c>
      <c r="O277" s="2">
        <v>2156460000</v>
      </c>
      <c r="P277" s="2">
        <v>2113820000</v>
      </c>
      <c r="Q277" s="2">
        <v>2083040000</v>
      </c>
      <c r="R277" s="2">
        <v>2036900000</v>
      </c>
      <c r="S277" s="2">
        <v>2034980000</v>
      </c>
      <c r="T277" s="2">
        <v>2020240000</v>
      </c>
      <c r="U277" s="2">
        <v>2046220000</v>
      </c>
      <c r="V277" s="2">
        <v>2029110000</v>
      </c>
      <c r="W277" s="2">
        <v>2272600000</v>
      </c>
      <c r="X277" s="2">
        <v>2301230000</v>
      </c>
      <c r="Y277" s="2">
        <v>2343150000</v>
      </c>
      <c r="Z277" s="2">
        <v>2346610000</v>
      </c>
      <c r="AA277" s="2">
        <v>2431840000</v>
      </c>
      <c r="AB277" s="2">
        <v>2439860000</v>
      </c>
      <c r="AC277" s="2">
        <v>2425130000</v>
      </c>
      <c r="AD277" s="2">
        <v>2400340000</v>
      </c>
      <c r="AE277" s="2">
        <v>2382580000</v>
      </c>
      <c r="AF277" s="2">
        <v>2355270000</v>
      </c>
      <c r="AG277" s="2">
        <v>2342990000</v>
      </c>
      <c r="AH277" s="2">
        <v>5610990000</v>
      </c>
    </row>
    <row r="278" spans="1:34" x14ac:dyDescent="0.35">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35">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row>
    <row r="280" spans="1:34" x14ac:dyDescent="0.35">
      <c r="A280" t="s">
        <v>298</v>
      </c>
      <c r="B280" t="s">
        <v>19</v>
      </c>
      <c r="C280" s="2">
        <v>12786500</v>
      </c>
      <c r="D280" s="2">
        <v>13404700</v>
      </c>
      <c r="E280" s="2">
        <v>13271900</v>
      </c>
      <c r="F280" s="2">
        <v>12953000</v>
      </c>
      <c r="G280" s="2">
        <v>12593000</v>
      </c>
      <c r="H280" s="2">
        <v>12270200</v>
      </c>
      <c r="I280" s="2">
        <v>11910500</v>
      </c>
      <c r="J280" s="2">
        <v>11522400</v>
      </c>
      <c r="K280" s="2">
        <v>11149100</v>
      </c>
      <c r="L280" s="2">
        <v>10755500</v>
      </c>
      <c r="M280" s="2">
        <v>10375900</v>
      </c>
      <c r="N280" s="2">
        <v>9989320</v>
      </c>
      <c r="O280" s="2">
        <v>9622310</v>
      </c>
      <c r="P280" s="2">
        <v>9255300</v>
      </c>
      <c r="Q280" s="2">
        <v>8875290</v>
      </c>
      <c r="R280" s="2">
        <v>8517110</v>
      </c>
      <c r="S280" s="2">
        <v>8169690</v>
      </c>
      <c r="T280" s="2">
        <v>7835170</v>
      </c>
      <c r="U280" s="2">
        <v>7518830</v>
      </c>
      <c r="V280" s="2">
        <v>7221490</v>
      </c>
      <c r="W280" s="2">
        <v>6936640</v>
      </c>
      <c r="X280" s="2">
        <v>6661160</v>
      </c>
      <c r="Y280" s="2">
        <v>6405180</v>
      </c>
      <c r="Z280" s="2">
        <v>6168050</v>
      </c>
      <c r="AA280" s="2">
        <v>5923100</v>
      </c>
      <c r="AB280" s="2">
        <v>5693280</v>
      </c>
      <c r="AC280" s="2">
        <v>5488980</v>
      </c>
      <c r="AD280" s="2">
        <v>5285910</v>
      </c>
      <c r="AE280" s="2">
        <v>5489490</v>
      </c>
      <c r="AF280" s="2">
        <v>5688200</v>
      </c>
      <c r="AG280" s="2">
        <v>5836260</v>
      </c>
      <c r="AH280" s="2">
        <v>153284000</v>
      </c>
    </row>
    <row r="281" spans="1:34" x14ac:dyDescent="0.35">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row>
    <row r="282" spans="1:34" x14ac:dyDescent="0.35">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row>
    <row r="283" spans="1:34" x14ac:dyDescent="0.35">
      <c r="A283" t="s">
        <v>301</v>
      </c>
      <c r="B283" t="s">
        <v>19</v>
      </c>
      <c r="C283" s="2">
        <v>21479100000</v>
      </c>
      <c r="D283" s="2">
        <v>21001300000</v>
      </c>
      <c r="E283" s="2">
        <v>20468100000</v>
      </c>
      <c r="F283" s="2">
        <v>19890700000</v>
      </c>
      <c r="G283" s="2">
        <v>19293700000</v>
      </c>
      <c r="H283" s="2">
        <v>18657400000</v>
      </c>
      <c r="I283" s="2">
        <v>17826000000</v>
      </c>
      <c r="J283" s="2">
        <v>16923100000</v>
      </c>
      <c r="K283" s="2">
        <v>15996600000</v>
      </c>
      <c r="L283" s="2">
        <v>15064700000</v>
      </c>
      <c r="M283" s="2">
        <v>14151200000</v>
      </c>
      <c r="N283" s="2">
        <v>13250800000</v>
      </c>
      <c r="O283" s="2">
        <v>12383500000</v>
      </c>
      <c r="P283" s="2">
        <v>11540800000</v>
      </c>
      <c r="Q283" s="2">
        <v>10729600000</v>
      </c>
      <c r="R283" s="2">
        <v>9947930000</v>
      </c>
      <c r="S283" s="2">
        <v>9198380000</v>
      </c>
      <c r="T283" s="2">
        <v>8483290000</v>
      </c>
      <c r="U283" s="2">
        <v>7794750000</v>
      </c>
      <c r="V283" s="2">
        <v>7126180000</v>
      </c>
      <c r="W283" s="2">
        <v>6488750000</v>
      </c>
      <c r="X283" s="2">
        <v>5877380000</v>
      </c>
      <c r="Y283" s="2">
        <v>5294530000</v>
      </c>
      <c r="Z283" s="2">
        <v>5056360000</v>
      </c>
      <c r="AA283" s="2">
        <v>4800550000</v>
      </c>
      <c r="AB283" s="2">
        <v>4565270000</v>
      </c>
      <c r="AC283" s="2">
        <v>4346040000</v>
      </c>
      <c r="AD283" s="2">
        <v>4128950000</v>
      </c>
      <c r="AE283" s="2">
        <v>3928230000</v>
      </c>
      <c r="AF283" s="2">
        <v>3745720000</v>
      </c>
      <c r="AG283" s="2">
        <v>3579180000</v>
      </c>
      <c r="AH283" s="2">
        <v>21222000000</v>
      </c>
    </row>
    <row r="284" spans="1:34" x14ac:dyDescent="0.35">
      <c r="A284" t="s">
        <v>302</v>
      </c>
      <c r="B284" t="s">
        <v>19</v>
      </c>
      <c r="C284" s="2">
        <v>17351200000</v>
      </c>
      <c r="D284" s="2">
        <v>17508200000</v>
      </c>
      <c r="E284" s="2">
        <v>17660700000</v>
      </c>
      <c r="F284" s="2">
        <v>17770200000</v>
      </c>
      <c r="G284" s="2">
        <v>17838700000</v>
      </c>
      <c r="H284" s="2">
        <v>17869100000</v>
      </c>
      <c r="I284" s="2">
        <v>17701600000</v>
      </c>
      <c r="J284" s="2">
        <v>17441400000</v>
      </c>
      <c r="K284" s="2">
        <v>17144400000</v>
      </c>
      <c r="L284" s="2">
        <v>16812500000</v>
      </c>
      <c r="M284" s="2">
        <v>16463200000</v>
      </c>
      <c r="N284" s="2">
        <v>16101100000</v>
      </c>
      <c r="O284" s="2">
        <v>15750600000</v>
      </c>
      <c r="P284" s="2">
        <v>15408400000</v>
      </c>
      <c r="Q284" s="2">
        <v>15080400000</v>
      </c>
      <c r="R284" s="2">
        <v>14765600000</v>
      </c>
      <c r="S284" s="2">
        <v>14462200000</v>
      </c>
      <c r="T284" s="2">
        <v>14181300000</v>
      </c>
      <c r="U284" s="2">
        <v>13911000000</v>
      </c>
      <c r="V284" s="2">
        <v>13638100000</v>
      </c>
      <c r="W284" s="2">
        <v>13380700000</v>
      </c>
      <c r="X284" s="2">
        <v>13129100000</v>
      </c>
      <c r="Y284" s="2">
        <v>12887600000</v>
      </c>
      <c r="Z284" s="2">
        <v>12688700000</v>
      </c>
      <c r="AA284" s="2">
        <v>12506400000</v>
      </c>
      <c r="AB284" s="2">
        <v>12321200000</v>
      </c>
      <c r="AC284" s="2">
        <v>12155200000</v>
      </c>
      <c r="AD284" s="2">
        <v>12003200000</v>
      </c>
      <c r="AE284" s="2">
        <v>11864000000</v>
      </c>
      <c r="AF284" s="2">
        <v>11739100000</v>
      </c>
      <c r="AG284" s="2">
        <v>11627500000</v>
      </c>
      <c r="AH284" s="2">
        <v>18836600000</v>
      </c>
    </row>
    <row r="285" spans="1:34" x14ac:dyDescent="0.35">
      <c r="A285" t="s">
        <v>303</v>
      </c>
      <c r="B285" t="s">
        <v>19</v>
      </c>
      <c r="C285" s="2">
        <v>11458500000</v>
      </c>
      <c r="D285" s="2">
        <v>11797500000</v>
      </c>
      <c r="E285" s="2">
        <v>12058100000</v>
      </c>
      <c r="F285" s="2">
        <v>12401000000</v>
      </c>
      <c r="G285" s="2">
        <v>12592600000</v>
      </c>
      <c r="H285" s="2">
        <v>12760500000</v>
      </c>
      <c r="I285" s="2">
        <v>12769000000</v>
      </c>
      <c r="J285" s="2">
        <v>12698500000</v>
      </c>
      <c r="K285" s="2">
        <v>12597400000</v>
      </c>
      <c r="L285" s="2">
        <v>12451200000</v>
      </c>
      <c r="M285" s="2">
        <v>12300500000</v>
      </c>
      <c r="N285" s="2">
        <v>12135400000</v>
      </c>
      <c r="O285" s="2">
        <v>11978800000</v>
      </c>
      <c r="P285" s="2">
        <v>11824100000</v>
      </c>
      <c r="Q285" s="2">
        <v>11671600000</v>
      </c>
      <c r="R285" s="2">
        <v>11527200000</v>
      </c>
      <c r="S285" s="2">
        <v>11377000000</v>
      </c>
      <c r="T285" s="2">
        <v>11241900000</v>
      </c>
      <c r="U285" s="2">
        <v>11102200000</v>
      </c>
      <c r="V285" s="2">
        <v>10964800000</v>
      </c>
      <c r="W285" s="2">
        <v>10781900000</v>
      </c>
      <c r="X285" s="2">
        <v>10643200000</v>
      </c>
      <c r="Y285" s="2">
        <v>10506700000</v>
      </c>
      <c r="Z285" s="2">
        <v>10335500000</v>
      </c>
      <c r="AA285" s="2">
        <v>10152500000</v>
      </c>
      <c r="AB285" s="2">
        <v>9994110000</v>
      </c>
      <c r="AC285" s="2">
        <v>9851600000</v>
      </c>
      <c r="AD285" s="2">
        <v>9724330000</v>
      </c>
      <c r="AE285" s="2">
        <v>9608170000</v>
      </c>
      <c r="AF285" s="2">
        <v>9507610000</v>
      </c>
      <c r="AG285" s="2">
        <v>9418660000</v>
      </c>
      <c r="AH285" s="2">
        <v>7847580000</v>
      </c>
    </row>
    <row r="286" spans="1:34" x14ac:dyDescent="0.35">
      <c r="A286" t="s">
        <v>304</v>
      </c>
      <c r="B286" t="s">
        <v>19</v>
      </c>
      <c r="C286" s="2">
        <v>1970850000</v>
      </c>
      <c r="D286" s="2">
        <v>1988680000</v>
      </c>
      <c r="E286" s="2">
        <v>2006000000</v>
      </c>
      <c r="F286" s="2">
        <v>2018440000</v>
      </c>
      <c r="G286" s="2">
        <v>2026230000</v>
      </c>
      <c r="H286" s="2">
        <v>2029670000</v>
      </c>
      <c r="I286" s="2">
        <v>2010650000</v>
      </c>
      <c r="J286" s="2">
        <v>1981100000</v>
      </c>
      <c r="K286" s="2">
        <v>1947360000</v>
      </c>
      <c r="L286" s="2">
        <v>1909660000</v>
      </c>
      <c r="M286" s="2">
        <v>1869990000</v>
      </c>
      <c r="N286" s="2">
        <v>1828860000</v>
      </c>
      <c r="O286" s="2">
        <v>1789040000</v>
      </c>
      <c r="P286" s="2">
        <v>1750170000</v>
      </c>
      <c r="Q286" s="2">
        <v>1712920000</v>
      </c>
      <c r="R286" s="2">
        <v>1677160000</v>
      </c>
      <c r="S286" s="2">
        <v>1642690000</v>
      </c>
      <c r="T286" s="2">
        <v>1610800000</v>
      </c>
      <c r="U286" s="2">
        <v>1580090000</v>
      </c>
      <c r="V286" s="2">
        <v>1549090000</v>
      </c>
      <c r="W286" s="2">
        <v>1519850000</v>
      </c>
      <c r="X286" s="2">
        <v>1491280000</v>
      </c>
      <c r="Y286" s="2">
        <v>1463850000</v>
      </c>
      <c r="Z286" s="2">
        <v>1441260000</v>
      </c>
      <c r="AA286" s="2">
        <v>1420550000</v>
      </c>
      <c r="AB286" s="2">
        <v>1399510000</v>
      </c>
      <c r="AC286" s="2">
        <v>1380650000</v>
      </c>
      <c r="AD286" s="2">
        <v>1363390000</v>
      </c>
      <c r="AE286" s="2">
        <v>1347580000</v>
      </c>
      <c r="AF286" s="2">
        <v>1333390000</v>
      </c>
      <c r="AG286" s="2">
        <v>1320720000</v>
      </c>
      <c r="AH286">
        <v>0</v>
      </c>
    </row>
    <row r="287" spans="1:34" x14ac:dyDescent="0.35">
      <c r="A287" t="s">
        <v>305</v>
      </c>
      <c r="B287" t="s">
        <v>19</v>
      </c>
      <c r="C287" s="2">
        <v>515654000</v>
      </c>
      <c r="D287" s="2">
        <v>465634000</v>
      </c>
      <c r="E287" s="2">
        <v>475919000</v>
      </c>
      <c r="F287" s="2">
        <v>379560000</v>
      </c>
      <c r="G287" s="2">
        <v>396887000</v>
      </c>
      <c r="H287" s="2">
        <v>402808000</v>
      </c>
      <c r="I287" s="2">
        <v>413533000</v>
      </c>
      <c r="J287" s="2">
        <v>424203000</v>
      </c>
      <c r="K287" s="2">
        <v>428910000</v>
      </c>
      <c r="L287" s="2">
        <v>437959000</v>
      </c>
      <c r="M287" s="2">
        <v>439393000</v>
      </c>
      <c r="N287" s="2">
        <v>437174000</v>
      </c>
      <c r="O287" s="2">
        <v>430907000</v>
      </c>
      <c r="P287" s="2">
        <v>423269000</v>
      </c>
      <c r="Q287" s="2">
        <v>419251000</v>
      </c>
      <c r="R287" s="2">
        <v>411731000</v>
      </c>
      <c r="S287" s="2">
        <v>413191000</v>
      </c>
      <c r="T287" s="2">
        <v>412414000</v>
      </c>
      <c r="U287" s="2">
        <v>419706000</v>
      </c>
      <c r="V287" s="2">
        <v>417408000</v>
      </c>
      <c r="W287" s="2">
        <v>469039000</v>
      </c>
      <c r="X287" s="2">
        <v>476577000</v>
      </c>
      <c r="Y287" s="2">
        <v>486400000</v>
      </c>
      <c r="Z287" s="2">
        <v>486209000</v>
      </c>
      <c r="AA287" s="2">
        <v>504785000</v>
      </c>
      <c r="AB287" s="2">
        <v>507468000</v>
      </c>
      <c r="AC287" s="2">
        <v>504627000</v>
      </c>
      <c r="AD287" s="2">
        <v>501307000</v>
      </c>
      <c r="AE287" s="2">
        <v>500567000</v>
      </c>
      <c r="AF287" s="2">
        <v>498102000</v>
      </c>
      <c r="AG287" s="2">
        <v>496413000</v>
      </c>
      <c r="AH287" s="2">
        <v>535020000</v>
      </c>
    </row>
    <row r="288" spans="1:34" x14ac:dyDescent="0.35">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1:34" x14ac:dyDescent="0.35">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row>
    <row r="290" spans="1:34" x14ac:dyDescent="0.35">
      <c r="A290" t="s">
        <v>308</v>
      </c>
      <c r="B290" t="s">
        <v>19</v>
      </c>
      <c r="C290" s="2">
        <v>43005700</v>
      </c>
      <c r="D290" s="2">
        <v>42382500</v>
      </c>
      <c r="E290" s="2">
        <v>42544200</v>
      </c>
      <c r="F290" s="2">
        <v>43201700</v>
      </c>
      <c r="G290" s="2">
        <v>44269400</v>
      </c>
      <c r="H290" s="2">
        <v>45667800</v>
      </c>
      <c r="I290" s="2">
        <v>46915900</v>
      </c>
      <c r="J290" s="2">
        <v>48209500</v>
      </c>
      <c r="K290" s="2">
        <v>49670000</v>
      </c>
      <c r="L290" s="2">
        <v>51234800</v>
      </c>
      <c r="M290" s="2">
        <v>53024400</v>
      </c>
      <c r="N290" s="2">
        <v>54938700</v>
      </c>
      <c r="O290" s="2">
        <v>57076500</v>
      </c>
      <c r="P290" s="2">
        <v>59400000</v>
      </c>
      <c r="Q290" s="2">
        <v>61912400</v>
      </c>
      <c r="R290" s="2">
        <v>64589900</v>
      </c>
      <c r="S290" s="2">
        <v>67384000</v>
      </c>
      <c r="T290" s="2">
        <v>70353900</v>
      </c>
      <c r="U290" s="2">
        <v>73437100</v>
      </c>
      <c r="V290" s="2">
        <v>76544600</v>
      </c>
      <c r="W290" s="2">
        <v>79759700</v>
      </c>
      <c r="X290" s="2">
        <v>83020000</v>
      </c>
      <c r="Y290" s="2">
        <v>86349300</v>
      </c>
      <c r="Z290" s="2">
        <v>91683400</v>
      </c>
      <c r="AA290" s="2">
        <v>96874400</v>
      </c>
      <c r="AB290" s="2">
        <v>101784000</v>
      </c>
      <c r="AC290" s="2">
        <v>106610000</v>
      </c>
      <c r="AD290" s="2">
        <v>111379000</v>
      </c>
      <c r="AE290" s="2">
        <v>116122000</v>
      </c>
      <c r="AF290" s="2">
        <v>120868000</v>
      </c>
      <c r="AG290" s="2">
        <v>125598000</v>
      </c>
      <c r="AH290">
        <v>640184</v>
      </c>
    </row>
    <row r="291" spans="1:34" x14ac:dyDescent="0.35">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x14ac:dyDescent="0.35">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row>
    <row r="293" spans="1:34" x14ac:dyDescent="0.35">
      <c r="A293" t="s">
        <v>311</v>
      </c>
      <c r="B293" t="s">
        <v>19</v>
      </c>
      <c r="C293" s="2">
        <v>50715300000</v>
      </c>
      <c r="D293" s="2">
        <v>52932800000</v>
      </c>
      <c r="E293" s="2">
        <v>51788600000</v>
      </c>
      <c r="F293" s="2">
        <v>49961800000</v>
      </c>
      <c r="G293" s="2">
        <v>48005800000</v>
      </c>
      <c r="H293" s="2">
        <v>46245400000</v>
      </c>
      <c r="I293" s="2">
        <v>44360700000</v>
      </c>
      <c r="J293" s="2">
        <v>42392400000</v>
      </c>
      <c r="K293" s="2">
        <v>40524000000</v>
      </c>
      <c r="L293" s="2">
        <v>38580500000</v>
      </c>
      <c r="M293" s="2">
        <v>36687700000</v>
      </c>
      <c r="N293" s="2">
        <v>34771500000</v>
      </c>
      <c r="O293" s="2">
        <v>32916700000</v>
      </c>
      <c r="P293" s="2">
        <v>31058900000</v>
      </c>
      <c r="Q293" s="2">
        <v>29157300000</v>
      </c>
      <c r="R293" s="2">
        <v>27331500000</v>
      </c>
      <c r="S293" s="2">
        <v>25549100000</v>
      </c>
      <c r="T293" s="2">
        <v>23810600000</v>
      </c>
      <c r="U293" s="2">
        <v>22129200000</v>
      </c>
      <c r="V293" s="2">
        <v>20502700000</v>
      </c>
      <c r="W293" s="2">
        <v>18911000000</v>
      </c>
      <c r="X293" s="2">
        <v>17340400000</v>
      </c>
      <c r="Y293" s="2">
        <v>15812900000</v>
      </c>
      <c r="Z293" s="2">
        <v>14310200000</v>
      </c>
      <c r="AA293" s="2">
        <v>12788500000</v>
      </c>
      <c r="AB293" s="2">
        <v>11299700000</v>
      </c>
      <c r="AC293" s="2">
        <v>9864600000</v>
      </c>
      <c r="AD293" s="2">
        <v>8435270000</v>
      </c>
      <c r="AE293" s="2">
        <v>8860460000</v>
      </c>
      <c r="AF293" s="2">
        <v>9277770000</v>
      </c>
      <c r="AG293" s="2">
        <v>9764960000</v>
      </c>
      <c r="AH293" s="2">
        <v>393019000000</v>
      </c>
    </row>
    <row r="294" spans="1:34" x14ac:dyDescent="0.35">
      <c r="A294" t="s">
        <v>312</v>
      </c>
      <c r="B294" t="s">
        <v>19</v>
      </c>
      <c r="C294" s="2">
        <v>3356410000</v>
      </c>
      <c r="D294" s="2">
        <v>3495330000</v>
      </c>
      <c r="E294" s="2">
        <v>3413340000</v>
      </c>
      <c r="F294" s="2">
        <v>3286100000</v>
      </c>
      <c r="G294" s="2">
        <v>3148660000</v>
      </c>
      <c r="H294" s="2">
        <v>3023990000</v>
      </c>
      <c r="I294" s="2">
        <v>2891220000</v>
      </c>
      <c r="J294" s="2">
        <v>2752860000</v>
      </c>
      <c r="K294" s="2">
        <v>2620540000</v>
      </c>
      <c r="L294" s="2">
        <v>2482240000</v>
      </c>
      <c r="M294" s="2">
        <v>2345950000</v>
      </c>
      <c r="N294" s="2">
        <v>2206960000</v>
      </c>
      <c r="O294" s="2">
        <v>2070760000</v>
      </c>
      <c r="P294" s="2">
        <v>1932570000</v>
      </c>
      <c r="Q294" s="2">
        <v>1789920000</v>
      </c>
      <c r="R294" s="2">
        <v>1650020000</v>
      </c>
      <c r="S294" s="2">
        <v>1510650000</v>
      </c>
      <c r="T294" s="2">
        <v>1372070000</v>
      </c>
      <c r="U294" s="2">
        <v>1234940000</v>
      </c>
      <c r="V294" s="2">
        <v>1099080000</v>
      </c>
      <c r="W294" s="2">
        <v>963208000</v>
      </c>
      <c r="X294" s="2">
        <v>826765000</v>
      </c>
      <c r="Y294" s="2">
        <v>690836000</v>
      </c>
      <c r="Z294" s="2">
        <v>554091000</v>
      </c>
      <c r="AA294" s="2">
        <v>415155000</v>
      </c>
      <c r="AB294" s="2">
        <v>276284000</v>
      </c>
      <c r="AC294" s="2">
        <v>137502000</v>
      </c>
      <c r="AD294">
        <v>0</v>
      </c>
      <c r="AE294">
        <v>0</v>
      </c>
      <c r="AF294">
        <v>0</v>
      </c>
      <c r="AG294">
        <v>0</v>
      </c>
      <c r="AH294">
        <v>0</v>
      </c>
    </row>
    <row r="295" spans="1:34" x14ac:dyDescent="0.35">
      <c r="A295" t="s">
        <v>313</v>
      </c>
      <c r="B295" t="s">
        <v>19</v>
      </c>
      <c r="C295" s="2">
        <v>276485000000</v>
      </c>
      <c r="D295" s="2">
        <v>299238000000</v>
      </c>
      <c r="E295" s="2">
        <v>302294000000</v>
      </c>
      <c r="F295" s="2">
        <v>303840000000</v>
      </c>
      <c r="G295" s="2">
        <v>301184000000</v>
      </c>
      <c r="H295" s="2">
        <v>299676000000</v>
      </c>
      <c r="I295" s="2">
        <v>296837000000</v>
      </c>
      <c r="J295" s="2">
        <v>293057000000</v>
      </c>
      <c r="K295" s="2">
        <v>289941000000</v>
      </c>
      <c r="L295" s="2">
        <v>285826000000</v>
      </c>
      <c r="M295" s="2">
        <v>281940000000</v>
      </c>
      <c r="N295" s="2">
        <v>277657000000</v>
      </c>
      <c r="O295" s="2">
        <v>273758000000</v>
      </c>
      <c r="P295" s="2">
        <v>269657000000</v>
      </c>
      <c r="Q295" s="2">
        <v>264818000000</v>
      </c>
      <c r="R295" s="2">
        <v>260420000000</v>
      </c>
      <c r="S295" s="2">
        <v>255878000000</v>
      </c>
      <c r="T295" s="2">
        <v>251480000000</v>
      </c>
      <c r="U295" s="2">
        <v>247179000000</v>
      </c>
      <c r="V295" s="2">
        <v>243410000000</v>
      </c>
      <c r="W295" s="2">
        <v>238564000000</v>
      </c>
      <c r="X295" s="2">
        <v>234691000000</v>
      </c>
      <c r="Y295" s="2">
        <v>231135000000</v>
      </c>
      <c r="Z295" s="2">
        <v>227794000000</v>
      </c>
      <c r="AA295" s="2">
        <v>223355000000</v>
      </c>
      <c r="AB295" s="2">
        <v>219430000000</v>
      </c>
      <c r="AC295" s="2">
        <v>216205000000</v>
      </c>
      <c r="AD295" s="2">
        <v>212629000000</v>
      </c>
      <c r="AE295" s="2">
        <v>208843000000</v>
      </c>
      <c r="AF295" s="2">
        <v>205300000000</v>
      </c>
      <c r="AG295" s="2">
        <v>203007000000</v>
      </c>
      <c r="AH295" s="2">
        <v>375838000000</v>
      </c>
    </row>
    <row r="296" spans="1:34" x14ac:dyDescent="0.35">
      <c r="A296" t="s">
        <v>314</v>
      </c>
      <c r="B296" t="s">
        <v>19</v>
      </c>
      <c r="C296" s="2">
        <v>381241000</v>
      </c>
      <c r="D296" s="2">
        <v>397019000</v>
      </c>
      <c r="E296" s="2">
        <v>387706000</v>
      </c>
      <c r="F296" s="2">
        <v>373255000</v>
      </c>
      <c r="G296" s="2">
        <v>357643000</v>
      </c>
      <c r="H296" s="2">
        <v>343483000</v>
      </c>
      <c r="I296" s="2">
        <v>328401000</v>
      </c>
      <c r="J296" s="2">
        <v>312686000</v>
      </c>
      <c r="K296" s="2">
        <v>297655000</v>
      </c>
      <c r="L296" s="2">
        <v>281947000</v>
      </c>
      <c r="M296" s="2">
        <v>266466000</v>
      </c>
      <c r="N296" s="2">
        <v>250680000</v>
      </c>
      <c r="O296" s="2">
        <v>235208000</v>
      </c>
      <c r="P296" s="2">
        <v>219513000</v>
      </c>
      <c r="Q296" s="2">
        <v>203309000</v>
      </c>
      <c r="R296" s="2">
        <v>187419000</v>
      </c>
      <c r="S296" s="2">
        <v>171589000</v>
      </c>
      <c r="T296" s="2">
        <v>155847000</v>
      </c>
      <c r="U296" s="2">
        <v>140272000</v>
      </c>
      <c r="V296" s="2">
        <v>124840000</v>
      </c>
      <c r="W296" s="2">
        <v>109407000</v>
      </c>
      <c r="X296" s="2">
        <v>93908700</v>
      </c>
      <c r="Y296" s="2">
        <v>78469100</v>
      </c>
      <c r="Z296" s="2">
        <v>62936900</v>
      </c>
      <c r="AA296" s="2">
        <v>47155700</v>
      </c>
      <c r="AB296" s="2">
        <v>31382000</v>
      </c>
      <c r="AC296" s="2">
        <v>15618300</v>
      </c>
      <c r="AD296">
        <v>0</v>
      </c>
      <c r="AE296">
        <v>0</v>
      </c>
      <c r="AF296">
        <v>0</v>
      </c>
      <c r="AG296">
        <v>0</v>
      </c>
      <c r="AH296">
        <v>0</v>
      </c>
    </row>
    <row r="297" spans="1:34" x14ac:dyDescent="0.35">
      <c r="A297" t="s">
        <v>315</v>
      </c>
      <c r="B297" t="s">
        <v>19</v>
      </c>
      <c r="C297" s="2">
        <v>12442400000</v>
      </c>
      <c r="D297" s="2">
        <v>11810600000</v>
      </c>
      <c r="E297" s="2">
        <v>11931200000</v>
      </c>
      <c r="F297" s="2">
        <v>9299680000</v>
      </c>
      <c r="G297" s="2">
        <v>9492570000</v>
      </c>
      <c r="H297" s="2">
        <v>9459840000</v>
      </c>
      <c r="I297" s="2">
        <v>9613270000</v>
      </c>
      <c r="J297" s="2">
        <v>9789800000</v>
      </c>
      <c r="K297" s="2">
        <v>9871750000</v>
      </c>
      <c r="L297" s="2">
        <v>10053600000</v>
      </c>
      <c r="M297" s="2">
        <v>10071300000</v>
      </c>
      <c r="N297" s="2">
        <v>10002500000</v>
      </c>
      <c r="O297" s="2">
        <v>9847750000</v>
      </c>
      <c r="P297" s="2">
        <v>9652990000</v>
      </c>
      <c r="Q297" s="2">
        <v>9512430000</v>
      </c>
      <c r="R297" s="2">
        <v>9301750000</v>
      </c>
      <c r="S297" s="2">
        <v>9292980000</v>
      </c>
      <c r="T297" s="2">
        <v>9225650000</v>
      </c>
      <c r="U297" s="2">
        <v>9344320000</v>
      </c>
      <c r="V297" s="2">
        <v>9266150000</v>
      </c>
      <c r="W297" s="2">
        <v>10378100000</v>
      </c>
      <c r="X297" s="2">
        <v>10508800000</v>
      </c>
      <c r="Y297" s="2">
        <v>10700300000</v>
      </c>
      <c r="Z297" s="2">
        <v>10716100000</v>
      </c>
      <c r="AA297" s="2">
        <v>11105300000</v>
      </c>
      <c r="AB297" s="2">
        <v>11141900000</v>
      </c>
      <c r="AC297" s="2">
        <v>11074700000</v>
      </c>
      <c r="AD297" s="2">
        <v>10961400000</v>
      </c>
      <c r="AE297" s="2">
        <v>10880300000</v>
      </c>
      <c r="AF297" s="2">
        <v>10755600000</v>
      </c>
      <c r="AG297" s="2">
        <v>10699600000</v>
      </c>
      <c r="AH297" s="2">
        <v>25623300000</v>
      </c>
    </row>
    <row r="298" spans="1:34" x14ac:dyDescent="0.35">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x14ac:dyDescent="0.35">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row>
    <row r="300" spans="1:34" x14ac:dyDescent="0.35">
      <c r="A300" t="s">
        <v>318</v>
      </c>
      <c r="B300" t="s">
        <v>19</v>
      </c>
      <c r="C300" s="2">
        <v>21951800</v>
      </c>
      <c r="D300" s="2">
        <v>23013200</v>
      </c>
      <c r="E300" s="2">
        <v>22785200</v>
      </c>
      <c r="F300" s="2">
        <v>22237700</v>
      </c>
      <c r="G300" s="2">
        <v>21619700</v>
      </c>
      <c r="H300" s="2">
        <v>21065500</v>
      </c>
      <c r="I300" s="2">
        <v>20447900</v>
      </c>
      <c r="J300" s="2">
        <v>19781800</v>
      </c>
      <c r="K300" s="2">
        <v>19140800</v>
      </c>
      <c r="L300" s="2">
        <v>18465100</v>
      </c>
      <c r="M300" s="2">
        <v>17813300</v>
      </c>
      <c r="N300" s="2">
        <v>17149700</v>
      </c>
      <c r="O300" s="2">
        <v>16519600</v>
      </c>
      <c r="P300" s="2">
        <v>15889500</v>
      </c>
      <c r="Q300" s="2">
        <v>15237100</v>
      </c>
      <c r="R300" s="2">
        <v>14622200</v>
      </c>
      <c r="S300" s="2">
        <v>14025700</v>
      </c>
      <c r="T300" s="2">
        <v>13451400</v>
      </c>
      <c r="U300" s="2">
        <v>12908400</v>
      </c>
      <c r="V300" s="2">
        <v>12397900</v>
      </c>
      <c r="W300" s="2">
        <v>11908800</v>
      </c>
      <c r="X300" s="2">
        <v>11435900</v>
      </c>
      <c r="Y300" s="2">
        <v>10996400</v>
      </c>
      <c r="Z300" s="2">
        <v>10589300</v>
      </c>
      <c r="AA300" s="2">
        <v>10168800</v>
      </c>
      <c r="AB300" s="2">
        <v>9774240</v>
      </c>
      <c r="AC300" s="2">
        <v>9423500</v>
      </c>
      <c r="AD300" s="2">
        <v>9074860</v>
      </c>
      <c r="AE300" s="2">
        <v>9424360</v>
      </c>
      <c r="AF300" s="2">
        <v>9765510</v>
      </c>
      <c r="AG300" s="2">
        <v>10019700</v>
      </c>
      <c r="AH300" s="2">
        <v>263158000</v>
      </c>
    </row>
    <row r="301" spans="1:34" x14ac:dyDescent="0.35">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x14ac:dyDescent="0.35">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x14ac:dyDescent="0.35">
      <c r="A303" t="s">
        <v>321</v>
      </c>
      <c r="B303" t="s">
        <v>19</v>
      </c>
      <c r="C303" s="2">
        <v>1216520000</v>
      </c>
      <c r="D303" s="2">
        <v>1189460000</v>
      </c>
      <c r="E303" s="2">
        <v>1159260000</v>
      </c>
      <c r="F303" s="2">
        <v>1126560000</v>
      </c>
      <c r="G303" s="2">
        <v>1092740000</v>
      </c>
      <c r="H303" s="2">
        <v>1056700000</v>
      </c>
      <c r="I303" s="2">
        <v>1009620000</v>
      </c>
      <c r="J303" s="2">
        <v>958480000</v>
      </c>
      <c r="K303" s="2">
        <v>906005000</v>
      </c>
      <c r="L303" s="2">
        <v>853224000</v>
      </c>
      <c r="M303" s="2">
        <v>801487000</v>
      </c>
      <c r="N303" s="2">
        <v>750488000</v>
      </c>
      <c r="O303" s="2">
        <v>701367000</v>
      </c>
      <c r="P303" s="2">
        <v>653643000</v>
      </c>
      <c r="Q303" s="2">
        <v>607696000</v>
      </c>
      <c r="R303" s="2">
        <v>563425000</v>
      </c>
      <c r="S303" s="2">
        <v>520972000</v>
      </c>
      <c r="T303" s="2">
        <v>480471000</v>
      </c>
      <c r="U303" s="2">
        <v>441474000</v>
      </c>
      <c r="V303" s="2">
        <v>403608000</v>
      </c>
      <c r="W303" s="2">
        <v>367506000</v>
      </c>
      <c r="X303" s="2">
        <v>332879000</v>
      </c>
      <c r="Y303" s="2">
        <v>299868000</v>
      </c>
      <c r="Z303" s="2">
        <v>286379000</v>
      </c>
      <c r="AA303" s="2">
        <v>271890000</v>
      </c>
      <c r="AB303" s="2">
        <v>258565000</v>
      </c>
      <c r="AC303" s="2">
        <v>246149000</v>
      </c>
      <c r="AD303" s="2">
        <v>233853000</v>
      </c>
      <c r="AE303" s="2">
        <v>222485000</v>
      </c>
      <c r="AF303" s="2">
        <v>212148000</v>
      </c>
      <c r="AG303" s="2">
        <v>202716000</v>
      </c>
      <c r="AH303" s="2">
        <v>1201960000</v>
      </c>
    </row>
    <row r="304" spans="1:34" x14ac:dyDescent="0.35">
      <c r="A304" t="s">
        <v>322</v>
      </c>
      <c r="B304" t="s">
        <v>19</v>
      </c>
      <c r="C304" s="2">
        <v>1734480000</v>
      </c>
      <c r="D304" s="2">
        <v>1750170000</v>
      </c>
      <c r="E304" s="2">
        <v>1765410000</v>
      </c>
      <c r="F304" s="2">
        <v>1776360000</v>
      </c>
      <c r="G304" s="2">
        <v>1783210000</v>
      </c>
      <c r="H304" s="2">
        <v>1786240000</v>
      </c>
      <c r="I304" s="2">
        <v>1769500000</v>
      </c>
      <c r="J304" s="2">
        <v>1743500000</v>
      </c>
      <c r="K304" s="2">
        <v>1713800000</v>
      </c>
      <c r="L304" s="2">
        <v>1680620000</v>
      </c>
      <c r="M304" s="2">
        <v>1645710000</v>
      </c>
      <c r="N304" s="2">
        <v>1609510000</v>
      </c>
      <c r="O304" s="2">
        <v>1574470000</v>
      </c>
      <c r="P304" s="2">
        <v>1540270000</v>
      </c>
      <c r="Q304" s="2">
        <v>1507480000</v>
      </c>
      <c r="R304" s="2">
        <v>1476010000</v>
      </c>
      <c r="S304" s="2">
        <v>1445680000</v>
      </c>
      <c r="T304" s="2">
        <v>1417610000</v>
      </c>
      <c r="U304" s="2">
        <v>1390590000</v>
      </c>
      <c r="V304" s="2">
        <v>1363300000</v>
      </c>
      <c r="W304" s="2">
        <v>1337570000</v>
      </c>
      <c r="X304" s="2">
        <v>1312420000</v>
      </c>
      <c r="Y304" s="2">
        <v>1288280000</v>
      </c>
      <c r="Z304" s="2">
        <v>1268400000</v>
      </c>
      <c r="AA304" s="2">
        <v>1250180000</v>
      </c>
      <c r="AB304" s="2">
        <v>1231660000</v>
      </c>
      <c r="AC304" s="2">
        <v>1215060000</v>
      </c>
      <c r="AD304" s="2">
        <v>1199870000</v>
      </c>
      <c r="AE304" s="2">
        <v>1185960000</v>
      </c>
      <c r="AF304" s="2">
        <v>1173470000</v>
      </c>
      <c r="AG304" s="2">
        <v>1162320000</v>
      </c>
      <c r="AH304" s="2">
        <v>1882960000</v>
      </c>
    </row>
    <row r="305" spans="1:34" x14ac:dyDescent="0.35">
      <c r="A305" t="s">
        <v>323</v>
      </c>
      <c r="B305" t="s">
        <v>19</v>
      </c>
      <c r="C305" s="2">
        <v>35265100000</v>
      </c>
      <c r="D305" s="2">
        <v>36308500000</v>
      </c>
      <c r="E305" s="2">
        <v>37110500000</v>
      </c>
      <c r="F305" s="2">
        <v>38165900000</v>
      </c>
      <c r="G305" s="2">
        <v>38755400000</v>
      </c>
      <c r="H305" s="2">
        <v>39272200000</v>
      </c>
      <c r="I305" s="2">
        <v>39298400000</v>
      </c>
      <c r="J305" s="2">
        <v>39081400000</v>
      </c>
      <c r="K305" s="2">
        <v>38770400000</v>
      </c>
      <c r="L305" s="2">
        <v>38320400000</v>
      </c>
      <c r="M305" s="2">
        <v>37856600000</v>
      </c>
      <c r="N305" s="2">
        <v>37348500000</v>
      </c>
      <c r="O305" s="2">
        <v>36866500000</v>
      </c>
      <c r="P305" s="2">
        <v>36390200000</v>
      </c>
      <c r="Q305" s="2">
        <v>35921000000</v>
      </c>
      <c r="R305" s="2">
        <v>35476500000</v>
      </c>
      <c r="S305" s="2">
        <v>35014400000</v>
      </c>
      <c r="T305" s="2">
        <v>34598600000</v>
      </c>
      <c r="U305" s="2">
        <v>34168700000</v>
      </c>
      <c r="V305" s="2">
        <v>33745700000</v>
      </c>
      <c r="W305" s="2">
        <v>33182900000</v>
      </c>
      <c r="X305" s="2">
        <v>32756100000</v>
      </c>
      <c r="Y305" s="2">
        <v>32335800000</v>
      </c>
      <c r="Z305" s="2">
        <v>31809000000</v>
      </c>
      <c r="AA305" s="2">
        <v>31245900000</v>
      </c>
      <c r="AB305" s="2">
        <v>30758300000</v>
      </c>
      <c r="AC305" s="2">
        <v>30319700000</v>
      </c>
      <c r="AD305" s="2">
        <v>29928000000</v>
      </c>
      <c r="AE305" s="2">
        <v>29570500000</v>
      </c>
      <c r="AF305" s="2">
        <v>29261000000</v>
      </c>
      <c r="AG305" s="2">
        <v>28987300000</v>
      </c>
      <c r="AH305" s="2">
        <v>24152000000</v>
      </c>
    </row>
    <row r="306" spans="1:34" x14ac:dyDescent="0.35">
      <c r="A306" t="s">
        <v>324</v>
      </c>
      <c r="B306" t="s">
        <v>19</v>
      </c>
      <c r="C306" s="2">
        <v>197012000</v>
      </c>
      <c r="D306" s="2">
        <v>198794000</v>
      </c>
      <c r="E306" s="2">
        <v>200525000</v>
      </c>
      <c r="F306" s="2">
        <v>201769000</v>
      </c>
      <c r="G306" s="2">
        <v>202547000</v>
      </c>
      <c r="H306" s="2">
        <v>202892000</v>
      </c>
      <c r="I306" s="2">
        <v>200990000</v>
      </c>
      <c r="J306" s="2">
        <v>198036000</v>
      </c>
      <c r="K306" s="2">
        <v>194663000</v>
      </c>
      <c r="L306" s="2">
        <v>190895000</v>
      </c>
      <c r="M306" s="2">
        <v>186929000</v>
      </c>
      <c r="N306" s="2">
        <v>182818000</v>
      </c>
      <c r="O306" s="2">
        <v>178837000</v>
      </c>
      <c r="P306" s="2">
        <v>174952000</v>
      </c>
      <c r="Q306" s="2">
        <v>171229000</v>
      </c>
      <c r="R306" s="2">
        <v>167654000</v>
      </c>
      <c r="S306" s="2">
        <v>164208000</v>
      </c>
      <c r="T306" s="2">
        <v>161020000</v>
      </c>
      <c r="U306" s="2">
        <v>157951000</v>
      </c>
      <c r="V306" s="2">
        <v>154851000</v>
      </c>
      <c r="W306" s="2">
        <v>151929000</v>
      </c>
      <c r="X306" s="2">
        <v>149072000</v>
      </c>
      <c r="Y306" s="2">
        <v>146331000</v>
      </c>
      <c r="Z306" s="2">
        <v>144072000</v>
      </c>
      <c r="AA306" s="2">
        <v>142002000</v>
      </c>
      <c r="AB306" s="2">
        <v>139899000</v>
      </c>
      <c r="AC306" s="2">
        <v>138014000</v>
      </c>
      <c r="AD306" s="2">
        <v>136288000</v>
      </c>
      <c r="AE306" s="2">
        <v>134708000</v>
      </c>
      <c r="AF306" s="2">
        <v>133290000</v>
      </c>
      <c r="AG306" s="2">
        <v>132023000</v>
      </c>
      <c r="AH306">
        <v>0</v>
      </c>
    </row>
    <row r="307" spans="1:34" x14ac:dyDescent="0.35">
      <c r="A307" t="s">
        <v>325</v>
      </c>
      <c r="B307" t="s">
        <v>19</v>
      </c>
      <c r="C307" s="2">
        <v>1587000000</v>
      </c>
      <c r="D307" s="2">
        <v>1433060000</v>
      </c>
      <c r="E307" s="2">
        <v>1464710000</v>
      </c>
      <c r="F307" s="2">
        <v>1168150000</v>
      </c>
      <c r="G307" s="2">
        <v>1221480000</v>
      </c>
      <c r="H307" s="2">
        <v>1239700000</v>
      </c>
      <c r="I307" s="2">
        <v>1272710000</v>
      </c>
      <c r="J307" s="2">
        <v>1305540000</v>
      </c>
      <c r="K307" s="2">
        <v>1320030000</v>
      </c>
      <c r="L307" s="2">
        <v>1347880000</v>
      </c>
      <c r="M307" s="2">
        <v>1352290000</v>
      </c>
      <c r="N307" s="2">
        <v>1345470000</v>
      </c>
      <c r="O307" s="2">
        <v>1326180000</v>
      </c>
      <c r="P307" s="2">
        <v>1302670000</v>
      </c>
      <c r="Q307" s="2">
        <v>1290310000</v>
      </c>
      <c r="R307" s="2">
        <v>1267160000</v>
      </c>
      <c r="S307" s="2">
        <v>1271660000</v>
      </c>
      <c r="T307" s="2">
        <v>1269260000</v>
      </c>
      <c r="U307" s="2">
        <v>1291710000</v>
      </c>
      <c r="V307" s="2">
        <v>1284630000</v>
      </c>
      <c r="W307" s="2">
        <v>1443540000</v>
      </c>
      <c r="X307" s="2">
        <v>1466730000</v>
      </c>
      <c r="Y307" s="2">
        <v>1496970000</v>
      </c>
      <c r="Z307" s="2">
        <v>1496380000</v>
      </c>
      <c r="AA307" s="2">
        <v>1553550000</v>
      </c>
      <c r="AB307" s="2">
        <v>1561800000</v>
      </c>
      <c r="AC307" s="2">
        <v>1553060000</v>
      </c>
      <c r="AD307" s="2">
        <v>1542840000</v>
      </c>
      <c r="AE307" s="2">
        <v>1540570000</v>
      </c>
      <c r="AF307" s="2">
        <v>1532980000</v>
      </c>
      <c r="AG307" s="2">
        <v>1527780000</v>
      </c>
      <c r="AH307" s="2">
        <v>1646600000</v>
      </c>
    </row>
    <row r="308" spans="1:34" x14ac:dyDescent="0.35">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x14ac:dyDescent="0.35">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x14ac:dyDescent="0.35">
      <c r="A310" t="s">
        <v>328</v>
      </c>
      <c r="B310" t="s">
        <v>19</v>
      </c>
      <c r="C310" s="2">
        <v>210633000</v>
      </c>
      <c r="D310" s="2">
        <v>207581000</v>
      </c>
      <c r="E310" s="2">
        <v>208373000</v>
      </c>
      <c r="F310" s="2">
        <v>211593000</v>
      </c>
      <c r="G310" s="2">
        <v>216822000</v>
      </c>
      <c r="H310" s="2">
        <v>223672000</v>
      </c>
      <c r="I310" s="2">
        <v>229785000</v>
      </c>
      <c r="J310" s="2">
        <v>236120000</v>
      </c>
      <c r="K310" s="2">
        <v>243273000</v>
      </c>
      <c r="L310" s="2">
        <v>250937000</v>
      </c>
      <c r="M310" s="2">
        <v>259703000</v>
      </c>
      <c r="N310" s="2">
        <v>269078000</v>
      </c>
      <c r="O310" s="2">
        <v>279549000</v>
      </c>
      <c r="P310" s="2">
        <v>290929000</v>
      </c>
      <c r="Q310" s="2">
        <v>303234000</v>
      </c>
      <c r="R310" s="2">
        <v>316348000</v>
      </c>
      <c r="S310" s="2">
        <v>330033000</v>
      </c>
      <c r="T310" s="2">
        <v>344579000</v>
      </c>
      <c r="U310" s="2">
        <v>359680000</v>
      </c>
      <c r="V310" s="2">
        <v>374900000</v>
      </c>
      <c r="W310" s="2">
        <v>390647000</v>
      </c>
      <c r="X310" s="2">
        <v>406615000</v>
      </c>
      <c r="Y310" s="2">
        <v>422921000</v>
      </c>
      <c r="Z310" s="2">
        <v>449046000</v>
      </c>
      <c r="AA310" s="2">
        <v>474471000</v>
      </c>
      <c r="AB310" s="2">
        <v>498516000</v>
      </c>
      <c r="AC310" s="2">
        <v>522153000</v>
      </c>
      <c r="AD310" s="2">
        <v>545513000</v>
      </c>
      <c r="AE310" s="2">
        <v>568744000</v>
      </c>
      <c r="AF310" s="2">
        <v>591984000</v>
      </c>
      <c r="AG310" s="2">
        <v>615153000</v>
      </c>
      <c r="AH310" s="2">
        <v>3135490</v>
      </c>
    </row>
    <row r="311" spans="1:34" x14ac:dyDescent="0.35">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row>
    <row r="312" spans="1:34" x14ac:dyDescent="0.35">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x14ac:dyDescent="0.35">
      <c r="A313" t="s">
        <v>331</v>
      </c>
      <c r="B313" t="s">
        <v>19</v>
      </c>
      <c r="C313" s="2">
        <v>2872380000</v>
      </c>
      <c r="D313" s="2">
        <v>2997970000</v>
      </c>
      <c r="E313" s="2">
        <v>2933170000</v>
      </c>
      <c r="F313" s="2">
        <v>2829700000</v>
      </c>
      <c r="G313" s="2">
        <v>2718920000</v>
      </c>
      <c r="H313" s="2">
        <v>2619220000</v>
      </c>
      <c r="I313" s="2">
        <v>2512470000</v>
      </c>
      <c r="J313" s="2">
        <v>2400990000</v>
      </c>
      <c r="K313" s="2">
        <v>2295170000</v>
      </c>
      <c r="L313" s="2">
        <v>2185100000</v>
      </c>
      <c r="M313" s="2">
        <v>2077890000</v>
      </c>
      <c r="N313" s="2">
        <v>1969370000</v>
      </c>
      <c r="O313" s="2">
        <v>1864320000</v>
      </c>
      <c r="P313" s="2">
        <v>1759090000</v>
      </c>
      <c r="Q313" s="2">
        <v>1651390000</v>
      </c>
      <c r="R313" s="2">
        <v>1547980000</v>
      </c>
      <c r="S313" s="2">
        <v>1447030000</v>
      </c>
      <c r="T313" s="2">
        <v>1348570000</v>
      </c>
      <c r="U313" s="2">
        <v>1253340000</v>
      </c>
      <c r="V313" s="2">
        <v>1161220000</v>
      </c>
      <c r="W313" s="2">
        <v>1071070000</v>
      </c>
      <c r="X313" s="2">
        <v>982113000</v>
      </c>
      <c r="Y313" s="2">
        <v>895602000</v>
      </c>
      <c r="Z313" s="2">
        <v>810494000</v>
      </c>
      <c r="AA313" s="2">
        <v>724306000</v>
      </c>
      <c r="AB313" s="2">
        <v>639984000</v>
      </c>
      <c r="AC313" s="2">
        <v>558705000</v>
      </c>
      <c r="AD313" s="2">
        <v>477752000</v>
      </c>
      <c r="AE313" s="2">
        <v>501833000</v>
      </c>
      <c r="AF313" s="2">
        <v>525469000</v>
      </c>
      <c r="AG313" s="2">
        <v>553062000</v>
      </c>
      <c r="AH313" s="2">
        <v>22259600000</v>
      </c>
    </row>
    <row r="314" spans="1:34" x14ac:dyDescent="0.35">
      <c r="A314" t="s">
        <v>332</v>
      </c>
      <c r="B314" t="s">
        <v>19</v>
      </c>
      <c r="C314" s="2">
        <v>335517000</v>
      </c>
      <c r="D314" s="2">
        <v>349403000</v>
      </c>
      <c r="E314" s="2">
        <v>341207000</v>
      </c>
      <c r="F314" s="2">
        <v>328488000</v>
      </c>
      <c r="G314" s="2">
        <v>314749000</v>
      </c>
      <c r="H314" s="2">
        <v>302287000</v>
      </c>
      <c r="I314" s="2">
        <v>289014000</v>
      </c>
      <c r="J314" s="2">
        <v>275184000</v>
      </c>
      <c r="K314" s="2">
        <v>261956000</v>
      </c>
      <c r="L314" s="2">
        <v>248132000</v>
      </c>
      <c r="M314" s="2">
        <v>234508000</v>
      </c>
      <c r="N314" s="2">
        <v>220614000</v>
      </c>
      <c r="O314" s="2">
        <v>206999000</v>
      </c>
      <c r="P314" s="2">
        <v>193186000</v>
      </c>
      <c r="Q314" s="2">
        <v>178926000</v>
      </c>
      <c r="R314" s="2">
        <v>164941000</v>
      </c>
      <c r="S314" s="2">
        <v>151009000</v>
      </c>
      <c r="T314" s="2">
        <v>137156000</v>
      </c>
      <c r="U314" s="2">
        <v>123448000</v>
      </c>
      <c r="V314" s="2">
        <v>109868000</v>
      </c>
      <c r="W314" s="2">
        <v>96285000</v>
      </c>
      <c r="X314" s="2">
        <v>82645800</v>
      </c>
      <c r="Y314" s="2">
        <v>69057900</v>
      </c>
      <c r="Z314" s="2">
        <v>55388500</v>
      </c>
      <c r="AA314" s="2">
        <v>41500100</v>
      </c>
      <c r="AB314" s="2">
        <v>27618200</v>
      </c>
      <c r="AC314" s="2">
        <v>13745100</v>
      </c>
      <c r="AD314">
        <v>0</v>
      </c>
      <c r="AE314">
        <v>0</v>
      </c>
      <c r="AF314">
        <v>0</v>
      </c>
      <c r="AG314">
        <v>0</v>
      </c>
      <c r="AH314">
        <v>0</v>
      </c>
    </row>
    <row r="315" spans="1:34" x14ac:dyDescent="0.35">
      <c r="A315" t="s">
        <v>333</v>
      </c>
      <c r="B315" t="s">
        <v>19</v>
      </c>
      <c r="C315" s="2">
        <v>850923000000</v>
      </c>
      <c r="D315" s="2">
        <v>920949000000</v>
      </c>
      <c r="E315" s="2">
        <v>930352000000</v>
      </c>
      <c r="F315" s="2">
        <v>935111000000</v>
      </c>
      <c r="G315" s="2">
        <v>926935000000</v>
      </c>
      <c r="H315" s="2">
        <v>922296000000</v>
      </c>
      <c r="I315" s="2">
        <v>913558000000</v>
      </c>
      <c r="J315" s="2">
        <v>901925000000</v>
      </c>
      <c r="K315" s="2">
        <v>892335000000</v>
      </c>
      <c r="L315" s="2">
        <v>879669000000</v>
      </c>
      <c r="M315" s="2">
        <v>867711000000</v>
      </c>
      <c r="N315" s="2">
        <v>854528000000</v>
      </c>
      <c r="O315" s="2">
        <v>842528000000</v>
      </c>
      <c r="P315" s="2">
        <v>829907000000</v>
      </c>
      <c r="Q315" s="2">
        <v>815015000000</v>
      </c>
      <c r="R315" s="2">
        <v>801479000000</v>
      </c>
      <c r="S315" s="2">
        <v>787500000000</v>
      </c>
      <c r="T315" s="2">
        <v>773965000000</v>
      </c>
      <c r="U315" s="2">
        <v>760730000000</v>
      </c>
      <c r="V315" s="2">
        <v>749130000000</v>
      </c>
      <c r="W315" s="2">
        <v>734214000000</v>
      </c>
      <c r="X315" s="2">
        <v>722295000000</v>
      </c>
      <c r="Y315" s="2">
        <v>711351000000</v>
      </c>
      <c r="Z315" s="2">
        <v>701070000000</v>
      </c>
      <c r="AA315" s="2">
        <v>687408000000</v>
      </c>
      <c r="AB315" s="2">
        <v>675326000000</v>
      </c>
      <c r="AC315" s="2">
        <v>665403000000</v>
      </c>
      <c r="AD315" s="2">
        <v>654397000000</v>
      </c>
      <c r="AE315" s="2">
        <v>642745000000</v>
      </c>
      <c r="AF315" s="2">
        <v>631839000000</v>
      </c>
      <c r="AG315" s="2">
        <v>624784000000</v>
      </c>
      <c r="AH315" s="2">
        <v>1156690000000</v>
      </c>
    </row>
    <row r="316" spans="1:34" x14ac:dyDescent="0.35">
      <c r="A316" t="s">
        <v>334</v>
      </c>
      <c r="B316" t="s">
        <v>19</v>
      </c>
      <c r="C316" s="2">
        <v>38109900</v>
      </c>
      <c r="D316" s="2">
        <v>39687200</v>
      </c>
      <c r="E316" s="2">
        <v>38756200</v>
      </c>
      <c r="F316" s="2">
        <v>37311600</v>
      </c>
      <c r="G316" s="2">
        <v>35751000</v>
      </c>
      <c r="H316" s="2">
        <v>34335500</v>
      </c>
      <c r="I316" s="2">
        <v>32827900</v>
      </c>
      <c r="J316" s="2">
        <v>31257000</v>
      </c>
      <c r="K316" s="2">
        <v>29754500</v>
      </c>
      <c r="L316" s="2">
        <v>28184200</v>
      </c>
      <c r="M316" s="2">
        <v>26636700</v>
      </c>
      <c r="N316" s="2">
        <v>25058600</v>
      </c>
      <c r="O316" s="2">
        <v>23512100</v>
      </c>
      <c r="P316" s="2">
        <v>21943100</v>
      </c>
      <c r="Q316" s="2">
        <v>20323400</v>
      </c>
      <c r="R316" s="2">
        <v>18734900</v>
      </c>
      <c r="S316" s="2">
        <v>17152500</v>
      </c>
      <c r="T316" s="2">
        <v>15578900</v>
      </c>
      <c r="U316" s="2">
        <v>14022000</v>
      </c>
      <c r="V316" s="2">
        <v>12479400</v>
      </c>
      <c r="W316" s="2">
        <v>10936600</v>
      </c>
      <c r="X316" s="2">
        <v>9387380</v>
      </c>
      <c r="Y316" s="2">
        <v>7844000</v>
      </c>
      <c r="Z316" s="2">
        <v>6291350</v>
      </c>
      <c r="AA316" s="2">
        <v>4713820</v>
      </c>
      <c r="AB316" s="2">
        <v>3137030</v>
      </c>
      <c r="AC316" s="2">
        <v>1561250</v>
      </c>
      <c r="AD316">
        <v>0</v>
      </c>
      <c r="AE316">
        <v>0</v>
      </c>
      <c r="AF316">
        <v>0</v>
      </c>
      <c r="AG316">
        <v>0</v>
      </c>
      <c r="AH316">
        <v>0</v>
      </c>
    </row>
    <row r="317" spans="1:34" x14ac:dyDescent="0.35">
      <c r="A317" t="s">
        <v>335</v>
      </c>
      <c r="B317" t="s">
        <v>19</v>
      </c>
      <c r="C317" s="2">
        <v>38293200000</v>
      </c>
      <c r="D317" s="2">
        <v>36348800000</v>
      </c>
      <c r="E317" s="2">
        <v>36720000000</v>
      </c>
      <c r="F317" s="2">
        <v>28621100000</v>
      </c>
      <c r="G317" s="2">
        <v>29214700000</v>
      </c>
      <c r="H317" s="2">
        <v>29114000000</v>
      </c>
      <c r="I317" s="2">
        <v>29586200000</v>
      </c>
      <c r="J317" s="2">
        <v>30129500000</v>
      </c>
      <c r="K317" s="2">
        <v>30381700000</v>
      </c>
      <c r="L317" s="2">
        <v>30941400000</v>
      </c>
      <c r="M317" s="2">
        <v>30995900000</v>
      </c>
      <c r="N317" s="2">
        <v>30784100000</v>
      </c>
      <c r="O317" s="2">
        <v>30307800000</v>
      </c>
      <c r="P317" s="2">
        <v>29708400000</v>
      </c>
      <c r="Q317" s="2">
        <v>29275900000</v>
      </c>
      <c r="R317" s="2">
        <v>28627500000</v>
      </c>
      <c r="S317" s="2">
        <v>28600500000</v>
      </c>
      <c r="T317" s="2">
        <v>28393300000</v>
      </c>
      <c r="U317" s="2">
        <v>28758500000</v>
      </c>
      <c r="V317" s="2">
        <v>28517900000</v>
      </c>
      <c r="W317" s="2">
        <v>31940100000</v>
      </c>
      <c r="X317" s="2">
        <v>32342500000</v>
      </c>
      <c r="Y317" s="2">
        <v>32931600000</v>
      </c>
      <c r="Z317" s="2">
        <v>32980200000</v>
      </c>
      <c r="AA317" s="2">
        <v>34178000000</v>
      </c>
      <c r="AB317" s="2">
        <v>34290800000</v>
      </c>
      <c r="AC317" s="2">
        <v>34083800000</v>
      </c>
      <c r="AD317" s="2">
        <v>33735300000</v>
      </c>
      <c r="AE317" s="2">
        <v>33485800000</v>
      </c>
      <c r="AF317" s="2">
        <v>33101900000</v>
      </c>
      <c r="AG317" s="2">
        <v>32929400000</v>
      </c>
      <c r="AH317" s="2">
        <v>78859200000</v>
      </c>
    </row>
    <row r="318" spans="1:34" x14ac:dyDescent="0.35">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x14ac:dyDescent="0.35">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1:34" x14ac:dyDescent="0.35">
      <c r="A320" t="s">
        <v>338</v>
      </c>
      <c r="B320" t="s">
        <v>19</v>
      </c>
      <c r="C320" s="2">
        <v>107515000</v>
      </c>
      <c r="D320" s="2">
        <v>112714000</v>
      </c>
      <c r="E320" s="2">
        <v>111597000</v>
      </c>
      <c r="F320" s="2">
        <v>108916000</v>
      </c>
      <c r="G320" s="2">
        <v>105889000</v>
      </c>
      <c r="H320" s="2">
        <v>103175000</v>
      </c>
      <c r="I320" s="2">
        <v>100150000</v>
      </c>
      <c r="J320" s="2">
        <v>96887000</v>
      </c>
      <c r="K320" s="2">
        <v>93747800</v>
      </c>
      <c r="L320" s="2">
        <v>90438300</v>
      </c>
      <c r="M320" s="2">
        <v>87245900</v>
      </c>
      <c r="N320" s="2">
        <v>83995700</v>
      </c>
      <c r="O320" s="2">
        <v>80909600</v>
      </c>
      <c r="P320" s="2">
        <v>77823600</v>
      </c>
      <c r="Q320" s="2">
        <v>74628300</v>
      </c>
      <c r="R320" s="2">
        <v>71616500</v>
      </c>
      <c r="S320" s="2">
        <v>68695200</v>
      </c>
      <c r="T320" s="2">
        <v>65882400</v>
      </c>
      <c r="U320" s="2">
        <v>63222500</v>
      </c>
      <c r="V320" s="2">
        <v>60722200</v>
      </c>
      <c r="W320" s="2">
        <v>58327000</v>
      </c>
      <c r="X320" s="2">
        <v>56010700</v>
      </c>
      <c r="Y320" s="2">
        <v>53858300</v>
      </c>
      <c r="Z320" s="2">
        <v>51864300</v>
      </c>
      <c r="AA320" s="2">
        <v>49804600</v>
      </c>
      <c r="AB320" s="2">
        <v>47872200</v>
      </c>
      <c r="AC320" s="2">
        <v>46154400</v>
      </c>
      <c r="AD320" s="2">
        <v>44446800</v>
      </c>
      <c r="AE320" s="2">
        <v>46158600</v>
      </c>
      <c r="AF320" s="2">
        <v>47829500</v>
      </c>
      <c r="AG320" s="2">
        <v>49074400</v>
      </c>
      <c r="AH320" s="2">
        <v>1288890000</v>
      </c>
    </row>
    <row r="321" spans="1:34" x14ac:dyDescent="0.35">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row>
    <row r="322" spans="1:34" x14ac:dyDescent="0.35">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row>
    <row r="323" spans="1:34" x14ac:dyDescent="0.35">
      <c r="A323" t="s">
        <v>341</v>
      </c>
      <c r="B323" t="s">
        <v>19</v>
      </c>
      <c r="C323" s="2">
        <v>109664000</v>
      </c>
      <c r="D323" s="2">
        <v>107224000</v>
      </c>
      <c r="E323" s="2">
        <v>104502000</v>
      </c>
      <c r="F323" s="2">
        <v>101554000</v>
      </c>
      <c r="G323" s="2">
        <v>98505800</v>
      </c>
      <c r="H323" s="2">
        <v>95257100</v>
      </c>
      <c r="I323" s="2">
        <v>91012400</v>
      </c>
      <c r="J323" s="2">
        <v>86402600</v>
      </c>
      <c r="K323" s="2">
        <v>81672200</v>
      </c>
      <c r="L323" s="2">
        <v>76914300</v>
      </c>
      <c r="M323" s="2">
        <v>72250400</v>
      </c>
      <c r="N323" s="2">
        <v>67653100</v>
      </c>
      <c r="O323" s="2">
        <v>63225100</v>
      </c>
      <c r="P323" s="2">
        <v>58923000</v>
      </c>
      <c r="Q323" s="2">
        <v>54781100</v>
      </c>
      <c r="R323" s="2">
        <v>50790200</v>
      </c>
      <c r="S323" s="2">
        <v>46963300</v>
      </c>
      <c r="T323" s="2">
        <v>43312300</v>
      </c>
      <c r="U323" s="2">
        <v>39796900</v>
      </c>
      <c r="V323" s="2">
        <v>36383500</v>
      </c>
      <c r="W323" s="2">
        <v>33129000</v>
      </c>
      <c r="X323" s="2">
        <v>30007600</v>
      </c>
      <c r="Y323" s="2">
        <v>27031800</v>
      </c>
      <c r="Z323" s="2">
        <v>25815800</v>
      </c>
      <c r="AA323" s="2">
        <v>24509700</v>
      </c>
      <c r="AB323" s="2">
        <v>23308500</v>
      </c>
      <c r="AC323" s="2">
        <v>22189200</v>
      </c>
      <c r="AD323" s="2">
        <v>21080800</v>
      </c>
      <c r="AE323" s="2">
        <v>20056000</v>
      </c>
      <c r="AF323" s="2">
        <v>19124200</v>
      </c>
      <c r="AG323" s="2">
        <v>18273900</v>
      </c>
      <c r="AH323" s="2">
        <v>108351000</v>
      </c>
    </row>
    <row r="324" spans="1:34" x14ac:dyDescent="0.35">
      <c r="A324" t="s">
        <v>342</v>
      </c>
      <c r="B324" t="s">
        <v>19</v>
      </c>
      <c r="C324" s="2">
        <v>103755000</v>
      </c>
      <c r="D324" s="2">
        <v>104694000</v>
      </c>
      <c r="E324" s="2">
        <v>105606000</v>
      </c>
      <c r="F324" s="2">
        <v>106261000</v>
      </c>
      <c r="G324" s="2">
        <v>106671000</v>
      </c>
      <c r="H324" s="2">
        <v>106852000</v>
      </c>
      <c r="I324" s="2">
        <v>105851000</v>
      </c>
      <c r="J324" s="2">
        <v>104295000</v>
      </c>
      <c r="K324" s="2">
        <v>102518000</v>
      </c>
      <c r="L324" s="2">
        <v>100534000</v>
      </c>
      <c r="M324" s="2">
        <v>98445400</v>
      </c>
      <c r="N324" s="2">
        <v>96280200</v>
      </c>
      <c r="O324" s="2">
        <v>94183900</v>
      </c>
      <c r="P324" s="2">
        <v>92137800</v>
      </c>
      <c r="Q324" s="2">
        <v>90176800</v>
      </c>
      <c r="R324" s="2">
        <v>88294100</v>
      </c>
      <c r="S324" s="2">
        <v>86479600</v>
      </c>
      <c r="T324" s="2">
        <v>84800300</v>
      </c>
      <c r="U324" s="2">
        <v>83184100</v>
      </c>
      <c r="V324" s="2">
        <v>81551800</v>
      </c>
      <c r="W324" s="2">
        <v>80012700</v>
      </c>
      <c r="X324" s="2">
        <v>78508200</v>
      </c>
      <c r="Y324" s="2">
        <v>77064300</v>
      </c>
      <c r="Z324" s="2">
        <v>75874900</v>
      </c>
      <c r="AA324" s="2">
        <v>74784900</v>
      </c>
      <c r="AB324" s="2">
        <v>73677300</v>
      </c>
      <c r="AC324" s="2">
        <v>72684400</v>
      </c>
      <c r="AD324" s="2">
        <v>71775500</v>
      </c>
      <c r="AE324" s="2">
        <v>70943200</v>
      </c>
      <c r="AF324" s="2">
        <v>70196500</v>
      </c>
      <c r="AG324" s="2">
        <v>69529200</v>
      </c>
      <c r="AH324" s="2">
        <v>112637000</v>
      </c>
    </row>
    <row r="325" spans="1:34" x14ac:dyDescent="0.35">
      <c r="A325" t="s">
        <v>343</v>
      </c>
      <c r="B325" t="s">
        <v>19</v>
      </c>
      <c r="C325" s="2">
        <v>2267910000</v>
      </c>
      <c r="D325" s="2">
        <v>2335010000</v>
      </c>
      <c r="E325" s="2">
        <v>2386580000</v>
      </c>
      <c r="F325" s="2">
        <v>2454450000</v>
      </c>
      <c r="G325" s="2">
        <v>2492370000</v>
      </c>
      <c r="H325" s="2">
        <v>2525600000</v>
      </c>
      <c r="I325" s="2">
        <v>2527290000</v>
      </c>
      <c r="J325" s="2">
        <v>2513330000</v>
      </c>
      <c r="K325" s="2">
        <v>2493330000</v>
      </c>
      <c r="L325" s="2">
        <v>2464390000</v>
      </c>
      <c r="M325" s="2">
        <v>2434560000</v>
      </c>
      <c r="N325" s="2">
        <v>2401890000</v>
      </c>
      <c r="O325" s="2">
        <v>2370890000</v>
      </c>
      <c r="P325" s="2">
        <v>2340260000</v>
      </c>
      <c r="Q325" s="2">
        <v>2310090000</v>
      </c>
      <c r="R325" s="2">
        <v>2281500000</v>
      </c>
      <c r="S325" s="2">
        <v>2251780000</v>
      </c>
      <c r="T325" s="2">
        <v>2225040000</v>
      </c>
      <c r="U325" s="2">
        <v>2197390000</v>
      </c>
      <c r="V325" s="2">
        <v>2170190000</v>
      </c>
      <c r="W325" s="2">
        <v>2134000000</v>
      </c>
      <c r="X325" s="2">
        <v>2106550000</v>
      </c>
      <c r="Y325" s="2">
        <v>2079520000</v>
      </c>
      <c r="Z325" s="2">
        <v>2045640000</v>
      </c>
      <c r="AA325" s="2">
        <v>2009430000</v>
      </c>
      <c r="AB325" s="2">
        <v>1978070000</v>
      </c>
      <c r="AC325" s="2">
        <v>1949860000</v>
      </c>
      <c r="AD325" s="2">
        <v>1924680000</v>
      </c>
      <c r="AE325" s="2">
        <v>1901680000</v>
      </c>
      <c r="AF325" s="2">
        <v>1881780000</v>
      </c>
      <c r="AG325" s="2">
        <v>1864180000</v>
      </c>
      <c r="AH325" s="2">
        <v>1553220000</v>
      </c>
    </row>
    <row r="326" spans="1:34" x14ac:dyDescent="0.35">
      <c r="A326" t="s">
        <v>344</v>
      </c>
      <c r="B326" t="s">
        <v>19</v>
      </c>
      <c r="C326" s="2">
        <v>11785100</v>
      </c>
      <c r="D326" s="2">
        <v>11891700</v>
      </c>
      <c r="E326" s="2">
        <v>11995300</v>
      </c>
      <c r="F326" s="2">
        <v>12069700</v>
      </c>
      <c r="G326" s="2">
        <v>12116300</v>
      </c>
      <c r="H326" s="2">
        <v>12136900</v>
      </c>
      <c r="I326" s="2">
        <v>12023100</v>
      </c>
      <c r="J326" s="2">
        <v>11846400</v>
      </c>
      <c r="K326" s="2">
        <v>11644600</v>
      </c>
      <c r="L326" s="2">
        <v>11419200</v>
      </c>
      <c r="M326" s="2">
        <v>11182000</v>
      </c>
      <c r="N326" s="2">
        <v>10936100</v>
      </c>
      <c r="O326" s="2">
        <v>10698000</v>
      </c>
      <c r="P326" s="2">
        <v>10465500</v>
      </c>
      <c r="Q326" s="2">
        <v>10242800</v>
      </c>
      <c r="R326" s="2">
        <v>10028900</v>
      </c>
      <c r="S326" s="2">
        <v>9822850</v>
      </c>
      <c r="T326" s="2">
        <v>9632110</v>
      </c>
      <c r="U326" s="2">
        <v>9448520</v>
      </c>
      <c r="V326" s="2">
        <v>9263120</v>
      </c>
      <c r="W326" s="2">
        <v>9088300</v>
      </c>
      <c r="X326" s="2">
        <v>8917420</v>
      </c>
      <c r="Y326" s="2">
        <v>8753410</v>
      </c>
      <c r="Z326" s="2">
        <v>8618310</v>
      </c>
      <c r="AA326" s="2">
        <v>8494500</v>
      </c>
      <c r="AB326" s="2">
        <v>8368690</v>
      </c>
      <c r="AC326" s="2">
        <v>8255910</v>
      </c>
      <c r="AD326" s="2">
        <v>8152680</v>
      </c>
      <c r="AE326" s="2">
        <v>8058140</v>
      </c>
      <c r="AF326" s="2">
        <v>7973330</v>
      </c>
      <c r="AG326" s="2">
        <v>7897530</v>
      </c>
      <c r="AH326">
        <v>0</v>
      </c>
    </row>
    <row r="327" spans="1:34" x14ac:dyDescent="0.35">
      <c r="A327" t="s">
        <v>345</v>
      </c>
      <c r="B327" t="s">
        <v>19</v>
      </c>
      <c r="C327" s="2">
        <v>102060000</v>
      </c>
      <c r="D327" s="2">
        <v>92160100</v>
      </c>
      <c r="E327" s="2">
        <v>94195700</v>
      </c>
      <c r="F327" s="2">
        <v>75123900</v>
      </c>
      <c r="G327" s="2">
        <v>78553400</v>
      </c>
      <c r="H327" s="2">
        <v>79725300</v>
      </c>
      <c r="I327" s="2">
        <v>81848000</v>
      </c>
      <c r="J327" s="2">
        <v>83959700</v>
      </c>
      <c r="K327" s="2">
        <v>84891400</v>
      </c>
      <c r="L327" s="2">
        <v>86682400</v>
      </c>
      <c r="M327" s="2">
        <v>86966200</v>
      </c>
      <c r="N327" s="2">
        <v>86527200</v>
      </c>
      <c r="O327" s="2">
        <v>85286800</v>
      </c>
      <c r="P327" s="2">
        <v>83775100</v>
      </c>
      <c r="Q327" s="2">
        <v>82979800</v>
      </c>
      <c r="R327" s="2">
        <v>81491300</v>
      </c>
      <c r="S327" s="2">
        <v>81780400</v>
      </c>
      <c r="T327" s="2">
        <v>81626600</v>
      </c>
      <c r="U327" s="2">
        <v>83069900</v>
      </c>
      <c r="V327" s="2">
        <v>82614900</v>
      </c>
      <c r="W327" s="2">
        <v>92834000</v>
      </c>
      <c r="X327" s="2">
        <v>94325800</v>
      </c>
      <c r="Y327" s="2">
        <v>96270100</v>
      </c>
      <c r="Z327" s="2">
        <v>96232400</v>
      </c>
      <c r="AA327" s="2">
        <v>99909000</v>
      </c>
      <c r="AB327" s="2">
        <v>100440000</v>
      </c>
      <c r="AC327" s="2">
        <v>99877600</v>
      </c>
      <c r="AD327" s="2">
        <v>99220500</v>
      </c>
      <c r="AE327" s="2">
        <v>99074100</v>
      </c>
      <c r="AF327" s="2">
        <v>98586200</v>
      </c>
      <c r="AG327" s="2">
        <v>98251900</v>
      </c>
      <c r="AH327" s="2">
        <v>105893000</v>
      </c>
    </row>
    <row r="328" spans="1:34" x14ac:dyDescent="0.35">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row>
    <row r="329" spans="1:34" x14ac:dyDescent="0.35">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row>
    <row r="330" spans="1:34" x14ac:dyDescent="0.35">
      <c r="A330" t="s">
        <v>348</v>
      </c>
      <c r="B330" t="s">
        <v>19</v>
      </c>
      <c r="C330">
        <v>708200</v>
      </c>
      <c r="D330">
        <v>697937</v>
      </c>
      <c r="E330">
        <v>700600</v>
      </c>
      <c r="F330">
        <v>711427</v>
      </c>
      <c r="G330">
        <v>729010</v>
      </c>
      <c r="H330">
        <v>752038</v>
      </c>
      <c r="I330">
        <v>772592</v>
      </c>
      <c r="J330">
        <v>793895</v>
      </c>
      <c r="K330">
        <v>817944</v>
      </c>
      <c r="L330">
        <v>843712</v>
      </c>
      <c r="M330">
        <v>873183</v>
      </c>
      <c r="N330">
        <v>904707</v>
      </c>
      <c r="O330">
        <v>939912</v>
      </c>
      <c r="P330">
        <v>978175</v>
      </c>
      <c r="Q330" s="2">
        <v>1019550</v>
      </c>
      <c r="R330" s="2">
        <v>1063640</v>
      </c>
      <c r="S330" s="2">
        <v>1109650</v>
      </c>
      <c r="T330" s="2">
        <v>1158560</v>
      </c>
      <c r="U330" s="2">
        <v>1209330</v>
      </c>
      <c r="V330" s="2">
        <v>1260500</v>
      </c>
      <c r="W330" s="2">
        <v>1313450</v>
      </c>
      <c r="X330" s="2">
        <v>1367140</v>
      </c>
      <c r="Y330" s="2">
        <v>1421960</v>
      </c>
      <c r="Z330" s="2">
        <v>1509800</v>
      </c>
      <c r="AA330" s="2">
        <v>1595290</v>
      </c>
      <c r="AB330" s="2">
        <v>1676130</v>
      </c>
      <c r="AC330" s="2">
        <v>1755610</v>
      </c>
      <c r="AD330" s="2">
        <v>1834150</v>
      </c>
      <c r="AE330" s="2">
        <v>1912260</v>
      </c>
      <c r="AF330" s="2">
        <v>1990400</v>
      </c>
      <c r="AG330" s="2">
        <v>2068300</v>
      </c>
      <c r="AH330">
        <v>10542.3</v>
      </c>
    </row>
    <row r="331" spans="1:34" x14ac:dyDescent="0.35">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x14ac:dyDescent="0.35">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row>
    <row r="333" spans="1:34" x14ac:dyDescent="0.35">
      <c r="A333" t="s">
        <v>351</v>
      </c>
      <c r="B333" t="s">
        <v>19</v>
      </c>
      <c r="C333" s="2">
        <v>258932000</v>
      </c>
      <c r="D333" s="2">
        <v>270254000</v>
      </c>
      <c r="E333" s="2">
        <v>264412000</v>
      </c>
      <c r="F333" s="2">
        <v>255085000</v>
      </c>
      <c r="G333" s="2">
        <v>245099000</v>
      </c>
      <c r="H333" s="2">
        <v>236111000</v>
      </c>
      <c r="I333" s="2">
        <v>226488000</v>
      </c>
      <c r="J333" s="2">
        <v>216439000</v>
      </c>
      <c r="K333" s="2">
        <v>206899000</v>
      </c>
      <c r="L333" s="2">
        <v>196977000</v>
      </c>
      <c r="M333" s="2">
        <v>187313000</v>
      </c>
      <c r="N333" s="2">
        <v>177530000</v>
      </c>
      <c r="O333" s="2">
        <v>168060000</v>
      </c>
      <c r="P333" s="2">
        <v>158574000</v>
      </c>
      <c r="Q333" s="2">
        <v>148866000</v>
      </c>
      <c r="R333" s="2">
        <v>139544000</v>
      </c>
      <c r="S333" s="2">
        <v>130444000</v>
      </c>
      <c r="T333" s="2">
        <v>121567000</v>
      </c>
      <c r="U333" s="2">
        <v>112983000</v>
      </c>
      <c r="V333" s="2">
        <v>104678000</v>
      </c>
      <c r="W333" s="2">
        <v>96551900</v>
      </c>
      <c r="X333" s="2">
        <v>88533100</v>
      </c>
      <c r="Y333" s="2">
        <v>80734500</v>
      </c>
      <c r="Z333" s="2">
        <v>73062400</v>
      </c>
      <c r="AA333" s="2">
        <v>65292900</v>
      </c>
      <c r="AB333" s="2">
        <v>57691600</v>
      </c>
      <c r="AC333" s="2">
        <v>50364700</v>
      </c>
      <c r="AD333" s="2">
        <v>43067200</v>
      </c>
      <c r="AE333" s="2">
        <v>45238000</v>
      </c>
      <c r="AF333" s="2">
        <v>47368600</v>
      </c>
      <c r="AG333" s="2">
        <v>49856000</v>
      </c>
      <c r="AH333" s="2">
        <v>2006600000</v>
      </c>
    </row>
    <row r="334" spans="1:34" x14ac:dyDescent="0.35">
      <c r="A334" t="s">
        <v>352</v>
      </c>
      <c r="B334" t="s">
        <v>19</v>
      </c>
      <c r="C334" s="2">
        <v>20070400</v>
      </c>
      <c r="D334" s="2">
        <v>20901100</v>
      </c>
      <c r="E334" s="2">
        <v>20410800</v>
      </c>
      <c r="F334" s="2">
        <v>19650000</v>
      </c>
      <c r="G334" s="2">
        <v>18828100</v>
      </c>
      <c r="H334" s="2">
        <v>18082600</v>
      </c>
      <c r="I334" s="2">
        <v>17288700</v>
      </c>
      <c r="J334" s="2">
        <v>16461300</v>
      </c>
      <c r="K334" s="2">
        <v>15670100</v>
      </c>
      <c r="L334" s="2">
        <v>14843100</v>
      </c>
      <c r="M334" s="2">
        <v>14028100</v>
      </c>
      <c r="N334" s="2">
        <v>13197000</v>
      </c>
      <c r="O334" s="2">
        <v>12382500</v>
      </c>
      <c r="P334" s="2">
        <v>11556300</v>
      </c>
      <c r="Q334" s="2">
        <v>10703200</v>
      </c>
      <c r="R334" s="2">
        <v>9866670</v>
      </c>
      <c r="S334" s="2">
        <v>9033280</v>
      </c>
      <c r="T334" s="2">
        <v>8204570</v>
      </c>
      <c r="U334" s="2">
        <v>7384600</v>
      </c>
      <c r="V334" s="2">
        <v>6572220</v>
      </c>
      <c r="W334" s="2">
        <v>5759710</v>
      </c>
      <c r="X334" s="2">
        <v>4943820</v>
      </c>
      <c r="Y334" s="2">
        <v>4131010</v>
      </c>
      <c r="Z334" s="2">
        <v>3313310</v>
      </c>
      <c r="AA334" s="2">
        <v>2482510</v>
      </c>
      <c r="AB334" s="2">
        <v>1652100</v>
      </c>
      <c r="AC334">
        <v>822224</v>
      </c>
      <c r="AD334">
        <v>0</v>
      </c>
      <c r="AE334">
        <v>0</v>
      </c>
      <c r="AF334">
        <v>0</v>
      </c>
      <c r="AG334">
        <v>0</v>
      </c>
      <c r="AH334">
        <v>0</v>
      </c>
    </row>
    <row r="335" spans="1:34" x14ac:dyDescent="0.35">
      <c r="A335" t="s">
        <v>353</v>
      </c>
      <c r="B335" t="s">
        <v>19</v>
      </c>
      <c r="C335" s="2">
        <v>54723000000</v>
      </c>
      <c r="D335" s="2">
        <v>59226400000</v>
      </c>
      <c r="E335" s="2">
        <v>59831100000</v>
      </c>
      <c r="F335" s="2">
        <v>60137100000</v>
      </c>
      <c r="G335" s="2">
        <v>59611400000</v>
      </c>
      <c r="H335" s="2">
        <v>59313000000</v>
      </c>
      <c r="I335" s="2">
        <v>58751000000</v>
      </c>
      <c r="J335" s="2">
        <v>58002900000</v>
      </c>
      <c r="K335" s="2">
        <v>57386200000</v>
      </c>
      <c r="L335" s="2">
        <v>56571700000</v>
      </c>
      <c r="M335" s="2">
        <v>55802600000</v>
      </c>
      <c r="N335" s="2">
        <v>54954900000</v>
      </c>
      <c r="O335" s="2">
        <v>54183100000</v>
      </c>
      <c r="P335" s="2">
        <v>53371500000</v>
      </c>
      <c r="Q335" s="2">
        <v>52413800000</v>
      </c>
      <c r="R335" s="2">
        <v>51543300000</v>
      </c>
      <c r="S335" s="2">
        <v>50644200000</v>
      </c>
      <c r="T335" s="2">
        <v>49773800000</v>
      </c>
      <c r="U335" s="2">
        <v>48922600000</v>
      </c>
      <c r="V335" s="2">
        <v>48176700000</v>
      </c>
      <c r="W335" s="2">
        <v>47217400000</v>
      </c>
      <c r="X335" s="2">
        <v>46450900000</v>
      </c>
      <c r="Y335" s="2">
        <v>45747100000</v>
      </c>
      <c r="Z335" s="2">
        <v>45085900000</v>
      </c>
      <c r="AA335" s="2">
        <v>44207300000</v>
      </c>
      <c r="AB335" s="2">
        <v>43430300000</v>
      </c>
      <c r="AC335" s="2">
        <v>42792200000</v>
      </c>
      <c r="AD335" s="2">
        <v>42084400000</v>
      </c>
      <c r="AE335" s="2">
        <v>41335100000</v>
      </c>
      <c r="AF335" s="2">
        <v>40633700000</v>
      </c>
      <c r="AG335" s="2">
        <v>40180000000</v>
      </c>
      <c r="AH335" s="2">
        <v>74387200000</v>
      </c>
    </row>
    <row r="336" spans="1:34" x14ac:dyDescent="0.35">
      <c r="A336" t="s">
        <v>354</v>
      </c>
      <c r="B336" t="s">
        <v>19</v>
      </c>
      <c r="C336" s="2">
        <v>2279710</v>
      </c>
      <c r="D336" s="2">
        <v>2374060</v>
      </c>
      <c r="E336" s="2">
        <v>2318370</v>
      </c>
      <c r="F336" s="2">
        <v>2231960</v>
      </c>
      <c r="G336" s="2">
        <v>2138600</v>
      </c>
      <c r="H336" s="2">
        <v>2053930</v>
      </c>
      <c r="I336" s="2">
        <v>1963750</v>
      </c>
      <c r="J336" s="2">
        <v>1869770</v>
      </c>
      <c r="K336" s="2">
        <v>1779900</v>
      </c>
      <c r="L336" s="2">
        <v>1685960</v>
      </c>
      <c r="M336" s="2">
        <v>1593390</v>
      </c>
      <c r="N336" s="2">
        <v>1498990</v>
      </c>
      <c r="O336" s="2">
        <v>1406480</v>
      </c>
      <c r="P336" s="2">
        <v>1312630</v>
      </c>
      <c r="Q336" s="2">
        <v>1215730</v>
      </c>
      <c r="R336" s="2">
        <v>1120710</v>
      </c>
      <c r="S336" s="2">
        <v>1026050</v>
      </c>
      <c r="T336">
        <v>931922</v>
      </c>
      <c r="U336">
        <v>838785</v>
      </c>
      <c r="V336">
        <v>746510</v>
      </c>
      <c r="W336">
        <v>654221</v>
      </c>
      <c r="X336">
        <v>561548</v>
      </c>
      <c r="Y336">
        <v>469223</v>
      </c>
      <c r="Z336">
        <v>376345</v>
      </c>
      <c r="AA336">
        <v>281978</v>
      </c>
      <c r="AB336">
        <v>187655</v>
      </c>
      <c r="AC336">
        <v>93393</v>
      </c>
      <c r="AD336">
        <v>0</v>
      </c>
      <c r="AE336">
        <v>0</v>
      </c>
      <c r="AF336">
        <v>0</v>
      </c>
      <c r="AG336">
        <v>0</v>
      </c>
      <c r="AH336">
        <v>0</v>
      </c>
    </row>
    <row r="337" spans="1:34" x14ac:dyDescent="0.35">
      <c r="A337" t="s">
        <v>355</v>
      </c>
      <c r="B337" t="s">
        <v>19</v>
      </c>
      <c r="C337" s="2">
        <v>2462640000</v>
      </c>
      <c r="D337" s="2">
        <v>2337600000</v>
      </c>
      <c r="E337" s="2">
        <v>2361470000</v>
      </c>
      <c r="F337" s="2">
        <v>1840630000</v>
      </c>
      <c r="G337" s="2">
        <v>1878800000</v>
      </c>
      <c r="H337" s="2">
        <v>1872330000</v>
      </c>
      <c r="I337" s="2">
        <v>1902690000</v>
      </c>
      <c r="J337" s="2">
        <v>1937630000</v>
      </c>
      <c r="K337" s="2">
        <v>1953850000</v>
      </c>
      <c r="L337" s="2">
        <v>1989850000</v>
      </c>
      <c r="M337" s="2">
        <v>1993350000</v>
      </c>
      <c r="N337" s="2">
        <v>1979730000</v>
      </c>
      <c r="O337" s="2">
        <v>1949100000</v>
      </c>
      <c r="P337" s="2">
        <v>1910560000</v>
      </c>
      <c r="Q337" s="2">
        <v>1882740000</v>
      </c>
      <c r="R337" s="2">
        <v>1841040000</v>
      </c>
      <c r="S337" s="2">
        <v>1839300000</v>
      </c>
      <c r="T337" s="2">
        <v>1825980000</v>
      </c>
      <c r="U337" s="2">
        <v>1849460000</v>
      </c>
      <c r="V337" s="2">
        <v>1833990000</v>
      </c>
      <c r="W337" s="2">
        <v>2054070000</v>
      </c>
      <c r="X337" s="2">
        <v>2079950000</v>
      </c>
      <c r="Y337" s="2">
        <v>2117840000</v>
      </c>
      <c r="Z337" s="2">
        <v>2120960000</v>
      </c>
      <c r="AA337" s="2">
        <v>2197990000</v>
      </c>
      <c r="AB337" s="2">
        <v>2205250000</v>
      </c>
      <c r="AC337" s="2">
        <v>2191940000</v>
      </c>
      <c r="AD337" s="2">
        <v>2169520000</v>
      </c>
      <c r="AE337" s="2">
        <v>2153480000</v>
      </c>
      <c r="AF337" s="2">
        <v>2128790000</v>
      </c>
      <c r="AG337" s="2">
        <v>2117700000</v>
      </c>
      <c r="AH337" s="2">
        <v>5071450000</v>
      </c>
    </row>
    <row r="338" spans="1:34" x14ac:dyDescent="0.35">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x14ac:dyDescent="0.35">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x14ac:dyDescent="0.35">
      <c r="A340" t="s">
        <v>358</v>
      </c>
      <c r="B340" t="s">
        <v>19</v>
      </c>
      <c r="C340">
        <v>361493</v>
      </c>
      <c r="D340">
        <v>378971</v>
      </c>
      <c r="E340">
        <v>375217</v>
      </c>
      <c r="F340">
        <v>366201</v>
      </c>
      <c r="G340">
        <v>356024</v>
      </c>
      <c r="H340">
        <v>346898</v>
      </c>
      <c r="I340">
        <v>336728</v>
      </c>
      <c r="J340">
        <v>325758</v>
      </c>
      <c r="K340">
        <v>315203</v>
      </c>
      <c r="L340">
        <v>304076</v>
      </c>
      <c r="M340">
        <v>293342</v>
      </c>
      <c r="N340">
        <v>282414</v>
      </c>
      <c r="O340">
        <v>272038</v>
      </c>
      <c r="P340">
        <v>261662</v>
      </c>
      <c r="Q340">
        <v>250919</v>
      </c>
      <c r="R340">
        <v>240792</v>
      </c>
      <c r="S340">
        <v>230970</v>
      </c>
      <c r="T340">
        <v>221513</v>
      </c>
      <c r="U340">
        <v>212569</v>
      </c>
      <c r="V340">
        <v>204163</v>
      </c>
      <c r="W340">
        <v>196110</v>
      </c>
      <c r="X340">
        <v>188321</v>
      </c>
      <c r="Y340">
        <v>181085</v>
      </c>
      <c r="Z340">
        <v>174380</v>
      </c>
      <c r="AA340">
        <v>167455</v>
      </c>
      <c r="AB340">
        <v>160958</v>
      </c>
      <c r="AC340">
        <v>155182</v>
      </c>
      <c r="AD340">
        <v>149441</v>
      </c>
      <c r="AE340">
        <v>155196</v>
      </c>
      <c r="AF340">
        <v>160814</v>
      </c>
      <c r="AG340">
        <v>165000</v>
      </c>
      <c r="AH340" s="2">
        <v>4333570</v>
      </c>
    </row>
    <row r="341" spans="1:34" x14ac:dyDescent="0.35">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row>
    <row r="342" spans="1:34" x14ac:dyDescent="0.35">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row>
    <row r="343" spans="1:34" x14ac:dyDescent="0.35">
      <c r="A343" t="s">
        <v>361</v>
      </c>
      <c r="B343" t="s">
        <v>19</v>
      </c>
      <c r="C343" s="2">
        <v>53482200</v>
      </c>
      <c r="D343" s="2">
        <v>52292500</v>
      </c>
      <c r="E343" s="2">
        <v>50964800</v>
      </c>
      <c r="F343" s="2">
        <v>49527300</v>
      </c>
      <c r="G343" s="2">
        <v>48040600</v>
      </c>
      <c r="H343" s="2">
        <v>46456300</v>
      </c>
      <c r="I343" s="2">
        <v>44386200</v>
      </c>
      <c r="J343" s="2">
        <v>42138000</v>
      </c>
      <c r="K343" s="2">
        <v>39831000</v>
      </c>
      <c r="L343" s="2">
        <v>37510600</v>
      </c>
      <c r="M343" s="2">
        <v>35236100</v>
      </c>
      <c r="N343" s="2">
        <v>32994000</v>
      </c>
      <c r="O343" s="2">
        <v>30834500</v>
      </c>
      <c r="P343" s="2">
        <v>28736300</v>
      </c>
      <c r="Q343" s="2">
        <v>26716400</v>
      </c>
      <c r="R343" s="2">
        <v>24770000</v>
      </c>
      <c r="S343" s="2">
        <v>22903700</v>
      </c>
      <c r="T343" s="2">
        <v>21123100</v>
      </c>
      <c r="U343" s="2">
        <v>19408700</v>
      </c>
      <c r="V343" s="2">
        <v>17744000</v>
      </c>
      <c r="W343" s="2">
        <v>16156800</v>
      </c>
      <c r="X343" s="2">
        <v>14634500</v>
      </c>
      <c r="Y343" s="2">
        <v>13183200</v>
      </c>
      <c r="Z343" s="2">
        <v>12590200</v>
      </c>
      <c r="AA343" s="2">
        <v>11953200</v>
      </c>
      <c r="AB343" s="2">
        <v>11367400</v>
      </c>
      <c r="AC343" s="2">
        <v>10821500</v>
      </c>
      <c r="AD343" s="2">
        <v>10281000</v>
      </c>
      <c r="AE343" s="2">
        <v>9781170</v>
      </c>
      <c r="AF343" s="2">
        <v>9326740</v>
      </c>
      <c r="AG343" s="2">
        <v>8912060</v>
      </c>
      <c r="AH343" s="2">
        <v>52842200</v>
      </c>
    </row>
    <row r="344" spans="1:34" x14ac:dyDescent="0.35">
      <c r="A344" t="s">
        <v>362</v>
      </c>
      <c r="B344" t="s">
        <v>19</v>
      </c>
      <c r="C344" s="2">
        <v>38376700</v>
      </c>
      <c r="D344" s="2">
        <v>38723800</v>
      </c>
      <c r="E344" s="2">
        <v>39061100</v>
      </c>
      <c r="F344" s="2">
        <v>39303300</v>
      </c>
      <c r="G344" s="2">
        <v>39455000</v>
      </c>
      <c r="H344" s="2">
        <v>39522000</v>
      </c>
      <c r="I344" s="2">
        <v>39151700</v>
      </c>
      <c r="J344" s="2">
        <v>38576200</v>
      </c>
      <c r="K344" s="2">
        <v>37919200</v>
      </c>
      <c r="L344" s="2">
        <v>37185100</v>
      </c>
      <c r="M344" s="2">
        <v>36412600</v>
      </c>
      <c r="N344" s="2">
        <v>35611800</v>
      </c>
      <c r="O344" s="2">
        <v>34836400</v>
      </c>
      <c r="P344" s="2">
        <v>34079600</v>
      </c>
      <c r="Q344" s="2">
        <v>33354300</v>
      </c>
      <c r="R344" s="2">
        <v>32657900</v>
      </c>
      <c r="S344" s="2">
        <v>31986800</v>
      </c>
      <c r="T344" s="2">
        <v>31365600</v>
      </c>
      <c r="U344" s="2">
        <v>30767800</v>
      </c>
      <c r="V344" s="2">
        <v>30164100</v>
      </c>
      <c r="W344" s="2">
        <v>29594800</v>
      </c>
      <c r="X344" s="2">
        <v>29038300</v>
      </c>
      <c r="Y344" s="2">
        <v>28504300</v>
      </c>
      <c r="Z344" s="2">
        <v>28064300</v>
      </c>
      <c r="AA344" s="2">
        <v>27661200</v>
      </c>
      <c r="AB344" s="2">
        <v>27251500</v>
      </c>
      <c r="AC344" s="2">
        <v>26884200</v>
      </c>
      <c r="AD344" s="2">
        <v>26548100</v>
      </c>
      <c r="AE344" s="2">
        <v>26240200</v>
      </c>
      <c r="AF344" s="2">
        <v>25964000</v>
      </c>
      <c r="AG344" s="2">
        <v>25717200</v>
      </c>
      <c r="AH344" s="2">
        <v>41661900</v>
      </c>
    </row>
    <row r="345" spans="1:34" x14ac:dyDescent="0.35">
      <c r="A345" t="s">
        <v>363</v>
      </c>
      <c r="B345" t="s">
        <v>19</v>
      </c>
      <c r="C345" s="2">
        <v>1443130000</v>
      </c>
      <c r="D345" s="2">
        <v>1485830000</v>
      </c>
      <c r="E345" s="2">
        <v>1518650000</v>
      </c>
      <c r="F345" s="2">
        <v>1561840000</v>
      </c>
      <c r="G345" s="2">
        <v>1585970000</v>
      </c>
      <c r="H345" s="2">
        <v>1607110000</v>
      </c>
      <c r="I345" s="2">
        <v>1608190000</v>
      </c>
      <c r="J345" s="2">
        <v>1599300000</v>
      </c>
      <c r="K345" s="2">
        <v>1586580000</v>
      </c>
      <c r="L345" s="2">
        <v>1568160000</v>
      </c>
      <c r="M345" s="2">
        <v>1549180000</v>
      </c>
      <c r="N345" s="2">
        <v>1528390000</v>
      </c>
      <c r="O345" s="2">
        <v>1508660000</v>
      </c>
      <c r="P345" s="2">
        <v>1489170000</v>
      </c>
      <c r="Q345" s="2">
        <v>1469970000</v>
      </c>
      <c r="R345" s="2">
        <v>1451780000</v>
      </c>
      <c r="S345" s="2">
        <v>1432870000</v>
      </c>
      <c r="T345" s="2">
        <v>1415860000</v>
      </c>
      <c r="U345" s="2">
        <v>1398260000</v>
      </c>
      <c r="V345" s="2">
        <v>1380960000</v>
      </c>
      <c r="W345" s="2">
        <v>1357920000</v>
      </c>
      <c r="X345" s="2">
        <v>1340460000</v>
      </c>
      <c r="Y345" s="2">
        <v>1323260000</v>
      </c>
      <c r="Z345" s="2">
        <v>1301700000</v>
      </c>
      <c r="AA345" s="2">
        <v>1278660000</v>
      </c>
      <c r="AB345" s="2">
        <v>1258700000</v>
      </c>
      <c r="AC345" s="2">
        <v>1240750000</v>
      </c>
      <c r="AD345" s="2">
        <v>1224730000</v>
      </c>
      <c r="AE345" s="2">
        <v>1210100000</v>
      </c>
      <c r="AF345" s="2">
        <v>1197430000</v>
      </c>
      <c r="AG345" s="2">
        <v>1186230000</v>
      </c>
      <c r="AH345" s="2">
        <v>988359000</v>
      </c>
    </row>
    <row r="346" spans="1:34" x14ac:dyDescent="0.35">
      <c r="A346" t="s">
        <v>364</v>
      </c>
      <c r="B346" t="s">
        <v>19</v>
      </c>
      <c r="C346" s="2">
        <v>4359040</v>
      </c>
      <c r="D346" s="2">
        <v>4398480</v>
      </c>
      <c r="E346" s="2">
        <v>4436780</v>
      </c>
      <c r="F346" s="2">
        <v>4464290</v>
      </c>
      <c r="G346" s="2">
        <v>4481520</v>
      </c>
      <c r="H346" s="2">
        <v>4489140</v>
      </c>
      <c r="I346" s="2">
        <v>4447070</v>
      </c>
      <c r="J346" s="2">
        <v>4381710</v>
      </c>
      <c r="K346" s="2">
        <v>4307080</v>
      </c>
      <c r="L346" s="2">
        <v>4223700</v>
      </c>
      <c r="M346" s="2">
        <v>4135950</v>
      </c>
      <c r="N346" s="2">
        <v>4044990</v>
      </c>
      <c r="O346" s="2">
        <v>3956920</v>
      </c>
      <c r="P346" s="2">
        <v>3870960</v>
      </c>
      <c r="Q346" s="2">
        <v>3788570</v>
      </c>
      <c r="R346" s="2">
        <v>3709470</v>
      </c>
      <c r="S346" s="2">
        <v>3633240</v>
      </c>
      <c r="T346" s="2">
        <v>3562690</v>
      </c>
      <c r="U346" s="2">
        <v>3494790</v>
      </c>
      <c r="V346" s="2">
        <v>3426210</v>
      </c>
      <c r="W346" s="2">
        <v>3361550</v>
      </c>
      <c r="X346" s="2">
        <v>3298340</v>
      </c>
      <c r="Y346" s="2">
        <v>3237680</v>
      </c>
      <c r="Z346" s="2">
        <v>3187710</v>
      </c>
      <c r="AA346" s="2">
        <v>3141910</v>
      </c>
      <c r="AB346" s="2">
        <v>3095380</v>
      </c>
      <c r="AC346" s="2">
        <v>3053670</v>
      </c>
      <c r="AD346" s="2">
        <v>3015480</v>
      </c>
      <c r="AE346" s="2">
        <v>2980520</v>
      </c>
      <c r="AF346" s="2">
        <v>2949140</v>
      </c>
      <c r="AG346" s="2">
        <v>2921110</v>
      </c>
      <c r="AH346">
        <v>0</v>
      </c>
    </row>
    <row r="347" spans="1:34" x14ac:dyDescent="0.35">
      <c r="A347" t="s">
        <v>365</v>
      </c>
      <c r="B347" t="s">
        <v>19</v>
      </c>
      <c r="C347" s="2">
        <v>64943800</v>
      </c>
      <c r="D347" s="2">
        <v>58644100</v>
      </c>
      <c r="E347" s="2">
        <v>59939400</v>
      </c>
      <c r="F347" s="2">
        <v>47803500</v>
      </c>
      <c r="G347" s="2">
        <v>49985700</v>
      </c>
      <c r="H347" s="2">
        <v>50731500</v>
      </c>
      <c r="I347" s="2">
        <v>52082200</v>
      </c>
      <c r="J347" s="2">
        <v>53426000</v>
      </c>
      <c r="K347" s="2">
        <v>54018800</v>
      </c>
      <c r="L347" s="2">
        <v>55158500</v>
      </c>
      <c r="M347" s="2">
        <v>55339100</v>
      </c>
      <c r="N347" s="2">
        <v>55059700</v>
      </c>
      <c r="O347" s="2">
        <v>54270400</v>
      </c>
      <c r="P347" s="2">
        <v>53308500</v>
      </c>
      <c r="Q347" s="2">
        <v>52802400</v>
      </c>
      <c r="R347" s="2">
        <v>51855200</v>
      </c>
      <c r="S347" s="2">
        <v>52039200</v>
      </c>
      <c r="T347" s="2">
        <v>51941300</v>
      </c>
      <c r="U347" s="2">
        <v>52859700</v>
      </c>
      <c r="V347" s="2">
        <v>52570200</v>
      </c>
      <c r="W347" s="2">
        <v>59072900</v>
      </c>
      <c r="X347" s="2">
        <v>60022200</v>
      </c>
      <c r="Y347" s="2">
        <v>61259400</v>
      </c>
      <c r="Z347" s="2">
        <v>61235400</v>
      </c>
      <c r="AA347" s="2">
        <v>63574900</v>
      </c>
      <c r="AB347" s="2">
        <v>63912800</v>
      </c>
      <c r="AC347" s="2">
        <v>63555000</v>
      </c>
      <c r="AD347" s="2">
        <v>63136800</v>
      </c>
      <c r="AE347" s="2">
        <v>63043600</v>
      </c>
      <c r="AF347" s="2">
        <v>62733200</v>
      </c>
      <c r="AG347" s="2">
        <v>62520500</v>
      </c>
      <c r="AH347" s="2">
        <v>67382800</v>
      </c>
    </row>
    <row r="348" spans="1:34" x14ac:dyDescent="0.35">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row>
    <row r="349" spans="1:34" x14ac:dyDescent="0.35">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x14ac:dyDescent="0.35">
      <c r="A350" t="s">
        <v>368</v>
      </c>
      <c r="B350" t="s">
        <v>19</v>
      </c>
      <c r="C350">
        <v>346052</v>
      </c>
      <c r="D350">
        <v>341038</v>
      </c>
      <c r="E350">
        <v>342339</v>
      </c>
      <c r="F350">
        <v>347629</v>
      </c>
      <c r="G350">
        <v>356221</v>
      </c>
      <c r="H350">
        <v>367473</v>
      </c>
      <c r="I350">
        <v>377516</v>
      </c>
      <c r="J350">
        <v>387926</v>
      </c>
      <c r="K350">
        <v>399677</v>
      </c>
      <c r="L350">
        <v>412269</v>
      </c>
      <c r="M350">
        <v>426669</v>
      </c>
      <c r="N350">
        <v>442073</v>
      </c>
      <c r="O350">
        <v>459275</v>
      </c>
      <c r="P350">
        <v>477972</v>
      </c>
      <c r="Q350">
        <v>498188</v>
      </c>
      <c r="R350">
        <v>519733</v>
      </c>
      <c r="S350">
        <v>542216</v>
      </c>
      <c r="T350">
        <v>566114</v>
      </c>
      <c r="U350">
        <v>590923</v>
      </c>
      <c r="V350">
        <v>615928</v>
      </c>
      <c r="W350">
        <v>641799</v>
      </c>
      <c r="X350">
        <v>668034</v>
      </c>
      <c r="Y350">
        <v>694824</v>
      </c>
      <c r="Z350">
        <v>737745</v>
      </c>
      <c r="AA350">
        <v>779515</v>
      </c>
      <c r="AB350">
        <v>819020</v>
      </c>
      <c r="AC350">
        <v>857853</v>
      </c>
      <c r="AD350">
        <v>896231</v>
      </c>
      <c r="AE350">
        <v>934398</v>
      </c>
      <c r="AF350">
        <v>972580</v>
      </c>
      <c r="AG350" s="2">
        <v>1010640</v>
      </c>
      <c r="AH350">
        <v>5151.34</v>
      </c>
    </row>
    <row r="351" spans="1:34" x14ac:dyDescent="0.35">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row>
    <row r="352" spans="1:34" x14ac:dyDescent="0.35">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x14ac:dyDescent="0.35">
      <c r="A353" t="s">
        <v>371</v>
      </c>
      <c r="B353" t="s">
        <v>19</v>
      </c>
      <c r="C353" s="2">
        <v>126280000</v>
      </c>
      <c r="D353" s="2">
        <v>131801000</v>
      </c>
      <c r="E353" s="2">
        <v>128952000</v>
      </c>
      <c r="F353" s="2">
        <v>124403000</v>
      </c>
      <c r="G353" s="2">
        <v>119533000</v>
      </c>
      <c r="H353" s="2">
        <v>115150000</v>
      </c>
      <c r="I353" s="2">
        <v>110457000</v>
      </c>
      <c r="J353" s="2">
        <v>105556000</v>
      </c>
      <c r="K353" s="2">
        <v>100904000</v>
      </c>
      <c r="L353" s="2">
        <v>96064300</v>
      </c>
      <c r="M353" s="2">
        <v>91351200</v>
      </c>
      <c r="N353" s="2">
        <v>86580100</v>
      </c>
      <c r="O353" s="2">
        <v>81961700</v>
      </c>
      <c r="P353" s="2">
        <v>77335700</v>
      </c>
      <c r="Q353" s="2">
        <v>72600900</v>
      </c>
      <c r="R353" s="2">
        <v>68054500</v>
      </c>
      <c r="S353" s="2">
        <v>63616500</v>
      </c>
      <c r="T353" s="2">
        <v>59287600</v>
      </c>
      <c r="U353" s="2">
        <v>55101100</v>
      </c>
      <c r="V353" s="2">
        <v>51051000</v>
      </c>
      <c r="W353" s="2">
        <v>47087700</v>
      </c>
      <c r="X353" s="2">
        <v>43177000</v>
      </c>
      <c r="Y353" s="2">
        <v>39373700</v>
      </c>
      <c r="Z353" s="2">
        <v>35632000</v>
      </c>
      <c r="AA353" s="2">
        <v>31842900</v>
      </c>
      <c r="AB353" s="2">
        <v>28135800</v>
      </c>
      <c r="AC353" s="2">
        <v>24562500</v>
      </c>
      <c r="AD353" s="2">
        <v>21003600</v>
      </c>
      <c r="AE353" s="2">
        <v>22062300</v>
      </c>
      <c r="AF353" s="2">
        <v>23101400</v>
      </c>
      <c r="AG353" s="2">
        <v>24314500</v>
      </c>
      <c r="AH353" s="2">
        <v>978605000</v>
      </c>
    </row>
    <row r="354" spans="1:34" x14ac:dyDescent="0.35">
      <c r="A354" t="s">
        <v>372</v>
      </c>
      <c r="B354" t="s">
        <v>19</v>
      </c>
      <c r="C354" s="2">
        <v>7423570</v>
      </c>
      <c r="D354" s="2">
        <v>7730810</v>
      </c>
      <c r="E354" s="2">
        <v>7549470</v>
      </c>
      <c r="F354" s="2">
        <v>7268060</v>
      </c>
      <c r="G354" s="2">
        <v>6964070</v>
      </c>
      <c r="H354" s="2">
        <v>6688340</v>
      </c>
      <c r="I354" s="2">
        <v>6394670</v>
      </c>
      <c r="J354" s="2">
        <v>6088660</v>
      </c>
      <c r="K354" s="2">
        <v>5795990</v>
      </c>
      <c r="L354" s="2">
        <v>5490110</v>
      </c>
      <c r="M354" s="2">
        <v>5188670</v>
      </c>
      <c r="N354" s="2">
        <v>4881270</v>
      </c>
      <c r="O354" s="2">
        <v>4580010</v>
      </c>
      <c r="P354" s="2">
        <v>4274380</v>
      </c>
      <c r="Q354" s="2">
        <v>3958870</v>
      </c>
      <c r="R354" s="2">
        <v>3649450</v>
      </c>
      <c r="S354" s="2">
        <v>3341200</v>
      </c>
      <c r="T354" s="2">
        <v>3034680</v>
      </c>
      <c r="U354" s="2">
        <v>2731390</v>
      </c>
      <c r="V354" s="2">
        <v>2430910</v>
      </c>
      <c r="W354" s="2">
        <v>2130380</v>
      </c>
      <c r="X354" s="2">
        <v>1828600</v>
      </c>
      <c r="Y354" s="2">
        <v>1527960</v>
      </c>
      <c r="Z354" s="2">
        <v>1225510</v>
      </c>
      <c r="AA354">
        <v>918223</v>
      </c>
      <c r="AB354">
        <v>611074</v>
      </c>
      <c r="AC354">
        <v>304121</v>
      </c>
      <c r="AD354">
        <v>0</v>
      </c>
      <c r="AE354">
        <v>0</v>
      </c>
      <c r="AF354">
        <v>0</v>
      </c>
      <c r="AG354">
        <v>0</v>
      </c>
      <c r="AH354">
        <v>0</v>
      </c>
    </row>
    <row r="355" spans="1:34" x14ac:dyDescent="0.35">
      <c r="A355" t="s">
        <v>373</v>
      </c>
      <c r="B355" t="s">
        <v>19</v>
      </c>
      <c r="C355" s="2">
        <v>34821800000</v>
      </c>
      <c r="D355" s="2">
        <v>37687400000</v>
      </c>
      <c r="E355" s="2">
        <v>38072200000</v>
      </c>
      <c r="F355" s="2">
        <v>38267000000</v>
      </c>
      <c r="G355" s="2">
        <v>37932400000</v>
      </c>
      <c r="H355" s="2">
        <v>37742600000</v>
      </c>
      <c r="I355" s="2">
        <v>37385000000</v>
      </c>
      <c r="J355" s="2">
        <v>36908900000</v>
      </c>
      <c r="K355" s="2">
        <v>36516500000</v>
      </c>
      <c r="L355" s="2">
        <v>35998200000</v>
      </c>
      <c r="M355" s="2">
        <v>35508800000</v>
      </c>
      <c r="N355" s="2">
        <v>34969300000</v>
      </c>
      <c r="O355" s="2">
        <v>34478300000</v>
      </c>
      <c r="P355" s="2">
        <v>33961800000</v>
      </c>
      <c r="Q355" s="2">
        <v>33352400000</v>
      </c>
      <c r="R355" s="2">
        <v>32798400000</v>
      </c>
      <c r="S355" s="2">
        <v>32226400000</v>
      </c>
      <c r="T355" s="2">
        <v>31672500000</v>
      </c>
      <c r="U355" s="2">
        <v>31130900000</v>
      </c>
      <c r="V355" s="2">
        <v>30656200000</v>
      </c>
      <c r="W355" s="2">
        <v>30045800000</v>
      </c>
      <c r="X355" s="2">
        <v>29558000000</v>
      </c>
      <c r="Y355" s="2">
        <v>29110200000</v>
      </c>
      <c r="Z355" s="2">
        <v>28689500000</v>
      </c>
      <c r="AA355" s="2">
        <v>28130400000</v>
      </c>
      <c r="AB355" s="2">
        <v>27635900000</v>
      </c>
      <c r="AC355" s="2">
        <v>27229900000</v>
      </c>
      <c r="AD355" s="2">
        <v>26779500000</v>
      </c>
      <c r="AE355" s="2">
        <v>26302700000</v>
      </c>
      <c r="AF355" s="2">
        <v>25856400000</v>
      </c>
      <c r="AG355" s="2">
        <v>25567700000</v>
      </c>
      <c r="AH355" s="2">
        <v>47334700000</v>
      </c>
    </row>
    <row r="356" spans="1:34" x14ac:dyDescent="0.35">
      <c r="A356" t="s">
        <v>374</v>
      </c>
      <c r="B356" t="s">
        <v>19</v>
      </c>
      <c r="C356">
        <v>843212</v>
      </c>
      <c r="D356">
        <v>878110</v>
      </c>
      <c r="E356">
        <v>857512</v>
      </c>
      <c r="F356">
        <v>825548</v>
      </c>
      <c r="G356">
        <v>791019</v>
      </c>
      <c r="H356">
        <v>759700</v>
      </c>
      <c r="I356">
        <v>726343</v>
      </c>
      <c r="J356">
        <v>691585</v>
      </c>
      <c r="K356">
        <v>658341</v>
      </c>
      <c r="L356">
        <v>623598</v>
      </c>
      <c r="M356">
        <v>589359</v>
      </c>
      <c r="N356">
        <v>554442</v>
      </c>
      <c r="O356">
        <v>520224</v>
      </c>
      <c r="P356">
        <v>485509</v>
      </c>
      <c r="Q356">
        <v>449671</v>
      </c>
      <c r="R356">
        <v>414525</v>
      </c>
      <c r="S356">
        <v>379512</v>
      </c>
      <c r="T356">
        <v>344696</v>
      </c>
      <c r="U356">
        <v>310247</v>
      </c>
      <c r="V356">
        <v>276117</v>
      </c>
      <c r="W356">
        <v>241981</v>
      </c>
      <c r="X356">
        <v>207703</v>
      </c>
      <c r="Y356">
        <v>173555</v>
      </c>
      <c r="Z356">
        <v>139201</v>
      </c>
      <c r="AA356">
        <v>104297</v>
      </c>
      <c r="AB356">
        <v>69409.3</v>
      </c>
      <c r="AC356">
        <v>34543.9</v>
      </c>
      <c r="AD356">
        <v>0</v>
      </c>
      <c r="AE356">
        <v>0</v>
      </c>
      <c r="AF356">
        <v>0</v>
      </c>
      <c r="AG356">
        <v>0</v>
      </c>
      <c r="AH356">
        <v>0</v>
      </c>
    </row>
    <row r="357" spans="1:34" x14ac:dyDescent="0.35">
      <c r="A357" t="s">
        <v>375</v>
      </c>
      <c r="B357" t="s">
        <v>19</v>
      </c>
      <c r="C357" s="2">
        <v>1567050000</v>
      </c>
      <c r="D357" s="2">
        <v>1487480000</v>
      </c>
      <c r="E357" s="2">
        <v>1502670000</v>
      </c>
      <c r="F357" s="2">
        <v>1171240000</v>
      </c>
      <c r="G357" s="2">
        <v>1195540000</v>
      </c>
      <c r="H357" s="2">
        <v>1191410000</v>
      </c>
      <c r="I357" s="2">
        <v>1210740000</v>
      </c>
      <c r="J357" s="2">
        <v>1232970000</v>
      </c>
      <c r="K357" s="2">
        <v>1243290000</v>
      </c>
      <c r="L357" s="2">
        <v>1266200000</v>
      </c>
      <c r="M357" s="2">
        <v>1268430000</v>
      </c>
      <c r="N357" s="2">
        <v>1259760000</v>
      </c>
      <c r="O357" s="2">
        <v>1240270000</v>
      </c>
      <c r="P357" s="2">
        <v>1215740000</v>
      </c>
      <c r="Q357" s="2">
        <v>1198040000</v>
      </c>
      <c r="R357" s="2">
        <v>1171500000</v>
      </c>
      <c r="S357" s="2">
        <v>1170400000</v>
      </c>
      <c r="T357" s="2">
        <v>1161920000</v>
      </c>
      <c r="U357" s="2">
        <v>1176860000</v>
      </c>
      <c r="V357" s="2">
        <v>1167020000</v>
      </c>
      <c r="W357" s="2">
        <v>1307060000</v>
      </c>
      <c r="X357" s="2">
        <v>1323530000</v>
      </c>
      <c r="Y357" s="2">
        <v>1347640000</v>
      </c>
      <c r="Z357" s="2">
        <v>1349630000</v>
      </c>
      <c r="AA357" s="2">
        <v>1398650000</v>
      </c>
      <c r="AB357" s="2">
        <v>1403260000</v>
      </c>
      <c r="AC357" s="2">
        <v>1394790000</v>
      </c>
      <c r="AD357" s="2">
        <v>1380530000</v>
      </c>
      <c r="AE357" s="2">
        <v>1370320000</v>
      </c>
      <c r="AF357" s="2">
        <v>1354610000</v>
      </c>
      <c r="AG357" s="2">
        <v>1347550000</v>
      </c>
      <c r="AH357" s="2">
        <v>3227110000</v>
      </c>
    </row>
    <row r="358" spans="1:34" x14ac:dyDescent="0.35">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1:34" x14ac:dyDescent="0.35">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1:34" x14ac:dyDescent="0.35">
      <c r="A360" t="s">
        <v>378</v>
      </c>
      <c r="B360" t="s">
        <v>19</v>
      </c>
      <c r="C360">
        <v>176639</v>
      </c>
      <c r="D360">
        <v>185179</v>
      </c>
      <c r="E360">
        <v>183345</v>
      </c>
      <c r="F360">
        <v>178939</v>
      </c>
      <c r="G360">
        <v>173966</v>
      </c>
      <c r="H360">
        <v>169507</v>
      </c>
      <c r="I360">
        <v>164537</v>
      </c>
      <c r="J360">
        <v>159177</v>
      </c>
      <c r="K360">
        <v>154020</v>
      </c>
      <c r="L360">
        <v>148582</v>
      </c>
      <c r="M360">
        <v>143338</v>
      </c>
      <c r="N360">
        <v>137998</v>
      </c>
      <c r="O360">
        <v>132928</v>
      </c>
      <c r="P360">
        <v>127858</v>
      </c>
      <c r="Q360">
        <v>122608</v>
      </c>
      <c r="R360">
        <v>117660</v>
      </c>
      <c r="S360">
        <v>112860</v>
      </c>
      <c r="T360">
        <v>108239</v>
      </c>
      <c r="U360">
        <v>103869</v>
      </c>
      <c r="V360">
        <v>99761.4</v>
      </c>
      <c r="W360">
        <v>95826.3</v>
      </c>
      <c r="X360">
        <v>92020.7</v>
      </c>
      <c r="Y360">
        <v>88484.6</v>
      </c>
      <c r="Z360">
        <v>85208.6</v>
      </c>
      <c r="AA360">
        <v>81824.7</v>
      </c>
      <c r="AB360">
        <v>78649.899999999994</v>
      </c>
      <c r="AC360">
        <v>75827.7</v>
      </c>
      <c r="AD360">
        <v>73022.3</v>
      </c>
      <c r="AE360">
        <v>75834.600000000006</v>
      </c>
      <c r="AF360">
        <v>78579.7</v>
      </c>
      <c r="AG360">
        <v>80625.100000000006</v>
      </c>
      <c r="AH360" s="2">
        <v>2117540</v>
      </c>
    </row>
    <row r="361" spans="1:34" x14ac:dyDescent="0.35">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1:34" x14ac:dyDescent="0.35">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x14ac:dyDescent="0.35">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1:34" x14ac:dyDescent="0.35">
      <c r="A364" t="s">
        <v>382</v>
      </c>
      <c r="B364" t="s">
        <v>19</v>
      </c>
      <c r="C364" s="2">
        <v>13045400</v>
      </c>
      <c r="D364" s="2">
        <v>13163400</v>
      </c>
      <c r="E364" s="2">
        <v>13278000</v>
      </c>
      <c r="F364" s="2">
        <v>13360400</v>
      </c>
      <c r="G364" s="2">
        <v>13411900</v>
      </c>
      <c r="H364" s="2">
        <v>13434700</v>
      </c>
      <c r="I364" s="2">
        <v>13308800</v>
      </c>
      <c r="J364" s="2">
        <v>13113200</v>
      </c>
      <c r="K364" s="2">
        <v>12889800</v>
      </c>
      <c r="L364" s="2">
        <v>12640300</v>
      </c>
      <c r="M364" s="2">
        <v>12377700</v>
      </c>
      <c r="N364" s="2">
        <v>12105500</v>
      </c>
      <c r="O364" s="2">
        <v>11841900</v>
      </c>
      <c r="P364" s="2">
        <v>11584700</v>
      </c>
      <c r="Q364" s="2">
        <v>11338100</v>
      </c>
      <c r="R364" s="2">
        <v>11101400</v>
      </c>
      <c r="S364" s="2">
        <v>10873200</v>
      </c>
      <c r="T364" s="2">
        <v>10662100</v>
      </c>
      <c r="U364" s="2">
        <v>10458900</v>
      </c>
      <c r="V364" s="2">
        <v>10253700</v>
      </c>
      <c r="W364" s="2">
        <v>10060200</v>
      </c>
      <c r="X364" s="2">
        <v>9870990</v>
      </c>
      <c r="Y364" s="2">
        <v>9689440</v>
      </c>
      <c r="Z364" s="2">
        <v>9539900</v>
      </c>
      <c r="AA364" s="2">
        <v>9402850</v>
      </c>
      <c r="AB364" s="2">
        <v>9263590</v>
      </c>
      <c r="AC364" s="2">
        <v>9138750</v>
      </c>
      <c r="AD364" s="2">
        <v>9024480</v>
      </c>
      <c r="AE364" s="2">
        <v>8919830</v>
      </c>
      <c r="AF364" s="2">
        <v>8825950</v>
      </c>
      <c r="AG364" s="2">
        <v>8742040</v>
      </c>
      <c r="AH364" s="2">
        <v>14162100</v>
      </c>
    </row>
    <row r="365" spans="1:34" x14ac:dyDescent="0.35">
      <c r="A365" t="s">
        <v>383</v>
      </c>
      <c r="B365" t="s">
        <v>19</v>
      </c>
      <c r="C365" s="2">
        <v>97566400</v>
      </c>
      <c r="D365" s="2">
        <v>100453000</v>
      </c>
      <c r="E365" s="2">
        <v>102672000</v>
      </c>
      <c r="F365" s="2">
        <v>105592000</v>
      </c>
      <c r="G365" s="2">
        <v>107223000</v>
      </c>
      <c r="H365" s="2">
        <v>108653000</v>
      </c>
      <c r="I365" s="2">
        <v>108725000</v>
      </c>
      <c r="J365" s="2">
        <v>108125000</v>
      </c>
      <c r="K365" s="2">
        <v>107264000</v>
      </c>
      <c r="L365" s="2">
        <v>106019000</v>
      </c>
      <c r="M365" s="2">
        <v>104736000</v>
      </c>
      <c r="N365" s="2">
        <v>103330000</v>
      </c>
      <c r="O365" s="2">
        <v>101997000</v>
      </c>
      <c r="P365" s="2">
        <v>100679000</v>
      </c>
      <c r="Q365" s="2">
        <v>99381000</v>
      </c>
      <c r="R365" s="2">
        <v>98151300</v>
      </c>
      <c r="S365" s="2">
        <v>96872700</v>
      </c>
      <c r="T365" s="2">
        <v>95722200</v>
      </c>
      <c r="U365" s="2">
        <v>94533000</v>
      </c>
      <c r="V365" s="2">
        <v>93362700</v>
      </c>
      <c r="W365" s="2">
        <v>91805500</v>
      </c>
      <c r="X365" s="2">
        <v>90624800</v>
      </c>
      <c r="Y365" s="2">
        <v>89461900</v>
      </c>
      <c r="Z365" s="2">
        <v>88004400</v>
      </c>
      <c r="AA365" s="2">
        <v>86446500</v>
      </c>
      <c r="AB365" s="2">
        <v>85097600</v>
      </c>
      <c r="AC365" s="2">
        <v>83884100</v>
      </c>
      <c r="AD365" s="2">
        <v>82800500</v>
      </c>
      <c r="AE365" s="2">
        <v>81811400</v>
      </c>
      <c r="AF365" s="2">
        <v>80955200</v>
      </c>
      <c r="AG365" s="2">
        <v>80197800</v>
      </c>
      <c r="AH365" s="2">
        <v>66820300</v>
      </c>
    </row>
    <row r="366" spans="1:34" x14ac:dyDescent="0.35">
      <c r="A366" t="s">
        <v>384</v>
      </c>
      <c r="B366" t="s">
        <v>19</v>
      </c>
      <c r="C366" s="2">
        <v>1481770</v>
      </c>
      <c r="D366" s="2">
        <v>1495170</v>
      </c>
      <c r="E366" s="2">
        <v>1508190</v>
      </c>
      <c r="F366" s="2">
        <v>1517550</v>
      </c>
      <c r="G366" s="2">
        <v>1523400</v>
      </c>
      <c r="H366" s="2">
        <v>1525990</v>
      </c>
      <c r="I366" s="2">
        <v>1511690</v>
      </c>
      <c r="J366" s="2">
        <v>1489470</v>
      </c>
      <c r="K366" s="2">
        <v>1464100</v>
      </c>
      <c r="L366" s="2">
        <v>1435760</v>
      </c>
      <c r="M366" s="2">
        <v>1405930</v>
      </c>
      <c r="N366" s="2">
        <v>1375010</v>
      </c>
      <c r="O366" s="2">
        <v>1345070</v>
      </c>
      <c r="P366" s="2">
        <v>1315850</v>
      </c>
      <c r="Q366" s="2">
        <v>1287850</v>
      </c>
      <c r="R366" s="2">
        <v>1260960</v>
      </c>
      <c r="S366" s="2">
        <v>1235050</v>
      </c>
      <c r="T366" s="2">
        <v>1211060</v>
      </c>
      <c r="U366" s="2">
        <v>1187980</v>
      </c>
      <c r="V366" s="2">
        <v>1164670</v>
      </c>
      <c r="W366" s="2">
        <v>1142690</v>
      </c>
      <c r="X366" s="2">
        <v>1121200</v>
      </c>
      <c r="Y366" s="2">
        <v>1100580</v>
      </c>
      <c r="Z366" s="2">
        <v>1083600</v>
      </c>
      <c r="AA366" s="2">
        <v>1068030</v>
      </c>
      <c r="AB366" s="2">
        <v>1052210</v>
      </c>
      <c r="AC366" s="2">
        <v>1038030</v>
      </c>
      <c r="AD366" s="2">
        <v>1025050</v>
      </c>
      <c r="AE366" s="2">
        <v>1013170</v>
      </c>
      <c r="AF366" s="2">
        <v>1002500</v>
      </c>
      <c r="AG366">
        <v>992971</v>
      </c>
      <c r="AH366">
        <v>0</v>
      </c>
    </row>
    <row r="367" spans="1:34" x14ac:dyDescent="0.35">
      <c r="A367" t="s">
        <v>385</v>
      </c>
      <c r="B367" t="s">
        <v>19</v>
      </c>
      <c r="C367" s="2">
        <v>4390680</v>
      </c>
      <c r="D367" s="2">
        <v>3964770</v>
      </c>
      <c r="E367" s="2">
        <v>4052340</v>
      </c>
      <c r="F367" s="2">
        <v>3231870</v>
      </c>
      <c r="G367" s="2">
        <v>3379400</v>
      </c>
      <c r="H367" s="2">
        <v>3429820</v>
      </c>
      <c r="I367" s="2">
        <v>3521140</v>
      </c>
      <c r="J367" s="2">
        <v>3611990</v>
      </c>
      <c r="K367" s="2">
        <v>3652070</v>
      </c>
      <c r="L367" s="2">
        <v>3729120</v>
      </c>
      <c r="M367" s="2">
        <v>3741330</v>
      </c>
      <c r="N367" s="2">
        <v>3722440</v>
      </c>
      <c r="O367" s="2">
        <v>3669080</v>
      </c>
      <c r="P367" s="2">
        <v>3604040</v>
      </c>
      <c r="Q367" s="2">
        <v>3569830</v>
      </c>
      <c r="R367" s="2">
        <v>3505790</v>
      </c>
      <c r="S367" s="2">
        <v>3518230</v>
      </c>
      <c r="T367" s="2">
        <v>3511620</v>
      </c>
      <c r="U367" s="2">
        <v>3573700</v>
      </c>
      <c r="V367" s="2">
        <v>3554130</v>
      </c>
      <c r="W367" s="2">
        <v>3993760</v>
      </c>
      <c r="X367" s="2">
        <v>4057940</v>
      </c>
      <c r="Y367" s="2">
        <v>4141590</v>
      </c>
      <c r="Z367" s="2">
        <v>4139960</v>
      </c>
      <c r="AA367" s="2">
        <v>4298130</v>
      </c>
      <c r="AB367" s="2">
        <v>4320970</v>
      </c>
      <c r="AC367" s="2">
        <v>4296780</v>
      </c>
      <c r="AD367" s="2">
        <v>4268510</v>
      </c>
      <c r="AE367" s="2">
        <v>4262210</v>
      </c>
      <c r="AF367" s="2">
        <v>4241220</v>
      </c>
      <c r="AG367" s="2">
        <v>4226840</v>
      </c>
      <c r="AH367" s="2">
        <v>4555570</v>
      </c>
    </row>
    <row r="368" spans="1:34" x14ac:dyDescent="0.35">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1:34" x14ac:dyDescent="0.35">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x14ac:dyDescent="0.35">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row>
    <row r="371" spans="1:34" x14ac:dyDescent="0.35">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row>
    <row r="372" spans="1:34" x14ac:dyDescent="0.35">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x14ac:dyDescent="0.35">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1:34" x14ac:dyDescent="0.35">
      <c r="A374" t="s">
        <v>392</v>
      </c>
      <c r="B374" t="s">
        <v>19</v>
      </c>
      <c r="C374" s="2">
        <v>2523490</v>
      </c>
      <c r="D374" s="2">
        <v>2627930</v>
      </c>
      <c r="E374" s="2">
        <v>2566290</v>
      </c>
      <c r="F374" s="2">
        <v>2470630</v>
      </c>
      <c r="G374" s="2">
        <v>2367290</v>
      </c>
      <c r="H374" s="2">
        <v>2273560</v>
      </c>
      <c r="I374" s="2">
        <v>2173740</v>
      </c>
      <c r="J374" s="2">
        <v>2069720</v>
      </c>
      <c r="K374" s="2">
        <v>1970230</v>
      </c>
      <c r="L374" s="2">
        <v>1866250</v>
      </c>
      <c r="M374" s="2">
        <v>1763780</v>
      </c>
      <c r="N374" s="2">
        <v>1659290</v>
      </c>
      <c r="O374" s="2">
        <v>1556880</v>
      </c>
      <c r="P374" s="2">
        <v>1452990</v>
      </c>
      <c r="Q374" s="2">
        <v>1345740</v>
      </c>
      <c r="R374" s="2">
        <v>1240560</v>
      </c>
      <c r="S374" s="2">
        <v>1135770</v>
      </c>
      <c r="T374" s="2">
        <v>1031580</v>
      </c>
      <c r="U374">
        <v>928480</v>
      </c>
      <c r="V374">
        <v>826338</v>
      </c>
      <c r="W374">
        <v>724180</v>
      </c>
      <c r="X374">
        <v>621596</v>
      </c>
      <c r="Y374">
        <v>519399</v>
      </c>
      <c r="Z374">
        <v>416589</v>
      </c>
      <c r="AA374">
        <v>312131</v>
      </c>
      <c r="AB374">
        <v>207722</v>
      </c>
      <c r="AC374">
        <v>103380</v>
      </c>
      <c r="AD374">
        <v>0</v>
      </c>
      <c r="AE374">
        <v>0</v>
      </c>
      <c r="AF374">
        <v>0</v>
      </c>
      <c r="AG374">
        <v>0</v>
      </c>
      <c r="AH374">
        <v>0</v>
      </c>
    </row>
    <row r="375" spans="1:34" x14ac:dyDescent="0.35">
      <c r="A375" t="s">
        <v>393</v>
      </c>
      <c r="B375" t="s">
        <v>19</v>
      </c>
      <c r="C375" s="2">
        <v>2354210000</v>
      </c>
      <c r="D375" s="2">
        <v>2547950000</v>
      </c>
      <c r="E375" s="2">
        <v>2573960000</v>
      </c>
      <c r="F375" s="2">
        <v>2587130000</v>
      </c>
      <c r="G375" s="2">
        <v>2564510000</v>
      </c>
      <c r="H375" s="2">
        <v>2551670000</v>
      </c>
      <c r="I375" s="2">
        <v>2527500000</v>
      </c>
      <c r="J375" s="2">
        <v>2495310000</v>
      </c>
      <c r="K375" s="2">
        <v>2468780000</v>
      </c>
      <c r="L375" s="2">
        <v>2433740000</v>
      </c>
      <c r="M375" s="2">
        <v>2400650000</v>
      </c>
      <c r="N375" s="2">
        <v>2364180000</v>
      </c>
      <c r="O375" s="2">
        <v>2330980000</v>
      </c>
      <c r="P375" s="2">
        <v>2296070000</v>
      </c>
      <c r="Q375" s="2">
        <v>2254860000</v>
      </c>
      <c r="R375" s="2">
        <v>2217420000</v>
      </c>
      <c r="S375" s="2">
        <v>2178740000</v>
      </c>
      <c r="T375" s="2">
        <v>2141290000</v>
      </c>
      <c r="U375" s="2">
        <v>2104680000</v>
      </c>
      <c r="V375" s="2">
        <v>2072580000</v>
      </c>
      <c r="W375" s="2">
        <v>2031320000</v>
      </c>
      <c r="X375" s="2">
        <v>1998340000</v>
      </c>
      <c r="Y375" s="2">
        <v>1968060000</v>
      </c>
      <c r="Z375" s="2">
        <v>1939620000</v>
      </c>
      <c r="AA375" s="2">
        <v>1901820000</v>
      </c>
      <c r="AB375" s="2">
        <v>1868390000</v>
      </c>
      <c r="AC375" s="2">
        <v>1840940000</v>
      </c>
      <c r="AD375" s="2">
        <v>1810490000</v>
      </c>
      <c r="AE375" s="2">
        <v>1778250000</v>
      </c>
      <c r="AF375" s="2">
        <v>1748080000</v>
      </c>
      <c r="AG375" s="2">
        <v>1728560000</v>
      </c>
      <c r="AH375" s="2">
        <v>3200170000</v>
      </c>
    </row>
    <row r="376" spans="1:34" x14ac:dyDescent="0.35">
      <c r="A376" t="s">
        <v>394</v>
      </c>
      <c r="B376" t="s">
        <v>19</v>
      </c>
      <c r="C376">
        <v>286633</v>
      </c>
      <c r="D376">
        <v>298496</v>
      </c>
      <c r="E376">
        <v>291494</v>
      </c>
      <c r="F376">
        <v>280628</v>
      </c>
      <c r="G376">
        <v>268891</v>
      </c>
      <c r="H376">
        <v>258245</v>
      </c>
      <c r="I376">
        <v>246906</v>
      </c>
      <c r="J376">
        <v>235090</v>
      </c>
      <c r="K376">
        <v>223790</v>
      </c>
      <c r="L376">
        <v>211979</v>
      </c>
      <c r="M376">
        <v>200340</v>
      </c>
      <c r="N376">
        <v>188471</v>
      </c>
      <c r="O376">
        <v>176840</v>
      </c>
      <c r="P376">
        <v>165039</v>
      </c>
      <c r="Q376">
        <v>152856</v>
      </c>
      <c r="R376">
        <v>140909</v>
      </c>
      <c r="S376">
        <v>129007</v>
      </c>
      <c r="T376">
        <v>117172</v>
      </c>
      <c r="U376">
        <v>105462</v>
      </c>
      <c r="V376">
        <v>93860.2</v>
      </c>
      <c r="W376">
        <v>82256.5</v>
      </c>
      <c r="X376">
        <v>70604.5</v>
      </c>
      <c r="Y376">
        <v>58996.4</v>
      </c>
      <c r="Z376">
        <v>47318.5</v>
      </c>
      <c r="AA376">
        <v>35453.699999999997</v>
      </c>
      <c r="AB376">
        <v>23594.3</v>
      </c>
      <c r="AC376">
        <v>11742.5</v>
      </c>
      <c r="AD376">
        <v>0</v>
      </c>
      <c r="AE376">
        <v>0</v>
      </c>
      <c r="AF376">
        <v>0</v>
      </c>
      <c r="AG376">
        <v>0</v>
      </c>
      <c r="AH376">
        <v>0</v>
      </c>
    </row>
    <row r="377" spans="1:34" x14ac:dyDescent="0.35">
      <c r="A377" t="s">
        <v>395</v>
      </c>
      <c r="B377" t="s">
        <v>19</v>
      </c>
      <c r="C377" s="2">
        <v>105944000</v>
      </c>
      <c r="D377" s="2">
        <v>100565000</v>
      </c>
      <c r="E377" s="2">
        <v>101591000</v>
      </c>
      <c r="F377" s="2">
        <v>79184700</v>
      </c>
      <c r="G377" s="2">
        <v>80827000</v>
      </c>
      <c r="H377" s="2">
        <v>80548400</v>
      </c>
      <c r="I377" s="2">
        <v>81854800</v>
      </c>
      <c r="J377" s="2">
        <v>83357900</v>
      </c>
      <c r="K377" s="2">
        <v>84055700</v>
      </c>
      <c r="L377" s="2">
        <v>85604300</v>
      </c>
      <c r="M377" s="2">
        <v>85754900</v>
      </c>
      <c r="N377" s="2">
        <v>85168900</v>
      </c>
      <c r="O377" s="2">
        <v>83851300</v>
      </c>
      <c r="P377" s="2">
        <v>82193000</v>
      </c>
      <c r="Q377" s="2">
        <v>80996200</v>
      </c>
      <c r="R377" s="2">
        <v>79202200</v>
      </c>
      <c r="S377" s="2">
        <v>79127600</v>
      </c>
      <c r="T377" s="2">
        <v>78554300</v>
      </c>
      <c r="U377" s="2">
        <v>79564700</v>
      </c>
      <c r="V377" s="2">
        <v>78899100</v>
      </c>
      <c r="W377" s="2">
        <v>88367200</v>
      </c>
      <c r="X377" s="2">
        <v>89480400</v>
      </c>
      <c r="Y377" s="2">
        <v>91110300</v>
      </c>
      <c r="Z377" s="2">
        <v>91244800</v>
      </c>
      <c r="AA377" s="2">
        <v>94558700</v>
      </c>
      <c r="AB377" s="2">
        <v>94870800</v>
      </c>
      <c r="AC377" s="2">
        <v>94298200</v>
      </c>
      <c r="AD377" s="2">
        <v>93334000</v>
      </c>
      <c r="AE377" s="2">
        <v>92643600</v>
      </c>
      <c r="AF377" s="2">
        <v>91581600</v>
      </c>
      <c r="AG377" s="2">
        <v>91104300</v>
      </c>
      <c r="AH377" s="2">
        <v>218176000</v>
      </c>
    </row>
    <row r="378" spans="1:34" x14ac:dyDescent="0.35">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1:34" x14ac:dyDescent="0.35">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x14ac:dyDescent="0.35">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row>
    <row r="381" spans="1:34" x14ac:dyDescent="0.35">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1:34" x14ac:dyDescent="0.35">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1:34" x14ac:dyDescent="0.35">
      <c r="A383" t="s">
        <v>401</v>
      </c>
      <c r="B383" t="s">
        <v>19</v>
      </c>
      <c r="C383" s="2">
        <v>4241560</v>
      </c>
      <c r="D383" s="2">
        <v>4147210</v>
      </c>
      <c r="E383" s="2">
        <v>4041910</v>
      </c>
      <c r="F383" s="2">
        <v>3927900</v>
      </c>
      <c r="G383" s="2">
        <v>3810000</v>
      </c>
      <c r="H383" s="2">
        <v>3684350</v>
      </c>
      <c r="I383" s="2">
        <v>3520170</v>
      </c>
      <c r="J383" s="2">
        <v>3341870</v>
      </c>
      <c r="K383" s="2">
        <v>3158910</v>
      </c>
      <c r="L383" s="2">
        <v>2974890</v>
      </c>
      <c r="M383" s="2">
        <v>2794500</v>
      </c>
      <c r="N383" s="2">
        <v>2616680</v>
      </c>
      <c r="O383" s="2">
        <v>2445420</v>
      </c>
      <c r="P383" s="2">
        <v>2279020</v>
      </c>
      <c r="Q383" s="2">
        <v>2118820</v>
      </c>
      <c r="R383" s="2">
        <v>1964460</v>
      </c>
      <c r="S383" s="2">
        <v>1816440</v>
      </c>
      <c r="T383" s="2">
        <v>1675230</v>
      </c>
      <c r="U383" s="2">
        <v>1539260</v>
      </c>
      <c r="V383" s="2">
        <v>1407240</v>
      </c>
      <c r="W383" s="2">
        <v>1281360</v>
      </c>
      <c r="X383" s="2">
        <v>1160630</v>
      </c>
      <c r="Y383" s="2">
        <v>1045530</v>
      </c>
      <c r="Z383">
        <v>998500</v>
      </c>
      <c r="AA383">
        <v>947984</v>
      </c>
      <c r="AB383">
        <v>901524</v>
      </c>
      <c r="AC383">
        <v>858231</v>
      </c>
      <c r="AD383">
        <v>815361</v>
      </c>
      <c r="AE383">
        <v>775724</v>
      </c>
      <c r="AF383">
        <v>739684</v>
      </c>
      <c r="AG383">
        <v>706796</v>
      </c>
      <c r="AH383" s="2">
        <v>4190810</v>
      </c>
    </row>
    <row r="384" spans="1:34" x14ac:dyDescent="0.35">
      <c r="A384" t="s">
        <v>402</v>
      </c>
      <c r="B384" t="s">
        <v>19</v>
      </c>
      <c r="C384" s="2">
        <v>5991080</v>
      </c>
      <c r="D384" s="2">
        <v>6045280</v>
      </c>
      <c r="E384" s="2">
        <v>6097930</v>
      </c>
      <c r="F384" s="2">
        <v>6135740</v>
      </c>
      <c r="G384" s="2">
        <v>6159420</v>
      </c>
      <c r="H384" s="2">
        <v>6169890</v>
      </c>
      <c r="I384" s="2">
        <v>6112070</v>
      </c>
      <c r="J384" s="2">
        <v>6022230</v>
      </c>
      <c r="K384" s="2">
        <v>5919660</v>
      </c>
      <c r="L384" s="2">
        <v>5805060</v>
      </c>
      <c r="M384" s="2">
        <v>5684470</v>
      </c>
      <c r="N384" s="2">
        <v>5559450</v>
      </c>
      <c r="O384" s="2">
        <v>5438400</v>
      </c>
      <c r="P384" s="2">
        <v>5320260</v>
      </c>
      <c r="Q384" s="2">
        <v>5207020</v>
      </c>
      <c r="R384" s="2">
        <v>5098310</v>
      </c>
      <c r="S384" s="2">
        <v>4993540</v>
      </c>
      <c r="T384" s="2">
        <v>4896570</v>
      </c>
      <c r="U384" s="2">
        <v>4803240</v>
      </c>
      <c r="V384" s="2">
        <v>4708990</v>
      </c>
      <c r="W384" s="2">
        <v>4620120</v>
      </c>
      <c r="X384" s="2">
        <v>4533250</v>
      </c>
      <c r="Y384" s="2">
        <v>4449870</v>
      </c>
      <c r="Z384" s="2">
        <v>4381200</v>
      </c>
      <c r="AA384" s="2">
        <v>4318260</v>
      </c>
      <c r="AB384" s="2">
        <v>4254300</v>
      </c>
      <c r="AC384" s="2">
        <v>4196970</v>
      </c>
      <c r="AD384" s="2">
        <v>4144490</v>
      </c>
      <c r="AE384" s="2">
        <v>4096430</v>
      </c>
      <c r="AF384" s="2">
        <v>4053310</v>
      </c>
      <c r="AG384" s="2">
        <v>4014780</v>
      </c>
      <c r="AH384" s="2">
        <v>6503950</v>
      </c>
    </row>
    <row r="385" spans="1:34" x14ac:dyDescent="0.35">
      <c r="A385" t="s">
        <v>403</v>
      </c>
      <c r="B385" t="s">
        <v>19</v>
      </c>
      <c r="C385" s="2">
        <v>723105000</v>
      </c>
      <c r="D385" s="2">
        <v>744499000</v>
      </c>
      <c r="E385" s="2">
        <v>760943000</v>
      </c>
      <c r="F385" s="2">
        <v>782584000</v>
      </c>
      <c r="G385" s="2">
        <v>794673000</v>
      </c>
      <c r="H385" s="2">
        <v>805269000</v>
      </c>
      <c r="I385" s="2">
        <v>805807000</v>
      </c>
      <c r="J385" s="2">
        <v>801356000</v>
      </c>
      <c r="K385" s="2">
        <v>794979000</v>
      </c>
      <c r="L385" s="2">
        <v>785753000</v>
      </c>
      <c r="M385" s="2">
        <v>776242000</v>
      </c>
      <c r="N385" s="2">
        <v>765824000</v>
      </c>
      <c r="O385" s="2">
        <v>755940000</v>
      </c>
      <c r="P385" s="2">
        <v>746175000</v>
      </c>
      <c r="Q385" s="2">
        <v>736554000</v>
      </c>
      <c r="R385" s="2">
        <v>727439000</v>
      </c>
      <c r="S385" s="2">
        <v>717964000</v>
      </c>
      <c r="T385" s="2">
        <v>709437000</v>
      </c>
      <c r="U385" s="2">
        <v>700623000</v>
      </c>
      <c r="V385" s="2">
        <v>691950000</v>
      </c>
      <c r="W385" s="2">
        <v>680409000</v>
      </c>
      <c r="X385" s="2">
        <v>671658000</v>
      </c>
      <c r="Y385" s="2">
        <v>663039000</v>
      </c>
      <c r="Z385" s="2">
        <v>652237000</v>
      </c>
      <c r="AA385" s="2">
        <v>640691000</v>
      </c>
      <c r="AB385" s="2">
        <v>630693000</v>
      </c>
      <c r="AC385" s="2">
        <v>621700000</v>
      </c>
      <c r="AD385" s="2">
        <v>613669000</v>
      </c>
      <c r="AE385" s="2">
        <v>606338000</v>
      </c>
      <c r="AF385" s="2">
        <v>599992000</v>
      </c>
      <c r="AG385" s="2">
        <v>594379000</v>
      </c>
      <c r="AH385" s="2">
        <v>495233000</v>
      </c>
    </row>
    <row r="386" spans="1:34" x14ac:dyDescent="0.35">
      <c r="A386" t="s">
        <v>404</v>
      </c>
      <c r="B386" t="s">
        <v>19</v>
      </c>
      <c r="C386">
        <v>680502</v>
      </c>
      <c r="D386">
        <v>686658</v>
      </c>
      <c r="E386">
        <v>692638</v>
      </c>
      <c r="F386">
        <v>696932</v>
      </c>
      <c r="G386">
        <v>699622</v>
      </c>
      <c r="H386">
        <v>700811</v>
      </c>
      <c r="I386">
        <v>694244</v>
      </c>
      <c r="J386">
        <v>684040</v>
      </c>
      <c r="K386">
        <v>672389</v>
      </c>
      <c r="L386">
        <v>659372</v>
      </c>
      <c r="M386">
        <v>645674</v>
      </c>
      <c r="N386">
        <v>631474</v>
      </c>
      <c r="O386">
        <v>617725</v>
      </c>
      <c r="P386">
        <v>604305</v>
      </c>
      <c r="Q386">
        <v>591443</v>
      </c>
      <c r="R386">
        <v>579095</v>
      </c>
      <c r="S386">
        <v>567195</v>
      </c>
      <c r="T386">
        <v>556180</v>
      </c>
      <c r="U386">
        <v>545580</v>
      </c>
      <c r="V386">
        <v>534875</v>
      </c>
      <c r="W386">
        <v>524780</v>
      </c>
      <c r="X386">
        <v>514913</v>
      </c>
      <c r="Y386">
        <v>505442</v>
      </c>
      <c r="Z386">
        <v>497642</v>
      </c>
      <c r="AA386">
        <v>490492</v>
      </c>
      <c r="AB386">
        <v>483228</v>
      </c>
      <c r="AC386">
        <v>476716</v>
      </c>
      <c r="AD386">
        <v>470755</v>
      </c>
      <c r="AE386">
        <v>465296</v>
      </c>
      <c r="AF386">
        <v>460399</v>
      </c>
      <c r="AG386">
        <v>456022</v>
      </c>
      <c r="AH386">
        <v>0</v>
      </c>
    </row>
    <row r="387" spans="1:34" x14ac:dyDescent="0.35">
      <c r="A387" t="s">
        <v>405</v>
      </c>
      <c r="B387" t="s">
        <v>19</v>
      </c>
      <c r="C387" s="2">
        <v>32541100</v>
      </c>
      <c r="D387" s="2">
        <v>29384500</v>
      </c>
      <c r="E387" s="2">
        <v>30033600</v>
      </c>
      <c r="F387" s="2">
        <v>23952700</v>
      </c>
      <c r="G387" s="2">
        <v>25046100</v>
      </c>
      <c r="H387" s="2">
        <v>25419800</v>
      </c>
      <c r="I387" s="2">
        <v>26096600</v>
      </c>
      <c r="J387" s="2">
        <v>26769900</v>
      </c>
      <c r="K387" s="2">
        <v>27067000</v>
      </c>
      <c r="L387" s="2">
        <v>27638000</v>
      </c>
      <c r="M387" s="2">
        <v>27728500</v>
      </c>
      <c r="N387" s="2">
        <v>27588500</v>
      </c>
      <c r="O387" s="2">
        <v>27193000</v>
      </c>
      <c r="P387" s="2">
        <v>26711000</v>
      </c>
      <c r="Q387" s="2">
        <v>26457500</v>
      </c>
      <c r="R387" s="2">
        <v>25982900</v>
      </c>
      <c r="S387" s="2">
        <v>26075100</v>
      </c>
      <c r="T387" s="2">
        <v>26026000</v>
      </c>
      <c r="U387" s="2">
        <v>26486200</v>
      </c>
      <c r="V387" s="2">
        <v>26341100</v>
      </c>
      <c r="W387" s="2">
        <v>29599400</v>
      </c>
      <c r="X387" s="2">
        <v>30075100</v>
      </c>
      <c r="Y387" s="2">
        <v>30695000</v>
      </c>
      <c r="Z387" s="2">
        <v>30683000</v>
      </c>
      <c r="AA387" s="2">
        <v>31855200</v>
      </c>
      <c r="AB387" s="2">
        <v>32024500</v>
      </c>
      <c r="AC387" s="2">
        <v>31845200</v>
      </c>
      <c r="AD387" s="2">
        <v>31635700</v>
      </c>
      <c r="AE387" s="2">
        <v>31589000</v>
      </c>
      <c r="AF387" s="2">
        <v>31433500</v>
      </c>
      <c r="AG387" s="2">
        <v>31326900</v>
      </c>
      <c r="AH387" s="2">
        <v>33763200</v>
      </c>
    </row>
    <row r="388" spans="1:34" x14ac:dyDescent="0.35">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row>
    <row r="389" spans="1:34" x14ac:dyDescent="0.35">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1:34" x14ac:dyDescent="0.35">
      <c r="A390" t="s">
        <v>408</v>
      </c>
      <c r="B390" t="s">
        <v>19</v>
      </c>
      <c r="C390">
        <v>26825.7</v>
      </c>
      <c r="D390">
        <v>26437</v>
      </c>
      <c r="E390">
        <v>26537.9</v>
      </c>
      <c r="F390">
        <v>26948</v>
      </c>
      <c r="G390">
        <v>27614</v>
      </c>
      <c r="H390">
        <v>28486.3</v>
      </c>
      <c r="I390">
        <v>29264.799999999999</v>
      </c>
      <c r="J390">
        <v>30071.8</v>
      </c>
      <c r="K390">
        <v>30982.7</v>
      </c>
      <c r="L390">
        <v>31958.799999999999</v>
      </c>
      <c r="M390">
        <v>33075.1</v>
      </c>
      <c r="N390">
        <v>34269.199999999997</v>
      </c>
      <c r="O390">
        <v>35602.699999999997</v>
      </c>
      <c r="P390">
        <v>37052.1</v>
      </c>
      <c r="Q390">
        <v>38619.199999999997</v>
      </c>
      <c r="R390">
        <v>40289.300000000003</v>
      </c>
      <c r="S390">
        <v>42032.2</v>
      </c>
      <c r="T390">
        <v>43884.800000000003</v>
      </c>
      <c r="U390">
        <v>45808</v>
      </c>
      <c r="V390">
        <v>47746.400000000001</v>
      </c>
      <c r="W390">
        <v>49751.9</v>
      </c>
      <c r="X390">
        <v>51785.599999999999</v>
      </c>
      <c r="Y390">
        <v>53862.3</v>
      </c>
      <c r="Z390">
        <v>57189.5</v>
      </c>
      <c r="AA390">
        <v>60427.5</v>
      </c>
      <c r="AB390">
        <v>63489.9</v>
      </c>
      <c r="AC390">
        <v>66500.2</v>
      </c>
      <c r="AD390">
        <v>69475.3</v>
      </c>
      <c r="AE390">
        <v>72433.899999999994</v>
      </c>
      <c r="AF390">
        <v>75393.8</v>
      </c>
      <c r="AG390">
        <v>78344.5</v>
      </c>
      <c r="AH390">
        <v>399.32900000000001</v>
      </c>
    </row>
    <row r="391" spans="1:34" x14ac:dyDescent="0.35">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row>
    <row r="392" spans="1:34" x14ac:dyDescent="0.35">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1:34" x14ac:dyDescent="0.35">
      <c r="A393" t="s">
        <v>411</v>
      </c>
      <c r="B393" t="s">
        <v>19</v>
      </c>
      <c r="C393" s="2">
        <v>10015000</v>
      </c>
      <c r="D393" s="2">
        <v>10452900</v>
      </c>
      <c r="E393" s="2">
        <v>10226900</v>
      </c>
      <c r="F393" s="2">
        <v>9866160</v>
      </c>
      <c r="G393" s="2">
        <v>9479910</v>
      </c>
      <c r="H393" s="2">
        <v>9132270</v>
      </c>
      <c r="I393" s="2">
        <v>8760080</v>
      </c>
      <c r="J393" s="2">
        <v>8371390</v>
      </c>
      <c r="K393" s="2">
        <v>8002440</v>
      </c>
      <c r="L393" s="2">
        <v>7618650</v>
      </c>
      <c r="M393" s="2">
        <v>7244870</v>
      </c>
      <c r="N393" s="2">
        <v>6866480</v>
      </c>
      <c r="O393" s="2">
        <v>6500210</v>
      </c>
      <c r="P393" s="2">
        <v>6133330</v>
      </c>
      <c r="Q393" s="2">
        <v>5757820</v>
      </c>
      <c r="R393" s="2">
        <v>5397260</v>
      </c>
      <c r="S393" s="2">
        <v>5045290</v>
      </c>
      <c r="T393" s="2">
        <v>4701970</v>
      </c>
      <c r="U393" s="2">
        <v>4369950</v>
      </c>
      <c r="V393" s="2">
        <v>4048750</v>
      </c>
      <c r="W393" s="2">
        <v>3734430</v>
      </c>
      <c r="X393" s="2">
        <v>3424280</v>
      </c>
      <c r="Y393" s="2">
        <v>3122640</v>
      </c>
      <c r="Z393" s="2">
        <v>2825900</v>
      </c>
      <c r="AA393" s="2">
        <v>2525390</v>
      </c>
      <c r="AB393" s="2">
        <v>2231390</v>
      </c>
      <c r="AC393" s="2">
        <v>1948000</v>
      </c>
      <c r="AD393" s="2">
        <v>1665750</v>
      </c>
      <c r="AE393" s="2">
        <v>1749710</v>
      </c>
      <c r="AF393" s="2">
        <v>1832120</v>
      </c>
      <c r="AG393" s="2">
        <v>1928330</v>
      </c>
      <c r="AH393" s="2">
        <v>77611100</v>
      </c>
    </row>
    <row r="394" spans="1:34" x14ac:dyDescent="0.35">
      <c r="A394" t="s">
        <v>412</v>
      </c>
      <c r="B394" t="s">
        <v>19</v>
      </c>
      <c r="C394" s="2">
        <v>1158910</v>
      </c>
      <c r="D394" s="2">
        <v>1206880</v>
      </c>
      <c r="E394" s="2">
        <v>1178570</v>
      </c>
      <c r="F394" s="2">
        <v>1134640</v>
      </c>
      <c r="G394" s="2">
        <v>1087180</v>
      </c>
      <c r="H394" s="2">
        <v>1044130</v>
      </c>
      <c r="I394">
        <v>998288</v>
      </c>
      <c r="J394">
        <v>950516</v>
      </c>
      <c r="K394">
        <v>904826</v>
      </c>
      <c r="L394">
        <v>857075</v>
      </c>
      <c r="M394">
        <v>810016</v>
      </c>
      <c r="N394">
        <v>762027</v>
      </c>
      <c r="O394">
        <v>714997</v>
      </c>
      <c r="P394">
        <v>667285</v>
      </c>
      <c r="Q394">
        <v>618029</v>
      </c>
      <c r="R394">
        <v>569725</v>
      </c>
      <c r="S394">
        <v>521603</v>
      </c>
      <c r="T394">
        <v>473751</v>
      </c>
      <c r="U394">
        <v>426404</v>
      </c>
      <c r="V394">
        <v>379495</v>
      </c>
      <c r="W394">
        <v>332579</v>
      </c>
      <c r="X394">
        <v>285468</v>
      </c>
      <c r="Y394">
        <v>238534</v>
      </c>
      <c r="Z394">
        <v>191318</v>
      </c>
      <c r="AA394">
        <v>143346</v>
      </c>
      <c r="AB394">
        <v>95396.3</v>
      </c>
      <c r="AC394">
        <v>47477.2</v>
      </c>
      <c r="AD394">
        <v>0</v>
      </c>
      <c r="AE394">
        <v>0</v>
      </c>
      <c r="AF394">
        <v>0</v>
      </c>
      <c r="AG394">
        <v>0</v>
      </c>
      <c r="AH394">
        <v>0</v>
      </c>
    </row>
    <row r="395" spans="1:34" x14ac:dyDescent="0.35">
      <c r="A395" t="s">
        <v>413</v>
      </c>
      <c r="B395" t="s">
        <v>19</v>
      </c>
      <c r="C395" s="2">
        <v>17448000000</v>
      </c>
      <c r="D395" s="2">
        <v>18883900000</v>
      </c>
      <c r="E395" s="2">
        <v>19076700000</v>
      </c>
      <c r="F395" s="2">
        <v>19174300000</v>
      </c>
      <c r="G395" s="2">
        <v>19006600000</v>
      </c>
      <c r="H395" s="2">
        <v>18911500000</v>
      </c>
      <c r="I395" s="2">
        <v>18732300000</v>
      </c>
      <c r="J395" s="2">
        <v>18493800000</v>
      </c>
      <c r="K395" s="2">
        <v>18297200000</v>
      </c>
      <c r="L395" s="2">
        <v>18037500000</v>
      </c>
      <c r="M395" s="2">
        <v>17792200000</v>
      </c>
      <c r="N395" s="2">
        <v>17521900000</v>
      </c>
      <c r="O395" s="2">
        <v>17275900000</v>
      </c>
      <c r="P395" s="2">
        <v>17017100000</v>
      </c>
      <c r="Q395" s="2">
        <v>16711700000</v>
      </c>
      <c r="R395" s="2">
        <v>16434200000</v>
      </c>
      <c r="S395" s="2">
        <v>16147500000</v>
      </c>
      <c r="T395" s="2">
        <v>15870000000</v>
      </c>
      <c r="U395" s="2">
        <v>15598600000</v>
      </c>
      <c r="V395" s="2">
        <v>15360800000</v>
      </c>
      <c r="W395" s="2">
        <v>15054900000</v>
      </c>
      <c r="X395" s="2">
        <v>14810500000</v>
      </c>
      <c r="Y395" s="2">
        <v>14586100000</v>
      </c>
      <c r="Z395" s="2">
        <v>14375300000</v>
      </c>
      <c r="AA395" s="2">
        <v>14095200000</v>
      </c>
      <c r="AB395" s="2">
        <v>13847400000</v>
      </c>
      <c r="AC395" s="2">
        <v>13644000000</v>
      </c>
      <c r="AD395" s="2">
        <v>13418300000</v>
      </c>
      <c r="AE395" s="2">
        <v>13179400000</v>
      </c>
      <c r="AF395" s="2">
        <v>12955700000</v>
      </c>
      <c r="AG395" s="2">
        <v>12811100000</v>
      </c>
      <c r="AH395" s="2">
        <v>23717800000</v>
      </c>
    </row>
    <row r="396" spans="1:34" x14ac:dyDescent="0.35">
      <c r="A396" t="s">
        <v>414</v>
      </c>
      <c r="B396" t="s">
        <v>19</v>
      </c>
      <c r="C396">
        <v>131636</v>
      </c>
      <c r="D396">
        <v>137084</v>
      </c>
      <c r="E396">
        <v>133868</v>
      </c>
      <c r="F396">
        <v>128878</v>
      </c>
      <c r="G396">
        <v>123488</v>
      </c>
      <c r="H396">
        <v>118599</v>
      </c>
      <c r="I396">
        <v>113391</v>
      </c>
      <c r="J396">
        <v>107965</v>
      </c>
      <c r="K396">
        <v>102775</v>
      </c>
      <c r="L396">
        <v>97351.5</v>
      </c>
      <c r="M396">
        <v>92006.3</v>
      </c>
      <c r="N396">
        <v>86555.4</v>
      </c>
      <c r="O396">
        <v>81213.5</v>
      </c>
      <c r="P396">
        <v>75794.100000000006</v>
      </c>
      <c r="Q396">
        <v>70199.3</v>
      </c>
      <c r="R396">
        <v>64712.6</v>
      </c>
      <c r="S396">
        <v>59246.6</v>
      </c>
      <c r="T396">
        <v>53811.4</v>
      </c>
      <c r="U396">
        <v>48433.4</v>
      </c>
      <c r="V396">
        <v>43105.3</v>
      </c>
      <c r="W396">
        <v>37776.300000000003</v>
      </c>
      <c r="X396">
        <v>32425.1</v>
      </c>
      <c r="Y396">
        <v>27094.1</v>
      </c>
      <c r="Z396">
        <v>21731</v>
      </c>
      <c r="AA396">
        <v>16282.1</v>
      </c>
      <c r="AB396">
        <v>10835.7</v>
      </c>
      <c r="AC396">
        <v>5392.73</v>
      </c>
      <c r="AD396">
        <v>0</v>
      </c>
      <c r="AE396">
        <v>0</v>
      </c>
      <c r="AF396">
        <v>0</v>
      </c>
      <c r="AG396">
        <v>0</v>
      </c>
      <c r="AH396">
        <v>0</v>
      </c>
    </row>
    <row r="397" spans="1:34" x14ac:dyDescent="0.35">
      <c r="A397" t="s">
        <v>415</v>
      </c>
      <c r="B397" t="s">
        <v>19</v>
      </c>
      <c r="C397" s="2">
        <v>785195000</v>
      </c>
      <c r="D397" s="2">
        <v>745326000</v>
      </c>
      <c r="E397" s="2">
        <v>752936000</v>
      </c>
      <c r="F397" s="2">
        <v>586870000</v>
      </c>
      <c r="G397" s="2">
        <v>599042000</v>
      </c>
      <c r="H397" s="2">
        <v>596977000</v>
      </c>
      <c r="I397" s="2">
        <v>606660000</v>
      </c>
      <c r="J397" s="2">
        <v>617800000</v>
      </c>
      <c r="K397" s="2">
        <v>622971000</v>
      </c>
      <c r="L397" s="2">
        <v>634448000</v>
      </c>
      <c r="M397" s="2">
        <v>635565000</v>
      </c>
      <c r="N397" s="2">
        <v>631222000</v>
      </c>
      <c r="O397" s="2">
        <v>621457000</v>
      </c>
      <c r="P397" s="2">
        <v>609166000</v>
      </c>
      <c r="Q397" s="2">
        <v>600296000</v>
      </c>
      <c r="R397" s="2">
        <v>587000000</v>
      </c>
      <c r="S397" s="2">
        <v>586448000</v>
      </c>
      <c r="T397" s="2">
        <v>582198000</v>
      </c>
      <c r="U397" s="2">
        <v>589687000</v>
      </c>
      <c r="V397" s="2">
        <v>584754000</v>
      </c>
      <c r="W397" s="2">
        <v>654925000</v>
      </c>
      <c r="X397" s="2">
        <v>663176000</v>
      </c>
      <c r="Y397" s="2">
        <v>675256000</v>
      </c>
      <c r="Z397" s="2">
        <v>676253000</v>
      </c>
      <c r="AA397" s="2">
        <v>700814000</v>
      </c>
      <c r="AB397" s="2">
        <v>703127000</v>
      </c>
      <c r="AC397" s="2">
        <v>698883000</v>
      </c>
      <c r="AD397" s="2">
        <v>691736000</v>
      </c>
      <c r="AE397" s="2">
        <v>686620000</v>
      </c>
      <c r="AF397" s="2">
        <v>678749000</v>
      </c>
      <c r="AG397" s="2">
        <v>675211000</v>
      </c>
      <c r="AH397" s="2">
        <v>1616990000</v>
      </c>
    </row>
    <row r="398" spans="1:34" x14ac:dyDescent="0.35">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1:34" x14ac:dyDescent="0.35">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1:34" x14ac:dyDescent="0.35">
      <c r="A400" t="s">
        <v>418</v>
      </c>
      <c r="B400" t="s">
        <v>19</v>
      </c>
      <c r="C400">
        <v>13692.9</v>
      </c>
      <c r="D400">
        <v>14355</v>
      </c>
      <c r="E400">
        <v>14212.8</v>
      </c>
      <c r="F400">
        <v>13871.2</v>
      </c>
      <c r="G400">
        <v>13485.8</v>
      </c>
      <c r="H400">
        <v>13140.1</v>
      </c>
      <c r="I400">
        <v>12754.8</v>
      </c>
      <c r="J400">
        <v>12339.3</v>
      </c>
      <c r="K400">
        <v>11939.5</v>
      </c>
      <c r="L400">
        <v>11518</v>
      </c>
      <c r="M400">
        <v>11111.4</v>
      </c>
      <c r="N400">
        <v>10697.5</v>
      </c>
      <c r="O400">
        <v>10304.5</v>
      </c>
      <c r="P400">
        <v>9911.44</v>
      </c>
      <c r="Q400">
        <v>9504.49</v>
      </c>
      <c r="R400">
        <v>9120.92</v>
      </c>
      <c r="S400">
        <v>8748.8700000000008</v>
      </c>
      <c r="T400">
        <v>8390.6299999999992</v>
      </c>
      <c r="U400">
        <v>8051.87</v>
      </c>
      <c r="V400">
        <v>7733.44</v>
      </c>
      <c r="W400">
        <v>7428.4</v>
      </c>
      <c r="X400">
        <v>7133.39</v>
      </c>
      <c r="Y400">
        <v>6859.27</v>
      </c>
      <c r="Z400">
        <v>6605.32</v>
      </c>
      <c r="AA400">
        <v>6343</v>
      </c>
      <c r="AB400">
        <v>6096.89</v>
      </c>
      <c r="AC400">
        <v>5878.11</v>
      </c>
      <c r="AD400">
        <v>5660.65</v>
      </c>
      <c r="AE400">
        <v>5878.65</v>
      </c>
      <c r="AF400">
        <v>6091.45</v>
      </c>
      <c r="AG400">
        <v>6250.01</v>
      </c>
      <c r="AH400">
        <v>164150</v>
      </c>
    </row>
    <row r="401" spans="1:34" x14ac:dyDescent="0.35">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1:34" x14ac:dyDescent="0.35">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1:34" x14ac:dyDescent="0.35">
      <c r="A403" t="s">
        <v>421</v>
      </c>
      <c r="B403" t="s">
        <v>19</v>
      </c>
      <c r="C403" s="2">
        <v>7711930</v>
      </c>
      <c r="D403" s="2">
        <v>7540370</v>
      </c>
      <c r="E403" s="2">
        <v>7348930</v>
      </c>
      <c r="F403" s="2">
        <v>7141640</v>
      </c>
      <c r="G403" s="2">
        <v>6927270</v>
      </c>
      <c r="H403" s="2">
        <v>6698810</v>
      </c>
      <c r="I403" s="2">
        <v>6400310</v>
      </c>
      <c r="J403" s="2">
        <v>6076140</v>
      </c>
      <c r="K403" s="2">
        <v>5743480</v>
      </c>
      <c r="L403" s="2">
        <v>5408880</v>
      </c>
      <c r="M403" s="2">
        <v>5080900</v>
      </c>
      <c r="N403" s="2">
        <v>4757600</v>
      </c>
      <c r="O403" s="2">
        <v>4446210</v>
      </c>
      <c r="P403" s="2">
        <v>4143670</v>
      </c>
      <c r="Q403" s="2">
        <v>3852400</v>
      </c>
      <c r="R403" s="2">
        <v>3571740</v>
      </c>
      <c r="S403" s="2">
        <v>3302620</v>
      </c>
      <c r="T403" s="2">
        <v>3045870</v>
      </c>
      <c r="U403" s="2">
        <v>2798660</v>
      </c>
      <c r="V403" s="2">
        <v>2558610</v>
      </c>
      <c r="W403" s="2">
        <v>2329750</v>
      </c>
      <c r="X403" s="2">
        <v>2110240</v>
      </c>
      <c r="Y403" s="2">
        <v>1900970</v>
      </c>
      <c r="Z403" s="2">
        <v>1815450</v>
      </c>
      <c r="AA403" s="2">
        <v>1723610</v>
      </c>
      <c r="AB403" s="2">
        <v>1639130</v>
      </c>
      <c r="AC403" s="2">
        <v>1560420</v>
      </c>
      <c r="AD403" s="2">
        <v>1482470</v>
      </c>
      <c r="AE403" s="2">
        <v>1410410</v>
      </c>
      <c r="AF403" s="2">
        <v>1344880</v>
      </c>
      <c r="AG403" s="2">
        <v>1285080</v>
      </c>
      <c r="AH403" s="2">
        <v>7619650</v>
      </c>
    </row>
    <row r="404" spans="1:34" x14ac:dyDescent="0.35">
      <c r="A404" t="s">
        <v>422</v>
      </c>
      <c r="B404" t="s">
        <v>19</v>
      </c>
      <c r="C404" s="2">
        <v>16893200</v>
      </c>
      <c r="D404" s="2">
        <v>17046000</v>
      </c>
      <c r="E404" s="2">
        <v>17194400</v>
      </c>
      <c r="F404" s="2">
        <v>17301000</v>
      </c>
      <c r="G404" s="2">
        <v>17367800</v>
      </c>
      <c r="H404" s="2">
        <v>17397300</v>
      </c>
      <c r="I404" s="2">
        <v>17234300</v>
      </c>
      <c r="J404" s="2">
        <v>16981000</v>
      </c>
      <c r="K404" s="2">
        <v>16691800</v>
      </c>
      <c r="L404" s="2">
        <v>16368600</v>
      </c>
      <c r="M404" s="2">
        <v>16028600</v>
      </c>
      <c r="N404" s="2">
        <v>15676100</v>
      </c>
      <c r="O404" s="2">
        <v>15334800</v>
      </c>
      <c r="P404" s="2">
        <v>15001600</v>
      </c>
      <c r="Q404" s="2">
        <v>14682300</v>
      </c>
      <c r="R404" s="2">
        <v>14375800</v>
      </c>
      <c r="S404" s="2">
        <v>14080400</v>
      </c>
      <c r="T404" s="2">
        <v>13806900</v>
      </c>
      <c r="U404" s="2">
        <v>13543800</v>
      </c>
      <c r="V404" s="2">
        <v>13278000</v>
      </c>
      <c r="W404" s="2">
        <v>13027400</v>
      </c>
      <c r="X404" s="2">
        <v>12782500</v>
      </c>
      <c r="Y404" s="2">
        <v>12547400</v>
      </c>
      <c r="Z404" s="2">
        <v>12353700</v>
      </c>
      <c r="AA404" s="2">
        <v>12176300</v>
      </c>
      <c r="AB404" s="2">
        <v>11995900</v>
      </c>
      <c r="AC404" s="2">
        <v>11834300</v>
      </c>
      <c r="AD404" s="2">
        <v>11686300</v>
      </c>
      <c r="AE404" s="2">
        <v>11550800</v>
      </c>
      <c r="AF404" s="2">
        <v>11429200</v>
      </c>
      <c r="AG404" s="2">
        <v>11320500</v>
      </c>
      <c r="AH404" s="2">
        <v>18339300</v>
      </c>
    </row>
    <row r="405" spans="1:34" x14ac:dyDescent="0.35">
      <c r="A405" t="s">
        <v>423</v>
      </c>
      <c r="B405" t="s">
        <v>19</v>
      </c>
      <c r="C405" s="2">
        <v>393928000</v>
      </c>
      <c r="D405" s="2">
        <v>405583000</v>
      </c>
      <c r="E405" s="2">
        <v>414541000</v>
      </c>
      <c r="F405" s="2">
        <v>426331000</v>
      </c>
      <c r="G405" s="2">
        <v>432917000</v>
      </c>
      <c r="H405" s="2">
        <v>438689000</v>
      </c>
      <c r="I405" s="2">
        <v>438982000</v>
      </c>
      <c r="J405" s="2">
        <v>436557000</v>
      </c>
      <c r="K405" s="2">
        <v>433083000</v>
      </c>
      <c r="L405" s="2">
        <v>428057000</v>
      </c>
      <c r="M405" s="2">
        <v>422876000</v>
      </c>
      <c r="N405" s="2">
        <v>417200000</v>
      </c>
      <c r="O405" s="2">
        <v>411816000</v>
      </c>
      <c r="P405" s="2">
        <v>406496000</v>
      </c>
      <c r="Q405" s="2">
        <v>401255000</v>
      </c>
      <c r="R405" s="2">
        <v>396289000</v>
      </c>
      <c r="S405" s="2">
        <v>391127000</v>
      </c>
      <c r="T405" s="2">
        <v>386482000</v>
      </c>
      <c r="U405" s="2">
        <v>381680000</v>
      </c>
      <c r="V405" s="2">
        <v>376955000</v>
      </c>
      <c r="W405" s="2">
        <v>370668000</v>
      </c>
      <c r="X405" s="2">
        <v>365901000</v>
      </c>
      <c r="Y405" s="2">
        <v>361206000</v>
      </c>
      <c r="Z405" s="2">
        <v>355321000</v>
      </c>
      <c r="AA405" s="2">
        <v>349031000</v>
      </c>
      <c r="AB405" s="2">
        <v>343585000</v>
      </c>
      <c r="AC405" s="2">
        <v>338685000</v>
      </c>
      <c r="AD405" s="2">
        <v>334310000</v>
      </c>
      <c r="AE405" s="2">
        <v>330316000</v>
      </c>
      <c r="AF405" s="2">
        <v>326859000</v>
      </c>
      <c r="AG405" s="2">
        <v>323801000</v>
      </c>
      <c r="AH405" s="2">
        <v>269790000</v>
      </c>
    </row>
    <row r="406" spans="1:34" x14ac:dyDescent="0.35">
      <c r="A406" t="s">
        <v>424</v>
      </c>
      <c r="B406" t="s">
        <v>19</v>
      </c>
      <c r="C406" s="2">
        <v>1918820</v>
      </c>
      <c r="D406" s="2">
        <v>1936180</v>
      </c>
      <c r="E406" s="2">
        <v>1953040</v>
      </c>
      <c r="F406" s="2">
        <v>1965150</v>
      </c>
      <c r="G406" s="2">
        <v>1972740</v>
      </c>
      <c r="H406" s="2">
        <v>1976090</v>
      </c>
      <c r="I406" s="2">
        <v>1957570</v>
      </c>
      <c r="J406" s="2">
        <v>1928800</v>
      </c>
      <c r="K406" s="2">
        <v>1895950</v>
      </c>
      <c r="L406" s="2">
        <v>1859240</v>
      </c>
      <c r="M406" s="2">
        <v>1820620</v>
      </c>
      <c r="N406" s="2">
        <v>1780580</v>
      </c>
      <c r="O406" s="2">
        <v>1741810</v>
      </c>
      <c r="P406" s="2">
        <v>1703970</v>
      </c>
      <c r="Q406" s="2">
        <v>1667700</v>
      </c>
      <c r="R406" s="2">
        <v>1632890</v>
      </c>
      <c r="S406" s="2">
        <v>1599330</v>
      </c>
      <c r="T406" s="2">
        <v>1568270</v>
      </c>
      <c r="U406" s="2">
        <v>1538380</v>
      </c>
      <c r="V406" s="2">
        <v>1508200</v>
      </c>
      <c r="W406" s="2">
        <v>1479730</v>
      </c>
      <c r="X406" s="2">
        <v>1451910</v>
      </c>
      <c r="Y406" s="2">
        <v>1425200</v>
      </c>
      <c r="Z406" s="2">
        <v>1403210</v>
      </c>
      <c r="AA406" s="2">
        <v>1383050</v>
      </c>
      <c r="AB406" s="2">
        <v>1362570</v>
      </c>
      <c r="AC406" s="2">
        <v>1344200</v>
      </c>
      <c r="AD406" s="2">
        <v>1327400</v>
      </c>
      <c r="AE406" s="2">
        <v>1312000</v>
      </c>
      <c r="AF406" s="2">
        <v>1298190</v>
      </c>
      <c r="AG406" s="2">
        <v>1285850</v>
      </c>
      <c r="AH406">
        <v>0</v>
      </c>
    </row>
    <row r="407" spans="1:34" x14ac:dyDescent="0.35">
      <c r="A407" t="s">
        <v>425</v>
      </c>
      <c r="B407" t="s">
        <v>19</v>
      </c>
      <c r="C407" s="2">
        <v>17727500</v>
      </c>
      <c r="D407" s="2">
        <v>16007900</v>
      </c>
      <c r="E407" s="2">
        <v>16361500</v>
      </c>
      <c r="F407" s="2">
        <v>13048800</v>
      </c>
      <c r="G407" s="2">
        <v>13644500</v>
      </c>
      <c r="H407" s="2">
        <v>13848000</v>
      </c>
      <c r="I407" s="2">
        <v>14216700</v>
      </c>
      <c r="J407" s="2">
        <v>14583500</v>
      </c>
      <c r="K407" s="2">
        <v>14745400</v>
      </c>
      <c r="L407" s="2">
        <v>15056500</v>
      </c>
      <c r="M407" s="2">
        <v>15105800</v>
      </c>
      <c r="N407" s="2">
        <v>15029500</v>
      </c>
      <c r="O407" s="2">
        <v>14814000</v>
      </c>
      <c r="P407" s="2">
        <v>14551500</v>
      </c>
      <c r="Q407" s="2">
        <v>14413300</v>
      </c>
      <c r="R407" s="2">
        <v>14154800</v>
      </c>
      <c r="S407" s="2">
        <v>14205000</v>
      </c>
      <c r="T407" s="2">
        <v>14178300</v>
      </c>
      <c r="U407" s="2">
        <v>14429000</v>
      </c>
      <c r="V407" s="2">
        <v>14349900</v>
      </c>
      <c r="W407" s="2">
        <v>16125000</v>
      </c>
      <c r="X407" s="2">
        <v>16384100</v>
      </c>
      <c r="Y407" s="2">
        <v>16721800</v>
      </c>
      <c r="Z407" s="2">
        <v>16715300</v>
      </c>
      <c r="AA407" s="2">
        <v>17353900</v>
      </c>
      <c r="AB407" s="2">
        <v>17446100</v>
      </c>
      <c r="AC407" s="2">
        <v>17348400</v>
      </c>
      <c r="AD407" s="2">
        <v>17234300</v>
      </c>
      <c r="AE407" s="2">
        <v>17208800</v>
      </c>
      <c r="AF407" s="2">
        <v>17124100</v>
      </c>
      <c r="AG407" s="2">
        <v>17066000</v>
      </c>
      <c r="AH407" s="2">
        <v>18393300</v>
      </c>
    </row>
    <row r="408" spans="1:34" x14ac:dyDescent="0.35">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1:34" x14ac:dyDescent="0.35">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row>
    <row r="410" spans="1:34" x14ac:dyDescent="0.35">
      <c r="A410" t="s">
        <v>428</v>
      </c>
      <c r="B410" t="s">
        <v>19</v>
      </c>
      <c r="C410">
        <v>49627.6</v>
      </c>
      <c r="D410">
        <v>48908.5</v>
      </c>
      <c r="E410">
        <v>49095.1</v>
      </c>
      <c r="F410">
        <v>49853.8</v>
      </c>
      <c r="G410">
        <v>51085.9</v>
      </c>
      <c r="H410">
        <v>52699.7</v>
      </c>
      <c r="I410">
        <v>54140</v>
      </c>
      <c r="J410">
        <v>55632.800000000003</v>
      </c>
      <c r="K410">
        <v>57318</v>
      </c>
      <c r="L410">
        <v>59123.8</v>
      </c>
      <c r="M410">
        <v>61189</v>
      </c>
      <c r="N410">
        <v>63398</v>
      </c>
      <c r="O410">
        <v>65865.100000000006</v>
      </c>
      <c r="P410">
        <v>68546.399999999994</v>
      </c>
      <c r="Q410">
        <v>71445.600000000006</v>
      </c>
      <c r="R410">
        <v>74535.3</v>
      </c>
      <c r="S410">
        <v>77759.600000000006</v>
      </c>
      <c r="T410">
        <v>81186.899999999994</v>
      </c>
      <c r="U410">
        <v>84744.8</v>
      </c>
      <c r="V410">
        <v>88330.8</v>
      </c>
      <c r="W410">
        <v>92041</v>
      </c>
      <c r="X410">
        <v>95803.3</v>
      </c>
      <c r="Y410">
        <v>99645.2</v>
      </c>
      <c r="Z410">
        <v>105801</v>
      </c>
      <c r="AA410">
        <v>111791</v>
      </c>
      <c r="AB410">
        <v>117456</v>
      </c>
      <c r="AC410">
        <v>123025</v>
      </c>
      <c r="AD410">
        <v>128529</v>
      </c>
      <c r="AE410">
        <v>134003</v>
      </c>
      <c r="AF410">
        <v>139478</v>
      </c>
      <c r="AG410">
        <v>144937</v>
      </c>
      <c r="AH410">
        <v>738.75900000000001</v>
      </c>
    </row>
    <row r="411" spans="1:34" x14ac:dyDescent="0.35">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1:34" x14ac:dyDescent="0.35">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row>
    <row r="413" spans="1:34" x14ac:dyDescent="0.35">
      <c r="A413" t="s">
        <v>431</v>
      </c>
      <c r="B413" t="s">
        <v>19</v>
      </c>
      <c r="C413" s="2">
        <v>18209000</v>
      </c>
      <c r="D413" s="2">
        <v>19005200</v>
      </c>
      <c r="E413" s="2">
        <v>18594400</v>
      </c>
      <c r="F413" s="2">
        <v>17938500</v>
      </c>
      <c r="G413" s="2">
        <v>17236200</v>
      </c>
      <c r="H413" s="2">
        <v>16604100</v>
      </c>
      <c r="I413" s="2">
        <v>15927400</v>
      </c>
      <c r="J413" s="2">
        <v>15220700</v>
      </c>
      <c r="K413" s="2">
        <v>14549900</v>
      </c>
      <c r="L413" s="2">
        <v>13852100</v>
      </c>
      <c r="M413" s="2">
        <v>13172500</v>
      </c>
      <c r="N413" s="2">
        <v>12484500</v>
      </c>
      <c r="O413" s="2">
        <v>11818600</v>
      </c>
      <c r="P413" s="2">
        <v>11151500</v>
      </c>
      <c r="Q413" s="2">
        <v>10468800</v>
      </c>
      <c r="R413" s="2">
        <v>9813190</v>
      </c>
      <c r="S413" s="2">
        <v>9173250</v>
      </c>
      <c r="T413" s="2">
        <v>8549040</v>
      </c>
      <c r="U413" s="2">
        <v>7945370</v>
      </c>
      <c r="V413" s="2">
        <v>7361360</v>
      </c>
      <c r="W413" s="2">
        <v>6789870</v>
      </c>
      <c r="X413" s="2">
        <v>6225960</v>
      </c>
      <c r="Y413" s="2">
        <v>5677530</v>
      </c>
      <c r="Z413" s="2">
        <v>5138000</v>
      </c>
      <c r="AA413" s="2">
        <v>4591620</v>
      </c>
      <c r="AB413" s="2">
        <v>4057080</v>
      </c>
      <c r="AC413" s="2">
        <v>3541820</v>
      </c>
      <c r="AD413" s="2">
        <v>3028630</v>
      </c>
      <c r="AE413" s="2">
        <v>3181300</v>
      </c>
      <c r="AF413" s="2">
        <v>3331130</v>
      </c>
      <c r="AG413" s="2">
        <v>3506050</v>
      </c>
      <c r="AH413" s="2">
        <v>141111000</v>
      </c>
    </row>
    <row r="414" spans="1:34" x14ac:dyDescent="0.35">
      <c r="A414" t="s">
        <v>432</v>
      </c>
      <c r="B414" t="s">
        <v>19</v>
      </c>
      <c r="C414" s="2">
        <v>3267810</v>
      </c>
      <c r="D414" s="2">
        <v>3403050</v>
      </c>
      <c r="E414" s="2">
        <v>3323230</v>
      </c>
      <c r="F414" s="2">
        <v>3199350</v>
      </c>
      <c r="G414" s="2">
        <v>3065540</v>
      </c>
      <c r="H414" s="2">
        <v>2944160</v>
      </c>
      <c r="I414" s="2">
        <v>2814890</v>
      </c>
      <c r="J414" s="2">
        <v>2680190</v>
      </c>
      <c r="K414" s="2">
        <v>2551360</v>
      </c>
      <c r="L414" s="2">
        <v>2416710</v>
      </c>
      <c r="M414" s="2">
        <v>2284020</v>
      </c>
      <c r="N414" s="2">
        <v>2148700</v>
      </c>
      <c r="O414" s="2">
        <v>2016090</v>
      </c>
      <c r="P414" s="2">
        <v>1881560</v>
      </c>
      <c r="Q414" s="2">
        <v>1742670</v>
      </c>
      <c r="R414" s="2">
        <v>1606460</v>
      </c>
      <c r="S414" s="2">
        <v>1470770</v>
      </c>
      <c r="T414" s="2">
        <v>1335850</v>
      </c>
      <c r="U414" s="2">
        <v>1202340</v>
      </c>
      <c r="V414" s="2">
        <v>1070070</v>
      </c>
      <c r="W414">
        <v>937780</v>
      </c>
      <c r="X414">
        <v>804939</v>
      </c>
      <c r="Y414">
        <v>672599</v>
      </c>
      <c r="Z414">
        <v>539464</v>
      </c>
      <c r="AA414">
        <v>404196</v>
      </c>
      <c r="AB414">
        <v>268991</v>
      </c>
      <c r="AC414">
        <v>133872</v>
      </c>
      <c r="AD414">
        <v>0</v>
      </c>
      <c r="AE414">
        <v>0</v>
      </c>
      <c r="AF414">
        <v>0</v>
      </c>
      <c r="AG414">
        <v>0</v>
      </c>
      <c r="AH414">
        <v>0</v>
      </c>
    </row>
    <row r="415" spans="1:34" x14ac:dyDescent="0.35">
      <c r="A415" t="s">
        <v>433</v>
      </c>
      <c r="B415" t="s">
        <v>19</v>
      </c>
      <c r="C415" s="2">
        <v>9505210000</v>
      </c>
      <c r="D415" s="2">
        <v>10287400000</v>
      </c>
      <c r="E415" s="2">
        <v>10392500000</v>
      </c>
      <c r="F415" s="2">
        <v>10445600000</v>
      </c>
      <c r="G415" s="2">
        <v>10354300000</v>
      </c>
      <c r="H415" s="2">
        <v>10302500000</v>
      </c>
      <c r="I415" s="2">
        <v>10204900000</v>
      </c>
      <c r="J415" s="2">
        <v>10074900000</v>
      </c>
      <c r="K415" s="2">
        <v>9967800000</v>
      </c>
      <c r="L415" s="2">
        <v>9826320000</v>
      </c>
      <c r="M415" s="2">
        <v>9692730000</v>
      </c>
      <c r="N415" s="2">
        <v>9545480000</v>
      </c>
      <c r="O415" s="2">
        <v>9411430000</v>
      </c>
      <c r="P415" s="2">
        <v>9270450000</v>
      </c>
      <c r="Q415" s="2">
        <v>9104100000</v>
      </c>
      <c r="R415" s="2">
        <v>8952900000</v>
      </c>
      <c r="S415" s="2">
        <v>8796740000</v>
      </c>
      <c r="T415" s="2">
        <v>8645550000</v>
      </c>
      <c r="U415" s="2">
        <v>8497710000</v>
      </c>
      <c r="V415" s="2">
        <v>8368140000</v>
      </c>
      <c r="W415" s="2">
        <v>8201510000</v>
      </c>
      <c r="X415" s="2">
        <v>8068370000</v>
      </c>
      <c r="Y415" s="2">
        <v>7946130000</v>
      </c>
      <c r="Z415" s="2">
        <v>7831280000</v>
      </c>
      <c r="AA415" s="2">
        <v>7678670000</v>
      </c>
      <c r="AB415" s="2">
        <v>7543700000</v>
      </c>
      <c r="AC415" s="2">
        <v>7432870000</v>
      </c>
      <c r="AD415" s="2">
        <v>7309920000</v>
      </c>
      <c r="AE415" s="2">
        <v>7179770000</v>
      </c>
      <c r="AF415" s="2">
        <v>7057940000</v>
      </c>
      <c r="AG415" s="2">
        <v>6979130000</v>
      </c>
      <c r="AH415" s="2">
        <v>12920800000</v>
      </c>
    </row>
    <row r="416" spans="1:34" x14ac:dyDescent="0.35">
      <c r="A416" t="s">
        <v>434</v>
      </c>
      <c r="B416" t="s">
        <v>19</v>
      </c>
      <c r="C416">
        <v>371176</v>
      </c>
      <c r="D416">
        <v>386538</v>
      </c>
      <c r="E416">
        <v>377471</v>
      </c>
      <c r="F416">
        <v>363401</v>
      </c>
      <c r="G416">
        <v>348202</v>
      </c>
      <c r="H416">
        <v>334415</v>
      </c>
      <c r="I416">
        <v>319732</v>
      </c>
      <c r="J416">
        <v>304431</v>
      </c>
      <c r="K416">
        <v>289798</v>
      </c>
      <c r="L416">
        <v>274504</v>
      </c>
      <c r="M416">
        <v>259432</v>
      </c>
      <c r="N416">
        <v>244062</v>
      </c>
      <c r="O416">
        <v>228999</v>
      </c>
      <c r="P416">
        <v>213718</v>
      </c>
      <c r="Q416">
        <v>197942</v>
      </c>
      <c r="R416">
        <v>182471</v>
      </c>
      <c r="S416">
        <v>167059</v>
      </c>
      <c r="T416">
        <v>151733</v>
      </c>
      <c r="U416">
        <v>136569</v>
      </c>
      <c r="V416">
        <v>121545</v>
      </c>
      <c r="W416">
        <v>106518</v>
      </c>
      <c r="X416">
        <v>91429.6</v>
      </c>
      <c r="Y416">
        <v>76397.600000000006</v>
      </c>
      <c r="Z416">
        <v>61275.4</v>
      </c>
      <c r="AA416">
        <v>45910.9</v>
      </c>
      <c r="AB416">
        <v>30553.5</v>
      </c>
      <c r="AC416">
        <v>15206</v>
      </c>
      <c r="AD416">
        <v>0</v>
      </c>
      <c r="AE416">
        <v>0</v>
      </c>
      <c r="AF416">
        <v>0</v>
      </c>
      <c r="AG416">
        <v>0</v>
      </c>
      <c r="AH416">
        <v>0</v>
      </c>
    </row>
    <row r="417" spans="1:34" x14ac:dyDescent="0.35">
      <c r="A417" t="s">
        <v>435</v>
      </c>
      <c r="B417" t="s">
        <v>19</v>
      </c>
      <c r="C417" s="2">
        <v>427753000</v>
      </c>
      <c r="D417" s="2">
        <v>406033000</v>
      </c>
      <c r="E417" s="2">
        <v>410179000</v>
      </c>
      <c r="F417" s="2">
        <v>319711000</v>
      </c>
      <c r="G417" s="2">
        <v>326342000</v>
      </c>
      <c r="H417" s="2">
        <v>325217000</v>
      </c>
      <c r="I417" s="2">
        <v>330492000</v>
      </c>
      <c r="J417" s="2">
        <v>336561000</v>
      </c>
      <c r="K417" s="2">
        <v>339378000</v>
      </c>
      <c r="L417" s="2">
        <v>345630000</v>
      </c>
      <c r="M417" s="2">
        <v>346239000</v>
      </c>
      <c r="N417" s="2">
        <v>343873000</v>
      </c>
      <c r="O417" s="2">
        <v>338553000</v>
      </c>
      <c r="P417" s="2">
        <v>331857000</v>
      </c>
      <c r="Q417" s="2">
        <v>327025000</v>
      </c>
      <c r="R417" s="2">
        <v>319782000</v>
      </c>
      <c r="S417" s="2">
        <v>319481000</v>
      </c>
      <c r="T417" s="2">
        <v>317166000</v>
      </c>
      <c r="U417" s="2">
        <v>321246000</v>
      </c>
      <c r="V417" s="2">
        <v>318558000</v>
      </c>
      <c r="W417" s="2">
        <v>356786000</v>
      </c>
      <c r="X417" s="2">
        <v>361281000</v>
      </c>
      <c r="Y417" s="2">
        <v>367861000</v>
      </c>
      <c r="Z417" s="2">
        <v>368404000</v>
      </c>
      <c r="AA417" s="2">
        <v>381784000</v>
      </c>
      <c r="AB417" s="2">
        <v>383044000</v>
      </c>
      <c r="AC417" s="2">
        <v>380733000</v>
      </c>
      <c r="AD417" s="2">
        <v>376839000</v>
      </c>
      <c r="AE417" s="2">
        <v>374052000</v>
      </c>
      <c r="AF417" s="2">
        <v>369764000</v>
      </c>
      <c r="AG417" s="2">
        <v>367837000</v>
      </c>
      <c r="AH417" s="2">
        <v>880895000</v>
      </c>
    </row>
    <row r="418" spans="1:34" x14ac:dyDescent="0.35">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x14ac:dyDescent="0.35">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x14ac:dyDescent="0.35">
      <c r="A420" t="s">
        <v>438</v>
      </c>
      <c r="B420" t="s">
        <v>19</v>
      </c>
      <c r="C420">
        <v>25331.9</v>
      </c>
      <c r="D420">
        <v>26556.7</v>
      </c>
      <c r="E420">
        <v>26293.599999999999</v>
      </c>
      <c r="F420">
        <v>25661.8</v>
      </c>
      <c r="G420">
        <v>24948.7</v>
      </c>
      <c r="H420">
        <v>24309.200000000001</v>
      </c>
      <c r="I420">
        <v>23596.5</v>
      </c>
      <c r="J420">
        <v>22827.7</v>
      </c>
      <c r="K420">
        <v>22088.1</v>
      </c>
      <c r="L420">
        <v>21308.3</v>
      </c>
      <c r="M420">
        <v>20556.2</v>
      </c>
      <c r="N420">
        <v>19790.400000000001</v>
      </c>
      <c r="O420">
        <v>19063.3</v>
      </c>
      <c r="P420">
        <v>18336.2</v>
      </c>
      <c r="Q420">
        <v>17583.3</v>
      </c>
      <c r="R420">
        <v>16873.7</v>
      </c>
      <c r="S420">
        <v>16185.4</v>
      </c>
      <c r="T420">
        <v>15522.7</v>
      </c>
      <c r="U420">
        <v>14896</v>
      </c>
      <c r="V420">
        <v>14306.9</v>
      </c>
      <c r="W420">
        <v>13742.5</v>
      </c>
      <c r="X420">
        <v>13196.8</v>
      </c>
      <c r="Y420">
        <v>12689.6</v>
      </c>
      <c r="Z420">
        <v>12219.8</v>
      </c>
      <c r="AA420">
        <v>11734.6</v>
      </c>
      <c r="AB420">
        <v>11279.3</v>
      </c>
      <c r="AC420">
        <v>10874.5</v>
      </c>
      <c r="AD420">
        <v>10472.200000000001</v>
      </c>
      <c r="AE420">
        <v>10875.5</v>
      </c>
      <c r="AF420">
        <v>11269.2</v>
      </c>
      <c r="AG420">
        <v>11562.5</v>
      </c>
      <c r="AH420">
        <v>303678</v>
      </c>
    </row>
    <row r="421" spans="1:34" x14ac:dyDescent="0.35">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row>
    <row r="422" spans="1:34" x14ac:dyDescent="0.35">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row>
    <row r="423" spans="1:34" x14ac:dyDescent="0.35">
      <c r="A423" t="s">
        <v>441</v>
      </c>
      <c r="B423" t="s">
        <v>19</v>
      </c>
      <c r="C423" s="2">
        <v>19279800</v>
      </c>
      <c r="D423" s="2">
        <v>18850900</v>
      </c>
      <c r="E423" s="2">
        <v>18372300</v>
      </c>
      <c r="F423" s="2">
        <v>17854100</v>
      </c>
      <c r="G423" s="2">
        <v>17318200</v>
      </c>
      <c r="H423" s="2">
        <v>16747000</v>
      </c>
      <c r="I423" s="2">
        <v>16000800</v>
      </c>
      <c r="J423" s="2">
        <v>15190300</v>
      </c>
      <c r="K423" s="2">
        <v>14358700</v>
      </c>
      <c r="L423" s="2">
        <v>13522200</v>
      </c>
      <c r="M423" s="2">
        <v>12702300</v>
      </c>
      <c r="N423" s="2">
        <v>11894000</v>
      </c>
      <c r="O423" s="2">
        <v>11115500</v>
      </c>
      <c r="P423" s="2">
        <v>10359200</v>
      </c>
      <c r="Q423" s="2">
        <v>9630990</v>
      </c>
      <c r="R423" s="2">
        <v>8929360</v>
      </c>
      <c r="S423" s="2">
        <v>8256550</v>
      </c>
      <c r="T423" s="2">
        <v>7614680</v>
      </c>
      <c r="U423" s="2">
        <v>6996640</v>
      </c>
      <c r="V423" s="2">
        <v>6396530</v>
      </c>
      <c r="W423" s="2">
        <v>5824360</v>
      </c>
      <c r="X423" s="2">
        <v>5275590</v>
      </c>
      <c r="Y423" s="2">
        <v>4752420</v>
      </c>
      <c r="Z423" s="2">
        <v>4538640</v>
      </c>
      <c r="AA423" s="2">
        <v>4309020</v>
      </c>
      <c r="AB423" s="2">
        <v>4097830</v>
      </c>
      <c r="AC423" s="2">
        <v>3901050</v>
      </c>
      <c r="AD423" s="2">
        <v>3706190</v>
      </c>
      <c r="AE423" s="2">
        <v>3526020</v>
      </c>
      <c r="AF423" s="2">
        <v>3362200</v>
      </c>
      <c r="AG423" s="2">
        <v>3212710</v>
      </c>
      <c r="AH423" s="2">
        <v>19049100</v>
      </c>
    </row>
    <row r="424" spans="1:34" x14ac:dyDescent="0.35">
      <c r="A424" t="s">
        <v>442</v>
      </c>
      <c r="B424" t="s">
        <v>19</v>
      </c>
      <c r="C424" s="2">
        <v>50628900</v>
      </c>
      <c r="D424" s="2">
        <v>51086900</v>
      </c>
      <c r="E424" s="2">
        <v>51531800</v>
      </c>
      <c r="F424" s="2">
        <v>51851300</v>
      </c>
      <c r="G424" s="2">
        <v>52051400</v>
      </c>
      <c r="H424" s="2">
        <v>52139900</v>
      </c>
      <c r="I424" s="2">
        <v>51651300</v>
      </c>
      <c r="J424" s="2">
        <v>50892100</v>
      </c>
      <c r="K424" s="2">
        <v>50025300</v>
      </c>
      <c r="L424" s="2">
        <v>49056800</v>
      </c>
      <c r="M424" s="2">
        <v>48037800</v>
      </c>
      <c r="N424" s="2">
        <v>46981200</v>
      </c>
      <c r="O424" s="2">
        <v>45958300</v>
      </c>
      <c r="P424" s="2">
        <v>44959900</v>
      </c>
      <c r="Q424" s="2">
        <v>44003000</v>
      </c>
      <c r="R424" s="2">
        <v>43084300</v>
      </c>
      <c r="S424" s="2">
        <v>42198900</v>
      </c>
      <c r="T424" s="2">
        <v>41379500</v>
      </c>
      <c r="U424" s="2">
        <v>40590800</v>
      </c>
      <c r="V424" s="2">
        <v>39794300</v>
      </c>
      <c r="W424" s="2">
        <v>39043300</v>
      </c>
      <c r="X424" s="2">
        <v>38309200</v>
      </c>
      <c r="Y424" s="2">
        <v>37604600</v>
      </c>
      <c r="Z424" s="2">
        <v>37024200</v>
      </c>
      <c r="AA424" s="2">
        <v>36492300</v>
      </c>
      <c r="AB424" s="2">
        <v>35951800</v>
      </c>
      <c r="AC424" s="2">
        <v>35467300</v>
      </c>
      <c r="AD424" s="2">
        <v>35023800</v>
      </c>
      <c r="AE424" s="2">
        <v>34617700</v>
      </c>
      <c r="AF424" s="2">
        <v>34253400</v>
      </c>
      <c r="AG424" s="2">
        <v>33927700</v>
      </c>
      <c r="AH424" s="2">
        <v>54963000</v>
      </c>
    </row>
    <row r="425" spans="1:34" x14ac:dyDescent="0.35">
      <c r="A425" t="s">
        <v>443</v>
      </c>
      <c r="B425" t="s">
        <v>19</v>
      </c>
      <c r="C425" s="2">
        <v>439488000</v>
      </c>
      <c r="D425" s="2">
        <v>452491000</v>
      </c>
      <c r="E425" s="2">
        <v>462486000</v>
      </c>
      <c r="F425" s="2">
        <v>475639000</v>
      </c>
      <c r="G425" s="2">
        <v>482986000</v>
      </c>
      <c r="H425" s="2">
        <v>489426000</v>
      </c>
      <c r="I425" s="2">
        <v>489753000</v>
      </c>
      <c r="J425" s="2">
        <v>487048000</v>
      </c>
      <c r="K425" s="2">
        <v>483172000</v>
      </c>
      <c r="L425" s="2">
        <v>477565000</v>
      </c>
      <c r="M425" s="2">
        <v>471784000</v>
      </c>
      <c r="N425" s="2">
        <v>465452000</v>
      </c>
      <c r="O425" s="2">
        <v>459445000</v>
      </c>
      <c r="P425" s="2">
        <v>453510000</v>
      </c>
      <c r="Q425" s="2">
        <v>447662000</v>
      </c>
      <c r="R425" s="2">
        <v>442123000</v>
      </c>
      <c r="S425" s="2">
        <v>436364000</v>
      </c>
      <c r="T425" s="2">
        <v>431181000</v>
      </c>
      <c r="U425" s="2">
        <v>425824000</v>
      </c>
      <c r="V425" s="2">
        <v>420553000</v>
      </c>
      <c r="W425" s="2">
        <v>413538000</v>
      </c>
      <c r="X425" s="2">
        <v>408220000</v>
      </c>
      <c r="Y425" s="2">
        <v>402982000</v>
      </c>
      <c r="Z425" s="2">
        <v>396416000</v>
      </c>
      <c r="AA425" s="2">
        <v>389399000</v>
      </c>
      <c r="AB425" s="2">
        <v>383322000</v>
      </c>
      <c r="AC425" s="2">
        <v>377856000</v>
      </c>
      <c r="AD425" s="2">
        <v>372975000</v>
      </c>
      <c r="AE425" s="2">
        <v>368520000</v>
      </c>
      <c r="AF425" s="2">
        <v>364663000</v>
      </c>
      <c r="AG425" s="2">
        <v>361251000</v>
      </c>
      <c r="AH425" s="2">
        <v>300993000</v>
      </c>
    </row>
    <row r="426" spans="1:34" x14ac:dyDescent="0.35">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row>
    <row r="427" spans="1:34" x14ac:dyDescent="0.35">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row>
    <row r="428" spans="1:34" x14ac:dyDescent="0.35">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1:34" x14ac:dyDescent="0.35">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1:34" x14ac:dyDescent="0.35">
      <c r="A430" t="s">
        <v>448</v>
      </c>
      <c r="B430" t="s">
        <v>19</v>
      </c>
      <c r="C430" s="2">
        <v>4023860</v>
      </c>
      <c r="D430" s="2">
        <v>3965550</v>
      </c>
      <c r="E430" s="2">
        <v>3980680</v>
      </c>
      <c r="F430" s="2">
        <v>4042200</v>
      </c>
      <c r="G430" s="2">
        <v>4142100</v>
      </c>
      <c r="H430" s="2">
        <v>4272940</v>
      </c>
      <c r="I430" s="2">
        <v>4389730</v>
      </c>
      <c r="J430" s="2">
        <v>4510760</v>
      </c>
      <c r="K430" s="2">
        <v>4647410</v>
      </c>
      <c r="L430" s="2">
        <v>4793820</v>
      </c>
      <c r="M430" s="2">
        <v>4961270</v>
      </c>
      <c r="N430" s="2">
        <v>5140380</v>
      </c>
      <c r="O430" s="2">
        <v>5340410</v>
      </c>
      <c r="P430" s="2">
        <v>5557810</v>
      </c>
      <c r="Q430" s="2">
        <v>5792890</v>
      </c>
      <c r="R430" s="2">
        <v>6043400</v>
      </c>
      <c r="S430" s="2">
        <v>6304840</v>
      </c>
      <c r="T430" s="2">
        <v>6582720</v>
      </c>
      <c r="U430" s="2">
        <v>6871200</v>
      </c>
      <c r="V430" s="2">
        <v>7161950</v>
      </c>
      <c r="W430" s="2">
        <v>7462780</v>
      </c>
      <c r="X430" s="2">
        <v>7767840</v>
      </c>
      <c r="Y430" s="2">
        <v>8079340</v>
      </c>
      <c r="Z430" s="2">
        <v>8578430</v>
      </c>
      <c r="AA430" s="2">
        <v>9064130</v>
      </c>
      <c r="AB430" s="2">
        <v>9523490</v>
      </c>
      <c r="AC430" s="2">
        <v>9975030</v>
      </c>
      <c r="AD430" s="2">
        <v>10421300</v>
      </c>
      <c r="AE430" s="2">
        <v>10865100</v>
      </c>
      <c r="AF430" s="2">
        <v>11309100</v>
      </c>
      <c r="AG430" s="2">
        <v>11751700</v>
      </c>
      <c r="AH430">
        <v>59899.3</v>
      </c>
    </row>
    <row r="431" spans="1:34" x14ac:dyDescent="0.35">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x14ac:dyDescent="0.35">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row>
    <row r="433" spans="1:34" x14ac:dyDescent="0.35">
      <c r="A433" t="s">
        <v>451</v>
      </c>
      <c r="B433" t="s">
        <v>19</v>
      </c>
      <c r="C433" s="2">
        <v>45522600</v>
      </c>
      <c r="D433" s="2">
        <v>47513000</v>
      </c>
      <c r="E433" s="2">
        <v>46486000</v>
      </c>
      <c r="F433" s="2">
        <v>44846200</v>
      </c>
      <c r="G433" s="2">
        <v>43090500</v>
      </c>
      <c r="H433" s="2">
        <v>41510300</v>
      </c>
      <c r="I433" s="2">
        <v>39818500</v>
      </c>
      <c r="J433" s="2">
        <v>38051800</v>
      </c>
      <c r="K433" s="2">
        <v>36374700</v>
      </c>
      <c r="L433" s="2">
        <v>34630200</v>
      </c>
      <c r="M433" s="2">
        <v>32931200</v>
      </c>
      <c r="N433" s="2">
        <v>31211300</v>
      </c>
      <c r="O433" s="2">
        <v>29546400</v>
      </c>
      <c r="P433" s="2">
        <v>27878800</v>
      </c>
      <c r="Q433" s="2">
        <v>26171900</v>
      </c>
      <c r="R433" s="2">
        <v>24533000</v>
      </c>
      <c r="S433" s="2">
        <v>22933100</v>
      </c>
      <c r="T433" s="2">
        <v>21372600</v>
      </c>
      <c r="U433" s="2">
        <v>19863400</v>
      </c>
      <c r="V433" s="2">
        <v>18403400</v>
      </c>
      <c r="W433" s="2">
        <v>16974700</v>
      </c>
      <c r="X433" s="2">
        <v>15564900</v>
      </c>
      <c r="Y433" s="2">
        <v>14193800</v>
      </c>
      <c r="Z433" s="2">
        <v>12845000</v>
      </c>
      <c r="AA433" s="2">
        <v>11479100</v>
      </c>
      <c r="AB433" s="2">
        <v>10142700</v>
      </c>
      <c r="AC433" s="2">
        <v>8854560</v>
      </c>
      <c r="AD433" s="2">
        <v>7571580</v>
      </c>
      <c r="AE433" s="2">
        <v>7953240</v>
      </c>
      <c r="AF433" s="2">
        <v>8327820</v>
      </c>
      <c r="AG433" s="2">
        <v>8765120</v>
      </c>
      <c r="AH433" s="2">
        <v>352778000</v>
      </c>
    </row>
    <row r="434" spans="1:34" x14ac:dyDescent="0.35">
      <c r="A434" t="s">
        <v>452</v>
      </c>
      <c r="B434" t="s">
        <v>19</v>
      </c>
      <c r="C434" s="2">
        <v>9793630</v>
      </c>
      <c r="D434" s="2">
        <v>10199000</v>
      </c>
      <c r="E434" s="2">
        <v>9959720</v>
      </c>
      <c r="F434" s="2">
        <v>9588470</v>
      </c>
      <c r="G434" s="2">
        <v>9187430</v>
      </c>
      <c r="H434" s="2">
        <v>8823670</v>
      </c>
      <c r="I434" s="2">
        <v>8436240</v>
      </c>
      <c r="J434" s="2">
        <v>8032530</v>
      </c>
      <c r="K434" s="2">
        <v>7646420</v>
      </c>
      <c r="L434" s="2">
        <v>7242890</v>
      </c>
      <c r="M434" s="2">
        <v>6845210</v>
      </c>
      <c r="N434" s="2">
        <v>6439660</v>
      </c>
      <c r="O434" s="2">
        <v>6042230</v>
      </c>
      <c r="P434" s="2">
        <v>5639030</v>
      </c>
      <c r="Q434" s="2">
        <v>5222780</v>
      </c>
      <c r="R434" s="2">
        <v>4814570</v>
      </c>
      <c r="S434" s="2">
        <v>4407910</v>
      </c>
      <c r="T434" s="2">
        <v>4003530</v>
      </c>
      <c r="U434" s="2">
        <v>3603410</v>
      </c>
      <c r="V434" s="2">
        <v>3207000</v>
      </c>
      <c r="W434" s="2">
        <v>2810530</v>
      </c>
      <c r="X434" s="2">
        <v>2412410</v>
      </c>
      <c r="Y434" s="2">
        <v>2015780</v>
      </c>
      <c r="Z434" s="2">
        <v>1616770</v>
      </c>
      <c r="AA434" s="2">
        <v>1211380</v>
      </c>
      <c r="AB434">
        <v>806166</v>
      </c>
      <c r="AC434">
        <v>401216</v>
      </c>
      <c r="AD434">
        <v>0</v>
      </c>
      <c r="AE434">
        <v>0</v>
      </c>
      <c r="AF434">
        <v>0</v>
      </c>
      <c r="AG434">
        <v>0</v>
      </c>
      <c r="AH434">
        <v>0</v>
      </c>
    </row>
    <row r="435" spans="1:34" x14ac:dyDescent="0.35">
      <c r="A435" t="s">
        <v>453</v>
      </c>
      <c r="B435" t="s">
        <v>19</v>
      </c>
      <c r="C435" s="2">
        <v>10604500000</v>
      </c>
      <c r="D435" s="2">
        <v>11477200000</v>
      </c>
      <c r="E435" s="2">
        <v>11594400000</v>
      </c>
      <c r="F435" s="2">
        <v>11653700000</v>
      </c>
      <c r="G435" s="2">
        <v>11551800000</v>
      </c>
      <c r="H435" s="2">
        <v>11494000000</v>
      </c>
      <c r="I435" s="2">
        <v>11385100000</v>
      </c>
      <c r="J435" s="2">
        <v>11240200000</v>
      </c>
      <c r="K435" s="2">
        <v>11120600000</v>
      </c>
      <c r="L435" s="2">
        <v>10962800000</v>
      </c>
      <c r="M435" s="2">
        <v>10813800000</v>
      </c>
      <c r="N435" s="2">
        <v>10649500000</v>
      </c>
      <c r="O435" s="2">
        <v>10499900000</v>
      </c>
      <c r="P435" s="2">
        <v>10342600000</v>
      </c>
      <c r="Q435" s="2">
        <v>10157000000</v>
      </c>
      <c r="R435" s="2">
        <v>9988360000</v>
      </c>
      <c r="S435" s="2">
        <v>9814140000</v>
      </c>
      <c r="T435" s="2">
        <v>9645460000</v>
      </c>
      <c r="U435" s="2">
        <v>9480520000</v>
      </c>
      <c r="V435" s="2">
        <v>9335970000</v>
      </c>
      <c r="W435" s="2">
        <v>9150070000</v>
      </c>
      <c r="X435" s="2">
        <v>9001530000</v>
      </c>
      <c r="Y435" s="2">
        <v>8865150000</v>
      </c>
      <c r="Z435" s="2">
        <v>8737020000</v>
      </c>
      <c r="AA435" s="2">
        <v>8566760000</v>
      </c>
      <c r="AB435" s="2">
        <v>8416180000</v>
      </c>
      <c r="AC435" s="2">
        <v>8292530000</v>
      </c>
      <c r="AD435" s="2">
        <v>8155360000</v>
      </c>
      <c r="AE435" s="2">
        <v>8010150000</v>
      </c>
      <c r="AF435" s="2">
        <v>7874230000</v>
      </c>
      <c r="AG435" s="2">
        <v>7786310000</v>
      </c>
      <c r="AH435" s="2">
        <v>14415200000</v>
      </c>
    </row>
    <row r="436" spans="1:34" x14ac:dyDescent="0.35">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x14ac:dyDescent="0.35">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x14ac:dyDescent="0.35">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row>
    <row r="439" spans="1:34" x14ac:dyDescent="0.35">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row>
    <row r="440" spans="1:34" x14ac:dyDescent="0.35">
      <c r="A440" t="s">
        <v>458</v>
      </c>
      <c r="B440" t="s">
        <v>19</v>
      </c>
      <c r="C440" s="2">
        <v>2053940</v>
      </c>
      <c r="D440" s="2">
        <v>2153240</v>
      </c>
      <c r="E440" s="2">
        <v>2131920</v>
      </c>
      <c r="F440" s="2">
        <v>2080690</v>
      </c>
      <c r="G440" s="2">
        <v>2022860</v>
      </c>
      <c r="H440" s="2">
        <v>1971010</v>
      </c>
      <c r="I440" s="2">
        <v>1913230</v>
      </c>
      <c r="J440" s="2">
        <v>1850900</v>
      </c>
      <c r="K440" s="2">
        <v>1790930</v>
      </c>
      <c r="L440" s="2">
        <v>1727700</v>
      </c>
      <c r="M440" s="2">
        <v>1666720</v>
      </c>
      <c r="N440" s="2">
        <v>1604620</v>
      </c>
      <c r="O440" s="2">
        <v>1545670</v>
      </c>
      <c r="P440" s="2">
        <v>1486720</v>
      </c>
      <c r="Q440" s="2">
        <v>1425670</v>
      </c>
      <c r="R440" s="2">
        <v>1368140</v>
      </c>
      <c r="S440" s="2">
        <v>1312330</v>
      </c>
      <c r="T440" s="2">
        <v>1258590</v>
      </c>
      <c r="U440" s="2">
        <v>1207780</v>
      </c>
      <c r="V440" s="2">
        <v>1160020</v>
      </c>
      <c r="W440" s="2">
        <v>1114260</v>
      </c>
      <c r="X440" s="2">
        <v>1070010</v>
      </c>
      <c r="Y440" s="2">
        <v>1028890</v>
      </c>
      <c r="Z440">
        <v>990798</v>
      </c>
      <c r="AA440">
        <v>951450</v>
      </c>
      <c r="AB440">
        <v>914534</v>
      </c>
      <c r="AC440">
        <v>881717</v>
      </c>
      <c r="AD440">
        <v>849097</v>
      </c>
      <c r="AE440">
        <v>881798</v>
      </c>
      <c r="AF440">
        <v>913718</v>
      </c>
      <c r="AG440">
        <v>937501</v>
      </c>
      <c r="AH440" s="2">
        <v>24622600</v>
      </c>
    </row>
    <row r="441" spans="1:34" x14ac:dyDescent="0.35">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row>
    <row r="442" spans="1:34" x14ac:dyDescent="0.35">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row>
    <row r="443" spans="1:34" x14ac:dyDescent="0.35">
      <c r="A443" t="s">
        <v>461</v>
      </c>
      <c r="B443" t="s">
        <v>19</v>
      </c>
      <c r="C443" s="2">
        <v>1927980</v>
      </c>
      <c r="D443" s="2">
        <v>1885090</v>
      </c>
      <c r="E443" s="2">
        <v>1837230</v>
      </c>
      <c r="F443" s="2">
        <v>1785410</v>
      </c>
      <c r="G443" s="2">
        <v>1731820</v>
      </c>
      <c r="H443" s="2">
        <v>1674700</v>
      </c>
      <c r="I443" s="2">
        <v>1600080</v>
      </c>
      <c r="J443" s="2">
        <v>1519030</v>
      </c>
      <c r="K443" s="2">
        <v>1435870</v>
      </c>
      <c r="L443" s="2">
        <v>1352220</v>
      </c>
      <c r="M443" s="2">
        <v>1270230</v>
      </c>
      <c r="N443" s="2">
        <v>1189400</v>
      </c>
      <c r="O443" s="2">
        <v>1111550</v>
      </c>
      <c r="P443" s="2">
        <v>1035920</v>
      </c>
      <c r="Q443">
        <v>963099</v>
      </c>
      <c r="R443">
        <v>892936</v>
      </c>
      <c r="S443">
        <v>825655</v>
      </c>
      <c r="T443">
        <v>761468</v>
      </c>
      <c r="U443">
        <v>699664</v>
      </c>
      <c r="V443">
        <v>639653</v>
      </c>
      <c r="W443">
        <v>582436</v>
      </c>
      <c r="X443">
        <v>527559</v>
      </c>
      <c r="Y443">
        <v>475242</v>
      </c>
      <c r="Z443">
        <v>453864</v>
      </c>
      <c r="AA443">
        <v>430902</v>
      </c>
      <c r="AB443">
        <v>409783</v>
      </c>
      <c r="AC443">
        <v>390105</v>
      </c>
      <c r="AD443">
        <v>370619</v>
      </c>
      <c r="AE443">
        <v>352602</v>
      </c>
      <c r="AF443">
        <v>336220</v>
      </c>
      <c r="AG443">
        <v>321271</v>
      </c>
      <c r="AH443" s="2">
        <v>1904910</v>
      </c>
    </row>
    <row r="444" spans="1:34" x14ac:dyDescent="0.35">
      <c r="A444" t="s">
        <v>462</v>
      </c>
      <c r="B444" t="s">
        <v>19</v>
      </c>
      <c r="C444" s="2">
        <v>10125800</v>
      </c>
      <c r="D444" s="2">
        <v>10217400</v>
      </c>
      <c r="E444" s="2">
        <v>10306400</v>
      </c>
      <c r="F444" s="2">
        <v>10370300</v>
      </c>
      <c r="G444" s="2">
        <v>10410300</v>
      </c>
      <c r="H444" s="2">
        <v>10428000</v>
      </c>
      <c r="I444" s="2">
        <v>10330300</v>
      </c>
      <c r="J444" s="2">
        <v>10178400</v>
      </c>
      <c r="K444" s="2">
        <v>10005100</v>
      </c>
      <c r="L444" s="2">
        <v>9811370</v>
      </c>
      <c r="M444" s="2">
        <v>9607550</v>
      </c>
      <c r="N444" s="2">
        <v>9396250</v>
      </c>
      <c r="O444" s="2">
        <v>9191670</v>
      </c>
      <c r="P444" s="2">
        <v>8991980</v>
      </c>
      <c r="Q444" s="2">
        <v>8800600</v>
      </c>
      <c r="R444" s="2">
        <v>8616860</v>
      </c>
      <c r="S444" s="2">
        <v>8439780</v>
      </c>
      <c r="T444" s="2">
        <v>8275890</v>
      </c>
      <c r="U444" s="2">
        <v>8118160</v>
      </c>
      <c r="V444" s="2">
        <v>7958860</v>
      </c>
      <c r="W444" s="2">
        <v>7808660</v>
      </c>
      <c r="X444" s="2">
        <v>7661830</v>
      </c>
      <c r="Y444" s="2">
        <v>7520910</v>
      </c>
      <c r="Z444" s="2">
        <v>7404840</v>
      </c>
      <c r="AA444" s="2">
        <v>7298460</v>
      </c>
      <c r="AB444" s="2">
        <v>7190370</v>
      </c>
      <c r="AC444" s="2">
        <v>7093470</v>
      </c>
      <c r="AD444" s="2">
        <v>7004770</v>
      </c>
      <c r="AE444" s="2">
        <v>6923540</v>
      </c>
      <c r="AF444" s="2">
        <v>6850670</v>
      </c>
      <c r="AG444" s="2">
        <v>6785540</v>
      </c>
      <c r="AH444" s="2">
        <v>10992600</v>
      </c>
    </row>
    <row r="445" spans="1:34" x14ac:dyDescent="0.35">
      <c r="A445" t="s">
        <v>463</v>
      </c>
      <c r="B445" t="s">
        <v>19</v>
      </c>
      <c r="C445" s="2">
        <v>87897600</v>
      </c>
      <c r="D445" s="2">
        <v>90498200</v>
      </c>
      <c r="E445" s="2">
        <v>92497100</v>
      </c>
      <c r="F445" s="2">
        <v>95127700</v>
      </c>
      <c r="G445" s="2">
        <v>96597200</v>
      </c>
      <c r="H445" s="2">
        <v>97885200</v>
      </c>
      <c r="I445" s="2">
        <v>97950600</v>
      </c>
      <c r="J445" s="2">
        <v>97409600</v>
      </c>
      <c r="K445" s="2">
        <v>96634400</v>
      </c>
      <c r="L445" s="2">
        <v>95513000</v>
      </c>
      <c r="M445" s="2">
        <v>94356900</v>
      </c>
      <c r="N445" s="2">
        <v>93090500</v>
      </c>
      <c r="O445" s="2">
        <v>91888900</v>
      </c>
      <c r="P445" s="2">
        <v>90701900</v>
      </c>
      <c r="Q445" s="2">
        <v>89532500</v>
      </c>
      <c r="R445" s="2">
        <v>88424600</v>
      </c>
      <c r="S445" s="2">
        <v>87272700</v>
      </c>
      <c r="T445" s="2">
        <v>86236300</v>
      </c>
      <c r="U445" s="2">
        <v>85164800</v>
      </c>
      <c r="V445" s="2">
        <v>84110600</v>
      </c>
      <c r="W445" s="2">
        <v>82707700</v>
      </c>
      <c r="X445" s="2">
        <v>81643900</v>
      </c>
      <c r="Y445" s="2">
        <v>80596300</v>
      </c>
      <c r="Z445" s="2">
        <v>79283300</v>
      </c>
      <c r="AA445" s="2">
        <v>77879800</v>
      </c>
      <c r="AB445" s="2">
        <v>76664500</v>
      </c>
      <c r="AC445" s="2">
        <v>75571300</v>
      </c>
      <c r="AD445" s="2">
        <v>74595000</v>
      </c>
      <c r="AE445" s="2">
        <v>73703900</v>
      </c>
      <c r="AF445" s="2">
        <v>72932600</v>
      </c>
      <c r="AG445" s="2">
        <v>72250200</v>
      </c>
      <c r="AH445" s="2">
        <v>60198500</v>
      </c>
    </row>
    <row r="446" spans="1:34" x14ac:dyDescent="0.35">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row>
    <row r="447" spans="1:34" x14ac:dyDescent="0.35">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row>
    <row r="448" spans="1:34" x14ac:dyDescent="0.35">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row>
    <row r="449" spans="1:34" x14ac:dyDescent="0.35">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row>
    <row r="450" spans="1:34" x14ac:dyDescent="0.35">
      <c r="A450" t="s">
        <v>468</v>
      </c>
      <c r="B450" t="s">
        <v>19</v>
      </c>
      <c r="C450">
        <v>804772</v>
      </c>
      <c r="D450">
        <v>793111</v>
      </c>
      <c r="E450">
        <v>796137</v>
      </c>
      <c r="F450">
        <v>808439</v>
      </c>
      <c r="G450">
        <v>828420</v>
      </c>
      <c r="H450">
        <v>854589</v>
      </c>
      <c r="I450">
        <v>877945</v>
      </c>
      <c r="J450">
        <v>902153</v>
      </c>
      <c r="K450">
        <v>929482</v>
      </c>
      <c r="L450">
        <v>958764</v>
      </c>
      <c r="M450">
        <v>992254</v>
      </c>
      <c r="N450" s="2">
        <v>1028080</v>
      </c>
      <c r="O450" s="2">
        <v>1068080</v>
      </c>
      <c r="P450" s="2">
        <v>1111560</v>
      </c>
      <c r="Q450" s="2">
        <v>1158580</v>
      </c>
      <c r="R450" s="2">
        <v>1208680</v>
      </c>
      <c r="S450" s="2">
        <v>1260970</v>
      </c>
      <c r="T450" s="2">
        <v>1316540</v>
      </c>
      <c r="U450" s="2">
        <v>1374240</v>
      </c>
      <c r="V450" s="2">
        <v>1432390</v>
      </c>
      <c r="W450" s="2">
        <v>1492560</v>
      </c>
      <c r="X450" s="2">
        <v>1553570</v>
      </c>
      <c r="Y450" s="2">
        <v>1615870</v>
      </c>
      <c r="Z450" s="2">
        <v>1715690</v>
      </c>
      <c r="AA450" s="2">
        <v>1812830</v>
      </c>
      <c r="AB450" s="2">
        <v>1904700</v>
      </c>
      <c r="AC450" s="2">
        <v>1995010</v>
      </c>
      <c r="AD450" s="2">
        <v>2084260</v>
      </c>
      <c r="AE450" s="2">
        <v>2173020</v>
      </c>
      <c r="AF450" s="2">
        <v>2261810</v>
      </c>
      <c r="AG450" s="2">
        <v>2350340</v>
      </c>
      <c r="AH450">
        <v>11979.9</v>
      </c>
    </row>
    <row r="451" spans="1:34" x14ac:dyDescent="0.35">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x14ac:dyDescent="0.35">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1:34" x14ac:dyDescent="0.35">
      <c r="A453" t="s">
        <v>471</v>
      </c>
      <c r="B453" t="s">
        <v>19</v>
      </c>
      <c r="C453" s="2">
        <v>4552260</v>
      </c>
      <c r="D453" s="2">
        <v>4751300</v>
      </c>
      <c r="E453" s="2">
        <v>4648600</v>
      </c>
      <c r="F453" s="2">
        <v>4484620</v>
      </c>
      <c r="G453" s="2">
        <v>4309050</v>
      </c>
      <c r="H453" s="2">
        <v>4151030</v>
      </c>
      <c r="I453" s="2">
        <v>3981850</v>
      </c>
      <c r="J453" s="2">
        <v>3805180</v>
      </c>
      <c r="K453" s="2">
        <v>3637470</v>
      </c>
      <c r="L453" s="2">
        <v>3463020</v>
      </c>
      <c r="M453" s="2">
        <v>3293120</v>
      </c>
      <c r="N453" s="2">
        <v>3121130</v>
      </c>
      <c r="O453" s="2">
        <v>2954640</v>
      </c>
      <c r="P453" s="2">
        <v>2787880</v>
      </c>
      <c r="Q453" s="2">
        <v>2617190</v>
      </c>
      <c r="R453" s="2">
        <v>2453300</v>
      </c>
      <c r="S453" s="2">
        <v>2293310</v>
      </c>
      <c r="T453" s="2">
        <v>2137260</v>
      </c>
      <c r="U453" s="2">
        <v>1986340</v>
      </c>
      <c r="V453" s="2">
        <v>1840340</v>
      </c>
      <c r="W453" s="2">
        <v>1697470</v>
      </c>
      <c r="X453" s="2">
        <v>1556490</v>
      </c>
      <c r="Y453" s="2">
        <v>1419380</v>
      </c>
      <c r="Z453" s="2">
        <v>1284500</v>
      </c>
      <c r="AA453" s="2">
        <v>1147910</v>
      </c>
      <c r="AB453" s="2">
        <v>1014270</v>
      </c>
      <c r="AC453">
        <v>885456</v>
      </c>
      <c r="AD453">
        <v>757158</v>
      </c>
      <c r="AE453">
        <v>795324</v>
      </c>
      <c r="AF453">
        <v>832782</v>
      </c>
      <c r="AG453">
        <v>876512</v>
      </c>
      <c r="AH453" s="2">
        <v>35277800</v>
      </c>
    </row>
    <row r="454" spans="1:34" x14ac:dyDescent="0.35">
      <c r="A454" t="s">
        <v>472</v>
      </c>
      <c r="B454" t="s">
        <v>19</v>
      </c>
      <c r="C454" s="2">
        <v>1958730</v>
      </c>
      <c r="D454" s="2">
        <v>2039790</v>
      </c>
      <c r="E454" s="2">
        <v>1991940</v>
      </c>
      <c r="F454" s="2">
        <v>1917690</v>
      </c>
      <c r="G454" s="2">
        <v>1837490</v>
      </c>
      <c r="H454" s="2">
        <v>1764730</v>
      </c>
      <c r="I454" s="2">
        <v>1687250</v>
      </c>
      <c r="J454" s="2">
        <v>1606510</v>
      </c>
      <c r="K454" s="2">
        <v>1529280</v>
      </c>
      <c r="L454" s="2">
        <v>1448580</v>
      </c>
      <c r="M454" s="2">
        <v>1369040</v>
      </c>
      <c r="N454" s="2">
        <v>1287930</v>
      </c>
      <c r="O454" s="2">
        <v>1208450</v>
      </c>
      <c r="P454" s="2">
        <v>1127810</v>
      </c>
      <c r="Q454" s="2">
        <v>1044560</v>
      </c>
      <c r="R454">
        <v>962915</v>
      </c>
      <c r="S454">
        <v>881582</v>
      </c>
      <c r="T454">
        <v>800706</v>
      </c>
      <c r="U454">
        <v>720683</v>
      </c>
      <c r="V454">
        <v>641401</v>
      </c>
      <c r="W454">
        <v>562106</v>
      </c>
      <c r="X454">
        <v>482481</v>
      </c>
      <c r="Y454">
        <v>403156</v>
      </c>
      <c r="Z454">
        <v>323355</v>
      </c>
      <c r="AA454">
        <v>242275</v>
      </c>
      <c r="AB454">
        <v>161233</v>
      </c>
      <c r="AC454">
        <v>80243.100000000006</v>
      </c>
      <c r="AD454">
        <v>0</v>
      </c>
      <c r="AE454">
        <v>0</v>
      </c>
      <c r="AF454">
        <v>0</v>
      </c>
      <c r="AG454">
        <v>0</v>
      </c>
      <c r="AH454">
        <v>0</v>
      </c>
    </row>
    <row r="455" spans="1:34" x14ac:dyDescent="0.35">
      <c r="A455" t="s">
        <v>473</v>
      </c>
      <c r="B455" t="s">
        <v>19</v>
      </c>
      <c r="C455" s="2">
        <v>2120910000</v>
      </c>
      <c r="D455" s="2">
        <v>2295450000</v>
      </c>
      <c r="E455" s="2">
        <v>2318890000</v>
      </c>
      <c r="F455" s="2">
        <v>2330750000</v>
      </c>
      <c r="G455" s="2">
        <v>2310370000</v>
      </c>
      <c r="H455" s="2">
        <v>2298810000</v>
      </c>
      <c r="I455" s="2">
        <v>2277020000</v>
      </c>
      <c r="J455" s="2">
        <v>2248030000</v>
      </c>
      <c r="K455" s="2">
        <v>2224130000</v>
      </c>
      <c r="L455" s="2">
        <v>2192560000</v>
      </c>
      <c r="M455" s="2">
        <v>2162750000</v>
      </c>
      <c r="N455" s="2">
        <v>2129900000</v>
      </c>
      <c r="O455" s="2">
        <v>2099990000</v>
      </c>
      <c r="P455" s="2">
        <v>2068530000</v>
      </c>
      <c r="Q455" s="2">
        <v>2031410000</v>
      </c>
      <c r="R455" s="2">
        <v>1997670000</v>
      </c>
      <c r="S455" s="2">
        <v>1962830000</v>
      </c>
      <c r="T455" s="2">
        <v>1929090000</v>
      </c>
      <c r="U455" s="2">
        <v>1896100000</v>
      </c>
      <c r="V455" s="2">
        <v>1867190000</v>
      </c>
      <c r="W455" s="2">
        <v>1830010000</v>
      </c>
      <c r="X455" s="2">
        <v>1800310000</v>
      </c>
      <c r="Y455" s="2">
        <v>1773030000</v>
      </c>
      <c r="Z455" s="2">
        <v>1747400000</v>
      </c>
      <c r="AA455" s="2">
        <v>1713350000</v>
      </c>
      <c r="AB455" s="2">
        <v>1683240000</v>
      </c>
      <c r="AC455" s="2">
        <v>1658510000</v>
      </c>
      <c r="AD455" s="2">
        <v>1631070000</v>
      </c>
      <c r="AE455" s="2">
        <v>1602030000</v>
      </c>
      <c r="AF455" s="2">
        <v>1574850000</v>
      </c>
      <c r="AG455" s="2">
        <v>1557260000</v>
      </c>
      <c r="AH455" s="2">
        <v>2883040000</v>
      </c>
    </row>
    <row r="456" spans="1:34" x14ac:dyDescent="0.35">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row>
    <row r="457" spans="1:34" x14ac:dyDescent="0.35">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row>
    <row r="458" spans="1:34" x14ac:dyDescent="0.35">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1:34" x14ac:dyDescent="0.35">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row>
    <row r="460" spans="1:34" x14ac:dyDescent="0.35">
      <c r="A460" t="s">
        <v>478</v>
      </c>
      <c r="B460" t="s">
        <v>19</v>
      </c>
      <c r="C460">
        <v>410788</v>
      </c>
      <c r="D460">
        <v>430649</v>
      </c>
      <c r="E460">
        <v>426383</v>
      </c>
      <c r="F460">
        <v>416137</v>
      </c>
      <c r="G460">
        <v>404573</v>
      </c>
      <c r="H460">
        <v>394202</v>
      </c>
      <c r="I460">
        <v>382645</v>
      </c>
      <c r="J460">
        <v>370179</v>
      </c>
      <c r="K460">
        <v>358185</v>
      </c>
      <c r="L460">
        <v>345540</v>
      </c>
      <c r="M460">
        <v>333343</v>
      </c>
      <c r="N460">
        <v>320925</v>
      </c>
      <c r="O460">
        <v>309134</v>
      </c>
      <c r="P460">
        <v>297343</v>
      </c>
      <c r="Q460">
        <v>285135</v>
      </c>
      <c r="R460">
        <v>273627</v>
      </c>
      <c r="S460">
        <v>262466</v>
      </c>
      <c r="T460">
        <v>251719</v>
      </c>
      <c r="U460">
        <v>241556</v>
      </c>
      <c r="V460">
        <v>232003</v>
      </c>
      <c r="W460">
        <v>222852</v>
      </c>
      <c r="X460">
        <v>214002</v>
      </c>
      <c r="Y460">
        <v>205778</v>
      </c>
      <c r="Z460">
        <v>198160</v>
      </c>
      <c r="AA460">
        <v>190290</v>
      </c>
      <c r="AB460">
        <v>182907</v>
      </c>
      <c r="AC460">
        <v>176343</v>
      </c>
      <c r="AD460">
        <v>169819</v>
      </c>
      <c r="AE460">
        <v>176360</v>
      </c>
      <c r="AF460">
        <v>182744</v>
      </c>
      <c r="AG460">
        <v>187500</v>
      </c>
      <c r="AH460" s="2">
        <v>4924510</v>
      </c>
    </row>
    <row r="461" spans="1:34" x14ac:dyDescent="0.35">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row>
    <row r="462" spans="1:34" x14ac:dyDescent="0.35">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x14ac:dyDescent="0.35">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row>
    <row r="464" spans="1:34" x14ac:dyDescent="0.35">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row>
    <row r="465" spans="1:34" x14ac:dyDescent="0.35">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row>
    <row r="466" spans="1:34" x14ac:dyDescent="0.35">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row>
    <row r="467" spans="1:34" x14ac:dyDescent="0.35">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row>
    <row r="468" spans="1:34" x14ac:dyDescent="0.35">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x14ac:dyDescent="0.35">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1:34" x14ac:dyDescent="0.35">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x14ac:dyDescent="0.35">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row>
    <row r="472" spans="1:34" x14ac:dyDescent="0.35">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row>
    <row r="473" spans="1:34" x14ac:dyDescent="0.35">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row>
    <row r="474" spans="1:34" x14ac:dyDescent="0.35">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x14ac:dyDescent="0.35">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x14ac:dyDescent="0.35">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x14ac:dyDescent="0.35">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row>
    <row r="478" spans="1:34" x14ac:dyDescent="0.35">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x14ac:dyDescent="0.35">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1:34" x14ac:dyDescent="0.35">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1:34" x14ac:dyDescent="0.35">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x14ac:dyDescent="0.35">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row>
    <row r="483" spans="1:34" x14ac:dyDescent="0.35">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row>
    <row r="484" spans="1:34" x14ac:dyDescent="0.35">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1:34" x14ac:dyDescent="0.35">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1:34" x14ac:dyDescent="0.35">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x14ac:dyDescent="0.35">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row>
    <row r="488" spans="1:34" x14ac:dyDescent="0.35">
      <c r="A488" t="s">
        <v>506</v>
      </c>
      <c r="B488" t="s">
        <v>19</v>
      </c>
      <c r="C488" s="2">
        <v>96777100000000</v>
      </c>
      <c r="D488" s="2">
        <v>128894000000000</v>
      </c>
      <c r="E488" s="2">
        <v>158250000000000</v>
      </c>
      <c r="F488" s="2">
        <v>178723000000000</v>
      </c>
      <c r="G488" s="2">
        <v>183795000000000</v>
      </c>
      <c r="H488" s="2">
        <v>187096000000000</v>
      </c>
      <c r="I488" s="2">
        <v>188394000000000</v>
      </c>
      <c r="J488" s="2">
        <v>189226000000000</v>
      </c>
      <c r="K488" s="2">
        <v>191050000000000</v>
      </c>
      <c r="L488" s="2">
        <v>192465000000000</v>
      </c>
      <c r="M488" s="2">
        <v>193904000000000</v>
      </c>
      <c r="N488" s="2">
        <v>194829000000000</v>
      </c>
      <c r="O488" s="2">
        <v>196500000000000</v>
      </c>
      <c r="P488" s="2">
        <v>196950000000000</v>
      </c>
      <c r="Q488" s="2">
        <v>195543000000000</v>
      </c>
      <c r="R488" s="2">
        <v>194837000000000</v>
      </c>
      <c r="S488" s="2">
        <v>194349000000000</v>
      </c>
      <c r="T488" s="2">
        <v>194449000000000</v>
      </c>
      <c r="U488" s="2">
        <v>194780000000000</v>
      </c>
      <c r="V488" s="2">
        <v>195794000000000</v>
      </c>
      <c r="W488" s="2">
        <v>196977000000000</v>
      </c>
      <c r="X488" s="2">
        <v>197775000000000</v>
      </c>
      <c r="Y488" s="2">
        <v>198932000000000</v>
      </c>
      <c r="Z488" s="2">
        <v>200176000000000</v>
      </c>
      <c r="AA488" s="2">
        <v>200865000000000</v>
      </c>
      <c r="AB488" s="2">
        <v>202229000000000</v>
      </c>
      <c r="AC488" s="2">
        <v>203853000000000</v>
      </c>
      <c r="AD488" s="2">
        <v>205553000000000</v>
      </c>
      <c r="AE488" s="2">
        <v>207147000000000</v>
      </c>
      <c r="AF488" s="2">
        <v>208677000000000</v>
      </c>
      <c r="AG488" s="2">
        <v>211368000000000</v>
      </c>
      <c r="AH488" s="2">
        <v>226339000000000</v>
      </c>
    </row>
    <row r="489" spans="1:34" x14ac:dyDescent="0.35">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1:34" x14ac:dyDescent="0.35">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1:34" x14ac:dyDescent="0.35">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1:34" x14ac:dyDescent="0.35">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1:34" x14ac:dyDescent="0.35">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row>
    <row r="494" spans="1:34" x14ac:dyDescent="0.35">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1:34" x14ac:dyDescent="0.35">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x14ac:dyDescent="0.35">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1:34" x14ac:dyDescent="0.35">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row>
    <row r="498" spans="1:34" x14ac:dyDescent="0.35">
      <c r="A498" t="s">
        <v>516</v>
      </c>
      <c r="B498" t="s">
        <v>19</v>
      </c>
      <c r="C498" s="2">
        <v>37835000000000</v>
      </c>
      <c r="D498" s="2">
        <v>36729900000000</v>
      </c>
      <c r="E498" s="2">
        <v>33996500000000</v>
      </c>
      <c r="F498" s="2">
        <v>33025100000000</v>
      </c>
      <c r="G498" s="2">
        <v>32370600000000</v>
      </c>
      <c r="H498" s="2">
        <v>32330800000000</v>
      </c>
      <c r="I498" s="2">
        <v>32495400000000</v>
      </c>
      <c r="J498" s="2">
        <v>32662100000000</v>
      </c>
      <c r="K498" s="2">
        <v>32956900000000</v>
      </c>
      <c r="L498" s="2">
        <v>33168300000000</v>
      </c>
      <c r="M498" s="2">
        <v>33364900000000</v>
      </c>
      <c r="N498" s="2">
        <v>33490600000000</v>
      </c>
      <c r="O498" s="2">
        <v>33703800000000</v>
      </c>
      <c r="P498" s="2">
        <v>33719100000000</v>
      </c>
      <c r="Q498" s="2">
        <v>33476600000000</v>
      </c>
      <c r="R498" s="2">
        <v>33371900000000</v>
      </c>
      <c r="S498" s="2">
        <v>33307400000000</v>
      </c>
      <c r="T498" s="2">
        <v>33319600000000</v>
      </c>
      <c r="U498" s="2">
        <v>33366000000000</v>
      </c>
      <c r="V498" s="2">
        <v>33503000000000</v>
      </c>
      <c r="W498" s="2">
        <v>33655500000000</v>
      </c>
      <c r="X498" s="2">
        <v>33774100000000</v>
      </c>
      <c r="Y498" s="2">
        <v>33936000000000</v>
      </c>
      <c r="Z498" s="2">
        <v>34104100000000</v>
      </c>
      <c r="AA498" s="2">
        <v>34155500000000</v>
      </c>
      <c r="AB498" s="2">
        <v>34330700000000</v>
      </c>
      <c r="AC498" s="2">
        <v>34575100000000</v>
      </c>
      <c r="AD498" s="2">
        <v>34852900000000</v>
      </c>
      <c r="AE498" s="2">
        <v>35132700000000</v>
      </c>
      <c r="AF498" s="2">
        <v>35387000000000</v>
      </c>
      <c r="AG498" s="2">
        <v>35811400000000</v>
      </c>
      <c r="AH498" s="2">
        <v>16648800000000</v>
      </c>
    </row>
    <row r="499" spans="1:34" x14ac:dyDescent="0.35">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row>
    <row r="500" spans="1:34" x14ac:dyDescent="0.35">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x14ac:dyDescent="0.35">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1:34" x14ac:dyDescent="0.35">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row>
    <row r="503" spans="1:34" x14ac:dyDescent="0.35">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row>
    <row r="504" spans="1:34" x14ac:dyDescent="0.35">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1:34" x14ac:dyDescent="0.35">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x14ac:dyDescent="0.35">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x14ac:dyDescent="0.35">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1:34" x14ac:dyDescent="0.35">
      <c r="A508" t="s">
        <v>526</v>
      </c>
      <c r="B508" t="s">
        <v>19</v>
      </c>
      <c r="C508" s="2">
        <v>42002000000</v>
      </c>
      <c r="D508" s="2">
        <v>55940800000</v>
      </c>
      <c r="E508" s="2">
        <v>68681600000</v>
      </c>
      <c r="F508" s="2">
        <v>77567300000</v>
      </c>
      <c r="G508" s="2">
        <v>79768300000</v>
      </c>
      <c r="H508" s="2">
        <v>81201100000</v>
      </c>
      <c r="I508" s="2">
        <v>81764600000</v>
      </c>
      <c r="J508" s="2">
        <v>82125600000</v>
      </c>
      <c r="K508" s="2">
        <v>82917200000</v>
      </c>
      <c r="L508" s="2">
        <v>83531400000</v>
      </c>
      <c r="M508" s="2">
        <v>84155700000</v>
      </c>
      <c r="N508" s="2">
        <v>84557500000</v>
      </c>
      <c r="O508" s="2">
        <v>85282600000</v>
      </c>
      <c r="P508" s="2">
        <v>85477900000</v>
      </c>
      <c r="Q508" s="2">
        <v>84867200000</v>
      </c>
      <c r="R508" s="2">
        <v>84560900000</v>
      </c>
      <c r="S508" s="2">
        <v>84349100000</v>
      </c>
      <c r="T508" s="2">
        <v>84392300000</v>
      </c>
      <c r="U508" s="2">
        <v>84535900000</v>
      </c>
      <c r="V508" s="2">
        <v>84976200000</v>
      </c>
      <c r="W508" s="2">
        <v>85489600000</v>
      </c>
      <c r="X508" s="2">
        <v>85835700000</v>
      </c>
      <c r="Y508" s="2">
        <v>86338100000</v>
      </c>
      <c r="Z508" s="2">
        <v>86877800000</v>
      </c>
      <c r="AA508" s="2">
        <v>87177100000</v>
      </c>
      <c r="AB508" s="2">
        <v>87769100000</v>
      </c>
      <c r="AC508" s="2">
        <v>88473800000</v>
      </c>
      <c r="AD508" s="2">
        <v>89211500000</v>
      </c>
      <c r="AE508" s="2">
        <v>89903200000</v>
      </c>
      <c r="AF508" s="2">
        <v>90567200000</v>
      </c>
      <c r="AG508" s="2">
        <v>91735300000</v>
      </c>
      <c r="AH508" s="2">
        <v>98232700000</v>
      </c>
    </row>
    <row r="509" spans="1:34" x14ac:dyDescent="0.35">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1:34" x14ac:dyDescent="0.35">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1:34" x14ac:dyDescent="0.35">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x14ac:dyDescent="0.35">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1:34" x14ac:dyDescent="0.35">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1:34" x14ac:dyDescent="0.35">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row>
    <row r="515" spans="1:34" x14ac:dyDescent="0.35">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row>
    <row r="516" spans="1:34" x14ac:dyDescent="0.35">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1:34" x14ac:dyDescent="0.35">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x14ac:dyDescent="0.35">
      <c r="A518" t="s">
        <v>536</v>
      </c>
      <c r="B518" t="s">
        <v>19</v>
      </c>
      <c r="C518" s="2">
        <v>16420700000</v>
      </c>
      <c r="D518" s="2">
        <v>15941000000</v>
      </c>
      <c r="E518" s="2">
        <v>14754700000</v>
      </c>
      <c r="F518" s="2">
        <v>14333100000</v>
      </c>
      <c r="G518" s="2">
        <v>14049100000</v>
      </c>
      <c r="H518" s="2">
        <v>14031800000</v>
      </c>
      <c r="I518" s="2">
        <v>14103300000</v>
      </c>
      <c r="J518" s="2">
        <v>14175600000</v>
      </c>
      <c r="K518" s="2">
        <v>14303500000</v>
      </c>
      <c r="L518" s="2">
        <v>14395300000</v>
      </c>
      <c r="M518" s="2">
        <v>14480600000</v>
      </c>
      <c r="N518" s="2">
        <v>14535200000</v>
      </c>
      <c r="O518" s="2">
        <v>14627700000</v>
      </c>
      <c r="P518" s="2">
        <v>14634300000</v>
      </c>
      <c r="Q518" s="2">
        <v>14529100000</v>
      </c>
      <c r="R518" s="2">
        <v>14483700000</v>
      </c>
      <c r="S518" s="2">
        <v>14455600000</v>
      </c>
      <c r="T518" s="2">
        <v>14461000000</v>
      </c>
      <c r="U518" s="2">
        <v>14481100000</v>
      </c>
      <c r="V518" s="2">
        <v>14540500000</v>
      </c>
      <c r="W518" s="2">
        <v>14606700000</v>
      </c>
      <c r="X518" s="2">
        <v>14658200000</v>
      </c>
      <c r="Y518" s="2">
        <v>14728500000</v>
      </c>
      <c r="Z518" s="2">
        <v>14801500000</v>
      </c>
      <c r="AA518" s="2">
        <v>14823800000</v>
      </c>
      <c r="AB518" s="2">
        <v>14899800000</v>
      </c>
      <c r="AC518" s="2">
        <v>15005900000</v>
      </c>
      <c r="AD518" s="2">
        <v>15126400000</v>
      </c>
      <c r="AE518" s="2">
        <v>15247900000</v>
      </c>
      <c r="AF518" s="2">
        <v>15358200000</v>
      </c>
      <c r="AG518" s="2">
        <v>15542400000</v>
      </c>
      <c r="AH518" s="2">
        <v>7225690000</v>
      </c>
    </row>
    <row r="519" spans="1:34" x14ac:dyDescent="0.35">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row>
    <row r="520" spans="1:34" x14ac:dyDescent="0.35">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x14ac:dyDescent="0.35">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1:34" x14ac:dyDescent="0.35">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row>
    <row r="523" spans="1:34" x14ac:dyDescent="0.35">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x14ac:dyDescent="0.35">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row>
    <row r="525" spans="1:34" x14ac:dyDescent="0.35">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x14ac:dyDescent="0.35">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x14ac:dyDescent="0.35">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1:34" x14ac:dyDescent="0.35">
      <c r="A528" t="s">
        <v>546</v>
      </c>
      <c r="B528" t="s">
        <v>19</v>
      </c>
      <c r="C528" s="2">
        <v>310069000000</v>
      </c>
      <c r="D528" s="2">
        <v>412968000000</v>
      </c>
      <c r="E528" s="2">
        <v>507023000000</v>
      </c>
      <c r="F528" s="2">
        <v>572620000000</v>
      </c>
      <c r="G528" s="2">
        <v>588868000000</v>
      </c>
      <c r="H528" s="2">
        <v>599445000000</v>
      </c>
      <c r="I528" s="2">
        <v>603605000000</v>
      </c>
      <c r="J528" s="2">
        <v>606270000000</v>
      </c>
      <c r="K528" s="2">
        <v>612114000000</v>
      </c>
      <c r="L528" s="2">
        <v>616648000000</v>
      </c>
      <c r="M528" s="2">
        <v>621257000000</v>
      </c>
      <c r="N528" s="2">
        <v>624223000000</v>
      </c>
      <c r="O528" s="2">
        <v>629576000000</v>
      </c>
      <c r="P528" s="2">
        <v>631017000000</v>
      </c>
      <c r="Q528" s="2">
        <v>626509000000</v>
      </c>
      <c r="R528" s="2">
        <v>624248000000</v>
      </c>
      <c r="S528" s="2">
        <v>622684000000</v>
      </c>
      <c r="T528" s="2">
        <v>623003000000</v>
      </c>
      <c r="U528" s="2">
        <v>624063000000</v>
      </c>
      <c r="V528" s="2">
        <v>627314000000</v>
      </c>
      <c r="W528" s="2">
        <v>631104000000</v>
      </c>
      <c r="X528" s="2">
        <v>633659000000</v>
      </c>
      <c r="Y528" s="2">
        <v>637368000000</v>
      </c>
      <c r="Z528" s="2">
        <v>641352000000</v>
      </c>
      <c r="AA528" s="2">
        <v>643561000000</v>
      </c>
      <c r="AB528" s="2">
        <v>647932000000</v>
      </c>
      <c r="AC528" s="2">
        <v>653134000000</v>
      </c>
      <c r="AD528" s="2">
        <v>658580000000</v>
      </c>
      <c r="AE528" s="2">
        <v>663686000000</v>
      </c>
      <c r="AF528" s="2">
        <v>668588000000</v>
      </c>
      <c r="AG528" s="2">
        <v>677211000000</v>
      </c>
      <c r="AH528" s="2">
        <v>725176000000</v>
      </c>
    </row>
    <row r="529" spans="1:34" x14ac:dyDescent="0.35">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1:34" x14ac:dyDescent="0.35">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1:34" x14ac:dyDescent="0.35">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1:34" x14ac:dyDescent="0.35">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x14ac:dyDescent="0.35">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x14ac:dyDescent="0.35">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1:34" x14ac:dyDescent="0.35">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1:34" x14ac:dyDescent="0.35">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row>
    <row r="537" spans="1:34" x14ac:dyDescent="0.35">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row>
    <row r="538" spans="1:34" x14ac:dyDescent="0.35">
      <c r="A538" t="s">
        <v>556</v>
      </c>
      <c r="B538" t="s">
        <v>19</v>
      </c>
      <c r="C538" s="2">
        <v>121221000000</v>
      </c>
      <c r="D538" s="2">
        <v>117680000000</v>
      </c>
      <c r="E538" s="2">
        <v>108923000000</v>
      </c>
      <c r="F538" s="2">
        <v>105810000000</v>
      </c>
      <c r="G538" s="2">
        <v>103714000000</v>
      </c>
      <c r="H538" s="2">
        <v>103586000000</v>
      </c>
      <c r="I538" s="2">
        <v>104114000000</v>
      </c>
      <c r="J538" s="2">
        <v>104648000000</v>
      </c>
      <c r="K538" s="2">
        <v>105592000000</v>
      </c>
      <c r="L538" s="2">
        <v>106269000000</v>
      </c>
      <c r="M538" s="2">
        <v>106899000000</v>
      </c>
      <c r="N538" s="2">
        <v>107302000000</v>
      </c>
      <c r="O538" s="2">
        <v>107985000000</v>
      </c>
      <c r="P538" s="2">
        <v>108034000000</v>
      </c>
      <c r="Q538" s="2">
        <v>107257000000</v>
      </c>
      <c r="R538" s="2">
        <v>106922000000</v>
      </c>
      <c r="S538" s="2">
        <v>106715000000</v>
      </c>
      <c r="T538" s="2">
        <v>106754000000</v>
      </c>
      <c r="U538" s="2">
        <v>106903000000</v>
      </c>
      <c r="V538" s="2">
        <v>107342000000</v>
      </c>
      <c r="W538" s="2">
        <v>107830000000</v>
      </c>
      <c r="X538" s="2">
        <v>108210000000</v>
      </c>
      <c r="Y538" s="2">
        <v>108729000000</v>
      </c>
      <c r="Z538" s="2">
        <v>109268000000</v>
      </c>
      <c r="AA538" s="2">
        <v>109432000000</v>
      </c>
      <c r="AB538" s="2">
        <v>109994000000</v>
      </c>
      <c r="AC538" s="2">
        <v>110777000000</v>
      </c>
      <c r="AD538" s="2">
        <v>111667000000</v>
      </c>
      <c r="AE538" s="2">
        <v>112563000000</v>
      </c>
      <c r="AF538" s="2">
        <v>113378000000</v>
      </c>
      <c r="AG538" s="2">
        <v>114738000000</v>
      </c>
      <c r="AH538" s="2">
        <v>53341700000</v>
      </c>
    </row>
    <row r="539" spans="1:34" x14ac:dyDescent="0.35">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row>
    <row r="540" spans="1:34" x14ac:dyDescent="0.35">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1:34" x14ac:dyDescent="0.35">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1:34" x14ac:dyDescent="0.35">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x14ac:dyDescent="0.35">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row>
    <row r="544" spans="1:34" x14ac:dyDescent="0.35">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row>
    <row r="545" spans="1:34" x14ac:dyDescent="0.35">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row>
    <row r="546" spans="1:34" x14ac:dyDescent="0.35">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row>
    <row r="547" spans="1:34" x14ac:dyDescent="0.35">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row>
    <row r="548" spans="1:34" x14ac:dyDescent="0.35">
      <c r="A548" t="s">
        <v>566</v>
      </c>
      <c r="B548" t="s">
        <v>19</v>
      </c>
      <c r="C548" s="2">
        <v>92258400000</v>
      </c>
      <c r="D548" s="2">
        <v>122875000000</v>
      </c>
      <c r="E548" s="2">
        <v>150861000000</v>
      </c>
      <c r="F548" s="2">
        <v>170378000000</v>
      </c>
      <c r="G548" s="2">
        <v>175213000000</v>
      </c>
      <c r="H548" s="2">
        <v>178360000000</v>
      </c>
      <c r="I548" s="2">
        <v>179598000000</v>
      </c>
      <c r="J548" s="2">
        <v>180391000000</v>
      </c>
      <c r="K548" s="2">
        <v>182129000000</v>
      </c>
      <c r="L548" s="2">
        <v>183479000000</v>
      </c>
      <c r="M548" s="2">
        <v>184850000000</v>
      </c>
      <c r="N548" s="2">
        <v>185732000000</v>
      </c>
      <c r="O548" s="2">
        <v>187325000000</v>
      </c>
      <c r="P548" s="2">
        <v>187754000000</v>
      </c>
      <c r="Q548" s="2">
        <v>186413000000</v>
      </c>
      <c r="R548" s="2">
        <v>185740000000</v>
      </c>
      <c r="S548" s="2">
        <v>185275000000</v>
      </c>
      <c r="T548" s="2">
        <v>185370000000</v>
      </c>
      <c r="U548" s="2">
        <v>185685000000</v>
      </c>
      <c r="V548" s="2">
        <v>186652000000</v>
      </c>
      <c r="W548" s="2">
        <v>187780000000</v>
      </c>
      <c r="X548" s="2">
        <v>188540000000</v>
      </c>
      <c r="Y548" s="2">
        <v>189644000000</v>
      </c>
      <c r="Z548" s="2">
        <v>190829000000</v>
      </c>
      <c r="AA548" s="2">
        <v>191486000000</v>
      </c>
      <c r="AB548" s="2">
        <v>192787000000</v>
      </c>
      <c r="AC548" s="2">
        <v>194335000000</v>
      </c>
      <c r="AD548" s="2">
        <v>195955000000</v>
      </c>
      <c r="AE548" s="2">
        <v>197475000000</v>
      </c>
      <c r="AF548" s="2">
        <v>198933000000</v>
      </c>
      <c r="AG548" s="2">
        <v>201499000000</v>
      </c>
      <c r="AH548" s="2">
        <v>215770000000</v>
      </c>
    </row>
    <row r="549" spans="1:34" x14ac:dyDescent="0.35">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row>
    <row r="550" spans="1:34" x14ac:dyDescent="0.35">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1:34" x14ac:dyDescent="0.35">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1:34" x14ac:dyDescent="0.35">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x14ac:dyDescent="0.35">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row>
    <row r="554" spans="1:34" x14ac:dyDescent="0.35">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row>
    <row r="555" spans="1:34" x14ac:dyDescent="0.35">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row>
    <row r="556" spans="1:34" x14ac:dyDescent="0.35">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row>
    <row r="557" spans="1:34" x14ac:dyDescent="0.35">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1:34" x14ac:dyDescent="0.35">
      <c r="A558" t="s">
        <v>576</v>
      </c>
      <c r="B558" t="s">
        <v>19</v>
      </c>
      <c r="C558" s="2">
        <v>36068400000</v>
      </c>
      <c r="D558" s="2">
        <v>35014900000</v>
      </c>
      <c r="E558" s="2">
        <v>32409100000</v>
      </c>
      <c r="F558" s="2">
        <v>31483000000</v>
      </c>
      <c r="G558" s="2">
        <v>30859200000</v>
      </c>
      <c r="H558" s="2">
        <v>30821200000</v>
      </c>
      <c r="I558" s="2">
        <v>30978200000</v>
      </c>
      <c r="J558" s="2">
        <v>31137100000</v>
      </c>
      <c r="K558" s="2">
        <v>31418000000</v>
      </c>
      <c r="L558" s="2">
        <v>31619600000</v>
      </c>
      <c r="M558" s="2">
        <v>31807000000</v>
      </c>
      <c r="N558" s="2">
        <v>31926800000</v>
      </c>
      <c r="O558" s="2">
        <v>32130100000</v>
      </c>
      <c r="P558" s="2">
        <v>32144600000</v>
      </c>
      <c r="Q558" s="2">
        <v>31913500000</v>
      </c>
      <c r="R558" s="2">
        <v>31813700000</v>
      </c>
      <c r="S558" s="2">
        <v>31752200000</v>
      </c>
      <c r="T558" s="2">
        <v>31763800000</v>
      </c>
      <c r="U558" s="2">
        <v>31808000000</v>
      </c>
      <c r="V558" s="2">
        <v>31938600000</v>
      </c>
      <c r="W558" s="2">
        <v>32084000000</v>
      </c>
      <c r="X558" s="2">
        <v>32197100000</v>
      </c>
      <c r="Y558" s="2">
        <v>32351400000</v>
      </c>
      <c r="Z558" s="2">
        <v>32511700000</v>
      </c>
      <c r="AA558" s="2">
        <v>32560700000</v>
      </c>
      <c r="AB558" s="2">
        <v>32727700000</v>
      </c>
      <c r="AC558" s="2">
        <v>32960700000</v>
      </c>
      <c r="AD558" s="2">
        <v>33225600000</v>
      </c>
      <c r="AE558" s="2">
        <v>33492300000</v>
      </c>
      <c r="AF558" s="2">
        <v>33734700000</v>
      </c>
      <c r="AG558" s="2">
        <v>34139300000</v>
      </c>
      <c r="AH558" s="2">
        <v>15871400000</v>
      </c>
    </row>
    <row r="559" spans="1:34" x14ac:dyDescent="0.35">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1:34" x14ac:dyDescent="0.35">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row>
    <row r="561" spans="1:34" x14ac:dyDescent="0.35">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row>
    <row r="562" spans="1:34" x14ac:dyDescent="0.35">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row>
    <row r="563" spans="1:34" x14ac:dyDescent="0.35">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x14ac:dyDescent="0.35">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x14ac:dyDescent="0.35">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x14ac:dyDescent="0.35">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row>
    <row r="567" spans="1:34" x14ac:dyDescent="0.35">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row>
    <row r="568" spans="1:34" x14ac:dyDescent="0.35">
      <c r="A568" t="s">
        <v>586</v>
      </c>
      <c r="B568" t="s">
        <v>19</v>
      </c>
      <c r="C568" s="2">
        <v>4995490000</v>
      </c>
      <c r="D568" s="2">
        <v>6653290000</v>
      </c>
      <c r="E568" s="2">
        <v>8168600000</v>
      </c>
      <c r="F568" s="2">
        <v>9225430000</v>
      </c>
      <c r="G568" s="2">
        <v>9487200000</v>
      </c>
      <c r="H568" s="2">
        <v>9657600000</v>
      </c>
      <c r="I568" s="2">
        <v>9724630000</v>
      </c>
      <c r="J568" s="2">
        <v>9767560000</v>
      </c>
      <c r="K568" s="2">
        <v>9861710000</v>
      </c>
      <c r="L568" s="2">
        <v>9934760000</v>
      </c>
      <c r="M568" s="2">
        <v>10009000000</v>
      </c>
      <c r="N568" s="2">
        <v>10056800000</v>
      </c>
      <c r="O568" s="2">
        <v>10143000000</v>
      </c>
      <c r="P568" s="2">
        <v>10166300000</v>
      </c>
      <c r="Q568" s="2">
        <v>10093600000</v>
      </c>
      <c r="R568" s="2">
        <v>10057200000</v>
      </c>
      <c r="S568" s="2">
        <v>10032000000</v>
      </c>
      <c r="T568" s="2">
        <v>10037100000</v>
      </c>
      <c r="U568" s="2">
        <v>10054200000</v>
      </c>
      <c r="V568" s="2">
        <v>10106600000</v>
      </c>
      <c r="W568" s="2">
        <v>10167700000</v>
      </c>
      <c r="X568" s="2">
        <v>10208800000</v>
      </c>
      <c r="Y568" s="2">
        <v>10268600000</v>
      </c>
      <c r="Z568" s="2">
        <v>10332800000</v>
      </c>
      <c r="AA568" s="2">
        <v>10368400000</v>
      </c>
      <c r="AB568" s="2">
        <v>10438800000</v>
      </c>
      <c r="AC568" s="2">
        <v>10522600000</v>
      </c>
      <c r="AD568" s="2">
        <v>10610300000</v>
      </c>
      <c r="AE568" s="2">
        <v>10692600000</v>
      </c>
      <c r="AF568" s="2">
        <v>10771600000</v>
      </c>
      <c r="AG568" s="2">
        <v>10910500000</v>
      </c>
      <c r="AH568" s="2">
        <v>11683200000</v>
      </c>
    </row>
    <row r="569" spans="1:34" x14ac:dyDescent="0.35">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row>
    <row r="570" spans="1:34" x14ac:dyDescent="0.35">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x14ac:dyDescent="0.35">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x14ac:dyDescent="0.35">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x14ac:dyDescent="0.35">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1:34" x14ac:dyDescent="0.35">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x14ac:dyDescent="0.35">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1:34" x14ac:dyDescent="0.35">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1:34" x14ac:dyDescent="0.35">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1:34" x14ac:dyDescent="0.35">
      <c r="A578" t="s">
        <v>596</v>
      </c>
      <c r="B578" t="s">
        <v>19</v>
      </c>
      <c r="C578" s="2">
        <v>1952980000</v>
      </c>
      <c r="D578" s="2">
        <v>1895940000</v>
      </c>
      <c r="E578" s="2">
        <v>1754850000</v>
      </c>
      <c r="F578" s="2">
        <v>1704700000</v>
      </c>
      <c r="G578" s="2">
        <v>1670920000</v>
      </c>
      <c r="H578" s="2">
        <v>1668870000</v>
      </c>
      <c r="I578" s="2">
        <v>1677370000</v>
      </c>
      <c r="J578" s="2">
        <v>1685970000</v>
      </c>
      <c r="K578" s="2">
        <v>1701180000</v>
      </c>
      <c r="L578" s="2">
        <v>1712090000</v>
      </c>
      <c r="M578" s="2">
        <v>1722250000</v>
      </c>
      <c r="N578" s="2">
        <v>1728730000</v>
      </c>
      <c r="O578" s="2">
        <v>1739740000</v>
      </c>
      <c r="P578" s="2">
        <v>1740530000</v>
      </c>
      <c r="Q578" s="2">
        <v>1728010000</v>
      </c>
      <c r="R578" s="2">
        <v>1722600000</v>
      </c>
      <c r="S578" s="2">
        <v>1719270000</v>
      </c>
      <c r="T578" s="2">
        <v>1719910000</v>
      </c>
      <c r="U578" s="2">
        <v>1722300000</v>
      </c>
      <c r="V578" s="2">
        <v>1729370000</v>
      </c>
      <c r="W578" s="2">
        <v>1737240000</v>
      </c>
      <c r="X578" s="2">
        <v>1743370000</v>
      </c>
      <c r="Y578" s="2">
        <v>1751720000</v>
      </c>
      <c r="Z578" s="2">
        <v>1760400000</v>
      </c>
      <c r="AA578" s="2">
        <v>1763060000</v>
      </c>
      <c r="AB578" s="2">
        <v>1772100000</v>
      </c>
      <c r="AC578" s="2">
        <v>1784710000</v>
      </c>
      <c r="AD578" s="2">
        <v>1799050000</v>
      </c>
      <c r="AE578" s="2">
        <v>1813490000</v>
      </c>
      <c r="AF578" s="2">
        <v>1826620000</v>
      </c>
      <c r="AG578" s="2">
        <v>1848530000</v>
      </c>
      <c r="AH578" s="2">
        <v>859384000</v>
      </c>
    </row>
    <row r="579" spans="1:34" x14ac:dyDescent="0.35">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row>
    <row r="580" spans="1:34" x14ac:dyDescent="0.35">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row>
    <row r="581" spans="1:34" x14ac:dyDescent="0.35">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row>
    <row r="582" spans="1:34" x14ac:dyDescent="0.35">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1:34" x14ac:dyDescent="0.35">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1:34" x14ac:dyDescent="0.35">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1:34" x14ac:dyDescent="0.35">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1:34" x14ac:dyDescent="0.35">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1:34" x14ac:dyDescent="0.35">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1:34" x14ac:dyDescent="0.35">
      <c r="A588" t="s">
        <v>606</v>
      </c>
      <c r="B588" t="s">
        <v>19</v>
      </c>
      <c r="C588" s="2">
        <v>4387130000</v>
      </c>
      <c r="D588" s="2">
        <v>5843050000</v>
      </c>
      <c r="E588" s="2">
        <v>7173820000</v>
      </c>
      <c r="F588" s="2">
        <v>8101940000</v>
      </c>
      <c r="G588" s="2">
        <v>8331840000</v>
      </c>
      <c r="H588" s="2">
        <v>8481490000</v>
      </c>
      <c r="I588" s="2">
        <v>8540350000</v>
      </c>
      <c r="J588" s="2">
        <v>8578060000</v>
      </c>
      <c r="K588" s="2">
        <v>8660740000</v>
      </c>
      <c r="L588" s="2">
        <v>8724900000</v>
      </c>
      <c r="M588" s="2">
        <v>8790110000</v>
      </c>
      <c r="N588" s="2">
        <v>8832070000</v>
      </c>
      <c r="O588" s="2">
        <v>8907810000</v>
      </c>
      <c r="P588" s="2">
        <v>8928200000</v>
      </c>
      <c r="Q588" s="2">
        <v>8864420000</v>
      </c>
      <c r="R588" s="2">
        <v>8832420000</v>
      </c>
      <c r="S588" s="2">
        <v>8810300000</v>
      </c>
      <c r="T588" s="2">
        <v>8814810000</v>
      </c>
      <c r="U588" s="2">
        <v>8829810000</v>
      </c>
      <c r="V588" s="2">
        <v>8875810000</v>
      </c>
      <c r="W588" s="2">
        <v>8929430000</v>
      </c>
      <c r="X588" s="2">
        <v>8965580000</v>
      </c>
      <c r="Y588" s="2">
        <v>9018060000</v>
      </c>
      <c r="Z588" s="2">
        <v>9074420000</v>
      </c>
      <c r="AA588" s="2">
        <v>9105680000</v>
      </c>
      <c r="AB588" s="2">
        <v>9167530000</v>
      </c>
      <c r="AC588" s="2">
        <v>9241130000</v>
      </c>
      <c r="AD588" s="2">
        <v>9318190000</v>
      </c>
      <c r="AE588" s="2">
        <v>9390440000</v>
      </c>
      <c r="AF588" s="2">
        <v>9459790000</v>
      </c>
      <c r="AG588" s="2">
        <v>9581800000</v>
      </c>
      <c r="AH588" s="2">
        <v>10260400000</v>
      </c>
    </row>
    <row r="589" spans="1:34" x14ac:dyDescent="0.35">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row>
    <row r="590" spans="1:34" x14ac:dyDescent="0.35">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x14ac:dyDescent="0.35">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x14ac:dyDescent="0.35">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row>
    <row r="593" spans="1:34" x14ac:dyDescent="0.35">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1:34" x14ac:dyDescent="0.35">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1:34" x14ac:dyDescent="0.35">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row>
    <row r="596" spans="1:34" x14ac:dyDescent="0.35">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1:34" x14ac:dyDescent="0.35">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1:34" x14ac:dyDescent="0.35">
      <c r="A598" t="s">
        <v>616</v>
      </c>
      <c r="B598" t="s">
        <v>19</v>
      </c>
      <c r="C598" s="2">
        <v>1715150000</v>
      </c>
      <c r="D598" s="2">
        <v>1665050000</v>
      </c>
      <c r="E598" s="2">
        <v>1541140000</v>
      </c>
      <c r="F598" s="2">
        <v>1497100000</v>
      </c>
      <c r="G598" s="2">
        <v>1467430000</v>
      </c>
      <c r="H598" s="2">
        <v>1465630000</v>
      </c>
      <c r="I598" s="2">
        <v>1473090000</v>
      </c>
      <c r="J598" s="2">
        <v>1480650000</v>
      </c>
      <c r="K598" s="2">
        <v>1494010000</v>
      </c>
      <c r="L598" s="2">
        <v>1503590000</v>
      </c>
      <c r="M598" s="2">
        <v>1512510000</v>
      </c>
      <c r="N598" s="2">
        <v>1518200000</v>
      </c>
      <c r="O598" s="2">
        <v>1527870000</v>
      </c>
      <c r="P598" s="2">
        <v>1528560000</v>
      </c>
      <c r="Q598" s="2">
        <v>1517570000</v>
      </c>
      <c r="R598" s="2">
        <v>1512820000</v>
      </c>
      <c r="S598" s="2">
        <v>1509900000</v>
      </c>
      <c r="T598" s="2">
        <v>1510450000</v>
      </c>
      <c r="U598" s="2">
        <v>1512560000</v>
      </c>
      <c r="V598" s="2">
        <v>1518770000</v>
      </c>
      <c r="W598" s="2">
        <v>1525680000</v>
      </c>
      <c r="X598" s="2">
        <v>1531060000</v>
      </c>
      <c r="Y598" s="2">
        <v>1538400000</v>
      </c>
      <c r="Z598" s="2">
        <v>1546020000</v>
      </c>
      <c r="AA598" s="2">
        <v>1548350000</v>
      </c>
      <c r="AB598" s="2">
        <v>1556290000</v>
      </c>
      <c r="AC598" s="2">
        <v>1567370000</v>
      </c>
      <c r="AD598" s="2">
        <v>1579960000</v>
      </c>
      <c r="AE598" s="2">
        <v>1592650000</v>
      </c>
      <c r="AF598" s="2">
        <v>1604170000</v>
      </c>
      <c r="AG598" s="2">
        <v>1623410000</v>
      </c>
      <c r="AH598" s="2">
        <v>754727000</v>
      </c>
    </row>
    <row r="599" spans="1:34" x14ac:dyDescent="0.35">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1:34" x14ac:dyDescent="0.35">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x14ac:dyDescent="0.35">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row>
    <row r="602" spans="1:34" x14ac:dyDescent="0.35">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row>
    <row r="603" spans="1:34" x14ac:dyDescent="0.35">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1:34" x14ac:dyDescent="0.35">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1:34" x14ac:dyDescent="0.35">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x14ac:dyDescent="0.35">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1:34" x14ac:dyDescent="0.35">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1:34" x14ac:dyDescent="0.35">
      <c r="A608" t="s">
        <v>626</v>
      </c>
      <c r="B608" t="s">
        <v>19</v>
      </c>
      <c r="C608" s="2">
        <v>12626700000</v>
      </c>
      <c r="D608" s="2">
        <v>16817100000</v>
      </c>
      <c r="E608" s="2">
        <v>20647200000</v>
      </c>
      <c r="F608" s="2">
        <v>23318500000</v>
      </c>
      <c r="G608" s="2">
        <v>23980100000</v>
      </c>
      <c r="H608" s="2">
        <v>24410800000</v>
      </c>
      <c r="I608" s="2">
        <v>24580200000</v>
      </c>
      <c r="J608" s="2">
        <v>24688800000</v>
      </c>
      <c r="K608" s="2">
        <v>24926700000</v>
      </c>
      <c r="L608" s="2">
        <v>25111400000</v>
      </c>
      <c r="M608" s="2">
        <v>25299100000</v>
      </c>
      <c r="N608" s="2">
        <v>25419800000</v>
      </c>
      <c r="O608" s="2">
        <v>25637800000</v>
      </c>
      <c r="P608" s="2">
        <v>25696500000</v>
      </c>
      <c r="Q608" s="2">
        <v>25513000000</v>
      </c>
      <c r="R608" s="2">
        <v>25420900000</v>
      </c>
      <c r="S608" s="2">
        <v>25357200000</v>
      </c>
      <c r="T608" s="2">
        <v>25370200000</v>
      </c>
      <c r="U608" s="2">
        <v>25413400000</v>
      </c>
      <c r="V608" s="2">
        <v>25545700000</v>
      </c>
      <c r="W608" s="2">
        <v>25700100000</v>
      </c>
      <c r="X608" s="2">
        <v>25804100000</v>
      </c>
      <c r="Y608" s="2">
        <v>25955100000</v>
      </c>
      <c r="Z608" s="2">
        <v>26117400000</v>
      </c>
      <c r="AA608" s="2">
        <v>26207400000</v>
      </c>
      <c r="AB608" s="2">
        <v>26385300000</v>
      </c>
      <c r="AC608" s="2">
        <v>26597200000</v>
      </c>
      <c r="AD608" s="2">
        <v>26819000000</v>
      </c>
      <c r="AE608" s="2">
        <v>27026900000</v>
      </c>
      <c r="AF608" s="2">
        <v>27226500000</v>
      </c>
      <c r="AG608" s="2">
        <v>27577700000</v>
      </c>
      <c r="AH608" s="2">
        <v>29530900000</v>
      </c>
    </row>
    <row r="609" spans="1:34" x14ac:dyDescent="0.35">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1:34" x14ac:dyDescent="0.35">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1:34" x14ac:dyDescent="0.35">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x14ac:dyDescent="0.35">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row>
    <row r="613" spans="1:34" x14ac:dyDescent="0.35">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row>
    <row r="614" spans="1:34" x14ac:dyDescent="0.35">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1:34" x14ac:dyDescent="0.35">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1:34" x14ac:dyDescent="0.35">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row>
    <row r="617" spans="1:34" x14ac:dyDescent="0.35">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row>
    <row r="618" spans="1:34" x14ac:dyDescent="0.35">
      <c r="A618" t="s">
        <v>636</v>
      </c>
      <c r="B618" t="s">
        <v>19</v>
      </c>
      <c r="C618" s="2">
        <v>4936420000</v>
      </c>
      <c r="D618" s="2">
        <v>4792230000</v>
      </c>
      <c r="E618" s="2">
        <v>4435600000</v>
      </c>
      <c r="F618" s="2">
        <v>4308850000</v>
      </c>
      <c r="G618" s="2">
        <v>4223470000</v>
      </c>
      <c r="H618" s="2">
        <v>4218280000</v>
      </c>
      <c r="I618" s="2">
        <v>4239760000</v>
      </c>
      <c r="J618" s="2">
        <v>4261510000</v>
      </c>
      <c r="K618" s="2">
        <v>4299960000</v>
      </c>
      <c r="L618" s="2">
        <v>4327540000</v>
      </c>
      <c r="M618" s="2">
        <v>4353200000</v>
      </c>
      <c r="N618" s="2">
        <v>4369590000</v>
      </c>
      <c r="O618" s="2">
        <v>4397410000</v>
      </c>
      <c r="P618" s="2">
        <v>4399400000</v>
      </c>
      <c r="Q618" s="2">
        <v>4367770000</v>
      </c>
      <c r="R618" s="2">
        <v>4354110000</v>
      </c>
      <c r="S618" s="2">
        <v>4345690000</v>
      </c>
      <c r="T618" s="2">
        <v>4347290000</v>
      </c>
      <c r="U618" s="2">
        <v>4353340000</v>
      </c>
      <c r="V618" s="2">
        <v>4371210000</v>
      </c>
      <c r="W618" s="2">
        <v>4391110000</v>
      </c>
      <c r="X618" s="2">
        <v>4406590000</v>
      </c>
      <c r="Y618" s="2">
        <v>4427710000</v>
      </c>
      <c r="Z618" s="2">
        <v>4449650000</v>
      </c>
      <c r="AA618" s="2">
        <v>4456350000</v>
      </c>
      <c r="AB618" s="2">
        <v>4479200000</v>
      </c>
      <c r="AC618" s="2">
        <v>4511090000</v>
      </c>
      <c r="AD618" s="2">
        <v>4547340000</v>
      </c>
      <c r="AE618" s="2">
        <v>4583840000</v>
      </c>
      <c r="AF618" s="2">
        <v>4617020000</v>
      </c>
      <c r="AG618" s="2">
        <v>4672400000</v>
      </c>
      <c r="AH618" s="2">
        <v>2172200000</v>
      </c>
    </row>
    <row r="619" spans="1:34" x14ac:dyDescent="0.35">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row>
    <row r="620" spans="1:34" x14ac:dyDescent="0.35">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1:34" x14ac:dyDescent="0.35">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1:34" x14ac:dyDescent="0.35">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x14ac:dyDescent="0.35">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row>
    <row r="624" spans="1:34" x14ac:dyDescent="0.35">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row>
    <row r="625" spans="1:34" x14ac:dyDescent="0.35">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row>
    <row r="626" spans="1:34" x14ac:dyDescent="0.35">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row>
    <row r="627" spans="1:34" x14ac:dyDescent="0.35">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row>
    <row r="628" spans="1:34" x14ac:dyDescent="0.35">
      <c r="A628" t="s">
        <v>646</v>
      </c>
      <c r="B628" t="s">
        <v>19</v>
      </c>
      <c r="C628" s="2">
        <v>1511510000</v>
      </c>
      <c r="D628" s="2">
        <v>2013120000</v>
      </c>
      <c r="E628" s="2">
        <v>2471620000</v>
      </c>
      <c r="F628" s="2">
        <v>2791380000</v>
      </c>
      <c r="G628" s="2">
        <v>2870590000</v>
      </c>
      <c r="H628" s="2">
        <v>2922150000</v>
      </c>
      <c r="I628" s="2">
        <v>2942430000</v>
      </c>
      <c r="J628" s="2">
        <v>2955420000</v>
      </c>
      <c r="K628" s="2">
        <v>2983910000</v>
      </c>
      <c r="L628" s="2">
        <v>3006010000</v>
      </c>
      <c r="M628" s="2">
        <v>3028480000</v>
      </c>
      <c r="N628" s="2">
        <v>3042940000</v>
      </c>
      <c r="O628" s="2">
        <v>3069030000</v>
      </c>
      <c r="P628" s="2">
        <v>3076060000</v>
      </c>
      <c r="Q628" s="2">
        <v>3054080000</v>
      </c>
      <c r="R628" s="2">
        <v>3043060000</v>
      </c>
      <c r="S628" s="2">
        <v>3035440000</v>
      </c>
      <c r="T628" s="2">
        <v>3036990000</v>
      </c>
      <c r="U628" s="2">
        <v>3042160000</v>
      </c>
      <c r="V628" s="2">
        <v>3058010000</v>
      </c>
      <c r="W628" s="2">
        <v>3076480000</v>
      </c>
      <c r="X628" s="2">
        <v>3088930000</v>
      </c>
      <c r="Y628" s="2">
        <v>3107020000</v>
      </c>
      <c r="Z628" s="2">
        <v>3126440000</v>
      </c>
      <c r="AA628" s="2">
        <v>3137210000</v>
      </c>
      <c r="AB628" s="2">
        <v>3158510000</v>
      </c>
      <c r="AC628" s="2">
        <v>3183870000</v>
      </c>
      <c r="AD628" s="2">
        <v>3210420000</v>
      </c>
      <c r="AE628" s="2">
        <v>3235310000</v>
      </c>
      <c r="AF628" s="2">
        <v>3259210000</v>
      </c>
      <c r="AG628" s="2">
        <v>3301240000</v>
      </c>
      <c r="AH628" s="2">
        <v>3535060000</v>
      </c>
    </row>
    <row r="629" spans="1:34" x14ac:dyDescent="0.35">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row>
    <row r="630" spans="1:34" x14ac:dyDescent="0.35">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1:34" x14ac:dyDescent="0.35">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1:34" x14ac:dyDescent="0.35">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x14ac:dyDescent="0.35">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1:34" x14ac:dyDescent="0.35">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1:34" x14ac:dyDescent="0.35">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x14ac:dyDescent="0.35">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row>
    <row r="637" spans="1:34" x14ac:dyDescent="0.35">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x14ac:dyDescent="0.35">
      <c r="A638" t="s">
        <v>656</v>
      </c>
      <c r="B638" t="s">
        <v>19</v>
      </c>
      <c r="C638" s="2">
        <v>590924000</v>
      </c>
      <c r="D638" s="2">
        <v>573664000</v>
      </c>
      <c r="E638" s="2">
        <v>530973000</v>
      </c>
      <c r="F638" s="2">
        <v>515800000</v>
      </c>
      <c r="G638" s="2">
        <v>505579000</v>
      </c>
      <c r="H638" s="2">
        <v>504958000</v>
      </c>
      <c r="I638" s="2">
        <v>507529000</v>
      </c>
      <c r="J638" s="2">
        <v>510133000</v>
      </c>
      <c r="K638" s="2">
        <v>514736000</v>
      </c>
      <c r="L638" s="2">
        <v>518037000</v>
      </c>
      <c r="M638" s="2">
        <v>521109000</v>
      </c>
      <c r="N638" s="2">
        <v>523071000</v>
      </c>
      <c r="O638" s="2">
        <v>526401000</v>
      </c>
      <c r="P638" s="2">
        <v>526640000</v>
      </c>
      <c r="Q638" s="2">
        <v>522854000</v>
      </c>
      <c r="R638" s="2">
        <v>521217000</v>
      </c>
      <c r="S638" s="2">
        <v>520210000</v>
      </c>
      <c r="T638" s="2">
        <v>520401000</v>
      </c>
      <c r="U638" s="2">
        <v>521125000</v>
      </c>
      <c r="V638" s="2">
        <v>523265000</v>
      </c>
      <c r="W638" s="2">
        <v>525647000</v>
      </c>
      <c r="X638" s="2">
        <v>527500000</v>
      </c>
      <c r="Y638" s="2">
        <v>530028000</v>
      </c>
      <c r="Z638" s="2">
        <v>532654000</v>
      </c>
      <c r="AA638" s="2">
        <v>533457000</v>
      </c>
      <c r="AB638" s="2">
        <v>536193000</v>
      </c>
      <c r="AC638" s="2">
        <v>540010000</v>
      </c>
      <c r="AD638" s="2">
        <v>544349000</v>
      </c>
      <c r="AE638" s="2">
        <v>548718000</v>
      </c>
      <c r="AF638" s="2">
        <v>552690000</v>
      </c>
      <c r="AG638" s="2">
        <v>559319000</v>
      </c>
      <c r="AH638" s="2">
        <v>260028000</v>
      </c>
    </row>
    <row r="639" spans="1:34" x14ac:dyDescent="0.35">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1:34" x14ac:dyDescent="0.35">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row>
    <row r="641" spans="1:34" x14ac:dyDescent="0.35">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x14ac:dyDescent="0.35">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x14ac:dyDescent="0.35">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1:34" x14ac:dyDescent="0.35">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x14ac:dyDescent="0.35">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1:34" x14ac:dyDescent="0.35">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row>
    <row r="647" spans="1:34" x14ac:dyDescent="0.35">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row>
    <row r="648" spans="1:34" x14ac:dyDescent="0.35">
      <c r="A648" t="s">
        <v>666</v>
      </c>
      <c r="B648" t="s">
        <v>19</v>
      </c>
      <c r="C648" s="2">
        <v>828114000</v>
      </c>
      <c r="D648" s="2">
        <v>1102930000</v>
      </c>
      <c r="E648" s="2">
        <v>1354130000</v>
      </c>
      <c r="F648" s="2">
        <v>1529320000</v>
      </c>
      <c r="G648" s="2">
        <v>1572720000</v>
      </c>
      <c r="H648" s="2">
        <v>1600970000</v>
      </c>
      <c r="I648" s="2">
        <v>1612080000</v>
      </c>
      <c r="J648" s="2">
        <v>1619190000</v>
      </c>
      <c r="K648" s="2">
        <v>1634800000</v>
      </c>
      <c r="L648" s="2">
        <v>1646910000</v>
      </c>
      <c r="M648" s="2">
        <v>1659220000</v>
      </c>
      <c r="N648" s="2">
        <v>1667140000</v>
      </c>
      <c r="O648" s="2">
        <v>1681440000</v>
      </c>
      <c r="P648" s="2">
        <v>1685290000</v>
      </c>
      <c r="Q648" s="2">
        <v>1673250000</v>
      </c>
      <c r="R648" s="2">
        <v>1667210000</v>
      </c>
      <c r="S648" s="2">
        <v>1663030000</v>
      </c>
      <c r="T648" s="2">
        <v>1663880000</v>
      </c>
      <c r="U648" s="2">
        <v>1666710000</v>
      </c>
      <c r="V648" s="2">
        <v>1675400000</v>
      </c>
      <c r="W648" s="2">
        <v>1685520000</v>
      </c>
      <c r="X648" s="2">
        <v>1692340000</v>
      </c>
      <c r="Y648" s="2">
        <v>1702250000</v>
      </c>
      <c r="Z648" s="2">
        <v>1712890000</v>
      </c>
      <c r="AA648" s="2">
        <v>1718790000</v>
      </c>
      <c r="AB648" s="2">
        <v>1730460000</v>
      </c>
      <c r="AC648" s="2">
        <v>1744350000</v>
      </c>
      <c r="AD648" s="2">
        <v>1758900000</v>
      </c>
      <c r="AE648" s="2">
        <v>1772540000</v>
      </c>
      <c r="AF648" s="2">
        <v>1785630000</v>
      </c>
      <c r="AG648" s="2">
        <v>1808660000</v>
      </c>
      <c r="AH648" s="2">
        <v>1936760000</v>
      </c>
    </row>
    <row r="649" spans="1:34" x14ac:dyDescent="0.35">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row>
    <row r="650" spans="1:34" x14ac:dyDescent="0.35">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1:34" x14ac:dyDescent="0.35">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row>
    <row r="652" spans="1:34" x14ac:dyDescent="0.35">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row r="653" spans="1:34" x14ac:dyDescent="0.35">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x14ac:dyDescent="0.35">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row>
    <row r="655" spans="1:34" x14ac:dyDescent="0.35">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row>
    <row r="656" spans="1:34" x14ac:dyDescent="0.35">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row>
    <row r="657" spans="1:34" x14ac:dyDescent="0.35">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row>
    <row r="658" spans="1:34" x14ac:dyDescent="0.35">
      <c r="A658" t="s">
        <v>676</v>
      </c>
      <c r="B658" t="s">
        <v>19</v>
      </c>
      <c r="C658" s="2">
        <v>323751000</v>
      </c>
      <c r="D658" s="2">
        <v>314295000</v>
      </c>
      <c r="E658" s="2">
        <v>290905000</v>
      </c>
      <c r="F658" s="2">
        <v>282593000</v>
      </c>
      <c r="G658" s="2">
        <v>276993000</v>
      </c>
      <c r="H658" s="2">
        <v>276652000</v>
      </c>
      <c r="I658" s="2">
        <v>278061000</v>
      </c>
      <c r="J658" s="2">
        <v>279487000</v>
      </c>
      <c r="K658" s="2">
        <v>282009000</v>
      </c>
      <c r="L658" s="2">
        <v>283818000</v>
      </c>
      <c r="M658" s="2">
        <v>285501000</v>
      </c>
      <c r="N658" s="2">
        <v>286576000</v>
      </c>
      <c r="O658" s="2">
        <v>288400000</v>
      </c>
      <c r="P658" s="2">
        <v>288531000</v>
      </c>
      <c r="Q658" s="2">
        <v>286457000</v>
      </c>
      <c r="R658" s="2">
        <v>285561000</v>
      </c>
      <c r="S658" s="2">
        <v>285008000</v>
      </c>
      <c r="T658" s="2">
        <v>285113000</v>
      </c>
      <c r="U658" s="2">
        <v>285510000</v>
      </c>
      <c r="V658" s="2">
        <v>286682000</v>
      </c>
      <c r="W658" s="2">
        <v>287987000</v>
      </c>
      <c r="X658" s="2">
        <v>289003000</v>
      </c>
      <c r="Y658" s="2">
        <v>290388000</v>
      </c>
      <c r="Z658" s="2">
        <v>291826000</v>
      </c>
      <c r="AA658" s="2">
        <v>292266000</v>
      </c>
      <c r="AB658" s="2">
        <v>293765000</v>
      </c>
      <c r="AC658" s="2">
        <v>295857000</v>
      </c>
      <c r="AD658" s="2">
        <v>298234000</v>
      </c>
      <c r="AE658" s="2">
        <v>300628000</v>
      </c>
      <c r="AF658" s="2">
        <v>302804000</v>
      </c>
      <c r="AG658" s="2">
        <v>306435000</v>
      </c>
      <c r="AH658" s="2">
        <v>142462000</v>
      </c>
    </row>
    <row r="659" spans="1:34" x14ac:dyDescent="0.35">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row>
    <row r="660" spans="1:34" x14ac:dyDescent="0.35">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x14ac:dyDescent="0.35">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row>
    <row r="662" spans="1:34" x14ac:dyDescent="0.35">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x14ac:dyDescent="0.35">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row>
    <row r="664" spans="1:34" x14ac:dyDescent="0.35">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row>
    <row r="665" spans="1:34" x14ac:dyDescent="0.35">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row>
    <row r="666" spans="1:34" x14ac:dyDescent="0.35">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row>
    <row r="667" spans="1:34" x14ac:dyDescent="0.35">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x14ac:dyDescent="0.35">
      <c r="A668" t="s">
        <v>686</v>
      </c>
      <c r="B668" t="s">
        <v>19</v>
      </c>
      <c r="C668" s="2">
        <v>4019970000</v>
      </c>
      <c r="D668" s="2">
        <v>5354040000</v>
      </c>
      <c r="E668" s="2">
        <v>6573450000</v>
      </c>
      <c r="F668" s="2">
        <v>7423890000</v>
      </c>
      <c r="G668" s="2">
        <v>7634550000</v>
      </c>
      <c r="H668" s="2">
        <v>7771680000</v>
      </c>
      <c r="I668" s="2">
        <v>7825610000</v>
      </c>
      <c r="J668" s="2">
        <v>7860160000</v>
      </c>
      <c r="K668" s="2">
        <v>7935920000</v>
      </c>
      <c r="L668" s="2">
        <v>7994710000</v>
      </c>
      <c r="M668" s="2">
        <v>8054460000</v>
      </c>
      <c r="N668" s="2">
        <v>8092910000</v>
      </c>
      <c r="O668" s="2">
        <v>8162320000</v>
      </c>
      <c r="P668" s="2">
        <v>8181000000</v>
      </c>
      <c r="Q668" s="2">
        <v>8122560000</v>
      </c>
      <c r="R668" s="2">
        <v>8093240000</v>
      </c>
      <c r="S668" s="2">
        <v>8072970000</v>
      </c>
      <c r="T668" s="2">
        <v>8077100000</v>
      </c>
      <c r="U668" s="2">
        <v>8090850000</v>
      </c>
      <c r="V668" s="2">
        <v>8132990000</v>
      </c>
      <c r="W668" s="2">
        <v>8182130000</v>
      </c>
      <c r="X668" s="2">
        <v>8215250000</v>
      </c>
      <c r="Y668" s="2">
        <v>8263340000</v>
      </c>
      <c r="Z668" s="2">
        <v>8314990000</v>
      </c>
      <c r="AA668" s="2">
        <v>8343630000</v>
      </c>
      <c r="AB668" s="2">
        <v>8400300000</v>
      </c>
      <c r="AC668" s="2">
        <v>8467740000</v>
      </c>
      <c r="AD668" s="2">
        <v>8538350000</v>
      </c>
      <c r="AE668" s="2">
        <v>8604550000</v>
      </c>
      <c r="AF668" s="2">
        <v>8668100000</v>
      </c>
      <c r="AG668" s="2">
        <v>8779900000</v>
      </c>
      <c r="AH668" s="2">
        <v>9401760000</v>
      </c>
    </row>
    <row r="669" spans="1:34" x14ac:dyDescent="0.35">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row>
    <row r="670" spans="1:34" x14ac:dyDescent="0.35">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row>
    <row r="671" spans="1:34" x14ac:dyDescent="0.35">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row>
    <row r="672" spans="1:34" x14ac:dyDescent="0.35">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row>
    <row r="673" spans="1:34" x14ac:dyDescent="0.35">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x14ac:dyDescent="0.35">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row>
    <row r="675" spans="1:34" x14ac:dyDescent="0.35">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row>
    <row r="676" spans="1:34" x14ac:dyDescent="0.35">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row>
    <row r="677" spans="1:34" x14ac:dyDescent="0.35">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row>
    <row r="678" spans="1:34" x14ac:dyDescent="0.35">
      <c r="A678" t="s">
        <v>696</v>
      </c>
      <c r="B678" t="s">
        <v>19</v>
      </c>
      <c r="C678" s="2">
        <v>1571610000</v>
      </c>
      <c r="D678" s="2">
        <v>1525700000</v>
      </c>
      <c r="E678" s="2">
        <v>1412160000</v>
      </c>
      <c r="F678" s="2">
        <v>1371810000</v>
      </c>
      <c r="G678" s="2">
        <v>1344630000</v>
      </c>
      <c r="H678" s="2">
        <v>1342970000</v>
      </c>
      <c r="I678" s="2">
        <v>1349810000</v>
      </c>
      <c r="J678" s="2">
        <v>1356740000</v>
      </c>
      <c r="K678" s="2">
        <v>1368980000</v>
      </c>
      <c r="L678" s="2">
        <v>1377760000</v>
      </c>
      <c r="M678" s="2">
        <v>1385930000</v>
      </c>
      <c r="N678" s="2">
        <v>1391150000</v>
      </c>
      <c r="O678" s="2">
        <v>1400000000</v>
      </c>
      <c r="P678" s="2">
        <v>1400640000</v>
      </c>
      <c r="Q678" s="2">
        <v>1390570000</v>
      </c>
      <c r="R678" s="2">
        <v>1386220000</v>
      </c>
      <c r="S678" s="2">
        <v>1383540000</v>
      </c>
      <c r="T678" s="2">
        <v>1384050000</v>
      </c>
      <c r="U678" s="2">
        <v>1385970000</v>
      </c>
      <c r="V678" s="2">
        <v>1391660000</v>
      </c>
      <c r="W678" s="2">
        <v>1398000000</v>
      </c>
      <c r="X678" s="2">
        <v>1402930000</v>
      </c>
      <c r="Y678" s="2">
        <v>1409650000</v>
      </c>
      <c r="Z678" s="2">
        <v>1416630000</v>
      </c>
      <c r="AA678" s="2">
        <v>1418770000</v>
      </c>
      <c r="AB678" s="2">
        <v>1426040000</v>
      </c>
      <c r="AC678" s="2">
        <v>1436200000</v>
      </c>
      <c r="AD678" s="2">
        <v>1447740000</v>
      </c>
      <c r="AE678" s="2">
        <v>1459360000</v>
      </c>
      <c r="AF678" s="2">
        <v>1469920000</v>
      </c>
      <c r="AG678" s="2">
        <v>1487550000</v>
      </c>
      <c r="AH678" s="2">
        <v>691564000</v>
      </c>
    </row>
    <row r="679" spans="1:34" x14ac:dyDescent="0.35">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row>
    <row r="680" spans="1:34" x14ac:dyDescent="0.35">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row>
    <row r="681" spans="1:34" x14ac:dyDescent="0.35">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row>
    <row r="682" spans="1:34" x14ac:dyDescent="0.35">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row>
    <row r="683" spans="1:34" x14ac:dyDescent="0.35">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x14ac:dyDescent="0.35">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row>
    <row r="685" spans="1:34" x14ac:dyDescent="0.35">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row>
    <row r="686" spans="1:34" x14ac:dyDescent="0.35">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row>
    <row r="687" spans="1:34" x14ac:dyDescent="0.35">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row>
    <row r="688" spans="1:34" x14ac:dyDescent="0.35">
      <c r="A688" t="s">
        <v>706</v>
      </c>
      <c r="B688" t="s">
        <v>19</v>
      </c>
      <c r="C688" s="2">
        <v>803994000</v>
      </c>
      <c r="D688" s="2">
        <v>1070810000</v>
      </c>
      <c r="E688" s="2">
        <v>1314690000</v>
      </c>
      <c r="F688" s="2">
        <v>1484780000</v>
      </c>
      <c r="G688" s="2">
        <v>1526910000</v>
      </c>
      <c r="H688" s="2">
        <v>1554340000</v>
      </c>
      <c r="I688" s="2">
        <v>1565120000</v>
      </c>
      <c r="J688" s="2">
        <v>1572030000</v>
      </c>
      <c r="K688" s="2">
        <v>1587180000</v>
      </c>
      <c r="L688" s="2">
        <v>1598940000</v>
      </c>
      <c r="M688" s="2">
        <v>1610890000</v>
      </c>
      <c r="N688" s="2">
        <v>1618580000</v>
      </c>
      <c r="O688" s="2">
        <v>1632460000</v>
      </c>
      <c r="P688" s="2">
        <v>1636200000</v>
      </c>
      <c r="Q688" s="2">
        <v>1624510000</v>
      </c>
      <c r="R688" s="2">
        <v>1618650000</v>
      </c>
      <c r="S688" s="2">
        <v>1614590000</v>
      </c>
      <c r="T688" s="2">
        <v>1615420000</v>
      </c>
      <c r="U688" s="2">
        <v>1618170000</v>
      </c>
      <c r="V688" s="2">
        <v>1626600000</v>
      </c>
      <c r="W688" s="2">
        <v>1636430000</v>
      </c>
      <c r="X688" s="2">
        <v>1643050000</v>
      </c>
      <c r="Y688" s="2">
        <v>1652670000</v>
      </c>
      <c r="Z688" s="2">
        <v>1663000000</v>
      </c>
      <c r="AA688" s="2">
        <v>1668730000</v>
      </c>
      <c r="AB688" s="2">
        <v>1680060000</v>
      </c>
      <c r="AC688" s="2">
        <v>1693550000</v>
      </c>
      <c r="AD688" s="2">
        <v>1707670000</v>
      </c>
      <c r="AE688" s="2">
        <v>1720910000</v>
      </c>
      <c r="AF688" s="2">
        <v>1733620000</v>
      </c>
      <c r="AG688" s="2">
        <v>1755980000</v>
      </c>
      <c r="AH688" s="2">
        <v>1880350000</v>
      </c>
    </row>
    <row r="689" spans="1:34" x14ac:dyDescent="0.35">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row>
    <row r="690" spans="1:34" x14ac:dyDescent="0.35">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row>
    <row r="691" spans="1:34" x14ac:dyDescent="0.35">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row>
    <row r="692" spans="1:34" x14ac:dyDescent="0.35">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row>
    <row r="693" spans="1:34" x14ac:dyDescent="0.35">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row>
    <row r="694" spans="1:34" x14ac:dyDescent="0.35">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row>
    <row r="695" spans="1:34" x14ac:dyDescent="0.35">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row>
    <row r="696" spans="1:34" x14ac:dyDescent="0.35">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row>
    <row r="697" spans="1:34" x14ac:dyDescent="0.35">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row>
    <row r="698" spans="1:34" x14ac:dyDescent="0.35">
      <c r="A698" t="s">
        <v>716</v>
      </c>
      <c r="B698" t="s">
        <v>19</v>
      </c>
      <c r="C698" s="2">
        <v>314321000</v>
      </c>
      <c r="D698" s="2">
        <v>305141000</v>
      </c>
      <c r="E698" s="2">
        <v>282432000</v>
      </c>
      <c r="F698" s="2">
        <v>274362000</v>
      </c>
      <c r="G698" s="2">
        <v>268925000</v>
      </c>
      <c r="H698" s="2">
        <v>268594000</v>
      </c>
      <c r="I698" s="2">
        <v>269962000</v>
      </c>
      <c r="J698" s="2">
        <v>271347000</v>
      </c>
      <c r="K698" s="2">
        <v>273796000</v>
      </c>
      <c r="L698" s="2">
        <v>275552000</v>
      </c>
      <c r="M698" s="2">
        <v>277185000</v>
      </c>
      <c r="N698" s="2">
        <v>278229000</v>
      </c>
      <c r="O698" s="2">
        <v>280000000</v>
      </c>
      <c r="P698" s="2">
        <v>280128000</v>
      </c>
      <c r="Q698" s="2">
        <v>278114000</v>
      </c>
      <c r="R698" s="2">
        <v>277243000</v>
      </c>
      <c r="S698" s="2">
        <v>276707000</v>
      </c>
      <c r="T698" s="2">
        <v>276809000</v>
      </c>
      <c r="U698" s="2">
        <v>277194000</v>
      </c>
      <c r="V698" s="2">
        <v>278332000</v>
      </c>
      <c r="W698" s="2">
        <v>279599000</v>
      </c>
      <c r="X698" s="2">
        <v>280585000</v>
      </c>
      <c r="Y698" s="2">
        <v>281930000</v>
      </c>
      <c r="Z698" s="2">
        <v>283327000</v>
      </c>
      <c r="AA698" s="2">
        <v>283754000</v>
      </c>
      <c r="AB698" s="2">
        <v>285209000</v>
      </c>
      <c r="AC698" s="2">
        <v>287239000</v>
      </c>
      <c r="AD698" s="2">
        <v>289547000</v>
      </c>
      <c r="AE698" s="2">
        <v>291871000</v>
      </c>
      <c r="AF698" s="2">
        <v>293984000</v>
      </c>
      <c r="AG698" s="2">
        <v>297510000</v>
      </c>
      <c r="AH698" s="2">
        <v>138313000</v>
      </c>
    </row>
    <row r="699" spans="1:34" x14ac:dyDescent="0.35">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row>
    <row r="700" spans="1:34" x14ac:dyDescent="0.35">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row>
    <row r="701" spans="1:34" x14ac:dyDescent="0.35">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row>
    <row r="702" spans="1:34" x14ac:dyDescent="0.35">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row>
    <row r="703" spans="1:34" x14ac:dyDescent="0.35">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row>
    <row r="704" spans="1:34" x14ac:dyDescent="0.35">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row>
    <row r="705" spans="1:34" x14ac:dyDescent="0.35">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row>
    <row r="706" spans="1:34" x14ac:dyDescent="0.35">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row>
    <row r="707" spans="1:34" x14ac:dyDescent="0.35">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row>
    <row r="708" spans="1:34" x14ac:dyDescent="0.35">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row>
    <row r="709" spans="1:34" x14ac:dyDescent="0.35">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row>
    <row r="710" spans="1:34" x14ac:dyDescent="0.35">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row>
    <row r="711" spans="1:34" x14ac:dyDescent="0.35">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row>
    <row r="712" spans="1:34" x14ac:dyDescent="0.35">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row>
    <row r="713" spans="1:34" x14ac:dyDescent="0.35">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row>
    <row r="714" spans="1:34" x14ac:dyDescent="0.35">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row>
    <row r="715" spans="1:34" x14ac:dyDescent="0.35">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x14ac:dyDescent="0.35">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row>
    <row r="717" spans="1:34" x14ac:dyDescent="0.35">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row>
    <row r="718" spans="1:34" x14ac:dyDescent="0.35">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row>
    <row r="719" spans="1:34" x14ac:dyDescent="0.35">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row>
    <row r="720" spans="1:34" x14ac:dyDescent="0.35">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row>
    <row r="721" spans="1:34" x14ac:dyDescent="0.35">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row>
    <row r="722" spans="1:34" x14ac:dyDescent="0.35">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row>
    <row r="723" spans="1:34" x14ac:dyDescent="0.35">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row>
    <row r="724" spans="1:34" x14ac:dyDescent="0.35">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x14ac:dyDescent="0.35">
      <c r="A725" t="s">
        <v>743</v>
      </c>
      <c r="B725" t="s">
        <v>19</v>
      </c>
      <c r="C725" s="2">
        <v>1066560000000</v>
      </c>
      <c r="D725" s="2">
        <v>1229360000000</v>
      </c>
      <c r="E725" s="2">
        <v>1320550000000</v>
      </c>
      <c r="F725" s="2">
        <v>1384980000000</v>
      </c>
      <c r="G725" s="2">
        <v>1427860000000</v>
      </c>
      <c r="H725" s="2">
        <v>1447370000000</v>
      </c>
      <c r="I725" s="2">
        <v>1454430000000</v>
      </c>
      <c r="J725" s="2">
        <v>1453630000000</v>
      </c>
      <c r="K725" s="2">
        <v>1451090000000</v>
      </c>
      <c r="L725" s="2">
        <v>1444330000000</v>
      </c>
      <c r="M725" s="2">
        <v>1441120000000</v>
      </c>
      <c r="N725" s="2">
        <v>1432740000000</v>
      </c>
      <c r="O725" s="2">
        <v>1434060000000</v>
      </c>
      <c r="P725" s="2">
        <v>1430480000000</v>
      </c>
      <c r="Q725" s="2">
        <v>1419750000000</v>
      </c>
      <c r="R725" s="2">
        <v>1406080000000</v>
      </c>
      <c r="S725" s="2">
        <v>1391620000000</v>
      </c>
      <c r="T725" s="2">
        <v>1377930000000</v>
      </c>
      <c r="U725" s="2">
        <v>1363910000000</v>
      </c>
      <c r="V725" s="2">
        <v>1351980000000</v>
      </c>
      <c r="W725" s="2">
        <v>1343420000000</v>
      </c>
      <c r="X725" s="2">
        <v>1330520000000</v>
      </c>
      <c r="Y725" s="2">
        <v>1317670000000</v>
      </c>
      <c r="Z725" s="2">
        <v>1307800000000</v>
      </c>
      <c r="AA725" s="2">
        <v>1295700000000</v>
      </c>
      <c r="AB725" s="2">
        <v>1284570000000</v>
      </c>
      <c r="AC725" s="2">
        <v>1278900000000</v>
      </c>
      <c r="AD725" s="2">
        <v>1271660000000</v>
      </c>
      <c r="AE725" s="2">
        <v>1262450000000</v>
      </c>
      <c r="AF725" s="2">
        <v>1256660000000</v>
      </c>
      <c r="AG725" s="2">
        <v>1251130000000</v>
      </c>
      <c r="AH725" s="2">
        <v>2367720000000</v>
      </c>
    </row>
    <row r="726" spans="1:34" x14ac:dyDescent="0.35">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row>
    <row r="727" spans="1:34" x14ac:dyDescent="0.35">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row>
    <row r="728" spans="1:34" x14ac:dyDescent="0.35">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x14ac:dyDescent="0.35">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row>
    <row r="730" spans="1:34" x14ac:dyDescent="0.35">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row>
    <row r="731" spans="1:34" x14ac:dyDescent="0.35">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x14ac:dyDescent="0.35">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row>
    <row r="733" spans="1:34" x14ac:dyDescent="0.35">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row>
    <row r="734" spans="1:34" x14ac:dyDescent="0.35">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row>
    <row r="735" spans="1:34" x14ac:dyDescent="0.35">
      <c r="A735" t="s">
        <v>753</v>
      </c>
      <c r="B735" t="s">
        <v>19</v>
      </c>
      <c r="C735" s="2">
        <v>32054800000000</v>
      </c>
      <c r="D735" s="2">
        <v>34649800000000</v>
      </c>
      <c r="E735" s="2">
        <v>34536700000000</v>
      </c>
      <c r="F735" s="2">
        <v>34151600000000</v>
      </c>
      <c r="G735" s="2">
        <v>31766700000000</v>
      </c>
      <c r="H735" s="2">
        <v>31796300000000</v>
      </c>
      <c r="I735" s="2">
        <v>32296800000000</v>
      </c>
      <c r="J735" s="2">
        <v>32046700000000</v>
      </c>
      <c r="K735" s="2">
        <v>32033900000000</v>
      </c>
      <c r="L735" s="2">
        <v>31844700000000</v>
      </c>
      <c r="M735" s="2">
        <v>31705200000000</v>
      </c>
      <c r="N735" s="2">
        <v>31612800000000</v>
      </c>
      <c r="O735" s="2">
        <v>31438800000000</v>
      </c>
      <c r="P735" s="2">
        <v>31248800000000</v>
      </c>
      <c r="Q735" s="2">
        <v>30831800000000</v>
      </c>
      <c r="R735" s="2">
        <v>30512000000000</v>
      </c>
      <c r="S735" s="2">
        <v>30206700000000</v>
      </c>
      <c r="T735" s="2">
        <v>30014300000000</v>
      </c>
      <c r="U735" s="2">
        <v>29917400000000</v>
      </c>
      <c r="V735" s="2">
        <v>29788000000000</v>
      </c>
      <c r="W735" s="2">
        <v>29563300000000</v>
      </c>
      <c r="X735" s="2">
        <v>29453400000000</v>
      </c>
      <c r="Y735" s="2">
        <v>29393100000000</v>
      </c>
      <c r="Z735" s="2">
        <v>29154700000000</v>
      </c>
      <c r="AA735" s="2">
        <v>29031100000000</v>
      </c>
      <c r="AB735" s="2">
        <v>28730100000000</v>
      </c>
      <c r="AC735" s="2">
        <v>28646800000000</v>
      </c>
      <c r="AD735" s="2">
        <v>28450400000000</v>
      </c>
      <c r="AE735" s="2">
        <v>28294200000000</v>
      </c>
      <c r="AF735" s="2">
        <v>28174500000000</v>
      </c>
      <c r="AG735" s="2">
        <v>28239000000000</v>
      </c>
      <c r="AH735" s="2">
        <v>32634100000000</v>
      </c>
    </row>
    <row r="736" spans="1:34" x14ac:dyDescent="0.35">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row>
    <row r="737" spans="1:34" x14ac:dyDescent="0.35">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row>
    <row r="738" spans="1:34" x14ac:dyDescent="0.35">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row>
    <row r="739" spans="1:34" x14ac:dyDescent="0.35">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row>
    <row r="740" spans="1:34" x14ac:dyDescent="0.35">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row>
    <row r="741" spans="1:34" x14ac:dyDescent="0.35">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x14ac:dyDescent="0.35">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row>
    <row r="743" spans="1:34" x14ac:dyDescent="0.35">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row>
    <row r="744" spans="1:34" x14ac:dyDescent="0.35">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row>
    <row r="745" spans="1:34" x14ac:dyDescent="0.35">
      <c r="A745" t="s">
        <v>763</v>
      </c>
      <c r="B745" t="s">
        <v>19</v>
      </c>
      <c r="C745" s="2">
        <v>680826000</v>
      </c>
      <c r="D745" s="2">
        <v>784751000</v>
      </c>
      <c r="E745" s="2">
        <v>842962000</v>
      </c>
      <c r="F745" s="2">
        <v>884090000</v>
      </c>
      <c r="G745" s="2">
        <v>911459000</v>
      </c>
      <c r="H745" s="2">
        <v>923916000</v>
      </c>
      <c r="I745" s="2">
        <v>928422000</v>
      </c>
      <c r="J745" s="2">
        <v>927909000</v>
      </c>
      <c r="K745" s="2">
        <v>926287000</v>
      </c>
      <c r="L745" s="2">
        <v>921974000</v>
      </c>
      <c r="M745" s="2">
        <v>919927000</v>
      </c>
      <c r="N745" s="2">
        <v>914575000</v>
      </c>
      <c r="O745" s="2">
        <v>915420000</v>
      </c>
      <c r="P745" s="2">
        <v>913130000</v>
      </c>
      <c r="Q745" s="2">
        <v>906282000</v>
      </c>
      <c r="R745" s="2">
        <v>897555000</v>
      </c>
      <c r="S745" s="2">
        <v>888329000</v>
      </c>
      <c r="T745" s="2">
        <v>879586000</v>
      </c>
      <c r="U745" s="2">
        <v>870639000</v>
      </c>
      <c r="V745" s="2">
        <v>863025000</v>
      </c>
      <c r="W745" s="2">
        <v>857556000</v>
      </c>
      <c r="X745" s="2">
        <v>849326000</v>
      </c>
      <c r="Y745" s="2">
        <v>841122000</v>
      </c>
      <c r="Z745" s="2">
        <v>834821000</v>
      </c>
      <c r="AA745" s="2">
        <v>827095000</v>
      </c>
      <c r="AB745" s="2">
        <v>819992000</v>
      </c>
      <c r="AC745" s="2">
        <v>816372000</v>
      </c>
      <c r="AD745" s="2">
        <v>811748000</v>
      </c>
      <c r="AE745" s="2">
        <v>805870000</v>
      </c>
      <c r="AF745" s="2">
        <v>802176000</v>
      </c>
      <c r="AG745" s="2">
        <v>798643000</v>
      </c>
      <c r="AH745" s="2">
        <v>1511410000</v>
      </c>
    </row>
    <row r="746" spans="1:34" x14ac:dyDescent="0.35">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row>
    <row r="747" spans="1:34" x14ac:dyDescent="0.35">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row>
    <row r="748" spans="1:34" x14ac:dyDescent="0.35">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x14ac:dyDescent="0.35">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row>
    <row r="750" spans="1:34" x14ac:dyDescent="0.35">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x14ac:dyDescent="0.35">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row>
    <row r="752" spans="1:34" x14ac:dyDescent="0.35">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row>
    <row r="753" spans="1:34" x14ac:dyDescent="0.35">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row>
    <row r="754" spans="1:34" x14ac:dyDescent="0.35">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row>
    <row r="755" spans="1:34" x14ac:dyDescent="0.35">
      <c r="A755" t="s">
        <v>773</v>
      </c>
      <c r="B755" t="s">
        <v>19</v>
      </c>
      <c r="C755" s="2">
        <v>20461800000</v>
      </c>
      <c r="D755" s="2">
        <v>22118300000</v>
      </c>
      <c r="E755" s="2">
        <v>22046100000</v>
      </c>
      <c r="F755" s="2">
        <v>21800300000</v>
      </c>
      <c r="G755" s="2">
        <v>20277900000</v>
      </c>
      <c r="H755" s="2">
        <v>20296800000</v>
      </c>
      <c r="I755" s="2">
        <v>20616300000</v>
      </c>
      <c r="J755" s="2">
        <v>20456700000</v>
      </c>
      <c r="K755" s="2">
        <v>20448500000</v>
      </c>
      <c r="L755" s="2">
        <v>20327700000</v>
      </c>
      <c r="M755" s="2">
        <v>20238700000</v>
      </c>
      <c r="N755" s="2">
        <v>20179700000</v>
      </c>
      <c r="O755" s="2">
        <v>20068600000</v>
      </c>
      <c r="P755" s="2">
        <v>19947300000</v>
      </c>
      <c r="Q755" s="2">
        <v>19681100000</v>
      </c>
      <c r="R755" s="2">
        <v>19477000000</v>
      </c>
      <c r="S755" s="2">
        <v>19282100000</v>
      </c>
      <c r="T755" s="2">
        <v>19159300000</v>
      </c>
      <c r="U755" s="2">
        <v>19097500000</v>
      </c>
      <c r="V755" s="2">
        <v>19014900000</v>
      </c>
      <c r="W755" s="2">
        <v>18871400000</v>
      </c>
      <c r="X755" s="2">
        <v>18801300000</v>
      </c>
      <c r="Y755" s="2">
        <v>18762800000</v>
      </c>
      <c r="Z755" s="2">
        <v>18610600000</v>
      </c>
      <c r="AA755" s="2">
        <v>18531700000</v>
      </c>
      <c r="AB755" s="2">
        <v>18339600000</v>
      </c>
      <c r="AC755" s="2">
        <v>18286400000</v>
      </c>
      <c r="AD755" s="2">
        <v>18161000000</v>
      </c>
      <c r="AE755" s="2">
        <v>18061300000</v>
      </c>
      <c r="AF755" s="2">
        <v>17984900000</v>
      </c>
      <c r="AG755" s="2">
        <v>18026100000</v>
      </c>
      <c r="AH755" s="2">
        <v>20831700000</v>
      </c>
    </row>
    <row r="756" spans="1:34" x14ac:dyDescent="0.35">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x14ac:dyDescent="0.35">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x14ac:dyDescent="0.35">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row>
    <row r="759" spans="1:34" x14ac:dyDescent="0.35">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row>
    <row r="760" spans="1:34" x14ac:dyDescent="0.35">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x14ac:dyDescent="0.35">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row>
    <row r="762" spans="1:34" x14ac:dyDescent="0.35">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row>
    <row r="763" spans="1:34" x14ac:dyDescent="0.35">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row>
    <row r="764" spans="1:34" x14ac:dyDescent="0.35">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row>
    <row r="765" spans="1:34" x14ac:dyDescent="0.35">
      <c r="A765" t="s">
        <v>783</v>
      </c>
      <c r="B765" t="s">
        <v>19</v>
      </c>
      <c r="C765" s="2">
        <v>2782940000</v>
      </c>
      <c r="D765" s="2">
        <v>3207750000</v>
      </c>
      <c r="E765" s="2">
        <v>3445690000</v>
      </c>
      <c r="F765" s="2">
        <v>3613800000</v>
      </c>
      <c r="G765" s="2">
        <v>3725680000</v>
      </c>
      <c r="H765" s="2">
        <v>3776600000</v>
      </c>
      <c r="I765" s="2">
        <v>3795020000</v>
      </c>
      <c r="J765" s="2">
        <v>3792920000</v>
      </c>
      <c r="K765" s="2">
        <v>3786290000</v>
      </c>
      <c r="L765" s="2">
        <v>3768660000</v>
      </c>
      <c r="M765" s="2">
        <v>3760290000</v>
      </c>
      <c r="N765" s="2">
        <v>3738410000</v>
      </c>
      <c r="O765" s="2">
        <v>3741870000</v>
      </c>
      <c r="P765" s="2">
        <v>3732510000</v>
      </c>
      <c r="Q765" s="2">
        <v>3704520000</v>
      </c>
      <c r="R765" s="2">
        <v>3668850000</v>
      </c>
      <c r="S765" s="2">
        <v>3631130000</v>
      </c>
      <c r="T765" s="2">
        <v>3595390000</v>
      </c>
      <c r="U765" s="2">
        <v>3558820000</v>
      </c>
      <c r="V765" s="2">
        <v>3527700000</v>
      </c>
      <c r="W765" s="2">
        <v>3505340000</v>
      </c>
      <c r="X765" s="2">
        <v>3471700000</v>
      </c>
      <c r="Y765" s="2">
        <v>3438170000</v>
      </c>
      <c r="Z765" s="2">
        <v>3412410000</v>
      </c>
      <c r="AA765" s="2">
        <v>3380830000</v>
      </c>
      <c r="AB765" s="2">
        <v>3351800000</v>
      </c>
      <c r="AC765" s="2">
        <v>3337000000</v>
      </c>
      <c r="AD765" s="2">
        <v>3318100000</v>
      </c>
      <c r="AE765" s="2">
        <v>3294070000</v>
      </c>
      <c r="AF765" s="2">
        <v>3278970000</v>
      </c>
      <c r="AG765" s="2">
        <v>3264530000</v>
      </c>
      <c r="AH765" s="2">
        <v>6178040000</v>
      </c>
    </row>
    <row r="766" spans="1:34" x14ac:dyDescent="0.35">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x14ac:dyDescent="0.35">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row>
    <row r="768" spans="1:34" x14ac:dyDescent="0.35">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row>
    <row r="769" spans="1:34" x14ac:dyDescent="0.35">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row>
    <row r="770" spans="1:34" x14ac:dyDescent="0.35">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row>
    <row r="771" spans="1:34" x14ac:dyDescent="0.35">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row>
    <row r="772" spans="1:34" x14ac:dyDescent="0.35">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row>
    <row r="773" spans="1:34" x14ac:dyDescent="0.35">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row>
    <row r="774" spans="1:34" x14ac:dyDescent="0.35">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row>
    <row r="775" spans="1:34" x14ac:dyDescent="0.35">
      <c r="A775" t="s">
        <v>793</v>
      </c>
      <c r="B775" t="s">
        <v>19</v>
      </c>
      <c r="C775" s="2">
        <v>83639800000</v>
      </c>
      <c r="D775" s="2">
        <v>90410800000</v>
      </c>
      <c r="E775" s="2">
        <v>90115700000</v>
      </c>
      <c r="F775" s="2">
        <v>89110900000</v>
      </c>
      <c r="G775" s="2">
        <v>82888000000</v>
      </c>
      <c r="H775" s="2">
        <v>82965300000</v>
      </c>
      <c r="I775" s="2">
        <v>84271200000</v>
      </c>
      <c r="J775" s="2">
        <v>83618600000</v>
      </c>
      <c r="K775" s="2">
        <v>83585400000</v>
      </c>
      <c r="L775" s="2">
        <v>83091700000</v>
      </c>
      <c r="M775" s="2">
        <v>82727600000</v>
      </c>
      <c r="N775" s="2">
        <v>82486400000</v>
      </c>
      <c r="O775" s="2">
        <v>82032400000</v>
      </c>
      <c r="P775" s="2">
        <v>81536600000</v>
      </c>
      <c r="Q775" s="2">
        <v>80448600000</v>
      </c>
      <c r="R775" s="2">
        <v>79614300000</v>
      </c>
      <c r="S775" s="2">
        <v>78817500000</v>
      </c>
      <c r="T775" s="2">
        <v>78315600000</v>
      </c>
      <c r="U775" s="2">
        <v>78062800000</v>
      </c>
      <c r="V775" s="2">
        <v>77725100000</v>
      </c>
      <c r="W775" s="2">
        <v>77138700000</v>
      </c>
      <c r="X775" s="2">
        <v>76852000000</v>
      </c>
      <c r="Y775" s="2">
        <v>76694700000</v>
      </c>
      <c r="Z775" s="2">
        <v>76072800000</v>
      </c>
      <c r="AA775" s="2">
        <v>75750200000</v>
      </c>
      <c r="AB775" s="2">
        <v>74964800000</v>
      </c>
      <c r="AC775" s="2">
        <v>74747500000</v>
      </c>
      <c r="AD775" s="2">
        <v>74235000000</v>
      </c>
      <c r="AE775" s="2">
        <v>73827400000</v>
      </c>
      <c r="AF775" s="2">
        <v>73515200000</v>
      </c>
      <c r="AG775" s="2">
        <v>73683400000</v>
      </c>
      <c r="AH775" s="2">
        <v>85151500000</v>
      </c>
    </row>
    <row r="776" spans="1:34" x14ac:dyDescent="0.35">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row>
    <row r="777" spans="1:34" x14ac:dyDescent="0.35">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row>
    <row r="778" spans="1:34" x14ac:dyDescent="0.35">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row>
    <row r="779" spans="1:34" x14ac:dyDescent="0.35">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row>
    <row r="780" spans="1:34" x14ac:dyDescent="0.35">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row>
    <row r="781" spans="1:34" x14ac:dyDescent="0.35">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row>
    <row r="782" spans="1:34" x14ac:dyDescent="0.35">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row>
    <row r="783" spans="1:34" x14ac:dyDescent="0.35">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row>
    <row r="784" spans="1:34" x14ac:dyDescent="0.35">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row>
    <row r="785" spans="1:34" x14ac:dyDescent="0.35">
      <c r="A785" t="s">
        <v>803</v>
      </c>
      <c r="B785" t="s">
        <v>19</v>
      </c>
      <c r="C785" s="2">
        <v>14350000000</v>
      </c>
      <c r="D785" s="2">
        <v>16540500000</v>
      </c>
      <c r="E785" s="2">
        <v>17767400000</v>
      </c>
      <c r="F785" s="2">
        <v>18634200000</v>
      </c>
      <c r="G785" s="2">
        <v>19211100000</v>
      </c>
      <c r="H785" s="2">
        <v>19473700000</v>
      </c>
      <c r="I785" s="2">
        <v>19568600000</v>
      </c>
      <c r="J785" s="2">
        <v>19557800000</v>
      </c>
      <c r="K785" s="2">
        <v>19523700000</v>
      </c>
      <c r="L785" s="2">
        <v>19432800000</v>
      </c>
      <c r="M785" s="2">
        <v>19389600000</v>
      </c>
      <c r="N785" s="2">
        <v>19276800000</v>
      </c>
      <c r="O785" s="2">
        <v>19294600000</v>
      </c>
      <c r="P785" s="2">
        <v>19246300000</v>
      </c>
      <c r="Q785" s="2">
        <v>19102000000</v>
      </c>
      <c r="R785" s="2">
        <v>18918100000</v>
      </c>
      <c r="S785" s="2">
        <v>18723600000</v>
      </c>
      <c r="T785" s="2">
        <v>18539300000</v>
      </c>
      <c r="U785" s="2">
        <v>18350700000</v>
      </c>
      <c r="V785" s="2">
        <v>18190200000</v>
      </c>
      <c r="W785" s="2">
        <v>18075000000</v>
      </c>
      <c r="X785" s="2">
        <v>17901500000</v>
      </c>
      <c r="Y785" s="2">
        <v>17728600000</v>
      </c>
      <c r="Z785" s="2">
        <v>17595800000</v>
      </c>
      <c r="AA785" s="2">
        <v>17432900000</v>
      </c>
      <c r="AB785" s="2">
        <v>17283200000</v>
      </c>
      <c r="AC785" s="2">
        <v>17206900000</v>
      </c>
      <c r="AD785" s="2">
        <v>17109500000</v>
      </c>
      <c r="AE785" s="2">
        <v>16985600000</v>
      </c>
      <c r="AF785" s="2">
        <v>16907700000</v>
      </c>
      <c r="AG785" s="2">
        <v>16833300000</v>
      </c>
      <c r="AH785" s="2">
        <v>31856500000</v>
      </c>
    </row>
    <row r="786" spans="1:34" x14ac:dyDescent="0.35">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row>
    <row r="787" spans="1:34" x14ac:dyDescent="0.35">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row>
    <row r="788" spans="1:34" x14ac:dyDescent="0.35">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row>
    <row r="789" spans="1:34" x14ac:dyDescent="0.35">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row>
    <row r="790" spans="1:34" x14ac:dyDescent="0.35">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row>
    <row r="791" spans="1:34" x14ac:dyDescent="0.35">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row>
    <row r="792" spans="1:34" x14ac:dyDescent="0.35">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row>
    <row r="793" spans="1:34" x14ac:dyDescent="0.35">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row>
    <row r="794" spans="1:34" x14ac:dyDescent="0.35">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row>
    <row r="795" spans="1:34" x14ac:dyDescent="0.35">
      <c r="A795" t="s">
        <v>813</v>
      </c>
      <c r="B795" t="s">
        <v>19</v>
      </c>
      <c r="C795" s="2">
        <v>431281000000</v>
      </c>
      <c r="D795" s="2">
        <v>466195000000</v>
      </c>
      <c r="E795" s="2">
        <v>464673000000</v>
      </c>
      <c r="F795" s="2">
        <v>459492000000</v>
      </c>
      <c r="G795" s="2">
        <v>427404000000</v>
      </c>
      <c r="H795" s="2">
        <v>427803000000</v>
      </c>
      <c r="I795" s="2">
        <v>434537000000</v>
      </c>
      <c r="J795" s="2">
        <v>431172000000</v>
      </c>
      <c r="K795" s="2">
        <v>431000000000</v>
      </c>
      <c r="L795" s="2">
        <v>428454000000</v>
      </c>
      <c r="M795" s="2">
        <v>426577000000</v>
      </c>
      <c r="N795" s="2">
        <v>425334000000</v>
      </c>
      <c r="O795" s="2">
        <v>422992000000</v>
      </c>
      <c r="P795" s="2">
        <v>420436000000</v>
      </c>
      <c r="Q795" s="2">
        <v>414826000000</v>
      </c>
      <c r="R795" s="2">
        <v>410524000000</v>
      </c>
      <c r="S795" s="2">
        <v>406415000000</v>
      </c>
      <c r="T795" s="2">
        <v>403827000000</v>
      </c>
      <c r="U795" s="2">
        <v>402523000000</v>
      </c>
      <c r="V795" s="2">
        <v>400782000000</v>
      </c>
      <c r="W795" s="2">
        <v>397759000000</v>
      </c>
      <c r="X795" s="2">
        <v>396280000000</v>
      </c>
      <c r="Y795" s="2">
        <v>395469000000</v>
      </c>
      <c r="Z795" s="2">
        <v>392262000000</v>
      </c>
      <c r="AA795" s="2">
        <v>390599000000</v>
      </c>
      <c r="AB795" s="2">
        <v>386549000000</v>
      </c>
      <c r="AC795" s="2">
        <v>385428000000</v>
      </c>
      <c r="AD795" s="2">
        <v>382786000000</v>
      </c>
      <c r="AE795" s="2">
        <v>380684000000</v>
      </c>
      <c r="AF795" s="2">
        <v>379074000000</v>
      </c>
      <c r="AG795" s="2">
        <v>379942000000</v>
      </c>
      <c r="AH795" s="2">
        <v>439076000000</v>
      </c>
    </row>
    <row r="796" spans="1:34" x14ac:dyDescent="0.35">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row>
    <row r="797" spans="1:34" x14ac:dyDescent="0.35">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row>
    <row r="798" spans="1:34" x14ac:dyDescent="0.35">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row>
    <row r="799" spans="1:34" x14ac:dyDescent="0.35">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row>
    <row r="800" spans="1:34" x14ac:dyDescent="0.35">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row>
    <row r="801" spans="1:34" x14ac:dyDescent="0.35">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row>
    <row r="802" spans="1:34" x14ac:dyDescent="0.35">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row>
    <row r="803" spans="1:34" x14ac:dyDescent="0.35">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x14ac:dyDescent="0.35">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row>
    <row r="805" spans="1:34" x14ac:dyDescent="0.35">
      <c r="A805" t="s">
        <v>823</v>
      </c>
      <c r="B805" t="s">
        <v>19</v>
      </c>
      <c r="C805" s="2">
        <v>409774000</v>
      </c>
      <c r="D805" s="2">
        <v>472325000</v>
      </c>
      <c r="E805" s="2">
        <v>507361000</v>
      </c>
      <c r="F805" s="2">
        <v>532115000</v>
      </c>
      <c r="G805" s="2">
        <v>548588000</v>
      </c>
      <c r="H805" s="2">
        <v>556085000</v>
      </c>
      <c r="I805" s="2">
        <v>558797000</v>
      </c>
      <c r="J805" s="2">
        <v>558489000</v>
      </c>
      <c r="K805" s="2">
        <v>557513000</v>
      </c>
      <c r="L805" s="2">
        <v>554917000</v>
      </c>
      <c r="M805" s="2">
        <v>553684000</v>
      </c>
      <c r="N805" s="2">
        <v>550463000</v>
      </c>
      <c r="O805" s="2">
        <v>550972000</v>
      </c>
      <c r="P805" s="2">
        <v>549593000</v>
      </c>
      <c r="Q805" s="2">
        <v>545472000</v>
      </c>
      <c r="R805" s="2">
        <v>540219000</v>
      </c>
      <c r="S805" s="2">
        <v>534666000</v>
      </c>
      <c r="T805" s="2">
        <v>529404000</v>
      </c>
      <c r="U805" s="2">
        <v>524019000</v>
      </c>
      <c r="V805" s="2">
        <v>519436000</v>
      </c>
      <c r="W805" s="2">
        <v>516144000</v>
      </c>
      <c r="X805" s="2">
        <v>511191000</v>
      </c>
      <c r="Y805" s="2">
        <v>506253000</v>
      </c>
      <c r="Z805" s="2">
        <v>502461000</v>
      </c>
      <c r="AA805" s="2">
        <v>497811000</v>
      </c>
      <c r="AB805" s="2">
        <v>493536000</v>
      </c>
      <c r="AC805" s="2">
        <v>491357000</v>
      </c>
      <c r="AD805" s="2">
        <v>488574000</v>
      </c>
      <c r="AE805" s="2">
        <v>485036000</v>
      </c>
      <c r="AF805" s="2">
        <v>482812000</v>
      </c>
      <c r="AG805" s="2">
        <v>480686000</v>
      </c>
      <c r="AH805" s="2">
        <v>909685000</v>
      </c>
    </row>
    <row r="806" spans="1:34" x14ac:dyDescent="0.35">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row>
    <row r="807" spans="1:34" x14ac:dyDescent="0.35">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row>
    <row r="808" spans="1:34" x14ac:dyDescent="0.35">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row>
    <row r="809" spans="1:34" x14ac:dyDescent="0.35">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row>
    <row r="810" spans="1:34" x14ac:dyDescent="0.35">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x14ac:dyDescent="0.35">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x14ac:dyDescent="0.35">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row>
    <row r="813" spans="1:34" x14ac:dyDescent="0.35">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row>
    <row r="814" spans="1:34" x14ac:dyDescent="0.35">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row>
    <row r="815" spans="1:34" x14ac:dyDescent="0.35">
      <c r="A815" t="s">
        <v>833</v>
      </c>
      <c r="B815" t="s">
        <v>19</v>
      </c>
      <c r="C815" s="2">
        <v>12315500000</v>
      </c>
      <c r="D815" s="2">
        <v>13312500000</v>
      </c>
      <c r="E815" s="2">
        <v>13269100000</v>
      </c>
      <c r="F815" s="2">
        <v>13121100000</v>
      </c>
      <c r="G815" s="2">
        <v>12204900000</v>
      </c>
      <c r="H815" s="2">
        <v>12216200000</v>
      </c>
      <c r="I815" s="2">
        <v>12408500000</v>
      </c>
      <c r="J815" s="2">
        <v>12312400000</v>
      </c>
      <c r="K815" s="2">
        <v>12307500000</v>
      </c>
      <c r="L815" s="2">
        <v>12234800000</v>
      </c>
      <c r="M815" s="2">
        <v>12181200000</v>
      </c>
      <c r="N815" s="2">
        <v>12145700000</v>
      </c>
      <c r="O815" s="2">
        <v>12078900000</v>
      </c>
      <c r="P815" s="2">
        <v>12005900000</v>
      </c>
      <c r="Q815" s="2">
        <v>11845700000</v>
      </c>
      <c r="R815" s="2">
        <v>11722800000</v>
      </c>
      <c r="S815" s="2">
        <v>11605500000</v>
      </c>
      <c r="T815" s="2">
        <v>11531600000</v>
      </c>
      <c r="U815" s="2">
        <v>11494400000</v>
      </c>
      <c r="V815" s="2">
        <v>11444600000</v>
      </c>
      <c r="W815" s="2">
        <v>11358300000</v>
      </c>
      <c r="X815" s="2">
        <v>11316100000</v>
      </c>
      <c r="Y815" s="2">
        <v>11292900000</v>
      </c>
      <c r="Z815" s="2">
        <v>11201300000</v>
      </c>
      <c r="AA815" s="2">
        <v>11153800000</v>
      </c>
      <c r="AB815" s="2">
        <v>11038200000</v>
      </c>
      <c r="AC815" s="2">
        <v>11006200000</v>
      </c>
      <c r="AD815" s="2">
        <v>10930700000</v>
      </c>
      <c r="AE815" s="2">
        <v>10870700000</v>
      </c>
      <c r="AF815" s="2">
        <v>10824700000</v>
      </c>
      <c r="AG815" s="2">
        <v>10849500000</v>
      </c>
      <c r="AH815" s="2">
        <v>12538100000</v>
      </c>
    </row>
    <row r="816" spans="1:34" x14ac:dyDescent="0.35">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row>
    <row r="817" spans="1:34" x14ac:dyDescent="0.35">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row>
    <row r="818" spans="1:34" x14ac:dyDescent="0.35">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row>
    <row r="819" spans="1:34" x14ac:dyDescent="0.35">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row>
    <row r="820" spans="1:34" x14ac:dyDescent="0.35">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row>
    <row r="821" spans="1:34" x14ac:dyDescent="0.35">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x14ac:dyDescent="0.35">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row>
    <row r="823" spans="1:34" x14ac:dyDescent="0.35">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row>
    <row r="824" spans="1:34" x14ac:dyDescent="0.35">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row>
    <row r="825" spans="1:34" x14ac:dyDescent="0.35">
      <c r="A825" t="s">
        <v>843</v>
      </c>
      <c r="B825" t="s">
        <v>19</v>
      </c>
      <c r="C825" s="2">
        <v>395504000</v>
      </c>
      <c r="D825" s="2">
        <v>455876000</v>
      </c>
      <c r="E825" s="2">
        <v>489692000</v>
      </c>
      <c r="F825" s="2">
        <v>513584000</v>
      </c>
      <c r="G825" s="2">
        <v>529483000</v>
      </c>
      <c r="H825" s="2">
        <v>536720000</v>
      </c>
      <c r="I825" s="2">
        <v>539337000</v>
      </c>
      <c r="J825" s="2">
        <v>539039000</v>
      </c>
      <c r="K825" s="2">
        <v>538097000</v>
      </c>
      <c r="L825" s="2">
        <v>535592000</v>
      </c>
      <c r="M825" s="2">
        <v>534402000</v>
      </c>
      <c r="N825" s="2">
        <v>531293000</v>
      </c>
      <c r="O825" s="2">
        <v>531784000</v>
      </c>
      <c r="P825" s="2">
        <v>530454000</v>
      </c>
      <c r="Q825" s="2">
        <v>526476000</v>
      </c>
      <c r="R825" s="2">
        <v>521406000</v>
      </c>
      <c r="S825" s="2">
        <v>516047000</v>
      </c>
      <c r="T825" s="2">
        <v>510967000</v>
      </c>
      <c r="U825" s="2">
        <v>505770000</v>
      </c>
      <c r="V825" s="2">
        <v>501347000</v>
      </c>
      <c r="W825" s="2">
        <v>498170000</v>
      </c>
      <c r="X825" s="2">
        <v>493389000</v>
      </c>
      <c r="Y825" s="2">
        <v>488623000</v>
      </c>
      <c r="Z825" s="2">
        <v>484963000</v>
      </c>
      <c r="AA825" s="2">
        <v>480475000</v>
      </c>
      <c r="AB825" s="2">
        <v>476349000</v>
      </c>
      <c r="AC825" s="2">
        <v>474245000</v>
      </c>
      <c r="AD825" s="2">
        <v>471559000</v>
      </c>
      <c r="AE825" s="2">
        <v>468145000</v>
      </c>
      <c r="AF825" s="2">
        <v>465998000</v>
      </c>
      <c r="AG825" s="2">
        <v>463946000</v>
      </c>
      <c r="AH825" s="2">
        <v>878005000</v>
      </c>
    </row>
    <row r="826" spans="1:34" x14ac:dyDescent="0.35">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row>
    <row r="827" spans="1:34" x14ac:dyDescent="0.35">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x14ac:dyDescent="0.35">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row>
    <row r="829" spans="1:34" x14ac:dyDescent="0.35">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row>
    <row r="830" spans="1:34" x14ac:dyDescent="0.35">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row>
    <row r="831" spans="1:34" x14ac:dyDescent="0.35">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x14ac:dyDescent="0.35">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row>
    <row r="833" spans="1:34" x14ac:dyDescent="0.35">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row>
    <row r="834" spans="1:34" x14ac:dyDescent="0.35">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x14ac:dyDescent="0.35">
      <c r="A835" t="s">
        <v>853</v>
      </c>
      <c r="B835" t="s">
        <v>19</v>
      </c>
      <c r="C835" s="2">
        <v>11886700000</v>
      </c>
      <c r="D835" s="2">
        <v>12848900000</v>
      </c>
      <c r="E835" s="2">
        <v>12807000000</v>
      </c>
      <c r="F835" s="2">
        <v>12664200000</v>
      </c>
      <c r="G835" s="2">
        <v>11779800000</v>
      </c>
      <c r="H835" s="2">
        <v>11790800000</v>
      </c>
      <c r="I835" s="2">
        <v>11976400000</v>
      </c>
      <c r="J835" s="2">
        <v>11883600000</v>
      </c>
      <c r="K835" s="2">
        <v>11878900000</v>
      </c>
      <c r="L835" s="2">
        <v>11808800000</v>
      </c>
      <c r="M835" s="2">
        <v>11757000000</v>
      </c>
      <c r="N835" s="2">
        <v>11722700000</v>
      </c>
      <c r="O835" s="2">
        <v>11658200000</v>
      </c>
      <c r="P835" s="2">
        <v>11587800000</v>
      </c>
      <c r="Q835" s="2">
        <v>11433100000</v>
      </c>
      <c r="R835" s="2">
        <v>11314600000</v>
      </c>
      <c r="S835" s="2">
        <v>11201300000</v>
      </c>
      <c r="T835" s="2">
        <v>11130000000</v>
      </c>
      <c r="U835" s="2">
        <v>11094100000</v>
      </c>
      <c r="V835" s="2">
        <v>11046100000</v>
      </c>
      <c r="W835" s="2">
        <v>10962700000</v>
      </c>
      <c r="X835" s="2">
        <v>10922000000</v>
      </c>
      <c r="Y835" s="2">
        <v>10899600000</v>
      </c>
      <c r="Z835" s="2">
        <v>10811300000</v>
      </c>
      <c r="AA835" s="2">
        <v>10765400000</v>
      </c>
      <c r="AB835" s="2">
        <v>10653800000</v>
      </c>
      <c r="AC835" s="2">
        <v>10622900000</v>
      </c>
      <c r="AD835" s="2">
        <v>10550100000</v>
      </c>
      <c r="AE835" s="2">
        <v>10492200000</v>
      </c>
      <c r="AF835" s="2">
        <v>10447800000</v>
      </c>
      <c r="AG835" s="2">
        <v>10471700000</v>
      </c>
      <c r="AH835" s="2">
        <v>12101500000</v>
      </c>
    </row>
    <row r="836" spans="1:34" x14ac:dyDescent="0.35">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row>
    <row r="837" spans="1:34" x14ac:dyDescent="0.35">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row>
    <row r="838" spans="1:34" x14ac:dyDescent="0.35">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row>
    <row r="839" spans="1:34" x14ac:dyDescent="0.35">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x14ac:dyDescent="0.35">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row>
    <row r="841" spans="1:34" x14ac:dyDescent="0.35">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row>
    <row r="842" spans="1:34" x14ac:dyDescent="0.35">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row>
    <row r="843" spans="1:34" x14ac:dyDescent="0.35">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row>
    <row r="844" spans="1:34" x14ac:dyDescent="0.35">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row>
    <row r="845" spans="1:34" x14ac:dyDescent="0.35">
      <c r="A845" t="s">
        <v>863</v>
      </c>
      <c r="B845" t="s">
        <v>19</v>
      </c>
      <c r="C845" s="2">
        <v>17029600</v>
      </c>
      <c r="D845" s="2">
        <v>19629100</v>
      </c>
      <c r="E845" s="2">
        <v>21085200</v>
      </c>
      <c r="F845" s="2">
        <v>22113900</v>
      </c>
      <c r="G845" s="2">
        <v>22798500</v>
      </c>
      <c r="H845" s="2">
        <v>23110100</v>
      </c>
      <c r="I845" s="2">
        <v>23222800</v>
      </c>
      <c r="J845" s="2">
        <v>23210000</v>
      </c>
      <c r="K845" s="2">
        <v>23169400</v>
      </c>
      <c r="L845" s="2">
        <v>23061500</v>
      </c>
      <c r="M845" s="2">
        <v>23010300</v>
      </c>
      <c r="N845" s="2">
        <v>22876400</v>
      </c>
      <c r="O845" s="2">
        <v>22897600</v>
      </c>
      <c r="P845" s="2">
        <v>22840300</v>
      </c>
      <c r="Q845" s="2">
        <v>22669000</v>
      </c>
      <c r="R845" s="2">
        <v>22450700</v>
      </c>
      <c r="S845" s="2">
        <v>22219900</v>
      </c>
      <c r="T845" s="2">
        <v>22001200</v>
      </c>
      <c r="U845" s="2">
        <v>21777500</v>
      </c>
      <c r="V845" s="2">
        <v>21587000</v>
      </c>
      <c r="W845" s="2">
        <v>21450200</v>
      </c>
      <c r="X845" s="2">
        <v>21244300</v>
      </c>
      <c r="Y845" s="2">
        <v>21039100</v>
      </c>
      <c r="Z845" s="2">
        <v>20881500</v>
      </c>
      <c r="AA845" s="2">
        <v>20688300</v>
      </c>
      <c r="AB845" s="2">
        <v>20510600</v>
      </c>
      <c r="AC845" s="2">
        <v>20420100</v>
      </c>
      <c r="AD845" s="2">
        <v>20304400</v>
      </c>
      <c r="AE845" s="2">
        <v>20157400</v>
      </c>
      <c r="AF845" s="2">
        <v>20065000</v>
      </c>
      <c r="AG845" s="2">
        <v>19976600</v>
      </c>
      <c r="AH845" s="2">
        <v>37805200</v>
      </c>
    </row>
    <row r="846" spans="1:34" x14ac:dyDescent="0.35">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x14ac:dyDescent="0.35">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row>
    <row r="848" spans="1:34" x14ac:dyDescent="0.35">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row>
    <row r="849" spans="1:34" x14ac:dyDescent="0.35">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row>
    <row r="850" spans="1:34" x14ac:dyDescent="0.35">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row>
    <row r="851" spans="1:34" x14ac:dyDescent="0.35">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row>
    <row r="852" spans="1:34" x14ac:dyDescent="0.35">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x14ac:dyDescent="0.35">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x14ac:dyDescent="0.35">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row>
    <row r="855" spans="1:34" x14ac:dyDescent="0.35">
      <c r="A855" t="s">
        <v>873</v>
      </c>
      <c r="B855" t="s">
        <v>19</v>
      </c>
      <c r="C855" s="2">
        <v>511816000</v>
      </c>
      <c r="D855" s="2">
        <v>553249000</v>
      </c>
      <c r="E855" s="2">
        <v>551444000</v>
      </c>
      <c r="F855" s="2">
        <v>545295000</v>
      </c>
      <c r="G855" s="2">
        <v>507216000</v>
      </c>
      <c r="H855" s="2">
        <v>507689000</v>
      </c>
      <c r="I855" s="2">
        <v>515680000</v>
      </c>
      <c r="J855" s="2">
        <v>511686000</v>
      </c>
      <c r="K855" s="2">
        <v>511483000</v>
      </c>
      <c r="L855" s="2">
        <v>508462000</v>
      </c>
      <c r="M855" s="2">
        <v>506234000</v>
      </c>
      <c r="N855" s="2">
        <v>504758000</v>
      </c>
      <c r="O855" s="2">
        <v>501980000</v>
      </c>
      <c r="P855" s="2">
        <v>498946000</v>
      </c>
      <c r="Q855" s="2">
        <v>492288000</v>
      </c>
      <c r="R855" s="2">
        <v>487183000</v>
      </c>
      <c r="S855" s="2">
        <v>482307000</v>
      </c>
      <c r="T855" s="2">
        <v>479236000</v>
      </c>
      <c r="U855" s="2">
        <v>477689000</v>
      </c>
      <c r="V855" s="2">
        <v>475622000</v>
      </c>
      <c r="W855" s="2">
        <v>472034000</v>
      </c>
      <c r="X855" s="2">
        <v>470279000</v>
      </c>
      <c r="Y855" s="2">
        <v>469317000</v>
      </c>
      <c r="Z855" s="2">
        <v>465511000</v>
      </c>
      <c r="AA855" s="2">
        <v>463537000</v>
      </c>
      <c r="AB855" s="2">
        <v>458731000</v>
      </c>
      <c r="AC855" s="2">
        <v>457401000</v>
      </c>
      <c r="AD855" s="2">
        <v>454265000</v>
      </c>
      <c r="AE855" s="2">
        <v>451771000</v>
      </c>
      <c r="AF855" s="2">
        <v>449860000</v>
      </c>
      <c r="AG855" s="2">
        <v>450890000</v>
      </c>
      <c r="AH855" s="2">
        <v>521066000</v>
      </c>
    </row>
    <row r="856" spans="1:34" x14ac:dyDescent="0.35">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row>
    <row r="857" spans="1:34" x14ac:dyDescent="0.35">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row>
    <row r="858" spans="1:34" x14ac:dyDescent="0.35">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x14ac:dyDescent="0.35">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x14ac:dyDescent="0.35">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row>
    <row r="861" spans="1:34" x14ac:dyDescent="0.35">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row>
    <row r="862" spans="1:34" x14ac:dyDescent="0.35">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row>
    <row r="863" spans="1:34" x14ac:dyDescent="0.35">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row>
    <row r="864" spans="1:34" x14ac:dyDescent="0.35">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row>
    <row r="865" spans="1:34" x14ac:dyDescent="0.35">
      <c r="A865" t="s">
        <v>883</v>
      </c>
      <c r="B865" t="s">
        <v>19</v>
      </c>
      <c r="C865" s="2">
        <v>305010000</v>
      </c>
      <c r="D865" s="2">
        <v>351569000</v>
      </c>
      <c r="E865" s="2">
        <v>377647000</v>
      </c>
      <c r="F865" s="2">
        <v>396072000</v>
      </c>
      <c r="G865" s="2">
        <v>408334000</v>
      </c>
      <c r="H865" s="2">
        <v>413915000</v>
      </c>
      <c r="I865" s="2">
        <v>415933000</v>
      </c>
      <c r="J865" s="2">
        <v>415703000</v>
      </c>
      <c r="K865" s="2">
        <v>414977000</v>
      </c>
      <c r="L865" s="2">
        <v>413045000</v>
      </c>
      <c r="M865" s="2">
        <v>412127000</v>
      </c>
      <c r="N865" s="2">
        <v>409729000</v>
      </c>
      <c r="O865" s="2">
        <v>410108000</v>
      </c>
      <c r="P865" s="2">
        <v>409082000</v>
      </c>
      <c r="Q865" s="2">
        <v>406014000</v>
      </c>
      <c r="R865" s="2">
        <v>402105000</v>
      </c>
      <c r="S865" s="2">
        <v>397971000</v>
      </c>
      <c r="T865" s="2">
        <v>394054000</v>
      </c>
      <c r="U865" s="2">
        <v>390046000</v>
      </c>
      <c r="V865" s="2">
        <v>386635000</v>
      </c>
      <c r="W865" s="2">
        <v>384185000</v>
      </c>
      <c r="X865" s="2">
        <v>380498000</v>
      </c>
      <c r="Y865" s="2">
        <v>376823000</v>
      </c>
      <c r="Z865" s="2">
        <v>374000000</v>
      </c>
      <c r="AA865" s="2">
        <v>370539000</v>
      </c>
      <c r="AB865" s="2">
        <v>367357000</v>
      </c>
      <c r="AC865" s="2">
        <v>365735000</v>
      </c>
      <c r="AD865" s="2">
        <v>363663000</v>
      </c>
      <c r="AE865" s="2">
        <v>361030000</v>
      </c>
      <c r="AF865" s="2">
        <v>359375000</v>
      </c>
      <c r="AG865" s="2">
        <v>357792000</v>
      </c>
      <c r="AH865" s="2">
        <v>677112000</v>
      </c>
    </row>
    <row r="866" spans="1:34" x14ac:dyDescent="0.35">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row>
    <row r="867" spans="1:34" x14ac:dyDescent="0.35">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row>
    <row r="868" spans="1:34" x14ac:dyDescent="0.35">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row>
    <row r="869" spans="1:34" x14ac:dyDescent="0.35">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row>
    <row r="870" spans="1:34" x14ac:dyDescent="0.35">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row>
    <row r="871" spans="1:34" x14ac:dyDescent="0.35">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row>
    <row r="872" spans="1:34" x14ac:dyDescent="0.35">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row>
    <row r="873" spans="1:34" x14ac:dyDescent="0.35">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row>
    <row r="874" spans="1:34" x14ac:dyDescent="0.35">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x14ac:dyDescent="0.35">
      <c r="A875" t="s">
        <v>893</v>
      </c>
      <c r="B875" t="s">
        <v>19</v>
      </c>
      <c r="C875" s="2">
        <v>9166900000</v>
      </c>
      <c r="D875" s="2">
        <v>9909000000</v>
      </c>
      <c r="E875" s="2">
        <v>9876660000</v>
      </c>
      <c r="F875" s="2">
        <v>9766540000</v>
      </c>
      <c r="G875" s="2">
        <v>9084510000</v>
      </c>
      <c r="H875" s="2">
        <v>9092980000</v>
      </c>
      <c r="I875" s="2">
        <v>9236110000</v>
      </c>
      <c r="J875" s="2">
        <v>9164580000</v>
      </c>
      <c r="K875" s="2">
        <v>9160940000</v>
      </c>
      <c r="L875" s="2">
        <v>9106830000</v>
      </c>
      <c r="M875" s="2">
        <v>9066930000</v>
      </c>
      <c r="N875" s="2">
        <v>9040500000</v>
      </c>
      <c r="O875" s="2">
        <v>8990730000</v>
      </c>
      <c r="P875" s="2">
        <v>8936400000</v>
      </c>
      <c r="Q875" s="2">
        <v>8817150000</v>
      </c>
      <c r="R875" s="2">
        <v>8725720000</v>
      </c>
      <c r="S875" s="2">
        <v>8638380000</v>
      </c>
      <c r="T875" s="2">
        <v>8583380000</v>
      </c>
      <c r="U875" s="2">
        <v>8555670000</v>
      </c>
      <c r="V875" s="2">
        <v>8518650000</v>
      </c>
      <c r="W875" s="2">
        <v>8454390000</v>
      </c>
      <c r="X875" s="2">
        <v>8422960000</v>
      </c>
      <c r="Y875" s="2">
        <v>8405720000</v>
      </c>
      <c r="Z875" s="2">
        <v>8337560000</v>
      </c>
      <c r="AA875" s="2">
        <v>8302210000</v>
      </c>
      <c r="AB875" s="2">
        <v>8216130000</v>
      </c>
      <c r="AC875" s="2">
        <v>8192310000</v>
      </c>
      <c r="AD875" s="2">
        <v>8136140000</v>
      </c>
      <c r="AE875" s="2">
        <v>8091470000</v>
      </c>
      <c r="AF875" s="2">
        <v>8057250000</v>
      </c>
      <c r="AG875" s="2">
        <v>8075690000</v>
      </c>
      <c r="AH875" s="2">
        <v>9332580000</v>
      </c>
    </row>
    <row r="876" spans="1:34" x14ac:dyDescent="0.35">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row>
    <row r="877" spans="1:34" x14ac:dyDescent="0.35">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row>
    <row r="878" spans="1:34" x14ac:dyDescent="0.35">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row>
    <row r="879" spans="1:34" x14ac:dyDescent="0.35">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row>
    <row r="880" spans="1:34" x14ac:dyDescent="0.35">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row>
    <row r="881" spans="1:34" x14ac:dyDescent="0.35">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row>
    <row r="882" spans="1:34" x14ac:dyDescent="0.35">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row>
    <row r="883" spans="1:34" x14ac:dyDescent="0.35">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row>
    <row r="884" spans="1:34" x14ac:dyDescent="0.35">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row>
    <row r="885" spans="1:34" x14ac:dyDescent="0.35">
      <c r="A885" t="s">
        <v>903</v>
      </c>
      <c r="B885" t="s">
        <v>19</v>
      </c>
      <c r="C885" s="2">
        <v>69455000</v>
      </c>
      <c r="D885" s="2">
        <v>80057000</v>
      </c>
      <c r="E885" s="2">
        <v>85995500</v>
      </c>
      <c r="F885" s="2">
        <v>90191100</v>
      </c>
      <c r="G885" s="2">
        <v>92983200</v>
      </c>
      <c r="H885" s="2">
        <v>94254100</v>
      </c>
      <c r="I885" s="2">
        <v>94713700</v>
      </c>
      <c r="J885" s="2">
        <v>94661400</v>
      </c>
      <c r="K885" s="2">
        <v>94496000</v>
      </c>
      <c r="L885" s="2">
        <v>94056000</v>
      </c>
      <c r="M885" s="2">
        <v>93847100</v>
      </c>
      <c r="N885" s="2">
        <v>93301100</v>
      </c>
      <c r="O885" s="2">
        <v>93387300</v>
      </c>
      <c r="P885" s="2">
        <v>93153700</v>
      </c>
      <c r="Q885" s="2">
        <v>92455100</v>
      </c>
      <c r="R885" s="2">
        <v>91564900</v>
      </c>
      <c r="S885" s="2">
        <v>90623600</v>
      </c>
      <c r="T885" s="2">
        <v>89731700</v>
      </c>
      <c r="U885" s="2">
        <v>88819000</v>
      </c>
      <c r="V885" s="2">
        <v>88042200</v>
      </c>
      <c r="W885" s="2">
        <v>87484300</v>
      </c>
      <c r="X885" s="2">
        <v>86644700</v>
      </c>
      <c r="Y885" s="2">
        <v>85807700</v>
      </c>
      <c r="Z885" s="2">
        <v>85165000</v>
      </c>
      <c r="AA885" s="2">
        <v>84376800</v>
      </c>
      <c r="AB885" s="2">
        <v>83652200</v>
      </c>
      <c r="AC885" s="2">
        <v>83282900</v>
      </c>
      <c r="AD885" s="2">
        <v>82811100</v>
      </c>
      <c r="AE885" s="2">
        <v>82211500</v>
      </c>
      <c r="AF885" s="2">
        <v>81834600</v>
      </c>
      <c r="AG885" s="2">
        <v>81474200</v>
      </c>
      <c r="AH885" s="2">
        <v>154188000</v>
      </c>
    </row>
    <row r="886" spans="1:34" x14ac:dyDescent="0.35">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row>
    <row r="887" spans="1:34" x14ac:dyDescent="0.35">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row>
    <row r="888" spans="1:34" x14ac:dyDescent="0.35">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row>
    <row r="889" spans="1:34" x14ac:dyDescent="0.35">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row>
    <row r="890" spans="1:34" x14ac:dyDescent="0.35">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row>
    <row r="891" spans="1:34" x14ac:dyDescent="0.35">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row>
    <row r="892" spans="1:34" x14ac:dyDescent="0.35">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row>
    <row r="893" spans="1:34" x14ac:dyDescent="0.35">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row>
    <row r="894" spans="1:34" x14ac:dyDescent="0.35">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row>
    <row r="895" spans="1:34" x14ac:dyDescent="0.35">
      <c r="A895" t="s">
        <v>913</v>
      </c>
      <c r="B895" t="s">
        <v>19</v>
      </c>
      <c r="C895" s="2">
        <v>2087430000</v>
      </c>
      <c r="D895" s="2">
        <v>2256420000</v>
      </c>
      <c r="E895" s="2">
        <v>2249050000</v>
      </c>
      <c r="F895" s="2">
        <v>2223980000</v>
      </c>
      <c r="G895" s="2">
        <v>2068670000</v>
      </c>
      <c r="H895" s="2">
        <v>2070600000</v>
      </c>
      <c r="I895" s="2">
        <v>2103190000</v>
      </c>
      <c r="J895" s="2">
        <v>2086900000</v>
      </c>
      <c r="K895" s="2">
        <v>2086070000</v>
      </c>
      <c r="L895" s="2">
        <v>2073750000</v>
      </c>
      <c r="M895" s="2">
        <v>2064670000</v>
      </c>
      <c r="N895" s="2">
        <v>2058650000</v>
      </c>
      <c r="O895" s="2">
        <v>2047310000</v>
      </c>
      <c r="P895" s="2">
        <v>2034940000</v>
      </c>
      <c r="Q895" s="2">
        <v>2007790000</v>
      </c>
      <c r="R895" s="2">
        <v>1986970000</v>
      </c>
      <c r="S895" s="2">
        <v>1967080000</v>
      </c>
      <c r="T895" s="2">
        <v>1954550000</v>
      </c>
      <c r="U895" s="2">
        <v>1948240000</v>
      </c>
      <c r="V895" s="2">
        <v>1939820000</v>
      </c>
      <c r="W895" s="2">
        <v>1925180000</v>
      </c>
      <c r="X895" s="2">
        <v>1918030000</v>
      </c>
      <c r="Y895" s="2">
        <v>1914100000</v>
      </c>
      <c r="Z895" s="2">
        <v>1898580000</v>
      </c>
      <c r="AA895" s="2">
        <v>1890530000</v>
      </c>
      <c r="AB895" s="2">
        <v>1870930000</v>
      </c>
      <c r="AC895" s="2">
        <v>1865500000</v>
      </c>
      <c r="AD895" s="2">
        <v>1852710000</v>
      </c>
      <c r="AE895" s="2">
        <v>1842540000</v>
      </c>
      <c r="AF895" s="2">
        <v>1834750000</v>
      </c>
      <c r="AG895" s="2">
        <v>1838950000</v>
      </c>
      <c r="AH895" s="2">
        <v>2125160000</v>
      </c>
    </row>
    <row r="896" spans="1:34" x14ac:dyDescent="0.35">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x14ac:dyDescent="0.35">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row>
    <row r="898" spans="1:34" x14ac:dyDescent="0.35">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row>
    <row r="899" spans="1:34" x14ac:dyDescent="0.35">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row>
    <row r="900" spans="1:34" x14ac:dyDescent="0.35">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row>
    <row r="901" spans="1:34" x14ac:dyDescent="0.35">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row>
    <row r="902" spans="1:34" x14ac:dyDescent="0.35">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row>
    <row r="903" spans="1:34" x14ac:dyDescent="0.35">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row>
    <row r="904" spans="1:34" x14ac:dyDescent="0.35">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row>
    <row r="905" spans="1:34" x14ac:dyDescent="0.35">
      <c r="A905" t="s">
        <v>923</v>
      </c>
      <c r="B905" t="s">
        <v>19</v>
      </c>
      <c r="C905" s="2">
        <v>43113000</v>
      </c>
      <c r="D905" s="2">
        <v>49694000</v>
      </c>
      <c r="E905" s="2">
        <v>53380200</v>
      </c>
      <c r="F905" s="2">
        <v>55984600</v>
      </c>
      <c r="G905" s="2">
        <v>57717700</v>
      </c>
      <c r="H905" s="2">
        <v>58506600</v>
      </c>
      <c r="I905" s="2">
        <v>58791900</v>
      </c>
      <c r="J905" s="2">
        <v>58759400</v>
      </c>
      <c r="K905" s="2">
        <v>58656700</v>
      </c>
      <c r="L905" s="2">
        <v>58383600</v>
      </c>
      <c r="M905" s="2">
        <v>58254000</v>
      </c>
      <c r="N905" s="2">
        <v>57915000</v>
      </c>
      <c r="O905" s="2">
        <v>57968500</v>
      </c>
      <c r="P905" s="2">
        <v>57823500</v>
      </c>
      <c r="Q905" s="2">
        <v>57389900</v>
      </c>
      <c r="R905" s="2">
        <v>56837300</v>
      </c>
      <c r="S905" s="2">
        <v>56253000</v>
      </c>
      <c r="T905" s="2">
        <v>55699400</v>
      </c>
      <c r="U905" s="2">
        <v>55132800</v>
      </c>
      <c r="V905" s="2">
        <v>54650600</v>
      </c>
      <c r="W905" s="2">
        <v>54304300</v>
      </c>
      <c r="X905" s="2">
        <v>53783200</v>
      </c>
      <c r="Y905" s="2">
        <v>53263600</v>
      </c>
      <c r="Z905" s="2">
        <v>52864700</v>
      </c>
      <c r="AA905" s="2">
        <v>52375400</v>
      </c>
      <c r="AB905" s="2">
        <v>51925600</v>
      </c>
      <c r="AC905" s="2">
        <v>51696400</v>
      </c>
      <c r="AD905" s="2">
        <v>51403500</v>
      </c>
      <c r="AE905" s="2">
        <v>51031300</v>
      </c>
      <c r="AF905" s="2">
        <v>50797400</v>
      </c>
      <c r="AG905" s="2">
        <v>50573700</v>
      </c>
      <c r="AH905" s="2">
        <v>95709300</v>
      </c>
    </row>
    <row r="906" spans="1:34" x14ac:dyDescent="0.35">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row>
    <row r="907" spans="1:34" x14ac:dyDescent="0.35">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x14ac:dyDescent="0.35">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row>
    <row r="909" spans="1:34" x14ac:dyDescent="0.35">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row>
    <row r="910" spans="1:34" x14ac:dyDescent="0.35">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row>
    <row r="911" spans="1:34" x14ac:dyDescent="0.35">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x14ac:dyDescent="0.35">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row>
    <row r="913" spans="1:34" x14ac:dyDescent="0.35">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row>
    <row r="914" spans="1:34" x14ac:dyDescent="0.35">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x14ac:dyDescent="0.35">
      <c r="A915" t="s">
        <v>933</v>
      </c>
      <c r="B915" t="s">
        <v>19</v>
      </c>
      <c r="C915" s="2">
        <v>1295740000</v>
      </c>
      <c r="D915" s="2">
        <v>1400630000</v>
      </c>
      <c r="E915" s="2">
        <v>1396060000</v>
      </c>
      <c r="F915" s="2">
        <v>1380490000</v>
      </c>
      <c r="G915" s="2">
        <v>1284090000</v>
      </c>
      <c r="H915" s="2">
        <v>1285290000</v>
      </c>
      <c r="I915" s="2">
        <v>1305520000</v>
      </c>
      <c r="J915" s="2">
        <v>1295410000</v>
      </c>
      <c r="K915" s="2">
        <v>1294890000</v>
      </c>
      <c r="L915" s="2">
        <v>1287250000</v>
      </c>
      <c r="M915" s="2">
        <v>1281610000</v>
      </c>
      <c r="N915" s="2">
        <v>1277870000</v>
      </c>
      <c r="O915" s="2">
        <v>1270830000</v>
      </c>
      <c r="P915" s="2">
        <v>1263150000</v>
      </c>
      <c r="Q915" s="2">
        <v>1246300000</v>
      </c>
      <c r="R915" s="2">
        <v>1233370000</v>
      </c>
      <c r="S915" s="2">
        <v>1221030000</v>
      </c>
      <c r="T915" s="2">
        <v>1213260000</v>
      </c>
      <c r="U915" s="2">
        <v>1209340000</v>
      </c>
      <c r="V915" s="2">
        <v>1204110000</v>
      </c>
      <c r="W915" s="2">
        <v>1195020000</v>
      </c>
      <c r="X915" s="2">
        <v>1190580000</v>
      </c>
      <c r="Y915" s="2">
        <v>1188140000</v>
      </c>
      <c r="Z915" s="2">
        <v>1178510000</v>
      </c>
      <c r="AA915" s="2">
        <v>1173510000</v>
      </c>
      <c r="AB915" s="2">
        <v>1161340000</v>
      </c>
      <c r="AC915" s="2">
        <v>1157980000</v>
      </c>
      <c r="AD915" s="2">
        <v>1150040000</v>
      </c>
      <c r="AE915" s="2">
        <v>1143730000</v>
      </c>
      <c r="AF915" s="2">
        <v>1138890000</v>
      </c>
      <c r="AG915" s="2">
        <v>1141490000</v>
      </c>
      <c r="AH915" s="2">
        <v>1319160000</v>
      </c>
    </row>
    <row r="916" spans="1:34" x14ac:dyDescent="0.35">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row>
    <row r="917" spans="1:34" x14ac:dyDescent="0.35">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row>
    <row r="918" spans="1:34" x14ac:dyDescent="0.35">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row>
    <row r="919" spans="1:34" x14ac:dyDescent="0.35">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row>
    <row r="920" spans="1:34" x14ac:dyDescent="0.35">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x14ac:dyDescent="0.35">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row>
    <row r="922" spans="1:34" x14ac:dyDescent="0.35">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row>
    <row r="923" spans="1:34" x14ac:dyDescent="0.35">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row>
    <row r="924" spans="1:34" x14ac:dyDescent="0.35">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row>
    <row r="925" spans="1:34" x14ac:dyDescent="0.35">
      <c r="A925" t="s">
        <v>943</v>
      </c>
      <c r="B925" t="s">
        <v>19</v>
      </c>
      <c r="C925" s="2">
        <v>8622590</v>
      </c>
      <c r="D925" s="2">
        <v>9938800</v>
      </c>
      <c r="E925" s="2">
        <v>10676000</v>
      </c>
      <c r="F925" s="2">
        <v>11196900</v>
      </c>
      <c r="G925" s="2">
        <v>11543500</v>
      </c>
      <c r="H925" s="2">
        <v>11701300</v>
      </c>
      <c r="I925" s="2">
        <v>11758400</v>
      </c>
      <c r="J925" s="2">
        <v>11751900</v>
      </c>
      <c r="K925" s="2">
        <v>11731300</v>
      </c>
      <c r="L925" s="2">
        <v>11676700</v>
      </c>
      <c r="M925" s="2">
        <v>11650800</v>
      </c>
      <c r="N925" s="2">
        <v>11583000</v>
      </c>
      <c r="O925" s="2">
        <v>11593700</v>
      </c>
      <c r="P925" s="2">
        <v>11564700</v>
      </c>
      <c r="Q925" s="2">
        <v>11478000</v>
      </c>
      <c r="R925" s="2">
        <v>11367500</v>
      </c>
      <c r="S925" s="2">
        <v>11250600</v>
      </c>
      <c r="T925" s="2">
        <v>11139900</v>
      </c>
      <c r="U925" s="2">
        <v>11026600</v>
      </c>
      <c r="V925" s="2">
        <v>10930100</v>
      </c>
      <c r="W925" s="2">
        <v>10860900</v>
      </c>
      <c r="X925" s="2">
        <v>10756600</v>
      </c>
      <c r="Y925" s="2">
        <v>10652700</v>
      </c>
      <c r="Z925" s="2">
        <v>10572900</v>
      </c>
      <c r="AA925" s="2">
        <v>10475100</v>
      </c>
      <c r="AB925" s="2">
        <v>10385100</v>
      </c>
      <c r="AC925" s="2">
        <v>10339300</v>
      </c>
      <c r="AD925" s="2">
        <v>10280700</v>
      </c>
      <c r="AE925" s="2">
        <v>10206300</v>
      </c>
      <c r="AF925" s="2">
        <v>10159500</v>
      </c>
      <c r="AG925" s="2">
        <v>10114700</v>
      </c>
      <c r="AH925" s="2">
        <v>19141900</v>
      </c>
    </row>
    <row r="926" spans="1:34" x14ac:dyDescent="0.35">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row>
    <row r="927" spans="1:34" x14ac:dyDescent="0.35">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row>
    <row r="928" spans="1:34" x14ac:dyDescent="0.35">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row>
    <row r="929" spans="1:34" x14ac:dyDescent="0.35">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row>
    <row r="930" spans="1:34" x14ac:dyDescent="0.35">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row>
    <row r="931" spans="1:34" x14ac:dyDescent="0.35">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row>
    <row r="932" spans="1:34" x14ac:dyDescent="0.35">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row>
    <row r="933" spans="1:34" x14ac:dyDescent="0.35">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row>
    <row r="934" spans="1:34" x14ac:dyDescent="0.35">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x14ac:dyDescent="0.35">
      <c r="A935" t="s">
        <v>953</v>
      </c>
      <c r="B935" t="s">
        <v>19</v>
      </c>
      <c r="C935" s="2">
        <v>259147000</v>
      </c>
      <c r="D935" s="2">
        <v>280126000</v>
      </c>
      <c r="E935" s="2">
        <v>279212000</v>
      </c>
      <c r="F935" s="2">
        <v>276099000</v>
      </c>
      <c r="G935" s="2">
        <v>256818000</v>
      </c>
      <c r="H935" s="2">
        <v>257058000</v>
      </c>
      <c r="I935" s="2">
        <v>261104000</v>
      </c>
      <c r="J935" s="2">
        <v>259082000</v>
      </c>
      <c r="K935" s="2">
        <v>258979000</v>
      </c>
      <c r="L935" s="2">
        <v>257449000</v>
      </c>
      <c r="M935" s="2">
        <v>256321000</v>
      </c>
      <c r="N935" s="2">
        <v>255574000</v>
      </c>
      <c r="O935" s="2">
        <v>254167000</v>
      </c>
      <c r="P935" s="2">
        <v>252631000</v>
      </c>
      <c r="Q935" s="2">
        <v>249260000</v>
      </c>
      <c r="R935" s="2">
        <v>246675000</v>
      </c>
      <c r="S935" s="2">
        <v>244206000</v>
      </c>
      <c r="T935" s="2">
        <v>242651000</v>
      </c>
      <c r="U935" s="2">
        <v>241868000</v>
      </c>
      <c r="V935" s="2">
        <v>240821000</v>
      </c>
      <c r="W935" s="2">
        <v>239005000</v>
      </c>
      <c r="X935" s="2">
        <v>238116000</v>
      </c>
      <c r="Y935" s="2">
        <v>237629000</v>
      </c>
      <c r="Z935" s="2">
        <v>235702000</v>
      </c>
      <c r="AA935" s="2">
        <v>234703000</v>
      </c>
      <c r="AB935" s="2">
        <v>232269000</v>
      </c>
      <c r="AC935" s="2">
        <v>231596000</v>
      </c>
      <c r="AD935" s="2">
        <v>230008000</v>
      </c>
      <c r="AE935" s="2">
        <v>228745000</v>
      </c>
      <c r="AF935" s="2">
        <v>227777000</v>
      </c>
      <c r="AG935" s="2">
        <v>228299000</v>
      </c>
      <c r="AH935" s="2">
        <v>263831000</v>
      </c>
    </row>
    <row r="936" spans="1:34" x14ac:dyDescent="0.35">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row>
    <row r="937" spans="1:34" x14ac:dyDescent="0.35">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row>
    <row r="938" spans="1:34" x14ac:dyDescent="0.35">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row>
    <row r="939" spans="1:34" x14ac:dyDescent="0.35">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row>
    <row r="940" spans="1:34" x14ac:dyDescent="0.35">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row>
    <row r="941" spans="1:34" x14ac:dyDescent="0.35">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row>
    <row r="942" spans="1:34" x14ac:dyDescent="0.35">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x14ac:dyDescent="0.35">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row>
    <row r="944" spans="1:34" x14ac:dyDescent="0.35">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row>
    <row r="945" spans="1:34" x14ac:dyDescent="0.35">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row>
    <row r="946" spans="1:34" x14ac:dyDescent="0.35">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row>
    <row r="947" spans="1:34" x14ac:dyDescent="0.35">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row>
    <row r="948" spans="1:34" x14ac:dyDescent="0.35">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row>
    <row r="949" spans="1:34" x14ac:dyDescent="0.35">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row>
    <row r="950" spans="1:34" x14ac:dyDescent="0.35">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row>
    <row r="951" spans="1:34" x14ac:dyDescent="0.35">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row>
    <row r="952" spans="1:34" x14ac:dyDescent="0.35">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x14ac:dyDescent="0.35">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row>
    <row r="954" spans="1:34" x14ac:dyDescent="0.35">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row>
    <row r="955" spans="1:34" x14ac:dyDescent="0.35">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x14ac:dyDescent="0.35">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row>
    <row r="957" spans="1:34" x14ac:dyDescent="0.35">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row>
    <row r="958" spans="1:34" x14ac:dyDescent="0.35">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row>
    <row r="959" spans="1:34" x14ac:dyDescent="0.35">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row>
    <row r="960" spans="1:34" x14ac:dyDescent="0.35">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row>
    <row r="961" spans="1:34" x14ac:dyDescent="0.35">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row>
    <row r="962" spans="1:34" x14ac:dyDescent="0.35">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row>
    <row r="963" spans="1:34" x14ac:dyDescent="0.35">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row>
    <row r="964" spans="1:34" x14ac:dyDescent="0.35">
      <c r="A964" t="s">
        <v>982</v>
      </c>
      <c r="B964" t="s">
        <v>19</v>
      </c>
      <c r="C964" s="2">
        <v>10801500000000</v>
      </c>
      <c r="D964" s="2">
        <v>10884100000000</v>
      </c>
      <c r="E964" s="2">
        <v>10595300000000</v>
      </c>
      <c r="F964" s="2">
        <v>10281600000000</v>
      </c>
      <c r="G964" s="2">
        <v>9981510000000</v>
      </c>
      <c r="H964" s="2">
        <v>9646630000000</v>
      </c>
      <c r="I964" s="2">
        <v>9295030000000</v>
      </c>
      <c r="J964" s="2">
        <v>8919350000000</v>
      </c>
      <c r="K964" s="2">
        <v>8562900000000</v>
      </c>
      <c r="L964" s="2">
        <v>8210450000000</v>
      </c>
      <c r="M964" s="2">
        <v>7865530000000</v>
      </c>
      <c r="N964" s="2">
        <v>7514740000000</v>
      </c>
      <c r="O964" s="2">
        <v>7178810000000</v>
      </c>
      <c r="P964" s="2">
        <v>6840020000000</v>
      </c>
      <c r="Q964" s="2">
        <v>6483510000000</v>
      </c>
      <c r="R964" s="2">
        <v>6125890000000</v>
      </c>
      <c r="S964" s="2">
        <v>5769830000000</v>
      </c>
      <c r="T964" s="2">
        <v>5422020000000</v>
      </c>
      <c r="U964" s="2">
        <v>5074860000000</v>
      </c>
      <c r="V964" s="2">
        <v>4728490000000</v>
      </c>
      <c r="W964" s="2">
        <v>4382380000000</v>
      </c>
      <c r="X964" s="2">
        <v>4027900000000</v>
      </c>
      <c r="Y964" s="2">
        <v>3672640000000</v>
      </c>
      <c r="Z964" s="2">
        <v>3315680000000</v>
      </c>
      <c r="AA964" s="2">
        <v>2956280000000</v>
      </c>
      <c r="AB964" s="2">
        <v>2595910000000</v>
      </c>
      <c r="AC964" s="2">
        <v>2233900000000</v>
      </c>
      <c r="AD964" s="2">
        <v>1865320000000</v>
      </c>
      <c r="AE964" s="2">
        <v>1490260000000</v>
      </c>
      <c r="AF964" s="2">
        <v>1111740000000</v>
      </c>
      <c r="AG964" s="2">
        <v>729547000000</v>
      </c>
      <c r="AH964" s="2">
        <v>13885300000000</v>
      </c>
    </row>
    <row r="965" spans="1:34" x14ac:dyDescent="0.35">
      <c r="A965" t="s">
        <v>983</v>
      </c>
      <c r="B965" t="s">
        <v>19</v>
      </c>
      <c r="C965" s="2">
        <v>3529410000000</v>
      </c>
      <c r="D965" s="2">
        <v>3943950000000</v>
      </c>
      <c r="E965" s="2">
        <v>4242000000000</v>
      </c>
      <c r="F965" s="2">
        <v>4533580000000</v>
      </c>
      <c r="G965" s="2">
        <v>4835290000000</v>
      </c>
      <c r="H965" s="2">
        <v>5122430000000</v>
      </c>
      <c r="I965" s="2">
        <v>5400190000000</v>
      </c>
      <c r="J965" s="2">
        <v>5660420000000</v>
      </c>
      <c r="K965" s="2">
        <v>5929750000000</v>
      </c>
      <c r="L965" s="2">
        <v>6200180000000</v>
      </c>
      <c r="M965" s="2">
        <v>6475840000000</v>
      </c>
      <c r="N965" s="2">
        <v>6746200000000</v>
      </c>
      <c r="O965" s="2">
        <v>7031210000000</v>
      </c>
      <c r="P965" s="2">
        <v>7316090000000</v>
      </c>
      <c r="Q965" s="2">
        <v>7582390000000</v>
      </c>
      <c r="R965" s="2">
        <v>7846170000000</v>
      </c>
      <c r="S965" s="2">
        <v>8111090000000</v>
      </c>
      <c r="T965" s="2">
        <v>8389020000000</v>
      </c>
      <c r="U965" s="2">
        <v>8671550000000</v>
      </c>
      <c r="V965" s="2">
        <v>8960750000000</v>
      </c>
      <c r="W965" s="2">
        <v>9257900000000</v>
      </c>
      <c r="X965" s="2">
        <v>9544670000000</v>
      </c>
      <c r="Y965" s="2">
        <v>9837200000000</v>
      </c>
      <c r="Z965" s="2">
        <v>10135100000000</v>
      </c>
      <c r="AA965" s="2">
        <v>10438100000000</v>
      </c>
      <c r="AB965" s="2">
        <v>10754700000000</v>
      </c>
      <c r="AC965" s="2">
        <v>11089200000000</v>
      </c>
      <c r="AD965" s="2">
        <v>11422100000000</v>
      </c>
      <c r="AE965" s="2">
        <v>11749100000000</v>
      </c>
      <c r="AF965" s="2">
        <v>12093000000000</v>
      </c>
      <c r="AG965" s="2">
        <v>12468000000000</v>
      </c>
      <c r="AH965" s="2">
        <v>3250740000000</v>
      </c>
    </row>
    <row r="966" spans="1:34" x14ac:dyDescent="0.35">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row>
    <row r="967" spans="1:34" x14ac:dyDescent="0.35">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row>
    <row r="968" spans="1:34" x14ac:dyDescent="0.35">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row>
    <row r="969" spans="1:34" x14ac:dyDescent="0.35">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row>
    <row r="970" spans="1:34" x14ac:dyDescent="0.35">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row>
    <row r="971" spans="1:34" x14ac:dyDescent="0.35">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row>
    <row r="972" spans="1:34" x14ac:dyDescent="0.35">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row>
    <row r="973" spans="1:34" x14ac:dyDescent="0.35">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row>
    <row r="974" spans="1:34" x14ac:dyDescent="0.35">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row>
    <row r="975" spans="1:34" x14ac:dyDescent="0.35">
      <c r="A975" t="s">
        <v>993</v>
      </c>
      <c r="B975" t="s">
        <v>19</v>
      </c>
      <c r="C975" s="2">
        <v>36601500000000</v>
      </c>
      <c r="D975" s="2">
        <v>32706100000000</v>
      </c>
      <c r="E975" s="2">
        <v>21632700000000</v>
      </c>
      <c r="F975" s="2">
        <v>19691600000000</v>
      </c>
      <c r="G975" s="2">
        <v>25531800000000</v>
      </c>
      <c r="H975" s="2">
        <v>25069800000000</v>
      </c>
      <c r="I975" s="2">
        <v>23373700000000</v>
      </c>
      <c r="J975" s="2">
        <v>25849000000000</v>
      </c>
      <c r="K975" s="2">
        <v>25566600000000</v>
      </c>
      <c r="L975" s="2">
        <v>26428900000000</v>
      </c>
      <c r="M975" s="2">
        <v>26183300000000</v>
      </c>
      <c r="N975" s="2">
        <v>24075900000000</v>
      </c>
      <c r="O975" s="2">
        <v>25899400000000</v>
      </c>
      <c r="P975" s="2">
        <v>25783200000000</v>
      </c>
      <c r="Q975" s="2">
        <v>26016500000000</v>
      </c>
      <c r="R975" s="2">
        <v>24262800000000</v>
      </c>
      <c r="S975" s="2">
        <v>26008000000000</v>
      </c>
      <c r="T975" s="2">
        <v>26030300000000</v>
      </c>
      <c r="U975" s="2">
        <v>24716600000000</v>
      </c>
      <c r="V975" s="2">
        <v>26365500000000</v>
      </c>
      <c r="W975" s="2">
        <v>26222100000000</v>
      </c>
      <c r="X975" s="2">
        <v>24606400000000</v>
      </c>
      <c r="Y975" s="2">
        <v>26481700000000</v>
      </c>
      <c r="Z975" s="2">
        <v>26456000000000</v>
      </c>
      <c r="AA975" s="2">
        <v>27098800000000</v>
      </c>
      <c r="AB975" s="2">
        <v>26898800000000</v>
      </c>
      <c r="AC975" s="2">
        <v>27234900000000</v>
      </c>
      <c r="AD975" s="2">
        <v>27457000000000</v>
      </c>
      <c r="AE975" s="2">
        <v>27366500000000</v>
      </c>
      <c r="AF975" s="2">
        <v>27429600000000</v>
      </c>
      <c r="AG975" s="2">
        <v>27677700000000</v>
      </c>
      <c r="AH975" s="2">
        <v>30019900000000</v>
      </c>
    </row>
    <row r="976" spans="1:34" x14ac:dyDescent="0.35">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row>
    <row r="977" spans="1:34" x14ac:dyDescent="0.35">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row>
    <row r="978" spans="1:34" x14ac:dyDescent="0.35">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row>
    <row r="979" spans="1:34" x14ac:dyDescent="0.35">
      <c r="A979" t="s">
        <v>997</v>
      </c>
      <c r="B979" t="s">
        <v>19</v>
      </c>
      <c r="C979" s="2">
        <v>30825200000000</v>
      </c>
      <c r="D979" s="2">
        <v>35331400000000</v>
      </c>
      <c r="E979" s="2">
        <v>47119300000000</v>
      </c>
      <c r="F979" s="2">
        <v>49643200000000</v>
      </c>
      <c r="G979" s="2">
        <v>43593100000000</v>
      </c>
      <c r="H979" s="2">
        <v>44018800000000</v>
      </c>
      <c r="I979" s="2">
        <v>45403000000000</v>
      </c>
      <c r="J979" s="2">
        <v>42397300000000</v>
      </c>
      <c r="K979" s="2">
        <v>42367200000000</v>
      </c>
      <c r="L979" s="2">
        <v>41270800000000</v>
      </c>
      <c r="M979" s="2">
        <v>41267100000000</v>
      </c>
      <c r="N979" s="2">
        <v>43261800000000</v>
      </c>
      <c r="O979" s="2">
        <v>41536200000000</v>
      </c>
      <c r="P979" s="2">
        <v>41524100000000</v>
      </c>
      <c r="Q979" s="2">
        <v>41146000000000</v>
      </c>
      <c r="R979" s="2">
        <v>42851300000000</v>
      </c>
      <c r="S979" s="2">
        <v>40986200000000</v>
      </c>
      <c r="T979" s="2">
        <v>40888600000000</v>
      </c>
      <c r="U979" s="2">
        <v>42123300000000</v>
      </c>
      <c r="V979" s="2">
        <v>40415200000000</v>
      </c>
      <c r="W979" s="2">
        <v>39975000000000</v>
      </c>
      <c r="X979" s="2">
        <v>41502800000000</v>
      </c>
      <c r="Y979" s="2">
        <v>39572700000000</v>
      </c>
      <c r="Z979" s="2">
        <v>39381600000000</v>
      </c>
      <c r="AA979" s="2">
        <v>38513400000000</v>
      </c>
      <c r="AB979" s="2">
        <v>38636400000000</v>
      </c>
      <c r="AC979" s="2">
        <v>38111300000000</v>
      </c>
      <c r="AD979" s="2">
        <v>37837800000000</v>
      </c>
      <c r="AE979" s="2">
        <v>37889700000000</v>
      </c>
      <c r="AF979" s="2">
        <v>37751100000000</v>
      </c>
      <c r="AG979" s="2">
        <v>37513000000000</v>
      </c>
      <c r="AH979" s="2">
        <v>33668500000000</v>
      </c>
    </row>
    <row r="980" spans="1:34" x14ac:dyDescent="0.35">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row>
    <row r="981" spans="1:34" x14ac:dyDescent="0.35">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x14ac:dyDescent="0.35">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row>
    <row r="983" spans="1:34" x14ac:dyDescent="0.35">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row>
    <row r="984" spans="1:34" x14ac:dyDescent="0.35">
      <c r="A984" t="s">
        <v>1002</v>
      </c>
      <c r="B984" t="s">
        <v>19</v>
      </c>
      <c r="C984" s="2">
        <v>7662620000</v>
      </c>
      <c r="D984" s="2">
        <v>7721180000</v>
      </c>
      <c r="E984" s="2">
        <v>7516330000</v>
      </c>
      <c r="F984" s="2">
        <v>7293770000</v>
      </c>
      <c r="G984" s="2">
        <v>7080890000</v>
      </c>
      <c r="H984" s="2">
        <v>6843330000</v>
      </c>
      <c r="I984" s="2">
        <v>6593900000</v>
      </c>
      <c r="J984" s="2">
        <v>6327390000</v>
      </c>
      <c r="K984" s="2">
        <v>6074530000</v>
      </c>
      <c r="L984" s="2">
        <v>5824500000</v>
      </c>
      <c r="M984" s="2">
        <v>5579810000</v>
      </c>
      <c r="N984" s="2">
        <v>5330960000</v>
      </c>
      <c r="O984" s="2">
        <v>5092660000</v>
      </c>
      <c r="P984" s="2">
        <v>4852320000</v>
      </c>
      <c r="Q984" s="2">
        <v>4599410000</v>
      </c>
      <c r="R984" s="2">
        <v>4345710000</v>
      </c>
      <c r="S984" s="2">
        <v>4093120000</v>
      </c>
      <c r="T984" s="2">
        <v>3846390000</v>
      </c>
      <c r="U984" s="2">
        <v>3600110000</v>
      </c>
      <c r="V984" s="2">
        <v>3354400000</v>
      </c>
      <c r="W984" s="2">
        <v>3108870000</v>
      </c>
      <c r="X984" s="2">
        <v>2857400000</v>
      </c>
      <c r="Y984" s="2">
        <v>2605380000</v>
      </c>
      <c r="Z984" s="2">
        <v>2352150000</v>
      </c>
      <c r="AA984" s="2">
        <v>2097190000</v>
      </c>
      <c r="AB984" s="2">
        <v>1841540000</v>
      </c>
      <c r="AC984" s="2">
        <v>1584730000</v>
      </c>
      <c r="AD984" s="2">
        <v>1323260000</v>
      </c>
      <c r="AE984" s="2">
        <v>1057190000</v>
      </c>
      <c r="AF984" s="2">
        <v>788669000</v>
      </c>
      <c r="AG984" s="2">
        <v>517541000</v>
      </c>
      <c r="AH984" s="2">
        <v>9850230000</v>
      </c>
    </row>
    <row r="985" spans="1:34" x14ac:dyDescent="0.35">
      <c r="A985" t="s">
        <v>1003</v>
      </c>
      <c r="B985" t="s">
        <v>19</v>
      </c>
      <c r="C985" s="2">
        <v>1686950000</v>
      </c>
      <c r="D985" s="2">
        <v>1885090000</v>
      </c>
      <c r="E985" s="2">
        <v>2027550000</v>
      </c>
      <c r="F985" s="2">
        <v>2166910000</v>
      </c>
      <c r="G985" s="2">
        <v>2311120000</v>
      </c>
      <c r="H985" s="2">
        <v>2448370000</v>
      </c>
      <c r="I985" s="2">
        <v>2581130000</v>
      </c>
      <c r="J985" s="2">
        <v>2705510000</v>
      </c>
      <c r="K985" s="2">
        <v>2834240000</v>
      </c>
      <c r="L985" s="2">
        <v>2963500000</v>
      </c>
      <c r="M985" s="2">
        <v>3095260000</v>
      </c>
      <c r="N985" s="2">
        <v>3224480000</v>
      </c>
      <c r="O985" s="2">
        <v>3360710000</v>
      </c>
      <c r="P985" s="2">
        <v>3496870000</v>
      </c>
      <c r="Q985" s="2">
        <v>3624150000</v>
      </c>
      <c r="R985" s="2">
        <v>3750230000</v>
      </c>
      <c r="S985" s="2">
        <v>3876860000</v>
      </c>
      <c r="T985" s="2">
        <v>4009700000</v>
      </c>
      <c r="U985" s="2">
        <v>4144740000</v>
      </c>
      <c r="V985" s="2">
        <v>4282970000</v>
      </c>
      <c r="W985" s="2">
        <v>4424990000</v>
      </c>
      <c r="X985" s="2">
        <v>4562060000</v>
      </c>
      <c r="Y985" s="2">
        <v>4701880000</v>
      </c>
      <c r="Z985" s="2">
        <v>4844270000</v>
      </c>
      <c r="AA985" s="2">
        <v>4989080000</v>
      </c>
      <c r="AB985" s="2">
        <v>5140400000</v>
      </c>
      <c r="AC985" s="2">
        <v>5300290000</v>
      </c>
      <c r="AD985" s="2">
        <v>5459410000</v>
      </c>
      <c r="AE985" s="2">
        <v>5615740000</v>
      </c>
      <c r="AF985" s="2">
        <v>5780090000</v>
      </c>
      <c r="AG985" s="2">
        <v>5959330000</v>
      </c>
      <c r="AH985" s="2">
        <v>1553760000</v>
      </c>
    </row>
    <row r="986" spans="1:34" x14ac:dyDescent="0.35">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x14ac:dyDescent="0.35">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row>
    <row r="988" spans="1:34" x14ac:dyDescent="0.35">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row>
    <row r="989" spans="1:34" x14ac:dyDescent="0.35">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x14ac:dyDescent="0.35">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row>
    <row r="991" spans="1:34" x14ac:dyDescent="0.35">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row>
    <row r="992" spans="1:34" x14ac:dyDescent="0.35">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row>
    <row r="993" spans="1:34" x14ac:dyDescent="0.35">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row>
    <row r="994" spans="1:34" x14ac:dyDescent="0.35">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row>
    <row r="995" spans="1:34" x14ac:dyDescent="0.35">
      <c r="A995" t="s">
        <v>1013</v>
      </c>
      <c r="B995" t="s">
        <v>19</v>
      </c>
      <c r="C995" s="2">
        <v>17494400000</v>
      </c>
      <c r="D995" s="2">
        <v>15632500000</v>
      </c>
      <c r="E995" s="2">
        <v>10339800000</v>
      </c>
      <c r="F995" s="2">
        <v>9411980000</v>
      </c>
      <c r="G995" s="2">
        <v>12203400000</v>
      </c>
      <c r="H995" s="2">
        <v>11982600000</v>
      </c>
      <c r="I995" s="2">
        <v>11171900000</v>
      </c>
      <c r="J995" s="2">
        <v>12355000000</v>
      </c>
      <c r="K995" s="2">
        <v>12220000000</v>
      </c>
      <c r="L995" s="2">
        <v>12632200000</v>
      </c>
      <c r="M995" s="2">
        <v>12514800000</v>
      </c>
      <c r="N995" s="2">
        <v>11507500000</v>
      </c>
      <c r="O995" s="2">
        <v>12379100000</v>
      </c>
      <c r="P995" s="2">
        <v>12323600000</v>
      </c>
      <c r="Q995" s="2">
        <v>12435100000</v>
      </c>
      <c r="R995" s="2">
        <v>11596900000</v>
      </c>
      <c r="S995" s="2">
        <v>12431000000</v>
      </c>
      <c r="T995" s="2">
        <v>12441700000</v>
      </c>
      <c r="U995" s="2">
        <v>11813800000</v>
      </c>
      <c r="V995" s="2">
        <v>12601900000</v>
      </c>
      <c r="W995" s="2">
        <v>12533300000</v>
      </c>
      <c r="X995" s="2">
        <v>11761100000</v>
      </c>
      <c r="Y995" s="2">
        <v>12657500000</v>
      </c>
      <c r="Z995" s="2">
        <v>12645200000</v>
      </c>
      <c r="AA995" s="2">
        <v>12952400000</v>
      </c>
      <c r="AB995" s="2">
        <v>12856800000</v>
      </c>
      <c r="AC995" s="2">
        <v>13017500000</v>
      </c>
      <c r="AD995" s="2">
        <v>13123600000</v>
      </c>
      <c r="AE995" s="2">
        <v>13080400000</v>
      </c>
      <c r="AF995" s="2">
        <v>13110500000</v>
      </c>
      <c r="AG995" s="2">
        <v>13229100000</v>
      </c>
      <c r="AH995" s="2">
        <v>14348600000</v>
      </c>
    </row>
    <row r="996" spans="1:34" x14ac:dyDescent="0.35">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row>
    <row r="997" spans="1:34" x14ac:dyDescent="0.35">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row>
    <row r="998" spans="1:34" x14ac:dyDescent="0.35">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row>
    <row r="999" spans="1:34" x14ac:dyDescent="0.35">
      <c r="A999" t="s">
        <v>1017</v>
      </c>
      <c r="B999" t="s">
        <v>19</v>
      </c>
      <c r="C999" s="2">
        <v>14523600000</v>
      </c>
      <c r="D999" s="2">
        <v>16646700000</v>
      </c>
      <c r="E999" s="2">
        <v>22200700000</v>
      </c>
      <c r="F999" s="2">
        <v>23389900000</v>
      </c>
      <c r="G999" s="2">
        <v>20539300000</v>
      </c>
      <c r="H999" s="2">
        <v>20739900000</v>
      </c>
      <c r="I999" s="2">
        <v>21392100000</v>
      </c>
      <c r="J999" s="2">
        <v>19975900000</v>
      </c>
      <c r="K999" s="2">
        <v>19961700000</v>
      </c>
      <c r="L999" s="2">
        <v>19445200000</v>
      </c>
      <c r="M999" s="2">
        <v>19443400000</v>
      </c>
      <c r="N999" s="2">
        <v>20383200000</v>
      </c>
      <c r="O999" s="2">
        <v>19570200000</v>
      </c>
      <c r="P999" s="2">
        <v>19564500000</v>
      </c>
      <c r="Q999" s="2">
        <v>19386300000</v>
      </c>
      <c r="R999" s="2">
        <v>20189800000</v>
      </c>
      <c r="S999" s="2">
        <v>19311000000</v>
      </c>
      <c r="T999" s="2">
        <v>19265100000</v>
      </c>
      <c r="U999" s="2">
        <v>19846800000</v>
      </c>
      <c r="V999" s="2">
        <v>19042000000</v>
      </c>
      <c r="W999" s="2">
        <v>18834600000</v>
      </c>
      <c r="X999" s="2">
        <v>19554500000</v>
      </c>
      <c r="Y999" s="2">
        <v>18645100000</v>
      </c>
      <c r="Z999" s="2">
        <v>18555000000</v>
      </c>
      <c r="AA999" s="2">
        <v>18146000000</v>
      </c>
      <c r="AB999" s="2">
        <v>18203900000</v>
      </c>
      <c r="AC999" s="2">
        <v>17956500000</v>
      </c>
      <c r="AD999" s="2">
        <v>17827600000</v>
      </c>
      <c r="AE999" s="2">
        <v>17852100000</v>
      </c>
      <c r="AF999" s="2">
        <v>17786800000</v>
      </c>
      <c r="AG999" s="2">
        <v>17674600000</v>
      </c>
      <c r="AH999" s="2">
        <v>15863200000</v>
      </c>
    </row>
    <row r="1000" spans="1:34" x14ac:dyDescent="0.35">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row>
    <row r="1001" spans="1:34" x14ac:dyDescent="0.35">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row>
    <row r="1002" spans="1:34" x14ac:dyDescent="0.35">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row>
    <row r="1003" spans="1:34" x14ac:dyDescent="0.35">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row>
    <row r="1004" spans="1:34" x14ac:dyDescent="0.35">
      <c r="A1004" t="s">
        <v>1022</v>
      </c>
      <c r="B1004" t="s">
        <v>19</v>
      </c>
      <c r="C1004" s="2">
        <v>86716400000</v>
      </c>
      <c r="D1004" s="2">
        <v>87379000000</v>
      </c>
      <c r="E1004" s="2">
        <v>85060700000</v>
      </c>
      <c r="F1004" s="2">
        <v>82542100000</v>
      </c>
      <c r="G1004" s="2">
        <v>80133000000</v>
      </c>
      <c r="H1004" s="2">
        <v>77444500000</v>
      </c>
      <c r="I1004" s="2">
        <v>74621800000</v>
      </c>
      <c r="J1004" s="2">
        <v>71605800000</v>
      </c>
      <c r="K1004" s="2">
        <v>68744200000</v>
      </c>
      <c r="L1004" s="2">
        <v>65914600000</v>
      </c>
      <c r="M1004" s="2">
        <v>63145600000</v>
      </c>
      <c r="N1004" s="2">
        <v>60329400000</v>
      </c>
      <c r="O1004" s="2">
        <v>57632600000</v>
      </c>
      <c r="P1004" s="2">
        <v>54912700000</v>
      </c>
      <c r="Q1004" s="2">
        <v>52050600000</v>
      </c>
      <c r="R1004" s="2">
        <v>49179600000</v>
      </c>
      <c r="S1004" s="2">
        <v>46321000000</v>
      </c>
      <c r="T1004" s="2">
        <v>43528800000</v>
      </c>
      <c r="U1004" s="2">
        <v>40741700000</v>
      </c>
      <c r="V1004" s="2">
        <v>37961000000</v>
      </c>
      <c r="W1004" s="2">
        <v>35182400000</v>
      </c>
      <c r="X1004" s="2">
        <v>32336600000</v>
      </c>
      <c r="Y1004" s="2">
        <v>29484500000</v>
      </c>
      <c r="Z1004" s="2">
        <v>26618800000</v>
      </c>
      <c r="AA1004" s="2">
        <v>23733500000</v>
      </c>
      <c r="AB1004" s="2">
        <v>20840400000</v>
      </c>
      <c r="AC1004" s="2">
        <v>17934000000</v>
      </c>
      <c r="AD1004" s="2">
        <v>14975100000</v>
      </c>
      <c r="AE1004" s="2">
        <v>11964000000</v>
      </c>
      <c r="AF1004" s="2">
        <v>8925210000</v>
      </c>
      <c r="AG1004" s="2">
        <v>5856910000</v>
      </c>
      <c r="AH1004" s="2">
        <v>111473000000</v>
      </c>
    </row>
    <row r="1005" spans="1:34" x14ac:dyDescent="0.35">
      <c r="A1005" t="s">
        <v>1023</v>
      </c>
      <c r="B1005" t="s">
        <v>19</v>
      </c>
      <c r="C1005" s="2">
        <v>3799620000</v>
      </c>
      <c r="D1005" s="2">
        <v>4245900000</v>
      </c>
      <c r="E1005" s="2">
        <v>4566770000</v>
      </c>
      <c r="F1005" s="2">
        <v>4880670000</v>
      </c>
      <c r="G1005" s="2">
        <v>5205480000</v>
      </c>
      <c r="H1005" s="2">
        <v>5514600000</v>
      </c>
      <c r="I1005" s="2">
        <v>5813630000</v>
      </c>
      <c r="J1005" s="2">
        <v>6093780000</v>
      </c>
      <c r="K1005" s="2">
        <v>6383730000</v>
      </c>
      <c r="L1005" s="2">
        <v>6674870000</v>
      </c>
      <c r="M1005" s="2">
        <v>6971630000</v>
      </c>
      <c r="N1005" s="2">
        <v>7262690000</v>
      </c>
      <c r="O1005" s="2">
        <v>7569530000</v>
      </c>
      <c r="P1005" s="2">
        <v>7876220000</v>
      </c>
      <c r="Q1005" s="2">
        <v>8162900000</v>
      </c>
      <c r="R1005" s="2">
        <v>8446880000</v>
      </c>
      <c r="S1005" s="2">
        <v>8732080000</v>
      </c>
      <c r="T1005" s="2">
        <v>9031290000</v>
      </c>
      <c r="U1005" s="2">
        <v>9335450000</v>
      </c>
      <c r="V1005" s="2">
        <v>9646790000</v>
      </c>
      <c r="W1005" s="2">
        <v>9966690000</v>
      </c>
      <c r="X1005" s="2">
        <v>10275400000</v>
      </c>
      <c r="Y1005" s="2">
        <v>10590300000</v>
      </c>
      <c r="Z1005" s="2">
        <v>10911000000</v>
      </c>
      <c r="AA1005" s="2">
        <v>11237200000</v>
      </c>
      <c r="AB1005" s="2">
        <v>11578000000</v>
      </c>
      <c r="AC1005" s="2">
        <v>11938200000</v>
      </c>
      <c r="AD1005" s="2">
        <v>12296600000</v>
      </c>
      <c r="AE1005" s="2">
        <v>12648700000</v>
      </c>
      <c r="AF1005" s="2">
        <v>13018800000</v>
      </c>
      <c r="AG1005" s="2">
        <v>13422600000</v>
      </c>
      <c r="AH1005" s="2">
        <v>3499620000</v>
      </c>
    </row>
    <row r="1006" spans="1:34" x14ac:dyDescent="0.35">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row>
    <row r="1007" spans="1:34" x14ac:dyDescent="0.35">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row>
    <row r="1008" spans="1:34" x14ac:dyDescent="0.35">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row>
    <row r="1009" spans="1:34" x14ac:dyDescent="0.35">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row>
    <row r="1010" spans="1:34" x14ac:dyDescent="0.35">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row>
    <row r="1011" spans="1:34" x14ac:dyDescent="0.35">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row>
    <row r="1012" spans="1:34" x14ac:dyDescent="0.35">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row>
    <row r="1013" spans="1:34" x14ac:dyDescent="0.35">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row>
    <row r="1014" spans="1:34" x14ac:dyDescent="0.35">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row>
    <row r="1015" spans="1:34" x14ac:dyDescent="0.35">
      <c r="A1015" t="s">
        <v>1033</v>
      </c>
      <c r="B1015" t="s">
        <v>19</v>
      </c>
      <c r="C1015" s="2">
        <v>39403700000</v>
      </c>
      <c r="D1015" s="2">
        <v>35210100000</v>
      </c>
      <c r="E1015" s="2">
        <v>23289000000</v>
      </c>
      <c r="F1015" s="2">
        <v>21199200000</v>
      </c>
      <c r="G1015" s="2">
        <v>27486500000</v>
      </c>
      <c r="H1015" s="2">
        <v>26989100000</v>
      </c>
      <c r="I1015" s="2">
        <v>25163200000</v>
      </c>
      <c r="J1015" s="2">
        <v>27828000000</v>
      </c>
      <c r="K1015" s="2">
        <v>27524000000</v>
      </c>
      <c r="L1015" s="2">
        <v>28452300000</v>
      </c>
      <c r="M1015" s="2">
        <v>28187900000</v>
      </c>
      <c r="N1015" s="2">
        <v>25919100000</v>
      </c>
      <c r="O1015" s="2">
        <v>27882200000</v>
      </c>
      <c r="P1015" s="2">
        <v>27757200000</v>
      </c>
      <c r="Q1015" s="2">
        <v>28008300000</v>
      </c>
      <c r="R1015" s="2">
        <v>26120400000</v>
      </c>
      <c r="S1015" s="2">
        <v>27999200000</v>
      </c>
      <c r="T1015" s="2">
        <v>28023200000</v>
      </c>
      <c r="U1015" s="2">
        <v>26608900000</v>
      </c>
      <c r="V1015" s="2">
        <v>28384000000</v>
      </c>
      <c r="W1015" s="2">
        <v>28229600000</v>
      </c>
      <c r="X1015" s="2">
        <v>26490300000</v>
      </c>
      <c r="Y1015" s="2">
        <v>28509200000</v>
      </c>
      <c r="Z1015" s="2">
        <v>28481500000</v>
      </c>
      <c r="AA1015" s="2">
        <v>29173500000</v>
      </c>
      <c r="AB1015" s="2">
        <v>28958200000</v>
      </c>
      <c r="AC1015" s="2">
        <v>29320000000</v>
      </c>
      <c r="AD1015" s="2">
        <v>29559100000</v>
      </c>
      <c r="AE1015" s="2">
        <v>29461700000</v>
      </c>
      <c r="AF1015" s="2">
        <v>29529600000</v>
      </c>
      <c r="AG1015" s="2">
        <v>29796700000</v>
      </c>
      <c r="AH1015" s="2">
        <v>32318200000</v>
      </c>
    </row>
    <row r="1016" spans="1:34" x14ac:dyDescent="0.35">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row>
    <row r="1017" spans="1:34" x14ac:dyDescent="0.35">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row>
    <row r="1018" spans="1:34" x14ac:dyDescent="0.35">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x14ac:dyDescent="0.35">
      <c r="A1019" t="s">
        <v>1037</v>
      </c>
      <c r="B1019" t="s">
        <v>19</v>
      </c>
      <c r="C1019" s="2">
        <v>32712300000</v>
      </c>
      <c r="D1019" s="2">
        <v>37494400000</v>
      </c>
      <c r="E1019" s="2">
        <v>50004000000</v>
      </c>
      <c r="F1019" s="2">
        <v>52682500000</v>
      </c>
      <c r="G1019" s="2">
        <v>46262000000</v>
      </c>
      <c r="H1019" s="2">
        <v>46713700000</v>
      </c>
      <c r="I1019" s="2">
        <v>48182600000</v>
      </c>
      <c r="J1019" s="2">
        <v>44992900000</v>
      </c>
      <c r="K1019" s="2">
        <v>44961000000</v>
      </c>
      <c r="L1019" s="2">
        <v>43797500000</v>
      </c>
      <c r="M1019" s="2">
        <v>43793600000</v>
      </c>
      <c r="N1019" s="2">
        <v>45910400000</v>
      </c>
      <c r="O1019" s="2">
        <v>44079100000</v>
      </c>
      <c r="P1019" s="2">
        <v>44066200000</v>
      </c>
      <c r="Q1019" s="2">
        <v>43665000000</v>
      </c>
      <c r="R1019" s="2">
        <v>45474700000</v>
      </c>
      <c r="S1019" s="2">
        <v>43495400000</v>
      </c>
      <c r="T1019" s="2">
        <v>43391900000</v>
      </c>
      <c r="U1019" s="2">
        <v>44702100000</v>
      </c>
      <c r="V1019" s="2">
        <v>42889500000</v>
      </c>
      <c r="W1019" s="2">
        <v>42422400000</v>
      </c>
      <c r="X1019" s="2">
        <v>44043700000</v>
      </c>
      <c r="Y1019" s="2">
        <v>41995400000</v>
      </c>
      <c r="Z1019" s="2">
        <v>41792600000</v>
      </c>
      <c r="AA1019" s="2">
        <v>40871300000</v>
      </c>
      <c r="AB1019" s="2">
        <v>41001800000</v>
      </c>
      <c r="AC1019" s="2">
        <v>40444500000</v>
      </c>
      <c r="AD1019" s="2">
        <v>40154300000</v>
      </c>
      <c r="AE1019" s="2">
        <v>40209400000</v>
      </c>
      <c r="AF1019" s="2">
        <v>40062300000</v>
      </c>
      <c r="AG1019" s="2">
        <v>39809600000</v>
      </c>
      <c r="AH1019" s="2">
        <v>35729700000</v>
      </c>
    </row>
    <row r="1020" spans="1:34" x14ac:dyDescent="0.35">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x14ac:dyDescent="0.35">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row>
    <row r="1022" spans="1:34" x14ac:dyDescent="0.35">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row>
    <row r="1023" spans="1:34" x14ac:dyDescent="0.35">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row>
    <row r="1024" spans="1:34" x14ac:dyDescent="0.35">
      <c r="A1024" t="s">
        <v>1042</v>
      </c>
      <c r="B1024" t="s">
        <v>19</v>
      </c>
      <c r="C1024" s="2">
        <v>3850270000</v>
      </c>
      <c r="D1024" s="2">
        <v>3879690000</v>
      </c>
      <c r="E1024" s="2">
        <v>3776760000</v>
      </c>
      <c r="F1024" s="2">
        <v>3664930000</v>
      </c>
      <c r="G1024" s="2">
        <v>3557960000</v>
      </c>
      <c r="H1024" s="2">
        <v>3438600000</v>
      </c>
      <c r="I1024" s="2">
        <v>3313270000</v>
      </c>
      <c r="J1024" s="2">
        <v>3179350000</v>
      </c>
      <c r="K1024" s="2">
        <v>3052290000</v>
      </c>
      <c r="L1024" s="2">
        <v>2926660000</v>
      </c>
      <c r="M1024" s="2">
        <v>2803710000</v>
      </c>
      <c r="N1024" s="2">
        <v>2678670000</v>
      </c>
      <c r="O1024" s="2">
        <v>2558930000</v>
      </c>
      <c r="P1024" s="2">
        <v>2438170000</v>
      </c>
      <c r="Q1024" s="2">
        <v>2311080000</v>
      </c>
      <c r="R1024" s="2">
        <v>2183610000</v>
      </c>
      <c r="S1024" s="2">
        <v>2056690000</v>
      </c>
      <c r="T1024" s="2">
        <v>1932710000</v>
      </c>
      <c r="U1024" s="2">
        <v>1808960000</v>
      </c>
      <c r="V1024" s="2">
        <v>1685500000</v>
      </c>
      <c r="W1024" s="2">
        <v>1562130000</v>
      </c>
      <c r="X1024" s="2">
        <v>1435770000</v>
      </c>
      <c r="Y1024" s="2">
        <v>1309130000</v>
      </c>
      <c r="Z1024" s="2">
        <v>1181890000</v>
      </c>
      <c r="AA1024" s="2">
        <v>1053780000</v>
      </c>
      <c r="AB1024" s="2">
        <v>925328000</v>
      </c>
      <c r="AC1024" s="2">
        <v>796285000</v>
      </c>
      <c r="AD1024" s="2">
        <v>664905000</v>
      </c>
      <c r="AE1024" s="2">
        <v>531211000</v>
      </c>
      <c r="AF1024" s="2">
        <v>396286000</v>
      </c>
      <c r="AG1024" s="2">
        <v>260051000</v>
      </c>
      <c r="AH1024" s="2">
        <v>4949490000</v>
      </c>
    </row>
    <row r="1025" spans="1:34" x14ac:dyDescent="0.35">
      <c r="A1025" t="s">
        <v>1043</v>
      </c>
      <c r="B1025" t="s">
        <v>19</v>
      </c>
      <c r="C1025" s="2">
        <v>32941300000</v>
      </c>
      <c r="D1025" s="2">
        <v>36810400000</v>
      </c>
      <c r="E1025" s="2">
        <v>39592300000</v>
      </c>
      <c r="F1025" s="2">
        <v>42313700000</v>
      </c>
      <c r="G1025" s="2">
        <v>45129600000</v>
      </c>
      <c r="H1025" s="2">
        <v>47809600000</v>
      </c>
      <c r="I1025" s="2">
        <v>50402100000</v>
      </c>
      <c r="J1025" s="2">
        <v>52830900000</v>
      </c>
      <c r="K1025" s="2">
        <v>55344600000</v>
      </c>
      <c r="L1025" s="2">
        <v>57868800000</v>
      </c>
      <c r="M1025" s="2">
        <v>60441600000</v>
      </c>
      <c r="N1025" s="2">
        <v>62964900000</v>
      </c>
      <c r="O1025" s="2">
        <v>65625100000</v>
      </c>
      <c r="P1025" s="2">
        <v>68284000000</v>
      </c>
      <c r="Q1025" s="2">
        <v>70769400000</v>
      </c>
      <c r="R1025" s="2">
        <v>73231400000</v>
      </c>
      <c r="S1025" s="2">
        <v>75704000000</v>
      </c>
      <c r="T1025" s="2">
        <v>78298100000</v>
      </c>
      <c r="U1025" s="2">
        <v>80935000000</v>
      </c>
      <c r="V1025" s="2">
        <v>83634200000</v>
      </c>
      <c r="W1025" s="2">
        <v>86407600000</v>
      </c>
      <c r="X1025" s="2">
        <v>89084100000</v>
      </c>
      <c r="Y1025" s="2">
        <v>91814400000</v>
      </c>
      <c r="Z1025" s="2">
        <v>94594800000</v>
      </c>
      <c r="AA1025" s="2">
        <v>97422600000</v>
      </c>
      <c r="AB1025" s="2">
        <v>100377000000</v>
      </c>
      <c r="AC1025" s="2">
        <v>103500000000</v>
      </c>
      <c r="AD1025" s="2">
        <v>106607000000</v>
      </c>
      <c r="AE1025" s="2">
        <v>109659000000</v>
      </c>
      <c r="AF1025" s="2">
        <v>112869000000</v>
      </c>
      <c r="AG1025" s="2">
        <v>116369000000</v>
      </c>
      <c r="AH1025" s="2">
        <v>30340400000</v>
      </c>
    </row>
    <row r="1026" spans="1:34" x14ac:dyDescent="0.35">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row>
    <row r="1027" spans="1:34" x14ac:dyDescent="0.35">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row>
    <row r="1028" spans="1:34" x14ac:dyDescent="0.35">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row>
    <row r="1029" spans="1:34" x14ac:dyDescent="0.35">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row>
    <row r="1030" spans="1:34" x14ac:dyDescent="0.35">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row>
    <row r="1031" spans="1:34" x14ac:dyDescent="0.35">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row>
    <row r="1032" spans="1:34" x14ac:dyDescent="0.35">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row>
    <row r="1033" spans="1:34" x14ac:dyDescent="0.35">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row>
    <row r="1034" spans="1:34" x14ac:dyDescent="0.35">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row>
    <row r="1035" spans="1:34" x14ac:dyDescent="0.35">
      <c r="A1035" t="s">
        <v>1053</v>
      </c>
      <c r="B1035" t="s">
        <v>19</v>
      </c>
      <c r="C1035" s="2">
        <v>341616000000</v>
      </c>
      <c r="D1035" s="2">
        <v>305259000000</v>
      </c>
      <c r="E1035" s="2">
        <v>201907000000</v>
      </c>
      <c r="F1035" s="2">
        <v>183789000000</v>
      </c>
      <c r="G1035" s="2">
        <v>238298000000</v>
      </c>
      <c r="H1035" s="2">
        <v>233986000000</v>
      </c>
      <c r="I1035" s="2">
        <v>218156000000</v>
      </c>
      <c r="J1035" s="2">
        <v>241259000000</v>
      </c>
      <c r="K1035" s="2">
        <v>238623000000</v>
      </c>
      <c r="L1035" s="2">
        <v>246671000000</v>
      </c>
      <c r="M1035" s="2">
        <v>244379000000</v>
      </c>
      <c r="N1035" s="2">
        <v>224710000000</v>
      </c>
      <c r="O1035" s="2">
        <v>241729000000</v>
      </c>
      <c r="P1035" s="2">
        <v>240645000000</v>
      </c>
      <c r="Q1035" s="2">
        <v>242822000000</v>
      </c>
      <c r="R1035" s="2">
        <v>226454000000</v>
      </c>
      <c r="S1035" s="2">
        <v>242743000000</v>
      </c>
      <c r="T1035" s="2">
        <v>242951000000</v>
      </c>
      <c r="U1035" s="2">
        <v>230689000000</v>
      </c>
      <c r="V1035" s="2">
        <v>246079000000</v>
      </c>
      <c r="W1035" s="2">
        <v>244741000000</v>
      </c>
      <c r="X1035" s="2">
        <v>229661000000</v>
      </c>
      <c r="Y1035" s="2">
        <v>247164000000</v>
      </c>
      <c r="Z1035" s="2">
        <v>246924000000</v>
      </c>
      <c r="AA1035" s="2">
        <v>252924000000</v>
      </c>
      <c r="AB1035" s="2">
        <v>251057000000</v>
      </c>
      <c r="AC1035" s="2">
        <v>254194000000</v>
      </c>
      <c r="AD1035" s="2">
        <v>256267000000</v>
      </c>
      <c r="AE1035" s="2">
        <v>255423000000</v>
      </c>
      <c r="AF1035" s="2">
        <v>256011000000</v>
      </c>
      <c r="AG1035" s="2">
        <v>258327000000</v>
      </c>
      <c r="AH1035" s="2">
        <v>280187000000</v>
      </c>
    </row>
    <row r="1036" spans="1:34" x14ac:dyDescent="0.35">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row>
    <row r="1037" spans="1:34" x14ac:dyDescent="0.35">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row>
    <row r="1038" spans="1:34" x14ac:dyDescent="0.35">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x14ac:dyDescent="0.35">
      <c r="A1039" t="s">
        <v>1057</v>
      </c>
      <c r="B1039" t="s">
        <v>19</v>
      </c>
      <c r="C1039" s="2">
        <v>283604000000</v>
      </c>
      <c r="D1039" s="2">
        <v>325063000000</v>
      </c>
      <c r="E1039" s="2">
        <v>433517000000</v>
      </c>
      <c r="F1039" s="2">
        <v>456738000000</v>
      </c>
      <c r="G1039" s="2">
        <v>401075000000</v>
      </c>
      <c r="H1039" s="2">
        <v>404991000000</v>
      </c>
      <c r="I1039" s="2">
        <v>417726000000</v>
      </c>
      <c r="J1039" s="2">
        <v>390072000000</v>
      </c>
      <c r="K1039" s="2">
        <v>389796000000</v>
      </c>
      <c r="L1039" s="2">
        <v>379709000000</v>
      </c>
      <c r="M1039" s="2">
        <v>379674000000</v>
      </c>
      <c r="N1039" s="2">
        <v>398027000000</v>
      </c>
      <c r="O1039" s="2">
        <v>382150000000</v>
      </c>
      <c r="P1039" s="2">
        <v>382038000000</v>
      </c>
      <c r="Q1039" s="2">
        <v>378560000000</v>
      </c>
      <c r="R1039" s="2">
        <v>394250000000</v>
      </c>
      <c r="S1039" s="2">
        <v>377090000000</v>
      </c>
      <c r="T1039" s="2">
        <v>376192000000</v>
      </c>
      <c r="U1039" s="2">
        <v>387551000000</v>
      </c>
      <c r="V1039" s="2">
        <v>371837000000</v>
      </c>
      <c r="W1039" s="2">
        <v>367787000000</v>
      </c>
      <c r="X1039" s="2">
        <v>381843000000</v>
      </c>
      <c r="Y1039" s="2">
        <v>364085000000</v>
      </c>
      <c r="Z1039" s="2">
        <v>362327000000</v>
      </c>
      <c r="AA1039" s="2">
        <v>354339000000</v>
      </c>
      <c r="AB1039" s="2">
        <v>355471000000</v>
      </c>
      <c r="AC1039" s="2">
        <v>350640000000</v>
      </c>
      <c r="AD1039" s="2">
        <v>348123000000</v>
      </c>
      <c r="AE1039" s="2">
        <v>348601000000</v>
      </c>
      <c r="AF1039" s="2">
        <v>347325000000</v>
      </c>
      <c r="AG1039" s="2">
        <v>345135000000</v>
      </c>
      <c r="AH1039" s="2">
        <v>309764000000</v>
      </c>
    </row>
    <row r="1040" spans="1:34" x14ac:dyDescent="0.35">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row>
    <row r="1041" spans="1:34" x14ac:dyDescent="0.35">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row>
    <row r="1042" spans="1:34" x14ac:dyDescent="0.35">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row>
    <row r="1043" spans="1:34" x14ac:dyDescent="0.35">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row>
    <row r="1044" spans="1:34" x14ac:dyDescent="0.35">
      <c r="A1044" t="s">
        <v>1062</v>
      </c>
      <c r="B1044" t="s">
        <v>19</v>
      </c>
      <c r="C1044" s="2">
        <v>750709000</v>
      </c>
      <c r="D1044" s="2">
        <v>756445000</v>
      </c>
      <c r="E1044" s="2">
        <v>736376000</v>
      </c>
      <c r="F1044" s="2">
        <v>714572000</v>
      </c>
      <c r="G1044" s="2">
        <v>693716000</v>
      </c>
      <c r="H1044" s="2">
        <v>670442000</v>
      </c>
      <c r="I1044" s="2">
        <v>646006000</v>
      </c>
      <c r="J1044" s="2">
        <v>619896000</v>
      </c>
      <c r="K1044" s="2">
        <v>595123000</v>
      </c>
      <c r="L1044" s="2">
        <v>570627000</v>
      </c>
      <c r="M1044" s="2">
        <v>546655000</v>
      </c>
      <c r="N1044" s="2">
        <v>522275000</v>
      </c>
      <c r="O1044" s="2">
        <v>498929000</v>
      </c>
      <c r="P1044" s="2">
        <v>475383000</v>
      </c>
      <c r="Q1044" s="2">
        <v>450605000</v>
      </c>
      <c r="R1044" s="2">
        <v>425750000</v>
      </c>
      <c r="S1044" s="2">
        <v>401004000</v>
      </c>
      <c r="T1044" s="2">
        <v>376832000</v>
      </c>
      <c r="U1044" s="2">
        <v>352704000</v>
      </c>
      <c r="V1044" s="2">
        <v>328631000</v>
      </c>
      <c r="W1044" s="2">
        <v>304576000</v>
      </c>
      <c r="X1044" s="2">
        <v>279940000</v>
      </c>
      <c r="Y1044" s="2">
        <v>255249000</v>
      </c>
      <c r="Z1044" s="2">
        <v>230440000</v>
      </c>
      <c r="AA1044" s="2">
        <v>205462000</v>
      </c>
      <c r="AB1044" s="2">
        <v>180416000</v>
      </c>
      <c r="AC1044" s="2">
        <v>155256000</v>
      </c>
      <c r="AD1044" s="2">
        <v>129640000</v>
      </c>
      <c r="AE1044" s="2">
        <v>103573000</v>
      </c>
      <c r="AF1044" s="2">
        <v>77266100</v>
      </c>
      <c r="AG1044" s="2">
        <v>50703600</v>
      </c>
      <c r="AH1044" s="2">
        <v>965029000</v>
      </c>
    </row>
    <row r="1045" spans="1:34" x14ac:dyDescent="0.35">
      <c r="A1045" t="s">
        <v>1063</v>
      </c>
      <c r="B1045" t="s">
        <v>19</v>
      </c>
      <c r="C1045" s="2">
        <v>1366570000</v>
      </c>
      <c r="D1045" s="2">
        <v>1527070000</v>
      </c>
      <c r="E1045" s="2">
        <v>1642480000</v>
      </c>
      <c r="F1045" s="2">
        <v>1755380000</v>
      </c>
      <c r="G1045" s="2">
        <v>1872190000</v>
      </c>
      <c r="H1045" s="2">
        <v>1983370000</v>
      </c>
      <c r="I1045" s="2">
        <v>2090920000</v>
      </c>
      <c r="J1045" s="2">
        <v>2191680000</v>
      </c>
      <c r="K1045" s="2">
        <v>2295960000</v>
      </c>
      <c r="L1045" s="2">
        <v>2400680000</v>
      </c>
      <c r="M1045" s="2">
        <v>2507410000</v>
      </c>
      <c r="N1045" s="2">
        <v>2612090000</v>
      </c>
      <c r="O1045" s="2">
        <v>2722440000</v>
      </c>
      <c r="P1045" s="2">
        <v>2832750000</v>
      </c>
      <c r="Q1045" s="2">
        <v>2935860000</v>
      </c>
      <c r="R1045" s="2">
        <v>3037990000</v>
      </c>
      <c r="S1045" s="2">
        <v>3140570000</v>
      </c>
      <c r="T1045" s="2">
        <v>3248180000</v>
      </c>
      <c r="U1045" s="2">
        <v>3357570000</v>
      </c>
      <c r="V1045" s="2">
        <v>3469550000</v>
      </c>
      <c r="W1045" s="2">
        <v>3584600000</v>
      </c>
      <c r="X1045" s="2">
        <v>3695640000</v>
      </c>
      <c r="Y1045" s="2">
        <v>3808910000</v>
      </c>
      <c r="Z1045" s="2">
        <v>3924250000</v>
      </c>
      <c r="AA1045" s="2">
        <v>4041560000</v>
      </c>
      <c r="AB1045" s="2">
        <v>4164140000</v>
      </c>
      <c r="AC1045" s="2">
        <v>4293660000</v>
      </c>
      <c r="AD1045" s="2">
        <v>4422560000</v>
      </c>
      <c r="AE1045" s="2">
        <v>4549200000</v>
      </c>
      <c r="AF1045" s="2">
        <v>4682340000</v>
      </c>
      <c r="AG1045" s="2">
        <v>4827540000</v>
      </c>
      <c r="AH1045" s="2">
        <v>1258670000</v>
      </c>
    </row>
    <row r="1046" spans="1:34" x14ac:dyDescent="0.35">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row>
    <row r="1047" spans="1:34" x14ac:dyDescent="0.35">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row>
    <row r="1048" spans="1:34" x14ac:dyDescent="0.35">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x14ac:dyDescent="0.35">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row>
    <row r="1050" spans="1:34" x14ac:dyDescent="0.35">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x14ac:dyDescent="0.35">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x14ac:dyDescent="0.35">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row>
    <row r="1053" spans="1:34" x14ac:dyDescent="0.35">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row>
    <row r="1054" spans="1:34" x14ac:dyDescent="0.35">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row>
    <row r="1055" spans="1:34" x14ac:dyDescent="0.35">
      <c r="A1055" t="s">
        <v>1073</v>
      </c>
      <c r="B1055" t="s">
        <v>19</v>
      </c>
      <c r="C1055" s="2">
        <v>14171900000</v>
      </c>
      <c r="D1055" s="2">
        <v>12663600000</v>
      </c>
      <c r="E1055" s="2">
        <v>8376070000</v>
      </c>
      <c r="F1055" s="2">
        <v>7624460000</v>
      </c>
      <c r="G1055" s="2">
        <v>9885750000</v>
      </c>
      <c r="H1055" s="2">
        <v>9706880000</v>
      </c>
      <c r="I1055" s="2">
        <v>9050160000</v>
      </c>
      <c r="J1055" s="2">
        <v>10008600000</v>
      </c>
      <c r="K1055" s="2">
        <v>9899230000</v>
      </c>
      <c r="L1055" s="2">
        <v>10233100000</v>
      </c>
      <c r="M1055" s="2">
        <v>10138000000</v>
      </c>
      <c r="N1055" s="2">
        <v>9322040000</v>
      </c>
      <c r="O1055" s="2">
        <v>10028100000</v>
      </c>
      <c r="P1055" s="2">
        <v>9983100000</v>
      </c>
      <c r="Q1055" s="2">
        <v>10073400000</v>
      </c>
      <c r="R1055" s="2">
        <v>9394420000</v>
      </c>
      <c r="S1055" s="2">
        <v>10070100000</v>
      </c>
      <c r="T1055" s="2">
        <v>10078800000</v>
      </c>
      <c r="U1055" s="2">
        <v>9570110000</v>
      </c>
      <c r="V1055" s="2">
        <v>10208600000</v>
      </c>
      <c r="W1055" s="2">
        <v>10153000000</v>
      </c>
      <c r="X1055" s="2">
        <v>9527460000</v>
      </c>
      <c r="Y1055" s="2">
        <v>10253600000</v>
      </c>
      <c r="Z1055" s="2">
        <v>10243600000</v>
      </c>
      <c r="AA1055" s="2">
        <v>10492500000</v>
      </c>
      <c r="AB1055" s="2">
        <v>10415100000</v>
      </c>
      <c r="AC1055" s="2">
        <v>10545200000</v>
      </c>
      <c r="AD1055" s="2">
        <v>10631200000</v>
      </c>
      <c r="AE1055" s="2">
        <v>10596200000</v>
      </c>
      <c r="AF1055" s="2">
        <v>10620600000</v>
      </c>
      <c r="AG1055" s="2">
        <v>10716600000</v>
      </c>
      <c r="AH1055" s="2">
        <v>11623500000</v>
      </c>
    </row>
    <row r="1056" spans="1:34" x14ac:dyDescent="0.35">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row>
    <row r="1057" spans="1:34" x14ac:dyDescent="0.35">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row>
    <row r="1058" spans="1:34" x14ac:dyDescent="0.35">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row>
    <row r="1059" spans="1:34" x14ac:dyDescent="0.35">
      <c r="A1059" t="s">
        <v>1077</v>
      </c>
      <c r="B1059" t="s">
        <v>19</v>
      </c>
      <c r="C1059" s="2">
        <v>11765300000</v>
      </c>
      <c r="D1059" s="2">
        <v>13485200000</v>
      </c>
      <c r="E1059" s="2">
        <v>17984400000</v>
      </c>
      <c r="F1059" s="2">
        <v>18947700000</v>
      </c>
      <c r="G1059" s="2">
        <v>16638500000</v>
      </c>
      <c r="H1059" s="2">
        <v>16801000000</v>
      </c>
      <c r="I1059" s="2">
        <v>17329300000</v>
      </c>
      <c r="J1059" s="2">
        <v>16182100000</v>
      </c>
      <c r="K1059" s="2">
        <v>16170600000</v>
      </c>
      <c r="L1059" s="2">
        <v>15752200000</v>
      </c>
      <c r="M1059" s="2">
        <v>15750700000</v>
      </c>
      <c r="N1059" s="2">
        <v>16512100000</v>
      </c>
      <c r="O1059" s="2">
        <v>15853400000</v>
      </c>
      <c r="P1059" s="2">
        <v>15848800000</v>
      </c>
      <c r="Q1059" s="2">
        <v>15704500000</v>
      </c>
      <c r="R1059" s="2">
        <v>16355400000</v>
      </c>
      <c r="S1059" s="2">
        <v>15643500000</v>
      </c>
      <c r="T1059" s="2">
        <v>15606300000</v>
      </c>
      <c r="U1059" s="2">
        <v>16077500000</v>
      </c>
      <c r="V1059" s="2">
        <v>15425600000</v>
      </c>
      <c r="W1059" s="2">
        <v>15257600000</v>
      </c>
      <c r="X1059" s="2">
        <v>15840700000</v>
      </c>
      <c r="Y1059" s="2">
        <v>15104000000</v>
      </c>
      <c r="Z1059" s="2">
        <v>15031100000</v>
      </c>
      <c r="AA1059" s="2">
        <v>14699700000</v>
      </c>
      <c r="AB1059" s="2">
        <v>14746700000</v>
      </c>
      <c r="AC1059" s="2">
        <v>14546200000</v>
      </c>
      <c r="AD1059" s="2">
        <v>14441800000</v>
      </c>
      <c r="AE1059" s="2">
        <v>14461600000</v>
      </c>
      <c r="AF1059" s="2">
        <v>14408700000</v>
      </c>
      <c r="AG1059" s="2">
        <v>14317900000</v>
      </c>
      <c r="AH1059" s="2">
        <v>12850500000</v>
      </c>
    </row>
    <row r="1060" spans="1:34" x14ac:dyDescent="0.35">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row>
    <row r="1061" spans="1:34" x14ac:dyDescent="0.35">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row>
    <row r="1062" spans="1:34" x14ac:dyDescent="0.35">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row>
    <row r="1063" spans="1:34" x14ac:dyDescent="0.35">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row>
    <row r="1064" spans="1:34" x14ac:dyDescent="0.35">
      <c r="A1064" t="s">
        <v>1082</v>
      </c>
      <c r="B1064" t="s">
        <v>19</v>
      </c>
      <c r="C1064" s="2">
        <v>300995000</v>
      </c>
      <c r="D1064" s="2">
        <v>303295000</v>
      </c>
      <c r="E1064" s="2">
        <v>295248000</v>
      </c>
      <c r="F1064" s="2">
        <v>286506000</v>
      </c>
      <c r="G1064" s="2">
        <v>278144000</v>
      </c>
      <c r="H1064" s="2">
        <v>268812000</v>
      </c>
      <c r="I1064" s="2">
        <v>259014000</v>
      </c>
      <c r="J1064" s="2">
        <v>248545000</v>
      </c>
      <c r="K1064" s="2">
        <v>238613000</v>
      </c>
      <c r="L1064" s="2">
        <v>228791000</v>
      </c>
      <c r="M1064" s="2">
        <v>219180000</v>
      </c>
      <c r="N1064" s="2">
        <v>209405000</v>
      </c>
      <c r="O1064" s="2">
        <v>200044000</v>
      </c>
      <c r="P1064" s="2">
        <v>190603000</v>
      </c>
      <c r="Q1064" s="2">
        <v>180669000</v>
      </c>
      <c r="R1064" s="2">
        <v>170703000</v>
      </c>
      <c r="S1064" s="2">
        <v>160781000</v>
      </c>
      <c r="T1064" s="2">
        <v>151090000</v>
      </c>
      <c r="U1064" s="2">
        <v>141415000</v>
      </c>
      <c r="V1064" s="2">
        <v>131764000</v>
      </c>
      <c r="W1064" s="2">
        <v>122119000</v>
      </c>
      <c r="X1064" s="2">
        <v>112241000</v>
      </c>
      <c r="Y1064" s="2">
        <v>102341000</v>
      </c>
      <c r="Z1064" s="2">
        <v>92394400</v>
      </c>
      <c r="AA1064" s="2">
        <v>82379500</v>
      </c>
      <c r="AB1064" s="2">
        <v>72337400</v>
      </c>
      <c r="AC1064" s="2">
        <v>62249500</v>
      </c>
      <c r="AD1064" s="2">
        <v>51978900</v>
      </c>
      <c r="AE1064" s="2">
        <v>41527400</v>
      </c>
      <c r="AF1064" s="2">
        <v>30979600</v>
      </c>
      <c r="AG1064" s="2">
        <v>20329500</v>
      </c>
      <c r="AH1064" s="2">
        <v>386926000</v>
      </c>
    </row>
    <row r="1065" spans="1:34" x14ac:dyDescent="0.35">
      <c r="A1065" t="s">
        <v>1083</v>
      </c>
      <c r="B1065" t="s">
        <v>19</v>
      </c>
      <c r="C1065" s="2">
        <v>1268410000</v>
      </c>
      <c r="D1065" s="2">
        <v>1417390000</v>
      </c>
      <c r="E1065" s="2">
        <v>1524510000</v>
      </c>
      <c r="F1065" s="2">
        <v>1629290000</v>
      </c>
      <c r="G1065" s="2">
        <v>1737720000</v>
      </c>
      <c r="H1065" s="2">
        <v>1840920000</v>
      </c>
      <c r="I1065" s="2">
        <v>1940740000</v>
      </c>
      <c r="J1065" s="2">
        <v>2034260000</v>
      </c>
      <c r="K1065" s="2">
        <v>2131050000</v>
      </c>
      <c r="L1065" s="2">
        <v>2228240000</v>
      </c>
      <c r="M1065" s="2">
        <v>2327310000</v>
      </c>
      <c r="N1065" s="2">
        <v>2424470000</v>
      </c>
      <c r="O1065" s="2">
        <v>2526900000</v>
      </c>
      <c r="P1065" s="2">
        <v>2629280000</v>
      </c>
      <c r="Q1065" s="2">
        <v>2724990000</v>
      </c>
      <c r="R1065" s="2">
        <v>2819780000</v>
      </c>
      <c r="S1065" s="2">
        <v>2914990000</v>
      </c>
      <c r="T1065" s="2">
        <v>3014880000</v>
      </c>
      <c r="U1065" s="2">
        <v>3116410000</v>
      </c>
      <c r="V1065" s="2">
        <v>3220340000</v>
      </c>
      <c r="W1065" s="2">
        <v>3327140000</v>
      </c>
      <c r="X1065" s="2">
        <v>3430200000</v>
      </c>
      <c r="Y1065" s="2">
        <v>3535330000</v>
      </c>
      <c r="Z1065" s="2">
        <v>3642380000</v>
      </c>
      <c r="AA1065" s="2">
        <v>3751270000</v>
      </c>
      <c r="AB1065" s="2">
        <v>3865040000</v>
      </c>
      <c r="AC1065" s="2">
        <v>3985270000</v>
      </c>
      <c r="AD1065" s="2">
        <v>4104910000</v>
      </c>
      <c r="AE1065" s="2">
        <v>4222450000</v>
      </c>
      <c r="AF1065" s="2">
        <v>4346020000</v>
      </c>
      <c r="AG1065" s="2">
        <v>4480800000</v>
      </c>
      <c r="AH1065" s="2">
        <v>1168260000</v>
      </c>
    </row>
    <row r="1066" spans="1:34" x14ac:dyDescent="0.35">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x14ac:dyDescent="0.35">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row>
    <row r="1068" spans="1:34" x14ac:dyDescent="0.35">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row>
    <row r="1069" spans="1:34" x14ac:dyDescent="0.35">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row>
    <row r="1070" spans="1:34" x14ac:dyDescent="0.35">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row>
    <row r="1071" spans="1:34" x14ac:dyDescent="0.35">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x14ac:dyDescent="0.35">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row>
    <row r="1073" spans="1:34" x14ac:dyDescent="0.35">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row>
    <row r="1074" spans="1:34" x14ac:dyDescent="0.35">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row>
    <row r="1075" spans="1:34" x14ac:dyDescent="0.35">
      <c r="A1075" t="s">
        <v>1093</v>
      </c>
      <c r="B1075" t="s">
        <v>19</v>
      </c>
      <c r="C1075" s="2">
        <v>13154000000</v>
      </c>
      <c r="D1075" s="2">
        <v>11754000000</v>
      </c>
      <c r="E1075" s="2">
        <v>7774450000</v>
      </c>
      <c r="F1075" s="2">
        <v>7076830000</v>
      </c>
      <c r="G1075" s="2">
        <v>9175690000</v>
      </c>
      <c r="H1075" s="2">
        <v>9009670000</v>
      </c>
      <c r="I1075" s="2">
        <v>8400120000</v>
      </c>
      <c r="J1075" s="2">
        <v>9289700000</v>
      </c>
      <c r="K1075" s="2">
        <v>9188200000</v>
      </c>
      <c r="L1075" s="2">
        <v>9498100000</v>
      </c>
      <c r="M1075" s="2">
        <v>9409860000</v>
      </c>
      <c r="N1075" s="2">
        <v>8652480000</v>
      </c>
      <c r="O1075" s="2">
        <v>9307800000</v>
      </c>
      <c r="P1075" s="2">
        <v>9266050000</v>
      </c>
      <c r="Q1075" s="2">
        <v>9349890000</v>
      </c>
      <c r="R1075" s="2">
        <v>8719650000</v>
      </c>
      <c r="S1075" s="2">
        <v>9346850000</v>
      </c>
      <c r="T1075" s="2">
        <v>9354860000</v>
      </c>
      <c r="U1075" s="2">
        <v>8882730000</v>
      </c>
      <c r="V1075" s="2">
        <v>9475320000</v>
      </c>
      <c r="W1075" s="2">
        <v>9423770000</v>
      </c>
      <c r="X1075" s="2">
        <v>8843140000</v>
      </c>
      <c r="Y1075" s="2">
        <v>9517090000</v>
      </c>
      <c r="Z1075" s="2">
        <v>9507860000</v>
      </c>
      <c r="AA1075" s="2">
        <v>9738870000</v>
      </c>
      <c r="AB1075" s="2">
        <v>9666990000</v>
      </c>
      <c r="AC1075" s="2">
        <v>9787780000</v>
      </c>
      <c r="AD1075" s="2">
        <v>9867600000</v>
      </c>
      <c r="AE1075" s="2">
        <v>9835080000</v>
      </c>
      <c r="AF1075" s="2">
        <v>9857750000</v>
      </c>
      <c r="AG1075" s="2">
        <v>9946900000</v>
      </c>
      <c r="AH1075" s="2">
        <v>10788700000</v>
      </c>
    </row>
    <row r="1076" spans="1:34" x14ac:dyDescent="0.35">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x14ac:dyDescent="0.35">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x14ac:dyDescent="0.35">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row>
    <row r="1079" spans="1:34" x14ac:dyDescent="0.35">
      <c r="A1079" t="s">
        <v>1097</v>
      </c>
      <c r="B1079" t="s">
        <v>19</v>
      </c>
      <c r="C1079" s="2">
        <v>10920200000</v>
      </c>
      <c r="D1079" s="2">
        <v>12516600000</v>
      </c>
      <c r="E1079" s="2">
        <v>16692600000</v>
      </c>
      <c r="F1079" s="2">
        <v>17586800000</v>
      </c>
      <c r="G1079" s="2">
        <v>15443400000</v>
      </c>
      <c r="H1079" s="2">
        <v>15594200000</v>
      </c>
      <c r="I1079" s="2">
        <v>16084600000</v>
      </c>
      <c r="J1079" s="2">
        <v>15019800000</v>
      </c>
      <c r="K1079" s="2">
        <v>15009100000</v>
      </c>
      <c r="L1079" s="2">
        <v>14620700000</v>
      </c>
      <c r="M1079" s="2">
        <v>14619400000</v>
      </c>
      <c r="N1079" s="2">
        <v>15326100000</v>
      </c>
      <c r="O1079" s="2">
        <v>14714700000</v>
      </c>
      <c r="P1079" s="2">
        <v>14710400000</v>
      </c>
      <c r="Q1079" s="2">
        <v>14576500000</v>
      </c>
      <c r="R1079" s="2">
        <v>15180600000</v>
      </c>
      <c r="S1079" s="2">
        <v>14519900000</v>
      </c>
      <c r="T1079" s="2">
        <v>14485300000</v>
      </c>
      <c r="U1079" s="2">
        <v>14922700000</v>
      </c>
      <c r="V1079" s="2">
        <v>14317600000</v>
      </c>
      <c r="W1079" s="2">
        <v>14161700000</v>
      </c>
      <c r="X1079" s="2">
        <v>14702900000</v>
      </c>
      <c r="Y1079" s="2">
        <v>14019100000</v>
      </c>
      <c r="Z1079" s="2">
        <v>13951400000</v>
      </c>
      <c r="AA1079" s="2">
        <v>13643900000</v>
      </c>
      <c r="AB1079" s="2">
        <v>13687500000</v>
      </c>
      <c r="AC1079" s="2">
        <v>13501400000</v>
      </c>
      <c r="AD1079" s="2">
        <v>13404500000</v>
      </c>
      <c r="AE1079" s="2">
        <v>13422900000</v>
      </c>
      <c r="AF1079" s="2">
        <v>13373800000</v>
      </c>
      <c r="AG1079" s="2">
        <v>13289500000</v>
      </c>
      <c r="AH1079" s="2">
        <v>11927500000</v>
      </c>
    </row>
    <row r="1080" spans="1:34" x14ac:dyDescent="0.35">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row>
    <row r="1081" spans="1:34" x14ac:dyDescent="0.35">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x14ac:dyDescent="0.35">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x14ac:dyDescent="0.35">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row>
    <row r="1084" spans="1:34" x14ac:dyDescent="0.35">
      <c r="A1084" t="s">
        <v>1102</v>
      </c>
      <c r="B1084" t="s">
        <v>19</v>
      </c>
      <c r="C1084" s="2">
        <v>62954100</v>
      </c>
      <c r="D1084" s="2">
        <v>63435100</v>
      </c>
      <c r="E1084" s="2">
        <v>61752100</v>
      </c>
      <c r="F1084" s="2">
        <v>59923700</v>
      </c>
      <c r="G1084" s="2">
        <v>58174700</v>
      </c>
      <c r="H1084" s="2">
        <v>56223000</v>
      </c>
      <c r="I1084" s="2">
        <v>54173700</v>
      </c>
      <c r="J1084" s="2">
        <v>51984200</v>
      </c>
      <c r="K1084" s="2">
        <v>49906700</v>
      </c>
      <c r="L1084" s="2">
        <v>47852500</v>
      </c>
      <c r="M1084" s="2">
        <v>45842300</v>
      </c>
      <c r="N1084" s="2">
        <v>43797800</v>
      </c>
      <c r="O1084" s="2">
        <v>41839900</v>
      </c>
      <c r="P1084" s="2">
        <v>39865400</v>
      </c>
      <c r="Q1084" s="2">
        <v>37787500</v>
      </c>
      <c r="R1084" s="2">
        <v>35703200</v>
      </c>
      <c r="S1084" s="2">
        <v>33628000</v>
      </c>
      <c r="T1084" s="2">
        <v>31600900</v>
      </c>
      <c r="U1084" s="2">
        <v>29577500</v>
      </c>
      <c r="V1084" s="2">
        <v>27558800</v>
      </c>
      <c r="W1084" s="2">
        <v>25541600</v>
      </c>
      <c r="X1084" s="2">
        <v>23475600</v>
      </c>
      <c r="Y1084" s="2">
        <v>21405100</v>
      </c>
      <c r="Z1084" s="2">
        <v>19324600</v>
      </c>
      <c r="AA1084" s="2">
        <v>17230000</v>
      </c>
      <c r="AB1084" s="2">
        <v>15129600</v>
      </c>
      <c r="AC1084" s="2">
        <v>13019700</v>
      </c>
      <c r="AD1084" s="2">
        <v>10871600</v>
      </c>
      <c r="AE1084" s="2">
        <v>8685590</v>
      </c>
      <c r="AF1084" s="2">
        <v>6479500</v>
      </c>
      <c r="AG1084" s="2">
        <v>4251980</v>
      </c>
      <c r="AH1084" s="2">
        <v>80926900</v>
      </c>
    </row>
    <row r="1085" spans="1:34" x14ac:dyDescent="0.35">
      <c r="A1085" t="s">
        <v>1103</v>
      </c>
      <c r="B1085" t="s">
        <v>19</v>
      </c>
      <c r="C1085" s="2">
        <v>7125720000</v>
      </c>
      <c r="D1085" s="2">
        <v>7962660000</v>
      </c>
      <c r="E1085" s="2">
        <v>8564430000</v>
      </c>
      <c r="F1085" s="2">
        <v>9153110000</v>
      </c>
      <c r="G1085" s="2">
        <v>9762240000</v>
      </c>
      <c r="H1085" s="2">
        <v>10342000000</v>
      </c>
      <c r="I1085" s="2">
        <v>10902800000</v>
      </c>
      <c r="J1085" s="2">
        <v>11428100000</v>
      </c>
      <c r="K1085" s="2">
        <v>11971900000</v>
      </c>
      <c r="L1085" s="2">
        <v>12517900000</v>
      </c>
      <c r="M1085" s="2">
        <v>13074500000</v>
      </c>
      <c r="N1085" s="2">
        <v>13620300000</v>
      </c>
      <c r="O1085" s="2">
        <v>14195700000</v>
      </c>
      <c r="P1085" s="2">
        <v>14770900000</v>
      </c>
      <c r="Q1085" s="2">
        <v>15308500000</v>
      </c>
      <c r="R1085" s="2">
        <v>15841100000</v>
      </c>
      <c r="S1085" s="2">
        <v>16376000000</v>
      </c>
      <c r="T1085" s="2">
        <v>16937100000</v>
      </c>
      <c r="U1085" s="2">
        <v>17507500000</v>
      </c>
      <c r="V1085" s="2">
        <v>18091400000</v>
      </c>
      <c r="W1085" s="2">
        <v>18691300000</v>
      </c>
      <c r="X1085" s="2">
        <v>19270300000</v>
      </c>
      <c r="Y1085" s="2">
        <v>19860900000</v>
      </c>
      <c r="Z1085" s="2">
        <v>20462300000</v>
      </c>
      <c r="AA1085" s="2">
        <v>21074000000</v>
      </c>
      <c r="AB1085" s="2">
        <v>21713200000</v>
      </c>
      <c r="AC1085" s="2">
        <v>22388600000</v>
      </c>
      <c r="AD1085" s="2">
        <v>23060700000</v>
      </c>
      <c r="AE1085" s="2">
        <v>23721000000</v>
      </c>
      <c r="AF1085" s="2">
        <v>24415300000</v>
      </c>
      <c r="AG1085" s="2">
        <v>25172400000</v>
      </c>
      <c r="AH1085" s="2">
        <v>6563110000</v>
      </c>
    </row>
    <row r="1086" spans="1:34" x14ac:dyDescent="0.35">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x14ac:dyDescent="0.35">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row>
    <row r="1088" spans="1:34" x14ac:dyDescent="0.35">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row>
    <row r="1089" spans="1:34" x14ac:dyDescent="0.35">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row>
    <row r="1090" spans="1:34" x14ac:dyDescent="0.35">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row>
    <row r="1091" spans="1:34" x14ac:dyDescent="0.35">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row>
    <row r="1092" spans="1:34" x14ac:dyDescent="0.35">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row>
    <row r="1093" spans="1:34" x14ac:dyDescent="0.35">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row>
    <row r="1094" spans="1:34" x14ac:dyDescent="0.35">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row>
    <row r="1095" spans="1:34" x14ac:dyDescent="0.35">
      <c r="A1095" t="s">
        <v>1113</v>
      </c>
      <c r="B1095" t="s">
        <v>19</v>
      </c>
      <c r="C1095" s="2">
        <v>73896900000</v>
      </c>
      <c r="D1095" s="2">
        <v>66032200000</v>
      </c>
      <c r="E1095" s="2">
        <v>43675600000</v>
      </c>
      <c r="F1095" s="2">
        <v>39756500000</v>
      </c>
      <c r="G1095" s="2">
        <v>51547600000</v>
      </c>
      <c r="H1095" s="2">
        <v>50614900000</v>
      </c>
      <c r="I1095" s="2">
        <v>47190500000</v>
      </c>
      <c r="J1095" s="2">
        <v>52188100000</v>
      </c>
      <c r="K1095" s="2">
        <v>51617800000</v>
      </c>
      <c r="L1095" s="2">
        <v>53358800000</v>
      </c>
      <c r="M1095" s="2">
        <v>52863100000</v>
      </c>
      <c r="N1095" s="2">
        <v>48608200000</v>
      </c>
      <c r="O1095" s="2">
        <v>52289700000</v>
      </c>
      <c r="P1095" s="2">
        <v>52055200000</v>
      </c>
      <c r="Q1095" s="2">
        <v>52526200000</v>
      </c>
      <c r="R1095" s="2">
        <v>48985600000</v>
      </c>
      <c r="S1095" s="2">
        <v>52509100000</v>
      </c>
      <c r="T1095" s="2">
        <v>52554100000</v>
      </c>
      <c r="U1095" s="2">
        <v>49901700000</v>
      </c>
      <c r="V1095" s="2">
        <v>53230800000</v>
      </c>
      <c r="W1095" s="2">
        <v>52941200000</v>
      </c>
      <c r="X1095" s="2">
        <v>49679300000</v>
      </c>
      <c r="Y1095" s="2">
        <v>53465500000</v>
      </c>
      <c r="Z1095" s="2">
        <v>53413600000</v>
      </c>
      <c r="AA1095" s="2">
        <v>54711400000</v>
      </c>
      <c r="AB1095" s="2">
        <v>54307600000</v>
      </c>
      <c r="AC1095" s="2">
        <v>54986200000</v>
      </c>
      <c r="AD1095" s="2">
        <v>55434600000</v>
      </c>
      <c r="AE1095" s="2">
        <v>55251900000</v>
      </c>
      <c r="AF1095" s="2">
        <v>55379200000</v>
      </c>
      <c r="AG1095" s="2">
        <v>55880100000</v>
      </c>
      <c r="AH1095" s="2">
        <v>60608900000</v>
      </c>
    </row>
    <row r="1096" spans="1:34" x14ac:dyDescent="0.35">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row>
    <row r="1097" spans="1:34" x14ac:dyDescent="0.35">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row>
    <row r="1098" spans="1:34" x14ac:dyDescent="0.35">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row>
    <row r="1099" spans="1:34" x14ac:dyDescent="0.35">
      <c r="A1099" t="s">
        <v>1117</v>
      </c>
      <c r="B1099" t="s">
        <v>19</v>
      </c>
      <c r="C1099" s="2">
        <v>61348000000</v>
      </c>
      <c r="D1099" s="2">
        <v>70316300000</v>
      </c>
      <c r="E1099" s="2">
        <v>93776400000</v>
      </c>
      <c r="F1099" s="2">
        <v>98799600000</v>
      </c>
      <c r="G1099" s="2">
        <v>86758700000</v>
      </c>
      <c r="H1099" s="2">
        <v>87605800000</v>
      </c>
      <c r="I1099" s="2">
        <v>90360700000</v>
      </c>
      <c r="J1099" s="2">
        <v>84378700000</v>
      </c>
      <c r="K1099" s="2">
        <v>84319000000</v>
      </c>
      <c r="L1099" s="2">
        <v>82136900000</v>
      </c>
      <c r="M1099" s="2">
        <v>82129500000</v>
      </c>
      <c r="N1099" s="2">
        <v>86099400000</v>
      </c>
      <c r="O1099" s="2">
        <v>82665000000</v>
      </c>
      <c r="P1099" s="2">
        <v>82640900000</v>
      </c>
      <c r="Q1099" s="2">
        <v>81888500000</v>
      </c>
      <c r="R1099" s="2">
        <v>85282300000</v>
      </c>
      <c r="S1099" s="2">
        <v>81570400000</v>
      </c>
      <c r="T1099" s="2">
        <v>81376200000</v>
      </c>
      <c r="U1099" s="2">
        <v>83833400000</v>
      </c>
      <c r="V1099" s="2">
        <v>80434100000</v>
      </c>
      <c r="W1099" s="2">
        <v>79558000000</v>
      </c>
      <c r="X1099" s="2">
        <v>82598700000</v>
      </c>
      <c r="Y1099" s="2">
        <v>78757300000</v>
      </c>
      <c r="Z1099" s="2">
        <v>78377000000</v>
      </c>
      <c r="AA1099" s="2">
        <v>76649100000</v>
      </c>
      <c r="AB1099" s="2">
        <v>76893900000</v>
      </c>
      <c r="AC1099" s="2">
        <v>75848800000</v>
      </c>
      <c r="AD1099" s="2">
        <v>75304500000</v>
      </c>
      <c r="AE1099" s="2">
        <v>75407800000</v>
      </c>
      <c r="AF1099" s="2">
        <v>75131900000</v>
      </c>
      <c r="AG1099" s="2">
        <v>74658000000</v>
      </c>
      <c r="AH1099" s="2">
        <v>67006700000</v>
      </c>
    </row>
    <row r="1100" spans="1:34" x14ac:dyDescent="0.35">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x14ac:dyDescent="0.35">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x14ac:dyDescent="0.35">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row>
    <row r="1103" spans="1:34" x14ac:dyDescent="0.35">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row>
    <row r="1104" spans="1:34" x14ac:dyDescent="0.35">
      <c r="A1104" t="s">
        <v>1122</v>
      </c>
      <c r="B1104" t="s">
        <v>19</v>
      </c>
      <c r="C1104" s="2">
        <v>55695800</v>
      </c>
      <c r="D1104" s="2">
        <v>56121400</v>
      </c>
      <c r="E1104" s="2">
        <v>54632500</v>
      </c>
      <c r="F1104" s="2">
        <v>53014800</v>
      </c>
      <c r="G1104" s="2">
        <v>51467500</v>
      </c>
      <c r="H1104" s="2">
        <v>49740800</v>
      </c>
      <c r="I1104" s="2">
        <v>47927800</v>
      </c>
      <c r="J1104" s="2">
        <v>45990700</v>
      </c>
      <c r="K1104" s="2">
        <v>44152800</v>
      </c>
      <c r="L1104" s="2">
        <v>42335400</v>
      </c>
      <c r="M1104" s="2">
        <v>40556900</v>
      </c>
      <c r="N1104" s="2">
        <v>38748100</v>
      </c>
      <c r="O1104" s="2">
        <v>37016000</v>
      </c>
      <c r="P1104" s="2">
        <v>35269100</v>
      </c>
      <c r="Q1104" s="2">
        <v>33430800</v>
      </c>
      <c r="R1104" s="2">
        <v>31586900</v>
      </c>
      <c r="S1104" s="2">
        <v>29750900</v>
      </c>
      <c r="T1104" s="2">
        <v>27957500</v>
      </c>
      <c r="U1104" s="2">
        <v>26167400</v>
      </c>
      <c r="V1104" s="2">
        <v>24381500</v>
      </c>
      <c r="W1104" s="2">
        <v>22596800</v>
      </c>
      <c r="X1104" s="2">
        <v>20769000</v>
      </c>
      <c r="Y1104" s="2">
        <v>18937200</v>
      </c>
      <c r="Z1104" s="2">
        <v>17096600</v>
      </c>
      <c r="AA1104" s="2">
        <v>15243500</v>
      </c>
      <c r="AB1104" s="2">
        <v>13385300</v>
      </c>
      <c r="AC1104" s="2">
        <v>11518600</v>
      </c>
      <c r="AD1104" s="2">
        <v>9618150</v>
      </c>
      <c r="AE1104" s="2">
        <v>7684200</v>
      </c>
      <c r="AF1104" s="2">
        <v>5732450</v>
      </c>
      <c r="AG1104" s="2">
        <v>3761750</v>
      </c>
      <c r="AH1104" s="2">
        <v>71596500</v>
      </c>
    </row>
    <row r="1105" spans="1:34" x14ac:dyDescent="0.35">
      <c r="A1105" t="s">
        <v>1123</v>
      </c>
      <c r="B1105" t="s">
        <v>19</v>
      </c>
      <c r="C1105" s="2">
        <v>404272000</v>
      </c>
      <c r="D1105" s="2">
        <v>451756000</v>
      </c>
      <c r="E1105" s="2">
        <v>485896000</v>
      </c>
      <c r="F1105" s="2">
        <v>519295000</v>
      </c>
      <c r="G1105" s="2">
        <v>553853000</v>
      </c>
      <c r="H1105" s="2">
        <v>586744000</v>
      </c>
      <c r="I1105" s="2">
        <v>618560000</v>
      </c>
      <c r="J1105" s="2">
        <v>648367000</v>
      </c>
      <c r="K1105" s="2">
        <v>679217000</v>
      </c>
      <c r="L1105" s="2">
        <v>710194000</v>
      </c>
      <c r="M1105" s="2">
        <v>741769000</v>
      </c>
      <c r="N1105" s="2">
        <v>772737000</v>
      </c>
      <c r="O1105" s="2">
        <v>805384000</v>
      </c>
      <c r="P1105" s="2">
        <v>838015000</v>
      </c>
      <c r="Q1105" s="2">
        <v>868518000</v>
      </c>
      <c r="R1105" s="2">
        <v>898732000</v>
      </c>
      <c r="S1105" s="2">
        <v>929077000</v>
      </c>
      <c r="T1105" s="2">
        <v>960913000</v>
      </c>
      <c r="U1105" s="2">
        <v>993275000</v>
      </c>
      <c r="V1105" s="2">
        <v>1026400000</v>
      </c>
      <c r="W1105" s="2">
        <v>1060440000</v>
      </c>
      <c r="X1105" s="2">
        <v>1093290000</v>
      </c>
      <c r="Y1105" s="2">
        <v>1126790000</v>
      </c>
      <c r="Z1105" s="2">
        <v>1160910000</v>
      </c>
      <c r="AA1105" s="2">
        <v>1195620000</v>
      </c>
      <c r="AB1105" s="2">
        <v>1231880000</v>
      </c>
      <c r="AC1105" s="2">
        <v>1270200000</v>
      </c>
      <c r="AD1105" s="2">
        <v>1308330000</v>
      </c>
      <c r="AE1105" s="2">
        <v>1345790000</v>
      </c>
      <c r="AF1105" s="2">
        <v>1385180000</v>
      </c>
      <c r="AG1105" s="2">
        <v>1428140000</v>
      </c>
      <c r="AH1105" s="2">
        <v>372353000</v>
      </c>
    </row>
    <row r="1106" spans="1:34" x14ac:dyDescent="0.35">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x14ac:dyDescent="0.35">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x14ac:dyDescent="0.35">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row>
    <row r="1109" spans="1:34" x14ac:dyDescent="0.35">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row>
    <row r="1110" spans="1:34" x14ac:dyDescent="0.35">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x14ac:dyDescent="0.35">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row>
    <row r="1112" spans="1:34" x14ac:dyDescent="0.35">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x14ac:dyDescent="0.35">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row>
    <row r="1114" spans="1:34" x14ac:dyDescent="0.35">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x14ac:dyDescent="0.35">
      <c r="A1115" t="s">
        <v>1133</v>
      </c>
      <c r="B1115" t="s">
        <v>19</v>
      </c>
      <c r="C1115" s="2">
        <v>4192480000</v>
      </c>
      <c r="D1115" s="2">
        <v>3746290000</v>
      </c>
      <c r="E1115" s="2">
        <v>2477900000</v>
      </c>
      <c r="F1115" s="2">
        <v>2255550000</v>
      </c>
      <c r="G1115" s="2">
        <v>2924510000</v>
      </c>
      <c r="H1115" s="2">
        <v>2871600000</v>
      </c>
      <c r="I1115" s="2">
        <v>2677320000</v>
      </c>
      <c r="J1115" s="2">
        <v>2960850000</v>
      </c>
      <c r="K1115" s="2">
        <v>2928500000</v>
      </c>
      <c r="L1115" s="2">
        <v>3027270000</v>
      </c>
      <c r="M1115" s="2">
        <v>2999150000</v>
      </c>
      <c r="N1115" s="2">
        <v>2757750000</v>
      </c>
      <c r="O1115" s="2">
        <v>2966620000</v>
      </c>
      <c r="P1115" s="2">
        <v>2953310000</v>
      </c>
      <c r="Q1115" s="2">
        <v>2980030000</v>
      </c>
      <c r="R1115" s="2">
        <v>2779160000</v>
      </c>
      <c r="S1115" s="2">
        <v>2979060000</v>
      </c>
      <c r="T1115" s="2">
        <v>2981610000</v>
      </c>
      <c r="U1115" s="2">
        <v>2831140000</v>
      </c>
      <c r="V1115" s="2">
        <v>3020010000</v>
      </c>
      <c r="W1115" s="2">
        <v>3003580000</v>
      </c>
      <c r="X1115" s="2">
        <v>2818520000</v>
      </c>
      <c r="Y1115" s="2">
        <v>3033320000</v>
      </c>
      <c r="Z1115" s="2">
        <v>3030380000</v>
      </c>
      <c r="AA1115" s="2">
        <v>3104010000</v>
      </c>
      <c r="AB1115" s="2">
        <v>3081100000</v>
      </c>
      <c r="AC1115" s="2">
        <v>3119600000</v>
      </c>
      <c r="AD1115" s="2">
        <v>3145040000</v>
      </c>
      <c r="AE1115" s="2">
        <v>3134670000</v>
      </c>
      <c r="AF1115" s="2">
        <v>3141900000</v>
      </c>
      <c r="AG1115" s="2">
        <v>3170310000</v>
      </c>
      <c r="AH1115" s="2">
        <v>3438600000</v>
      </c>
    </row>
    <row r="1116" spans="1:34" x14ac:dyDescent="0.35">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row>
    <row r="1117" spans="1:34" x14ac:dyDescent="0.35">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row>
    <row r="1118" spans="1:34" x14ac:dyDescent="0.35">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row>
    <row r="1119" spans="1:34" x14ac:dyDescent="0.35">
      <c r="A1119" t="s">
        <v>1137</v>
      </c>
      <c r="B1119" t="s">
        <v>19</v>
      </c>
      <c r="C1119" s="2">
        <v>3480530000</v>
      </c>
      <c r="D1119" s="2">
        <v>3989340000</v>
      </c>
      <c r="E1119" s="2">
        <v>5320330000</v>
      </c>
      <c r="F1119" s="2">
        <v>5605320000</v>
      </c>
      <c r="G1119" s="2">
        <v>4922190000</v>
      </c>
      <c r="H1119" s="2">
        <v>4970250000</v>
      </c>
      <c r="I1119" s="2">
        <v>5126540000</v>
      </c>
      <c r="J1119" s="2">
        <v>4787160000</v>
      </c>
      <c r="K1119" s="2">
        <v>4783770000</v>
      </c>
      <c r="L1119" s="2">
        <v>4659980000</v>
      </c>
      <c r="M1119" s="2">
        <v>4659550000</v>
      </c>
      <c r="N1119" s="2">
        <v>4884780000</v>
      </c>
      <c r="O1119" s="2">
        <v>4689940000</v>
      </c>
      <c r="P1119" s="2">
        <v>4688570000</v>
      </c>
      <c r="Q1119" s="2">
        <v>4645880000</v>
      </c>
      <c r="R1119" s="2">
        <v>4838430000</v>
      </c>
      <c r="S1119" s="2">
        <v>4627830000</v>
      </c>
      <c r="T1119" s="2">
        <v>4616820000</v>
      </c>
      <c r="U1119" s="2">
        <v>4756220000</v>
      </c>
      <c r="V1119" s="2">
        <v>4563370000</v>
      </c>
      <c r="W1119" s="2">
        <v>4513660000</v>
      </c>
      <c r="X1119" s="2">
        <v>4686170000</v>
      </c>
      <c r="Y1119" s="2">
        <v>4468240000</v>
      </c>
      <c r="Z1119" s="2">
        <v>4446660000</v>
      </c>
      <c r="AA1119" s="2">
        <v>4348630000</v>
      </c>
      <c r="AB1119" s="2">
        <v>4362520000</v>
      </c>
      <c r="AC1119" s="2">
        <v>4303230000</v>
      </c>
      <c r="AD1119" s="2">
        <v>4272340000</v>
      </c>
      <c r="AE1119" s="2">
        <v>4278200000</v>
      </c>
      <c r="AF1119" s="2">
        <v>4262550000</v>
      </c>
      <c r="AG1119" s="2">
        <v>4235670000</v>
      </c>
      <c r="AH1119" s="2">
        <v>3801570000</v>
      </c>
    </row>
    <row r="1120" spans="1:34" x14ac:dyDescent="0.35">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row>
    <row r="1121" spans="1:34" x14ac:dyDescent="0.35">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row>
    <row r="1122" spans="1:34" x14ac:dyDescent="0.35">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row>
    <row r="1123" spans="1:34" x14ac:dyDescent="0.35">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x14ac:dyDescent="0.35">
      <c r="A1124" t="s">
        <v>1142</v>
      </c>
      <c r="B1124" t="s">
        <v>19</v>
      </c>
      <c r="C1124" s="2">
        <v>105467000</v>
      </c>
      <c r="D1124" s="2">
        <v>106273000</v>
      </c>
      <c r="E1124" s="2">
        <v>103453000</v>
      </c>
      <c r="F1124" s="2">
        <v>100390000</v>
      </c>
      <c r="G1124" s="2">
        <v>97459700</v>
      </c>
      <c r="H1124" s="2">
        <v>94190000</v>
      </c>
      <c r="I1124" s="2">
        <v>90756900</v>
      </c>
      <c r="J1124" s="2">
        <v>87088800</v>
      </c>
      <c r="K1124" s="2">
        <v>83608400</v>
      </c>
      <c r="L1124" s="2">
        <v>80167000</v>
      </c>
      <c r="M1124" s="2">
        <v>76799300</v>
      </c>
      <c r="N1124" s="2">
        <v>73374100</v>
      </c>
      <c r="O1124" s="2">
        <v>70094200</v>
      </c>
      <c r="P1124" s="2">
        <v>66786200</v>
      </c>
      <c r="Q1124" s="2">
        <v>63305200</v>
      </c>
      <c r="R1124" s="2">
        <v>59813400</v>
      </c>
      <c r="S1124" s="2">
        <v>56336800</v>
      </c>
      <c r="T1124" s="2">
        <v>52940800</v>
      </c>
      <c r="U1124" s="2">
        <v>49551100</v>
      </c>
      <c r="V1124" s="2">
        <v>46169100</v>
      </c>
      <c r="W1124" s="2">
        <v>42789700</v>
      </c>
      <c r="X1124" s="2">
        <v>39328600</v>
      </c>
      <c r="Y1124" s="2">
        <v>35859800</v>
      </c>
      <c r="Z1124" s="2">
        <v>32374400</v>
      </c>
      <c r="AA1124" s="2">
        <v>28865300</v>
      </c>
      <c r="AB1124" s="2">
        <v>25346600</v>
      </c>
      <c r="AC1124" s="2">
        <v>21811800</v>
      </c>
      <c r="AD1124" s="2">
        <v>18213100</v>
      </c>
      <c r="AE1124" s="2">
        <v>14550900</v>
      </c>
      <c r="AF1124" s="2">
        <v>10855100</v>
      </c>
      <c r="AG1124" s="2">
        <v>7123320</v>
      </c>
      <c r="AH1124" s="2">
        <v>135576000</v>
      </c>
    </row>
    <row r="1125" spans="1:34" x14ac:dyDescent="0.35">
      <c r="A1125" t="s">
        <v>1143</v>
      </c>
      <c r="B1125" t="s">
        <v>19</v>
      </c>
      <c r="C1125" s="2">
        <v>427575000</v>
      </c>
      <c r="D1125" s="2">
        <v>477795000</v>
      </c>
      <c r="E1125" s="2">
        <v>513903000</v>
      </c>
      <c r="F1125" s="2">
        <v>549227000</v>
      </c>
      <c r="G1125" s="2">
        <v>585777000</v>
      </c>
      <c r="H1125" s="2">
        <v>620564000</v>
      </c>
      <c r="I1125" s="2">
        <v>654214000</v>
      </c>
      <c r="J1125" s="2">
        <v>685739000</v>
      </c>
      <c r="K1125" s="2">
        <v>718367000</v>
      </c>
      <c r="L1125" s="2">
        <v>751130000</v>
      </c>
      <c r="M1125" s="2">
        <v>784525000</v>
      </c>
      <c r="N1125" s="2">
        <v>817278000</v>
      </c>
      <c r="O1125" s="2">
        <v>851806000</v>
      </c>
      <c r="P1125" s="2">
        <v>886318000</v>
      </c>
      <c r="Q1125" s="2">
        <v>918579000</v>
      </c>
      <c r="R1125" s="2">
        <v>950535000</v>
      </c>
      <c r="S1125" s="2">
        <v>982630000</v>
      </c>
      <c r="T1125" s="2">
        <v>1016300000</v>
      </c>
      <c r="U1125" s="2">
        <v>1050530000</v>
      </c>
      <c r="V1125" s="2">
        <v>1085560000</v>
      </c>
      <c r="W1125" s="2">
        <v>1121560000</v>
      </c>
      <c r="X1125" s="2">
        <v>1156300000</v>
      </c>
      <c r="Y1125" s="2">
        <v>1191740000</v>
      </c>
      <c r="Z1125" s="2">
        <v>1227830000</v>
      </c>
      <c r="AA1125" s="2">
        <v>1264530000</v>
      </c>
      <c r="AB1125" s="2">
        <v>1302890000</v>
      </c>
      <c r="AC1125" s="2">
        <v>1343410000</v>
      </c>
      <c r="AD1125" s="2">
        <v>1383740000</v>
      </c>
      <c r="AE1125" s="2">
        <v>1423370000</v>
      </c>
      <c r="AF1125" s="2">
        <v>1465020000</v>
      </c>
      <c r="AG1125" s="2">
        <v>1510450000</v>
      </c>
      <c r="AH1125" s="2">
        <v>393815000</v>
      </c>
    </row>
    <row r="1126" spans="1:34" x14ac:dyDescent="0.35">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row>
    <row r="1127" spans="1:34" x14ac:dyDescent="0.35">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row>
    <row r="1128" spans="1:34" x14ac:dyDescent="0.35">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row>
    <row r="1129" spans="1:34" x14ac:dyDescent="0.35">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row>
    <row r="1130" spans="1:34" x14ac:dyDescent="0.35">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row>
    <row r="1131" spans="1:34" x14ac:dyDescent="0.35">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row>
    <row r="1132" spans="1:34" x14ac:dyDescent="0.35">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row>
    <row r="1133" spans="1:34" x14ac:dyDescent="0.35">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row>
    <row r="1134" spans="1:34" x14ac:dyDescent="0.35">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x14ac:dyDescent="0.35">
      <c r="A1135" t="s">
        <v>1153</v>
      </c>
      <c r="B1135" t="s">
        <v>19</v>
      </c>
      <c r="C1135" s="2">
        <v>4434140000</v>
      </c>
      <c r="D1135" s="2">
        <v>3962220000</v>
      </c>
      <c r="E1135" s="2">
        <v>2620730000</v>
      </c>
      <c r="F1135" s="2">
        <v>2385560000</v>
      </c>
      <c r="G1135" s="2">
        <v>3093080000</v>
      </c>
      <c r="H1135" s="2">
        <v>3037110000</v>
      </c>
      <c r="I1135" s="2">
        <v>2831640000</v>
      </c>
      <c r="J1135" s="2">
        <v>3131510000</v>
      </c>
      <c r="K1135" s="2">
        <v>3097300000</v>
      </c>
      <c r="L1135" s="2">
        <v>3201760000</v>
      </c>
      <c r="M1135" s="2">
        <v>3172020000</v>
      </c>
      <c r="N1135" s="2">
        <v>2916710000</v>
      </c>
      <c r="O1135" s="2">
        <v>3137610000</v>
      </c>
      <c r="P1135" s="2">
        <v>3123540000</v>
      </c>
      <c r="Q1135" s="2">
        <v>3151800000</v>
      </c>
      <c r="R1135" s="2">
        <v>2939350000</v>
      </c>
      <c r="S1135" s="2">
        <v>3150780000</v>
      </c>
      <c r="T1135" s="2">
        <v>3153480000</v>
      </c>
      <c r="U1135" s="2">
        <v>2994320000</v>
      </c>
      <c r="V1135" s="2">
        <v>3194080000</v>
      </c>
      <c r="W1135" s="2">
        <v>3176710000</v>
      </c>
      <c r="X1135" s="2">
        <v>2980980000</v>
      </c>
      <c r="Y1135" s="2">
        <v>3208160000</v>
      </c>
      <c r="Z1135" s="2">
        <v>3205050000</v>
      </c>
      <c r="AA1135" s="2">
        <v>3282920000</v>
      </c>
      <c r="AB1135" s="2">
        <v>3258690000</v>
      </c>
      <c r="AC1135" s="2">
        <v>3299410000</v>
      </c>
      <c r="AD1135" s="2">
        <v>3326320000</v>
      </c>
      <c r="AE1135" s="2">
        <v>3315360000</v>
      </c>
      <c r="AF1135" s="2">
        <v>3323000000</v>
      </c>
      <c r="AG1135" s="2">
        <v>3353050000</v>
      </c>
      <c r="AH1135" s="2">
        <v>3636800000</v>
      </c>
    </row>
    <row r="1136" spans="1:34" x14ac:dyDescent="0.35">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row>
    <row r="1137" spans="1:34" x14ac:dyDescent="0.35">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row>
    <row r="1138" spans="1:34" x14ac:dyDescent="0.35">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row>
    <row r="1139" spans="1:34" x14ac:dyDescent="0.35">
      <c r="A1139" t="s">
        <v>1157</v>
      </c>
      <c r="B1139" t="s">
        <v>19</v>
      </c>
      <c r="C1139" s="2">
        <v>3681150000</v>
      </c>
      <c r="D1139" s="2">
        <v>4219290000</v>
      </c>
      <c r="E1139" s="2">
        <v>5627000000</v>
      </c>
      <c r="F1139" s="2">
        <v>5928410000</v>
      </c>
      <c r="G1139" s="2">
        <v>5205900000</v>
      </c>
      <c r="H1139" s="2">
        <v>5256730000</v>
      </c>
      <c r="I1139" s="2">
        <v>5422040000</v>
      </c>
      <c r="J1139" s="2">
        <v>5063100000</v>
      </c>
      <c r="K1139" s="2">
        <v>5059510000</v>
      </c>
      <c r="L1139" s="2">
        <v>4928580000</v>
      </c>
      <c r="M1139" s="2">
        <v>4928130000</v>
      </c>
      <c r="N1139" s="2">
        <v>5166340000</v>
      </c>
      <c r="O1139" s="2">
        <v>4960270000</v>
      </c>
      <c r="P1139" s="2">
        <v>4958820000</v>
      </c>
      <c r="Q1139" s="2">
        <v>4913670000</v>
      </c>
      <c r="R1139" s="2">
        <v>5117320000</v>
      </c>
      <c r="S1139" s="2">
        <v>4894580000</v>
      </c>
      <c r="T1139" s="2">
        <v>4882930000</v>
      </c>
      <c r="U1139" s="2">
        <v>5030370000</v>
      </c>
      <c r="V1139" s="2">
        <v>4826400000</v>
      </c>
      <c r="W1139" s="2">
        <v>4773830000</v>
      </c>
      <c r="X1139" s="2">
        <v>4956280000</v>
      </c>
      <c r="Y1139" s="2">
        <v>4725790000</v>
      </c>
      <c r="Z1139" s="2">
        <v>4702960000</v>
      </c>
      <c r="AA1139" s="2">
        <v>4599280000</v>
      </c>
      <c r="AB1139" s="2">
        <v>4613970000</v>
      </c>
      <c r="AC1139" s="2">
        <v>4551260000</v>
      </c>
      <c r="AD1139" s="2">
        <v>4518600000</v>
      </c>
      <c r="AE1139" s="2">
        <v>4524800000</v>
      </c>
      <c r="AF1139" s="2">
        <v>4508240000</v>
      </c>
      <c r="AG1139" s="2">
        <v>4479810000</v>
      </c>
      <c r="AH1139" s="2">
        <v>4020700000</v>
      </c>
    </row>
    <row r="1140" spans="1:34" x14ac:dyDescent="0.35">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x14ac:dyDescent="0.35">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row>
    <row r="1142" spans="1:34" x14ac:dyDescent="0.35">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row>
    <row r="1143" spans="1:34" x14ac:dyDescent="0.35">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x14ac:dyDescent="0.35">
      <c r="A1144" t="s">
        <v>1162</v>
      </c>
      <c r="B1144" t="s">
        <v>19</v>
      </c>
      <c r="C1144" s="2">
        <v>444382000</v>
      </c>
      <c r="D1144" s="2">
        <v>447777000</v>
      </c>
      <c r="E1144" s="2">
        <v>435897000</v>
      </c>
      <c r="F1144" s="2">
        <v>422990000</v>
      </c>
      <c r="G1144" s="2">
        <v>410645000</v>
      </c>
      <c r="H1144" s="2">
        <v>396868000</v>
      </c>
      <c r="I1144" s="2">
        <v>382403000</v>
      </c>
      <c r="J1144" s="2">
        <v>366947000</v>
      </c>
      <c r="K1144" s="2">
        <v>352283000</v>
      </c>
      <c r="L1144" s="2">
        <v>337782000</v>
      </c>
      <c r="M1144" s="2">
        <v>323592000</v>
      </c>
      <c r="N1144" s="2">
        <v>309161000</v>
      </c>
      <c r="O1144" s="2">
        <v>295341000</v>
      </c>
      <c r="P1144" s="2">
        <v>281403000</v>
      </c>
      <c r="Q1144" s="2">
        <v>266735000</v>
      </c>
      <c r="R1144" s="2">
        <v>252023000</v>
      </c>
      <c r="S1144" s="2">
        <v>237374000</v>
      </c>
      <c r="T1144" s="2">
        <v>223065000</v>
      </c>
      <c r="U1144" s="2">
        <v>208783000</v>
      </c>
      <c r="V1144" s="2">
        <v>194533000</v>
      </c>
      <c r="W1144" s="2">
        <v>180294000</v>
      </c>
      <c r="X1144" s="2">
        <v>165710000</v>
      </c>
      <c r="Y1144" s="2">
        <v>151095000</v>
      </c>
      <c r="Z1144" s="2">
        <v>136409000</v>
      </c>
      <c r="AA1144" s="2">
        <v>121623000</v>
      </c>
      <c r="AB1144" s="2">
        <v>106797000</v>
      </c>
      <c r="AC1144" s="2">
        <v>91903800</v>
      </c>
      <c r="AD1144" s="2">
        <v>76740500</v>
      </c>
      <c r="AE1144" s="2">
        <v>61310100</v>
      </c>
      <c r="AF1144" s="2">
        <v>45737600</v>
      </c>
      <c r="AG1144" s="2">
        <v>30014000</v>
      </c>
      <c r="AH1144" s="2">
        <v>571249000</v>
      </c>
    </row>
    <row r="1145" spans="1:34" x14ac:dyDescent="0.35">
      <c r="A1145" t="s">
        <v>1163</v>
      </c>
      <c r="B1145" t="s">
        <v>19</v>
      </c>
      <c r="C1145" s="2">
        <v>142668000</v>
      </c>
      <c r="D1145" s="2">
        <v>159424000</v>
      </c>
      <c r="E1145" s="2">
        <v>171473000</v>
      </c>
      <c r="F1145" s="2">
        <v>183259000</v>
      </c>
      <c r="G1145" s="2">
        <v>195455000</v>
      </c>
      <c r="H1145" s="2">
        <v>207062000</v>
      </c>
      <c r="I1145" s="2">
        <v>218290000</v>
      </c>
      <c r="J1145" s="2">
        <v>228809000</v>
      </c>
      <c r="K1145" s="2">
        <v>239695000</v>
      </c>
      <c r="L1145" s="2">
        <v>250627000</v>
      </c>
      <c r="M1145" s="2">
        <v>261770000</v>
      </c>
      <c r="N1145" s="2">
        <v>272699000</v>
      </c>
      <c r="O1145" s="2">
        <v>284220000</v>
      </c>
      <c r="P1145" s="2">
        <v>295735000</v>
      </c>
      <c r="Q1145" s="2">
        <v>306500000</v>
      </c>
      <c r="R1145" s="2">
        <v>317162000</v>
      </c>
      <c r="S1145" s="2">
        <v>327871000</v>
      </c>
      <c r="T1145" s="2">
        <v>339106000</v>
      </c>
      <c r="U1145" s="2">
        <v>350526000</v>
      </c>
      <c r="V1145" s="2">
        <v>362216000</v>
      </c>
      <c r="W1145" s="2">
        <v>374228000</v>
      </c>
      <c r="X1145" s="2">
        <v>385820000</v>
      </c>
      <c r="Y1145" s="2">
        <v>397645000</v>
      </c>
      <c r="Z1145" s="2">
        <v>409686000</v>
      </c>
      <c r="AA1145" s="2">
        <v>421933000</v>
      </c>
      <c r="AB1145" s="2">
        <v>434730000</v>
      </c>
      <c r="AC1145" s="2">
        <v>448253000</v>
      </c>
      <c r="AD1145" s="2">
        <v>461710000</v>
      </c>
      <c r="AE1145" s="2">
        <v>474930000</v>
      </c>
      <c r="AF1145" s="2">
        <v>488830000</v>
      </c>
      <c r="AG1145" s="2">
        <v>503989000</v>
      </c>
      <c r="AH1145" s="2">
        <v>131403000</v>
      </c>
    </row>
    <row r="1146" spans="1:34" x14ac:dyDescent="0.35">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x14ac:dyDescent="0.35">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row>
    <row r="1148" spans="1:34" x14ac:dyDescent="0.35">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row>
    <row r="1149" spans="1:34" x14ac:dyDescent="0.35">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x14ac:dyDescent="0.35">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row>
    <row r="1151" spans="1:34" x14ac:dyDescent="0.35">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row>
    <row r="1152" spans="1:34" x14ac:dyDescent="0.35">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row>
    <row r="1153" spans="1:34" x14ac:dyDescent="0.35">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row>
    <row r="1154" spans="1:34" x14ac:dyDescent="0.35">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row>
    <row r="1155" spans="1:34" x14ac:dyDescent="0.35">
      <c r="A1155" t="s">
        <v>1173</v>
      </c>
      <c r="B1155" t="s">
        <v>19</v>
      </c>
      <c r="C1155" s="2">
        <v>1479530000</v>
      </c>
      <c r="D1155" s="2">
        <v>1322060000</v>
      </c>
      <c r="E1155" s="2">
        <v>874451000</v>
      </c>
      <c r="F1155" s="2">
        <v>795984000</v>
      </c>
      <c r="G1155" s="2">
        <v>1032060000</v>
      </c>
      <c r="H1155" s="2">
        <v>1013380000</v>
      </c>
      <c r="I1155" s="2">
        <v>944824000</v>
      </c>
      <c r="J1155" s="2">
        <v>1044880000</v>
      </c>
      <c r="K1155" s="2">
        <v>1033470000</v>
      </c>
      <c r="L1155" s="2">
        <v>1068320000</v>
      </c>
      <c r="M1155" s="2">
        <v>1058400000</v>
      </c>
      <c r="N1155" s="2">
        <v>973209000</v>
      </c>
      <c r="O1155" s="2">
        <v>1046920000</v>
      </c>
      <c r="P1155" s="2">
        <v>1042220000</v>
      </c>
      <c r="Q1155" s="2">
        <v>1051650000</v>
      </c>
      <c r="R1155" s="2">
        <v>980765000</v>
      </c>
      <c r="S1155" s="2">
        <v>1051310000</v>
      </c>
      <c r="T1155" s="2">
        <v>1052210000</v>
      </c>
      <c r="U1155" s="2">
        <v>999107000</v>
      </c>
      <c r="V1155" s="2">
        <v>1065760000</v>
      </c>
      <c r="W1155" s="2">
        <v>1059960000</v>
      </c>
      <c r="X1155" s="2">
        <v>994654000</v>
      </c>
      <c r="Y1155" s="2">
        <v>1070460000</v>
      </c>
      <c r="Z1155" s="2">
        <v>1069420000</v>
      </c>
      <c r="AA1155" s="2">
        <v>1095400000</v>
      </c>
      <c r="AB1155" s="2">
        <v>1087320000</v>
      </c>
      <c r="AC1155" s="2">
        <v>1100900000</v>
      </c>
      <c r="AD1155" s="2">
        <v>1109880000</v>
      </c>
      <c r="AE1155" s="2">
        <v>1106230000</v>
      </c>
      <c r="AF1155" s="2">
        <v>1108770000</v>
      </c>
      <c r="AG1155" s="2">
        <v>1118800000</v>
      </c>
      <c r="AH1155" s="2">
        <v>1213480000</v>
      </c>
    </row>
    <row r="1156" spans="1:34" x14ac:dyDescent="0.35">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x14ac:dyDescent="0.35">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row>
    <row r="1158" spans="1:34" x14ac:dyDescent="0.35">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row>
    <row r="1159" spans="1:34" x14ac:dyDescent="0.35">
      <c r="A1159" t="s">
        <v>1177</v>
      </c>
      <c r="B1159" t="s">
        <v>19</v>
      </c>
      <c r="C1159" s="2">
        <v>1228280000</v>
      </c>
      <c r="D1159" s="2">
        <v>1407840000</v>
      </c>
      <c r="E1159" s="2">
        <v>1877540000</v>
      </c>
      <c r="F1159" s="2">
        <v>1978120000</v>
      </c>
      <c r="G1159" s="2">
        <v>1737040000</v>
      </c>
      <c r="H1159" s="2">
        <v>1754000000</v>
      </c>
      <c r="I1159" s="2">
        <v>1809160000</v>
      </c>
      <c r="J1159" s="2">
        <v>1689390000</v>
      </c>
      <c r="K1159" s="2">
        <v>1688190000</v>
      </c>
      <c r="L1159" s="2">
        <v>1644500000</v>
      </c>
      <c r="M1159" s="2">
        <v>1644360000</v>
      </c>
      <c r="N1159" s="2">
        <v>1723840000</v>
      </c>
      <c r="O1159" s="2">
        <v>1655080000</v>
      </c>
      <c r="P1159" s="2">
        <v>1654590000</v>
      </c>
      <c r="Q1159" s="2">
        <v>1639530000</v>
      </c>
      <c r="R1159" s="2">
        <v>1707480000</v>
      </c>
      <c r="S1159" s="2">
        <v>1633160000</v>
      </c>
      <c r="T1159" s="2">
        <v>1629270000</v>
      </c>
      <c r="U1159" s="2">
        <v>1678470000</v>
      </c>
      <c r="V1159" s="2">
        <v>1610410000</v>
      </c>
      <c r="W1159" s="2">
        <v>1592870000</v>
      </c>
      <c r="X1159" s="2">
        <v>1653750000</v>
      </c>
      <c r="Y1159" s="2">
        <v>1576840000</v>
      </c>
      <c r="Z1159" s="2">
        <v>1569220000</v>
      </c>
      <c r="AA1159" s="2">
        <v>1534630000</v>
      </c>
      <c r="AB1159" s="2">
        <v>1539530000</v>
      </c>
      <c r="AC1159" s="2">
        <v>1518610000</v>
      </c>
      <c r="AD1159" s="2">
        <v>1507710000</v>
      </c>
      <c r="AE1159" s="2">
        <v>1509780000</v>
      </c>
      <c r="AF1159" s="2">
        <v>1504250000</v>
      </c>
      <c r="AG1159" s="2">
        <v>1494770000</v>
      </c>
      <c r="AH1159" s="2">
        <v>1341570000</v>
      </c>
    </row>
    <row r="1160" spans="1:34" x14ac:dyDescent="0.35">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row>
    <row r="1161" spans="1:34" x14ac:dyDescent="0.35">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row>
    <row r="1162" spans="1:34" x14ac:dyDescent="0.35">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row>
    <row r="1163" spans="1:34" x14ac:dyDescent="0.35">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x14ac:dyDescent="0.35">
      <c r="A1164" t="s">
        <v>1182</v>
      </c>
      <c r="B1164" t="s">
        <v>19</v>
      </c>
      <c r="C1164" s="2">
        <v>88876400</v>
      </c>
      <c r="D1164" s="2">
        <v>89555500</v>
      </c>
      <c r="E1164" s="2">
        <v>87179500</v>
      </c>
      <c r="F1164" s="2">
        <v>84598100</v>
      </c>
      <c r="G1164" s="2">
        <v>82129000</v>
      </c>
      <c r="H1164" s="2">
        <v>79373600</v>
      </c>
      <c r="I1164" s="2">
        <v>76480600</v>
      </c>
      <c r="J1164" s="2">
        <v>73389400</v>
      </c>
      <c r="K1164" s="2">
        <v>70456500</v>
      </c>
      <c r="L1164" s="2">
        <v>67556500</v>
      </c>
      <c r="M1164" s="2">
        <v>64718500</v>
      </c>
      <c r="N1164" s="2">
        <v>61832100</v>
      </c>
      <c r="O1164" s="2">
        <v>59068100</v>
      </c>
      <c r="P1164" s="2">
        <v>56280500</v>
      </c>
      <c r="Q1164" s="2">
        <v>53347100</v>
      </c>
      <c r="R1164" s="2">
        <v>50404600</v>
      </c>
      <c r="S1164" s="2">
        <v>47474800</v>
      </c>
      <c r="T1164" s="2">
        <v>44613000</v>
      </c>
      <c r="U1164" s="2">
        <v>41756500</v>
      </c>
      <c r="V1164" s="2">
        <v>38906600</v>
      </c>
      <c r="W1164" s="2">
        <v>36058700</v>
      </c>
      <c r="X1164" s="2">
        <v>33142000</v>
      </c>
      <c r="Y1164" s="2">
        <v>30218900</v>
      </c>
      <c r="Z1164" s="2">
        <v>27281800</v>
      </c>
      <c r="AA1164" s="2">
        <v>24324700</v>
      </c>
      <c r="AB1164" s="2">
        <v>21359500</v>
      </c>
      <c r="AC1164" s="2">
        <v>18380800</v>
      </c>
      <c r="AD1164" s="2">
        <v>15348100</v>
      </c>
      <c r="AE1164" s="2">
        <v>12262000</v>
      </c>
      <c r="AF1164" s="2">
        <v>9147520</v>
      </c>
      <c r="AG1164" s="2">
        <v>6002800</v>
      </c>
      <c r="AH1164" s="2">
        <v>114250000</v>
      </c>
    </row>
    <row r="1165" spans="1:34" x14ac:dyDescent="0.35">
      <c r="A1165" t="s">
        <v>1183</v>
      </c>
      <c r="B1165" t="s">
        <v>19</v>
      </c>
      <c r="C1165" s="2">
        <v>28533500</v>
      </c>
      <c r="D1165" s="2">
        <v>31884900</v>
      </c>
      <c r="E1165" s="2">
        <v>34294500</v>
      </c>
      <c r="F1165" s="2">
        <v>36651800</v>
      </c>
      <c r="G1165" s="2">
        <v>39090900</v>
      </c>
      <c r="H1165" s="2">
        <v>41412300</v>
      </c>
      <c r="I1165" s="2">
        <v>43657900</v>
      </c>
      <c r="J1165" s="2">
        <v>45761700</v>
      </c>
      <c r="K1165" s="2">
        <v>47939100</v>
      </c>
      <c r="L1165" s="2">
        <v>50125500</v>
      </c>
      <c r="M1165" s="2">
        <v>52354000</v>
      </c>
      <c r="N1165" s="2">
        <v>54539700</v>
      </c>
      <c r="O1165" s="2">
        <v>56843900</v>
      </c>
      <c r="P1165" s="2">
        <v>59147000</v>
      </c>
      <c r="Q1165" s="2">
        <v>61299900</v>
      </c>
      <c r="R1165" s="2">
        <v>63432400</v>
      </c>
      <c r="S1165" s="2">
        <v>65574200</v>
      </c>
      <c r="T1165" s="2">
        <v>67821200</v>
      </c>
      <c r="U1165" s="2">
        <v>70105300</v>
      </c>
      <c r="V1165" s="2">
        <v>72443300</v>
      </c>
      <c r="W1165" s="2">
        <v>74845600</v>
      </c>
      <c r="X1165" s="2">
        <v>77164000</v>
      </c>
      <c r="Y1165" s="2">
        <v>79528900</v>
      </c>
      <c r="Z1165" s="2">
        <v>81937300</v>
      </c>
      <c r="AA1165" s="2">
        <v>84386700</v>
      </c>
      <c r="AB1165" s="2">
        <v>86946100</v>
      </c>
      <c r="AC1165" s="2">
        <v>89650500</v>
      </c>
      <c r="AD1165" s="2">
        <v>92341900</v>
      </c>
      <c r="AE1165" s="2">
        <v>94986100</v>
      </c>
      <c r="AF1165" s="2">
        <v>97765900</v>
      </c>
      <c r="AG1165" s="2">
        <v>100798000</v>
      </c>
      <c r="AH1165" s="2">
        <v>26280600</v>
      </c>
    </row>
    <row r="1166" spans="1:34" x14ac:dyDescent="0.35">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row>
    <row r="1167" spans="1:34" x14ac:dyDescent="0.35">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row>
    <row r="1168" spans="1:34" x14ac:dyDescent="0.35">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row>
    <row r="1169" spans="1:34" x14ac:dyDescent="0.35">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x14ac:dyDescent="0.35">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row>
    <row r="1171" spans="1:34" x14ac:dyDescent="0.35">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row>
    <row r="1172" spans="1:34" x14ac:dyDescent="0.35">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row>
    <row r="1173" spans="1:34" x14ac:dyDescent="0.35">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x14ac:dyDescent="0.35">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x14ac:dyDescent="0.35">
      <c r="A1175" t="s">
        <v>1193</v>
      </c>
      <c r="B1175" t="s">
        <v>19</v>
      </c>
      <c r="C1175" s="2">
        <v>295905000</v>
      </c>
      <c r="D1175" s="2">
        <v>264413000</v>
      </c>
      <c r="E1175" s="2">
        <v>174890000</v>
      </c>
      <c r="F1175" s="2">
        <v>159197000</v>
      </c>
      <c r="G1175" s="2">
        <v>206412000</v>
      </c>
      <c r="H1175" s="2">
        <v>202677000</v>
      </c>
      <c r="I1175" s="2">
        <v>188965000</v>
      </c>
      <c r="J1175" s="2">
        <v>208977000</v>
      </c>
      <c r="K1175" s="2">
        <v>206693000</v>
      </c>
      <c r="L1175" s="2">
        <v>213665000</v>
      </c>
      <c r="M1175" s="2">
        <v>211679000</v>
      </c>
      <c r="N1175" s="2">
        <v>194642000</v>
      </c>
      <c r="O1175" s="2">
        <v>209384000</v>
      </c>
      <c r="P1175" s="2">
        <v>208444000</v>
      </c>
      <c r="Q1175" s="2">
        <v>210330000</v>
      </c>
      <c r="R1175" s="2">
        <v>196153000</v>
      </c>
      <c r="S1175" s="2">
        <v>210262000</v>
      </c>
      <c r="T1175" s="2">
        <v>210442000</v>
      </c>
      <c r="U1175" s="2">
        <v>199821000</v>
      </c>
      <c r="V1175" s="2">
        <v>213152000</v>
      </c>
      <c r="W1175" s="2">
        <v>211992000</v>
      </c>
      <c r="X1175" s="2">
        <v>198931000</v>
      </c>
      <c r="Y1175" s="2">
        <v>214092000</v>
      </c>
      <c r="Z1175" s="2">
        <v>213884000</v>
      </c>
      <c r="AA1175" s="2">
        <v>219081000</v>
      </c>
      <c r="AB1175" s="2">
        <v>217464000</v>
      </c>
      <c r="AC1175" s="2">
        <v>220181000</v>
      </c>
      <c r="AD1175" s="2">
        <v>221977000</v>
      </c>
      <c r="AE1175" s="2">
        <v>221245000</v>
      </c>
      <c r="AF1175" s="2">
        <v>221755000</v>
      </c>
      <c r="AG1175" s="2">
        <v>223761000</v>
      </c>
      <c r="AH1175" s="2">
        <v>242696000</v>
      </c>
    </row>
    <row r="1176" spans="1:34" x14ac:dyDescent="0.35">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row>
    <row r="1177" spans="1:34" x14ac:dyDescent="0.35">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row>
    <row r="1178" spans="1:34" x14ac:dyDescent="0.35">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x14ac:dyDescent="0.35">
      <c r="A1179" t="s">
        <v>1197</v>
      </c>
      <c r="B1179" t="s">
        <v>19</v>
      </c>
      <c r="C1179" s="2">
        <v>245656000</v>
      </c>
      <c r="D1179" s="2">
        <v>281567000</v>
      </c>
      <c r="E1179" s="2">
        <v>375509000</v>
      </c>
      <c r="F1179" s="2">
        <v>395623000</v>
      </c>
      <c r="G1179" s="2">
        <v>347408000</v>
      </c>
      <c r="H1179" s="2">
        <v>350800000</v>
      </c>
      <c r="I1179" s="2">
        <v>361831000</v>
      </c>
      <c r="J1179" s="2">
        <v>337878000</v>
      </c>
      <c r="K1179" s="2">
        <v>337638000</v>
      </c>
      <c r="L1179" s="2">
        <v>328901000</v>
      </c>
      <c r="M1179" s="2">
        <v>328871000</v>
      </c>
      <c r="N1179" s="2">
        <v>344768000</v>
      </c>
      <c r="O1179" s="2">
        <v>331015000</v>
      </c>
      <c r="P1179" s="2">
        <v>330919000</v>
      </c>
      <c r="Q1179" s="2">
        <v>327906000</v>
      </c>
      <c r="R1179" s="2">
        <v>341496000</v>
      </c>
      <c r="S1179" s="2">
        <v>326632000</v>
      </c>
      <c r="T1179" s="2">
        <v>325855000</v>
      </c>
      <c r="U1179" s="2">
        <v>335694000</v>
      </c>
      <c r="V1179" s="2">
        <v>322082000</v>
      </c>
      <c r="W1179" s="2">
        <v>318574000</v>
      </c>
      <c r="X1179" s="2">
        <v>330750000</v>
      </c>
      <c r="Y1179" s="2">
        <v>315368000</v>
      </c>
      <c r="Z1179" s="2">
        <v>313845000</v>
      </c>
      <c r="AA1179" s="2">
        <v>306926000</v>
      </c>
      <c r="AB1179" s="2">
        <v>307906000</v>
      </c>
      <c r="AC1179" s="2">
        <v>303721000</v>
      </c>
      <c r="AD1179" s="2">
        <v>301542000</v>
      </c>
      <c r="AE1179" s="2">
        <v>301955000</v>
      </c>
      <c r="AF1179" s="2">
        <v>300851000</v>
      </c>
      <c r="AG1179" s="2">
        <v>298953000</v>
      </c>
      <c r="AH1179" s="2">
        <v>268315000</v>
      </c>
    </row>
    <row r="1180" spans="1:34" x14ac:dyDescent="0.35">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row>
    <row r="1181" spans="1:34" x14ac:dyDescent="0.35">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x14ac:dyDescent="0.35">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row>
    <row r="1183" spans="1:34" x14ac:dyDescent="0.35">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row>
    <row r="1184" spans="1:34" x14ac:dyDescent="0.35">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row>
    <row r="1185" spans="1:34" x14ac:dyDescent="0.35">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row>
    <row r="1186" spans="1:34" x14ac:dyDescent="0.35">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row>
    <row r="1187" spans="1:34" x14ac:dyDescent="0.35">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row>
    <row r="1188" spans="1:34" x14ac:dyDescent="0.35">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x14ac:dyDescent="0.35">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row>
    <row r="1190" spans="1:34" x14ac:dyDescent="0.35">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row>
    <row r="1191" spans="1:34" x14ac:dyDescent="0.35">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row>
    <row r="1192" spans="1:34" x14ac:dyDescent="0.35">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row>
    <row r="1193" spans="1:34" x14ac:dyDescent="0.35">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row>
    <row r="1194" spans="1:34" x14ac:dyDescent="0.35">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row>
    <row r="1195" spans="1:34" x14ac:dyDescent="0.35">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row>
    <row r="1196" spans="1:34" x14ac:dyDescent="0.35">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row>
    <row r="1197" spans="1:34" x14ac:dyDescent="0.35">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row>
    <row r="1198" spans="1:34" x14ac:dyDescent="0.35">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row>
    <row r="1199" spans="1:34" x14ac:dyDescent="0.35">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x14ac:dyDescent="0.35">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x14ac:dyDescent="0.35">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row>
    <row r="1202" spans="1:34" x14ac:dyDescent="0.35">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x14ac:dyDescent="0.35">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row>
    <row r="1204" spans="1:34" x14ac:dyDescent="0.35">
      <c r="A1204" t="s">
        <v>1222</v>
      </c>
      <c r="B1204" t="s">
        <v>19</v>
      </c>
      <c r="C1204" s="2">
        <v>1067000000000</v>
      </c>
      <c r="D1204" s="2">
        <v>1058610000000</v>
      </c>
      <c r="E1204" s="2">
        <v>1046780000000</v>
      </c>
      <c r="F1204" s="2">
        <v>1023330000000</v>
      </c>
      <c r="G1204" s="2">
        <v>977380000000</v>
      </c>
      <c r="H1204" s="2">
        <v>926176000000</v>
      </c>
      <c r="I1204" s="2">
        <v>871426000000</v>
      </c>
      <c r="J1204" s="2">
        <v>815817000000</v>
      </c>
      <c r="K1204" s="2">
        <v>761758000000</v>
      </c>
      <c r="L1204" s="2">
        <v>709604000000</v>
      </c>
      <c r="M1204" s="2">
        <v>661056000000</v>
      </c>
      <c r="N1204" s="2">
        <v>616154000000</v>
      </c>
      <c r="O1204" s="2">
        <v>573695000000</v>
      </c>
      <c r="P1204" s="2">
        <v>535095000000</v>
      </c>
      <c r="Q1204" s="2">
        <v>499565000000</v>
      </c>
      <c r="R1204" s="2">
        <v>466261000000</v>
      </c>
      <c r="S1204" s="2">
        <v>435929000000</v>
      </c>
      <c r="T1204" s="2">
        <v>408600000000</v>
      </c>
      <c r="U1204" s="2">
        <v>385260000000</v>
      </c>
      <c r="V1204" s="2">
        <v>365128000000</v>
      </c>
      <c r="W1204" s="2">
        <v>348617000000</v>
      </c>
      <c r="X1204" s="2">
        <v>335486000000</v>
      </c>
      <c r="Y1204" s="2">
        <v>325815000000</v>
      </c>
      <c r="Z1204" s="2">
        <v>318797000000</v>
      </c>
      <c r="AA1204" s="2">
        <v>313646000000</v>
      </c>
      <c r="AB1204" s="2">
        <v>309883000000</v>
      </c>
      <c r="AC1204" s="2">
        <v>307337000000</v>
      </c>
      <c r="AD1204" s="2">
        <v>305563000000</v>
      </c>
      <c r="AE1204" s="2">
        <v>304158000000</v>
      </c>
      <c r="AF1204" s="2">
        <v>303133000000</v>
      </c>
      <c r="AG1204" s="2">
        <v>302636000000</v>
      </c>
      <c r="AH1204" s="2">
        <v>485960000000</v>
      </c>
    </row>
    <row r="1205" spans="1:34" x14ac:dyDescent="0.35">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x14ac:dyDescent="0.35">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s="2">
        <v>245681000</v>
      </c>
    </row>
    <row r="1207" spans="1:34" x14ac:dyDescent="0.35">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row>
    <row r="1208" spans="1:34" x14ac:dyDescent="0.35">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row>
    <row r="1209" spans="1:34" x14ac:dyDescent="0.35">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row>
    <row r="1210" spans="1:34" x14ac:dyDescent="0.35">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x14ac:dyDescent="0.35">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row>
    <row r="1212" spans="1:34" x14ac:dyDescent="0.35">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row>
    <row r="1213" spans="1:34" x14ac:dyDescent="0.35">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row>
    <row r="1214" spans="1:34" x14ac:dyDescent="0.35">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row>
    <row r="1215" spans="1:34" x14ac:dyDescent="0.35">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row>
    <row r="1216" spans="1:34" x14ac:dyDescent="0.35">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row>
    <row r="1217" spans="1:34" x14ac:dyDescent="0.35">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row>
    <row r="1218" spans="1:34" x14ac:dyDescent="0.35">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row>
    <row r="1219" spans="1:34" x14ac:dyDescent="0.35">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row>
    <row r="1220" spans="1:34" x14ac:dyDescent="0.35">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row>
    <row r="1221" spans="1:34" x14ac:dyDescent="0.35">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row>
    <row r="1222" spans="1:34" x14ac:dyDescent="0.35">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row>
    <row r="1223" spans="1:34" x14ac:dyDescent="0.35">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row>
    <row r="1224" spans="1:34" x14ac:dyDescent="0.35">
      <c r="A1224" t="s">
        <v>1242</v>
      </c>
      <c r="B1224" t="s">
        <v>19</v>
      </c>
      <c r="C1224" s="2">
        <v>756933000</v>
      </c>
      <c r="D1224" s="2">
        <v>750978000</v>
      </c>
      <c r="E1224" s="2">
        <v>742584000</v>
      </c>
      <c r="F1224" s="2">
        <v>725951000</v>
      </c>
      <c r="G1224" s="2">
        <v>693354000</v>
      </c>
      <c r="H1224" s="2">
        <v>657030000</v>
      </c>
      <c r="I1224" s="2">
        <v>618190000</v>
      </c>
      <c r="J1224" s="2">
        <v>578741000</v>
      </c>
      <c r="K1224" s="2">
        <v>540391000</v>
      </c>
      <c r="L1224" s="2">
        <v>503394000</v>
      </c>
      <c r="M1224" s="2">
        <v>468954000</v>
      </c>
      <c r="N1224" s="2">
        <v>437100000</v>
      </c>
      <c r="O1224" s="2">
        <v>406980000</v>
      </c>
      <c r="P1224" s="2">
        <v>379597000</v>
      </c>
      <c r="Q1224" s="2">
        <v>354392000</v>
      </c>
      <c r="R1224" s="2">
        <v>330766000</v>
      </c>
      <c r="S1224" s="2">
        <v>309248000</v>
      </c>
      <c r="T1224" s="2">
        <v>289861000</v>
      </c>
      <c r="U1224" s="2">
        <v>273304000</v>
      </c>
      <c r="V1224" s="2">
        <v>259022000</v>
      </c>
      <c r="W1224" s="2">
        <v>247309000</v>
      </c>
      <c r="X1224" s="2">
        <v>237994000</v>
      </c>
      <c r="Y1224" s="2">
        <v>231133000</v>
      </c>
      <c r="Z1224" s="2">
        <v>226155000</v>
      </c>
      <c r="AA1224" s="2">
        <v>222501000</v>
      </c>
      <c r="AB1224" s="2">
        <v>219831000</v>
      </c>
      <c r="AC1224" s="2">
        <v>218025000</v>
      </c>
      <c r="AD1224" s="2">
        <v>216767000</v>
      </c>
      <c r="AE1224" s="2">
        <v>215770000</v>
      </c>
      <c r="AF1224" s="2">
        <v>215043000</v>
      </c>
      <c r="AG1224" s="2">
        <v>214690000</v>
      </c>
      <c r="AH1224" s="2">
        <v>344740000</v>
      </c>
    </row>
    <row r="1225" spans="1:34" x14ac:dyDescent="0.35">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x14ac:dyDescent="0.35">
      <c r="A1226" t="s">
        <v>1244</v>
      </c>
      <c r="B1226" t="s">
        <v>19</v>
      </c>
      <c r="C1226" s="2">
        <v>77884400</v>
      </c>
      <c r="D1226" s="2">
        <v>77271600</v>
      </c>
      <c r="E1226" s="2">
        <v>76407900</v>
      </c>
      <c r="F1226" s="2">
        <v>74696400</v>
      </c>
      <c r="G1226" s="2">
        <v>71342400</v>
      </c>
      <c r="H1226" s="2">
        <v>67604900</v>
      </c>
      <c r="I1226" s="2">
        <v>63608500</v>
      </c>
      <c r="J1226" s="2">
        <v>59549400</v>
      </c>
      <c r="K1226" s="2">
        <v>55603400</v>
      </c>
      <c r="L1226" s="2">
        <v>51796600</v>
      </c>
      <c r="M1226" s="2">
        <v>48252900</v>
      </c>
      <c r="N1226" s="2">
        <v>44975300</v>
      </c>
      <c r="O1226" s="2">
        <v>41876100</v>
      </c>
      <c r="P1226" s="2">
        <v>39058500</v>
      </c>
      <c r="Q1226" s="2">
        <v>36465000</v>
      </c>
      <c r="R1226" s="2">
        <v>34034000</v>
      </c>
      <c r="S1226" s="2">
        <v>31820000</v>
      </c>
      <c r="T1226" s="2">
        <v>29825200</v>
      </c>
      <c r="U1226" s="2">
        <v>28121500</v>
      </c>
      <c r="V1226" s="2">
        <v>26652000</v>
      </c>
      <c r="W1226" s="2">
        <v>25446800</v>
      </c>
      <c r="X1226" s="2">
        <v>24488300</v>
      </c>
      <c r="Y1226" s="2">
        <v>23782400</v>
      </c>
      <c r="Z1226" s="2">
        <v>23270100</v>
      </c>
      <c r="AA1226" s="2">
        <v>22894200</v>
      </c>
      <c r="AB1226" s="2">
        <v>22619500</v>
      </c>
      <c r="AC1226" s="2">
        <v>22433600</v>
      </c>
      <c r="AD1226" s="2">
        <v>22304100</v>
      </c>
      <c r="AE1226" s="2">
        <v>22201500</v>
      </c>
      <c r="AF1226" s="2">
        <v>22126700</v>
      </c>
      <c r="AG1226" s="2">
        <v>22090500</v>
      </c>
      <c r="AH1226">
        <v>281316</v>
      </c>
    </row>
    <row r="1227" spans="1:34" x14ac:dyDescent="0.35">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row>
    <row r="1228" spans="1:34" x14ac:dyDescent="0.35">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row>
    <row r="1229" spans="1:34" x14ac:dyDescent="0.35">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row>
    <row r="1230" spans="1:34" x14ac:dyDescent="0.35">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x14ac:dyDescent="0.35">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x14ac:dyDescent="0.35">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row>
    <row r="1233" spans="1:34" x14ac:dyDescent="0.35">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row>
    <row r="1234" spans="1:34" x14ac:dyDescent="0.35">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x14ac:dyDescent="0.35">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row>
    <row r="1236" spans="1:34" x14ac:dyDescent="0.35">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x14ac:dyDescent="0.35">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x14ac:dyDescent="0.35">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row>
    <row r="1239" spans="1:34" x14ac:dyDescent="0.35">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row>
    <row r="1240" spans="1:34" x14ac:dyDescent="0.35">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row>
    <row r="1241" spans="1:34" x14ac:dyDescent="0.35">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row>
    <row r="1242" spans="1:34" x14ac:dyDescent="0.35">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x14ac:dyDescent="0.35">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row>
    <row r="1244" spans="1:34" x14ac:dyDescent="0.35">
      <c r="A1244" t="s">
        <v>1262</v>
      </c>
      <c r="B1244" t="s">
        <v>19</v>
      </c>
      <c r="C1244" s="2">
        <v>8566060000</v>
      </c>
      <c r="D1244" s="2">
        <v>8498660000</v>
      </c>
      <c r="E1244" s="2">
        <v>8403670000</v>
      </c>
      <c r="F1244" s="2">
        <v>8215440000</v>
      </c>
      <c r="G1244" s="2">
        <v>7846550000</v>
      </c>
      <c r="H1244" s="2">
        <v>7435480000</v>
      </c>
      <c r="I1244" s="2">
        <v>6995940000</v>
      </c>
      <c r="J1244" s="2">
        <v>6549490000</v>
      </c>
      <c r="K1244" s="2">
        <v>6115500000</v>
      </c>
      <c r="L1244" s="2">
        <v>5696810000</v>
      </c>
      <c r="M1244" s="2">
        <v>5307060000</v>
      </c>
      <c r="N1244" s="2">
        <v>4946570000</v>
      </c>
      <c r="O1244" s="2">
        <v>4605710000</v>
      </c>
      <c r="P1244" s="2">
        <v>4295820000</v>
      </c>
      <c r="Q1244" s="2">
        <v>4010580000</v>
      </c>
      <c r="R1244" s="2">
        <v>3743210000</v>
      </c>
      <c r="S1244" s="2">
        <v>3499700000</v>
      </c>
      <c r="T1244" s="2">
        <v>3280300000</v>
      </c>
      <c r="U1244" s="2">
        <v>3092920000</v>
      </c>
      <c r="V1244" s="2">
        <v>2931300000</v>
      </c>
      <c r="W1244" s="2">
        <v>2798750000</v>
      </c>
      <c r="X1244" s="2">
        <v>2693330000</v>
      </c>
      <c r="Y1244" s="2">
        <v>2615690000</v>
      </c>
      <c r="Z1244" s="2">
        <v>2559350000</v>
      </c>
      <c r="AA1244" s="2">
        <v>2518000000</v>
      </c>
      <c r="AB1244" s="2">
        <v>2487790000</v>
      </c>
      <c r="AC1244" s="2">
        <v>2467350000</v>
      </c>
      <c r="AD1244" s="2">
        <v>2453110000</v>
      </c>
      <c r="AE1244" s="2">
        <v>2441820000</v>
      </c>
      <c r="AF1244" s="2">
        <v>2433590000</v>
      </c>
      <c r="AG1244" s="2">
        <v>2429610000</v>
      </c>
      <c r="AH1244" s="2">
        <v>3901360000</v>
      </c>
    </row>
    <row r="1245" spans="1:34" x14ac:dyDescent="0.35">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x14ac:dyDescent="0.35">
      <c r="A1246" t="s">
        <v>1264</v>
      </c>
      <c r="B1246" t="s">
        <v>19</v>
      </c>
      <c r="C1246" s="2">
        <v>943163000</v>
      </c>
      <c r="D1246" s="2">
        <v>935743000</v>
      </c>
      <c r="E1246" s="2">
        <v>925284000</v>
      </c>
      <c r="F1246" s="2">
        <v>904559000</v>
      </c>
      <c r="G1246" s="2">
        <v>863942000</v>
      </c>
      <c r="H1246" s="2">
        <v>818681000</v>
      </c>
      <c r="I1246" s="2">
        <v>770286000</v>
      </c>
      <c r="J1246" s="2">
        <v>721130000</v>
      </c>
      <c r="K1246" s="2">
        <v>673346000</v>
      </c>
      <c r="L1246" s="2">
        <v>627245000</v>
      </c>
      <c r="M1246" s="2">
        <v>584332000</v>
      </c>
      <c r="N1246" s="2">
        <v>544641000</v>
      </c>
      <c r="O1246" s="2">
        <v>507110000</v>
      </c>
      <c r="P1246" s="2">
        <v>472990000</v>
      </c>
      <c r="Q1246" s="2">
        <v>441584000</v>
      </c>
      <c r="R1246" s="2">
        <v>412145000</v>
      </c>
      <c r="S1246" s="2">
        <v>385333000</v>
      </c>
      <c r="T1246" s="2">
        <v>361176000</v>
      </c>
      <c r="U1246" s="2">
        <v>340545000</v>
      </c>
      <c r="V1246" s="2">
        <v>322750000</v>
      </c>
      <c r="W1246" s="2">
        <v>308156000</v>
      </c>
      <c r="X1246" s="2">
        <v>296548000</v>
      </c>
      <c r="Y1246" s="2">
        <v>288000000</v>
      </c>
      <c r="Z1246" s="2">
        <v>281797000</v>
      </c>
      <c r="AA1246" s="2">
        <v>277244000</v>
      </c>
      <c r="AB1246" s="2">
        <v>273917000</v>
      </c>
      <c r="AC1246" s="2">
        <v>271667000</v>
      </c>
      <c r="AD1246" s="2">
        <v>270099000</v>
      </c>
      <c r="AE1246" s="2">
        <v>268856000</v>
      </c>
      <c r="AF1246" s="2">
        <v>267950000</v>
      </c>
      <c r="AG1246" s="2">
        <v>267511000</v>
      </c>
      <c r="AH1246" s="2">
        <v>3406680</v>
      </c>
    </row>
    <row r="1247" spans="1:34" x14ac:dyDescent="0.35">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row>
    <row r="1248" spans="1:34" x14ac:dyDescent="0.35">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row>
    <row r="1249" spans="1:34" x14ac:dyDescent="0.35">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x14ac:dyDescent="0.35">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row>
    <row r="1251" spans="1:34" x14ac:dyDescent="0.35">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x14ac:dyDescent="0.35">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x14ac:dyDescent="0.35">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x14ac:dyDescent="0.35">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row>
    <row r="1255" spans="1:34" x14ac:dyDescent="0.35">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row>
    <row r="1256" spans="1:34" x14ac:dyDescent="0.35">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row>
    <row r="1257" spans="1:34" x14ac:dyDescent="0.35">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row>
    <row r="1258" spans="1:34" x14ac:dyDescent="0.35">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row>
    <row r="1259" spans="1:34" x14ac:dyDescent="0.35">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row>
    <row r="1260" spans="1:34" x14ac:dyDescent="0.35">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row>
    <row r="1261" spans="1:34" x14ac:dyDescent="0.35">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x14ac:dyDescent="0.35">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x14ac:dyDescent="0.35">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x14ac:dyDescent="0.35">
      <c r="A1264" t="s">
        <v>1282</v>
      </c>
      <c r="B1264" t="s">
        <v>19</v>
      </c>
      <c r="C1264" s="2">
        <v>380339000</v>
      </c>
      <c r="D1264" s="2">
        <v>377347000</v>
      </c>
      <c r="E1264" s="2">
        <v>373129000</v>
      </c>
      <c r="F1264" s="2">
        <v>364772000</v>
      </c>
      <c r="G1264" s="2">
        <v>348393000</v>
      </c>
      <c r="H1264" s="2">
        <v>330141000</v>
      </c>
      <c r="I1264" s="2">
        <v>310625000</v>
      </c>
      <c r="J1264" s="2">
        <v>290802000</v>
      </c>
      <c r="K1264" s="2">
        <v>271533000</v>
      </c>
      <c r="L1264" s="2">
        <v>252943000</v>
      </c>
      <c r="M1264" s="2">
        <v>235637000</v>
      </c>
      <c r="N1264" s="2">
        <v>219632000</v>
      </c>
      <c r="O1264" s="2">
        <v>204497000</v>
      </c>
      <c r="P1264" s="2">
        <v>190738000</v>
      </c>
      <c r="Q1264" s="2">
        <v>178073000</v>
      </c>
      <c r="R1264" s="2">
        <v>166201000</v>
      </c>
      <c r="S1264" s="2">
        <v>155389000</v>
      </c>
      <c r="T1264" s="2">
        <v>145648000</v>
      </c>
      <c r="U1264" s="2">
        <v>137328000</v>
      </c>
      <c r="V1264" s="2">
        <v>130152000</v>
      </c>
      <c r="W1264" s="2">
        <v>124267000</v>
      </c>
      <c r="X1264" s="2">
        <v>119586000</v>
      </c>
      <c r="Y1264" s="2">
        <v>116139000</v>
      </c>
      <c r="Z1264" s="2">
        <v>113637000</v>
      </c>
      <c r="AA1264" s="2">
        <v>111801000</v>
      </c>
      <c r="AB1264" s="2">
        <v>110460000</v>
      </c>
      <c r="AC1264" s="2">
        <v>109552000</v>
      </c>
      <c r="AD1264" s="2">
        <v>108920000</v>
      </c>
      <c r="AE1264" s="2">
        <v>108419000</v>
      </c>
      <c r="AF1264" s="2">
        <v>108053000</v>
      </c>
      <c r="AG1264" s="2">
        <v>107876000</v>
      </c>
      <c r="AH1264" s="2">
        <v>173223000</v>
      </c>
    </row>
    <row r="1265" spans="1:34" x14ac:dyDescent="0.35">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row>
    <row r="1266" spans="1:34" x14ac:dyDescent="0.35">
      <c r="A1266" t="s">
        <v>1284</v>
      </c>
      <c r="B1266" t="s">
        <v>19</v>
      </c>
      <c r="C1266" s="2">
        <v>41878200</v>
      </c>
      <c r="D1266" s="2">
        <v>41548700</v>
      </c>
      <c r="E1266" s="2">
        <v>41084300</v>
      </c>
      <c r="F1266" s="2">
        <v>40164000</v>
      </c>
      <c r="G1266" s="2">
        <v>38360600</v>
      </c>
      <c r="H1266" s="2">
        <v>36350900</v>
      </c>
      <c r="I1266" s="2">
        <v>34202100</v>
      </c>
      <c r="J1266" s="2">
        <v>32019500</v>
      </c>
      <c r="K1266" s="2">
        <v>29897800</v>
      </c>
      <c r="L1266" s="2">
        <v>27850800</v>
      </c>
      <c r="M1266" s="2">
        <v>25945400</v>
      </c>
      <c r="N1266" s="2">
        <v>24183000</v>
      </c>
      <c r="O1266" s="2">
        <v>22516600</v>
      </c>
      <c r="P1266" s="2">
        <v>21001600</v>
      </c>
      <c r="Q1266" s="2">
        <v>19607100</v>
      </c>
      <c r="R1266" s="2">
        <v>18300000</v>
      </c>
      <c r="S1266" s="2">
        <v>17109500</v>
      </c>
      <c r="T1266" s="2">
        <v>16036900</v>
      </c>
      <c r="U1266" s="2">
        <v>15120800</v>
      </c>
      <c r="V1266" s="2">
        <v>14330700</v>
      </c>
      <c r="W1266" s="2">
        <v>13682700</v>
      </c>
      <c r="X1266" s="2">
        <v>13167300</v>
      </c>
      <c r="Y1266" s="2">
        <v>12787700</v>
      </c>
      <c r="Z1266" s="2">
        <v>12512300</v>
      </c>
      <c r="AA1266" s="2">
        <v>12310100</v>
      </c>
      <c r="AB1266" s="2">
        <v>12162400</v>
      </c>
      <c r="AC1266" s="2">
        <v>12062500</v>
      </c>
      <c r="AD1266" s="2">
        <v>11992900</v>
      </c>
      <c r="AE1266" s="2">
        <v>11937700</v>
      </c>
      <c r="AF1266" s="2">
        <v>11897500</v>
      </c>
      <c r="AG1266" s="2">
        <v>11878000</v>
      </c>
      <c r="AH1266">
        <v>151263</v>
      </c>
    </row>
    <row r="1267" spans="1:34" x14ac:dyDescent="0.35">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x14ac:dyDescent="0.35">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x14ac:dyDescent="0.35">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x14ac:dyDescent="0.35">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x14ac:dyDescent="0.35">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row>
    <row r="1272" spans="1:34" x14ac:dyDescent="0.35">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x14ac:dyDescent="0.35">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row>
    <row r="1274" spans="1:34" x14ac:dyDescent="0.35">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x14ac:dyDescent="0.35">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row>
    <row r="1276" spans="1:34" x14ac:dyDescent="0.35">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row>
    <row r="1277" spans="1:34" x14ac:dyDescent="0.35">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row>
    <row r="1278" spans="1:34" x14ac:dyDescent="0.35">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row>
    <row r="1279" spans="1:34" x14ac:dyDescent="0.35">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row>
    <row r="1280" spans="1:34" x14ac:dyDescent="0.35">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row>
    <row r="1281" spans="1:34" x14ac:dyDescent="0.35">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row>
    <row r="1282" spans="1:34" x14ac:dyDescent="0.35">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row>
    <row r="1283" spans="1:34" x14ac:dyDescent="0.35">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x14ac:dyDescent="0.35">
      <c r="A1284" t="s">
        <v>1302</v>
      </c>
      <c r="B1284" t="s">
        <v>19</v>
      </c>
      <c r="C1284" s="2">
        <v>74156900</v>
      </c>
      <c r="D1284" s="2">
        <v>73573500</v>
      </c>
      <c r="E1284" s="2">
        <v>72751100</v>
      </c>
      <c r="F1284" s="2">
        <v>71121500</v>
      </c>
      <c r="G1284" s="2">
        <v>67928000</v>
      </c>
      <c r="H1284" s="2">
        <v>64369400</v>
      </c>
      <c r="I1284" s="2">
        <v>60564300</v>
      </c>
      <c r="J1284" s="2">
        <v>56699400</v>
      </c>
      <c r="K1284" s="2">
        <v>52942300</v>
      </c>
      <c r="L1284" s="2">
        <v>49317600</v>
      </c>
      <c r="M1284" s="2">
        <v>45943500</v>
      </c>
      <c r="N1284" s="2">
        <v>42822800</v>
      </c>
      <c r="O1284" s="2">
        <v>39871900</v>
      </c>
      <c r="P1284" s="2">
        <v>37189200</v>
      </c>
      <c r="Q1284" s="2">
        <v>34719800</v>
      </c>
      <c r="R1284" s="2">
        <v>32405200</v>
      </c>
      <c r="S1284" s="2">
        <v>30297100</v>
      </c>
      <c r="T1284" s="2">
        <v>28397800</v>
      </c>
      <c r="U1284" s="2">
        <v>26775600</v>
      </c>
      <c r="V1284" s="2">
        <v>25376400</v>
      </c>
      <c r="W1284" s="2">
        <v>24228900</v>
      </c>
      <c r="X1284" s="2">
        <v>23316300</v>
      </c>
      <c r="Y1284" s="2">
        <v>22644200</v>
      </c>
      <c r="Z1284" s="2">
        <v>22156500</v>
      </c>
      <c r="AA1284" s="2">
        <v>21798500</v>
      </c>
      <c r="AB1284" s="2">
        <v>21536900</v>
      </c>
      <c r="AC1284" s="2">
        <v>21360000</v>
      </c>
      <c r="AD1284" s="2">
        <v>21236700</v>
      </c>
      <c r="AE1284" s="2">
        <v>21139000</v>
      </c>
      <c r="AF1284" s="2">
        <v>21067800</v>
      </c>
      <c r="AG1284" s="2">
        <v>21033300</v>
      </c>
      <c r="AH1284" s="2">
        <v>33774300</v>
      </c>
    </row>
    <row r="1285" spans="1:34" x14ac:dyDescent="0.35">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row>
    <row r="1286" spans="1:34" x14ac:dyDescent="0.35">
      <c r="A1286" t="s">
        <v>1304</v>
      </c>
      <c r="B1286" t="s">
        <v>19</v>
      </c>
      <c r="C1286" s="2">
        <v>8165550</v>
      </c>
      <c r="D1286" s="2">
        <v>8101310</v>
      </c>
      <c r="E1286" s="2">
        <v>8010760</v>
      </c>
      <c r="F1286" s="2">
        <v>7831320</v>
      </c>
      <c r="G1286" s="2">
        <v>7479680</v>
      </c>
      <c r="H1286" s="2">
        <v>7087830</v>
      </c>
      <c r="I1286" s="2">
        <v>6668840</v>
      </c>
      <c r="J1286" s="2">
        <v>6243270</v>
      </c>
      <c r="K1286" s="2">
        <v>5829570</v>
      </c>
      <c r="L1286" s="2">
        <v>5430450</v>
      </c>
      <c r="M1286" s="2">
        <v>5058930</v>
      </c>
      <c r="N1286" s="2">
        <v>4715300</v>
      </c>
      <c r="O1286" s="2">
        <v>4390370</v>
      </c>
      <c r="P1286" s="2">
        <v>4094970</v>
      </c>
      <c r="Q1286" s="2">
        <v>3823060</v>
      </c>
      <c r="R1286" s="2">
        <v>3568190</v>
      </c>
      <c r="S1286" s="2">
        <v>3336070</v>
      </c>
      <c r="T1286" s="2">
        <v>3126930</v>
      </c>
      <c r="U1286" s="2">
        <v>2948310</v>
      </c>
      <c r="V1286" s="2">
        <v>2794240</v>
      </c>
      <c r="W1286" s="2">
        <v>2667890</v>
      </c>
      <c r="X1286" s="2">
        <v>2567400</v>
      </c>
      <c r="Y1286" s="2">
        <v>2493390</v>
      </c>
      <c r="Z1286" s="2">
        <v>2439690</v>
      </c>
      <c r="AA1286" s="2">
        <v>2400270</v>
      </c>
      <c r="AB1286" s="2">
        <v>2371470</v>
      </c>
      <c r="AC1286" s="2">
        <v>2351990</v>
      </c>
      <c r="AD1286" s="2">
        <v>2338410</v>
      </c>
      <c r="AE1286" s="2">
        <v>2327650</v>
      </c>
      <c r="AF1286" s="2">
        <v>2319810</v>
      </c>
      <c r="AG1286" s="2">
        <v>2316010</v>
      </c>
      <c r="AH1286">
        <v>29493.8</v>
      </c>
    </row>
    <row r="1287" spans="1:34" x14ac:dyDescent="0.35">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row>
    <row r="1288" spans="1:34" x14ac:dyDescent="0.35">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x14ac:dyDescent="0.35">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row>
    <row r="1290" spans="1:34" x14ac:dyDescent="0.35">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x14ac:dyDescent="0.35">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x14ac:dyDescent="0.35">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x14ac:dyDescent="0.35">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row>
    <row r="1294" spans="1:34" x14ac:dyDescent="0.35">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row>
    <row r="1295" spans="1:34" x14ac:dyDescent="0.35">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row>
    <row r="1296" spans="1:34" x14ac:dyDescent="0.35">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x14ac:dyDescent="0.35">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row>
    <row r="1298" spans="1:34" x14ac:dyDescent="0.35">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x14ac:dyDescent="0.35">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x14ac:dyDescent="0.35">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x14ac:dyDescent="0.35">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x14ac:dyDescent="0.35">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row>
    <row r="1303" spans="1:34" x14ac:dyDescent="0.35">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x14ac:dyDescent="0.35">
      <c r="A1304" t="s">
        <v>1322</v>
      </c>
      <c r="B1304" t="s">
        <v>19</v>
      </c>
      <c r="C1304" s="2">
        <v>29733000</v>
      </c>
      <c r="D1304" s="2">
        <v>29499100</v>
      </c>
      <c r="E1304" s="2">
        <v>29169400</v>
      </c>
      <c r="F1304" s="2">
        <v>28516000</v>
      </c>
      <c r="G1304" s="2">
        <v>27235600</v>
      </c>
      <c r="H1304" s="2">
        <v>25808700</v>
      </c>
      <c r="I1304" s="2">
        <v>24283100</v>
      </c>
      <c r="J1304" s="2">
        <v>22733500</v>
      </c>
      <c r="K1304" s="2">
        <v>21227000</v>
      </c>
      <c r="L1304" s="2">
        <v>19773800</v>
      </c>
      <c r="M1304" s="2">
        <v>18420900</v>
      </c>
      <c r="N1304" s="2">
        <v>17169700</v>
      </c>
      <c r="O1304" s="2">
        <v>15986500</v>
      </c>
      <c r="P1304" s="2">
        <v>14910900</v>
      </c>
      <c r="Q1304" s="2">
        <v>13920800</v>
      </c>
      <c r="R1304" s="2">
        <v>12992800</v>
      </c>
      <c r="S1304" s="2">
        <v>12147500</v>
      </c>
      <c r="T1304" s="2">
        <v>11386000</v>
      </c>
      <c r="U1304" s="2">
        <v>10735600</v>
      </c>
      <c r="V1304" s="2">
        <v>10174600</v>
      </c>
      <c r="W1304" s="2">
        <v>9714530</v>
      </c>
      <c r="X1304" s="2">
        <v>9348620</v>
      </c>
      <c r="Y1304" s="2">
        <v>9079130</v>
      </c>
      <c r="Z1304" s="2">
        <v>8883570</v>
      </c>
      <c r="AA1304" s="2">
        <v>8740030</v>
      </c>
      <c r="AB1304" s="2">
        <v>8635170</v>
      </c>
      <c r="AC1304" s="2">
        <v>8564230</v>
      </c>
      <c r="AD1304" s="2">
        <v>8514790</v>
      </c>
      <c r="AE1304" s="2">
        <v>8475620</v>
      </c>
      <c r="AF1304" s="2">
        <v>8447060</v>
      </c>
      <c r="AG1304" s="2">
        <v>8433230</v>
      </c>
      <c r="AH1304" s="2">
        <v>13541700</v>
      </c>
    </row>
    <row r="1305" spans="1:34" x14ac:dyDescent="0.35">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row>
    <row r="1306" spans="1:34" x14ac:dyDescent="0.35">
      <c r="A1306" t="s">
        <v>1324</v>
      </c>
      <c r="B1306" t="s">
        <v>19</v>
      </c>
      <c r="C1306" s="2">
        <v>3272540</v>
      </c>
      <c r="D1306" s="2">
        <v>3246790</v>
      </c>
      <c r="E1306" s="2">
        <v>3210500</v>
      </c>
      <c r="F1306" s="2">
        <v>3138590</v>
      </c>
      <c r="G1306" s="2">
        <v>2997660</v>
      </c>
      <c r="H1306" s="2">
        <v>2840620</v>
      </c>
      <c r="I1306" s="2">
        <v>2672690</v>
      </c>
      <c r="J1306" s="2">
        <v>2502140</v>
      </c>
      <c r="K1306" s="2">
        <v>2336340</v>
      </c>
      <c r="L1306" s="2">
        <v>2176380</v>
      </c>
      <c r="M1306" s="2">
        <v>2027480</v>
      </c>
      <c r="N1306" s="2">
        <v>1889770</v>
      </c>
      <c r="O1306" s="2">
        <v>1759540</v>
      </c>
      <c r="P1306" s="2">
        <v>1641150</v>
      </c>
      <c r="Q1306" s="2">
        <v>1532180</v>
      </c>
      <c r="R1306" s="2">
        <v>1430040</v>
      </c>
      <c r="S1306" s="2">
        <v>1337010</v>
      </c>
      <c r="T1306" s="2">
        <v>1253190</v>
      </c>
      <c r="U1306" s="2">
        <v>1181610</v>
      </c>
      <c r="V1306" s="2">
        <v>1119860</v>
      </c>
      <c r="W1306" s="2">
        <v>1069220</v>
      </c>
      <c r="X1306" s="2">
        <v>1028950</v>
      </c>
      <c r="Y1306">
        <v>999286</v>
      </c>
      <c r="Z1306">
        <v>977762</v>
      </c>
      <c r="AA1306">
        <v>961964</v>
      </c>
      <c r="AB1306">
        <v>950422</v>
      </c>
      <c r="AC1306">
        <v>942614</v>
      </c>
      <c r="AD1306">
        <v>937173</v>
      </c>
      <c r="AE1306">
        <v>932862</v>
      </c>
      <c r="AF1306">
        <v>929718</v>
      </c>
      <c r="AG1306">
        <v>928196</v>
      </c>
      <c r="AH1306">
        <v>11820.3</v>
      </c>
    </row>
    <row r="1307" spans="1:34" x14ac:dyDescent="0.35">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row>
    <row r="1308" spans="1:34" x14ac:dyDescent="0.35">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row>
    <row r="1309" spans="1:34" x14ac:dyDescent="0.35">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row>
    <row r="1310" spans="1:34" x14ac:dyDescent="0.35">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row>
    <row r="1311" spans="1:34" x14ac:dyDescent="0.35">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row>
    <row r="1312" spans="1:34" x14ac:dyDescent="0.35">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row>
    <row r="1313" spans="1:34" x14ac:dyDescent="0.35">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row>
    <row r="1314" spans="1:34" x14ac:dyDescent="0.35">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row>
    <row r="1315" spans="1:34" x14ac:dyDescent="0.35">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x14ac:dyDescent="0.35">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row>
    <row r="1317" spans="1:34" x14ac:dyDescent="0.35">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row>
    <row r="1318" spans="1:34" x14ac:dyDescent="0.35">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x14ac:dyDescent="0.35">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row>
    <row r="1320" spans="1:34" x14ac:dyDescent="0.35">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row>
    <row r="1321" spans="1:34" x14ac:dyDescent="0.35">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row>
    <row r="1322" spans="1:34" x14ac:dyDescent="0.35">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row>
    <row r="1323" spans="1:34" x14ac:dyDescent="0.35">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row>
    <row r="1324" spans="1:34" x14ac:dyDescent="0.35">
      <c r="A1324" t="s">
        <v>1342</v>
      </c>
      <c r="B1324" t="s">
        <v>19</v>
      </c>
      <c r="C1324" s="2">
        <v>6218760</v>
      </c>
      <c r="D1324" s="2">
        <v>6169830</v>
      </c>
      <c r="E1324" s="2">
        <v>6100870</v>
      </c>
      <c r="F1324" s="2">
        <v>5964220</v>
      </c>
      <c r="G1324" s="2">
        <v>5696410</v>
      </c>
      <c r="H1324" s="2">
        <v>5397990</v>
      </c>
      <c r="I1324" s="2">
        <v>5078890</v>
      </c>
      <c r="J1324" s="2">
        <v>4754780</v>
      </c>
      <c r="K1324" s="2">
        <v>4439710</v>
      </c>
      <c r="L1324" s="2">
        <v>4135750</v>
      </c>
      <c r="M1324" s="2">
        <v>3852800</v>
      </c>
      <c r="N1324" s="2">
        <v>3591100</v>
      </c>
      <c r="O1324" s="2">
        <v>3343640</v>
      </c>
      <c r="P1324" s="2">
        <v>3118660</v>
      </c>
      <c r="Q1324" s="2">
        <v>2911590</v>
      </c>
      <c r="R1324" s="2">
        <v>2717480</v>
      </c>
      <c r="S1324" s="2">
        <v>2540700</v>
      </c>
      <c r="T1324" s="2">
        <v>2381420</v>
      </c>
      <c r="U1324" s="2">
        <v>2245390</v>
      </c>
      <c r="V1324" s="2">
        <v>2128050</v>
      </c>
      <c r="W1324" s="2">
        <v>2031830</v>
      </c>
      <c r="X1324" s="2">
        <v>1955300</v>
      </c>
      <c r="Y1324" s="2">
        <v>1898930</v>
      </c>
      <c r="Z1324" s="2">
        <v>1858030</v>
      </c>
      <c r="AA1324" s="2">
        <v>1828010</v>
      </c>
      <c r="AB1324" s="2">
        <v>1806080</v>
      </c>
      <c r="AC1324" s="2">
        <v>1791240</v>
      </c>
      <c r="AD1324" s="2">
        <v>1780900</v>
      </c>
      <c r="AE1324" s="2">
        <v>1772710</v>
      </c>
      <c r="AF1324" s="2">
        <v>1766730</v>
      </c>
      <c r="AG1324" s="2">
        <v>1763840</v>
      </c>
      <c r="AH1324" s="2">
        <v>2832300</v>
      </c>
    </row>
    <row r="1325" spans="1:34" x14ac:dyDescent="0.35">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row>
    <row r="1326" spans="1:34" x14ac:dyDescent="0.35">
      <c r="A1326" t="s">
        <v>1344</v>
      </c>
      <c r="B1326" t="s">
        <v>19</v>
      </c>
      <c r="C1326">
        <v>221050</v>
      </c>
      <c r="D1326">
        <v>219311</v>
      </c>
      <c r="E1326">
        <v>216860</v>
      </c>
      <c r="F1326">
        <v>212002</v>
      </c>
      <c r="G1326">
        <v>202483</v>
      </c>
      <c r="H1326">
        <v>191875</v>
      </c>
      <c r="I1326">
        <v>180532</v>
      </c>
      <c r="J1326">
        <v>169012</v>
      </c>
      <c r="K1326">
        <v>157812</v>
      </c>
      <c r="L1326">
        <v>147008</v>
      </c>
      <c r="M1326">
        <v>136950</v>
      </c>
      <c r="N1326">
        <v>127648</v>
      </c>
      <c r="O1326">
        <v>118852</v>
      </c>
      <c r="P1326">
        <v>110855</v>
      </c>
      <c r="Q1326">
        <v>103494</v>
      </c>
      <c r="R1326">
        <v>96594.7</v>
      </c>
      <c r="S1326">
        <v>90310.9</v>
      </c>
      <c r="T1326">
        <v>84649.2</v>
      </c>
      <c r="U1326">
        <v>79813.899999999994</v>
      </c>
      <c r="V1326">
        <v>75643.100000000006</v>
      </c>
      <c r="W1326">
        <v>72222.600000000006</v>
      </c>
      <c r="X1326">
        <v>69502.3</v>
      </c>
      <c r="Y1326">
        <v>67498.8</v>
      </c>
      <c r="Z1326">
        <v>66044.899999999994</v>
      </c>
      <c r="AA1326">
        <v>64977.8</v>
      </c>
      <c r="AB1326">
        <v>64198.2</v>
      </c>
      <c r="AC1326">
        <v>63670.8</v>
      </c>
      <c r="AD1326">
        <v>63303.199999999997</v>
      </c>
      <c r="AE1326">
        <v>63012</v>
      </c>
      <c r="AF1326">
        <v>62799.7</v>
      </c>
      <c r="AG1326">
        <v>62696.9</v>
      </c>
      <c r="AH1326">
        <v>798.42600000000004</v>
      </c>
    </row>
    <row r="1327" spans="1:34" x14ac:dyDescent="0.35">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row>
    <row r="1328" spans="1:34" x14ac:dyDescent="0.35">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row>
    <row r="1329" spans="1:34" x14ac:dyDescent="0.35">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x14ac:dyDescent="0.35">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row>
    <row r="1331" spans="1:34" x14ac:dyDescent="0.35">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row>
    <row r="1332" spans="1:34" x14ac:dyDescent="0.35">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x14ac:dyDescent="0.35">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row>
    <row r="1334" spans="1:34" x14ac:dyDescent="0.35">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row>
    <row r="1335" spans="1:34" x14ac:dyDescent="0.35">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row>
    <row r="1336" spans="1:34" x14ac:dyDescent="0.35">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x14ac:dyDescent="0.35">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row>
    <row r="1338" spans="1:34" x14ac:dyDescent="0.35">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x14ac:dyDescent="0.35">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x14ac:dyDescent="0.35">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row>
    <row r="1341" spans="1:34" x14ac:dyDescent="0.35">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row>
    <row r="1342" spans="1:34" x14ac:dyDescent="0.35">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row>
    <row r="1343" spans="1:34" x14ac:dyDescent="0.35">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row>
    <row r="1344" spans="1:34" x14ac:dyDescent="0.35">
      <c r="A1344" t="s">
        <v>1362</v>
      </c>
      <c r="B1344" t="s">
        <v>19</v>
      </c>
      <c r="C1344" s="2">
        <v>5501770</v>
      </c>
      <c r="D1344" s="2">
        <v>5458490</v>
      </c>
      <c r="E1344" s="2">
        <v>5397480</v>
      </c>
      <c r="F1344" s="2">
        <v>5276580</v>
      </c>
      <c r="G1344" s="2">
        <v>5039650</v>
      </c>
      <c r="H1344" s="2">
        <v>4775630</v>
      </c>
      <c r="I1344" s="2">
        <v>4493320</v>
      </c>
      <c r="J1344" s="2">
        <v>4206580</v>
      </c>
      <c r="K1344" s="2">
        <v>3927840</v>
      </c>
      <c r="L1344" s="2">
        <v>3658920</v>
      </c>
      <c r="M1344" s="2">
        <v>3408600</v>
      </c>
      <c r="N1344" s="2">
        <v>3177070</v>
      </c>
      <c r="O1344" s="2">
        <v>2958140</v>
      </c>
      <c r="P1344" s="2">
        <v>2759100</v>
      </c>
      <c r="Q1344" s="2">
        <v>2575900</v>
      </c>
      <c r="R1344" s="2">
        <v>2404170</v>
      </c>
      <c r="S1344" s="2">
        <v>2247770</v>
      </c>
      <c r="T1344" s="2">
        <v>2106860</v>
      </c>
      <c r="U1344" s="2">
        <v>1986510</v>
      </c>
      <c r="V1344" s="2">
        <v>1882700</v>
      </c>
      <c r="W1344" s="2">
        <v>1797570</v>
      </c>
      <c r="X1344" s="2">
        <v>1729860</v>
      </c>
      <c r="Y1344" s="2">
        <v>1680000</v>
      </c>
      <c r="Z1344" s="2">
        <v>1643810</v>
      </c>
      <c r="AA1344" s="2">
        <v>1617250</v>
      </c>
      <c r="AB1344" s="2">
        <v>1597850</v>
      </c>
      <c r="AC1344" s="2">
        <v>1584720</v>
      </c>
      <c r="AD1344" s="2">
        <v>1575570</v>
      </c>
      <c r="AE1344" s="2">
        <v>1568320</v>
      </c>
      <c r="AF1344" s="2">
        <v>1563040</v>
      </c>
      <c r="AG1344" s="2">
        <v>1560480</v>
      </c>
      <c r="AH1344" s="2">
        <v>2505750</v>
      </c>
    </row>
    <row r="1345" spans="1:34" x14ac:dyDescent="0.35">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row>
    <row r="1346" spans="1:34" x14ac:dyDescent="0.35">
      <c r="A1346" t="s">
        <v>1364</v>
      </c>
      <c r="B1346" t="s">
        <v>19</v>
      </c>
      <c r="C1346">
        <v>606641</v>
      </c>
      <c r="D1346">
        <v>601868</v>
      </c>
      <c r="E1346">
        <v>595141</v>
      </c>
      <c r="F1346">
        <v>581810</v>
      </c>
      <c r="G1346">
        <v>555686</v>
      </c>
      <c r="H1346">
        <v>526574</v>
      </c>
      <c r="I1346">
        <v>495446</v>
      </c>
      <c r="J1346">
        <v>463829</v>
      </c>
      <c r="K1346">
        <v>433094</v>
      </c>
      <c r="L1346">
        <v>403443</v>
      </c>
      <c r="M1346">
        <v>375841</v>
      </c>
      <c r="N1346">
        <v>350312</v>
      </c>
      <c r="O1346">
        <v>326172</v>
      </c>
      <c r="P1346">
        <v>304226</v>
      </c>
      <c r="Q1346">
        <v>284026</v>
      </c>
      <c r="R1346">
        <v>265091</v>
      </c>
      <c r="S1346">
        <v>247846</v>
      </c>
      <c r="T1346">
        <v>232308</v>
      </c>
      <c r="U1346">
        <v>219038</v>
      </c>
      <c r="V1346">
        <v>207592</v>
      </c>
      <c r="W1346">
        <v>198205</v>
      </c>
      <c r="X1346">
        <v>190739</v>
      </c>
      <c r="Y1346">
        <v>185241</v>
      </c>
      <c r="Z1346">
        <v>181251</v>
      </c>
      <c r="AA1346">
        <v>178322</v>
      </c>
      <c r="AB1346">
        <v>176183</v>
      </c>
      <c r="AC1346">
        <v>174736</v>
      </c>
      <c r="AD1346">
        <v>173727</v>
      </c>
      <c r="AE1346">
        <v>172928</v>
      </c>
      <c r="AF1346">
        <v>172345</v>
      </c>
      <c r="AG1346">
        <v>172063</v>
      </c>
      <c r="AH1346">
        <v>2191.17</v>
      </c>
    </row>
    <row r="1347" spans="1:34" x14ac:dyDescent="0.35">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x14ac:dyDescent="0.35">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row>
    <row r="1349" spans="1:34" x14ac:dyDescent="0.35">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x14ac:dyDescent="0.35">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row>
    <row r="1351" spans="1:34" x14ac:dyDescent="0.35">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row>
    <row r="1352" spans="1:34" x14ac:dyDescent="0.35">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row>
    <row r="1353" spans="1:34" x14ac:dyDescent="0.35">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row>
    <row r="1354" spans="1:34" x14ac:dyDescent="0.35">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x14ac:dyDescent="0.35">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x14ac:dyDescent="0.35">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row>
    <row r="1357" spans="1:34" x14ac:dyDescent="0.35">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row>
    <row r="1358" spans="1:34" x14ac:dyDescent="0.35">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row>
    <row r="1359" spans="1:34" x14ac:dyDescent="0.35">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x14ac:dyDescent="0.35">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x14ac:dyDescent="0.35">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row>
    <row r="1362" spans="1:34" x14ac:dyDescent="0.35">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row>
    <row r="1363" spans="1:34" x14ac:dyDescent="0.35">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row>
    <row r="1364" spans="1:34" x14ac:dyDescent="0.35">
      <c r="A1364" t="s">
        <v>1382</v>
      </c>
      <c r="B1364" t="s">
        <v>19</v>
      </c>
      <c r="C1364" s="2">
        <v>10418300</v>
      </c>
      <c r="D1364" s="2">
        <v>10336300</v>
      </c>
      <c r="E1364" s="2">
        <v>10220800</v>
      </c>
      <c r="F1364" s="2">
        <v>9991820</v>
      </c>
      <c r="G1364" s="2">
        <v>9543170</v>
      </c>
      <c r="H1364" s="2">
        <v>9043220</v>
      </c>
      <c r="I1364" s="2">
        <v>8508630</v>
      </c>
      <c r="J1364" s="2">
        <v>7965660</v>
      </c>
      <c r="K1364" s="2">
        <v>7437820</v>
      </c>
      <c r="L1364" s="2">
        <v>6928600</v>
      </c>
      <c r="M1364" s="2">
        <v>6454580</v>
      </c>
      <c r="N1364" s="2">
        <v>6016140</v>
      </c>
      <c r="O1364" s="2">
        <v>5601580</v>
      </c>
      <c r="P1364" s="2">
        <v>5224680</v>
      </c>
      <c r="Q1364" s="2">
        <v>4877760</v>
      </c>
      <c r="R1364" s="2">
        <v>4552580</v>
      </c>
      <c r="S1364" s="2">
        <v>4256420</v>
      </c>
      <c r="T1364" s="2">
        <v>3989580</v>
      </c>
      <c r="U1364" s="2">
        <v>3761690</v>
      </c>
      <c r="V1364" s="2">
        <v>3565120</v>
      </c>
      <c r="W1364" s="2">
        <v>3403910</v>
      </c>
      <c r="X1364" s="2">
        <v>3275700</v>
      </c>
      <c r="Y1364" s="2">
        <v>3181270</v>
      </c>
      <c r="Z1364" s="2">
        <v>3112750</v>
      </c>
      <c r="AA1364" s="2">
        <v>3062450</v>
      </c>
      <c r="AB1364" s="2">
        <v>3025710</v>
      </c>
      <c r="AC1364" s="2">
        <v>3000850</v>
      </c>
      <c r="AD1364" s="2">
        <v>2983530</v>
      </c>
      <c r="AE1364" s="2">
        <v>2969800</v>
      </c>
      <c r="AF1364" s="2">
        <v>2959800</v>
      </c>
      <c r="AG1364" s="2">
        <v>2954950</v>
      </c>
      <c r="AH1364" s="2">
        <v>4744930</v>
      </c>
    </row>
    <row r="1365" spans="1:34" x14ac:dyDescent="0.35">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row>
    <row r="1366" spans="1:34" x14ac:dyDescent="0.35">
      <c r="A1366" t="s">
        <v>1384</v>
      </c>
      <c r="B1366" t="s">
        <v>19</v>
      </c>
      <c r="C1366" s="2">
        <v>1146800</v>
      </c>
      <c r="D1366" s="2">
        <v>1137780</v>
      </c>
      <c r="E1366" s="2">
        <v>1125060</v>
      </c>
      <c r="F1366" s="2">
        <v>1099860</v>
      </c>
      <c r="G1366" s="2">
        <v>1050470</v>
      </c>
      <c r="H1366">
        <v>995442</v>
      </c>
      <c r="I1366">
        <v>936597</v>
      </c>
      <c r="J1366">
        <v>876828</v>
      </c>
      <c r="K1366">
        <v>818726</v>
      </c>
      <c r="L1366">
        <v>762673</v>
      </c>
      <c r="M1366">
        <v>710494</v>
      </c>
      <c r="N1366">
        <v>662234</v>
      </c>
      <c r="O1366">
        <v>616600</v>
      </c>
      <c r="P1366">
        <v>575112</v>
      </c>
      <c r="Q1366">
        <v>536925</v>
      </c>
      <c r="R1366">
        <v>501130</v>
      </c>
      <c r="S1366">
        <v>468530</v>
      </c>
      <c r="T1366">
        <v>439157</v>
      </c>
      <c r="U1366">
        <v>414072</v>
      </c>
      <c r="V1366">
        <v>392434</v>
      </c>
      <c r="W1366">
        <v>374689</v>
      </c>
      <c r="X1366">
        <v>360576</v>
      </c>
      <c r="Y1366">
        <v>350182</v>
      </c>
      <c r="Z1366">
        <v>342639</v>
      </c>
      <c r="AA1366">
        <v>337103</v>
      </c>
      <c r="AB1366">
        <v>333058</v>
      </c>
      <c r="AC1366">
        <v>330322</v>
      </c>
      <c r="AD1366">
        <v>328415</v>
      </c>
      <c r="AE1366">
        <v>326904</v>
      </c>
      <c r="AF1366">
        <v>325803</v>
      </c>
      <c r="AG1366">
        <v>325269</v>
      </c>
      <c r="AH1366">
        <v>4142.21</v>
      </c>
    </row>
    <row r="1367" spans="1:34" x14ac:dyDescent="0.35">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row>
    <row r="1368" spans="1:34" x14ac:dyDescent="0.35">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row>
    <row r="1369" spans="1:34" x14ac:dyDescent="0.35">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row>
    <row r="1370" spans="1:34" x14ac:dyDescent="0.35">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x14ac:dyDescent="0.35">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row>
    <row r="1372" spans="1:34" x14ac:dyDescent="0.35">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row>
    <row r="1373" spans="1:34" x14ac:dyDescent="0.35">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x14ac:dyDescent="0.35">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row>
    <row r="1375" spans="1:34" x14ac:dyDescent="0.35">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x14ac:dyDescent="0.35">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row>
    <row r="1377" spans="1:34" x14ac:dyDescent="0.35">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row>
    <row r="1378" spans="1:34" x14ac:dyDescent="0.35">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row>
    <row r="1379" spans="1:34" x14ac:dyDescent="0.35">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x14ac:dyDescent="0.35">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x14ac:dyDescent="0.35">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row>
    <row r="1382" spans="1:34" x14ac:dyDescent="0.35">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row>
    <row r="1383" spans="1:34" x14ac:dyDescent="0.35">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row>
    <row r="1384" spans="1:34" x14ac:dyDescent="0.35">
      <c r="A1384" t="s">
        <v>1402</v>
      </c>
      <c r="B1384" t="s">
        <v>19</v>
      </c>
      <c r="C1384" s="2">
        <v>43897100</v>
      </c>
      <c r="D1384" s="2">
        <v>43551800</v>
      </c>
      <c r="E1384" s="2">
        <v>43065000</v>
      </c>
      <c r="F1384" s="2">
        <v>42100400</v>
      </c>
      <c r="G1384" s="2">
        <v>40210000</v>
      </c>
      <c r="H1384" s="2">
        <v>38103400</v>
      </c>
      <c r="I1384" s="2">
        <v>35851000</v>
      </c>
      <c r="J1384" s="2">
        <v>33563200</v>
      </c>
      <c r="K1384" s="2">
        <v>31339100</v>
      </c>
      <c r="L1384" s="2">
        <v>29193500</v>
      </c>
      <c r="M1384" s="2">
        <v>27196200</v>
      </c>
      <c r="N1384" s="2">
        <v>25348900</v>
      </c>
      <c r="O1384" s="2">
        <v>23602200</v>
      </c>
      <c r="P1384" s="2">
        <v>22014100</v>
      </c>
      <c r="Q1384" s="2">
        <v>20552400</v>
      </c>
      <c r="R1384" s="2">
        <v>19182200</v>
      </c>
      <c r="S1384" s="2">
        <v>17934400</v>
      </c>
      <c r="T1384" s="2">
        <v>16810000</v>
      </c>
      <c r="U1384" s="2">
        <v>15849800</v>
      </c>
      <c r="V1384" s="2">
        <v>15021600</v>
      </c>
      <c r="W1384" s="2">
        <v>14342300</v>
      </c>
      <c r="X1384" s="2">
        <v>13802100</v>
      </c>
      <c r="Y1384" s="2">
        <v>13404200</v>
      </c>
      <c r="Z1384" s="2">
        <v>13115500</v>
      </c>
      <c r="AA1384" s="2">
        <v>12903600</v>
      </c>
      <c r="AB1384" s="2">
        <v>12748800</v>
      </c>
      <c r="AC1384" s="2">
        <v>12644000</v>
      </c>
      <c r="AD1384" s="2">
        <v>12571000</v>
      </c>
      <c r="AE1384" s="2">
        <v>12513200</v>
      </c>
      <c r="AF1384" s="2">
        <v>12471100</v>
      </c>
      <c r="AG1384" s="2">
        <v>12450600</v>
      </c>
      <c r="AH1384" s="2">
        <v>19992700</v>
      </c>
    </row>
    <row r="1385" spans="1:34" x14ac:dyDescent="0.35">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row>
    <row r="1386" spans="1:34" x14ac:dyDescent="0.35">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x14ac:dyDescent="0.35">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row>
    <row r="1388" spans="1:34" x14ac:dyDescent="0.35">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row>
    <row r="1389" spans="1:34" x14ac:dyDescent="0.35">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row>
    <row r="1390" spans="1:34" x14ac:dyDescent="0.35">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row>
    <row r="1391" spans="1:34" x14ac:dyDescent="0.35">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x14ac:dyDescent="0.35">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row>
    <row r="1393" spans="1:34" x14ac:dyDescent="0.35">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row>
    <row r="1394" spans="1:34" x14ac:dyDescent="0.35">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row>
    <row r="1395" spans="1:34" x14ac:dyDescent="0.35">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row>
    <row r="1396" spans="1:34" x14ac:dyDescent="0.35">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x14ac:dyDescent="0.35">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x14ac:dyDescent="0.35">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row>
    <row r="1399" spans="1:34" x14ac:dyDescent="0.35">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row>
    <row r="1400" spans="1:34" x14ac:dyDescent="0.35">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row>
    <row r="1401" spans="1:34" x14ac:dyDescent="0.35">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row>
    <row r="1402" spans="1:34" x14ac:dyDescent="0.35">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x14ac:dyDescent="0.35">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row>
    <row r="1404" spans="1:34" x14ac:dyDescent="0.35">
      <c r="A1404" t="s">
        <v>1422</v>
      </c>
      <c r="B1404" t="s">
        <v>19</v>
      </c>
      <c r="C1404" s="2">
        <v>8779420</v>
      </c>
      <c r="D1404" s="2">
        <v>8710350</v>
      </c>
      <c r="E1404" s="2">
        <v>8613000</v>
      </c>
      <c r="F1404" s="2">
        <v>8420070</v>
      </c>
      <c r="G1404" s="2">
        <v>8041990</v>
      </c>
      <c r="H1404" s="2">
        <v>7620690</v>
      </c>
      <c r="I1404" s="2">
        <v>7170200</v>
      </c>
      <c r="J1404" s="2">
        <v>6712630</v>
      </c>
      <c r="K1404" s="2">
        <v>6267830</v>
      </c>
      <c r="L1404" s="2">
        <v>5838710</v>
      </c>
      <c r="M1404" s="2">
        <v>5439250</v>
      </c>
      <c r="N1404" s="2">
        <v>5069780</v>
      </c>
      <c r="O1404" s="2">
        <v>4720430</v>
      </c>
      <c r="P1404" s="2">
        <v>4402820</v>
      </c>
      <c r="Q1404" s="2">
        <v>4110480</v>
      </c>
      <c r="R1404" s="2">
        <v>3836450</v>
      </c>
      <c r="S1404" s="2">
        <v>3586870</v>
      </c>
      <c r="T1404" s="2">
        <v>3362010</v>
      </c>
      <c r="U1404" s="2">
        <v>3169960</v>
      </c>
      <c r="V1404" s="2">
        <v>3004310</v>
      </c>
      <c r="W1404" s="2">
        <v>2868460</v>
      </c>
      <c r="X1404" s="2">
        <v>2760420</v>
      </c>
      <c r="Y1404" s="2">
        <v>2680840</v>
      </c>
      <c r="Z1404" s="2">
        <v>2623100</v>
      </c>
      <c r="AA1404" s="2">
        <v>2580720</v>
      </c>
      <c r="AB1404" s="2">
        <v>2549750</v>
      </c>
      <c r="AC1404" s="2">
        <v>2528810</v>
      </c>
      <c r="AD1404" s="2">
        <v>2514210</v>
      </c>
      <c r="AE1404" s="2">
        <v>2502640</v>
      </c>
      <c r="AF1404" s="2">
        <v>2494210</v>
      </c>
      <c r="AG1404" s="2">
        <v>2490130</v>
      </c>
      <c r="AH1404" s="2">
        <v>3998540</v>
      </c>
    </row>
    <row r="1405" spans="1:34" x14ac:dyDescent="0.35">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row>
    <row r="1406" spans="1:34" x14ac:dyDescent="0.35">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row>
    <row r="1407" spans="1:34" x14ac:dyDescent="0.35">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row>
    <row r="1408" spans="1:34" x14ac:dyDescent="0.35">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row>
    <row r="1409" spans="1:34" x14ac:dyDescent="0.35">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row>
    <row r="1410" spans="1:34" x14ac:dyDescent="0.35">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row>
    <row r="1411" spans="1:34" x14ac:dyDescent="0.35">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row>
    <row r="1412" spans="1:34" x14ac:dyDescent="0.35">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row>
    <row r="1413" spans="1:34" x14ac:dyDescent="0.35">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row>
    <row r="1414" spans="1:34" x14ac:dyDescent="0.35">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row>
    <row r="1415" spans="1:34" x14ac:dyDescent="0.35">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row>
    <row r="1416" spans="1:34" x14ac:dyDescent="0.35">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x14ac:dyDescent="0.35">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row>
    <row r="1418" spans="1:34" x14ac:dyDescent="0.35">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x14ac:dyDescent="0.35">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x14ac:dyDescent="0.35">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x14ac:dyDescent="0.35">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x14ac:dyDescent="0.35">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x14ac:dyDescent="0.35">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x14ac:dyDescent="0.35">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row>
    <row r="1425" spans="1:34" x14ac:dyDescent="0.35">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row>
    <row r="1426" spans="1:34" x14ac:dyDescent="0.35">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row>
    <row r="1427" spans="1:34" x14ac:dyDescent="0.35">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row>
    <row r="1428" spans="1:34" x14ac:dyDescent="0.35">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row>
    <row r="1429" spans="1:34" x14ac:dyDescent="0.35">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row>
    <row r="1430" spans="1:34" x14ac:dyDescent="0.35">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row>
    <row r="1431" spans="1:34" x14ac:dyDescent="0.35">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row>
    <row r="1432" spans="1:34" x14ac:dyDescent="0.35">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row>
    <row r="1433" spans="1:34" x14ac:dyDescent="0.35">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row>
    <row r="1434" spans="1:34" x14ac:dyDescent="0.35">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x14ac:dyDescent="0.35">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row>
    <row r="1436" spans="1:34" x14ac:dyDescent="0.35">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row>
    <row r="1437" spans="1:34" x14ac:dyDescent="0.35">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row>
    <row r="1438" spans="1:34" x14ac:dyDescent="0.35">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row>
    <row r="1439" spans="1:34" x14ac:dyDescent="0.35">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row>
    <row r="1440" spans="1:34" x14ac:dyDescent="0.35">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row>
    <row r="1441" spans="1:34" x14ac:dyDescent="0.35">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row>
    <row r="1442" spans="1:34" x14ac:dyDescent="0.35">
      <c r="A1442" t="s">
        <v>1460</v>
      </c>
      <c r="B1442" t="s">
        <v>19</v>
      </c>
      <c r="C1442" s="2">
        <v>1573710000000000</v>
      </c>
      <c r="D1442" s="2">
        <v>1668530000000000</v>
      </c>
      <c r="E1442" s="2">
        <v>1714120000000000</v>
      </c>
      <c r="F1442" s="2">
        <v>1742800000000000</v>
      </c>
      <c r="G1442" s="2">
        <v>1729160000000000</v>
      </c>
      <c r="H1442" s="2">
        <v>1711000000000000</v>
      </c>
      <c r="I1442" s="2">
        <v>1680390000000000</v>
      </c>
      <c r="J1442" s="2">
        <v>1645620000000000</v>
      </c>
      <c r="K1442" s="2">
        <v>1613670000000000</v>
      </c>
      <c r="L1442" s="2">
        <v>1580020000000000</v>
      </c>
      <c r="M1442" s="2">
        <v>1547770000000000</v>
      </c>
      <c r="N1442" s="2">
        <v>1515950000000000</v>
      </c>
      <c r="O1442" s="2">
        <v>1485080000000000</v>
      </c>
      <c r="P1442" s="2">
        <v>1454030000000000</v>
      </c>
      <c r="Q1442" s="2">
        <v>1422070000000000</v>
      </c>
      <c r="R1442" s="2">
        <v>1393330000000000</v>
      </c>
      <c r="S1442" s="2">
        <v>1366480000000000</v>
      </c>
      <c r="T1442" s="2">
        <v>1343170000000000</v>
      </c>
      <c r="U1442" s="2">
        <v>1324240000000000</v>
      </c>
      <c r="V1442" s="2">
        <v>1310330000000000</v>
      </c>
      <c r="W1442" s="2">
        <v>1295820000000000</v>
      </c>
      <c r="X1442" s="2">
        <v>1283830000000000</v>
      </c>
      <c r="Y1442" s="2">
        <v>1274000000000000</v>
      </c>
      <c r="Z1442" s="2">
        <v>1265170000000000</v>
      </c>
      <c r="AA1442" s="2">
        <v>1254590000000000</v>
      </c>
      <c r="AB1442" s="2">
        <v>1246370000000000</v>
      </c>
      <c r="AC1442" s="2">
        <v>1240710000000000</v>
      </c>
      <c r="AD1442" s="2">
        <v>1235340000000000</v>
      </c>
      <c r="AE1442" s="2">
        <v>1229600000000000</v>
      </c>
      <c r="AF1442" s="2">
        <v>1224630000000000</v>
      </c>
      <c r="AG1442" s="2">
        <v>1223990000000000</v>
      </c>
      <c r="AH1442" s="2">
        <v>1214020000000000</v>
      </c>
    </row>
    <row r="1443" spans="1:34" x14ac:dyDescent="0.35">
      <c r="A1443" t="s">
        <v>1461</v>
      </c>
      <c r="B1443" t="s">
        <v>19</v>
      </c>
      <c r="C1443" s="2">
        <v>1571700000000</v>
      </c>
      <c r="D1443" s="2">
        <v>1642440000000</v>
      </c>
      <c r="E1443" s="2">
        <v>1674750000000</v>
      </c>
      <c r="F1443" s="2">
        <v>1691220000000</v>
      </c>
      <c r="G1443" s="2">
        <v>1673720000000</v>
      </c>
      <c r="H1443" s="2">
        <v>1648220000000</v>
      </c>
      <c r="I1443" s="2">
        <v>1609580000000</v>
      </c>
      <c r="J1443" s="2">
        <v>1567700000000</v>
      </c>
      <c r="K1443" s="2">
        <v>1527490000000</v>
      </c>
      <c r="L1443" s="2">
        <v>1486690000000</v>
      </c>
      <c r="M1443" s="2">
        <v>1447340000000</v>
      </c>
      <c r="N1443" s="2">
        <v>1409320000000</v>
      </c>
      <c r="O1443" s="2">
        <v>1371260000000</v>
      </c>
      <c r="P1443" s="2">
        <v>1334600000000</v>
      </c>
      <c r="Q1443" s="2">
        <v>1299780000000</v>
      </c>
      <c r="R1443" s="2">
        <v>1267830000000</v>
      </c>
      <c r="S1443" s="2">
        <v>1238540000000</v>
      </c>
      <c r="T1443" s="2">
        <v>1212970000000</v>
      </c>
      <c r="U1443" s="2">
        <v>1192900000000</v>
      </c>
      <c r="V1443" s="2">
        <v>1178060000000</v>
      </c>
      <c r="W1443" s="2">
        <v>1164730000000</v>
      </c>
      <c r="X1443" s="2">
        <v>1152880000000</v>
      </c>
      <c r="Y1443" s="2">
        <v>1143200000000</v>
      </c>
      <c r="Z1443" s="2">
        <v>1134660000000</v>
      </c>
      <c r="AA1443" s="2">
        <v>1125750000000</v>
      </c>
      <c r="AB1443" s="2">
        <v>1118430000000</v>
      </c>
      <c r="AC1443" s="2">
        <v>1113300000000</v>
      </c>
      <c r="AD1443" s="2">
        <v>1108730000000</v>
      </c>
      <c r="AE1443" s="2">
        <v>1103860000000</v>
      </c>
      <c r="AF1443" s="2">
        <v>1099790000000</v>
      </c>
      <c r="AG1443" s="2">
        <v>1098780000000</v>
      </c>
      <c r="AH1443" s="2">
        <v>813690000000</v>
      </c>
    </row>
    <row r="1444" spans="1:34" x14ac:dyDescent="0.35">
      <c r="A1444" t="s">
        <v>1462</v>
      </c>
      <c r="B1444" t="s">
        <v>19</v>
      </c>
      <c r="C1444" s="2">
        <v>17303000000000</v>
      </c>
      <c r="D1444" s="2">
        <v>18008900000000</v>
      </c>
      <c r="E1444" s="2">
        <v>18333500000000</v>
      </c>
      <c r="F1444" s="2">
        <v>18493200000000</v>
      </c>
      <c r="G1444" s="2">
        <v>18294500000000</v>
      </c>
      <c r="H1444" s="2">
        <v>17988200000000</v>
      </c>
      <c r="I1444" s="2">
        <v>17529600000000</v>
      </c>
      <c r="J1444" s="2">
        <v>17039600000000</v>
      </c>
      <c r="K1444" s="2">
        <v>16563000000000</v>
      </c>
      <c r="L1444" s="2">
        <v>16082400000000</v>
      </c>
      <c r="M1444" s="2">
        <v>15618600000000</v>
      </c>
      <c r="N1444" s="2">
        <v>15171600000000</v>
      </c>
      <c r="O1444" s="2">
        <v>14720000000000</v>
      </c>
      <c r="P1444" s="2">
        <v>14288800000000</v>
      </c>
      <c r="Q1444" s="2">
        <v>13881200000000</v>
      </c>
      <c r="R1444" s="2">
        <v>13504500000000</v>
      </c>
      <c r="S1444" s="2">
        <v>13157400000000</v>
      </c>
      <c r="T1444" s="2">
        <v>12853100000000</v>
      </c>
      <c r="U1444" s="2">
        <v>12613100000000</v>
      </c>
      <c r="V1444" s="2">
        <v>12433200000000</v>
      </c>
      <c r="W1444" s="2">
        <v>12273800000000</v>
      </c>
      <c r="X1444" s="2">
        <v>12130300000000</v>
      </c>
      <c r="Y1444" s="2">
        <v>12010400000000</v>
      </c>
      <c r="Z1444" s="2">
        <v>11905700000000</v>
      </c>
      <c r="AA1444" s="2">
        <v>11799400000000</v>
      </c>
      <c r="AB1444" s="2">
        <v>11710000000000</v>
      </c>
      <c r="AC1444" s="2">
        <v>11643800000000</v>
      </c>
      <c r="AD1444" s="2">
        <v>11584900000000</v>
      </c>
      <c r="AE1444" s="2">
        <v>11524900000000</v>
      </c>
      <c r="AF1444" s="2">
        <v>11473700000000</v>
      </c>
      <c r="AG1444" s="2">
        <v>11451600000000</v>
      </c>
      <c r="AH1444" s="2">
        <v>8442590000000</v>
      </c>
    </row>
    <row r="1445" spans="1:34" x14ac:dyDescent="0.35">
      <c r="A1445" t="s">
        <v>1463</v>
      </c>
      <c r="B1445" t="s">
        <v>19</v>
      </c>
      <c r="C1445" s="2">
        <v>4230350000000</v>
      </c>
      <c r="D1445" s="2">
        <v>4462970000000</v>
      </c>
      <c r="E1445" s="2">
        <v>4530310000000</v>
      </c>
      <c r="F1445" s="2">
        <v>4556410000000</v>
      </c>
      <c r="G1445" s="2">
        <v>4495280000000</v>
      </c>
      <c r="H1445" s="2">
        <v>4457130000000</v>
      </c>
      <c r="I1445" s="2">
        <v>4400480000000</v>
      </c>
      <c r="J1445" s="2">
        <v>4325410000000</v>
      </c>
      <c r="K1445" s="2">
        <v>4260300000000</v>
      </c>
      <c r="L1445" s="2">
        <v>4189830000000</v>
      </c>
      <c r="M1445" s="2">
        <v>4122440000000</v>
      </c>
      <c r="N1445" s="2">
        <v>4056670000000</v>
      </c>
      <c r="O1445" s="2">
        <v>3994640000000</v>
      </c>
      <c r="P1445" s="2">
        <v>3931510000000</v>
      </c>
      <c r="Q1445" s="2">
        <v>3869590000000</v>
      </c>
      <c r="R1445" s="2">
        <v>3814860000000</v>
      </c>
      <c r="S1445" s="2">
        <v>3765350000000</v>
      </c>
      <c r="T1445" s="2">
        <v>3722470000000</v>
      </c>
      <c r="U1445" s="2">
        <v>3688790000000</v>
      </c>
      <c r="V1445" s="2">
        <v>3663540000000</v>
      </c>
      <c r="W1445" s="2">
        <v>3634790000000</v>
      </c>
      <c r="X1445" s="2">
        <v>3613140000000</v>
      </c>
      <c r="Y1445" s="2">
        <v>3597290000000</v>
      </c>
      <c r="Z1445" s="2">
        <v>3579340000000</v>
      </c>
      <c r="AA1445" s="2">
        <v>3559320000000</v>
      </c>
      <c r="AB1445" s="2">
        <v>3541460000000</v>
      </c>
      <c r="AC1445" s="2">
        <v>3531140000000</v>
      </c>
      <c r="AD1445" s="2">
        <v>3520020000000</v>
      </c>
      <c r="AE1445" s="2">
        <v>3507860000000</v>
      </c>
      <c r="AF1445" s="2">
        <v>3498180000000</v>
      </c>
      <c r="AG1445" s="2">
        <v>3501310000000</v>
      </c>
      <c r="AH1445" s="2">
        <v>3302800000000</v>
      </c>
    </row>
    <row r="1446" spans="1:34" x14ac:dyDescent="0.35">
      <c r="A1446" t="s">
        <v>1464</v>
      </c>
      <c r="B1446" t="s">
        <v>19</v>
      </c>
      <c r="C1446" s="2">
        <v>250152000000</v>
      </c>
      <c r="D1446" s="2">
        <v>263429000000</v>
      </c>
      <c r="E1446" s="2">
        <v>267542000000</v>
      </c>
      <c r="F1446" s="2">
        <v>269130000000</v>
      </c>
      <c r="G1446" s="2">
        <v>266142000000</v>
      </c>
      <c r="H1446" s="2">
        <v>263376000000</v>
      </c>
      <c r="I1446" s="2">
        <v>259161000000</v>
      </c>
      <c r="J1446" s="2">
        <v>254147000000</v>
      </c>
      <c r="K1446" s="2">
        <v>249598000000</v>
      </c>
      <c r="L1446" s="2">
        <v>244781000000</v>
      </c>
      <c r="M1446" s="2">
        <v>240146000000</v>
      </c>
      <c r="N1446" s="2">
        <v>235595000000</v>
      </c>
      <c r="O1446" s="2">
        <v>231228000000</v>
      </c>
      <c r="P1446" s="2">
        <v>226880000000</v>
      </c>
      <c r="Q1446" s="2">
        <v>222706000000</v>
      </c>
      <c r="R1446" s="2">
        <v>218945000000</v>
      </c>
      <c r="S1446" s="2">
        <v>215517000000</v>
      </c>
      <c r="T1446" s="2">
        <v>212488000000</v>
      </c>
      <c r="U1446" s="2">
        <v>210058000000</v>
      </c>
      <c r="V1446" s="2">
        <v>208209000000</v>
      </c>
      <c r="W1446" s="2">
        <v>206309000000</v>
      </c>
      <c r="X1446" s="2">
        <v>204732000000</v>
      </c>
      <c r="Y1446" s="2">
        <v>203496000000</v>
      </c>
      <c r="Z1446" s="2">
        <v>202256000000</v>
      </c>
      <c r="AA1446" s="2">
        <v>200847000000</v>
      </c>
      <c r="AB1446" s="2">
        <v>199632000000</v>
      </c>
      <c r="AC1446" s="2">
        <v>198814000000</v>
      </c>
      <c r="AD1446" s="2">
        <v>197980000000</v>
      </c>
      <c r="AE1446" s="2">
        <v>197073000000</v>
      </c>
      <c r="AF1446" s="2">
        <v>196309000000</v>
      </c>
      <c r="AG1446" s="2">
        <v>196243000000</v>
      </c>
      <c r="AH1446" s="2">
        <v>186086000000</v>
      </c>
    </row>
    <row r="1447" spans="1:34" x14ac:dyDescent="0.35">
      <c r="A1447" t="s">
        <v>1465</v>
      </c>
      <c r="B1447" t="s">
        <v>19</v>
      </c>
      <c r="C1447" s="2">
        <v>142767000000</v>
      </c>
      <c r="D1447" s="2">
        <v>151159000000</v>
      </c>
      <c r="E1447" s="2">
        <v>153697000000</v>
      </c>
      <c r="F1447" s="2">
        <v>154754000000</v>
      </c>
      <c r="G1447" s="2">
        <v>152976000000</v>
      </c>
      <c r="H1447" s="2">
        <v>151868000000</v>
      </c>
      <c r="I1447" s="2">
        <v>150135000000</v>
      </c>
      <c r="J1447" s="2">
        <v>147825000000</v>
      </c>
      <c r="K1447" s="2">
        <v>145873000000</v>
      </c>
      <c r="L1447" s="2">
        <v>143731000000</v>
      </c>
      <c r="M1447" s="2">
        <v>141683000000</v>
      </c>
      <c r="N1447" s="2">
        <v>139659000000</v>
      </c>
      <c r="O1447" s="2">
        <v>137815000000</v>
      </c>
      <c r="P1447" s="2">
        <v>135892000000</v>
      </c>
      <c r="Q1447" s="2">
        <v>134012000000</v>
      </c>
      <c r="R1447" s="2">
        <v>132372000000</v>
      </c>
      <c r="S1447" s="2">
        <v>130906000000</v>
      </c>
      <c r="T1447" s="2">
        <v>129633000000</v>
      </c>
      <c r="U1447" s="2">
        <v>128628000000</v>
      </c>
      <c r="V1447" s="2">
        <v>127890000000</v>
      </c>
      <c r="W1447" s="2">
        <v>127008000000</v>
      </c>
      <c r="X1447" s="2">
        <v>126358000000</v>
      </c>
      <c r="Y1447" s="2">
        <v>125906000000</v>
      </c>
      <c r="Z1447" s="2">
        <v>125381000000</v>
      </c>
      <c r="AA1447" s="2">
        <v>124744000000</v>
      </c>
      <c r="AB1447" s="2">
        <v>124207000000</v>
      </c>
      <c r="AC1447" s="2">
        <v>123913000000</v>
      </c>
      <c r="AD1447" s="2">
        <v>123592000000</v>
      </c>
      <c r="AE1447" s="2">
        <v>123223000000</v>
      </c>
      <c r="AF1447" s="2">
        <v>122936000000</v>
      </c>
      <c r="AG1447" s="2">
        <v>123116000000</v>
      </c>
      <c r="AH1447" s="2">
        <v>119153000000</v>
      </c>
    </row>
    <row r="1448" spans="1:34" x14ac:dyDescent="0.35">
      <c r="A1448" t="s">
        <v>1466</v>
      </c>
      <c r="B1448" t="s">
        <v>19</v>
      </c>
      <c r="C1448" s="2">
        <v>181685000000</v>
      </c>
      <c r="D1448" s="2">
        <v>188562000000</v>
      </c>
      <c r="E1448" s="2">
        <v>194043000000</v>
      </c>
      <c r="F1448" s="2">
        <v>198386000000</v>
      </c>
      <c r="G1448" s="2">
        <v>199035000000</v>
      </c>
      <c r="H1448" s="2">
        <v>199587000000</v>
      </c>
      <c r="I1448" s="2">
        <v>199130000000</v>
      </c>
      <c r="J1448" s="2">
        <v>198212000000</v>
      </c>
      <c r="K1448" s="2">
        <v>197830000000</v>
      </c>
      <c r="L1448" s="2">
        <v>197563000000</v>
      </c>
      <c r="M1448" s="2">
        <v>197265000000</v>
      </c>
      <c r="N1448" s="2">
        <v>197117000000</v>
      </c>
      <c r="O1448" s="2">
        <v>197632000000</v>
      </c>
      <c r="P1448" s="2">
        <v>197482000000</v>
      </c>
      <c r="Q1448" s="2">
        <v>197021000000</v>
      </c>
      <c r="R1448" s="2">
        <v>196836000000</v>
      </c>
      <c r="S1448" s="2">
        <v>196679000000</v>
      </c>
      <c r="T1448" s="2">
        <v>196723000000</v>
      </c>
      <c r="U1448" s="2">
        <v>196840000000</v>
      </c>
      <c r="V1448" s="2">
        <v>197265000000</v>
      </c>
      <c r="W1448" s="2">
        <v>196658000000</v>
      </c>
      <c r="X1448" s="2">
        <v>196940000000</v>
      </c>
      <c r="Y1448" s="2">
        <v>197481000000</v>
      </c>
      <c r="Z1448" s="2">
        <v>197682000000</v>
      </c>
      <c r="AA1448" s="2">
        <v>197806000000</v>
      </c>
      <c r="AB1448" s="2">
        <v>198347000000</v>
      </c>
      <c r="AC1448" s="2">
        <v>198792000000</v>
      </c>
      <c r="AD1448" s="2">
        <v>199523000000</v>
      </c>
      <c r="AE1448" s="2">
        <v>200241000000</v>
      </c>
      <c r="AF1448" s="2">
        <v>200925000000</v>
      </c>
      <c r="AG1448" s="2">
        <v>202061000000</v>
      </c>
      <c r="AH1448" s="2">
        <v>177541000000</v>
      </c>
    </row>
    <row r="1449" spans="1:34" x14ac:dyDescent="0.35">
      <c r="A1449" t="s">
        <v>1467</v>
      </c>
      <c r="B1449" t="s">
        <v>19</v>
      </c>
      <c r="C1449" s="2">
        <v>58953100000</v>
      </c>
      <c r="D1449" s="2">
        <v>62945700000</v>
      </c>
      <c r="E1449" s="2">
        <v>63759200000</v>
      </c>
      <c r="F1449" s="2">
        <v>63939500000</v>
      </c>
      <c r="G1449" s="2">
        <v>62870500000</v>
      </c>
      <c r="H1449" s="2">
        <v>62477500000</v>
      </c>
      <c r="I1449" s="2">
        <v>61965400000</v>
      </c>
      <c r="J1449" s="2">
        <v>61122600000</v>
      </c>
      <c r="K1449" s="2">
        <v>60471300000</v>
      </c>
      <c r="L1449" s="2">
        <v>59701100000</v>
      </c>
      <c r="M1449" s="2">
        <v>58978000000</v>
      </c>
      <c r="N1449" s="2">
        <v>58254600000</v>
      </c>
      <c r="O1449" s="2">
        <v>57609000000</v>
      </c>
      <c r="P1449" s="2">
        <v>56935700000</v>
      </c>
      <c r="Q1449" s="2">
        <v>56306900000</v>
      </c>
      <c r="R1449" s="2">
        <v>55779400000</v>
      </c>
      <c r="S1449" s="2">
        <v>55333700000</v>
      </c>
      <c r="T1449" s="2">
        <v>54951100000</v>
      </c>
      <c r="U1449" s="2">
        <v>54661100000</v>
      </c>
      <c r="V1449" s="2">
        <v>54448300000</v>
      </c>
      <c r="W1449" s="2">
        <v>54169900000</v>
      </c>
      <c r="X1449" s="2">
        <v>53978300000</v>
      </c>
      <c r="Y1449" s="2">
        <v>53868700000</v>
      </c>
      <c r="Z1449" s="2">
        <v>53705500000</v>
      </c>
      <c r="AA1449" s="2">
        <v>53491400000</v>
      </c>
      <c r="AB1449" s="2">
        <v>53286000000</v>
      </c>
      <c r="AC1449" s="2">
        <v>53219600000</v>
      </c>
      <c r="AD1449" s="2">
        <v>53110200000</v>
      </c>
      <c r="AE1449" s="2">
        <v>52973400000</v>
      </c>
      <c r="AF1449" s="2">
        <v>52882100000</v>
      </c>
      <c r="AG1449" s="2">
        <v>53021100000</v>
      </c>
      <c r="AH1449" s="2">
        <v>50971700000</v>
      </c>
    </row>
    <row r="1450" spans="1:34" x14ac:dyDescent="0.35">
      <c r="A1450" t="s">
        <v>1468</v>
      </c>
      <c r="B1450" t="s">
        <v>19</v>
      </c>
      <c r="C1450" s="2">
        <v>43453900000</v>
      </c>
      <c r="D1450" s="2">
        <v>45623000000</v>
      </c>
      <c r="E1450" s="2">
        <v>46338800000</v>
      </c>
      <c r="F1450" s="2">
        <v>46649500000</v>
      </c>
      <c r="G1450" s="2">
        <v>46197200000</v>
      </c>
      <c r="H1450" s="2">
        <v>45801000000</v>
      </c>
      <c r="I1450" s="2">
        <v>45162800000</v>
      </c>
      <c r="J1450" s="2">
        <v>44383100000</v>
      </c>
      <c r="K1450" s="2">
        <v>43687800000</v>
      </c>
      <c r="L1450" s="2">
        <v>42952500000</v>
      </c>
      <c r="M1450" s="2">
        <v>42242900000</v>
      </c>
      <c r="N1450" s="2">
        <v>41549700000</v>
      </c>
      <c r="O1450" s="2">
        <v>40901200000</v>
      </c>
      <c r="P1450" s="2">
        <v>40236200000</v>
      </c>
      <c r="Q1450" s="2">
        <v>39580500000</v>
      </c>
      <c r="R1450" s="2">
        <v>38993600000</v>
      </c>
      <c r="S1450" s="2">
        <v>38453700000</v>
      </c>
      <c r="T1450" s="2">
        <v>37979100000</v>
      </c>
      <c r="U1450" s="2">
        <v>37596100000</v>
      </c>
      <c r="V1450" s="2">
        <v>37306800000</v>
      </c>
      <c r="W1450" s="2">
        <v>36976700000</v>
      </c>
      <c r="X1450" s="2">
        <v>36724600000</v>
      </c>
      <c r="Y1450" s="2">
        <v>36531200000</v>
      </c>
      <c r="Z1450" s="2">
        <v>36324400000</v>
      </c>
      <c r="AA1450" s="2">
        <v>36091000000</v>
      </c>
      <c r="AB1450" s="2">
        <v>35895800000</v>
      </c>
      <c r="AC1450" s="2">
        <v>35758600000</v>
      </c>
      <c r="AD1450" s="2">
        <v>35625300000</v>
      </c>
      <c r="AE1450" s="2">
        <v>35480900000</v>
      </c>
      <c r="AF1450" s="2">
        <v>35357500000</v>
      </c>
      <c r="AG1450" s="2">
        <v>35353000000</v>
      </c>
      <c r="AH1450" s="2">
        <v>34446100000</v>
      </c>
    </row>
    <row r="1451" spans="1:34" x14ac:dyDescent="0.35">
      <c r="A1451" t="s">
        <v>1469</v>
      </c>
      <c r="B1451" t="s">
        <v>19</v>
      </c>
      <c r="C1451" s="2">
        <v>64361200000</v>
      </c>
      <c r="D1451" s="2">
        <v>68246700000</v>
      </c>
      <c r="E1451" s="2">
        <v>70125300000</v>
      </c>
      <c r="F1451" s="2">
        <v>71313000000</v>
      </c>
      <c r="G1451" s="2">
        <v>70765000000</v>
      </c>
      <c r="H1451" s="2">
        <v>70023900000</v>
      </c>
      <c r="I1451" s="2">
        <v>68770800000</v>
      </c>
      <c r="J1451" s="2">
        <v>67350700000</v>
      </c>
      <c r="K1451" s="2">
        <v>66044200000</v>
      </c>
      <c r="L1451" s="2">
        <v>64669100000</v>
      </c>
      <c r="M1451" s="2">
        <v>63350300000</v>
      </c>
      <c r="N1451" s="2">
        <v>62048300000</v>
      </c>
      <c r="O1451" s="2">
        <v>60786700000</v>
      </c>
      <c r="P1451" s="2">
        <v>59516200000</v>
      </c>
      <c r="Q1451" s="2">
        <v>58207200000</v>
      </c>
      <c r="R1451" s="2">
        <v>57029400000</v>
      </c>
      <c r="S1451" s="2">
        <v>55930800000</v>
      </c>
      <c r="T1451" s="2">
        <v>54976900000</v>
      </c>
      <c r="U1451" s="2">
        <v>54202700000</v>
      </c>
      <c r="V1451" s="2">
        <v>53636000000</v>
      </c>
      <c r="W1451" s="2">
        <v>53045600000</v>
      </c>
      <c r="X1451" s="2">
        <v>52556000000</v>
      </c>
      <c r="Y1451" s="2">
        <v>52157200000</v>
      </c>
      <c r="Z1451" s="2">
        <v>51798000000</v>
      </c>
      <c r="AA1451" s="2">
        <v>51368100000</v>
      </c>
      <c r="AB1451" s="2">
        <v>51034600000</v>
      </c>
      <c r="AC1451" s="2">
        <v>50805800000</v>
      </c>
      <c r="AD1451" s="2">
        <v>50589100000</v>
      </c>
      <c r="AE1451" s="2">
        <v>50355100000</v>
      </c>
      <c r="AF1451" s="2">
        <v>50152700000</v>
      </c>
      <c r="AG1451" s="2">
        <v>50127600000</v>
      </c>
      <c r="AH1451" s="2">
        <v>48991200000</v>
      </c>
    </row>
    <row r="1452" spans="1:34" x14ac:dyDescent="0.35">
      <c r="A1452" t="s">
        <v>1470</v>
      </c>
      <c r="B1452" t="s">
        <v>19</v>
      </c>
      <c r="C1452" s="2">
        <v>12865000000</v>
      </c>
      <c r="D1452" s="2">
        <v>13642000000</v>
      </c>
      <c r="E1452" s="2">
        <v>14017900000</v>
      </c>
      <c r="F1452" s="2">
        <v>14255700000</v>
      </c>
      <c r="G1452" s="2">
        <v>14146300000</v>
      </c>
      <c r="H1452" s="2">
        <v>13998400000</v>
      </c>
      <c r="I1452" s="2">
        <v>13748100000</v>
      </c>
      <c r="J1452" s="2">
        <v>13464400000</v>
      </c>
      <c r="K1452" s="2">
        <v>13203400000</v>
      </c>
      <c r="L1452" s="2">
        <v>12928700000</v>
      </c>
      <c r="M1452" s="2">
        <v>12665200000</v>
      </c>
      <c r="N1452" s="2">
        <v>12405100000</v>
      </c>
      <c r="O1452" s="2">
        <v>12153100000</v>
      </c>
      <c r="P1452" s="2">
        <v>11899300000</v>
      </c>
      <c r="Q1452" s="2">
        <v>11637700000</v>
      </c>
      <c r="R1452" s="2">
        <v>11402400000</v>
      </c>
      <c r="S1452" s="2">
        <v>11182900000</v>
      </c>
      <c r="T1452" s="2">
        <v>10992300000</v>
      </c>
      <c r="U1452" s="2">
        <v>10837700000</v>
      </c>
      <c r="V1452" s="2">
        <v>10724500000</v>
      </c>
      <c r="W1452" s="2">
        <v>10606600000</v>
      </c>
      <c r="X1452" s="2">
        <v>10508900000</v>
      </c>
      <c r="Y1452" s="2">
        <v>10429300000</v>
      </c>
      <c r="Z1452" s="2">
        <v>10357600000</v>
      </c>
      <c r="AA1452" s="2">
        <v>10271800000</v>
      </c>
      <c r="AB1452" s="2">
        <v>10205200000</v>
      </c>
      <c r="AC1452" s="2">
        <v>10159600000</v>
      </c>
      <c r="AD1452" s="2">
        <v>10116400000</v>
      </c>
      <c r="AE1452" s="2">
        <v>10069600000</v>
      </c>
      <c r="AF1452" s="2">
        <v>10029100000</v>
      </c>
      <c r="AG1452" s="2">
        <v>10024100000</v>
      </c>
      <c r="AH1452" s="2">
        <v>9760440000</v>
      </c>
    </row>
    <row r="1453" spans="1:34" x14ac:dyDescent="0.35">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x14ac:dyDescent="0.35">
      <c r="A1454" t="s">
        <v>1472</v>
      </c>
      <c r="B1454" t="s">
        <v>19</v>
      </c>
      <c r="C1454" s="2">
        <v>734673000000000</v>
      </c>
      <c r="D1454" s="2">
        <v>801820000000000</v>
      </c>
      <c r="E1454" s="2">
        <v>764100000000000</v>
      </c>
      <c r="F1454" s="2">
        <v>730459000000000</v>
      </c>
      <c r="G1454" s="2">
        <v>700896000000000</v>
      </c>
      <c r="H1454" s="2">
        <v>612206000000000</v>
      </c>
      <c r="I1454" s="2">
        <v>577539000000000</v>
      </c>
      <c r="J1454" s="2">
        <v>546898000000000</v>
      </c>
      <c r="K1454" s="2">
        <v>496556000000000</v>
      </c>
      <c r="L1454" s="2">
        <v>464438000000000</v>
      </c>
      <c r="M1454" s="2">
        <v>436892000000000</v>
      </c>
      <c r="N1454" s="2">
        <v>437412000000000</v>
      </c>
      <c r="O1454" s="2">
        <v>429816000000000</v>
      </c>
      <c r="P1454" s="2">
        <v>431899000000000</v>
      </c>
      <c r="Q1454" s="2">
        <v>416548000000000</v>
      </c>
      <c r="R1454" s="2">
        <v>410148000000000</v>
      </c>
      <c r="S1454" s="2">
        <v>408459000000000</v>
      </c>
      <c r="T1454" s="2">
        <v>408460000000000</v>
      </c>
      <c r="U1454" s="2">
        <v>405444000000000</v>
      </c>
      <c r="V1454" s="2">
        <v>406209000000000</v>
      </c>
      <c r="W1454" s="2">
        <v>401011000000000</v>
      </c>
      <c r="X1454" s="2">
        <v>401877000000000</v>
      </c>
      <c r="Y1454" s="2">
        <v>402428000000000</v>
      </c>
      <c r="Z1454" s="2">
        <v>401296000000000</v>
      </c>
      <c r="AA1454" s="2">
        <v>400872000000000</v>
      </c>
      <c r="AB1454" s="2">
        <v>390401000000000</v>
      </c>
      <c r="AC1454" s="2">
        <v>389907000000000</v>
      </c>
      <c r="AD1454" s="2">
        <v>390084000000000</v>
      </c>
      <c r="AE1454" s="2">
        <v>391061000000000</v>
      </c>
      <c r="AF1454" s="2">
        <v>391342000000000</v>
      </c>
      <c r="AG1454" s="2">
        <v>391987000000000</v>
      </c>
      <c r="AH1454" s="2">
        <v>958357000000000</v>
      </c>
    </row>
    <row r="1455" spans="1:34" x14ac:dyDescent="0.35">
      <c r="A1455" t="s">
        <v>1473</v>
      </c>
      <c r="B1455" t="s">
        <v>19</v>
      </c>
      <c r="C1455" s="2">
        <v>570897000000000</v>
      </c>
      <c r="D1455" s="2">
        <v>535806000000000</v>
      </c>
      <c r="E1455" s="2">
        <v>523042000000000</v>
      </c>
      <c r="F1455" s="2">
        <v>539932000000000</v>
      </c>
      <c r="G1455" s="2">
        <v>549350000000000</v>
      </c>
      <c r="H1455" s="2">
        <v>580186000000000</v>
      </c>
      <c r="I1455" s="2">
        <v>577360000000000</v>
      </c>
      <c r="J1455" s="2">
        <v>576924000000000</v>
      </c>
      <c r="K1455" s="2">
        <v>581234000000000</v>
      </c>
      <c r="L1455" s="2">
        <v>586462000000000</v>
      </c>
      <c r="M1455" s="2">
        <v>592385000000000</v>
      </c>
      <c r="N1455" s="2">
        <v>592657000000000</v>
      </c>
      <c r="O1455" s="2">
        <v>592652000000000</v>
      </c>
      <c r="P1455" s="2">
        <v>592814000000000</v>
      </c>
      <c r="Q1455" s="2">
        <v>592641000000000</v>
      </c>
      <c r="R1455" s="2">
        <v>593985000000000</v>
      </c>
      <c r="S1455" s="2">
        <v>594947000000000</v>
      </c>
      <c r="T1455" s="2">
        <v>595335000000000</v>
      </c>
      <c r="U1455" s="2">
        <v>594861000000000</v>
      </c>
      <c r="V1455" s="2">
        <v>594795000000000</v>
      </c>
      <c r="W1455" s="2">
        <v>594561000000000</v>
      </c>
      <c r="X1455" s="2">
        <v>593655000000000</v>
      </c>
      <c r="Y1455" s="2">
        <v>593190000000000</v>
      </c>
      <c r="Z1455" s="2">
        <v>594599000000000</v>
      </c>
      <c r="AA1455" s="2">
        <v>595964000000000</v>
      </c>
      <c r="AB1455" s="2">
        <v>596922000000000</v>
      </c>
      <c r="AC1455" s="2">
        <v>597662000000000</v>
      </c>
      <c r="AD1455" s="2">
        <v>597778000000000</v>
      </c>
      <c r="AE1455" s="2">
        <v>597847000000000</v>
      </c>
      <c r="AF1455" s="2">
        <v>597088000000000</v>
      </c>
      <c r="AG1455" s="2">
        <v>596686000000000</v>
      </c>
      <c r="AH1455" s="2">
        <v>338725000000000</v>
      </c>
    </row>
    <row r="1456" spans="1:34" x14ac:dyDescent="0.35">
      <c r="A1456" t="s">
        <v>1474</v>
      </c>
      <c r="B1456" t="s">
        <v>19</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row>
    <row r="1457" spans="1:34" x14ac:dyDescent="0.35">
      <c r="A1457" t="s">
        <v>1475</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row>
    <row r="1458" spans="1:34" x14ac:dyDescent="0.35">
      <c r="A1458" t="s">
        <v>1476</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row>
    <row r="1459" spans="1:34" x14ac:dyDescent="0.35">
      <c r="A1459" t="s">
        <v>1477</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row>
    <row r="1460" spans="1:34" x14ac:dyDescent="0.35">
      <c r="A1460" t="s">
        <v>1478</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x14ac:dyDescent="0.35">
      <c r="A1461" t="s">
        <v>1479</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row>
    <row r="1462" spans="1:34" x14ac:dyDescent="0.35">
      <c r="A1462" t="s">
        <v>1480</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row>
    <row r="1463" spans="1:34" x14ac:dyDescent="0.35">
      <c r="A1463" t="s">
        <v>1481</v>
      </c>
      <c r="B1463" t="s">
        <v>19</v>
      </c>
      <c r="C1463" s="2">
        <v>10362900000000</v>
      </c>
      <c r="D1463" s="2">
        <v>10105400000000</v>
      </c>
      <c r="E1463" s="2">
        <v>10105400000000</v>
      </c>
      <c r="F1463" s="2">
        <v>10102900000000</v>
      </c>
      <c r="G1463" s="2">
        <v>10099500000000</v>
      </c>
      <c r="H1463" s="2">
        <v>10094600000000</v>
      </c>
      <c r="I1463" s="2">
        <v>10128800000000</v>
      </c>
      <c r="J1463" s="2">
        <v>10171100000000</v>
      </c>
      <c r="K1463" s="2">
        <v>10206000000000</v>
      </c>
      <c r="L1463" s="2">
        <v>10234500000000</v>
      </c>
      <c r="M1463" s="2">
        <v>10260000000000</v>
      </c>
      <c r="N1463" s="2">
        <v>10279400000000</v>
      </c>
      <c r="O1463" s="2">
        <v>10296300000000</v>
      </c>
      <c r="P1463" s="2">
        <v>10305100000000</v>
      </c>
      <c r="Q1463" s="2">
        <v>10321300000000</v>
      </c>
      <c r="R1463" s="2">
        <v>10334500000000</v>
      </c>
      <c r="S1463" s="2">
        <v>10349100000000</v>
      </c>
      <c r="T1463" s="2">
        <v>10360300000000</v>
      </c>
      <c r="U1463" s="2">
        <v>10372700000000</v>
      </c>
      <c r="V1463" s="2">
        <v>10384100000000</v>
      </c>
      <c r="W1463" s="2">
        <v>10395500000000</v>
      </c>
      <c r="X1463" s="2">
        <v>10404700000000</v>
      </c>
      <c r="Y1463" s="2">
        <v>10414500000000</v>
      </c>
      <c r="Z1463" s="2">
        <v>10423200000000</v>
      </c>
      <c r="AA1463" s="2">
        <v>10432200000000</v>
      </c>
      <c r="AB1463" s="2">
        <v>10441300000000</v>
      </c>
      <c r="AC1463" s="2">
        <v>10450000000000</v>
      </c>
      <c r="AD1463" s="2">
        <v>10458900000000</v>
      </c>
      <c r="AE1463" s="2">
        <v>10467800000000</v>
      </c>
      <c r="AF1463" s="2">
        <v>10475500000000</v>
      </c>
      <c r="AG1463" s="2">
        <v>10484400000000</v>
      </c>
      <c r="AH1463" s="2">
        <v>11286300000000</v>
      </c>
    </row>
    <row r="1464" spans="1:34" x14ac:dyDescent="0.35">
      <c r="A1464" t="s">
        <v>1482</v>
      </c>
      <c r="B1464" t="s">
        <v>19</v>
      </c>
      <c r="C1464" s="2">
        <v>71029100000000</v>
      </c>
      <c r="D1464" s="2">
        <v>71982900000000</v>
      </c>
      <c r="E1464" s="2">
        <v>72405400000000</v>
      </c>
      <c r="F1464" s="2">
        <v>73193600000000</v>
      </c>
      <c r="G1464" s="2">
        <v>73561900000000</v>
      </c>
      <c r="H1464" s="2">
        <v>73519100000000</v>
      </c>
      <c r="I1464" s="2">
        <v>78019600000000</v>
      </c>
      <c r="J1464" s="2">
        <v>83798000000000</v>
      </c>
      <c r="K1464" s="2">
        <v>89124300000000</v>
      </c>
      <c r="L1464" s="2">
        <v>94441600000000</v>
      </c>
      <c r="M1464" s="2">
        <v>99440500000000</v>
      </c>
      <c r="N1464" s="2">
        <v>103573000000000</v>
      </c>
      <c r="O1464" s="2">
        <v>107389000000000</v>
      </c>
      <c r="P1464" s="2">
        <v>109642000000000</v>
      </c>
      <c r="Q1464" s="2">
        <v>113587000000000</v>
      </c>
      <c r="R1464" s="2">
        <v>117162000000000</v>
      </c>
      <c r="S1464" s="2">
        <v>121100000000000</v>
      </c>
      <c r="T1464" s="2">
        <v>124674000000000</v>
      </c>
      <c r="U1464" s="2">
        <v>128582000000000</v>
      </c>
      <c r="V1464" s="2">
        <v>132219000000000</v>
      </c>
      <c r="W1464" s="2">
        <v>136185000000000</v>
      </c>
      <c r="X1464" s="2">
        <v>139435000000000</v>
      </c>
      <c r="Y1464" s="2">
        <v>143130000000000</v>
      </c>
      <c r="Z1464" s="2">
        <v>146790000000000</v>
      </c>
      <c r="AA1464" s="2">
        <v>150724000000000</v>
      </c>
      <c r="AB1464" s="2">
        <v>154836000000000</v>
      </c>
      <c r="AC1464" s="2">
        <v>159037000000000</v>
      </c>
      <c r="AD1464" s="2">
        <v>163421000000000</v>
      </c>
      <c r="AE1464" s="2">
        <v>167865000000000</v>
      </c>
      <c r="AF1464" s="2">
        <v>172211000000000</v>
      </c>
      <c r="AG1464" s="2">
        <v>177040000000000</v>
      </c>
      <c r="AH1464" s="2">
        <v>119578000000000</v>
      </c>
    </row>
    <row r="1465" spans="1:34" x14ac:dyDescent="0.35">
      <c r="A1465" t="s">
        <v>1483</v>
      </c>
      <c r="B1465" t="s">
        <v>19</v>
      </c>
      <c r="C1465" s="2">
        <v>42133000000000</v>
      </c>
      <c r="D1465" s="2">
        <v>52749100000000</v>
      </c>
      <c r="E1465" s="2">
        <v>52747800000000</v>
      </c>
      <c r="F1465" s="2">
        <v>52713700000000</v>
      </c>
      <c r="G1465" s="2">
        <v>51581500000000</v>
      </c>
      <c r="H1465" s="2">
        <v>50895100000000</v>
      </c>
      <c r="I1465" s="2">
        <v>49682900000000</v>
      </c>
      <c r="J1465" s="2">
        <v>47732300000000</v>
      </c>
      <c r="K1465" s="2">
        <v>44909600000000</v>
      </c>
      <c r="L1465" s="2">
        <v>40694900000000</v>
      </c>
      <c r="M1465" s="2">
        <v>35974800000000</v>
      </c>
      <c r="N1465" s="2">
        <v>36824600000000</v>
      </c>
      <c r="O1465" s="2">
        <v>37368500000000</v>
      </c>
      <c r="P1465" s="2">
        <v>38960900000000</v>
      </c>
      <c r="Q1465" s="2">
        <v>38796500000000</v>
      </c>
      <c r="R1465" s="2">
        <v>37933900000000</v>
      </c>
      <c r="S1465" s="2">
        <v>37557300000000</v>
      </c>
      <c r="T1465" s="2">
        <v>37529200000000</v>
      </c>
      <c r="U1465" s="2">
        <v>38054900000000</v>
      </c>
      <c r="V1465" s="2">
        <v>38495200000000</v>
      </c>
      <c r="W1465" s="2">
        <v>39060800000000</v>
      </c>
      <c r="X1465" s="2">
        <v>39730100000000</v>
      </c>
      <c r="Y1465" s="2">
        <v>40179600000000</v>
      </c>
      <c r="Z1465" s="2">
        <v>39214700000000</v>
      </c>
      <c r="AA1465" s="2">
        <v>38874500000000</v>
      </c>
      <c r="AB1465" s="2">
        <v>37951200000000</v>
      </c>
      <c r="AC1465" s="2">
        <v>37638800000000</v>
      </c>
      <c r="AD1465" s="2">
        <v>37716400000000</v>
      </c>
      <c r="AE1465" s="2">
        <v>38266400000000</v>
      </c>
      <c r="AF1465" s="2">
        <v>38411600000000</v>
      </c>
      <c r="AG1465" s="2">
        <v>38875700000000</v>
      </c>
      <c r="AH1465" s="2">
        <v>43285500000000</v>
      </c>
    </row>
    <row r="1466" spans="1:34" x14ac:dyDescent="0.35">
      <c r="A1466" t="s">
        <v>1484</v>
      </c>
      <c r="B1466" t="s">
        <v>19</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x14ac:dyDescent="0.35">
      <c r="A1467" t="s">
        <v>1485</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x14ac:dyDescent="0.35">
      <c r="A1468" t="s">
        <v>1486</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x14ac:dyDescent="0.35">
      <c r="A1469" t="s">
        <v>1487</v>
      </c>
      <c r="B1469" t="s">
        <v>19</v>
      </c>
      <c r="C1469" s="2">
        <v>23295900000000</v>
      </c>
      <c r="D1469" s="2">
        <v>23295900000000</v>
      </c>
      <c r="E1469" s="2">
        <v>23295900000000</v>
      </c>
      <c r="F1469" s="2">
        <v>23295900000000</v>
      </c>
      <c r="G1469" s="2">
        <v>23295900000000</v>
      </c>
      <c r="H1469" s="2">
        <v>23622400000000</v>
      </c>
      <c r="I1469" s="2">
        <v>23948800000000</v>
      </c>
      <c r="J1469" s="2">
        <v>24166400000000</v>
      </c>
      <c r="K1469" s="2">
        <v>24384000000000</v>
      </c>
      <c r="L1469" s="2">
        <v>24492800000000</v>
      </c>
      <c r="M1469" s="2">
        <v>24601600000000</v>
      </c>
      <c r="N1469" s="2">
        <v>24710400000000</v>
      </c>
      <c r="O1469" s="2">
        <v>24819300000000</v>
      </c>
      <c r="P1469" s="2">
        <v>24928100000000</v>
      </c>
      <c r="Q1469" s="2">
        <v>25036900000000</v>
      </c>
      <c r="R1469" s="2">
        <v>25145700000000</v>
      </c>
      <c r="S1469" s="2">
        <v>25254500000000</v>
      </c>
      <c r="T1469" s="2">
        <v>25363300000000</v>
      </c>
      <c r="U1469" s="2">
        <v>25472100000000</v>
      </c>
      <c r="V1469" s="2">
        <v>25472100000000</v>
      </c>
      <c r="W1469" s="2">
        <v>25472100000000</v>
      </c>
      <c r="X1469" s="2">
        <v>25472100000000</v>
      </c>
      <c r="Y1469" s="2">
        <v>25472100000000</v>
      </c>
      <c r="Z1469" s="2">
        <v>25472100000000</v>
      </c>
      <c r="AA1469" s="2">
        <v>25472100000000</v>
      </c>
      <c r="AB1469" s="2">
        <v>25472100000000</v>
      </c>
      <c r="AC1469" s="2">
        <v>25472100000000</v>
      </c>
      <c r="AD1469" s="2">
        <v>25472100000000</v>
      </c>
      <c r="AE1469" s="2">
        <v>25472100000000</v>
      </c>
      <c r="AF1469" s="2">
        <v>25472100000000</v>
      </c>
      <c r="AG1469" s="2">
        <v>25472100000000</v>
      </c>
      <c r="AH1469" s="2">
        <v>24454600000000</v>
      </c>
    </row>
    <row r="1470" spans="1:34" x14ac:dyDescent="0.35">
      <c r="A1470" t="s">
        <v>1488</v>
      </c>
      <c r="B1470" t="s">
        <v>19</v>
      </c>
      <c r="C1470" s="2">
        <v>9221870000</v>
      </c>
      <c r="D1470" s="2">
        <v>10064700000</v>
      </c>
      <c r="E1470" s="2">
        <v>9591240000</v>
      </c>
      <c r="F1470" s="2">
        <v>9168970000</v>
      </c>
      <c r="G1470" s="2">
        <v>8797880000</v>
      </c>
      <c r="H1470" s="2">
        <v>7684620000</v>
      </c>
      <c r="I1470" s="2">
        <v>7249470000</v>
      </c>
      <c r="J1470" s="2">
        <v>6864850000</v>
      </c>
      <c r="K1470" s="2">
        <v>6232940000</v>
      </c>
      <c r="L1470" s="2">
        <v>5829780000</v>
      </c>
      <c r="M1470" s="2">
        <v>5484020000</v>
      </c>
      <c r="N1470" s="2">
        <v>5490550000</v>
      </c>
      <c r="O1470" s="2">
        <v>5395200000</v>
      </c>
      <c r="P1470" s="2">
        <v>5421340000</v>
      </c>
      <c r="Q1470" s="2">
        <v>5228660000</v>
      </c>
      <c r="R1470" s="2">
        <v>5148310000</v>
      </c>
      <c r="S1470" s="2">
        <v>5127110000</v>
      </c>
      <c r="T1470" s="2">
        <v>5127130000</v>
      </c>
      <c r="U1470" s="2">
        <v>5089270000</v>
      </c>
      <c r="V1470" s="2">
        <v>5098880000</v>
      </c>
      <c r="W1470" s="2">
        <v>5033630000</v>
      </c>
      <c r="X1470" s="2">
        <v>5044500000</v>
      </c>
      <c r="Y1470" s="2">
        <v>5051410000</v>
      </c>
      <c r="Z1470" s="2">
        <v>5037200000</v>
      </c>
      <c r="AA1470" s="2">
        <v>5031880000</v>
      </c>
      <c r="AB1470" s="2">
        <v>4900450000</v>
      </c>
      <c r="AC1470" s="2">
        <v>4894250000</v>
      </c>
      <c r="AD1470" s="2">
        <v>4896470000</v>
      </c>
      <c r="AE1470" s="2">
        <v>4908730000</v>
      </c>
      <c r="AF1470" s="2">
        <v>4912260000</v>
      </c>
      <c r="AG1470" s="2">
        <v>4920360000</v>
      </c>
      <c r="AH1470" s="2">
        <v>12249100000</v>
      </c>
    </row>
    <row r="1471" spans="1:34" x14ac:dyDescent="0.35">
      <c r="A1471" t="s">
        <v>1489</v>
      </c>
      <c r="B1471" t="s">
        <v>19</v>
      </c>
      <c r="C1471" s="2">
        <v>9726560000</v>
      </c>
      <c r="D1471" s="2">
        <v>9128700000</v>
      </c>
      <c r="E1471" s="2">
        <v>8911230000</v>
      </c>
      <c r="F1471" s="2">
        <v>9198990000</v>
      </c>
      <c r="G1471" s="2">
        <v>9359450000</v>
      </c>
      <c r="H1471" s="2">
        <v>9884810000</v>
      </c>
      <c r="I1471" s="2">
        <v>9836670000</v>
      </c>
      <c r="J1471" s="2">
        <v>9829240000</v>
      </c>
      <c r="K1471" s="2">
        <v>9902660000</v>
      </c>
      <c r="L1471" s="2">
        <v>9991750000</v>
      </c>
      <c r="M1471" s="2">
        <v>10092600000</v>
      </c>
      <c r="N1471" s="2">
        <v>10097300000</v>
      </c>
      <c r="O1471" s="2">
        <v>10097200000</v>
      </c>
      <c r="P1471" s="2">
        <v>10100000000</v>
      </c>
      <c r="Q1471" s="2">
        <v>10097000000</v>
      </c>
      <c r="R1471" s="2">
        <v>10119900000</v>
      </c>
      <c r="S1471" s="2">
        <v>10136300000</v>
      </c>
      <c r="T1471" s="2">
        <v>10142900000</v>
      </c>
      <c r="U1471" s="2">
        <v>10134800000</v>
      </c>
      <c r="V1471" s="2">
        <v>10133700000</v>
      </c>
      <c r="W1471" s="2">
        <v>10129700000</v>
      </c>
      <c r="X1471" s="2">
        <v>10114300000</v>
      </c>
      <c r="Y1471" s="2">
        <v>10106400000</v>
      </c>
      <c r="Z1471" s="2">
        <v>10130400000</v>
      </c>
      <c r="AA1471" s="2">
        <v>10153600000</v>
      </c>
      <c r="AB1471" s="2">
        <v>10170000000</v>
      </c>
      <c r="AC1471" s="2">
        <v>10182600000</v>
      </c>
      <c r="AD1471" s="2">
        <v>10184500000</v>
      </c>
      <c r="AE1471" s="2">
        <v>10185700000</v>
      </c>
      <c r="AF1471" s="2">
        <v>10172800000</v>
      </c>
      <c r="AG1471" s="2">
        <v>10165900000</v>
      </c>
      <c r="AH1471" s="2">
        <v>5794440000</v>
      </c>
    </row>
    <row r="1472" spans="1:34" x14ac:dyDescent="0.35">
      <c r="A1472" t="s">
        <v>1490</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x14ac:dyDescent="0.35">
      <c r="A1473" t="s">
        <v>1491</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x14ac:dyDescent="0.35">
      <c r="A1474" t="s">
        <v>1492</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row>
    <row r="1475" spans="1:34" x14ac:dyDescent="0.35">
      <c r="A1475" t="s">
        <v>1493</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row>
    <row r="1476" spans="1:34" x14ac:dyDescent="0.35">
      <c r="A1476" t="s">
        <v>1494</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row>
    <row r="1477" spans="1:34" x14ac:dyDescent="0.35">
      <c r="A1477" t="s">
        <v>1495</v>
      </c>
      <c r="B1477" t="s">
        <v>19</v>
      </c>
      <c r="C1477" s="2">
        <v>140716000</v>
      </c>
      <c r="D1477" s="2">
        <v>1208650000</v>
      </c>
      <c r="E1477" s="2">
        <v>1289160000</v>
      </c>
      <c r="F1477" s="2">
        <v>1293820000</v>
      </c>
      <c r="G1477" s="2">
        <v>1290480000</v>
      </c>
      <c r="H1477" s="2">
        <v>1285270000</v>
      </c>
      <c r="I1477" s="2">
        <v>1263920000</v>
      </c>
      <c r="J1477" s="2">
        <v>1209650000</v>
      </c>
      <c r="K1477" s="2">
        <v>1113050000</v>
      </c>
      <c r="L1477" s="2">
        <v>953274000</v>
      </c>
      <c r="M1477" s="2">
        <v>750344000</v>
      </c>
      <c r="N1477" s="2">
        <v>779116000</v>
      </c>
      <c r="O1477" s="2">
        <v>789758000</v>
      </c>
      <c r="P1477" s="2">
        <v>849998000</v>
      </c>
      <c r="Q1477" s="2">
        <v>837587000</v>
      </c>
      <c r="R1477" s="2">
        <v>768743000</v>
      </c>
      <c r="S1477" s="2">
        <v>736794000</v>
      </c>
      <c r="T1477" s="2">
        <v>732706000</v>
      </c>
      <c r="U1477" s="2">
        <v>746910000</v>
      </c>
      <c r="V1477" s="2">
        <v>762469000</v>
      </c>
      <c r="W1477" s="2">
        <v>786209000</v>
      </c>
      <c r="X1477" s="2">
        <v>818828000</v>
      </c>
      <c r="Y1477" s="2">
        <v>817054000</v>
      </c>
      <c r="Z1477" s="2">
        <v>766592000</v>
      </c>
      <c r="AA1477" s="2">
        <v>742425000</v>
      </c>
      <c r="AB1477" s="2">
        <v>694296000</v>
      </c>
      <c r="AC1477" s="2">
        <v>676936000</v>
      </c>
      <c r="AD1477" s="2">
        <v>665827000</v>
      </c>
      <c r="AE1477" s="2">
        <v>668061000</v>
      </c>
      <c r="AF1477" s="2">
        <v>670216000</v>
      </c>
      <c r="AG1477" s="2">
        <v>687799000</v>
      </c>
      <c r="AH1477" s="2">
        <v>941440000</v>
      </c>
    </row>
    <row r="1478" spans="1:34" x14ac:dyDescent="0.35">
      <c r="A1478" t="s">
        <v>1496</v>
      </c>
      <c r="B1478" t="s">
        <v>19</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x14ac:dyDescent="0.35">
      <c r="A1479" t="s">
        <v>1497</v>
      </c>
      <c r="B1479" t="s">
        <v>19</v>
      </c>
      <c r="C1479" s="2">
        <v>915827000</v>
      </c>
      <c r="D1479" s="2">
        <v>893066000</v>
      </c>
      <c r="E1479" s="2">
        <v>893073000</v>
      </c>
      <c r="F1479" s="2">
        <v>892845000</v>
      </c>
      <c r="G1479" s="2">
        <v>892549000</v>
      </c>
      <c r="H1479" s="2">
        <v>892115000</v>
      </c>
      <c r="I1479" s="2">
        <v>895135000</v>
      </c>
      <c r="J1479" s="2">
        <v>898874000</v>
      </c>
      <c r="K1479" s="2">
        <v>901958000</v>
      </c>
      <c r="L1479" s="2">
        <v>904476000</v>
      </c>
      <c r="M1479" s="2">
        <v>906731000</v>
      </c>
      <c r="N1479" s="2">
        <v>908449000</v>
      </c>
      <c r="O1479" s="2">
        <v>909945000</v>
      </c>
      <c r="P1479" s="2">
        <v>910719000</v>
      </c>
      <c r="Q1479" s="2">
        <v>912153000</v>
      </c>
      <c r="R1479" s="2">
        <v>913314000</v>
      </c>
      <c r="S1479" s="2">
        <v>914607000</v>
      </c>
      <c r="T1479" s="2">
        <v>915598000</v>
      </c>
      <c r="U1479" s="2">
        <v>916696000</v>
      </c>
      <c r="V1479" s="2">
        <v>917702000</v>
      </c>
      <c r="W1479" s="2">
        <v>918712000</v>
      </c>
      <c r="X1479" s="2">
        <v>919520000</v>
      </c>
      <c r="Y1479" s="2">
        <v>920383000</v>
      </c>
      <c r="Z1479" s="2">
        <v>921151000</v>
      </c>
      <c r="AA1479" s="2">
        <v>921948000</v>
      </c>
      <c r="AB1479" s="2">
        <v>922759000</v>
      </c>
      <c r="AC1479" s="2">
        <v>923520000</v>
      </c>
      <c r="AD1479" s="2">
        <v>924310000</v>
      </c>
      <c r="AE1479" s="2">
        <v>925097000</v>
      </c>
      <c r="AF1479" s="2">
        <v>925781000</v>
      </c>
      <c r="AG1479" s="2">
        <v>926566000</v>
      </c>
      <c r="AH1479" s="2">
        <v>997437000</v>
      </c>
    </row>
    <row r="1480" spans="1:34" x14ac:dyDescent="0.35">
      <c r="A1480" t="s">
        <v>1498</v>
      </c>
      <c r="B1480" t="s">
        <v>19</v>
      </c>
      <c r="C1480" s="2">
        <v>1210140000</v>
      </c>
      <c r="D1480" s="2">
        <v>1226400000</v>
      </c>
      <c r="E1480" s="2">
        <v>1233590000</v>
      </c>
      <c r="F1480" s="2">
        <v>1247020000</v>
      </c>
      <c r="G1480" s="2">
        <v>1253300000</v>
      </c>
      <c r="H1480" s="2">
        <v>1252570000</v>
      </c>
      <c r="I1480" s="2">
        <v>1329250000</v>
      </c>
      <c r="J1480" s="2">
        <v>1427690000</v>
      </c>
      <c r="K1480" s="2">
        <v>1518440000</v>
      </c>
      <c r="L1480" s="2">
        <v>1609030000</v>
      </c>
      <c r="M1480" s="2">
        <v>1694200000</v>
      </c>
      <c r="N1480" s="2">
        <v>1764600000</v>
      </c>
      <c r="O1480" s="2">
        <v>1829620000</v>
      </c>
      <c r="P1480" s="2">
        <v>1868000000</v>
      </c>
      <c r="Q1480" s="2">
        <v>1935220000</v>
      </c>
      <c r="R1480" s="2">
        <v>1996130000</v>
      </c>
      <c r="S1480" s="2">
        <v>2063210000</v>
      </c>
      <c r="T1480" s="2">
        <v>2124110000</v>
      </c>
      <c r="U1480" s="2">
        <v>2190690000</v>
      </c>
      <c r="V1480" s="2">
        <v>2252650000</v>
      </c>
      <c r="W1480" s="2">
        <v>2320230000</v>
      </c>
      <c r="X1480" s="2">
        <v>2375590000</v>
      </c>
      <c r="Y1480" s="2">
        <v>2438550000</v>
      </c>
      <c r="Z1480" s="2">
        <v>2500910000</v>
      </c>
      <c r="AA1480" s="2">
        <v>2567930000</v>
      </c>
      <c r="AB1480" s="2">
        <v>2637980000</v>
      </c>
      <c r="AC1480" s="2">
        <v>2709560000</v>
      </c>
      <c r="AD1480" s="2">
        <v>2784250000</v>
      </c>
      <c r="AE1480" s="2">
        <v>2859970000</v>
      </c>
      <c r="AF1480" s="2">
        <v>2934020000</v>
      </c>
      <c r="AG1480" s="2">
        <v>3016290000</v>
      </c>
      <c r="AH1480" s="2">
        <v>2037290000</v>
      </c>
    </row>
    <row r="1481" spans="1:34" x14ac:dyDescent="0.35">
      <c r="A1481" t="s">
        <v>1499</v>
      </c>
      <c r="B1481" t="s">
        <v>19</v>
      </c>
      <c r="C1481" s="2">
        <v>516962000</v>
      </c>
      <c r="D1481" s="2">
        <v>647218000</v>
      </c>
      <c r="E1481" s="2">
        <v>647203000</v>
      </c>
      <c r="F1481" s="2">
        <v>646784000</v>
      </c>
      <c r="G1481" s="2">
        <v>632892000</v>
      </c>
      <c r="H1481" s="2">
        <v>624471000</v>
      </c>
      <c r="I1481" s="2">
        <v>609597000</v>
      </c>
      <c r="J1481" s="2">
        <v>585663000</v>
      </c>
      <c r="K1481" s="2">
        <v>551030000</v>
      </c>
      <c r="L1481" s="2">
        <v>499316000</v>
      </c>
      <c r="M1481" s="2">
        <v>441402000</v>
      </c>
      <c r="N1481" s="2">
        <v>451829000</v>
      </c>
      <c r="O1481" s="2">
        <v>458502000</v>
      </c>
      <c r="P1481" s="2">
        <v>478040000</v>
      </c>
      <c r="Q1481" s="2">
        <v>476024000</v>
      </c>
      <c r="R1481" s="2">
        <v>465440000</v>
      </c>
      <c r="S1481" s="2">
        <v>460819000</v>
      </c>
      <c r="T1481" s="2">
        <v>460474000</v>
      </c>
      <c r="U1481" s="2">
        <v>466924000</v>
      </c>
      <c r="V1481" s="2">
        <v>472327000</v>
      </c>
      <c r="W1481" s="2">
        <v>479266000</v>
      </c>
      <c r="X1481" s="2">
        <v>487479000</v>
      </c>
      <c r="Y1481" s="2">
        <v>492993000</v>
      </c>
      <c r="Z1481" s="2">
        <v>481155000</v>
      </c>
      <c r="AA1481" s="2">
        <v>476980000</v>
      </c>
      <c r="AB1481" s="2">
        <v>465651000</v>
      </c>
      <c r="AC1481" s="2">
        <v>461818000</v>
      </c>
      <c r="AD1481" s="2">
        <v>462771000</v>
      </c>
      <c r="AE1481" s="2">
        <v>469520000</v>
      </c>
      <c r="AF1481" s="2">
        <v>471301000</v>
      </c>
      <c r="AG1481" s="2">
        <v>476996000</v>
      </c>
      <c r="AH1481" s="2">
        <v>531102000</v>
      </c>
    </row>
    <row r="1482" spans="1:34" x14ac:dyDescent="0.35">
      <c r="A1482" t="s">
        <v>1500</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x14ac:dyDescent="0.35">
      <c r="A1483" t="s">
        <v>1501</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x14ac:dyDescent="0.35">
      <c r="A1484" t="s">
        <v>1502</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x14ac:dyDescent="0.35">
      <c r="A1485" t="s">
        <v>1503</v>
      </c>
      <c r="B1485" t="s">
        <v>19</v>
      </c>
      <c r="C1485" s="2">
        <v>6015590000</v>
      </c>
      <c r="D1485" s="2">
        <v>6015590000</v>
      </c>
      <c r="E1485" s="2">
        <v>6015590000</v>
      </c>
      <c r="F1485" s="2">
        <v>6015590000</v>
      </c>
      <c r="G1485" s="2">
        <v>6015590000</v>
      </c>
      <c r="H1485" s="2">
        <v>6099880000</v>
      </c>
      <c r="I1485" s="2">
        <v>6184170000</v>
      </c>
      <c r="J1485" s="2">
        <v>6240370000</v>
      </c>
      <c r="K1485" s="2">
        <v>6296560000</v>
      </c>
      <c r="L1485" s="2">
        <v>6324660000</v>
      </c>
      <c r="M1485" s="2">
        <v>6352760000</v>
      </c>
      <c r="N1485" s="2">
        <v>6380850000</v>
      </c>
      <c r="O1485" s="2">
        <v>6408950000</v>
      </c>
      <c r="P1485" s="2">
        <v>6437050000</v>
      </c>
      <c r="Q1485" s="2">
        <v>6465140000</v>
      </c>
      <c r="R1485" s="2">
        <v>6493240000</v>
      </c>
      <c r="S1485" s="2">
        <v>6521340000</v>
      </c>
      <c r="T1485" s="2">
        <v>6549430000</v>
      </c>
      <c r="U1485" s="2">
        <v>6577530000</v>
      </c>
      <c r="V1485" s="2">
        <v>6577530000</v>
      </c>
      <c r="W1485" s="2">
        <v>6577530000</v>
      </c>
      <c r="X1485" s="2">
        <v>6577530000</v>
      </c>
      <c r="Y1485" s="2">
        <v>6577530000</v>
      </c>
      <c r="Z1485" s="2">
        <v>6577530000</v>
      </c>
      <c r="AA1485" s="2">
        <v>6577530000</v>
      </c>
      <c r="AB1485" s="2">
        <v>6577530000</v>
      </c>
      <c r="AC1485" s="2">
        <v>6577530000</v>
      </c>
      <c r="AD1485" s="2">
        <v>6577530000</v>
      </c>
      <c r="AE1485" s="2">
        <v>6577530000</v>
      </c>
      <c r="AF1485" s="2">
        <v>6577530000</v>
      </c>
      <c r="AG1485" s="2">
        <v>6577530000</v>
      </c>
      <c r="AH1485" s="2">
        <v>6314800000</v>
      </c>
    </row>
    <row r="1486" spans="1:34" x14ac:dyDescent="0.35">
      <c r="A1486" t="s">
        <v>1504</v>
      </c>
      <c r="B1486" t="s">
        <v>19</v>
      </c>
      <c r="C1486" s="2">
        <v>250436000000</v>
      </c>
      <c r="D1486" s="2">
        <v>273325000000</v>
      </c>
      <c r="E1486" s="2">
        <v>260467000000</v>
      </c>
      <c r="F1486" s="2">
        <v>249000000000</v>
      </c>
      <c r="G1486" s="2">
        <v>238922000000</v>
      </c>
      <c r="H1486" s="2">
        <v>208690000000</v>
      </c>
      <c r="I1486" s="2">
        <v>196872000000</v>
      </c>
      <c r="J1486" s="2">
        <v>186427000000</v>
      </c>
      <c r="K1486" s="2">
        <v>169267000000</v>
      </c>
      <c r="L1486" s="2">
        <v>158318000000</v>
      </c>
      <c r="M1486" s="2">
        <v>148929000000</v>
      </c>
      <c r="N1486" s="2">
        <v>149106000000</v>
      </c>
      <c r="O1486" s="2">
        <v>146516000000</v>
      </c>
      <c r="P1486" s="2">
        <v>147226000000</v>
      </c>
      <c r="Q1486" s="2">
        <v>141994000000</v>
      </c>
      <c r="R1486" s="2">
        <v>139812000000</v>
      </c>
      <c r="S1486" s="2">
        <v>139236000000</v>
      </c>
      <c r="T1486" s="2">
        <v>139236000000</v>
      </c>
      <c r="U1486" s="2">
        <v>138208000000</v>
      </c>
      <c r="V1486" s="2">
        <v>138469000000</v>
      </c>
      <c r="W1486" s="2">
        <v>136697000000</v>
      </c>
      <c r="X1486" s="2">
        <v>136993000000</v>
      </c>
      <c r="Y1486" s="2">
        <v>137180000000</v>
      </c>
      <c r="Z1486" s="2">
        <v>136794000000</v>
      </c>
      <c r="AA1486" s="2">
        <v>136650000000</v>
      </c>
      <c r="AB1486" s="2">
        <v>133080000000</v>
      </c>
      <c r="AC1486" s="2">
        <v>132912000000</v>
      </c>
      <c r="AD1486" s="2">
        <v>132972000000</v>
      </c>
      <c r="AE1486" s="2">
        <v>133305000000</v>
      </c>
      <c r="AF1486" s="2">
        <v>133401000000</v>
      </c>
      <c r="AG1486" s="2">
        <v>133621000000</v>
      </c>
      <c r="AH1486" s="2">
        <v>332647000000</v>
      </c>
    </row>
    <row r="1487" spans="1:34" x14ac:dyDescent="0.35">
      <c r="A1487" t="s">
        <v>1505</v>
      </c>
      <c r="B1487" t="s">
        <v>19</v>
      </c>
      <c r="C1487" s="2">
        <v>80028900000</v>
      </c>
      <c r="D1487" s="2">
        <v>75109800000</v>
      </c>
      <c r="E1487" s="2">
        <v>73320500000</v>
      </c>
      <c r="F1487" s="2">
        <v>75688200000</v>
      </c>
      <c r="G1487" s="2">
        <v>77008400000</v>
      </c>
      <c r="H1487" s="2">
        <v>81331000000</v>
      </c>
      <c r="I1487" s="2">
        <v>80934900000</v>
      </c>
      <c r="J1487" s="2">
        <v>80873800000</v>
      </c>
      <c r="K1487" s="2">
        <v>81477900000</v>
      </c>
      <c r="L1487" s="2">
        <v>82210800000</v>
      </c>
      <c r="M1487" s="2">
        <v>83041000000</v>
      </c>
      <c r="N1487" s="2">
        <v>83079200000</v>
      </c>
      <c r="O1487" s="2">
        <v>83078500000</v>
      </c>
      <c r="P1487" s="2">
        <v>83101200000</v>
      </c>
      <c r="Q1487" s="2">
        <v>83077000000</v>
      </c>
      <c r="R1487" s="2">
        <v>83265300000</v>
      </c>
      <c r="S1487" s="2">
        <v>83400200000</v>
      </c>
      <c r="T1487" s="2">
        <v>83454600000</v>
      </c>
      <c r="U1487" s="2">
        <v>83388100000</v>
      </c>
      <c r="V1487" s="2">
        <v>83378900000</v>
      </c>
      <c r="W1487" s="2">
        <v>83346100000</v>
      </c>
      <c r="X1487" s="2">
        <v>83219100000</v>
      </c>
      <c r="Y1487" s="2">
        <v>83154000000</v>
      </c>
      <c r="Z1487" s="2">
        <v>83351500000</v>
      </c>
      <c r="AA1487" s="2">
        <v>83542800000</v>
      </c>
      <c r="AB1487" s="2">
        <v>83677100000</v>
      </c>
      <c r="AC1487" s="2">
        <v>83780900000</v>
      </c>
      <c r="AD1487" s="2">
        <v>83797100000</v>
      </c>
      <c r="AE1487" s="2">
        <v>83806800000</v>
      </c>
      <c r="AF1487" s="2">
        <v>83700300000</v>
      </c>
      <c r="AG1487" s="2">
        <v>83644000000</v>
      </c>
      <c r="AH1487" s="2">
        <v>47675900000</v>
      </c>
    </row>
    <row r="1488" spans="1:34" x14ac:dyDescent="0.35">
      <c r="A1488" t="s">
        <v>1506</v>
      </c>
      <c r="B1488" t="s">
        <v>19</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row>
    <row r="1489" spans="1:34" x14ac:dyDescent="0.35">
      <c r="A1489" t="s">
        <v>1507</v>
      </c>
      <c r="B1489" t="s">
        <v>19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row>
    <row r="1490" spans="1:34" x14ac:dyDescent="0.35">
      <c r="A1490" t="s">
        <v>1508</v>
      </c>
      <c r="B1490" t="s">
        <v>19</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row>
    <row r="1491" spans="1:34" x14ac:dyDescent="0.35">
      <c r="A1491" t="s">
        <v>1509</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row>
    <row r="1492" spans="1:34" x14ac:dyDescent="0.35">
      <c r="A1492" t="s">
        <v>1510</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row>
    <row r="1493" spans="1:34" x14ac:dyDescent="0.35">
      <c r="A1493" t="s">
        <v>1511</v>
      </c>
      <c r="B1493" t="s">
        <v>19</v>
      </c>
      <c r="C1493" s="2">
        <v>2947370000</v>
      </c>
      <c r="D1493" s="2">
        <v>25315600000</v>
      </c>
      <c r="E1493" s="2">
        <v>27002000000</v>
      </c>
      <c r="F1493" s="2">
        <v>27099600000</v>
      </c>
      <c r="G1493" s="2">
        <v>27029700000</v>
      </c>
      <c r="H1493" s="2">
        <v>26920500000</v>
      </c>
      <c r="I1493" s="2">
        <v>26473300000</v>
      </c>
      <c r="J1493" s="2">
        <v>25336600000</v>
      </c>
      <c r="K1493" s="2">
        <v>23313400000</v>
      </c>
      <c r="L1493" s="2">
        <v>19966700000</v>
      </c>
      <c r="M1493" s="2">
        <v>15716300000</v>
      </c>
      <c r="N1493" s="2">
        <v>16318900000</v>
      </c>
      <c r="O1493" s="2">
        <v>16541800000</v>
      </c>
      <c r="P1493" s="2">
        <v>17803600000</v>
      </c>
      <c r="Q1493" s="2">
        <v>17543600000</v>
      </c>
      <c r="R1493" s="2">
        <v>16101700000</v>
      </c>
      <c r="S1493" s="2">
        <v>15432500000</v>
      </c>
      <c r="T1493" s="2">
        <v>15346900000</v>
      </c>
      <c r="U1493" s="2">
        <v>15644400000</v>
      </c>
      <c r="V1493" s="2">
        <v>15970200000</v>
      </c>
      <c r="W1493" s="2">
        <v>16467500000</v>
      </c>
      <c r="X1493" s="2">
        <v>17150700000</v>
      </c>
      <c r="Y1493" s="2">
        <v>17113600000</v>
      </c>
      <c r="Z1493" s="2">
        <v>16056600000</v>
      </c>
      <c r="AA1493" s="2">
        <v>15550400000</v>
      </c>
      <c r="AB1493" s="2">
        <v>14542300000</v>
      </c>
      <c r="AC1493" s="2">
        <v>14178700000</v>
      </c>
      <c r="AD1493" s="2">
        <v>13946000000</v>
      </c>
      <c r="AE1493" s="2">
        <v>13992800000</v>
      </c>
      <c r="AF1493" s="2">
        <v>14038000000</v>
      </c>
      <c r="AG1493" s="2">
        <v>14406200000</v>
      </c>
      <c r="AH1493" s="2">
        <v>19718900000</v>
      </c>
    </row>
    <row r="1494" spans="1:34" x14ac:dyDescent="0.35">
      <c r="A1494" t="s">
        <v>1512</v>
      </c>
      <c r="B1494" t="s">
        <v>19</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x14ac:dyDescent="0.35">
      <c r="A1495" t="s">
        <v>1513</v>
      </c>
      <c r="B1495" t="s">
        <v>19</v>
      </c>
      <c r="C1495" s="2">
        <v>4470680000</v>
      </c>
      <c r="D1495" s="2">
        <v>4359570000</v>
      </c>
      <c r="E1495" s="2">
        <v>4359600000</v>
      </c>
      <c r="F1495" s="2">
        <v>4358490000</v>
      </c>
      <c r="G1495" s="2">
        <v>4357040000</v>
      </c>
      <c r="H1495" s="2">
        <v>4354920000</v>
      </c>
      <c r="I1495" s="2">
        <v>4369670000</v>
      </c>
      <c r="J1495" s="2">
        <v>4387920000</v>
      </c>
      <c r="K1495" s="2">
        <v>4402970000</v>
      </c>
      <c r="L1495" s="2">
        <v>4415270000</v>
      </c>
      <c r="M1495" s="2">
        <v>4426270000</v>
      </c>
      <c r="N1495" s="2">
        <v>4434660000</v>
      </c>
      <c r="O1495" s="2">
        <v>4441960000</v>
      </c>
      <c r="P1495" s="2">
        <v>4445740000</v>
      </c>
      <c r="Q1495" s="2">
        <v>4452740000</v>
      </c>
      <c r="R1495" s="2">
        <v>4458410000</v>
      </c>
      <c r="S1495" s="2">
        <v>4464720000</v>
      </c>
      <c r="T1495" s="2">
        <v>4469560000</v>
      </c>
      <c r="U1495" s="2">
        <v>4474920000</v>
      </c>
      <c r="V1495" s="2">
        <v>4479830000</v>
      </c>
      <c r="W1495" s="2">
        <v>4484760000</v>
      </c>
      <c r="X1495" s="2">
        <v>4488700000</v>
      </c>
      <c r="Y1495" s="2">
        <v>4492920000</v>
      </c>
      <c r="Z1495" s="2">
        <v>4496670000</v>
      </c>
      <c r="AA1495" s="2">
        <v>4500550000</v>
      </c>
      <c r="AB1495" s="2">
        <v>4504520000</v>
      </c>
      <c r="AC1495" s="2">
        <v>4508230000</v>
      </c>
      <c r="AD1495" s="2">
        <v>4512090000</v>
      </c>
      <c r="AE1495" s="2">
        <v>4515930000</v>
      </c>
      <c r="AF1495" s="2">
        <v>4519270000</v>
      </c>
      <c r="AG1495" s="2">
        <v>4523100000</v>
      </c>
      <c r="AH1495" s="2">
        <v>4869060000</v>
      </c>
    </row>
    <row r="1496" spans="1:34" x14ac:dyDescent="0.35">
      <c r="A1496" t="s">
        <v>1514</v>
      </c>
      <c r="B1496" t="s">
        <v>19</v>
      </c>
      <c r="C1496" s="2">
        <v>9956920000</v>
      </c>
      <c r="D1496" s="2">
        <v>10090600000</v>
      </c>
      <c r="E1496" s="2">
        <v>10149900000</v>
      </c>
      <c r="F1496" s="2">
        <v>10260300000</v>
      </c>
      <c r="G1496" s="2">
        <v>10312000000</v>
      </c>
      <c r="H1496" s="2">
        <v>10306000000</v>
      </c>
      <c r="I1496" s="2">
        <v>10936900000</v>
      </c>
      <c r="J1496" s="2">
        <v>11746900000</v>
      </c>
      <c r="K1496" s="2">
        <v>12493500000</v>
      </c>
      <c r="L1496" s="2">
        <v>13238900000</v>
      </c>
      <c r="M1496" s="2">
        <v>13939700000</v>
      </c>
      <c r="N1496" s="2">
        <v>14518900000</v>
      </c>
      <c r="O1496" s="2">
        <v>15053900000</v>
      </c>
      <c r="P1496" s="2">
        <v>15369700000</v>
      </c>
      <c r="Q1496" s="2">
        <v>15922700000</v>
      </c>
      <c r="R1496" s="2">
        <v>16423900000</v>
      </c>
      <c r="S1496" s="2">
        <v>16975900000</v>
      </c>
      <c r="T1496" s="2">
        <v>17476900000</v>
      </c>
      <c r="U1496" s="2">
        <v>18024700000</v>
      </c>
      <c r="V1496" s="2">
        <v>18534500000</v>
      </c>
      <c r="W1496" s="2">
        <v>19090600000</v>
      </c>
      <c r="X1496" s="2">
        <v>19546100000</v>
      </c>
      <c r="Y1496" s="2">
        <v>20064100000</v>
      </c>
      <c r="Z1496" s="2">
        <v>20577200000</v>
      </c>
      <c r="AA1496" s="2">
        <v>21128600000</v>
      </c>
      <c r="AB1496" s="2">
        <v>21705000000</v>
      </c>
      <c r="AC1496" s="2">
        <v>22293900000</v>
      </c>
      <c r="AD1496" s="2">
        <v>22908500000</v>
      </c>
      <c r="AE1496" s="2">
        <v>23531500000</v>
      </c>
      <c r="AF1496" s="2">
        <v>24140800000</v>
      </c>
      <c r="AG1496" s="2">
        <v>24817600000</v>
      </c>
      <c r="AH1496" s="2">
        <v>16762500000</v>
      </c>
    </row>
    <row r="1497" spans="1:34" x14ac:dyDescent="0.35">
      <c r="A1497" t="s">
        <v>1515</v>
      </c>
      <c r="B1497" t="s">
        <v>19</v>
      </c>
      <c r="C1497" s="2">
        <v>14039000000</v>
      </c>
      <c r="D1497" s="2">
        <v>17576400000</v>
      </c>
      <c r="E1497" s="2">
        <v>17576000000</v>
      </c>
      <c r="F1497" s="2">
        <v>17564600000</v>
      </c>
      <c r="G1497" s="2">
        <v>17187300000</v>
      </c>
      <c r="H1497" s="2">
        <v>16958600000</v>
      </c>
      <c r="I1497" s="2">
        <v>16554700000</v>
      </c>
      <c r="J1497" s="2">
        <v>15904700000</v>
      </c>
      <c r="K1497" s="2">
        <v>14964200000</v>
      </c>
      <c r="L1497" s="2">
        <v>13559800000</v>
      </c>
      <c r="M1497" s="2">
        <v>11987100000</v>
      </c>
      <c r="N1497" s="2">
        <v>12270200000</v>
      </c>
      <c r="O1497" s="2">
        <v>12451400000</v>
      </c>
      <c r="P1497" s="2">
        <v>12982000000</v>
      </c>
      <c r="Q1497" s="2">
        <v>12927300000</v>
      </c>
      <c r="R1497" s="2">
        <v>12639800000</v>
      </c>
      <c r="S1497" s="2">
        <v>12514400000</v>
      </c>
      <c r="T1497" s="2">
        <v>12505000000</v>
      </c>
      <c r="U1497" s="2">
        <v>12680200000</v>
      </c>
      <c r="V1497" s="2">
        <v>12826900000</v>
      </c>
      <c r="W1497" s="2">
        <v>13015300000</v>
      </c>
      <c r="X1497" s="2">
        <v>13238400000</v>
      </c>
      <c r="Y1497" s="2">
        <v>13388100000</v>
      </c>
      <c r="Z1497" s="2">
        <v>13066600000</v>
      </c>
      <c r="AA1497" s="2">
        <v>12953200000</v>
      </c>
      <c r="AB1497" s="2">
        <v>12645600000</v>
      </c>
      <c r="AC1497" s="2">
        <v>12541500000</v>
      </c>
      <c r="AD1497" s="2">
        <v>12567400000</v>
      </c>
      <c r="AE1497" s="2">
        <v>12750600000</v>
      </c>
      <c r="AF1497" s="2">
        <v>12799000000</v>
      </c>
      <c r="AG1497" s="2">
        <v>12953700000</v>
      </c>
      <c r="AH1497" s="2">
        <v>14423000000</v>
      </c>
    </row>
    <row r="1498" spans="1:34" x14ac:dyDescent="0.35">
      <c r="A1498" t="s">
        <v>1516</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x14ac:dyDescent="0.35">
      <c r="A1499" t="s">
        <v>1517</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row>
    <row r="1500" spans="1:34" x14ac:dyDescent="0.35">
      <c r="A1500" t="s">
        <v>1518</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row>
    <row r="1501" spans="1:34" x14ac:dyDescent="0.35">
      <c r="A1501" t="s">
        <v>1519</v>
      </c>
      <c r="B1501" t="s">
        <v>19</v>
      </c>
      <c r="C1501" s="2">
        <v>55661100000</v>
      </c>
      <c r="D1501" s="2">
        <v>55661100000</v>
      </c>
      <c r="E1501" s="2">
        <v>55661100000</v>
      </c>
      <c r="F1501" s="2">
        <v>55661100000</v>
      </c>
      <c r="G1501" s="2">
        <v>55661100000</v>
      </c>
      <c r="H1501" s="2">
        <v>56441100000</v>
      </c>
      <c r="I1501" s="2">
        <v>57221000000</v>
      </c>
      <c r="J1501" s="2">
        <v>57740900000</v>
      </c>
      <c r="K1501" s="2">
        <v>58260900000</v>
      </c>
      <c r="L1501" s="2">
        <v>58520900000</v>
      </c>
      <c r="M1501" s="2">
        <v>58780800000</v>
      </c>
      <c r="N1501" s="2">
        <v>59040800000</v>
      </c>
      <c r="O1501" s="2">
        <v>59300800000</v>
      </c>
      <c r="P1501" s="2">
        <v>59560800000</v>
      </c>
      <c r="Q1501" s="2">
        <v>59820700000</v>
      </c>
      <c r="R1501" s="2">
        <v>60080700000</v>
      </c>
      <c r="S1501" s="2">
        <v>60340700000</v>
      </c>
      <c r="T1501" s="2">
        <v>60600700000</v>
      </c>
      <c r="U1501" s="2">
        <v>60860600000</v>
      </c>
      <c r="V1501" s="2">
        <v>60860600000</v>
      </c>
      <c r="W1501" s="2">
        <v>60860600000</v>
      </c>
      <c r="X1501" s="2">
        <v>60860600000</v>
      </c>
      <c r="Y1501" s="2">
        <v>60860600000</v>
      </c>
      <c r="Z1501" s="2">
        <v>60860600000</v>
      </c>
      <c r="AA1501" s="2">
        <v>60860600000</v>
      </c>
      <c r="AB1501" s="2">
        <v>60860600000</v>
      </c>
      <c r="AC1501" s="2">
        <v>60860600000</v>
      </c>
      <c r="AD1501" s="2">
        <v>60860600000</v>
      </c>
      <c r="AE1501" s="2">
        <v>60860600000</v>
      </c>
      <c r="AF1501" s="2">
        <v>60860600000</v>
      </c>
      <c r="AG1501" s="2">
        <v>60860600000</v>
      </c>
      <c r="AH1501" s="2">
        <v>58429600000</v>
      </c>
    </row>
    <row r="1502" spans="1:34" x14ac:dyDescent="0.35">
      <c r="A1502" t="s">
        <v>1520</v>
      </c>
      <c r="B1502" t="s">
        <v>19</v>
      </c>
      <c r="C1502" s="2">
        <v>510595000000</v>
      </c>
      <c r="D1502" s="2">
        <v>557261000000</v>
      </c>
      <c r="E1502" s="2">
        <v>531046000000</v>
      </c>
      <c r="F1502" s="2">
        <v>507666000000</v>
      </c>
      <c r="G1502" s="2">
        <v>487120000000</v>
      </c>
      <c r="H1502" s="2">
        <v>425481000000</v>
      </c>
      <c r="I1502" s="2">
        <v>401387000000</v>
      </c>
      <c r="J1502" s="2">
        <v>380092000000</v>
      </c>
      <c r="K1502" s="2">
        <v>345104000000</v>
      </c>
      <c r="L1502" s="2">
        <v>322782000000</v>
      </c>
      <c r="M1502" s="2">
        <v>303638000000</v>
      </c>
      <c r="N1502" s="2">
        <v>304000000000</v>
      </c>
      <c r="O1502" s="2">
        <v>298720000000</v>
      </c>
      <c r="P1502" s="2">
        <v>300168000000</v>
      </c>
      <c r="Q1502" s="2">
        <v>289499000000</v>
      </c>
      <c r="R1502" s="2">
        <v>285051000000</v>
      </c>
      <c r="S1502" s="2">
        <v>283877000000</v>
      </c>
      <c r="T1502" s="2">
        <v>283878000000</v>
      </c>
      <c r="U1502" s="2">
        <v>281782000000</v>
      </c>
      <c r="V1502" s="2">
        <v>282314000000</v>
      </c>
      <c r="W1502" s="2">
        <v>278701000000</v>
      </c>
      <c r="X1502" s="2">
        <v>279303000000</v>
      </c>
      <c r="Y1502" s="2">
        <v>279686000000</v>
      </c>
      <c r="Z1502" s="2">
        <v>278899000000</v>
      </c>
      <c r="AA1502" s="2">
        <v>278604000000</v>
      </c>
      <c r="AB1502" s="2">
        <v>271327000000</v>
      </c>
      <c r="AC1502" s="2">
        <v>270984000000</v>
      </c>
      <c r="AD1502" s="2">
        <v>271107000000</v>
      </c>
      <c r="AE1502" s="2">
        <v>271786000000</v>
      </c>
      <c r="AF1502" s="2">
        <v>271981000000</v>
      </c>
      <c r="AG1502" s="2">
        <v>272429000000</v>
      </c>
      <c r="AH1502" s="2">
        <v>678208000000</v>
      </c>
    </row>
    <row r="1503" spans="1:34" x14ac:dyDescent="0.35">
      <c r="A1503" t="s">
        <v>1521</v>
      </c>
      <c r="B1503" t="s">
        <v>19</v>
      </c>
      <c r="C1503" s="2">
        <v>148491000000</v>
      </c>
      <c r="D1503" s="2">
        <v>139364000000</v>
      </c>
      <c r="E1503" s="2">
        <v>136044000000</v>
      </c>
      <c r="F1503" s="2">
        <v>140437000000</v>
      </c>
      <c r="G1503" s="2">
        <v>142887000000</v>
      </c>
      <c r="H1503" s="2">
        <v>150907000000</v>
      </c>
      <c r="I1503" s="2">
        <v>150172000000</v>
      </c>
      <c r="J1503" s="2">
        <v>150059000000</v>
      </c>
      <c r="K1503" s="2">
        <v>151180000000</v>
      </c>
      <c r="L1503" s="2">
        <v>152540000000</v>
      </c>
      <c r="M1503" s="2">
        <v>154080000000</v>
      </c>
      <c r="N1503" s="2">
        <v>154151000000</v>
      </c>
      <c r="O1503" s="2">
        <v>154150000000</v>
      </c>
      <c r="P1503" s="2">
        <v>154192000000</v>
      </c>
      <c r="Q1503" s="2">
        <v>154147000000</v>
      </c>
      <c r="R1503" s="2">
        <v>154496000000</v>
      </c>
      <c r="S1503" s="2">
        <v>154747000000</v>
      </c>
      <c r="T1503" s="2">
        <v>154848000000</v>
      </c>
      <c r="U1503" s="2">
        <v>154724000000</v>
      </c>
      <c r="V1503" s="2">
        <v>154707000000</v>
      </c>
      <c r="W1503" s="2">
        <v>154646000000</v>
      </c>
      <c r="X1503" s="2">
        <v>154411000000</v>
      </c>
      <c r="Y1503" s="2">
        <v>154290000000</v>
      </c>
      <c r="Z1503" s="2">
        <v>154656000000</v>
      </c>
      <c r="AA1503" s="2">
        <v>155011000000</v>
      </c>
      <c r="AB1503" s="2">
        <v>155261000000</v>
      </c>
      <c r="AC1503" s="2">
        <v>155453000000</v>
      </c>
      <c r="AD1503" s="2">
        <v>155483000000</v>
      </c>
      <c r="AE1503" s="2">
        <v>155501000000</v>
      </c>
      <c r="AF1503" s="2">
        <v>155304000000</v>
      </c>
      <c r="AG1503" s="2">
        <v>155199000000</v>
      </c>
      <c r="AH1503" s="2">
        <v>88461400000</v>
      </c>
    </row>
    <row r="1504" spans="1:34" x14ac:dyDescent="0.35">
      <c r="A1504" t="s">
        <v>1522</v>
      </c>
      <c r="B1504" t="s">
        <v>19</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row>
    <row r="1505" spans="1:34" x14ac:dyDescent="0.35">
      <c r="A1505" t="s">
        <v>1523</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row>
    <row r="1506" spans="1:34" x14ac:dyDescent="0.35">
      <c r="A1506" t="s">
        <v>1524</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row>
    <row r="1507" spans="1:34" x14ac:dyDescent="0.35">
      <c r="A1507" t="s">
        <v>1525</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row>
    <row r="1508" spans="1:34" x14ac:dyDescent="0.35">
      <c r="A1508" t="s">
        <v>1526</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row>
    <row r="1509" spans="1:34" x14ac:dyDescent="0.35">
      <c r="A1509" t="s">
        <v>1527</v>
      </c>
      <c r="B1509" t="s">
        <v>19</v>
      </c>
      <c r="C1509" s="2">
        <v>1726700000</v>
      </c>
      <c r="D1509" s="2">
        <v>14831100000</v>
      </c>
      <c r="E1509" s="2">
        <v>15819000000</v>
      </c>
      <c r="F1509" s="2">
        <v>15876200000</v>
      </c>
      <c r="G1509" s="2">
        <v>15835300000</v>
      </c>
      <c r="H1509" s="2">
        <v>15771300000</v>
      </c>
      <c r="I1509" s="2">
        <v>15509300000</v>
      </c>
      <c r="J1509" s="2">
        <v>14843400000</v>
      </c>
      <c r="K1509" s="2">
        <v>13658000000</v>
      </c>
      <c r="L1509" s="2">
        <v>11697400000</v>
      </c>
      <c r="M1509" s="2">
        <v>9207320000</v>
      </c>
      <c r="N1509" s="2">
        <v>9560380000</v>
      </c>
      <c r="O1509" s="2">
        <v>9690960000</v>
      </c>
      <c r="P1509" s="2">
        <v>10430200000</v>
      </c>
      <c r="Q1509" s="2">
        <v>10277900000</v>
      </c>
      <c r="R1509" s="2">
        <v>9433100000</v>
      </c>
      <c r="S1509" s="2">
        <v>9041060000</v>
      </c>
      <c r="T1509" s="2">
        <v>8990890000</v>
      </c>
      <c r="U1509" s="2">
        <v>9165190000</v>
      </c>
      <c r="V1509" s="2">
        <v>9356100000</v>
      </c>
      <c r="W1509" s="2">
        <v>9647420000</v>
      </c>
      <c r="X1509" s="2">
        <v>10047700000</v>
      </c>
      <c r="Y1509" s="2">
        <v>10025900000</v>
      </c>
      <c r="Z1509" s="2">
        <v>9406700000</v>
      </c>
      <c r="AA1509" s="2">
        <v>9110150000</v>
      </c>
      <c r="AB1509" s="2">
        <v>8519560000</v>
      </c>
      <c r="AC1509" s="2">
        <v>8306550000</v>
      </c>
      <c r="AD1509" s="2">
        <v>8170230000</v>
      </c>
      <c r="AE1509" s="2">
        <v>8197650000</v>
      </c>
      <c r="AF1509" s="2">
        <v>8224090000</v>
      </c>
      <c r="AG1509" s="2">
        <v>8439840000</v>
      </c>
      <c r="AH1509" s="2">
        <v>11552200000</v>
      </c>
    </row>
    <row r="1510" spans="1:34" x14ac:dyDescent="0.35">
      <c r="A1510" t="s">
        <v>1528</v>
      </c>
      <c r="B1510" t="s">
        <v>19</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row>
    <row r="1511" spans="1:34" x14ac:dyDescent="0.35">
      <c r="A1511" t="s">
        <v>1529</v>
      </c>
      <c r="B1511" t="s">
        <v>19</v>
      </c>
      <c r="C1511" s="2">
        <v>31572500000</v>
      </c>
      <c r="D1511" s="2">
        <v>30787800000</v>
      </c>
      <c r="E1511" s="2">
        <v>30788100000</v>
      </c>
      <c r="F1511" s="2">
        <v>30780200000</v>
      </c>
      <c r="G1511" s="2">
        <v>30770000000</v>
      </c>
      <c r="H1511" s="2">
        <v>30755000000</v>
      </c>
      <c r="I1511" s="2">
        <v>30859200000</v>
      </c>
      <c r="J1511" s="2">
        <v>30988100000</v>
      </c>
      <c r="K1511" s="2">
        <v>31094400000</v>
      </c>
      <c r="L1511" s="2">
        <v>31181200000</v>
      </c>
      <c r="M1511" s="2">
        <v>31258900000</v>
      </c>
      <c r="N1511" s="2">
        <v>31318200000</v>
      </c>
      <c r="O1511" s="2">
        <v>31369700000</v>
      </c>
      <c r="P1511" s="2">
        <v>31396400000</v>
      </c>
      <c r="Q1511" s="2">
        <v>31445800000</v>
      </c>
      <c r="R1511" s="2">
        <v>31485900000</v>
      </c>
      <c r="S1511" s="2">
        <v>31530400000</v>
      </c>
      <c r="T1511" s="2">
        <v>31564600000</v>
      </c>
      <c r="U1511" s="2">
        <v>31602500000</v>
      </c>
      <c r="V1511" s="2">
        <v>31637200000</v>
      </c>
      <c r="W1511" s="2">
        <v>31672000000</v>
      </c>
      <c r="X1511" s="2">
        <v>31699800000</v>
      </c>
      <c r="Y1511" s="2">
        <v>31729600000</v>
      </c>
      <c r="Z1511" s="2">
        <v>31756000000</v>
      </c>
      <c r="AA1511" s="2">
        <v>31783500000</v>
      </c>
      <c r="AB1511" s="2">
        <v>31811500000</v>
      </c>
      <c r="AC1511" s="2">
        <v>31837700000</v>
      </c>
      <c r="AD1511" s="2">
        <v>31865000000</v>
      </c>
      <c r="AE1511" s="2">
        <v>31892100000</v>
      </c>
      <c r="AF1511" s="2">
        <v>31915600000</v>
      </c>
      <c r="AG1511" s="2">
        <v>31942700000</v>
      </c>
      <c r="AH1511" s="2">
        <v>34385900000</v>
      </c>
    </row>
    <row r="1512" spans="1:34" x14ac:dyDescent="0.35">
      <c r="A1512" t="s">
        <v>1530</v>
      </c>
      <c r="B1512" t="s">
        <v>19</v>
      </c>
      <c r="C1512" s="2">
        <v>18474800000</v>
      </c>
      <c r="D1512" s="2">
        <v>18722900000</v>
      </c>
      <c r="E1512" s="2">
        <v>18832800000</v>
      </c>
      <c r="F1512" s="2">
        <v>19037800000</v>
      </c>
      <c r="G1512" s="2">
        <v>19133600000</v>
      </c>
      <c r="H1512" s="2">
        <v>19122400000</v>
      </c>
      <c r="I1512" s="2">
        <v>20293000000</v>
      </c>
      <c r="J1512" s="2">
        <v>21796000000</v>
      </c>
      <c r="K1512" s="2">
        <v>23181400000</v>
      </c>
      <c r="L1512" s="2">
        <v>24564400000</v>
      </c>
      <c r="M1512" s="2">
        <v>25864700000</v>
      </c>
      <c r="N1512" s="2">
        <v>26939400000</v>
      </c>
      <c r="O1512" s="2">
        <v>27932100000</v>
      </c>
      <c r="P1512" s="2">
        <v>28518000000</v>
      </c>
      <c r="Q1512" s="2">
        <v>29544200000</v>
      </c>
      <c r="R1512" s="2">
        <v>30474100000</v>
      </c>
      <c r="S1512" s="2">
        <v>31498200000</v>
      </c>
      <c r="T1512" s="2">
        <v>32428000000</v>
      </c>
      <c r="U1512" s="2">
        <v>33444300000</v>
      </c>
      <c r="V1512" s="2">
        <v>34390300000</v>
      </c>
      <c r="W1512" s="2">
        <v>35422000000</v>
      </c>
      <c r="X1512" s="2">
        <v>36267200000</v>
      </c>
      <c r="Y1512" s="2">
        <v>37228300000</v>
      </c>
      <c r="Z1512" s="2">
        <v>38180400000</v>
      </c>
      <c r="AA1512" s="2">
        <v>39203500000</v>
      </c>
      <c r="AB1512" s="2">
        <v>40273000000</v>
      </c>
      <c r="AC1512" s="2">
        <v>41365700000</v>
      </c>
      <c r="AD1512" s="2">
        <v>42506100000</v>
      </c>
      <c r="AE1512" s="2">
        <v>43662000000</v>
      </c>
      <c r="AF1512" s="2">
        <v>44792500000</v>
      </c>
      <c r="AG1512" s="2">
        <v>46048400000</v>
      </c>
      <c r="AH1512" s="2">
        <v>31102400000</v>
      </c>
    </row>
    <row r="1513" spans="1:34" x14ac:dyDescent="0.35">
      <c r="A1513" t="s">
        <v>1531</v>
      </c>
      <c r="B1513" t="s">
        <v>19</v>
      </c>
      <c r="C1513" s="2">
        <v>28623000000</v>
      </c>
      <c r="D1513" s="2">
        <v>35835000000</v>
      </c>
      <c r="E1513" s="2">
        <v>35834200000</v>
      </c>
      <c r="F1513" s="2">
        <v>35811000000</v>
      </c>
      <c r="G1513" s="2">
        <v>35041800000</v>
      </c>
      <c r="H1513" s="2">
        <v>34575600000</v>
      </c>
      <c r="I1513" s="2">
        <v>33752000000</v>
      </c>
      <c r="J1513" s="2">
        <v>32426900000</v>
      </c>
      <c r="K1513" s="2">
        <v>30509300000</v>
      </c>
      <c r="L1513" s="2">
        <v>27646000000</v>
      </c>
      <c r="M1513" s="2">
        <v>24439500000</v>
      </c>
      <c r="N1513" s="2">
        <v>25016800000</v>
      </c>
      <c r="O1513" s="2">
        <v>25386200000</v>
      </c>
      <c r="P1513" s="2">
        <v>26468000000</v>
      </c>
      <c r="Q1513" s="2">
        <v>26356400000</v>
      </c>
      <c r="R1513" s="2">
        <v>25770400000</v>
      </c>
      <c r="S1513" s="2">
        <v>25514500000</v>
      </c>
      <c r="T1513" s="2">
        <v>25495400000</v>
      </c>
      <c r="U1513" s="2">
        <v>25852600000</v>
      </c>
      <c r="V1513" s="2">
        <v>26151700000</v>
      </c>
      <c r="W1513" s="2">
        <v>26535900000</v>
      </c>
      <c r="X1513" s="2">
        <v>26990600000</v>
      </c>
      <c r="Y1513" s="2">
        <v>27295900000</v>
      </c>
      <c r="Z1513" s="2">
        <v>26640500000</v>
      </c>
      <c r="AA1513" s="2">
        <v>26409300000</v>
      </c>
      <c r="AB1513" s="2">
        <v>25782100000</v>
      </c>
      <c r="AC1513" s="2">
        <v>25569900000</v>
      </c>
      <c r="AD1513" s="2">
        <v>25622600000</v>
      </c>
      <c r="AE1513" s="2">
        <v>25996300000</v>
      </c>
      <c r="AF1513" s="2">
        <v>26094900000</v>
      </c>
      <c r="AG1513" s="2">
        <v>26410200000</v>
      </c>
      <c r="AH1513" s="2">
        <v>29406000000</v>
      </c>
    </row>
    <row r="1514" spans="1:34" x14ac:dyDescent="0.35">
      <c r="A1514" t="s">
        <v>1532</v>
      </c>
      <c r="B1514" t="s">
        <v>19</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x14ac:dyDescent="0.35">
      <c r="A1515" t="s">
        <v>1533</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x14ac:dyDescent="0.35">
      <c r="A1516" t="s">
        <v>1534</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x14ac:dyDescent="0.35">
      <c r="A1517" t="s">
        <v>1535</v>
      </c>
      <c r="B1517" t="s">
        <v>19</v>
      </c>
      <c r="C1517" s="2">
        <v>44359900000</v>
      </c>
      <c r="D1517" s="2">
        <v>44359900000</v>
      </c>
      <c r="E1517" s="2">
        <v>44359900000</v>
      </c>
      <c r="F1517" s="2">
        <v>44359900000</v>
      </c>
      <c r="G1517" s="2">
        <v>44359900000</v>
      </c>
      <c r="H1517" s="2">
        <v>44981500000</v>
      </c>
      <c r="I1517" s="2">
        <v>45603000000</v>
      </c>
      <c r="J1517" s="2">
        <v>46017400000</v>
      </c>
      <c r="K1517" s="2">
        <v>46431800000</v>
      </c>
      <c r="L1517" s="2">
        <v>46639000000</v>
      </c>
      <c r="M1517" s="2">
        <v>46846200000</v>
      </c>
      <c r="N1517" s="2">
        <v>47053400000</v>
      </c>
      <c r="O1517" s="2">
        <v>47260600000</v>
      </c>
      <c r="P1517" s="2">
        <v>47467800000</v>
      </c>
      <c r="Q1517" s="2">
        <v>47674900000</v>
      </c>
      <c r="R1517" s="2">
        <v>47882100000</v>
      </c>
      <c r="S1517" s="2">
        <v>48089300000</v>
      </c>
      <c r="T1517" s="2">
        <v>48296500000</v>
      </c>
      <c r="U1517" s="2">
        <v>48503700000</v>
      </c>
      <c r="V1517" s="2">
        <v>48503700000</v>
      </c>
      <c r="W1517" s="2">
        <v>48503700000</v>
      </c>
      <c r="X1517" s="2">
        <v>48503700000</v>
      </c>
      <c r="Y1517" s="2">
        <v>48503700000</v>
      </c>
      <c r="Z1517" s="2">
        <v>48503700000</v>
      </c>
      <c r="AA1517" s="2">
        <v>48503700000</v>
      </c>
      <c r="AB1517" s="2">
        <v>48503700000</v>
      </c>
      <c r="AC1517" s="2">
        <v>48503700000</v>
      </c>
      <c r="AD1517" s="2">
        <v>48503700000</v>
      </c>
      <c r="AE1517" s="2">
        <v>48503700000</v>
      </c>
      <c r="AF1517" s="2">
        <v>48503700000</v>
      </c>
      <c r="AG1517" s="2">
        <v>48503700000</v>
      </c>
      <c r="AH1517" s="2">
        <v>46566300000</v>
      </c>
    </row>
    <row r="1518" spans="1:34" x14ac:dyDescent="0.35">
      <c r="A1518" t="s">
        <v>1536</v>
      </c>
      <c r="B1518" t="s">
        <v>19</v>
      </c>
      <c r="C1518" s="2">
        <v>53516100000</v>
      </c>
      <c r="D1518" s="2">
        <v>58407300000</v>
      </c>
      <c r="E1518" s="2">
        <v>55659600000</v>
      </c>
      <c r="F1518" s="2">
        <v>53209100000</v>
      </c>
      <c r="G1518" s="2">
        <v>51055600000</v>
      </c>
      <c r="H1518" s="2">
        <v>44595200000</v>
      </c>
      <c r="I1518" s="2">
        <v>42069900000</v>
      </c>
      <c r="J1518" s="2">
        <v>39837900000</v>
      </c>
      <c r="K1518" s="2">
        <v>36170800000</v>
      </c>
      <c r="L1518" s="2">
        <v>33831200000</v>
      </c>
      <c r="M1518" s="2">
        <v>31824700000</v>
      </c>
      <c r="N1518" s="2">
        <v>31862600000</v>
      </c>
      <c r="O1518" s="2">
        <v>31309200000</v>
      </c>
      <c r="P1518" s="2">
        <v>31461000000</v>
      </c>
      <c r="Q1518" s="2">
        <v>30342800000</v>
      </c>
      <c r="R1518" s="2">
        <v>29876500000</v>
      </c>
      <c r="S1518" s="2">
        <v>29753500000</v>
      </c>
      <c r="T1518" s="2">
        <v>29753600000</v>
      </c>
      <c r="U1518" s="2">
        <v>29533900000</v>
      </c>
      <c r="V1518" s="2">
        <v>29589700000</v>
      </c>
      <c r="W1518" s="2">
        <v>29211000000</v>
      </c>
      <c r="X1518" s="2">
        <v>29274100000</v>
      </c>
      <c r="Y1518" s="2">
        <v>29314200000</v>
      </c>
      <c r="Z1518" s="2">
        <v>29231700000</v>
      </c>
      <c r="AA1518" s="2">
        <v>29200800000</v>
      </c>
      <c r="AB1518" s="2">
        <v>28438100000</v>
      </c>
      <c r="AC1518" s="2">
        <v>28402200000</v>
      </c>
      <c r="AD1518" s="2">
        <v>28415000000</v>
      </c>
      <c r="AE1518" s="2">
        <v>28486200000</v>
      </c>
      <c r="AF1518" s="2">
        <v>28506700000</v>
      </c>
      <c r="AG1518" s="2">
        <v>28553700000</v>
      </c>
      <c r="AH1518" s="2">
        <v>71083800000</v>
      </c>
    </row>
    <row r="1519" spans="1:34" x14ac:dyDescent="0.35">
      <c r="A1519" t="s">
        <v>1537</v>
      </c>
      <c r="B1519" t="s">
        <v>19</v>
      </c>
      <c r="C1519" s="2">
        <v>25446100000</v>
      </c>
      <c r="D1519" s="2">
        <v>23882000000</v>
      </c>
      <c r="E1519" s="2">
        <v>23313100000</v>
      </c>
      <c r="F1519" s="2">
        <v>24065900000</v>
      </c>
      <c r="G1519" s="2">
        <v>24485700000</v>
      </c>
      <c r="H1519" s="2">
        <v>25860200000</v>
      </c>
      <c r="I1519" s="2">
        <v>25734200000</v>
      </c>
      <c r="J1519" s="2">
        <v>25714800000</v>
      </c>
      <c r="K1519" s="2">
        <v>25906900000</v>
      </c>
      <c r="L1519" s="2">
        <v>26139900000</v>
      </c>
      <c r="M1519" s="2">
        <v>26403900000</v>
      </c>
      <c r="N1519" s="2">
        <v>26416000000</v>
      </c>
      <c r="O1519" s="2">
        <v>26415800000</v>
      </c>
      <c r="P1519" s="2">
        <v>26423000000</v>
      </c>
      <c r="Q1519" s="2">
        <v>26415300000</v>
      </c>
      <c r="R1519" s="2">
        <v>26475200000</v>
      </c>
      <c r="S1519" s="2">
        <v>26518100000</v>
      </c>
      <c r="T1519" s="2">
        <v>26535400000</v>
      </c>
      <c r="U1519" s="2">
        <v>26514200000</v>
      </c>
      <c r="V1519" s="2">
        <v>26511300000</v>
      </c>
      <c r="W1519" s="2">
        <v>26500900000</v>
      </c>
      <c r="X1519" s="2">
        <v>26460500000</v>
      </c>
      <c r="Y1519" s="2">
        <v>26439800000</v>
      </c>
      <c r="Z1519" s="2">
        <v>26502600000</v>
      </c>
      <c r="AA1519" s="2">
        <v>26563400000</v>
      </c>
      <c r="AB1519" s="2">
        <v>26606100000</v>
      </c>
      <c r="AC1519" s="2">
        <v>26639100000</v>
      </c>
      <c r="AD1519" s="2">
        <v>26644300000</v>
      </c>
      <c r="AE1519" s="2">
        <v>26647400000</v>
      </c>
      <c r="AF1519" s="2">
        <v>26613500000</v>
      </c>
      <c r="AG1519" s="2">
        <v>26595600000</v>
      </c>
      <c r="AH1519" s="2">
        <v>15159100000</v>
      </c>
    </row>
    <row r="1520" spans="1:34" x14ac:dyDescent="0.35">
      <c r="A1520" t="s">
        <v>1538</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row>
    <row r="1521" spans="1:34" x14ac:dyDescent="0.35">
      <c r="A1521" t="s">
        <v>1539</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row>
    <row r="1522" spans="1:34" x14ac:dyDescent="0.35">
      <c r="A1522" t="s">
        <v>1540</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row>
    <row r="1523" spans="1:34" x14ac:dyDescent="0.35">
      <c r="A1523" t="s">
        <v>1541</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row>
    <row r="1524" spans="1:34" x14ac:dyDescent="0.35">
      <c r="A1524" t="s">
        <v>1542</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x14ac:dyDescent="0.35">
      <c r="A1525" t="s">
        <v>1543</v>
      </c>
      <c r="B1525" t="s">
        <v>19</v>
      </c>
      <c r="C1525" s="2">
        <v>294239000</v>
      </c>
      <c r="D1525" s="2">
        <v>2527290000</v>
      </c>
      <c r="E1525" s="2">
        <v>2695640000</v>
      </c>
      <c r="F1525" s="2">
        <v>2705390000</v>
      </c>
      <c r="G1525" s="2">
        <v>2698410000</v>
      </c>
      <c r="H1525" s="2">
        <v>2687510000</v>
      </c>
      <c r="I1525" s="2">
        <v>2642860000</v>
      </c>
      <c r="J1525" s="2">
        <v>2529390000</v>
      </c>
      <c r="K1525" s="2">
        <v>2327400000</v>
      </c>
      <c r="L1525" s="2">
        <v>1993310000</v>
      </c>
      <c r="M1525" s="2">
        <v>1568980000</v>
      </c>
      <c r="N1525" s="2">
        <v>1629140000</v>
      </c>
      <c r="O1525" s="2">
        <v>1651390000</v>
      </c>
      <c r="P1525" s="2">
        <v>1777350000</v>
      </c>
      <c r="Q1525" s="2">
        <v>1751400000</v>
      </c>
      <c r="R1525" s="2">
        <v>1607450000</v>
      </c>
      <c r="S1525" s="2">
        <v>1540640000</v>
      </c>
      <c r="T1525" s="2">
        <v>1532100000</v>
      </c>
      <c r="U1525" s="2">
        <v>1561800000</v>
      </c>
      <c r="V1525" s="2">
        <v>1594330000</v>
      </c>
      <c r="W1525" s="2">
        <v>1643970000</v>
      </c>
      <c r="X1525" s="2">
        <v>1712180000</v>
      </c>
      <c r="Y1525" s="2">
        <v>1708470000</v>
      </c>
      <c r="Z1525" s="2">
        <v>1602950000</v>
      </c>
      <c r="AA1525" s="2">
        <v>1552420000</v>
      </c>
      <c r="AB1525" s="2">
        <v>1451780000</v>
      </c>
      <c r="AC1525" s="2">
        <v>1415480000</v>
      </c>
      <c r="AD1525" s="2">
        <v>1392250000</v>
      </c>
      <c r="AE1525" s="2">
        <v>1396920000</v>
      </c>
      <c r="AF1525" s="2">
        <v>1401430000</v>
      </c>
      <c r="AG1525" s="2">
        <v>1438190000</v>
      </c>
      <c r="AH1525" s="2">
        <v>1968560000</v>
      </c>
    </row>
    <row r="1526" spans="1:34" x14ac:dyDescent="0.35">
      <c r="A1526" t="s">
        <v>1544</v>
      </c>
      <c r="B1526" t="s">
        <v>19</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row>
    <row r="1527" spans="1:34" x14ac:dyDescent="0.35">
      <c r="A1527" t="s">
        <v>1545</v>
      </c>
      <c r="B1527" t="s">
        <v>19</v>
      </c>
      <c r="C1527" s="2">
        <v>3029810000</v>
      </c>
      <c r="D1527" s="2">
        <v>2954500000</v>
      </c>
      <c r="E1527" s="2">
        <v>2954530000</v>
      </c>
      <c r="F1527" s="2">
        <v>2953780000</v>
      </c>
      <c r="G1527" s="2">
        <v>2952790000</v>
      </c>
      <c r="H1527" s="2">
        <v>2951360000</v>
      </c>
      <c r="I1527" s="2">
        <v>2961350000</v>
      </c>
      <c r="J1527" s="2">
        <v>2973720000</v>
      </c>
      <c r="K1527" s="2">
        <v>2983920000</v>
      </c>
      <c r="L1527" s="2">
        <v>2992250000</v>
      </c>
      <c r="M1527" s="2">
        <v>2999710000</v>
      </c>
      <c r="N1527" s="2">
        <v>3005400000</v>
      </c>
      <c r="O1527" s="2">
        <v>3010340000</v>
      </c>
      <c r="P1527" s="2">
        <v>3012910000</v>
      </c>
      <c r="Q1527" s="2">
        <v>3017650000</v>
      </c>
      <c r="R1527" s="2">
        <v>3021490000</v>
      </c>
      <c r="S1527" s="2">
        <v>3025770000</v>
      </c>
      <c r="T1527" s="2">
        <v>3029050000</v>
      </c>
      <c r="U1527" s="2">
        <v>3032680000</v>
      </c>
      <c r="V1527" s="2">
        <v>3036010000</v>
      </c>
      <c r="W1527" s="2">
        <v>3039350000</v>
      </c>
      <c r="X1527" s="2">
        <v>3042020000</v>
      </c>
      <c r="Y1527" s="2">
        <v>3044880000</v>
      </c>
      <c r="Z1527" s="2">
        <v>3047420000</v>
      </c>
      <c r="AA1527" s="2">
        <v>3050050000</v>
      </c>
      <c r="AB1527" s="2">
        <v>3052740000</v>
      </c>
      <c r="AC1527" s="2">
        <v>3055260000</v>
      </c>
      <c r="AD1527" s="2">
        <v>3057870000</v>
      </c>
      <c r="AE1527" s="2">
        <v>3060470000</v>
      </c>
      <c r="AF1527" s="2">
        <v>3062730000</v>
      </c>
      <c r="AG1527" s="2">
        <v>3065330000</v>
      </c>
      <c r="AH1527" s="2">
        <v>3299790000</v>
      </c>
    </row>
    <row r="1528" spans="1:34" x14ac:dyDescent="0.35">
      <c r="A1528" t="s">
        <v>1546</v>
      </c>
      <c r="B1528" t="s">
        <v>19</v>
      </c>
      <c r="C1528" s="2">
        <v>3165920000</v>
      </c>
      <c r="D1528" s="2">
        <v>3208440000</v>
      </c>
      <c r="E1528" s="2">
        <v>3227270000</v>
      </c>
      <c r="F1528" s="2">
        <v>3262400000</v>
      </c>
      <c r="G1528" s="2">
        <v>3278810000</v>
      </c>
      <c r="H1528" s="2">
        <v>3276910000</v>
      </c>
      <c r="I1528" s="2">
        <v>3477510000</v>
      </c>
      <c r="J1528" s="2">
        <v>3735060000</v>
      </c>
      <c r="K1528" s="2">
        <v>3972460000</v>
      </c>
      <c r="L1528" s="2">
        <v>4209470000</v>
      </c>
      <c r="M1528" s="2">
        <v>4432280000</v>
      </c>
      <c r="N1528" s="2">
        <v>4616460000</v>
      </c>
      <c r="O1528" s="2">
        <v>4786560000</v>
      </c>
      <c r="P1528" s="2">
        <v>4886970000</v>
      </c>
      <c r="Q1528" s="2">
        <v>5062820000</v>
      </c>
      <c r="R1528" s="2">
        <v>5222180000</v>
      </c>
      <c r="S1528" s="2">
        <v>5397670000</v>
      </c>
      <c r="T1528" s="2">
        <v>5557000000</v>
      </c>
      <c r="U1528" s="2">
        <v>5731160000</v>
      </c>
      <c r="V1528" s="2">
        <v>5893270000</v>
      </c>
      <c r="W1528" s="2">
        <v>6070070000</v>
      </c>
      <c r="X1528" s="2">
        <v>6214910000</v>
      </c>
      <c r="Y1528" s="2">
        <v>6379610000</v>
      </c>
      <c r="Z1528" s="2">
        <v>6542760000</v>
      </c>
      <c r="AA1528" s="2">
        <v>6718090000</v>
      </c>
      <c r="AB1528" s="2">
        <v>6901360000</v>
      </c>
      <c r="AC1528" s="2">
        <v>7088610000</v>
      </c>
      <c r="AD1528" s="2">
        <v>7284030000</v>
      </c>
      <c r="AE1528" s="2">
        <v>7482110000</v>
      </c>
      <c r="AF1528" s="2">
        <v>7675840000</v>
      </c>
      <c r="AG1528" s="2">
        <v>7891060000</v>
      </c>
      <c r="AH1528" s="2">
        <v>5329850000</v>
      </c>
    </row>
    <row r="1529" spans="1:34" x14ac:dyDescent="0.35">
      <c r="A1529" t="s">
        <v>1547</v>
      </c>
      <c r="B1529" t="s">
        <v>19</v>
      </c>
      <c r="C1529" s="2">
        <v>3000020000</v>
      </c>
      <c r="D1529" s="2">
        <v>3755910000</v>
      </c>
      <c r="E1529" s="2">
        <v>3755830000</v>
      </c>
      <c r="F1529" s="2">
        <v>3753400000</v>
      </c>
      <c r="G1529" s="2">
        <v>3672780000</v>
      </c>
      <c r="H1529" s="2">
        <v>3623910000</v>
      </c>
      <c r="I1529" s="2">
        <v>3537590000</v>
      </c>
      <c r="J1529" s="2">
        <v>3398700000</v>
      </c>
      <c r="K1529" s="2">
        <v>3197720000</v>
      </c>
      <c r="L1529" s="2">
        <v>2897620000</v>
      </c>
      <c r="M1529" s="2">
        <v>2561530000</v>
      </c>
      <c r="N1529" s="2">
        <v>2622040000</v>
      </c>
      <c r="O1529" s="2">
        <v>2660760000</v>
      </c>
      <c r="P1529" s="2">
        <v>2774150000</v>
      </c>
      <c r="Q1529" s="2">
        <v>2762450000</v>
      </c>
      <c r="R1529" s="2">
        <v>2701020000</v>
      </c>
      <c r="S1529" s="2">
        <v>2674210000</v>
      </c>
      <c r="T1529" s="2">
        <v>2672210000</v>
      </c>
      <c r="U1529" s="2">
        <v>2709640000</v>
      </c>
      <c r="V1529" s="2">
        <v>2740990000</v>
      </c>
      <c r="W1529" s="2">
        <v>2781260000</v>
      </c>
      <c r="X1529" s="2">
        <v>2828920000</v>
      </c>
      <c r="Y1529" s="2">
        <v>2860920000</v>
      </c>
      <c r="Z1529" s="2">
        <v>2792220000</v>
      </c>
      <c r="AA1529" s="2">
        <v>2768000000</v>
      </c>
      <c r="AB1529" s="2">
        <v>2702250000</v>
      </c>
      <c r="AC1529" s="2">
        <v>2680010000</v>
      </c>
      <c r="AD1529" s="2">
        <v>2685540000</v>
      </c>
      <c r="AE1529" s="2">
        <v>2724700000</v>
      </c>
      <c r="AF1529" s="2">
        <v>2735040000</v>
      </c>
      <c r="AG1529" s="2">
        <v>2768090000</v>
      </c>
      <c r="AH1529" s="2">
        <v>3082080000</v>
      </c>
    </row>
    <row r="1530" spans="1:34" x14ac:dyDescent="0.35">
      <c r="A1530" t="s">
        <v>1548</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x14ac:dyDescent="0.35">
      <c r="A1531" t="s">
        <v>1549</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row>
    <row r="1532" spans="1:34" x14ac:dyDescent="0.35">
      <c r="A1532" t="s">
        <v>1550</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row>
    <row r="1533" spans="1:34" x14ac:dyDescent="0.35">
      <c r="A1533" t="s">
        <v>1551</v>
      </c>
      <c r="B1533" t="s">
        <v>19</v>
      </c>
      <c r="C1533" s="2">
        <v>5759000000</v>
      </c>
      <c r="D1533" s="2">
        <v>5759000000</v>
      </c>
      <c r="E1533" s="2">
        <v>5759000000</v>
      </c>
      <c r="F1533" s="2">
        <v>5759000000</v>
      </c>
      <c r="G1533" s="2">
        <v>5759000000</v>
      </c>
      <c r="H1533" s="2">
        <v>5839700000</v>
      </c>
      <c r="I1533" s="2">
        <v>5920390000</v>
      </c>
      <c r="J1533" s="2">
        <v>5974190000</v>
      </c>
      <c r="K1533" s="2">
        <v>6027990000</v>
      </c>
      <c r="L1533" s="2">
        <v>6054890000</v>
      </c>
      <c r="M1533" s="2">
        <v>6081790000</v>
      </c>
      <c r="N1533" s="2">
        <v>6108680000</v>
      </c>
      <c r="O1533" s="2">
        <v>6135580000</v>
      </c>
      <c r="P1533" s="2">
        <v>6162480000</v>
      </c>
      <c r="Q1533" s="2">
        <v>6189380000</v>
      </c>
      <c r="R1533" s="2">
        <v>6216280000</v>
      </c>
      <c r="S1533" s="2">
        <v>6243180000</v>
      </c>
      <c r="T1533" s="2">
        <v>6270070000</v>
      </c>
      <c r="U1533" s="2">
        <v>6296970000</v>
      </c>
      <c r="V1533" s="2">
        <v>6296970000</v>
      </c>
      <c r="W1533" s="2">
        <v>6296970000</v>
      </c>
      <c r="X1533" s="2">
        <v>6296970000</v>
      </c>
      <c r="Y1533" s="2">
        <v>6296970000</v>
      </c>
      <c r="Z1533" s="2">
        <v>6296970000</v>
      </c>
      <c r="AA1533" s="2">
        <v>6296970000</v>
      </c>
      <c r="AB1533" s="2">
        <v>6296970000</v>
      </c>
      <c r="AC1533" s="2">
        <v>6296970000</v>
      </c>
      <c r="AD1533" s="2">
        <v>6296970000</v>
      </c>
      <c r="AE1533" s="2">
        <v>6296970000</v>
      </c>
      <c r="AF1533" s="2">
        <v>6296970000</v>
      </c>
      <c r="AG1533" s="2">
        <v>6296970000</v>
      </c>
      <c r="AH1533" s="2">
        <v>6045440000</v>
      </c>
    </row>
    <row r="1534" spans="1:34" x14ac:dyDescent="0.35">
      <c r="A1534" t="s">
        <v>1552</v>
      </c>
      <c r="B1534" t="s">
        <v>19</v>
      </c>
      <c r="C1534" s="2">
        <v>40986900000</v>
      </c>
      <c r="D1534" s="2">
        <v>44733000000</v>
      </c>
      <c r="E1534" s="2">
        <v>42628600000</v>
      </c>
      <c r="F1534" s="2">
        <v>40751800000</v>
      </c>
      <c r="G1534" s="2">
        <v>39102500000</v>
      </c>
      <c r="H1534" s="2">
        <v>34154600000</v>
      </c>
      <c r="I1534" s="2">
        <v>32220500000</v>
      </c>
      <c r="J1534" s="2">
        <v>30511100000</v>
      </c>
      <c r="K1534" s="2">
        <v>27702500000</v>
      </c>
      <c r="L1534" s="2">
        <v>25910700000</v>
      </c>
      <c r="M1534" s="2">
        <v>24373900000</v>
      </c>
      <c r="N1534" s="2">
        <v>24403000000</v>
      </c>
      <c r="O1534" s="2">
        <v>23979200000</v>
      </c>
      <c r="P1534" s="2">
        <v>24095300000</v>
      </c>
      <c r="Q1534" s="2">
        <v>23239000000</v>
      </c>
      <c r="R1534" s="2">
        <v>22881900000</v>
      </c>
      <c r="S1534" s="2">
        <v>22787700000</v>
      </c>
      <c r="T1534" s="2">
        <v>22787700000</v>
      </c>
      <c r="U1534" s="2">
        <v>22619500000</v>
      </c>
      <c r="V1534" s="2">
        <v>22662200000</v>
      </c>
      <c r="W1534" s="2">
        <v>22372200000</v>
      </c>
      <c r="X1534" s="2">
        <v>22420500000</v>
      </c>
      <c r="Y1534" s="2">
        <v>22451200000</v>
      </c>
      <c r="Z1534" s="2">
        <v>22388000000</v>
      </c>
      <c r="AA1534" s="2">
        <v>22364400000</v>
      </c>
      <c r="AB1534" s="2">
        <v>21780200000</v>
      </c>
      <c r="AC1534" s="2">
        <v>21752700000</v>
      </c>
      <c r="AD1534" s="2">
        <v>21762500000</v>
      </c>
      <c r="AE1534" s="2">
        <v>21817000000</v>
      </c>
      <c r="AF1534" s="2">
        <v>21832700000</v>
      </c>
      <c r="AG1534" s="2">
        <v>21868700000</v>
      </c>
      <c r="AH1534" s="2">
        <v>54441800000</v>
      </c>
    </row>
    <row r="1535" spans="1:34" x14ac:dyDescent="0.35">
      <c r="A1535" t="s">
        <v>1553</v>
      </c>
      <c r="B1535" t="s">
        <v>19</v>
      </c>
      <c r="C1535" s="2">
        <v>24822100000</v>
      </c>
      <c r="D1535" s="2">
        <v>23296400000</v>
      </c>
      <c r="E1535" s="2">
        <v>22741400000</v>
      </c>
      <c r="F1535" s="2">
        <v>23475700000</v>
      </c>
      <c r="G1535" s="2">
        <v>23885200000</v>
      </c>
      <c r="H1535" s="2">
        <v>25226000000</v>
      </c>
      <c r="I1535" s="2">
        <v>25103100000</v>
      </c>
      <c r="J1535" s="2">
        <v>25084100000</v>
      </c>
      <c r="K1535" s="2">
        <v>25271500000</v>
      </c>
      <c r="L1535" s="2">
        <v>25498800000</v>
      </c>
      <c r="M1535" s="2">
        <v>25756300000</v>
      </c>
      <c r="N1535" s="2">
        <v>25768200000</v>
      </c>
      <c r="O1535" s="2">
        <v>25768000000</v>
      </c>
      <c r="P1535" s="2">
        <v>25775000000</v>
      </c>
      <c r="Q1535" s="2">
        <v>25767500000</v>
      </c>
      <c r="R1535" s="2">
        <v>25825900000</v>
      </c>
      <c r="S1535" s="2">
        <v>25867700000</v>
      </c>
      <c r="T1535" s="2">
        <v>25884600000</v>
      </c>
      <c r="U1535" s="2">
        <v>25864000000</v>
      </c>
      <c r="V1535" s="2">
        <v>25861100000</v>
      </c>
      <c r="W1535" s="2">
        <v>25851000000</v>
      </c>
      <c r="X1535" s="2">
        <v>25811600000</v>
      </c>
      <c r="Y1535" s="2">
        <v>25791400000</v>
      </c>
      <c r="Z1535" s="2">
        <v>25852600000</v>
      </c>
      <c r="AA1535" s="2">
        <v>25912000000</v>
      </c>
      <c r="AB1535" s="2">
        <v>25953600000</v>
      </c>
      <c r="AC1535" s="2">
        <v>25985800000</v>
      </c>
      <c r="AD1535" s="2">
        <v>25990800000</v>
      </c>
      <c r="AE1535" s="2">
        <v>25993900000</v>
      </c>
      <c r="AF1535" s="2">
        <v>25960800000</v>
      </c>
      <c r="AG1535" s="2">
        <v>25943400000</v>
      </c>
      <c r="AH1535" s="2">
        <v>14787400000</v>
      </c>
    </row>
    <row r="1536" spans="1:34" x14ac:dyDescent="0.35">
      <c r="A1536" t="s">
        <v>1554</v>
      </c>
      <c r="B1536" t="s">
        <v>19</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row>
    <row r="1537" spans="1:34" x14ac:dyDescent="0.35">
      <c r="A1537" t="s">
        <v>1555</v>
      </c>
      <c r="B1537" t="s">
        <v>19</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row>
    <row r="1538" spans="1:34" x14ac:dyDescent="0.35">
      <c r="A1538" t="s">
        <v>1556</v>
      </c>
      <c r="B1538" t="s">
        <v>19</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row>
    <row r="1539" spans="1:34" x14ac:dyDescent="0.35">
      <c r="A1539" t="s">
        <v>1557</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row>
    <row r="1540" spans="1:34" x14ac:dyDescent="0.35">
      <c r="A1540" t="s">
        <v>1558</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x14ac:dyDescent="0.35">
      <c r="A1541" t="s">
        <v>1559</v>
      </c>
      <c r="B1541" t="s">
        <v>19</v>
      </c>
      <c r="C1541" s="2">
        <v>252255000</v>
      </c>
      <c r="D1541" s="2">
        <v>2166680000</v>
      </c>
      <c r="E1541" s="2">
        <v>2311010000</v>
      </c>
      <c r="F1541" s="2">
        <v>2319370000</v>
      </c>
      <c r="G1541" s="2">
        <v>2313390000</v>
      </c>
      <c r="H1541" s="2">
        <v>2304040000</v>
      </c>
      <c r="I1541" s="2">
        <v>2265760000</v>
      </c>
      <c r="J1541" s="2">
        <v>2168480000</v>
      </c>
      <c r="K1541" s="2">
        <v>1995320000</v>
      </c>
      <c r="L1541" s="2">
        <v>1708890000</v>
      </c>
      <c r="M1541" s="2">
        <v>1345110000</v>
      </c>
      <c r="N1541" s="2">
        <v>1396680000</v>
      </c>
      <c r="O1541" s="2">
        <v>1415760000</v>
      </c>
      <c r="P1541" s="2">
        <v>1523750000</v>
      </c>
      <c r="Q1541" s="2">
        <v>1501500000</v>
      </c>
      <c r="R1541" s="2">
        <v>1378090000</v>
      </c>
      <c r="S1541" s="2">
        <v>1320820000</v>
      </c>
      <c r="T1541" s="2">
        <v>1313490000</v>
      </c>
      <c r="U1541" s="2">
        <v>1338950000</v>
      </c>
      <c r="V1541" s="2">
        <v>1366840000</v>
      </c>
      <c r="W1541" s="2">
        <v>1409400000</v>
      </c>
      <c r="X1541" s="2">
        <v>1467870000</v>
      </c>
      <c r="Y1541" s="2">
        <v>1464690000</v>
      </c>
      <c r="Z1541" s="2">
        <v>1374230000</v>
      </c>
      <c r="AA1541" s="2">
        <v>1330910000</v>
      </c>
      <c r="AB1541" s="2">
        <v>1244630000</v>
      </c>
      <c r="AC1541" s="2">
        <v>1213510000</v>
      </c>
      <c r="AD1541" s="2">
        <v>1193600000</v>
      </c>
      <c r="AE1541" s="2">
        <v>1197600000</v>
      </c>
      <c r="AF1541" s="2">
        <v>1201470000</v>
      </c>
      <c r="AG1541" s="2">
        <v>1232980000</v>
      </c>
      <c r="AH1541" s="2">
        <v>1687670000</v>
      </c>
    </row>
    <row r="1542" spans="1:34" x14ac:dyDescent="0.35">
      <c r="A1542" t="s">
        <v>1560</v>
      </c>
      <c r="B1542" t="s">
        <v>19</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row>
    <row r="1543" spans="1:34" x14ac:dyDescent="0.35">
      <c r="A1543" t="s">
        <v>1561</v>
      </c>
      <c r="B1543" t="s">
        <v>19</v>
      </c>
      <c r="C1543" s="2">
        <v>2494000000</v>
      </c>
      <c r="D1543" s="2">
        <v>2432010000</v>
      </c>
      <c r="E1543" s="2">
        <v>2432030000</v>
      </c>
      <c r="F1543" s="2">
        <v>2431410000</v>
      </c>
      <c r="G1543" s="2">
        <v>2430600000</v>
      </c>
      <c r="H1543" s="2">
        <v>2429420000</v>
      </c>
      <c r="I1543" s="2">
        <v>2437650000</v>
      </c>
      <c r="J1543" s="2">
        <v>2447830000</v>
      </c>
      <c r="K1543" s="2">
        <v>2456230000</v>
      </c>
      <c r="L1543" s="2">
        <v>2463090000</v>
      </c>
      <c r="M1543" s="2">
        <v>2469230000</v>
      </c>
      <c r="N1543" s="2">
        <v>2473900000</v>
      </c>
      <c r="O1543" s="2">
        <v>2477980000</v>
      </c>
      <c r="P1543" s="2">
        <v>2480090000</v>
      </c>
      <c r="Q1543" s="2">
        <v>2483990000</v>
      </c>
      <c r="R1543" s="2">
        <v>2487150000</v>
      </c>
      <c r="S1543" s="2">
        <v>2490670000</v>
      </c>
      <c r="T1543" s="2">
        <v>2493370000</v>
      </c>
      <c r="U1543" s="2">
        <v>2496360000</v>
      </c>
      <c r="V1543" s="2">
        <v>2499100000</v>
      </c>
      <c r="W1543" s="2">
        <v>2501850000</v>
      </c>
      <c r="X1543" s="2">
        <v>2504050000</v>
      </c>
      <c r="Y1543" s="2">
        <v>2506400000</v>
      </c>
      <c r="Z1543" s="2">
        <v>2508500000</v>
      </c>
      <c r="AA1543" s="2">
        <v>2510660000</v>
      </c>
      <c r="AB1543" s="2">
        <v>2512870000</v>
      </c>
      <c r="AC1543" s="2">
        <v>2514950000</v>
      </c>
      <c r="AD1543" s="2">
        <v>2517100000</v>
      </c>
      <c r="AE1543" s="2">
        <v>2519240000</v>
      </c>
      <c r="AF1543" s="2">
        <v>2521100000</v>
      </c>
      <c r="AG1543" s="2">
        <v>2523240000</v>
      </c>
      <c r="AH1543" s="2">
        <v>2716240000</v>
      </c>
    </row>
    <row r="1544" spans="1:34" x14ac:dyDescent="0.35">
      <c r="A1544" t="s">
        <v>1562</v>
      </c>
      <c r="B1544" t="s">
        <v>19</v>
      </c>
      <c r="C1544" s="2">
        <v>3088280000</v>
      </c>
      <c r="D1544" s="2">
        <v>3129750000</v>
      </c>
      <c r="E1544" s="2">
        <v>3148120000</v>
      </c>
      <c r="F1544" s="2">
        <v>3182390000</v>
      </c>
      <c r="G1544" s="2">
        <v>3198400000</v>
      </c>
      <c r="H1544" s="2">
        <v>3196540000</v>
      </c>
      <c r="I1544" s="2">
        <v>3392220000</v>
      </c>
      <c r="J1544" s="2">
        <v>3643460000</v>
      </c>
      <c r="K1544" s="2">
        <v>3875040000</v>
      </c>
      <c r="L1544" s="2">
        <v>4106230000</v>
      </c>
      <c r="M1544" s="2">
        <v>4323580000</v>
      </c>
      <c r="N1544" s="2">
        <v>4503250000</v>
      </c>
      <c r="O1544" s="2">
        <v>4669180000</v>
      </c>
      <c r="P1544" s="2">
        <v>4767120000</v>
      </c>
      <c r="Q1544" s="2">
        <v>4938660000</v>
      </c>
      <c r="R1544" s="2">
        <v>5094110000</v>
      </c>
      <c r="S1544" s="2">
        <v>5265300000</v>
      </c>
      <c r="T1544" s="2">
        <v>5420720000</v>
      </c>
      <c r="U1544" s="2">
        <v>5590610000</v>
      </c>
      <c r="V1544" s="2">
        <v>5748740000</v>
      </c>
      <c r="W1544" s="2">
        <v>5921210000</v>
      </c>
      <c r="X1544" s="2">
        <v>6062490000</v>
      </c>
      <c r="Y1544" s="2">
        <v>6223150000</v>
      </c>
      <c r="Z1544" s="2">
        <v>6382310000</v>
      </c>
      <c r="AA1544" s="2">
        <v>6553330000</v>
      </c>
      <c r="AB1544" s="2">
        <v>6732110000</v>
      </c>
      <c r="AC1544" s="2">
        <v>6914770000</v>
      </c>
      <c r="AD1544" s="2">
        <v>7105390000</v>
      </c>
      <c r="AE1544" s="2">
        <v>7298620000</v>
      </c>
      <c r="AF1544" s="2">
        <v>7487600000</v>
      </c>
      <c r="AG1544" s="2">
        <v>7697540000</v>
      </c>
      <c r="AH1544" s="2">
        <v>5199140000</v>
      </c>
    </row>
    <row r="1545" spans="1:34" x14ac:dyDescent="0.35">
      <c r="A1545" t="s">
        <v>1563</v>
      </c>
      <c r="B1545" t="s">
        <v>19</v>
      </c>
      <c r="C1545" s="2">
        <v>2297660000</v>
      </c>
      <c r="D1545" s="2">
        <v>2876580000</v>
      </c>
      <c r="E1545" s="2">
        <v>2876520000</v>
      </c>
      <c r="F1545" s="2">
        <v>2874650000</v>
      </c>
      <c r="G1545" s="2">
        <v>2812910000</v>
      </c>
      <c r="H1545" s="2">
        <v>2775480000</v>
      </c>
      <c r="I1545" s="2">
        <v>2709370000</v>
      </c>
      <c r="J1545" s="2">
        <v>2603000000</v>
      </c>
      <c r="K1545" s="2">
        <v>2449070000</v>
      </c>
      <c r="L1545" s="2">
        <v>2219230000</v>
      </c>
      <c r="M1545" s="2">
        <v>1961830000</v>
      </c>
      <c r="N1545" s="2">
        <v>2008170000</v>
      </c>
      <c r="O1545" s="2">
        <v>2037830000</v>
      </c>
      <c r="P1545" s="2">
        <v>2124670000</v>
      </c>
      <c r="Q1545" s="2">
        <v>2115710000</v>
      </c>
      <c r="R1545" s="2">
        <v>2068660000</v>
      </c>
      <c r="S1545" s="2">
        <v>2048130000</v>
      </c>
      <c r="T1545" s="2">
        <v>2046590000</v>
      </c>
      <c r="U1545" s="2">
        <v>2075260000</v>
      </c>
      <c r="V1545" s="2">
        <v>2099280000</v>
      </c>
      <c r="W1545" s="2">
        <v>2130120000</v>
      </c>
      <c r="X1545" s="2">
        <v>2166620000</v>
      </c>
      <c r="Y1545" s="2">
        <v>2191130000</v>
      </c>
      <c r="Z1545" s="2">
        <v>2138510000</v>
      </c>
      <c r="AA1545" s="2">
        <v>2119960000</v>
      </c>
      <c r="AB1545" s="2">
        <v>2069600000</v>
      </c>
      <c r="AC1545" s="2">
        <v>2052570000</v>
      </c>
      <c r="AD1545" s="2">
        <v>2056800000</v>
      </c>
      <c r="AE1545" s="2">
        <v>2086800000</v>
      </c>
      <c r="AF1545" s="2">
        <v>2094720000</v>
      </c>
      <c r="AG1545" s="2">
        <v>2120030000</v>
      </c>
      <c r="AH1545" s="2">
        <v>2360500000</v>
      </c>
    </row>
    <row r="1546" spans="1:34" x14ac:dyDescent="0.35">
      <c r="A1546" t="s">
        <v>1564</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x14ac:dyDescent="0.35">
      <c r="A1547" t="s">
        <v>1565</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row>
    <row r="1548" spans="1:34" x14ac:dyDescent="0.35">
      <c r="A1548" t="s">
        <v>1566</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row>
    <row r="1549" spans="1:34" x14ac:dyDescent="0.35">
      <c r="A1549" t="s">
        <v>1567</v>
      </c>
      <c r="B1549" t="s">
        <v>19</v>
      </c>
      <c r="C1549" s="2">
        <v>5504210000</v>
      </c>
      <c r="D1549" s="2">
        <v>5504210000</v>
      </c>
      <c r="E1549" s="2">
        <v>5504210000</v>
      </c>
      <c r="F1549" s="2">
        <v>5504210000</v>
      </c>
      <c r="G1549" s="2">
        <v>5504210000</v>
      </c>
      <c r="H1549" s="2">
        <v>5581340000</v>
      </c>
      <c r="I1549" s="2">
        <v>5658460000</v>
      </c>
      <c r="J1549" s="2">
        <v>5709880000</v>
      </c>
      <c r="K1549" s="2">
        <v>5761300000</v>
      </c>
      <c r="L1549" s="2">
        <v>5787010000</v>
      </c>
      <c r="M1549" s="2">
        <v>5812710000</v>
      </c>
      <c r="N1549" s="2">
        <v>5838420000</v>
      </c>
      <c r="O1549" s="2">
        <v>5864130000</v>
      </c>
      <c r="P1549" s="2">
        <v>5889840000</v>
      </c>
      <c r="Q1549" s="2">
        <v>5915550000</v>
      </c>
      <c r="R1549" s="2">
        <v>5941260000</v>
      </c>
      <c r="S1549" s="2">
        <v>5966960000</v>
      </c>
      <c r="T1549" s="2">
        <v>5992670000</v>
      </c>
      <c r="U1549" s="2">
        <v>6018380000</v>
      </c>
      <c r="V1549" s="2">
        <v>6018380000</v>
      </c>
      <c r="W1549" s="2">
        <v>6018380000</v>
      </c>
      <c r="X1549" s="2">
        <v>6018380000</v>
      </c>
      <c r="Y1549" s="2">
        <v>6018380000</v>
      </c>
      <c r="Z1549" s="2">
        <v>6018380000</v>
      </c>
      <c r="AA1549" s="2">
        <v>6018380000</v>
      </c>
      <c r="AB1549" s="2">
        <v>6018380000</v>
      </c>
      <c r="AC1549" s="2">
        <v>6018380000</v>
      </c>
      <c r="AD1549" s="2">
        <v>6018380000</v>
      </c>
      <c r="AE1549" s="2">
        <v>6018380000</v>
      </c>
      <c r="AF1549" s="2">
        <v>6018380000</v>
      </c>
      <c r="AG1549" s="2">
        <v>6018380000</v>
      </c>
      <c r="AH1549" s="2">
        <v>5777980000</v>
      </c>
    </row>
    <row r="1550" spans="1:34" x14ac:dyDescent="0.35">
      <c r="A1550" t="s">
        <v>1568</v>
      </c>
      <c r="B1550" t="s">
        <v>19</v>
      </c>
      <c r="C1550" s="2">
        <v>728981000000</v>
      </c>
      <c r="D1550" s="2">
        <v>795608000000</v>
      </c>
      <c r="E1550" s="2">
        <v>758180000000</v>
      </c>
      <c r="F1550" s="2">
        <v>724800000000</v>
      </c>
      <c r="G1550" s="2">
        <v>695466000000</v>
      </c>
      <c r="H1550" s="2">
        <v>607463000000</v>
      </c>
      <c r="I1550" s="2">
        <v>573065000000</v>
      </c>
      <c r="J1550" s="2">
        <v>542661000000</v>
      </c>
      <c r="K1550" s="2">
        <v>492709000000</v>
      </c>
      <c r="L1550" s="2">
        <v>460840000000</v>
      </c>
      <c r="M1550" s="2">
        <v>433508000000</v>
      </c>
      <c r="N1550" s="2">
        <v>434024000000</v>
      </c>
      <c r="O1550" s="2">
        <v>426486000000</v>
      </c>
      <c r="P1550" s="2">
        <v>428553000000</v>
      </c>
      <c r="Q1550" s="2">
        <v>413321000000</v>
      </c>
      <c r="R1550" s="2">
        <v>406970000000</v>
      </c>
      <c r="S1550" s="2">
        <v>405294000000</v>
      </c>
      <c r="T1550" s="2">
        <v>405296000000</v>
      </c>
      <c r="U1550" s="2">
        <v>402303000000</v>
      </c>
      <c r="V1550" s="2">
        <v>403063000000</v>
      </c>
      <c r="W1550" s="2">
        <v>397905000000</v>
      </c>
      <c r="X1550" s="2">
        <v>398764000000</v>
      </c>
      <c r="Y1550" s="2">
        <v>399310000000</v>
      </c>
      <c r="Z1550" s="2">
        <v>398187000000</v>
      </c>
      <c r="AA1550" s="2">
        <v>397766000000</v>
      </c>
      <c r="AB1550" s="2">
        <v>387376000000</v>
      </c>
      <c r="AC1550" s="2">
        <v>386887000000</v>
      </c>
      <c r="AD1550" s="2">
        <v>387062000000</v>
      </c>
      <c r="AE1550" s="2">
        <v>388031000000</v>
      </c>
      <c r="AF1550" s="2">
        <v>388311000000</v>
      </c>
      <c r="AG1550" s="2">
        <v>388950000000</v>
      </c>
      <c r="AH1550" s="2">
        <v>968285000000</v>
      </c>
    </row>
    <row r="1551" spans="1:34" x14ac:dyDescent="0.35">
      <c r="A1551" t="s">
        <v>1569</v>
      </c>
      <c r="B1551" t="s">
        <v>19</v>
      </c>
      <c r="C1551" s="2">
        <v>7477830000</v>
      </c>
      <c r="D1551" s="2">
        <v>7018190000</v>
      </c>
      <c r="E1551" s="2">
        <v>6851000000</v>
      </c>
      <c r="F1551" s="2">
        <v>7072230000</v>
      </c>
      <c r="G1551" s="2">
        <v>7195590000</v>
      </c>
      <c r="H1551" s="2">
        <v>7599500000</v>
      </c>
      <c r="I1551" s="2">
        <v>7562480000</v>
      </c>
      <c r="J1551" s="2">
        <v>7556770000</v>
      </c>
      <c r="K1551" s="2">
        <v>7613220000</v>
      </c>
      <c r="L1551" s="2">
        <v>7681710000</v>
      </c>
      <c r="M1551" s="2">
        <v>7759280000</v>
      </c>
      <c r="N1551" s="2">
        <v>7762850000</v>
      </c>
      <c r="O1551" s="2">
        <v>7762780000</v>
      </c>
      <c r="P1551" s="2">
        <v>7764900000</v>
      </c>
      <c r="Q1551" s="2">
        <v>7762640000</v>
      </c>
      <c r="R1551" s="2">
        <v>7780240000</v>
      </c>
      <c r="S1551" s="2">
        <v>7792840000</v>
      </c>
      <c r="T1551" s="2">
        <v>7797920000</v>
      </c>
      <c r="U1551" s="2">
        <v>7791710000</v>
      </c>
      <c r="V1551" s="2">
        <v>7790850000</v>
      </c>
      <c r="W1551" s="2">
        <v>7787780000</v>
      </c>
      <c r="X1551" s="2">
        <v>7775920000</v>
      </c>
      <c r="Y1551" s="2">
        <v>7769830000</v>
      </c>
      <c r="Z1551" s="2">
        <v>7788280000</v>
      </c>
      <c r="AA1551" s="2">
        <v>7806170000</v>
      </c>
      <c r="AB1551" s="2">
        <v>7818710000</v>
      </c>
      <c r="AC1551" s="2">
        <v>7828410000</v>
      </c>
      <c r="AD1551" s="2">
        <v>7829920000</v>
      </c>
      <c r="AE1551" s="2">
        <v>7830830000</v>
      </c>
      <c r="AF1551" s="2">
        <v>7820880000</v>
      </c>
      <c r="AG1551" s="2">
        <v>7815620000</v>
      </c>
      <c r="AH1551" s="2">
        <v>4454800000</v>
      </c>
    </row>
    <row r="1552" spans="1:34" x14ac:dyDescent="0.35">
      <c r="A1552" t="s">
        <v>1570</v>
      </c>
      <c r="B1552" t="s">
        <v>19</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row>
    <row r="1553" spans="1:34" x14ac:dyDescent="0.35">
      <c r="A1553" t="s">
        <v>1571</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row>
    <row r="1554" spans="1:34" x14ac:dyDescent="0.35">
      <c r="A1554" t="s">
        <v>1572</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row>
    <row r="1555" spans="1:34" x14ac:dyDescent="0.35">
      <c r="A1555" t="s">
        <v>1573</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row>
    <row r="1556" spans="1:34" x14ac:dyDescent="0.35">
      <c r="A1556" t="s">
        <v>1574</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x14ac:dyDescent="0.35">
      <c r="A1557" t="s">
        <v>1575</v>
      </c>
      <c r="B1557" t="s">
        <v>19</v>
      </c>
      <c r="C1557" s="2">
        <v>226446000</v>
      </c>
      <c r="D1557" s="2">
        <v>1945000000</v>
      </c>
      <c r="E1557" s="2">
        <v>2074570000</v>
      </c>
      <c r="F1557" s="2">
        <v>2082070000</v>
      </c>
      <c r="G1557" s="2">
        <v>2076700000</v>
      </c>
      <c r="H1557" s="2">
        <v>2068300000</v>
      </c>
      <c r="I1557" s="2">
        <v>2033950000</v>
      </c>
      <c r="J1557" s="2">
        <v>1946620000</v>
      </c>
      <c r="K1557" s="2">
        <v>1791170000</v>
      </c>
      <c r="L1557" s="2">
        <v>1534050000</v>
      </c>
      <c r="M1557" s="2">
        <v>1207480000</v>
      </c>
      <c r="N1557" s="2">
        <v>1253780000</v>
      </c>
      <c r="O1557" s="2">
        <v>1270910000</v>
      </c>
      <c r="P1557" s="2">
        <v>1367850000</v>
      </c>
      <c r="Q1557" s="2">
        <v>1347880000</v>
      </c>
      <c r="R1557" s="2">
        <v>1237090000</v>
      </c>
      <c r="S1557" s="2">
        <v>1185680000</v>
      </c>
      <c r="T1557" s="2">
        <v>1179100000</v>
      </c>
      <c r="U1557" s="2">
        <v>1201960000</v>
      </c>
      <c r="V1557" s="2">
        <v>1227000000</v>
      </c>
      <c r="W1557" s="2">
        <v>1265200000</v>
      </c>
      <c r="X1557" s="2">
        <v>1317690000</v>
      </c>
      <c r="Y1557" s="2">
        <v>1314840000</v>
      </c>
      <c r="Z1557" s="2">
        <v>1233630000</v>
      </c>
      <c r="AA1557" s="2">
        <v>1194740000</v>
      </c>
      <c r="AB1557" s="2">
        <v>1117290000</v>
      </c>
      <c r="AC1557" s="2">
        <v>1089350000</v>
      </c>
      <c r="AD1557" s="2">
        <v>1071480000</v>
      </c>
      <c r="AE1557" s="2">
        <v>1075070000</v>
      </c>
      <c r="AF1557" s="2">
        <v>1078540000</v>
      </c>
      <c r="AG1557" s="2">
        <v>1106830000</v>
      </c>
      <c r="AH1557" s="2">
        <v>1515000000</v>
      </c>
    </row>
    <row r="1558" spans="1:34" x14ac:dyDescent="0.35">
      <c r="A1558" t="s">
        <v>1576</v>
      </c>
      <c r="B1558" t="s">
        <v>19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row>
    <row r="1559" spans="1:34" x14ac:dyDescent="0.35">
      <c r="A1559" t="s">
        <v>1577</v>
      </c>
      <c r="B1559" t="s">
        <v>19</v>
      </c>
      <c r="C1559" s="2">
        <v>22888400000</v>
      </c>
      <c r="D1559" s="2">
        <v>22319500000</v>
      </c>
      <c r="E1559" s="2">
        <v>22319700000</v>
      </c>
      <c r="F1559" s="2">
        <v>22314000000</v>
      </c>
      <c r="G1559" s="2">
        <v>22306600000</v>
      </c>
      <c r="H1559" s="2">
        <v>22295700000</v>
      </c>
      <c r="I1559" s="2">
        <v>22371200000</v>
      </c>
      <c r="J1559" s="2">
        <v>22464700000</v>
      </c>
      <c r="K1559" s="2">
        <v>22541700000</v>
      </c>
      <c r="L1559" s="2">
        <v>22604700000</v>
      </c>
      <c r="M1559" s="2">
        <v>22661000000</v>
      </c>
      <c r="N1559" s="2">
        <v>22704000000</v>
      </c>
      <c r="O1559" s="2">
        <v>22741400000</v>
      </c>
      <c r="P1559" s="2">
        <v>22760700000</v>
      </c>
      <c r="Q1559" s="2">
        <v>22796500000</v>
      </c>
      <c r="R1559" s="2">
        <v>22825600000</v>
      </c>
      <c r="S1559" s="2">
        <v>22857900000</v>
      </c>
      <c r="T1559" s="2">
        <v>22882600000</v>
      </c>
      <c r="U1559" s="2">
        <v>22910100000</v>
      </c>
      <c r="V1559" s="2">
        <v>22935200000</v>
      </c>
      <c r="W1559" s="2">
        <v>22960500000</v>
      </c>
      <c r="X1559" s="2">
        <v>22980700000</v>
      </c>
      <c r="Y1559" s="2">
        <v>23002200000</v>
      </c>
      <c r="Z1559" s="2">
        <v>23021400000</v>
      </c>
      <c r="AA1559" s="2">
        <v>23041300000</v>
      </c>
      <c r="AB1559" s="2">
        <v>23061600000</v>
      </c>
      <c r="AC1559" s="2">
        <v>23080600000</v>
      </c>
      <c r="AD1559" s="2">
        <v>23100400000</v>
      </c>
      <c r="AE1559" s="2">
        <v>23120000000</v>
      </c>
      <c r="AF1559" s="2">
        <v>23137100000</v>
      </c>
      <c r="AG1559" s="2">
        <v>23156800000</v>
      </c>
      <c r="AH1559" s="2">
        <v>24928000000</v>
      </c>
    </row>
    <row r="1560" spans="1:34" x14ac:dyDescent="0.35">
      <c r="A1560" t="s">
        <v>1578</v>
      </c>
      <c r="B1560" t="s">
        <v>19</v>
      </c>
      <c r="C1560" s="2">
        <v>930366000</v>
      </c>
      <c r="D1560" s="2">
        <v>942859000</v>
      </c>
      <c r="E1560" s="2">
        <v>948393000</v>
      </c>
      <c r="F1560" s="2">
        <v>958717000</v>
      </c>
      <c r="G1560" s="2">
        <v>963542000</v>
      </c>
      <c r="H1560" s="2">
        <v>962981000</v>
      </c>
      <c r="I1560" s="2">
        <v>1021930000</v>
      </c>
      <c r="J1560" s="2">
        <v>1097620000</v>
      </c>
      <c r="K1560" s="2">
        <v>1167380000</v>
      </c>
      <c r="L1560" s="2">
        <v>1237030000</v>
      </c>
      <c r="M1560" s="2">
        <v>1302510000</v>
      </c>
      <c r="N1560" s="2">
        <v>1356630000</v>
      </c>
      <c r="O1560" s="2">
        <v>1406620000</v>
      </c>
      <c r="P1560" s="2">
        <v>1436130000</v>
      </c>
      <c r="Q1560" s="2">
        <v>1487810000</v>
      </c>
      <c r="R1560" s="2">
        <v>1534640000</v>
      </c>
      <c r="S1560" s="2">
        <v>1586210000</v>
      </c>
      <c r="T1560" s="2">
        <v>1633030000</v>
      </c>
      <c r="U1560" s="2">
        <v>1684210000</v>
      </c>
      <c r="V1560" s="2">
        <v>1731850000</v>
      </c>
      <c r="W1560" s="2">
        <v>1783800000</v>
      </c>
      <c r="X1560" s="2">
        <v>1826370000</v>
      </c>
      <c r="Y1560" s="2">
        <v>1874770000</v>
      </c>
      <c r="Z1560" s="2">
        <v>1922710000</v>
      </c>
      <c r="AA1560" s="2">
        <v>1974240000</v>
      </c>
      <c r="AB1560" s="2">
        <v>2028100000</v>
      </c>
      <c r="AC1560" s="2">
        <v>2083120000</v>
      </c>
      <c r="AD1560" s="2">
        <v>2140550000</v>
      </c>
      <c r="AE1560" s="2">
        <v>2198760000</v>
      </c>
      <c r="AF1560" s="2">
        <v>2255690000</v>
      </c>
      <c r="AG1560" s="2">
        <v>2318940000</v>
      </c>
      <c r="AH1560" s="2">
        <v>1566280000</v>
      </c>
    </row>
    <row r="1561" spans="1:34" x14ac:dyDescent="0.35">
      <c r="A1561" t="s">
        <v>1579</v>
      </c>
      <c r="B1561" t="s">
        <v>19</v>
      </c>
      <c r="C1561" s="2">
        <v>40865400000</v>
      </c>
      <c r="D1561" s="2">
        <v>51162100000</v>
      </c>
      <c r="E1561" s="2">
        <v>51160900000</v>
      </c>
      <c r="F1561" s="2">
        <v>51127700000</v>
      </c>
      <c r="G1561" s="2">
        <v>50029600000</v>
      </c>
      <c r="H1561" s="2">
        <v>49363900000</v>
      </c>
      <c r="I1561" s="2">
        <v>48188100000</v>
      </c>
      <c r="J1561" s="2">
        <v>46296200000</v>
      </c>
      <c r="K1561" s="2">
        <v>43558500000</v>
      </c>
      <c r="L1561" s="2">
        <v>39470500000</v>
      </c>
      <c r="M1561" s="2">
        <v>34892500000</v>
      </c>
      <c r="N1561" s="2">
        <v>35716700000</v>
      </c>
      <c r="O1561" s="2">
        <v>36244200000</v>
      </c>
      <c r="P1561" s="2">
        <v>37788700000</v>
      </c>
      <c r="Q1561" s="2">
        <v>37629300000</v>
      </c>
      <c r="R1561" s="2">
        <v>36792600000</v>
      </c>
      <c r="S1561" s="2">
        <v>36427400000</v>
      </c>
      <c r="T1561" s="2">
        <v>36400100000</v>
      </c>
      <c r="U1561" s="2">
        <v>36910000000</v>
      </c>
      <c r="V1561" s="2">
        <v>37337100000</v>
      </c>
      <c r="W1561" s="2">
        <v>37885600000</v>
      </c>
      <c r="X1561" s="2">
        <v>38534800000</v>
      </c>
      <c r="Y1561" s="2">
        <v>38970700000</v>
      </c>
      <c r="Z1561" s="2">
        <v>38034900000</v>
      </c>
      <c r="AA1561" s="2">
        <v>37704900000</v>
      </c>
      <c r="AB1561" s="2">
        <v>36809400000</v>
      </c>
      <c r="AC1561" s="2">
        <v>36506400000</v>
      </c>
      <c r="AD1561" s="2">
        <v>36581700000</v>
      </c>
      <c r="AE1561" s="2">
        <v>37115100000</v>
      </c>
      <c r="AF1561" s="2">
        <v>37256000000</v>
      </c>
      <c r="AG1561" s="2">
        <v>37706100000</v>
      </c>
      <c r="AH1561" s="2">
        <v>41983200000</v>
      </c>
    </row>
    <row r="1562" spans="1:34" x14ac:dyDescent="0.35">
      <c r="A1562" t="s">
        <v>1580</v>
      </c>
      <c r="B1562" t="s">
        <v>19</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x14ac:dyDescent="0.35">
      <c r="A1563" t="s">
        <v>1581</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x14ac:dyDescent="0.35">
      <c r="A1564" t="s">
        <v>1582</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row>
    <row r="1565" spans="1:34" x14ac:dyDescent="0.35">
      <c r="A1565" t="s">
        <v>1583</v>
      </c>
      <c r="B1565" t="s">
        <v>19</v>
      </c>
      <c r="C1565" s="2">
        <v>33357600000</v>
      </c>
      <c r="D1565" s="2">
        <v>33357600000</v>
      </c>
      <c r="E1565" s="2">
        <v>33357600000</v>
      </c>
      <c r="F1565" s="2">
        <v>33357600000</v>
      </c>
      <c r="G1565" s="2">
        <v>33357600000</v>
      </c>
      <c r="H1565" s="2">
        <v>33825000000</v>
      </c>
      <c r="I1565" s="2">
        <v>34292500000</v>
      </c>
      <c r="J1565" s="2">
        <v>34604100000</v>
      </c>
      <c r="K1565" s="2">
        <v>34915700000</v>
      </c>
      <c r="L1565" s="2">
        <v>35071500000</v>
      </c>
      <c r="M1565" s="2">
        <v>35227300000</v>
      </c>
      <c r="N1565" s="2">
        <v>35383100000</v>
      </c>
      <c r="O1565" s="2">
        <v>35538900000</v>
      </c>
      <c r="P1565" s="2">
        <v>35694700000</v>
      </c>
      <c r="Q1565" s="2">
        <v>35850500000</v>
      </c>
      <c r="R1565" s="2">
        <v>36006300000</v>
      </c>
      <c r="S1565" s="2">
        <v>36162100000</v>
      </c>
      <c r="T1565" s="2">
        <v>36317900000</v>
      </c>
      <c r="U1565" s="2">
        <v>36473700000</v>
      </c>
      <c r="V1565" s="2">
        <v>36473700000</v>
      </c>
      <c r="W1565" s="2">
        <v>36473700000</v>
      </c>
      <c r="X1565" s="2">
        <v>36473700000</v>
      </c>
      <c r="Y1565" s="2">
        <v>36473700000</v>
      </c>
      <c r="Z1565" s="2">
        <v>36473700000</v>
      </c>
      <c r="AA1565" s="2">
        <v>36473700000</v>
      </c>
      <c r="AB1565" s="2">
        <v>36473700000</v>
      </c>
      <c r="AC1565" s="2">
        <v>36473700000</v>
      </c>
      <c r="AD1565" s="2">
        <v>36473700000</v>
      </c>
      <c r="AE1565" s="2">
        <v>36473700000</v>
      </c>
      <c r="AF1565" s="2">
        <v>36473700000</v>
      </c>
      <c r="AG1565" s="2">
        <v>36473700000</v>
      </c>
      <c r="AH1565" s="2">
        <v>35016800000</v>
      </c>
    </row>
    <row r="1566" spans="1:34" x14ac:dyDescent="0.35">
      <c r="A1566" t="s">
        <v>1584</v>
      </c>
      <c r="B1566" t="s">
        <v>19</v>
      </c>
      <c r="C1566" s="2">
        <v>1615170000</v>
      </c>
      <c r="D1566" s="2">
        <v>1762790000</v>
      </c>
      <c r="E1566" s="2">
        <v>1679870000</v>
      </c>
      <c r="F1566" s="2">
        <v>1605910000</v>
      </c>
      <c r="G1566" s="2">
        <v>1540910000</v>
      </c>
      <c r="H1566" s="2">
        <v>1345930000</v>
      </c>
      <c r="I1566" s="2">
        <v>1269720000</v>
      </c>
      <c r="J1566" s="2">
        <v>1202350000</v>
      </c>
      <c r="K1566" s="2">
        <v>1091670000</v>
      </c>
      <c r="L1566" s="2">
        <v>1021060000</v>
      </c>
      <c r="M1566" s="2">
        <v>960505000</v>
      </c>
      <c r="N1566" s="2">
        <v>961648000</v>
      </c>
      <c r="O1566" s="2">
        <v>944947000</v>
      </c>
      <c r="P1566" s="2">
        <v>949526000</v>
      </c>
      <c r="Q1566" s="2">
        <v>915778000</v>
      </c>
      <c r="R1566" s="2">
        <v>901706000</v>
      </c>
      <c r="S1566" s="2">
        <v>897993000</v>
      </c>
      <c r="T1566" s="2">
        <v>897996000</v>
      </c>
      <c r="U1566" s="2">
        <v>891365000</v>
      </c>
      <c r="V1566" s="2">
        <v>893048000</v>
      </c>
      <c r="W1566" s="2">
        <v>881620000</v>
      </c>
      <c r="X1566" s="2">
        <v>883524000</v>
      </c>
      <c r="Y1566" s="2">
        <v>884735000</v>
      </c>
      <c r="Z1566" s="2">
        <v>882246000</v>
      </c>
      <c r="AA1566" s="2">
        <v>881313000</v>
      </c>
      <c r="AB1566" s="2">
        <v>858293000</v>
      </c>
      <c r="AC1566" s="2">
        <v>857208000</v>
      </c>
      <c r="AD1566" s="2">
        <v>857596000</v>
      </c>
      <c r="AE1566" s="2">
        <v>859744000</v>
      </c>
      <c r="AF1566" s="2">
        <v>860363000</v>
      </c>
      <c r="AG1566" s="2">
        <v>861780000</v>
      </c>
      <c r="AH1566" s="2">
        <v>2145390000</v>
      </c>
    </row>
    <row r="1567" spans="1:34" x14ac:dyDescent="0.35">
      <c r="A1567" t="s">
        <v>1585</v>
      </c>
      <c r="B1567" t="s">
        <v>19</v>
      </c>
      <c r="C1567" s="2">
        <v>1656960000</v>
      </c>
      <c r="D1567" s="2">
        <v>1555110000</v>
      </c>
      <c r="E1567" s="2">
        <v>1518060000</v>
      </c>
      <c r="F1567" s="2">
        <v>1567080000</v>
      </c>
      <c r="G1567" s="2">
        <v>1594420000</v>
      </c>
      <c r="H1567" s="2">
        <v>1683920000</v>
      </c>
      <c r="I1567" s="2">
        <v>1675720000</v>
      </c>
      <c r="J1567" s="2">
        <v>1674450000</v>
      </c>
      <c r="K1567" s="2">
        <v>1686960000</v>
      </c>
      <c r="L1567" s="2">
        <v>1702130000</v>
      </c>
      <c r="M1567" s="2">
        <v>1719320000</v>
      </c>
      <c r="N1567" s="2">
        <v>1720110000</v>
      </c>
      <c r="O1567" s="2">
        <v>1720100000</v>
      </c>
      <c r="P1567" s="2">
        <v>1720570000</v>
      </c>
      <c r="Q1567" s="2">
        <v>1720070000</v>
      </c>
      <c r="R1567" s="2">
        <v>1723970000</v>
      </c>
      <c r="S1567" s="2">
        <v>1726760000</v>
      </c>
      <c r="T1567" s="2">
        <v>1727880000</v>
      </c>
      <c r="U1567" s="2">
        <v>1726510000</v>
      </c>
      <c r="V1567" s="2">
        <v>1726320000</v>
      </c>
      <c r="W1567" s="2">
        <v>1725640000</v>
      </c>
      <c r="X1567" s="2">
        <v>1723010000</v>
      </c>
      <c r="Y1567" s="2">
        <v>1721660000</v>
      </c>
      <c r="Z1567" s="2">
        <v>1725750000</v>
      </c>
      <c r="AA1567" s="2">
        <v>1729710000</v>
      </c>
      <c r="AB1567" s="2">
        <v>1732490000</v>
      </c>
      <c r="AC1567" s="2">
        <v>1734640000</v>
      </c>
      <c r="AD1567" s="2">
        <v>1734980000</v>
      </c>
      <c r="AE1567" s="2">
        <v>1735180000</v>
      </c>
      <c r="AF1567" s="2">
        <v>1732970000</v>
      </c>
      <c r="AG1567" s="2">
        <v>1731810000</v>
      </c>
      <c r="AH1567" s="2">
        <v>987106000</v>
      </c>
    </row>
    <row r="1568" spans="1:34" x14ac:dyDescent="0.35">
      <c r="A1568" t="s">
        <v>1586</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row>
    <row r="1569" spans="1:34" x14ac:dyDescent="0.35">
      <c r="A1569" t="s">
        <v>1587</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row>
    <row r="1570" spans="1:34" x14ac:dyDescent="0.35">
      <c r="A1570" t="s">
        <v>1588</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row>
    <row r="1571" spans="1:34" x14ac:dyDescent="0.35">
      <c r="A1571" t="s">
        <v>1589</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row>
    <row r="1572" spans="1:34" x14ac:dyDescent="0.35">
      <c r="A1572" t="s">
        <v>1590</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row>
    <row r="1573" spans="1:34" x14ac:dyDescent="0.35">
      <c r="A1573" t="s">
        <v>1591</v>
      </c>
      <c r="B1573" t="s">
        <v>19</v>
      </c>
      <c r="C1573" s="2">
        <v>9634350</v>
      </c>
      <c r="D1573" s="2">
        <v>82751800</v>
      </c>
      <c r="E1573" s="2">
        <v>88264100</v>
      </c>
      <c r="F1573" s="2">
        <v>88583200</v>
      </c>
      <c r="G1573" s="2">
        <v>88354800</v>
      </c>
      <c r="H1573" s="2">
        <v>87997700</v>
      </c>
      <c r="I1573" s="2">
        <v>86535900</v>
      </c>
      <c r="J1573" s="2">
        <v>82820400</v>
      </c>
      <c r="K1573" s="2">
        <v>76206800</v>
      </c>
      <c r="L1573" s="2">
        <v>65267300</v>
      </c>
      <c r="M1573" s="2">
        <v>51373400</v>
      </c>
      <c r="N1573" s="2">
        <v>53343300</v>
      </c>
      <c r="O1573" s="2">
        <v>54071900</v>
      </c>
      <c r="P1573" s="2">
        <v>58196400</v>
      </c>
      <c r="Q1573" s="2">
        <v>57346600</v>
      </c>
      <c r="R1573" s="2">
        <v>52633100</v>
      </c>
      <c r="S1573" s="2">
        <v>50445700</v>
      </c>
      <c r="T1573" s="2">
        <v>50165800</v>
      </c>
      <c r="U1573" s="2">
        <v>51138300</v>
      </c>
      <c r="V1573" s="2">
        <v>52203500</v>
      </c>
      <c r="W1573" s="2">
        <v>53829000</v>
      </c>
      <c r="X1573" s="2">
        <v>56062200</v>
      </c>
      <c r="Y1573" s="2">
        <v>55940800</v>
      </c>
      <c r="Z1573" s="2">
        <v>52485800</v>
      </c>
      <c r="AA1573" s="2">
        <v>50831200</v>
      </c>
      <c r="AB1573" s="2">
        <v>47536000</v>
      </c>
      <c r="AC1573" s="2">
        <v>46347400</v>
      </c>
      <c r="AD1573" s="2">
        <v>45586800</v>
      </c>
      <c r="AE1573" s="2">
        <v>45739800</v>
      </c>
      <c r="AF1573" s="2">
        <v>45887300</v>
      </c>
      <c r="AG1573" s="2">
        <v>47091100</v>
      </c>
      <c r="AH1573" s="2">
        <v>64457100</v>
      </c>
    </row>
    <row r="1574" spans="1:34" x14ac:dyDescent="0.35">
      <c r="A1574" t="s">
        <v>1592</v>
      </c>
      <c r="B1574" t="s">
        <v>19</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row>
    <row r="1575" spans="1:34" x14ac:dyDescent="0.35">
      <c r="A1575" t="s">
        <v>1593</v>
      </c>
      <c r="B1575" t="s">
        <v>19</v>
      </c>
      <c r="C1575" s="2">
        <v>755209000</v>
      </c>
      <c r="D1575" s="2">
        <v>736440000</v>
      </c>
      <c r="E1575" s="2">
        <v>736446000</v>
      </c>
      <c r="F1575" s="2">
        <v>736258000</v>
      </c>
      <c r="G1575" s="2">
        <v>736013000</v>
      </c>
      <c r="H1575" s="2">
        <v>735655000</v>
      </c>
      <c r="I1575" s="2">
        <v>738146000</v>
      </c>
      <c r="J1575" s="2">
        <v>741229000</v>
      </c>
      <c r="K1575" s="2">
        <v>743772000</v>
      </c>
      <c r="L1575" s="2">
        <v>745849000</v>
      </c>
      <c r="M1575" s="2">
        <v>747708000</v>
      </c>
      <c r="N1575" s="2">
        <v>749125000</v>
      </c>
      <c r="O1575" s="2">
        <v>750358000</v>
      </c>
      <c r="P1575" s="2">
        <v>750997000</v>
      </c>
      <c r="Q1575" s="2">
        <v>752179000</v>
      </c>
      <c r="R1575" s="2">
        <v>753136000</v>
      </c>
      <c r="S1575" s="2">
        <v>754203000</v>
      </c>
      <c r="T1575" s="2">
        <v>755020000</v>
      </c>
      <c r="U1575" s="2">
        <v>755925000</v>
      </c>
      <c r="V1575" s="2">
        <v>756755000</v>
      </c>
      <c r="W1575" s="2">
        <v>757588000</v>
      </c>
      <c r="X1575" s="2">
        <v>758254000</v>
      </c>
      <c r="Y1575" s="2">
        <v>758966000</v>
      </c>
      <c r="Z1575" s="2">
        <v>759599000</v>
      </c>
      <c r="AA1575" s="2">
        <v>760256000</v>
      </c>
      <c r="AB1575" s="2">
        <v>760925000</v>
      </c>
      <c r="AC1575" s="2">
        <v>761553000</v>
      </c>
      <c r="AD1575" s="2">
        <v>762205000</v>
      </c>
      <c r="AE1575" s="2">
        <v>762853000</v>
      </c>
      <c r="AF1575" s="2">
        <v>763417000</v>
      </c>
      <c r="AG1575" s="2">
        <v>764065000</v>
      </c>
      <c r="AH1575" s="2">
        <v>822506000</v>
      </c>
    </row>
    <row r="1576" spans="1:34" x14ac:dyDescent="0.35">
      <c r="A1576" t="s">
        <v>1594</v>
      </c>
      <c r="B1576" t="s">
        <v>19</v>
      </c>
      <c r="C1576" s="2">
        <v>206153000</v>
      </c>
      <c r="D1576" s="2">
        <v>208921000</v>
      </c>
      <c r="E1576" s="2">
        <v>210148000</v>
      </c>
      <c r="F1576" s="2">
        <v>212435000</v>
      </c>
      <c r="G1576" s="2">
        <v>213504000</v>
      </c>
      <c r="H1576" s="2">
        <v>213380000</v>
      </c>
      <c r="I1576" s="2">
        <v>226442000</v>
      </c>
      <c r="J1576" s="2">
        <v>243213000</v>
      </c>
      <c r="K1576" s="2">
        <v>258672000</v>
      </c>
      <c r="L1576" s="2">
        <v>274105000</v>
      </c>
      <c r="M1576" s="2">
        <v>288614000</v>
      </c>
      <c r="N1576" s="2">
        <v>300607000</v>
      </c>
      <c r="O1576" s="2">
        <v>311683000</v>
      </c>
      <c r="P1576" s="2">
        <v>318221000</v>
      </c>
      <c r="Q1576" s="2">
        <v>329672000</v>
      </c>
      <c r="R1576" s="2">
        <v>340049000</v>
      </c>
      <c r="S1576" s="2">
        <v>351476000</v>
      </c>
      <c r="T1576" s="2">
        <v>361851000</v>
      </c>
      <c r="U1576" s="2">
        <v>373192000</v>
      </c>
      <c r="V1576" s="2">
        <v>383748000</v>
      </c>
      <c r="W1576" s="2">
        <v>395260000</v>
      </c>
      <c r="X1576" s="2">
        <v>404692000</v>
      </c>
      <c r="Y1576" s="2">
        <v>415416000</v>
      </c>
      <c r="Z1576" s="2">
        <v>426040000</v>
      </c>
      <c r="AA1576" s="2">
        <v>437457000</v>
      </c>
      <c r="AB1576" s="2">
        <v>449391000</v>
      </c>
      <c r="AC1576" s="2">
        <v>461584000</v>
      </c>
      <c r="AD1576" s="2">
        <v>474309000</v>
      </c>
      <c r="AE1576" s="2">
        <v>487207000</v>
      </c>
      <c r="AF1576" s="2">
        <v>499822000</v>
      </c>
      <c r="AG1576" s="2">
        <v>513837000</v>
      </c>
      <c r="AH1576" s="2">
        <v>347060000</v>
      </c>
    </row>
    <row r="1577" spans="1:34" x14ac:dyDescent="0.35">
      <c r="A1577" t="s">
        <v>1595</v>
      </c>
      <c r="B1577" t="s">
        <v>19</v>
      </c>
      <c r="C1577" s="2">
        <v>90543800</v>
      </c>
      <c r="D1577" s="2">
        <v>113358000</v>
      </c>
      <c r="E1577" s="2">
        <v>113355000</v>
      </c>
      <c r="F1577" s="2">
        <v>113282000</v>
      </c>
      <c r="G1577" s="2">
        <v>110848000</v>
      </c>
      <c r="H1577" s="2">
        <v>109374000</v>
      </c>
      <c r="I1577" s="2">
        <v>106768000</v>
      </c>
      <c r="J1577" s="2">
        <v>102577000</v>
      </c>
      <c r="K1577" s="2">
        <v>96510600</v>
      </c>
      <c r="L1577" s="2">
        <v>87453200</v>
      </c>
      <c r="M1577" s="2">
        <v>77309700</v>
      </c>
      <c r="N1577" s="2">
        <v>79136000</v>
      </c>
      <c r="O1577" s="2">
        <v>80304800</v>
      </c>
      <c r="P1577" s="2">
        <v>83726800</v>
      </c>
      <c r="Q1577" s="2">
        <v>83373600</v>
      </c>
      <c r="R1577" s="2">
        <v>81519900</v>
      </c>
      <c r="S1577" s="2">
        <v>80710500</v>
      </c>
      <c r="T1577" s="2">
        <v>80650100</v>
      </c>
      <c r="U1577" s="2">
        <v>81779900</v>
      </c>
      <c r="V1577" s="2">
        <v>82726200</v>
      </c>
      <c r="W1577" s="2">
        <v>83941500</v>
      </c>
      <c r="X1577" s="2">
        <v>85379900</v>
      </c>
      <c r="Y1577" s="2">
        <v>86345700</v>
      </c>
      <c r="Z1577" s="2">
        <v>84272400</v>
      </c>
      <c r="AA1577" s="2">
        <v>83541100</v>
      </c>
      <c r="AB1577" s="2">
        <v>81557000</v>
      </c>
      <c r="AC1577" s="2">
        <v>80885600</v>
      </c>
      <c r="AD1577" s="2">
        <v>81052500</v>
      </c>
      <c r="AE1577" s="2">
        <v>82234400</v>
      </c>
      <c r="AF1577" s="2">
        <v>82546500</v>
      </c>
      <c r="AG1577" s="2">
        <v>83543900</v>
      </c>
      <c r="AH1577" s="2">
        <v>93020400</v>
      </c>
    </row>
    <row r="1578" spans="1:34" x14ac:dyDescent="0.35">
      <c r="A1578" t="s">
        <v>1596</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x14ac:dyDescent="0.35">
      <c r="A1579" t="s">
        <v>1597</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row>
    <row r="1580" spans="1:34" x14ac:dyDescent="0.35">
      <c r="A1580" t="s">
        <v>1598</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row>
    <row r="1581" spans="1:34" x14ac:dyDescent="0.35">
      <c r="A1581" t="s">
        <v>1599</v>
      </c>
      <c r="B1581" t="s">
        <v>19</v>
      </c>
      <c r="C1581" s="2">
        <v>300253000</v>
      </c>
      <c r="D1581" s="2">
        <v>300253000</v>
      </c>
      <c r="E1581" s="2">
        <v>300253000</v>
      </c>
      <c r="F1581" s="2">
        <v>300253000</v>
      </c>
      <c r="G1581" s="2">
        <v>300253000</v>
      </c>
      <c r="H1581" s="2">
        <v>304460000</v>
      </c>
      <c r="I1581" s="2">
        <v>308667000</v>
      </c>
      <c r="J1581" s="2">
        <v>311472000</v>
      </c>
      <c r="K1581" s="2">
        <v>314277000</v>
      </c>
      <c r="L1581" s="2">
        <v>315679000</v>
      </c>
      <c r="M1581" s="2">
        <v>317082000</v>
      </c>
      <c r="N1581" s="2">
        <v>318484000</v>
      </c>
      <c r="O1581" s="2">
        <v>319887000</v>
      </c>
      <c r="P1581" s="2">
        <v>321289000</v>
      </c>
      <c r="Q1581" s="2">
        <v>322691000</v>
      </c>
      <c r="R1581" s="2">
        <v>324094000</v>
      </c>
      <c r="S1581" s="2">
        <v>325496000</v>
      </c>
      <c r="T1581" s="2">
        <v>326898000</v>
      </c>
      <c r="U1581" s="2">
        <v>328301000</v>
      </c>
      <c r="V1581" s="2">
        <v>328301000</v>
      </c>
      <c r="W1581" s="2">
        <v>328301000</v>
      </c>
      <c r="X1581" s="2">
        <v>328301000</v>
      </c>
      <c r="Y1581" s="2">
        <v>328301000</v>
      </c>
      <c r="Z1581" s="2">
        <v>328301000</v>
      </c>
      <c r="AA1581" s="2">
        <v>328301000</v>
      </c>
      <c r="AB1581" s="2">
        <v>328301000</v>
      </c>
      <c r="AC1581" s="2">
        <v>328301000</v>
      </c>
      <c r="AD1581" s="2">
        <v>328301000</v>
      </c>
      <c r="AE1581" s="2">
        <v>328301000</v>
      </c>
      <c r="AF1581" s="2">
        <v>328301000</v>
      </c>
      <c r="AG1581" s="2">
        <v>328301000</v>
      </c>
      <c r="AH1581" s="2">
        <v>315187000</v>
      </c>
    </row>
    <row r="1582" spans="1:34" x14ac:dyDescent="0.35">
      <c r="A1582" t="s">
        <v>1600</v>
      </c>
      <c r="B1582" t="s">
        <v>19</v>
      </c>
      <c r="C1582" s="2">
        <v>2553510000</v>
      </c>
      <c r="D1582" s="2">
        <v>2786890000</v>
      </c>
      <c r="E1582" s="2">
        <v>2655790000</v>
      </c>
      <c r="F1582" s="2">
        <v>2538860000</v>
      </c>
      <c r="G1582" s="2">
        <v>2436110000</v>
      </c>
      <c r="H1582" s="2">
        <v>2127850000</v>
      </c>
      <c r="I1582" s="2">
        <v>2007360000</v>
      </c>
      <c r="J1582" s="2">
        <v>1900860000</v>
      </c>
      <c r="K1582" s="2">
        <v>1725890000</v>
      </c>
      <c r="L1582" s="2">
        <v>1614250000</v>
      </c>
      <c r="M1582" s="2">
        <v>1518510000</v>
      </c>
      <c r="N1582" s="2">
        <v>1520320000</v>
      </c>
      <c r="O1582" s="2">
        <v>1493920000</v>
      </c>
      <c r="P1582" s="2">
        <v>1501160000</v>
      </c>
      <c r="Q1582" s="2">
        <v>1447800000</v>
      </c>
      <c r="R1582" s="2">
        <v>1425550000</v>
      </c>
      <c r="S1582" s="2">
        <v>1419680000</v>
      </c>
      <c r="T1582" s="2">
        <v>1419690000</v>
      </c>
      <c r="U1582" s="2">
        <v>1409210000</v>
      </c>
      <c r="V1582" s="2">
        <v>1411870000</v>
      </c>
      <c r="W1582" s="2">
        <v>1393800000</v>
      </c>
      <c r="X1582" s="2">
        <v>1396810000</v>
      </c>
      <c r="Y1582" s="2">
        <v>1398720000</v>
      </c>
      <c r="Z1582" s="2">
        <v>1394790000</v>
      </c>
      <c r="AA1582" s="2">
        <v>1393310000</v>
      </c>
      <c r="AB1582" s="2">
        <v>1356920000</v>
      </c>
      <c r="AC1582" s="2">
        <v>1355210000</v>
      </c>
      <c r="AD1582" s="2">
        <v>1355820000</v>
      </c>
      <c r="AE1582" s="2">
        <v>1359210000</v>
      </c>
      <c r="AF1582" s="2">
        <v>1360190000</v>
      </c>
      <c r="AG1582" s="2">
        <v>1362430000</v>
      </c>
      <c r="AH1582" s="2">
        <v>3391760000</v>
      </c>
    </row>
    <row r="1583" spans="1:34" x14ac:dyDescent="0.35">
      <c r="A1583" t="s">
        <v>1601</v>
      </c>
      <c r="B1583" t="s">
        <v>19</v>
      </c>
      <c r="C1583" s="2">
        <v>11082200000</v>
      </c>
      <c r="D1583" s="2">
        <v>10401100000</v>
      </c>
      <c r="E1583" s="2">
        <v>10153300000</v>
      </c>
      <c r="F1583" s="2">
        <v>10481200000</v>
      </c>
      <c r="G1583" s="2">
        <v>10664000000</v>
      </c>
      <c r="H1583" s="2">
        <v>11262600000</v>
      </c>
      <c r="I1583" s="2">
        <v>11207700000</v>
      </c>
      <c r="J1583" s="2">
        <v>11199200000</v>
      </c>
      <c r="K1583" s="2">
        <v>11282900000</v>
      </c>
      <c r="L1583" s="2">
        <v>11384400000</v>
      </c>
      <c r="M1583" s="2">
        <v>11499400000</v>
      </c>
      <c r="N1583" s="2">
        <v>11504700000</v>
      </c>
      <c r="O1583" s="2">
        <v>11504600000</v>
      </c>
      <c r="P1583" s="2">
        <v>11507700000</v>
      </c>
      <c r="Q1583" s="2">
        <v>11504300000</v>
      </c>
      <c r="R1583" s="2">
        <v>11530400000</v>
      </c>
      <c r="S1583" s="2">
        <v>11549100000</v>
      </c>
      <c r="T1583" s="2">
        <v>11556600000</v>
      </c>
      <c r="U1583" s="2">
        <v>11547400000</v>
      </c>
      <c r="V1583" s="2">
        <v>11546200000</v>
      </c>
      <c r="W1583" s="2">
        <v>11541600000</v>
      </c>
      <c r="X1583" s="2">
        <v>11524000000</v>
      </c>
      <c r="Y1583" s="2">
        <v>11515000000</v>
      </c>
      <c r="Z1583" s="2">
        <v>11542400000</v>
      </c>
      <c r="AA1583" s="2">
        <v>11568800000</v>
      </c>
      <c r="AB1583" s="2">
        <v>11587400000</v>
      </c>
      <c r="AC1583" s="2">
        <v>11601800000</v>
      </c>
      <c r="AD1583" s="2">
        <v>11604100000</v>
      </c>
      <c r="AE1583" s="2">
        <v>11605400000</v>
      </c>
      <c r="AF1583" s="2">
        <v>11590700000</v>
      </c>
      <c r="AG1583" s="2">
        <v>11582900000</v>
      </c>
      <c r="AH1583" s="2">
        <v>6602070000</v>
      </c>
    </row>
    <row r="1584" spans="1:34" x14ac:dyDescent="0.35">
      <c r="A1584" t="s">
        <v>1602</v>
      </c>
      <c r="B1584" t="s">
        <v>19</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row>
    <row r="1585" spans="1:34" x14ac:dyDescent="0.35">
      <c r="A1585" t="s">
        <v>1603</v>
      </c>
      <c r="B1585" t="s">
        <v>19</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row>
    <row r="1586" spans="1:34" x14ac:dyDescent="0.35">
      <c r="A1586" t="s">
        <v>1604</v>
      </c>
      <c r="B1586" t="s">
        <v>19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row>
    <row r="1587" spans="1:34" x14ac:dyDescent="0.35">
      <c r="A1587" t="s">
        <v>1605</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row>
    <row r="1588" spans="1:34" x14ac:dyDescent="0.35">
      <c r="A1588" t="s">
        <v>1606</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x14ac:dyDescent="0.35">
      <c r="A1589" t="s">
        <v>1607</v>
      </c>
      <c r="B1589" t="s">
        <v>19</v>
      </c>
      <c r="C1589" s="2">
        <v>77740600</v>
      </c>
      <c r="D1589" s="2">
        <v>667733000</v>
      </c>
      <c r="E1589" s="2">
        <v>712212000</v>
      </c>
      <c r="F1589" s="2">
        <v>714787000</v>
      </c>
      <c r="G1589" s="2">
        <v>712944000</v>
      </c>
      <c r="H1589" s="2">
        <v>710063000</v>
      </c>
      <c r="I1589" s="2">
        <v>698267000</v>
      </c>
      <c r="J1589" s="2">
        <v>668287000</v>
      </c>
      <c r="K1589" s="2">
        <v>614920000</v>
      </c>
      <c r="L1589" s="2">
        <v>526649000</v>
      </c>
      <c r="M1589" s="2">
        <v>414537000</v>
      </c>
      <c r="N1589" s="2">
        <v>430433000</v>
      </c>
      <c r="O1589" s="2">
        <v>436312000</v>
      </c>
      <c r="P1589" s="2">
        <v>469593000</v>
      </c>
      <c r="Q1589" s="2">
        <v>462736000</v>
      </c>
      <c r="R1589" s="2">
        <v>424702000</v>
      </c>
      <c r="S1589" s="2">
        <v>407052000</v>
      </c>
      <c r="T1589" s="2">
        <v>404793000</v>
      </c>
      <c r="U1589" s="2">
        <v>412640000</v>
      </c>
      <c r="V1589" s="2">
        <v>421236000</v>
      </c>
      <c r="W1589" s="2">
        <v>434352000</v>
      </c>
      <c r="X1589" s="2">
        <v>452372000</v>
      </c>
      <c r="Y1589" s="2">
        <v>451392000</v>
      </c>
      <c r="Z1589" s="2">
        <v>423514000</v>
      </c>
      <c r="AA1589" s="2">
        <v>410162000</v>
      </c>
      <c r="AB1589" s="2">
        <v>383573000</v>
      </c>
      <c r="AC1589" s="2">
        <v>373982000</v>
      </c>
      <c r="AD1589" s="2">
        <v>367845000</v>
      </c>
      <c r="AE1589" s="2">
        <v>369079000</v>
      </c>
      <c r="AF1589" s="2">
        <v>370270000</v>
      </c>
      <c r="AG1589" s="2">
        <v>379983000</v>
      </c>
      <c r="AH1589" s="2">
        <v>520111000</v>
      </c>
    </row>
    <row r="1590" spans="1:34" x14ac:dyDescent="0.35">
      <c r="A1590" t="s">
        <v>1608</v>
      </c>
      <c r="B1590" t="s">
        <v>19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row>
    <row r="1591" spans="1:34" x14ac:dyDescent="0.35">
      <c r="A1591" t="s">
        <v>1609</v>
      </c>
      <c r="B1591" t="s">
        <v>19</v>
      </c>
      <c r="C1591" s="2">
        <v>303988000</v>
      </c>
      <c r="D1591" s="2">
        <v>296433000</v>
      </c>
      <c r="E1591" s="2">
        <v>296435000</v>
      </c>
      <c r="F1591" s="2">
        <v>296360000</v>
      </c>
      <c r="G1591" s="2">
        <v>296261000</v>
      </c>
      <c r="H1591" s="2">
        <v>296117000</v>
      </c>
      <c r="I1591" s="2">
        <v>297120000</v>
      </c>
      <c r="J1591" s="2">
        <v>298361000</v>
      </c>
      <c r="K1591" s="2">
        <v>299384000</v>
      </c>
      <c r="L1591" s="2">
        <v>300220000</v>
      </c>
      <c r="M1591" s="2">
        <v>300968000</v>
      </c>
      <c r="N1591" s="2">
        <v>301539000</v>
      </c>
      <c r="O1591" s="2">
        <v>302035000</v>
      </c>
      <c r="P1591" s="2">
        <v>302292000</v>
      </c>
      <c r="Q1591" s="2">
        <v>302768000</v>
      </c>
      <c r="R1591" s="2">
        <v>303154000</v>
      </c>
      <c r="S1591" s="2">
        <v>303583000</v>
      </c>
      <c r="T1591" s="2">
        <v>303912000</v>
      </c>
      <c r="U1591" s="2">
        <v>304276000</v>
      </c>
      <c r="V1591" s="2">
        <v>304610000</v>
      </c>
      <c r="W1591" s="2">
        <v>304945000</v>
      </c>
      <c r="X1591" s="2">
        <v>305214000</v>
      </c>
      <c r="Y1591" s="2">
        <v>305500000</v>
      </c>
      <c r="Z1591" s="2">
        <v>305755000</v>
      </c>
      <c r="AA1591" s="2">
        <v>306019000</v>
      </c>
      <c r="AB1591" s="2">
        <v>306289000</v>
      </c>
      <c r="AC1591" s="2">
        <v>306541000</v>
      </c>
      <c r="AD1591" s="2">
        <v>306804000</v>
      </c>
      <c r="AE1591" s="2">
        <v>307065000</v>
      </c>
      <c r="AF1591" s="2">
        <v>307292000</v>
      </c>
      <c r="AG1591" s="2">
        <v>307552000</v>
      </c>
      <c r="AH1591" s="2">
        <v>331076000</v>
      </c>
    </row>
    <row r="1592" spans="1:34" x14ac:dyDescent="0.35">
      <c r="A1592" t="s">
        <v>1610</v>
      </c>
      <c r="B1592" t="s">
        <v>19</v>
      </c>
      <c r="C1592" s="2">
        <v>1378820000</v>
      </c>
      <c r="D1592" s="2">
        <v>1397330000</v>
      </c>
      <c r="E1592" s="2">
        <v>1405530000</v>
      </c>
      <c r="F1592" s="2">
        <v>1420830000</v>
      </c>
      <c r="G1592" s="2">
        <v>1427980000</v>
      </c>
      <c r="H1592" s="2">
        <v>1427150000</v>
      </c>
      <c r="I1592" s="2">
        <v>1514520000</v>
      </c>
      <c r="J1592" s="2">
        <v>1626690000</v>
      </c>
      <c r="K1592" s="2">
        <v>1730080000</v>
      </c>
      <c r="L1592" s="2">
        <v>1833300000</v>
      </c>
      <c r="M1592" s="2">
        <v>1930340000</v>
      </c>
      <c r="N1592" s="2">
        <v>2010550000</v>
      </c>
      <c r="O1592" s="2">
        <v>2084630000</v>
      </c>
      <c r="P1592" s="2">
        <v>2128360000</v>
      </c>
      <c r="Q1592" s="2">
        <v>2204950000</v>
      </c>
      <c r="R1592" s="2">
        <v>2274350000</v>
      </c>
      <c r="S1592" s="2">
        <v>2350780000</v>
      </c>
      <c r="T1592" s="2">
        <v>2420170000</v>
      </c>
      <c r="U1592" s="2">
        <v>2496020000</v>
      </c>
      <c r="V1592" s="2">
        <v>2566630000</v>
      </c>
      <c r="W1592" s="2">
        <v>2643620000</v>
      </c>
      <c r="X1592" s="2">
        <v>2706700000</v>
      </c>
      <c r="Y1592" s="2">
        <v>2778430000</v>
      </c>
      <c r="Z1592" s="2">
        <v>2849490000</v>
      </c>
      <c r="AA1592" s="2">
        <v>2925850000</v>
      </c>
      <c r="AB1592" s="2">
        <v>3005670000</v>
      </c>
      <c r="AC1592" s="2">
        <v>3087220000</v>
      </c>
      <c r="AD1592" s="2">
        <v>3172330000</v>
      </c>
      <c r="AE1592" s="2">
        <v>3258590000</v>
      </c>
      <c r="AF1592" s="2">
        <v>3342970000</v>
      </c>
      <c r="AG1592" s="2">
        <v>3436700000</v>
      </c>
      <c r="AH1592" s="2">
        <v>2321240000</v>
      </c>
    </row>
    <row r="1593" spans="1:34" x14ac:dyDescent="0.35">
      <c r="A1593" t="s">
        <v>1611</v>
      </c>
      <c r="B1593" t="s">
        <v>19</v>
      </c>
      <c r="C1593" s="2">
        <v>143145000</v>
      </c>
      <c r="D1593" s="2">
        <v>179213000</v>
      </c>
      <c r="E1593" s="2">
        <v>179209000</v>
      </c>
      <c r="F1593" s="2">
        <v>179093000</v>
      </c>
      <c r="G1593" s="2">
        <v>175246000</v>
      </c>
      <c r="H1593" s="2">
        <v>172914000</v>
      </c>
      <c r="I1593" s="2">
        <v>168796000</v>
      </c>
      <c r="J1593" s="2">
        <v>162169000</v>
      </c>
      <c r="K1593" s="2">
        <v>152579000</v>
      </c>
      <c r="L1593" s="2">
        <v>138259000</v>
      </c>
      <c r="M1593" s="2">
        <v>122223000</v>
      </c>
      <c r="N1593" s="2">
        <v>125110000</v>
      </c>
      <c r="O1593" s="2">
        <v>126958000</v>
      </c>
      <c r="P1593" s="2">
        <v>132368000</v>
      </c>
      <c r="Q1593" s="2">
        <v>131810000</v>
      </c>
      <c r="R1593" s="2">
        <v>128879000</v>
      </c>
      <c r="S1593" s="2">
        <v>127600000</v>
      </c>
      <c r="T1593" s="2">
        <v>127504000</v>
      </c>
      <c r="U1593" s="2">
        <v>129290000</v>
      </c>
      <c r="V1593" s="2">
        <v>130786000</v>
      </c>
      <c r="W1593" s="2">
        <v>132708000</v>
      </c>
      <c r="X1593" s="2">
        <v>134982000</v>
      </c>
      <c r="Y1593" s="2">
        <v>136509000</v>
      </c>
      <c r="Z1593" s="2">
        <v>133231000</v>
      </c>
      <c r="AA1593" s="2">
        <v>132075000</v>
      </c>
      <c r="AB1593" s="2">
        <v>128938000</v>
      </c>
      <c r="AC1593" s="2">
        <v>127876000</v>
      </c>
      <c r="AD1593" s="2">
        <v>128140000</v>
      </c>
      <c r="AE1593" s="2">
        <v>130009000</v>
      </c>
      <c r="AF1593" s="2">
        <v>130502000</v>
      </c>
      <c r="AG1593" s="2">
        <v>132079000</v>
      </c>
      <c r="AH1593" s="2">
        <v>147061000</v>
      </c>
    </row>
    <row r="1594" spans="1:34" x14ac:dyDescent="0.35">
      <c r="A1594" t="s">
        <v>1612</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x14ac:dyDescent="0.35">
      <c r="A1595" t="s">
        <v>1613</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row>
    <row r="1596" spans="1:34" x14ac:dyDescent="0.35">
      <c r="A1596" t="s">
        <v>1614</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row>
    <row r="1597" spans="1:34" x14ac:dyDescent="0.35">
      <c r="A1597" t="s">
        <v>1615</v>
      </c>
      <c r="B1597" t="s">
        <v>19</v>
      </c>
      <c r="C1597" s="2">
        <v>1688760000</v>
      </c>
      <c r="D1597" s="2">
        <v>1688760000</v>
      </c>
      <c r="E1597" s="2">
        <v>1688760000</v>
      </c>
      <c r="F1597" s="2">
        <v>1688760000</v>
      </c>
      <c r="G1597" s="2">
        <v>1688760000</v>
      </c>
      <c r="H1597" s="2">
        <v>1712430000</v>
      </c>
      <c r="I1597" s="2">
        <v>1736090000</v>
      </c>
      <c r="J1597" s="2">
        <v>1751860000</v>
      </c>
      <c r="K1597" s="2">
        <v>1767640000</v>
      </c>
      <c r="L1597" s="2">
        <v>1775530000</v>
      </c>
      <c r="M1597" s="2">
        <v>1783420000</v>
      </c>
      <c r="N1597" s="2">
        <v>1791300000</v>
      </c>
      <c r="O1597" s="2">
        <v>1799190000</v>
      </c>
      <c r="P1597" s="2">
        <v>1807080000</v>
      </c>
      <c r="Q1597" s="2">
        <v>1814970000</v>
      </c>
      <c r="R1597" s="2">
        <v>1822850000</v>
      </c>
      <c r="S1597" s="2">
        <v>1830740000</v>
      </c>
      <c r="T1597" s="2">
        <v>1838630000</v>
      </c>
      <c r="U1597" s="2">
        <v>1846520000</v>
      </c>
      <c r="V1597" s="2">
        <v>1846520000</v>
      </c>
      <c r="W1597" s="2">
        <v>1846520000</v>
      </c>
      <c r="X1597" s="2">
        <v>1846520000</v>
      </c>
      <c r="Y1597" s="2">
        <v>1846520000</v>
      </c>
      <c r="Z1597" s="2">
        <v>1846520000</v>
      </c>
      <c r="AA1597" s="2">
        <v>1846520000</v>
      </c>
      <c r="AB1597" s="2">
        <v>1846520000</v>
      </c>
      <c r="AC1597" s="2">
        <v>1846520000</v>
      </c>
      <c r="AD1597" s="2">
        <v>1846520000</v>
      </c>
      <c r="AE1597" s="2">
        <v>1846520000</v>
      </c>
      <c r="AF1597" s="2">
        <v>1846520000</v>
      </c>
      <c r="AG1597" s="2">
        <v>1846520000</v>
      </c>
      <c r="AH1597" s="2">
        <v>1772760000</v>
      </c>
    </row>
    <row r="1598" spans="1:34" x14ac:dyDescent="0.35">
      <c r="A1598" t="s">
        <v>1616</v>
      </c>
      <c r="B1598" t="s">
        <v>19</v>
      </c>
      <c r="C1598" s="2">
        <v>84604300000</v>
      </c>
      <c r="D1598" s="2">
        <v>92336800000</v>
      </c>
      <c r="E1598" s="2">
        <v>87993000000</v>
      </c>
      <c r="F1598" s="2">
        <v>84119000000</v>
      </c>
      <c r="G1598" s="2">
        <v>80714500000</v>
      </c>
      <c r="H1598" s="2">
        <v>70501100000</v>
      </c>
      <c r="I1598" s="2">
        <v>66508900000</v>
      </c>
      <c r="J1598" s="2">
        <v>62980300000</v>
      </c>
      <c r="K1598" s="2">
        <v>57182900000</v>
      </c>
      <c r="L1598" s="2">
        <v>53484200000</v>
      </c>
      <c r="M1598" s="2">
        <v>50312100000</v>
      </c>
      <c r="N1598" s="2">
        <v>50372000000</v>
      </c>
      <c r="O1598" s="2">
        <v>49497200000</v>
      </c>
      <c r="P1598" s="2">
        <v>49737100000</v>
      </c>
      <c r="Q1598" s="2">
        <v>47969300000</v>
      </c>
      <c r="R1598" s="2">
        <v>47232200000</v>
      </c>
      <c r="S1598" s="2">
        <v>47037800000</v>
      </c>
      <c r="T1598" s="2">
        <v>47037900000</v>
      </c>
      <c r="U1598" s="2">
        <v>46690600000</v>
      </c>
      <c r="V1598" s="2">
        <v>46778700000</v>
      </c>
      <c r="W1598" s="2">
        <v>46180100000</v>
      </c>
      <c r="X1598" s="2">
        <v>46279800000</v>
      </c>
      <c r="Y1598" s="2">
        <v>46343200000</v>
      </c>
      <c r="Z1598" s="2">
        <v>46212900000</v>
      </c>
      <c r="AA1598" s="2">
        <v>46164000000</v>
      </c>
      <c r="AB1598" s="2">
        <v>44958200000</v>
      </c>
      <c r="AC1598" s="2">
        <v>44901400000</v>
      </c>
      <c r="AD1598" s="2">
        <v>44921700000</v>
      </c>
      <c r="AE1598" s="2">
        <v>45034200000</v>
      </c>
      <c r="AF1598" s="2">
        <v>45066600000</v>
      </c>
      <c r="AG1598" s="2">
        <v>45140900000</v>
      </c>
      <c r="AH1598" s="2">
        <v>112377000000</v>
      </c>
    </row>
    <row r="1599" spans="1:34" x14ac:dyDescent="0.35">
      <c r="A1599" t="s">
        <v>1617</v>
      </c>
      <c r="B1599" t="s">
        <v>19</v>
      </c>
      <c r="C1599" s="2">
        <v>10759500000</v>
      </c>
      <c r="D1599" s="2">
        <v>10098100000</v>
      </c>
      <c r="E1599" s="2">
        <v>9857550000</v>
      </c>
      <c r="F1599" s="2">
        <v>10175900000</v>
      </c>
      <c r="G1599" s="2">
        <v>10353400000</v>
      </c>
      <c r="H1599" s="2">
        <v>10934500000</v>
      </c>
      <c r="I1599" s="2">
        <v>10881300000</v>
      </c>
      <c r="J1599" s="2">
        <v>10873100000</v>
      </c>
      <c r="K1599" s="2">
        <v>10954300000</v>
      </c>
      <c r="L1599" s="2">
        <v>11052800000</v>
      </c>
      <c r="M1599" s="2">
        <v>11164400000</v>
      </c>
      <c r="N1599" s="2">
        <v>11169600000</v>
      </c>
      <c r="O1599" s="2">
        <v>11169500000</v>
      </c>
      <c r="P1599" s="2">
        <v>11172500000</v>
      </c>
      <c r="Q1599" s="2">
        <v>11169300000</v>
      </c>
      <c r="R1599" s="2">
        <v>11194600000</v>
      </c>
      <c r="S1599" s="2">
        <v>11212700000</v>
      </c>
      <c r="T1599" s="2">
        <v>11220000000</v>
      </c>
      <c r="U1599" s="2">
        <v>11211100000</v>
      </c>
      <c r="V1599" s="2">
        <v>11209900000</v>
      </c>
      <c r="W1599" s="2">
        <v>11205400000</v>
      </c>
      <c r="X1599" s="2">
        <v>11188400000</v>
      </c>
      <c r="Y1599" s="2">
        <v>11179600000</v>
      </c>
      <c r="Z1599" s="2">
        <v>11206200000</v>
      </c>
      <c r="AA1599" s="2">
        <v>11231900000</v>
      </c>
      <c r="AB1599" s="2">
        <v>11249900000</v>
      </c>
      <c r="AC1599" s="2">
        <v>11263900000</v>
      </c>
      <c r="AD1599" s="2">
        <v>11266100000</v>
      </c>
      <c r="AE1599" s="2">
        <v>11267400000</v>
      </c>
      <c r="AF1599" s="2">
        <v>11253100000</v>
      </c>
      <c r="AG1599" s="2">
        <v>11245500000</v>
      </c>
      <c r="AH1599" s="2">
        <v>6409780000</v>
      </c>
    </row>
    <row r="1600" spans="1:34" x14ac:dyDescent="0.35">
      <c r="A1600" t="s">
        <v>1618</v>
      </c>
      <c r="B1600" t="s">
        <v>19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row>
    <row r="1601" spans="1:34" x14ac:dyDescent="0.35">
      <c r="A1601" t="s">
        <v>1619</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row>
    <row r="1602" spans="1:34" x14ac:dyDescent="0.35">
      <c r="A1602" t="s">
        <v>1620</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row>
    <row r="1603" spans="1:34" x14ac:dyDescent="0.35">
      <c r="A1603" t="s">
        <v>1621</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row>
    <row r="1604" spans="1:34" x14ac:dyDescent="0.35">
      <c r="A1604" t="s">
        <v>1622</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row>
    <row r="1605" spans="1:34" x14ac:dyDescent="0.35">
      <c r="A1605" t="s">
        <v>1623</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row>
    <row r="1606" spans="1:34" x14ac:dyDescent="0.35">
      <c r="A1606" t="s">
        <v>1624</v>
      </c>
      <c r="B1606" t="s">
        <v>19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row>
    <row r="1607" spans="1:34" x14ac:dyDescent="0.35">
      <c r="A1607" t="s">
        <v>1625</v>
      </c>
      <c r="B1607" t="s">
        <v>19</v>
      </c>
      <c r="C1607" s="2">
        <v>413964000</v>
      </c>
      <c r="D1607" s="2">
        <v>403676000</v>
      </c>
      <c r="E1607" s="2">
        <v>403679000</v>
      </c>
      <c r="F1607" s="2">
        <v>403576000</v>
      </c>
      <c r="G1607" s="2">
        <v>403442000</v>
      </c>
      <c r="H1607" s="2">
        <v>403246000</v>
      </c>
      <c r="I1607" s="2">
        <v>404611000</v>
      </c>
      <c r="J1607" s="2">
        <v>406301000</v>
      </c>
      <c r="K1607" s="2">
        <v>407695000</v>
      </c>
      <c r="L1607" s="2">
        <v>408834000</v>
      </c>
      <c r="M1607" s="2">
        <v>409853000</v>
      </c>
      <c r="N1607" s="2">
        <v>410629000</v>
      </c>
      <c r="O1607" s="2">
        <v>411305000</v>
      </c>
      <c r="P1607" s="2">
        <v>411655000</v>
      </c>
      <c r="Q1607" s="2">
        <v>412304000</v>
      </c>
      <c r="R1607" s="2">
        <v>412828000</v>
      </c>
      <c r="S1607" s="2">
        <v>413413000</v>
      </c>
      <c r="T1607" s="2">
        <v>413861000</v>
      </c>
      <c r="U1607" s="2">
        <v>414357000</v>
      </c>
      <c r="V1607" s="2">
        <v>414812000</v>
      </c>
      <c r="W1607" s="2">
        <v>415268000</v>
      </c>
      <c r="X1607" s="2">
        <v>415634000</v>
      </c>
      <c r="Y1607" s="2">
        <v>416024000</v>
      </c>
      <c r="Z1607" s="2">
        <v>416371000</v>
      </c>
      <c r="AA1607" s="2">
        <v>416731000</v>
      </c>
      <c r="AB1607" s="2">
        <v>417098000</v>
      </c>
      <c r="AC1607" s="2">
        <v>417442000</v>
      </c>
      <c r="AD1607" s="2">
        <v>417799000</v>
      </c>
      <c r="AE1607" s="2">
        <v>418154000</v>
      </c>
      <c r="AF1607" s="2">
        <v>418463000</v>
      </c>
      <c r="AG1607" s="2">
        <v>418819000</v>
      </c>
      <c r="AH1607" s="2">
        <v>450853000</v>
      </c>
    </row>
    <row r="1608" spans="1:34" x14ac:dyDescent="0.35">
      <c r="A1608" t="s">
        <v>1626</v>
      </c>
      <c r="B1608" t="s">
        <v>19</v>
      </c>
      <c r="C1608" s="2">
        <v>1338660000</v>
      </c>
      <c r="D1608" s="2">
        <v>1356630000</v>
      </c>
      <c r="E1608" s="2">
        <v>1364590000</v>
      </c>
      <c r="F1608" s="2">
        <v>1379450000</v>
      </c>
      <c r="G1608" s="2">
        <v>1386390000</v>
      </c>
      <c r="H1608" s="2">
        <v>1385580000</v>
      </c>
      <c r="I1608" s="2">
        <v>1470400000</v>
      </c>
      <c r="J1608" s="2">
        <v>1579310000</v>
      </c>
      <c r="K1608" s="2">
        <v>1679690000</v>
      </c>
      <c r="L1608" s="2">
        <v>1779900000</v>
      </c>
      <c r="M1608" s="2">
        <v>1874120000</v>
      </c>
      <c r="N1608" s="2">
        <v>1951990000</v>
      </c>
      <c r="O1608" s="2">
        <v>2023920000</v>
      </c>
      <c r="P1608" s="2">
        <v>2066370000</v>
      </c>
      <c r="Q1608" s="2">
        <v>2140730000</v>
      </c>
      <c r="R1608" s="2">
        <v>2208110000</v>
      </c>
      <c r="S1608" s="2">
        <v>2282310000</v>
      </c>
      <c r="T1608" s="2">
        <v>2349680000</v>
      </c>
      <c r="U1608" s="2">
        <v>2423320000</v>
      </c>
      <c r="V1608" s="2">
        <v>2491870000</v>
      </c>
      <c r="W1608" s="2">
        <v>2566630000</v>
      </c>
      <c r="X1608" s="2">
        <v>2627870000</v>
      </c>
      <c r="Y1608" s="2">
        <v>2697510000</v>
      </c>
      <c r="Z1608" s="2">
        <v>2766500000</v>
      </c>
      <c r="AA1608" s="2">
        <v>2840630000</v>
      </c>
      <c r="AB1608" s="2">
        <v>2918120000</v>
      </c>
      <c r="AC1608" s="2">
        <v>2997300000</v>
      </c>
      <c r="AD1608" s="2">
        <v>3079930000</v>
      </c>
      <c r="AE1608" s="2">
        <v>3163680000</v>
      </c>
      <c r="AF1608" s="2">
        <v>3245600000</v>
      </c>
      <c r="AG1608" s="2">
        <v>3336600000</v>
      </c>
      <c r="AH1608" s="2">
        <v>2253640000</v>
      </c>
    </row>
    <row r="1609" spans="1:34" x14ac:dyDescent="0.35">
      <c r="A1609" t="s">
        <v>1627</v>
      </c>
      <c r="B1609" t="s">
        <v>19</v>
      </c>
      <c r="C1609" s="2">
        <v>4742770000</v>
      </c>
      <c r="D1609" s="2">
        <v>5937780000</v>
      </c>
      <c r="E1609" s="2">
        <v>5937640000</v>
      </c>
      <c r="F1609" s="2">
        <v>5933800000</v>
      </c>
      <c r="G1609" s="2">
        <v>5806350000</v>
      </c>
      <c r="H1609" s="2">
        <v>5729090000</v>
      </c>
      <c r="I1609" s="2">
        <v>5592630000</v>
      </c>
      <c r="J1609" s="2">
        <v>5373060000</v>
      </c>
      <c r="K1609" s="2">
        <v>5055320000</v>
      </c>
      <c r="L1609" s="2">
        <v>4580880000</v>
      </c>
      <c r="M1609" s="2">
        <v>4049560000</v>
      </c>
      <c r="N1609" s="2">
        <v>4145220000</v>
      </c>
      <c r="O1609" s="2">
        <v>4206440000</v>
      </c>
      <c r="P1609" s="2">
        <v>4385690000</v>
      </c>
      <c r="Q1609" s="2">
        <v>4367190000</v>
      </c>
      <c r="R1609" s="2">
        <v>4270090000</v>
      </c>
      <c r="S1609" s="2">
        <v>4227700000</v>
      </c>
      <c r="T1609" s="2">
        <v>4224530000</v>
      </c>
      <c r="U1609" s="2">
        <v>4283710000</v>
      </c>
      <c r="V1609" s="2">
        <v>4333280000</v>
      </c>
      <c r="W1609" s="2">
        <v>4396940000</v>
      </c>
      <c r="X1609" s="2">
        <v>4472280000</v>
      </c>
      <c r="Y1609" s="2">
        <v>4522870000</v>
      </c>
      <c r="Z1609" s="2">
        <v>4414270000</v>
      </c>
      <c r="AA1609" s="2">
        <v>4375960000</v>
      </c>
      <c r="AB1609" s="2">
        <v>4272030000</v>
      </c>
      <c r="AC1609" s="2">
        <v>4236870000</v>
      </c>
      <c r="AD1609" s="2">
        <v>4245610000</v>
      </c>
      <c r="AE1609" s="2">
        <v>4307520000</v>
      </c>
      <c r="AF1609" s="2">
        <v>4323870000</v>
      </c>
      <c r="AG1609" s="2">
        <v>4376110000</v>
      </c>
      <c r="AH1609" s="2">
        <v>4872500000</v>
      </c>
    </row>
    <row r="1610" spans="1:34" x14ac:dyDescent="0.35">
      <c r="A1610" t="s">
        <v>1628</v>
      </c>
      <c r="B1610" t="s">
        <v>19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row>
    <row r="1611" spans="1:34" x14ac:dyDescent="0.35">
      <c r="A1611" t="s">
        <v>1629</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row>
    <row r="1612" spans="1:34" x14ac:dyDescent="0.35">
      <c r="A1612" t="s">
        <v>1630</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x14ac:dyDescent="0.35">
      <c r="A1613" t="s">
        <v>1631</v>
      </c>
      <c r="B1613" t="s">
        <v>19</v>
      </c>
      <c r="C1613" s="2">
        <v>8219080000</v>
      </c>
      <c r="D1613" s="2">
        <v>8219080000</v>
      </c>
      <c r="E1613" s="2">
        <v>8219080000</v>
      </c>
      <c r="F1613" s="2">
        <v>8219080000</v>
      </c>
      <c r="G1613" s="2">
        <v>8219080000</v>
      </c>
      <c r="H1613" s="2">
        <v>8334240000</v>
      </c>
      <c r="I1613" s="2">
        <v>8449410000</v>
      </c>
      <c r="J1613" s="2">
        <v>8526190000</v>
      </c>
      <c r="K1613" s="2">
        <v>8602960000</v>
      </c>
      <c r="L1613" s="2">
        <v>8641350000</v>
      </c>
      <c r="M1613" s="2">
        <v>8679740000</v>
      </c>
      <c r="N1613" s="2">
        <v>8718130000</v>
      </c>
      <c r="O1613" s="2">
        <v>8756520000</v>
      </c>
      <c r="P1613" s="2">
        <v>8794910000</v>
      </c>
      <c r="Q1613" s="2">
        <v>8833300000</v>
      </c>
      <c r="R1613" s="2">
        <v>8871680000</v>
      </c>
      <c r="S1613" s="2">
        <v>8910070000</v>
      </c>
      <c r="T1613" s="2">
        <v>8948460000</v>
      </c>
      <c r="U1613" s="2">
        <v>8986850000</v>
      </c>
      <c r="V1613" s="2">
        <v>8986850000</v>
      </c>
      <c r="W1613" s="2">
        <v>8986850000</v>
      </c>
      <c r="X1613" s="2">
        <v>8986850000</v>
      </c>
      <c r="Y1613" s="2">
        <v>8986850000</v>
      </c>
      <c r="Z1613" s="2">
        <v>8986850000</v>
      </c>
      <c r="AA1613" s="2">
        <v>8986850000</v>
      </c>
      <c r="AB1613" s="2">
        <v>8986850000</v>
      </c>
      <c r="AC1613" s="2">
        <v>8986850000</v>
      </c>
      <c r="AD1613" s="2">
        <v>8986850000</v>
      </c>
      <c r="AE1613" s="2">
        <v>8986850000</v>
      </c>
      <c r="AF1613" s="2">
        <v>8986850000</v>
      </c>
      <c r="AG1613" s="2">
        <v>8986850000</v>
      </c>
      <c r="AH1613" s="2">
        <v>8627880000</v>
      </c>
    </row>
    <row r="1614" spans="1:34" x14ac:dyDescent="0.35">
      <c r="A1614" t="s">
        <v>1632</v>
      </c>
      <c r="B1614" t="s">
        <v>19</v>
      </c>
      <c r="C1614" s="2">
        <v>12306100000</v>
      </c>
      <c r="D1614" s="2">
        <v>13430800000</v>
      </c>
      <c r="E1614" s="2">
        <v>12799000000</v>
      </c>
      <c r="F1614" s="2">
        <v>12235500000</v>
      </c>
      <c r="G1614" s="2">
        <v>11740300000</v>
      </c>
      <c r="H1614" s="2">
        <v>10254700000</v>
      </c>
      <c r="I1614" s="2">
        <v>9674020000</v>
      </c>
      <c r="J1614" s="2">
        <v>9160770000</v>
      </c>
      <c r="K1614" s="2">
        <v>8317520000</v>
      </c>
      <c r="L1614" s="2">
        <v>7779530000</v>
      </c>
      <c r="M1614" s="2">
        <v>7318130000</v>
      </c>
      <c r="N1614" s="2">
        <v>7326840000</v>
      </c>
      <c r="O1614" s="2">
        <v>7199600000</v>
      </c>
      <c r="P1614" s="2">
        <v>7234480000</v>
      </c>
      <c r="Q1614" s="2">
        <v>6977360000</v>
      </c>
      <c r="R1614" s="2">
        <v>6870140000</v>
      </c>
      <c r="S1614" s="2">
        <v>6841850000</v>
      </c>
      <c r="T1614" s="2">
        <v>6841870000</v>
      </c>
      <c r="U1614" s="2">
        <v>6791360000</v>
      </c>
      <c r="V1614" s="2">
        <v>6804180000</v>
      </c>
      <c r="W1614" s="2">
        <v>6717110000</v>
      </c>
      <c r="X1614" s="2">
        <v>6731610000</v>
      </c>
      <c r="Y1614" s="2">
        <v>6740830000</v>
      </c>
      <c r="Z1614" s="2">
        <v>6721870000</v>
      </c>
      <c r="AA1614" s="2">
        <v>6714770000</v>
      </c>
      <c r="AB1614" s="2">
        <v>6539380000</v>
      </c>
      <c r="AC1614" s="2">
        <v>6531110000</v>
      </c>
      <c r="AD1614" s="2">
        <v>6534070000</v>
      </c>
      <c r="AE1614" s="2">
        <v>6550430000</v>
      </c>
      <c r="AF1614" s="2">
        <v>6555150000</v>
      </c>
      <c r="AG1614" s="2">
        <v>6565950000</v>
      </c>
      <c r="AH1614" s="2">
        <v>16345800000</v>
      </c>
    </row>
    <row r="1615" spans="1:34" x14ac:dyDescent="0.35">
      <c r="A1615" t="s">
        <v>1633</v>
      </c>
      <c r="B1615" t="s">
        <v>19</v>
      </c>
      <c r="C1615" s="2">
        <v>1075950000</v>
      </c>
      <c r="D1615" s="2">
        <v>1009810000</v>
      </c>
      <c r="E1615" s="2">
        <v>985755000</v>
      </c>
      <c r="F1615" s="2">
        <v>1017590000</v>
      </c>
      <c r="G1615" s="2">
        <v>1035340000</v>
      </c>
      <c r="H1615" s="2">
        <v>1093450000</v>
      </c>
      <c r="I1615" s="2">
        <v>1088130000</v>
      </c>
      <c r="J1615" s="2">
        <v>1087310000</v>
      </c>
      <c r="K1615" s="2">
        <v>1095430000</v>
      </c>
      <c r="L1615" s="2">
        <v>1105280000</v>
      </c>
      <c r="M1615" s="2">
        <v>1116440000</v>
      </c>
      <c r="N1615" s="2">
        <v>1116960000</v>
      </c>
      <c r="O1615" s="2">
        <v>1116950000</v>
      </c>
      <c r="P1615" s="2">
        <v>1117250000</v>
      </c>
      <c r="Q1615" s="2">
        <v>1116930000</v>
      </c>
      <c r="R1615" s="2">
        <v>1119460000</v>
      </c>
      <c r="S1615" s="2">
        <v>1121270000</v>
      </c>
      <c r="T1615" s="2">
        <v>1122000000</v>
      </c>
      <c r="U1615" s="2">
        <v>1121110000</v>
      </c>
      <c r="V1615" s="2">
        <v>1120990000</v>
      </c>
      <c r="W1615" s="2">
        <v>1120540000</v>
      </c>
      <c r="X1615" s="2">
        <v>1118840000</v>
      </c>
      <c r="Y1615" s="2">
        <v>1117960000</v>
      </c>
      <c r="Z1615" s="2">
        <v>1120620000</v>
      </c>
      <c r="AA1615" s="2">
        <v>1123190000</v>
      </c>
      <c r="AB1615" s="2">
        <v>1124990000</v>
      </c>
      <c r="AC1615" s="2">
        <v>1126390000</v>
      </c>
      <c r="AD1615" s="2">
        <v>1126610000</v>
      </c>
      <c r="AE1615" s="2">
        <v>1126740000</v>
      </c>
      <c r="AF1615" s="2">
        <v>1125310000</v>
      </c>
      <c r="AG1615" s="2">
        <v>1124550000</v>
      </c>
      <c r="AH1615" s="2">
        <v>640978000</v>
      </c>
    </row>
    <row r="1616" spans="1:34" x14ac:dyDescent="0.35">
      <c r="A1616" t="s">
        <v>1634</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row>
    <row r="1617" spans="1:34" x14ac:dyDescent="0.35">
      <c r="A1617" t="s">
        <v>1635</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row>
    <row r="1618" spans="1:34" x14ac:dyDescent="0.35">
      <c r="A1618" t="s">
        <v>1636</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row>
    <row r="1619" spans="1:34" x14ac:dyDescent="0.35">
      <c r="A1619" t="s">
        <v>1637</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row>
    <row r="1620" spans="1:34" x14ac:dyDescent="0.35">
      <c r="A1620" t="s">
        <v>1638</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row>
    <row r="1621" spans="1:34" x14ac:dyDescent="0.35">
      <c r="A1621" t="s">
        <v>1639</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row>
    <row r="1622" spans="1:34" x14ac:dyDescent="0.35">
      <c r="A1622" t="s">
        <v>1640</v>
      </c>
      <c r="B1622" t="s">
        <v>19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row>
    <row r="1623" spans="1:34" x14ac:dyDescent="0.35">
      <c r="A1623" t="s">
        <v>1641</v>
      </c>
      <c r="B1623" t="s">
        <v>19</v>
      </c>
      <c r="C1623" s="2">
        <v>82792900</v>
      </c>
      <c r="D1623" s="2">
        <v>80735200</v>
      </c>
      <c r="E1623" s="2">
        <v>80735900</v>
      </c>
      <c r="F1623" s="2">
        <v>80715300</v>
      </c>
      <c r="G1623" s="2">
        <v>80688400</v>
      </c>
      <c r="H1623" s="2">
        <v>80649200</v>
      </c>
      <c r="I1623" s="2">
        <v>80922300</v>
      </c>
      <c r="J1623" s="2">
        <v>81260200</v>
      </c>
      <c r="K1623" s="2">
        <v>81539100</v>
      </c>
      <c r="L1623" s="2">
        <v>81766700</v>
      </c>
      <c r="M1623" s="2">
        <v>81970500</v>
      </c>
      <c r="N1623" s="2">
        <v>82125900</v>
      </c>
      <c r="O1623" s="2">
        <v>82261100</v>
      </c>
      <c r="P1623" s="2">
        <v>82331100</v>
      </c>
      <c r="Q1623" s="2">
        <v>82460700</v>
      </c>
      <c r="R1623" s="2">
        <v>82565700</v>
      </c>
      <c r="S1623" s="2">
        <v>82682500</v>
      </c>
      <c r="T1623" s="2">
        <v>82772100</v>
      </c>
      <c r="U1623" s="2">
        <v>82871400</v>
      </c>
      <c r="V1623" s="2">
        <v>82962400</v>
      </c>
      <c r="W1623" s="2">
        <v>83053600</v>
      </c>
      <c r="X1623" s="2">
        <v>83126700</v>
      </c>
      <c r="Y1623" s="2">
        <v>83204800</v>
      </c>
      <c r="Z1623" s="2">
        <v>83274200</v>
      </c>
      <c r="AA1623" s="2">
        <v>83346200</v>
      </c>
      <c r="AB1623" s="2">
        <v>83419500</v>
      </c>
      <c r="AC1623" s="2">
        <v>83488400</v>
      </c>
      <c r="AD1623" s="2">
        <v>83559800</v>
      </c>
      <c r="AE1623" s="2">
        <v>83630900</v>
      </c>
      <c r="AF1623" s="2">
        <v>83692700</v>
      </c>
      <c r="AG1623" s="2">
        <v>83763700</v>
      </c>
      <c r="AH1623" s="2">
        <v>90170600</v>
      </c>
    </row>
    <row r="1624" spans="1:34" x14ac:dyDescent="0.35">
      <c r="A1624" t="s">
        <v>1642</v>
      </c>
      <c r="B1624" t="s">
        <v>19</v>
      </c>
      <c r="C1624" s="2">
        <v>133866000</v>
      </c>
      <c r="D1624" s="2">
        <v>135663000</v>
      </c>
      <c r="E1624" s="2">
        <v>136459000</v>
      </c>
      <c r="F1624" s="2">
        <v>137945000</v>
      </c>
      <c r="G1624" s="2">
        <v>138639000</v>
      </c>
      <c r="H1624" s="2">
        <v>138558000</v>
      </c>
      <c r="I1624" s="2">
        <v>147040000</v>
      </c>
      <c r="J1624" s="2">
        <v>157931000</v>
      </c>
      <c r="K1624" s="2">
        <v>167969000</v>
      </c>
      <c r="L1624" s="2">
        <v>177990000</v>
      </c>
      <c r="M1624" s="2">
        <v>187412000</v>
      </c>
      <c r="N1624" s="2">
        <v>195199000</v>
      </c>
      <c r="O1624" s="2">
        <v>202392000</v>
      </c>
      <c r="P1624" s="2">
        <v>206637000</v>
      </c>
      <c r="Q1624" s="2">
        <v>214073000</v>
      </c>
      <c r="R1624" s="2">
        <v>220811000</v>
      </c>
      <c r="S1624" s="2">
        <v>228231000</v>
      </c>
      <c r="T1624" s="2">
        <v>234968000</v>
      </c>
      <c r="U1624" s="2">
        <v>242332000</v>
      </c>
      <c r="V1624" s="2">
        <v>249187000</v>
      </c>
      <c r="W1624" s="2">
        <v>256663000</v>
      </c>
      <c r="X1624" s="2">
        <v>262787000</v>
      </c>
      <c r="Y1624" s="2">
        <v>269751000</v>
      </c>
      <c r="Z1624" s="2">
        <v>276650000</v>
      </c>
      <c r="AA1624" s="2">
        <v>284063000</v>
      </c>
      <c r="AB1624" s="2">
        <v>291812000</v>
      </c>
      <c r="AC1624" s="2">
        <v>299730000</v>
      </c>
      <c r="AD1624" s="2">
        <v>307993000</v>
      </c>
      <c r="AE1624" s="2">
        <v>316368000</v>
      </c>
      <c r="AF1624" s="2">
        <v>324560000</v>
      </c>
      <c r="AG1624" s="2">
        <v>333660000</v>
      </c>
      <c r="AH1624" s="2">
        <v>225364000</v>
      </c>
    </row>
    <row r="1625" spans="1:34" x14ac:dyDescent="0.35">
      <c r="A1625" t="s">
        <v>1643</v>
      </c>
      <c r="B1625" t="s">
        <v>19</v>
      </c>
      <c r="C1625" s="2">
        <v>689857000</v>
      </c>
      <c r="D1625" s="2">
        <v>863677000</v>
      </c>
      <c r="E1625" s="2">
        <v>863657000</v>
      </c>
      <c r="F1625" s="2">
        <v>863098000</v>
      </c>
      <c r="G1625" s="2">
        <v>844560000</v>
      </c>
      <c r="H1625" s="2">
        <v>833322000</v>
      </c>
      <c r="I1625" s="2">
        <v>813473000</v>
      </c>
      <c r="J1625" s="2">
        <v>781536000</v>
      </c>
      <c r="K1625" s="2">
        <v>735319000</v>
      </c>
      <c r="L1625" s="2">
        <v>666310000</v>
      </c>
      <c r="M1625" s="2">
        <v>589027000</v>
      </c>
      <c r="N1625" s="2">
        <v>602941000</v>
      </c>
      <c r="O1625" s="2">
        <v>611846000</v>
      </c>
      <c r="P1625" s="2">
        <v>637918000</v>
      </c>
      <c r="Q1625" s="2">
        <v>635228000</v>
      </c>
      <c r="R1625" s="2">
        <v>621104000</v>
      </c>
      <c r="S1625" s="2">
        <v>614938000</v>
      </c>
      <c r="T1625" s="2">
        <v>614477000</v>
      </c>
      <c r="U1625" s="2">
        <v>623085000</v>
      </c>
      <c r="V1625" s="2">
        <v>630295000</v>
      </c>
      <c r="W1625" s="2">
        <v>639554000</v>
      </c>
      <c r="X1625" s="2">
        <v>650514000</v>
      </c>
      <c r="Y1625" s="2">
        <v>657872000</v>
      </c>
      <c r="Z1625" s="2">
        <v>642075000</v>
      </c>
      <c r="AA1625" s="2">
        <v>636504000</v>
      </c>
      <c r="AB1625" s="2">
        <v>621386000</v>
      </c>
      <c r="AC1625" s="2">
        <v>616272000</v>
      </c>
      <c r="AD1625" s="2">
        <v>617543000</v>
      </c>
      <c r="AE1625" s="2">
        <v>626548000</v>
      </c>
      <c r="AF1625" s="2">
        <v>628926000</v>
      </c>
      <c r="AG1625" s="2">
        <v>636525000</v>
      </c>
      <c r="AH1625" s="2">
        <v>708727000</v>
      </c>
    </row>
    <row r="1626" spans="1:34" x14ac:dyDescent="0.35">
      <c r="A1626" t="s">
        <v>1644</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row>
    <row r="1627" spans="1:34" x14ac:dyDescent="0.35">
      <c r="A1627" t="s">
        <v>1645</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row>
    <row r="1628" spans="1:34" x14ac:dyDescent="0.35">
      <c r="A1628" t="s">
        <v>1646</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row>
    <row r="1629" spans="1:34" x14ac:dyDescent="0.35">
      <c r="A1629" t="s">
        <v>1647</v>
      </c>
      <c r="B1629" t="s">
        <v>19</v>
      </c>
      <c r="C1629" s="2">
        <v>1078750000</v>
      </c>
      <c r="D1629" s="2">
        <v>1078750000</v>
      </c>
      <c r="E1629" s="2">
        <v>1078750000</v>
      </c>
      <c r="F1629" s="2">
        <v>1078750000</v>
      </c>
      <c r="G1629" s="2">
        <v>1078750000</v>
      </c>
      <c r="H1629" s="2">
        <v>1093870000</v>
      </c>
      <c r="I1629" s="2">
        <v>1108980000</v>
      </c>
      <c r="J1629" s="2">
        <v>1119060000</v>
      </c>
      <c r="K1629" s="2">
        <v>1129140000</v>
      </c>
      <c r="L1629" s="2">
        <v>1134180000</v>
      </c>
      <c r="M1629" s="2">
        <v>1139220000</v>
      </c>
      <c r="N1629" s="2">
        <v>1144250000</v>
      </c>
      <c r="O1629" s="2">
        <v>1149290000</v>
      </c>
      <c r="P1629" s="2">
        <v>1154330000</v>
      </c>
      <c r="Q1629" s="2">
        <v>1159370000</v>
      </c>
      <c r="R1629" s="2">
        <v>1164410000</v>
      </c>
      <c r="S1629" s="2">
        <v>1169450000</v>
      </c>
      <c r="T1629" s="2">
        <v>1174490000</v>
      </c>
      <c r="U1629" s="2">
        <v>1179520000</v>
      </c>
      <c r="V1629" s="2">
        <v>1179520000</v>
      </c>
      <c r="W1629" s="2">
        <v>1179520000</v>
      </c>
      <c r="X1629" s="2">
        <v>1179520000</v>
      </c>
      <c r="Y1629" s="2">
        <v>1179520000</v>
      </c>
      <c r="Z1629" s="2">
        <v>1179520000</v>
      </c>
      <c r="AA1629" s="2">
        <v>1179520000</v>
      </c>
      <c r="AB1629" s="2">
        <v>1179520000</v>
      </c>
      <c r="AC1629" s="2">
        <v>1179520000</v>
      </c>
      <c r="AD1629" s="2">
        <v>1179520000</v>
      </c>
      <c r="AE1629" s="2">
        <v>1179520000</v>
      </c>
      <c r="AF1629" s="2">
        <v>1179520000</v>
      </c>
      <c r="AG1629" s="2">
        <v>1179520000</v>
      </c>
      <c r="AH1629" s="2">
        <v>1132410000</v>
      </c>
    </row>
    <row r="1630" spans="1:34" x14ac:dyDescent="0.35">
      <c r="A1630" t="s">
        <v>1648</v>
      </c>
      <c r="B1630" t="s">
        <v>19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row>
    <row r="1631" spans="1:34" x14ac:dyDescent="0.35">
      <c r="A1631" t="s">
        <v>1649</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row>
    <row r="1632" spans="1:34" x14ac:dyDescent="0.35">
      <c r="A1632" t="s">
        <v>1650</v>
      </c>
      <c r="B1632" t="s">
        <v>19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row>
    <row r="1633" spans="1:34" x14ac:dyDescent="0.35">
      <c r="A1633" t="s">
        <v>1651</v>
      </c>
      <c r="B1633" t="s">
        <v>19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row>
    <row r="1634" spans="1:34" x14ac:dyDescent="0.35">
      <c r="A1634" t="s">
        <v>1652</v>
      </c>
      <c r="B1634" t="s">
        <v>19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row>
    <row r="1635" spans="1:34" x14ac:dyDescent="0.35">
      <c r="A1635" t="s">
        <v>1653</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row>
    <row r="1636" spans="1:34" x14ac:dyDescent="0.35">
      <c r="A1636" t="s">
        <v>1654</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row>
    <row r="1637" spans="1:34" x14ac:dyDescent="0.35">
      <c r="A1637" t="s">
        <v>1655</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row>
    <row r="1638" spans="1:34" x14ac:dyDescent="0.35">
      <c r="A1638" t="s">
        <v>1656</v>
      </c>
      <c r="B1638" t="s">
        <v>19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row>
    <row r="1639" spans="1:34" x14ac:dyDescent="0.35">
      <c r="A1639" t="s">
        <v>1657</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row>
    <row r="1640" spans="1:34" x14ac:dyDescent="0.35">
      <c r="A1640" t="s">
        <v>1658</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row>
    <row r="1641" spans="1:34" x14ac:dyDescent="0.35">
      <c r="A1641" t="s">
        <v>1659</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row>
    <row r="1642" spans="1:34" x14ac:dyDescent="0.35">
      <c r="A1642" t="s">
        <v>1660</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row>
    <row r="1643" spans="1:34" x14ac:dyDescent="0.35">
      <c r="A1643" t="s">
        <v>1661</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row>
    <row r="1644" spans="1:34" x14ac:dyDescent="0.35">
      <c r="A1644" t="s">
        <v>1662</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row>
    <row r="1645" spans="1:34" x14ac:dyDescent="0.35">
      <c r="A1645" t="s">
        <v>1663</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row>
    <row r="1646" spans="1:34" x14ac:dyDescent="0.35">
      <c r="A1646" t="s">
        <v>1664</v>
      </c>
      <c r="B1646" t="s">
        <v>19</v>
      </c>
      <c r="C1646" s="2">
        <v>262958000000000</v>
      </c>
      <c r="D1646" s="2">
        <v>265180000000000</v>
      </c>
      <c r="E1646" s="2">
        <v>269405000000000</v>
      </c>
      <c r="F1646" s="2">
        <v>263467000000000</v>
      </c>
      <c r="G1646" s="2">
        <v>263229000000000</v>
      </c>
      <c r="H1646" s="2">
        <v>263124000000000</v>
      </c>
      <c r="I1646" s="2">
        <v>262641000000000</v>
      </c>
      <c r="J1646" s="2">
        <v>261875000000000</v>
      </c>
      <c r="K1646" s="2">
        <v>260871000000000</v>
      </c>
      <c r="L1646" s="2">
        <v>259628000000000</v>
      </c>
      <c r="M1646" s="2">
        <v>258407000000000</v>
      </c>
      <c r="N1646" s="2">
        <v>257276000000000</v>
      </c>
      <c r="O1646" s="2">
        <v>256027000000000</v>
      </c>
      <c r="P1646" s="2">
        <v>254736000000000</v>
      </c>
      <c r="Q1646" s="2">
        <v>253711000000000</v>
      </c>
      <c r="R1646" s="2">
        <v>252832000000000</v>
      </c>
      <c r="S1646" s="2">
        <v>252155000000000</v>
      </c>
      <c r="T1646" s="2">
        <v>251434000000000</v>
      </c>
      <c r="U1646" s="2">
        <v>250665000000000</v>
      </c>
      <c r="V1646" s="2">
        <v>249923000000000</v>
      </c>
      <c r="W1646" s="2">
        <v>249277000000000</v>
      </c>
      <c r="X1646" s="2">
        <v>248481000000000</v>
      </c>
      <c r="Y1646" s="2">
        <v>247802000000000</v>
      </c>
      <c r="Z1646" s="2">
        <v>247222000000000</v>
      </c>
      <c r="AA1646" s="2">
        <v>246638000000000</v>
      </c>
      <c r="AB1646" s="2">
        <v>246085000000000</v>
      </c>
      <c r="AC1646" s="2">
        <v>245552000000000</v>
      </c>
      <c r="AD1646" s="2">
        <v>244989000000000</v>
      </c>
      <c r="AE1646" s="2">
        <v>244381000000000</v>
      </c>
      <c r="AF1646" s="2">
        <v>243725000000000</v>
      </c>
      <c r="AG1646" s="2">
        <v>243022000000000</v>
      </c>
      <c r="AH1646" s="2">
        <v>230365000000000</v>
      </c>
    </row>
    <row r="1647" spans="1:34" x14ac:dyDescent="0.35">
      <c r="A1647" t="s">
        <v>1665</v>
      </c>
      <c r="B1647" t="s">
        <v>19</v>
      </c>
      <c r="C1647" s="2">
        <v>242953000000</v>
      </c>
      <c r="D1647" s="2">
        <v>246146000000</v>
      </c>
      <c r="E1647" s="2">
        <v>255994000000</v>
      </c>
      <c r="F1647" s="2">
        <v>239612000000</v>
      </c>
      <c r="G1647" s="2">
        <v>237240000000</v>
      </c>
      <c r="H1647" s="2">
        <v>235830000000</v>
      </c>
      <c r="I1647" s="2">
        <v>234505000000</v>
      </c>
      <c r="J1647" s="2">
        <v>232737000000</v>
      </c>
      <c r="K1647" s="2">
        <v>230231000000</v>
      </c>
      <c r="L1647" s="2">
        <v>227107000000</v>
      </c>
      <c r="M1647" s="2">
        <v>223209000000</v>
      </c>
      <c r="N1647" s="2">
        <v>219617000000</v>
      </c>
      <c r="O1647" s="2">
        <v>216251000000</v>
      </c>
      <c r="P1647" s="2">
        <v>212643000000</v>
      </c>
      <c r="Q1647" s="2">
        <v>208819000000</v>
      </c>
      <c r="R1647" s="2">
        <v>204828000000</v>
      </c>
      <c r="S1647" s="2">
        <v>200973000000</v>
      </c>
      <c r="T1647" s="2">
        <v>197531000000</v>
      </c>
      <c r="U1647" s="2">
        <v>194322000000</v>
      </c>
      <c r="V1647" s="2">
        <v>191055000000</v>
      </c>
      <c r="W1647" s="2">
        <v>188213000000</v>
      </c>
      <c r="X1647" s="2">
        <v>185655000000</v>
      </c>
      <c r="Y1647" s="2">
        <v>183108000000</v>
      </c>
      <c r="Z1647" s="2">
        <v>180927000000</v>
      </c>
      <c r="AA1647" s="2">
        <v>179102000000</v>
      </c>
      <c r="AB1647" s="2">
        <v>177161000000</v>
      </c>
      <c r="AC1647" s="2">
        <v>175279000000</v>
      </c>
      <c r="AD1647" s="2">
        <v>173216000000</v>
      </c>
      <c r="AE1647" s="2">
        <v>170969000000</v>
      </c>
      <c r="AF1647" s="2">
        <v>168777000000</v>
      </c>
      <c r="AG1647" s="2">
        <v>166402000000</v>
      </c>
      <c r="AH1647" s="2">
        <v>164657000000</v>
      </c>
    </row>
    <row r="1648" spans="1:34" x14ac:dyDescent="0.35">
      <c r="A1648" t="s">
        <v>1666</v>
      </c>
      <c r="B1648" t="s">
        <v>19</v>
      </c>
      <c r="C1648" s="2">
        <v>1737710000000</v>
      </c>
      <c r="D1648" s="2">
        <v>1760740000000</v>
      </c>
      <c r="E1648" s="2">
        <v>1831730000000</v>
      </c>
      <c r="F1648" s="2">
        <v>1713490000000</v>
      </c>
      <c r="G1648" s="2">
        <v>1696280000000</v>
      </c>
      <c r="H1648" s="2">
        <v>1686040000000</v>
      </c>
      <c r="I1648" s="2">
        <v>1676450000000</v>
      </c>
      <c r="J1648" s="2">
        <v>1663680000000</v>
      </c>
      <c r="K1648" s="2">
        <v>1645590000000</v>
      </c>
      <c r="L1648" s="2">
        <v>1623050000000</v>
      </c>
      <c r="M1648" s="2">
        <v>1594900000000</v>
      </c>
      <c r="N1648" s="2">
        <v>1568960000000</v>
      </c>
      <c r="O1648" s="2">
        <v>1544680000000</v>
      </c>
      <c r="P1648" s="2">
        <v>1518640000000</v>
      </c>
      <c r="Q1648" s="2">
        <v>1491020000000</v>
      </c>
      <c r="R1648" s="2">
        <v>1462180000000</v>
      </c>
      <c r="S1648" s="2">
        <v>1434300000000</v>
      </c>
      <c r="T1648" s="2">
        <v>1409420000000</v>
      </c>
      <c r="U1648" s="2">
        <v>1386230000000</v>
      </c>
      <c r="V1648" s="2">
        <v>1362630000000</v>
      </c>
      <c r="W1648" s="2">
        <v>1342090000000</v>
      </c>
      <c r="X1648" s="2">
        <v>1323620000000</v>
      </c>
      <c r="Y1648" s="2">
        <v>1305220000000</v>
      </c>
      <c r="Z1648" s="2">
        <v>1289460000000</v>
      </c>
      <c r="AA1648" s="2">
        <v>1276290000000</v>
      </c>
      <c r="AB1648" s="2">
        <v>1262260000000</v>
      </c>
      <c r="AC1648" s="2">
        <v>1248670000000</v>
      </c>
      <c r="AD1648" s="2">
        <v>1233770000000</v>
      </c>
      <c r="AE1648" s="2">
        <v>1217540000000</v>
      </c>
      <c r="AF1648" s="2">
        <v>1201720000000</v>
      </c>
      <c r="AG1648" s="2">
        <v>1184580000000</v>
      </c>
      <c r="AH1648" s="2">
        <v>1172590000000</v>
      </c>
    </row>
    <row r="1649" spans="1:34" x14ac:dyDescent="0.35">
      <c r="A1649" t="s">
        <v>1667</v>
      </c>
      <c r="B1649" t="s">
        <v>19</v>
      </c>
      <c r="C1649" s="2">
        <v>237409000000</v>
      </c>
      <c r="D1649" s="2">
        <v>239287000000</v>
      </c>
      <c r="E1649" s="2">
        <v>244227000000</v>
      </c>
      <c r="F1649" s="2">
        <v>237027000000</v>
      </c>
      <c r="G1649" s="2">
        <v>236352000000</v>
      </c>
      <c r="H1649" s="2">
        <v>235909000000</v>
      </c>
      <c r="I1649" s="2">
        <v>235201000000</v>
      </c>
      <c r="J1649" s="2">
        <v>234228000000</v>
      </c>
      <c r="K1649" s="2">
        <v>232994000000</v>
      </c>
      <c r="L1649" s="2">
        <v>231505000000</v>
      </c>
      <c r="M1649" s="2">
        <v>229936000000</v>
      </c>
      <c r="N1649" s="2">
        <v>228477000000</v>
      </c>
      <c r="O1649" s="2">
        <v>226967000000</v>
      </c>
      <c r="P1649" s="2">
        <v>225389000000</v>
      </c>
      <c r="Q1649" s="2">
        <v>223986000000</v>
      </c>
      <c r="R1649" s="2">
        <v>222666000000</v>
      </c>
      <c r="S1649" s="2">
        <v>221519000000</v>
      </c>
      <c r="T1649" s="2">
        <v>220398000000</v>
      </c>
      <c r="U1649" s="2">
        <v>219275000000</v>
      </c>
      <c r="V1649" s="2">
        <v>218171000000</v>
      </c>
      <c r="W1649" s="2">
        <v>217197000000</v>
      </c>
      <c r="X1649" s="2">
        <v>216152000000</v>
      </c>
      <c r="Y1649" s="2">
        <v>215201000000</v>
      </c>
      <c r="Z1649" s="2">
        <v>214373000000</v>
      </c>
      <c r="AA1649" s="2">
        <v>213591000000</v>
      </c>
      <c r="AB1649" s="2">
        <v>212823000000</v>
      </c>
      <c r="AC1649" s="2">
        <v>212075000000</v>
      </c>
      <c r="AD1649" s="2">
        <v>211279000000</v>
      </c>
      <c r="AE1649" s="2">
        <v>210425000000</v>
      </c>
      <c r="AF1649" s="2">
        <v>209544000000</v>
      </c>
      <c r="AG1649" s="2">
        <v>208603000000</v>
      </c>
      <c r="AH1649" s="2">
        <v>198495000000</v>
      </c>
    </row>
    <row r="1650" spans="1:34" x14ac:dyDescent="0.35">
      <c r="A1650" t="s">
        <v>1668</v>
      </c>
      <c r="B1650" t="s">
        <v>19</v>
      </c>
      <c r="C1650" s="2">
        <v>300923000000</v>
      </c>
      <c r="D1650" s="2">
        <v>304593000000</v>
      </c>
      <c r="E1650" s="2">
        <v>315619000000</v>
      </c>
      <c r="F1650" s="2">
        <v>297526000000</v>
      </c>
      <c r="G1650" s="2">
        <v>295098000000</v>
      </c>
      <c r="H1650" s="2">
        <v>293709000000</v>
      </c>
      <c r="I1650" s="2">
        <v>292332000000</v>
      </c>
      <c r="J1650" s="2">
        <v>290426000000</v>
      </c>
      <c r="K1650" s="2">
        <v>287679000000</v>
      </c>
      <c r="L1650" s="2">
        <v>284224000000</v>
      </c>
      <c r="M1650" s="2">
        <v>279943000000</v>
      </c>
      <c r="N1650" s="2">
        <v>276001000000</v>
      </c>
      <c r="O1650" s="2">
        <v>272277000000</v>
      </c>
      <c r="P1650" s="2">
        <v>268284000000</v>
      </c>
      <c r="Q1650" s="2">
        <v>264106000000</v>
      </c>
      <c r="R1650" s="2">
        <v>259776000000</v>
      </c>
      <c r="S1650" s="2">
        <v>255626000000</v>
      </c>
      <c r="T1650" s="2">
        <v>251901000000</v>
      </c>
      <c r="U1650" s="2">
        <v>248413000000</v>
      </c>
      <c r="V1650" s="2">
        <v>244865000000</v>
      </c>
      <c r="W1650" s="2">
        <v>241789000000</v>
      </c>
      <c r="X1650" s="2">
        <v>238981000000</v>
      </c>
      <c r="Y1650" s="2">
        <v>236206000000</v>
      </c>
      <c r="Z1650" s="2">
        <v>233841000000</v>
      </c>
      <c r="AA1650" s="2">
        <v>231854000000</v>
      </c>
      <c r="AB1650" s="2">
        <v>229744000000</v>
      </c>
      <c r="AC1650" s="2">
        <v>227698000000</v>
      </c>
      <c r="AD1650" s="2">
        <v>225447000000</v>
      </c>
      <c r="AE1650" s="2">
        <v>222991000000</v>
      </c>
      <c r="AF1650" s="2">
        <v>220584000000</v>
      </c>
      <c r="AG1650" s="2">
        <v>217971000000</v>
      </c>
      <c r="AH1650" s="2">
        <v>214742000000</v>
      </c>
    </row>
    <row r="1651" spans="1:34" x14ac:dyDescent="0.35">
      <c r="A1651" t="s">
        <v>1669</v>
      </c>
      <c r="B1651" t="s">
        <v>19</v>
      </c>
      <c r="C1651" s="2">
        <v>294005000000</v>
      </c>
      <c r="D1651" s="2">
        <v>297605000000</v>
      </c>
      <c r="E1651" s="2">
        <v>308461000000</v>
      </c>
      <c r="F1651" s="2">
        <v>290632000000</v>
      </c>
      <c r="G1651" s="2">
        <v>288227000000</v>
      </c>
      <c r="H1651" s="2">
        <v>286849000000</v>
      </c>
      <c r="I1651" s="2">
        <v>285489000000</v>
      </c>
      <c r="J1651" s="2">
        <v>283610000000</v>
      </c>
      <c r="K1651" s="2">
        <v>280903000000</v>
      </c>
      <c r="L1651" s="2">
        <v>277499000000</v>
      </c>
      <c r="M1651" s="2">
        <v>273277000000</v>
      </c>
      <c r="N1651" s="2">
        <v>269391000000</v>
      </c>
      <c r="O1651" s="2">
        <v>265721000000</v>
      </c>
      <c r="P1651" s="2">
        <v>261786000000</v>
      </c>
      <c r="Q1651" s="2">
        <v>257665000000</v>
      </c>
      <c r="R1651" s="2">
        <v>253390000000</v>
      </c>
      <c r="S1651" s="2">
        <v>249291000000</v>
      </c>
      <c r="T1651" s="2">
        <v>245613000000</v>
      </c>
      <c r="U1651" s="2">
        <v>242171000000</v>
      </c>
      <c r="V1651" s="2">
        <v>238669000000</v>
      </c>
      <c r="W1651" s="2">
        <v>235632000000</v>
      </c>
      <c r="X1651" s="2">
        <v>232863000000</v>
      </c>
      <c r="Y1651" s="2">
        <v>230125000000</v>
      </c>
      <c r="Z1651" s="2">
        <v>227791000000</v>
      </c>
      <c r="AA1651" s="2">
        <v>225831000000</v>
      </c>
      <c r="AB1651" s="2">
        <v>223749000000</v>
      </c>
      <c r="AC1651" s="2">
        <v>221730000000</v>
      </c>
      <c r="AD1651" s="2">
        <v>219510000000</v>
      </c>
      <c r="AE1651" s="2">
        <v>217086000000</v>
      </c>
      <c r="AF1651" s="2">
        <v>214713000000</v>
      </c>
      <c r="AG1651" s="2">
        <v>212136000000</v>
      </c>
      <c r="AH1651" s="2">
        <v>209100000000</v>
      </c>
    </row>
    <row r="1652" spans="1:34" x14ac:dyDescent="0.35">
      <c r="A1652" t="s">
        <v>1670</v>
      </c>
      <c r="B1652" t="s">
        <v>19</v>
      </c>
      <c r="C1652" s="2">
        <v>19515500000</v>
      </c>
      <c r="D1652" s="2">
        <v>19709400000</v>
      </c>
      <c r="E1652" s="2">
        <v>20395700000</v>
      </c>
      <c r="F1652" s="2">
        <v>19286700000</v>
      </c>
      <c r="G1652" s="2">
        <v>19023000000</v>
      </c>
      <c r="H1652" s="2">
        <v>18792700000</v>
      </c>
      <c r="I1652" s="2">
        <v>18568200000</v>
      </c>
      <c r="J1652" s="2">
        <v>18336600000</v>
      </c>
      <c r="K1652" s="2">
        <v>18103400000</v>
      </c>
      <c r="L1652" s="2">
        <v>17862400000</v>
      </c>
      <c r="M1652" s="2">
        <v>17615600000</v>
      </c>
      <c r="N1652" s="2">
        <v>17378600000</v>
      </c>
      <c r="O1652" s="2">
        <v>17150000000</v>
      </c>
      <c r="P1652" s="2">
        <v>16917200000</v>
      </c>
      <c r="Q1652" s="2">
        <v>16690700000</v>
      </c>
      <c r="R1652" s="2">
        <v>16464800000</v>
      </c>
      <c r="S1652" s="2">
        <v>16249800000</v>
      </c>
      <c r="T1652" s="2">
        <v>16048400000</v>
      </c>
      <c r="U1652" s="2">
        <v>15854500000</v>
      </c>
      <c r="V1652" s="2">
        <v>15665900000</v>
      </c>
      <c r="W1652" s="2">
        <v>15487500000</v>
      </c>
      <c r="X1652" s="2">
        <v>15318700000</v>
      </c>
      <c r="Y1652" s="2">
        <v>15153800000</v>
      </c>
      <c r="Z1652" s="2">
        <v>14996200000</v>
      </c>
      <c r="AA1652" s="2">
        <v>14847600000</v>
      </c>
      <c r="AB1652" s="2">
        <v>14703400000</v>
      </c>
      <c r="AC1652" s="2">
        <v>14563900000</v>
      </c>
      <c r="AD1652" s="2">
        <v>14425500000</v>
      </c>
      <c r="AE1652" s="2">
        <v>14284700000</v>
      </c>
      <c r="AF1652" s="2">
        <v>14145500000</v>
      </c>
      <c r="AG1652" s="2">
        <v>14003900000</v>
      </c>
      <c r="AH1652" s="2">
        <v>12524300000</v>
      </c>
    </row>
    <row r="1653" spans="1:34" x14ac:dyDescent="0.35">
      <c r="A1653" t="s">
        <v>1671</v>
      </c>
      <c r="B1653" t="s">
        <v>19</v>
      </c>
      <c r="C1653" s="2">
        <v>15288900000</v>
      </c>
      <c r="D1653" s="2">
        <v>15474800000</v>
      </c>
      <c r="E1653" s="2">
        <v>16068700000</v>
      </c>
      <c r="F1653" s="2">
        <v>15092000000</v>
      </c>
      <c r="G1653" s="2">
        <v>14952400000</v>
      </c>
      <c r="H1653" s="2">
        <v>14868700000</v>
      </c>
      <c r="I1653" s="2">
        <v>14788300000</v>
      </c>
      <c r="J1653" s="2">
        <v>14681000000</v>
      </c>
      <c r="K1653" s="2">
        <v>14530400000</v>
      </c>
      <c r="L1653" s="2">
        <v>14343100000</v>
      </c>
      <c r="M1653" s="2">
        <v>14111300000</v>
      </c>
      <c r="N1653" s="2">
        <v>13897600000</v>
      </c>
      <c r="O1653" s="2">
        <v>13696500000</v>
      </c>
      <c r="P1653" s="2">
        <v>13481100000</v>
      </c>
      <c r="Q1653" s="2">
        <v>13254500000</v>
      </c>
      <c r="R1653" s="2">
        <v>13018900000</v>
      </c>
      <c r="S1653" s="2">
        <v>12792000000</v>
      </c>
      <c r="T1653" s="2">
        <v>12588700000</v>
      </c>
      <c r="U1653" s="2">
        <v>12398700000</v>
      </c>
      <c r="V1653" s="2">
        <v>12205500000</v>
      </c>
      <c r="W1653" s="2">
        <v>12037300000</v>
      </c>
      <c r="X1653" s="2">
        <v>11884800000</v>
      </c>
      <c r="Y1653" s="2">
        <v>11733500000</v>
      </c>
      <c r="Z1653" s="2">
        <v>11603900000</v>
      </c>
      <c r="AA1653" s="2">
        <v>11494700000</v>
      </c>
      <c r="AB1653" s="2">
        <v>11379100000</v>
      </c>
      <c r="AC1653" s="2">
        <v>11266800000</v>
      </c>
      <c r="AD1653" s="2">
        <v>11143800000</v>
      </c>
      <c r="AE1653" s="2">
        <v>11010000000</v>
      </c>
      <c r="AF1653" s="2">
        <v>10879100000</v>
      </c>
      <c r="AG1653" s="2">
        <v>10737500000</v>
      </c>
      <c r="AH1653" s="2">
        <v>10587700000</v>
      </c>
    </row>
    <row r="1654" spans="1:34" x14ac:dyDescent="0.35">
      <c r="A1654" t="s">
        <v>1672</v>
      </c>
      <c r="B1654" t="s">
        <v>19</v>
      </c>
      <c r="C1654" s="2">
        <v>159772000000</v>
      </c>
      <c r="D1654" s="2">
        <v>161715000000</v>
      </c>
      <c r="E1654" s="2">
        <v>167434000000</v>
      </c>
      <c r="F1654" s="2">
        <v>158064000000</v>
      </c>
      <c r="G1654" s="2">
        <v>156844000000</v>
      </c>
      <c r="H1654" s="2">
        <v>156163000000</v>
      </c>
      <c r="I1654" s="2">
        <v>155477000000</v>
      </c>
      <c r="J1654" s="2">
        <v>154510000000</v>
      </c>
      <c r="K1654" s="2">
        <v>153098000000</v>
      </c>
      <c r="L1654" s="2">
        <v>151312000000</v>
      </c>
      <c r="M1654" s="2">
        <v>149097000000</v>
      </c>
      <c r="N1654" s="2">
        <v>147059000000</v>
      </c>
      <c r="O1654" s="2">
        <v>145130000000</v>
      </c>
      <c r="P1654" s="2">
        <v>143060000000</v>
      </c>
      <c r="Q1654" s="2">
        <v>140900000000</v>
      </c>
      <c r="R1654" s="2">
        <v>138664000000</v>
      </c>
      <c r="S1654" s="2">
        <v>136525000000</v>
      </c>
      <c r="T1654" s="2">
        <v>134604000000</v>
      </c>
      <c r="U1654" s="2">
        <v>132804000000</v>
      </c>
      <c r="V1654" s="2">
        <v>130972000000</v>
      </c>
      <c r="W1654" s="2">
        <v>129387000000</v>
      </c>
      <c r="X1654" s="2">
        <v>127936000000</v>
      </c>
      <c r="Y1654" s="2">
        <v>126504000000</v>
      </c>
      <c r="Z1654" s="2">
        <v>125287000000</v>
      </c>
      <c r="AA1654" s="2">
        <v>124266000000</v>
      </c>
      <c r="AB1654" s="2">
        <v>123180000000</v>
      </c>
      <c r="AC1654" s="2">
        <v>122128000000</v>
      </c>
      <c r="AD1654" s="2">
        <v>120967000000</v>
      </c>
      <c r="AE1654" s="2">
        <v>119700000000</v>
      </c>
      <c r="AF1654" s="2">
        <v>118456000000</v>
      </c>
      <c r="AG1654" s="2">
        <v>117104000000</v>
      </c>
      <c r="AH1654" s="2">
        <v>115372000000</v>
      </c>
    </row>
    <row r="1655" spans="1:34" x14ac:dyDescent="0.35">
      <c r="A1655" t="s">
        <v>1673</v>
      </c>
      <c r="B1655" t="s">
        <v>19</v>
      </c>
      <c r="C1655" s="2">
        <v>6198060000</v>
      </c>
      <c r="D1655" s="2">
        <v>6262350000</v>
      </c>
      <c r="E1655" s="2">
        <v>6376560000</v>
      </c>
      <c r="F1655" s="2">
        <v>6202220000</v>
      </c>
      <c r="G1655" s="2">
        <v>6179330000</v>
      </c>
      <c r="H1655" s="2">
        <v>6159840000</v>
      </c>
      <c r="I1655" s="2">
        <v>6133620000</v>
      </c>
      <c r="J1655" s="2">
        <v>6102470000</v>
      </c>
      <c r="K1655" s="2">
        <v>6068460000</v>
      </c>
      <c r="L1655" s="2">
        <v>6030800000</v>
      </c>
      <c r="M1655" s="2">
        <v>5995010000</v>
      </c>
      <c r="N1655" s="2">
        <v>5961050000</v>
      </c>
      <c r="O1655" s="2">
        <v>5925010000</v>
      </c>
      <c r="P1655" s="2">
        <v>5888590000</v>
      </c>
      <c r="Q1655" s="2">
        <v>5858380000</v>
      </c>
      <c r="R1655" s="2">
        <v>5831630000</v>
      </c>
      <c r="S1655" s="2">
        <v>5809370000</v>
      </c>
      <c r="T1655" s="2">
        <v>5786520000</v>
      </c>
      <c r="U1655" s="2">
        <v>5762930000</v>
      </c>
      <c r="V1655" s="2">
        <v>5740460000</v>
      </c>
      <c r="W1655" s="2">
        <v>5719580000</v>
      </c>
      <c r="X1655" s="2">
        <v>5696120000</v>
      </c>
      <c r="Y1655" s="2">
        <v>5675080000</v>
      </c>
      <c r="Z1655" s="2">
        <v>5655620000</v>
      </c>
      <c r="AA1655" s="2">
        <v>5635980000</v>
      </c>
      <c r="AB1655" s="2">
        <v>5617650000</v>
      </c>
      <c r="AC1655" s="2">
        <v>5600200000</v>
      </c>
      <c r="AD1655" s="2">
        <v>5582960000</v>
      </c>
      <c r="AE1655" s="2">
        <v>5565160000</v>
      </c>
      <c r="AF1655" s="2">
        <v>5546470000</v>
      </c>
      <c r="AG1655" s="2">
        <v>5527200000</v>
      </c>
      <c r="AH1655" s="2">
        <v>5127640000</v>
      </c>
    </row>
    <row r="1656" spans="1:34" x14ac:dyDescent="0.35">
      <c r="A1656" t="s">
        <v>1674</v>
      </c>
      <c r="B1656" t="s">
        <v>19</v>
      </c>
      <c r="C1656" s="2">
        <v>835546000</v>
      </c>
      <c r="D1656" s="2">
        <v>845323000</v>
      </c>
      <c r="E1656" s="2">
        <v>863058000</v>
      </c>
      <c r="F1656" s="2">
        <v>834622000</v>
      </c>
      <c r="G1656" s="2">
        <v>829026000</v>
      </c>
      <c r="H1656" s="2">
        <v>823913000</v>
      </c>
      <c r="I1656" s="2">
        <v>818198000</v>
      </c>
      <c r="J1656" s="2">
        <v>812075000</v>
      </c>
      <c r="K1656" s="2">
        <v>805975000</v>
      </c>
      <c r="L1656" s="2">
        <v>799671000</v>
      </c>
      <c r="M1656" s="2">
        <v>793819000</v>
      </c>
      <c r="N1656" s="2">
        <v>788175000</v>
      </c>
      <c r="O1656" s="2">
        <v>782349000</v>
      </c>
      <c r="P1656" s="2">
        <v>776555000</v>
      </c>
      <c r="Q1656" s="2">
        <v>771588000</v>
      </c>
      <c r="R1656" s="2">
        <v>767082000</v>
      </c>
      <c r="S1656" s="2">
        <v>763145000</v>
      </c>
      <c r="T1656" s="2">
        <v>759192000</v>
      </c>
      <c r="U1656" s="2">
        <v>755186000</v>
      </c>
      <c r="V1656" s="2">
        <v>751405000</v>
      </c>
      <c r="W1656" s="2">
        <v>747743000</v>
      </c>
      <c r="X1656" s="2">
        <v>743865000</v>
      </c>
      <c r="Y1656" s="2">
        <v>740272000</v>
      </c>
      <c r="Z1656" s="2">
        <v>736782000</v>
      </c>
      <c r="AA1656" s="2">
        <v>733255000</v>
      </c>
      <c r="AB1656" s="2">
        <v>729990000</v>
      </c>
      <c r="AC1656" s="2">
        <v>726890000</v>
      </c>
      <c r="AD1656" s="2">
        <v>723941000</v>
      </c>
      <c r="AE1656" s="2">
        <v>720991000</v>
      </c>
      <c r="AF1656" s="2">
        <v>717956000</v>
      </c>
      <c r="AG1656" s="2">
        <v>714912000</v>
      </c>
      <c r="AH1656" s="2">
        <v>647538000</v>
      </c>
    </row>
    <row r="1657" spans="1:34" x14ac:dyDescent="0.35">
      <c r="A1657" t="s">
        <v>1675</v>
      </c>
      <c r="B1657" t="s">
        <v>19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row>
    <row r="1658" spans="1:34" x14ac:dyDescent="0.35">
      <c r="A1658" t="s">
        <v>1676</v>
      </c>
      <c r="B1658" t="s">
        <v>19</v>
      </c>
      <c r="C1658" s="2">
        <v>60450000000000</v>
      </c>
      <c r="D1658" s="2">
        <v>60965400000000</v>
      </c>
      <c r="E1658" s="2">
        <v>61935400000000</v>
      </c>
      <c r="F1658" s="2">
        <v>60563100000000</v>
      </c>
      <c r="G1658" s="2">
        <v>60517900000000</v>
      </c>
      <c r="H1658" s="2">
        <v>60488300000000</v>
      </c>
      <c r="I1658" s="2">
        <v>60375200000000</v>
      </c>
      <c r="J1658" s="2">
        <v>60208700000000</v>
      </c>
      <c r="K1658" s="2">
        <v>59970500000000</v>
      </c>
      <c r="L1658" s="2">
        <v>59683200000000</v>
      </c>
      <c r="M1658" s="2">
        <v>59405100000000</v>
      </c>
      <c r="N1658" s="2">
        <v>59144100000000</v>
      </c>
      <c r="O1658" s="2">
        <v>58850000000000</v>
      </c>
      <c r="P1658" s="2">
        <v>58564000000000</v>
      </c>
      <c r="Q1658" s="2">
        <v>58321400000000</v>
      </c>
      <c r="R1658" s="2">
        <v>58133900000000</v>
      </c>
      <c r="S1658" s="2">
        <v>57970700000000</v>
      </c>
      <c r="T1658" s="2">
        <v>57808200000000</v>
      </c>
      <c r="U1658" s="2">
        <v>57632600000000</v>
      </c>
      <c r="V1658" s="2">
        <v>57460700000000</v>
      </c>
      <c r="W1658" s="2">
        <v>57301200000000</v>
      </c>
      <c r="X1658" s="2">
        <v>57124800000000</v>
      </c>
      <c r="Y1658" s="2">
        <v>56971800000000</v>
      </c>
      <c r="Z1658" s="2">
        <v>56834300000000</v>
      </c>
      <c r="AA1658" s="2">
        <v>56702000000000</v>
      </c>
      <c r="AB1658" s="2">
        <v>56575800000000</v>
      </c>
      <c r="AC1658" s="2">
        <v>56448500000000</v>
      </c>
      <c r="AD1658" s="2">
        <v>56321700000000</v>
      </c>
      <c r="AE1658" s="2">
        <v>56181800000000</v>
      </c>
      <c r="AF1658" s="2">
        <v>56030000000000</v>
      </c>
      <c r="AG1658" s="2">
        <v>55869500000000</v>
      </c>
      <c r="AH1658" s="2">
        <v>57161400000000</v>
      </c>
    </row>
    <row r="1659" spans="1:34" x14ac:dyDescent="0.35">
      <c r="A1659" t="s">
        <v>1677</v>
      </c>
      <c r="B1659" t="s">
        <v>19</v>
      </c>
      <c r="C1659" s="2">
        <v>55852900000</v>
      </c>
      <c r="D1659" s="2">
        <v>56579900000</v>
      </c>
      <c r="E1659" s="2">
        <v>58850700000</v>
      </c>
      <c r="F1659" s="2">
        <v>55090600000</v>
      </c>
      <c r="G1659" s="2">
        <v>54545900000</v>
      </c>
      <c r="H1659" s="2">
        <v>54216400000</v>
      </c>
      <c r="I1659" s="2">
        <v>53915100000</v>
      </c>
      <c r="J1659" s="2">
        <v>53507500000</v>
      </c>
      <c r="K1659" s="2">
        <v>52932300000</v>
      </c>
      <c r="L1659" s="2">
        <v>52209500000</v>
      </c>
      <c r="M1659" s="2">
        <v>51314300000</v>
      </c>
      <c r="N1659" s="2">
        <v>50492100000</v>
      </c>
      <c r="O1659" s="2">
        <v>49714500000</v>
      </c>
      <c r="P1659" s="2">
        <v>48889800000</v>
      </c>
      <c r="Q1659" s="2">
        <v>48003100000</v>
      </c>
      <c r="R1659" s="2">
        <v>47097200000</v>
      </c>
      <c r="S1659" s="2">
        <v>46205100000</v>
      </c>
      <c r="T1659" s="2">
        <v>45408300000</v>
      </c>
      <c r="U1659" s="2">
        <v>44675700000</v>
      </c>
      <c r="V1659" s="2">
        <v>43925400000</v>
      </c>
      <c r="W1659" s="2">
        <v>43271400000</v>
      </c>
      <c r="X1659" s="2">
        <v>42675300000</v>
      </c>
      <c r="Y1659" s="2">
        <v>42087300000</v>
      </c>
      <c r="Z1659" s="2">
        <v>41590100000</v>
      </c>
      <c r="AA1659" s="2">
        <v>41176600000</v>
      </c>
      <c r="AB1659" s="2">
        <v>40721800000</v>
      </c>
      <c r="AC1659" s="2">
        <v>40302400000</v>
      </c>
      <c r="AD1659" s="2">
        <v>39823200000</v>
      </c>
      <c r="AE1659" s="2">
        <v>39301000000</v>
      </c>
      <c r="AF1659" s="2">
        <v>38795700000</v>
      </c>
      <c r="AG1659" s="2">
        <v>38253800000</v>
      </c>
      <c r="AH1659" s="2">
        <v>40863300000</v>
      </c>
    </row>
    <row r="1660" spans="1:34" x14ac:dyDescent="0.35">
      <c r="A1660" t="s">
        <v>1678</v>
      </c>
      <c r="B1660" t="s">
        <v>19</v>
      </c>
      <c r="C1660" s="2">
        <v>399486000000</v>
      </c>
      <c r="D1660" s="2">
        <v>404730000000</v>
      </c>
      <c r="E1660" s="2">
        <v>421098000000</v>
      </c>
      <c r="F1660" s="2">
        <v>393959000000</v>
      </c>
      <c r="G1660" s="2">
        <v>390008000000</v>
      </c>
      <c r="H1660" s="2">
        <v>387615000000</v>
      </c>
      <c r="I1660" s="2">
        <v>385433000000</v>
      </c>
      <c r="J1660" s="2">
        <v>382488000000</v>
      </c>
      <c r="K1660" s="2">
        <v>378337000000</v>
      </c>
      <c r="L1660" s="2">
        <v>373121000000</v>
      </c>
      <c r="M1660" s="2">
        <v>366658000000</v>
      </c>
      <c r="N1660" s="2">
        <v>360721000000</v>
      </c>
      <c r="O1660" s="2">
        <v>355111000000</v>
      </c>
      <c r="P1660" s="2">
        <v>349158000000</v>
      </c>
      <c r="Q1660" s="2">
        <v>342754000000</v>
      </c>
      <c r="R1660" s="2">
        <v>336206000000</v>
      </c>
      <c r="S1660" s="2">
        <v>329756000000</v>
      </c>
      <c r="T1660" s="2">
        <v>323996000000</v>
      </c>
      <c r="U1660" s="2">
        <v>318703000000</v>
      </c>
      <c r="V1660" s="2">
        <v>313281000000</v>
      </c>
      <c r="W1660" s="2">
        <v>308556000000</v>
      </c>
      <c r="X1660" s="2">
        <v>304252000000</v>
      </c>
      <c r="Y1660" s="2">
        <v>300004000000</v>
      </c>
      <c r="Z1660" s="2">
        <v>296411000000</v>
      </c>
      <c r="AA1660" s="2">
        <v>293425000000</v>
      </c>
      <c r="AB1660" s="2">
        <v>290139000000</v>
      </c>
      <c r="AC1660" s="2">
        <v>287111000000</v>
      </c>
      <c r="AD1660" s="2">
        <v>283650000000</v>
      </c>
      <c r="AE1660" s="2">
        <v>279879000000</v>
      </c>
      <c r="AF1660" s="2">
        <v>276231000000</v>
      </c>
      <c r="AG1660" s="2">
        <v>272319000000</v>
      </c>
      <c r="AH1660" s="2">
        <v>291007000000</v>
      </c>
    </row>
    <row r="1661" spans="1:34" x14ac:dyDescent="0.35">
      <c r="A1661" t="s">
        <v>1679</v>
      </c>
      <c r="B1661" t="s">
        <v>19</v>
      </c>
      <c r="C1661" s="2">
        <v>54576900000</v>
      </c>
      <c r="D1661" s="2">
        <v>55011400000</v>
      </c>
      <c r="E1661" s="2">
        <v>56146800000</v>
      </c>
      <c r="F1661" s="2">
        <v>54487200000</v>
      </c>
      <c r="G1661" s="2">
        <v>54338900000</v>
      </c>
      <c r="H1661" s="2">
        <v>54232000000</v>
      </c>
      <c r="I1661" s="2">
        <v>54068300000</v>
      </c>
      <c r="J1661" s="2">
        <v>53851900000</v>
      </c>
      <c r="K1661" s="2">
        <v>53562600000</v>
      </c>
      <c r="L1661" s="2">
        <v>53218900000</v>
      </c>
      <c r="M1661" s="2">
        <v>52859900000</v>
      </c>
      <c r="N1661" s="2">
        <v>52524500000</v>
      </c>
      <c r="O1661" s="2">
        <v>52171200000</v>
      </c>
      <c r="P1661" s="2">
        <v>51817600000</v>
      </c>
      <c r="Q1661" s="2">
        <v>51488300000</v>
      </c>
      <c r="R1661" s="2">
        <v>51197800000</v>
      </c>
      <c r="S1661" s="2">
        <v>50927500000</v>
      </c>
      <c r="T1661" s="2">
        <v>50671500000</v>
      </c>
      <c r="U1661" s="2">
        <v>50415300000</v>
      </c>
      <c r="V1661" s="2">
        <v>50160100000</v>
      </c>
      <c r="W1661" s="2">
        <v>49928100000</v>
      </c>
      <c r="X1661" s="2">
        <v>49691800000</v>
      </c>
      <c r="Y1661" s="2">
        <v>49474800000</v>
      </c>
      <c r="Z1661" s="2">
        <v>49282000000</v>
      </c>
      <c r="AA1661" s="2">
        <v>49104900000</v>
      </c>
      <c r="AB1661" s="2">
        <v>48927200000</v>
      </c>
      <c r="AC1661" s="2">
        <v>48753600000</v>
      </c>
      <c r="AD1661" s="2">
        <v>48572300000</v>
      </c>
      <c r="AE1661" s="2">
        <v>48375100000</v>
      </c>
      <c r="AF1661" s="2">
        <v>48171600000</v>
      </c>
      <c r="AG1661" s="2">
        <v>47956400000</v>
      </c>
      <c r="AH1661" s="2">
        <v>49254500000</v>
      </c>
    </row>
    <row r="1662" spans="1:34" x14ac:dyDescent="0.35">
      <c r="A1662" t="s">
        <v>1680</v>
      </c>
      <c r="B1662" t="s">
        <v>19</v>
      </c>
      <c r="C1662" s="2">
        <v>69179400000</v>
      </c>
      <c r="D1662" s="2">
        <v>70016500000</v>
      </c>
      <c r="E1662" s="2">
        <v>72558200000</v>
      </c>
      <c r="F1662" s="2">
        <v>68403900000</v>
      </c>
      <c r="G1662" s="2">
        <v>67848300000</v>
      </c>
      <c r="H1662" s="2">
        <v>67522200000</v>
      </c>
      <c r="I1662" s="2">
        <v>67208700000</v>
      </c>
      <c r="J1662" s="2">
        <v>66770800000</v>
      </c>
      <c r="K1662" s="2">
        <v>66138900000</v>
      </c>
      <c r="L1662" s="2">
        <v>65339400000</v>
      </c>
      <c r="M1662" s="2">
        <v>64356600000</v>
      </c>
      <c r="N1662" s="2">
        <v>63454400000</v>
      </c>
      <c r="O1662" s="2">
        <v>62592700000</v>
      </c>
      <c r="P1662" s="2">
        <v>61681600000</v>
      </c>
      <c r="Q1662" s="2">
        <v>60712200000</v>
      </c>
      <c r="R1662" s="2">
        <v>59731800000</v>
      </c>
      <c r="S1662" s="2">
        <v>58769700000</v>
      </c>
      <c r="T1662" s="2">
        <v>57908600000</v>
      </c>
      <c r="U1662" s="2">
        <v>57112400000</v>
      </c>
      <c r="V1662" s="2">
        <v>56297600000</v>
      </c>
      <c r="W1662" s="2">
        <v>55587000000</v>
      </c>
      <c r="X1662" s="2">
        <v>54934400000</v>
      </c>
      <c r="Y1662" s="2">
        <v>54294800000</v>
      </c>
      <c r="Z1662" s="2">
        <v>53754600000</v>
      </c>
      <c r="AA1662" s="2">
        <v>53304300000</v>
      </c>
      <c r="AB1662" s="2">
        <v>52810500000</v>
      </c>
      <c r="AC1662" s="2">
        <v>52352900000</v>
      </c>
      <c r="AD1662" s="2">
        <v>51831000000</v>
      </c>
      <c r="AE1662" s="2">
        <v>51260500000</v>
      </c>
      <c r="AF1662" s="2">
        <v>50705500000</v>
      </c>
      <c r="AG1662" s="2">
        <v>50109600000</v>
      </c>
      <c r="AH1662" s="2">
        <v>53291200000</v>
      </c>
    </row>
    <row r="1663" spans="1:34" x14ac:dyDescent="0.35">
      <c r="A1663" t="s">
        <v>1681</v>
      </c>
      <c r="B1663" t="s">
        <v>19</v>
      </c>
      <c r="C1663" s="2">
        <v>67589000000</v>
      </c>
      <c r="D1663" s="2">
        <v>68410000000</v>
      </c>
      <c r="E1663" s="2">
        <v>70912600000</v>
      </c>
      <c r="F1663" s="2">
        <v>66818900000</v>
      </c>
      <c r="G1663" s="2">
        <v>66268600000</v>
      </c>
      <c r="H1663" s="2">
        <v>65945200000</v>
      </c>
      <c r="I1663" s="2">
        <v>65635600000</v>
      </c>
      <c r="J1663" s="2">
        <v>65203700000</v>
      </c>
      <c r="K1663" s="2">
        <v>64581000000</v>
      </c>
      <c r="L1663" s="2">
        <v>63793500000</v>
      </c>
      <c r="M1663" s="2">
        <v>62824400000</v>
      </c>
      <c r="N1663" s="2">
        <v>61934700000</v>
      </c>
      <c r="O1663" s="2">
        <v>61085800000</v>
      </c>
      <c r="P1663" s="2">
        <v>60187800000</v>
      </c>
      <c r="Q1663" s="2">
        <v>59231500000</v>
      </c>
      <c r="R1663" s="2">
        <v>58263500000</v>
      </c>
      <c r="S1663" s="2">
        <v>57313200000</v>
      </c>
      <c r="T1663" s="2">
        <v>56463000000</v>
      </c>
      <c r="U1663" s="2">
        <v>55677200000</v>
      </c>
      <c r="V1663" s="2">
        <v>54872900000</v>
      </c>
      <c r="W1663" s="2">
        <v>54171600000</v>
      </c>
      <c r="X1663" s="2">
        <v>53527900000</v>
      </c>
      <c r="Y1663" s="2">
        <v>52896700000</v>
      </c>
      <c r="Z1663" s="2">
        <v>52363700000</v>
      </c>
      <c r="AA1663" s="2">
        <v>51919600000</v>
      </c>
      <c r="AB1663" s="2">
        <v>51432300000</v>
      </c>
      <c r="AC1663" s="2">
        <v>50980900000</v>
      </c>
      <c r="AD1663" s="2">
        <v>50466000000</v>
      </c>
      <c r="AE1663" s="2">
        <v>49903100000</v>
      </c>
      <c r="AF1663" s="2">
        <v>49355700000</v>
      </c>
      <c r="AG1663" s="2">
        <v>48768100000</v>
      </c>
      <c r="AH1663" s="2">
        <v>51891300000</v>
      </c>
    </row>
    <row r="1664" spans="1:34" x14ac:dyDescent="0.35">
      <c r="A1664" t="s">
        <v>1682</v>
      </c>
      <c r="B1664" t="s">
        <v>19</v>
      </c>
      <c r="C1664" s="2">
        <v>4486420000</v>
      </c>
      <c r="D1664" s="2">
        <v>4530960000</v>
      </c>
      <c r="E1664" s="2">
        <v>4688940000</v>
      </c>
      <c r="F1664" s="2">
        <v>4434020000</v>
      </c>
      <c r="G1664" s="2">
        <v>4373170000</v>
      </c>
      <c r="H1664" s="2">
        <v>4320060000</v>
      </c>
      <c r="I1664" s="2">
        <v>4268470000</v>
      </c>
      <c r="J1664" s="2">
        <v>4215800000</v>
      </c>
      <c r="K1664" s="2">
        <v>4162010000</v>
      </c>
      <c r="L1664" s="2">
        <v>4106500000</v>
      </c>
      <c r="M1664" s="2">
        <v>4049780000</v>
      </c>
      <c r="N1664" s="2">
        <v>3995390000</v>
      </c>
      <c r="O1664" s="2">
        <v>3942430000</v>
      </c>
      <c r="P1664" s="2">
        <v>3889520000</v>
      </c>
      <c r="Q1664" s="2">
        <v>3836720000</v>
      </c>
      <c r="R1664" s="2">
        <v>3785460000</v>
      </c>
      <c r="S1664" s="2">
        <v>3735970000</v>
      </c>
      <c r="T1664" s="2">
        <v>3689260000</v>
      </c>
      <c r="U1664" s="2">
        <v>3645030000</v>
      </c>
      <c r="V1664" s="2">
        <v>3601240000</v>
      </c>
      <c r="W1664" s="2">
        <v>3560540000</v>
      </c>
      <c r="X1664" s="2">
        <v>3521580000</v>
      </c>
      <c r="Y1664" s="2">
        <v>3483290000</v>
      </c>
      <c r="Z1664" s="2">
        <v>3447270000</v>
      </c>
      <c r="AA1664" s="2">
        <v>3413480000</v>
      </c>
      <c r="AB1664" s="2">
        <v>3379900000</v>
      </c>
      <c r="AC1664" s="2">
        <v>3348330000</v>
      </c>
      <c r="AD1664" s="2">
        <v>3316410000</v>
      </c>
      <c r="AE1664" s="2">
        <v>3283850000</v>
      </c>
      <c r="AF1664" s="2">
        <v>3251700000</v>
      </c>
      <c r="AG1664" s="2">
        <v>3218900000</v>
      </c>
      <c r="AH1664" s="2">
        <v>3108280000</v>
      </c>
    </row>
    <row r="1665" spans="1:34" x14ac:dyDescent="0.35">
      <c r="A1665" t="s">
        <v>1683</v>
      </c>
      <c r="B1665" t="s">
        <v>19</v>
      </c>
      <c r="C1665" s="2">
        <v>3514790000</v>
      </c>
      <c r="D1665" s="2">
        <v>3557140000</v>
      </c>
      <c r="E1665" s="2">
        <v>3694060000</v>
      </c>
      <c r="F1665" s="2">
        <v>3469830000</v>
      </c>
      <c r="G1665" s="2">
        <v>3437820000</v>
      </c>
      <c r="H1665" s="2">
        <v>3418250000</v>
      </c>
      <c r="I1665" s="2">
        <v>3399930000</v>
      </c>
      <c r="J1665" s="2">
        <v>3375260000</v>
      </c>
      <c r="K1665" s="2">
        <v>3340630000</v>
      </c>
      <c r="L1665" s="2">
        <v>3297300000</v>
      </c>
      <c r="M1665" s="2">
        <v>3244080000</v>
      </c>
      <c r="N1665" s="2">
        <v>3195170000</v>
      </c>
      <c r="O1665" s="2">
        <v>3148670000</v>
      </c>
      <c r="P1665" s="2">
        <v>3099480000</v>
      </c>
      <c r="Q1665" s="2">
        <v>3046920000</v>
      </c>
      <c r="R1665" s="2">
        <v>2993490000</v>
      </c>
      <c r="S1665" s="2">
        <v>2940960000</v>
      </c>
      <c r="T1665" s="2">
        <v>2893940000</v>
      </c>
      <c r="U1665" s="2">
        <v>2850550000</v>
      </c>
      <c r="V1665" s="2">
        <v>2806180000</v>
      </c>
      <c r="W1665" s="2">
        <v>2767420000</v>
      </c>
      <c r="X1665" s="2">
        <v>2731930000</v>
      </c>
      <c r="Y1665" s="2">
        <v>2697020000</v>
      </c>
      <c r="Z1665" s="2">
        <v>2667430000</v>
      </c>
      <c r="AA1665" s="2">
        <v>2642700000</v>
      </c>
      <c r="AB1665" s="2">
        <v>2615610000</v>
      </c>
      <c r="AC1665" s="2">
        <v>2590540000</v>
      </c>
      <c r="AD1665" s="2">
        <v>2562010000</v>
      </c>
      <c r="AE1665" s="2">
        <v>2530920000</v>
      </c>
      <c r="AF1665" s="2">
        <v>2500750000</v>
      </c>
      <c r="AG1665" s="2">
        <v>2468430000</v>
      </c>
      <c r="AH1665" s="2">
        <v>2627540000</v>
      </c>
    </row>
    <row r="1666" spans="1:34" x14ac:dyDescent="0.35">
      <c r="A1666" t="s">
        <v>1684</v>
      </c>
      <c r="B1666" t="s">
        <v>19</v>
      </c>
      <c r="C1666" s="2">
        <v>36730100000</v>
      </c>
      <c r="D1666" s="2">
        <v>37173500000</v>
      </c>
      <c r="E1666" s="2">
        <v>38491800000</v>
      </c>
      <c r="F1666" s="2">
        <v>36340100000</v>
      </c>
      <c r="G1666" s="2">
        <v>36061300000</v>
      </c>
      <c r="H1666" s="2">
        <v>35901000000</v>
      </c>
      <c r="I1666" s="2">
        <v>35744900000</v>
      </c>
      <c r="J1666" s="2">
        <v>35522800000</v>
      </c>
      <c r="K1666" s="2">
        <v>35197900000</v>
      </c>
      <c r="L1666" s="2">
        <v>34784600000</v>
      </c>
      <c r="M1666" s="2">
        <v>34276100000</v>
      </c>
      <c r="N1666" s="2">
        <v>33809700000</v>
      </c>
      <c r="O1666" s="2">
        <v>33363200000</v>
      </c>
      <c r="P1666" s="2">
        <v>32891200000</v>
      </c>
      <c r="Q1666" s="2">
        <v>32389900000</v>
      </c>
      <c r="R1666" s="2">
        <v>31883900000</v>
      </c>
      <c r="S1666" s="2">
        <v>31387800000</v>
      </c>
      <c r="T1666" s="2">
        <v>30943800000</v>
      </c>
      <c r="U1666" s="2">
        <v>30532900000</v>
      </c>
      <c r="V1666" s="2">
        <v>30112300000</v>
      </c>
      <c r="W1666" s="2">
        <v>29745700000</v>
      </c>
      <c r="X1666" s="2">
        <v>29408600000</v>
      </c>
      <c r="Y1666" s="2">
        <v>29078800000</v>
      </c>
      <c r="Z1666" s="2">
        <v>28800700000</v>
      </c>
      <c r="AA1666" s="2">
        <v>28569300000</v>
      </c>
      <c r="AB1666" s="2">
        <v>28315200000</v>
      </c>
      <c r="AC1666" s="2">
        <v>28079700000</v>
      </c>
      <c r="AD1666" s="2">
        <v>27810800000</v>
      </c>
      <c r="AE1666" s="2">
        <v>27516200000</v>
      </c>
      <c r="AF1666" s="2">
        <v>27229400000</v>
      </c>
      <c r="AG1666" s="2">
        <v>26921200000</v>
      </c>
      <c r="AH1666" s="2">
        <v>28631000000</v>
      </c>
    </row>
    <row r="1667" spans="1:34" x14ac:dyDescent="0.35">
      <c r="A1667" t="s">
        <v>1685</v>
      </c>
      <c r="B1667" t="s">
        <v>19</v>
      </c>
      <c r="C1667" s="2">
        <v>1424840000</v>
      </c>
      <c r="D1667" s="2">
        <v>1439730000</v>
      </c>
      <c r="E1667" s="2">
        <v>1465960000</v>
      </c>
      <c r="F1667" s="2">
        <v>1425730000</v>
      </c>
      <c r="G1667" s="2">
        <v>1420620000</v>
      </c>
      <c r="H1667" s="2">
        <v>1416040000</v>
      </c>
      <c r="I1667" s="2">
        <v>1409960000</v>
      </c>
      <c r="J1667" s="2">
        <v>1403040000</v>
      </c>
      <c r="K1667" s="2">
        <v>1395080000</v>
      </c>
      <c r="L1667" s="2">
        <v>1386380000</v>
      </c>
      <c r="M1667" s="2">
        <v>1378210000</v>
      </c>
      <c r="N1667" s="2">
        <v>1370370000</v>
      </c>
      <c r="O1667" s="2">
        <v>1361940000</v>
      </c>
      <c r="P1667" s="2">
        <v>1353810000</v>
      </c>
      <c r="Q1667" s="2">
        <v>1346690000</v>
      </c>
      <c r="R1667" s="2">
        <v>1340830000</v>
      </c>
      <c r="S1667" s="2">
        <v>1335590000</v>
      </c>
      <c r="T1667" s="2">
        <v>1330380000</v>
      </c>
      <c r="U1667" s="2">
        <v>1324980000</v>
      </c>
      <c r="V1667" s="2">
        <v>1319750000</v>
      </c>
      <c r="W1667" s="2">
        <v>1314780000</v>
      </c>
      <c r="X1667" s="2">
        <v>1309520000</v>
      </c>
      <c r="Y1667" s="2">
        <v>1304710000</v>
      </c>
      <c r="Z1667" s="2">
        <v>1300160000</v>
      </c>
      <c r="AA1667" s="2">
        <v>1295700000</v>
      </c>
      <c r="AB1667" s="2">
        <v>1291500000</v>
      </c>
      <c r="AC1667" s="2">
        <v>1287410000</v>
      </c>
      <c r="AD1667" s="2">
        <v>1283490000</v>
      </c>
      <c r="AE1667" s="2">
        <v>1279390000</v>
      </c>
      <c r="AF1667" s="2">
        <v>1275070000</v>
      </c>
      <c r="AG1667" s="2">
        <v>1270620000</v>
      </c>
      <c r="AH1667" s="2">
        <v>1272390000</v>
      </c>
    </row>
    <row r="1668" spans="1:34" x14ac:dyDescent="0.35">
      <c r="A1668" t="s">
        <v>1686</v>
      </c>
      <c r="B1668" t="s">
        <v>19</v>
      </c>
      <c r="C1668" s="2">
        <v>192081000</v>
      </c>
      <c r="D1668" s="2">
        <v>194341000</v>
      </c>
      <c r="E1668" s="2">
        <v>198416000</v>
      </c>
      <c r="F1668" s="2">
        <v>191862000</v>
      </c>
      <c r="G1668" s="2">
        <v>190585000</v>
      </c>
      <c r="H1668" s="2">
        <v>189401000</v>
      </c>
      <c r="I1668" s="2">
        <v>188080000</v>
      </c>
      <c r="J1668" s="2">
        <v>186708000</v>
      </c>
      <c r="K1668" s="2">
        <v>185288000</v>
      </c>
      <c r="L1668" s="2">
        <v>183834000</v>
      </c>
      <c r="M1668" s="2">
        <v>182496000</v>
      </c>
      <c r="N1668" s="2">
        <v>181194000</v>
      </c>
      <c r="O1668" s="2">
        <v>179836000</v>
      </c>
      <c r="P1668" s="2">
        <v>178535000</v>
      </c>
      <c r="Q1668" s="2">
        <v>177367000</v>
      </c>
      <c r="R1668" s="2">
        <v>176365000</v>
      </c>
      <c r="S1668" s="2">
        <v>175451000</v>
      </c>
      <c r="T1668" s="2">
        <v>174541000</v>
      </c>
      <c r="U1668" s="2">
        <v>173626000</v>
      </c>
      <c r="V1668" s="2">
        <v>172741000</v>
      </c>
      <c r="W1668" s="2">
        <v>171890000</v>
      </c>
      <c r="X1668" s="2">
        <v>171012000</v>
      </c>
      <c r="Y1668" s="2">
        <v>170184000</v>
      </c>
      <c r="Z1668" s="2">
        <v>169376000</v>
      </c>
      <c r="AA1668" s="2">
        <v>168574000</v>
      </c>
      <c r="AB1668" s="2">
        <v>167822000</v>
      </c>
      <c r="AC1668" s="2">
        <v>167104000</v>
      </c>
      <c r="AD1668" s="2">
        <v>166430000</v>
      </c>
      <c r="AE1668" s="2">
        <v>165750000</v>
      </c>
      <c r="AF1668" s="2">
        <v>165047000</v>
      </c>
      <c r="AG1668" s="2">
        <v>164340000</v>
      </c>
      <c r="AH1668" s="2">
        <v>160688000</v>
      </c>
    </row>
    <row r="1669" spans="1:34" x14ac:dyDescent="0.35">
      <c r="A1669" t="s">
        <v>1687</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row>
    <row r="1670" spans="1:34" x14ac:dyDescent="0.35">
      <c r="A1670" t="s">
        <v>1688</v>
      </c>
      <c r="B1670" t="s">
        <v>19</v>
      </c>
      <c r="C1670" s="2">
        <v>222316000000000</v>
      </c>
      <c r="D1670" s="2">
        <v>233471000000000</v>
      </c>
      <c r="E1670" s="2">
        <v>242078000000000</v>
      </c>
      <c r="F1670" s="2">
        <v>239165000000000</v>
      </c>
      <c r="G1670" s="2">
        <v>239080000000000</v>
      </c>
      <c r="H1670" s="2">
        <v>239289000000000</v>
      </c>
      <c r="I1670" s="2">
        <v>238982000000000</v>
      </c>
      <c r="J1670" s="2">
        <v>239943000000000</v>
      </c>
      <c r="K1670" s="2">
        <v>240222000000000</v>
      </c>
      <c r="L1670" s="2">
        <v>239950000000000</v>
      </c>
      <c r="M1670" s="2">
        <v>239805000000000</v>
      </c>
      <c r="N1670" s="2">
        <v>239917000000000</v>
      </c>
      <c r="O1670" s="2">
        <v>239711000000000</v>
      </c>
      <c r="P1670" s="2">
        <v>239528000000000</v>
      </c>
      <c r="Q1670" s="2">
        <v>239553000000000</v>
      </c>
      <c r="R1670" s="2">
        <v>239936000000000</v>
      </c>
      <c r="S1670" s="2">
        <v>240425000000000</v>
      </c>
      <c r="T1670" s="2">
        <v>240735000000000</v>
      </c>
      <c r="U1670" s="2">
        <v>240871000000000</v>
      </c>
      <c r="V1670" s="2">
        <v>240972000000000</v>
      </c>
      <c r="W1670" s="2">
        <v>240986000000000</v>
      </c>
      <c r="X1670" s="2">
        <v>240972000000000</v>
      </c>
      <c r="Y1670" s="2">
        <v>241173000000000</v>
      </c>
      <c r="Z1670" s="2">
        <v>241448000000000</v>
      </c>
      <c r="AA1670" s="2">
        <v>241751000000000</v>
      </c>
      <c r="AB1670" s="2">
        <v>242171000000000</v>
      </c>
      <c r="AC1670" s="2">
        <v>242419000000000</v>
      </c>
      <c r="AD1670" s="2">
        <v>242738000000000</v>
      </c>
      <c r="AE1670" s="2">
        <v>242914000000000</v>
      </c>
      <c r="AF1670" s="2">
        <v>243001000000000</v>
      </c>
      <c r="AG1670" s="2">
        <v>243109000000000</v>
      </c>
      <c r="AH1670" s="2">
        <v>263583000000000</v>
      </c>
    </row>
    <row r="1671" spans="1:34" x14ac:dyDescent="0.35">
      <c r="A1671" t="s">
        <v>1689</v>
      </c>
      <c r="B1671" t="s">
        <v>19</v>
      </c>
      <c r="C1671" s="2">
        <v>17458900000</v>
      </c>
      <c r="D1671" s="2">
        <v>18329600000</v>
      </c>
      <c r="E1671" s="2">
        <v>19047400000</v>
      </c>
      <c r="F1671" s="2">
        <v>18780500000</v>
      </c>
      <c r="G1671" s="2">
        <v>18786200000</v>
      </c>
      <c r="H1671" s="2">
        <v>18816800000</v>
      </c>
      <c r="I1671" s="2">
        <v>18801000000</v>
      </c>
      <c r="J1671" s="2">
        <v>18879000000</v>
      </c>
      <c r="K1671" s="2">
        <v>18900100000</v>
      </c>
      <c r="L1671" s="2">
        <v>18873500000</v>
      </c>
      <c r="M1671" s="2">
        <v>18857800000</v>
      </c>
      <c r="N1671" s="2">
        <v>18864500000</v>
      </c>
      <c r="O1671" s="2">
        <v>18848000000</v>
      </c>
      <c r="P1671" s="2">
        <v>18830000000</v>
      </c>
      <c r="Q1671" s="2">
        <v>18829300000</v>
      </c>
      <c r="R1671" s="2">
        <v>18858800000</v>
      </c>
      <c r="S1671" s="2">
        <v>18899400000</v>
      </c>
      <c r="T1671" s="2">
        <v>18924600000</v>
      </c>
      <c r="U1671" s="2">
        <v>18935000000</v>
      </c>
      <c r="V1671" s="2">
        <v>18941600000</v>
      </c>
      <c r="W1671" s="2">
        <v>18942800000</v>
      </c>
      <c r="X1671" s="2">
        <v>18940600000</v>
      </c>
      <c r="Y1671" s="2">
        <v>18955100000</v>
      </c>
      <c r="Z1671" s="2">
        <v>18978700000</v>
      </c>
      <c r="AA1671" s="2">
        <v>19005500000</v>
      </c>
      <c r="AB1671" s="2">
        <v>19041300000</v>
      </c>
      <c r="AC1671" s="2">
        <v>19061000000</v>
      </c>
      <c r="AD1671" s="2">
        <v>19085800000</v>
      </c>
      <c r="AE1671" s="2">
        <v>19097400000</v>
      </c>
      <c r="AF1671" s="2">
        <v>19101600000</v>
      </c>
      <c r="AG1671" s="2">
        <v>19106400000</v>
      </c>
      <c r="AH1671" s="2">
        <v>20898200000</v>
      </c>
    </row>
    <row r="1672" spans="1:34" x14ac:dyDescent="0.35">
      <c r="A1672" t="s">
        <v>1690</v>
      </c>
      <c r="B1672" t="s">
        <v>19</v>
      </c>
      <c r="C1672" s="2">
        <v>109831000000</v>
      </c>
      <c r="D1672" s="2">
        <v>115347000000</v>
      </c>
      <c r="E1672" s="2">
        <v>119807000000</v>
      </c>
      <c r="F1672" s="2">
        <v>118177000000</v>
      </c>
      <c r="G1672" s="2">
        <v>118202000000</v>
      </c>
      <c r="H1672" s="2">
        <v>118381000000</v>
      </c>
      <c r="I1672" s="2">
        <v>118275000000</v>
      </c>
      <c r="J1672" s="2">
        <v>118765000000</v>
      </c>
      <c r="K1672" s="2">
        <v>118903000000</v>
      </c>
      <c r="L1672" s="2">
        <v>118747000000</v>
      </c>
      <c r="M1672" s="2">
        <v>118659000000</v>
      </c>
      <c r="N1672" s="2">
        <v>118710000000</v>
      </c>
      <c r="O1672" s="2">
        <v>118613000000</v>
      </c>
      <c r="P1672" s="2">
        <v>118511000000</v>
      </c>
      <c r="Q1672" s="2">
        <v>118516000000</v>
      </c>
      <c r="R1672" s="2">
        <v>118709000000</v>
      </c>
      <c r="S1672" s="2">
        <v>118968000000</v>
      </c>
      <c r="T1672" s="2">
        <v>119132000000</v>
      </c>
      <c r="U1672" s="2">
        <v>119205000000</v>
      </c>
      <c r="V1672" s="2">
        <v>119255000000</v>
      </c>
      <c r="W1672" s="2">
        <v>119269000000</v>
      </c>
      <c r="X1672" s="2">
        <v>119263000000</v>
      </c>
      <c r="Y1672" s="2">
        <v>119363000000</v>
      </c>
      <c r="Z1672" s="2">
        <v>119516000000</v>
      </c>
      <c r="AA1672" s="2">
        <v>119689000000</v>
      </c>
      <c r="AB1672" s="2">
        <v>119918000000</v>
      </c>
      <c r="AC1672" s="2">
        <v>120049000000</v>
      </c>
      <c r="AD1672" s="2">
        <v>120212000000</v>
      </c>
      <c r="AE1672" s="2">
        <v>120293000000</v>
      </c>
      <c r="AF1672" s="2">
        <v>120329000000</v>
      </c>
      <c r="AG1672" s="2">
        <v>120369000000</v>
      </c>
      <c r="AH1672" s="2">
        <v>131399000000</v>
      </c>
    </row>
    <row r="1673" spans="1:34" x14ac:dyDescent="0.35">
      <c r="A1673" t="s">
        <v>1691</v>
      </c>
      <c r="B1673" t="s">
        <v>19</v>
      </c>
      <c r="C1673" s="2">
        <v>172294000000</v>
      </c>
      <c r="D1673" s="2">
        <v>180675000000</v>
      </c>
      <c r="E1673" s="2">
        <v>187373000000</v>
      </c>
      <c r="F1673" s="2">
        <v>185108000000</v>
      </c>
      <c r="G1673" s="2">
        <v>185006000000</v>
      </c>
      <c r="H1673" s="2">
        <v>185127000000</v>
      </c>
      <c r="I1673" s="2">
        <v>184858000000</v>
      </c>
      <c r="J1673" s="2">
        <v>185581000000</v>
      </c>
      <c r="K1673" s="2">
        <v>185765000000</v>
      </c>
      <c r="L1673" s="2">
        <v>185511000000</v>
      </c>
      <c r="M1673" s="2">
        <v>185356000000</v>
      </c>
      <c r="N1673" s="2">
        <v>185390000000</v>
      </c>
      <c r="O1673" s="2">
        <v>185177000000</v>
      </c>
      <c r="P1673" s="2">
        <v>184980000000</v>
      </c>
      <c r="Q1673" s="2">
        <v>184950000000</v>
      </c>
      <c r="R1673" s="2">
        <v>185193000000</v>
      </c>
      <c r="S1673" s="2">
        <v>185517000000</v>
      </c>
      <c r="T1673" s="2">
        <v>185702000000</v>
      </c>
      <c r="U1673" s="2">
        <v>185751000000</v>
      </c>
      <c r="V1673" s="2">
        <v>185775000000</v>
      </c>
      <c r="W1673" s="2">
        <v>185734000000</v>
      </c>
      <c r="X1673" s="2">
        <v>185666000000</v>
      </c>
      <c r="Y1673" s="2">
        <v>185764000000</v>
      </c>
      <c r="Z1673" s="2">
        <v>185913000000</v>
      </c>
      <c r="AA1673" s="2">
        <v>186082000000</v>
      </c>
      <c r="AB1673" s="2">
        <v>186346000000</v>
      </c>
      <c r="AC1673" s="2">
        <v>186480000000</v>
      </c>
      <c r="AD1673" s="2">
        <v>186672000000</v>
      </c>
      <c r="AE1673" s="2">
        <v>186761000000</v>
      </c>
      <c r="AF1673" s="2">
        <v>186781000000</v>
      </c>
      <c r="AG1673" s="2">
        <v>186818000000</v>
      </c>
      <c r="AH1673" s="2">
        <v>202776000000</v>
      </c>
    </row>
    <row r="1674" spans="1:34" x14ac:dyDescent="0.35">
      <c r="A1674" t="s">
        <v>1692</v>
      </c>
      <c r="B1674" t="s">
        <v>19</v>
      </c>
      <c r="C1674" s="2">
        <v>52502500000</v>
      </c>
      <c r="D1674" s="2">
        <v>55128900000</v>
      </c>
      <c r="E1674" s="2">
        <v>57371500000</v>
      </c>
      <c r="F1674" s="2">
        <v>56491200000</v>
      </c>
      <c r="G1674" s="2">
        <v>56536400000</v>
      </c>
      <c r="H1674" s="2">
        <v>56660200000</v>
      </c>
      <c r="I1674" s="2">
        <v>56631900000</v>
      </c>
      <c r="J1674" s="2">
        <v>56873400000</v>
      </c>
      <c r="K1674" s="2">
        <v>56937600000</v>
      </c>
      <c r="L1674" s="2">
        <v>56849700000</v>
      </c>
      <c r="M1674" s="2">
        <v>56797100000</v>
      </c>
      <c r="N1674" s="2">
        <v>56816600000</v>
      </c>
      <c r="O1674" s="2">
        <v>56770100000</v>
      </c>
      <c r="P1674" s="2">
        <v>56712400000</v>
      </c>
      <c r="Q1674" s="2">
        <v>56708800000</v>
      </c>
      <c r="R1674" s="2">
        <v>56800000000</v>
      </c>
      <c r="S1674" s="2">
        <v>56930800000</v>
      </c>
      <c r="T1674" s="2">
        <v>57012000000</v>
      </c>
      <c r="U1674" s="2">
        <v>57046900000</v>
      </c>
      <c r="V1674" s="2">
        <v>57067900000</v>
      </c>
      <c r="W1674" s="2">
        <v>57075600000</v>
      </c>
      <c r="X1674" s="2">
        <v>57070600000</v>
      </c>
      <c r="Y1674" s="2">
        <v>57115600000</v>
      </c>
      <c r="Z1674" s="2">
        <v>57195500000</v>
      </c>
      <c r="AA1674" s="2">
        <v>57286900000</v>
      </c>
      <c r="AB1674" s="2">
        <v>57404700000</v>
      </c>
      <c r="AC1674" s="2">
        <v>57468600000</v>
      </c>
      <c r="AD1674" s="2">
        <v>57546900000</v>
      </c>
      <c r="AE1674" s="2">
        <v>57580600000</v>
      </c>
      <c r="AF1674" s="2">
        <v>57591200000</v>
      </c>
      <c r="AG1674" s="2">
        <v>57601300000</v>
      </c>
      <c r="AH1674" s="2">
        <v>63360300000</v>
      </c>
    </row>
    <row r="1675" spans="1:34" x14ac:dyDescent="0.35">
      <c r="A1675" t="s">
        <v>1693</v>
      </c>
      <c r="B1675" t="s">
        <v>19</v>
      </c>
      <c r="C1675" s="2">
        <v>48826800000</v>
      </c>
      <c r="D1675" s="2">
        <v>51267100000</v>
      </c>
      <c r="E1675" s="2">
        <v>53360100000</v>
      </c>
      <c r="F1675" s="2">
        <v>52534800000</v>
      </c>
      <c r="G1675" s="2">
        <v>52578800000</v>
      </c>
      <c r="H1675" s="2">
        <v>52696100000</v>
      </c>
      <c r="I1675" s="2">
        <v>52671200000</v>
      </c>
      <c r="J1675" s="2">
        <v>52896100000</v>
      </c>
      <c r="K1675" s="2">
        <v>52955500000</v>
      </c>
      <c r="L1675" s="2">
        <v>52872600000</v>
      </c>
      <c r="M1675" s="2">
        <v>52822700000</v>
      </c>
      <c r="N1675" s="2">
        <v>52840200000</v>
      </c>
      <c r="O1675" s="2">
        <v>52796700000</v>
      </c>
      <c r="P1675" s="2">
        <v>52742200000</v>
      </c>
      <c r="Q1675" s="2">
        <v>52738100000</v>
      </c>
      <c r="R1675" s="2">
        <v>52822600000</v>
      </c>
      <c r="S1675" s="2">
        <v>52944300000</v>
      </c>
      <c r="T1675" s="2">
        <v>53019700000</v>
      </c>
      <c r="U1675" s="2">
        <v>53051900000</v>
      </c>
      <c r="V1675" s="2">
        <v>53070900000</v>
      </c>
      <c r="W1675" s="2">
        <v>53077800000</v>
      </c>
      <c r="X1675" s="2">
        <v>53072700000</v>
      </c>
      <c r="Y1675" s="2">
        <v>53114100000</v>
      </c>
      <c r="Z1675" s="2">
        <v>53188300000</v>
      </c>
      <c r="AA1675" s="2">
        <v>53273600000</v>
      </c>
      <c r="AB1675" s="2">
        <v>53383300000</v>
      </c>
      <c r="AC1675" s="2">
        <v>53442500000</v>
      </c>
      <c r="AD1675" s="2">
        <v>53515000000</v>
      </c>
      <c r="AE1675" s="2">
        <v>53545700000</v>
      </c>
      <c r="AF1675" s="2">
        <v>53554900000</v>
      </c>
      <c r="AG1675" s="2">
        <v>53563400000</v>
      </c>
      <c r="AH1675" s="2">
        <v>58951300000</v>
      </c>
    </row>
    <row r="1676" spans="1:34" x14ac:dyDescent="0.35">
      <c r="A1676" t="s">
        <v>1694</v>
      </c>
      <c r="B1676" t="s">
        <v>19</v>
      </c>
      <c r="C1676" s="2">
        <v>13791300000</v>
      </c>
      <c r="D1676" s="2">
        <v>14402800000</v>
      </c>
      <c r="E1676" s="2">
        <v>14761700000</v>
      </c>
      <c r="F1676" s="2">
        <v>14747400000</v>
      </c>
      <c r="G1676" s="2">
        <v>14672700000</v>
      </c>
      <c r="H1676" s="2">
        <v>14606800000</v>
      </c>
      <c r="I1676" s="2">
        <v>14538700000</v>
      </c>
      <c r="J1676" s="2">
        <v>14578300000</v>
      </c>
      <c r="K1676" s="2">
        <v>14586300000</v>
      </c>
      <c r="L1676" s="2">
        <v>14576100000</v>
      </c>
      <c r="M1676" s="2">
        <v>14569000000</v>
      </c>
      <c r="N1676" s="2">
        <v>14564600000</v>
      </c>
      <c r="O1676" s="2">
        <v>14532100000</v>
      </c>
      <c r="P1676" s="2">
        <v>14515000000</v>
      </c>
      <c r="Q1676" s="2">
        <v>14508400000</v>
      </c>
      <c r="R1676" s="2">
        <v>14513800000</v>
      </c>
      <c r="S1676" s="2">
        <v>14512300000</v>
      </c>
      <c r="T1676" s="2">
        <v>14506500000</v>
      </c>
      <c r="U1676" s="2">
        <v>14493500000</v>
      </c>
      <c r="V1676" s="2">
        <v>14484500000</v>
      </c>
      <c r="W1676" s="2">
        <v>14464200000</v>
      </c>
      <c r="X1676" s="2">
        <v>14445900000</v>
      </c>
      <c r="Y1676" s="2">
        <v>14441100000</v>
      </c>
      <c r="Z1676" s="2">
        <v>14424000000</v>
      </c>
      <c r="AA1676" s="2">
        <v>14403600000</v>
      </c>
      <c r="AB1676" s="2">
        <v>14392900000</v>
      </c>
      <c r="AC1676" s="2">
        <v>14384300000</v>
      </c>
      <c r="AD1676" s="2">
        <v>14383000000</v>
      </c>
      <c r="AE1676" s="2">
        <v>14385200000</v>
      </c>
      <c r="AF1676" s="2">
        <v>14383600000</v>
      </c>
      <c r="AG1676" s="2">
        <v>14388300000</v>
      </c>
      <c r="AH1676" s="2">
        <v>14878600000</v>
      </c>
    </row>
    <row r="1677" spans="1:34" x14ac:dyDescent="0.35">
      <c r="A1677" t="s">
        <v>1695</v>
      </c>
      <c r="B1677" t="s">
        <v>19</v>
      </c>
      <c r="C1677" s="2">
        <v>1989710000</v>
      </c>
      <c r="D1677" s="2">
        <v>2082600000</v>
      </c>
      <c r="E1677" s="2">
        <v>2165640000</v>
      </c>
      <c r="F1677" s="2">
        <v>2134520000</v>
      </c>
      <c r="G1677" s="2">
        <v>2134480000</v>
      </c>
      <c r="H1677" s="2">
        <v>2137180000</v>
      </c>
      <c r="I1677" s="2">
        <v>2134770000</v>
      </c>
      <c r="J1677" s="2">
        <v>2143190000</v>
      </c>
      <c r="K1677" s="2">
        <v>2144810000</v>
      </c>
      <c r="L1677" s="2">
        <v>2140700000</v>
      </c>
      <c r="M1677" s="2">
        <v>2137820000</v>
      </c>
      <c r="N1677" s="2">
        <v>2137310000</v>
      </c>
      <c r="O1677" s="2">
        <v>2134160000</v>
      </c>
      <c r="P1677" s="2">
        <v>2130730000</v>
      </c>
      <c r="Q1677" s="2">
        <v>2129460000</v>
      </c>
      <c r="R1677" s="2">
        <v>2131530000</v>
      </c>
      <c r="S1677" s="2">
        <v>2134880000</v>
      </c>
      <c r="T1677" s="2">
        <v>2136470000</v>
      </c>
      <c r="U1677" s="2">
        <v>2136290000</v>
      </c>
      <c r="V1677" s="2">
        <v>2135770000</v>
      </c>
      <c r="W1677" s="2">
        <v>2134650000</v>
      </c>
      <c r="X1677" s="2">
        <v>2133040000</v>
      </c>
      <c r="Y1677" s="2">
        <v>2133270000</v>
      </c>
      <c r="Z1677" s="2">
        <v>2134490000</v>
      </c>
      <c r="AA1677" s="2">
        <v>2136040000</v>
      </c>
      <c r="AB1677" s="2">
        <v>2138690000</v>
      </c>
      <c r="AC1677" s="2">
        <v>2139560000</v>
      </c>
      <c r="AD1677" s="2">
        <v>2141060000</v>
      </c>
      <c r="AE1677" s="2">
        <v>2141240000</v>
      </c>
      <c r="AF1677" s="2">
        <v>2140560000</v>
      </c>
      <c r="AG1677" s="2">
        <v>2139940000</v>
      </c>
      <c r="AH1677" s="2">
        <v>2348900000</v>
      </c>
    </row>
    <row r="1678" spans="1:34" x14ac:dyDescent="0.35">
      <c r="A1678" t="s">
        <v>1696</v>
      </c>
      <c r="B1678" t="s">
        <v>19</v>
      </c>
      <c r="C1678" s="2">
        <v>30369200000</v>
      </c>
      <c r="D1678" s="2">
        <v>31911500000</v>
      </c>
      <c r="E1678" s="2">
        <v>33226300000</v>
      </c>
      <c r="F1678" s="2">
        <v>32699400000</v>
      </c>
      <c r="G1678" s="2">
        <v>32735100000</v>
      </c>
      <c r="H1678" s="2">
        <v>32817500000</v>
      </c>
      <c r="I1678" s="2">
        <v>32808100000</v>
      </c>
      <c r="J1678" s="2">
        <v>32951200000</v>
      </c>
      <c r="K1678" s="2">
        <v>32991100000</v>
      </c>
      <c r="L1678" s="2">
        <v>32941800000</v>
      </c>
      <c r="M1678" s="2">
        <v>32913600000</v>
      </c>
      <c r="N1678" s="2">
        <v>32928900000</v>
      </c>
      <c r="O1678" s="2">
        <v>32907100000</v>
      </c>
      <c r="P1678" s="2">
        <v>32877400000</v>
      </c>
      <c r="Q1678" s="2">
        <v>32878900000</v>
      </c>
      <c r="R1678" s="2">
        <v>32936600000</v>
      </c>
      <c r="S1678" s="2">
        <v>33018700000</v>
      </c>
      <c r="T1678" s="2">
        <v>33071400000</v>
      </c>
      <c r="U1678" s="2">
        <v>33097000000</v>
      </c>
      <c r="V1678" s="2">
        <v>33113700000</v>
      </c>
      <c r="W1678" s="2">
        <v>33123400000</v>
      </c>
      <c r="X1678" s="2">
        <v>33125400000</v>
      </c>
      <c r="Y1678" s="2">
        <v>33156600000</v>
      </c>
      <c r="Z1678" s="2">
        <v>33209900000</v>
      </c>
      <c r="AA1678" s="2">
        <v>33270700000</v>
      </c>
      <c r="AB1678" s="2">
        <v>33346200000</v>
      </c>
      <c r="AC1678" s="2">
        <v>33388900000</v>
      </c>
      <c r="AD1678" s="2">
        <v>33439500000</v>
      </c>
      <c r="AE1678" s="2">
        <v>33462500000</v>
      </c>
      <c r="AF1678" s="2">
        <v>33472000000</v>
      </c>
      <c r="AG1678" s="2">
        <v>33480700000</v>
      </c>
      <c r="AH1678" s="2">
        <v>36891600000</v>
      </c>
    </row>
    <row r="1679" spans="1:34" x14ac:dyDescent="0.35">
      <c r="A1679" t="s">
        <v>1697</v>
      </c>
      <c r="B1679" t="s">
        <v>19</v>
      </c>
      <c r="C1679" s="2">
        <v>5771430000</v>
      </c>
      <c r="D1679" s="2">
        <v>6064300000</v>
      </c>
      <c r="E1679" s="2">
        <v>6261370000</v>
      </c>
      <c r="F1679" s="2">
        <v>6209740000</v>
      </c>
      <c r="G1679" s="2">
        <v>6199740000</v>
      </c>
      <c r="H1679" s="2">
        <v>6196260000</v>
      </c>
      <c r="I1679" s="2">
        <v>6183050000</v>
      </c>
      <c r="J1679" s="2">
        <v>6206260000</v>
      </c>
      <c r="K1679" s="2">
        <v>6214050000</v>
      </c>
      <c r="L1679" s="2">
        <v>6210290000</v>
      </c>
      <c r="M1679" s="2">
        <v>6209220000</v>
      </c>
      <c r="N1679" s="2">
        <v>6213370000</v>
      </c>
      <c r="O1679" s="2">
        <v>6208210000</v>
      </c>
      <c r="P1679" s="2">
        <v>6205770000</v>
      </c>
      <c r="Q1679" s="2">
        <v>6208010000</v>
      </c>
      <c r="R1679" s="2">
        <v>6218280000</v>
      </c>
      <c r="S1679" s="2">
        <v>6229520000</v>
      </c>
      <c r="T1679" s="2">
        <v>6237040000</v>
      </c>
      <c r="U1679" s="2">
        <v>6240690000</v>
      </c>
      <c r="V1679" s="2">
        <v>6244110000</v>
      </c>
      <c r="W1679" s="2">
        <v>6244390000</v>
      </c>
      <c r="X1679" s="2">
        <v>6244690000</v>
      </c>
      <c r="Y1679" s="2">
        <v>6250720000</v>
      </c>
      <c r="Z1679" s="2">
        <v>6256590000</v>
      </c>
      <c r="AA1679" s="2">
        <v>6262440000</v>
      </c>
      <c r="AB1679" s="2">
        <v>6271610000</v>
      </c>
      <c r="AC1679" s="2">
        <v>6277840000</v>
      </c>
      <c r="AD1679" s="2">
        <v>6286230000</v>
      </c>
      <c r="AE1679" s="2">
        <v>6292130000</v>
      </c>
      <c r="AF1679" s="2">
        <v>6296010000</v>
      </c>
      <c r="AG1679" s="2">
        <v>6301210000</v>
      </c>
      <c r="AH1679" s="2">
        <v>6716920000</v>
      </c>
    </row>
    <row r="1680" spans="1:34" x14ac:dyDescent="0.35">
      <c r="A1680" t="s">
        <v>1698</v>
      </c>
      <c r="B1680" t="s">
        <v>19</v>
      </c>
      <c r="C1680" s="2">
        <v>825740000</v>
      </c>
      <c r="D1680" s="2">
        <v>867257000</v>
      </c>
      <c r="E1680" s="2">
        <v>892671000</v>
      </c>
      <c r="F1680" s="2">
        <v>887867000</v>
      </c>
      <c r="G1680" s="2">
        <v>885486000</v>
      </c>
      <c r="H1680" s="2">
        <v>883909000</v>
      </c>
      <c r="I1680" s="2">
        <v>881365000</v>
      </c>
      <c r="J1680" s="2">
        <v>884449000</v>
      </c>
      <c r="K1680" s="2">
        <v>885525000</v>
      </c>
      <c r="L1680" s="2">
        <v>885226000</v>
      </c>
      <c r="M1680" s="2">
        <v>885241000</v>
      </c>
      <c r="N1680" s="2">
        <v>885831000</v>
      </c>
      <c r="O1680" s="2">
        <v>884961000</v>
      </c>
      <c r="P1680" s="2">
        <v>884704000</v>
      </c>
      <c r="Q1680" s="2">
        <v>885058000</v>
      </c>
      <c r="R1680" s="2">
        <v>886419000</v>
      </c>
      <c r="S1680" s="2">
        <v>887718000</v>
      </c>
      <c r="T1680" s="2">
        <v>888583000</v>
      </c>
      <c r="U1680" s="2">
        <v>888962000</v>
      </c>
      <c r="V1680" s="2">
        <v>889388000</v>
      </c>
      <c r="W1680" s="2">
        <v>889274000</v>
      </c>
      <c r="X1680" s="2">
        <v>889232000</v>
      </c>
      <c r="Y1680" s="2">
        <v>890019000</v>
      </c>
      <c r="Z1680" s="2">
        <v>890539000</v>
      </c>
      <c r="AA1680" s="2">
        <v>890985000</v>
      </c>
      <c r="AB1680" s="2">
        <v>891931000</v>
      </c>
      <c r="AC1680" s="2">
        <v>892641000</v>
      </c>
      <c r="AD1680" s="2">
        <v>893697000</v>
      </c>
      <c r="AE1680" s="2">
        <v>894561000</v>
      </c>
      <c r="AF1680" s="2">
        <v>895162000</v>
      </c>
      <c r="AG1680" s="2">
        <v>896025000</v>
      </c>
      <c r="AH1680" s="2">
        <v>943216000</v>
      </c>
    </row>
    <row r="1681" spans="1:34" x14ac:dyDescent="0.35">
      <c r="A1681" t="s">
        <v>1699</v>
      </c>
      <c r="B1681" t="s">
        <v>19</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row>
    <row r="1682" spans="1:34" x14ac:dyDescent="0.35">
      <c r="A1682" t="s">
        <v>3312</v>
      </c>
      <c r="B1682" t="s">
        <v>19</v>
      </c>
      <c r="C1682" s="2">
        <v>7700000000000</v>
      </c>
      <c r="D1682" s="2">
        <v>7744000000000</v>
      </c>
      <c r="E1682" s="2">
        <v>7788000000000</v>
      </c>
      <c r="F1682" s="2">
        <v>7832000000000</v>
      </c>
      <c r="G1682" s="2">
        <v>7875000000000</v>
      </c>
      <c r="H1682" s="2">
        <v>7919000000000</v>
      </c>
      <c r="I1682" s="2">
        <v>7962000000000</v>
      </c>
      <c r="J1682" s="2">
        <v>8005000000000</v>
      </c>
      <c r="K1682" s="2">
        <v>8048000000000</v>
      </c>
      <c r="L1682" s="2">
        <v>8091000000000</v>
      </c>
      <c r="M1682" s="2">
        <v>8134000000000</v>
      </c>
      <c r="N1682" s="2">
        <v>8177000000000</v>
      </c>
      <c r="O1682" s="2">
        <v>8220000000000</v>
      </c>
      <c r="P1682" s="2">
        <v>8262000000000</v>
      </c>
      <c r="Q1682" s="2">
        <v>8304000000000</v>
      </c>
      <c r="R1682" s="2">
        <v>8344000000000</v>
      </c>
      <c r="S1682" s="2">
        <v>8383000000000</v>
      </c>
      <c r="T1682" s="2">
        <v>8421000000000</v>
      </c>
      <c r="U1682" s="2">
        <v>8458000000000</v>
      </c>
      <c r="V1682" s="2">
        <v>8493000000000</v>
      </c>
      <c r="W1682" s="2">
        <v>8527000000000</v>
      </c>
      <c r="X1682" s="2">
        <v>8561000000000</v>
      </c>
      <c r="Y1682" s="2">
        <v>8593000000000</v>
      </c>
      <c r="Z1682" s="2">
        <v>8625000000000</v>
      </c>
      <c r="AA1682" s="2">
        <v>8655000000000</v>
      </c>
      <c r="AB1682" s="2">
        <v>8685000000000</v>
      </c>
      <c r="AC1682" s="2">
        <v>8714000000000</v>
      </c>
      <c r="AD1682" s="2">
        <v>8743000000000</v>
      </c>
      <c r="AE1682" s="2">
        <v>8771000000000</v>
      </c>
      <c r="AF1682" s="2">
        <v>8799000000000</v>
      </c>
      <c r="AG1682" s="2">
        <v>8826000000000</v>
      </c>
      <c r="AH1682" s="2">
        <v>100698000000000</v>
      </c>
    </row>
    <row r="1683" spans="1:34" x14ac:dyDescent="0.35">
      <c r="A1683" t="s">
        <v>3313</v>
      </c>
      <c r="B1683" t="s">
        <v>19</v>
      </c>
      <c r="C1683" s="2">
        <v>444200000000</v>
      </c>
      <c r="D1683" s="2">
        <v>465000000000</v>
      </c>
      <c r="E1683" s="2">
        <v>471800000000</v>
      </c>
      <c r="F1683" s="2">
        <v>474900000000</v>
      </c>
      <c r="G1683" s="2">
        <v>478300000000</v>
      </c>
      <c r="H1683" s="2">
        <v>481900000000</v>
      </c>
      <c r="I1683" s="2">
        <v>484500000000</v>
      </c>
      <c r="J1683" s="2">
        <v>487100000000</v>
      </c>
      <c r="K1683" s="2">
        <v>489700000000</v>
      </c>
      <c r="L1683" s="2">
        <v>492300000000</v>
      </c>
      <c r="M1683" s="2">
        <v>494900000000</v>
      </c>
      <c r="N1683" s="2">
        <v>497600000000</v>
      </c>
      <c r="O1683" s="2">
        <v>500200000000</v>
      </c>
      <c r="P1683" s="2">
        <v>502800000000</v>
      </c>
      <c r="Q1683" s="2">
        <v>505300000000</v>
      </c>
      <c r="R1683" s="2">
        <v>507800000000</v>
      </c>
      <c r="S1683" s="2">
        <v>510100000000</v>
      </c>
      <c r="T1683" s="2">
        <v>512400000000</v>
      </c>
      <c r="U1683" s="2">
        <v>514700000000</v>
      </c>
      <c r="V1683" s="2">
        <v>516800000000</v>
      </c>
      <c r="W1683" s="2">
        <v>518900000000</v>
      </c>
      <c r="X1683" s="2">
        <v>520900000000</v>
      </c>
      <c r="Y1683" s="2">
        <v>522900000000</v>
      </c>
      <c r="Z1683" s="2">
        <v>524800000000</v>
      </c>
      <c r="AA1683" s="2">
        <v>526700000000</v>
      </c>
      <c r="AB1683" s="2">
        <v>528500000000</v>
      </c>
      <c r="AC1683" s="2">
        <v>530300000000</v>
      </c>
      <c r="AD1683" s="2">
        <v>532000000000</v>
      </c>
      <c r="AE1683" s="2">
        <v>533700000000</v>
      </c>
      <c r="AF1683" s="2">
        <v>535400000000</v>
      </c>
      <c r="AG1683" s="2">
        <v>537100000000</v>
      </c>
      <c r="AH1683">
        <v>0</v>
      </c>
    </row>
    <row r="1684" spans="1:34" x14ac:dyDescent="0.35">
      <c r="A1684" t="s">
        <v>3314</v>
      </c>
      <c r="B1684" t="s">
        <v>19</v>
      </c>
      <c r="C1684" s="2">
        <v>2242000000000</v>
      </c>
      <c r="D1684" s="2">
        <v>2346000000000</v>
      </c>
      <c r="E1684" s="2">
        <v>2381000000000</v>
      </c>
      <c r="F1684" s="2">
        <v>2396000000000</v>
      </c>
      <c r="G1684" s="2">
        <v>2413000000000</v>
      </c>
      <c r="H1684" s="2">
        <v>2431000000000</v>
      </c>
      <c r="I1684" s="2">
        <v>2445000000000</v>
      </c>
      <c r="J1684" s="2">
        <v>2458000000000</v>
      </c>
      <c r="K1684" s="2">
        <v>2471000000000</v>
      </c>
      <c r="L1684" s="2">
        <v>2484000000000</v>
      </c>
      <c r="M1684" s="2">
        <v>2498000000000</v>
      </c>
      <c r="N1684" s="2">
        <v>2511000000000</v>
      </c>
      <c r="O1684" s="2">
        <v>2524000000000</v>
      </c>
      <c r="P1684" s="2">
        <v>2537000000000</v>
      </c>
      <c r="Q1684" s="2">
        <v>2550000000000</v>
      </c>
      <c r="R1684" s="2">
        <v>2562000000000</v>
      </c>
      <c r="S1684" s="2">
        <v>2574000000000</v>
      </c>
      <c r="T1684" s="2">
        <v>2586000000000</v>
      </c>
      <c r="U1684" s="2">
        <v>2597000000000</v>
      </c>
      <c r="V1684" s="2">
        <v>2608000000000</v>
      </c>
      <c r="W1684" s="2">
        <v>2618000000000</v>
      </c>
      <c r="X1684" s="2">
        <v>2629000000000</v>
      </c>
      <c r="Y1684" s="2">
        <v>2639000000000</v>
      </c>
      <c r="Z1684" s="2">
        <v>2648000000000</v>
      </c>
      <c r="AA1684" s="2">
        <v>2658000000000</v>
      </c>
      <c r="AB1684" s="2">
        <v>2667000000000</v>
      </c>
      <c r="AC1684" s="2">
        <v>2676000000000</v>
      </c>
      <c r="AD1684" s="2">
        <v>2685000000000</v>
      </c>
      <c r="AE1684" s="2">
        <v>2693000000000</v>
      </c>
      <c r="AF1684" s="2">
        <v>2702000000000</v>
      </c>
      <c r="AG1684" s="2">
        <v>2710000000000</v>
      </c>
      <c r="AH1684">
        <v>0</v>
      </c>
    </row>
    <row r="1685" spans="1:34" x14ac:dyDescent="0.35">
      <c r="A1685" t="s">
        <v>3315</v>
      </c>
      <c r="B1685" t="s">
        <v>19</v>
      </c>
      <c r="C1685" s="2">
        <v>224200000000</v>
      </c>
      <c r="D1685" s="2">
        <v>234700000000</v>
      </c>
      <c r="E1685" s="2">
        <v>238100000000</v>
      </c>
      <c r="F1685" s="2">
        <v>239700000000</v>
      </c>
      <c r="G1685" s="2">
        <v>241400000000</v>
      </c>
      <c r="H1685" s="2">
        <v>243200000000</v>
      </c>
      <c r="I1685" s="2">
        <v>244500000000</v>
      </c>
      <c r="J1685" s="2">
        <v>245800000000</v>
      </c>
      <c r="K1685" s="2">
        <v>247100000000</v>
      </c>
      <c r="L1685" s="2">
        <v>248500000000</v>
      </c>
      <c r="M1685" s="2">
        <v>249800000000</v>
      </c>
      <c r="N1685" s="2">
        <v>251100000000</v>
      </c>
      <c r="O1685" s="2">
        <v>252400000000</v>
      </c>
      <c r="P1685" s="2">
        <v>253700000000</v>
      </c>
      <c r="Q1685" s="2">
        <v>255000000000</v>
      </c>
      <c r="R1685" s="2">
        <v>256200000000</v>
      </c>
      <c r="S1685" s="2">
        <v>257400000000</v>
      </c>
      <c r="T1685" s="2">
        <v>258600000000</v>
      </c>
      <c r="U1685" s="2">
        <v>259700000000</v>
      </c>
      <c r="V1685" s="2">
        <v>260800000000</v>
      </c>
      <c r="W1685" s="2">
        <v>261900000000</v>
      </c>
      <c r="X1685" s="2">
        <v>262900000000</v>
      </c>
      <c r="Y1685" s="2">
        <v>263900000000</v>
      </c>
      <c r="Z1685" s="2">
        <v>264900000000</v>
      </c>
      <c r="AA1685" s="2">
        <v>265800000000</v>
      </c>
      <c r="AB1685" s="2">
        <v>266700000000</v>
      </c>
      <c r="AC1685" s="2">
        <v>267600000000</v>
      </c>
      <c r="AD1685" s="2">
        <v>268500000000</v>
      </c>
      <c r="AE1685" s="2">
        <v>269400000000</v>
      </c>
      <c r="AF1685" s="2">
        <v>270200000000</v>
      </c>
      <c r="AG1685" s="2">
        <v>271100000000</v>
      </c>
      <c r="AH1685">
        <v>0</v>
      </c>
    </row>
    <row r="1686" spans="1:34" x14ac:dyDescent="0.35">
      <c r="A1686" t="s">
        <v>3316</v>
      </c>
      <c r="B1686" t="s">
        <v>19</v>
      </c>
      <c r="C1686" s="2">
        <v>22110000000</v>
      </c>
      <c r="D1686" s="2">
        <v>23150000000</v>
      </c>
      <c r="E1686" s="2">
        <v>23490000000</v>
      </c>
      <c r="F1686" s="2">
        <v>23640000000</v>
      </c>
      <c r="G1686" s="2">
        <v>23810000000</v>
      </c>
      <c r="H1686" s="2">
        <v>23990000000</v>
      </c>
      <c r="I1686" s="2">
        <v>24120000000</v>
      </c>
      <c r="J1686" s="2">
        <v>24250000000</v>
      </c>
      <c r="K1686" s="2">
        <v>24380000000</v>
      </c>
      <c r="L1686" s="2">
        <v>24510000000</v>
      </c>
      <c r="M1686" s="2">
        <v>24640000000</v>
      </c>
      <c r="N1686" s="2">
        <v>24770000000</v>
      </c>
      <c r="O1686" s="2">
        <v>24900000000</v>
      </c>
      <c r="P1686" s="2">
        <v>25030000000</v>
      </c>
      <c r="Q1686" s="2">
        <v>25150000000</v>
      </c>
      <c r="R1686" s="2">
        <v>25280000000</v>
      </c>
      <c r="S1686" s="2">
        <v>25390000000</v>
      </c>
      <c r="T1686" s="2">
        <v>25510000000</v>
      </c>
      <c r="U1686" s="2">
        <v>25620000000</v>
      </c>
      <c r="V1686" s="2">
        <v>25730000000</v>
      </c>
      <c r="W1686" s="2">
        <v>25830000000</v>
      </c>
      <c r="X1686" s="2">
        <v>25930000000</v>
      </c>
      <c r="Y1686" s="2">
        <v>26030000000</v>
      </c>
      <c r="Z1686" s="2">
        <v>26130000000</v>
      </c>
      <c r="AA1686" s="2">
        <v>26220000000</v>
      </c>
      <c r="AB1686" s="2">
        <v>26310000000</v>
      </c>
      <c r="AC1686" s="2">
        <v>26400000000</v>
      </c>
      <c r="AD1686" s="2">
        <v>26480000000</v>
      </c>
      <c r="AE1686" s="2">
        <v>26570000000</v>
      </c>
      <c r="AF1686" s="2">
        <v>26650000000</v>
      </c>
      <c r="AG1686" s="2">
        <v>26740000000</v>
      </c>
      <c r="AH1686">
        <v>0</v>
      </c>
    </row>
    <row r="1687" spans="1:34" x14ac:dyDescent="0.35">
      <c r="A1687" t="s">
        <v>3317</v>
      </c>
      <c r="B1687" t="s">
        <v>19</v>
      </c>
      <c r="C1687" s="2">
        <v>20830000000</v>
      </c>
      <c r="D1687" s="2">
        <v>21800000000</v>
      </c>
      <c r="E1687" s="2">
        <v>22120000000</v>
      </c>
      <c r="F1687" s="2">
        <v>22260000000</v>
      </c>
      <c r="G1687" s="2">
        <v>22420000000</v>
      </c>
      <c r="H1687" s="2">
        <v>22590000000</v>
      </c>
      <c r="I1687" s="2">
        <v>22710000000</v>
      </c>
      <c r="J1687" s="2">
        <v>22840000000</v>
      </c>
      <c r="K1687" s="2">
        <v>22960000000</v>
      </c>
      <c r="L1687" s="2">
        <v>23080000000</v>
      </c>
      <c r="M1687" s="2">
        <v>23200000000</v>
      </c>
      <c r="N1687" s="2">
        <v>23330000000</v>
      </c>
      <c r="O1687" s="2">
        <v>23450000000</v>
      </c>
      <c r="P1687" s="2">
        <v>23570000000</v>
      </c>
      <c r="Q1687" s="2">
        <v>23690000000</v>
      </c>
      <c r="R1687" s="2">
        <v>23800000000</v>
      </c>
      <c r="S1687" s="2">
        <v>23920000000</v>
      </c>
      <c r="T1687" s="2">
        <v>24020000000</v>
      </c>
      <c r="U1687" s="2">
        <v>24130000000</v>
      </c>
      <c r="V1687" s="2">
        <v>24230000000</v>
      </c>
      <c r="W1687" s="2">
        <v>24330000000</v>
      </c>
      <c r="X1687" s="2">
        <v>24420000000</v>
      </c>
      <c r="Y1687" s="2">
        <v>24510000000</v>
      </c>
      <c r="Z1687" s="2">
        <v>24600000000</v>
      </c>
      <c r="AA1687" s="2">
        <v>24690000000</v>
      </c>
      <c r="AB1687" s="2">
        <v>24780000000</v>
      </c>
      <c r="AC1687" s="2">
        <v>24860000000</v>
      </c>
      <c r="AD1687" s="2">
        <v>24940000000</v>
      </c>
      <c r="AE1687" s="2">
        <v>25020000000</v>
      </c>
      <c r="AF1687" s="2">
        <v>25100000000</v>
      </c>
      <c r="AG1687" s="2">
        <v>25180000000</v>
      </c>
      <c r="AH1687">
        <v>0</v>
      </c>
    </row>
    <row r="1688" spans="1:34" x14ac:dyDescent="0.35">
      <c r="A1688" t="s">
        <v>3318</v>
      </c>
      <c r="B1688" t="s">
        <v>19</v>
      </c>
      <c r="C1688" s="2">
        <v>693200000</v>
      </c>
      <c r="D1688" s="2">
        <v>725600000</v>
      </c>
      <c r="E1688" s="2">
        <v>736300000</v>
      </c>
      <c r="F1688" s="2">
        <v>741100000</v>
      </c>
      <c r="G1688" s="2">
        <v>746300000</v>
      </c>
      <c r="H1688" s="2">
        <v>751900000</v>
      </c>
      <c r="I1688" s="2">
        <v>756000000</v>
      </c>
      <c r="J1688" s="2">
        <v>760100000</v>
      </c>
      <c r="K1688" s="2">
        <v>764200000</v>
      </c>
      <c r="L1688" s="2">
        <v>768200000</v>
      </c>
      <c r="M1688" s="2">
        <v>772300000</v>
      </c>
      <c r="N1688" s="2">
        <v>776400000</v>
      </c>
      <c r="O1688" s="2">
        <v>780500000</v>
      </c>
      <c r="P1688" s="2">
        <v>784500000</v>
      </c>
      <c r="Q1688" s="2">
        <v>788500000</v>
      </c>
      <c r="R1688" s="2">
        <v>792300000</v>
      </c>
      <c r="S1688" s="2">
        <v>796000000</v>
      </c>
      <c r="T1688" s="2">
        <v>799600000</v>
      </c>
      <c r="U1688" s="2">
        <v>803100000</v>
      </c>
      <c r="V1688" s="2">
        <v>806400000</v>
      </c>
      <c r="W1688" s="2">
        <v>809700000</v>
      </c>
      <c r="X1688" s="2">
        <v>812900000</v>
      </c>
      <c r="Y1688" s="2">
        <v>815900000</v>
      </c>
      <c r="Z1688" s="2">
        <v>818900000</v>
      </c>
      <c r="AA1688" s="2">
        <v>821800000</v>
      </c>
      <c r="AB1688" s="2">
        <v>824700000</v>
      </c>
      <c r="AC1688" s="2">
        <v>827400000</v>
      </c>
      <c r="AD1688" s="2">
        <v>830200000</v>
      </c>
      <c r="AE1688" s="2">
        <v>832800000</v>
      </c>
      <c r="AF1688" s="2">
        <v>835500000</v>
      </c>
      <c r="AG1688" s="2">
        <v>838100000</v>
      </c>
      <c r="AH1688">
        <v>0</v>
      </c>
    </row>
    <row r="1689" spans="1:34" x14ac:dyDescent="0.35">
      <c r="A1689" t="s">
        <v>3319</v>
      </c>
      <c r="B1689" t="s">
        <v>19</v>
      </c>
      <c r="C1689" s="2">
        <v>10820000000</v>
      </c>
      <c r="D1689" s="2">
        <v>11320000000</v>
      </c>
      <c r="E1689" s="2">
        <v>11490000000</v>
      </c>
      <c r="F1689" s="2">
        <v>11570000000</v>
      </c>
      <c r="G1689" s="2">
        <v>11650000000</v>
      </c>
      <c r="H1689" s="2">
        <v>11730000000</v>
      </c>
      <c r="I1689" s="2">
        <v>11800000000</v>
      </c>
      <c r="J1689" s="2">
        <v>11860000000</v>
      </c>
      <c r="K1689" s="2">
        <v>11930000000</v>
      </c>
      <c r="L1689" s="2">
        <v>11990000000</v>
      </c>
      <c r="M1689" s="2">
        <v>12050000000</v>
      </c>
      <c r="N1689" s="2">
        <v>12120000000</v>
      </c>
      <c r="O1689" s="2">
        <v>12180000000</v>
      </c>
      <c r="P1689" s="2">
        <v>12240000000</v>
      </c>
      <c r="Q1689" s="2">
        <v>12300000000</v>
      </c>
      <c r="R1689" s="2">
        <v>12360000000</v>
      </c>
      <c r="S1689" s="2">
        <v>12420000000</v>
      </c>
      <c r="T1689" s="2">
        <v>12480000000</v>
      </c>
      <c r="U1689" s="2">
        <v>12530000000</v>
      </c>
      <c r="V1689" s="2">
        <v>12590000000</v>
      </c>
      <c r="W1689" s="2">
        <v>12640000000</v>
      </c>
      <c r="X1689" s="2">
        <v>12690000000</v>
      </c>
      <c r="Y1689" s="2">
        <v>12730000000</v>
      </c>
      <c r="Z1689" s="2">
        <v>12780000000</v>
      </c>
      <c r="AA1689" s="2">
        <v>12830000000</v>
      </c>
      <c r="AB1689" s="2">
        <v>12870000000</v>
      </c>
      <c r="AC1689" s="2">
        <v>12910000000</v>
      </c>
      <c r="AD1689" s="2">
        <v>12960000000</v>
      </c>
      <c r="AE1689" s="2">
        <v>13000000000</v>
      </c>
      <c r="AF1689" s="2">
        <v>13040000000</v>
      </c>
      <c r="AG1689" s="2">
        <v>13080000000</v>
      </c>
      <c r="AH1689">
        <v>0</v>
      </c>
    </row>
    <row r="1690" spans="1:34" x14ac:dyDescent="0.35">
      <c r="A1690" t="s">
        <v>3320</v>
      </c>
      <c r="B1690" t="s">
        <v>19</v>
      </c>
      <c r="C1690" s="2">
        <v>5930000000</v>
      </c>
      <c r="D1690" s="2">
        <v>6207000000</v>
      </c>
      <c r="E1690" s="2">
        <v>6298000000</v>
      </c>
      <c r="F1690" s="2">
        <v>6339000000</v>
      </c>
      <c r="G1690" s="2">
        <v>6384000000</v>
      </c>
      <c r="H1690" s="2">
        <v>6432000000</v>
      </c>
      <c r="I1690" s="2">
        <v>6467000000</v>
      </c>
      <c r="J1690" s="2">
        <v>6502000000</v>
      </c>
      <c r="K1690" s="2">
        <v>6537000000</v>
      </c>
      <c r="L1690" s="2">
        <v>6572000000</v>
      </c>
      <c r="M1690" s="2">
        <v>6607000000</v>
      </c>
      <c r="N1690" s="2">
        <v>6642000000</v>
      </c>
      <c r="O1690" s="2">
        <v>6676000000</v>
      </c>
      <c r="P1690" s="2">
        <v>6711000000</v>
      </c>
      <c r="Q1690" s="2">
        <v>6745000000</v>
      </c>
      <c r="R1690" s="2">
        <v>6778000000</v>
      </c>
      <c r="S1690" s="2">
        <v>6809000000</v>
      </c>
      <c r="T1690" s="2">
        <v>6840000000</v>
      </c>
      <c r="U1690" s="2">
        <v>6870000000</v>
      </c>
      <c r="V1690" s="2">
        <v>6899000000</v>
      </c>
      <c r="W1690" s="2">
        <v>6927000000</v>
      </c>
      <c r="X1690" s="2">
        <v>6954000000</v>
      </c>
      <c r="Y1690" s="2">
        <v>6980000000</v>
      </c>
      <c r="Z1690" s="2">
        <v>7005000000</v>
      </c>
      <c r="AA1690" s="2">
        <v>7030000000</v>
      </c>
      <c r="AB1690" s="2">
        <v>7054000000</v>
      </c>
      <c r="AC1690" s="2">
        <v>7078000000</v>
      </c>
      <c r="AD1690" s="2">
        <v>7101000000</v>
      </c>
      <c r="AE1690" s="2">
        <v>7124000000</v>
      </c>
      <c r="AF1690" s="2">
        <v>7147000000</v>
      </c>
      <c r="AG1690" s="2">
        <v>7169000000</v>
      </c>
      <c r="AH1690">
        <v>0</v>
      </c>
    </row>
    <row r="1691" spans="1:34" x14ac:dyDescent="0.35">
      <c r="A1691" t="s">
        <v>3321</v>
      </c>
      <c r="B1691" t="s">
        <v>19</v>
      </c>
      <c r="C1691" s="2">
        <v>10040000000000</v>
      </c>
      <c r="D1691" s="2">
        <v>10060000000000</v>
      </c>
      <c r="E1691" s="2">
        <v>10080000000000</v>
      </c>
      <c r="F1691" s="2">
        <v>10110000000000</v>
      </c>
      <c r="G1691" s="2">
        <v>10130000000000</v>
      </c>
      <c r="H1691" s="2">
        <v>10150000000000</v>
      </c>
      <c r="I1691" s="2">
        <v>10160000000000</v>
      </c>
      <c r="J1691" s="2">
        <v>10170000000000</v>
      </c>
      <c r="K1691" s="2">
        <v>10180000000000</v>
      </c>
      <c r="L1691" s="2">
        <v>10190000000000</v>
      </c>
      <c r="M1691" s="2">
        <v>10200000000000</v>
      </c>
      <c r="N1691" s="2">
        <v>10190000000000</v>
      </c>
      <c r="O1691" s="2">
        <v>10190000000000</v>
      </c>
      <c r="P1691" s="2">
        <v>10190000000000</v>
      </c>
      <c r="Q1691" s="2">
        <v>10180000000000</v>
      </c>
      <c r="R1691" s="2">
        <v>10180000000000</v>
      </c>
      <c r="S1691" s="2">
        <v>10170000000000</v>
      </c>
      <c r="T1691" s="2">
        <v>10160000000000</v>
      </c>
      <c r="U1691" s="2">
        <v>10140000000000</v>
      </c>
      <c r="V1691" s="2">
        <v>10130000000000</v>
      </c>
      <c r="W1691" s="2">
        <v>10120000000000</v>
      </c>
      <c r="X1691" s="2">
        <v>10090000000000</v>
      </c>
      <c r="Y1691" s="2">
        <v>10070000000000</v>
      </c>
      <c r="Z1691" s="2">
        <v>10040000000000</v>
      </c>
      <c r="AA1691" s="2">
        <v>10010000000000</v>
      </c>
      <c r="AB1691" s="2">
        <v>9986000000000</v>
      </c>
      <c r="AC1691" s="2">
        <v>9952000000000</v>
      </c>
      <c r="AD1691" s="2">
        <v>9918000000000</v>
      </c>
      <c r="AE1691" s="2">
        <v>9884000000000</v>
      </c>
      <c r="AF1691" s="2">
        <v>9850000000000</v>
      </c>
      <c r="AG1691" s="2">
        <v>9816000000000</v>
      </c>
      <c r="AH1691">
        <v>0</v>
      </c>
    </row>
    <row r="1692" spans="1:34" x14ac:dyDescent="0.35">
      <c r="A1692" t="s">
        <v>3322</v>
      </c>
      <c r="B1692" t="s">
        <v>19</v>
      </c>
      <c r="C1692" s="2">
        <v>1128000000000</v>
      </c>
      <c r="D1692" s="2">
        <v>1143000000000</v>
      </c>
      <c r="E1692" s="2">
        <v>1157000000000</v>
      </c>
      <c r="F1692" s="2">
        <v>1172000000000</v>
      </c>
      <c r="G1692" s="2">
        <v>1187000000000</v>
      </c>
      <c r="H1692" s="2">
        <v>1202000000000</v>
      </c>
      <c r="I1692" s="2">
        <v>1216000000000</v>
      </c>
      <c r="J1692" s="2">
        <v>1229000000000</v>
      </c>
      <c r="K1692" s="2">
        <v>1243000000000</v>
      </c>
      <c r="L1692" s="2">
        <v>1257000000000</v>
      </c>
      <c r="M1692" s="2">
        <v>1271000000000</v>
      </c>
      <c r="N1692" s="2">
        <v>1275000000000</v>
      </c>
      <c r="O1692" s="2">
        <v>1279000000000</v>
      </c>
      <c r="P1692" s="2">
        <v>1283000000000</v>
      </c>
      <c r="Q1692" s="2">
        <v>1287000000000</v>
      </c>
      <c r="R1692" s="2">
        <v>1292000000000</v>
      </c>
      <c r="S1692" s="2">
        <v>1296000000000</v>
      </c>
      <c r="T1692" s="2">
        <v>1300000000000</v>
      </c>
      <c r="U1692" s="2">
        <v>1304000000000</v>
      </c>
      <c r="V1692" s="2">
        <v>1307000000000</v>
      </c>
      <c r="W1692" s="2">
        <v>1311000000000</v>
      </c>
      <c r="X1692" s="2">
        <v>1315000000000</v>
      </c>
      <c r="Y1692" s="2">
        <v>1318000000000</v>
      </c>
      <c r="Z1692" s="2">
        <v>1321000000000</v>
      </c>
      <c r="AA1692" s="2">
        <v>1324000000000</v>
      </c>
      <c r="AB1692" s="2">
        <v>1327000000000</v>
      </c>
      <c r="AC1692" s="2">
        <v>1330000000000</v>
      </c>
      <c r="AD1692" s="2">
        <v>1333000000000</v>
      </c>
      <c r="AE1692" s="2">
        <v>1336000000000</v>
      </c>
      <c r="AF1692" s="2">
        <v>1339000000000</v>
      </c>
      <c r="AG1692" s="2">
        <v>1342000000000</v>
      </c>
      <c r="AH1692">
        <v>0</v>
      </c>
    </row>
    <row r="1693" spans="1:34" x14ac:dyDescent="0.35">
      <c r="A1693" t="s">
        <v>3323</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row>
    <row r="1694" spans="1:34" x14ac:dyDescent="0.35">
      <c r="A1694" t="s">
        <v>3324</v>
      </c>
      <c r="B1694" t="s">
        <v>19</v>
      </c>
      <c r="C1694" s="2">
        <v>2200000000000</v>
      </c>
      <c r="D1694" s="2">
        <v>2606000000000</v>
      </c>
      <c r="E1694" s="2">
        <v>2598000000000</v>
      </c>
      <c r="F1694" s="2">
        <v>2575000000000</v>
      </c>
      <c r="G1694" s="2">
        <v>2243000000000</v>
      </c>
      <c r="H1694" s="2">
        <v>2180000000000</v>
      </c>
      <c r="I1694" s="2">
        <v>2197000000000</v>
      </c>
      <c r="J1694" s="2">
        <v>2144000000000</v>
      </c>
      <c r="K1694" s="2">
        <v>2146000000000</v>
      </c>
      <c r="L1694" s="2">
        <v>2135000000000</v>
      </c>
      <c r="M1694" s="2">
        <v>2104000000000</v>
      </c>
      <c r="N1694" s="2">
        <v>2096000000000</v>
      </c>
      <c r="O1694" s="2">
        <v>2071000000000</v>
      </c>
      <c r="P1694" s="2">
        <v>2056000000000</v>
      </c>
      <c r="Q1694" s="2">
        <v>1990000000000</v>
      </c>
      <c r="R1694" s="2">
        <v>1937000000000</v>
      </c>
      <c r="S1694" s="2">
        <v>1902000000000</v>
      </c>
      <c r="T1694" s="2">
        <v>1864000000000</v>
      </c>
      <c r="U1694" s="2">
        <v>1870000000000</v>
      </c>
      <c r="V1694" s="2">
        <v>1857000000000</v>
      </c>
      <c r="W1694" s="2">
        <v>1839000000000</v>
      </c>
      <c r="X1694" s="2">
        <v>1834000000000</v>
      </c>
      <c r="Y1694" s="2">
        <v>1830000000000</v>
      </c>
      <c r="Z1694" s="2">
        <v>1801000000000</v>
      </c>
      <c r="AA1694" s="2">
        <v>1788000000000</v>
      </c>
      <c r="AB1694" s="2">
        <v>1754000000000</v>
      </c>
      <c r="AC1694" s="2">
        <v>1739000000000</v>
      </c>
      <c r="AD1694" s="2">
        <v>1719000000000</v>
      </c>
      <c r="AE1694" s="2">
        <v>1706000000000</v>
      </c>
      <c r="AF1694" s="2">
        <v>1699000000000</v>
      </c>
      <c r="AG1694" s="2">
        <v>1713000000000</v>
      </c>
      <c r="AH1694" s="2">
        <v>55448200000000</v>
      </c>
    </row>
    <row r="1695" spans="1:34" x14ac:dyDescent="0.35">
      <c r="A1695" t="s">
        <v>3325</v>
      </c>
      <c r="B1695" t="s">
        <v>19</v>
      </c>
      <c r="C1695" s="2">
        <v>22840000000</v>
      </c>
      <c r="D1695" s="2">
        <v>20960000000</v>
      </c>
      <c r="E1695" s="2">
        <v>21230000000</v>
      </c>
      <c r="F1695" s="2">
        <v>22740000000</v>
      </c>
      <c r="G1695" s="2">
        <v>23560000000</v>
      </c>
      <c r="H1695" s="2">
        <v>24340000000</v>
      </c>
      <c r="I1695" s="2">
        <v>24480000000</v>
      </c>
      <c r="J1695" s="2">
        <v>24570000000</v>
      </c>
      <c r="K1695" s="2">
        <v>24690000000</v>
      </c>
      <c r="L1695" s="2">
        <v>24810000000</v>
      </c>
      <c r="M1695" s="2">
        <v>24910000000</v>
      </c>
      <c r="N1695" s="2">
        <v>25030000000</v>
      </c>
      <c r="O1695" s="2">
        <v>25140000000</v>
      </c>
      <c r="P1695" s="2">
        <v>25250000000</v>
      </c>
      <c r="Q1695" s="2">
        <v>25330000000</v>
      </c>
      <c r="R1695" s="2">
        <v>25410000000</v>
      </c>
      <c r="S1695" s="2">
        <v>25500000000</v>
      </c>
      <c r="T1695" s="2">
        <v>25590000000</v>
      </c>
      <c r="U1695" s="2">
        <v>25700000000</v>
      </c>
      <c r="V1695" s="2">
        <v>25790000000</v>
      </c>
      <c r="W1695" s="2">
        <v>25880000000</v>
      </c>
      <c r="X1695" s="2">
        <v>25970000000</v>
      </c>
      <c r="Y1695" s="2">
        <v>26060000000</v>
      </c>
      <c r="Z1695" s="2">
        <v>26130000000</v>
      </c>
      <c r="AA1695" s="2">
        <v>26220000000</v>
      </c>
      <c r="AB1695" s="2">
        <v>26280000000</v>
      </c>
      <c r="AC1695" s="2">
        <v>26350000000</v>
      </c>
      <c r="AD1695" s="2">
        <v>26420000000</v>
      </c>
      <c r="AE1695" s="2">
        <v>26500000000</v>
      </c>
      <c r="AF1695" s="2">
        <v>26570000000</v>
      </c>
      <c r="AG1695" s="2">
        <v>26660000000</v>
      </c>
      <c r="AH1695">
        <v>0</v>
      </c>
    </row>
    <row r="1696" spans="1:34" x14ac:dyDescent="0.35">
      <c r="A1696" t="s">
        <v>3326</v>
      </c>
      <c r="B1696" t="s">
        <v>19</v>
      </c>
      <c r="C1696" s="2">
        <v>230000000000</v>
      </c>
      <c r="D1696" s="2">
        <v>211900000000</v>
      </c>
      <c r="E1696" s="2">
        <v>214600000000</v>
      </c>
      <c r="F1696" s="2">
        <v>229800000000</v>
      </c>
      <c r="G1696" s="2">
        <v>237300000000</v>
      </c>
      <c r="H1696" s="2">
        <v>245000000000</v>
      </c>
      <c r="I1696" s="2">
        <v>246400000000</v>
      </c>
      <c r="J1696" s="2">
        <v>247100000000</v>
      </c>
      <c r="K1696" s="2">
        <v>248300000000</v>
      </c>
      <c r="L1696" s="2">
        <v>249500000000</v>
      </c>
      <c r="M1696" s="2">
        <v>250400000000</v>
      </c>
      <c r="N1696" s="2">
        <v>251600000000</v>
      </c>
      <c r="O1696" s="2">
        <v>252600000000</v>
      </c>
      <c r="P1696" s="2">
        <v>253600000000</v>
      </c>
      <c r="Q1696" s="2">
        <v>254200000000</v>
      </c>
      <c r="R1696" s="2">
        <v>254900000000</v>
      </c>
      <c r="S1696" s="2">
        <v>255700000000</v>
      </c>
      <c r="T1696" s="2">
        <v>256400000000</v>
      </c>
      <c r="U1696" s="2">
        <v>257500000000</v>
      </c>
      <c r="V1696" s="2">
        <v>258400000000</v>
      </c>
      <c r="W1696" s="2">
        <v>259200000000</v>
      </c>
      <c r="X1696" s="2">
        <v>260100000000</v>
      </c>
      <c r="Y1696" s="2">
        <v>261000000000</v>
      </c>
      <c r="Z1696" s="2">
        <v>261600000000</v>
      </c>
      <c r="AA1696" s="2">
        <v>262400000000</v>
      </c>
      <c r="AB1696" s="2">
        <v>262900000000</v>
      </c>
      <c r="AC1696" s="2">
        <v>263600000000</v>
      </c>
      <c r="AD1696" s="2">
        <v>264300000000</v>
      </c>
      <c r="AE1696" s="2">
        <v>265000000000</v>
      </c>
      <c r="AF1696" s="2">
        <v>265700000000</v>
      </c>
      <c r="AG1696" s="2">
        <v>266600000000</v>
      </c>
      <c r="AH1696">
        <v>0</v>
      </c>
    </row>
    <row r="1697" spans="1:34" x14ac:dyDescent="0.35">
      <c r="A1697" t="s">
        <v>3327</v>
      </c>
      <c r="B1697" t="s">
        <v>19</v>
      </c>
      <c r="C1697" s="2">
        <v>40390000000</v>
      </c>
      <c r="D1697" s="2">
        <v>39790000000</v>
      </c>
      <c r="E1697" s="2">
        <v>40140000000</v>
      </c>
      <c r="F1697" s="2">
        <v>42730000000</v>
      </c>
      <c r="G1697" s="2">
        <v>41630000000</v>
      </c>
      <c r="H1697" s="2">
        <v>42400000000</v>
      </c>
      <c r="I1697" s="2">
        <v>42680000000</v>
      </c>
      <c r="J1697" s="2">
        <v>42320000000</v>
      </c>
      <c r="K1697" s="2">
        <v>42460000000</v>
      </c>
      <c r="L1697" s="2">
        <v>42480000000</v>
      </c>
      <c r="M1697" s="2">
        <v>42320000000</v>
      </c>
      <c r="N1697" s="2">
        <v>42380000000</v>
      </c>
      <c r="O1697" s="2">
        <v>42260000000</v>
      </c>
      <c r="P1697" s="2">
        <v>42250000000</v>
      </c>
      <c r="Q1697" s="2">
        <v>41760000000</v>
      </c>
      <c r="R1697" s="2">
        <v>41400000000</v>
      </c>
      <c r="S1697" s="2">
        <v>41190000000</v>
      </c>
      <c r="T1697" s="2">
        <v>40950000000</v>
      </c>
      <c r="U1697" s="2">
        <v>41110000000</v>
      </c>
      <c r="V1697" s="2">
        <v>41090000000</v>
      </c>
      <c r="W1697" s="2">
        <v>41030000000</v>
      </c>
      <c r="X1697" s="2">
        <v>41070000000</v>
      </c>
      <c r="Y1697" s="2">
        <v>41140000000</v>
      </c>
      <c r="Z1697" s="2">
        <v>40960000000</v>
      </c>
      <c r="AA1697" s="2">
        <v>40930000000</v>
      </c>
      <c r="AB1697" s="2">
        <v>40700000000</v>
      </c>
      <c r="AC1697" s="2">
        <v>40650000000</v>
      </c>
      <c r="AD1697" s="2">
        <v>40550000000</v>
      </c>
      <c r="AE1697" s="2">
        <v>40510000000</v>
      </c>
      <c r="AF1697" s="2">
        <v>40520000000</v>
      </c>
      <c r="AG1697" s="2">
        <v>40730000000</v>
      </c>
      <c r="AH1697">
        <v>0</v>
      </c>
    </row>
    <row r="1698" spans="1:34" x14ac:dyDescent="0.35">
      <c r="A1698" t="s">
        <v>3328</v>
      </c>
      <c r="B1698" t="s">
        <v>19</v>
      </c>
      <c r="C1698" s="2">
        <v>440400000000</v>
      </c>
      <c r="D1698" s="2">
        <v>470600000000</v>
      </c>
      <c r="E1698" s="2">
        <v>472800000000</v>
      </c>
      <c r="F1698" s="2">
        <v>499700000000</v>
      </c>
      <c r="G1698" s="2">
        <v>453100000000</v>
      </c>
      <c r="H1698" s="2">
        <v>453300000000</v>
      </c>
      <c r="I1698" s="2">
        <v>456900000000</v>
      </c>
      <c r="J1698" s="2">
        <v>445900000000</v>
      </c>
      <c r="K1698" s="2">
        <v>446300000000</v>
      </c>
      <c r="L1698" s="2">
        <v>444100000000</v>
      </c>
      <c r="M1698" s="2">
        <v>437800000000</v>
      </c>
      <c r="N1698" s="2">
        <v>436200000000</v>
      </c>
      <c r="O1698" s="2">
        <v>430900000000</v>
      </c>
      <c r="P1698" s="2">
        <v>427800000000</v>
      </c>
      <c r="Q1698" s="2">
        <v>414100000000</v>
      </c>
      <c r="R1698" s="2">
        <v>403200000000</v>
      </c>
      <c r="S1698" s="2">
        <v>395900000000</v>
      </c>
      <c r="T1698" s="2">
        <v>388100000000</v>
      </c>
      <c r="U1698" s="2">
        <v>389300000000</v>
      </c>
      <c r="V1698" s="2">
        <v>386700000000</v>
      </c>
      <c r="W1698" s="2">
        <v>382900000000</v>
      </c>
      <c r="X1698" s="2">
        <v>381900000000</v>
      </c>
      <c r="Y1698" s="2">
        <v>381200000000</v>
      </c>
      <c r="Z1698" s="2">
        <v>375100000000</v>
      </c>
      <c r="AA1698" s="2">
        <v>372500000000</v>
      </c>
      <c r="AB1698" s="2">
        <v>365400000000</v>
      </c>
      <c r="AC1698" s="2">
        <v>362400000000</v>
      </c>
      <c r="AD1698" s="2">
        <v>358200000000</v>
      </c>
      <c r="AE1698" s="2">
        <v>355500000000</v>
      </c>
      <c r="AF1698" s="2">
        <v>354100000000</v>
      </c>
      <c r="AG1698" s="2">
        <v>357000000000</v>
      </c>
      <c r="AH1698">
        <v>0</v>
      </c>
    </row>
    <row r="1699" spans="1:34" x14ac:dyDescent="0.35">
      <c r="A1699" t="s">
        <v>3329</v>
      </c>
      <c r="B1699" t="s">
        <v>19</v>
      </c>
      <c r="C1699" s="2">
        <v>60240000000</v>
      </c>
      <c r="D1699" s="2">
        <v>64100000000</v>
      </c>
      <c r="E1699" s="2">
        <v>64420000000</v>
      </c>
      <c r="F1699" s="2">
        <v>68110000000</v>
      </c>
      <c r="G1699" s="2">
        <v>61990000000</v>
      </c>
      <c r="H1699" s="2">
        <v>62070000000</v>
      </c>
      <c r="I1699" s="2">
        <v>62560000000</v>
      </c>
      <c r="J1699" s="2">
        <v>61110000000</v>
      </c>
      <c r="K1699" s="2">
        <v>61170000000</v>
      </c>
      <c r="L1699" s="2">
        <v>60890000000</v>
      </c>
      <c r="M1699" s="2">
        <v>60060000000</v>
      </c>
      <c r="N1699" s="2">
        <v>59850000000</v>
      </c>
      <c r="O1699" s="2">
        <v>59160000000</v>
      </c>
      <c r="P1699" s="2">
        <v>58760000000</v>
      </c>
      <c r="Q1699" s="2">
        <v>56950000000</v>
      </c>
      <c r="R1699" s="2">
        <v>55510000000</v>
      </c>
      <c r="S1699" s="2">
        <v>54550000000</v>
      </c>
      <c r="T1699" s="2">
        <v>53520000000</v>
      </c>
      <c r="U1699" s="2">
        <v>53690000000</v>
      </c>
      <c r="V1699" s="2">
        <v>53350000000</v>
      </c>
      <c r="W1699" s="2">
        <v>52850000000</v>
      </c>
      <c r="X1699" s="2">
        <v>52720000000</v>
      </c>
      <c r="Y1699" s="2">
        <v>52640000000</v>
      </c>
      <c r="Z1699" s="2">
        <v>51830000000</v>
      </c>
      <c r="AA1699" s="2">
        <v>51500000000</v>
      </c>
      <c r="AB1699" s="2">
        <v>50560000000</v>
      </c>
      <c r="AC1699" s="2">
        <v>50170000000</v>
      </c>
      <c r="AD1699" s="2">
        <v>49620000000</v>
      </c>
      <c r="AE1699" s="2">
        <v>49260000000</v>
      </c>
      <c r="AF1699" s="2">
        <v>49080000000</v>
      </c>
      <c r="AG1699" s="2">
        <v>49480000000</v>
      </c>
      <c r="AH1699">
        <v>0</v>
      </c>
    </row>
    <row r="1700" spans="1:34" x14ac:dyDescent="0.35">
      <c r="A1700" t="s">
        <v>3330</v>
      </c>
      <c r="B1700" t="s">
        <v>19</v>
      </c>
      <c r="C1700" s="2">
        <v>976100000</v>
      </c>
      <c r="D1700" s="2">
        <v>1033000000</v>
      </c>
      <c r="E1700" s="2">
        <v>1039000000</v>
      </c>
      <c r="F1700" s="2">
        <v>1099000000</v>
      </c>
      <c r="G1700" s="2">
        <v>1005000000</v>
      </c>
      <c r="H1700" s="2">
        <v>1007000000</v>
      </c>
      <c r="I1700" s="2">
        <v>1015000000</v>
      </c>
      <c r="J1700" s="2">
        <v>992400000</v>
      </c>
      <c r="K1700" s="2">
        <v>993700000</v>
      </c>
      <c r="L1700" s="2">
        <v>989500000</v>
      </c>
      <c r="M1700" s="2">
        <v>976600000</v>
      </c>
      <c r="N1700" s="2">
        <v>973600000</v>
      </c>
      <c r="O1700" s="2">
        <v>963000000</v>
      </c>
      <c r="P1700" s="2">
        <v>956900000</v>
      </c>
      <c r="Q1700" s="2">
        <v>928800000</v>
      </c>
      <c r="R1700" s="2">
        <v>906500000</v>
      </c>
      <c r="S1700" s="2">
        <v>891700000</v>
      </c>
      <c r="T1700" s="2">
        <v>875800000</v>
      </c>
      <c r="U1700" s="2">
        <v>878600000</v>
      </c>
      <c r="V1700" s="2">
        <v>873500000</v>
      </c>
      <c r="W1700" s="2">
        <v>865900000</v>
      </c>
      <c r="X1700" s="2">
        <v>864000000</v>
      </c>
      <c r="Y1700" s="2">
        <v>862800000</v>
      </c>
      <c r="Z1700" s="2">
        <v>850400000</v>
      </c>
      <c r="AA1700" s="2">
        <v>845300000</v>
      </c>
      <c r="AB1700" s="2">
        <v>830700000</v>
      </c>
      <c r="AC1700" s="2">
        <v>824800000</v>
      </c>
      <c r="AD1700" s="2">
        <v>816300000</v>
      </c>
      <c r="AE1700" s="2">
        <v>810900000</v>
      </c>
      <c r="AF1700" s="2">
        <v>808100000</v>
      </c>
      <c r="AG1700" s="2">
        <v>814500000</v>
      </c>
      <c r="AH1700">
        <v>0</v>
      </c>
    </row>
    <row r="1701" spans="1:34" x14ac:dyDescent="0.35">
      <c r="A1701" t="s">
        <v>3331</v>
      </c>
      <c r="B1701" t="s">
        <v>19</v>
      </c>
      <c r="C1701" s="2">
        <v>1072000000</v>
      </c>
      <c r="D1701" s="2">
        <v>982500000</v>
      </c>
      <c r="E1701" s="2">
        <v>995200000</v>
      </c>
      <c r="F1701" s="2">
        <v>1066000000</v>
      </c>
      <c r="G1701" s="2">
        <v>1107000000</v>
      </c>
      <c r="H1701" s="2">
        <v>1144000000</v>
      </c>
      <c r="I1701" s="2">
        <v>1150000000</v>
      </c>
      <c r="J1701" s="2">
        <v>1154000000</v>
      </c>
      <c r="K1701" s="2">
        <v>1160000000</v>
      </c>
      <c r="L1701" s="2">
        <v>1166000000</v>
      </c>
      <c r="M1701" s="2">
        <v>1171000000</v>
      </c>
      <c r="N1701" s="2">
        <v>1177000000</v>
      </c>
      <c r="O1701" s="2">
        <v>1182000000</v>
      </c>
      <c r="P1701" s="2">
        <v>1187000000</v>
      </c>
      <c r="Q1701" s="2">
        <v>1191000000</v>
      </c>
      <c r="R1701" s="2">
        <v>1196000000</v>
      </c>
      <c r="S1701" s="2">
        <v>1200000000</v>
      </c>
      <c r="T1701" s="2">
        <v>1204000000</v>
      </c>
      <c r="U1701" s="2">
        <v>1210000000</v>
      </c>
      <c r="V1701" s="2">
        <v>1214000000</v>
      </c>
      <c r="W1701" s="2">
        <v>1218000000</v>
      </c>
      <c r="X1701" s="2">
        <v>1223000000</v>
      </c>
      <c r="Y1701" s="2">
        <v>1227000000</v>
      </c>
      <c r="Z1701" s="2">
        <v>1231000000</v>
      </c>
      <c r="AA1701" s="2">
        <v>1235000000</v>
      </c>
      <c r="AB1701" s="2">
        <v>1238000000</v>
      </c>
      <c r="AC1701" s="2">
        <v>1241000000</v>
      </c>
      <c r="AD1701" s="2">
        <v>1245000000</v>
      </c>
      <c r="AE1701" s="2">
        <v>1248000000</v>
      </c>
      <c r="AF1701" s="2">
        <v>1252000000</v>
      </c>
      <c r="AG1701" s="2">
        <v>1256000000</v>
      </c>
      <c r="AH1701">
        <v>0</v>
      </c>
    </row>
    <row r="1702" spans="1:34" x14ac:dyDescent="0.35">
      <c r="A1702" t="s">
        <v>3332</v>
      </c>
      <c r="B1702" t="s">
        <v>19</v>
      </c>
      <c r="C1702" s="2">
        <v>897900000</v>
      </c>
      <c r="D1702" s="2">
        <v>870300000</v>
      </c>
      <c r="E1702" s="2">
        <v>878800000</v>
      </c>
      <c r="F1702" s="2">
        <v>936700000</v>
      </c>
      <c r="G1702" s="2">
        <v>925600000</v>
      </c>
      <c r="H1702" s="2">
        <v>945800000</v>
      </c>
      <c r="I1702" s="2">
        <v>951900000</v>
      </c>
      <c r="J1702" s="2">
        <v>946500000</v>
      </c>
      <c r="K1702" s="2">
        <v>950100000</v>
      </c>
      <c r="L1702" s="2">
        <v>951600000</v>
      </c>
      <c r="M1702" s="2">
        <v>949900000</v>
      </c>
      <c r="N1702" s="2">
        <v>951800000</v>
      </c>
      <c r="O1702" s="2">
        <v>950900000</v>
      </c>
      <c r="P1702" s="2">
        <v>951700000</v>
      </c>
      <c r="Q1702" s="2">
        <v>944200000</v>
      </c>
      <c r="R1702" s="2">
        <v>938700000</v>
      </c>
      <c r="S1702" s="2">
        <v>936000000</v>
      </c>
      <c r="T1702" s="2">
        <v>932800000</v>
      </c>
      <c r="U1702" s="2">
        <v>936400000</v>
      </c>
      <c r="V1702" s="2">
        <v>937100000</v>
      </c>
      <c r="W1702" s="2">
        <v>936700000</v>
      </c>
      <c r="X1702" s="2">
        <v>938400000</v>
      </c>
      <c r="Y1702" s="2">
        <v>940300000</v>
      </c>
      <c r="Z1702" s="2">
        <v>937900000</v>
      </c>
      <c r="AA1702" s="2">
        <v>938200000</v>
      </c>
      <c r="AB1702" s="2">
        <v>934800000</v>
      </c>
      <c r="AC1702" s="2">
        <v>934700000</v>
      </c>
      <c r="AD1702" s="2">
        <v>933600000</v>
      </c>
      <c r="AE1702" s="2">
        <v>933600000</v>
      </c>
      <c r="AF1702" s="2">
        <v>934600000</v>
      </c>
      <c r="AG1702" s="2">
        <v>938900000</v>
      </c>
      <c r="AH1702">
        <v>0</v>
      </c>
    </row>
    <row r="1703" spans="1:34" x14ac:dyDescent="0.35">
      <c r="A1703" t="s">
        <v>3333</v>
      </c>
      <c r="B1703" t="s">
        <v>19</v>
      </c>
      <c r="C1703" s="2">
        <v>1880000000000</v>
      </c>
      <c r="D1703" s="2">
        <v>2227000000000</v>
      </c>
      <c r="E1703" s="2">
        <v>2220000000000</v>
      </c>
      <c r="F1703" s="2">
        <v>2201000000000</v>
      </c>
      <c r="G1703" s="2">
        <v>1917000000000</v>
      </c>
      <c r="H1703" s="2">
        <v>1862000000000</v>
      </c>
      <c r="I1703" s="2">
        <v>1877000000000</v>
      </c>
      <c r="J1703" s="2">
        <v>1832000000000</v>
      </c>
      <c r="K1703" s="2">
        <v>1834000000000</v>
      </c>
      <c r="L1703" s="2">
        <v>1825000000000</v>
      </c>
      <c r="M1703" s="2">
        <v>1798000000000</v>
      </c>
      <c r="N1703" s="2">
        <v>1792000000000</v>
      </c>
      <c r="O1703" s="2">
        <v>1770000000000</v>
      </c>
      <c r="P1703" s="2">
        <v>1757000000000</v>
      </c>
      <c r="Q1703" s="2">
        <v>1700000000000</v>
      </c>
      <c r="R1703" s="2">
        <v>1655000000000</v>
      </c>
      <c r="S1703" s="2">
        <v>1625000000000</v>
      </c>
      <c r="T1703" s="2">
        <v>1593000000000</v>
      </c>
      <c r="U1703" s="2">
        <v>1598000000000</v>
      </c>
      <c r="V1703" s="2">
        <v>1587000000000</v>
      </c>
      <c r="W1703" s="2">
        <v>1571000000000</v>
      </c>
      <c r="X1703" s="2">
        <v>1567000000000</v>
      </c>
      <c r="Y1703" s="2">
        <v>1564000000000</v>
      </c>
      <c r="Z1703" s="2">
        <v>1539000000000</v>
      </c>
      <c r="AA1703" s="2">
        <v>1528000000000</v>
      </c>
      <c r="AB1703" s="2">
        <v>1499000000000</v>
      </c>
      <c r="AC1703" s="2">
        <v>1486000000000</v>
      </c>
      <c r="AD1703" s="2">
        <v>1469000000000</v>
      </c>
      <c r="AE1703" s="2">
        <v>1458000000000</v>
      </c>
      <c r="AF1703" s="2">
        <v>1452000000000</v>
      </c>
      <c r="AG1703" s="2">
        <v>1464000000000</v>
      </c>
      <c r="AH1703" s="2">
        <v>12366700000000</v>
      </c>
    </row>
    <row r="1704" spans="1:34" x14ac:dyDescent="0.35">
      <c r="A1704" t="s">
        <v>3334</v>
      </c>
      <c r="B1704" t="s">
        <v>19</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row>
    <row r="1705" spans="1:34" x14ac:dyDescent="0.35">
      <c r="A1705" t="s">
        <v>3335</v>
      </c>
      <c r="B1705" t="s">
        <v>19</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row>
    <row r="1706" spans="1:34" x14ac:dyDescent="0.35">
      <c r="A1706" t="s">
        <v>3336</v>
      </c>
      <c r="B1706" t="s">
        <v>19</v>
      </c>
      <c r="C1706" s="2">
        <v>63500000000000</v>
      </c>
      <c r="D1706" s="2">
        <v>64460000000000</v>
      </c>
      <c r="E1706" s="2">
        <v>66170000000000</v>
      </c>
      <c r="F1706" s="2">
        <v>66700000000000</v>
      </c>
      <c r="G1706" s="2">
        <v>67080000000000</v>
      </c>
      <c r="H1706" s="2">
        <v>67260000000000</v>
      </c>
      <c r="I1706" s="2">
        <v>67220000000000</v>
      </c>
      <c r="J1706" s="2">
        <v>67080000000000</v>
      </c>
      <c r="K1706" s="2">
        <v>68190000000000</v>
      </c>
      <c r="L1706" s="2">
        <v>68670000000000</v>
      </c>
      <c r="M1706" s="2">
        <v>68790000000000</v>
      </c>
      <c r="N1706" s="2">
        <v>69250000000000</v>
      </c>
      <c r="O1706" s="2">
        <v>69740000000000</v>
      </c>
      <c r="P1706" s="2">
        <v>70200000000000</v>
      </c>
      <c r="Q1706" s="2">
        <v>69890000000000</v>
      </c>
      <c r="R1706" s="2">
        <v>69630000000000</v>
      </c>
      <c r="S1706" s="2">
        <v>69540000000000</v>
      </c>
      <c r="T1706" s="2">
        <v>69750000000000</v>
      </c>
      <c r="U1706" s="2">
        <v>70150000000000</v>
      </c>
      <c r="V1706" s="2">
        <v>70620000000000</v>
      </c>
      <c r="W1706" s="2">
        <v>71130000000000</v>
      </c>
      <c r="X1706" s="2">
        <v>71350000000000</v>
      </c>
      <c r="Y1706" s="2">
        <v>71700000000000</v>
      </c>
      <c r="Z1706" s="2">
        <v>72320000000000</v>
      </c>
      <c r="AA1706" s="2">
        <v>72900000000000</v>
      </c>
      <c r="AB1706" s="2">
        <v>73330000000000</v>
      </c>
      <c r="AC1706" s="2">
        <v>73780000000000</v>
      </c>
      <c r="AD1706" s="2">
        <v>74300000000000</v>
      </c>
      <c r="AE1706" s="2">
        <v>74660000000000</v>
      </c>
      <c r="AF1706" s="2">
        <v>74980000000000</v>
      </c>
      <c r="AG1706" s="2">
        <v>75670000000000</v>
      </c>
      <c r="AH1706" s="2">
        <v>66002300000000</v>
      </c>
    </row>
    <row r="1707" spans="1:34" x14ac:dyDescent="0.35">
      <c r="A1707" t="s">
        <v>3337</v>
      </c>
      <c r="B1707" t="s">
        <v>19</v>
      </c>
      <c r="C1707" s="2">
        <v>2421000000000</v>
      </c>
      <c r="D1707" s="2">
        <v>2478000000000</v>
      </c>
      <c r="E1707" s="2">
        <v>2564000000000</v>
      </c>
      <c r="F1707" s="2">
        <v>2605000000000</v>
      </c>
      <c r="G1707" s="2">
        <v>2640000000000</v>
      </c>
      <c r="H1707" s="2">
        <v>2668000000000</v>
      </c>
      <c r="I1707" s="2">
        <v>2667000000000</v>
      </c>
      <c r="J1707" s="2">
        <v>2662000000000</v>
      </c>
      <c r="K1707" s="2">
        <v>2705000000000</v>
      </c>
      <c r="L1707" s="2">
        <v>2724000000000</v>
      </c>
      <c r="M1707" s="2">
        <v>2729000000000</v>
      </c>
      <c r="N1707" s="2">
        <v>2747000000000</v>
      </c>
      <c r="O1707" s="2">
        <v>2767000000000</v>
      </c>
      <c r="P1707" s="2">
        <v>2785000000000</v>
      </c>
      <c r="Q1707" s="2">
        <v>2773000000000</v>
      </c>
      <c r="R1707" s="2">
        <v>2763000000000</v>
      </c>
      <c r="S1707" s="2">
        <v>2759000000000</v>
      </c>
      <c r="T1707" s="2">
        <v>2768000000000</v>
      </c>
      <c r="U1707" s="2">
        <v>2783000000000</v>
      </c>
      <c r="V1707" s="2">
        <v>2802000000000</v>
      </c>
      <c r="W1707" s="2">
        <v>2822000000000</v>
      </c>
      <c r="X1707" s="2">
        <v>2831000000000</v>
      </c>
      <c r="Y1707" s="2">
        <v>2845000000000</v>
      </c>
      <c r="Z1707" s="2">
        <v>2869000000000</v>
      </c>
      <c r="AA1707" s="2">
        <v>2892000000000</v>
      </c>
      <c r="AB1707" s="2">
        <v>2909000000000</v>
      </c>
      <c r="AC1707" s="2">
        <v>2927000000000</v>
      </c>
      <c r="AD1707" s="2">
        <v>2947000000000</v>
      </c>
      <c r="AE1707" s="2">
        <v>2962000000000</v>
      </c>
      <c r="AF1707" s="2">
        <v>2974000000000</v>
      </c>
      <c r="AG1707" s="2">
        <v>3001000000000</v>
      </c>
      <c r="AH1707">
        <v>0</v>
      </c>
    </row>
    <row r="1708" spans="1:34" x14ac:dyDescent="0.35">
      <c r="A1708" t="s">
        <v>3338</v>
      </c>
      <c r="B1708" t="s">
        <v>19</v>
      </c>
      <c r="C1708" s="2">
        <v>870400000000</v>
      </c>
      <c r="D1708" s="2">
        <v>888200000000</v>
      </c>
      <c r="E1708" s="2">
        <v>913600000000</v>
      </c>
      <c r="F1708" s="2">
        <v>927600000000</v>
      </c>
      <c r="G1708" s="2">
        <v>940200000000</v>
      </c>
      <c r="H1708" s="2">
        <v>951000000000</v>
      </c>
      <c r="I1708" s="2">
        <v>952100000000</v>
      </c>
      <c r="J1708" s="2">
        <v>952300000000</v>
      </c>
      <c r="K1708" s="2">
        <v>964800000000</v>
      </c>
      <c r="L1708" s="2">
        <v>971100000000</v>
      </c>
      <c r="M1708" s="2">
        <v>973800000000</v>
      </c>
      <c r="N1708" s="2">
        <v>979900000000</v>
      </c>
      <c r="O1708" s="2">
        <v>986400000000</v>
      </c>
      <c r="P1708" s="2">
        <v>992400000000</v>
      </c>
      <c r="Q1708" s="2">
        <v>990800000000</v>
      </c>
      <c r="R1708" s="2">
        <v>989700000000</v>
      </c>
      <c r="S1708" s="2">
        <v>990100000000</v>
      </c>
      <c r="T1708" s="2">
        <v>993500000000</v>
      </c>
      <c r="U1708" s="2">
        <v>998800000000</v>
      </c>
      <c r="V1708" s="2">
        <v>1005000000000</v>
      </c>
      <c r="W1708" s="2">
        <v>1011000000000</v>
      </c>
      <c r="X1708" s="2">
        <v>1015000000000</v>
      </c>
      <c r="Y1708" s="2">
        <v>1019000000000</v>
      </c>
      <c r="Z1708" s="2">
        <v>1026000000000</v>
      </c>
      <c r="AA1708" s="2">
        <v>1033000000000</v>
      </c>
      <c r="AB1708" s="2">
        <v>1039000000000</v>
      </c>
      <c r="AC1708" s="2">
        <v>1044000000000</v>
      </c>
      <c r="AD1708" s="2">
        <v>1050000000000</v>
      </c>
      <c r="AE1708" s="2">
        <v>1055000000000</v>
      </c>
      <c r="AF1708" s="2">
        <v>1059000000000</v>
      </c>
      <c r="AG1708" s="2">
        <v>1067000000000</v>
      </c>
      <c r="AH1708">
        <v>0</v>
      </c>
    </row>
    <row r="1709" spans="1:34" x14ac:dyDescent="0.35">
      <c r="A1709" t="s">
        <v>3339</v>
      </c>
      <c r="B1709" t="s">
        <v>19</v>
      </c>
      <c r="C1709" s="2">
        <v>619700000000</v>
      </c>
      <c r="D1709" s="2">
        <v>634000000000</v>
      </c>
      <c r="E1709" s="2">
        <v>655500000000</v>
      </c>
      <c r="F1709" s="2">
        <v>665900000000</v>
      </c>
      <c r="G1709" s="2">
        <v>675000000000</v>
      </c>
      <c r="H1709" s="2">
        <v>682300000000</v>
      </c>
      <c r="I1709" s="2">
        <v>682000000000</v>
      </c>
      <c r="J1709" s="2">
        <v>680900000000</v>
      </c>
      <c r="K1709" s="2">
        <v>691700000000</v>
      </c>
      <c r="L1709" s="2">
        <v>696500000000</v>
      </c>
      <c r="M1709" s="2">
        <v>697900000000</v>
      </c>
      <c r="N1709" s="2">
        <v>702500000000</v>
      </c>
      <c r="O1709" s="2">
        <v>707500000000</v>
      </c>
      <c r="P1709" s="2">
        <v>712000000000</v>
      </c>
      <c r="Q1709" s="2">
        <v>709200000000</v>
      </c>
      <c r="R1709" s="2">
        <v>706800000000</v>
      </c>
      <c r="S1709" s="2">
        <v>706100000000</v>
      </c>
      <c r="T1709" s="2">
        <v>708200000000</v>
      </c>
      <c r="U1709" s="2">
        <v>712200000000</v>
      </c>
      <c r="V1709" s="2">
        <v>717000000000</v>
      </c>
      <c r="W1709" s="2">
        <v>722000000000</v>
      </c>
      <c r="X1709" s="2">
        <v>724300000000</v>
      </c>
      <c r="Y1709" s="2">
        <v>727800000000</v>
      </c>
      <c r="Z1709" s="2">
        <v>734000000000</v>
      </c>
      <c r="AA1709" s="2">
        <v>739800000000</v>
      </c>
      <c r="AB1709" s="2">
        <v>744000000000</v>
      </c>
      <c r="AC1709" s="2">
        <v>748500000000</v>
      </c>
      <c r="AD1709" s="2">
        <v>753600000000</v>
      </c>
      <c r="AE1709" s="2">
        <v>757300000000</v>
      </c>
      <c r="AF1709" s="2">
        <v>760500000000</v>
      </c>
      <c r="AG1709" s="2">
        <v>767300000000</v>
      </c>
      <c r="AH1709">
        <v>0</v>
      </c>
    </row>
    <row r="1710" spans="1:34" x14ac:dyDescent="0.35">
      <c r="A1710" t="s">
        <v>3340</v>
      </c>
      <c r="B1710" t="s">
        <v>19</v>
      </c>
      <c r="C1710" s="2">
        <v>14670000000</v>
      </c>
      <c r="D1710" s="2">
        <v>14990000000</v>
      </c>
      <c r="E1710" s="2">
        <v>15450000000</v>
      </c>
      <c r="F1710" s="2">
        <v>15700000000</v>
      </c>
      <c r="G1710" s="2">
        <v>15910000000</v>
      </c>
      <c r="H1710" s="2">
        <v>16090000000</v>
      </c>
      <c r="I1710" s="2">
        <v>16090000000</v>
      </c>
      <c r="J1710" s="2">
        <v>16080000000</v>
      </c>
      <c r="K1710" s="2">
        <v>16310000000</v>
      </c>
      <c r="L1710" s="2">
        <v>16420000000</v>
      </c>
      <c r="M1710" s="2">
        <v>16460000000</v>
      </c>
      <c r="N1710" s="2">
        <v>16570000000</v>
      </c>
      <c r="O1710" s="2">
        <v>16680000000</v>
      </c>
      <c r="P1710" s="2">
        <v>16790000000</v>
      </c>
      <c r="Q1710" s="2">
        <v>16740000000</v>
      </c>
      <c r="R1710" s="2">
        <v>16700000000</v>
      </c>
      <c r="S1710" s="2">
        <v>16700000000</v>
      </c>
      <c r="T1710" s="2">
        <v>16750000000</v>
      </c>
      <c r="U1710" s="2">
        <v>16850000000</v>
      </c>
      <c r="V1710" s="2">
        <v>16950000000</v>
      </c>
      <c r="W1710" s="2">
        <v>17060000000</v>
      </c>
      <c r="X1710" s="2">
        <v>17120000000</v>
      </c>
      <c r="Y1710" s="2">
        <v>17200000000</v>
      </c>
      <c r="Z1710" s="2">
        <v>17330000000</v>
      </c>
      <c r="AA1710" s="2">
        <v>17460000000</v>
      </c>
      <c r="AB1710" s="2">
        <v>17550000000</v>
      </c>
      <c r="AC1710" s="2">
        <v>17660000000</v>
      </c>
      <c r="AD1710" s="2">
        <v>17770000000</v>
      </c>
      <c r="AE1710" s="2">
        <v>17850000000</v>
      </c>
      <c r="AF1710" s="2">
        <v>17920000000</v>
      </c>
      <c r="AG1710" s="2">
        <v>18070000000</v>
      </c>
      <c r="AH1710">
        <v>0</v>
      </c>
    </row>
    <row r="1711" spans="1:34" x14ac:dyDescent="0.35">
      <c r="A1711" t="s">
        <v>3341</v>
      </c>
      <c r="B1711" t="s">
        <v>19</v>
      </c>
      <c r="C1711" s="2">
        <v>14200000000</v>
      </c>
      <c r="D1711" s="2">
        <v>14500000000</v>
      </c>
      <c r="E1711" s="2">
        <v>14960000000</v>
      </c>
      <c r="F1711" s="2">
        <v>15190000000</v>
      </c>
      <c r="G1711" s="2">
        <v>15400000000</v>
      </c>
      <c r="H1711" s="2">
        <v>15570000000</v>
      </c>
      <c r="I1711" s="2">
        <v>15580000000</v>
      </c>
      <c r="J1711" s="2">
        <v>15560000000</v>
      </c>
      <c r="K1711" s="2">
        <v>15790000000</v>
      </c>
      <c r="L1711" s="2">
        <v>15900000000</v>
      </c>
      <c r="M1711" s="2">
        <v>15940000000</v>
      </c>
      <c r="N1711" s="2">
        <v>16040000000</v>
      </c>
      <c r="O1711" s="2">
        <v>16150000000</v>
      </c>
      <c r="P1711" s="2">
        <v>16250000000</v>
      </c>
      <c r="Q1711" s="2">
        <v>16200000000</v>
      </c>
      <c r="R1711" s="2">
        <v>16170000000</v>
      </c>
      <c r="S1711" s="2">
        <v>16160000000</v>
      </c>
      <c r="T1711" s="2">
        <v>16210000000</v>
      </c>
      <c r="U1711" s="2">
        <v>16300000000</v>
      </c>
      <c r="V1711" s="2">
        <v>16410000000</v>
      </c>
      <c r="W1711" s="2">
        <v>16520000000</v>
      </c>
      <c r="X1711" s="2">
        <v>16570000000</v>
      </c>
      <c r="Y1711" s="2">
        <v>16650000000</v>
      </c>
      <c r="Z1711" s="2">
        <v>16780000000</v>
      </c>
      <c r="AA1711" s="2">
        <v>16900000000</v>
      </c>
      <c r="AB1711" s="2">
        <v>16990000000</v>
      </c>
      <c r="AC1711" s="2">
        <v>17090000000</v>
      </c>
      <c r="AD1711" s="2">
        <v>17200000000</v>
      </c>
      <c r="AE1711" s="2">
        <v>17280000000</v>
      </c>
      <c r="AF1711" s="2">
        <v>17350000000</v>
      </c>
      <c r="AG1711" s="2">
        <v>17490000000</v>
      </c>
      <c r="AH1711">
        <v>0</v>
      </c>
    </row>
    <row r="1712" spans="1:34" x14ac:dyDescent="0.35">
      <c r="A1712" t="s">
        <v>3342</v>
      </c>
      <c r="B1712" t="s">
        <v>19</v>
      </c>
      <c r="C1712" s="2">
        <v>61420000000</v>
      </c>
      <c r="D1712" s="2">
        <v>62850000000</v>
      </c>
      <c r="E1712" s="2">
        <v>65040000000</v>
      </c>
      <c r="F1712" s="2">
        <v>66090000000</v>
      </c>
      <c r="G1712" s="2">
        <v>66990000000</v>
      </c>
      <c r="H1712" s="2">
        <v>67700000000</v>
      </c>
      <c r="I1712" s="2">
        <v>67660000000</v>
      </c>
      <c r="J1712" s="2">
        <v>67520000000</v>
      </c>
      <c r="K1712" s="2">
        <v>68630000000</v>
      </c>
      <c r="L1712" s="2">
        <v>69110000000</v>
      </c>
      <c r="M1712" s="2">
        <v>69230000000</v>
      </c>
      <c r="N1712" s="2">
        <v>69700000000</v>
      </c>
      <c r="O1712" s="2">
        <v>70200000000</v>
      </c>
      <c r="P1712" s="2">
        <v>70650000000</v>
      </c>
      <c r="Q1712" s="2">
        <v>70340000000</v>
      </c>
      <c r="R1712" s="2">
        <v>70080000000</v>
      </c>
      <c r="S1712" s="2">
        <v>69990000000</v>
      </c>
      <c r="T1712" s="2">
        <v>70200000000</v>
      </c>
      <c r="U1712" s="2">
        <v>70600000000</v>
      </c>
      <c r="V1712" s="2">
        <v>71080000000</v>
      </c>
      <c r="W1712" s="2">
        <v>71590000000</v>
      </c>
      <c r="X1712" s="2">
        <v>71820000000</v>
      </c>
      <c r="Y1712" s="2">
        <v>72170000000</v>
      </c>
      <c r="Z1712" s="2">
        <v>72790000000</v>
      </c>
      <c r="AA1712" s="2">
        <v>73380000000</v>
      </c>
      <c r="AB1712" s="2">
        <v>73800000000</v>
      </c>
      <c r="AC1712" s="2">
        <v>74260000000</v>
      </c>
      <c r="AD1712" s="2">
        <v>74780000000</v>
      </c>
      <c r="AE1712" s="2">
        <v>75140000000</v>
      </c>
      <c r="AF1712" s="2">
        <v>75470000000</v>
      </c>
      <c r="AG1712" s="2">
        <v>76160000000</v>
      </c>
      <c r="AH1712">
        <v>0</v>
      </c>
    </row>
    <row r="1713" spans="1:34" x14ac:dyDescent="0.35">
      <c r="A1713" t="s">
        <v>3343</v>
      </c>
      <c r="B1713" t="s">
        <v>19</v>
      </c>
      <c r="C1713" s="2">
        <v>1825000000</v>
      </c>
      <c r="D1713" s="2">
        <v>1856000000</v>
      </c>
      <c r="E1713" s="2">
        <v>1893000000</v>
      </c>
      <c r="F1713" s="2">
        <v>1920000000</v>
      </c>
      <c r="G1713" s="2">
        <v>1946000000</v>
      </c>
      <c r="H1713" s="2">
        <v>1971000000</v>
      </c>
      <c r="I1713" s="2">
        <v>1978000000</v>
      </c>
      <c r="J1713" s="2">
        <v>1984000000</v>
      </c>
      <c r="K1713" s="2">
        <v>2001000000</v>
      </c>
      <c r="L1713" s="2">
        <v>2013000000</v>
      </c>
      <c r="M1713" s="2">
        <v>2022000000</v>
      </c>
      <c r="N1713" s="2">
        <v>2033000000</v>
      </c>
      <c r="O1713" s="2">
        <v>2045000000</v>
      </c>
      <c r="P1713" s="2">
        <v>2057000000</v>
      </c>
      <c r="Q1713" s="2">
        <v>2061000000</v>
      </c>
      <c r="R1713" s="2">
        <v>2065000000</v>
      </c>
      <c r="S1713" s="2">
        <v>2071000000</v>
      </c>
      <c r="T1713" s="2">
        <v>2080000000</v>
      </c>
      <c r="U1713" s="2">
        <v>2090000000</v>
      </c>
      <c r="V1713" s="2">
        <v>2100000000</v>
      </c>
      <c r="W1713" s="2">
        <v>2110000000</v>
      </c>
      <c r="X1713" s="2">
        <v>2118000000</v>
      </c>
      <c r="Y1713" s="2">
        <v>2127000000</v>
      </c>
      <c r="Z1713" s="2">
        <v>2138000000</v>
      </c>
      <c r="AA1713" s="2">
        <v>2149000000</v>
      </c>
      <c r="AB1713" s="2">
        <v>2158000000</v>
      </c>
      <c r="AC1713" s="2">
        <v>2167000000</v>
      </c>
      <c r="AD1713" s="2">
        <v>2176000000</v>
      </c>
      <c r="AE1713" s="2">
        <v>2184000000</v>
      </c>
      <c r="AF1713" s="2">
        <v>2192000000</v>
      </c>
      <c r="AG1713" s="2">
        <v>2203000000</v>
      </c>
      <c r="AH1713">
        <v>0</v>
      </c>
    </row>
    <row r="1714" spans="1:34" x14ac:dyDescent="0.35">
      <c r="A1714" t="s">
        <v>3344</v>
      </c>
      <c r="B1714" t="s">
        <v>19</v>
      </c>
      <c r="C1714" s="2">
        <v>4556000000</v>
      </c>
      <c r="D1714" s="2">
        <v>4656000000</v>
      </c>
      <c r="E1714" s="2">
        <v>4804000000</v>
      </c>
      <c r="F1714" s="2">
        <v>4879000000</v>
      </c>
      <c r="G1714" s="2">
        <v>4946000000</v>
      </c>
      <c r="H1714" s="2">
        <v>5000000000</v>
      </c>
      <c r="I1714" s="2">
        <v>5002000000</v>
      </c>
      <c r="J1714" s="2">
        <v>4997000000</v>
      </c>
      <c r="K1714" s="2">
        <v>5071000000</v>
      </c>
      <c r="L1714" s="2">
        <v>5105000000</v>
      </c>
      <c r="M1714" s="2">
        <v>5117000000</v>
      </c>
      <c r="N1714" s="2">
        <v>5150000000</v>
      </c>
      <c r="O1714" s="2">
        <v>5185000000</v>
      </c>
      <c r="P1714" s="2">
        <v>5218000000</v>
      </c>
      <c r="Q1714" s="2">
        <v>5202000000</v>
      </c>
      <c r="R1714" s="2">
        <v>5190000000</v>
      </c>
      <c r="S1714" s="2">
        <v>5188000000</v>
      </c>
      <c r="T1714" s="2">
        <v>5204000000</v>
      </c>
      <c r="U1714" s="2">
        <v>5233000000</v>
      </c>
      <c r="V1714" s="2">
        <v>5266000000</v>
      </c>
      <c r="W1714" s="2">
        <v>5302000000</v>
      </c>
      <c r="X1714" s="2">
        <v>5319000000</v>
      </c>
      <c r="Y1714" s="2">
        <v>5344000000</v>
      </c>
      <c r="Z1714" s="2">
        <v>5386000000</v>
      </c>
      <c r="AA1714" s="2">
        <v>5426000000</v>
      </c>
      <c r="AB1714" s="2">
        <v>5456000000</v>
      </c>
      <c r="AC1714" s="2">
        <v>5487000000</v>
      </c>
      <c r="AD1714" s="2">
        <v>5523000000</v>
      </c>
      <c r="AE1714" s="2">
        <v>5548000000</v>
      </c>
      <c r="AF1714" s="2">
        <v>5571000000</v>
      </c>
      <c r="AG1714" s="2">
        <v>5617000000</v>
      </c>
      <c r="AH1714">
        <v>0</v>
      </c>
    </row>
    <row r="1715" spans="1:34" x14ac:dyDescent="0.35">
      <c r="A1715" t="s">
        <v>3345</v>
      </c>
      <c r="B1715" t="s">
        <v>19</v>
      </c>
      <c r="C1715" s="2">
        <v>5844000000000</v>
      </c>
      <c r="D1715" s="2">
        <v>5932000000000</v>
      </c>
      <c r="E1715" s="2">
        <v>6090000000000</v>
      </c>
      <c r="F1715" s="2">
        <v>6139000000000</v>
      </c>
      <c r="G1715" s="2">
        <v>6173000000000</v>
      </c>
      <c r="H1715" s="2">
        <v>6190000000000</v>
      </c>
      <c r="I1715" s="2">
        <v>6186000000000</v>
      </c>
      <c r="J1715" s="2">
        <v>6174000000000</v>
      </c>
      <c r="K1715" s="2">
        <v>6275000000000</v>
      </c>
      <c r="L1715" s="2">
        <v>6319000000000</v>
      </c>
      <c r="M1715" s="2">
        <v>6331000000000</v>
      </c>
      <c r="N1715" s="2">
        <v>6373000000000</v>
      </c>
      <c r="O1715" s="2">
        <v>6419000000000</v>
      </c>
      <c r="P1715" s="2">
        <v>6460000000000</v>
      </c>
      <c r="Q1715" s="2">
        <v>6432000000000</v>
      </c>
      <c r="R1715" s="2">
        <v>6408000000000</v>
      </c>
      <c r="S1715" s="2">
        <v>6400000000000</v>
      </c>
      <c r="T1715" s="2">
        <v>6419000000000</v>
      </c>
      <c r="U1715" s="2">
        <v>6456000000000</v>
      </c>
      <c r="V1715" s="2">
        <v>6499000000000</v>
      </c>
      <c r="W1715" s="2">
        <v>6546000000000</v>
      </c>
      <c r="X1715" s="2">
        <v>6567000000000</v>
      </c>
      <c r="Y1715" s="2">
        <v>6599000000000</v>
      </c>
      <c r="Z1715" s="2">
        <v>6656000000000</v>
      </c>
      <c r="AA1715" s="2">
        <v>6709000000000</v>
      </c>
      <c r="AB1715" s="2">
        <v>6748000000000</v>
      </c>
      <c r="AC1715" s="2">
        <v>6790000000000</v>
      </c>
      <c r="AD1715" s="2">
        <v>6838000000000</v>
      </c>
      <c r="AE1715" s="2">
        <v>6871000000000</v>
      </c>
      <c r="AF1715" s="2">
        <v>6901000000000</v>
      </c>
      <c r="AG1715" s="2">
        <v>6964000000000</v>
      </c>
      <c r="AH1715">
        <v>0</v>
      </c>
    </row>
    <row r="1716" spans="1:34" x14ac:dyDescent="0.35">
      <c r="A1716" t="s">
        <v>3346</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row>
    <row r="1717" spans="1:34" x14ac:dyDescent="0.35">
      <c r="A1717" t="s">
        <v>3347</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row>
    <row r="1718" spans="1:34" x14ac:dyDescent="0.35">
      <c r="A1718" t="s">
        <v>3348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s="2">
        <v>89709300000000</v>
      </c>
    </row>
    <row r="1719" spans="1:34" x14ac:dyDescent="0.35">
      <c r="A1719" t="s">
        <v>3349</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row>
    <row r="1720" spans="1:34" x14ac:dyDescent="0.35">
      <c r="A1720" t="s">
        <v>3350</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row>
    <row r="1721" spans="1:34" x14ac:dyDescent="0.35">
      <c r="A1721" t="s">
        <v>3351</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row>
    <row r="1722" spans="1:34" x14ac:dyDescent="0.35">
      <c r="A1722" t="s">
        <v>3352</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row>
    <row r="1723" spans="1:34" x14ac:dyDescent="0.35">
      <c r="A1723" t="s">
        <v>3353</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row>
    <row r="1724" spans="1:34" x14ac:dyDescent="0.35">
      <c r="A1724" t="s">
        <v>3354</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row>
    <row r="1725" spans="1:34" x14ac:dyDescent="0.35">
      <c r="A1725" t="s">
        <v>3355</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row>
    <row r="1726" spans="1:34" x14ac:dyDescent="0.35">
      <c r="A1726" t="s">
        <v>3356</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row>
    <row r="1727" spans="1:34" x14ac:dyDescent="0.35">
      <c r="A1727" t="s">
        <v>3357</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row>
    <row r="1728" spans="1:34" x14ac:dyDescent="0.35">
      <c r="A1728" t="s">
        <v>3358</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s="2">
        <v>185410000000</v>
      </c>
    </row>
    <row r="1729" spans="1:34" x14ac:dyDescent="0.35">
      <c r="A1729" t="s">
        <v>3359</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s="2">
        <v>357138000000000</v>
      </c>
    </row>
    <row r="1730" spans="1:34" x14ac:dyDescent="0.35">
      <c r="A1730" t="s">
        <v>3360</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x14ac:dyDescent="0.35">
      <c r="A1731" t="s">
        <v>3361</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x14ac:dyDescent="0.35">
      <c r="A1732" t="s">
        <v>3362</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row>
    <row r="1733" spans="1:34" x14ac:dyDescent="0.35">
      <c r="A1733" t="s">
        <v>3363</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row>
    <row r="1734" spans="1:34" x14ac:dyDescent="0.35">
      <c r="A1734" t="s">
        <v>3364</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row>
    <row r="1735" spans="1:34" x14ac:dyDescent="0.35">
      <c r="A1735" t="s">
        <v>3365</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row>
    <row r="1736" spans="1:34" x14ac:dyDescent="0.35">
      <c r="A1736" t="s">
        <v>3366</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row>
    <row r="1737" spans="1:34" x14ac:dyDescent="0.35">
      <c r="A1737" t="s">
        <v>3367</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row>
    <row r="1738" spans="1:34" x14ac:dyDescent="0.35">
      <c r="A1738" t="s">
        <v>3368</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row>
    <row r="1739" spans="1:34" x14ac:dyDescent="0.35">
      <c r="A1739" t="s">
        <v>3369</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s="2">
        <v>1574420000000</v>
      </c>
    </row>
    <row r="1740" spans="1:34" x14ac:dyDescent="0.35">
      <c r="A1740" t="s">
        <v>3370</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x14ac:dyDescent="0.35">
      <c r="A1741" t="s">
        <v>3371</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row>
    <row r="1742" spans="1:34" x14ac:dyDescent="0.35">
      <c r="A1742" t="s">
        <v>3372</v>
      </c>
      <c r="B1742" t="s">
        <v>19</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x14ac:dyDescent="0.35">
      <c r="A1743" t="s">
        <v>3373</v>
      </c>
      <c r="B1743" t="s">
        <v>19</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row>
    <row r="1744" spans="1:34" x14ac:dyDescent="0.35">
      <c r="A1744" t="s">
        <v>3374</v>
      </c>
      <c r="B1744" t="s">
        <v>19</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row>
    <row r="1745" spans="1:34" x14ac:dyDescent="0.35">
      <c r="A1745" t="s">
        <v>3375</v>
      </c>
      <c r="B1745" t="s">
        <v>19</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row>
    <row r="1746" spans="1:34" x14ac:dyDescent="0.35">
      <c r="A1746" t="s">
        <v>3376</v>
      </c>
      <c r="B1746" t="s">
        <v>19</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row>
    <row r="1747" spans="1:34" x14ac:dyDescent="0.35">
      <c r="A1747" t="s">
        <v>3377</v>
      </c>
      <c r="B1747" t="s">
        <v>19</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x14ac:dyDescent="0.35">
      <c r="A1748" t="s">
        <v>3378</v>
      </c>
      <c r="B1748" t="s">
        <v>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row>
    <row r="1749" spans="1:34" x14ac:dyDescent="0.35">
      <c r="A1749" t="s">
        <v>3379</v>
      </c>
      <c r="B1749" t="s">
        <v>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row>
    <row r="1750" spans="1:34" x14ac:dyDescent="0.35">
      <c r="A1750" t="s">
        <v>3380</v>
      </c>
      <c r="B1750" t="s">
        <v>19</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row>
    <row r="1751" spans="1:34" x14ac:dyDescent="0.35">
      <c r="A1751" t="s">
        <v>3381</v>
      </c>
      <c r="B1751" t="s">
        <v>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s="2">
        <v>7185670000000</v>
      </c>
    </row>
    <row r="1752" spans="1:34" x14ac:dyDescent="0.35">
      <c r="A1752" t="s">
        <v>3382</v>
      </c>
      <c r="B1752" t="s">
        <v>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s="2">
        <v>25324200000</v>
      </c>
    </row>
    <row r="1753" spans="1:34" x14ac:dyDescent="0.35">
      <c r="A1753" t="s">
        <v>3383</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row>
    <row r="1754" spans="1:34" x14ac:dyDescent="0.35">
      <c r="A1754" t="s">
        <v>3384</v>
      </c>
      <c r="B1754" t="s">
        <v>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s="2">
        <v>10395900000000</v>
      </c>
    </row>
    <row r="1755" spans="1:34" x14ac:dyDescent="0.35">
      <c r="A1755" t="s">
        <v>3385</v>
      </c>
      <c r="B1755" t="s">
        <v>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row>
    <row r="1756" spans="1:34" x14ac:dyDescent="0.35">
      <c r="A1756" t="s">
        <v>3386</v>
      </c>
      <c r="B1756" t="s">
        <v>19</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row>
    <row r="1757" spans="1:34" x14ac:dyDescent="0.35">
      <c r="A1757" t="s">
        <v>3387</v>
      </c>
      <c r="B1757" t="s">
        <v>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x14ac:dyDescent="0.35">
      <c r="A1758" t="s">
        <v>3388</v>
      </c>
      <c r="B1758" t="s">
        <v>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row>
    <row r="1759" spans="1:34" x14ac:dyDescent="0.35">
      <c r="A1759" t="s">
        <v>3389</v>
      </c>
      <c r="B1759" t="s">
        <v>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row>
    <row r="1760" spans="1:34" x14ac:dyDescent="0.35">
      <c r="A1760" t="s">
        <v>3390</v>
      </c>
      <c r="B1760" t="s">
        <v>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row>
    <row r="1761" spans="1:34" x14ac:dyDescent="0.35">
      <c r="A1761" t="s">
        <v>3391</v>
      </c>
      <c r="B1761" t="s">
        <v>19</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row>
    <row r="1762" spans="1:34" x14ac:dyDescent="0.35">
      <c r="A1762" t="s">
        <v>3392</v>
      </c>
      <c r="B1762" t="s">
        <v>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row>
    <row r="1763" spans="1:34" x14ac:dyDescent="0.35">
      <c r="A1763" t="s">
        <v>3393</v>
      </c>
      <c r="B1763" t="s">
        <v>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s="2">
        <v>10309100000000</v>
      </c>
    </row>
    <row r="1764" spans="1:34" x14ac:dyDescent="0.35">
      <c r="A1764" t="s">
        <v>3394</v>
      </c>
      <c r="B1764" t="s">
        <v>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s="2">
        <v>1260800000000</v>
      </c>
    </row>
    <row r="1765" spans="1:34" x14ac:dyDescent="0.35">
      <c r="A1765" t="s">
        <v>3395</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x14ac:dyDescent="0.35">
      <c r="A1766" t="s">
        <v>3396</v>
      </c>
      <c r="B1766" t="s">
        <v>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s="2">
        <v>82248400000000</v>
      </c>
    </row>
    <row r="1767" spans="1:34" x14ac:dyDescent="0.35">
      <c r="A1767" t="s">
        <v>3397</v>
      </c>
      <c r="B1767" t="s">
        <v>19</v>
      </c>
      <c r="C1767" s="2">
        <v>119300000000</v>
      </c>
      <c r="D1767" s="2">
        <v>123900000000</v>
      </c>
      <c r="E1767" s="2">
        <v>127000000000</v>
      </c>
      <c r="F1767" s="2">
        <v>126300000000</v>
      </c>
      <c r="G1767" s="2">
        <v>126700000000</v>
      </c>
      <c r="H1767" s="2">
        <v>126100000000</v>
      </c>
      <c r="I1767" s="2">
        <v>124800000000</v>
      </c>
      <c r="J1767" s="2">
        <v>123700000000</v>
      </c>
      <c r="K1767" s="2">
        <v>122700000000</v>
      </c>
      <c r="L1767" s="2">
        <v>121700000000</v>
      </c>
      <c r="M1767" s="2">
        <v>120500000000</v>
      </c>
      <c r="N1767" s="2">
        <v>119400000000</v>
      </c>
      <c r="O1767" s="2">
        <v>118400000000</v>
      </c>
      <c r="P1767" s="2">
        <v>117200000000</v>
      </c>
      <c r="Q1767" s="2">
        <v>115900000000</v>
      </c>
      <c r="R1767" s="2">
        <v>114900000000</v>
      </c>
      <c r="S1767" s="2">
        <v>113900000000</v>
      </c>
      <c r="T1767" s="2">
        <v>112800000000</v>
      </c>
      <c r="U1767" s="2">
        <v>111800000000</v>
      </c>
      <c r="V1767" s="2">
        <v>111000000000</v>
      </c>
      <c r="W1767" s="2">
        <v>110000000000</v>
      </c>
      <c r="X1767" s="2">
        <v>109100000000</v>
      </c>
      <c r="Y1767" s="2">
        <v>108300000000</v>
      </c>
      <c r="Z1767" s="2">
        <v>107600000000</v>
      </c>
      <c r="AA1767" s="2">
        <v>106300000000</v>
      </c>
      <c r="AB1767" s="2">
        <v>105400000000</v>
      </c>
      <c r="AC1767" s="2">
        <v>104900000000</v>
      </c>
      <c r="AD1767" s="2">
        <v>104500000000</v>
      </c>
      <c r="AE1767" s="2">
        <v>104200000000</v>
      </c>
      <c r="AF1767" s="2">
        <v>102900000000</v>
      </c>
      <c r="AG1767" s="2">
        <v>102500000000</v>
      </c>
      <c r="AH1767">
        <v>0</v>
      </c>
    </row>
    <row r="1768" spans="1:34" x14ac:dyDescent="0.35">
      <c r="A1768" t="s">
        <v>3398</v>
      </c>
      <c r="B1768" t="s">
        <v>19</v>
      </c>
      <c r="C1768" s="2">
        <v>100100000000</v>
      </c>
      <c r="D1768" s="2">
        <v>103700000000</v>
      </c>
      <c r="E1768" s="2">
        <v>106300000000</v>
      </c>
      <c r="F1768" s="2">
        <v>105800000000</v>
      </c>
      <c r="G1768" s="2">
        <v>106400000000</v>
      </c>
      <c r="H1768" s="2">
        <v>106000000000</v>
      </c>
      <c r="I1768" s="2">
        <v>105300000000</v>
      </c>
      <c r="J1768" s="2">
        <v>104500000000</v>
      </c>
      <c r="K1768" s="2">
        <v>103800000000</v>
      </c>
      <c r="L1768" s="2">
        <v>103200000000</v>
      </c>
      <c r="M1768" s="2">
        <v>102500000000</v>
      </c>
      <c r="N1768" s="2">
        <v>101700000000</v>
      </c>
      <c r="O1768" s="2">
        <v>101000000000</v>
      </c>
      <c r="P1768" s="2">
        <v>100200000000</v>
      </c>
      <c r="Q1768" s="2">
        <v>99410000000</v>
      </c>
      <c r="R1768" s="2">
        <v>98740000000</v>
      </c>
      <c r="S1768" s="2">
        <v>98080000000</v>
      </c>
      <c r="T1768" s="2">
        <v>97380000000</v>
      </c>
      <c r="U1768" s="2">
        <v>96750000000</v>
      </c>
      <c r="V1768" s="2">
        <v>96220000000</v>
      </c>
      <c r="W1768" s="2">
        <v>95560000000</v>
      </c>
      <c r="X1768" s="2">
        <v>94930000000</v>
      </c>
      <c r="Y1768" s="2">
        <v>94440000000</v>
      </c>
      <c r="Z1768" s="2">
        <v>93960000000</v>
      </c>
      <c r="AA1768" s="2">
        <v>93110000000</v>
      </c>
      <c r="AB1768" s="2">
        <v>92490000000</v>
      </c>
      <c r="AC1768" s="2">
        <v>92220000000</v>
      </c>
      <c r="AD1768" s="2">
        <v>91950000000</v>
      </c>
      <c r="AE1768" s="2">
        <v>91820000000</v>
      </c>
      <c r="AF1768" s="2">
        <v>90930000000</v>
      </c>
      <c r="AG1768" s="2">
        <v>90630000000</v>
      </c>
      <c r="AH1768">
        <v>0</v>
      </c>
    </row>
    <row r="1769" spans="1:34" x14ac:dyDescent="0.35">
      <c r="A1769" t="s">
        <v>3399</v>
      </c>
      <c r="B1769" t="s">
        <v>19</v>
      </c>
      <c r="C1769" s="2">
        <v>72280000000</v>
      </c>
      <c r="D1769" s="2">
        <v>75070000000</v>
      </c>
      <c r="E1769" s="2">
        <v>76940000000</v>
      </c>
      <c r="F1769" s="2">
        <v>76500000000</v>
      </c>
      <c r="G1769" s="2">
        <v>76770000000</v>
      </c>
      <c r="H1769" s="2">
        <v>76380000000</v>
      </c>
      <c r="I1769" s="2">
        <v>75660000000</v>
      </c>
      <c r="J1769" s="2">
        <v>74960000000</v>
      </c>
      <c r="K1769" s="2">
        <v>74360000000</v>
      </c>
      <c r="L1769" s="2">
        <v>73750000000</v>
      </c>
      <c r="M1769" s="2">
        <v>73090000000</v>
      </c>
      <c r="N1769" s="2">
        <v>72380000000</v>
      </c>
      <c r="O1769" s="2">
        <v>71770000000</v>
      </c>
      <c r="P1769" s="2">
        <v>71060000000</v>
      </c>
      <c r="Q1769" s="2">
        <v>70310000000</v>
      </c>
      <c r="R1769" s="2">
        <v>69700000000</v>
      </c>
      <c r="S1769" s="2">
        <v>69090000000</v>
      </c>
      <c r="T1769" s="2">
        <v>68450000000</v>
      </c>
      <c r="U1769" s="2">
        <v>67880000000</v>
      </c>
      <c r="V1769" s="2">
        <v>67380000000</v>
      </c>
      <c r="W1769" s="2">
        <v>66790000000</v>
      </c>
      <c r="X1769" s="2">
        <v>66220000000</v>
      </c>
      <c r="Y1769" s="2">
        <v>65760000000</v>
      </c>
      <c r="Z1769" s="2">
        <v>65320000000</v>
      </c>
      <c r="AA1769" s="2">
        <v>64570000000</v>
      </c>
      <c r="AB1769" s="2">
        <v>64020000000</v>
      </c>
      <c r="AC1769" s="2">
        <v>63750000000</v>
      </c>
      <c r="AD1769" s="2">
        <v>63480000000</v>
      </c>
      <c r="AE1769" s="2">
        <v>63330000000</v>
      </c>
      <c r="AF1769" s="2">
        <v>62550000000</v>
      </c>
      <c r="AG1769" s="2">
        <v>62270000000</v>
      </c>
      <c r="AH1769">
        <v>0</v>
      </c>
    </row>
    <row r="1770" spans="1:34" x14ac:dyDescent="0.35">
      <c r="A1770" t="s">
        <v>3400</v>
      </c>
      <c r="B1770" t="s">
        <v>19</v>
      </c>
      <c r="C1770" s="2">
        <v>37840000000</v>
      </c>
      <c r="D1770" s="2">
        <v>39320000000</v>
      </c>
      <c r="E1770" s="2">
        <v>40300000000</v>
      </c>
      <c r="F1770" s="2">
        <v>40060000000</v>
      </c>
      <c r="G1770" s="2">
        <v>40200000000</v>
      </c>
      <c r="H1770" s="2">
        <v>39980000000</v>
      </c>
      <c r="I1770" s="2">
        <v>39590000000</v>
      </c>
      <c r="J1770" s="2">
        <v>39220000000</v>
      </c>
      <c r="K1770" s="2">
        <v>38890000000</v>
      </c>
      <c r="L1770" s="2">
        <v>38560000000</v>
      </c>
      <c r="M1770" s="2">
        <v>38210000000</v>
      </c>
      <c r="N1770" s="2">
        <v>37830000000</v>
      </c>
      <c r="O1770" s="2">
        <v>37500000000</v>
      </c>
      <c r="P1770" s="2">
        <v>37120000000</v>
      </c>
      <c r="Q1770" s="2">
        <v>36710000000</v>
      </c>
      <c r="R1770" s="2">
        <v>36380000000</v>
      </c>
      <c r="S1770" s="2">
        <v>36060000000</v>
      </c>
      <c r="T1770" s="2">
        <v>35720000000</v>
      </c>
      <c r="U1770" s="2">
        <v>35400000000</v>
      </c>
      <c r="V1770" s="2">
        <v>35140000000</v>
      </c>
      <c r="W1770" s="2">
        <v>34820000000</v>
      </c>
      <c r="X1770" s="2">
        <v>34510000000</v>
      </c>
      <c r="Y1770" s="2">
        <v>34270000000</v>
      </c>
      <c r="Z1770" s="2">
        <v>34030000000</v>
      </c>
      <c r="AA1770" s="2">
        <v>33630000000</v>
      </c>
      <c r="AB1770" s="2">
        <v>33330000000</v>
      </c>
      <c r="AC1770" s="2">
        <v>33180000000</v>
      </c>
      <c r="AD1770" s="2">
        <v>33040000000</v>
      </c>
      <c r="AE1770" s="2">
        <v>32960000000</v>
      </c>
      <c r="AF1770" s="2">
        <v>32540000000</v>
      </c>
      <c r="AG1770" s="2">
        <v>32380000000</v>
      </c>
      <c r="AH1770">
        <v>0</v>
      </c>
    </row>
    <row r="1771" spans="1:34" x14ac:dyDescent="0.35">
      <c r="A1771" t="s">
        <v>3401</v>
      </c>
      <c r="B1771" t="s">
        <v>19</v>
      </c>
      <c r="C1771" s="2">
        <v>29990000000</v>
      </c>
      <c r="D1771" s="2">
        <v>31150000000</v>
      </c>
      <c r="E1771" s="2">
        <v>31930000000</v>
      </c>
      <c r="F1771" s="2">
        <v>31740000000</v>
      </c>
      <c r="G1771" s="2">
        <v>31850000000</v>
      </c>
      <c r="H1771" s="2">
        <v>31680000000</v>
      </c>
      <c r="I1771" s="2">
        <v>31370000000</v>
      </c>
      <c r="J1771" s="2">
        <v>31070000000</v>
      </c>
      <c r="K1771" s="2">
        <v>30820000000</v>
      </c>
      <c r="L1771" s="2">
        <v>30560000000</v>
      </c>
      <c r="M1771" s="2">
        <v>30280000000</v>
      </c>
      <c r="N1771" s="2">
        <v>29970000000</v>
      </c>
      <c r="O1771" s="2">
        <v>29720000000</v>
      </c>
      <c r="P1771" s="2">
        <v>29410000000</v>
      </c>
      <c r="Q1771" s="2">
        <v>29090000000</v>
      </c>
      <c r="R1771" s="2">
        <v>28830000000</v>
      </c>
      <c r="S1771" s="2">
        <v>28570000000</v>
      </c>
      <c r="T1771" s="2">
        <v>28300000000</v>
      </c>
      <c r="U1771" s="2">
        <v>28060000000</v>
      </c>
      <c r="V1771" s="2">
        <v>27850000000</v>
      </c>
      <c r="W1771" s="2">
        <v>27600000000</v>
      </c>
      <c r="X1771" s="2">
        <v>27350000000</v>
      </c>
      <c r="Y1771" s="2">
        <v>27160000000</v>
      </c>
      <c r="Z1771" s="2">
        <v>26970000000</v>
      </c>
      <c r="AA1771" s="2">
        <v>26650000000</v>
      </c>
      <c r="AB1771" s="2">
        <v>26420000000</v>
      </c>
      <c r="AC1771" s="2">
        <v>26300000000</v>
      </c>
      <c r="AD1771" s="2">
        <v>26180000000</v>
      </c>
      <c r="AE1771" s="2">
        <v>26120000000</v>
      </c>
      <c r="AF1771" s="2">
        <v>25790000000</v>
      </c>
      <c r="AG1771" s="2">
        <v>25670000000</v>
      </c>
      <c r="AH1771">
        <v>0</v>
      </c>
    </row>
    <row r="1772" spans="1:34" x14ac:dyDescent="0.35">
      <c r="A1772" t="s">
        <v>3402</v>
      </c>
      <c r="B1772" t="s">
        <v>19</v>
      </c>
      <c r="C1772" s="2">
        <v>23290000000</v>
      </c>
      <c r="D1772" s="2">
        <v>24190000000</v>
      </c>
      <c r="E1772" s="2">
        <v>24800000000</v>
      </c>
      <c r="F1772" s="2">
        <v>24650000000</v>
      </c>
      <c r="G1772" s="2">
        <v>24730000000</v>
      </c>
      <c r="H1772" s="2">
        <v>24600000000</v>
      </c>
      <c r="I1772" s="2">
        <v>24360000000</v>
      </c>
      <c r="J1772" s="2">
        <v>24130000000</v>
      </c>
      <c r="K1772" s="2">
        <v>23930000000</v>
      </c>
      <c r="L1772" s="2">
        <v>23720000000</v>
      </c>
      <c r="M1772" s="2">
        <v>23500000000</v>
      </c>
      <c r="N1772" s="2">
        <v>23270000000</v>
      </c>
      <c r="O1772" s="2">
        <v>23060000000</v>
      </c>
      <c r="P1772" s="2">
        <v>22830000000</v>
      </c>
      <c r="Q1772" s="2">
        <v>22580000000</v>
      </c>
      <c r="R1772" s="2">
        <v>22370000000</v>
      </c>
      <c r="S1772" s="2">
        <v>22170000000</v>
      </c>
      <c r="T1772" s="2">
        <v>21960000000</v>
      </c>
      <c r="U1772" s="2">
        <v>21770000000</v>
      </c>
      <c r="V1772" s="2">
        <v>21600000000</v>
      </c>
      <c r="W1772" s="2">
        <v>21410000000</v>
      </c>
      <c r="X1772" s="2">
        <v>21210000000</v>
      </c>
      <c r="Y1772" s="2">
        <v>21060000000</v>
      </c>
      <c r="Z1772" s="2">
        <v>20910000000</v>
      </c>
      <c r="AA1772" s="2">
        <v>20670000000</v>
      </c>
      <c r="AB1772" s="2">
        <v>20480000000</v>
      </c>
      <c r="AC1772" s="2">
        <v>20390000000</v>
      </c>
      <c r="AD1772" s="2">
        <v>20300000000</v>
      </c>
      <c r="AE1772" s="2">
        <v>20250000000</v>
      </c>
      <c r="AF1772" s="2">
        <v>19990000000</v>
      </c>
      <c r="AG1772" s="2">
        <v>19900000000</v>
      </c>
      <c r="AH1772">
        <v>0</v>
      </c>
    </row>
    <row r="1773" spans="1:34" x14ac:dyDescent="0.35">
      <c r="A1773" t="s">
        <v>3403</v>
      </c>
      <c r="B1773" t="s">
        <v>19</v>
      </c>
      <c r="C1773" s="2">
        <v>953900000</v>
      </c>
      <c r="D1773" s="2">
        <v>989900000</v>
      </c>
      <c r="E1773" s="2">
        <v>1015000000</v>
      </c>
      <c r="F1773" s="2">
        <v>1009000000</v>
      </c>
      <c r="G1773" s="2">
        <v>1014000000</v>
      </c>
      <c r="H1773" s="2">
        <v>1009000000</v>
      </c>
      <c r="I1773" s="2">
        <v>1001000000</v>
      </c>
      <c r="J1773" s="2">
        <v>992200000</v>
      </c>
      <c r="K1773" s="2">
        <v>985000000</v>
      </c>
      <c r="L1773" s="2">
        <v>977700000</v>
      </c>
      <c r="M1773" s="2">
        <v>969700000</v>
      </c>
      <c r="N1773" s="2">
        <v>961200000</v>
      </c>
      <c r="O1773" s="2">
        <v>954000000</v>
      </c>
      <c r="P1773" s="2">
        <v>945400000</v>
      </c>
      <c r="Q1773" s="2">
        <v>936300000</v>
      </c>
      <c r="R1773" s="2">
        <v>929000000</v>
      </c>
      <c r="S1773" s="2">
        <v>921700000</v>
      </c>
      <c r="T1773" s="2">
        <v>914000000</v>
      </c>
      <c r="U1773" s="2">
        <v>907100000</v>
      </c>
      <c r="V1773" s="2">
        <v>901200000</v>
      </c>
      <c r="W1773" s="2">
        <v>894100000</v>
      </c>
      <c r="X1773" s="2">
        <v>887100000</v>
      </c>
      <c r="Y1773" s="2">
        <v>881700000</v>
      </c>
      <c r="Z1773" s="2">
        <v>876400000</v>
      </c>
      <c r="AA1773" s="2">
        <v>867300000</v>
      </c>
      <c r="AB1773" s="2">
        <v>860600000</v>
      </c>
      <c r="AC1773" s="2">
        <v>857400000</v>
      </c>
      <c r="AD1773" s="2">
        <v>854300000</v>
      </c>
      <c r="AE1773" s="2">
        <v>852600000</v>
      </c>
      <c r="AF1773" s="2">
        <v>843100000</v>
      </c>
      <c r="AG1773" s="2">
        <v>839800000</v>
      </c>
      <c r="AH1773">
        <v>0</v>
      </c>
    </row>
    <row r="1774" spans="1:34" x14ac:dyDescent="0.35">
      <c r="A1774" t="s">
        <v>3404</v>
      </c>
      <c r="B1774" t="s">
        <v>19</v>
      </c>
      <c r="C1774" s="2">
        <v>6367000000</v>
      </c>
      <c r="D1774" s="2">
        <v>6615000000</v>
      </c>
      <c r="E1774" s="2">
        <v>6780000000</v>
      </c>
      <c r="F1774" s="2">
        <v>6740000000</v>
      </c>
      <c r="G1774" s="2">
        <v>6763000000</v>
      </c>
      <c r="H1774" s="2">
        <v>6727000000</v>
      </c>
      <c r="I1774" s="2">
        <v>6662000000</v>
      </c>
      <c r="J1774" s="2">
        <v>6599000000</v>
      </c>
      <c r="K1774" s="2">
        <v>6545000000</v>
      </c>
      <c r="L1774" s="2">
        <v>6490000000</v>
      </c>
      <c r="M1774" s="2">
        <v>6430000000</v>
      </c>
      <c r="N1774" s="2">
        <v>6366000000</v>
      </c>
      <c r="O1774" s="2">
        <v>6312000000</v>
      </c>
      <c r="P1774" s="2">
        <v>6247000000</v>
      </c>
      <c r="Q1774" s="2">
        <v>6180000000</v>
      </c>
      <c r="R1774" s="2">
        <v>6124000000</v>
      </c>
      <c r="S1774" s="2">
        <v>6069000000</v>
      </c>
      <c r="T1774" s="2">
        <v>6012000000</v>
      </c>
      <c r="U1774" s="2">
        <v>5960000000</v>
      </c>
      <c r="V1774" s="2">
        <v>5916000000</v>
      </c>
      <c r="W1774" s="2">
        <v>5862000000</v>
      </c>
      <c r="X1774" s="2">
        <v>5810000000</v>
      </c>
      <c r="Y1774" s="2">
        <v>5769000000</v>
      </c>
      <c r="Z1774" s="2">
        <v>5729000000</v>
      </c>
      <c r="AA1774" s="2">
        <v>5662000000</v>
      </c>
      <c r="AB1774" s="2">
        <v>5612000000</v>
      </c>
      <c r="AC1774" s="2">
        <v>5588000000</v>
      </c>
      <c r="AD1774" s="2">
        <v>5563000000</v>
      </c>
      <c r="AE1774" s="2">
        <v>5550000000</v>
      </c>
      <c r="AF1774" s="2">
        <v>5480000000</v>
      </c>
      <c r="AG1774" s="2">
        <v>5454000000</v>
      </c>
      <c r="AH1774">
        <v>0</v>
      </c>
    </row>
    <row r="1775" spans="1:34" x14ac:dyDescent="0.35">
      <c r="A1775" t="s">
        <v>3405</v>
      </c>
      <c r="B1775" t="s">
        <v>19</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s="2">
        <v>11480800000</v>
      </c>
    </row>
    <row r="1776" spans="1:34" x14ac:dyDescent="0.35">
      <c r="A1776" t="s">
        <v>3406</v>
      </c>
      <c r="B1776" t="s">
        <v>19</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s="2">
        <v>13984000000</v>
      </c>
    </row>
    <row r="1777" spans="1:34" x14ac:dyDescent="0.35">
      <c r="A1777" t="s">
        <v>3407</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row>
    <row r="1778" spans="1:34" x14ac:dyDescent="0.35">
      <c r="A1778" t="s">
        <v>3408</v>
      </c>
      <c r="B1778" t="s">
        <v>19</v>
      </c>
      <c r="C1778" s="2">
        <v>2309000000000</v>
      </c>
      <c r="D1778" s="2">
        <v>2240000000000</v>
      </c>
      <c r="E1778" s="2">
        <v>2393000000000</v>
      </c>
      <c r="F1778" s="2">
        <v>2471000000000</v>
      </c>
      <c r="G1778" s="2">
        <v>2538000000000</v>
      </c>
      <c r="H1778" s="2">
        <v>2627000000000</v>
      </c>
      <c r="I1778" s="2">
        <v>2664000000000</v>
      </c>
      <c r="J1778" s="2">
        <v>2655000000000</v>
      </c>
      <c r="K1778" s="2">
        <v>2687000000000</v>
      </c>
      <c r="L1778" s="2">
        <v>2681000000000</v>
      </c>
      <c r="M1778" s="2">
        <v>2673000000000</v>
      </c>
      <c r="N1778" s="2">
        <v>2646000000000</v>
      </c>
      <c r="O1778" s="2">
        <v>2620000000000</v>
      </c>
      <c r="P1778" s="2">
        <v>2618000000000</v>
      </c>
      <c r="Q1778" s="2">
        <v>2584000000000</v>
      </c>
      <c r="R1778" s="2">
        <v>2568000000000</v>
      </c>
      <c r="S1778" s="2">
        <v>2552000000000</v>
      </c>
      <c r="T1778" s="2">
        <v>2525000000000</v>
      </c>
      <c r="U1778" s="2">
        <v>2507000000000</v>
      </c>
      <c r="V1778" s="2">
        <v>2508000000000</v>
      </c>
      <c r="W1778" s="2">
        <v>2516000000000</v>
      </c>
      <c r="X1778" s="2">
        <v>2500000000000</v>
      </c>
      <c r="Y1778" s="2">
        <v>2492000000000</v>
      </c>
      <c r="Z1778" s="2">
        <v>2492000000000</v>
      </c>
      <c r="AA1778" s="2">
        <v>2477000000000</v>
      </c>
      <c r="AB1778" s="2">
        <v>2506000000000</v>
      </c>
      <c r="AC1778" s="2">
        <v>2522000000000</v>
      </c>
      <c r="AD1778" s="2">
        <v>2526000000000</v>
      </c>
      <c r="AE1778" s="2">
        <v>2514000000000</v>
      </c>
      <c r="AF1778" s="2">
        <v>2486000000000</v>
      </c>
      <c r="AG1778" s="2">
        <v>2549000000000</v>
      </c>
      <c r="AH1778">
        <v>0</v>
      </c>
    </row>
    <row r="1779" spans="1:34" x14ac:dyDescent="0.35">
      <c r="A1779" t="s">
        <v>3409</v>
      </c>
      <c r="B1779" t="s">
        <v>19</v>
      </c>
      <c r="C1779" s="2">
        <v>156900000000</v>
      </c>
      <c r="D1779" s="2">
        <v>168300000000</v>
      </c>
      <c r="E1779" s="2">
        <v>181200000000</v>
      </c>
      <c r="F1779" s="2">
        <v>189600000000</v>
      </c>
      <c r="G1779" s="2">
        <v>198900000000</v>
      </c>
      <c r="H1779" s="2">
        <v>208400000000</v>
      </c>
      <c r="I1779" s="2">
        <v>211300000000</v>
      </c>
      <c r="J1779" s="2">
        <v>210600000000</v>
      </c>
      <c r="K1779" s="2">
        <v>213100000000</v>
      </c>
      <c r="L1779" s="2">
        <v>212700000000</v>
      </c>
      <c r="M1779" s="2">
        <v>212000000000</v>
      </c>
      <c r="N1779" s="2">
        <v>209800000000</v>
      </c>
      <c r="O1779" s="2">
        <v>207800000000</v>
      </c>
      <c r="P1779" s="2">
        <v>207700000000</v>
      </c>
      <c r="Q1779" s="2">
        <v>205000000000</v>
      </c>
      <c r="R1779" s="2">
        <v>203700000000</v>
      </c>
      <c r="S1779" s="2">
        <v>202400000000</v>
      </c>
      <c r="T1779" s="2">
        <v>200300000000</v>
      </c>
      <c r="U1779" s="2">
        <v>198800000000</v>
      </c>
      <c r="V1779" s="2">
        <v>198900000000</v>
      </c>
      <c r="W1779" s="2">
        <v>199600000000</v>
      </c>
      <c r="X1779" s="2">
        <v>198300000000</v>
      </c>
      <c r="Y1779" s="2">
        <v>197700000000</v>
      </c>
      <c r="Z1779" s="2">
        <v>197700000000</v>
      </c>
      <c r="AA1779" s="2">
        <v>196500000000</v>
      </c>
      <c r="AB1779" s="2">
        <v>198800000000</v>
      </c>
      <c r="AC1779" s="2">
        <v>200100000000</v>
      </c>
      <c r="AD1779" s="2">
        <v>200300000000</v>
      </c>
      <c r="AE1779" s="2">
        <v>199400000000</v>
      </c>
      <c r="AF1779" s="2">
        <v>197200000000</v>
      </c>
      <c r="AG1779" s="2">
        <v>202200000000</v>
      </c>
      <c r="AH1779">
        <v>0</v>
      </c>
    </row>
    <row r="1780" spans="1:34" x14ac:dyDescent="0.35">
      <c r="A1780" t="s">
        <v>3410</v>
      </c>
      <c r="B1780" t="s">
        <v>19</v>
      </c>
      <c r="C1780" s="2">
        <v>50110000000</v>
      </c>
      <c r="D1780" s="2">
        <v>53750000000</v>
      </c>
      <c r="E1780" s="2">
        <v>57860000000</v>
      </c>
      <c r="F1780" s="2">
        <v>60550000000</v>
      </c>
      <c r="G1780" s="2">
        <v>63510000000</v>
      </c>
      <c r="H1780" s="2">
        <v>66540000000</v>
      </c>
      <c r="I1780" s="2">
        <v>67480000000</v>
      </c>
      <c r="J1780" s="2">
        <v>67260000000</v>
      </c>
      <c r="K1780" s="2">
        <v>68050000000</v>
      </c>
      <c r="L1780" s="2">
        <v>67910000000</v>
      </c>
      <c r="M1780" s="2">
        <v>67700000000</v>
      </c>
      <c r="N1780" s="2">
        <v>67010000000</v>
      </c>
      <c r="O1780" s="2">
        <v>66350000000</v>
      </c>
      <c r="P1780" s="2">
        <v>66320000000</v>
      </c>
      <c r="Q1780" s="2">
        <v>65460000000</v>
      </c>
      <c r="R1780" s="2">
        <v>65050000000</v>
      </c>
      <c r="S1780" s="2">
        <v>64630000000</v>
      </c>
      <c r="T1780" s="2">
        <v>63950000000</v>
      </c>
      <c r="U1780" s="2">
        <v>63500000000</v>
      </c>
      <c r="V1780" s="2">
        <v>63520000000</v>
      </c>
      <c r="W1780" s="2">
        <v>63730000000</v>
      </c>
      <c r="X1780" s="2">
        <v>63310000000</v>
      </c>
      <c r="Y1780" s="2">
        <v>63120000000</v>
      </c>
      <c r="Z1780" s="2">
        <v>63120000000</v>
      </c>
      <c r="AA1780" s="2">
        <v>62740000000</v>
      </c>
      <c r="AB1780" s="2">
        <v>63470000000</v>
      </c>
      <c r="AC1780" s="2">
        <v>63890000000</v>
      </c>
      <c r="AD1780" s="2">
        <v>63970000000</v>
      </c>
      <c r="AE1780" s="2">
        <v>63680000000</v>
      </c>
      <c r="AF1780" s="2">
        <v>62960000000</v>
      </c>
      <c r="AG1780" s="2">
        <v>64550000000</v>
      </c>
      <c r="AH1780">
        <v>0</v>
      </c>
    </row>
    <row r="1781" spans="1:34" x14ac:dyDescent="0.35">
      <c r="A1781" t="s">
        <v>3411</v>
      </c>
      <c r="B1781" t="s">
        <v>19</v>
      </c>
      <c r="C1781" s="2">
        <v>58600000000</v>
      </c>
      <c r="D1781" s="2">
        <v>62850000000</v>
      </c>
      <c r="E1781" s="2">
        <v>67660000000</v>
      </c>
      <c r="F1781" s="2">
        <v>70800000000</v>
      </c>
      <c r="G1781" s="2">
        <v>74260000000</v>
      </c>
      <c r="H1781" s="2">
        <v>77810000000</v>
      </c>
      <c r="I1781" s="2">
        <v>78910000000</v>
      </c>
      <c r="J1781" s="2">
        <v>78650000000</v>
      </c>
      <c r="K1781" s="2">
        <v>79580000000</v>
      </c>
      <c r="L1781" s="2">
        <v>79410000000</v>
      </c>
      <c r="M1781" s="2">
        <v>79160000000</v>
      </c>
      <c r="N1781" s="2">
        <v>78360000000</v>
      </c>
      <c r="O1781" s="2">
        <v>77590000000</v>
      </c>
      <c r="P1781" s="2">
        <v>77550000000</v>
      </c>
      <c r="Q1781" s="2">
        <v>76540000000</v>
      </c>
      <c r="R1781" s="2">
        <v>76060000000</v>
      </c>
      <c r="S1781" s="2">
        <v>75580000000</v>
      </c>
      <c r="T1781" s="2">
        <v>74790000000</v>
      </c>
      <c r="U1781" s="2">
        <v>74250000000</v>
      </c>
      <c r="V1781" s="2">
        <v>74280000000</v>
      </c>
      <c r="W1781" s="2">
        <v>74520000000</v>
      </c>
      <c r="X1781" s="2">
        <v>74030000000</v>
      </c>
      <c r="Y1781" s="2">
        <v>73810000000</v>
      </c>
      <c r="Z1781" s="2">
        <v>73810000000</v>
      </c>
      <c r="AA1781" s="2">
        <v>73370000000</v>
      </c>
      <c r="AB1781" s="2">
        <v>74220000000</v>
      </c>
      <c r="AC1781" s="2">
        <v>74710000000</v>
      </c>
      <c r="AD1781" s="2">
        <v>74800000000</v>
      </c>
      <c r="AE1781" s="2">
        <v>74470000000</v>
      </c>
      <c r="AF1781" s="2">
        <v>73620000000</v>
      </c>
      <c r="AG1781" s="2">
        <v>75490000000</v>
      </c>
      <c r="AH1781">
        <v>0</v>
      </c>
    </row>
    <row r="1782" spans="1:34" x14ac:dyDescent="0.35">
      <c r="A1782" t="s">
        <v>3412</v>
      </c>
      <c r="B1782" t="s">
        <v>19</v>
      </c>
      <c r="C1782" s="2">
        <v>17320000000</v>
      </c>
      <c r="D1782" s="2">
        <v>18580000000</v>
      </c>
      <c r="E1782" s="2">
        <v>20000000000</v>
      </c>
      <c r="F1782" s="2">
        <v>20930000000</v>
      </c>
      <c r="G1782" s="2">
        <v>21960000000</v>
      </c>
      <c r="H1782" s="2">
        <v>23000000000</v>
      </c>
      <c r="I1782" s="2">
        <v>23330000000</v>
      </c>
      <c r="J1782" s="2">
        <v>23250000000</v>
      </c>
      <c r="K1782" s="2">
        <v>23530000000</v>
      </c>
      <c r="L1782" s="2">
        <v>23480000000</v>
      </c>
      <c r="M1782" s="2">
        <v>23400000000</v>
      </c>
      <c r="N1782" s="2">
        <v>23170000000</v>
      </c>
      <c r="O1782" s="2">
        <v>22940000000</v>
      </c>
      <c r="P1782" s="2">
        <v>22930000000</v>
      </c>
      <c r="Q1782" s="2">
        <v>22630000000</v>
      </c>
      <c r="R1782" s="2">
        <v>22490000000</v>
      </c>
      <c r="S1782" s="2">
        <v>22340000000</v>
      </c>
      <c r="T1782" s="2">
        <v>22110000000</v>
      </c>
      <c r="U1782" s="2">
        <v>21950000000</v>
      </c>
      <c r="V1782" s="2">
        <v>21960000000</v>
      </c>
      <c r="W1782" s="2">
        <v>22030000000</v>
      </c>
      <c r="X1782" s="2">
        <v>21890000000</v>
      </c>
      <c r="Y1782" s="2">
        <v>21820000000</v>
      </c>
      <c r="Z1782" s="2">
        <v>21820000000</v>
      </c>
      <c r="AA1782" s="2">
        <v>21690000000</v>
      </c>
      <c r="AB1782" s="2">
        <v>21940000000</v>
      </c>
      <c r="AC1782" s="2">
        <v>22090000000</v>
      </c>
      <c r="AD1782" s="2">
        <v>22120000000</v>
      </c>
      <c r="AE1782" s="2">
        <v>22020000000</v>
      </c>
      <c r="AF1782" s="2">
        <v>21770000000</v>
      </c>
      <c r="AG1782" s="2">
        <v>22320000000</v>
      </c>
      <c r="AH1782">
        <v>0</v>
      </c>
    </row>
    <row r="1783" spans="1:34" x14ac:dyDescent="0.35">
      <c r="A1783" t="s">
        <v>3413</v>
      </c>
      <c r="B1783" t="s">
        <v>19</v>
      </c>
      <c r="C1783" s="2">
        <v>14240000000</v>
      </c>
      <c r="D1783" s="2">
        <v>15280000000</v>
      </c>
      <c r="E1783" s="2">
        <v>16440000000</v>
      </c>
      <c r="F1783" s="2">
        <v>17210000000</v>
      </c>
      <c r="G1783" s="2">
        <v>18050000000</v>
      </c>
      <c r="H1783" s="2">
        <v>18910000000</v>
      </c>
      <c r="I1783" s="2">
        <v>19180000000</v>
      </c>
      <c r="J1783" s="2">
        <v>19110000000</v>
      </c>
      <c r="K1783" s="2">
        <v>19340000000</v>
      </c>
      <c r="L1783" s="2">
        <v>19300000000</v>
      </c>
      <c r="M1783" s="2">
        <v>19240000000</v>
      </c>
      <c r="N1783" s="2">
        <v>19040000000</v>
      </c>
      <c r="O1783" s="2">
        <v>18860000000</v>
      </c>
      <c r="P1783" s="2">
        <v>18850000000</v>
      </c>
      <c r="Q1783" s="2">
        <v>18600000000</v>
      </c>
      <c r="R1783" s="2">
        <v>18490000000</v>
      </c>
      <c r="S1783" s="2">
        <v>18370000000</v>
      </c>
      <c r="T1783" s="2">
        <v>18180000000</v>
      </c>
      <c r="U1783" s="2">
        <v>18050000000</v>
      </c>
      <c r="V1783" s="2">
        <v>18050000000</v>
      </c>
      <c r="W1783" s="2">
        <v>18110000000</v>
      </c>
      <c r="X1783" s="2">
        <v>17990000000</v>
      </c>
      <c r="Y1783" s="2">
        <v>17940000000</v>
      </c>
      <c r="Z1783" s="2">
        <v>17940000000</v>
      </c>
      <c r="AA1783" s="2">
        <v>17830000000</v>
      </c>
      <c r="AB1783" s="2">
        <v>18040000000</v>
      </c>
      <c r="AC1783" s="2">
        <v>18160000000</v>
      </c>
      <c r="AD1783" s="2">
        <v>18180000000</v>
      </c>
      <c r="AE1783" s="2">
        <v>18100000000</v>
      </c>
      <c r="AF1783" s="2">
        <v>17890000000</v>
      </c>
      <c r="AG1783" s="2">
        <v>18350000000</v>
      </c>
      <c r="AH1783">
        <v>0</v>
      </c>
    </row>
    <row r="1784" spans="1:34" x14ac:dyDescent="0.35">
      <c r="A1784" t="s">
        <v>3414</v>
      </c>
      <c r="B1784" t="s">
        <v>19</v>
      </c>
      <c r="C1784" s="2">
        <v>51550000000</v>
      </c>
      <c r="D1784" s="2">
        <v>55290000000</v>
      </c>
      <c r="E1784" s="2">
        <v>59520000000</v>
      </c>
      <c r="F1784" s="2">
        <v>62280000000</v>
      </c>
      <c r="G1784" s="2">
        <v>65330000000</v>
      </c>
      <c r="H1784" s="2">
        <v>68440000000</v>
      </c>
      <c r="I1784" s="2">
        <v>69420000000</v>
      </c>
      <c r="J1784" s="2">
        <v>69180000000</v>
      </c>
      <c r="K1784" s="2">
        <v>70000000000</v>
      </c>
      <c r="L1784" s="2">
        <v>69860000000</v>
      </c>
      <c r="M1784" s="2">
        <v>69640000000</v>
      </c>
      <c r="N1784" s="2">
        <v>68930000000</v>
      </c>
      <c r="O1784" s="2">
        <v>68260000000</v>
      </c>
      <c r="P1784" s="2">
        <v>68220000000</v>
      </c>
      <c r="Q1784" s="2">
        <v>67330000000</v>
      </c>
      <c r="R1784" s="2">
        <v>66910000000</v>
      </c>
      <c r="S1784" s="2">
        <v>66480000000</v>
      </c>
      <c r="T1784" s="2">
        <v>65790000000</v>
      </c>
      <c r="U1784" s="2">
        <v>65320000000</v>
      </c>
      <c r="V1784" s="2">
        <v>65340000000</v>
      </c>
      <c r="W1784" s="2">
        <v>65550000000</v>
      </c>
      <c r="X1784" s="2">
        <v>65130000000</v>
      </c>
      <c r="Y1784" s="2">
        <v>64930000000</v>
      </c>
      <c r="Z1784" s="2">
        <v>64930000000</v>
      </c>
      <c r="AA1784" s="2">
        <v>64540000000</v>
      </c>
      <c r="AB1784" s="2">
        <v>65290000000</v>
      </c>
      <c r="AC1784" s="2">
        <v>65720000000</v>
      </c>
      <c r="AD1784" s="2">
        <v>65800000000</v>
      </c>
      <c r="AE1784" s="2">
        <v>65510000000</v>
      </c>
      <c r="AF1784" s="2">
        <v>64770000000</v>
      </c>
      <c r="AG1784" s="2">
        <v>66400000000</v>
      </c>
      <c r="AH1784">
        <v>0</v>
      </c>
    </row>
    <row r="1785" spans="1:34" x14ac:dyDescent="0.35">
      <c r="A1785" t="s">
        <v>3415</v>
      </c>
      <c r="B1785" t="s">
        <v>19</v>
      </c>
      <c r="C1785" s="2">
        <v>816000000</v>
      </c>
      <c r="D1785" s="2">
        <v>875300000</v>
      </c>
      <c r="E1785" s="2">
        <v>942200000</v>
      </c>
      <c r="F1785" s="2">
        <v>986000000</v>
      </c>
      <c r="G1785" s="2">
        <v>1034000000</v>
      </c>
      <c r="H1785" s="2">
        <v>1084000000</v>
      </c>
      <c r="I1785" s="2">
        <v>1099000000</v>
      </c>
      <c r="J1785" s="2">
        <v>1095000000</v>
      </c>
      <c r="K1785" s="2">
        <v>1108000000</v>
      </c>
      <c r="L1785" s="2">
        <v>1106000000</v>
      </c>
      <c r="M1785" s="2">
        <v>1102000000</v>
      </c>
      <c r="N1785" s="2">
        <v>1091000000</v>
      </c>
      <c r="O1785" s="2">
        <v>1081000000</v>
      </c>
      <c r="P1785" s="2">
        <v>1080000000</v>
      </c>
      <c r="Q1785" s="2">
        <v>1066000000</v>
      </c>
      <c r="R1785" s="2">
        <v>1059000000</v>
      </c>
      <c r="S1785" s="2">
        <v>1053000000</v>
      </c>
      <c r="T1785" s="2">
        <v>1041000000</v>
      </c>
      <c r="U1785" s="2">
        <v>1034000000</v>
      </c>
      <c r="V1785" s="2">
        <v>1034000000</v>
      </c>
      <c r="W1785" s="2">
        <v>1038000000</v>
      </c>
      <c r="X1785" s="2">
        <v>1031000000</v>
      </c>
      <c r="Y1785" s="2">
        <v>1028000000</v>
      </c>
      <c r="Z1785" s="2">
        <v>1028000000</v>
      </c>
      <c r="AA1785" s="2">
        <v>1022000000</v>
      </c>
      <c r="AB1785" s="2">
        <v>1034000000</v>
      </c>
      <c r="AC1785" s="2">
        <v>1040000000</v>
      </c>
      <c r="AD1785" s="2">
        <v>1042000000</v>
      </c>
      <c r="AE1785" s="2">
        <v>1037000000</v>
      </c>
      <c r="AF1785" s="2">
        <v>1025000000</v>
      </c>
      <c r="AG1785" s="2">
        <v>1051000000</v>
      </c>
      <c r="AH1785">
        <v>0</v>
      </c>
    </row>
    <row r="1786" spans="1:34" x14ac:dyDescent="0.35">
      <c r="A1786" t="s">
        <v>3416</v>
      </c>
      <c r="B1786" t="s">
        <v>19</v>
      </c>
      <c r="C1786" s="2">
        <v>1940000000</v>
      </c>
      <c r="D1786" s="2">
        <v>2081000000</v>
      </c>
      <c r="E1786" s="2">
        <v>2240000000</v>
      </c>
      <c r="F1786" s="2">
        <v>2344000000</v>
      </c>
      <c r="G1786" s="2">
        <v>2458000000</v>
      </c>
      <c r="H1786" s="2">
        <v>2576000000</v>
      </c>
      <c r="I1786" s="2">
        <v>2612000000</v>
      </c>
      <c r="J1786" s="2">
        <v>2604000000</v>
      </c>
      <c r="K1786" s="2">
        <v>2634000000</v>
      </c>
      <c r="L1786" s="2">
        <v>2629000000</v>
      </c>
      <c r="M1786" s="2">
        <v>2621000000</v>
      </c>
      <c r="N1786" s="2">
        <v>2594000000</v>
      </c>
      <c r="O1786" s="2">
        <v>2569000000</v>
      </c>
      <c r="P1786" s="2">
        <v>2567000000</v>
      </c>
      <c r="Q1786" s="2">
        <v>2534000000</v>
      </c>
      <c r="R1786" s="2">
        <v>2518000000</v>
      </c>
      <c r="S1786" s="2">
        <v>2502000000</v>
      </c>
      <c r="T1786" s="2">
        <v>2476000000</v>
      </c>
      <c r="U1786" s="2">
        <v>2458000000</v>
      </c>
      <c r="V1786" s="2">
        <v>2459000000</v>
      </c>
      <c r="W1786" s="2">
        <v>2467000000</v>
      </c>
      <c r="X1786" s="2">
        <v>2451000000</v>
      </c>
      <c r="Y1786" s="2">
        <v>2443000000</v>
      </c>
      <c r="Z1786" s="2">
        <v>2444000000</v>
      </c>
      <c r="AA1786" s="2">
        <v>2429000000</v>
      </c>
      <c r="AB1786" s="2">
        <v>2457000000</v>
      </c>
      <c r="AC1786" s="2">
        <v>2473000000</v>
      </c>
      <c r="AD1786" s="2">
        <v>2476000000</v>
      </c>
      <c r="AE1786" s="2">
        <v>2465000000</v>
      </c>
      <c r="AF1786" s="2">
        <v>2437000000</v>
      </c>
      <c r="AG1786" s="2">
        <v>2499000000</v>
      </c>
      <c r="AH1786">
        <v>0</v>
      </c>
    </row>
    <row r="1787" spans="1:34" x14ac:dyDescent="0.35">
      <c r="A1787" t="s">
        <v>3417</v>
      </c>
      <c r="B1787" t="s">
        <v>19</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row>
    <row r="1788" spans="1:34" x14ac:dyDescent="0.35">
      <c r="A1788" t="s">
        <v>3418</v>
      </c>
      <c r="B1788" t="s">
        <v>19</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row>
    <row r="1789" spans="1:34" x14ac:dyDescent="0.35">
      <c r="A1789" t="s">
        <v>3419</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row>
    <row r="1790" spans="1:34" x14ac:dyDescent="0.35">
      <c r="A1790" t="s">
        <v>3420</v>
      </c>
      <c r="B1790" t="s">
        <v>19</v>
      </c>
      <c r="C1790" s="2">
        <v>179400000000000</v>
      </c>
      <c r="D1790" s="2">
        <v>186200000000000</v>
      </c>
      <c r="E1790" s="2">
        <v>179400000000000</v>
      </c>
      <c r="F1790" s="2">
        <v>180800000000000</v>
      </c>
      <c r="G1790" s="2">
        <v>182400000000000</v>
      </c>
      <c r="H1790" s="2">
        <v>185500000000000</v>
      </c>
      <c r="I1790" s="2">
        <v>187600000000000</v>
      </c>
      <c r="J1790" s="2">
        <v>189400000000000</v>
      </c>
      <c r="K1790" s="2">
        <v>191500000000000</v>
      </c>
      <c r="L1790" s="2">
        <v>194100000000000</v>
      </c>
      <c r="M1790" s="2">
        <v>197000000000000</v>
      </c>
      <c r="N1790" s="2">
        <v>200000000000000</v>
      </c>
      <c r="O1790" s="2">
        <v>203800000000000</v>
      </c>
      <c r="P1790" s="2">
        <v>206800000000000</v>
      </c>
      <c r="Q1790" s="2">
        <v>210300000000000</v>
      </c>
      <c r="R1790" s="2">
        <v>213800000000000</v>
      </c>
      <c r="S1790" s="2">
        <v>217300000000000</v>
      </c>
      <c r="T1790" s="2">
        <v>220500000000000</v>
      </c>
      <c r="U1790" s="2">
        <v>223500000000000</v>
      </c>
      <c r="V1790" s="2">
        <v>226200000000000</v>
      </c>
      <c r="W1790" s="2">
        <v>228600000000000</v>
      </c>
      <c r="X1790" s="2">
        <v>231900000000000</v>
      </c>
      <c r="Y1790" s="2">
        <v>235500000000000</v>
      </c>
      <c r="Z1790" s="2">
        <v>239000000000000</v>
      </c>
      <c r="AA1790" s="2">
        <v>239800000000000</v>
      </c>
      <c r="AB1790" s="2">
        <v>240800000000000</v>
      </c>
      <c r="AC1790" s="2">
        <v>245000000000000</v>
      </c>
      <c r="AD1790" s="2">
        <v>247200000000000</v>
      </c>
      <c r="AE1790" s="2">
        <v>246600000000000</v>
      </c>
      <c r="AF1790" s="2">
        <v>248100000000000</v>
      </c>
      <c r="AG1790" s="2">
        <v>252800000000000</v>
      </c>
      <c r="AH1790">
        <v>0</v>
      </c>
    </row>
    <row r="1791" spans="1:34" x14ac:dyDescent="0.35">
      <c r="A1791" t="s">
        <v>3421</v>
      </c>
      <c r="B1791" t="s">
        <v>19</v>
      </c>
      <c r="C1791" s="2">
        <v>788500000000</v>
      </c>
      <c r="D1791" s="2">
        <v>806100000000</v>
      </c>
      <c r="E1791" s="2">
        <v>790900000000</v>
      </c>
      <c r="F1791" s="2">
        <v>787800000000</v>
      </c>
      <c r="G1791" s="2">
        <v>805700000000</v>
      </c>
      <c r="H1791" s="2">
        <v>828100000000</v>
      </c>
      <c r="I1791" s="2">
        <v>837300000000</v>
      </c>
      <c r="J1791" s="2">
        <v>845200000000</v>
      </c>
      <c r="K1791" s="2">
        <v>854300000000</v>
      </c>
      <c r="L1791" s="2">
        <v>865500000000</v>
      </c>
      <c r="M1791" s="2">
        <v>878200000000</v>
      </c>
      <c r="N1791" s="2">
        <v>891100000000</v>
      </c>
      <c r="O1791" s="2">
        <v>907600000000</v>
      </c>
      <c r="P1791" s="2">
        <v>920700000000</v>
      </c>
      <c r="Q1791" s="2">
        <v>935800000000</v>
      </c>
      <c r="R1791" s="2">
        <v>951200000000</v>
      </c>
      <c r="S1791" s="2">
        <v>966100000000</v>
      </c>
      <c r="T1791" s="2">
        <v>980100000000</v>
      </c>
      <c r="U1791" s="2">
        <v>993200000000</v>
      </c>
      <c r="V1791" s="2">
        <v>1005000000000</v>
      </c>
      <c r="W1791" s="2">
        <v>1015000000000</v>
      </c>
      <c r="X1791" s="2">
        <v>1030000000000</v>
      </c>
      <c r="Y1791" s="2">
        <v>1045000000000</v>
      </c>
      <c r="Z1791" s="2">
        <v>1060000000000</v>
      </c>
      <c r="AA1791" s="2">
        <v>1064000000000</v>
      </c>
      <c r="AB1791" s="2">
        <v>1068000000000</v>
      </c>
      <c r="AC1791" s="2">
        <v>1086000000000</v>
      </c>
      <c r="AD1791" s="2">
        <v>1096000000000</v>
      </c>
      <c r="AE1791" s="2">
        <v>1093000000000</v>
      </c>
      <c r="AF1791" s="2">
        <v>1100000000000</v>
      </c>
      <c r="AG1791" s="2">
        <v>1120000000000</v>
      </c>
      <c r="AH1791">
        <v>0</v>
      </c>
    </row>
    <row r="1792" spans="1:34" x14ac:dyDescent="0.35">
      <c r="A1792" t="s">
        <v>3422</v>
      </c>
      <c r="B1792" t="s">
        <v>19</v>
      </c>
      <c r="C1792" s="2">
        <v>452100000000</v>
      </c>
      <c r="D1792" s="2">
        <v>453000000000</v>
      </c>
      <c r="E1792" s="2">
        <v>456900000000</v>
      </c>
      <c r="F1792" s="2">
        <v>454500000000</v>
      </c>
      <c r="G1792" s="2">
        <v>463900000000</v>
      </c>
      <c r="H1792" s="2">
        <v>473100000000</v>
      </c>
      <c r="I1792" s="2">
        <v>476600000000</v>
      </c>
      <c r="J1792" s="2">
        <v>479800000000</v>
      </c>
      <c r="K1792" s="2">
        <v>483200000000</v>
      </c>
      <c r="L1792" s="2">
        <v>487100000000</v>
      </c>
      <c r="M1792" s="2">
        <v>491200000000</v>
      </c>
      <c r="N1792" s="2">
        <v>495300000000</v>
      </c>
      <c r="O1792" s="2">
        <v>500100000000</v>
      </c>
      <c r="P1792" s="2">
        <v>504300000000</v>
      </c>
      <c r="Q1792" s="2">
        <v>508800000000</v>
      </c>
      <c r="R1792" s="2">
        <v>513300000000</v>
      </c>
      <c r="S1792" s="2">
        <v>517700000000</v>
      </c>
      <c r="T1792" s="2">
        <v>521800000000</v>
      </c>
      <c r="U1792" s="2">
        <v>525800000000</v>
      </c>
      <c r="V1792" s="2">
        <v>529400000000</v>
      </c>
      <c r="W1792" s="2">
        <v>532700000000</v>
      </c>
      <c r="X1792" s="2">
        <v>536800000000</v>
      </c>
      <c r="Y1792" s="2">
        <v>541000000000</v>
      </c>
      <c r="Z1792" s="2">
        <v>545100000000</v>
      </c>
      <c r="AA1792" s="2">
        <v>546900000000</v>
      </c>
      <c r="AB1792" s="2">
        <v>549000000000</v>
      </c>
      <c r="AC1792" s="2">
        <v>553600000000</v>
      </c>
      <c r="AD1792" s="2">
        <v>556500000000</v>
      </c>
      <c r="AE1792" s="2">
        <v>557200000000</v>
      </c>
      <c r="AF1792" s="2">
        <v>559500000000</v>
      </c>
      <c r="AG1792" s="2">
        <v>564400000000</v>
      </c>
      <c r="AH1792">
        <v>0</v>
      </c>
    </row>
    <row r="1793" spans="1:34" x14ac:dyDescent="0.35">
      <c r="A1793" t="s">
        <v>3423</v>
      </c>
      <c r="B1793" t="s">
        <v>19</v>
      </c>
      <c r="C1793" s="2">
        <v>98580000000</v>
      </c>
      <c r="D1793" s="2">
        <v>99930000000</v>
      </c>
      <c r="E1793" s="2">
        <v>99200000000</v>
      </c>
      <c r="F1793" s="2">
        <v>98750000000</v>
      </c>
      <c r="G1793" s="2">
        <v>100900000000</v>
      </c>
      <c r="H1793" s="2">
        <v>103400000000</v>
      </c>
      <c r="I1793" s="2">
        <v>104400000000</v>
      </c>
      <c r="J1793" s="2">
        <v>105200000000</v>
      </c>
      <c r="K1793" s="2">
        <v>106200000000</v>
      </c>
      <c r="L1793" s="2">
        <v>107300000000</v>
      </c>
      <c r="M1793" s="2">
        <v>108600000000</v>
      </c>
      <c r="N1793" s="2">
        <v>110000000000</v>
      </c>
      <c r="O1793" s="2">
        <v>111600000000</v>
      </c>
      <c r="P1793" s="2">
        <v>112900000000</v>
      </c>
      <c r="Q1793" s="2">
        <v>114400000000</v>
      </c>
      <c r="R1793" s="2">
        <v>115900000000</v>
      </c>
      <c r="S1793" s="2">
        <v>117400000000</v>
      </c>
      <c r="T1793" s="2">
        <v>118800000000</v>
      </c>
      <c r="U1793" s="2">
        <v>120100000000</v>
      </c>
      <c r="V1793" s="2">
        <v>121300000000</v>
      </c>
      <c r="W1793" s="2">
        <v>122300000000</v>
      </c>
      <c r="X1793" s="2">
        <v>123800000000</v>
      </c>
      <c r="Y1793" s="2">
        <v>125300000000</v>
      </c>
      <c r="Z1793" s="2">
        <v>126700000000</v>
      </c>
      <c r="AA1793" s="2">
        <v>127100000000</v>
      </c>
      <c r="AB1793" s="2">
        <v>127600000000</v>
      </c>
      <c r="AC1793" s="2">
        <v>129400000000</v>
      </c>
      <c r="AD1793" s="2">
        <v>130400000000</v>
      </c>
      <c r="AE1793" s="2">
        <v>130200000000</v>
      </c>
      <c r="AF1793" s="2">
        <v>130900000000</v>
      </c>
      <c r="AG1793" s="2">
        <v>132800000000</v>
      </c>
      <c r="AH1793">
        <v>0</v>
      </c>
    </row>
    <row r="1794" spans="1:34" x14ac:dyDescent="0.35">
      <c r="A1794" t="s">
        <v>3424</v>
      </c>
      <c r="B1794" t="s">
        <v>19</v>
      </c>
      <c r="C1794" s="2">
        <v>29510000000</v>
      </c>
      <c r="D1794" s="2">
        <v>30110000000</v>
      </c>
      <c r="E1794" s="2">
        <v>29620000000</v>
      </c>
      <c r="F1794" s="2">
        <v>29500000000</v>
      </c>
      <c r="G1794" s="2">
        <v>30160000000</v>
      </c>
      <c r="H1794" s="2">
        <v>30980000000</v>
      </c>
      <c r="I1794" s="2">
        <v>31310000000</v>
      </c>
      <c r="J1794" s="2">
        <v>31600000000</v>
      </c>
      <c r="K1794" s="2">
        <v>31930000000</v>
      </c>
      <c r="L1794" s="2">
        <v>32330000000</v>
      </c>
      <c r="M1794" s="2">
        <v>32790000000</v>
      </c>
      <c r="N1794" s="2">
        <v>33250000000</v>
      </c>
      <c r="O1794" s="2">
        <v>33830000000</v>
      </c>
      <c r="P1794" s="2">
        <v>34300000000</v>
      </c>
      <c r="Q1794" s="2">
        <v>34840000000</v>
      </c>
      <c r="R1794" s="2">
        <v>35390000000</v>
      </c>
      <c r="S1794" s="2">
        <v>35920000000</v>
      </c>
      <c r="T1794" s="2">
        <v>36420000000</v>
      </c>
      <c r="U1794" s="2">
        <v>36890000000</v>
      </c>
      <c r="V1794" s="2">
        <v>37300000000</v>
      </c>
      <c r="W1794" s="2">
        <v>37670000000</v>
      </c>
      <c r="X1794" s="2">
        <v>38190000000</v>
      </c>
      <c r="Y1794" s="2">
        <v>38740000000</v>
      </c>
      <c r="Z1794" s="2">
        <v>39280000000</v>
      </c>
      <c r="AA1794" s="2">
        <v>39400000000</v>
      </c>
      <c r="AB1794" s="2">
        <v>39570000000</v>
      </c>
      <c r="AC1794" s="2">
        <v>40210000000</v>
      </c>
      <c r="AD1794" s="2">
        <v>40560000000</v>
      </c>
      <c r="AE1794" s="2">
        <v>40470000000</v>
      </c>
      <c r="AF1794" s="2">
        <v>40710000000</v>
      </c>
      <c r="AG1794" s="2">
        <v>41420000000</v>
      </c>
      <c r="AH1794">
        <v>0</v>
      </c>
    </row>
    <row r="1795" spans="1:34" x14ac:dyDescent="0.35">
      <c r="A1795" t="s">
        <v>3425</v>
      </c>
      <c r="B1795" t="s">
        <v>19</v>
      </c>
      <c r="C1795" s="2">
        <v>24000000000</v>
      </c>
      <c r="D1795" s="2">
        <v>24470000000</v>
      </c>
      <c r="E1795" s="2">
        <v>24090000000</v>
      </c>
      <c r="F1795" s="2">
        <v>23990000000</v>
      </c>
      <c r="G1795" s="2">
        <v>24530000000</v>
      </c>
      <c r="H1795" s="2">
        <v>25190000000</v>
      </c>
      <c r="I1795" s="2">
        <v>25460000000</v>
      </c>
      <c r="J1795" s="2">
        <v>25690000000</v>
      </c>
      <c r="K1795" s="2">
        <v>25950000000</v>
      </c>
      <c r="L1795" s="2">
        <v>26280000000</v>
      </c>
      <c r="M1795" s="2">
        <v>26640000000</v>
      </c>
      <c r="N1795" s="2">
        <v>27010000000</v>
      </c>
      <c r="O1795" s="2">
        <v>27490000000</v>
      </c>
      <c r="P1795" s="2">
        <v>27860000000</v>
      </c>
      <c r="Q1795" s="2">
        <v>28290000000</v>
      </c>
      <c r="R1795" s="2">
        <v>28740000000</v>
      </c>
      <c r="S1795" s="2">
        <v>29160000000</v>
      </c>
      <c r="T1795" s="2">
        <v>29560000000</v>
      </c>
      <c r="U1795" s="2">
        <v>29940000000</v>
      </c>
      <c r="V1795" s="2">
        <v>30270000000</v>
      </c>
      <c r="W1795" s="2">
        <v>30570000000</v>
      </c>
      <c r="X1795" s="2">
        <v>30980000000</v>
      </c>
      <c r="Y1795" s="2">
        <v>31420000000</v>
      </c>
      <c r="Z1795" s="2">
        <v>31850000000</v>
      </c>
      <c r="AA1795" s="2">
        <v>31950000000</v>
      </c>
      <c r="AB1795" s="2">
        <v>32090000000</v>
      </c>
      <c r="AC1795" s="2">
        <v>32610000000</v>
      </c>
      <c r="AD1795" s="2">
        <v>32880000000</v>
      </c>
      <c r="AE1795" s="2">
        <v>32820000000</v>
      </c>
      <c r="AF1795" s="2">
        <v>33010000000</v>
      </c>
      <c r="AG1795" s="2">
        <v>33570000000</v>
      </c>
      <c r="AH1795">
        <v>0</v>
      </c>
    </row>
    <row r="1796" spans="1:34" x14ac:dyDescent="0.35">
      <c r="A1796" t="s">
        <v>3426</v>
      </c>
      <c r="B1796" t="s">
        <v>19</v>
      </c>
      <c r="C1796" s="2">
        <v>121400000000</v>
      </c>
      <c r="D1796" s="2">
        <v>124300000000</v>
      </c>
      <c r="E1796" s="2">
        <v>121700000000</v>
      </c>
      <c r="F1796" s="2">
        <v>121300000000</v>
      </c>
      <c r="G1796" s="2">
        <v>124000000000</v>
      </c>
      <c r="H1796" s="2">
        <v>127500000000</v>
      </c>
      <c r="I1796" s="2">
        <v>129000000000</v>
      </c>
      <c r="J1796" s="2">
        <v>130200000000</v>
      </c>
      <c r="K1796" s="2">
        <v>131700000000</v>
      </c>
      <c r="L1796" s="2">
        <v>133400000000</v>
      </c>
      <c r="M1796" s="2">
        <v>135400000000</v>
      </c>
      <c r="N1796" s="2">
        <v>137500000000</v>
      </c>
      <c r="O1796" s="2">
        <v>140100000000</v>
      </c>
      <c r="P1796" s="2">
        <v>142200000000</v>
      </c>
      <c r="Q1796" s="2">
        <v>144600000000</v>
      </c>
      <c r="R1796" s="2">
        <v>147000000000</v>
      </c>
      <c r="S1796" s="2">
        <v>149400000000</v>
      </c>
      <c r="T1796" s="2">
        <v>151600000000</v>
      </c>
      <c r="U1796" s="2">
        <v>153700000000</v>
      </c>
      <c r="V1796" s="2">
        <v>155500000000</v>
      </c>
      <c r="W1796" s="2">
        <v>157100000000</v>
      </c>
      <c r="X1796" s="2">
        <v>159500000000</v>
      </c>
      <c r="Y1796" s="2">
        <v>161900000000</v>
      </c>
      <c r="Z1796" s="2">
        <v>164300000000</v>
      </c>
      <c r="AA1796" s="2">
        <v>164800000000</v>
      </c>
      <c r="AB1796" s="2">
        <v>165500000000</v>
      </c>
      <c r="AC1796" s="2">
        <v>168400000000</v>
      </c>
      <c r="AD1796" s="2">
        <v>170000000000</v>
      </c>
      <c r="AE1796" s="2">
        <v>169500000000</v>
      </c>
      <c r="AF1796" s="2">
        <v>170600000000</v>
      </c>
      <c r="AG1796" s="2">
        <v>173700000000</v>
      </c>
      <c r="AH1796">
        <v>0</v>
      </c>
    </row>
    <row r="1797" spans="1:34" x14ac:dyDescent="0.35">
      <c r="A1797" t="s">
        <v>3427</v>
      </c>
      <c r="B1797" t="s">
        <v>19</v>
      </c>
      <c r="C1797" s="2">
        <v>1950000000</v>
      </c>
      <c r="D1797" s="2">
        <v>1949000000</v>
      </c>
      <c r="E1797" s="2">
        <v>1973000000</v>
      </c>
      <c r="F1797" s="2">
        <v>1962000000</v>
      </c>
      <c r="G1797" s="2">
        <v>2002000000</v>
      </c>
      <c r="H1797" s="2">
        <v>2040000000</v>
      </c>
      <c r="I1797" s="2">
        <v>2054000000</v>
      </c>
      <c r="J1797" s="2">
        <v>2067000000</v>
      </c>
      <c r="K1797" s="2">
        <v>2081000000</v>
      </c>
      <c r="L1797" s="2">
        <v>2096000000</v>
      </c>
      <c r="M1797" s="2">
        <v>2112000000</v>
      </c>
      <c r="N1797" s="2">
        <v>2128000000</v>
      </c>
      <c r="O1797" s="2">
        <v>2146000000</v>
      </c>
      <c r="P1797" s="2">
        <v>2162000000</v>
      </c>
      <c r="Q1797" s="2">
        <v>2179000000</v>
      </c>
      <c r="R1797" s="2">
        <v>2197000000</v>
      </c>
      <c r="S1797" s="2">
        <v>2213000000</v>
      </c>
      <c r="T1797" s="2">
        <v>2229000000</v>
      </c>
      <c r="U1797" s="2">
        <v>2244000000</v>
      </c>
      <c r="V1797" s="2">
        <v>2258000000</v>
      </c>
      <c r="W1797" s="2">
        <v>2271000000</v>
      </c>
      <c r="X1797" s="2">
        <v>2286000000</v>
      </c>
      <c r="Y1797" s="2">
        <v>2302000000</v>
      </c>
      <c r="Z1797" s="2">
        <v>2317000000</v>
      </c>
      <c r="AA1797" s="2">
        <v>2325000000</v>
      </c>
      <c r="AB1797" s="2">
        <v>2333000000</v>
      </c>
      <c r="AC1797" s="2">
        <v>2350000000</v>
      </c>
      <c r="AD1797" s="2">
        <v>2361000000</v>
      </c>
      <c r="AE1797" s="2">
        <v>2365000000</v>
      </c>
      <c r="AF1797" s="2">
        <v>2374000000</v>
      </c>
      <c r="AG1797" s="2">
        <v>2392000000</v>
      </c>
      <c r="AH1797">
        <v>0</v>
      </c>
    </row>
    <row r="1798" spans="1:34" x14ac:dyDescent="0.35">
      <c r="A1798" t="s">
        <v>3428</v>
      </c>
      <c r="B1798" t="s">
        <v>19</v>
      </c>
      <c r="C1798" s="2">
        <v>3412000000</v>
      </c>
      <c r="D1798" s="2">
        <v>3467000000</v>
      </c>
      <c r="E1798" s="2">
        <v>3431000000</v>
      </c>
      <c r="F1798" s="2">
        <v>3416000000</v>
      </c>
      <c r="G1798" s="2">
        <v>3491000000</v>
      </c>
      <c r="H1798" s="2">
        <v>3580000000</v>
      </c>
      <c r="I1798" s="2">
        <v>3615000000</v>
      </c>
      <c r="J1798" s="2">
        <v>3646000000</v>
      </c>
      <c r="K1798" s="2">
        <v>3681000000</v>
      </c>
      <c r="L1798" s="2">
        <v>3724000000</v>
      </c>
      <c r="M1798" s="2">
        <v>3772000000</v>
      </c>
      <c r="N1798" s="2">
        <v>3820000000</v>
      </c>
      <c r="O1798" s="2">
        <v>3880000000</v>
      </c>
      <c r="P1798" s="2">
        <v>3929000000</v>
      </c>
      <c r="Q1798" s="2">
        <v>3985000000</v>
      </c>
      <c r="R1798" s="2">
        <v>4041000000</v>
      </c>
      <c r="S1798" s="2">
        <v>4096000000</v>
      </c>
      <c r="T1798" s="2">
        <v>4148000000</v>
      </c>
      <c r="U1798" s="2">
        <v>4196000000</v>
      </c>
      <c r="V1798" s="2">
        <v>4239000000</v>
      </c>
      <c r="W1798" s="2">
        <v>4278000000</v>
      </c>
      <c r="X1798" s="2">
        <v>4331000000</v>
      </c>
      <c r="Y1798" s="2">
        <v>4387000000</v>
      </c>
      <c r="Z1798" s="2">
        <v>4442000000</v>
      </c>
      <c r="AA1798" s="2">
        <v>4456000000</v>
      </c>
      <c r="AB1798" s="2">
        <v>4474000000</v>
      </c>
      <c r="AC1798" s="2">
        <v>4539000000</v>
      </c>
      <c r="AD1798" s="2">
        <v>4575000000</v>
      </c>
      <c r="AE1798" s="2">
        <v>4569000000</v>
      </c>
      <c r="AF1798" s="2">
        <v>4594000000</v>
      </c>
      <c r="AG1798" s="2">
        <v>4665000000</v>
      </c>
      <c r="AH1798">
        <v>0</v>
      </c>
    </row>
    <row r="1799" spans="1:34" x14ac:dyDescent="0.35">
      <c r="A1799" t="s">
        <v>3429</v>
      </c>
      <c r="B1799" t="s">
        <v>19</v>
      </c>
      <c r="C1799" s="2">
        <v>12000000000</v>
      </c>
      <c r="D1799" s="2">
        <v>12450000000</v>
      </c>
      <c r="E1799" s="2">
        <v>12000000000</v>
      </c>
      <c r="F1799" s="2">
        <v>12090000000</v>
      </c>
      <c r="G1799" s="2">
        <v>12200000000</v>
      </c>
      <c r="H1799" s="2">
        <v>12410000000</v>
      </c>
      <c r="I1799" s="2">
        <v>12550000000</v>
      </c>
      <c r="J1799" s="2">
        <v>12670000000</v>
      </c>
      <c r="K1799" s="2">
        <v>12810000000</v>
      </c>
      <c r="L1799" s="2">
        <v>12980000000</v>
      </c>
      <c r="M1799" s="2">
        <v>13180000000</v>
      </c>
      <c r="N1799" s="2">
        <v>13380000000</v>
      </c>
      <c r="O1799" s="2">
        <v>13630000000</v>
      </c>
      <c r="P1799" s="2">
        <v>13830000000</v>
      </c>
      <c r="Q1799" s="2">
        <v>14060000000</v>
      </c>
      <c r="R1799" s="2">
        <v>14300000000</v>
      </c>
      <c r="S1799" s="2">
        <v>14530000000</v>
      </c>
      <c r="T1799" s="2">
        <v>14750000000</v>
      </c>
      <c r="U1799" s="2">
        <v>14950000000</v>
      </c>
      <c r="V1799" s="2">
        <v>15130000000</v>
      </c>
      <c r="W1799" s="2">
        <v>15290000000</v>
      </c>
      <c r="X1799" s="2">
        <v>15510000000</v>
      </c>
      <c r="Y1799" s="2">
        <v>15750000000</v>
      </c>
      <c r="Z1799" s="2">
        <v>15990000000</v>
      </c>
      <c r="AA1799" s="2">
        <v>16040000000</v>
      </c>
      <c r="AB1799" s="2">
        <v>16110000000</v>
      </c>
      <c r="AC1799" s="2">
        <v>16390000000</v>
      </c>
      <c r="AD1799" s="2">
        <v>16540000000</v>
      </c>
      <c r="AE1799" s="2">
        <v>16500000000</v>
      </c>
      <c r="AF1799" s="2">
        <v>16600000000</v>
      </c>
      <c r="AG1799" s="2">
        <v>16910000000</v>
      </c>
      <c r="AH1799">
        <v>0</v>
      </c>
    </row>
    <row r="1800" spans="1:34" x14ac:dyDescent="0.35">
      <c r="A1800" t="s">
        <v>3430</v>
      </c>
      <c r="B1800" t="s">
        <v>19</v>
      </c>
      <c r="C1800" s="2">
        <v>77180000000</v>
      </c>
      <c r="D1800" s="2">
        <v>80100000000</v>
      </c>
      <c r="E1800" s="2">
        <v>77170000000</v>
      </c>
      <c r="F1800" s="2">
        <v>77770000000</v>
      </c>
      <c r="G1800" s="2">
        <v>78460000000</v>
      </c>
      <c r="H1800" s="2">
        <v>79820000000</v>
      </c>
      <c r="I1800" s="2">
        <v>80720000000</v>
      </c>
      <c r="J1800" s="2">
        <v>81490000000</v>
      </c>
      <c r="K1800" s="2">
        <v>82390000000</v>
      </c>
      <c r="L1800" s="2">
        <v>83490000000</v>
      </c>
      <c r="M1800" s="2">
        <v>84760000000</v>
      </c>
      <c r="N1800" s="2">
        <v>86030000000</v>
      </c>
      <c r="O1800" s="2">
        <v>87670000000</v>
      </c>
      <c r="P1800" s="2">
        <v>88960000000</v>
      </c>
      <c r="Q1800" s="2">
        <v>90460000000</v>
      </c>
      <c r="R1800" s="2">
        <v>91990000000</v>
      </c>
      <c r="S1800" s="2">
        <v>93480000000</v>
      </c>
      <c r="T1800" s="2">
        <v>94860000000</v>
      </c>
      <c r="U1800" s="2">
        <v>96160000000</v>
      </c>
      <c r="V1800" s="2">
        <v>97300000000</v>
      </c>
      <c r="W1800" s="2">
        <v>98340000000</v>
      </c>
      <c r="X1800" s="2">
        <v>99790000000</v>
      </c>
      <c r="Y1800" s="2">
        <v>101300000000</v>
      </c>
      <c r="Z1800" s="2">
        <v>102800000000</v>
      </c>
      <c r="AA1800" s="2">
        <v>103200000000</v>
      </c>
      <c r="AB1800" s="2">
        <v>103600000000</v>
      </c>
      <c r="AC1800" s="2">
        <v>105400000000</v>
      </c>
      <c r="AD1800" s="2">
        <v>106400000000</v>
      </c>
      <c r="AE1800" s="2">
        <v>106100000000</v>
      </c>
      <c r="AF1800" s="2">
        <v>106700000000</v>
      </c>
      <c r="AG1800" s="2">
        <v>108700000000</v>
      </c>
      <c r="AH1800">
        <v>0</v>
      </c>
    </row>
    <row r="1801" spans="1:34" x14ac:dyDescent="0.35">
      <c r="A1801" t="s">
        <v>3431</v>
      </c>
      <c r="B1801" t="s">
        <v>19</v>
      </c>
      <c r="C1801" s="2">
        <v>182900000000000</v>
      </c>
      <c r="D1801" s="2">
        <v>201100000000000</v>
      </c>
      <c r="E1801" s="2">
        <v>204500000000000</v>
      </c>
      <c r="F1801" s="2">
        <v>208700000000000</v>
      </c>
      <c r="G1801" s="2">
        <v>184700000000000</v>
      </c>
      <c r="H1801" s="2">
        <v>184000000000000</v>
      </c>
      <c r="I1801" s="2">
        <v>183500000000000</v>
      </c>
      <c r="J1801" s="2">
        <v>182600000000000</v>
      </c>
      <c r="K1801" s="2">
        <v>181100000000000</v>
      </c>
      <c r="L1801" s="2">
        <v>150700000000000</v>
      </c>
      <c r="M1801" s="2">
        <v>147700000000000</v>
      </c>
      <c r="N1801" s="2">
        <v>143400000000000</v>
      </c>
      <c r="O1801" s="2">
        <v>141000000000000</v>
      </c>
      <c r="P1801" s="2">
        <v>137200000000000</v>
      </c>
      <c r="Q1801" s="2">
        <v>115600000000000</v>
      </c>
      <c r="R1801" s="2">
        <v>113400000000000</v>
      </c>
      <c r="S1801" s="2">
        <v>105300000000000</v>
      </c>
      <c r="T1801" s="2">
        <v>105700000000000</v>
      </c>
      <c r="U1801" s="2">
        <v>106100000000000</v>
      </c>
      <c r="V1801" s="2">
        <v>106500000000000</v>
      </c>
      <c r="W1801" s="2">
        <v>106900000000000</v>
      </c>
      <c r="X1801" s="2">
        <v>107400000000000</v>
      </c>
      <c r="Y1801" s="2">
        <v>107800000000000</v>
      </c>
      <c r="Z1801" s="2">
        <v>108200000000000</v>
      </c>
      <c r="AA1801" s="2">
        <v>108700000000000</v>
      </c>
      <c r="AB1801" s="2">
        <v>109100000000000</v>
      </c>
      <c r="AC1801" s="2">
        <v>111400000000000</v>
      </c>
      <c r="AD1801" s="2">
        <v>113700000000000</v>
      </c>
      <c r="AE1801" s="2">
        <v>116000000000000</v>
      </c>
      <c r="AF1801" s="2">
        <v>118300000000000</v>
      </c>
      <c r="AG1801" s="2">
        <v>120600000000000</v>
      </c>
      <c r="AH1801">
        <v>0</v>
      </c>
    </row>
    <row r="1802" spans="1:34" x14ac:dyDescent="0.35">
      <c r="A1802" t="s">
        <v>3432</v>
      </c>
      <c r="B1802" t="s">
        <v>19</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row>
    <row r="1803" spans="1:34" x14ac:dyDescent="0.35">
      <c r="A1803" t="s">
        <v>3433</v>
      </c>
      <c r="B1803" t="s">
        <v>19</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row>
    <row r="1804" spans="1:34" x14ac:dyDescent="0.35">
      <c r="A1804" t="s">
        <v>3434</v>
      </c>
      <c r="B1804" t="s">
        <v>19</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row>
    <row r="1805" spans="1:34" x14ac:dyDescent="0.35">
      <c r="A1805" t="s">
        <v>3435</v>
      </c>
      <c r="B1805" t="s">
        <v>19</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row>
    <row r="1806" spans="1:34" x14ac:dyDescent="0.35">
      <c r="A1806" t="s">
        <v>3436</v>
      </c>
      <c r="B1806" t="s">
        <v>19</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row>
    <row r="1807" spans="1:34" x14ac:dyDescent="0.35">
      <c r="A1807" t="s">
        <v>3437</v>
      </c>
      <c r="B1807" t="s">
        <v>19</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row>
    <row r="1808" spans="1:34" x14ac:dyDescent="0.35">
      <c r="A1808" t="s">
        <v>3438</v>
      </c>
      <c r="B1808" t="s">
        <v>19</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row>
    <row r="1809" spans="1:34" x14ac:dyDescent="0.35">
      <c r="A1809" t="s">
        <v>3439</v>
      </c>
      <c r="B1809" t="s">
        <v>19</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row>
    <row r="1810" spans="1:34" x14ac:dyDescent="0.35">
      <c r="A1810" t="s">
        <v>3440</v>
      </c>
      <c r="B1810" t="s">
        <v>19</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row>
    <row r="1811" spans="1:34" x14ac:dyDescent="0.35">
      <c r="A1811" t="s">
        <v>3441</v>
      </c>
      <c r="B1811" t="s">
        <v>19</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row>
    <row r="1812" spans="1:34" x14ac:dyDescent="0.35">
      <c r="A1812" t="s">
        <v>3442</v>
      </c>
      <c r="B1812" t="s">
        <v>19</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row>
    <row r="1813" spans="1:34" x14ac:dyDescent="0.35">
      <c r="A1813" t="s">
        <v>3443</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row>
    <row r="1814" spans="1:34" x14ac:dyDescent="0.35">
      <c r="A1814" t="s">
        <v>3444</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row>
    <row r="1815" spans="1:34" x14ac:dyDescent="0.35">
      <c r="A1815" t="s">
        <v>3445</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row>
    <row r="1816" spans="1:34" x14ac:dyDescent="0.35">
      <c r="A1816" t="s">
        <v>3446</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row>
    <row r="1817" spans="1:34" x14ac:dyDescent="0.35">
      <c r="A1817" t="s">
        <v>3447</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row>
    <row r="1818" spans="1:34" x14ac:dyDescent="0.35">
      <c r="A1818" t="s">
        <v>3448</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row>
    <row r="1819" spans="1:34" x14ac:dyDescent="0.35">
      <c r="A1819" t="s">
        <v>3449</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row>
    <row r="1820" spans="1:34" x14ac:dyDescent="0.35">
      <c r="A1820" t="s">
        <v>3450</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row>
    <row r="1821" spans="1:34" x14ac:dyDescent="0.35">
      <c r="A1821" t="s">
        <v>3451</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x14ac:dyDescent="0.35">
      <c r="A1822" t="s">
        <v>3452</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row>
    <row r="1823" spans="1:34" x14ac:dyDescent="0.35">
      <c r="A1823" t="s">
        <v>3453</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row>
    <row r="1824" spans="1:34" x14ac:dyDescent="0.35">
      <c r="A1824" t="s">
        <v>3454</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row>
    <row r="1825" spans="1:34" x14ac:dyDescent="0.35">
      <c r="A1825" t="s">
        <v>3455</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row>
    <row r="1826" spans="1:34" x14ac:dyDescent="0.35">
      <c r="A1826" t="s">
        <v>3456</v>
      </c>
      <c r="B1826" t="s">
        <v>19</v>
      </c>
      <c r="C1826" s="2">
        <v>63700000000000</v>
      </c>
      <c r="D1826" s="2">
        <v>62930000000000</v>
      </c>
      <c r="E1826" s="2">
        <v>66250000000000</v>
      </c>
      <c r="F1826" s="2">
        <v>66610000000000</v>
      </c>
      <c r="G1826" s="2">
        <v>67970000000000</v>
      </c>
      <c r="H1826" s="2">
        <v>68960000000000</v>
      </c>
      <c r="I1826" s="2">
        <v>69420000000000</v>
      </c>
      <c r="J1826" s="2">
        <v>69640000000000</v>
      </c>
      <c r="K1826" s="2">
        <v>69930000000000</v>
      </c>
      <c r="L1826" s="2">
        <v>70440000000000</v>
      </c>
      <c r="M1826" s="2">
        <v>71430000000000</v>
      </c>
      <c r="N1826" s="2">
        <v>72510000000000</v>
      </c>
      <c r="O1826" s="2">
        <v>73370000000000</v>
      </c>
      <c r="P1826" s="2">
        <v>74190000000000</v>
      </c>
      <c r="Q1826" s="2">
        <v>75050000000000</v>
      </c>
      <c r="R1826" s="2">
        <v>76070000000000</v>
      </c>
      <c r="S1826" s="2">
        <v>76820000000000</v>
      </c>
      <c r="T1826" s="2">
        <v>77450000000000</v>
      </c>
      <c r="U1826" s="2">
        <v>78050000000000</v>
      </c>
      <c r="V1826" s="2">
        <v>78620000000000</v>
      </c>
      <c r="W1826" s="2">
        <v>79540000000000</v>
      </c>
      <c r="X1826" s="2">
        <v>80570000000000</v>
      </c>
      <c r="Y1826" s="2">
        <v>81360000000000</v>
      </c>
      <c r="Z1826" s="2">
        <v>81730000000000</v>
      </c>
      <c r="AA1826" s="2">
        <v>82260000000000</v>
      </c>
      <c r="AB1826" s="2">
        <v>82810000000000</v>
      </c>
      <c r="AC1826" s="2">
        <v>83350000000000</v>
      </c>
      <c r="AD1826" s="2">
        <v>83940000000000</v>
      </c>
      <c r="AE1826" s="2">
        <v>84000000000000</v>
      </c>
      <c r="AF1826" s="2">
        <v>84040000000000</v>
      </c>
      <c r="AG1826" s="2">
        <v>84300000000000</v>
      </c>
      <c r="AH1826">
        <v>0</v>
      </c>
    </row>
    <row r="1827" spans="1:34" x14ac:dyDescent="0.35">
      <c r="A1827" t="s">
        <v>3457</v>
      </c>
      <c r="B1827" t="s">
        <v>19</v>
      </c>
      <c r="C1827" s="2">
        <v>9091000000</v>
      </c>
      <c r="D1827" s="2">
        <v>8812000000</v>
      </c>
      <c r="E1827" s="2">
        <v>9311000000</v>
      </c>
      <c r="F1827" s="2">
        <v>9419000000</v>
      </c>
      <c r="G1827" s="2">
        <v>9620000000</v>
      </c>
      <c r="H1827" s="2">
        <v>9809000000</v>
      </c>
      <c r="I1827" s="2">
        <v>9869000000</v>
      </c>
      <c r="J1827" s="2">
        <v>9909000000</v>
      </c>
      <c r="K1827" s="2">
        <v>9956000000</v>
      </c>
      <c r="L1827" s="2">
        <v>10020000000</v>
      </c>
      <c r="M1827" s="2">
        <v>10130000000</v>
      </c>
      <c r="N1827" s="2">
        <v>10240000000</v>
      </c>
      <c r="O1827" s="2">
        <v>10330000000</v>
      </c>
      <c r="P1827" s="2">
        <v>10420000000</v>
      </c>
      <c r="Q1827" s="2">
        <v>10510000000</v>
      </c>
      <c r="R1827" s="2">
        <v>10620000000</v>
      </c>
      <c r="S1827" s="2">
        <v>10700000000</v>
      </c>
      <c r="T1827" s="2">
        <v>10770000000</v>
      </c>
      <c r="U1827" s="2">
        <v>10840000000</v>
      </c>
      <c r="V1827" s="2">
        <v>10910000000</v>
      </c>
      <c r="W1827" s="2">
        <v>11000000000</v>
      </c>
      <c r="X1827" s="2">
        <v>11100000000</v>
      </c>
      <c r="Y1827" s="2">
        <v>11190000000</v>
      </c>
      <c r="Z1827" s="2">
        <v>11230000000</v>
      </c>
      <c r="AA1827" s="2">
        <v>11290000000</v>
      </c>
      <c r="AB1827" s="2">
        <v>11360000000</v>
      </c>
      <c r="AC1827" s="2">
        <v>11420000000</v>
      </c>
      <c r="AD1827" s="2">
        <v>11480000000</v>
      </c>
      <c r="AE1827" s="2">
        <v>11500000000</v>
      </c>
      <c r="AF1827" s="2">
        <v>11520000000</v>
      </c>
      <c r="AG1827" s="2">
        <v>11550000000</v>
      </c>
      <c r="AH1827">
        <v>0</v>
      </c>
    </row>
    <row r="1828" spans="1:34" x14ac:dyDescent="0.35">
      <c r="A1828" t="s">
        <v>3458</v>
      </c>
      <c r="B1828" t="s">
        <v>19</v>
      </c>
      <c r="C1828" s="2">
        <v>138100000000</v>
      </c>
      <c r="D1828" s="2">
        <v>133500000000</v>
      </c>
      <c r="E1828" s="2">
        <v>142100000000</v>
      </c>
      <c r="F1828" s="2">
        <v>143700000000</v>
      </c>
      <c r="G1828" s="2">
        <v>147100000000</v>
      </c>
      <c r="H1828" s="2">
        <v>150200000000</v>
      </c>
      <c r="I1828" s="2">
        <v>151100000000</v>
      </c>
      <c r="J1828" s="2">
        <v>151700000000</v>
      </c>
      <c r="K1828" s="2">
        <v>152400000000</v>
      </c>
      <c r="L1828" s="2">
        <v>153400000000</v>
      </c>
      <c r="M1828" s="2">
        <v>155200000000</v>
      </c>
      <c r="N1828" s="2">
        <v>157200000000</v>
      </c>
      <c r="O1828" s="2">
        <v>158800000000</v>
      </c>
      <c r="P1828" s="2">
        <v>160300000000</v>
      </c>
      <c r="Q1828" s="2">
        <v>161900000000</v>
      </c>
      <c r="R1828" s="2">
        <v>163700000000</v>
      </c>
      <c r="S1828" s="2">
        <v>165100000000</v>
      </c>
      <c r="T1828" s="2">
        <v>166300000000</v>
      </c>
      <c r="U1828" s="2">
        <v>167400000000</v>
      </c>
      <c r="V1828" s="2">
        <v>168500000000</v>
      </c>
      <c r="W1828" s="2">
        <v>170200000000</v>
      </c>
      <c r="X1828" s="2">
        <v>172000000000</v>
      </c>
      <c r="Y1828" s="2">
        <v>173400000000</v>
      </c>
      <c r="Z1828" s="2">
        <v>174200000000</v>
      </c>
      <c r="AA1828" s="2">
        <v>175200000000</v>
      </c>
      <c r="AB1828" s="2">
        <v>176200000000</v>
      </c>
      <c r="AC1828" s="2">
        <v>177200000000</v>
      </c>
      <c r="AD1828" s="2">
        <v>178300000000</v>
      </c>
      <c r="AE1828" s="2">
        <v>178500000000</v>
      </c>
      <c r="AF1828" s="2">
        <v>178700000000</v>
      </c>
      <c r="AG1828" s="2">
        <v>179300000000</v>
      </c>
      <c r="AH1828">
        <v>0</v>
      </c>
    </row>
    <row r="1829" spans="1:34" x14ac:dyDescent="0.35">
      <c r="A1829" t="s">
        <v>3459</v>
      </c>
      <c r="B1829" t="s">
        <v>19</v>
      </c>
      <c r="C1829" s="2">
        <v>107100000000</v>
      </c>
      <c r="D1829" s="2">
        <v>103000000000</v>
      </c>
      <c r="E1829" s="2">
        <v>110800000000</v>
      </c>
      <c r="F1829" s="2">
        <v>112100000000</v>
      </c>
      <c r="G1829" s="2">
        <v>115200000000</v>
      </c>
      <c r="H1829" s="2">
        <v>117800000000</v>
      </c>
      <c r="I1829" s="2">
        <v>118600000000</v>
      </c>
      <c r="J1829" s="2">
        <v>119000000000</v>
      </c>
      <c r="K1829" s="2">
        <v>119500000000</v>
      </c>
      <c r="L1829" s="2">
        <v>120400000000</v>
      </c>
      <c r="M1829" s="2">
        <v>122000000000</v>
      </c>
      <c r="N1829" s="2">
        <v>123800000000</v>
      </c>
      <c r="O1829" s="2">
        <v>125300000000</v>
      </c>
      <c r="P1829" s="2">
        <v>126600000000</v>
      </c>
      <c r="Q1829" s="2">
        <v>128100000000</v>
      </c>
      <c r="R1829" s="2">
        <v>129800000000</v>
      </c>
      <c r="S1829" s="2">
        <v>131000000000</v>
      </c>
      <c r="T1829" s="2">
        <v>132100000000</v>
      </c>
      <c r="U1829" s="2">
        <v>133100000000</v>
      </c>
      <c r="V1829" s="2">
        <v>134100000000</v>
      </c>
      <c r="W1829" s="2">
        <v>135600000000</v>
      </c>
      <c r="X1829" s="2">
        <v>137300000000</v>
      </c>
      <c r="Y1829" s="2">
        <v>138600000000</v>
      </c>
      <c r="Z1829" s="2">
        <v>139300000000</v>
      </c>
      <c r="AA1829" s="2">
        <v>140200000000</v>
      </c>
      <c r="AB1829" s="2">
        <v>141100000000</v>
      </c>
      <c r="AC1829" s="2">
        <v>142000000000</v>
      </c>
      <c r="AD1829" s="2">
        <v>143000000000</v>
      </c>
      <c r="AE1829" s="2">
        <v>143100000000</v>
      </c>
      <c r="AF1829" s="2">
        <v>143200000000</v>
      </c>
      <c r="AG1829" s="2">
        <v>143600000000</v>
      </c>
      <c r="AH1829">
        <v>0</v>
      </c>
    </row>
    <row r="1830" spans="1:34" x14ac:dyDescent="0.35">
      <c r="A1830" t="s">
        <v>3460</v>
      </c>
      <c r="B1830" t="s">
        <v>19</v>
      </c>
      <c r="C1830" s="2">
        <v>11490000000</v>
      </c>
      <c r="D1830" s="2">
        <v>11060000000</v>
      </c>
      <c r="E1830" s="2">
        <v>11900000000</v>
      </c>
      <c r="F1830" s="2">
        <v>12040000000</v>
      </c>
      <c r="G1830" s="2">
        <v>12370000000</v>
      </c>
      <c r="H1830" s="2">
        <v>12650000000</v>
      </c>
      <c r="I1830" s="2">
        <v>12740000000</v>
      </c>
      <c r="J1830" s="2">
        <v>12780000000</v>
      </c>
      <c r="K1830" s="2">
        <v>12830000000</v>
      </c>
      <c r="L1830" s="2">
        <v>12920000000</v>
      </c>
      <c r="M1830" s="2">
        <v>13100000000</v>
      </c>
      <c r="N1830" s="2">
        <v>13300000000</v>
      </c>
      <c r="O1830" s="2">
        <v>13450000000</v>
      </c>
      <c r="P1830" s="2">
        <v>13600000000</v>
      </c>
      <c r="Q1830" s="2">
        <v>13750000000</v>
      </c>
      <c r="R1830" s="2">
        <v>13940000000</v>
      </c>
      <c r="S1830" s="2">
        <v>14070000000</v>
      </c>
      <c r="T1830" s="2">
        <v>14190000000</v>
      </c>
      <c r="U1830" s="2">
        <v>14290000000</v>
      </c>
      <c r="V1830" s="2">
        <v>14400000000</v>
      </c>
      <c r="W1830" s="2">
        <v>14560000000</v>
      </c>
      <c r="X1830" s="2">
        <v>14750000000</v>
      </c>
      <c r="Y1830" s="2">
        <v>14890000000</v>
      </c>
      <c r="Z1830" s="2">
        <v>14960000000</v>
      </c>
      <c r="AA1830" s="2">
        <v>15050000000</v>
      </c>
      <c r="AB1830" s="2">
        <v>15150000000</v>
      </c>
      <c r="AC1830" s="2">
        <v>15250000000</v>
      </c>
      <c r="AD1830" s="2">
        <v>15360000000</v>
      </c>
      <c r="AE1830" s="2">
        <v>15370000000</v>
      </c>
      <c r="AF1830" s="2">
        <v>15380000000</v>
      </c>
      <c r="AG1830" s="2">
        <v>15430000000</v>
      </c>
      <c r="AH1830">
        <v>0</v>
      </c>
    </row>
    <row r="1831" spans="1:34" x14ac:dyDescent="0.35">
      <c r="A1831" t="s">
        <v>3461</v>
      </c>
      <c r="B1831" t="s">
        <v>19</v>
      </c>
      <c r="C1831" s="2">
        <v>6920000000</v>
      </c>
      <c r="D1831" s="2">
        <v>6662000000</v>
      </c>
      <c r="E1831" s="2">
        <v>7161000000</v>
      </c>
      <c r="F1831" s="2">
        <v>7244000000</v>
      </c>
      <c r="G1831" s="2">
        <v>7438000000</v>
      </c>
      <c r="H1831" s="2">
        <v>7609000000</v>
      </c>
      <c r="I1831" s="2">
        <v>7659000000</v>
      </c>
      <c r="J1831" s="2">
        <v>7684000000</v>
      </c>
      <c r="K1831" s="2">
        <v>7718000000</v>
      </c>
      <c r="L1831" s="2">
        <v>7773000000</v>
      </c>
      <c r="M1831" s="2">
        <v>7879000000</v>
      </c>
      <c r="N1831" s="2">
        <v>7995000000</v>
      </c>
      <c r="O1831" s="2">
        <v>8087000000</v>
      </c>
      <c r="P1831" s="2">
        <v>8175000000</v>
      </c>
      <c r="Q1831" s="2">
        <v>8267000000</v>
      </c>
      <c r="R1831" s="2">
        <v>8376000000</v>
      </c>
      <c r="S1831" s="2">
        <v>8456000000</v>
      </c>
      <c r="T1831" s="2">
        <v>8524000000</v>
      </c>
      <c r="U1831" s="2">
        <v>8588000000</v>
      </c>
      <c r="V1831" s="2">
        <v>8651000000</v>
      </c>
      <c r="W1831" s="2">
        <v>8748000000</v>
      </c>
      <c r="X1831" s="2">
        <v>8858000000</v>
      </c>
      <c r="Y1831" s="2">
        <v>8943000000</v>
      </c>
      <c r="Z1831" s="2">
        <v>8983000000</v>
      </c>
      <c r="AA1831" s="2">
        <v>9040000000</v>
      </c>
      <c r="AB1831" s="2">
        <v>9099000000</v>
      </c>
      <c r="AC1831" s="2">
        <v>9157000000</v>
      </c>
      <c r="AD1831" s="2">
        <v>9221000000</v>
      </c>
      <c r="AE1831" s="2">
        <v>9228000000</v>
      </c>
      <c r="AF1831" s="2">
        <v>9233000000</v>
      </c>
      <c r="AG1831" s="2">
        <v>9263000000</v>
      </c>
      <c r="AH1831">
        <v>0</v>
      </c>
    </row>
    <row r="1832" spans="1:34" x14ac:dyDescent="0.35">
      <c r="A1832" t="s">
        <v>3462</v>
      </c>
      <c r="B1832" t="s">
        <v>19</v>
      </c>
      <c r="C1832" s="2">
        <v>25500000000</v>
      </c>
      <c r="D1832" s="2">
        <v>24530000000</v>
      </c>
      <c r="E1832" s="2">
        <v>26430000000</v>
      </c>
      <c r="F1832" s="2">
        <v>26740000000</v>
      </c>
      <c r="G1832" s="2">
        <v>27470000000</v>
      </c>
      <c r="H1832" s="2">
        <v>28120000000</v>
      </c>
      <c r="I1832" s="2">
        <v>28300000000</v>
      </c>
      <c r="J1832" s="2">
        <v>28390000000</v>
      </c>
      <c r="K1832" s="2">
        <v>28510000000</v>
      </c>
      <c r="L1832" s="2">
        <v>28720000000</v>
      </c>
      <c r="M1832" s="2">
        <v>29130000000</v>
      </c>
      <c r="N1832" s="2">
        <v>29570000000</v>
      </c>
      <c r="O1832" s="2">
        <v>29920000000</v>
      </c>
      <c r="P1832" s="2">
        <v>30250000000</v>
      </c>
      <c r="Q1832" s="2">
        <v>30600000000</v>
      </c>
      <c r="R1832" s="2">
        <v>31020000000</v>
      </c>
      <c r="S1832" s="2">
        <v>31320000000</v>
      </c>
      <c r="T1832" s="2">
        <v>31580000000</v>
      </c>
      <c r="U1832" s="2">
        <v>31820000000</v>
      </c>
      <c r="V1832" s="2">
        <v>32060000000</v>
      </c>
      <c r="W1832" s="2">
        <v>32430000000</v>
      </c>
      <c r="X1832" s="2">
        <v>32850000000</v>
      </c>
      <c r="Y1832" s="2">
        <v>33170000000</v>
      </c>
      <c r="Z1832" s="2">
        <v>33320000000</v>
      </c>
      <c r="AA1832" s="2">
        <v>33540000000</v>
      </c>
      <c r="AB1832" s="2">
        <v>33760000000</v>
      </c>
      <c r="AC1832" s="2">
        <v>33980000000</v>
      </c>
      <c r="AD1832" s="2">
        <v>34230000000</v>
      </c>
      <c r="AE1832" s="2">
        <v>34250000000</v>
      </c>
      <c r="AF1832" s="2">
        <v>34260000000</v>
      </c>
      <c r="AG1832" s="2">
        <v>34370000000</v>
      </c>
      <c r="AH1832">
        <v>0</v>
      </c>
    </row>
    <row r="1833" spans="1:34" x14ac:dyDescent="0.35">
      <c r="A1833" t="s">
        <v>3463</v>
      </c>
      <c r="B1833" t="s">
        <v>19</v>
      </c>
      <c r="C1833" s="2">
        <v>376800000</v>
      </c>
      <c r="D1833" s="2">
        <v>365700000</v>
      </c>
      <c r="E1833" s="2">
        <v>385300000</v>
      </c>
      <c r="F1833" s="2">
        <v>389800000</v>
      </c>
      <c r="G1833" s="2">
        <v>397700000</v>
      </c>
      <c r="H1833" s="2">
        <v>405300000</v>
      </c>
      <c r="I1833" s="2">
        <v>407700000</v>
      </c>
      <c r="J1833" s="2">
        <v>409500000</v>
      </c>
      <c r="K1833" s="2">
        <v>411400000</v>
      </c>
      <c r="L1833" s="2">
        <v>414000000</v>
      </c>
      <c r="M1833" s="2">
        <v>418100000</v>
      </c>
      <c r="N1833" s="2">
        <v>422500000</v>
      </c>
      <c r="O1833" s="2">
        <v>426200000</v>
      </c>
      <c r="P1833" s="2">
        <v>429800000</v>
      </c>
      <c r="Q1833" s="2">
        <v>433400000</v>
      </c>
      <c r="R1833" s="2">
        <v>437500000</v>
      </c>
      <c r="S1833" s="2">
        <v>440800000</v>
      </c>
      <c r="T1833" s="2">
        <v>443600000</v>
      </c>
      <c r="U1833" s="2">
        <v>446400000</v>
      </c>
      <c r="V1833" s="2">
        <v>449000000</v>
      </c>
      <c r="W1833" s="2">
        <v>452700000</v>
      </c>
      <c r="X1833" s="2">
        <v>456600000</v>
      </c>
      <c r="Y1833" s="2">
        <v>459900000</v>
      </c>
      <c r="Z1833" s="2">
        <v>461800000</v>
      </c>
      <c r="AA1833" s="2">
        <v>464100000</v>
      </c>
      <c r="AB1833" s="2">
        <v>466600000</v>
      </c>
      <c r="AC1833" s="2">
        <v>469000000</v>
      </c>
      <c r="AD1833" s="2">
        <v>471500000</v>
      </c>
      <c r="AE1833" s="2">
        <v>472300000</v>
      </c>
      <c r="AF1833" s="2">
        <v>473100000</v>
      </c>
      <c r="AG1833" s="2">
        <v>474600000</v>
      </c>
      <c r="AH1833">
        <v>0</v>
      </c>
    </row>
    <row r="1834" spans="1:34" x14ac:dyDescent="0.35">
      <c r="A1834" t="s">
        <v>3464</v>
      </c>
      <c r="B1834" t="s">
        <v>19</v>
      </c>
      <c r="C1834" s="2">
        <v>933400000</v>
      </c>
      <c r="D1834" s="2">
        <v>899500000</v>
      </c>
      <c r="E1834" s="2">
        <v>964400000</v>
      </c>
      <c r="F1834" s="2">
        <v>975600000</v>
      </c>
      <c r="G1834" s="2">
        <v>1001000000</v>
      </c>
      <c r="H1834" s="2">
        <v>1024000000</v>
      </c>
      <c r="I1834" s="2">
        <v>1030000000</v>
      </c>
      <c r="J1834" s="2">
        <v>1034000000</v>
      </c>
      <c r="K1834" s="2">
        <v>1038000000</v>
      </c>
      <c r="L1834" s="2">
        <v>1046000000</v>
      </c>
      <c r="M1834" s="2">
        <v>1059000000</v>
      </c>
      <c r="N1834" s="2">
        <v>1074000000</v>
      </c>
      <c r="O1834" s="2">
        <v>1086000000</v>
      </c>
      <c r="P1834" s="2">
        <v>1098000000</v>
      </c>
      <c r="Q1834" s="2">
        <v>1110000000</v>
      </c>
      <c r="R1834" s="2">
        <v>1124000000</v>
      </c>
      <c r="S1834" s="2">
        <v>1134000000</v>
      </c>
      <c r="T1834" s="2">
        <v>1143000000</v>
      </c>
      <c r="U1834" s="2">
        <v>1152000000</v>
      </c>
      <c r="V1834" s="2">
        <v>1160000000</v>
      </c>
      <c r="W1834" s="2">
        <v>1172000000</v>
      </c>
      <c r="X1834" s="2">
        <v>1187000000</v>
      </c>
      <c r="Y1834" s="2">
        <v>1198000000</v>
      </c>
      <c r="Z1834" s="2">
        <v>1203000000</v>
      </c>
      <c r="AA1834" s="2">
        <v>1210000000</v>
      </c>
      <c r="AB1834" s="2">
        <v>1218000000</v>
      </c>
      <c r="AC1834" s="2">
        <v>1226000000</v>
      </c>
      <c r="AD1834" s="2">
        <v>1234000000</v>
      </c>
      <c r="AE1834" s="2">
        <v>1235000000</v>
      </c>
      <c r="AF1834" s="2">
        <v>1236000000</v>
      </c>
      <c r="AG1834" s="2">
        <v>1240000000</v>
      </c>
      <c r="AH1834">
        <v>0</v>
      </c>
    </row>
    <row r="1835" spans="1:34" x14ac:dyDescent="0.35">
      <c r="A1835" t="s">
        <v>3465</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x14ac:dyDescent="0.35">
      <c r="A1836" t="s">
        <v>3466</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row>
    <row r="1837" spans="1:34" x14ac:dyDescent="0.35">
      <c r="A1837" t="s">
        <v>3467</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row>
    <row r="1838" spans="1:34" x14ac:dyDescent="0.35">
      <c r="A1838" t="s">
        <v>3468</v>
      </c>
      <c r="B1838" t="s">
        <v>19</v>
      </c>
      <c r="C1838" s="2">
        <v>36800000000000</v>
      </c>
      <c r="D1838" s="2">
        <v>42540000000000</v>
      </c>
      <c r="E1838" s="2">
        <v>43410000000000</v>
      </c>
      <c r="F1838" s="2">
        <v>43530000000000</v>
      </c>
      <c r="G1838" s="2">
        <v>43150000000000</v>
      </c>
      <c r="H1838" s="2">
        <v>43510000000000</v>
      </c>
      <c r="I1838" s="2">
        <v>43310000000000</v>
      </c>
      <c r="J1838" s="2">
        <v>42780000000000</v>
      </c>
      <c r="K1838" s="2">
        <v>42200000000000</v>
      </c>
      <c r="L1838" s="2">
        <v>41750000000000</v>
      </c>
      <c r="M1838" s="2">
        <v>41440000000000</v>
      </c>
      <c r="N1838" s="2">
        <v>40960000000000</v>
      </c>
      <c r="O1838" s="2">
        <v>40650000000000</v>
      </c>
      <c r="P1838" s="2">
        <v>40160000000000</v>
      </c>
      <c r="Q1838" s="2">
        <v>39820000000000</v>
      </c>
      <c r="R1838" s="2">
        <v>39670000000000</v>
      </c>
      <c r="S1838" s="2">
        <v>39540000000000</v>
      </c>
      <c r="T1838" s="2">
        <v>39320000000000</v>
      </c>
      <c r="U1838" s="2">
        <v>39050000000000</v>
      </c>
      <c r="V1838" s="2">
        <v>38540000000000</v>
      </c>
      <c r="W1838" s="2">
        <v>38050000000000</v>
      </c>
      <c r="X1838" s="2">
        <v>38020000000000</v>
      </c>
      <c r="Y1838" s="2">
        <v>38250000000000</v>
      </c>
      <c r="Z1838" s="2">
        <v>38530000000000</v>
      </c>
      <c r="AA1838" s="2">
        <v>38300000000000</v>
      </c>
      <c r="AB1838" s="2">
        <v>38040000000000</v>
      </c>
      <c r="AC1838" s="2">
        <v>38300000000000</v>
      </c>
      <c r="AD1838" s="2">
        <v>38300000000000</v>
      </c>
      <c r="AE1838" s="2">
        <v>37500000000000</v>
      </c>
      <c r="AF1838" s="2">
        <v>36920000000000</v>
      </c>
      <c r="AG1838" s="2">
        <v>37130000000000</v>
      </c>
      <c r="AH1838">
        <v>0</v>
      </c>
    </row>
    <row r="1839" spans="1:34" x14ac:dyDescent="0.35">
      <c r="A1839" t="s">
        <v>3469</v>
      </c>
      <c r="B1839" t="s">
        <v>19</v>
      </c>
      <c r="C1839" s="2">
        <v>11850000000</v>
      </c>
      <c r="D1839" s="2">
        <v>11910000000</v>
      </c>
      <c r="E1839" s="2">
        <v>13480000000</v>
      </c>
      <c r="F1839" s="2">
        <v>13160000000</v>
      </c>
      <c r="G1839" s="2">
        <v>14050000000</v>
      </c>
      <c r="H1839" s="2">
        <v>15120000000</v>
      </c>
      <c r="I1839" s="2">
        <v>15070000000</v>
      </c>
      <c r="J1839" s="2">
        <v>14920000000</v>
      </c>
      <c r="K1839" s="2">
        <v>14760000000</v>
      </c>
      <c r="L1839" s="2">
        <v>14640000000</v>
      </c>
      <c r="M1839" s="2">
        <v>14550000000</v>
      </c>
      <c r="N1839" s="2">
        <v>14420000000</v>
      </c>
      <c r="O1839" s="2">
        <v>14340000000</v>
      </c>
      <c r="P1839" s="2">
        <v>14200000000</v>
      </c>
      <c r="Q1839" s="2">
        <v>14110000000</v>
      </c>
      <c r="R1839" s="2">
        <v>14080000000</v>
      </c>
      <c r="S1839" s="2">
        <v>14050000000</v>
      </c>
      <c r="T1839" s="2">
        <v>13990000000</v>
      </c>
      <c r="U1839" s="2">
        <v>13920000000</v>
      </c>
      <c r="V1839" s="2">
        <v>13780000000</v>
      </c>
      <c r="W1839" s="2">
        <v>13640000000</v>
      </c>
      <c r="X1839" s="2">
        <v>13640000000</v>
      </c>
      <c r="Y1839" s="2">
        <v>13720000000</v>
      </c>
      <c r="Z1839" s="2">
        <v>13810000000</v>
      </c>
      <c r="AA1839" s="2">
        <v>13750000000</v>
      </c>
      <c r="AB1839" s="2">
        <v>13680000000</v>
      </c>
      <c r="AC1839" s="2">
        <v>13760000000</v>
      </c>
      <c r="AD1839" s="2">
        <v>13770000000</v>
      </c>
      <c r="AE1839" s="2">
        <v>13540000000</v>
      </c>
      <c r="AF1839" s="2">
        <v>13370000000</v>
      </c>
      <c r="AG1839" s="2">
        <v>13440000000</v>
      </c>
      <c r="AH1839" s="2">
        <v>182690000000</v>
      </c>
    </row>
    <row r="1840" spans="1:34" x14ac:dyDescent="0.35">
      <c r="A1840" t="s">
        <v>3470</v>
      </c>
      <c r="B1840" t="s">
        <v>19</v>
      </c>
      <c r="C1840" s="2">
        <v>316300000000</v>
      </c>
      <c r="D1840" s="2">
        <v>321900000000</v>
      </c>
      <c r="E1840" s="2">
        <v>364700000000</v>
      </c>
      <c r="F1840" s="2">
        <v>356100000000</v>
      </c>
      <c r="G1840" s="2">
        <v>379600000000</v>
      </c>
      <c r="H1840" s="2">
        <v>408700000000</v>
      </c>
      <c r="I1840" s="2">
        <v>407000000000</v>
      </c>
      <c r="J1840" s="2">
        <v>402400000000</v>
      </c>
      <c r="K1840" s="2">
        <v>397300000000</v>
      </c>
      <c r="L1840" s="2">
        <v>393400000000</v>
      </c>
      <c r="M1840" s="2">
        <v>390700000000</v>
      </c>
      <c r="N1840" s="2">
        <v>386600000000</v>
      </c>
      <c r="O1840" s="2">
        <v>384000000000</v>
      </c>
      <c r="P1840" s="2">
        <v>379700000000</v>
      </c>
      <c r="Q1840" s="2">
        <v>376800000000</v>
      </c>
      <c r="R1840" s="2">
        <v>375500000000</v>
      </c>
      <c r="S1840" s="2">
        <v>374400000000</v>
      </c>
      <c r="T1840" s="2">
        <v>372600000000</v>
      </c>
      <c r="U1840" s="2">
        <v>370300000000</v>
      </c>
      <c r="V1840" s="2">
        <v>365800000000</v>
      </c>
      <c r="W1840" s="2">
        <v>361500000000</v>
      </c>
      <c r="X1840" s="2">
        <v>361400000000</v>
      </c>
      <c r="Y1840" s="2">
        <v>363500000000</v>
      </c>
      <c r="Z1840" s="2">
        <v>366100000000</v>
      </c>
      <c r="AA1840" s="2">
        <v>364100000000</v>
      </c>
      <c r="AB1840" s="2">
        <v>361800000000</v>
      </c>
      <c r="AC1840" s="2">
        <v>364200000000</v>
      </c>
      <c r="AD1840" s="2">
        <v>364300000000</v>
      </c>
      <c r="AE1840" s="2">
        <v>357200000000</v>
      </c>
      <c r="AF1840" s="2">
        <v>352100000000</v>
      </c>
      <c r="AG1840" s="2">
        <v>354100000000</v>
      </c>
      <c r="AH1840" s="2">
        <v>1380400000000</v>
      </c>
    </row>
    <row r="1841" spans="1:34" x14ac:dyDescent="0.35">
      <c r="A1841" t="s">
        <v>3471</v>
      </c>
      <c r="B1841" t="s">
        <v>19</v>
      </c>
      <c r="C1841" s="2">
        <v>55360000000</v>
      </c>
      <c r="D1841" s="2">
        <v>56510000000</v>
      </c>
      <c r="E1841" s="2">
        <v>64050000000</v>
      </c>
      <c r="F1841" s="2">
        <v>62530000000</v>
      </c>
      <c r="G1841" s="2">
        <v>66650000000</v>
      </c>
      <c r="H1841" s="2">
        <v>71750000000</v>
      </c>
      <c r="I1841" s="2">
        <v>71440000000</v>
      </c>
      <c r="J1841" s="2">
        <v>70610000000</v>
      </c>
      <c r="K1841" s="2">
        <v>69690000000</v>
      </c>
      <c r="L1841" s="2">
        <v>68980000000</v>
      </c>
      <c r="M1841" s="2">
        <v>68490000000</v>
      </c>
      <c r="N1841" s="2">
        <v>67730000000</v>
      </c>
      <c r="O1841" s="2">
        <v>67250000000</v>
      </c>
      <c r="P1841" s="2">
        <v>66480000000</v>
      </c>
      <c r="Q1841" s="2">
        <v>65940000000</v>
      </c>
      <c r="R1841" s="2">
        <v>65710000000</v>
      </c>
      <c r="S1841" s="2">
        <v>65510000000</v>
      </c>
      <c r="T1841" s="2">
        <v>65170000000</v>
      </c>
      <c r="U1841" s="2">
        <v>64750000000</v>
      </c>
      <c r="V1841" s="2">
        <v>63930000000</v>
      </c>
      <c r="W1841" s="2">
        <v>63160000000</v>
      </c>
      <c r="X1841" s="2">
        <v>63130000000</v>
      </c>
      <c r="Y1841" s="2">
        <v>63500000000</v>
      </c>
      <c r="Z1841" s="2">
        <v>63960000000</v>
      </c>
      <c r="AA1841" s="2">
        <v>63590000000</v>
      </c>
      <c r="AB1841" s="2">
        <v>63180000000</v>
      </c>
      <c r="AC1841" s="2">
        <v>63610000000</v>
      </c>
      <c r="AD1841" s="2">
        <v>63620000000</v>
      </c>
      <c r="AE1841" s="2">
        <v>62340000000</v>
      </c>
      <c r="AF1841" s="2">
        <v>61420000000</v>
      </c>
      <c r="AG1841" s="2">
        <v>61770000000</v>
      </c>
      <c r="AH1841" s="2">
        <v>86040800000</v>
      </c>
    </row>
    <row r="1842" spans="1:34" x14ac:dyDescent="0.35">
      <c r="A1842" t="s">
        <v>3472</v>
      </c>
      <c r="B1842" t="s">
        <v>19</v>
      </c>
      <c r="C1842" s="2">
        <v>30470000000</v>
      </c>
      <c r="D1842" s="2">
        <v>31220000000</v>
      </c>
      <c r="E1842" s="2">
        <v>35390000000</v>
      </c>
      <c r="F1842" s="2">
        <v>34550000000</v>
      </c>
      <c r="G1842" s="2">
        <v>36810000000</v>
      </c>
      <c r="H1842" s="2">
        <v>39640000000</v>
      </c>
      <c r="I1842" s="2">
        <v>39450000000</v>
      </c>
      <c r="J1842" s="2">
        <v>38980000000</v>
      </c>
      <c r="K1842" s="2">
        <v>38450000000</v>
      </c>
      <c r="L1842" s="2">
        <v>38050000000</v>
      </c>
      <c r="M1842" s="2">
        <v>37760000000</v>
      </c>
      <c r="N1842" s="2">
        <v>37330000000</v>
      </c>
      <c r="O1842" s="2">
        <v>37050000000</v>
      </c>
      <c r="P1842" s="2">
        <v>36610000000</v>
      </c>
      <c r="Q1842" s="2">
        <v>36300000000</v>
      </c>
      <c r="R1842" s="2">
        <v>36160000000</v>
      </c>
      <c r="S1842" s="2">
        <v>36050000000</v>
      </c>
      <c r="T1842" s="2">
        <v>35850000000</v>
      </c>
      <c r="U1842" s="2">
        <v>35610000000</v>
      </c>
      <c r="V1842" s="2">
        <v>35140000000</v>
      </c>
      <c r="W1842" s="2">
        <v>34700000000</v>
      </c>
      <c r="X1842" s="2">
        <v>34680000000</v>
      </c>
      <c r="Y1842" s="2">
        <v>34880000000</v>
      </c>
      <c r="Z1842" s="2">
        <v>35140000000</v>
      </c>
      <c r="AA1842" s="2">
        <v>34930000000</v>
      </c>
      <c r="AB1842" s="2">
        <v>34690000000</v>
      </c>
      <c r="AC1842" s="2">
        <v>34930000000</v>
      </c>
      <c r="AD1842" s="2">
        <v>34940000000</v>
      </c>
      <c r="AE1842" s="2">
        <v>34210000000</v>
      </c>
      <c r="AF1842" s="2">
        <v>33680000000</v>
      </c>
      <c r="AG1842" s="2">
        <v>33880000000</v>
      </c>
      <c r="AH1842" s="2">
        <v>240923000000</v>
      </c>
    </row>
    <row r="1843" spans="1:34" x14ac:dyDescent="0.35">
      <c r="A1843" t="s">
        <v>3473</v>
      </c>
      <c r="B1843" t="s">
        <v>19</v>
      </c>
      <c r="C1843" s="2">
        <v>21740000000</v>
      </c>
      <c r="D1843" s="2">
        <v>22270000000</v>
      </c>
      <c r="E1843" s="2">
        <v>25250000000</v>
      </c>
      <c r="F1843" s="2">
        <v>24650000000</v>
      </c>
      <c r="G1843" s="2">
        <v>26260000000</v>
      </c>
      <c r="H1843" s="2">
        <v>28270000000</v>
      </c>
      <c r="I1843" s="2">
        <v>28140000000</v>
      </c>
      <c r="J1843" s="2">
        <v>27810000000</v>
      </c>
      <c r="K1843" s="2">
        <v>27430000000</v>
      </c>
      <c r="L1843" s="2">
        <v>27140000000</v>
      </c>
      <c r="M1843" s="2">
        <v>26940000000</v>
      </c>
      <c r="N1843" s="2">
        <v>26630000000</v>
      </c>
      <c r="O1843" s="2">
        <v>26440000000</v>
      </c>
      <c r="P1843" s="2">
        <v>26120000000</v>
      </c>
      <c r="Q1843" s="2">
        <v>25900000000</v>
      </c>
      <c r="R1843" s="2">
        <v>25800000000</v>
      </c>
      <c r="S1843" s="2">
        <v>25720000000</v>
      </c>
      <c r="T1843" s="2">
        <v>25580000000</v>
      </c>
      <c r="U1843" s="2">
        <v>25410000000</v>
      </c>
      <c r="V1843" s="2">
        <v>25080000000</v>
      </c>
      <c r="W1843" s="2">
        <v>24760000000</v>
      </c>
      <c r="X1843" s="2">
        <v>24750000000</v>
      </c>
      <c r="Y1843" s="2">
        <v>24890000000</v>
      </c>
      <c r="Z1843" s="2">
        <v>25080000000</v>
      </c>
      <c r="AA1843" s="2">
        <v>24930000000</v>
      </c>
      <c r="AB1843" s="2">
        <v>24760000000</v>
      </c>
      <c r="AC1843" s="2">
        <v>24930000000</v>
      </c>
      <c r="AD1843" s="2">
        <v>24930000000</v>
      </c>
      <c r="AE1843" s="2">
        <v>24410000000</v>
      </c>
      <c r="AF1843" s="2">
        <v>24040000000</v>
      </c>
      <c r="AG1843" s="2">
        <v>24180000000</v>
      </c>
      <c r="AH1843" s="2">
        <v>215091000000</v>
      </c>
    </row>
    <row r="1844" spans="1:34" x14ac:dyDescent="0.35">
      <c r="A1844" t="s">
        <v>3474</v>
      </c>
      <c r="B1844" t="s">
        <v>19</v>
      </c>
      <c r="C1844" s="2">
        <v>20370000000</v>
      </c>
      <c r="D1844" s="2">
        <v>20880000000</v>
      </c>
      <c r="E1844" s="2">
        <v>23680000000</v>
      </c>
      <c r="F1844" s="2">
        <v>23110000000</v>
      </c>
      <c r="G1844" s="2">
        <v>24620000000</v>
      </c>
      <c r="H1844" s="2">
        <v>26510000000</v>
      </c>
      <c r="I1844" s="2">
        <v>26390000000</v>
      </c>
      <c r="J1844" s="2">
        <v>26070000000</v>
      </c>
      <c r="K1844" s="2">
        <v>25710000000</v>
      </c>
      <c r="L1844" s="2">
        <v>25440000000</v>
      </c>
      <c r="M1844" s="2">
        <v>25250000000</v>
      </c>
      <c r="N1844" s="2">
        <v>24960000000</v>
      </c>
      <c r="O1844" s="2">
        <v>24770000000</v>
      </c>
      <c r="P1844" s="2">
        <v>24470000000</v>
      </c>
      <c r="Q1844" s="2">
        <v>24270000000</v>
      </c>
      <c r="R1844" s="2">
        <v>24170000000</v>
      </c>
      <c r="S1844" s="2">
        <v>24090000000</v>
      </c>
      <c r="T1844" s="2">
        <v>23960000000</v>
      </c>
      <c r="U1844" s="2">
        <v>23800000000</v>
      </c>
      <c r="V1844" s="2">
        <v>23480000000</v>
      </c>
      <c r="W1844" s="2">
        <v>23180000000</v>
      </c>
      <c r="X1844" s="2">
        <v>23170000000</v>
      </c>
      <c r="Y1844" s="2">
        <v>23310000000</v>
      </c>
      <c r="Z1844" s="2">
        <v>23480000000</v>
      </c>
      <c r="AA1844" s="2">
        <v>23340000000</v>
      </c>
      <c r="AB1844" s="2">
        <v>23180000000</v>
      </c>
      <c r="AC1844" s="2">
        <v>23340000000</v>
      </c>
      <c r="AD1844" s="2">
        <v>23340000000</v>
      </c>
      <c r="AE1844" s="2">
        <v>22850000000</v>
      </c>
      <c r="AF1844" s="2">
        <v>22500000000</v>
      </c>
      <c r="AG1844" s="2">
        <v>22630000000</v>
      </c>
      <c r="AH1844" s="2">
        <v>26746400000</v>
      </c>
    </row>
    <row r="1845" spans="1:34" x14ac:dyDescent="0.35">
      <c r="A1845" t="s">
        <v>3475</v>
      </c>
      <c r="B1845" t="s">
        <v>19</v>
      </c>
      <c r="C1845" s="2">
        <v>521700000</v>
      </c>
      <c r="D1845" s="2">
        <v>523300000</v>
      </c>
      <c r="E1845" s="2">
        <v>592100000</v>
      </c>
      <c r="F1845" s="2">
        <v>578200000</v>
      </c>
      <c r="G1845" s="2">
        <v>617400000</v>
      </c>
      <c r="H1845" s="2">
        <v>664400000</v>
      </c>
      <c r="I1845" s="2">
        <v>662300000</v>
      </c>
      <c r="J1845" s="2">
        <v>656000000</v>
      </c>
      <c r="K1845" s="2">
        <v>649000000</v>
      </c>
      <c r="L1845" s="2">
        <v>643700000</v>
      </c>
      <c r="M1845" s="2">
        <v>640100000</v>
      </c>
      <c r="N1845" s="2">
        <v>634400000</v>
      </c>
      <c r="O1845" s="2">
        <v>630900000</v>
      </c>
      <c r="P1845" s="2">
        <v>625100000</v>
      </c>
      <c r="Q1845" s="2">
        <v>621200000</v>
      </c>
      <c r="R1845" s="2">
        <v>619700000</v>
      </c>
      <c r="S1845" s="2">
        <v>618400000</v>
      </c>
      <c r="T1845" s="2">
        <v>616100000</v>
      </c>
      <c r="U1845" s="2">
        <v>613100000</v>
      </c>
      <c r="V1845" s="2">
        <v>606800000</v>
      </c>
      <c r="W1845" s="2">
        <v>600800000</v>
      </c>
      <c r="X1845" s="2">
        <v>601000000</v>
      </c>
      <c r="Y1845" s="2">
        <v>604300000</v>
      </c>
      <c r="Z1845" s="2">
        <v>608400000</v>
      </c>
      <c r="AA1845" s="2">
        <v>605700000</v>
      </c>
      <c r="AB1845" s="2">
        <v>602700000</v>
      </c>
      <c r="AC1845" s="2">
        <v>606400000</v>
      </c>
      <c r="AD1845" s="2">
        <v>606800000</v>
      </c>
      <c r="AE1845" s="2">
        <v>596700000</v>
      </c>
      <c r="AF1845" s="2">
        <v>589500000</v>
      </c>
      <c r="AG1845" s="2">
        <v>592600000</v>
      </c>
      <c r="AH1845" s="2">
        <v>22653000000</v>
      </c>
    </row>
    <row r="1846" spans="1:34" x14ac:dyDescent="0.35">
      <c r="A1846" t="s">
        <v>3476</v>
      </c>
      <c r="B1846" t="s">
        <v>19</v>
      </c>
      <c r="C1846" s="2">
        <v>2175000000</v>
      </c>
      <c r="D1846" s="2">
        <v>2223000000</v>
      </c>
      <c r="E1846" s="2">
        <v>2520000000</v>
      </c>
      <c r="F1846" s="2">
        <v>2460000000</v>
      </c>
      <c r="G1846" s="2">
        <v>2622000000</v>
      </c>
      <c r="H1846" s="2">
        <v>2822000000</v>
      </c>
      <c r="I1846" s="2">
        <v>2810000000</v>
      </c>
      <c r="J1846" s="2">
        <v>2777000000</v>
      </c>
      <c r="K1846" s="2">
        <v>2740000000</v>
      </c>
      <c r="L1846" s="2">
        <v>2712000000</v>
      </c>
      <c r="M1846" s="2">
        <v>2692000000</v>
      </c>
      <c r="N1846" s="2">
        <v>2662000000</v>
      </c>
      <c r="O1846" s="2">
        <v>2643000000</v>
      </c>
      <c r="P1846" s="2">
        <v>2612000000</v>
      </c>
      <c r="Q1846" s="2">
        <v>2590000000</v>
      </c>
      <c r="R1846" s="2">
        <v>2581000000</v>
      </c>
      <c r="S1846" s="2">
        <v>2573000000</v>
      </c>
      <c r="T1846" s="2">
        <v>2559000000</v>
      </c>
      <c r="U1846" s="2">
        <v>2542000000</v>
      </c>
      <c r="V1846" s="2">
        <v>2510000000</v>
      </c>
      <c r="W1846" s="2">
        <v>2479000000</v>
      </c>
      <c r="X1846" s="2">
        <v>2478000000</v>
      </c>
      <c r="Y1846" s="2">
        <v>2492000000</v>
      </c>
      <c r="Z1846" s="2">
        <v>2510000000</v>
      </c>
      <c r="AA1846" s="2">
        <v>2496000000</v>
      </c>
      <c r="AB1846" s="2">
        <v>2479000000</v>
      </c>
      <c r="AC1846" s="2">
        <v>2496000000</v>
      </c>
      <c r="AD1846" s="2">
        <v>2496000000</v>
      </c>
      <c r="AE1846" s="2">
        <v>2445000000</v>
      </c>
      <c r="AF1846" s="2">
        <v>2409000000</v>
      </c>
      <c r="AG1846" s="2">
        <v>2423000000</v>
      </c>
      <c r="AH1846" s="2">
        <v>81232200000</v>
      </c>
    </row>
    <row r="1847" spans="1:34" x14ac:dyDescent="0.35">
      <c r="A1847" t="s">
        <v>3477</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row>
    <row r="1848" spans="1:34" x14ac:dyDescent="0.35">
      <c r="A1848" t="s">
        <v>3478</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row>
    <row r="1849" spans="1:34" x14ac:dyDescent="0.35">
      <c r="A1849" t="s">
        <v>3479</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row>
    <row r="1850" spans="1:34" x14ac:dyDescent="0.35">
      <c r="A1850" t="s">
        <v>3480</v>
      </c>
      <c r="B1850" t="s">
        <v>19</v>
      </c>
      <c r="C1850" s="2">
        <v>2200000000000</v>
      </c>
      <c r="D1850" s="2">
        <v>2422000000000</v>
      </c>
      <c r="E1850" s="2">
        <v>2600000000000</v>
      </c>
      <c r="F1850" s="2">
        <v>2636000000000</v>
      </c>
      <c r="G1850" s="2">
        <v>2636000000000</v>
      </c>
      <c r="H1850" s="2">
        <v>2658000000000</v>
      </c>
      <c r="I1850" s="2">
        <v>2696000000000</v>
      </c>
      <c r="J1850" s="2">
        <v>2727000000000</v>
      </c>
      <c r="K1850" s="2">
        <v>2754000000000</v>
      </c>
      <c r="L1850" s="2">
        <v>2779000000000</v>
      </c>
      <c r="M1850" s="2">
        <v>2802000000000</v>
      </c>
      <c r="N1850" s="2">
        <v>2821000000000</v>
      </c>
      <c r="O1850" s="2">
        <v>2832000000000</v>
      </c>
      <c r="P1850" s="2">
        <v>2843000000000</v>
      </c>
      <c r="Q1850" s="2">
        <v>2854000000000</v>
      </c>
      <c r="R1850" s="2">
        <v>2861000000000</v>
      </c>
      <c r="S1850" s="2">
        <v>2853000000000</v>
      </c>
      <c r="T1850" s="2">
        <v>2845000000000</v>
      </c>
      <c r="U1850" s="2">
        <v>2855000000000</v>
      </c>
      <c r="V1850" s="2">
        <v>2851000000000</v>
      </c>
      <c r="W1850" s="2">
        <v>2835000000000</v>
      </c>
      <c r="X1850" s="2">
        <v>2849000000000</v>
      </c>
      <c r="Y1850" s="2">
        <v>2877000000000</v>
      </c>
      <c r="Z1850" s="2">
        <v>2898000000000</v>
      </c>
      <c r="AA1850" s="2">
        <v>2904000000000</v>
      </c>
      <c r="AB1850" s="2">
        <v>2930000000000</v>
      </c>
      <c r="AC1850" s="2">
        <v>2962000000000</v>
      </c>
      <c r="AD1850" s="2">
        <v>2993000000000</v>
      </c>
      <c r="AE1850" s="2">
        <v>3006000000000</v>
      </c>
      <c r="AF1850" s="2">
        <v>3015000000000</v>
      </c>
      <c r="AG1850" s="2">
        <v>3054000000000</v>
      </c>
      <c r="AH1850">
        <v>0</v>
      </c>
    </row>
    <row r="1851" spans="1:34" x14ac:dyDescent="0.35">
      <c r="A1851" t="s">
        <v>3481</v>
      </c>
      <c r="B1851" t="s">
        <v>19</v>
      </c>
      <c r="C1851" s="2">
        <v>12180000000</v>
      </c>
      <c r="D1851" s="2">
        <v>14590000000</v>
      </c>
      <c r="E1851" s="2">
        <v>16210000000</v>
      </c>
      <c r="F1851" s="2">
        <v>16160000000</v>
      </c>
      <c r="G1851" s="2">
        <v>16370000000</v>
      </c>
      <c r="H1851" s="2">
        <v>16680000000</v>
      </c>
      <c r="I1851" s="2">
        <v>16880000000</v>
      </c>
      <c r="J1851" s="2">
        <v>17060000000</v>
      </c>
      <c r="K1851" s="2">
        <v>17210000000</v>
      </c>
      <c r="L1851" s="2">
        <v>17350000000</v>
      </c>
      <c r="M1851" s="2">
        <v>17480000000</v>
      </c>
      <c r="N1851" s="2">
        <v>17600000000</v>
      </c>
      <c r="O1851" s="2">
        <v>17670000000</v>
      </c>
      <c r="P1851" s="2">
        <v>17740000000</v>
      </c>
      <c r="Q1851" s="2">
        <v>17820000000</v>
      </c>
      <c r="R1851" s="2">
        <v>17870000000</v>
      </c>
      <c r="S1851" s="2">
        <v>17850000000</v>
      </c>
      <c r="T1851" s="2">
        <v>17830000000</v>
      </c>
      <c r="U1851" s="2">
        <v>17900000000</v>
      </c>
      <c r="V1851" s="2">
        <v>17890000000</v>
      </c>
      <c r="W1851" s="2">
        <v>17830000000</v>
      </c>
      <c r="X1851" s="2">
        <v>17910000000</v>
      </c>
      <c r="Y1851" s="2">
        <v>18060000000</v>
      </c>
      <c r="Z1851" s="2">
        <v>18180000000</v>
      </c>
      <c r="AA1851" s="2">
        <v>18230000000</v>
      </c>
      <c r="AB1851" s="2">
        <v>18370000000</v>
      </c>
      <c r="AC1851" s="2">
        <v>18530000000</v>
      </c>
      <c r="AD1851" s="2">
        <v>18700000000</v>
      </c>
      <c r="AE1851" s="2">
        <v>18780000000</v>
      </c>
      <c r="AF1851" s="2">
        <v>18830000000</v>
      </c>
      <c r="AG1851" s="2">
        <v>19040000000</v>
      </c>
      <c r="AH1851">
        <v>0</v>
      </c>
    </row>
    <row r="1852" spans="1:34" x14ac:dyDescent="0.35">
      <c r="A1852" t="s">
        <v>3482</v>
      </c>
      <c r="B1852" t="s">
        <v>19</v>
      </c>
      <c r="C1852" s="2">
        <v>155800000000</v>
      </c>
      <c r="D1852" s="2">
        <v>187600000000</v>
      </c>
      <c r="E1852" s="2">
        <v>209200000000</v>
      </c>
      <c r="F1852" s="2">
        <v>208600000000</v>
      </c>
      <c r="G1852" s="2">
        <v>211300000000</v>
      </c>
      <c r="H1852" s="2">
        <v>215400000000</v>
      </c>
      <c r="I1852" s="2">
        <v>218100000000</v>
      </c>
      <c r="J1852" s="2">
        <v>220300000000</v>
      </c>
      <c r="K1852" s="2">
        <v>222400000000</v>
      </c>
      <c r="L1852" s="2">
        <v>224300000000</v>
      </c>
      <c r="M1852" s="2">
        <v>226000000000</v>
      </c>
      <c r="N1852" s="2">
        <v>227500000000</v>
      </c>
      <c r="O1852" s="2">
        <v>228400000000</v>
      </c>
      <c r="P1852" s="2">
        <v>229300000000</v>
      </c>
      <c r="Q1852" s="2">
        <v>230300000000</v>
      </c>
      <c r="R1852" s="2">
        <v>231000000000</v>
      </c>
      <c r="S1852" s="2">
        <v>230600000000</v>
      </c>
      <c r="T1852" s="2">
        <v>230200000000</v>
      </c>
      <c r="U1852" s="2">
        <v>231100000000</v>
      </c>
      <c r="V1852" s="2">
        <v>231000000000</v>
      </c>
      <c r="W1852" s="2">
        <v>230100000000</v>
      </c>
      <c r="X1852" s="2">
        <v>231100000000</v>
      </c>
      <c r="Y1852" s="2">
        <v>233200000000</v>
      </c>
      <c r="Z1852" s="2">
        <v>234700000000</v>
      </c>
      <c r="AA1852" s="2">
        <v>235300000000</v>
      </c>
      <c r="AB1852" s="2">
        <v>237200000000</v>
      </c>
      <c r="AC1852" s="2">
        <v>239400000000</v>
      </c>
      <c r="AD1852" s="2">
        <v>241600000000</v>
      </c>
      <c r="AE1852" s="2">
        <v>242700000000</v>
      </c>
      <c r="AF1852" s="2">
        <v>243400000000</v>
      </c>
      <c r="AG1852" s="2">
        <v>246100000000</v>
      </c>
      <c r="AH1852">
        <v>0</v>
      </c>
    </row>
    <row r="1853" spans="1:34" x14ac:dyDescent="0.35">
      <c r="A1853" t="s">
        <v>3483</v>
      </c>
      <c r="B1853" t="s">
        <v>19</v>
      </c>
      <c r="C1853" s="2">
        <v>14830000000</v>
      </c>
      <c r="D1853" s="2">
        <v>17840000000</v>
      </c>
      <c r="E1853" s="2">
        <v>19880000000</v>
      </c>
      <c r="F1853" s="2">
        <v>19830000000</v>
      </c>
      <c r="G1853" s="2">
        <v>20080000000</v>
      </c>
      <c r="H1853" s="2">
        <v>20470000000</v>
      </c>
      <c r="I1853" s="2">
        <v>20720000000</v>
      </c>
      <c r="J1853" s="2">
        <v>20940000000</v>
      </c>
      <c r="K1853" s="2">
        <v>21130000000</v>
      </c>
      <c r="L1853" s="2">
        <v>21310000000</v>
      </c>
      <c r="M1853" s="2">
        <v>21480000000</v>
      </c>
      <c r="N1853" s="2">
        <v>21620000000</v>
      </c>
      <c r="O1853" s="2">
        <v>21700000000</v>
      </c>
      <c r="P1853" s="2">
        <v>21790000000</v>
      </c>
      <c r="Q1853" s="2">
        <v>21880000000</v>
      </c>
      <c r="R1853" s="2">
        <v>21950000000</v>
      </c>
      <c r="S1853" s="2">
        <v>21910000000</v>
      </c>
      <c r="T1853" s="2">
        <v>21880000000</v>
      </c>
      <c r="U1853" s="2">
        <v>21960000000</v>
      </c>
      <c r="V1853" s="2">
        <v>21950000000</v>
      </c>
      <c r="W1853" s="2">
        <v>21870000000</v>
      </c>
      <c r="X1853" s="2">
        <v>21970000000</v>
      </c>
      <c r="Y1853" s="2">
        <v>22160000000</v>
      </c>
      <c r="Z1853" s="2">
        <v>22310000000</v>
      </c>
      <c r="AA1853" s="2">
        <v>22360000000</v>
      </c>
      <c r="AB1853" s="2">
        <v>22540000000</v>
      </c>
      <c r="AC1853" s="2">
        <v>22750000000</v>
      </c>
      <c r="AD1853" s="2">
        <v>22960000000</v>
      </c>
      <c r="AE1853" s="2">
        <v>23060000000</v>
      </c>
      <c r="AF1853" s="2">
        <v>23130000000</v>
      </c>
      <c r="AG1853" s="2">
        <v>23390000000</v>
      </c>
      <c r="AH1853">
        <v>0</v>
      </c>
    </row>
    <row r="1854" spans="1:34" x14ac:dyDescent="0.35">
      <c r="A1854" t="s">
        <v>3484</v>
      </c>
      <c r="B1854" t="s">
        <v>19</v>
      </c>
      <c r="C1854" s="2">
        <v>11660000000</v>
      </c>
      <c r="D1854" s="2">
        <v>14260000000</v>
      </c>
      <c r="E1854" s="2">
        <v>16060000000</v>
      </c>
      <c r="F1854" s="2">
        <v>16030000000</v>
      </c>
      <c r="G1854" s="2">
        <v>16220000000</v>
      </c>
      <c r="H1854" s="2">
        <v>16540000000</v>
      </c>
      <c r="I1854" s="2">
        <v>16770000000</v>
      </c>
      <c r="J1854" s="2">
        <v>16960000000</v>
      </c>
      <c r="K1854" s="2">
        <v>17130000000</v>
      </c>
      <c r="L1854" s="2">
        <v>17280000000</v>
      </c>
      <c r="M1854" s="2">
        <v>17430000000</v>
      </c>
      <c r="N1854" s="2">
        <v>17550000000</v>
      </c>
      <c r="O1854" s="2">
        <v>17610000000</v>
      </c>
      <c r="P1854" s="2">
        <v>17680000000</v>
      </c>
      <c r="Q1854" s="2">
        <v>17750000000</v>
      </c>
      <c r="R1854" s="2">
        <v>17800000000</v>
      </c>
      <c r="S1854" s="2">
        <v>17750000000</v>
      </c>
      <c r="T1854" s="2">
        <v>17700000000</v>
      </c>
      <c r="U1854" s="2">
        <v>17770000000</v>
      </c>
      <c r="V1854" s="2">
        <v>17740000000</v>
      </c>
      <c r="W1854" s="2">
        <v>17650000000</v>
      </c>
      <c r="X1854" s="2">
        <v>17730000000</v>
      </c>
      <c r="Y1854" s="2">
        <v>17900000000</v>
      </c>
      <c r="Z1854" s="2">
        <v>18030000000</v>
      </c>
      <c r="AA1854" s="2">
        <v>18070000000</v>
      </c>
      <c r="AB1854" s="2">
        <v>18230000000</v>
      </c>
      <c r="AC1854" s="2">
        <v>18430000000</v>
      </c>
      <c r="AD1854" s="2">
        <v>18620000000</v>
      </c>
      <c r="AE1854" s="2">
        <v>18700000000</v>
      </c>
      <c r="AF1854" s="2">
        <v>18750000000</v>
      </c>
      <c r="AG1854" s="2">
        <v>18990000000</v>
      </c>
      <c r="AH1854">
        <v>0</v>
      </c>
    </row>
    <row r="1855" spans="1:34" x14ac:dyDescent="0.35">
      <c r="A1855" t="s">
        <v>3485</v>
      </c>
      <c r="B1855" t="s">
        <v>19</v>
      </c>
      <c r="C1855" s="2">
        <v>9014000000</v>
      </c>
      <c r="D1855" s="2">
        <v>11010000000</v>
      </c>
      <c r="E1855" s="2">
        <v>12400000000</v>
      </c>
      <c r="F1855" s="2">
        <v>12380000000</v>
      </c>
      <c r="G1855" s="2">
        <v>12530000000</v>
      </c>
      <c r="H1855" s="2">
        <v>12780000000</v>
      </c>
      <c r="I1855" s="2">
        <v>12950000000</v>
      </c>
      <c r="J1855" s="2">
        <v>13100000000</v>
      </c>
      <c r="K1855" s="2">
        <v>13230000000</v>
      </c>
      <c r="L1855" s="2">
        <v>13350000000</v>
      </c>
      <c r="M1855" s="2">
        <v>13460000000</v>
      </c>
      <c r="N1855" s="2">
        <v>13550000000</v>
      </c>
      <c r="O1855" s="2">
        <v>13600000000</v>
      </c>
      <c r="P1855" s="2">
        <v>13650000000</v>
      </c>
      <c r="Q1855" s="2">
        <v>13710000000</v>
      </c>
      <c r="R1855" s="2">
        <v>13750000000</v>
      </c>
      <c r="S1855" s="2">
        <v>13710000000</v>
      </c>
      <c r="T1855" s="2">
        <v>13670000000</v>
      </c>
      <c r="U1855" s="2">
        <v>13720000000</v>
      </c>
      <c r="V1855" s="2">
        <v>13700000000</v>
      </c>
      <c r="W1855" s="2">
        <v>13630000000</v>
      </c>
      <c r="X1855" s="2">
        <v>13700000000</v>
      </c>
      <c r="Y1855" s="2">
        <v>13830000000</v>
      </c>
      <c r="Z1855" s="2">
        <v>13930000000</v>
      </c>
      <c r="AA1855" s="2">
        <v>13960000000</v>
      </c>
      <c r="AB1855" s="2">
        <v>14080000000</v>
      </c>
      <c r="AC1855" s="2">
        <v>14230000000</v>
      </c>
      <c r="AD1855" s="2">
        <v>14380000000</v>
      </c>
      <c r="AE1855" s="2">
        <v>14440000000</v>
      </c>
      <c r="AF1855" s="2">
        <v>14480000000</v>
      </c>
      <c r="AG1855" s="2">
        <v>14670000000</v>
      </c>
      <c r="AH1855">
        <v>0</v>
      </c>
    </row>
    <row r="1856" spans="1:34" x14ac:dyDescent="0.35">
      <c r="A1856" t="s">
        <v>3486</v>
      </c>
      <c r="B1856" t="s">
        <v>19</v>
      </c>
      <c r="C1856" s="2">
        <v>45320000000</v>
      </c>
      <c r="D1856" s="2">
        <v>55520000000</v>
      </c>
      <c r="E1856" s="2">
        <v>62630000000</v>
      </c>
      <c r="F1856" s="2">
        <v>62550000000</v>
      </c>
      <c r="G1856" s="2">
        <v>63280000000</v>
      </c>
      <c r="H1856" s="2">
        <v>64540000000</v>
      </c>
      <c r="I1856" s="2">
        <v>65440000000</v>
      </c>
      <c r="J1856" s="2">
        <v>66190000000</v>
      </c>
      <c r="K1856" s="2">
        <v>66850000000</v>
      </c>
      <c r="L1856" s="2">
        <v>67460000000</v>
      </c>
      <c r="M1856" s="2">
        <v>68020000000</v>
      </c>
      <c r="N1856" s="2">
        <v>68490000000</v>
      </c>
      <c r="O1856" s="2">
        <v>68740000000</v>
      </c>
      <c r="P1856" s="2">
        <v>69000000000</v>
      </c>
      <c r="Q1856" s="2">
        <v>69280000000</v>
      </c>
      <c r="R1856" s="2">
        <v>69460000000</v>
      </c>
      <c r="S1856" s="2">
        <v>69260000000</v>
      </c>
      <c r="T1856" s="2">
        <v>69060000000</v>
      </c>
      <c r="U1856" s="2">
        <v>69310000000</v>
      </c>
      <c r="V1856" s="2">
        <v>69220000000</v>
      </c>
      <c r="W1856" s="2">
        <v>68820000000</v>
      </c>
      <c r="X1856" s="2">
        <v>69160000000</v>
      </c>
      <c r="Y1856" s="2">
        <v>69830000000</v>
      </c>
      <c r="Z1856" s="2">
        <v>70350000000</v>
      </c>
      <c r="AA1856" s="2">
        <v>70510000000</v>
      </c>
      <c r="AB1856" s="2">
        <v>71130000000</v>
      </c>
      <c r="AC1856" s="2">
        <v>71900000000</v>
      </c>
      <c r="AD1856" s="2">
        <v>72650000000</v>
      </c>
      <c r="AE1856" s="2">
        <v>72980000000</v>
      </c>
      <c r="AF1856" s="2">
        <v>73180000000</v>
      </c>
      <c r="AG1856" s="2">
        <v>74130000000</v>
      </c>
      <c r="AH1856">
        <v>0</v>
      </c>
    </row>
    <row r="1857" spans="1:34" x14ac:dyDescent="0.35">
      <c r="A1857" t="s">
        <v>3487</v>
      </c>
      <c r="B1857" t="s">
        <v>19</v>
      </c>
      <c r="C1857" s="2">
        <v>284600000</v>
      </c>
      <c r="D1857" s="2">
        <v>333100000</v>
      </c>
      <c r="E1857" s="2">
        <v>364000000</v>
      </c>
      <c r="F1857" s="2">
        <v>362100000</v>
      </c>
      <c r="G1857" s="2">
        <v>367300000</v>
      </c>
      <c r="H1857" s="2">
        <v>374100000</v>
      </c>
      <c r="I1857" s="2">
        <v>377800000</v>
      </c>
      <c r="J1857" s="2">
        <v>381000000</v>
      </c>
      <c r="K1857" s="2">
        <v>384000000</v>
      </c>
      <c r="L1857" s="2">
        <v>386800000</v>
      </c>
      <c r="M1857" s="2">
        <v>389500000</v>
      </c>
      <c r="N1857" s="2">
        <v>391900000</v>
      </c>
      <c r="O1857" s="2">
        <v>393600000</v>
      </c>
      <c r="P1857" s="2">
        <v>395400000</v>
      </c>
      <c r="Q1857" s="2">
        <v>397100000</v>
      </c>
      <c r="R1857" s="2">
        <v>398600000</v>
      </c>
      <c r="S1857" s="2">
        <v>398900000</v>
      </c>
      <c r="T1857" s="2">
        <v>399100000</v>
      </c>
      <c r="U1857" s="2">
        <v>400700000</v>
      </c>
      <c r="V1857" s="2">
        <v>401200000</v>
      </c>
      <c r="W1857" s="2">
        <v>400800000</v>
      </c>
      <c r="X1857" s="2">
        <v>402600000</v>
      </c>
      <c r="Y1857" s="2">
        <v>405300000</v>
      </c>
      <c r="Z1857" s="2">
        <v>407600000</v>
      </c>
      <c r="AA1857" s="2">
        <v>408800000</v>
      </c>
      <c r="AB1857" s="2">
        <v>411300000</v>
      </c>
      <c r="AC1857" s="2">
        <v>414300000</v>
      </c>
      <c r="AD1857" s="2">
        <v>417300000</v>
      </c>
      <c r="AE1857" s="2">
        <v>418900000</v>
      </c>
      <c r="AF1857" s="2">
        <v>420100000</v>
      </c>
      <c r="AG1857" s="2">
        <v>423600000</v>
      </c>
      <c r="AH1857">
        <v>0</v>
      </c>
    </row>
    <row r="1858" spans="1:34" x14ac:dyDescent="0.35">
      <c r="A1858" t="s">
        <v>3488</v>
      </c>
      <c r="B1858" t="s">
        <v>19</v>
      </c>
      <c r="C1858" s="2">
        <v>866200000</v>
      </c>
      <c r="D1858" s="2">
        <v>1053000000</v>
      </c>
      <c r="E1858" s="2">
        <v>1181000000</v>
      </c>
      <c r="F1858" s="2">
        <v>1179000000</v>
      </c>
      <c r="G1858" s="2">
        <v>1193000000</v>
      </c>
      <c r="H1858" s="2">
        <v>1217000000</v>
      </c>
      <c r="I1858" s="2">
        <v>1233000000</v>
      </c>
      <c r="J1858" s="2">
        <v>1246000000</v>
      </c>
      <c r="K1858" s="2">
        <v>1258000000</v>
      </c>
      <c r="L1858" s="2">
        <v>1269000000</v>
      </c>
      <c r="M1858" s="2">
        <v>1280000000</v>
      </c>
      <c r="N1858" s="2">
        <v>1288000000</v>
      </c>
      <c r="O1858" s="2">
        <v>1293000000</v>
      </c>
      <c r="P1858" s="2">
        <v>1298000000</v>
      </c>
      <c r="Q1858" s="2">
        <v>1304000000</v>
      </c>
      <c r="R1858" s="2">
        <v>1307000000</v>
      </c>
      <c r="S1858" s="2">
        <v>1304000000</v>
      </c>
      <c r="T1858" s="2">
        <v>1301000000</v>
      </c>
      <c r="U1858" s="2">
        <v>1306000000</v>
      </c>
      <c r="V1858" s="2">
        <v>1305000000</v>
      </c>
      <c r="W1858" s="2">
        <v>1298000000</v>
      </c>
      <c r="X1858" s="2">
        <v>1305000000</v>
      </c>
      <c r="Y1858" s="2">
        <v>1317000000</v>
      </c>
      <c r="Z1858" s="2">
        <v>1326000000</v>
      </c>
      <c r="AA1858" s="2">
        <v>1329000000</v>
      </c>
      <c r="AB1858" s="2">
        <v>1340000000</v>
      </c>
      <c r="AC1858" s="2">
        <v>1354000000</v>
      </c>
      <c r="AD1858" s="2">
        <v>1367000000</v>
      </c>
      <c r="AE1858" s="2">
        <v>1374000000</v>
      </c>
      <c r="AF1858" s="2">
        <v>1377000000</v>
      </c>
      <c r="AG1858" s="2">
        <v>1394000000</v>
      </c>
      <c r="AH1858">
        <v>0</v>
      </c>
    </row>
    <row r="1859" spans="1:34" x14ac:dyDescent="0.35">
      <c r="A1859" t="s">
        <v>3489</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row>
    <row r="1860" spans="1:34" x14ac:dyDescent="0.35">
      <c r="A1860" t="s">
        <v>3490</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row>
    <row r="1861" spans="1:34" x14ac:dyDescent="0.35">
      <c r="A1861" t="s">
        <v>3491</v>
      </c>
      <c r="B1861" t="s">
        <v>19</v>
      </c>
      <c r="C1861" s="2">
        <v>2700000000000</v>
      </c>
      <c r="D1861" s="2">
        <v>2969000000000</v>
      </c>
      <c r="E1861" s="2">
        <v>3020000000000</v>
      </c>
      <c r="F1861" s="2">
        <v>3081000000000</v>
      </c>
      <c r="G1861" s="2">
        <v>2726000000000</v>
      </c>
      <c r="H1861" s="2">
        <v>2716000000000</v>
      </c>
      <c r="I1861" s="2">
        <v>2708000000000</v>
      </c>
      <c r="J1861" s="2">
        <v>2696000000000</v>
      </c>
      <c r="K1861" s="2">
        <v>2673000000000</v>
      </c>
      <c r="L1861" s="2">
        <v>2225000000000</v>
      </c>
      <c r="M1861" s="2">
        <v>2180000000000</v>
      </c>
      <c r="N1861" s="2">
        <v>2117000000000</v>
      </c>
      <c r="O1861" s="2">
        <v>2081000000000</v>
      </c>
      <c r="P1861" s="2">
        <v>2026000000000</v>
      </c>
      <c r="Q1861" s="2">
        <v>1706000000000</v>
      </c>
      <c r="R1861" s="2">
        <v>1673000000000</v>
      </c>
      <c r="S1861" s="2">
        <v>1555000000000</v>
      </c>
      <c r="T1861" s="2">
        <v>1561000000000</v>
      </c>
      <c r="U1861" s="2">
        <v>1567000000000</v>
      </c>
      <c r="V1861" s="2">
        <v>1573000000000</v>
      </c>
      <c r="W1861" s="2">
        <v>1579000000000</v>
      </c>
      <c r="X1861" s="2">
        <v>1585000000000</v>
      </c>
      <c r="Y1861" s="2">
        <v>1591000000000</v>
      </c>
      <c r="Z1861" s="2">
        <v>1598000000000</v>
      </c>
      <c r="AA1861" s="2">
        <v>1604000000000</v>
      </c>
      <c r="AB1861" s="2">
        <v>1611000000000</v>
      </c>
      <c r="AC1861" s="2">
        <v>1645000000000</v>
      </c>
      <c r="AD1861" s="2">
        <v>1679000000000</v>
      </c>
      <c r="AE1861" s="2">
        <v>1713000000000</v>
      </c>
      <c r="AF1861" s="2">
        <v>1747000000000</v>
      </c>
      <c r="AG1861" s="2">
        <v>1781000000000</v>
      </c>
      <c r="AH1861">
        <v>0</v>
      </c>
    </row>
    <row r="1862" spans="1:34" x14ac:dyDescent="0.35">
      <c r="A1862" t="s">
        <v>3492</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x14ac:dyDescent="0.35">
      <c r="A1863" t="s">
        <v>3493</v>
      </c>
      <c r="B1863" t="s">
        <v>19</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row>
    <row r="1864" spans="1:34" x14ac:dyDescent="0.35">
      <c r="A1864" t="s">
        <v>3494</v>
      </c>
      <c r="B1864" t="s">
        <v>19</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row>
    <row r="1865" spans="1:34" x14ac:dyDescent="0.35">
      <c r="A1865" t="s">
        <v>3495</v>
      </c>
      <c r="B1865" t="s">
        <v>19</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row>
    <row r="1866" spans="1:34" x14ac:dyDescent="0.35">
      <c r="A1866" t="s">
        <v>3496</v>
      </c>
      <c r="B1866" t="s">
        <v>19</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row>
    <row r="1867" spans="1:34" x14ac:dyDescent="0.35">
      <c r="A1867" t="s">
        <v>3497</v>
      </c>
      <c r="B1867" t="s">
        <v>19</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row>
    <row r="1868" spans="1:34" x14ac:dyDescent="0.35">
      <c r="A1868" t="s">
        <v>3498</v>
      </c>
      <c r="B1868" t="s">
        <v>19</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row>
    <row r="1869" spans="1:34" x14ac:dyDescent="0.35">
      <c r="A1869" t="s">
        <v>3499</v>
      </c>
      <c r="B1869" t="s">
        <v>19</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row>
    <row r="1870" spans="1:34" x14ac:dyDescent="0.35">
      <c r="A1870" t="s">
        <v>3500</v>
      </c>
      <c r="B1870" t="s">
        <v>19</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row>
    <row r="1871" spans="1:34" x14ac:dyDescent="0.35">
      <c r="A1871" t="s">
        <v>3501</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row>
    <row r="1872" spans="1:34" x14ac:dyDescent="0.35">
      <c r="A1872" t="s">
        <v>3502</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row>
    <row r="1873" spans="1:34" x14ac:dyDescent="0.35">
      <c r="A1873" t="s">
        <v>3503</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row>
    <row r="1874" spans="1:34" x14ac:dyDescent="0.35">
      <c r="A1874" t="s">
        <v>3504</v>
      </c>
      <c r="B1874" t="s">
        <v>19</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s="2">
        <v>9510820000000</v>
      </c>
    </row>
    <row r="1875" spans="1:34" x14ac:dyDescent="0.35">
      <c r="A1875" t="s">
        <v>3505</v>
      </c>
      <c r="B1875" t="s">
        <v>19</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s="2">
        <v>1948180000</v>
      </c>
    </row>
    <row r="1876" spans="1:34" x14ac:dyDescent="0.35">
      <c r="A1876" t="s">
        <v>3506</v>
      </c>
      <c r="B1876" t="s">
        <v>19</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s="2">
        <v>40068500000</v>
      </c>
    </row>
    <row r="1877" spans="1:34" x14ac:dyDescent="0.35">
      <c r="A1877" t="s">
        <v>3507</v>
      </c>
      <c r="B1877" t="s">
        <v>19</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s="2">
        <v>49651200000</v>
      </c>
    </row>
    <row r="1878" spans="1:34" x14ac:dyDescent="0.35">
      <c r="A1878" t="s">
        <v>3508</v>
      </c>
      <c r="B1878" t="s">
        <v>19</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s="2">
        <v>11058600000</v>
      </c>
    </row>
    <row r="1879" spans="1:34" x14ac:dyDescent="0.35">
      <c r="A1879" t="s">
        <v>3509</v>
      </c>
      <c r="B1879" t="s">
        <v>19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s="2">
        <v>4043130000</v>
      </c>
    </row>
    <row r="1880" spans="1:34" x14ac:dyDescent="0.35">
      <c r="A1880" t="s">
        <v>3510</v>
      </c>
      <c r="B1880" t="s">
        <v>19</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s="2">
        <v>40535300000</v>
      </c>
    </row>
    <row r="1881" spans="1:34" x14ac:dyDescent="0.35">
      <c r="A1881" t="s">
        <v>3511</v>
      </c>
      <c r="B1881" t="s">
        <v>19</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s="2">
        <v>141552000</v>
      </c>
    </row>
    <row r="1882" spans="1:34" x14ac:dyDescent="0.35">
      <c r="A1882" t="s">
        <v>3512</v>
      </c>
      <c r="B1882" t="s">
        <v>19</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s="2">
        <v>349912000</v>
      </c>
    </row>
    <row r="1883" spans="1:34" x14ac:dyDescent="0.35">
      <c r="A1883" t="s">
        <v>3513</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s="2">
        <v>1105090000</v>
      </c>
    </row>
    <row r="1884" spans="1:34" x14ac:dyDescent="0.35">
      <c r="A1884" t="s">
        <v>3514</v>
      </c>
      <c r="B1884" t="s">
        <v>19</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s="2">
        <v>160741000</v>
      </c>
    </row>
    <row r="1885" spans="1:34" x14ac:dyDescent="0.35">
      <c r="A1885" t="s">
        <v>3515</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x14ac:dyDescent="0.35">
      <c r="A1886" t="s">
        <v>3516</v>
      </c>
      <c r="B1886" t="s">
        <v>19</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s="2">
        <v>3049840000000</v>
      </c>
    </row>
    <row r="1887" spans="1:34" x14ac:dyDescent="0.35">
      <c r="A1887" t="s">
        <v>3517</v>
      </c>
      <c r="B1887" t="s">
        <v>19</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s="2">
        <v>17636900000</v>
      </c>
    </row>
    <row r="1888" spans="1:34" x14ac:dyDescent="0.35">
      <c r="A1888" t="s">
        <v>3518</v>
      </c>
      <c r="B1888" t="s">
        <v>19</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s="2">
        <v>6275000000</v>
      </c>
    </row>
    <row r="1889" spans="1:34" x14ac:dyDescent="0.35">
      <c r="A1889" t="s">
        <v>3519</v>
      </c>
      <c r="B1889" t="s">
        <v>19</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s="2">
        <v>8940870000</v>
      </c>
    </row>
    <row r="1890" spans="1:34" x14ac:dyDescent="0.35">
      <c r="A1890" t="s">
        <v>3520</v>
      </c>
      <c r="B1890" t="s">
        <v>19</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s="2">
        <v>2510010000</v>
      </c>
    </row>
    <row r="1891" spans="1:34" x14ac:dyDescent="0.35">
      <c r="A1891" t="s">
        <v>3521</v>
      </c>
      <c r="B1891" t="s">
        <v>19</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s="2">
        <v>750299000</v>
      </c>
    </row>
    <row r="1892" spans="1:34" x14ac:dyDescent="0.35">
      <c r="A1892" t="s">
        <v>3522</v>
      </c>
      <c r="B1892" t="s">
        <v>19</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s="2">
        <v>10961400000</v>
      </c>
    </row>
    <row r="1893" spans="1:34" x14ac:dyDescent="0.35">
      <c r="A1893" t="s">
        <v>3523</v>
      </c>
      <c r="B1893" t="s">
        <v>19</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s="2">
        <v>34148400</v>
      </c>
    </row>
    <row r="1894" spans="1:34" x14ac:dyDescent="0.35">
      <c r="A1894" t="s">
        <v>3524</v>
      </c>
      <c r="B1894" t="s">
        <v>19</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s="2">
        <v>61080600</v>
      </c>
    </row>
    <row r="1895" spans="1:34" x14ac:dyDescent="0.35">
      <c r="A1895" t="s">
        <v>3525</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s="2">
        <v>354371000</v>
      </c>
    </row>
    <row r="1896" spans="1:34" x14ac:dyDescent="0.35">
      <c r="A1896" t="s">
        <v>3526</v>
      </c>
      <c r="B1896" t="s">
        <v>19</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s="2">
        <v>51544800</v>
      </c>
    </row>
    <row r="1897" spans="1:34" x14ac:dyDescent="0.35">
      <c r="A1897" t="s">
        <v>3527</v>
      </c>
      <c r="B1897" t="s">
        <v>19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row>
    <row r="1898" spans="1:34" x14ac:dyDescent="0.35">
      <c r="A1898" t="s">
        <v>3528</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s="2">
        <v>5594650000000</v>
      </c>
    </row>
    <row r="1899" spans="1:34" x14ac:dyDescent="0.35">
      <c r="A1899" t="s">
        <v>3529</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s="2">
        <v>1252330000</v>
      </c>
    </row>
    <row r="1900" spans="1:34" x14ac:dyDescent="0.35">
      <c r="A1900" t="s">
        <v>3530</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s="2">
        <v>38177800000</v>
      </c>
    </row>
    <row r="1901" spans="1:34" x14ac:dyDescent="0.35">
      <c r="A1901" t="s">
        <v>3531</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s="2">
        <v>14117200000</v>
      </c>
    </row>
    <row r="1902" spans="1:34" x14ac:dyDescent="0.35">
      <c r="A1902" t="s">
        <v>3532</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s="2">
        <v>7817440000</v>
      </c>
    </row>
    <row r="1903" spans="1:34" x14ac:dyDescent="0.35">
      <c r="A1903" t="s">
        <v>3533</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s="2">
        <v>3578790000</v>
      </c>
    </row>
    <row r="1904" spans="1:34" x14ac:dyDescent="0.35">
      <c r="A1904" t="s">
        <v>3534</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s="2">
        <v>21101700000</v>
      </c>
    </row>
    <row r="1905" spans="1:34" x14ac:dyDescent="0.35">
      <c r="A1905" t="s">
        <v>3535</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s="2">
        <v>95210400</v>
      </c>
    </row>
    <row r="1906" spans="1:34" x14ac:dyDescent="0.35">
      <c r="A1906" t="s">
        <v>3536</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s="2">
        <v>285035000</v>
      </c>
    </row>
    <row r="1907" spans="1:34" x14ac:dyDescent="0.35">
      <c r="A1907" t="s">
        <v>3537</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s="2">
        <v>655391000</v>
      </c>
    </row>
    <row r="1908" spans="1:34" x14ac:dyDescent="0.35">
      <c r="A1908" t="s">
        <v>3538</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s="2">
        <v>95329500</v>
      </c>
    </row>
    <row r="1909" spans="1:34" x14ac:dyDescent="0.35">
      <c r="A1909" t="s">
        <v>3539</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row>
    <row r="1910" spans="1:34" x14ac:dyDescent="0.35">
      <c r="A1910" t="s">
        <v>3540</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s="2">
        <v>5257700000000</v>
      </c>
    </row>
    <row r="1911" spans="1:34" x14ac:dyDescent="0.35">
      <c r="A1911" t="s">
        <v>3541</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s="2">
        <v>1860440000</v>
      </c>
    </row>
    <row r="1912" spans="1:34" x14ac:dyDescent="0.35">
      <c r="A1912" t="s">
        <v>3542</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s="2">
        <v>5274640000</v>
      </c>
    </row>
    <row r="1913" spans="1:34" x14ac:dyDescent="0.35">
      <c r="A1913" t="s">
        <v>3543</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s="2">
        <v>8510680000</v>
      </c>
    </row>
    <row r="1914" spans="1:34" x14ac:dyDescent="0.35">
      <c r="A1914" t="s">
        <v>3544</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s="2">
        <v>4364670000</v>
      </c>
    </row>
    <row r="1915" spans="1:34" x14ac:dyDescent="0.35">
      <c r="A1915" t="s">
        <v>3545</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s="2">
        <v>1281240000</v>
      </c>
    </row>
    <row r="1916" spans="1:34" x14ac:dyDescent="0.35">
      <c r="A1916" t="s">
        <v>3546</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s="2">
        <v>19784000000</v>
      </c>
    </row>
    <row r="1917" spans="1:34" x14ac:dyDescent="0.35">
      <c r="A1917" t="s">
        <v>3547</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s="2">
        <v>48317300</v>
      </c>
    </row>
    <row r="1918" spans="1:34" x14ac:dyDescent="0.35">
      <c r="A1918" t="s">
        <v>3548</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s="2">
        <v>64700800</v>
      </c>
    </row>
    <row r="1919" spans="1:34" x14ac:dyDescent="0.35">
      <c r="A1919" t="s">
        <v>3549</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s="2">
        <v>610909000</v>
      </c>
    </row>
    <row r="1920" spans="1:34" x14ac:dyDescent="0.35">
      <c r="A1920" t="s">
        <v>3550</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s="2">
        <v>88859500</v>
      </c>
    </row>
    <row r="1921" spans="1:34" x14ac:dyDescent="0.35">
      <c r="A1921" t="s">
        <v>3551</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row>
    <row r="1922" spans="1:34" x14ac:dyDescent="0.35">
      <c r="A1922" t="s">
        <v>3552</v>
      </c>
      <c r="B1922" t="s">
        <v>19</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s="2">
        <v>9186950000000</v>
      </c>
    </row>
    <row r="1923" spans="1:34" x14ac:dyDescent="0.35">
      <c r="A1923" t="s">
        <v>3553</v>
      </c>
      <c r="B1923" t="s">
        <v>19</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s="2">
        <v>740429000</v>
      </c>
    </row>
    <row r="1924" spans="1:34" x14ac:dyDescent="0.35">
      <c r="A1924" t="s">
        <v>3554</v>
      </c>
      <c r="B1924" t="s">
        <v>19</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s="2">
        <v>13298200000</v>
      </c>
    </row>
    <row r="1925" spans="1:34" x14ac:dyDescent="0.35">
      <c r="A1925" t="s">
        <v>3555</v>
      </c>
      <c r="B1925" t="s">
        <v>19</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s="2">
        <v>21515300000</v>
      </c>
    </row>
    <row r="1926" spans="1:34" x14ac:dyDescent="0.35">
      <c r="A1926" t="s">
        <v>3556</v>
      </c>
      <c r="B1926" t="s">
        <v>19</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s="2">
        <v>208378000000</v>
      </c>
    </row>
    <row r="1927" spans="1:34" x14ac:dyDescent="0.35">
      <c r="A1927" t="s">
        <v>3557</v>
      </c>
      <c r="B1927" t="s">
        <v>19</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s="2">
        <v>28453900000</v>
      </c>
    </row>
    <row r="1928" spans="1:34" x14ac:dyDescent="0.35">
      <c r="A1928" t="s">
        <v>3558</v>
      </c>
      <c r="B1928" t="s">
        <v>19</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s="2">
        <v>30853200000</v>
      </c>
    </row>
    <row r="1929" spans="1:34" x14ac:dyDescent="0.35">
      <c r="A1929" t="s">
        <v>3559</v>
      </c>
      <c r="B1929" t="s">
        <v>19</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s="2">
        <v>96071400</v>
      </c>
    </row>
    <row r="1930" spans="1:34" x14ac:dyDescent="0.35">
      <c r="A1930" t="s">
        <v>3560</v>
      </c>
      <c r="B1930" t="s">
        <v>19</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s="2">
        <v>209998000</v>
      </c>
    </row>
    <row r="1931" spans="1:34" x14ac:dyDescent="0.35">
      <c r="A1931" t="s">
        <v>3561</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s="2">
        <v>1067460000</v>
      </c>
    </row>
    <row r="1932" spans="1:34" x14ac:dyDescent="0.35">
      <c r="A1932" t="s">
        <v>3562</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s="2">
        <v>155267000</v>
      </c>
    </row>
    <row r="1933" spans="1:34" x14ac:dyDescent="0.35">
      <c r="A1933" t="s">
        <v>3563</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row>
    <row r="1934" spans="1:34" x14ac:dyDescent="0.35">
      <c r="A1934" t="s">
        <v>3564</v>
      </c>
      <c r="B1934" t="s">
        <v>19</v>
      </c>
      <c r="C1934" s="2">
        <v>200000000000</v>
      </c>
      <c r="D1934" s="2">
        <v>219600000000</v>
      </c>
      <c r="E1934" s="2">
        <v>227200000000</v>
      </c>
      <c r="F1934" s="2">
        <v>232700000000</v>
      </c>
      <c r="G1934" s="2">
        <v>235900000000</v>
      </c>
      <c r="H1934" s="2">
        <v>237100000000</v>
      </c>
      <c r="I1934" s="2">
        <v>238000000000</v>
      </c>
      <c r="J1934" s="2">
        <v>238700000000</v>
      </c>
      <c r="K1934" s="2">
        <v>240600000000</v>
      </c>
      <c r="L1934" s="2">
        <v>242200000000</v>
      </c>
      <c r="M1934" s="2">
        <v>244300000000</v>
      </c>
      <c r="N1934" s="2">
        <v>244300000000</v>
      </c>
      <c r="O1934" s="2">
        <v>246500000000</v>
      </c>
      <c r="P1934" s="2">
        <v>250600000000</v>
      </c>
      <c r="Q1934" s="2">
        <v>254800000000</v>
      </c>
      <c r="R1934" s="2">
        <v>259600000000</v>
      </c>
      <c r="S1934" s="2">
        <v>264900000000</v>
      </c>
      <c r="T1934" s="2">
        <v>271200000000</v>
      </c>
      <c r="U1934" s="2">
        <v>278400000000</v>
      </c>
      <c r="V1934" s="2">
        <v>286600000000</v>
      </c>
      <c r="W1934" s="2">
        <v>294800000000</v>
      </c>
      <c r="X1934" s="2">
        <v>303000000000</v>
      </c>
      <c r="Y1934" s="2">
        <v>311900000000</v>
      </c>
      <c r="Z1934" s="2">
        <v>321300000000</v>
      </c>
      <c r="AA1934" s="2">
        <v>330700000000</v>
      </c>
      <c r="AB1934" s="2">
        <v>341000000000</v>
      </c>
      <c r="AC1934" s="2">
        <v>352100000000</v>
      </c>
      <c r="AD1934" s="2">
        <v>363200000000</v>
      </c>
      <c r="AE1934" s="2">
        <v>375400000000</v>
      </c>
      <c r="AF1934" s="2">
        <v>388300000000</v>
      </c>
      <c r="AG1934" s="2">
        <v>401200000000</v>
      </c>
      <c r="AH1934">
        <v>0</v>
      </c>
    </row>
    <row r="1935" spans="1:34" x14ac:dyDescent="0.35">
      <c r="A1935" t="s">
        <v>3565</v>
      </c>
      <c r="B1935" t="s">
        <v>19</v>
      </c>
      <c r="C1935" s="2">
        <v>174500000000</v>
      </c>
      <c r="D1935" s="2">
        <v>196100000000</v>
      </c>
      <c r="E1935" s="2">
        <v>208400000000</v>
      </c>
      <c r="F1935" s="2">
        <v>213600000000</v>
      </c>
      <c r="G1935" s="2">
        <v>217600000000</v>
      </c>
      <c r="H1935" s="2">
        <v>223700000000</v>
      </c>
      <c r="I1935" s="2">
        <v>224500000000</v>
      </c>
      <c r="J1935" s="2">
        <v>225200000000</v>
      </c>
      <c r="K1935" s="2">
        <v>227000000000</v>
      </c>
      <c r="L1935" s="2">
        <v>228500000000</v>
      </c>
      <c r="M1935" s="2">
        <v>230500000000</v>
      </c>
      <c r="N1935" s="2">
        <v>230500000000</v>
      </c>
      <c r="O1935" s="2">
        <v>232500000000</v>
      </c>
      <c r="P1935" s="2">
        <v>236400000000</v>
      </c>
      <c r="Q1935" s="2">
        <v>240300000000</v>
      </c>
      <c r="R1935" s="2">
        <v>244700000000</v>
      </c>
      <c r="S1935" s="2">
        <v>249600000000</v>
      </c>
      <c r="T1935" s="2">
        <v>255400000000</v>
      </c>
      <c r="U1935" s="2">
        <v>262000000000</v>
      </c>
      <c r="V1935" s="2">
        <v>269600000000</v>
      </c>
      <c r="W1935" s="2">
        <v>277100000000</v>
      </c>
      <c r="X1935" s="2">
        <v>284600000000</v>
      </c>
      <c r="Y1935" s="2">
        <v>292800000000</v>
      </c>
      <c r="Z1935" s="2">
        <v>301500000000</v>
      </c>
      <c r="AA1935" s="2">
        <v>310100000000</v>
      </c>
      <c r="AB1935" s="2">
        <v>319600000000</v>
      </c>
      <c r="AC1935" s="2">
        <v>329800000000</v>
      </c>
      <c r="AD1935" s="2">
        <v>340000000000</v>
      </c>
      <c r="AE1935" s="2">
        <v>351300000000</v>
      </c>
      <c r="AF1935" s="2">
        <v>363100000000</v>
      </c>
      <c r="AG1935" s="2">
        <v>374900000000</v>
      </c>
      <c r="AH1935">
        <v>0</v>
      </c>
    </row>
    <row r="1936" spans="1:34" x14ac:dyDescent="0.35">
      <c r="A1936" t="s">
        <v>3566</v>
      </c>
      <c r="B1936" t="s">
        <v>19</v>
      </c>
      <c r="C1936" s="2">
        <v>204300000000</v>
      </c>
      <c r="D1936" s="2">
        <v>225100000000</v>
      </c>
      <c r="E1936" s="2">
        <v>237700000000</v>
      </c>
      <c r="F1936" s="2">
        <v>242800000000</v>
      </c>
      <c r="G1936" s="2">
        <v>246900000000</v>
      </c>
      <c r="H1936" s="2">
        <v>253800000000</v>
      </c>
      <c r="I1936" s="2">
        <v>254800000000</v>
      </c>
      <c r="J1936" s="2">
        <v>255700000000</v>
      </c>
      <c r="K1936" s="2">
        <v>257600000000</v>
      </c>
      <c r="L1936" s="2">
        <v>259200000000</v>
      </c>
      <c r="M1936" s="2">
        <v>261300000000</v>
      </c>
      <c r="N1936" s="2">
        <v>261600000000</v>
      </c>
      <c r="O1936" s="2">
        <v>263700000000</v>
      </c>
      <c r="P1936" s="2">
        <v>267400000000</v>
      </c>
      <c r="Q1936" s="2">
        <v>271200000000</v>
      </c>
      <c r="R1936" s="2">
        <v>275400000000</v>
      </c>
      <c r="S1936" s="2">
        <v>280000000000</v>
      </c>
      <c r="T1936" s="2">
        <v>285400000000</v>
      </c>
      <c r="U1936" s="2">
        <v>291500000000</v>
      </c>
      <c r="V1936" s="2">
        <v>298500000000</v>
      </c>
      <c r="W1936" s="2">
        <v>305400000000</v>
      </c>
      <c r="X1936" s="2">
        <v>312300000000</v>
      </c>
      <c r="Y1936" s="2">
        <v>319800000000</v>
      </c>
      <c r="Z1936" s="2">
        <v>327700000000</v>
      </c>
      <c r="AA1936" s="2">
        <v>335600000000</v>
      </c>
      <c r="AB1936" s="2">
        <v>344200000000</v>
      </c>
      <c r="AC1936" s="2">
        <v>353500000000</v>
      </c>
      <c r="AD1936" s="2">
        <v>362800000000</v>
      </c>
      <c r="AE1936" s="2">
        <v>373000000000</v>
      </c>
      <c r="AF1936" s="2">
        <v>383700000000</v>
      </c>
      <c r="AG1936" s="2">
        <v>394400000000</v>
      </c>
      <c r="AH1936">
        <v>0</v>
      </c>
    </row>
    <row r="1937" spans="1:34" x14ac:dyDescent="0.35">
      <c r="A1937" t="s">
        <v>3567</v>
      </c>
      <c r="B1937" t="s">
        <v>19</v>
      </c>
      <c r="C1937" s="2">
        <v>151100000000</v>
      </c>
      <c r="D1937" s="2">
        <v>169800000000</v>
      </c>
      <c r="E1937" s="2">
        <v>180400000000</v>
      </c>
      <c r="F1937" s="2">
        <v>184900000000</v>
      </c>
      <c r="G1937" s="2">
        <v>188400000000</v>
      </c>
      <c r="H1937" s="2">
        <v>193600000000</v>
      </c>
      <c r="I1937" s="2">
        <v>194300000000</v>
      </c>
      <c r="J1937" s="2">
        <v>195000000000</v>
      </c>
      <c r="K1937" s="2">
        <v>196500000000</v>
      </c>
      <c r="L1937" s="2">
        <v>197800000000</v>
      </c>
      <c r="M1937" s="2">
        <v>199500000000</v>
      </c>
      <c r="N1937" s="2">
        <v>199500000000</v>
      </c>
      <c r="O1937" s="2">
        <v>201200000000</v>
      </c>
      <c r="P1937" s="2">
        <v>204600000000</v>
      </c>
      <c r="Q1937" s="2">
        <v>207900000000</v>
      </c>
      <c r="R1937" s="2">
        <v>211800000000</v>
      </c>
      <c r="S1937" s="2">
        <v>216000000000</v>
      </c>
      <c r="T1937" s="2">
        <v>221000000000</v>
      </c>
      <c r="U1937" s="2">
        <v>226700000000</v>
      </c>
      <c r="V1937" s="2">
        <v>233200000000</v>
      </c>
      <c r="W1937" s="2">
        <v>239700000000</v>
      </c>
      <c r="X1937" s="2">
        <v>246200000000</v>
      </c>
      <c r="Y1937" s="2">
        <v>253300000000</v>
      </c>
      <c r="Z1937" s="2">
        <v>260700000000</v>
      </c>
      <c r="AA1937" s="2">
        <v>268200000000</v>
      </c>
      <c r="AB1937" s="2">
        <v>276400000000</v>
      </c>
      <c r="AC1937" s="2">
        <v>285200000000</v>
      </c>
      <c r="AD1937" s="2">
        <v>294000000000</v>
      </c>
      <c r="AE1937" s="2">
        <v>303700000000</v>
      </c>
      <c r="AF1937" s="2">
        <v>313900000000</v>
      </c>
      <c r="AG1937" s="2">
        <v>324100000000</v>
      </c>
      <c r="AH1937">
        <v>0</v>
      </c>
    </row>
    <row r="1938" spans="1:34" x14ac:dyDescent="0.35">
      <c r="A1938" t="s">
        <v>3568</v>
      </c>
      <c r="B1938" t="s">
        <v>19</v>
      </c>
      <c r="C1938" s="2">
        <v>122700000000</v>
      </c>
      <c r="D1938" s="2">
        <v>138200000000</v>
      </c>
      <c r="E1938" s="2">
        <v>147000000000</v>
      </c>
      <c r="F1938" s="2">
        <v>150700000000</v>
      </c>
      <c r="G1938" s="2">
        <v>153600000000</v>
      </c>
      <c r="H1938" s="2">
        <v>157900000000</v>
      </c>
      <c r="I1938" s="2">
        <v>158400000000</v>
      </c>
      <c r="J1938" s="2">
        <v>158900000000</v>
      </c>
      <c r="K1938" s="2">
        <v>160200000000</v>
      </c>
      <c r="L1938" s="2">
        <v>161300000000</v>
      </c>
      <c r="M1938" s="2">
        <v>162700000000</v>
      </c>
      <c r="N1938" s="2">
        <v>162700000000</v>
      </c>
      <c r="O1938" s="2">
        <v>164100000000</v>
      </c>
      <c r="P1938" s="2">
        <v>166900000000</v>
      </c>
      <c r="Q1938" s="2">
        <v>169700000000</v>
      </c>
      <c r="R1938" s="2">
        <v>172900000000</v>
      </c>
      <c r="S1938" s="2">
        <v>176300000000</v>
      </c>
      <c r="T1938" s="2">
        <v>180500000000</v>
      </c>
      <c r="U1938" s="2">
        <v>185300000000</v>
      </c>
      <c r="V1938" s="2">
        <v>190800000000</v>
      </c>
      <c r="W1938" s="2">
        <v>196200000000</v>
      </c>
      <c r="X1938" s="2">
        <v>201600000000</v>
      </c>
      <c r="Y1938" s="2">
        <v>207500000000</v>
      </c>
      <c r="Z1938" s="2">
        <v>213700000000</v>
      </c>
      <c r="AA1938" s="2">
        <v>220000000000</v>
      </c>
      <c r="AB1938" s="2">
        <v>226800000000</v>
      </c>
      <c r="AC1938" s="2">
        <v>234200000000</v>
      </c>
      <c r="AD1938" s="2">
        <v>241600000000</v>
      </c>
      <c r="AE1938" s="2">
        <v>249700000000</v>
      </c>
      <c r="AF1938" s="2">
        <v>258200000000</v>
      </c>
      <c r="AG1938" s="2">
        <v>266800000000</v>
      </c>
      <c r="AH1938">
        <v>0</v>
      </c>
    </row>
    <row r="1939" spans="1:34" x14ac:dyDescent="0.35">
      <c r="A1939" t="s">
        <v>3569</v>
      </c>
      <c r="B1939" t="s">
        <v>19</v>
      </c>
      <c r="C1939" s="2">
        <v>72170000000</v>
      </c>
      <c r="D1939" s="2">
        <v>81260000000</v>
      </c>
      <c r="E1939" s="2">
        <v>86410000000</v>
      </c>
      <c r="F1939" s="2">
        <v>88620000000</v>
      </c>
      <c r="G1939" s="2">
        <v>90280000000</v>
      </c>
      <c r="H1939" s="2">
        <v>92810000000</v>
      </c>
      <c r="I1939" s="2">
        <v>93140000000</v>
      </c>
      <c r="J1939" s="2">
        <v>93440000000</v>
      </c>
      <c r="K1939" s="2">
        <v>94170000000</v>
      </c>
      <c r="L1939" s="2">
        <v>94800000000</v>
      </c>
      <c r="M1939" s="2">
        <v>95640000000</v>
      </c>
      <c r="N1939" s="2">
        <v>95610000000</v>
      </c>
      <c r="O1939" s="2">
        <v>96460000000</v>
      </c>
      <c r="P1939" s="2">
        <v>98080000000</v>
      </c>
      <c r="Q1939" s="2">
        <v>99730000000</v>
      </c>
      <c r="R1939" s="2">
        <v>101600000000</v>
      </c>
      <c r="S1939" s="2">
        <v>103600000000</v>
      </c>
      <c r="T1939" s="2">
        <v>106100000000</v>
      </c>
      <c r="U1939" s="2">
        <v>108900000000</v>
      </c>
      <c r="V1939" s="2">
        <v>112100000000</v>
      </c>
      <c r="W1939" s="2">
        <v>115300000000</v>
      </c>
      <c r="X1939" s="2">
        <v>118500000000</v>
      </c>
      <c r="Y1939" s="2">
        <v>121900000000</v>
      </c>
      <c r="Z1939" s="2">
        <v>125600000000</v>
      </c>
      <c r="AA1939" s="2">
        <v>129200000000</v>
      </c>
      <c r="AB1939" s="2">
        <v>133300000000</v>
      </c>
      <c r="AC1939" s="2">
        <v>137600000000</v>
      </c>
      <c r="AD1939" s="2">
        <v>141900000000</v>
      </c>
      <c r="AE1939" s="2">
        <v>146700000000</v>
      </c>
      <c r="AF1939" s="2">
        <v>151700000000</v>
      </c>
      <c r="AG1939" s="2">
        <v>156700000000</v>
      </c>
      <c r="AH1939">
        <v>0</v>
      </c>
    </row>
    <row r="1940" spans="1:34" x14ac:dyDescent="0.35">
      <c r="A1940" t="s">
        <v>3570</v>
      </c>
      <c r="B1940" t="s">
        <v>19</v>
      </c>
      <c r="C1940" s="2">
        <v>127500000000</v>
      </c>
      <c r="D1940" s="2">
        <v>143600000000</v>
      </c>
      <c r="E1940" s="2">
        <v>152700000000</v>
      </c>
      <c r="F1940" s="2">
        <v>156700000000</v>
      </c>
      <c r="G1940" s="2">
        <v>159600000000</v>
      </c>
      <c r="H1940" s="2">
        <v>164100000000</v>
      </c>
      <c r="I1940" s="2">
        <v>164700000000</v>
      </c>
      <c r="J1940" s="2">
        <v>165200000000</v>
      </c>
      <c r="K1940" s="2">
        <v>166500000000</v>
      </c>
      <c r="L1940" s="2">
        <v>167600000000</v>
      </c>
      <c r="M1940" s="2">
        <v>169100000000</v>
      </c>
      <c r="N1940" s="2">
        <v>169000000000</v>
      </c>
      <c r="O1940" s="2">
        <v>170500000000</v>
      </c>
      <c r="P1940" s="2">
        <v>173400000000</v>
      </c>
      <c r="Q1940" s="2">
        <v>176300000000</v>
      </c>
      <c r="R1940" s="2">
        <v>179700000000</v>
      </c>
      <c r="S1940" s="2">
        <v>183300000000</v>
      </c>
      <c r="T1940" s="2">
        <v>187700000000</v>
      </c>
      <c r="U1940" s="2">
        <v>192600000000</v>
      </c>
      <c r="V1940" s="2">
        <v>198300000000</v>
      </c>
      <c r="W1940" s="2">
        <v>204000000000</v>
      </c>
      <c r="X1940" s="2">
        <v>209600000000</v>
      </c>
      <c r="Y1940" s="2">
        <v>215800000000</v>
      </c>
      <c r="Z1940" s="2">
        <v>222300000000</v>
      </c>
      <c r="AA1940" s="2">
        <v>228800000000</v>
      </c>
      <c r="AB1940" s="2">
        <v>235900000000</v>
      </c>
      <c r="AC1940" s="2">
        <v>243600000000</v>
      </c>
      <c r="AD1940" s="2">
        <v>251300000000</v>
      </c>
      <c r="AE1940" s="2">
        <v>259800000000</v>
      </c>
      <c r="AF1940" s="2">
        <v>268700000000</v>
      </c>
      <c r="AG1940" s="2">
        <v>277600000000</v>
      </c>
      <c r="AH1940">
        <v>0</v>
      </c>
    </row>
    <row r="1941" spans="1:34" x14ac:dyDescent="0.35">
      <c r="A1941" t="s">
        <v>3571</v>
      </c>
      <c r="B1941" t="s">
        <v>19</v>
      </c>
      <c r="C1941" s="2">
        <v>1501000000</v>
      </c>
      <c r="D1941" s="2">
        <v>1666000000</v>
      </c>
      <c r="E1941" s="2">
        <v>1764000000</v>
      </c>
      <c r="F1941" s="2">
        <v>1804000000</v>
      </c>
      <c r="G1941" s="2">
        <v>1835000000</v>
      </c>
      <c r="H1941" s="2">
        <v>1887000000</v>
      </c>
      <c r="I1941" s="2">
        <v>1894000000</v>
      </c>
      <c r="J1941" s="2">
        <v>1901000000</v>
      </c>
      <c r="K1941" s="2">
        <v>1915000000</v>
      </c>
      <c r="L1941" s="2">
        <v>1927000000</v>
      </c>
      <c r="M1941" s="2">
        <v>1943000000</v>
      </c>
      <c r="N1941" s="2">
        <v>1945000000</v>
      </c>
      <c r="O1941" s="2">
        <v>1961000000</v>
      </c>
      <c r="P1941" s="2">
        <v>1990000000</v>
      </c>
      <c r="Q1941" s="2">
        <v>2020000000</v>
      </c>
      <c r="R1941" s="2">
        <v>2054000000</v>
      </c>
      <c r="S1941" s="2">
        <v>2091000000</v>
      </c>
      <c r="T1941" s="2">
        <v>2135000000</v>
      </c>
      <c r="U1941" s="2">
        <v>2184000000</v>
      </c>
      <c r="V1941" s="2">
        <v>2241000000</v>
      </c>
      <c r="W1941" s="2">
        <v>2297000000</v>
      </c>
      <c r="X1941" s="2">
        <v>2353000000</v>
      </c>
      <c r="Y1941" s="2">
        <v>2414000000</v>
      </c>
      <c r="Z1941" s="2">
        <v>2479000000</v>
      </c>
      <c r="AA1941" s="2">
        <v>2543000000</v>
      </c>
      <c r="AB1941" s="2">
        <v>2613000000</v>
      </c>
      <c r="AC1941" s="2">
        <v>2689000000</v>
      </c>
      <c r="AD1941" s="2">
        <v>2765000000</v>
      </c>
      <c r="AE1941" s="2">
        <v>2848000000</v>
      </c>
      <c r="AF1941" s="2">
        <v>2936000000</v>
      </c>
      <c r="AG1941" s="2">
        <v>3024000000</v>
      </c>
      <c r="AH1941">
        <v>0</v>
      </c>
    </row>
    <row r="1942" spans="1:34" x14ac:dyDescent="0.35">
      <c r="A1942" t="s">
        <v>3572</v>
      </c>
      <c r="B1942" t="s">
        <v>19</v>
      </c>
      <c r="C1942" s="2">
        <v>7902000000</v>
      </c>
      <c r="D1942" s="2">
        <v>8889000000</v>
      </c>
      <c r="E1942" s="2">
        <v>9450000000</v>
      </c>
      <c r="F1942" s="2">
        <v>9689000000</v>
      </c>
      <c r="G1942" s="2">
        <v>9871000000</v>
      </c>
      <c r="H1942" s="2">
        <v>10150000000</v>
      </c>
      <c r="I1942" s="2">
        <v>10180000000</v>
      </c>
      <c r="J1942" s="2">
        <v>10220000000</v>
      </c>
      <c r="K1942" s="2">
        <v>10300000000</v>
      </c>
      <c r="L1942" s="2">
        <v>10360000000</v>
      </c>
      <c r="M1942" s="2">
        <v>10460000000</v>
      </c>
      <c r="N1942" s="2">
        <v>10450000000</v>
      </c>
      <c r="O1942" s="2">
        <v>10550000000</v>
      </c>
      <c r="P1942" s="2">
        <v>10720000000</v>
      </c>
      <c r="Q1942" s="2">
        <v>10900000000</v>
      </c>
      <c r="R1942" s="2">
        <v>11100000000</v>
      </c>
      <c r="S1942" s="2">
        <v>11330000000</v>
      </c>
      <c r="T1942" s="2">
        <v>11590000000</v>
      </c>
      <c r="U1942" s="2">
        <v>11900000000</v>
      </c>
      <c r="V1942" s="2">
        <v>12240000000</v>
      </c>
      <c r="W1942" s="2">
        <v>12590000000</v>
      </c>
      <c r="X1942" s="2">
        <v>12930000000</v>
      </c>
      <c r="Y1942" s="2">
        <v>13310000000</v>
      </c>
      <c r="Z1942" s="2">
        <v>13700000000</v>
      </c>
      <c r="AA1942" s="2">
        <v>14100000000</v>
      </c>
      <c r="AB1942" s="2">
        <v>14540000000</v>
      </c>
      <c r="AC1942" s="2">
        <v>15000000000</v>
      </c>
      <c r="AD1942" s="2">
        <v>15470000000</v>
      </c>
      <c r="AE1942" s="2">
        <v>15990000000</v>
      </c>
      <c r="AF1942" s="2">
        <v>16530000000</v>
      </c>
      <c r="AG1942" s="2">
        <v>17070000000</v>
      </c>
      <c r="AH1942">
        <v>0</v>
      </c>
    </row>
    <row r="1943" spans="1:34" x14ac:dyDescent="0.35">
      <c r="A1943" t="s">
        <v>3573</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row>
    <row r="1944" spans="1:34" x14ac:dyDescent="0.35">
      <c r="A1944" t="s">
        <v>3574</v>
      </c>
      <c r="B1944" t="s">
        <v>19</v>
      </c>
      <c r="C1944" s="2">
        <v>1007000000</v>
      </c>
      <c r="D1944" s="2">
        <v>1105000000</v>
      </c>
      <c r="E1944" s="2">
        <v>1144000000</v>
      </c>
      <c r="F1944" s="2">
        <v>1171000000</v>
      </c>
      <c r="G1944" s="2">
        <v>1187000000</v>
      </c>
      <c r="H1944" s="2">
        <v>1194000000</v>
      </c>
      <c r="I1944" s="2">
        <v>1198000000</v>
      </c>
      <c r="J1944" s="2">
        <v>1202000000</v>
      </c>
      <c r="K1944" s="2">
        <v>1211000000</v>
      </c>
      <c r="L1944" s="2">
        <v>1219000000</v>
      </c>
      <c r="M1944" s="2">
        <v>1230000000</v>
      </c>
      <c r="N1944" s="2">
        <v>1230000000</v>
      </c>
      <c r="O1944" s="2">
        <v>1241000000</v>
      </c>
      <c r="P1944" s="2">
        <v>1261000000</v>
      </c>
      <c r="Q1944" s="2">
        <v>1283000000</v>
      </c>
      <c r="R1944" s="2">
        <v>1307000000</v>
      </c>
      <c r="S1944" s="2">
        <v>1333000000</v>
      </c>
      <c r="T1944" s="2">
        <v>1365000000</v>
      </c>
      <c r="U1944" s="2">
        <v>1401000000</v>
      </c>
      <c r="V1944" s="2">
        <v>1443000000</v>
      </c>
      <c r="W1944" s="2">
        <v>1484000000</v>
      </c>
      <c r="X1944" s="2">
        <v>1525000000</v>
      </c>
      <c r="Y1944" s="2">
        <v>1570000000</v>
      </c>
      <c r="Z1944" s="2">
        <v>1617000000</v>
      </c>
      <c r="AA1944" s="2">
        <v>1664000000</v>
      </c>
      <c r="AB1944" s="2">
        <v>1716000000</v>
      </c>
      <c r="AC1944" s="2">
        <v>1772000000</v>
      </c>
      <c r="AD1944" s="2">
        <v>1828000000</v>
      </c>
      <c r="AE1944" s="2">
        <v>1890000000</v>
      </c>
      <c r="AF1944" s="2">
        <v>1954000000</v>
      </c>
      <c r="AG1944" s="2">
        <v>2019000000</v>
      </c>
      <c r="AH1944">
        <v>0</v>
      </c>
    </row>
    <row r="1945" spans="1:34" x14ac:dyDescent="0.35">
      <c r="A1945" t="s">
        <v>3575</v>
      </c>
      <c r="B1945" t="s">
        <v>19</v>
      </c>
      <c r="C1945" s="2">
        <v>3700000000000</v>
      </c>
      <c r="D1945" s="2">
        <v>4069000000000</v>
      </c>
      <c r="E1945" s="2">
        <v>4138000000000</v>
      </c>
      <c r="F1945" s="2">
        <v>4222000000000</v>
      </c>
      <c r="G1945" s="2">
        <v>3736000000000</v>
      </c>
      <c r="H1945" s="2">
        <v>3721000000000</v>
      </c>
      <c r="I1945" s="2">
        <v>3711000000000</v>
      </c>
      <c r="J1945" s="2">
        <v>3695000000000</v>
      </c>
      <c r="K1945" s="2">
        <v>3664000000000</v>
      </c>
      <c r="L1945" s="2">
        <v>3049000000000</v>
      </c>
      <c r="M1945" s="2">
        <v>2987000000000</v>
      </c>
      <c r="N1945" s="2">
        <v>2901000000000</v>
      </c>
      <c r="O1945" s="2">
        <v>2852000000000</v>
      </c>
      <c r="P1945" s="2">
        <v>2776000000000</v>
      </c>
      <c r="Q1945" s="2">
        <v>2338000000000</v>
      </c>
      <c r="R1945" s="2">
        <v>2293000000000</v>
      </c>
      <c r="S1945" s="2">
        <v>2131000000000</v>
      </c>
      <c r="T1945" s="2">
        <v>2139000000000</v>
      </c>
      <c r="U1945" s="2">
        <v>2147000000000</v>
      </c>
      <c r="V1945" s="2">
        <v>2155000000000</v>
      </c>
      <c r="W1945" s="2">
        <v>2163000000000</v>
      </c>
      <c r="X1945" s="2">
        <v>2172000000000</v>
      </c>
      <c r="Y1945" s="2">
        <v>2181000000000</v>
      </c>
      <c r="Z1945" s="2">
        <v>2190000000000</v>
      </c>
      <c r="AA1945" s="2">
        <v>2198000000000</v>
      </c>
      <c r="AB1945" s="2">
        <v>2207000000000</v>
      </c>
      <c r="AC1945" s="2">
        <v>2254000000000</v>
      </c>
      <c r="AD1945" s="2">
        <v>2300000000000</v>
      </c>
      <c r="AE1945" s="2">
        <v>2347000000000</v>
      </c>
      <c r="AF1945" s="2">
        <v>2394000000000</v>
      </c>
      <c r="AG1945" s="2">
        <v>2441000000000</v>
      </c>
      <c r="AH1945">
        <v>0</v>
      </c>
    </row>
    <row r="1946" spans="1:34" x14ac:dyDescent="0.35">
      <c r="A1946" t="s">
        <v>3576</v>
      </c>
      <c r="B1946" t="s">
        <v>19</v>
      </c>
      <c r="C1946" s="2">
        <v>2007000000000</v>
      </c>
      <c r="D1946" s="2">
        <v>1974000000000</v>
      </c>
      <c r="E1946" s="2">
        <v>1963000000000</v>
      </c>
      <c r="F1946" s="2">
        <v>1962000000000</v>
      </c>
      <c r="G1946" s="2">
        <v>1962000000000</v>
      </c>
      <c r="H1946" s="2">
        <v>1949000000000</v>
      </c>
      <c r="I1946" s="2">
        <v>1943000000000</v>
      </c>
      <c r="J1946" s="2">
        <v>1927000000000</v>
      </c>
      <c r="K1946" s="2">
        <v>1943000000000</v>
      </c>
      <c r="L1946" s="2">
        <v>1935000000000</v>
      </c>
      <c r="M1946" s="2">
        <v>1922000000000</v>
      </c>
      <c r="N1946" s="2">
        <v>1914000000000</v>
      </c>
      <c r="O1946" s="2">
        <v>1914000000000</v>
      </c>
      <c r="P1946" s="2">
        <v>1926000000000</v>
      </c>
      <c r="Q1946" s="2">
        <v>1910000000000</v>
      </c>
      <c r="R1946" s="2">
        <v>1895000000000</v>
      </c>
      <c r="S1946" s="2">
        <v>1890000000000</v>
      </c>
      <c r="T1946" s="2">
        <v>1900000000000</v>
      </c>
      <c r="U1946" s="2">
        <v>1912000000000</v>
      </c>
      <c r="V1946" s="2">
        <v>1925000000000</v>
      </c>
      <c r="W1946" s="2">
        <v>1939000000000</v>
      </c>
      <c r="X1946" s="2">
        <v>1945000000000</v>
      </c>
      <c r="Y1946" s="2">
        <v>1956000000000</v>
      </c>
      <c r="Z1946" s="2">
        <v>1973000000000</v>
      </c>
      <c r="AA1946" s="2">
        <v>1983000000000</v>
      </c>
      <c r="AB1946" s="2">
        <v>1994000000000</v>
      </c>
      <c r="AC1946" s="2">
        <v>2010000000000</v>
      </c>
      <c r="AD1946" s="2">
        <v>2025000000000</v>
      </c>
      <c r="AE1946" s="2">
        <v>2038000000000</v>
      </c>
      <c r="AF1946" s="2">
        <v>2049000000000</v>
      </c>
      <c r="AG1946" s="2">
        <v>2070000000000</v>
      </c>
      <c r="AH1946">
        <v>0</v>
      </c>
    </row>
    <row r="1947" spans="1:34" x14ac:dyDescent="0.35">
      <c r="A1947" t="s">
        <v>3577</v>
      </c>
      <c r="B1947" t="s">
        <v>19</v>
      </c>
      <c r="C1947" s="2">
        <v>188300000000</v>
      </c>
      <c r="D1947" s="2">
        <v>186600000000</v>
      </c>
      <c r="E1947" s="2">
        <v>187200000000</v>
      </c>
      <c r="F1947" s="2">
        <v>188500000000</v>
      </c>
      <c r="G1947" s="2">
        <v>190000000000</v>
      </c>
      <c r="H1947" s="2">
        <v>190200000000</v>
      </c>
      <c r="I1947" s="2">
        <v>189700000000</v>
      </c>
      <c r="J1947" s="2">
        <v>188000000000</v>
      </c>
      <c r="K1947" s="2">
        <v>189600000000</v>
      </c>
      <c r="L1947" s="2">
        <v>188900000000</v>
      </c>
      <c r="M1947" s="2">
        <v>187600000000</v>
      </c>
      <c r="N1947" s="2">
        <v>186800000000</v>
      </c>
      <c r="O1947" s="2">
        <v>186800000000</v>
      </c>
      <c r="P1947" s="2">
        <v>188000000000</v>
      </c>
      <c r="Q1947" s="2">
        <v>186500000000</v>
      </c>
      <c r="R1947" s="2">
        <v>184900000000</v>
      </c>
      <c r="S1947" s="2">
        <v>184500000000</v>
      </c>
      <c r="T1947" s="2">
        <v>185400000000</v>
      </c>
      <c r="U1947" s="2">
        <v>186600000000</v>
      </c>
      <c r="V1947" s="2">
        <v>187900000000</v>
      </c>
      <c r="W1947" s="2">
        <v>189200000000</v>
      </c>
      <c r="X1947" s="2">
        <v>189900000000</v>
      </c>
      <c r="Y1947" s="2">
        <v>190900000000</v>
      </c>
      <c r="Z1947" s="2">
        <v>192600000000</v>
      </c>
      <c r="AA1947" s="2">
        <v>193600000000</v>
      </c>
      <c r="AB1947" s="2">
        <v>194600000000</v>
      </c>
      <c r="AC1947" s="2">
        <v>196200000000</v>
      </c>
      <c r="AD1947" s="2">
        <v>197700000000</v>
      </c>
      <c r="AE1947" s="2">
        <v>198900000000</v>
      </c>
      <c r="AF1947" s="2">
        <v>200000000000</v>
      </c>
      <c r="AG1947" s="2">
        <v>202100000000</v>
      </c>
      <c r="AH1947">
        <v>0</v>
      </c>
    </row>
    <row r="1948" spans="1:34" x14ac:dyDescent="0.35">
      <c r="A1948" t="s">
        <v>3578</v>
      </c>
      <c r="B1948" t="s">
        <v>19</v>
      </c>
      <c r="C1948" s="2">
        <v>6036000000</v>
      </c>
      <c r="D1948" s="2">
        <v>5983000000</v>
      </c>
      <c r="E1948" s="2">
        <v>6000000000</v>
      </c>
      <c r="F1948" s="2">
        <v>6044000000</v>
      </c>
      <c r="G1948" s="2">
        <v>6090000000</v>
      </c>
      <c r="H1948" s="2">
        <v>6098000000</v>
      </c>
      <c r="I1948" s="2">
        <v>6081000000</v>
      </c>
      <c r="J1948" s="2">
        <v>6028000000</v>
      </c>
      <c r="K1948" s="2">
        <v>6079000000</v>
      </c>
      <c r="L1948" s="2">
        <v>6056000000</v>
      </c>
      <c r="M1948" s="2">
        <v>6013000000</v>
      </c>
      <c r="N1948" s="2">
        <v>5989000000</v>
      </c>
      <c r="O1948" s="2">
        <v>5989000000</v>
      </c>
      <c r="P1948" s="2">
        <v>6027000000</v>
      </c>
      <c r="Q1948" s="2">
        <v>5977000000</v>
      </c>
      <c r="R1948" s="2">
        <v>5928000000</v>
      </c>
      <c r="S1948" s="2">
        <v>5914000000</v>
      </c>
      <c r="T1948" s="2">
        <v>5944000000</v>
      </c>
      <c r="U1948" s="2">
        <v>5983000000</v>
      </c>
      <c r="V1948" s="2">
        <v>6024000000</v>
      </c>
      <c r="W1948" s="2">
        <v>6066000000</v>
      </c>
      <c r="X1948" s="2">
        <v>6087000000</v>
      </c>
      <c r="Y1948" s="2">
        <v>6120000000</v>
      </c>
      <c r="Z1948" s="2">
        <v>6173000000</v>
      </c>
      <c r="AA1948" s="2">
        <v>6205000000</v>
      </c>
      <c r="AB1948" s="2">
        <v>6239000000</v>
      </c>
      <c r="AC1948" s="2">
        <v>6289000000</v>
      </c>
      <c r="AD1948" s="2">
        <v>6336000000</v>
      </c>
      <c r="AE1948" s="2">
        <v>6376000000</v>
      </c>
      <c r="AF1948" s="2">
        <v>6410000000</v>
      </c>
      <c r="AG1948" s="2">
        <v>6477000000</v>
      </c>
      <c r="AH1948">
        <v>0</v>
      </c>
    </row>
    <row r="1949" spans="1:34" x14ac:dyDescent="0.35">
      <c r="A1949" t="s">
        <v>3579</v>
      </c>
      <c r="B1949" t="s">
        <v>19</v>
      </c>
      <c r="C1949" s="2">
        <v>2565000000</v>
      </c>
      <c r="D1949" s="2">
        <v>2542000000</v>
      </c>
      <c r="E1949" s="2">
        <v>2549000000</v>
      </c>
      <c r="F1949" s="2">
        <v>2568000000</v>
      </c>
      <c r="G1949" s="2">
        <v>2588000000</v>
      </c>
      <c r="H1949" s="2">
        <v>2591000000</v>
      </c>
      <c r="I1949" s="2">
        <v>2584000000</v>
      </c>
      <c r="J1949" s="2">
        <v>2561000000</v>
      </c>
      <c r="K1949" s="2">
        <v>2583000000</v>
      </c>
      <c r="L1949" s="2">
        <v>2573000000</v>
      </c>
      <c r="M1949" s="2">
        <v>2555000000</v>
      </c>
      <c r="N1949" s="2">
        <v>2545000000</v>
      </c>
      <c r="O1949" s="2">
        <v>2545000000</v>
      </c>
      <c r="P1949" s="2">
        <v>2561000000</v>
      </c>
      <c r="Q1949" s="2">
        <v>2540000000</v>
      </c>
      <c r="R1949" s="2">
        <v>2519000000</v>
      </c>
      <c r="S1949" s="2">
        <v>2513000000</v>
      </c>
      <c r="T1949" s="2">
        <v>2525000000</v>
      </c>
      <c r="U1949" s="2">
        <v>2542000000</v>
      </c>
      <c r="V1949" s="2">
        <v>2560000000</v>
      </c>
      <c r="W1949" s="2">
        <v>2577000000</v>
      </c>
      <c r="X1949" s="2">
        <v>2586000000</v>
      </c>
      <c r="Y1949" s="2">
        <v>2600000000</v>
      </c>
      <c r="Z1949" s="2">
        <v>2623000000</v>
      </c>
      <c r="AA1949" s="2">
        <v>2637000000</v>
      </c>
      <c r="AB1949" s="2">
        <v>2651000000</v>
      </c>
      <c r="AC1949" s="2">
        <v>2672000000</v>
      </c>
      <c r="AD1949" s="2">
        <v>2692000000</v>
      </c>
      <c r="AE1949" s="2">
        <v>2709000000</v>
      </c>
      <c r="AF1949" s="2">
        <v>2724000000</v>
      </c>
      <c r="AG1949" s="2">
        <v>2752000000</v>
      </c>
      <c r="AH1949">
        <v>0</v>
      </c>
    </row>
    <row r="1950" spans="1:34" x14ac:dyDescent="0.35">
      <c r="A1950" t="s">
        <v>3580</v>
      </c>
      <c r="B1950" t="s">
        <v>19</v>
      </c>
      <c r="C1950" s="2">
        <v>33960000000</v>
      </c>
      <c r="D1950" s="2">
        <v>33660000000</v>
      </c>
      <c r="E1950" s="2">
        <v>33760000000</v>
      </c>
      <c r="F1950" s="2">
        <v>34000000000</v>
      </c>
      <c r="G1950" s="2">
        <v>34260000000</v>
      </c>
      <c r="H1950" s="2">
        <v>34310000000</v>
      </c>
      <c r="I1950" s="2">
        <v>34210000000</v>
      </c>
      <c r="J1950" s="2">
        <v>33910000000</v>
      </c>
      <c r="K1950" s="2">
        <v>34200000000</v>
      </c>
      <c r="L1950" s="2">
        <v>34070000000</v>
      </c>
      <c r="M1950" s="2">
        <v>33830000000</v>
      </c>
      <c r="N1950" s="2">
        <v>33700000000</v>
      </c>
      <c r="O1950" s="2">
        <v>33690000000</v>
      </c>
      <c r="P1950" s="2">
        <v>33910000000</v>
      </c>
      <c r="Q1950" s="2">
        <v>33630000000</v>
      </c>
      <c r="R1950" s="2">
        <v>33350000000</v>
      </c>
      <c r="S1950" s="2">
        <v>33270000000</v>
      </c>
      <c r="T1950" s="2">
        <v>33440000000</v>
      </c>
      <c r="U1950" s="2">
        <v>33660000000</v>
      </c>
      <c r="V1950" s="2">
        <v>33890000000</v>
      </c>
      <c r="W1950" s="2">
        <v>34130000000</v>
      </c>
      <c r="X1950" s="2">
        <v>34250000000</v>
      </c>
      <c r="Y1950" s="2">
        <v>34430000000</v>
      </c>
      <c r="Z1950" s="2">
        <v>34730000000</v>
      </c>
      <c r="AA1950" s="2">
        <v>34910000000</v>
      </c>
      <c r="AB1950" s="2">
        <v>35100000000</v>
      </c>
      <c r="AC1950" s="2">
        <v>35380000000</v>
      </c>
      <c r="AD1950" s="2">
        <v>35650000000</v>
      </c>
      <c r="AE1950" s="2">
        <v>35870000000</v>
      </c>
      <c r="AF1950" s="2">
        <v>36060000000</v>
      </c>
      <c r="AG1950" s="2">
        <v>36440000000</v>
      </c>
      <c r="AH1950">
        <v>0</v>
      </c>
    </row>
    <row r="1951" spans="1:34" x14ac:dyDescent="0.35">
      <c r="A1951" t="s">
        <v>3581</v>
      </c>
      <c r="B1951" t="s">
        <v>19</v>
      </c>
      <c r="C1951" s="2">
        <v>12340000000</v>
      </c>
      <c r="D1951" s="2">
        <v>12240000000</v>
      </c>
      <c r="E1951" s="2">
        <v>12270000000</v>
      </c>
      <c r="F1951" s="2">
        <v>12360000000</v>
      </c>
      <c r="G1951" s="2">
        <v>12450000000</v>
      </c>
      <c r="H1951" s="2">
        <v>12470000000</v>
      </c>
      <c r="I1951" s="2">
        <v>12440000000</v>
      </c>
      <c r="J1951" s="2">
        <v>12330000000</v>
      </c>
      <c r="K1951" s="2">
        <v>12430000000</v>
      </c>
      <c r="L1951" s="2">
        <v>12380000000</v>
      </c>
      <c r="M1951" s="2">
        <v>12300000000</v>
      </c>
      <c r="N1951" s="2">
        <v>12250000000</v>
      </c>
      <c r="O1951" s="2">
        <v>12250000000</v>
      </c>
      <c r="P1951" s="2">
        <v>12330000000</v>
      </c>
      <c r="Q1951" s="2">
        <v>12220000000</v>
      </c>
      <c r="R1951" s="2">
        <v>12120000000</v>
      </c>
      <c r="S1951" s="2">
        <v>12090000000</v>
      </c>
      <c r="T1951" s="2">
        <v>12160000000</v>
      </c>
      <c r="U1951" s="2">
        <v>12230000000</v>
      </c>
      <c r="V1951" s="2">
        <v>12320000000</v>
      </c>
      <c r="W1951" s="2">
        <v>12410000000</v>
      </c>
      <c r="X1951" s="2">
        <v>12450000000</v>
      </c>
      <c r="Y1951" s="2">
        <v>12520000000</v>
      </c>
      <c r="Z1951" s="2">
        <v>12620000000</v>
      </c>
      <c r="AA1951" s="2">
        <v>12690000000</v>
      </c>
      <c r="AB1951" s="2">
        <v>12760000000</v>
      </c>
      <c r="AC1951" s="2">
        <v>12860000000</v>
      </c>
      <c r="AD1951" s="2">
        <v>12960000000</v>
      </c>
      <c r="AE1951" s="2">
        <v>13040000000</v>
      </c>
      <c r="AF1951" s="2">
        <v>13110000000</v>
      </c>
      <c r="AG1951" s="2">
        <v>13250000000</v>
      </c>
      <c r="AH1951">
        <v>0</v>
      </c>
    </row>
    <row r="1952" spans="1:34" x14ac:dyDescent="0.35">
      <c r="A1952" t="s">
        <v>3582</v>
      </c>
      <c r="B1952" t="s">
        <v>19</v>
      </c>
      <c r="C1952" s="2">
        <v>1038000000</v>
      </c>
      <c r="D1952" s="2">
        <v>1029000000</v>
      </c>
      <c r="E1952" s="2">
        <v>1032000000</v>
      </c>
      <c r="F1952" s="2">
        <v>1039000000</v>
      </c>
      <c r="G1952" s="2">
        <v>1047000000</v>
      </c>
      <c r="H1952" s="2">
        <v>1049000000</v>
      </c>
      <c r="I1952" s="2">
        <v>1046000000</v>
      </c>
      <c r="J1952" s="2">
        <v>1037000000</v>
      </c>
      <c r="K1952" s="2">
        <v>1045000000</v>
      </c>
      <c r="L1952" s="2">
        <v>1041000000</v>
      </c>
      <c r="M1952" s="2">
        <v>1034000000</v>
      </c>
      <c r="N1952" s="2">
        <v>1030000000</v>
      </c>
      <c r="O1952" s="2">
        <v>1030000000</v>
      </c>
      <c r="P1952" s="2">
        <v>1037000000</v>
      </c>
      <c r="Q1952" s="2">
        <v>1028000000</v>
      </c>
      <c r="R1952" s="2">
        <v>1019000000</v>
      </c>
      <c r="S1952" s="2">
        <v>1017000000</v>
      </c>
      <c r="T1952" s="2">
        <v>1022000000</v>
      </c>
      <c r="U1952" s="2">
        <v>1029000000</v>
      </c>
      <c r="V1952" s="2">
        <v>1036000000</v>
      </c>
      <c r="W1952" s="2">
        <v>1043000000</v>
      </c>
      <c r="X1952" s="2">
        <v>1047000000</v>
      </c>
      <c r="Y1952" s="2">
        <v>1052000000</v>
      </c>
      <c r="Z1952" s="2">
        <v>1062000000</v>
      </c>
      <c r="AA1952" s="2">
        <v>1067000000</v>
      </c>
      <c r="AB1952" s="2">
        <v>1073000000</v>
      </c>
      <c r="AC1952" s="2">
        <v>1082000000</v>
      </c>
      <c r="AD1952" s="2">
        <v>1090000000</v>
      </c>
      <c r="AE1952" s="2">
        <v>1096000000</v>
      </c>
      <c r="AF1952" s="2">
        <v>1102000000</v>
      </c>
      <c r="AG1952" s="2">
        <v>1114000000</v>
      </c>
      <c r="AH1952">
        <v>0</v>
      </c>
    </row>
    <row r="1953" spans="1:34" x14ac:dyDescent="0.35">
      <c r="A1953" t="s">
        <v>3583</v>
      </c>
      <c r="B1953" t="s">
        <v>19</v>
      </c>
      <c r="C1953" s="2">
        <v>200100000</v>
      </c>
      <c r="D1953" s="2">
        <v>198400000</v>
      </c>
      <c r="E1953" s="2">
        <v>198900000</v>
      </c>
      <c r="F1953" s="2">
        <v>200400000</v>
      </c>
      <c r="G1953" s="2">
        <v>201900000</v>
      </c>
      <c r="H1953" s="2">
        <v>202200000</v>
      </c>
      <c r="I1953" s="2">
        <v>201600000</v>
      </c>
      <c r="J1953" s="2">
        <v>199900000</v>
      </c>
      <c r="K1953" s="2">
        <v>201600000</v>
      </c>
      <c r="L1953" s="2">
        <v>200800000</v>
      </c>
      <c r="M1953" s="2">
        <v>199400000</v>
      </c>
      <c r="N1953" s="2">
        <v>198600000</v>
      </c>
      <c r="O1953" s="2">
        <v>198600000</v>
      </c>
      <c r="P1953" s="2">
        <v>199800000</v>
      </c>
      <c r="Q1953" s="2">
        <v>198200000</v>
      </c>
      <c r="R1953" s="2">
        <v>196600000</v>
      </c>
      <c r="S1953" s="2">
        <v>196100000</v>
      </c>
      <c r="T1953" s="2">
        <v>197100000</v>
      </c>
      <c r="U1953" s="2">
        <v>198400000</v>
      </c>
      <c r="V1953" s="2">
        <v>199700000</v>
      </c>
      <c r="W1953" s="2">
        <v>201100000</v>
      </c>
      <c r="X1953" s="2">
        <v>201800000</v>
      </c>
      <c r="Y1953" s="2">
        <v>202900000</v>
      </c>
      <c r="Z1953" s="2">
        <v>204700000</v>
      </c>
      <c r="AA1953" s="2">
        <v>205700000</v>
      </c>
      <c r="AB1953" s="2">
        <v>206900000</v>
      </c>
      <c r="AC1953" s="2">
        <v>208500000</v>
      </c>
      <c r="AD1953" s="2">
        <v>210100000</v>
      </c>
      <c r="AE1953" s="2">
        <v>211400000</v>
      </c>
      <c r="AF1953" s="2">
        <v>212500000</v>
      </c>
      <c r="AG1953" s="2">
        <v>214800000</v>
      </c>
      <c r="AH1953">
        <v>0</v>
      </c>
    </row>
    <row r="1954" spans="1:34" x14ac:dyDescent="0.35">
      <c r="A1954" t="s">
        <v>3584</v>
      </c>
      <c r="B1954" t="s">
        <v>19</v>
      </c>
      <c r="C1954" s="2">
        <v>1135000000</v>
      </c>
      <c r="D1954" s="2">
        <v>1125000000</v>
      </c>
      <c r="E1954" s="2">
        <v>1128000000</v>
      </c>
      <c r="F1954" s="2">
        <v>1136000000</v>
      </c>
      <c r="G1954" s="2">
        <v>1145000000</v>
      </c>
      <c r="H1954" s="2">
        <v>1146000000</v>
      </c>
      <c r="I1954" s="2">
        <v>1143000000</v>
      </c>
      <c r="J1954" s="2">
        <v>1133000000</v>
      </c>
      <c r="K1954" s="2">
        <v>1143000000</v>
      </c>
      <c r="L1954" s="2">
        <v>1138000000</v>
      </c>
      <c r="M1954" s="2">
        <v>1130000000</v>
      </c>
      <c r="N1954" s="2">
        <v>1126000000</v>
      </c>
      <c r="O1954" s="2">
        <v>1126000000</v>
      </c>
      <c r="P1954" s="2">
        <v>1133000000</v>
      </c>
      <c r="Q1954" s="2">
        <v>1124000000</v>
      </c>
      <c r="R1954" s="2">
        <v>1114000000</v>
      </c>
      <c r="S1954" s="2">
        <v>1112000000</v>
      </c>
      <c r="T1954" s="2">
        <v>1117000000</v>
      </c>
      <c r="U1954" s="2">
        <v>1125000000</v>
      </c>
      <c r="V1954" s="2">
        <v>1132000000</v>
      </c>
      <c r="W1954" s="2">
        <v>1140000000</v>
      </c>
      <c r="X1954" s="2">
        <v>1144000000</v>
      </c>
      <c r="Y1954" s="2">
        <v>1150000000</v>
      </c>
      <c r="Z1954" s="2">
        <v>1160000000</v>
      </c>
      <c r="AA1954" s="2">
        <v>1166000000</v>
      </c>
      <c r="AB1954" s="2">
        <v>1173000000</v>
      </c>
      <c r="AC1954" s="2">
        <v>1182000000</v>
      </c>
      <c r="AD1954" s="2">
        <v>1191000000</v>
      </c>
      <c r="AE1954" s="2">
        <v>1198000000</v>
      </c>
      <c r="AF1954" s="2">
        <v>1205000000</v>
      </c>
      <c r="AG1954" s="2">
        <v>1217000000</v>
      </c>
      <c r="AH1954">
        <v>0</v>
      </c>
    </row>
    <row r="1955" spans="1:34" x14ac:dyDescent="0.35">
      <c r="A1955" t="s">
        <v>3585</v>
      </c>
      <c r="B1955" t="s">
        <v>19</v>
      </c>
      <c r="C1955" s="2">
        <v>2640000000000</v>
      </c>
      <c r="D1955" s="2">
        <v>2596000000000</v>
      </c>
      <c r="E1955" s="2">
        <v>2582000000000</v>
      </c>
      <c r="F1955" s="2">
        <v>2580000000000</v>
      </c>
      <c r="G1955" s="2">
        <v>2580000000000</v>
      </c>
      <c r="H1955" s="2">
        <v>2563000000000</v>
      </c>
      <c r="I1955" s="2">
        <v>2556000000000</v>
      </c>
      <c r="J1955" s="2">
        <v>2534000000000</v>
      </c>
      <c r="K1955" s="2">
        <v>2555000000000</v>
      </c>
      <c r="L1955" s="2">
        <v>2545000000000</v>
      </c>
      <c r="M1955" s="2">
        <v>2527000000000</v>
      </c>
      <c r="N1955" s="2">
        <v>2517000000000</v>
      </c>
      <c r="O1955" s="2">
        <v>2517000000000</v>
      </c>
      <c r="P1955" s="2">
        <v>2533000000000</v>
      </c>
      <c r="Q1955" s="2">
        <v>2512000000000</v>
      </c>
      <c r="R1955" s="2">
        <v>2492000000000</v>
      </c>
      <c r="S1955" s="2">
        <v>2485000000000</v>
      </c>
      <c r="T1955" s="2">
        <v>2498000000000</v>
      </c>
      <c r="U1955" s="2">
        <v>2514000000000</v>
      </c>
      <c r="V1955" s="2">
        <v>2532000000000</v>
      </c>
      <c r="W1955" s="2">
        <v>2549000000000</v>
      </c>
      <c r="X1955" s="2">
        <v>2558000000000</v>
      </c>
      <c r="Y1955" s="2">
        <v>2572000000000</v>
      </c>
      <c r="Z1955" s="2">
        <v>2595000000000</v>
      </c>
      <c r="AA1955" s="2">
        <v>2608000000000</v>
      </c>
      <c r="AB1955" s="2">
        <v>2622000000000</v>
      </c>
      <c r="AC1955" s="2">
        <v>2643000000000</v>
      </c>
      <c r="AD1955" s="2">
        <v>2663000000000</v>
      </c>
      <c r="AE1955" s="2">
        <v>2680000000000</v>
      </c>
      <c r="AF1955" s="2">
        <v>2694000000000</v>
      </c>
      <c r="AG1955" s="2">
        <v>2722000000000</v>
      </c>
      <c r="AH1955">
        <v>0</v>
      </c>
    </row>
    <row r="1956" spans="1:34" x14ac:dyDescent="0.35">
      <c r="A1956" t="s">
        <v>3586</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row>
    <row r="1957" spans="1:34" x14ac:dyDescent="0.35">
      <c r="A1957" t="s">
        <v>3587</v>
      </c>
      <c r="B1957" t="s">
        <v>19</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row>
    <row r="1958" spans="1:34" x14ac:dyDescent="0.35">
      <c r="A1958" t="s">
        <v>3588</v>
      </c>
      <c r="B1958" t="s">
        <v>19</v>
      </c>
      <c r="C1958" s="2">
        <v>13100000000000</v>
      </c>
      <c r="D1958" s="2">
        <v>13230000000000</v>
      </c>
      <c r="E1958" s="2">
        <v>13360000000000</v>
      </c>
      <c r="F1958" s="2">
        <v>13490000000000</v>
      </c>
      <c r="G1958" s="2">
        <v>13620000000000</v>
      </c>
      <c r="H1958" s="2">
        <v>13750000000000</v>
      </c>
      <c r="I1958" s="2">
        <v>13890000000000</v>
      </c>
      <c r="J1958" s="2">
        <v>14040000000000</v>
      </c>
      <c r="K1958" s="2">
        <v>14180000000000</v>
      </c>
      <c r="L1958" s="2">
        <v>14330000000000</v>
      </c>
      <c r="M1958" s="2">
        <v>14470000000000</v>
      </c>
      <c r="N1958" s="2">
        <v>14630000000000</v>
      </c>
      <c r="O1958" s="2">
        <v>14790000000000</v>
      </c>
      <c r="P1958" s="2">
        <v>14940000000000</v>
      </c>
      <c r="Q1958" s="2">
        <v>15100000000000</v>
      </c>
      <c r="R1958" s="2">
        <v>15260000000000</v>
      </c>
      <c r="S1958" s="2">
        <v>15420000000000</v>
      </c>
      <c r="T1958" s="2">
        <v>15590000000000</v>
      </c>
      <c r="U1958" s="2">
        <v>15750000000000</v>
      </c>
      <c r="V1958" s="2">
        <v>15920000000000</v>
      </c>
      <c r="W1958" s="2">
        <v>16080000000000</v>
      </c>
      <c r="X1958" s="2">
        <v>16250000000000</v>
      </c>
      <c r="Y1958" s="2">
        <v>16420000000000</v>
      </c>
      <c r="Z1958" s="2">
        <v>16590000000000</v>
      </c>
      <c r="AA1958" s="2">
        <v>16760000000000</v>
      </c>
      <c r="AB1958" s="2">
        <v>16920000000000</v>
      </c>
      <c r="AC1958" s="2">
        <v>17090000000000</v>
      </c>
      <c r="AD1958" s="2">
        <v>17260000000000</v>
      </c>
      <c r="AE1958" s="2">
        <v>17430000000000</v>
      </c>
      <c r="AF1958" s="2">
        <v>17600000000000</v>
      </c>
      <c r="AG1958" s="2">
        <v>17770000000000</v>
      </c>
      <c r="AH1958" s="2">
        <v>15651500000000</v>
      </c>
    </row>
    <row r="1959" spans="1:34" x14ac:dyDescent="0.35">
      <c r="A1959" t="s">
        <v>3589</v>
      </c>
      <c r="B1959" t="s">
        <v>19</v>
      </c>
      <c r="C1959" s="2">
        <v>172500000000</v>
      </c>
      <c r="D1959" s="2">
        <v>174200000000</v>
      </c>
      <c r="E1959" s="2">
        <v>175900000000</v>
      </c>
      <c r="F1959" s="2">
        <v>177600000000</v>
      </c>
      <c r="G1959" s="2">
        <v>179300000000</v>
      </c>
      <c r="H1959" s="2">
        <v>181000000000</v>
      </c>
      <c r="I1959" s="2">
        <v>182900000000</v>
      </c>
      <c r="J1959" s="2">
        <v>184800000000</v>
      </c>
      <c r="K1959" s="2">
        <v>186700000000</v>
      </c>
      <c r="L1959" s="2">
        <v>188600000000</v>
      </c>
      <c r="M1959" s="2">
        <v>190600000000</v>
      </c>
      <c r="N1959" s="2">
        <v>192600000000</v>
      </c>
      <c r="O1959" s="2">
        <v>194700000000</v>
      </c>
      <c r="P1959" s="2">
        <v>196700000000</v>
      </c>
      <c r="Q1959" s="2">
        <v>198800000000</v>
      </c>
      <c r="R1959" s="2">
        <v>200900000000</v>
      </c>
      <c r="S1959" s="2">
        <v>203100000000</v>
      </c>
      <c r="T1959" s="2">
        <v>205200000000</v>
      </c>
      <c r="U1959" s="2">
        <v>207400000000</v>
      </c>
      <c r="V1959" s="2">
        <v>209600000000</v>
      </c>
      <c r="W1959" s="2">
        <v>211800000000</v>
      </c>
      <c r="X1959" s="2">
        <v>214000000000</v>
      </c>
      <c r="Y1959" s="2">
        <v>216200000000</v>
      </c>
      <c r="Z1959" s="2">
        <v>218400000000</v>
      </c>
      <c r="AA1959" s="2">
        <v>220600000000</v>
      </c>
      <c r="AB1959" s="2">
        <v>222800000000</v>
      </c>
      <c r="AC1959" s="2">
        <v>225100000000</v>
      </c>
      <c r="AD1959" s="2">
        <v>227300000000</v>
      </c>
      <c r="AE1959" s="2">
        <v>229500000000</v>
      </c>
      <c r="AF1959" s="2">
        <v>231800000000</v>
      </c>
      <c r="AG1959" s="2">
        <v>234000000000</v>
      </c>
      <c r="AH1959" s="2">
        <v>85717300000</v>
      </c>
    </row>
    <row r="1960" spans="1:34" x14ac:dyDescent="0.35">
      <c r="A1960" t="s">
        <v>3590</v>
      </c>
      <c r="B1960" t="s">
        <v>19</v>
      </c>
      <c r="C1960" s="2">
        <v>1303000000000</v>
      </c>
      <c r="D1960" s="2">
        <v>1316000000000</v>
      </c>
      <c r="E1960" s="2">
        <v>1329000000000</v>
      </c>
      <c r="F1960" s="2">
        <v>1342000000000</v>
      </c>
      <c r="G1960" s="2">
        <v>1355000000000</v>
      </c>
      <c r="H1960" s="2">
        <v>1368000000000</v>
      </c>
      <c r="I1960" s="2">
        <v>1382000000000</v>
      </c>
      <c r="J1960" s="2">
        <v>1397000000000</v>
      </c>
      <c r="K1960" s="2">
        <v>1411000000000</v>
      </c>
      <c r="L1960" s="2">
        <v>1425000000000</v>
      </c>
      <c r="M1960" s="2">
        <v>1440000000000</v>
      </c>
      <c r="N1960" s="2">
        <v>1455000000000</v>
      </c>
      <c r="O1960" s="2">
        <v>1471000000000</v>
      </c>
      <c r="P1960" s="2">
        <v>1487000000000</v>
      </c>
      <c r="Q1960" s="2">
        <v>1502000000000</v>
      </c>
      <c r="R1960" s="2">
        <v>1518000000000</v>
      </c>
      <c r="S1960" s="2">
        <v>1534000000000</v>
      </c>
      <c r="T1960" s="2">
        <v>1551000000000</v>
      </c>
      <c r="U1960" s="2">
        <v>1567000000000</v>
      </c>
      <c r="V1960" s="2">
        <v>1584000000000</v>
      </c>
      <c r="W1960" s="2">
        <v>1600000000000</v>
      </c>
      <c r="X1960" s="2">
        <v>1617000000000</v>
      </c>
      <c r="Y1960" s="2">
        <v>1633000000000</v>
      </c>
      <c r="Z1960" s="2">
        <v>1650000000000</v>
      </c>
      <c r="AA1960" s="2">
        <v>1667000000000</v>
      </c>
      <c r="AB1960" s="2">
        <v>1684000000000</v>
      </c>
      <c r="AC1960" s="2">
        <v>1701000000000</v>
      </c>
      <c r="AD1960" s="2">
        <v>1717000000000</v>
      </c>
      <c r="AE1960" s="2">
        <v>1734000000000</v>
      </c>
      <c r="AF1960" s="2">
        <v>1751000000000</v>
      </c>
      <c r="AG1960" s="2">
        <v>1768000000000</v>
      </c>
      <c r="AH1960" s="2">
        <v>18463400000</v>
      </c>
    </row>
    <row r="1961" spans="1:34" x14ac:dyDescent="0.35">
      <c r="A1961" t="s">
        <v>3591</v>
      </c>
      <c r="B1961" t="s">
        <v>19</v>
      </c>
      <c r="C1961" s="2">
        <v>81230000000</v>
      </c>
      <c r="D1961" s="2">
        <v>82040000000</v>
      </c>
      <c r="E1961" s="2">
        <v>82840000000</v>
      </c>
      <c r="F1961" s="2">
        <v>83650000000</v>
      </c>
      <c r="G1961" s="2">
        <v>84450000000</v>
      </c>
      <c r="H1961" s="2">
        <v>85260000000</v>
      </c>
      <c r="I1961" s="2">
        <v>86160000000</v>
      </c>
      <c r="J1961" s="2">
        <v>87050000000</v>
      </c>
      <c r="K1961" s="2">
        <v>87950000000</v>
      </c>
      <c r="L1961" s="2">
        <v>88850000000</v>
      </c>
      <c r="M1961" s="2">
        <v>89740000000</v>
      </c>
      <c r="N1961" s="2">
        <v>90720000000</v>
      </c>
      <c r="O1961" s="2">
        <v>91690000000</v>
      </c>
      <c r="P1961" s="2">
        <v>92660000000</v>
      </c>
      <c r="Q1961" s="2">
        <v>93630000000</v>
      </c>
      <c r="R1961" s="2">
        <v>94610000000</v>
      </c>
      <c r="S1961" s="2">
        <v>95630000000</v>
      </c>
      <c r="T1961" s="2">
        <v>96650000000</v>
      </c>
      <c r="U1961" s="2">
        <v>97680000000</v>
      </c>
      <c r="V1961" s="2">
        <v>98700000000</v>
      </c>
      <c r="W1961" s="2">
        <v>99730000000</v>
      </c>
      <c r="X1961" s="2">
        <v>100800000000</v>
      </c>
      <c r="Y1961" s="2">
        <v>101800000000</v>
      </c>
      <c r="Z1961" s="2">
        <v>102900000000</v>
      </c>
      <c r="AA1961" s="2">
        <v>103900000000</v>
      </c>
      <c r="AB1961" s="2">
        <v>104900000000</v>
      </c>
      <c r="AC1961" s="2">
        <v>106000000000</v>
      </c>
      <c r="AD1961" s="2">
        <v>107000000000</v>
      </c>
      <c r="AE1961" s="2">
        <v>108100000000</v>
      </c>
      <c r="AF1961" s="2">
        <v>109100000000</v>
      </c>
      <c r="AG1961" s="2">
        <v>110200000000</v>
      </c>
      <c r="AH1961" s="2">
        <v>26811200000</v>
      </c>
    </row>
    <row r="1962" spans="1:34" x14ac:dyDescent="0.35">
      <c r="A1962" t="s">
        <v>3592</v>
      </c>
      <c r="B1962" t="s">
        <v>19</v>
      </c>
      <c r="C1962" s="2">
        <v>227500000000</v>
      </c>
      <c r="D1962" s="2">
        <v>229700000000</v>
      </c>
      <c r="E1962" s="2">
        <v>232000000000</v>
      </c>
      <c r="F1962" s="2">
        <v>234200000000</v>
      </c>
      <c r="G1962" s="2">
        <v>236500000000</v>
      </c>
      <c r="H1962" s="2">
        <v>238700000000</v>
      </c>
      <c r="I1962" s="2">
        <v>241200000000</v>
      </c>
      <c r="J1962" s="2">
        <v>243800000000</v>
      </c>
      <c r="K1962" s="2">
        <v>246300000000</v>
      </c>
      <c r="L1962" s="2">
        <v>248800000000</v>
      </c>
      <c r="M1962" s="2">
        <v>251300000000</v>
      </c>
      <c r="N1962" s="2">
        <v>254000000000</v>
      </c>
      <c r="O1962" s="2">
        <v>256700000000</v>
      </c>
      <c r="P1962" s="2">
        <v>259500000000</v>
      </c>
      <c r="Q1962" s="2">
        <v>262200000000</v>
      </c>
      <c r="R1962" s="2">
        <v>264900000000</v>
      </c>
      <c r="S1962" s="2">
        <v>267800000000</v>
      </c>
      <c r="T1962" s="2">
        <v>270600000000</v>
      </c>
      <c r="U1962" s="2">
        <v>273500000000</v>
      </c>
      <c r="V1962" s="2">
        <v>276400000000</v>
      </c>
      <c r="W1962" s="2">
        <v>279200000000</v>
      </c>
      <c r="X1962" s="2">
        <v>282200000000</v>
      </c>
      <c r="Y1962" s="2">
        <v>285100000000</v>
      </c>
      <c r="Z1962" s="2">
        <v>288000000000</v>
      </c>
      <c r="AA1962" s="2">
        <v>290900000000</v>
      </c>
      <c r="AB1962" s="2">
        <v>293900000000</v>
      </c>
      <c r="AC1962" s="2">
        <v>296800000000</v>
      </c>
      <c r="AD1962" s="2">
        <v>299700000000</v>
      </c>
      <c r="AE1962" s="2">
        <v>302700000000</v>
      </c>
      <c r="AF1962" s="2">
        <v>305600000000</v>
      </c>
      <c r="AG1962" s="2">
        <v>308600000000</v>
      </c>
      <c r="AH1962" s="2">
        <v>16752600000</v>
      </c>
    </row>
    <row r="1963" spans="1:34" x14ac:dyDescent="0.35">
      <c r="A1963" t="s">
        <v>3593</v>
      </c>
      <c r="B1963" t="s">
        <v>19</v>
      </c>
      <c r="C1963" s="2">
        <v>203100000000</v>
      </c>
      <c r="D1963" s="2">
        <v>205100000000</v>
      </c>
      <c r="E1963" s="2">
        <v>207100000000</v>
      </c>
      <c r="F1963" s="2">
        <v>209100000000</v>
      </c>
      <c r="G1963" s="2">
        <v>211100000000</v>
      </c>
      <c r="H1963" s="2">
        <v>213100000000</v>
      </c>
      <c r="I1963" s="2">
        <v>215400000000</v>
      </c>
      <c r="J1963" s="2">
        <v>217600000000</v>
      </c>
      <c r="K1963" s="2">
        <v>219900000000</v>
      </c>
      <c r="L1963" s="2">
        <v>222100000000</v>
      </c>
      <c r="M1963" s="2">
        <v>224300000000</v>
      </c>
      <c r="N1963" s="2">
        <v>226800000000</v>
      </c>
      <c r="O1963" s="2">
        <v>229200000000</v>
      </c>
      <c r="P1963" s="2">
        <v>231600000000</v>
      </c>
      <c r="Q1963" s="2">
        <v>234100000000</v>
      </c>
      <c r="R1963" s="2">
        <v>236500000000</v>
      </c>
      <c r="S1963" s="2">
        <v>239100000000</v>
      </c>
      <c r="T1963" s="2">
        <v>241600000000</v>
      </c>
      <c r="U1963" s="2">
        <v>244200000000</v>
      </c>
      <c r="V1963" s="2">
        <v>246700000000</v>
      </c>
      <c r="W1963" s="2">
        <v>249300000000</v>
      </c>
      <c r="X1963" s="2">
        <v>251900000000</v>
      </c>
      <c r="Y1963" s="2">
        <v>254500000000</v>
      </c>
      <c r="Z1963" s="2">
        <v>257100000000</v>
      </c>
      <c r="AA1963" s="2">
        <v>259700000000</v>
      </c>
      <c r="AB1963" s="2">
        <v>262400000000</v>
      </c>
      <c r="AC1963" s="2">
        <v>265000000000</v>
      </c>
      <c r="AD1963" s="2">
        <v>267600000000</v>
      </c>
      <c r="AE1963" s="2">
        <v>270200000000</v>
      </c>
      <c r="AF1963" s="2">
        <v>272900000000</v>
      </c>
      <c r="AG1963" s="2">
        <v>275500000000</v>
      </c>
      <c r="AH1963" s="2">
        <v>5952100000</v>
      </c>
    </row>
    <row r="1964" spans="1:34" x14ac:dyDescent="0.35">
      <c r="A1964" t="s">
        <v>3594</v>
      </c>
      <c r="B1964" t="s">
        <v>19</v>
      </c>
      <c r="C1964" s="2">
        <v>25250000000</v>
      </c>
      <c r="D1964" s="2">
        <v>25500000000</v>
      </c>
      <c r="E1964" s="2">
        <v>25750000000</v>
      </c>
      <c r="F1964" s="2">
        <v>26000000000</v>
      </c>
      <c r="G1964" s="2">
        <v>26250000000</v>
      </c>
      <c r="H1964" s="2">
        <v>26500000000</v>
      </c>
      <c r="I1964" s="2">
        <v>26780000000</v>
      </c>
      <c r="J1964" s="2">
        <v>27060000000</v>
      </c>
      <c r="K1964" s="2">
        <v>27340000000</v>
      </c>
      <c r="L1964" s="2">
        <v>27620000000</v>
      </c>
      <c r="M1964" s="2">
        <v>27900000000</v>
      </c>
      <c r="N1964" s="2">
        <v>28200000000</v>
      </c>
      <c r="O1964" s="2">
        <v>28500000000</v>
      </c>
      <c r="P1964" s="2">
        <v>28800000000</v>
      </c>
      <c r="Q1964" s="2">
        <v>29110000000</v>
      </c>
      <c r="R1964" s="2">
        <v>29410000000</v>
      </c>
      <c r="S1964" s="2">
        <v>29730000000</v>
      </c>
      <c r="T1964" s="2">
        <v>30050000000</v>
      </c>
      <c r="U1964" s="2">
        <v>30360000000</v>
      </c>
      <c r="V1964" s="2">
        <v>30680000000</v>
      </c>
      <c r="W1964" s="2">
        <v>31000000000</v>
      </c>
      <c r="X1964" s="2">
        <v>31330000000</v>
      </c>
      <c r="Y1964" s="2">
        <v>31650000000</v>
      </c>
      <c r="Z1964" s="2">
        <v>31970000000</v>
      </c>
      <c r="AA1964" s="2">
        <v>32300000000</v>
      </c>
      <c r="AB1964" s="2">
        <v>32620000000</v>
      </c>
      <c r="AC1964" s="2">
        <v>32950000000</v>
      </c>
      <c r="AD1964" s="2">
        <v>33280000000</v>
      </c>
      <c r="AE1964" s="2">
        <v>33600000000</v>
      </c>
      <c r="AF1964" s="2">
        <v>33930000000</v>
      </c>
      <c r="AG1964" s="2">
        <v>34260000000</v>
      </c>
      <c r="AH1964" s="2">
        <v>56348800000</v>
      </c>
    </row>
    <row r="1965" spans="1:34" x14ac:dyDescent="0.35">
      <c r="A1965" t="s">
        <v>3595</v>
      </c>
      <c r="B1965" t="s">
        <v>19</v>
      </c>
      <c r="C1965" s="2">
        <v>21390000000</v>
      </c>
      <c r="D1965" s="2">
        <v>21600000000</v>
      </c>
      <c r="E1965" s="2">
        <v>21810000000</v>
      </c>
      <c r="F1965" s="2">
        <v>22020000000</v>
      </c>
      <c r="G1965" s="2">
        <v>22240000000</v>
      </c>
      <c r="H1965" s="2">
        <v>22450000000</v>
      </c>
      <c r="I1965" s="2">
        <v>22680000000</v>
      </c>
      <c r="J1965" s="2">
        <v>22920000000</v>
      </c>
      <c r="K1965" s="2">
        <v>23160000000</v>
      </c>
      <c r="L1965" s="2">
        <v>23390000000</v>
      </c>
      <c r="M1965" s="2">
        <v>23630000000</v>
      </c>
      <c r="N1965" s="2">
        <v>23880000000</v>
      </c>
      <c r="O1965" s="2">
        <v>24140000000</v>
      </c>
      <c r="P1965" s="2">
        <v>24400000000</v>
      </c>
      <c r="Q1965" s="2">
        <v>24650000000</v>
      </c>
      <c r="R1965" s="2">
        <v>24910000000</v>
      </c>
      <c r="S1965" s="2">
        <v>25180000000</v>
      </c>
      <c r="T1965" s="2">
        <v>25450000000</v>
      </c>
      <c r="U1965" s="2">
        <v>25720000000</v>
      </c>
      <c r="V1965" s="2">
        <v>25990000000</v>
      </c>
      <c r="W1965" s="2">
        <v>26260000000</v>
      </c>
      <c r="X1965" s="2">
        <v>26530000000</v>
      </c>
      <c r="Y1965" s="2">
        <v>26810000000</v>
      </c>
      <c r="Z1965" s="2">
        <v>27080000000</v>
      </c>
      <c r="AA1965" s="2">
        <v>27360000000</v>
      </c>
      <c r="AB1965" s="2">
        <v>27630000000</v>
      </c>
      <c r="AC1965" s="2">
        <v>27910000000</v>
      </c>
      <c r="AD1965" s="2">
        <v>28180000000</v>
      </c>
      <c r="AE1965" s="2">
        <v>28460000000</v>
      </c>
      <c r="AF1965" s="2">
        <v>28740000000</v>
      </c>
      <c r="AG1965" s="2">
        <v>29010000000</v>
      </c>
      <c r="AH1965" s="2">
        <v>189134000</v>
      </c>
    </row>
    <row r="1966" spans="1:34" x14ac:dyDescent="0.35">
      <c r="A1966" t="s">
        <v>3596</v>
      </c>
      <c r="B1966" t="s">
        <v>19</v>
      </c>
      <c r="C1966" s="2">
        <v>76690000000</v>
      </c>
      <c r="D1966" s="2">
        <v>77450000000</v>
      </c>
      <c r="E1966" s="2">
        <v>78210000000</v>
      </c>
      <c r="F1966" s="2">
        <v>78970000000</v>
      </c>
      <c r="G1966" s="2">
        <v>79730000000</v>
      </c>
      <c r="H1966" s="2">
        <v>80490000000</v>
      </c>
      <c r="I1966" s="2">
        <v>81340000000</v>
      </c>
      <c r="J1966" s="2">
        <v>82190000000</v>
      </c>
      <c r="K1966" s="2">
        <v>83040000000</v>
      </c>
      <c r="L1966" s="2">
        <v>83880000000</v>
      </c>
      <c r="M1966" s="2">
        <v>84730000000</v>
      </c>
      <c r="N1966" s="2">
        <v>85650000000</v>
      </c>
      <c r="O1966" s="2">
        <v>86560000000</v>
      </c>
      <c r="P1966" s="2">
        <v>87480000000</v>
      </c>
      <c r="Q1966" s="2">
        <v>88400000000</v>
      </c>
      <c r="R1966" s="2">
        <v>89320000000</v>
      </c>
      <c r="S1966" s="2">
        <v>90290000000</v>
      </c>
      <c r="T1966" s="2">
        <v>91250000000</v>
      </c>
      <c r="U1966" s="2">
        <v>92220000000</v>
      </c>
      <c r="V1966" s="2">
        <v>93190000000</v>
      </c>
      <c r="W1966" s="2">
        <v>94150000000</v>
      </c>
      <c r="X1966" s="2">
        <v>95140000000</v>
      </c>
      <c r="Y1966" s="2">
        <v>96120000000</v>
      </c>
      <c r="Z1966" s="2">
        <v>97110000000</v>
      </c>
      <c r="AA1966" s="2">
        <v>98100000000</v>
      </c>
      <c r="AB1966" s="2">
        <v>99080000000</v>
      </c>
      <c r="AC1966" s="2">
        <v>100100000000</v>
      </c>
      <c r="AD1966" s="2">
        <v>101100000000</v>
      </c>
      <c r="AE1966" s="2">
        <v>102100000000</v>
      </c>
      <c r="AF1966" s="2">
        <v>103000000000</v>
      </c>
      <c r="AG1966" s="2">
        <v>104000000000</v>
      </c>
      <c r="AH1966" s="2">
        <v>646593000</v>
      </c>
    </row>
    <row r="1967" spans="1:34" x14ac:dyDescent="0.35">
      <c r="A1967" t="s">
        <v>3597</v>
      </c>
      <c r="B1967" t="s">
        <v>19</v>
      </c>
      <c r="C1967" s="2">
        <v>5204000000000</v>
      </c>
      <c r="D1967" s="2">
        <v>5256000000000</v>
      </c>
      <c r="E1967" s="2">
        <v>5307000000000</v>
      </c>
      <c r="F1967" s="2">
        <v>5359000000000</v>
      </c>
      <c r="G1967" s="2">
        <v>5410000000000</v>
      </c>
      <c r="H1967" s="2">
        <v>5462000000000</v>
      </c>
      <c r="I1967" s="2">
        <v>5519000000000</v>
      </c>
      <c r="J1967" s="2">
        <v>5577000000000</v>
      </c>
      <c r="K1967" s="2">
        <v>5634000000000</v>
      </c>
      <c r="L1967" s="2">
        <v>5692000000000</v>
      </c>
      <c r="M1967" s="2">
        <v>5749000000000</v>
      </c>
      <c r="N1967" s="2">
        <v>5812000000000</v>
      </c>
      <c r="O1967" s="2">
        <v>5874000000000</v>
      </c>
      <c r="P1967" s="2">
        <v>5936000000000</v>
      </c>
      <c r="Q1967" s="2">
        <v>5998000000000</v>
      </c>
      <c r="R1967" s="2">
        <v>6061000000000</v>
      </c>
      <c r="S1967" s="2">
        <v>6126000000000</v>
      </c>
      <c r="T1967" s="2">
        <v>6192000000000</v>
      </c>
      <c r="U1967" s="2">
        <v>6258000000000</v>
      </c>
      <c r="V1967" s="2">
        <v>6323000000000</v>
      </c>
      <c r="W1967" s="2">
        <v>6389000000000</v>
      </c>
      <c r="X1967" s="2">
        <v>6456000000000</v>
      </c>
      <c r="Y1967" s="2">
        <v>6523000000000</v>
      </c>
      <c r="Z1967" s="2">
        <v>6589000000000</v>
      </c>
      <c r="AA1967" s="2">
        <v>6656000000000</v>
      </c>
      <c r="AB1967" s="2">
        <v>6723000000000</v>
      </c>
      <c r="AC1967" s="2">
        <v>6790000000000</v>
      </c>
      <c r="AD1967" s="2">
        <v>6858000000000</v>
      </c>
      <c r="AE1967" s="2">
        <v>6925000000000</v>
      </c>
      <c r="AF1967" s="2">
        <v>6992000000000</v>
      </c>
      <c r="AG1967" s="2">
        <v>7060000000000</v>
      </c>
      <c r="AH1967" s="2">
        <v>1818600000</v>
      </c>
    </row>
    <row r="1968" spans="1:34" x14ac:dyDescent="0.35">
      <c r="A1968" t="s">
        <v>3598</v>
      </c>
      <c r="B1968" t="s">
        <v>19</v>
      </c>
      <c r="C1968" s="2">
        <v>85570000000</v>
      </c>
      <c r="D1968" s="2">
        <v>86010000000</v>
      </c>
      <c r="E1968" s="2">
        <v>86460000000</v>
      </c>
      <c r="F1968" s="2">
        <v>86900000000</v>
      </c>
      <c r="G1968" s="2">
        <v>87350000000</v>
      </c>
      <c r="H1968" s="2">
        <v>87790000000</v>
      </c>
      <c r="I1968" s="2">
        <v>88200000000</v>
      </c>
      <c r="J1968" s="2">
        <v>88620000000</v>
      </c>
      <c r="K1968" s="2">
        <v>89030000000</v>
      </c>
      <c r="L1968" s="2">
        <v>89440000000</v>
      </c>
      <c r="M1968" s="2">
        <v>89850000000</v>
      </c>
      <c r="N1968" s="2">
        <v>90220000000</v>
      </c>
      <c r="O1968" s="2">
        <v>90580000000</v>
      </c>
      <c r="P1968" s="2">
        <v>90950000000</v>
      </c>
      <c r="Q1968" s="2">
        <v>91310000000</v>
      </c>
      <c r="R1968" s="2">
        <v>91680000000</v>
      </c>
      <c r="S1968" s="2">
        <v>92010000000</v>
      </c>
      <c r="T1968" s="2">
        <v>92330000000</v>
      </c>
      <c r="U1968" s="2">
        <v>92660000000</v>
      </c>
      <c r="V1968" s="2">
        <v>92990000000</v>
      </c>
      <c r="W1968" s="2">
        <v>93320000000</v>
      </c>
      <c r="X1968" s="2">
        <v>93610000000</v>
      </c>
      <c r="Y1968" s="2">
        <v>93910000000</v>
      </c>
      <c r="Z1968" s="2">
        <v>94210000000</v>
      </c>
      <c r="AA1968" s="2">
        <v>94500000000</v>
      </c>
      <c r="AB1968" s="2">
        <v>94800000000</v>
      </c>
      <c r="AC1968" s="2">
        <v>95090000000</v>
      </c>
      <c r="AD1968" s="2">
        <v>95370000000</v>
      </c>
      <c r="AE1968" s="2">
        <v>95660000000</v>
      </c>
      <c r="AF1968" s="2">
        <v>95940000000</v>
      </c>
      <c r="AG1968" s="2">
        <v>96220000000</v>
      </c>
      <c r="AH1968" s="2">
        <v>264523000</v>
      </c>
    </row>
    <row r="1969" spans="1:34" x14ac:dyDescent="0.35">
      <c r="A1969" t="s">
        <v>3599</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row>
    <row r="1970" spans="1:34" x14ac:dyDescent="0.35">
      <c r="A1970" t="s">
        <v>3600</v>
      </c>
      <c r="B1970" t="s">
        <v>19</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s="2">
        <v>2474890000000</v>
      </c>
    </row>
    <row r="1971" spans="1:34" x14ac:dyDescent="0.35">
      <c r="A1971" t="s">
        <v>3601</v>
      </c>
      <c r="B1971" t="s">
        <v>19</v>
      </c>
      <c r="C1971" s="2">
        <v>749100000000</v>
      </c>
      <c r="D1971" s="2">
        <v>722600000000</v>
      </c>
      <c r="E1971" s="2">
        <v>719400000000</v>
      </c>
      <c r="F1971" s="2">
        <v>736700000000</v>
      </c>
      <c r="G1971" s="2">
        <v>757200000000</v>
      </c>
      <c r="H1971" s="2">
        <v>774400000000</v>
      </c>
      <c r="I1971" s="2">
        <v>778600000000</v>
      </c>
      <c r="J1971" s="2">
        <v>782800000000</v>
      </c>
      <c r="K1971" s="2">
        <v>787000000000</v>
      </c>
      <c r="L1971" s="2">
        <v>791200000000</v>
      </c>
      <c r="M1971" s="2">
        <v>795400000000</v>
      </c>
      <c r="N1971" s="2">
        <v>799600000000</v>
      </c>
      <c r="O1971" s="2">
        <v>803800000000</v>
      </c>
      <c r="P1971" s="2">
        <v>808000000000</v>
      </c>
      <c r="Q1971" s="2">
        <v>812100000000</v>
      </c>
      <c r="R1971" s="2">
        <v>816000000000</v>
      </c>
      <c r="S1971" s="2">
        <v>819800000000</v>
      </c>
      <c r="T1971" s="2">
        <v>823500000000</v>
      </c>
      <c r="U1971" s="2">
        <v>827100000000</v>
      </c>
      <c r="V1971" s="2">
        <v>830600000000</v>
      </c>
      <c r="W1971" s="2">
        <v>834000000000</v>
      </c>
      <c r="X1971" s="2">
        <v>837200000000</v>
      </c>
      <c r="Y1971" s="2">
        <v>840400000000</v>
      </c>
      <c r="Z1971" s="2">
        <v>843400000000</v>
      </c>
      <c r="AA1971" s="2">
        <v>846400000000</v>
      </c>
      <c r="AB1971" s="2">
        <v>849400000000</v>
      </c>
      <c r="AC1971" s="2">
        <v>852200000000</v>
      </c>
      <c r="AD1971" s="2">
        <v>855000000000</v>
      </c>
      <c r="AE1971" s="2">
        <v>857800000000</v>
      </c>
      <c r="AF1971" s="2">
        <v>860500000000</v>
      </c>
      <c r="AG1971" s="2">
        <v>863200000000</v>
      </c>
      <c r="AH1971" s="2">
        <v>1137300000</v>
      </c>
    </row>
    <row r="1972" spans="1:34" x14ac:dyDescent="0.35">
      <c r="A1972" t="s">
        <v>3602</v>
      </c>
      <c r="B1972" t="s">
        <v>19</v>
      </c>
      <c r="C1972" s="2">
        <v>7368000000000</v>
      </c>
      <c r="D1972" s="2">
        <v>7107000000000</v>
      </c>
      <c r="E1972" s="2">
        <v>7075000000000</v>
      </c>
      <c r="F1972" s="2">
        <v>7245000000000</v>
      </c>
      <c r="G1972" s="2">
        <v>7447000000000</v>
      </c>
      <c r="H1972" s="2">
        <v>7617000000000</v>
      </c>
      <c r="I1972" s="2">
        <v>7658000000000</v>
      </c>
      <c r="J1972" s="2">
        <v>7699000000000</v>
      </c>
      <c r="K1972" s="2">
        <v>7741000000000</v>
      </c>
      <c r="L1972" s="2">
        <v>7782000000000</v>
      </c>
      <c r="M1972" s="2">
        <v>7823000000000</v>
      </c>
      <c r="N1972" s="2">
        <v>7865000000000</v>
      </c>
      <c r="O1972" s="2">
        <v>7906000000000</v>
      </c>
      <c r="P1972" s="2">
        <v>7947000000000</v>
      </c>
      <c r="Q1972" s="2">
        <v>7987000000000</v>
      </c>
      <c r="R1972" s="2">
        <v>8026000000000</v>
      </c>
      <c r="S1972" s="2">
        <v>8063000000000</v>
      </c>
      <c r="T1972" s="2">
        <v>8100000000000</v>
      </c>
      <c r="U1972" s="2">
        <v>8135000000000</v>
      </c>
      <c r="V1972" s="2">
        <v>8169000000000</v>
      </c>
      <c r="W1972" s="2">
        <v>8202000000000</v>
      </c>
      <c r="X1972" s="2">
        <v>8234000000000</v>
      </c>
      <c r="Y1972" s="2">
        <v>8265000000000</v>
      </c>
      <c r="Z1972" s="2">
        <v>8296000000000</v>
      </c>
      <c r="AA1972" s="2">
        <v>8325000000000</v>
      </c>
      <c r="AB1972" s="2">
        <v>8354000000000</v>
      </c>
      <c r="AC1972" s="2">
        <v>8382000000000</v>
      </c>
      <c r="AD1972" s="2">
        <v>8409000000000</v>
      </c>
      <c r="AE1972" s="2">
        <v>8436000000000</v>
      </c>
      <c r="AF1972" s="2">
        <v>8463000000000</v>
      </c>
      <c r="AG1972" s="2">
        <v>8490000000000</v>
      </c>
      <c r="AH1972" s="2">
        <v>17931200000</v>
      </c>
    </row>
    <row r="1973" spans="1:34" x14ac:dyDescent="0.35">
      <c r="A1973" t="s">
        <v>3603</v>
      </c>
      <c r="B1973" t="s">
        <v>19</v>
      </c>
      <c r="C1973" s="2">
        <v>736900000000</v>
      </c>
      <c r="D1973" s="2">
        <v>710800000000</v>
      </c>
      <c r="E1973" s="2">
        <v>707600000000</v>
      </c>
      <c r="F1973" s="2">
        <v>724600000000</v>
      </c>
      <c r="G1973" s="2">
        <v>744800000000</v>
      </c>
      <c r="H1973" s="2">
        <v>761700000000</v>
      </c>
      <c r="I1973" s="2">
        <v>765900000000</v>
      </c>
      <c r="J1973" s="2">
        <v>770000000000</v>
      </c>
      <c r="K1973" s="2">
        <v>774200000000</v>
      </c>
      <c r="L1973" s="2">
        <v>778300000000</v>
      </c>
      <c r="M1973" s="2">
        <v>782400000000</v>
      </c>
      <c r="N1973" s="2">
        <v>786600000000</v>
      </c>
      <c r="O1973" s="2">
        <v>790700000000</v>
      </c>
      <c r="P1973" s="2">
        <v>794800000000</v>
      </c>
      <c r="Q1973" s="2">
        <v>798800000000</v>
      </c>
      <c r="R1973" s="2">
        <v>802700000000</v>
      </c>
      <c r="S1973" s="2">
        <v>806400000000</v>
      </c>
      <c r="T1973" s="2">
        <v>810100000000</v>
      </c>
      <c r="U1973" s="2">
        <v>813600000000</v>
      </c>
      <c r="V1973" s="2">
        <v>817000000000</v>
      </c>
      <c r="W1973" s="2">
        <v>820300000000</v>
      </c>
      <c r="X1973" s="2">
        <v>823500000000</v>
      </c>
      <c r="Y1973" s="2">
        <v>826600000000</v>
      </c>
      <c r="Z1973" s="2">
        <v>829700000000</v>
      </c>
      <c r="AA1973" s="2">
        <v>832600000000</v>
      </c>
      <c r="AB1973" s="2">
        <v>835500000000</v>
      </c>
      <c r="AC1973" s="2">
        <v>838300000000</v>
      </c>
      <c r="AD1973" s="2">
        <v>841000000000</v>
      </c>
      <c r="AE1973" s="2">
        <v>843700000000</v>
      </c>
      <c r="AF1973" s="2">
        <v>846400000000</v>
      </c>
      <c r="AG1973" s="2">
        <v>849100000000</v>
      </c>
      <c r="AH1973" s="2">
        <v>19619700000</v>
      </c>
    </row>
    <row r="1974" spans="1:34" x14ac:dyDescent="0.35">
      <c r="A1974" t="s">
        <v>3604</v>
      </c>
      <c r="B1974" t="s">
        <v>19</v>
      </c>
      <c r="C1974" s="2">
        <v>72330000000</v>
      </c>
      <c r="D1974" s="2">
        <v>69770000000</v>
      </c>
      <c r="E1974" s="2">
        <v>69460000000</v>
      </c>
      <c r="F1974" s="2">
        <v>71130000000</v>
      </c>
      <c r="G1974" s="2">
        <v>73100000000</v>
      </c>
      <c r="H1974" s="2">
        <v>74770000000</v>
      </c>
      <c r="I1974" s="2">
        <v>75180000000</v>
      </c>
      <c r="J1974" s="2">
        <v>75580000000</v>
      </c>
      <c r="K1974" s="2">
        <v>75990000000</v>
      </c>
      <c r="L1974" s="2">
        <v>76390000000</v>
      </c>
      <c r="M1974" s="2">
        <v>76800000000</v>
      </c>
      <c r="N1974" s="2">
        <v>77200000000</v>
      </c>
      <c r="O1974" s="2">
        <v>77610000000</v>
      </c>
      <c r="P1974" s="2">
        <v>78010000000</v>
      </c>
      <c r="Q1974" s="2">
        <v>78400000000</v>
      </c>
      <c r="R1974" s="2">
        <v>78790000000</v>
      </c>
      <c r="S1974" s="2">
        <v>79160000000</v>
      </c>
      <c r="T1974" s="2">
        <v>79510000000</v>
      </c>
      <c r="U1974" s="2">
        <v>79860000000</v>
      </c>
      <c r="V1974" s="2">
        <v>80190000000</v>
      </c>
      <c r="W1974" s="2">
        <v>80520000000</v>
      </c>
      <c r="X1974" s="2">
        <v>80830000000</v>
      </c>
      <c r="Y1974" s="2">
        <v>81140000000</v>
      </c>
      <c r="Z1974" s="2">
        <v>81430000000</v>
      </c>
      <c r="AA1974" s="2">
        <v>81720000000</v>
      </c>
      <c r="AB1974" s="2">
        <v>82000000000</v>
      </c>
      <c r="AC1974" s="2">
        <v>82280000000</v>
      </c>
      <c r="AD1974" s="2">
        <v>82550000000</v>
      </c>
      <c r="AE1974" s="2">
        <v>82820000000</v>
      </c>
      <c r="AF1974" s="2">
        <v>83080000000</v>
      </c>
      <c r="AG1974" s="2">
        <v>83340000000</v>
      </c>
      <c r="AH1974" s="2">
        <v>1932480000</v>
      </c>
    </row>
    <row r="1975" spans="1:34" x14ac:dyDescent="0.35">
      <c r="A1975" t="s">
        <v>3605</v>
      </c>
      <c r="B1975" t="s">
        <v>19</v>
      </c>
      <c r="C1975" s="2">
        <v>68320000000</v>
      </c>
      <c r="D1975" s="2">
        <v>65900000000</v>
      </c>
      <c r="E1975" s="2">
        <v>65610000000</v>
      </c>
      <c r="F1975" s="2">
        <v>67180000000</v>
      </c>
      <c r="G1975" s="2">
        <v>69050000000</v>
      </c>
      <c r="H1975" s="2">
        <v>70620000000</v>
      </c>
      <c r="I1975" s="2">
        <v>71010000000</v>
      </c>
      <c r="J1975" s="2">
        <v>71390000000</v>
      </c>
      <c r="K1975" s="2">
        <v>71770000000</v>
      </c>
      <c r="L1975" s="2">
        <v>72160000000</v>
      </c>
      <c r="M1975" s="2">
        <v>72540000000</v>
      </c>
      <c r="N1975" s="2">
        <v>72920000000</v>
      </c>
      <c r="O1975" s="2">
        <v>73310000000</v>
      </c>
      <c r="P1975" s="2">
        <v>73690000000</v>
      </c>
      <c r="Q1975" s="2">
        <v>74060000000</v>
      </c>
      <c r="R1975" s="2">
        <v>74420000000</v>
      </c>
      <c r="S1975" s="2">
        <v>74770000000</v>
      </c>
      <c r="T1975" s="2">
        <v>75100000000</v>
      </c>
      <c r="U1975" s="2">
        <v>75430000000</v>
      </c>
      <c r="V1975" s="2">
        <v>75750000000</v>
      </c>
      <c r="W1975" s="2">
        <v>76050000000</v>
      </c>
      <c r="X1975" s="2">
        <v>76350000000</v>
      </c>
      <c r="Y1975" s="2">
        <v>76640000000</v>
      </c>
      <c r="Z1975" s="2">
        <v>76920000000</v>
      </c>
      <c r="AA1975" s="2">
        <v>77190000000</v>
      </c>
      <c r="AB1975" s="2">
        <v>77460000000</v>
      </c>
      <c r="AC1975" s="2">
        <v>77720000000</v>
      </c>
      <c r="AD1975" s="2">
        <v>77970000000</v>
      </c>
      <c r="AE1975" s="2">
        <v>78220000000</v>
      </c>
      <c r="AF1975" s="2">
        <v>78470000000</v>
      </c>
      <c r="AG1975" s="2">
        <v>78720000000</v>
      </c>
      <c r="AH1975" s="2">
        <v>1177650000</v>
      </c>
    </row>
    <row r="1976" spans="1:34" x14ac:dyDescent="0.35">
      <c r="A1976" t="s">
        <v>3606</v>
      </c>
      <c r="B1976" t="s">
        <v>19</v>
      </c>
      <c r="C1976" s="2">
        <v>2278000000</v>
      </c>
      <c r="D1976" s="2">
        <v>2198000000</v>
      </c>
      <c r="E1976" s="2">
        <v>2188000000</v>
      </c>
      <c r="F1976" s="2">
        <v>2241000000</v>
      </c>
      <c r="G1976" s="2">
        <v>2303000000</v>
      </c>
      <c r="H1976" s="2">
        <v>2355000000</v>
      </c>
      <c r="I1976" s="2">
        <v>2368000000</v>
      </c>
      <c r="J1976" s="2">
        <v>2381000000</v>
      </c>
      <c r="K1976" s="2">
        <v>2394000000</v>
      </c>
      <c r="L1976" s="2">
        <v>2406000000</v>
      </c>
      <c r="M1976" s="2">
        <v>2419000000</v>
      </c>
      <c r="N1976" s="2">
        <v>2432000000</v>
      </c>
      <c r="O1976" s="2">
        <v>2445000000</v>
      </c>
      <c r="P1976" s="2">
        <v>2457000000</v>
      </c>
      <c r="Q1976" s="2">
        <v>2470000000</v>
      </c>
      <c r="R1976" s="2">
        <v>2482000000</v>
      </c>
      <c r="S1976" s="2">
        <v>2493000000</v>
      </c>
      <c r="T1976" s="2">
        <v>2505000000</v>
      </c>
      <c r="U1976" s="2">
        <v>2516000000</v>
      </c>
      <c r="V1976" s="2">
        <v>2526000000</v>
      </c>
      <c r="W1976" s="2">
        <v>2536000000</v>
      </c>
      <c r="X1976" s="2">
        <v>2546000000</v>
      </c>
      <c r="Y1976" s="2">
        <v>2556000000</v>
      </c>
      <c r="Z1976" s="2">
        <v>2565000000</v>
      </c>
      <c r="AA1976" s="2">
        <v>2574000000</v>
      </c>
      <c r="AB1976" s="2">
        <v>2583000000</v>
      </c>
      <c r="AC1976" s="2">
        <v>2592000000</v>
      </c>
      <c r="AD1976" s="2">
        <v>2600000000</v>
      </c>
      <c r="AE1976" s="2">
        <v>2609000000</v>
      </c>
      <c r="AF1976" s="2">
        <v>2617000000</v>
      </c>
      <c r="AG1976" s="2">
        <v>2625000000</v>
      </c>
      <c r="AH1976" s="2">
        <v>4261430000</v>
      </c>
    </row>
    <row r="1977" spans="1:34" x14ac:dyDescent="0.35">
      <c r="A1977" t="s">
        <v>3607</v>
      </c>
      <c r="B1977" t="s">
        <v>19</v>
      </c>
      <c r="C1977" s="2">
        <v>35550000000</v>
      </c>
      <c r="D1977" s="2">
        <v>34290000000</v>
      </c>
      <c r="E1977" s="2">
        <v>34140000000</v>
      </c>
      <c r="F1977" s="2">
        <v>34960000000</v>
      </c>
      <c r="G1977" s="2">
        <v>35930000000</v>
      </c>
      <c r="H1977" s="2">
        <v>36750000000</v>
      </c>
      <c r="I1977" s="2">
        <v>36950000000</v>
      </c>
      <c r="J1977" s="2">
        <v>37150000000</v>
      </c>
      <c r="K1977" s="2">
        <v>37350000000</v>
      </c>
      <c r="L1977" s="2">
        <v>37550000000</v>
      </c>
      <c r="M1977" s="2">
        <v>37750000000</v>
      </c>
      <c r="N1977" s="2">
        <v>37950000000</v>
      </c>
      <c r="O1977" s="2">
        <v>38150000000</v>
      </c>
      <c r="P1977" s="2">
        <v>38340000000</v>
      </c>
      <c r="Q1977" s="2">
        <v>38540000000</v>
      </c>
      <c r="R1977" s="2">
        <v>38720000000</v>
      </c>
      <c r="S1977" s="2">
        <v>38910000000</v>
      </c>
      <c r="T1977" s="2">
        <v>39080000000</v>
      </c>
      <c r="U1977" s="2">
        <v>39250000000</v>
      </c>
      <c r="V1977" s="2">
        <v>39410000000</v>
      </c>
      <c r="W1977" s="2">
        <v>39570000000</v>
      </c>
      <c r="X1977" s="2">
        <v>39730000000</v>
      </c>
      <c r="Y1977" s="2">
        <v>39880000000</v>
      </c>
      <c r="Z1977" s="2">
        <v>40030000000</v>
      </c>
      <c r="AA1977" s="2">
        <v>40170000000</v>
      </c>
      <c r="AB1977" s="2">
        <v>40310000000</v>
      </c>
      <c r="AC1977" s="2">
        <v>40440000000</v>
      </c>
      <c r="AD1977" s="2">
        <v>40570000000</v>
      </c>
      <c r="AE1977" s="2">
        <v>40700000000</v>
      </c>
      <c r="AF1977" s="2">
        <v>40830000000</v>
      </c>
      <c r="AG1977" s="2">
        <v>40960000000</v>
      </c>
      <c r="AH1977" s="2">
        <v>38154200</v>
      </c>
    </row>
    <row r="1978" spans="1:34" x14ac:dyDescent="0.35">
      <c r="A1978" t="s">
        <v>3608</v>
      </c>
      <c r="B1978" t="s">
        <v>19</v>
      </c>
      <c r="C1978" s="2">
        <v>19450000000</v>
      </c>
      <c r="D1978" s="2">
        <v>18760000000</v>
      </c>
      <c r="E1978" s="2">
        <v>18680000000</v>
      </c>
      <c r="F1978" s="2">
        <v>19130000000</v>
      </c>
      <c r="G1978" s="2">
        <v>19660000000</v>
      </c>
      <c r="H1978" s="2">
        <v>20110000000</v>
      </c>
      <c r="I1978" s="2">
        <v>20220000000</v>
      </c>
      <c r="J1978" s="2">
        <v>20320000000</v>
      </c>
      <c r="K1978" s="2">
        <v>20430000000</v>
      </c>
      <c r="L1978" s="2">
        <v>20540000000</v>
      </c>
      <c r="M1978" s="2">
        <v>20650000000</v>
      </c>
      <c r="N1978" s="2">
        <v>20760000000</v>
      </c>
      <c r="O1978" s="2">
        <v>20870000000</v>
      </c>
      <c r="P1978" s="2">
        <v>20980000000</v>
      </c>
      <c r="Q1978" s="2">
        <v>21080000000</v>
      </c>
      <c r="R1978" s="2">
        <v>21190000000</v>
      </c>
      <c r="S1978" s="2">
        <v>21290000000</v>
      </c>
      <c r="T1978" s="2">
        <v>21380000000</v>
      </c>
      <c r="U1978" s="2">
        <v>21470000000</v>
      </c>
      <c r="V1978" s="2">
        <v>21560000000</v>
      </c>
      <c r="W1978" s="2">
        <v>21650000000</v>
      </c>
      <c r="X1978" s="2">
        <v>21740000000</v>
      </c>
      <c r="Y1978" s="2">
        <v>21820000000</v>
      </c>
      <c r="Z1978" s="2">
        <v>21900000000</v>
      </c>
      <c r="AA1978" s="2">
        <v>21980000000</v>
      </c>
      <c r="AB1978" s="2">
        <v>22050000000</v>
      </c>
      <c r="AC1978" s="2">
        <v>22130000000</v>
      </c>
      <c r="AD1978" s="2">
        <v>22200000000</v>
      </c>
      <c r="AE1978" s="2">
        <v>22270000000</v>
      </c>
      <c r="AF1978" s="2">
        <v>22340000000</v>
      </c>
      <c r="AG1978" s="2">
        <v>22410000000</v>
      </c>
      <c r="AH1978" s="2">
        <v>180696000</v>
      </c>
    </row>
    <row r="1979" spans="1:34" x14ac:dyDescent="0.35">
      <c r="A1979" t="s">
        <v>3609</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s="2">
        <v>46643300</v>
      </c>
    </row>
    <row r="1980" spans="1:34" x14ac:dyDescent="0.35">
      <c r="A1980" t="s">
        <v>3610</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s="2">
        <v>4664330</v>
      </c>
    </row>
    <row r="1981" spans="1:34" x14ac:dyDescent="0.35">
      <c r="A1981" t="s">
        <v>3611</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row>
    <row r="1982" spans="1:34" x14ac:dyDescent="0.35">
      <c r="A1982" t="s">
        <v>3612</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s="2">
        <v>261537000000000</v>
      </c>
    </row>
    <row r="1983" spans="1:34" x14ac:dyDescent="0.35">
      <c r="A1983" t="s">
        <v>3613</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s="2">
        <v>2723100000000</v>
      </c>
    </row>
    <row r="1984" spans="1:34" x14ac:dyDescent="0.35">
      <c r="A1984" t="s">
        <v>3614</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s="2">
        <v>889087000000</v>
      </c>
    </row>
    <row r="1985" spans="1:34" x14ac:dyDescent="0.35">
      <c r="A1985" t="s">
        <v>3615</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s="2">
        <v>1005250000000</v>
      </c>
    </row>
    <row r="1986" spans="1:34" x14ac:dyDescent="0.35">
      <c r="A1986" t="s">
        <v>3616</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s="2">
        <v>45677800000</v>
      </c>
    </row>
    <row r="1987" spans="1:34" x14ac:dyDescent="0.35">
      <c r="A1987" t="s">
        <v>3617</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s="2">
        <v>40881800000</v>
      </c>
    </row>
    <row r="1988" spans="1:34" x14ac:dyDescent="0.35">
      <c r="A1988" t="s">
        <v>3618</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s="2">
        <v>138645000000</v>
      </c>
    </row>
    <row r="1989" spans="1:34" x14ac:dyDescent="0.35">
      <c r="A1989" t="s">
        <v>3619</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s="2">
        <v>2311740000</v>
      </c>
    </row>
    <row r="1990" spans="1:34" x14ac:dyDescent="0.35">
      <c r="A1990" t="s">
        <v>3620</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s="2">
        <v>11277700000</v>
      </c>
    </row>
    <row r="1991" spans="1:34" x14ac:dyDescent="0.35">
      <c r="A1991" t="s">
        <v>3621</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s="2">
        <v>4929080000</v>
      </c>
    </row>
    <row r="1992" spans="1:34" x14ac:dyDescent="0.35">
      <c r="A1992" t="s">
        <v>3622</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s="2">
        <v>492908000</v>
      </c>
    </row>
    <row r="1993" spans="1:34" x14ac:dyDescent="0.35">
      <c r="A1993" t="s">
        <v>3623</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row>
    <row r="1994" spans="1:34" x14ac:dyDescent="0.35">
      <c r="A1994" t="s">
        <v>3624</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s="2">
        <v>19516000000000</v>
      </c>
    </row>
    <row r="1995" spans="1:34" x14ac:dyDescent="0.35">
      <c r="A1995" t="s">
        <v>3625</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s="2">
        <v>9566380000</v>
      </c>
    </row>
    <row r="1996" spans="1:34" x14ac:dyDescent="0.35">
      <c r="A1996" t="s">
        <v>3626</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s="2">
        <v>230383000000</v>
      </c>
    </row>
    <row r="1997" spans="1:34" x14ac:dyDescent="0.35">
      <c r="A1997" t="s">
        <v>3627</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s="2">
        <v>60082200000</v>
      </c>
    </row>
    <row r="1998" spans="1:34" x14ac:dyDescent="0.35">
      <c r="A1998" t="s">
        <v>3628</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s="2">
        <v>23010600000</v>
      </c>
    </row>
    <row r="1999" spans="1:34" x14ac:dyDescent="0.35">
      <c r="A1999" t="s">
        <v>3629</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s="2">
        <v>16576800000</v>
      </c>
    </row>
    <row r="2000" spans="1:34" x14ac:dyDescent="0.35">
      <c r="A2000" t="s">
        <v>3630</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s="2">
        <v>15464600000</v>
      </c>
    </row>
    <row r="2001" spans="1:34" x14ac:dyDescent="0.35">
      <c r="A2001" t="s">
        <v>3631</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s="2">
        <v>370385000</v>
      </c>
    </row>
    <row r="2002" spans="1:34" x14ac:dyDescent="0.35">
      <c r="A2002" t="s">
        <v>3632</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s="2">
        <v>1903420000</v>
      </c>
    </row>
    <row r="2003" spans="1:34" x14ac:dyDescent="0.35">
      <c r="A2003" t="s">
        <v>3633</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s="2">
        <v>367810000</v>
      </c>
    </row>
    <row r="2004" spans="1:34" x14ac:dyDescent="0.35">
      <c r="A2004" t="s">
        <v>3634</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s="2">
        <v>36781000</v>
      </c>
    </row>
    <row r="2005" spans="1:34" x14ac:dyDescent="0.35">
      <c r="A2005" t="s">
        <v>3635</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x14ac:dyDescent="0.35">
      <c r="A2006" t="s">
        <v>3636</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s="2">
        <v>218102000000000</v>
      </c>
    </row>
    <row r="2007" spans="1:34" x14ac:dyDescent="0.35">
      <c r="A2007" t="s">
        <v>3637</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s="2">
        <v>158208000000</v>
      </c>
    </row>
    <row r="2008" spans="1:34" x14ac:dyDescent="0.35">
      <c r="A2008" t="s">
        <v>3638</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s="2">
        <v>331177000000</v>
      </c>
    </row>
    <row r="2009" spans="1:34" x14ac:dyDescent="0.35">
      <c r="A2009" t="s">
        <v>3639</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s="2">
        <v>327404000000</v>
      </c>
    </row>
    <row r="2010" spans="1:34" x14ac:dyDescent="0.35">
      <c r="A2010" t="s">
        <v>3640</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s="2">
        <v>40878700000</v>
      </c>
    </row>
    <row r="2011" spans="1:34" x14ac:dyDescent="0.35">
      <c r="A2011" t="s">
        <v>3641</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s="2">
        <v>33183900000</v>
      </c>
    </row>
    <row r="2012" spans="1:34" x14ac:dyDescent="0.35">
      <c r="A2012" t="s">
        <v>3642</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s="2">
        <v>181301000000</v>
      </c>
    </row>
    <row r="2013" spans="1:34" x14ac:dyDescent="0.35">
      <c r="A2013" t="s">
        <v>3643</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s="2">
        <v>1146820000</v>
      </c>
    </row>
    <row r="2014" spans="1:34" x14ac:dyDescent="0.35">
      <c r="A2014" t="s">
        <v>3644</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s="2">
        <v>6400020000</v>
      </c>
    </row>
    <row r="2015" spans="1:34" x14ac:dyDescent="0.35">
      <c r="A2015" t="s">
        <v>3645</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s="2">
        <v>4110480000</v>
      </c>
    </row>
    <row r="2016" spans="1:34" x14ac:dyDescent="0.35">
      <c r="A2016" t="s">
        <v>3646</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s="2">
        <v>411048000</v>
      </c>
    </row>
    <row r="2017" spans="1:34" x14ac:dyDescent="0.35">
      <c r="A2017" t="s">
        <v>3647</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row>
    <row r="2018" spans="1:34" x14ac:dyDescent="0.35">
      <c r="A2018" t="s">
        <v>3648</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s="2">
        <v>3681930000000</v>
      </c>
    </row>
    <row r="2019" spans="1:34" x14ac:dyDescent="0.35">
      <c r="A2019" t="s">
        <v>3649</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s="2">
        <v>875725000</v>
      </c>
    </row>
    <row r="2020" spans="1:34" x14ac:dyDescent="0.35">
      <c r="A2020" t="s">
        <v>3650</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s="2">
        <v>8509450000</v>
      </c>
    </row>
    <row r="2021" spans="1:34" x14ac:dyDescent="0.35">
      <c r="A2021" t="s">
        <v>3651</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s="2">
        <v>10278400000</v>
      </c>
    </row>
    <row r="2022" spans="1:34" x14ac:dyDescent="0.35">
      <c r="A2022" t="s">
        <v>3652</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s="2">
        <v>144242000000</v>
      </c>
    </row>
    <row r="2023" spans="1:34" x14ac:dyDescent="0.35">
      <c r="A2023" t="s">
        <v>3653</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s="2">
        <v>19306000000</v>
      </c>
    </row>
    <row r="2024" spans="1:34" x14ac:dyDescent="0.35">
      <c r="A2024" t="s">
        <v>3654</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s="2">
        <v>403444000</v>
      </c>
    </row>
    <row r="2025" spans="1:34" x14ac:dyDescent="0.35">
      <c r="A2025" t="s">
        <v>3655</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s="2">
        <v>27687300</v>
      </c>
    </row>
    <row r="2026" spans="1:34" x14ac:dyDescent="0.35">
      <c r="A2026" t="s">
        <v>3656</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s="2">
        <v>177365000</v>
      </c>
    </row>
    <row r="2027" spans="1:34" x14ac:dyDescent="0.35">
      <c r="A2027" t="s">
        <v>3657</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s="2">
        <v>69391800</v>
      </c>
    </row>
    <row r="2028" spans="1:34" x14ac:dyDescent="0.35">
      <c r="A2028" t="s">
        <v>3658</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s="2">
        <v>6939180</v>
      </c>
    </row>
    <row r="2029" spans="1:34" x14ac:dyDescent="0.35">
      <c r="A2029" t="s">
        <v>3659</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row>
    <row r="2030" spans="1:34" x14ac:dyDescent="0.35">
      <c r="A2030" t="s">
        <v>3660</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row>
    <row r="2031" spans="1:34" x14ac:dyDescent="0.35">
      <c r="A2031" t="s">
        <v>3661</v>
      </c>
      <c r="B2031" t="s">
        <v>19</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row>
    <row r="2032" spans="1:34" x14ac:dyDescent="0.35">
      <c r="A2032" t="s">
        <v>3662</v>
      </c>
      <c r="B2032" t="s">
        <v>19</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row>
    <row r="2033" spans="1:34" x14ac:dyDescent="0.35">
      <c r="A2033" t="s">
        <v>3663</v>
      </c>
      <c r="B2033" t="s">
        <v>19</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row>
    <row r="2034" spans="1:34" x14ac:dyDescent="0.35">
      <c r="A2034" t="s">
        <v>3664</v>
      </c>
      <c r="B2034" t="s">
        <v>19</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row>
    <row r="2035" spans="1:34" x14ac:dyDescent="0.35">
      <c r="A2035" t="s">
        <v>3665</v>
      </c>
      <c r="B2035" t="s">
        <v>19</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row>
    <row r="2036" spans="1:34" x14ac:dyDescent="0.35">
      <c r="A2036" t="s">
        <v>3666</v>
      </c>
      <c r="B2036" t="s">
        <v>19</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row>
    <row r="2037" spans="1:34" x14ac:dyDescent="0.35">
      <c r="A2037" t="s">
        <v>3667</v>
      </c>
      <c r="B2037" t="s">
        <v>19</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row>
    <row r="2038" spans="1:34" x14ac:dyDescent="0.35">
      <c r="A2038" t="s">
        <v>3668</v>
      </c>
      <c r="B2038" t="s">
        <v>19</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row>
    <row r="2039" spans="1:34" x14ac:dyDescent="0.35">
      <c r="A2039" t="s">
        <v>3669</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row>
    <row r="2040" spans="1:34" x14ac:dyDescent="0.35">
      <c r="A2040" t="s">
        <v>3670</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row>
    <row r="2041" spans="1:34" x14ac:dyDescent="0.35">
      <c r="A2041" t="s">
        <v>3671</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row>
    <row r="2042" spans="1:34" x14ac:dyDescent="0.35">
      <c r="A2042" t="s">
        <v>3672</v>
      </c>
      <c r="B2042" t="s">
        <v>19</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s="2">
        <v>11472600000000</v>
      </c>
    </row>
    <row r="2043" spans="1:34" x14ac:dyDescent="0.35">
      <c r="A2043" t="s">
        <v>3673</v>
      </c>
      <c r="B2043" t="s">
        <v>19</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s="2">
        <v>52512800000</v>
      </c>
    </row>
    <row r="2044" spans="1:34" x14ac:dyDescent="0.35">
      <c r="A2044" t="s">
        <v>3674</v>
      </c>
      <c r="B2044" t="s">
        <v>19</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s="2">
        <v>6969400000</v>
      </c>
    </row>
    <row r="2045" spans="1:34" x14ac:dyDescent="0.35">
      <c r="A2045" t="s">
        <v>3675</v>
      </c>
      <c r="B2045" t="s">
        <v>19</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s="2">
        <v>12257700000</v>
      </c>
    </row>
    <row r="2046" spans="1:34" x14ac:dyDescent="0.35">
      <c r="A2046" t="s">
        <v>3676</v>
      </c>
      <c r="B2046" t="s">
        <v>19</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s="2">
        <v>508764000</v>
      </c>
    </row>
    <row r="2047" spans="1:34" x14ac:dyDescent="0.35">
      <c r="A2047" t="s">
        <v>3677</v>
      </c>
      <c r="B2047" t="s">
        <v>19</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s="2">
        <v>464872000</v>
      </c>
    </row>
    <row r="2048" spans="1:34" x14ac:dyDescent="0.35">
      <c r="A2048" t="s">
        <v>3678</v>
      </c>
      <c r="B2048" t="s">
        <v>19</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s="2">
        <v>324113000</v>
      </c>
    </row>
    <row r="2049" spans="1:34" x14ac:dyDescent="0.35">
      <c r="A2049" t="s">
        <v>3679</v>
      </c>
      <c r="B2049" t="s">
        <v>19</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s="2">
        <v>30703200</v>
      </c>
    </row>
    <row r="2050" spans="1:34" x14ac:dyDescent="0.35">
      <c r="A2050" t="s">
        <v>3680</v>
      </c>
      <c r="B2050" t="s">
        <v>19</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s="2">
        <v>206057000</v>
      </c>
    </row>
    <row r="2051" spans="1:34" x14ac:dyDescent="0.35">
      <c r="A2051" t="s">
        <v>3681</v>
      </c>
      <c r="B2051" t="s">
        <v>19</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s="2">
        <v>216219000</v>
      </c>
    </row>
    <row r="2052" spans="1:34" x14ac:dyDescent="0.35">
      <c r="A2052" t="s">
        <v>3682</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s="2">
        <v>21621900</v>
      </c>
    </row>
    <row r="2053" spans="1:34" x14ac:dyDescent="0.35">
      <c r="A2053" t="s">
        <v>3683</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row>
    <row r="2054" spans="1:34" x14ac:dyDescent="0.35">
      <c r="A2054" t="s">
        <v>3684</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s="2">
        <v>200089000000000</v>
      </c>
    </row>
    <row r="2055" spans="1:34" x14ac:dyDescent="0.35">
      <c r="A2055" t="s">
        <v>3685</v>
      </c>
      <c r="B2055" t="s">
        <v>19</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s="2">
        <v>1973970000000</v>
      </c>
    </row>
    <row r="2056" spans="1:34" x14ac:dyDescent="0.35">
      <c r="A2056" t="s">
        <v>3686</v>
      </c>
      <c r="B2056" t="s">
        <v>19</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s="2">
        <v>366812000000</v>
      </c>
    </row>
    <row r="2057" spans="1:34" x14ac:dyDescent="0.35">
      <c r="A2057" t="s">
        <v>3687</v>
      </c>
      <c r="B2057" t="s">
        <v>19</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s="2">
        <v>334031000000</v>
      </c>
    </row>
    <row r="2058" spans="1:34" x14ac:dyDescent="0.35">
      <c r="A2058" t="s">
        <v>3688</v>
      </c>
      <c r="B2058" t="s">
        <v>19</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s="2">
        <v>123255000000</v>
      </c>
    </row>
    <row r="2059" spans="1:34" x14ac:dyDescent="0.35">
      <c r="A2059" t="s">
        <v>3689</v>
      </c>
      <c r="B2059" t="s">
        <v>19</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s="2">
        <v>79209700000</v>
      </c>
    </row>
    <row r="2060" spans="1:34" x14ac:dyDescent="0.35">
      <c r="A2060" t="s">
        <v>3690</v>
      </c>
      <c r="B2060" t="s">
        <v>19</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s="2">
        <v>108261000000</v>
      </c>
    </row>
    <row r="2061" spans="1:34" x14ac:dyDescent="0.35">
      <c r="A2061" t="s">
        <v>3691</v>
      </c>
      <c r="B2061" t="s">
        <v>19</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s="2">
        <v>2085360000</v>
      </c>
    </row>
    <row r="2062" spans="1:34" x14ac:dyDescent="0.35">
      <c r="A2062" t="s">
        <v>3692</v>
      </c>
      <c r="B2062" t="s">
        <v>19</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s="2">
        <v>16222800000</v>
      </c>
    </row>
    <row r="2063" spans="1:34" x14ac:dyDescent="0.35">
      <c r="A2063" t="s">
        <v>3693</v>
      </c>
      <c r="B2063" t="s">
        <v>19</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s="2">
        <v>3770990000</v>
      </c>
    </row>
    <row r="2064" spans="1:34" x14ac:dyDescent="0.35">
      <c r="A2064" t="s">
        <v>3694</v>
      </c>
      <c r="B2064" t="s">
        <v>19</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s="2">
        <v>377099000</v>
      </c>
    </row>
    <row r="2065" spans="1:34" x14ac:dyDescent="0.35">
      <c r="A2065" t="s">
        <v>3695</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row>
    <row r="2066" spans="1:34" x14ac:dyDescent="0.35">
      <c r="A2066" t="s">
        <v>3696</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row>
    <row r="2067" spans="1:34" x14ac:dyDescent="0.35">
      <c r="A2067" t="s">
        <v>3697</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row>
    <row r="2068" spans="1:34" x14ac:dyDescent="0.35">
      <c r="A2068" t="s">
        <v>3698</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row>
    <row r="2069" spans="1:34" x14ac:dyDescent="0.35">
      <c r="A2069" t="s">
        <v>3699</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row>
    <row r="2070" spans="1:34" x14ac:dyDescent="0.35">
      <c r="A2070" t="s">
        <v>3700</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row>
    <row r="2071" spans="1:34" x14ac:dyDescent="0.35">
      <c r="A2071" t="s">
        <v>3701</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row>
    <row r="2072" spans="1:34" x14ac:dyDescent="0.35">
      <c r="A2072" t="s">
        <v>3702</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row>
    <row r="2073" spans="1:34" x14ac:dyDescent="0.35">
      <c r="A2073" t="s">
        <v>3703</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row>
    <row r="2074" spans="1:34" x14ac:dyDescent="0.35">
      <c r="A2074" t="s">
        <v>3704</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row>
    <row r="2075" spans="1:34" x14ac:dyDescent="0.35">
      <c r="A2075" t="s">
        <v>3705</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row>
    <row r="2076" spans="1:34" x14ac:dyDescent="0.35">
      <c r="A2076" t="s">
        <v>3706</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row>
    <row r="2077" spans="1:34" x14ac:dyDescent="0.35">
      <c r="A2077" t="s">
        <v>3707</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row>
    <row r="2078" spans="1:34" x14ac:dyDescent="0.35">
      <c r="A2078" t="s">
        <v>3708</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row>
    <row r="2079" spans="1:34" x14ac:dyDescent="0.35">
      <c r="A2079" t="s">
        <v>3709</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s="2">
        <v>513381000000</v>
      </c>
    </row>
    <row r="2080" spans="1:34" x14ac:dyDescent="0.35">
      <c r="A2080" t="s">
        <v>3710</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s="2">
        <v>403541000000</v>
      </c>
    </row>
    <row r="2081" spans="1:34" x14ac:dyDescent="0.35">
      <c r="A2081" t="s">
        <v>3711</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s="2">
        <v>244512000000</v>
      </c>
    </row>
    <row r="2082" spans="1:34" x14ac:dyDescent="0.35">
      <c r="A2082" t="s">
        <v>3712</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s="2">
        <v>152981000000</v>
      </c>
    </row>
    <row r="2083" spans="1:34" x14ac:dyDescent="0.35">
      <c r="A2083" t="s">
        <v>3713</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s="2">
        <v>131793000000</v>
      </c>
    </row>
    <row r="2084" spans="1:34" x14ac:dyDescent="0.35">
      <c r="A2084" t="s">
        <v>3714</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s="2">
        <v>43007400000</v>
      </c>
    </row>
    <row r="2085" spans="1:34" x14ac:dyDescent="0.35">
      <c r="A2085" t="s">
        <v>3715</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s="2">
        <v>4981340000</v>
      </c>
    </row>
    <row r="2086" spans="1:34" x14ac:dyDescent="0.35">
      <c r="A2086" t="s">
        <v>3716</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s="2">
        <v>45496200000</v>
      </c>
    </row>
    <row r="2087" spans="1:34" x14ac:dyDescent="0.35">
      <c r="A2087" t="s">
        <v>3717</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row>
    <row r="2088" spans="1:34" x14ac:dyDescent="0.35">
      <c r="A2088" t="s">
        <v>3718</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row>
    <row r="2089" spans="1:34" x14ac:dyDescent="0.35">
      <c r="A2089" t="s">
        <v>3719</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row>
    <row r="2090" spans="1:34" x14ac:dyDescent="0.35">
      <c r="A2090" t="s">
        <v>3720</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row>
    <row r="2091" spans="1:34" x14ac:dyDescent="0.35">
      <c r="A2091" t="s">
        <v>3721</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row>
    <row r="2092" spans="1:34" x14ac:dyDescent="0.35">
      <c r="A2092" t="s">
        <v>3722</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row>
    <row r="2093" spans="1:34" x14ac:dyDescent="0.35">
      <c r="A2093" t="s">
        <v>3723</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row>
    <row r="2094" spans="1:34" x14ac:dyDescent="0.35">
      <c r="A2094" t="s">
        <v>3724</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row>
    <row r="2095" spans="1:34" x14ac:dyDescent="0.35">
      <c r="A2095" t="s">
        <v>3725</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row>
    <row r="2096" spans="1:34" x14ac:dyDescent="0.35">
      <c r="A2096" t="s">
        <v>3726</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row>
    <row r="2097" spans="1:34" x14ac:dyDescent="0.35">
      <c r="A2097" t="s">
        <v>3727</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row>
    <row r="2098" spans="1:34" x14ac:dyDescent="0.35">
      <c r="A2098" t="s">
        <v>3728</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row>
    <row r="2099" spans="1:34" x14ac:dyDescent="0.35">
      <c r="A2099" t="s">
        <v>3729</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row>
    <row r="2100" spans="1:34" x14ac:dyDescent="0.35">
      <c r="A2100" t="s">
        <v>3730</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row>
    <row r="2101" spans="1:34" x14ac:dyDescent="0.35">
      <c r="A2101" t="s">
        <v>3731</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row>
    <row r="2102" spans="1:34" x14ac:dyDescent="0.35">
      <c r="A2102" t="s">
        <v>3732</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row>
    <row r="2103" spans="1:34" x14ac:dyDescent="0.35">
      <c r="A2103" t="s">
        <v>3733</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row>
    <row r="2104" spans="1:34" x14ac:dyDescent="0.35">
      <c r="A2104" t="s">
        <v>3734</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row>
    <row r="2105" spans="1:34" x14ac:dyDescent="0.35">
      <c r="A2105" t="s">
        <v>3735</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row>
    <row r="2106" spans="1:34" x14ac:dyDescent="0.35">
      <c r="A2106" t="s">
        <v>3736</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row>
    <row r="2107" spans="1:34" x14ac:dyDescent="0.35">
      <c r="A2107" t="s">
        <v>3737</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row>
    <row r="2108" spans="1:34" x14ac:dyDescent="0.35">
      <c r="A2108" t="s">
        <v>3738</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x14ac:dyDescent="0.35">
      <c r="A2109" t="s">
        <v>3739</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row>
    <row r="2110" spans="1:34" x14ac:dyDescent="0.35">
      <c r="A2110" t="s">
        <v>3740</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row>
    <row r="2111" spans="1:34" x14ac:dyDescent="0.35">
      <c r="A2111" t="s">
        <v>3741</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row>
    <row r="2112" spans="1:34" x14ac:dyDescent="0.35">
      <c r="A2112" t="s">
        <v>3742</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row>
    <row r="2113" spans="1:34" x14ac:dyDescent="0.35">
      <c r="A2113" t="s">
        <v>3743</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row>
    <row r="2114" spans="1:34" x14ac:dyDescent="0.35">
      <c r="A2114" t="s">
        <v>3744</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row>
    <row r="2115" spans="1:34" x14ac:dyDescent="0.35">
      <c r="A2115" t="s">
        <v>3745</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row>
    <row r="2116" spans="1:34" x14ac:dyDescent="0.35">
      <c r="A2116" t="s">
        <v>3746</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row>
    <row r="2117" spans="1:34" x14ac:dyDescent="0.35">
      <c r="A2117" t="s">
        <v>3747</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row>
    <row r="2118" spans="1:34" x14ac:dyDescent="0.35">
      <c r="A2118" t="s">
        <v>3748</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row>
    <row r="2119" spans="1:34" x14ac:dyDescent="0.35">
      <c r="A2119" t="s">
        <v>3749</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row>
    <row r="2120" spans="1:34" x14ac:dyDescent="0.35">
      <c r="A2120" t="s">
        <v>3750</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row>
    <row r="2121" spans="1:34" x14ac:dyDescent="0.35">
      <c r="A2121" t="s">
        <v>3751</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row>
    <row r="2122" spans="1:34" x14ac:dyDescent="0.35">
      <c r="A2122" t="s">
        <v>3752</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row>
    <row r="2123" spans="1:34" x14ac:dyDescent="0.35">
      <c r="A2123" t="s">
        <v>3753</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row>
    <row r="2124" spans="1:34" x14ac:dyDescent="0.35">
      <c r="A2124" t="s">
        <v>3754</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row>
    <row r="2125" spans="1:34" x14ac:dyDescent="0.35">
      <c r="A2125" t="s">
        <v>3755</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row>
    <row r="2126" spans="1:34" x14ac:dyDescent="0.35">
      <c r="A2126" t="s">
        <v>3756</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row>
    <row r="2127" spans="1:34" x14ac:dyDescent="0.35">
      <c r="A2127" t="s">
        <v>3757</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row>
    <row r="2128" spans="1:34" x14ac:dyDescent="0.35">
      <c r="A2128" t="s">
        <v>3758</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row>
    <row r="2129" spans="1:34" x14ac:dyDescent="0.35">
      <c r="A2129" t="s">
        <v>3759</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row>
    <row r="2130" spans="1:34" x14ac:dyDescent="0.35">
      <c r="A2130" t="s">
        <v>3760</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row>
    <row r="2131" spans="1:34" x14ac:dyDescent="0.35">
      <c r="A2131" t="s">
        <v>3761</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x14ac:dyDescent="0.35">
      <c r="A2132" t="s">
        <v>3762</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row>
    <row r="2133" spans="1:34" x14ac:dyDescent="0.35">
      <c r="A2133" t="s">
        <v>3763</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row>
    <row r="2134" spans="1:34" x14ac:dyDescent="0.35">
      <c r="A2134" t="s">
        <v>3764</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row>
    <row r="2135" spans="1:34" x14ac:dyDescent="0.35">
      <c r="A2135" t="s">
        <v>3765</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row>
    <row r="2136" spans="1:34" x14ac:dyDescent="0.35">
      <c r="A2136" t="s">
        <v>3766</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row>
    <row r="2137" spans="1:34" x14ac:dyDescent="0.35">
      <c r="A2137" t="s">
        <v>3767</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row>
    <row r="2138" spans="1:34" x14ac:dyDescent="0.35">
      <c r="A2138" t="s">
        <v>3768</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row>
    <row r="2139" spans="1:34" x14ac:dyDescent="0.35">
      <c r="A2139" t="s">
        <v>3769</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row>
    <row r="2140" spans="1:34" x14ac:dyDescent="0.35">
      <c r="A2140" t="s">
        <v>3770</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row>
    <row r="2141" spans="1:34" x14ac:dyDescent="0.35">
      <c r="A2141" t="s">
        <v>3771</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row>
    <row r="2142" spans="1:34" x14ac:dyDescent="0.35">
      <c r="A2142" t="s">
        <v>3772</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row>
    <row r="2143" spans="1:34" x14ac:dyDescent="0.35">
      <c r="A2143" t="s">
        <v>3773</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row>
    <row r="2144" spans="1:34" x14ac:dyDescent="0.35">
      <c r="A2144" t="s">
        <v>3774</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row>
    <row r="2145" spans="1:34" x14ac:dyDescent="0.35">
      <c r="A2145" t="s">
        <v>3775</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row>
    <row r="2146" spans="1:34" x14ac:dyDescent="0.35">
      <c r="A2146" t="s">
        <v>3776</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row>
    <row r="2147" spans="1:34" x14ac:dyDescent="0.35">
      <c r="A2147" t="s">
        <v>3777</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row>
    <row r="2148" spans="1:34" x14ac:dyDescent="0.35">
      <c r="A2148" t="s">
        <v>3778</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row>
    <row r="2149" spans="1:34" x14ac:dyDescent="0.35">
      <c r="A2149" t="s">
        <v>3779</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row>
    <row r="2150" spans="1:34" x14ac:dyDescent="0.35">
      <c r="A2150" t="s">
        <v>3780</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row>
    <row r="2151" spans="1:34" x14ac:dyDescent="0.35">
      <c r="A2151" t="s">
        <v>3781</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row>
    <row r="2152" spans="1:34" x14ac:dyDescent="0.35">
      <c r="A2152" t="s">
        <v>3782</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row>
    <row r="2153" spans="1:34" x14ac:dyDescent="0.35">
      <c r="A2153" t="s">
        <v>3783</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row>
    <row r="2154" spans="1:34" x14ac:dyDescent="0.35">
      <c r="A2154" t="s">
        <v>3784</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row>
    <row r="2155" spans="1:34" x14ac:dyDescent="0.35">
      <c r="A2155" t="s">
        <v>3785</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row>
    <row r="2156" spans="1:34" x14ac:dyDescent="0.35">
      <c r="A2156" t="s">
        <v>3786</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row>
    <row r="2157" spans="1:34" x14ac:dyDescent="0.35">
      <c r="A2157" t="s">
        <v>3787</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row>
    <row r="2158" spans="1:34" x14ac:dyDescent="0.35">
      <c r="A2158" t="s">
        <v>3788</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row>
    <row r="2159" spans="1:34" x14ac:dyDescent="0.35">
      <c r="A2159" t="s">
        <v>3789</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row>
    <row r="2160" spans="1:34" x14ac:dyDescent="0.35">
      <c r="A2160" t="s">
        <v>3790</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row>
    <row r="2161" spans="1:34" x14ac:dyDescent="0.35">
      <c r="A2161" t="s">
        <v>3791</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row>
    <row r="2162" spans="1:34" x14ac:dyDescent="0.35">
      <c r="A2162" t="s">
        <v>3792</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s="2">
        <v>3581680000000</v>
      </c>
    </row>
    <row r="2163" spans="1:34" x14ac:dyDescent="0.35">
      <c r="A2163" t="s">
        <v>3793</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s="2">
        <v>977470000</v>
      </c>
    </row>
    <row r="2164" spans="1:34" x14ac:dyDescent="0.35">
      <c r="A2164" t="s">
        <v>3794</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s="2">
        <v>17281200000</v>
      </c>
    </row>
    <row r="2165" spans="1:34" x14ac:dyDescent="0.35">
      <c r="A2165" t="s">
        <v>3795</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s="2">
        <v>18981700000</v>
      </c>
    </row>
    <row r="2166" spans="1:34" x14ac:dyDescent="0.35">
      <c r="A2166" t="s">
        <v>3796</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s="2">
        <v>1998090000</v>
      </c>
    </row>
    <row r="2167" spans="1:34" x14ac:dyDescent="0.35">
      <c r="A2167" t="s">
        <v>3797</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s="2">
        <v>1217700000</v>
      </c>
    </row>
    <row r="2168" spans="1:34" x14ac:dyDescent="0.35">
      <c r="A2168" t="s">
        <v>3798</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s="2">
        <v>4631610000</v>
      </c>
    </row>
    <row r="2169" spans="1:34" x14ac:dyDescent="0.35">
      <c r="A2169" t="s">
        <v>3799</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s="2">
        <v>58803800</v>
      </c>
    </row>
    <row r="2170" spans="1:34" x14ac:dyDescent="0.35">
      <c r="A2170" t="s">
        <v>3800</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s="2">
        <v>162617000</v>
      </c>
    </row>
    <row r="2171" spans="1:34" x14ac:dyDescent="0.35">
      <c r="A2171" t="s">
        <v>3801</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s="2">
        <v>143191000</v>
      </c>
    </row>
    <row r="2172" spans="1:34" x14ac:dyDescent="0.35">
      <c r="A2172" t="s">
        <v>3802</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s="2">
        <v>28638200</v>
      </c>
    </row>
    <row r="2173" spans="1:34" x14ac:dyDescent="0.35">
      <c r="A2173" t="s">
        <v>3803</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row>
    <row r="2174" spans="1:34" x14ac:dyDescent="0.35">
      <c r="A2174" t="s">
        <v>3804</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row>
    <row r="2175" spans="1:34" x14ac:dyDescent="0.35">
      <c r="A2175" t="s">
        <v>3805</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row>
    <row r="2176" spans="1:34" x14ac:dyDescent="0.35">
      <c r="A2176" t="s">
        <v>3806</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row>
    <row r="2177" spans="1:34" x14ac:dyDescent="0.35">
      <c r="A2177" t="s">
        <v>3807</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row>
    <row r="2178" spans="1:34" x14ac:dyDescent="0.35">
      <c r="A2178" t="s">
        <v>3808</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row>
    <row r="2179" spans="1:34" x14ac:dyDescent="0.35">
      <c r="A2179" t="s">
        <v>3809</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row>
    <row r="2180" spans="1:34" x14ac:dyDescent="0.35">
      <c r="A2180" t="s">
        <v>3810</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row>
    <row r="2181" spans="1:34" x14ac:dyDescent="0.35">
      <c r="A2181" t="s">
        <v>3811</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row>
    <row r="2182" spans="1:34" x14ac:dyDescent="0.35">
      <c r="A2182" t="s">
        <v>3812</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row>
    <row r="2183" spans="1:34" x14ac:dyDescent="0.35">
      <c r="A2183" t="s">
        <v>3813</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row>
    <row r="2184" spans="1:34" x14ac:dyDescent="0.35">
      <c r="A2184" t="s">
        <v>3814</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row>
    <row r="2185" spans="1:34" x14ac:dyDescent="0.35">
      <c r="A2185" t="s">
        <v>3815</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row>
    <row r="2186" spans="1:34" x14ac:dyDescent="0.35">
      <c r="A2186" t="s">
        <v>3816</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s="2">
        <v>111232000000</v>
      </c>
    </row>
    <row r="2187" spans="1:34" x14ac:dyDescent="0.35">
      <c r="A2187" t="s">
        <v>3817</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s="2">
        <v>32767900</v>
      </c>
    </row>
    <row r="2188" spans="1:34" x14ac:dyDescent="0.35">
      <c r="A2188" t="s">
        <v>3818</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s="2">
        <v>895301000</v>
      </c>
    </row>
    <row r="2189" spans="1:34" x14ac:dyDescent="0.35">
      <c r="A2189" t="s">
        <v>3819</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s="2">
        <v>208124000</v>
      </c>
    </row>
    <row r="2190" spans="1:34" x14ac:dyDescent="0.35">
      <c r="A2190" t="s">
        <v>3820</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s="2">
        <v>93373600</v>
      </c>
    </row>
    <row r="2191" spans="1:34" x14ac:dyDescent="0.35">
      <c r="A2191" t="s">
        <v>3821</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s="2">
        <v>67199000</v>
      </c>
    </row>
    <row r="2192" spans="1:34" x14ac:dyDescent="0.35">
      <c r="A2192" t="s">
        <v>3822</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s="2">
        <v>70737300</v>
      </c>
    </row>
    <row r="2193" spans="1:34" x14ac:dyDescent="0.35">
      <c r="A2193" t="s">
        <v>3823</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s="2">
        <v>2104880</v>
      </c>
    </row>
    <row r="2194" spans="1:34" x14ac:dyDescent="0.35">
      <c r="A2194" t="s">
        <v>3824</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s="2">
        <v>6978710</v>
      </c>
    </row>
    <row r="2195" spans="1:34" x14ac:dyDescent="0.35">
      <c r="A2195" t="s">
        <v>3825</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s="2">
        <v>4446930</v>
      </c>
    </row>
    <row r="2196" spans="1:34" x14ac:dyDescent="0.35">
      <c r="A2196" t="s">
        <v>3826</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889385</v>
      </c>
    </row>
    <row r="2197" spans="1:34" x14ac:dyDescent="0.35">
      <c r="A2197" t="s">
        <v>3827</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row>
    <row r="2198" spans="1:34" x14ac:dyDescent="0.35">
      <c r="A2198" t="s">
        <v>3828</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s="2">
        <v>5392940000000</v>
      </c>
    </row>
    <row r="2199" spans="1:34" x14ac:dyDescent="0.35">
      <c r="A2199" t="s">
        <v>3829</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s="2">
        <v>2485610000</v>
      </c>
    </row>
    <row r="2200" spans="1:34" x14ac:dyDescent="0.35">
      <c r="A2200" t="s">
        <v>3830</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s="2">
        <v>4182410000</v>
      </c>
    </row>
    <row r="2201" spans="1:34" x14ac:dyDescent="0.35">
      <c r="A2201" t="s">
        <v>3831</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s="2">
        <v>4075320000</v>
      </c>
    </row>
    <row r="2202" spans="1:34" x14ac:dyDescent="0.35">
      <c r="A2202" t="s">
        <v>3832</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s="2">
        <v>745698000</v>
      </c>
    </row>
    <row r="2203" spans="1:34" x14ac:dyDescent="0.35">
      <c r="A2203" t="s">
        <v>3833</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s="2">
        <v>599232000</v>
      </c>
    </row>
    <row r="2204" spans="1:34" x14ac:dyDescent="0.35">
      <c r="A2204" t="s">
        <v>3834</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s="2">
        <v>3577780000</v>
      </c>
    </row>
    <row r="2205" spans="1:34" x14ac:dyDescent="0.35">
      <c r="A2205" t="s">
        <v>3835</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s="2">
        <v>49804200</v>
      </c>
    </row>
    <row r="2206" spans="1:34" x14ac:dyDescent="0.35">
      <c r="A2206" t="s">
        <v>3836</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s="2">
        <v>78335700</v>
      </c>
    </row>
    <row r="2207" spans="1:34" x14ac:dyDescent="0.35">
      <c r="A2207" t="s">
        <v>3837</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s="2">
        <v>215603000</v>
      </c>
    </row>
    <row r="2208" spans="1:34" x14ac:dyDescent="0.35">
      <c r="A2208" t="s">
        <v>3838</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s="2">
        <v>43120500</v>
      </c>
    </row>
    <row r="2209" spans="1:34" x14ac:dyDescent="0.35">
      <c r="A2209" t="s">
        <v>3839</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row>
    <row r="2210" spans="1:34" x14ac:dyDescent="0.35">
      <c r="A2210" t="s">
        <v>3840</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s="2">
        <v>3370340000000</v>
      </c>
    </row>
    <row r="2211" spans="1:34" x14ac:dyDescent="0.35">
      <c r="A2211" t="s">
        <v>3841</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s="2">
        <v>391515000</v>
      </c>
    </row>
    <row r="2212" spans="1:34" x14ac:dyDescent="0.35">
      <c r="A2212" t="s">
        <v>3842</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s="2">
        <v>4502890000</v>
      </c>
    </row>
    <row r="2213" spans="1:34" x14ac:dyDescent="0.35">
      <c r="A2213" t="s">
        <v>3843</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s="2">
        <v>5622100000</v>
      </c>
    </row>
    <row r="2214" spans="1:34" x14ac:dyDescent="0.35">
      <c r="A2214" t="s">
        <v>3844</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s="2">
        <v>93380100000</v>
      </c>
    </row>
    <row r="2215" spans="1:34" x14ac:dyDescent="0.35">
      <c r="A2215" t="s">
        <v>3845</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s="2">
        <v>12507700000</v>
      </c>
    </row>
    <row r="2216" spans="1:34" x14ac:dyDescent="0.35">
      <c r="A2216" t="s">
        <v>3846</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s="2">
        <v>516061000</v>
      </c>
    </row>
    <row r="2217" spans="1:34" x14ac:dyDescent="0.35">
      <c r="A2217" t="s">
        <v>3847</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s="2">
        <v>36515000</v>
      </c>
    </row>
    <row r="2218" spans="1:34" x14ac:dyDescent="0.35">
      <c r="A2218" t="s">
        <v>3848</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s="2">
        <v>93825300</v>
      </c>
    </row>
    <row r="2219" spans="1:34" x14ac:dyDescent="0.35">
      <c r="A2219" t="s">
        <v>3849</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s="2">
        <v>134742000</v>
      </c>
    </row>
    <row r="2220" spans="1:34" x14ac:dyDescent="0.35">
      <c r="A2220" t="s">
        <v>3850</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s="2">
        <v>26948400</v>
      </c>
    </row>
    <row r="2221" spans="1:34" x14ac:dyDescent="0.35">
      <c r="A2221" t="s">
        <v>3851</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row>
    <row r="2222" spans="1:34" x14ac:dyDescent="0.35">
      <c r="A2222" t="s">
        <v>3852</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row>
    <row r="2223" spans="1:34" x14ac:dyDescent="0.35">
      <c r="A2223" t="s">
        <v>3853</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row>
    <row r="2224" spans="1:34" x14ac:dyDescent="0.35">
      <c r="A2224" t="s">
        <v>3854</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row>
    <row r="2225" spans="1:34" x14ac:dyDescent="0.35">
      <c r="A2225" t="s">
        <v>3855</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row>
    <row r="2226" spans="1:34" x14ac:dyDescent="0.35">
      <c r="A2226" t="s">
        <v>3856</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row>
    <row r="2227" spans="1:34" x14ac:dyDescent="0.35">
      <c r="A2227" t="s">
        <v>3857</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row>
    <row r="2228" spans="1:34" x14ac:dyDescent="0.35">
      <c r="A2228" t="s">
        <v>3858</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row>
    <row r="2229" spans="1:34" x14ac:dyDescent="0.35">
      <c r="A2229" t="s">
        <v>3859</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row>
    <row r="2230" spans="1:34" x14ac:dyDescent="0.35">
      <c r="A2230" t="s">
        <v>3860</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row>
    <row r="2231" spans="1:34" x14ac:dyDescent="0.35">
      <c r="A2231" t="s">
        <v>3861</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row>
    <row r="2232" spans="1:34" x14ac:dyDescent="0.35">
      <c r="A2232" t="s">
        <v>3862</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row>
    <row r="2233" spans="1:34" x14ac:dyDescent="0.35">
      <c r="A2233" t="s">
        <v>3863</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row>
    <row r="2234" spans="1:34" x14ac:dyDescent="0.35">
      <c r="A2234" t="s">
        <v>3864</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s="2">
        <v>51389400000000</v>
      </c>
    </row>
    <row r="2235" spans="1:34" x14ac:dyDescent="0.35">
      <c r="A2235" t="s">
        <v>3865</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s="2">
        <v>163650000000</v>
      </c>
    </row>
    <row r="2236" spans="1:34" x14ac:dyDescent="0.35">
      <c r="A2236" t="s">
        <v>3866</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s="2">
        <v>6752390000</v>
      </c>
    </row>
    <row r="2237" spans="1:34" x14ac:dyDescent="0.35">
      <c r="A2237" t="s">
        <v>3867</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s="2">
        <v>23110200000</v>
      </c>
    </row>
    <row r="2238" spans="1:34" x14ac:dyDescent="0.35">
      <c r="A2238" t="s">
        <v>3868</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s="2">
        <v>1905870000</v>
      </c>
    </row>
    <row r="2239" spans="1:34" x14ac:dyDescent="0.35">
      <c r="A2239" t="s">
        <v>3869</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s="2">
        <v>1653170000</v>
      </c>
    </row>
    <row r="2240" spans="1:34" x14ac:dyDescent="0.35">
      <c r="A2240" t="s">
        <v>3870</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s="2">
        <v>4912950000</v>
      </c>
    </row>
    <row r="2241" spans="1:34" x14ac:dyDescent="0.35">
      <c r="A2241" t="s">
        <v>3871</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s="2">
        <v>380764000</v>
      </c>
    </row>
    <row r="2242" spans="1:34" x14ac:dyDescent="0.35">
      <c r="A2242" t="s">
        <v>3872</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s="2">
        <v>332826000</v>
      </c>
    </row>
    <row r="2243" spans="1:34" x14ac:dyDescent="0.35">
      <c r="A2243" t="s">
        <v>3873</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s="2">
        <v>2054480000</v>
      </c>
    </row>
    <row r="2244" spans="1:34" x14ac:dyDescent="0.35">
      <c r="A2244" t="s">
        <v>3874</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s="2">
        <v>410896000</v>
      </c>
    </row>
    <row r="2245" spans="1:34" x14ac:dyDescent="0.35">
      <c r="A2245" t="s">
        <v>3875</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row>
    <row r="2246" spans="1:34" x14ac:dyDescent="0.35">
      <c r="A2246" t="s">
        <v>3876</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s="2">
        <v>125086000000000</v>
      </c>
    </row>
    <row r="2247" spans="1:34" x14ac:dyDescent="0.35">
      <c r="A2247" t="s">
        <v>3877</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s="2">
        <v>866069000000</v>
      </c>
    </row>
    <row r="2248" spans="1:34" x14ac:dyDescent="0.35">
      <c r="A2248" t="s">
        <v>3878</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s="2">
        <v>124850000000</v>
      </c>
    </row>
    <row r="2249" spans="1:34" x14ac:dyDescent="0.35">
      <c r="A2249" t="s">
        <v>3879</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s="2">
        <v>109407000000</v>
      </c>
    </row>
    <row r="2250" spans="1:34" x14ac:dyDescent="0.35">
      <c r="A2250" t="s">
        <v>3880</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s="2">
        <v>55202100000</v>
      </c>
    </row>
    <row r="2251" spans="1:34" x14ac:dyDescent="0.35">
      <c r="A2251" t="s">
        <v>3881</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s="2">
        <v>35453900000</v>
      </c>
    </row>
    <row r="2252" spans="1:34" x14ac:dyDescent="0.35">
      <c r="A2252" t="s">
        <v>3882</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s="2">
        <v>57317400000</v>
      </c>
    </row>
    <row r="2253" spans="1:34" x14ac:dyDescent="0.35">
      <c r="A2253" t="s">
        <v>3883</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s="2">
        <v>1610250000</v>
      </c>
    </row>
    <row r="2254" spans="1:34" x14ac:dyDescent="0.35">
      <c r="A2254" t="s">
        <v>3884</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s="2">
        <v>6392680000</v>
      </c>
    </row>
    <row r="2255" spans="1:34" x14ac:dyDescent="0.35">
      <c r="A2255" t="s">
        <v>3885</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s="2">
        <v>5000790000</v>
      </c>
    </row>
    <row r="2256" spans="1:34" x14ac:dyDescent="0.35">
      <c r="A2256" t="s">
        <v>3886</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s="2">
        <v>1000160000</v>
      </c>
    </row>
    <row r="2257" spans="1:34" x14ac:dyDescent="0.35">
      <c r="A2257" t="s">
        <v>3887</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row>
    <row r="2258" spans="1:34" x14ac:dyDescent="0.35">
      <c r="A2258" t="s">
        <v>3888</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row>
    <row r="2259" spans="1:34" x14ac:dyDescent="0.35">
      <c r="A2259" t="s">
        <v>3889</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row>
    <row r="2260" spans="1:34" x14ac:dyDescent="0.35">
      <c r="A2260" t="s">
        <v>3890</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row>
    <row r="2261" spans="1:34" x14ac:dyDescent="0.35">
      <c r="A2261" t="s">
        <v>3891</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row>
    <row r="2262" spans="1:34" x14ac:dyDescent="0.35">
      <c r="A2262" t="s">
        <v>3892</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row>
    <row r="2263" spans="1:34" x14ac:dyDescent="0.35">
      <c r="A2263" t="s">
        <v>3893</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row>
    <row r="2264" spans="1:34" x14ac:dyDescent="0.35">
      <c r="A2264" t="s">
        <v>3894</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row>
    <row r="2265" spans="1:34" x14ac:dyDescent="0.35">
      <c r="A2265" t="s">
        <v>3895</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row>
    <row r="2266" spans="1:34" x14ac:dyDescent="0.35">
      <c r="A2266" t="s">
        <v>3896</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row>
    <row r="2267" spans="1:34" x14ac:dyDescent="0.35">
      <c r="A2267" t="s">
        <v>3897</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row>
    <row r="2268" spans="1:34" x14ac:dyDescent="0.35">
      <c r="A2268" t="s">
        <v>3898</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row>
    <row r="2269" spans="1:34" x14ac:dyDescent="0.35">
      <c r="A2269" t="s">
        <v>3899</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row>
    <row r="2270" spans="1:34" x14ac:dyDescent="0.35">
      <c r="A2270" t="s">
        <v>3900</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row>
    <row r="2271" spans="1:34" x14ac:dyDescent="0.35">
      <c r="A2271" t="s">
        <v>3901</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row>
    <row r="2272" spans="1:34" x14ac:dyDescent="0.35">
      <c r="A2272" t="s">
        <v>3902</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row>
    <row r="2273" spans="1:34" x14ac:dyDescent="0.35">
      <c r="A2273" t="s">
        <v>3903</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row>
    <row r="2274" spans="1:34" x14ac:dyDescent="0.35">
      <c r="A2274" t="s">
        <v>3904</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row>
    <row r="2275" spans="1:34" x14ac:dyDescent="0.35">
      <c r="A2275" t="s">
        <v>3905</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row>
    <row r="2276" spans="1:34" x14ac:dyDescent="0.35">
      <c r="A2276" t="s">
        <v>3906</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row>
    <row r="2277" spans="1:34" x14ac:dyDescent="0.35">
      <c r="A2277" t="s">
        <v>3907</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row>
    <row r="2278" spans="1:34" x14ac:dyDescent="0.35">
      <c r="A2278" t="s">
        <v>3908</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row>
    <row r="2279" spans="1:34" x14ac:dyDescent="0.35">
      <c r="A2279" t="s">
        <v>3909</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row>
    <row r="2280" spans="1:34" x14ac:dyDescent="0.35">
      <c r="A2280" t="s">
        <v>3910</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row>
    <row r="2281" spans="1:34" x14ac:dyDescent="0.35">
      <c r="A2281" t="s">
        <v>3911</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row>
    <row r="2282" spans="1:34" x14ac:dyDescent="0.35">
      <c r="A2282" t="s">
        <v>3912</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row>
    <row r="2283" spans="1:34" x14ac:dyDescent="0.35">
      <c r="A2283" t="s">
        <v>3913</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row>
    <row r="2284" spans="1:34" x14ac:dyDescent="0.35">
      <c r="A2284" t="s">
        <v>3914</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row>
    <row r="2285" spans="1:34" x14ac:dyDescent="0.35">
      <c r="A2285" t="s">
        <v>3915</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row>
    <row r="2286" spans="1:34" x14ac:dyDescent="0.35">
      <c r="A2286" t="s">
        <v>3916</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x14ac:dyDescent="0.35">
      <c r="A2287" t="s">
        <v>3917</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row>
    <row r="2288" spans="1:34" x14ac:dyDescent="0.35">
      <c r="A2288" t="s">
        <v>3918</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row>
    <row r="2289" spans="1:34" x14ac:dyDescent="0.35">
      <c r="A2289" t="s">
        <v>3919</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row>
    <row r="2290" spans="1:34" x14ac:dyDescent="0.35">
      <c r="A2290" t="s">
        <v>3920</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row>
    <row r="2291" spans="1:34" x14ac:dyDescent="0.35">
      <c r="A2291" t="s">
        <v>3921</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row>
    <row r="2292" spans="1:34" x14ac:dyDescent="0.35">
      <c r="A2292" t="s">
        <v>3922</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row>
    <row r="2293" spans="1:34" x14ac:dyDescent="0.35">
      <c r="A2293" t="s">
        <v>3923</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row>
    <row r="2294" spans="1:34" x14ac:dyDescent="0.35">
      <c r="A2294" t="s">
        <v>3924</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row>
    <row r="2295" spans="1:34" x14ac:dyDescent="0.35">
      <c r="A2295" t="s">
        <v>3925</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row>
    <row r="2296" spans="1:34" x14ac:dyDescent="0.35">
      <c r="A2296" t="s">
        <v>3926</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row>
    <row r="2297" spans="1:34" x14ac:dyDescent="0.35">
      <c r="A2297" t="s">
        <v>3927</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row>
    <row r="2298" spans="1:34" x14ac:dyDescent="0.35">
      <c r="A2298" t="s">
        <v>3928</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row>
    <row r="2299" spans="1:34" x14ac:dyDescent="0.35">
      <c r="A2299" t="s">
        <v>3929</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x14ac:dyDescent="0.35">
      <c r="A2300" t="s">
        <v>3930</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row>
    <row r="2301" spans="1:34" x14ac:dyDescent="0.35">
      <c r="A2301" t="s">
        <v>3931</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row>
    <row r="2302" spans="1:34" x14ac:dyDescent="0.35">
      <c r="A2302" t="s">
        <v>3932</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row>
    <row r="2303" spans="1:34" x14ac:dyDescent="0.35">
      <c r="A2303" t="s">
        <v>3933</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row>
    <row r="2304" spans="1:34" x14ac:dyDescent="0.35">
      <c r="A2304" t="s">
        <v>3934</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row>
    <row r="2305" spans="1:34" x14ac:dyDescent="0.35">
      <c r="A2305" t="s">
        <v>3935</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row>
    <row r="2306" spans="1:34" x14ac:dyDescent="0.35">
      <c r="A2306" t="s">
        <v>3936</v>
      </c>
      <c r="B2306" t="s">
        <v>19</v>
      </c>
      <c r="C2306" s="2">
        <v>18460700000</v>
      </c>
      <c r="D2306" s="2">
        <v>19502000000</v>
      </c>
      <c r="E2306" s="2">
        <v>19502000000</v>
      </c>
      <c r="F2306" s="2">
        <v>19975400000</v>
      </c>
      <c r="G2306" s="2">
        <v>20354100000</v>
      </c>
      <c r="H2306" s="2">
        <v>20732700000</v>
      </c>
      <c r="I2306" s="2">
        <v>20922100000</v>
      </c>
      <c r="J2306" s="2">
        <v>20922100000</v>
      </c>
      <c r="K2306" s="2">
        <v>21206100000</v>
      </c>
      <c r="L2306" s="2">
        <v>21206100000</v>
      </c>
      <c r="M2306" s="2">
        <v>21111400000</v>
      </c>
      <c r="N2306" s="2">
        <v>21111400000</v>
      </c>
      <c r="O2306" s="2">
        <v>21016700000</v>
      </c>
      <c r="P2306" s="2">
        <v>21016700000</v>
      </c>
      <c r="Q2306" s="2">
        <v>20827400000</v>
      </c>
      <c r="R2306" s="2">
        <v>20638100000</v>
      </c>
      <c r="S2306" s="2">
        <v>20543400000</v>
      </c>
      <c r="T2306" s="2">
        <v>20354100000</v>
      </c>
      <c r="U2306" s="2">
        <v>20259400000</v>
      </c>
      <c r="V2306" s="2">
        <v>20259400000</v>
      </c>
      <c r="W2306" s="2">
        <v>20259400000</v>
      </c>
      <c r="X2306" s="2">
        <v>20259400000</v>
      </c>
      <c r="Y2306" s="2">
        <v>20259400000</v>
      </c>
      <c r="Z2306" s="2">
        <v>20164700000</v>
      </c>
      <c r="AA2306" s="2">
        <v>20164700000</v>
      </c>
      <c r="AB2306" s="2">
        <v>20164700000</v>
      </c>
      <c r="AC2306" s="2">
        <v>20164700000</v>
      </c>
      <c r="AD2306" s="2">
        <v>20070000000</v>
      </c>
      <c r="AE2306" s="2">
        <v>19975400000</v>
      </c>
      <c r="AF2306" s="2">
        <v>19975400000</v>
      </c>
      <c r="AG2306" s="2">
        <v>20070000000</v>
      </c>
      <c r="AH2306">
        <v>0</v>
      </c>
    </row>
    <row r="2307" spans="1:34" x14ac:dyDescent="0.35">
      <c r="A2307" t="s">
        <v>3937</v>
      </c>
      <c r="B2307" t="s">
        <v>19</v>
      </c>
      <c r="C2307">
        <v>204360</v>
      </c>
      <c r="D2307">
        <v>215888</v>
      </c>
      <c r="E2307">
        <v>215888</v>
      </c>
      <c r="F2307">
        <v>221128</v>
      </c>
      <c r="G2307">
        <v>225320</v>
      </c>
      <c r="H2307">
        <v>229512</v>
      </c>
      <c r="I2307">
        <v>231608</v>
      </c>
      <c r="J2307">
        <v>231608</v>
      </c>
      <c r="K2307">
        <v>234752</v>
      </c>
      <c r="L2307">
        <v>234752</v>
      </c>
      <c r="M2307">
        <v>233704</v>
      </c>
      <c r="N2307">
        <v>233704</v>
      </c>
      <c r="O2307">
        <v>232656</v>
      </c>
      <c r="P2307">
        <v>232656</v>
      </c>
      <c r="Q2307">
        <v>230560</v>
      </c>
      <c r="R2307">
        <v>228464</v>
      </c>
      <c r="S2307">
        <v>227416</v>
      </c>
      <c r="T2307">
        <v>225320</v>
      </c>
      <c r="U2307">
        <v>224272</v>
      </c>
      <c r="V2307">
        <v>224272</v>
      </c>
      <c r="W2307">
        <v>224272</v>
      </c>
      <c r="X2307">
        <v>224272</v>
      </c>
      <c r="Y2307">
        <v>224272</v>
      </c>
      <c r="Z2307">
        <v>223224</v>
      </c>
      <c r="AA2307">
        <v>223224</v>
      </c>
      <c r="AB2307">
        <v>223224</v>
      </c>
      <c r="AC2307">
        <v>223224</v>
      </c>
      <c r="AD2307">
        <v>222176</v>
      </c>
      <c r="AE2307">
        <v>221128</v>
      </c>
      <c r="AF2307">
        <v>221128</v>
      </c>
      <c r="AG2307">
        <v>222176</v>
      </c>
      <c r="AH2307">
        <v>0</v>
      </c>
    </row>
    <row r="2308" spans="1:34" x14ac:dyDescent="0.35">
      <c r="A2308" t="s">
        <v>3938</v>
      </c>
      <c r="B2308" t="s">
        <v>19</v>
      </c>
      <c r="C2308" s="2">
        <v>9094610</v>
      </c>
      <c r="D2308" s="2">
        <v>9607630</v>
      </c>
      <c r="E2308" s="2">
        <v>9607630</v>
      </c>
      <c r="F2308" s="2">
        <v>9840830</v>
      </c>
      <c r="G2308" s="2">
        <v>10027400</v>
      </c>
      <c r="H2308" s="2">
        <v>10213900</v>
      </c>
      <c r="I2308" s="2">
        <v>10307200</v>
      </c>
      <c r="J2308" s="2">
        <v>10307200</v>
      </c>
      <c r="K2308" s="2">
        <v>10447100</v>
      </c>
      <c r="L2308" s="2">
        <v>10447100</v>
      </c>
      <c r="M2308" s="2">
        <v>10400500</v>
      </c>
      <c r="N2308" s="2">
        <v>10400500</v>
      </c>
      <c r="O2308" s="2">
        <v>10353900</v>
      </c>
      <c r="P2308" s="2">
        <v>10353900</v>
      </c>
      <c r="Q2308" s="2">
        <v>10260600</v>
      </c>
      <c r="R2308" s="2">
        <v>10167300</v>
      </c>
      <c r="S2308" s="2">
        <v>10120700</v>
      </c>
      <c r="T2308" s="2">
        <v>10027400</v>
      </c>
      <c r="U2308" s="2">
        <v>9980750</v>
      </c>
      <c r="V2308" s="2">
        <v>9980750</v>
      </c>
      <c r="W2308" s="2">
        <v>9980750</v>
      </c>
      <c r="X2308" s="2">
        <v>9980750</v>
      </c>
      <c r="Y2308" s="2">
        <v>9980750</v>
      </c>
      <c r="Z2308" s="2">
        <v>9934110</v>
      </c>
      <c r="AA2308" s="2">
        <v>9934110</v>
      </c>
      <c r="AB2308" s="2">
        <v>9934110</v>
      </c>
      <c r="AC2308" s="2">
        <v>9934110</v>
      </c>
      <c r="AD2308" s="2">
        <v>9887470</v>
      </c>
      <c r="AE2308" s="2">
        <v>9840830</v>
      </c>
      <c r="AF2308" s="2">
        <v>9840830</v>
      </c>
      <c r="AG2308" s="2">
        <v>9887470</v>
      </c>
      <c r="AH2308">
        <v>0</v>
      </c>
    </row>
    <row r="2309" spans="1:34" x14ac:dyDescent="0.35">
      <c r="A2309" t="s">
        <v>3939</v>
      </c>
      <c r="B2309" t="s">
        <v>19</v>
      </c>
      <c r="C2309" s="2">
        <v>25405200</v>
      </c>
      <c r="D2309" s="2">
        <v>26838300</v>
      </c>
      <c r="E2309" s="2">
        <v>26838300</v>
      </c>
      <c r="F2309" s="2">
        <v>27489700</v>
      </c>
      <c r="G2309" s="2">
        <v>28010800</v>
      </c>
      <c r="H2309" s="2">
        <v>28532000</v>
      </c>
      <c r="I2309" s="2">
        <v>28792500</v>
      </c>
      <c r="J2309" s="2">
        <v>28792500</v>
      </c>
      <c r="K2309" s="2">
        <v>29183400</v>
      </c>
      <c r="L2309" s="2">
        <v>29183400</v>
      </c>
      <c r="M2309" s="2">
        <v>29053100</v>
      </c>
      <c r="N2309" s="2">
        <v>29053100</v>
      </c>
      <c r="O2309" s="2">
        <v>28922800</v>
      </c>
      <c r="P2309" s="2">
        <v>28922800</v>
      </c>
      <c r="Q2309" s="2">
        <v>28662300</v>
      </c>
      <c r="R2309" s="2">
        <v>28401700</v>
      </c>
      <c r="S2309" s="2">
        <v>28271400</v>
      </c>
      <c r="T2309" s="2">
        <v>28010800</v>
      </c>
      <c r="U2309" s="2">
        <v>27880600</v>
      </c>
      <c r="V2309" s="2">
        <v>27880600</v>
      </c>
      <c r="W2309" s="2">
        <v>27880600</v>
      </c>
      <c r="X2309" s="2">
        <v>27880600</v>
      </c>
      <c r="Y2309" s="2">
        <v>27880600</v>
      </c>
      <c r="Z2309" s="2">
        <v>27750300</v>
      </c>
      <c r="AA2309" s="2">
        <v>27750300</v>
      </c>
      <c r="AB2309" s="2">
        <v>27750300</v>
      </c>
      <c r="AC2309" s="2">
        <v>27750300</v>
      </c>
      <c r="AD2309" s="2">
        <v>27620000</v>
      </c>
      <c r="AE2309" s="2">
        <v>27489700</v>
      </c>
      <c r="AF2309" s="2">
        <v>27489700</v>
      </c>
      <c r="AG2309" s="2">
        <v>27620000</v>
      </c>
      <c r="AH2309">
        <v>0</v>
      </c>
    </row>
    <row r="2310" spans="1:34" x14ac:dyDescent="0.35">
      <c r="A2310" t="s">
        <v>3940</v>
      </c>
      <c r="B2310" t="s">
        <v>19</v>
      </c>
      <c r="C2310" s="2">
        <v>13821400</v>
      </c>
      <c r="D2310" s="2">
        <v>14601100</v>
      </c>
      <c r="E2310" s="2">
        <v>14601100</v>
      </c>
      <c r="F2310" s="2">
        <v>14955500</v>
      </c>
      <c r="G2310" s="2">
        <v>15239000</v>
      </c>
      <c r="H2310" s="2">
        <v>15522500</v>
      </c>
      <c r="I2310" s="2">
        <v>15664300</v>
      </c>
      <c r="J2310" s="2">
        <v>15664300</v>
      </c>
      <c r="K2310" s="2">
        <v>15876900</v>
      </c>
      <c r="L2310" s="2">
        <v>15876900</v>
      </c>
      <c r="M2310" s="2">
        <v>15806000</v>
      </c>
      <c r="N2310" s="2">
        <v>15806000</v>
      </c>
      <c r="O2310" s="2">
        <v>15735100</v>
      </c>
      <c r="P2310" s="2">
        <v>15735100</v>
      </c>
      <c r="Q2310" s="2">
        <v>15593400</v>
      </c>
      <c r="R2310" s="2">
        <v>15451600</v>
      </c>
      <c r="S2310" s="2">
        <v>15380700</v>
      </c>
      <c r="T2310" s="2">
        <v>15239000</v>
      </c>
      <c r="U2310" s="2">
        <v>15168100</v>
      </c>
      <c r="V2310" s="2">
        <v>15168100</v>
      </c>
      <c r="W2310" s="2">
        <v>15168100</v>
      </c>
      <c r="X2310" s="2">
        <v>15168100</v>
      </c>
      <c r="Y2310" s="2">
        <v>15168100</v>
      </c>
      <c r="Z2310" s="2">
        <v>15097200</v>
      </c>
      <c r="AA2310" s="2">
        <v>15097200</v>
      </c>
      <c r="AB2310" s="2">
        <v>15097200</v>
      </c>
      <c r="AC2310" s="2">
        <v>15097200</v>
      </c>
      <c r="AD2310" s="2">
        <v>15026300</v>
      </c>
      <c r="AE2310" s="2">
        <v>14955500</v>
      </c>
      <c r="AF2310" s="2">
        <v>14955500</v>
      </c>
      <c r="AG2310" s="2">
        <v>15026300</v>
      </c>
      <c r="AH2310">
        <v>0</v>
      </c>
    </row>
    <row r="2311" spans="1:34" x14ac:dyDescent="0.35">
      <c r="A2311" t="s">
        <v>3941</v>
      </c>
      <c r="B2311" t="s">
        <v>19</v>
      </c>
      <c r="C2311" s="2">
        <v>3334890</v>
      </c>
      <c r="D2311" s="2">
        <v>3523010</v>
      </c>
      <c r="E2311" s="2">
        <v>3523010</v>
      </c>
      <c r="F2311" s="2">
        <v>3608520</v>
      </c>
      <c r="G2311" s="2">
        <v>3676930</v>
      </c>
      <c r="H2311" s="2">
        <v>3745340</v>
      </c>
      <c r="I2311" s="2">
        <v>3779540</v>
      </c>
      <c r="J2311" s="2">
        <v>3779540</v>
      </c>
      <c r="K2311" s="2">
        <v>3830850</v>
      </c>
      <c r="L2311" s="2">
        <v>3830850</v>
      </c>
      <c r="M2311" s="2">
        <v>3813750</v>
      </c>
      <c r="N2311" s="2">
        <v>3813750</v>
      </c>
      <c r="O2311" s="2">
        <v>3796640</v>
      </c>
      <c r="P2311" s="2">
        <v>3796640</v>
      </c>
      <c r="Q2311" s="2">
        <v>3762440</v>
      </c>
      <c r="R2311" s="2">
        <v>3728240</v>
      </c>
      <c r="S2311" s="2">
        <v>3711130</v>
      </c>
      <c r="T2311" s="2">
        <v>3676930</v>
      </c>
      <c r="U2311" s="2">
        <v>3659830</v>
      </c>
      <c r="V2311" s="2">
        <v>3659830</v>
      </c>
      <c r="W2311" s="2">
        <v>3659830</v>
      </c>
      <c r="X2311" s="2">
        <v>3659830</v>
      </c>
      <c r="Y2311" s="2">
        <v>3659830</v>
      </c>
      <c r="Z2311" s="2">
        <v>3642730</v>
      </c>
      <c r="AA2311" s="2">
        <v>3642730</v>
      </c>
      <c r="AB2311" s="2">
        <v>3642730</v>
      </c>
      <c r="AC2311" s="2">
        <v>3642730</v>
      </c>
      <c r="AD2311" s="2">
        <v>3625620</v>
      </c>
      <c r="AE2311" s="2">
        <v>3608520</v>
      </c>
      <c r="AF2311" s="2">
        <v>3608520</v>
      </c>
      <c r="AG2311" s="2">
        <v>3625620</v>
      </c>
      <c r="AH2311">
        <v>0</v>
      </c>
    </row>
    <row r="2312" spans="1:34" x14ac:dyDescent="0.35">
      <c r="A2312" t="s">
        <v>3942</v>
      </c>
      <c r="B2312" t="s">
        <v>19</v>
      </c>
      <c r="C2312" s="2">
        <v>61156300</v>
      </c>
      <c r="D2312" s="2">
        <v>64606100</v>
      </c>
      <c r="E2312" s="2">
        <v>64606100</v>
      </c>
      <c r="F2312" s="2">
        <v>66174200</v>
      </c>
      <c r="G2312" s="2">
        <v>67428700</v>
      </c>
      <c r="H2312" s="2">
        <v>68683200</v>
      </c>
      <c r="I2312" s="2">
        <v>69310500</v>
      </c>
      <c r="J2312" s="2">
        <v>69310500</v>
      </c>
      <c r="K2312" s="2">
        <v>70251300</v>
      </c>
      <c r="L2312" s="2">
        <v>70251300</v>
      </c>
      <c r="M2312" s="2">
        <v>69937700</v>
      </c>
      <c r="N2312" s="2">
        <v>69937700</v>
      </c>
      <c r="O2312" s="2">
        <v>69624100</v>
      </c>
      <c r="P2312" s="2">
        <v>69624100</v>
      </c>
      <c r="Q2312" s="2">
        <v>68996800</v>
      </c>
      <c r="R2312" s="2">
        <v>68369600</v>
      </c>
      <c r="S2312" s="2">
        <v>68056000</v>
      </c>
      <c r="T2312" s="2">
        <v>67428700</v>
      </c>
      <c r="U2312" s="2">
        <v>67115100</v>
      </c>
      <c r="V2312" s="2">
        <v>67115100</v>
      </c>
      <c r="W2312" s="2">
        <v>67115100</v>
      </c>
      <c r="X2312" s="2">
        <v>67115100</v>
      </c>
      <c r="Y2312" s="2">
        <v>67115100</v>
      </c>
      <c r="Z2312" s="2">
        <v>66801500</v>
      </c>
      <c r="AA2312" s="2">
        <v>66801500</v>
      </c>
      <c r="AB2312" s="2">
        <v>66801500</v>
      </c>
      <c r="AC2312" s="2">
        <v>66801500</v>
      </c>
      <c r="AD2312" s="2">
        <v>66487900</v>
      </c>
      <c r="AE2312" s="2">
        <v>66174200</v>
      </c>
      <c r="AF2312" s="2">
        <v>66174200</v>
      </c>
      <c r="AG2312" s="2">
        <v>66487900</v>
      </c>
      <c r="AH2312">
        <v>0</v>
      </c>
    </row>
    <row r="2313" spans="1:34" x14ac:dyDescent="0.35">
      <c r="A2313" t="s">
        <v>3943</v>
      </c>
      <c r="B2313" t="s">
        <v>19</v>
      </c>
      <c r="C2313">
        <v>142545</v>
      </c>
      <c r="D2313">
        <v>150586</v>
      </c>
      <c r="E2313">
        <v>150586</v>
      </c>
      <c r="F2313">
        <v>154241</v>
      </c>
      <c r="G2313">
        <v>157165</v>
      </c>
      <c r="H2313">
        <v>160089</v>
      </c>
      <c r="I2313">
        <v>161551</v>
      </c>
      <c r="J2313">
        <v>161551</v>
      </c>
      <c r="K2313">
        <v>163744</v>
      </c>
      <c r="L2313">
        <v>163744</v>
      </c>
      <c r="M2313">
        <v>163013</v>
      </c>
      <c r="N2313">
        <v>163013</v>
      </c>
      <c r="O2313">
        <v>162282</v>
      </c>
      <c r="P2313">
        <v>162282</v>
      </c>
      <c r="Q2313">
        <v>160820</v>
      </c>
      <c r="R2313">
        <v>159358</v>
      </c>
      <c r="S2313">
        <v>158627</v>
      </c>
      <c r="T2313">
        <v>157165</v>
      </c>
      <c r="U2313">
        <v>156434</v>
      </c>
      <c r="V2313">
        <v>156434</v>
      </c>
      <c r="W2313">
        <v>156434</v>
      </c>
      <c r="X2313">
        <v>156434</v>
      </c>
      <c r="Y2313">
        <v>156434</v>
      </c>
      <c r="Z2313">
        <v>155703</v>
      </c>
      <c r="AA2313">
        <v>155703</v>
      </c>
      <c r="AB2313">
        <v>155703</v>
      </c>
      <c r="AC2313">
        <v>155703</v>
      </c>
      <c r="AD2313">
        <v>154972</v>
      </c>
      <c r="AE2313">
        <v>154241</v>
      </c>
      <c r="AF2313">
        <v>154241</v>
      </c>
      <c r="AG2313">
        <v>154972</v>
      </c>
      <c r="AH2313">
        <v>0</v>
      </c>
    </row>
    <row r="2314" spans="1:34" x14ac:dyDescent="0.35">
      <c r="A2314" t="s">
        <v>3944</v>
      </c>
      <c r="B2314" t="s">
        <v>19</v>
      </c>
      <c r="C2314">
        <v>106860</v>
      </c>
      <c r="D2314">
        <v>112888</v>
      </c>
      <c r="E2314">
        <v>112888</v>
      </c>
      <c r="F2314">
        <v>115628</v>
      </c>
      <c r="G2314">
        <v>117820</v>
      </c>
      <c r="H2314">
        <v>120012</v>
      </c>
      <c r="I2314">
        <v>121108</v>
      </c>
      <c r="J2314">
        <v>121108</v>
      </c>
      <c r="K2314">
        <v>122752</v>
      </c>
      <c r="L2314">
        <v>122752</v>
      </c>
      <c r="M2314">
        <v>122204</v>
      </c>
      <c r="N2314">
        <v>122204</v>
      </c>
      <c r="O2314">
        <v>121656</v>
      </c>
      <c r="P2314">
        <v>121656</v>
      </c>
      <c r="Q2314">
        <v>120560</v>
      </c>
      <c r="R2314">
        <v>119464</v>
      </c>
      <c r="S2314">
        <v>118916</v>
      </c>
      <c r="T2314">
        <v>117820</v>
      </c>
      <c r="U2314">
        <v>117272</v>
      </c>
      <c r="V2314">
        <v>117272</v>
      </c>
      <c r="W2314">
        <v>117272</v>
      </c>
      <c r="X2314">
        <v>117272</v>
      </c>
      <c r="Y2314">
        <v>117272</v>
      </c>
      <c r="Z2314">
        <v>116724</v>
      </c>
      <c r="AA2314">
        <v>116724</v>
      </c>
      <c r="AB2314">
        <v>116724</v>
      </c>
      <c r="AC2314">
        <v>116724</v>
      </c>
      <c r="AD2314">
        <v>116176</v>
      </c>
      <c r="AE2314">
        <v>115628</v>
      </c>
      <c r="AF2314">
        <v>115628</v>
      </c>
      <c r="AG2314">
        <v>116176</v>
      </c>
      <c r="AH2314">
        <v>0</v>
      </c>
    </row>
    <row r="2315" spans="1:34" x14ac:dyDescent="0.35">
      <c r="A2315" t="s">
        <v>3945</v>
      </c>
      <c r="B2315" t="s">
        <v>19</v>
      </c>
      <c r="C2315" s="2">
        <v>2145000</v>
      </c>
      <c r="D2315" s="2">
        <v>2266000</v>
      </c>
      <c r="E2315" s="2">
        <v>2266000</v>
      </c>
      <c r="F2315" s="2">
        <v>2321000</v>
      </c>
      <c r="G2315" s="2">
        <v>2365000</v>
      </c>
      <c r="H2315" s="2">
        <v>2409000</v>
      </c>
      <c r="I2315" s="2">
        <v>2431000</v>
      </c>
      <c r="J2315" s="2">
        <v>2431000</v>
      </c>
      <c r="K2315" s="2">
        <v>2464000</v>
      </c>
      <c r="L2315" s="2">
        <v>2464000</v>
      </c>
      <c r="M2315" s="2">
        <v>2453000</v>
      </c>
      <c r="N2315" s="2">
        <v>2453000</v>
      </c>
      <c r="O2315" s="2">
        <v>2442000</v>
      </c>
      <c r="P2315" s="2">
        <v>2442000</v>
      </c>
      <c r="Q2315" s="2">
        <v>2420000</v>
      </c>
      <c r="R2315" s="2">
        <v>2398000</v>
      </c>
      <c r="S2315" s="2">
        <v>2387000</v>
      </c>
      <c r="T2315" s="2">
        <v>2365000</v>
      </c>
      <c r="U2315" s="2">
        <v>2354000</v>
      </c>
      <c r="V2315" s="2">
        <v>2354000</v>
      </c>
      <c r="W2315" s="2">
        <v>2354000</v>
      </c>
      <c r="X2315" s="2">
        <v>2354000</v>
      </c>
      <c r="Y2315" s="2">
        <v>2354000</v>
      </c>
      <c r="Z2315" s="2">
        <v>2343000</v>
      </c>
      <c r="AA2315" s="2">
        <v>2343000</v>
      </c>
      <c r="AB2315" s="2">
        <v>2343000</v>
      </c>
      <c r="AC2315" s="2">
        <v>2343000</v>
      </c>
      <c r="AD2315" s="2">
        <v>2332000</v>
      </c>
      <c r="AE2315" s="2">
        <v>2321000</v>
      </c>
      <c r="AF2315" s="2">
        <v>2321000</v>
      </c>
      <c r="AG2315" s="2">
        <v>2332000</v>
      </c>
      <c r="AH2315">
        <v>0</v>
      </c>
    </row>
    <row r="2316" spans="1:34" x14ac:dyDescent="0.35">
      <c r="A2316" t="s">
        <v>3946</v>
      </c>
      <c r="B2316" t="s">
        <v>19</v>
      </c>
      <c r="C2316">
        <v>312000</v>
      </c>
      <c r="D2316">
        <v>329600</v>
      </c>
      <c r="E2316">
        <v>329600</v>
      </c>
      <c r="F2316">
        <v>337600</v>
      </c>
      <c r="G2316">
        <v>344000</v>
      </c>
      <c r="H2316">
        <v>350400</v>
      </c>
      <c r="I2316">
        <v>353600</v>
      </c>
      <c r="J2316">
        <v>353600</v>
      </c>
      <c r="K2316">
        <v>358400</v>
      </c>
      <c r="L2316">
        <v>358400</v>
      </c>
      <c r="M2316">
        <v>356800</v>
      </c>
      <c r="N2316">
        <v>356800</v>
      </c>
      <c r="O2316">
        <v>355200</v>
      </c>
      <c r="P2316">
        <v>355200</v>
      </c>
      <c r="Q2316">
        <v>352000</v>
      </c>
      <c r="R2316">
        <v>348800</v>
      </c>
      <c r="S2316">
        <v>347200</v>
      </c>
      <c r="T2316">
        <v>344000</v>
      </c>
      <c r="U2316">
        <v>342400</v>
      </c>
      <c r="V2316">
        <v>342400</v>
      </c>
      <c r="W2316">
        <v>342400</v>
      </c>
      <c r="X2316">
        <v>342400</v>
      </c>
      <c r="Y2316">
        <v>342400</v>
      </c>
      <c r="Z2316">
        <v>340800</v>
      </c>
      <c r="AA2316">
        <v>340800</v>
      </c>
      <c r="AB2316">
        <v>340800</v>
      </c>
      <c r="AC2316">
        <v>340800</v>
      </c>
      <c r="AD2316">
        <v>339200</v>
      </c>
      <c r="AE2316">
        <v>337600</v>
      </c>
      <c r="AF2316">
        <v>337600</v>
      </c>
      <c r="AG2316">
        <v>339200</v>
      </c>
      <c r="AH2316">
        <v>0</v>
      </c>
    </row>
    <row r="2317" spans="1:34" x14ac:dyDescent="0.35">
      <c r="A2317" t="s">
        <v>3947</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row>
    <row r="2318" spans="1:34" x14ac:dyDescent="0.35">
      <c r="A2318" t="s">
        <v>3948</v>
      </c>
      <c r="B2318" t="s">
        <v>19</v>
      </c>
      <c r="C2318" s="2">
        <v>2104890000000</v>
      </c>
      <c r="D2318" s="2">
        <v>2092490000000</v>
      </c>
      <c r="E2318" s="2">
        <v>2124210000000</v>
      </c>
      <c r="F2318" s="2">
        <v>2148160000000</v>
      </c>
      <c r="G2318" s="2">
        <v>2166330000000</v>
      </c>
      <c r="H2318" s="2">
        <v>2184510000000</v>
      </c>
      <c r="I2318" s="2">
        <v>2197390000000</v>
      </c>
      <c r="J2318" s="2">
        <v>2206950000000</v>
      </c>
      <c r="K2318" s="2">
        <v>2218970000000</v>
      </c>
      <c r="L2318" s="2">
        <v>2229380000000</v>
      </c>
      <c r="M2318" s="2">
        <v>2238470000000</v>
      </c>
      <c r="N2318" s="2">
        <v>2244530000000</v>
      </c>
      <c r="O2318" s="2">
        <v>2248600000000</v>
      </c>
      <c r="P2318" s="2">
        <v>2251440000000</v>
      </c>
      <c r="Q2318" s="2">
        <v>2252290000000</v>
      </c>
      <c r="R2318" s="2">
        <v>2252960000000</v>
      </c>
      <c r="S2318" s="2">
        <v>2253430000000</v>
      </c>
      <c r="T2318" s="2">
        <v>2254570000000</v>
      </c>
      <c r="U2318" s="2">
        <v>2256460000000</v>
      </c>
      <c r="V2318" s="2">
        <v>2257310000000</v>
      </c>
      <c r="W2318" s="2">
        <v>2258830000000</v>
      </c>
      <c r="X2318" s="2">
        <v>2262140000000</v>
      </c>
      <c r="Y2318" s="2">
        <v>2264890000000</v>
      </c>
      <c r="Z2318" s="2">
        <v>2267540000000</v>
      </c>
      <c r="AA2318" s="2">
        <v>2268860000000</v>
      </c>
      <c r="AB2318" s="2">
        <v>2269430000000</v>
      </c>
      <c r="AC2318" s="2">
        <v>2269810000000</v>
      </c>
      <c r="AD2318" s="2">
        <v>2269430000000</v>
      </c>
      <c r="AE2318" s="2">
        <v>2267440000000</v>
      </c>
      <c r="AF2318" s="2">
        <v>2267250000000</v>
      </c>
      <c r="AG2318" s="2">
        <v>2270190000000</v>
      </c>
      <c r="AH2318">
        <v>0</v>
      </c>
    </row>
    <row r="2319" spans="1:34" x14ac:dyDescent="0.35">
      <c r="A2319" t="s">
        <v>3949</v>
      </c>
      <c r="B2319" t="s">
        <v>19</v>
      </c>
      <c r="C2319" s="2">
        <v>23301200</v>
      </c>
      <c r="D2319" s="2">
        <v>23163900</v>
      </c>
      <c r="E2319" s="2">
        <v>23515000</v>
      </c>
      <c r="F2319" s="2">
        <v>23780200</v>
      </c>
      <c r="G2319" s="2">
        <v>23981400</v>
      </c>
      <c r="H2319" s="2">
        <v>24182600</v>
      </c>
      <c r="I2319" s="2">
        <v>24325100</v>
      </c>
      <c r="J2319" s="2">
        <v>24431000</v>
      </c>
      <c r="K2319" s="2">
        <v>24564100</v>
      </c>
      <c r="L2319" s="2">
        <v>24679400</v>
      </c>
      <c r="M2319" s="2">
        <v>24780000</v>
      </c>
      <c r="N2319" s="2">
        <v>24847000</v>
      </c>
      <c r="O2319" s="2">
        <v>24892100</v>
      </c>
      <c r="P2319" s="2">
        <v>24923500</v>
      </c>
      <c r="Q2319" s="2">
        <v>24933000</v>
      </c>
      <c r="R2319" s="2">
        <v>24940300</v>
      </c>
      <c r="S2319" s="2">
        <v>24945500</v>
      </c>
      <c r="T2319" s="2">
        <v>24958100</v>
      </c>
      <c r="U2319" s="2">
        <v>24979100</v>
      </c>
      <c r="V2319" s="2">
        <v>24988500</v>
      </c>
      <c r="W2319" s="2">
        <v>25005300</v>
      </c>
      <c r="X2319" s="2">
        <v>25042000</v>
      </c>
      <c r="Y2319" s="2">
        <v>25072400</v>
      </c>
      <c r="Z2319" s="2">
        <v>25101700</v>
      </c>
      <c r="AA2319" s="2">
        <v>25116400</v>
      </c>
      <c r="AB2319" s="2">
        <v>25122700</v>
      </c>
      <c r="AC2319" s="2">
        <v>25126800</v>
      </c>
      <c r="AD2319" s="2">
        <v>25122700</v>
      </c>
      <c r="AE2319" s="2">
        <v>25100600</v>
      </c>
      <c r="AF2319" s="2">
        <v>25098600</v>
      </c>
      <c r="AG2319" s="2">
        <v>25131000</v>
      </c>
      <c r="AH2319">
        <v>0</v>
      </c>
    </row>
    <row r="2320" spans="1:34" x14ac:dyDescent="0.35">
      <c r="A2320" t="s">
        <v>3950</v>
      </c>
      <c r="B2320" t="s">
        <v>19</v>
      </c>
      <c r="C2320" s="2">
        <v>1036970000</v>
      </c>
      <c r="D2320" s="2">
        <v>1030860000</v>
      </c>
      <c r="E2320" s="2">
        <v>1046490000</v>
      </c>
      <c r="F2320" s="2">
        <v>1058290000</v>
      </c>
      <c r="G2320" s="2">
        <v>1067240000</v>
      </c>
      <c r="H2320" s="2">
        <v>1076190000</v>
      </c>
      <c r="I2320" s="2">
        <v>1082540000</v>
      </c>
      <c r="J2320" s="2">
        <v>1087250000</v>
      </c>
      <c r="K2320" s="2">
        <v>1093170000</v>
      </c>
      <c r="L2320" s="2">
        <v>1098300000</v>
      </c>
      <c r="M2320" s="2">
        <v>1102780000</v>
      </c>
      <c r="N2320" s="2">
        <v>1105760000</v>
      </c>
      <c r="O2320" s="2">
        <v>1107770000</v>
      </c>
      <c r="P2320" s="2">
        <v>1109170000</v>
      </c>
      <c r="Q2320" s="2">
        <v>1109590000</v>
      </c>
      <c r="R2320" s="2">
        <v>1109910000</v>
      </c>
      <c r="S2320" s="2">
        <v>1110150000</v>
      </c>
      <c r="T2320" s="2">
        <v>1110710000</v>
      </c>
      <c r="U2320" s="2">
        <v>1111640000</v>
      </c>
      <c r="V2320" s="2">
        <v>1112060000</v>
      </c>
      <c r="W2320" s="2">
        <v>1112810000</v>
      </c>
      <c r="X2320" s="2">
        <v>1114440000</v>
      </c>
      <c r="Y2320" s="2">
        <v>1115790000</v>
      </c>
      <c r="Z2320" s="2">
        <v>1117100000</v>
      </c>
      <c r="AA2320" s="2">
        <v>1117750000</v>
      </c>
      <c r="AB2320" s="2">
        <v>1118030000</v>
      </c>
      <c r="AC2320" s="2">
        <v>1118220000</v>
      </c>
      <c r="AD2320" s="2">
        <v>1118030000</v>
      </c>
      <c r="AE2320" s="2">
        <v>1117050000</v>
      </c>
      <c r="AF2320" s="2">
        <v>1116960000</v>
      </c>
      <c r="AG2320" s="2">
        <v>1118400000</v>
      </c>
      <c r="AH2320">
        <v>0</v>
      </c>
    </row>
    <row r="2321" spans="1:34" x14ac:dyDescent="0.35">
      <c r="A2321" t="s">
        <v>3951</v>
      </c>
      <c r="B2321" t="s">
        <v>19</v>
      </c>
      <c r="C2321" s="2">
        <v>2896710000</v>
      </c>
      <c r="D2321" s="2">
        <v>2879650000</v>
      </c>
      <c r="E2321" s="2">
        <v>2923290000</v>
      </c>
      <c r="F2321" s="2">
        <v>2956250000</v>
      </c>
      <c r="G2321" s="2">
        <v>2981270000</v>
      </c>
      <c r="H2321" s="2">
        <v>3006280000</v>
      </c>
      <c r="I2321" s="2">
        <v>3024000000</v>
      </c>
      <c r="J2321" s="2">
        <v>3037160000</v>
      </c>
      <c r="K2321" s="2">
        <v>3053700000</v>
      </c>
      <c r="L2321" s="2">
        <v>3068030000</v>
      </c>
      <c r="M2321" s="2">
        <v>3080540000</v>
      </c>
      <c r="N2321" s="2">
        <v>3088880000</v>
      </c>
      <c r="O2321" s="2">
        <v>3094480000</v>
      </c>
      <c r="P2321" s="2">
        <v>3098390000</v>
      </c>
      <c r="Q2321" s="2">
        <v>3099560000</v>
      </c>
      <c r="R2321" s="2">
        <v>3100470000</v>
      </c>
      <c r="S2321" s="2">
        <v>3101130000</v>
      </c>
      <c r="T2321" s="2">
        <v>3102690000</v>
      </c>
      <c r="U2321" s="2">
        <v>3105300000</v>
      </c>
      <c r="V2321" s="2">
        <v>3106470000</v>
      </c>
      <c r="W2321" s="2">
        <v>3108550000</v>
      </c>
      <c r="X2321" s="2">
        <v>3113110000</v>
      </c>
      <c r="Y2321" s="2">
        <v>3116890000</v>
      </c>
      <c r="Z2321" s="2">
        <v>3120540000</v>
      </c>
      <c r="AA2321" s="2">
        <v>3122360000</v>
      </c>
      <c r="AB2321" s="2">
        <v>3123140000</v>
      </c>
      <c r="AC2321" s="2">
        <v>3123670000</v>
      </c>
      <c r="AD2321" s="2">
        <v>3123140000</v>
      </c>
      <c r="AE2321" s="2">
        <v>3120410000</v>
      </c>
      <c r="AF2321" s="2">
        <v>3120150000</v>
      </c>
      <c r="AG2321" s="2">
        <v>3124190000</v>
      </c>
      <c r="AH2321">
        <v>0</v>
      </c>
    </row>
    <row r="2322" spans="1:34" x14ac:dyDescent="0.35">
      <c r="A2322" t="s">
        <v>3952</v>
      </c>
      <c r="B2322" t="s">
        <v>19</v>
      </c>
      <c r="C2322" s="2">
        <v>1575920000</v>
      </c>
      <c r="D2322" s="2">
        <v>1566640000</v>
      </c>
      <c r="E2322" s="2">
        <v>1590380000</v>
      </c>
      <c r="F2322" s="2">
        <v>1608320000</v>
      </c>
      <c r="G2322" s="2">
        <v>1621920000</v>
      </c>
      <c r="H2322" s="2">
        <v>1635530000</v>
      </c>
      <c r="I2322" s="2">
        <v>1645170000</v>
      </c>
      <c r="J2322" s="2">
        <v>1652330000</v>
      </c>
      <c r="K2322" s="2">
        <v>1661330000</v>
      </c>
      <c r="L2322" s="2">
        <v>1669130000</v>
      </c>
      <c r="M2322" s="2">
        <v>1675930000</v>
      </c>
      <c r="N2322" s="2">
        <v>1680470000</v>
      </c>
      <c r="O2322" s="2">
        <v>1683520000</v>
      </c>
      <c r="P2322" s="2">
        <v>1685640000</v>
      </c>
      <c r="Q2322" s="2">
        <v>1686280000</v>
      </c>
      <c r="R2322" s="2">
        <v>1686780000</v>
      </c>
      <c r="S2322" s="2">
        <v>1687130000</v>
      </c>
      <c r="T2322" s="2">
        <v>1687980000</v>
      </c>
      <c r="U2322" s="2">
        <v>1689400000</v>
      </c>
      <c r="V2322" s="2">
        <v>1690040000</v>
      </c>
      <c r="W2322" s="2">
        <v>1691170000</v>
      </c>
      <c r="X2322" s="2">
        <v>1693650000</v>
      </c>
      <c r="Y2322" s="2">
        <v>1695710000</v>
      </c>
      <c r="Z2322" s="2">
        <v>1697690000</v>
      </c>
      <c r="AA2322" s="2">
        <v>1698690000</v>
      </c>
      <c r="AB2322" s="2">
        <v>1699110000</v>
      </c>
      <c r="AC2322" s="2">
        <v>1699390000</v>
      </c>
      <c r="AD2322" s="2">
        <v>1699110000</v>
      </c>
      <c r="AE2322" s="2">
        <v>1697620000</v>
      </c>
      <c r="AF2322" s="2">
        <v>1697480000</v>
      </c>
      <c r="AG2322" s="2">
        <v>1699680000</v>
      </c>
      <c r="AH2322">
        <v>0</v>
      </c>
    </row>
    <row r="2323" spans="1:34" x14ac:dyDescent="0.35">
      <c r="A2323" t="s">
        <v>3953</v>
      </c>
      <c r="B2323" t="s">
        <v>19</v>
      </c>
      <c r="C2323" s="2">
        <v>380246000</v>
      </c>
      <c r="D2323" s="2">
        <v>378006000</v>
      </c>
      <c r="E2323" s="2">
        <v>383735000</v>
      </c>
      <c r="F2323" s="2">
        <v>388061000</v>
      </c>
      <c r="G2323" s="2">
        <v>391345000</v>
      </c>
      <c r="H2323" s="2">
        <v>394629000</v>
      </c>
      <c r="I2323" s="2">
        <v>396955000</v>
      </c>
      <c r="J2323" s="2">
        <v>398682000</v>
      </c>
      <c r="K2323" s="2">
        <v>400854000</v>
      </c>
      <c r="L2323" s="2">
        <v>402735000</v>
      </c>
      <c r="M2323" s="2">
        <v>404377000</v>
      </c>
      <c r="N2323" s="2">
        <v>405471000</v>
      </c>
      <c r="O2323" s="2">
        <v>406207000</v>
      </c>
      <c r="P2323" s="2">
        <v>406720000</v>
      </c>
      <c r="Q2323" s="2">
        <v>406874000</v>
      </c>
      <c r="R2323" s="2">
        <v>406993000</v>
      </c>
      <c r="S2323" s="2">
        <v>407079000</v>
      </c>
      <c r="T2323" s="2">
        <v>407284000</v>
      </c>
      <c r="U2323" s="2">
        <v>407626000</v>
      </c>
      <c r="V2323" s="2">
        <v>407780000</v>
      </c>
      <c r="W2323" s="2">
        <v>408054000</v>
      </c>
      <c r="X2323" s="2">
        <v>408652000</v>
      </c>
      <c r="Y2323" s="2">
        <v>409148000</v>
      </c>
      <c r="Z2323" s="2">
        <v>409627000</v>
      </c>
      <c r="AA2323" s="2">
        <v>409867000</v>
      </c>
      <c r="AB2323" s="2">
        <v>409969000</v>
      </c>
      <c r="AC2323" s="2">
        <v>410038000</v>
      </c>
      <c r="AD2323" s="2">
        <v>409969000</v>
      </c>
      <c r="AE2323" s="2">
        <v>409610000</v>
      </c>
      <c r="AF2323" s="2">
        <v>409576000</v>
      </c>
      <c r="AG2323" s="2">
        <v>410106000</v>
      </c>
      <c r="AH2323">
        <v>0</v>
      </c>
    </row>
    <row r="2324" spans="1:34" x14ac:dyDescent="0.35">
      <c r="A2324" t="s">
        <v>3954</v>
      </c>
      <c r="B2324" t="s">
        <v>19</v>
      </c>
      <c r="C2324" s="2">
        <v>6973070000</v>
      </c>
      <c r="D2324" s="2">
        <v>6931990000</v>
      </c>
      <c r="E2324" s="2">
        <v>7037050000</v>
      </c>
      <c r="F2324" s="2">
        <v>7116400000</v>
      </c>
      <c r="G2324" s="2">
        <v>7176610000</v>
      </c>
      <c r="H2324" s="2">
        <v>7236830000</v>
      </c>
      <c r="I2324" s="2">
        <v>7279480000</v>
      </c>
      <c r="J2324" s="2">
        <v>7311160000</v>
      </c>
      <c r="K2324" s="2">
        <v>7350990000</v>
      </c>
      <c r="L2324" s="2">
        <v>7385480000</v>
      </c>
      <c r="M2324" s="2">
        <v>7415590000</v>
      </c>
      <c r="N2324" s="2">
        <v>7435660000</v>
      </c>
      <c r="O2324" s="2">
        <v>7449150000</v>
      </c>
      <c r="P2324" s="2">
        <v>7458560000</v>
      </c>
      <c r="Q2324" s="2">
        <v>7461380000</v>
      </c>
      <c r="R2324" s="2">
        <v>7463580000</v>
      </c>
      <c r="S2324" s="2">
        <v>7465140000</v>
      </c>
      <c r="T2324" s="2">
        <v>7468910000</v>
      </c>
      <c r="U2324" s="2">
        <v>7475180000</v>
      </c>
      <c r="V2324" s="2">
        <v>7478000000</v>
      </c>
      <c r="W2324" s="2">
        <v>7483020000</v>
      </c>
      <c r="X2324" s="2">
        <v>7494000000</v>
      </c>
      <c r="Y2324" s="2">
        <v>7503090000</v>
      </c>
      <c r="Z2324" s="2">
        <v>7511870000</v>
      </c>
      <c r="AA2324" s="2">
        <v>7516260000</v>
      </c>
      <c r="AB2324" s="2">
        <v>7518150000</v>
      </c>
      <c r="AC2324" s="2">
        <v>7519400000</v>
      </c>
      <c r="AD2324" s="2">
        <v>7518150000</v>
      </c>
      <c r="AE2324" s="2">
        <v>7511560000</v>
      </c>
      <c r="AF2324" s="2">
        <v>7510930000</v>
      </c>
      <c r="AG2324" s="2">
        <v>7520660000</v>
      </c>
      <c r="AH2324">
        <v>0</v>
      </c>
    </row>
    <row r="2325" spans="1:34" x14ac:dyDescent="0.35">
      <c r="A2325" t="s">
        <v>3955</v>
      </c>
      <c r="B2325" t="s">
        <v>19</v>
      </c>
      <c r="C2325" s="2">
        <v>16253100</v>
      </c>
      <c r="D2325" s="2">
        <v>16157300</v>
      </c>
      <c r="E2325" s="2">
        <v>16402200</v>
      </c>
      <c r="F2325" s="2">
        <v>16587100</v>
      </c>
      <c r="G2325" s="2">
        <v>16727500</v>
      </c>
      <c r="H2325" s="2">
        <v>16867800</v>
      </c>
      <c r="I2325" s="2">
        <v>16967200</v>
      </c>
      <c r="J2325" s="2">
        <v>17041100</v>
      </c>
      <c r="K2325" s="2">
        <v>17133900</v>
      </c>
      <c r="L2325" s="2">
        <v>17214300</v>
      </c>
      <c r="M2325" s="2">
        <v>17284500</v>
      </c>
      <c r="N2325" s="2">
        <v>17331300</v>
      </c>
      <c r="O2325" s="2">
        <v>17362700</v>
      </c>
      <c r="P2325" s="2">
        <v>17384600</v>
      </c>
      <c r="Q2325" s="2">
        <v>17391200</v>
      </c>
      <c r="R2325" s="2">
        <v>17396300</v>
      </c>
      <c r="S2325" s="2">
        <v>17400000</v>
      </c>
      <c r="T2325" s="2">
        <v>17408800</v>
      </c>
      <c r="U2325" s="2">
        <v>17423400</v>
      </c>
      <c r="V2325" s="2">
        <v>17430000</v>
      </c>
      <c r="W2325" s="2">
        <v>17441700</v>
      </c>
      <c r="X2325" s="2">
        <v>17467200</v>
      </c>
      <c r="Y2325" s="2">
        <v>17488400</v>
      </c>
      <c r="Z2325" s="2">
        <v>17508900</v>
      </c>
      <c r="AA2325" s="2">
        <v>17519100</v>
      </c>
      <c r="AB2325" s="2">
        <v>17523500</v>
      </c>
      <c r="AC2325" s="2">
        <v>17526500</v>
      </c>
      <c r="AD2325" s="2">
        <v>17523500</v>
      </c>
      <c r="AE2325" s="2">
        <v>17508200</v>
      </c>
      <c r="AF2325" s="2">
        <v>17506700</v>
      </c>
      <c r="AG2325" s="2">
        <v>17529400</v>
      </c>
      <c r="AH2325">
        <v>0</v>
      </c>
    </row>
    <row r="2326" spans="1:34" x14ac:dyDescent="0.35">
      <c r="A2326" t="s">
        <v>3956</v>
      </c>
      <c r="B2326" t="s">
        <v>19</v>
      </c>
      <c r="C2326" s="2">
        <v>12184200</v>
      </c>
      <c r="D2326" s="2">
        <v>12112400</v>
      </c>
      <c r="E2326" s="2">
        <v>12296000</v>
      </c>
      <c r="F2326" s="2">
        <v>12434700</v>
      </c>
      <c r="G2326" s="2">
        <v>12539900</v>
      </c>
      <c r="H2326" s="2">
        <v>12645100</v>
      </c>
      <c r="I2326" s="2">
        <v>12719600</v>
      </c>
      <c r="J2326" s="2">
        <v>12775000</v>
      </c>
      <c r="K2326" s="2">
        <v>12844600</v>
      </c>
      <c r="L2326" s="2">
        <v>12904900</v>
      </c>
      <c r="M2326" s="2">
        <v>12957500</v>
      </c>
      <c r="N2326" s="2">
        <v>12992500</v>
      </c>
      <c r="O2326" s="2">
        <v>13016100</v>
      </c>
      <c r="P2326" s="2">
        <v>13032500</v>
      </c>
      <c r="Q2326" s="2">
        <v>13037500</v>
      </c>
      <c r="R2326" s="2">
        <v>13041300</v>
      </c>
      <c r="S2326" s="2">
        <v>13044000</v>
      </c>
      <c r="T2326" s="2">
        <v>13050600</v>
      </c>
      <c r="U2326" s="2">
        <v>13061600</v>
      </c>
      <c r="V2326" s="2">
        <v>13066500</v>
      </c>
      <c r="W2326" s="2">
        <v>13075300</v>
      </c>
      <c r="X2326" s="2">
        <v>13094500</v>
      </c>
      <c r="Y2326" s="2">
        <v>13110400</v>
      </c>
      <c r="Z2326" s="2">
        <v>13125700</v>
      </c>
      <c r="AA2326" s="2">
        <v>13133400</v>
      </c>
      <c r="AB2326" s="2">
        <v>13136700</v>
      </c>
      <c r="AC2326" s="2">
        <v>13138800</v>
      </c>
      <c r="AD2326" s="2">
        <v>13136700</v>
      </c>
      <c r="AE2326" s="2">
        <v>13125100</v>
      </c>
      <c r="AF2326" s="2">
        <v>13124100</v>
      </c>
      <c r="AG2326" s="2">
        <v>13141000</v>
      </c>
      <c r="AH2326">
        <v>0</v>
      </c>
    </row>
    <row r="2327" spans="1:34" x14ac:dyDescent="0.35">
      <c r="A2327" t="s">
        <v>3957</v>
      </c>
      <c r="B2327" t="s">
        <v>19</v>
      </c>
      <c r="C2327" s="2">
        <v>244574000</v>
      </c>
      <c r="D2327" s="2">
        <v>243133000</v>
      </c>
      <c r="E2327" s="2">
        <v>246818000</v>
      </c>
      <c r="F2327" s="2">
        <v>249601000</v>
      </c>
      <c r="G2327" s="2">
        <v>251713000</v>
      </c>
      <c r="H2327" s="2">
        <v>253825000</v>
      </c>
      <c r="I2327" s="2">
        <v>255321000</v>
      </c>
      <c r="J2327" s="2">
        <v>256432000</v>
      </c>
      <c r="K2327" s="2">
        <v>257829000</v>
      </c>
      <c r="L2327" s="2">
        <v>259039000</v>
      </c>
      <c r="M2327" s="2">
        <v>260095000</v>
      </c>
      <c r="N2327" s="2">
        <v>260799000</v>
      </c>
      <c r="O2327" s="2">
        <v>261272000</v>
      </c>
      <c r="P2327" s="2">
        <v>261602000</v>
      </c>
      <c r="Q2327" s="2">
        <v>261701000</v>
      </c>
      <c r="R2327" s="2">
        <v>261778000</v>
      </c>
      <c r="S2327" s="2">
        <v>261833000</v>
      </c>
      <c r="T2327" s="2">
        <v>261965000</v>
      </c>
      <c r="U2327" s="2">
        <v>262185000</v>
      </c>
      <c r="V2327" s="2">
        <v>262284000</v>
      </c>
      <c r="W2327" s="2">
        <v>262460000</v>
      </c>
      <c r="X2327" s="2">
        <v>262845000</v>
      </c>
      <c r="Y2327" s="2">
        <v>263164000</v>
      </c>
      <c r="Z2327" s="2">
        <v>263472000</v>
      </c>
      <c r="AA2327" s="2">
        <v>263626000</v>
      </c>
      <c r="AB2327" s="2">
        <v>263692000</v>
      </c>
      <c r="AC2327" s="2">
        <v>263736000</v>
      </c>
      <c r="AD2327" s="2">
        <v>263692000</v>
      </c>
      <c r="AE2327" s="2">
        <v>263461000</v>
      </c>
      <c r="AF2327" s="2">
        <v>263439000</v>
      </c>
      <c r="AG2327" s="2">
        <v>263780000</v>
      </c>
      <c r="AH2327">
        <v>0</v>
      </c>
    </row>
    <row r="2328" spans="1:34" x14ac:dyDescent="0.35">
      <c r="A2328" t="s">
        <v>3958</v>
      </c>
      <c r="B2328" t="s">
        <v>19</v>
      </c>
      <c r="C2328" s="2">
        <v>35574400</v>
      </c>
      <c r="D2328" s="2">
        <v>35364800</v>
      </c>
      <c r="E2328" s="2">
        <v>35900800</v>
      </c>
      <c r="F2328" s="2">
        <v>36305600</v>
      </c>
      <c r="G2328" s="2">
        <v>36612800</v>
      </c>
      <c r="H2328" s="2">
        <v>36920000</v>
      </c>
      <c r="I2328" s="2">
        <v>37137600</v>
      </c>
      <c r="J2328" s="2">
        <v>37299200</v>
      </c>
      <c r="K2328" s="2">
        <v>37502400</v>
      </c>
      <c r="L2328" s="2">
        <v>37678400</v>
      </c>
      <c r="M2328" s="2">
        <v>37832000</v>
      </c>
      <c r="N2328" s="2">
        <v>37934400</v>
      </c>
      <c r="O2328" s="2">
        <v>38003200</v>
      </c>
      <c r="P2328" s="2">
        <v>38051200</v>
      </c>
      <c r="Q2328" s="2">
        <v>38065600</v>
      </c>
      <c r="R2328" s="2">
        <v>38076800</v>
      </c>
      <c r="S2328" s="2">
        <v>38084800</v>
      </c>
      <c r="T2328" s="2">
        <v>38104000</v>
      </c>
      <c r="U2328" s="2">
        <v>38136000</v>
      </c>
      <c r="V2328" s="2">
        <v>38150400</v>
      </c>
      <c r="W2328" s="2">
        <v>38176000</v>
      </c>
      <c r="X2328" s="2">
        <v>38232000</v>
      </c>
      <c r="Y2328" s="2">
        <v>38278400</v>
      </c>
      <c r="Z2328" s="2">
        <v>38323200</v>
      </c>
      <c r="AA2328" s="2">
        <v>38345600</v>
      </c>
      <c r="AB2328" s="2">
        <v>38355200</v>
      </c>
      <c r="AC2328" s="2">
        <v>38361600</v>
      </c>
      <c r="AD2328" s="2">
        <v>38355200</v>
      </c>
      <c r="AE2328" s="2">
        <v>38321600</v>
      </c>
      <c r="AF2328" s="2">
        <v>38318400</v>
      </c>
      <c r="AG2328" s="2">
        <v>38368000</v>
      </c>
      <c r="AH2328">
        <v>0</v>
      </c>
    </row>
    <row r="2329" spans="1:34" x14ac:dyDescent="0.35">
      <c r="A2329" t="s">
        <v>3959</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row>
    <row r="2330" spans="1:34" x14ac:dyDescent="0.35">
      <c r="A2330" t="s">
        <v>3960</v>
      </c>
      <c r="B2330" t="s">
        <v>19</v>
      </c>
      <c r="C2330" s="2">
        <v>11565300000000</v>
      </c>
      <c r="D2330" s="2">
        <v>11632100000000</v>
      </c>
      <c r="E2330" s="2">
        <v>11723000000000</v>
      </c>
      <c r="F2330" s="2">
        <v>11805100000000</v>
      </c>
      <c r="G2330" s="2">
        <v>11883500000000</v>
      </c>
      <c r="H2330" s="2">
        <v>11957500000000</v>
      </c>
      <c r="I2330" s="2">
        <v>12025400000000</v>
      </c>
      <c r="J2330" s="2">
        <v>12086400000000</v>
      </c>
      <c r="K2330" s="2">
        <v>12139500000000</v>
      </c>
      <c r="L2330" s="2">
        <v>12181800000000</v>
      </c>
      <c r="M2330" s="2">
        <v>12212900000000</v>
      </c>
      <c r="N2330" s="2">
        <v>12232600000000</v>
      </c>
      <c r="O2330" s="2">
        <v>12240000000000</v>
      </c>
      <c r="P2330" s="2">
        <v>12234300000000</v>
      </c>
      <c r="Q2330" s="2">
        <v>12221500000000</v>
      </c>
      <c r="R2330" s="2">
        <v>12209300000000</v>
      </c>
      <c r="S2330" s="2">
        <v>12197900000000</v>
      </c>
      <c r="T2330" s="2">
        <v>12186700000000</v>
      </c>
      <c r="U2330" s="2">
        <v>12175500000000</v>
      </c>
      <c r="V2330" s="2">
        <v>12164900000000</v>
      </c>
      <c r="W2330" s="2">
        <v>12154900000000</v>
      </c>
      <c r="X2330" s="2">
        <v>12144600000000</v>
      </c>
      <c r="Y2330" s="2">
        <v>12135600000000</v>
      </c>
      <c r="Z2330" s="2">
        <v>12127000000000</v>
      </c>
      <c r="AA2330" s="2">
        <v>12118300000000</v>
      </c>
      <c r="AB2330" s="2">
        <v>12110200000000</v>
      </c>
      <c r="AC2330" s="2">
        <v>12102300000000</v>
      </c>
      <c r="AD2330" s="2">
        <v>12095100000000</v>
      </c>
      <c r="AE2330" s="2">
        <v>12087700000000</v>
      </c>
      <c r="AF2330" s="2">
        <v>12080800000000</v>
      </c>
      <c r="AG2330" s="2">
        <v>12075200000000</v>
      </c>
      <c r="AH2330">
        <v>0</v>
      </c>
    </row>
    <row r="2331" spans="1:34" x14ac:dyDescent="0.35">
      <c r="A2331" t="s">
        <v>3961</v>
      </c>
      <c r="B2331" t="s">
        <v>19</v>
      </c>
      <c r="C2331" s="2">
        <v>128028000</v>
      </c>
      <c r="D2331" s="2">
        <v>128768000</v>
      </c>
      <c r="E2331" s="2">
        <v>129774000</v>
      </c>
      <c r="F2331" s="2">
        <v>130682000</v>
      </c>
      <c r="G2331" s="2">
        <v>131550000</v>
      </c>
      <c r="H2331" s="2">
        <v>132370000</v>
      </c>
      <c r="I2331" s="2">
        <v>133121000</v>
      </c>
      <c r="J2331" s="2">
        <v>133797000</v>
      </c>
      <c r="K2331" s="2">
        <v>134385000</v>
      </c>
      <c r="L2331" s="2">
        <v>134852000</v>
      </c>
      <c r="M2331" s="2">
        <v>135197000</v>
      </c>
      <c r="N2331" s="2">
        <v>135415000</v>
      </c>
      <c r="O2331" s="2">
        <v>135497000</v>
      </c>
      <c r="P2331" s="2">
        <v>135434000</v>
      </c>
      <c r="Q2331" s="2">
        <v>135293000</v>
      </c>
      <c r="R2331" s="2">
        <v>135157000</v>
      </c>
      <c r="S2331" s="2">
        <v>135032000</v>
      </c>
      <c r="T2331" s="2">
        <v>134907000</v>
      </c>
      <c r="U2331" s="2">
        <v>134783000</v>
      </c>
      <c r="V2331" s="2">
        <v>134666000</v>
      </c>
      <c r="W2331" s="2">
        <v>134555000</v>
      </c>
      <c r="X2331" s="2">
        <v>134442000</v>
      </c>
      <c r="Y2331" s="2">
        <v>134341000</v>
      </c>
      <c r="Z2331" s="2">
        <v>134247000</v>
      </c>
      <c r="AA2331" s="2">
        <v>134150000</v>
      </c>
      <c r="AB2331" s="2">
        <v>134060000</v>
      </c>
      <c r="AC2331" s="2">
        <v>133973000</v>
      </c>
      <c r="AD2331" s="2">
        <v>133894000</v>
      </c>
      <c r="AE2331" s="2">
        <v>133812000</v>
      </c>
      <c r="AF2331" s="2">
        <v>133735000</v>
      </c>
      <c r="AG2331" s="2">
        <v>133672000</v>
      </c>
      <c r="AH2331">
        <v>0</v>
      </c>
    </row>
    <row r="2332" spans="1:34" x14ac:dyDescent="0.35">
      <c r="A2332" t="s">
        <v>3962</v>
      </c>
      <c r="B2332" t="s">
        <v>19</v>
      </c>
      <c r="C2332" s="2">
        <v>5697610000</v>
      </c>
      <c r="D2332" s="2">
        <v>5730530000</v>
      </c>
      <c r="E2332" s="2">
        <v>5775310000</v>
      </c>
      <c r="F2332" s="2">
        <v>5815740000</v>
      </c>
      <c r="G2332" s="2">
        <v>5854360000</v>
      </c>
      <c r="H2332" s="2">
        <v>5890830000</v>
      </c>
      <c r="I2332" s="2">
        <v>5924270000</v>
      </c>
      <c r="J2332" s="2">
        <v>5954350000</v>
      </c>
      <c r="K2332" s="2">
        <v>5980520000</v>
      </c>
      <c r="L2332" s="2">
        <v>6001320000</v>
      </c>
      <c r="M2332" s="2">
        <v>6016660000</v>
      </c>
      <c r="N2332" s="2">
        <v>6026370000</v>
      </c>
      <c r="O2332" s="2">
        <v>6030000000</v>
      </c>
      <c r="P2332" s="2">
        <v>6027200000</v>
      </c>
      <c r="Q2332" s="2">
        <v>6020910000</v>
      </c>
      <c r="R2332" s="2">
        <v>6014890000</v>
      </c>
      <c r="S2332" s="2">
        <v>6009300000</v>
      </c>
      <c r="T2332" s="2">
        <v>6003750000</v>
      </c>
      <c r="U2332" s="2">
        <v>5998240000</v>
      </c>
      <c r="V2332" s="2">
        <v>5993020000</v>
      </c>
      <c r="W2332" s="2">
        <v>5988070000</v>
      </c>
      <c r="X2332" s="2">
        <v>5983040000</v>
      </c>
      <c r="Y2332" s="2">
        <v>5978560000</v>
      </c>
      <c r="Z2332" s="2">
        <v>5974360000</v>
      </c>
      <c r="AA2332" s="2">
        <v>5970070000</v>
      </c>
      <c r="AB2332" s="2">
        <v>5966060000</v>
      </c>
      <c r="AC2332" s="2">
        <v>5962190000</v>
      </c>
      <c r="AD2332" s="2">
        <v>5958650000</v>
      </c>
      <c r="AE2332" s="2">
        <v>5955010000</v>
      </c>
      <c r="AF2332" s="2">
        <v>5951600000</v>
      </c>
      <c r="AG2332" s="2">
        <v>5948800000</v>
      </c>
      <c r="AH2332">
        <v>0</v>
      </c>
    </row>
    <row r="2333" spans="1:34" x14ac:dyDescent="0.35">
      <c r="A2333" t="s">
        <v>3963</v>
      </c>
      <c r="B2333" t="s">
        <v>19</v>
      </c>
      <c r="C2333" s="2">
        <v>15915900000</v>
      </c>
      <c r="D2333" s="2">
        <v>16007900000</v>
      </c>
      <c r="E2333" s="2">
        <v>16132900000</v>
      </c>
      <c r="F2333" s="2">
        <v>16245900000</v>
      </c>
      <c r="G2333" s="2">
        <v>16353800000</v>
      </c>
      <c r="H2333" s="2">
        <v>16455700000</v>
      </c>
      <c r="I2333" s="2">
        <v>16549100000</v>
      </c>
      <c r="J2333" s="2">
        <v>16633100000</v>
      </c>
      <c r="K2333" s="2">
        <v>16706200000</v>
      </c>
      <c r="L2333" s="2">
        <v>16764300000</v>
      </c>
      <c r="M2333" s="2">
        <v>16807200000</v>
      </c>
      <c r="N2333" s="2">
        <v>16834300000</v>
      </c>
      <c r="O2333" s="2">
        <v>16844400000</v>
      </c>
      <c r="P2333" s="2">
        <v>16836600000</v>
      </c>
      <c r="Q2333" s="2">
        <v>16819000000</v>
      </c>
      <c r="R2333" s="2">
        <v>16802200000</v>
      </c>
      <c r="S2333" s="2">
        <v>16786600000</v>
      </c>
      <c r="T2333" s="2">
        <v>16771100000</v>
      </c>
      <c r="U2333" s="2">
        <v>16755700000</v>
      </c>
      <c r="V2333" s="2">
        <v>16741100000</v>
      </c>
      <c r="W2333" s="2">
        <v>16727300000</v>
      </c>
      <c r="X2333" s="2">
        <v>16713200000</v>
      </c>
      <c r="Y2333" s="2">
        <v>16700700000</v>
      </c>
      <c r="Z2333" s="2">
        <v>16689000000</v>
      </c>
      <c r="AA2333" s="2">
        <v>16677000000</v>
      </c>
      <c r="AB2333" s="2">
        <v>16665800000</v>
      </c>
      <c r="AC2333" s="2">
        <v>16655000000</v>
      </c>
      <c r="AD2333" s="2">
        <v>16645100000</v>
      </c>
      <c r="AE2333" s="2">
        <v>16634900000</v>
      </c>
      <c r="AF2333" s="2">
        <v>16625400000</v>
      </c>
      <c r="AG2333" s="2">
        <v>16617600000</v>
      </c>
      <c r="AH2333">
        <v>0</v>
      </c>
    </row>
    <row r="2334" spans="1:34" x14ac:dyDescent="0.35">
      <c r="A2334" t="s">
        <v>3964</v>
      </c>
      <c r="B2334" t="s">
        <v>19</v>
      </c>
      <c r="C2334" s="2">
        <v>8658860000</v>
      </c>
      <c r="D2334" s="2">
        <v>8708900000</v>
      </c>
      <c r="E2334" s="2">
        <v>8776950000</v>
      </c>
      <c r="F2334" s="2">
        <v>8838400000</v>
      </c>
      <c r="G2334" s="2">
        <v>8897090000</v>
      </c>
      <c r="H2334" s="2">
        <v>8952510000</v>
      </c>
      <c r="I2334" s="2">
        <v>9003330000</v>
      </c>
      <c r="J2334" s="2">
        <v>9049050000</v>
      </c>
      <c r="K2334" s="2">
        <v>9088810000</v>
      </c>
      <c r="L2334" s="2">
        <v>9120430000</v>
      </c>
      <c r="M2334" s="2">
        <v>9143750000</v>
      </c>
      <c r="N2334" s="2">
        <v>9158490000</v>
      </c>
      <c r="O2334" s="2">
        <v>9164020000</v>
      </c>
      <c r="P2334" s="2">
        <v>9159760000</v>
      </c>
      <c r="Q2334" s="2">
        <v>9150200000</v>
      </c>
      <c r="R2334" s="2">
        <v>9141050000</v>
      </c>
      <c r="S2334" s="2">
        <v>9132550000</v>
      </c>
      <c r="T2334" s="2">
        <v>9124110000</v>
      </c>
      <c r="U2334" s="2">
        <v>9115750000</v>
      </c>
      <c r="V2334" s="2">
        <v>9107810000</v>
      </c>
      <c r="W2334" s="2">
        <v>9100300000</v>
      </c>
      <c r="X2334" s="2">
        <v>9092640000</v>
      </c>
      <c r="Y2334" s="2">
        <v>9085840000</v>
      </c>
      <c r="Z2334" s="2">
        <v>9079460000</v>
      </c>
      <c r="AA2334" s="2">
        <v>9072940000</v>
      </c>
      <c r="AB2334" s="2">
        <v>9066840000</v>
      </c>
      <c r="AC2334" s="2">
        <v>9060960000</v>
      </c>
      <c r="AD2334" s="2">
        <v>9055570000</v>
      </c>
      <c r="AE2334" s="2">
        <v>9050040000</v>
      </c>
      <c r="AF2334" s="2">
        <v>9044870000</v>
      </c>
      <c r="AG2334" s="2">
        <v>9040620000</v>
      </c>
      <c r="AH2334">
        <v>0</v>
      </c>
    </row>
    <row r="2335" spans="1:34" x14ac:dyDescent="0.35">
      <c r="A2335" t="s">
        <v>3965</v>
      </c>
      <c r="B2335" t="s">
        <v>19</v>
      </c>
      <c r="C2335" s="2">
        <v>2089250000</v>
      </c>
      <c r="D2335" s="2">
        <v>2101320000</v>
      </c>
      <c r="E2335" s="2">
        <v>2117740000</v>
      </c>
      <c r="F2335" s="2">
        <v>2132570000</v>
      </c>
      <c r="G2335" s="2">
        <v>2146730000</v>
      </c>
      <c r="H2335" s="2">
        <v>2160100000</v>
      </c>
      <c r="I2335" s="2">
        <v>2172360000</v>
      </c>
      <c r="J2335" s="2">
        <v>2183400000</v>
      </c>
      <c r="K2335" s="2">
        <v>2192990000</v>
      </c>
      <c r="L2335" s="2">
        <v>2200620000</v>
      </c>
      <c r="M2335" s="2">
        <v>2206240000</v>
      </c>
      <c r="N2335" s="2">
        <v>2209800000</v>
      </c>
      <c r="O2335" s="2">
        <v>2211130000</v>
      </c>
      <c r="P2335" s="2">
        <v>2210110000</v>
      </c>
      <c r="Q2335" s="2">
        <v>2207800000</v>
      </c>
      <c r="R2335" s="2">
        <v>2205590000</v>
      </c>
      <c r="S2335" s="2">
        <v>2203540000</v>
      </c>
      <c r="T2335" s="2">
        <v>2201510000</v>
      </c>
      <c r="U2335" s="2">
        <v>2199490000</v>
      </c>
      <c r="V2335" s="2">
        <v>2197570000</v>
      </c>
      <c r="W2335" s="2">
        <v>2195760000</v>
      </c>
      <c r="X2335" s="2">
        <v>2193910000</v>
      </c>
      <c r="Y2335" s="2">
        <v>2192270000</v>
      </c>
      <c r="Z2335" s="2">
        <v>2190730000</v>
      </c>
      <c r="AA2335" s="2">
        <v>2189160000</v>
      </c>
      <c r="AB2335" s="2">
        <v>2187690000</v>
      </c>
      <c r="AC2335" s="2">
        <v>2186270000</v>
      </c>
      <c r="AD2335" s="2">
        <v>2184970000</v>
      </c>
      <c r="AE2335" s="2">
        <v>2183630000</v>
      </c>
      <c r="AF2335" s="2">
        <v>2182390000</v>
      </c>
      <c r="AG2335" s="2">
        <v>2181360000</v>
      </c>
      <c r="AH2335">
        <v>0</v>
      </c>
    </row>
    <row r="2336" spans="1:34" x14ac:dyDescent="0.35">
      <c r="A2336" t="s">
        <v>3966</v>
      </c>
      <c r="B2336" t="s">
        <v>19</v>
      </c>
      <c r="C2336" s="2">
        <v>38313300000</v>
      </c>
      <c r="D2336" s="2">
        <v>38534700000</v>
      </c>
      <c r="E2336" s="2">
        <v>38835800000</v>
      </c>
      <c r="F2336" s="2">
        <v>39107700000</v>
      </c>
      <c r="G2336" s="2">
        <v>39367400000</v>
      </c>
      <c r="H2336" s="2">
        <v>39612700000</v>
      </c>
      <c r="I2336" s="2">
        <v>39837500000</v>
      </c>
      <c r="J2336" s="2">
        <v>40039800000</v>
      </c>
      <c r="K2336" s="2">
        <v>40215700000</v>
      </c>
      <c r="L2336" s="2">
        <v>40355600000</v>
      </c>
      <c r="M2336" s="2">
        <v>40458800000</v>
      </c>
      <c r="N2336" s="2">
        <v>40524000000</v>
      </c>
      <c r="O2336" s="2">
        <v>40548500000</v>
      </c>
      <c r="P2336" s="2">
        <v>40529700000</v>
      </c>
      <c r="Q2336" s="2">
        <v>40487300000</v>
      </c>
      <c r="R2336" s="2">
        <v>40446900000</v>
      </c>
      <c r="S2336" s="2">
        <v>40409300000</v>
      </c>
      <c r="T2336" s="2">
        <v>40371900000</v>
      </c>
      <c r="U2336" s="2">
        <v>40334900000</v>
      </c>
      <c r="V2336" s="2">
        <v>40299800000</v>
      </c>
      <c r="W2336" s="2">
        <v>40266600000</v>
      </c>
      <c r="X2336" s="2">
        <v>40232700000</v>
      </c>
      <c r="Y2336" s="2">
        <v>40202600000</v>
      </c>
      <c r="Z2336" s="2">
        <v>40174400000</v>
      </c>
      <c r="AA2336" s="2">
        <v>40145500000</v>
      </c>
      <c r="AB2336" s="2">
        <v>40118500000</v>
      </c>
      <c r="AC2336" s="2">
        <v>40092500000</v>
      </c>
      <c r="AD2336" s="2">
        <v>40068700000</v>
      </c>
      <c r="AE2336" s="2">
        <v>40044200000</v>
      </c>
      <c r="AF2336" s="2">
        <v>40021300000</v>
      </c>
      <c r="AG2336" s="2">
        <v>40002500000</v>
      </c>
      <c r="AH2336">
        <v>0</v>
      </c>
    </row>
    <row r="2337" spans="1:34" x14ac:dyDescent="0.35">
      <c r="A2337" t="s">
        <v>3967</v>
      </c>
      <c r="B2337" t="s">
        <v>19</v>
      </c>
      <c r="C2337" s="2">
        <v>89301900</v>
      </c>
      <c r="D2337" s="2">
        <v>89818000</v>
      </c>
      <c r="E2337" s="2">
        <v>90519700</v>
      </c>
      <c r="F2337" s="2">
        <v>91153500</v>
      </c>
      <c r="G2337" s="2">
        <v>91758800</v>
      </c>
      <c r="H2337" s="2">
        <v>92330400</v>
      </c>
      <c r="I2337" s="2">
        <v>92854500</v>
      </c>
      <c r="J2337" s="2">
        <v>93326000</v>
      </c>
      <c r="K2337" s="2">
        <v>93736100</v>
      </c>
      <c r="L2337" s="2">
        <v>94062200</v>
      </c>
      <c r="M2337" s="2">
        <v>94302700</v>
      </c>
      <c r="N2337" s="2">
        <v>94454700</v>
      </c>
      <c r="O2337" s="2">
        <v>94511700</v>
      </c>
      <c r="P2337" s="2">
        <v>94467900</v>
      </c>
      <c r="Q2337" s="2">
        <v>94369200</v>
      </c>
      <c r="R2337" s="2">
        <v>94274900</v>
      </c>
      <c r="S2337" s="2">
        <v>94187200</v>
      </c>
      <c r="T2337" s="2">
        <v>94100200</v>
      </c>
      <c r="U2337" s="2">
        <v>94013900</v>
      </c>
      <c r="V2337" s="2">
        <v>93932000</v>
      </c>
      <c r="W2337" s="2">
        <v>93854600</v>
      </c>
      <c r="X2337" s="2">
        <v>93775600</v>
      </c>
      <c r="Y2337" s="2">
        <v>93705400</v>
      </c>
      <c r="Z2337" s="2">
        <v>93639600</v>
      </c>
      <c r="AA2337" s="2">
        <v>93572400</v>
      </c>
      <c r="AB2337" s="2">
        <v>93509500</v>
      </c>
      <c r="AC2337" s="2">
        <v>93448800</v>
      </c>
      <c r="AD2337" s="2">
        <v>93393300</v>
      </c>
      <c r="AE2337" s="2">
        <v>93336300</v>
      </c>
      <c r="AF2337" s="2">
        <v>93282900</v>
      </c>
      <c r="AG2337" s="2">
        <v>93239100</v>
      </c>
      <c r="AH2337">
        <v>0</v>
      </c>
    </row>
    <row r="2338" spans="1:34" x14ac:dyDescent="0.35">
      <c r="A2338" t="s">
        <v>3968</v>
      </c>
      <c r="B2338" t="s">
        <v>19</v>
      </c>
      <c r="C2338" s="2">
        <v>66945900</v>
      </c>
      <c r="D2338" s="2">
        <v>67332800</v>
      </c>
      <c r="E2338" s="2">
        <v>67858800</v>
      </c>
      <c r="F2338" s="2">
        <v>68334000</v>
      </c>
      <c r="G2338" s="2">
        <v>68787700</v>
      </c>
      <c r="H2338" s="2">
        <v>69216200</v>
      </c>
      <c r="I2338" s="2">
        <v>69609200</v>
      </c>
      <c r="J2338" s="2">
        <v>69962600</v>
      </c>
      <c r="K2338" s="2">
        <v>70270000</v>
      </c>
      <c r="L2338" s="2">
        <v>70514400</v>
      </c>
      <c r="M2338" s="2">
        <v>70694700</v>
      </c>
      <c r="N2338" s="2">
        <v>70808700</v>
      </c>
      <c r="O2338" s="2">
        <v>70851500</v>
      </c>
      <c r="P2338" s="2">
        <v>70818600</v>
      </c>
      <c r="Q2338" s="2">
        <v>70744600</v>
      </c>
      <c r="R2338" s="2">
        <v>70673900</v>
      </c>
      <c r="S2338" s="2">
        <v>70608200</v>
      </c>
      <c r="T2338" s="2">
        <v>70542900</v>
      </c>
      <c r="U2338" s="2">
        <v>70478300</v>
      </c>
      <c r="V2338" s="2">
        <v>70416900</v>
      </c>
      <c r="W2338" s="2">
        <v>70358800</v>
      </c>
      <c r="X2338" s="2">
        <v>70299600</v>
      </c>
      <c r="Y2338" s="2">
        <v>70247000</v>
      </c>
      <c r="Z2338" s="2">
        <v>70197700</v>
      </c>
      <c r="AA2338" s="2">
        <v>70147300</v>
      </c>
      <c r="AB2338" s="2">
        <v>70100200</v>
      </c>
      <c r="AC2338" s="2">
        <v>70054700</v>
      </c>
      <c r="AD2338" s="2">
        <v>70013000</v>
      </c>
      <c r="AE2338" s="2">
        <v>69970300</v>
      </c>
      <c r="AF2338" s="2">
        <v>69930300</v>
      </c>
      <c r="AG2338" s="2">
        <v>69897400</v>
      </c>
      <c r="AH2338">
        <v>0</v>
      </c>
    </row>
    <row r="2339" spans="1:34" x14ac:dyDescent="0.35">
      <c r="A2339" t="s">
        <v>3969</v>
      </c>
      <c r="B2339" t="s">
        <v>19</v>
      </c>
      <c r="C2339" s="2">
        <v>1343800000</v>
      </c>
      <c r="D2339" s="2">
        <v>1351570000</v>
      </c>
      <c r="E2339" s="2">
        <v>1362130000</v>
      </c>
      <c r="F2339" s="2">
        <v>1371670000</v>
      </c>
      <c r="G2339" s="2">
        <v>1380780000</v>
      </c>
      <c r="H2339" s="2">
        <v>1389380000</v>
      </c>
      <c r="I2339" s="2">
        <v>1397260000</v>
      </c>
      <c r="J2339" s="2">
        <v>1404360000</v>
      </c>
      <c r="K2339" s="2">
        <v>1410530000</v>
      </c>
      <c r="L2339" s="2">
        <v>1415440000</v>
      </c>
      <c r="M2339" s="2">
        <v>1419060000</v>
      </c>
      <c r="N2339" s="2">
        <v>1421340000</v>
      </c>
      <c r="O2339" s="2">
        <v>1422200000</v>
      </c>
      <c r="P2339" s="2">
        <v>1421540000</v>
      </c>
      <c r="Q2339" s="2">
        <v>1420060000</v>
      </c>
      <c r="R2339" s="2">
        <v>1418640000</v>
      </c>
      <c r="S2339" s="2">
        <v>1417320000</v>
      </c>
      <c r="T2339" s="2">
        <v>1416010000</v>
      </c>
      <c r="U2339" s="2">
        <v>1414710000</v>
      </c>
      <c r="V2339" s="2">
        <v>1413480000</v>
      </c>
      <c r="W2339" s="2">
        <v>1412310000</v>
      </c>
      <c r="X2339" s="2">
        <v>1411120000</v>
      </c>
      <c r="Y2339" s="2">
        <v>1410070000</v>
      </c>
      <c r="Z2339" s="2">
        <v>1409080000</v>
      </c>
      <c r="AA2339" s="2">
        <v>1408070000</v>
      </c>
      <c r="AB2339" s="2">
        <v>1407120000</v>
      </c>
      <c r="AC2339" s="2">
        <v>1406210000</v>
      </c>
      <c r="AD2339" s="2">
        <v>1405370000</v>
      </c>
      <c r="AE2339" s="2">
        <v>1404510000</v>
      </c>
      <c r="AF2339" s="2">
        <v>1403710000</v>
      </c>
      <c r="AG2339" s="2">
        <v>1403050000</v>
      </c>
      <c r="AH2339">
        <v>0</v>
      </c>
    </row>
    <row r="2340" spans="1:34" x14ac:dyDescent="0.35">
      <c r="A2340" t="s">
        <v>3970</v>
      </c>
      <c r="B2340" t="s">
        <v>19</v>
      </c>
      <c r="C2340" s="2">
        <v>195462000</v>
      </c>
      <c r="D2340" s="2">
        <v>196592000</v>
      </c>
      <c r="E2340" s="2">
        <v>198128000</v>
      </c>
      <c r="F2340" s="2">
        <v>199515000</v>
      </c>
      <c r="G2340" s="2">
        <v>200840000</v>
      </c>
      <c r="H2340" s="2">
        <v>202091000</v>
      </c>
      <c r="I2340" s="2">
        <v>203238000</v>
      </c>
      <c r="J2340" s="2">
        <v>204270000</v>
      </c>
      <c r="K2340" s="2">
        <v>205168000</v>
      </c>
      <c r="L2340" s="2">
        <v>205882000</v>
      </c>
      <c r="M2340" s="2">
        <v>206408000</v>
      </c>
      <c r="N2340" s="2">
        <v>206741000</v>
      </c>
      <c r="O2340" s="2">
        <v>206866000</v>
      </c>
      <c r="P2340" s="2">
        <v>206770000</v>
      </c>
      <c r="Q2340" s="2">
        <v>206554000</v>
      </c>
      <c r="R2340" s="2">
        <v>206347000</v>
      </c>
      <c r="S2340" s="2">
        <v>206155000</v>
      </c>
      <c r="T2340" s="2">
        <v>205965000</v>
      </c>
      <c r="U2340" s="2">
        <v>205776000</v>
      </c>
      <c r="V2340" s="2">
        <v>205597000</v>
      </c>
      <c r="W2340" s="2">
        <v>205427000</v>
      </c>
      <c r="X2340" s="2">
        <v>205254000</v>
      </c>
      <c r="Y2340" s="2">
        <v>205101000</v>
      </c>
      <c r="Z2340" s="2">
        <v>204957000</v>
      </c>
      <c r="AA2340" s="2">
        <v>204810000</v>
      </c>
      <c r="AB2340" s="2">
        <v>204672000</v>
      </c>
      <c r="AC2340" s="2">
        <v>204539000</v>
      </c>
      <c r="AD2340" s="2">
        <v>204418000</v>
      </c>
      <c r="AE2340" s="2">
        <v>204293000</v>
      </c>
      <c r="AF2340" s="2">
        <v>204176000</v>
      </c>
      <c r="AG2340" s="2">
        <v>204080000</v>
      </c>
      <c r="AH2340">
        <v>0</v>
      </c>
    </row>
    <row r="2341" spans="1:34" x14ac:dyDescent="0.35">
      <c r="A2341" t="s">
        <v>3971</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row>
    <row r="2342" spans="1:34" x14ac:dyDescent="0.35">
      <c r="A2342" t="s">
        <v>3972</v>
      </c>
      <c r="B2342" t="s">
        <v>19</v>
      </c>
      <c r="C2342" s="2">
        <v>98906500000</v>
      </c>
      <c r="D2342" s="2">
        <v>106076000000</v>
      </c>
      <c r="E2342" s="2">
        <v>104457000000</v>
      </c>
      <c r="F2342" s="2">
        <v>104609000000</v>
      </c>
      <c r="G2342" s="2">
        <v>105284000000</v>
      </c>
      <c r="H2342" s="2">
        <v>105877000000</v>
      </c>
      <c r="I2342" s="2">
        <v>106546000000</v>
      </c>
      <c r="J2342" s="2">
        <v>107244000000</v>
      </c>
      <c r="K2342" s="2">
        <v>108062000000</v>
      </c>
      <c r="L2342" s="2">
        <v>108728000000</v>
      </c>
      <c r="M2342" s="2">
        <v>109484000000</v>
      </c>
      <c r="N2342" s="2">
        <v>110122000000</v>
      </c>
      <c r="O2342" s="2">
        <v>110880000000</v>
      </c>
      <c r="P2342" s="2">
        <v>111606000000</v>
      </c>
      <c r="Q2342" s="2">
        <v>112106000000</v>
      </c>
      <c r="R2342" s="2">
        <v>112708000000</v>
      </c>
      <c r="S2342" s="2">
        <v>113330000000</v>
      </c>
      <c r="T2342" s="2">
        <v>114059000000</v>
      </c>
      <c r="U2342" s="2">
        <v>114824000000</v>
      </c>
      <c r="V2342" s="2">
        <v>115713000000</v>
      </c>
      <c r="W2342" s="2">
        <v>116709000000</v>
      </c>
      <c r="X2342" s="2">
        <v>117663000000</v>
      </c>
      <c r="Y2342" s="2">
        <v>118885000000</v>
      </c>
      <c r="Z2342" s="2">
        <v>120235000000</v>
      </c>
      <c r="AA2342" s="2">
        <v>121292000000</v>
      </c>
      <c r="AB2342" s="2">
        <v>122336000000</v>
      </c>
      <c r="AC2342" s="2">
        <v>123654000000</v>
      </c>
      <c r="AD2342" s="2">
        <v>125012000000</v>
      </c>
      <c r="AE2342" s="2">
        <v>126158000000</v>
      </c>
      <c r="AF2342" s="2">
        <v>127390000000</v>
      </c>
      <c r="AG2342" s="2">
        <v>128601000000</v>
      </c>
      <c r="AH2342">
        <v>0</v>
      </c>
    </row>
    <row r="2343" spans="1:34" x14ac:dyDescent="0.35">
      <c r="A2343" t="s">
        <v>3973</v>
      </c>
      <c r="B2343" t="s">
        <v>19</v>
      </c>
      <c r="C2343" s="2">
        <v>1094900</v>
      </c>
      <c r="D2343" s="2">
        <v>1174260</v>
      </c>
      <c r="E2343" s="2">
        <v>1156340</v>
      </c>
      <c r="F2343" s="2">
        <v>1158030</v>
      </c>
      <c r="G2343" s="2">
        <v>1165500</v>
      </c>
      <c r="H2343" s="2">
        <v>1172060</v>
      </c>
      <c r="I2343" s="2">
        <v>1179470</v>
      </c>
      <c r="J2343" s="2">
        <v>1187200</v>
      </c>
      <c r="K2343" s="2">
        <v>1196250</v>
      </c>
      <c r="L2343" s="2">
        <v>1203630</v>
      </c>
      <c r="M2343" s="2">
        <v>1211990</v>
      </c>
      <c r="N2343" s="2">
        <v>1219050</v>
      </c>
      <c r="O2343" s="2">
        <v>1227450</v>
      </c>
      <c r="P2343" s="2">
        <v>1235490</v>
      </c>
      <c r="Q2343" s="2">
        <v>1241020</v>
      </c>
      <c r="R2343" s="2">
        <v>1247690</v>
      </c>
      <c r="S2343" s="2">
        <v>1254570</v>
      </c>
      <c r="T2343" s="2">
        <v>1262640</v>
      </c>
      <c r="U2343" s="2">
        <v>1271110</v>
      </c>
      <c r="V2343" s="2">
        <v>1280950</v>
      </c>
      <c r="W2343" s="2">
        <v>1291970</v>
      </c>
      <c r="X2343" s="2">
        <v>1302530</v>
      </c>
      <c r="Y2343" s="2">
        <v>1316060</v>
      </c>
      <c r="Z2343" s="2">
        <v>1331000</v>
      </c>
      <c r="AA2343" s="2">
        <v>1342710</v>
      </c>
      <c r="AB2343" s="2">
        <v>1354270</v>
      </c>
      <c r="AC2343" s="2">
        <v>1368860</v>
      </c>
      <c r="AD2343" s="2">
        <v>1383880</v>
      </c>
      <c r="AE2343" s="2">
        <v>1396580</v>
      </c>
      <c r="AF2343" s="2">
        <v>1410210</v>
      </c>
      <c r="AG2343" s="2">
        <v>1423610</v>
      </c>
      <c r="AH2343">
        <v>0</v>
      </c>
    </row>
    <row r="2344" spans="1:34" x14ac:dyDescent="0.35">
      <c r="A2344" t="s">
        <v>3974</v>
      </c>
      <c r="B2344" t="s">
        <v>19</v>
      </c>
      <c r="C2344" s="2">
        <v>48726100</v>
      </c>
      <c r="D2344" s="2">
        <v>52258100</v>
      </c>
      <c r="E2344" s="2">
        <v>51460500</v>
      </c>
      <c r="F2344" s="2">
        <v>51535600</v>
      </c>
      <c r="G2344" s="2">
        <v>51868200</v>
      </c>
      <c r="H2344" s="2">
        <v>52160100</v>
      </c>
      <c r="I2344" s="2">
        <v>52489900</v>
      </c>
      <c r="J2344" s="2">
        <v>52833600</v>
      </c>
      <c r="K2344" s="2">
        <v>53236600</v>
      </c>
      <c r="L2344" s="2">
        <v>53564900</v>
      </c>
      <c r="M2344" s="2">
        <v>53937100</v>
      </c>
      <c r="N2344" s="2">
        <v>54251400</v>
      </c>
      <c r="O2344" s="2">
        <v>54625000</v>
      </c>
      <c r="P2344" s="2">
        <v>54982700</v>
      </c>
      <c r="Q2344" s="2">
        <v>55229000</v>
      </c>
      <c r="R2344" s="2">
        <v>55525600</v>
      </c>
      <c r="S2344" s="2">
        <v>55832000</v>
      </c>
      <c r="T2344" s="2">
        <v>56191100</v>
      </c>
      <c r="U2344" s="2">
        <v>56568000</v>
      </c>
      <c r="V2344" s="2">
        <v>57005900</v>
      </c>
      <c r="W2344" s="2">
        <v>57496600</v>
      </c>
      <c r="X2344" s="2">
        <v>57966200</v>
      </c>
      <c r="Y2344" s="2">
        <v>58568300</v>
      </c>
      <c r="Z2344" s="2">
        <v>59233400</v>
      </c>
      <c r="AA2344" s="2">
        <v>59754400</v>
      </c>
      <c r="AB2344" s="2">
        <v>60268800</v>
      </c>
      <c r="AC2344" s="2">
        <v>60918000</v>
      </c>
      <c r="AD2344" s="2">
        <v>61586800</v>
      </c>
      <c r="AE2344" s="2">
        <v>62151600</v>
      </c>
      <c r="AF2344" s="2">
        <v>62758400</v>
      </c>
      <c r="AG2344" s="2">
        <v>63354900</v>
      </c>
      <c r="AH2344">
        <v>0</v>
      </c>
    </row>
    <row r="2345" spans="1:34" x14ac:dyDescent="0.35">
      <c r="A2345" t="s">
        <v>3975</v>
      </c>
      <c r="B2345" t="s">
        <v>19</v>
      </c>
      <c r="C2345" s="2">
        <v>136113000</v>
      </c>
      <c r="D2345" s="2">
        <v>145979000</v>
      </c>
      <c r="E2345" s="2">
        <v>143752000</v>
      </c>
      <c r="F2345" s="2">
        <v>143961000</v>
      </c>
      <c r="G2345" s="2">
        <v>144890000</v>
      </c>
      <c r="H2345" s="2">
        <v>145706000</v>
      </c>
      <c r="I2345" s="2">
        <v>146627000</v>
      </c>
      <c r="J2345" s="2">
        <v>147587000</v>
      </c>
      <c r="K2345" s="2">
        <v>148713000</v>
      </c>
      <c r="L2345" s="2">
        <v>149630000</v>
      </c>
      <c r="M2345" s="2">
        <v>150670000</v>
      </c>
      <c r="N2345" s="2">
        <v>151548000</v>
      </c>
      <c r="O2345" s="2">
        <v>152591000</v>
      </c>
      <c r="P2345" s="2">
        <v>153591000</v>
      </c>
      <c r="Q2345" s="2">
        <v>154279000</v>
      </c>
      <c r="R2345" s="2">
        <v>155107000</v>
      </c>
      <c r="S2345" s="2">
        <v>155963000</v>
      </c>
      <c r="T2345" s="2">
        <v>156966000</v>
      </c>
      <c r="U2345" s="2">
        <v>158019000</v>
      </c>
      <c r="V2345" s="2">
        <v>159242000</v>
      </c>
      <c r="W2345" s="2">
        <v>160613000</v>
      </c>
      <c r="X2345" s="2">
        <v>161925000</v>
      </c>
      <c r="Y2345" s="2">
        <v>163607000</v>
      </c>
      <c r="Z2345" s="2">
        <v>165465000</v>
      </c>
      <c r="AA2345" s="2">
        <v>166920000</v>
      </c>
      <c r="AB2345" s="2">
        <v>168357000</v>
      </c>
      <c r="AC2345" s="2">
        <v>170170000</v>
      </c>
      <c r="AD2345" s="2">
        <v>172039000</v>
      </c>
      <c r="AE2345" s="2">
        <v>173616000</v>
      </c>
      <c r="AF2345" s="2">
        <v>175311000</v>
      </c>
      <c r="AG2345" s="2">
        <v>176978000</v>
      </c>
      <c r="AH2345">
        <v>0</v>
      </c>
    </row>
    <row r="2346" spans="1:34" x14ac:dyDescent="0.35">
      <c r="A2346" t="s">
        <v>3976</v>
      </c>
      <c r="B2346" t="s">
        <v>19</v>
      </c>
      <c r="C2346" s="2">
        <v>74050800</v>
      </c>
      <c r="D2346" s="2">
        <v>79418500</v>
      </c>
      <c r="E2346" s="2">
        <v>78206500</v>
      </c>
      <c r="F2346" s="2">
        <v>78320600</v>
      </c>
      <c r="G2346" s="2">
        <v>78826000</v>
      </c>
      <c r="H2346" s="2">
        <v>79269700</v>
      </c>
      <c r="I2346" s="2">
        <v>79770800</v>
      </c>
      <c r="J2346" s="2">
        <v>80293100</v>
      </c>
      <c r="K2346" s="2">
        <v>80905500</v>
      </c>
      <c r="L2346" s="2">
        <v>81404500</v>
      </c>
      <c r="M2346" s="2">
        <v>81970100</v>
      </c>
      <c r="N2346" s="2">
        <v>82447900</v>
      </c>
      <c r="O2346" s="2">
        <v>83015600</v>
      </c>
      <c r="P2346" s="2">
        <v>83559300</v>
      </c>
      <c r="Q2346" s="2">
        <v>83933500</v>
      </c>
      <c r="R2346" s="2">
        <v>84384300</v>
      </c>
      <c r="S2346" s="2">
        <v>84850000</v>
      </c>
      <c r="T2346" s="2">
        <v>85395700</v>
      </c>
      <c r="U2346" s="2">
        <v>85968400</v>
      </c>
      <c r="V2346" s="2">
        <v>86634000</v>
      </c>
      <c r="W2346" s="2">
        <v>87379600</v>
      </c>
      <c r="X2346" s="2">
        <v>88093400</v>
      </c>
      <c r="Y2346" s="2">
        <v>89008400</v>
      </c>
      <c r="Z2346" s="2">
        <v>90019200</v>
      </c>
      <c r="AA2346" s="2">
        <v>90810900</v>
      </c>
      <c r="AB2346" s="2">
        <v>91592700</v>
      </c>
      <c r="AC2346" s="2">
        <v>92579300</v>
      </c>
      <c r="AD2346" s="2">
        <v>93595700</v>
      </c>
      <c r="AE2346" s="2">
        <v>94454100</v>
      </c>
      <c r="AF2346" s="2">
        <v>95376200</v>
      </c>
      <c r="AG2346" s="2">
        <v>96282700</v>
      </c>
      <c r="AH2346">
        <v>0</v>
      </c>
    </row>
    <row r="2347" spans="1:34" x14ac:dyDescent="0.35">
      <c r="A2347" t="s">
        <v>3977</v>
      </c>
      <c r="B2347" t="s">
        <v>19</v>
      </c>
      <c r="C2347" s="2">
        <v>17867300</v>
      </c>
      <c r="D2347" s="2">
        <v>19162400</v>
      </c>
      <c r="E2347" s="2">
        <v>18870000</v>
      </c>
      <c r="F2347" s="2">
        <v>18897500</v>
      </c>
      <c r="G2347" s="2">
        <v>19019500</v>
      </c>
      <c r="H2347" s="2">
        <v>19126500</v>
      </c>
      <c r="I2347" s="2">
        <v>19247400</v>
      </c>
      <c r="J2347" s="2">
        <v>19373500</v>
      </c>
      <c r="K2347" s="2">
        <v>19521200</v>
      </c>
      <c r="L2347" s="2">
        <v>19641600</v>
      </c>
      <c r="M2347" s="2">
        <v>19778100</v>
      </c>
      <c r="N2347" s="2">
        <v>19893400</v>
      </c>
      <c r="O2347" s="2">
        <v>20030400</v>
      </c>
      <c r="P2347" s="2">
        <v>20161500</v>
      </c>
      <c r="Q2347" s="2">
        <v>20251800</v>
      </c>
      <c r="R2347" s="2">
        <v>20360600</v>
      </c>
      <c r="S2347" s="2">
        <v>20473000</v>
      </c>
      <c r="T2347" s="2">
        <v>20604700</v>
      </c>
      <c r="U2347" s="2">
        <v>20742800</v>
      </c>
      <c r="V2347" s="2">
        <v>20903400</v>
      </c>
      <c r="W2347" s="2">
        <v>21083300</v>
      </c>
      <c r="X2347" s="2">
        <v>21255600</v>
      </c>
      <c r="Y2347" s="2">
        <v>21476300</v>
      </c>
      <c r="Z2347" s="2">
        <v>21720200</v>
      </c>
      <c r="AA2347" s="2">
        <v>21911300</v>
      </c>
      <c r="AB2347" s="2">
        <v>22099900</v>
      </c>
      <c r="AC2347" s="2">
        <v>22337900</v>
      </c>
      <c r="AD2347" s="2">
        <v>22583200</v>
      </c>
      <c r="AE2347" s="2">
        <v>22790300</v>
      </c>
      <c r="AF2347" s="2">
        <v>23012800</v>
      </c>
      <c r="AG2347" s="2">
        <v>23231500</v>
      </c>
      <c r="AH2347">
        <v>0</v>
      </c>
    </row>
    <row r="2348" spans="1:34" x14ac:dyDescent="0.35">
      <c r="A2348" t="s">
        <v>3978</v>
      </c>
      <c r="B2348" t="s">
        <v>19</v>
      </c>
      <c r="C2348" s="2">
        <v>327657000</v>
      </c>
      <c r="D2348" s="2">
        <v>351407000</v>
      </c>
      <c r="E2348" s="2">
        <v>346044000</v>
      </c>
      <c r="F2348" s="2">
        <v>346549000</v>
      </c>
      <c r="G2348" s="2">
        <v>348785000</v>
      </c>
      <c r="H2348" s="2">
        <v>350749000</v>
      </c>
      <c r="I2348" s="2">
        <v>352966000</v>
      </c>
      <c r="J2348" s="2">
        <v>355277000</v>
      </c>
      <c r="K2348" s="2">
        <v>357987000</v>
      </c>
      <c r="L2348" s="2">
        <v>360195000</v>
      </c>
      <c r="M2348" s="2">
        <v>362698000</v>
      </c>
      <c r="N2348" s="2">
        <v>364811000</v>
      </c>
      <c r="O2348" s="2">
        <v>367323000</v>
      </c>
      <c r="P2348" s="2">
        <v>369729000</v>
      </c>
      <c r="Q2348" s="2">
        <v>371385000</v>
      </c>
      <c r="R2348" s="2">
        <v>373380000</v>
      </c>
      <c r="S2348" s="2">
        <v>375440000</v>
      </c>
      <c r="T2348" s="2">
        <v>377855000</v>
      </c>
      <c r="U2348" s="2">
        <v>380389000</v>
      </c>
      <c r="V2348" s="2">
        <v>383334000</v>
      </c>
      <c r="W2348" s="2">
        <v>386633000</v>
      </c>
      <c r="X2348" s="2">
        <v>389791000</v>
      </c>
      <c r="Y2348" s="2">
        <v>393840000</v>
      </c>
      <c r="Z2348" s="2">
        <v>398312000</v>
      </c>
      <c r="AA2348" s="2">
        <v>401816000</v>
      </c>
      <c r="AB2348" s="2">
        <v>405275000</v>
      </c>
      <c r="AC2348" s="2">
        <v>409641000</v>
      </c>
      <c r="AD2348" s="2">
        <v>414138000</v>
      </c>
      <c r="AE2348" s="2">
        <v>417936000</v>
      </c>
      <c r="AF2348" s="2">
        <v>422016000</v>
      </c>
      <c r="AG2348" s="2">
        <v>426027000</v>
      </c>
      <c r="AH2348">
        <v>0</v>
      </c>
    </row>
    <row r="2349" spans="1:34" x14ac:dyDescent="0.35">
      <c r="A2349" t="s">
        <v>3979</v>
      </c>
      <c r="B2349" t="s">
        <v>19</v>
      </c>
      <c r="C2349">
        <v>763712</v>
      </c>
      <c r="D2349">
        <v>819071</v>
      </c>
      <c r="E2349">
        <v>806571</v>
      </c>
      <c r="F2349">
        <v>807748</v>
      </c>
      <c r="G2349">
        <v>812960</v>
      </c>
      <c r="H2349">
        <v>817536</v>
      </c>
      <c r="I2349">
        <v>822704</v>
      </c>
      <c r="J2349">
        <v>828091</v>
      </c>
      <c r="K2349">
        <v>834407</v>
      </c>
      <c r="L2349">
        <v>839554</v>
      </c>
      <c r="M2349">
        <v>845387</v>
      </c>
      <c r="N2349">
        <v>850314</v>
      </c>
      <c r="O2349">
        <v>856169</v>
      </c>
      <c r="P2349">
        <v>861776</v>
      </c>
      <c r="Q2349">
        <v>865636</v>
      </c>
      <c r="R2349">
        <v>870285</v>
      </c>
      <c r="S2349">
        <v>875087</v>
      </c>
      <c r="T2349">
        <v>880716</v>
      </c>
      <c r="U2349">
        <v>886623</v>
      </c>
      <c r="V2349">
        <v>893487</v>
      </c>
      <c r="W2349">
        <v>901177</v>
      </c>
      <c r="X2349">
        <v>908538</v>
      </c>
      <c r="Y2349">
        <v>917975</v>
      </c>
      <c r="Z2349">
        <v>928399</v>
      </c>
      <c r="AA2349">
        <v>936565</v>
      </c>
      <c r="AB2349">
        <v>944627</v>
      </c>
      <c r="AC2349">
        <v>954803</v>
      </c>
      <c r="AD2349">
        <v>965286</v>
      </c>
      <c r="AE2349">
        <v>974138</v>
      </c>
      <c r="AF2349">
        <v>983648</v>
      </c>
      <c r="AG2349">
        <v>992998</v>
      </c>
      <c r="AH2349">
        <v>0</v>
      </c>
    </row>
    <row r="2350" spans="1:34" x14ac:dyDescent="0.35">
      <c r="A2350" t="s">
        <v>3980</v>
      </c>
      <c r="B2350" t="s">
        <v>19</v>
      </c>
      <c r="C2350">
        <v>572523</v>
      </c>
      <c r="D2350">
        <v>614023</v>
      </c>
      <c r="E2350">
        <v>604652</v>
      </c>
      <c r="F2350">
        <v>605535</v>
      </c>
      <c r="G2350">
        <v>609442</v>
      </c>
      <c r="H2350">
        <v>612872</v>
      </c>
      <c r="I2350">
        <v>616747</v>
      </c>
      <c r="J2350">
        <v>620785</v>
      </c>
      <c r="K2350">
        <v>625520</v>
      </c>
      <c r="L2350">
        <v>629378</v>
      </c>
      <c r="M2350">
        <v>633751</v>
      </c>
      <c r="N2350">
        <v>637445</v>
      </c>
      <c r="O2350">
        <v>641834</v>
      </c>
      <c r="P2350">
        <v>646037</v>
      </c>
      <c r="Q2350">
        <v>648931</v>
      </c>
      <c r="R2350">
        <v>652416</v>
      </c>
      <c r="S2350">
        <v>656016</v>
      </c>
      <c r="T2350">
        <v>660236</v>
      </c>
      <c r="U2350">
        <v>664664</v>
      </c>
      <c r="V2350">
        <v>669809</v>
      </c>
      <c r="W2350">
        <v>675574</v>
      </c>
      <c r="X2350">
        <v>681093</v>
      </c>
      <c r="Y2350">
        <v>688167</v>
      </c>
      <c r="Z2350">
        <v>695982</v>
      </c>
      <c r="AA2350">
        <v>702103</v>
      </c>
      <c r="AB2350">
        <v>708148</v>
      </c>
      <c r="AC2350">
        <v>715776</v>
      </c>
      <c r="AD2350">
        <v>723634</v>
      </c>
      <c r="AE2350">
        <v>730270</v>
      </c>
      <c r="AF2350">
        <v>737400</v>
      </c>
      <c r="AG2350">
        <v>744409</v>
      </c>
      <c r="AH2350">
        <v>0</v>
      </c>
    </row>
    <row r="2351" spans="1:34" x14ac:dyDescent="0.35">
      <c r="A2351" t="s">
        <v>3981</v>
      </c>
      <c r="B2351" t="s">
        <v>19</v>
      </c>
      <c r="C2351" s="2">
        <v>11492300</v>
      </c>
      <c r="D2351" s="2">
        <v>12325300</v>
      </c>
      <c r="E2351" s="2">
        <v>12137200</v>
      </c>
      <c r="F2351" s="2">
        <v>12154900</v>
      </c>
      <c r="G2351" s="2">
        <v>12233300</v>
      </c>
      <c r="H2351" s="2">
        <v>12302200</v>
      </c>
      <c r="I2351" s="2">
        <v>12380000</v>
      </c>
      <c r="J2351" s="2">
        <v>12461000</v>
      </c>
      <c r="K2351" s="2">
        <v>12556100</v>
      </c>
      <c r="L2351" s="2">
        <v>12633500</v>
      </c>
      <c r="M2351" s="2">
        <v>12721300</v>
      </c>
      <c r="N2351" s="2">
        <v>12795400</v>
      </c>
      <c r="O2351" s="2">
        <v>12883500</v>
      </c>
      <c r="P2351" s="2">
        <v>12967900</v>
      </c>
      <c r="Q2351" s="2">
        <v>13026000</v>
      </c>
      <c r="R2351" s="2">
        <v>13095900</v>
      </c>
      <c r="S2351" s="2">
        <v>13168200</v>
      </c>
      <c r="T2351" s="2">
        <v>13252900</v>
      </c>
      <c r="U2351" s="2">
        <v>13341800</v>
      </c>
      <c r="V2351" s="2">
        <v>13445100</v>
      </c>
      <c r="W2351" s="2">
        <v>13560800</v>
      </c>
      <c r="X2351" s="2">
        <v>13671600</v>
      </c>
      <c r="Y2351" s="2">
        <v>13813600</v>
      </c>
      <c r="Z2351" s="2">
        <v>13970400</v>
      </c>
      <c r="AA2351" s="2">
        <v>14093300</v>
      </c>
      <c r="AB2351" s="2">
        <v>14214600</v>
      </c>
      <c r="AC2351" s="2">
        <v>14367800</v>
      </c>
      <c r="AD2351" s="2">
        <v>14525500</v>
      </c>
      <c r="AE2351" s="2">
        <v>14658700</v>
      </c>
      <c r="AF2351" s="2">
        <v>14801800</v>
      </c>
      <c r="AG2351" s="2">
        <v>14942500</v>
      </c>
      <c r="AH2351">
        <v>0</v>
      </c>
    </row>
    <row r="2352" spans="1:34" x14ac:dyDescent="0.35">
      <c r="A2352" t="s">
        <v>3982</v>
      </c>
      <c r="B2352" t="s">
        <v>19</v>
      </c>
      <c r="C2352" s="2">
        <v>1671600</v>
      </c>
      <c r="D2352" s="2">
        <v>1792770</v>
      </c>
      <c r="E2352" s="2">
        <v>1765410</v>
      </c>
      <c r="F2352" s="2">
        <v>1767980</v>
      </c>
      <c r="G2352" s="2">
        <v>1779390</v>
      </c>
      <c r="H2352" s="2">
        <v>1789410</v>
      </c>
      <c r="I2352" s="2">
        <v>1800720</v>
      </c>
      <c r="J2352" s="2">
        <v>1812510</v>
      </c>
      <c r="K2352" s="2">
        <v>1826340</v>
      </c>
      <c r="L2352" s="2">
        <v>1837600</v>
      </c>
      <c r="M2352" s="2">
        <v>1850370</v>
      </c>
      <c r="N2352" s="2">
        <v>1861150</v>
      </c>
      <c r="O2352" s="2">
        <v>1873970</v>
      </c>
      <c r="P2352" s="2">
        <v>1886240</v>
      </c>
      <c r="Q2352" s="2">
        <v>1894690</v>
      </c>
      <c r="R2352" s="2">
        <v>1904860</v>
      </c>
      <c r="S2352" s="2">
        <v>1915380</v>
      </c>
      <c r="T2352" s="2">
        <v>1927700</v>
      </c>
      <c r="U2352" s="2">
        <v>1940620</v>
      </c>
      <c r="V2352" s="2">
        <v>1955650</v>
      </c>
      <c r="W2352" s="2">
        <v>1972480</v>
      </c>
      <c r="X2352" s="2">
        <v>1988590</v>
      </c>
      <c r="Y2352" s="2">
        <v>2009250</v>
      </c>
      <c r="Z2352" s="2">
        <v>2032060</v>
      </c>
      <c r="AA2352" s="2">
        <v>2049940</v>
      </c>
      <c r="AB2352" s="2">
        <v>2067580</v>
      </c>
      <c r="AC2352" s="2">
        <v>2089860</v>
      </c>
      <c r="AD2352" s="2">
        <v>2112800</v>
      </c>
      <c r="AE2352" s="2">
        <v>2132180</v>
      </c>
      <c r="AF2352" s="2">
        <v>2152990</v>
      </c>
      <c r="AG2352" s="2">
        <v>2173460</v>
      </c>
      <c r="AH2352">
        <v>0</v>
      </c>
    </row>
    <row r="2353" spans="1:34" x14ac:dyDescent="0.35">
      <c r="A2353" t="s">
        <v>3983</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row>
    <row r="2354" spans="1:34" x14ac:dyDescent="0.35">
      <c r="A2354" t="s">
        <v>3984</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row>
    <row r="2355" spans="1:34" x14ac:dyDescent="0.35">
      <c r="A2355" t="s">
        <v>3985</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row>
    <row r="2356" spans="1:34" x14ac:dyDescent="0.35">
      <c r="A2356" t="s">
        <v>3986</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row>
    <row r="2357" spans="1:34" x14ac:dyDescent="0.35">
      <c r="A2357" t="s">
        <v>3987</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row>
    <row r="2358" spans="1:34" x14ac:dyDescent="0.35">
      <c r="A2358" t="s">
        <v>3988</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row>
    <row r="2359" spans="1:34" x14ac:dyDescent="0.35">
      <c r="A2359" t="s">
        <v>3989</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row>
    <row r="2360" spans="1:34" x14ac:dyDescent="0.35">
      <c r="A2360" t="s">
        <v>3990</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row>
    <row r="2361" spans="1:34" x14ac:dyDescent="0.35">
      <c r="A2361" t="s">
        <v>3991</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row>
    <row r="2362" spans="1:34" x14ac:dyDescent="0.35">
      <c r="A2362" t="s">
        <v>3992</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row>
    <row r="2363" spans="1:34" x14ac:dyDescent="0.35">
      <c r="A2363" t="s">
        <v>3993</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row>
    <row r="2364" spans="1:34" x14ac:dyDescent="0.35">
      <c r="A2364" t="s">
        <v>3994</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row>
    <row r="2365" spans="1:34" x14ac:dyDescent="0.35">
      <c r="A2365" t="s">
        <v>3995</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row>
    <row r="2366" spans="1:34" x14ac:dyDescent="0.35">
      <c r="A2366" t="s">
        <v>3996</v>
      </c>
      <c r="B2366" t="s">
        <v>19</v>
      </c>
      <c r="C2366" s="2">
        <v>5113880000000</v>
      </c>
      <c r="D2366" s="2">
        <v>5190830000000</v>
      </c>
      <c r="E2366" s="2">
        <v>5108390000000</v>
      </c>
      <c r="F2366" s="2">
        <v>4952470000000</v>
      </c>
      <c r="G2366" s="2">
        <v>4766670000000</v>
      </c>
      <c r="H2366" s="2">
        <v>4489240000000</v>
      </c>
      <c r="I2366" s="2">
        <v>4303880000000</v>
      </c>
      <c r="J2366" s="2">
        <v>4129610000000</v>
      </c>
      <c r="K2366" s="2">
        <v>3980640000000</v>
      </c>
      <c r="L2366" s="2">
        <v>3840280000000</v>
      </c>
      <c r="M2366" s="2">
        <v>3699490000000</v>
      </c>
      <c r="N2366" s="2">
        <v>3559220000000</v>
      </c>
      <c r="O2366" s="2">
        <v>3418990000000</v>
      </c>
      <c r="P2366" s="2">
        <v>3294180000000</v>
      </c>
      <c r="Q2366" s="2">
        <v>3156170000000</v>
      </c>
      <c r="R2366" s="2">
        <v>3018570000000</v>
      </c>
      <c r="S2366" s="2">
        <v>2889120000000</v>
      </c>
      <c r="T2366" s="2">
        <v>2771970000000</v>
      </c>
      <c r="U2366" s="2">
        <v>2665040000000</v>
      </c>
      <c r="V2366" s="2">
        <v>2562870000000</v>
      </c>
      <c r="W2366" s="2">
        <v>2461810000000</v>
      </c>
      <c r="X2366" s="2">
        <v>2370580000000</v>
      </c>
      <c r="Y2366" s="2">
        <v>2278420000000</v>
      </c>
      <c r="Z2366" s="2">
        <v>2175900000000</v>
      </c>
      <c r="AA2366" s="2">
        <v>2071340000000</v>
      </c>
      <c r="AB2366" s="2">
        <v>1967570000000</v>
      </c>
      <c r="AC2366" s="2">
        <v>1884440000000</v>
      </c>
      <c r="AD2366" s="2">
        <v>1805370000000</v>
      </c>
      <c r="AE2366" s="2">
        <v>1733690000000</v>
      </c>
      <c r="AF2366" s="2">
        <v>1650460000000</v>
      </c>
      <c r="AG2366" s="2">
        <v>1580990000000</v>
      </c>
      <c r="AH2366" s="2">
        <v>158725000000000</v>
      </c>
    </row>
    <row r="2367" spans="1:34" x14ac:dyDescent="0.35">
      <c r="A2367" t="s">
        <v>3997</v>
      </c>
      <c r="B2367" t="s">
        <v>19</v>
      </c>
      <c r="C2367" s="2">
        <v>56610900</v>
      </c>
      <c r="D2367" s="2">
        <v>57462700</v>
      </c>
      <c r="E2367" s="2">
        <v>56550100</v>
      </c>
      <c r="F2367" s="2">
        <v>54824000</v>
      </c>
      <c r="G2367" s="2">
        <v>52767200</v>
      </c>
      <c r="H2367" s="2">
        <v>49696100</v>
      </c>
      <c r="I2367" s="2">
        <v>47644100</v>
      </c>
      <c r="J2367" s="2">
        <v>45714900</v>
      </c>
      <c r="K2367" s="2">
        <v>44065800</v>
      </c>
      <c r="L2367" s="2">
        <v>42512000</v>
      </c>
      <c r="M2367" s="2">
        <v>40953400</v>
      </c>
      <c r="N2367" s="2">
        <v>39400700</v>
      </c>
      <c r="O2367" s="2">
        <v>37848300</v>
      </c>
      <c r="P2367" s="2">
        <v>36466600</v>
      </c>
      <c r="Q2367" s="2">
        <v>34939000</v>
      </c>
      <c r="R2367" s="2">
        <v>33415700</v>
      </c>
      <c r="S2367" s="2">
        <v>31982700</v>
      </c>
      <c r="T2367" s="2">
        <v>30685800</v>
      </c>
      <c r="U2367" s="2">
        <v>29502000</v>
      </c>
      <c r="V2367" s="2">
        <v>28371000</v>
      </c>
      <c r="W2367" s="2">
        <v>27252300</v>
      </c>
      <c r="X2367" s="2">
        <v>26242400</v>
      </c>
      <c r="Y2367" s="2">
        <v>25222200</v>
      </c>
      <c r="Z2367" s="2">
        <v>24087300</v>
      </c>
      <c r="AA2367" s="2">
        <v>22929800</v>
      </c>
      <c r="AB2367" s="2">
        <v>21781100</v>
      </c>
      <c r="AC2367" s="2">
        <v>20860900</v>
      </c>
      <c r="AD2367" s="2">
        <v>19985500</v>
      </c>
      <c r="AE2367" s="2">
        <v>19192000</v>
      </c>
      <c r="AF2367" s="2">
        <v>18270600</v>
      </c>
      <c r="AG2367" s="2">
        <v>17501600</v>
      </c>
      <c r="AH2367" s="2">
        <v>1175580000000</v>
      </c>
    </row>
    <row r="2368" spans="1:34" x14ac:dyDescent="0.35">
      <c r="A2368" t="s">
        <v>3998</v>
      </c>
      <c r="B2368" t="s">
        <v>19</v>
      </c>
      <c r="C2368" s="2">
        <v>2519350000</v>
      </c>
      <c r="D2368" s="2">
        <v>2557250000</v>
      </c>
      <c r="E2368" s="2">
        <v>2516640000</v>
      </c>
      <c r="F2368" s="2">
        <v>2439830000</v>
      </c>
      <c r="G2368" s="2">
        <v>2348290000</v>
      </c>
      <c r="H2368" s="2">
        <v>2211620000</v>
      </c>
      <c r="I2368" s="2">
        <v>2120300000</v>
      </c>
      <c r="J2368" s="2">
        <v>2034440000</v>
      </c>
      <c r="K2368" s="2">
        <v>1961050000</v>
      </c>
      <c r="L2368" s="2">
        <v>1891910000</v>
      </c>
      <c r="M2368" s="2">
        <v>1822540000</v>
      </c>
      <c r="N2368" s="2">
        <v>1753440000</v>
      </c>
      <c r="O2368" s="2">
        <v>1684360000</v>
      </c>
      <c r="P2368" s="2">
        <v>1622870000</v>
      </c>
      <c r="Q2368" s="2">
        <v>1554880000</v>
      </c>
      <c r="R2368" s="2">
        <v>1487090000</v>
      </c>
      <c r="S2368" s="2">
        <v>1423320000</v>
      </c>
      <c r="T2368" s="2">
        <v>1365600000</v>
      </c>
      <c r="U2368" s="2">
        <v>1312930000</v>
      </c>
      <c r="V2368" s="2">
        <v>1262590000</v>
      </c>
      <c r="W2368" s="2">
        <v>1212810000</v>
      </c>
      <c r="X2368" s="2">
        <v>1167860000</v>
      </c>
      <c r="Y2368" s="2">
        <v>1122460000</v>
      </c>
      <c r="Z2368" s="2">
        <v>1071960000</v>
      </c>
      <c r="AA2368" s="2">
        <v>1020440000</v>
      </c>
      <c r="AB2368" s="2">
        <v>969322000</v>
      </c>
      <c r="AC2368" s="2">
        <v>928368000</v>
      </c>
      <c r="AD2368" s="2">
        <v>889410000</v>
      </c>
      <c r="AE2368" s="2">
        <v>854100000</v>
      </c>
      <c r="AF2368" s="2">
        <v>813095000</v>
      </c>
      <c r="AG2368" s="2">
        <v>778871000</v>
      </c>
      <c r="AH2368" s="2">
        <v>415192000000</v>
      </c>
    </row>
    <row r="2369" spans="1:34" x14ac:dyDescent="0.35">
      <c r="A2369" t="s">
        <v>3999</v>
      </c>
      <c r="B2369" t="s">
        <v>19</v>
      </c>
      <c r="C2369" s="2">
        <v>7037630000</v>
      </c>
      <c r="D2369" s="2">
        <v>7143520000</v>
      </c>
      <c r="E2369" s="2">
        <v>7030070000</v>
      </c>
      <c r="F2369" s="2">
        <v>6815490000</v>
      </c>
      <c r="G2369" s="2">
        <v>6559800000</v>
      </c>
      <c r="H2369" s="2">
        <v>6178010000</v>
      </c>
      <c r="I2369" s="2">
        <v>5922910000</v>
      </c>
      <c r="J2369" s="2">
        <v>5683090000</v>
      </c>
      <c r="K2369" s="2">
        <v>5478070000</v>
      </c>
      <c r="L2369" s="2">
        <v>5284920000</v>
      </c>
      <c r="M2369" s="2">
        <v>5091160000</v>
      </c>
      <c r="N2369" s="2">
        <v>4898130000</v>
      </c>
      <c r="O2369" s="2">
        <v>4705140000</v>
      </c>
      <c r="P2369" s="2">
        <v>4533380000</v>
      </c>
      <c r="Q2369" s="2">
        <v>4343470000</v>
      </c>
      <c r="R2369" s="2">
        <v>4154100000</v>
      </c>
      <c r="S2369" s="2">
        <v>3975950000</v>
      </c>
      <c r="T2369" s="2">
        <v>3814730000</v>
      </c>
      <c r="U2369" s="2">
        <v>3667570000</v>
      </c>
      <c r="V2369" s="2">
        <v>3526970000</v>
      </c>
      <c r="W2369" s="2">
        <v>3387890000</v>
      </c>
      <c r="X2369" s="2">
        <v>3262350000</v>
      </c>
      <c r="Y2369" s="2">
        <v>3135520000</v>
      </c>
      <c r="Z2369" s="2">
        <v>2994440000</v>
      </c>
      <c r="AA2369" s="2">
        <v>2850540000</v>
      </c>
      <c r="AB2369" s="2">
        <v>2707740000</v>
      </c>
      <c r="AC2369" s="2">
        <v>2593340000</v>
      </c>
      <c r="AD2369" s="2">
        <v>2484510000</v>
      </c>
      <c r="AE2369" s="2">
        <v>2385870000</v>
      </c>
      <c r="AF2369" s="2">
        <v>2271330000</v>
      </c>
      <c r="AG2369" s="2">
        <v>2175730000</v>
      </c>
      <c r="AH2369" s="2">
        <v>444311000000</v>
      </c>
    </row>
    <row r="2370" spans="1:34" x14ac:dyDescent="0.35">
      <c r="A2370" t="s">
        <v>4000</v>
      </c>
      <c r="B2370" t="s">
        <v>19</v>
      </c>
      <c r="C2370" s="2">
        <v>3828740000</v>
      </c>
      <c r="D2370" s="2">
        <v>3886350000</v>
      </c>
      <c r="E2370" s="2">
        <v>3824630000</v>
      </c>
      <c r="F2370" s="2">
        <v>3707890000</v>
      </c>
      <c r="G2370" s="2">
        <v>3568790000</v>
      </c>
      <c r="H2370" s="2">
        <v>3361080000</v>
      </c>
      <c r="I2370" s="2">
        <v>3222290000</v>
      </c>
      <c r="J2370" s="2">
        <v>3091820000</v>
      </c>
      <c r="K2370" s="2">
        <v>2980280000</v>
      </c>
      <c r="L2370" s="2">
        <v>2875200000</v>
      </c>
      <c r="M2370" s="2">
        <v>2769790000</v>
      </c>
      <c r="N2370" s="2">
        <v>2664770000</v>
      </c>
      <c r="O2370" s="2">
        <v>2559780000</v>
      </c>
      <c r="P2370" s="2">
        <v>2466330000</v>
      </c>
      <c r="Q2370" s="2">
        <v>2363010000</v>
      </c>
      <c r="R2370" s="2">
        <v>2259990000</v>
      </c>
      <c r="S2370" s="2">
        <v>2163070000</v>
      </c>
      <c r="T2370" s="2">
        <v>2075360000</v>
      </c>
      <c r="U2370" s="2">
        <v>1995300000</v>
      </c>
      <c r="V2370" s="2">
        <v>1918810000</v>
      </c>
      <c r="W2370" s="2">
        <v>1843140000</v>
      </c>
      <c r="X2370" s="2">
        <v>1774850000</v>
      </c>
      <c r="Y2370" s="2">
        <v>1705840000</v>
      </c>
      <c r="Z2370" s="2">
        <v>1629090000</v>
      </c>
      <c r="AA2370" s="2">
        <v>1550800000</v>
      </c>
      <c r="AB2370" s="2">
        <v>1473110000</v>
      </c>
      <c r="AC2370" s="2">
        <v>1410870000</v>
      </c>
      <c r="AD2370" s="2">
        <v>1351670000</v>
      </c>
      <c r="AE2370" s="2">
        <v>1298010000</v>
      </c>
      <c r="AF2370" s="2">
        <v>1235690000</v>
      </c>
      <c r="AG2370" s="2">
        <v>1183680000</v>
      </c>
      <c r="AH2370" s="2">
        <v>30863500000</v>
      </c>
    </row>
    <row r="2371" spans="1:34" x14ac:dyDescent="0.35">
      <c r="A2371" t="s">
        <v>4001</v>
      </c>
      <c r="B2371" t="s">
        <v>19</v>
      </c>
      <c r="C2371" s="2">
        <v>923816000</v>
      </c>
      <c r="D2371" s="2">
        <v>937716000</v>
      </c>
      <c r="E2371" s="2">
        <v>922824000</v>
      </c>
      <c r="F2371" s="2">
        <v>894657000</v>
      </c>
      <c r="G2371" s="2">
        <v>861093000</v>
      </c>
      <c r="H2371" s="2">
        <v>810975000</v>
      </c>
      <c r="I2371" s="2">
        <v>777489000</v>
      </c>
      <c r="J2371" s="2">
        <v>746008000</v>
      </c>
      <c r="K2371" s="2">
        <v>719096000</v>
      </c>
      <c r="L2371" s="2">
        <v>693741000</v>
      </c>
      <c r="M2371" s="2">
        <v>668307000</v>
      </c>
      <c r="N2371" s="2">
        <v>642969000</v>
      </c>
      <c r="O2371" s="2">
        <v>617635000</v>
      </c>
      <c r="P2371" s="2">
        <v>595088000</v>
      </c>
      <c r="Q2371" s="2">
        <v>570158000</v>
      </c>
      <c r="R2371" s="2">
        <v>545301000</v>
      </c>
      <c r="S2371" s="2">
        <v>521915000</v>
      </c>
      <c r="T2371" s="2">
        <v>500752000</v>
      </c>
      <c r="U2371" s="2">
        <v>481435000</v>
      </c>
      <c r="V2371" s="2">
        <v>462979000</v>
      </c>
      <c r="W2371" s="2">
        <v>444722000</v>
      </c>
      <c r="X2371" s="2">
        <v>428243000</v>
      </c>
      <c r="Y2371" s="2">
        <v>411594000</v>
      </c>
      <c r="Z2371" s="2">
        <v>393074000</v>
      </c>
      <c r="AA2371" s="2">
        <v>374185000</v>
      </c>
      <c r="AB2371" s="2">
        <v>355439000</v>
      </c>
      <c r="AC2371" s="2">
        <v>340422000</v>
      </c>
      <c r="AD2371" s="2">
        <v>326137000</v>
      </c>
      <c r="AE2371" s="2">
        <v>313189000</v>
      </c>
      <c r="AF2371" s="2">
        <v>298153000</v>
      </c>
      <c r="AG2371" s="2">
        <v>285603000</v>
      </c>
      <c r="AH2371" s="2">
        <v>26998600000</v>
      </c>
    </row>
    <row r="2372" spans="1:34" x14ac:dyDescent="0.35">
      <c r="A2372" t="s">
        <v>4002</v>
      </c>
      <c r="B2372" t="s">
        <v>19</v>
      </c>
      <c r="C2372" s="2">
        <v>16941200000</v>
      </c>
      <c r="D2372" s="2">
        <v>17196100000</v>
      </c>
      <c r="E2372" s="2">
        <v>16923000000</v>
      </c>
      <c r="F2372" s="2">
        <v>16406500000</v>
      </c>
      <c r="G2372" s="2">
        <v>15791000000</v>
      </c>
      <c r="H2372" s="2">
        <v>14871900000</v>
      </c>
      <c r="I2372" s="2">
        <v>14257900000</v>
      </c>
      <c r="J2372" s="2">
        <v>13680500000</v>
      </c>
      <c r="K2372" s="2">
        <v>13187000000</v>
      </c>
      <c r="L2372" s="2">
        <v>12722000000</v>
      </c>
      <c r="M2372" s="2">
        <v>12255600000</v>
      </c>
      <c r="N2372" s="2">
        <v>11791000000</v>
      </c>
      <c r="O2372" s="2">
        <v>11326400000</v>
      </c>
      <c r="P2372" s="2">
        <v>10912900000</v>
      </c>
      <c r="Q2372" s="2">
        <v>10455700000</v>
      </c>
      <c r="R2372" s="2">
        <v>9999900000</v>
      </c>
      <c r="S2372" s="2">
        <v>9571050000</v>
      </c>
      <c r="T2372" s="2">
        <v>9182950000</v>
      </c>
      <c r="U2372" s="2">
        <v>8828710000</v>
      </c>
      <c r="V2372" s="2">
        <v>8490250000</v>
      </c>
      <c r="W2372" s="2">
        <v>8155460000</v>
      </c>
      <c r="X2372" s="2">
        <v>7853250000</v>
      </c>
      <c r="Y2372" s="2">
        <v>7547940000</v>
      </c>
      <c r="Z2372" s="2">
        <v>7208320000</v>
      </c>
      <c r="AA2372" s="2">
        <v>6861920000</v>
      </c>
      <c r="AB2372" s="2">
        <v>6518160000</v>
      </c>
      <c r="AC2372" s="2">
        <v>6242770000</v>
      </c>
      <c r="AD2372" s="2">
        <v>5980800000</v>
      </c>
      <c r="AE2372" s="2">
        <v>5743360000</v>
      </c>
      <c r="AF2372" s="2">
        <v>5467620000</v>
      </c>
      <c r="AG2372" s="2">
        <v>5237490000</v>
      </c>
      <c r="AH2372" s="2">
        <v>108146000000</v>
      </c>
    </row>
    <row r="2373" spans="1:34" x14ac:dyDescent="0.35">
      <c r="A2373" t="s">
        <v>4003</v>
      </c>
      <c r="B2373" t="s">
        <v>19</v>
      </c>
      <c r="C2373" s="2">
        <v>39487200</v>
      </c>
      <c r="D2373" s="2">
        <v>40081300</v>
      </c>
      <c r="E2373" s="2">
        <v>39444800</v>
      </c>
      <c r="F2373" s="2">
        <v>38240800</v>
      </c>
      <c r="G2373" s="2">
        <v>36806100</v>
      </c>
      <c r="H2373" s="2">
        <v>34663900</v>
      </c>
      <c r="I2373" s="2">
        <v>33232600</v>
      </c>
      <c r="J2373" s="2">
        <v>31887000</v>
      </c>
      <c r="K2373" s="2">
        <v>30736700</v>
      </c>
      <c r="L2373" s="2">
        <v>29652900</v>
      </c>
      <c r="M2373" s="2">
        <v>28565800</v>
      </c>
      <c r="N2373" s="2">
        <v>27482700</v>
      </c>
      <c r="O2373" s="2">
        <v>26399900</v>
      </c>
      <c r="P2373" s="2">
        <v>25436200</v>
      </c>
      <c r="Q2373" s="2">
        <v>24370600</v>
      </c>
      <c r="R2373" s="2">
        <v>23308100</v>
      </c>
      <c r="S2373" s="2">
        <v>22308500</v>
      </c>
      <c r="T2373" s="2">
        <v>21403900</v>
      </c>
      <c r="U2373" s="2">
        <v>20578200</v>
      </c>
      <c r="V2373" s="2">
        <v>19789300</v>
      </c>
      <c r="W2373" s="2">
        <v>19009000</v>
      </c>
      <c r="X2373" s="2">
        <v>18304600</v>
      </c>
      <c r="Y2373" s="2">
        <v>17593000</v>
      </c>
      <c r="Z2373" s="2">
        <v>16801400</v>
      </c>
      <c r="AA2373" s="2">
        <v>15994000</v>
      </c>
      <c r="AB2373" s="2">
        <v>15192700</v>
      </c>
      <c r="AC2373" s="2">
        <v>14550800</v>
      </c>
      <c r="AD2373" s="2">
        <v>13940200</v>
      </c>
      <c r="AE2373" s="2">
        <v>13386800</v>
      </c>
      <c r="AF2373" s="2">
        <v>12744100</v>
      </c>
      <c r="AG2373" s="2">
        <v>12207700</v>
      </c>
      <c r="AH2373" s="2">
        <v>2704330000</v>
      </c>
    </row>
    <row r="2374" spans="1:34" x14ac:dyDescent="0.35">
      <c r="A2374" t="s">
        <v>4004</v>
      </c>
      <c r="B2374" t="s">
        <v>19</v>
      </c>
      <c r="C2374" s="2">
        <v>29601900</v>
      </c>
      <c r="D2374" s="2">
        <v>30047300</v>
      </c>
      <c r="E2374" s="2">
        <v>29570100</v>
      </c>
      <c r="F2374" s="2">
        <v>28667500</v>
      </c>
      <c r="G2374" s="2">
        <v>27592000</v>
      </c>
      <c r="H2374" s="2">
        <v>25986100</v>
      </c>
      <c r="I2374" s="2">
        <v>24913100</v>
      </c>
      <c r="J2374" s="2">
        <v>23904400</v>
      </c>
      <c r="K2374" s="2">
        <v>23042000</v>
      </c>
      <c r="L2374" s="2">
        <v>22229600</v>
      </c>
      <c r="M2374" s="2">
        <v>21414600</v>
      </c>
      <c r="N2374" s="2">
        <v>20602700</v>
      </c>
      <c r="O2374" s="2">
        <v>19790900</v>
      </c>
      <c r="P2374" s="2">
        <v>19068400</v>
      </c>
      <c r="Q2374" s="2">
        <v>18269600</v>
      </c>
      <c r="R2374" s="2">
        <v>17473100</v>
      </c>
      <c r="S2374" s="2">
        <v>16723800</v>
      </c>
      <c r="T2374" s="2">
        <v>16045600</v>
      </c>
      <c r="U2374" s="2">
        <v>15426600</v>
      </c>
      <c r="V2374" s="2">
        <v>14835200</v>
      </c>
      <c r="W2374" s="2">
        <v>14250200</v>
      </c>
      <c r="X2374" s="2">
        <v>13722200</v>
      </c>
      <c r="Y2374" s="2">
        <v>13188700</v>
      </c>
      <c r="Z2374" s="2">
        <v>12595300</v>
      </c>
      <c r="AA2374" s="2">
        <v>11990000</v>
      </c>
      <c r="AB2374" s="2">
        <v>11389400</v>
      </c>
      <c r="AC2374" s="2">
        <v>10908200</v>
      </c>
      <c r="AD2374" s="2">
        <v>10450400</v>
      </c>
      <c r="AE2374" s="2">
        <v>10035500</v>
      </c>
      <c r="AF2374" s="2">
        <v>9553720</v>
      </c>
      <c r="AG2374" s="2">
        <v>9151600</v>
      </c>
      <c r="AH2374" s="2">
        <v>6929060000</v>
      </c>
    </row>
    <row r="2375" spans="1:34" x14ac:dyDescent="0.35">
      <c r="A2375" t="s">
        <v>4005</v>
      </c>
      <c r="B2375" t="s">
        <v>19</v>
      </c>
      <c r="C2375" s="2">
        <v>594198000</v>
      </c>
      <c r="D2375" s="2">
        <v>603139000</v>
      </c>
      <c r="E2375" s="2">
        <v>593560000</v>
      </c>
      <c r="F2375" s="2">
        <v>575443000</v>
      </c>
      <c r="G2375" s="2">
        <v>553854000</v>
      </c>
      <c r="H2375" s="2">
        <v>521619000</v>
      </c>
      <c r="I2375" s="2">
        <v>500081000</v>
      </c>
      <c r="J2375" s="2">
        <v>479832000</v>
      </c>
      <c r="K2375" s="2">
        <v>462523000</v>
      </c>
      <c r="L2375" s="2">
        <v>446214000</v>
      </c>
      <c r="M2375" s="2">
        <v>429855000</v>
      </c>
      <c r="N2375" s="2">
        <v>413557000</v>
      </c>
      <c r="O2375" s="2">
        <v>397263000</v>
      </c>
      <c r="P2375" s="2">
        <v>382760000</v>
      </c>
      <c r="Q2375" s="2">
        <v>366726000</v>
      </c>
      <c r="R2375" s="2">
        <v>350737000</v>
      </c>
      <c r="S2375" s="2">
        <v>335696000</v>
      </c>
      <c r="T2375" s="2">
        <v>322083000</v>
      </c>
      <c r="U2375" s="2">
        <v>309659000</v>
      </c>
      <c r="V2375" s="2">
        <v>297788000</v>
      </c>
      <c r="W2375" s="2">
        <v>286045000</v>
      </c>
      <c r="X2375" s="2">
        <v>275446000</v>
      </c>
      <c r="Y2375" s="2">
        <v>264737000</v>
      </c>
      <c r="Z2375" s="2">
        <v>252825000</v>
      </c>
      <c r="AA2375" s="2">
        <v>240676000</v>
      </c>
      <c r="AB2375" s="2">
        <v>228619000</v>
      </c>
      <c r="AC2375" s="2">
        <v>218959000</v>
      </c>
      <c r="AD2375" s="2">
        <v>209771000</v>
      </c>
      <c r="AE2375" s="2">
        <v>201443000</v>
      </c>
      <c r="AF2375" s="2">
        <v>191772000</v>
      </c>
      <c r="AG2375" s="2">
        <v>183700000</v>
      </c>
      <c r="AH2375" s="2">
        <v>6388190000</v>
      </c>
    </row>
    <row r="2376" spans="1:34" x14ac:dyDescent="0.35">
      <c r="A2376" t="s">
        <v>4006</v>
      </c>
      <c r="B2376" t="s">
        <v>19</v>
      </c>
      <c r="C2376" s="2">
        <v>86428800</v>
      </c>
      <c r="D2376" s="2">
        <v>87729300</v>
      </c>
      <c r="E2376" s="2">
        <v>86336000</v>
      </c>
      <c r="F2376" s="2">
        <v>83700800</v>
      </c>
      <c r="G2376" s="2">
        <v>80560600</v>
      </c>
      <c r="H2376" s="2">
        <v>75871800</v>
      </c>
      <c r="I2376" s="2">
        <v>72739000</v>
      </c>
      <c r="J2376" s="2">
        <v>69793800</v>
      </c>
      <c r="K2376" s="2">
        <v>67276000</v>
      </c>
      <c r="L2376" s="2">
        <v>64903800</v>
      </c>
      <c r="M2376" s="2">
        <v>62524300</v>
      </c>
      <c r="N2376" s="2">
        <v>60153800</v>
      </c>
      <c r="O2376" s="2">
        <v>57783700</v>
      </c>
      <c r="P2376" s="2">
        <v>55674200</v>
      </c>
      <c r="Q2376" s="2">
        <v>53341900</v>
      </c>
      <c r="R2376" s="2">
        <v>51016300</v>
      </c>
      <c r="S2376" s="2">
        <v>48828500</v>
      </c>
      <c r="T2376" s="2">
        <v>46848500</v>
      </c>
      <c r="U2376" s="2">
        <v>45041300</v>
      </c>
      <c r="V2376" s="2">
        <v>43314600</v>
      </c>
      <c r="W2376" s="2">
        <v>41606600</v>
      </c>
      <c r="X2376" s="2">
        <v>40064800</v>
      </c>
      <c r="Y2376" s="2">
        <v>38507200</v>
      </c>
      <c r="Z2376" s="2">
        <v>36774600</v>
      </c>
      <c r="AA2376" s="2">
        <v>35007400</v>
      </c>
      <c r="AB2376" s="2">
        <v>33253600</v>
      </c>
      <c r="AC2376" s="2">
        <v>31848600</v>
      </c>
      <c r="AD2376" s="2">
        <v>30512200</v>
      </c>
      <c r="AE2376" s="2">
        <v>29300800</v>
      </c>
      <c r="AF2376" s="2">
        <v>27894100</v>
      </c>
      <c r="AG2376" s="2">
        <v>26720000</v>
      </c>
      <c r="AH2376" s="2">
        <v>1277640000</v>
      </c>
    </row>
    <row r="2377" spans="1:34" x14ac:dyDescent="0.35">
      <c r="A2377" t="s">
        <v>4007</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row>
    <row r="2378" spans="1:34" x14ac:dyDescent="0.35">
      <c r="A2378" t="s">
        <v>4008</v>
      </c>
      <c r="B2378" t="s">
        <v>19</v>
      </c>
      <c r="C2378" s="2">
        <v>2272080000000</v>
      </c>
      <c r="D2378" s="2">
        <v>2272080000000</v>
      </c>
      <c r="E2378" s="2">
        <v>2272080000000</v>
      </c>
      <c r="F2378">
        <v>0</v>
      </c>
      <c r="G2378">
        <v>0</v>
      </c>
      <c r="H2378">
        <v>0</v>
      </c>
      <c r="I2378">
        <v>0</v>
      </c>
      <c r="J2378">
        <v>0</v>
      </c>
      <c r="K2378">
        <v>0</v>
      </c>
      <c r="L2378">
        <v>0</v>
      </c>
      <c r="M2378">
        <v>0</v>
      </c>
      <c r="N2378">
        <v>0</v>
      </c>
      <c r="O2378" s="2">
        <v>4185460000</v>
      </c>
      <c r="P2378" s="2">
        <v>55600700000</v>
      </c>
      <c r="Q2378" s="2">
        <v>55600700000</v>
      </c>
      <c r="R2378" s="2">
        <v>390909000000</v>
      </c>
      <c r="S2378" s="2">
        <v>642977000000</v>
      </c>
      <c r="T2378" s="2">
        <v>974864000000</v>
      </c>
      <c r="U2378" s="2">
        <v>1303440000000</v>
      </c>
      <c r="V2378" s="2">
        <v>2296660000000</v>
      </c>
      <c r="W2378" s="2">
        <v>2277290000000</v>
      </c>
      <c r="X2378" s="2">
        <v>2885670000000</v>
      </c>
      <c r="Y2378" s="2">
        <v>2885670000000</v>
      </c>
      <c r="Z2378" s="2">
        <v>2885670000000</v>
      </c>
      <c r="AA2378" s="2">
        <v>2885670000000</v>
      </c>
      <c r="AB2378" s="2">
        <v>2884800000000</v>
      </c>
      <c r="AC2378" s="2">
        <v>2885670000000</v>
      </c>
      <c r="AD2378" s="2">
        <v>2885670000000</v>
      </c>
      <c r="AE2378" s="2">
        <v>2885670000000</v>
      </c>
      <c r="AF2378" s="2">
        <v>2885670000000</v>
      </c>
      <c r="AG2378" s="2">
        <v>2885670000000</v>
      </c>
      <c r="AH2378">
        <v>0</v>
      </c>
    </row>
    <row r="2379" spans="1:34" x14ac:dyDescent="0.35">
      <c r="A2379" t="s">
        <v>4009</v>
      </c>
      <c r="B2379" t="s">
        <v>19</v>
      </c>
      <c r="C2379" s="2">
        <v>25152000</v>
      </c>
      <c r="D2379" s="2">
        <v>25152000</v>
      </c>
      <c r="E2379" s="2">
        <v>25152000</v>
      </c>
      <c r="F2379">
        <v>0</v>
      </c>
      <c r="G2379">
        <v>0</v>
      </c>
      <c r="H2379">
        <v>0</v>
      </c>
      <c r="I2379">
        <v>0</v>
      </c>
      <c r="J2379">
        <v>0</v>
      </c>
      <c r="K2379">
        <v>0</v>
      </c>
      <c r="L2379">
        <v>0</v>
      </c>
      <c r="M2379">
        <v>0</v>
      </c>
      <c r="N2379">
        <v>0</v>
      </c>
      <c r="O2379">
        <v>46333.1</v>
      </c>
      <c r="P2379">
        <v>615502</v>
      </c>
      <c r="Q2379">
        <v>615502</v>
      </c>
      <c r="R2379" s="2">
        <v>4327370</v>
      </c>
      <c r="S2379" s="2">
        <v>7117770</v>
      </c>
      <c r="T2379" s="2">
        <v>10791800</v>
      </c>
      <c r="U2379" s="2">
        <v>14429100</v>
      </c>
      <c r="V2379" s="2">
        <v>25424100</v>
      </c>
      <c r="W2379" s="2">
        <v>25209600</v>
      </c>
      <c r="X2379" s="2">
        <v>31944500</v>
      </c>
      <c r="Y2379" s="2">
        <v>31944500</v>
      </c>
      <c r="Z2379" s="2">
        <v>31944500</v>
      </c>
      <c r="AA2379" s="2">
        <v>31944500</v>
      </c>
      <c r="AB2379" s="2">
        <v>31934900</v>
      </c>
      <c r="AC2379" s="2">
        <v>31944500</v>
      </c>
      <c r="AD2379" s="2">
        <v>31944500</v>
      </c>
      <c r="AE2379" s="2">
        <v>31944500</v>
      </c>
      <c r="AF2379" s="2">
        <v>31944500</v>
      </c>
      <c r="AG2379" s="2">
        <v>31944500</v>
      </c>
      <c r="AH2379">
        <v>0</v>
      </c>
    </row>
    <row r="2380" spans="1:34" x14ac:dyDescent="0.35">
      <c r="A2380" t="s">
        <v>4010</v>
      </c>
      <c r="B2380" t="s">
        <v>19</v>
      </c>
      <c r="C2380" s="2">
        <v>1119340000</v>
      </c>
      <c r="D2380" s="2">
        <v>1119340000</v>
      </c>
      <c r="E2380" s="2">
        <v>1119340000</v>
      </c>
      <c r="F2380">
        <v>0</v>
      </c>
      <c r="G2380">
        <v>0</v>
      </c>
      <c r="H2380">
        <v>0</v>
      </c>
      <c r="I2380">
        <v>0</v>
      </c>
      <c r="J2380">
        <v>0</v>
      </c>
      <c r="K2380">
        <v>0</v>
      </c>
      <c r="L2380">
        <v>0</v>
      </c>
      <c r="M2380">
        <v>0</v>
      </c>
      <c r="N2380">
        <v>0</v>
      </c>
      <c r="O2380" s="2">
        <v>2061960</v>
      </c>
      <c r="P2380" s="2">
        <v>27391600</v>
      </c>
      <c r="Q2380" s="2">
        <v>27391600</v>
      </c>
      <c r="R2380" s="2">
        <v>192580000</v>
      </c>
      <c r="S2380" s="2">
        <v>316761000</v>
      </c>
      <c r="T2380" s="2">
        <v>480265000</v>
      </c>
      <c r="U2380" s="2">
        <v>642135000</v>
      </c>
      <c r="V2380" s="2">
        <v>1131440000</v>
      </c>
      <c r="W2380" s="2">
        <v>1121900000</v>
      </c>
      <c r="X2380" s="2">
        <v>1421620000</v>
      </c>
      <c r="Y2380" s="2">
        <v>1421620000</v>
      </c>
      <c r="Z2380" s="2">
        <v>1421620000</v>
      </c>
      <c r="AA2380" s="2">
        <v>1421620000</v>
      </c>
      <c r="AB2380" s="2">
        <v>1421190000</v>
      </c>
      <c r="AC2380" s="2">
        <v>1421620000</v>
      </c>
      <c r="AD2380" s="2">
        <v>1421620000</v>
      </c>
      <c r="AE2380" s="2">
        <v>1421620000</v>
      </c>
      <c r="AF2380" s="2">
        <v>1421620000</v>
      </c>
      <c r="AG2380" s="2">
        <v>1421620000</v>
      </c>
      <c r="AH2380">
        <v>0</v>
      </c>
    </row>
    <row r="2381" spans="1:34" x14ac:dyDescent="0.35">
      <c r="A2381" t="s">
        <v>4011</v>
      </c>
      <c r="B2381" t="s">
        <v>19</v>
      </c>
      <c r="C2381" s="2">
        <v>3126790000</v>
      </c>
      <c r="D2381" s="2">
        <v>3126790000</v>
      </c>
      <c r="E2381" s="2">
        <v>3126790000</v>
      </c>
      <c r="F2381">
        <v>0</v>
      </c>
      <c r="G2381">
        <v>0</v>
      </c>
      <c r="H2381">
        <v>0</v>
      </c>
      <c r="I2381">
        <v>0</v>
      </c>
      <c r="J2381">
        <v>0</v>
      </c>
      <c r="K2381">
        <v>0</v>
      </c>
      <c r="L2381">
        <v>0</v>
      </c>
      <c r="M2381">
        <v>0</v>
      </c>
      <c r="N2381">
        <v>0</v>
      </c>
      <c r="O2381" s="2">
        <v>5759940</v>
      </c>
      <c r="P2381" s="2">
        <v>76516600</v>
      </c>
      <c r="Q2381" s="2">
        <v>76516600</v>
      </c>
      <c r="R2381" s="2">
        <v>537961000</v>
      </c>
      <c r="S2381" s="2">
        <v>884852000</v>
      </c>
      <c r="T2381" s="2">
        <v>1341590000</v>
      </c>
      <c r="U2381" s="2">
        <v>1793760000</v>
      </c>
      <c r="V2381" s="2">
        <v>3160610000</v>
      </c>
      <c r="W2381" s="2">
        <v>3133960000</v>
      </c>
      <c r="X2381" s="2">
        <v>3971210000</v>
      </c>
      <c r="Y2381" s="2">
        <v>3971210000</v>
      </c>
      <c r="Z2381" s="2">
        <v>3971210000</v>
      </c>
      <c r="AA2381" s="2">
        <v>3971210000</v>
      </c>
      <c r="AB2381" s="2">
        <v>3970010000</v>
      </c>
      <c r="AC2381" s="2">
        <v>3971210000</v>
      </c>
      <c r="AD2381" s="2">
        <v>3971210000</v>
      </c>
      <c r="AE2381" s="2">
        <v>3971210000</v>
      </c>
      <c r="AF2381" s="2">
        <v>3971210000</v>
      </c>
      <c r="AG2381" s="2">
        <v>3971210000</v>
      </c>
      <c r="AH2381">
        <v>0</v>
      </c>
    </row>
    <row r="2382" spans="1:34" x14ac:dyDescent="0.35">
      <c r="A2382" t="s">
        <v>4012</v>
      </c>
      <c r="B2382" t="s">
        <v>19</v>
      </c>
      <c r="C2382" s="2">
        <v>1701100000</v>
      </c>
      <c r="D2382" s="2">
        <v>1701100000</v>
      </c>
      <c r="E2382" s="2">
        <v>1701100000</v>
      </c>
      <c r="F2382">
        <v>0</v>
      </c>
      <c r="G2382">
        <v>0</v>
      </c>
      <c r="H2382">
        <v>0</v>
      </c>
      <c r="I2382">
        <v>0</v>
      </c>
      <c r="J2382">
        <v>0</v>
      </c>
      <c r="K2382">
        <v>0</v>
      </c>
      <c r="L2382">
        <v>0</v>
      </c>
      <c r="M2382">
        <v>0</v>
      </c>
      <c r="N2382">
        <v>0</v>
      </c>
      <c r="O2382" s="2">
        <v>3133630</v>
      </c>
      <c r="P2382" s="2">
        <v>41628000</v>
      </c>
      <c r="Q2382" s="2">
        <v>41628000</v>
      </c>
      <c r="R2382" s="2">
        <v>292671000</v>
      </c>
      <c r="S2382" s="2">
        <v>481394000</v>
      </c>
      <c r="T2382" s="2">
        <v>729877000</v>
      </c>
      <c r="U2382" s="2">
        <v>975876000</v>
      </c>
      <c r="V2382" s="2">
        <v>1719500000</v>
      </c>
      <c r="W2382" s="2">
        <v>1704990000</v>
      </c>
      <c r="X2382" s="2">
        <v>2160490000</v>
      </c>
      <c r="Y2382" s="2">
        <v>2160490000</v>
      </c>
      <c r="Z2382" s="2">
        <v>2160490000</v>
      </c>
      <c r="AA2382" s="2">
        <v>2160490000</v>
      </c>
      <c r="AB2382" s="2">
        <v>2159840000</v>
      </c>
      <c r="AC2382" s="2">
        <v>2160490000</v>
      </c>
      <c r="AD2382" s="2">
        <v>2160490000</v>
      </c>
      <c r="AE2382" s="2">
        <v>2160490000</v>
      </c>
      <c r="AF2382" s="2">
        <v>2160490000</v>
      </c>
      <c r="AG2382" s="2">
        <v>2160490000</v>
      </c>
      <c r="AH2382">
        <v>0</v>
      </c>
    </row>
    <row r="2383" spans="1:34" x14ac:dyDescent="0.35">
      <c r="A2383" t="s">
        <v>4013</v>
      </c>
      <c r="B2383" t="s">
        <v>19</v>
      </c>
      <c r="C2383" s="2">
        <v>410448000</v>
      </c>
      <c r="D2383" s="2">
        <v>410448000</v>
      </c>
      <c r="E2383" s="2">
        <v>410448000</v>
      </c>
      <c r="F2383">
        <v>0</v>
      </c>
      <c r="G2383">
        <v>0</v>
      </c>
      <c r="H2383">
        <v>0</v>
      </c>
      <c r="I2383">
        <v>0</v>
      </c>
      <c r="J2383">
        <v>0</v>
      </c>
      <c r="K2383">
        <v>0</v>
      </c>
      <c r="L2383">
        <v>0</v>
      </c>
      <c r="M2383">
        <v>0</v>
      </c>
      <c r="N2383">
        <v>0</v>
      </c>
      <c r="O2383">
        <v>756097</v>
      </c>
      <c r="P2383" s="2">
        <v>10044200</v>
      </c>
      <c r="Q2383" s="2">
        <v>10044200</v>
      </c>
      <c r="R2383" s="2">
        <v>70617100</v>
      </c>
      <c r="S2383" s="2">
        <v>116153000</v>
      </c>
      <c r="T2383" s="2">
        <v>176108000</v>
      </c>
      <c r="U2383" s="2">
        <v>235464000</v>
      </c>
      <c r="V2383" s="2">
        <v>414888000</v>
      </c>
      <c r="W2383" s="2">
        <v>411389000</v>
      </c>
      <c r="X2383" s="2">
        <v>521293000</v>
      </c>
      <c r="Y2383" s="2">
        <v>521293000</v>
      </c>
      <c r="Z2383" s="2">
        <v>521293000</v>
      </c>
      <c r="AA2383" s="2">
        <v>521293000</v>
      </c>
      <c r="AB2383" s="2">
        <v>521136000</v>
      </c>
      <c r="AC2383" s="2">
        <v>521293000</v>
      </c>
      <c r="AD2383" s="2">
        <v>521293000</v>
      </c>
      <c r="AE2383" s="2">
        <v>521293000</v>
      </c>
      <c r="AF2383" s="2">
        <v>521293000</v>
      </c>
      <c r="AG2383" s="2">
        <v>521293000</v>
      </c>
      <c r="AH2383">
        <v>0</v>
      </c>
    </row>
    <row r="2384" spans="1:34" x14ac:dyDescent="0.35">
      <c r="A2384" t="s">
        <v>4014</v>
      </c>
      <c r="B2384" t="s">
        <v>19</v>
      </c>
      <c r="C2384" s="2">
        <v>7526930000</v>
      </c>
      <c r="D2384" s="2">
        <v>7526930000</v>
      </c>
      <c r="E2384" s="2">
        <v>7526930000</v>
      </c>
      <c r="F2384">
        <v>0</v>
      </c>
      <c r="G2384">
        <v>0</v>
      </c>
      <c r="H2384">
        <v>0</v>
      </c>
      <c r="I2384">
        <v>0</v>
      </c>
      <c r="J2384">
        <v>0</v>
      </c>
      <c r="K2384">
        <v>0</v>
      </c>
      <c r="L2384">
        <v>0</v>
      </c>
      <c r="M2384">
        <v>0</v>
      </c>
      <c r="N2384">
        <v>0</v>
      </c>
      <c r="O2384" s="2">
        <v>13865500</v>
      </c>
      <c r="P2384" s="2">
        <v>184194000</v>
      </c>
      <c r="Q2384" s="2">
        <v>184194000</v>
      </c>
      <c r="R2384" s="2">
        <v>1295000000</v>
      </c>
      <c r="S2384" s="2">
        <v>2130050000</v>
      </c>
      <c r="T2384" s="2">
        <v>3229520000</v>
      </c>
      <c r="U2384" s="2">
        <v>4318010000</v>
      </c>
      <c r="V2384" s="2">
        <v>7608340000</v>
      </c>
      <c r="W2384" s="2">
        <v>7544180000</v>
      </c>
      <c r="X2384" s="2">
        <v>9559640000</v>
      </c>
      <c r="Y2384" s="2">
        <v>9559640000</v>
      </c>
      <c r="Z2384" s="2">
        <v>9559640000</v>
      </c>
      <c r="AA2384" s="2">
        <v>9559640000</v>
      </c>
      <c r="AB2384" s="2">
        <v>9556750000</v>
      </c>
      <c r="AC2384" s="2">
        <v>9559640000</v>
      </c>
      <c r="AD2384" s="2">
        <v>9559640000</v>
      </c>
      <c r="AE2384" s="2">
        <v>9559640000</v>
      </c>
      <c r="AF2384" s="2">
        <v>9559640000</v>
      </c>
      <c r="AG2384" s="2">
        <v>9559640000</v>
      </c>
      <c r="AH2384">
        <v>0</v>
      </c>
    </row>
    <row r="2385" spans="1:34" x14ac:dyDescent="0.35">
      <c r="A2385" t="s">
        <v>4015</v>
      </c>
      <c r="B2385" t="s">
        <v>19</v>
      </c>
      <c r="C2385" s="2">
        <v>17544000</v>
      </c>
      <c r="D2385" s="2">
        <v>17544000</v>
      </c>
      <c r="E2385" s="2">
        <v>17544000</v>
      </c>
      <c r="F2385">
        <v>0</v>
      </c>
      <c r="G2385">
        <v>0</v>
      </c>
      <c r="H2385">
        <v>0</v>
      </c>
      <c r="I2385">
        <v>0</v>
      </c>
      <c r="J2385">
        <v>0</v>
      </c>
      <c r="K2385">
        <v>0</v>
      </c>
      <c r="L2385">
        <v>0</v>
      </c>
      <c r="M2385">
        <v>0</v>
      </c>
      <c r="N2385">
        <v>0</v>
      </c>
      <c r="O2385">
        <v>32318.2</v>
      </c>
      <c r="P2385">
        <v>429324</v>
      </c>
      <c r="Q2385">
        <v>429324</v>
      </c>
      <c r="R2385" s="2">
        <v>3018420</v>
      </c>
      <c r="S2385" s="2">
        <v>4964780</v>
      </c>
      <c r="T2385" s="2">
        <v>7527470</v>
      </c>
      <c r="U2385" s="2">
        <v>10064600</v>
      </c>
      <c r="V2385" s="2">
        <v>17733800</v>
      </c>
      <c r="W2385" s="2">
        <v>17584200</v>
      </c>
      <c r="X2385" s="2">
        <v>22281900</v>
      </c>
      <c r="Y2385" s="2">
        <v>22281900</v>
      </c>
      <c r="Z2385" s="2">
        <v>22281900</v>
      </c>
      <c r="AA2385" s="2">
        <v>22281900</v>
      </c>
      <c r="AB2385" s="2">
        <v>22275200</v>
      </c>
      <c r="AC2385" s="2">
        <v>22281900</v>
      </c>
      <c r="AD2385" s="2">
        <v>22281900</v>
      </c>
      <c r="AE2385" s="2">
        <v>22281900</v>
      </c>
      <c r="AF2385" s="2">
        <v>22281900</v>
      </c>
      <c r="AG2385" s="2">
        <v>22281900</v>
      </c>
      <c r="AH2385">
        <v>0</v>
      </c>
    </row>
    <row r="2386" spans="1:34" x14ac:dyDescent="0.35">
      <c r="A2386" t="s">
        <v>4016</v>
      </c>
      <c r="B2386" t="s">
        <v>19</v>
      </c>
      <c r="C2386" s="2">
        <v>13152000</v>
      </c>
      <c r="D2386" s="2">
        <v>13152000</v>
      </c>
      <c r="E2386" s="2">
        <v>13152000</v>
      </c>
      <c r="F2386">
        <v>0</v>
      </c>
      <c r="G2386">
        <v>0</v>
      </c>
      <c r="H2386">
        <v>0</v>
      </c>
      <c r="I2386">
        <v>0</v>
      </c>
      <c r="J2386">
        <v>0</v>
      </c>
      <c r="K2386">
        <v>0</v>
      </c>
      <c r="L2386">
        <v>0</v>
      </c>
      <c r="M2386">
        <v>0</v>
      </c>
      <c r="N2386">
        <v>0</v>
      </c>
      <c r="O2386">
        <v>24227.599999999999</v>
      </c>
      <c r="P2386">
        <v>321846</v>
      </c>
      <c r="Q2386">
        <v>321846</v>
      </c>
      <c r="R2386" s="2">
        <v>2262790</v>
      </c>
      <c r="S2386" s="2">
        <v>3721890</v>
      </c>
      <c r="T2386" s="2">
        <v>5643030</v>
      </c>
      <c r="U2386" s="2">
        <v>7544970</v>
      </c>
      <c r="V2386" s="2">
        <v>13294300</v>
      </c>
      <c r="W2386" s="2">
        <v>13182100</v>
      </c>
      <c r="X2386" s="2">
        <v>16703800</v>
      </c>
      <c r="Y2386" s="2">
        <v>16703800</v>
      </c>
      <c r="Z2386" s="2">
        <v>16703800</v>
      </c>
      <c r="AA2386" s="2">
        <v>16703800</v>
      </c>
      <c r="AB2386" s="2">
        <v>16698800</v>
      </c>
      <c r="AC2386" s="2">
        <v>16703800</v>
      </c>
      <c r="AD2386" s="2">
        <v>16703800</v>
      </c>
      <c r="AE2386" s="2">
        <v>16703800</v>
      </c>
      <c r="AF2386" s="2">
        <v>16703800</v>
      </c>
      <c r="AG2386" s="2">
        <v>16703800</v>
      </c>
      <c r="AH2386">
        <v>0</v>
      </c>
    </row>
    <row r="2387" spans="1:34" x14ac:dyDescent="0.35">
      <c r="A2387" t="s">
        <v>4017</v>
      </c>
      <c r="B2387" t="s">
        <v>19</v>
      </c>
      <c r="C2387" s="2">
        <v>264000000</v>
      </c>
      <c r="D2387" s="2">
        <v>264000000</v>
      </c>
      <c r="E2387" s="2">
        <v>264000000</v>
      </c>
      <c r="F2387">
        <v>0</v>
      </c>
      <c r="G2387">
        <v>0</v>
      </c>
      <c r="H2387">
        <v>0</v>
      </c>
      <c r="I2387">
        <v>0</v>
      </c>
      <c r="J2387">
        <v>0</v>
      </c>
      <c r="K2387">
        <v>0</v>
      </c>
      <c r="L2387">
        <v>0</v>
      </c>
      <c r="M2387">
        <v>0</v>
      </c>
      <c r="N2387">
        <v>0</v>
      </c>
      <c r="O2387">
        <v>486321</v>
      </c>
      <c r="P2387" s="2">
        <v>6460420</v>
      </c>
      <c r="Q2387" s="2">
        <v>6460420</v>
      </c>
      <c r="R2387" s="2">
        <v>45420900</v>
      </c>
      <c r="S2387" s="2">
        <v>74709500</v>
      </c>
      <c r="T2387" s="2">
        <v>113273000</v>
      </c>
      <c r="U2387" s="2">
        <v>151450000</v>
      </c>
      <c r="V2387" s="2">
        <v>266856000</v>
      </c>
      <c r="W2387" s="2">
        <v>264605000</v>
      </c>
      <c r="X2387" s="2">
        <v>335295000</v>
      </c>
      <c r="Y2387" s="2">
        <v>335295000</v>
      </c>
      <c r="Z2387" s="2">
        <v>335295000</v>
      </c>
      <c r="AA2387" s="2">
        <v>335295000</v>
      </c>
      <c r="AB2387" s="2">
        <v>335194000</v>
      </c>
      <c r="AC2387" s="2">
        <v>335295000</v>
      </c>
      <c r="AD2387" s="2">
        <v>335295000</v>
      </c>
      <c r="AE2387" s="2">
        <v>335295000</v>
      </c>
      <c r="AF2387" s="2">
        <v>335295000</v>
      </c>
      <c r="AG2387" s="2">
        <v>335295000</v>
      </c>
      <c r="AH2387">
        <v>0</v>
      </c>
    </row>
    <row r="2388" spans="1:34" x14ac:dyDescent="0.35">
      <c r="A2388" t="s">
        <v>4018</v>
      </c>
      <c r="B2388" t="s">
        <v>19</v>
      </c>
      <c r="C2388" s="2">
        <v>38400000</v>
      </c>
      <c r="D2388" s="2">
        <v>38400000</v>
      </c>
      <c r="E2388" s="2">
        <v>38400000</v>
      </c>
      <c r="F2388">
        <v>0</v>
      </c>
      <c r="G2388">
        <v>0</v>
      </c>
      <c r="H2388">
        <v>0</v>
      </c>
      <c r="I2388">
        <v>0</v>
      </c>
      <c r="J2388">
        <v>0</v>
      </c>
      <c r="K2388">
        <v>0</v>
      </c>
      <c r="L2388">
        <v>0</v>
      </c>
      <c r="M2388">
        <v>0</v>
      </c>
      <c r="N2388">
        <v>0</v>
      </c>
      <c r="O2388">
        <v>70737.600000000006</v>
      </c>
      <c r="P2388">
        <v>939698</v>
      </c>
      <c r="Q2388">
        <v>939698</v>
      </c>
      <c r="R2388" s="2">
        <v>6606670</v>
      </c>
      <c r="S2388" s="2">
        <v>10866800</v>
      </c>
      <c r="T2388" s="2">
        <v>16476000</v>
      </c>
      <c r="U2388" s="2">
        <v>22029100</v>
      </c>
      <c r="V2388" s="2">
        <v>38815400</v>
      </c>
      <c r="W2388" s="2">
        <v>38488000</v>
      </c>
      <c r="X2388" s="2">
        <v>48770200</v>
      </c>
      <c r="Y2388" s="2">
        <v>48770200</v>
      </c>
      <c r="Z2388" s="2">
        <v>48770200</v>
      </c>
      <c r="AA2388" s="2">
        <v>48770200</v>
      </c>
      <c r="AB2388" s="2">
        <v>48755500</v>
      </c>
      <c r="AC2388" s="2">
        <v>48770200</v>
      </c>
      <c r="AD2388" s="2">
        <v>48770200</v>
      </c>
      <c r="AE2388" s="2">
        <v>48770200</v>
      </c>
      <c r="AF2388" s="2">
        <v>48770200</v>
      </c>
      <c r="AG2388" s="2">
        <v>48770200</v>
      </c>
      <c r="AH2388">
        <v>0</v>
      </c>
    </row>
    <row r="2389" spans="1:34" x14ac:dyDescent="0.35">
      <c r="A2389" t="s">
        <v>4019</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row>
    <row r="2390" spans="1:34" x14ac:dyDescent="0.35">
      <c r="A2390" t="s">
        <v>4020</v>
      </c>
      <c r="B2390" t="s">
        <v>19</v>
      </c>
      <c r="C2390" s="2">
        <v>9291960000000</v>
      </c>
      <c r="D2390" s="2">
        <v>9334890000000</v>
      </c>
      <c r="E2390" s="2">
        <v>9392190000000</v>
      </c>
      <c r="F2390" s="2">
        <v>9448620000000</v>
      </c>
      <c r="G2390" s="2">
        <v>9509890000000</v>
      </c>
      <c r="H2390" s="2">
        <v>9578050000000</v>
      </c>
      <c r="I2390" s="2">
        <v>9643750000000</v>
      </c>
      <c r="J2390" s="2">
        <v>9703860000000</v>
      </c>
      <c r="K2390" s="2">
        <v>9758870000000</v>
      </c>
      <c r="L2390" s="2">
        <v>9800240000000</v>
      </c>
      <c r="M2390" s="2">
        <v>9831950000000</v>
      </c>
      <c r="N2390" s="2">
        <v>9855430000000</v>
      </c>
      <c r="O2390" s="2">
        <v>9872000000000</v>
      </c>
      <c r="P2390" s="2">
        <v>9875880000000</v>
      </c>
      <c r="Q2390" s="2">
        <v>9872090000000</v>
      </c>
      <c r="R2390" s="2">
        <v>9869820000000</v>
      </c>
      <c r="S2390" s="2">
        <v>9867640000000</v>
      </c>
      <c r="T2390" s="2">
        <v>9866220000000</v>
      </c>
      <c r="U2390" s="2">
        <v>9864240000000</v>
      </c>
      <c r="V2390" s="2">
        <v>9862440000000</v>
      </c>
      <c r="W2390" s="2">
        <v>9859030000000</v>
      </c>
      <c r="X2390" s="2">
        <v>9855900000000</v>
      </c>
      <c r="Y2390" s="2">
        <v>9853730000000</v>
      </c>
      <c r="Z2390" s="2">
        <v>9851450000000</v>
      </c>
      <c r="AA2390" s="2">
        <v>9844070000000</v>
      </c>
      <c r="AB2390" s="2">
        <v>9839340000000</v>
      </c>
      <c r="AC2390" s="2">
        <v>9840000000000</v>
      </c>
      <c r="AD2390" s="2">
        <v>9837250000000</v>
      </c>
      <c r="AE2390" s="2">
        <v>9824950000000</v>
      </c>
      <c r="AF2390" s="2">
        <v>9816710000000</v>
      </c>
      <c r="AG2390" s="2">
        <v>9817370000000</v>
      </c>
      <c r="AH2390">
        <v>0</v>
      </c>
    </row>
    <row r="2391" spans="1:34" x14ac:dyDescent="0.35">
      <c r="A2391" t="s">
        <v>4021</v>
      </c>
      <c r="B2391" t="s">
        <v>19</v>
      </c>
      <c r="C2391" s="2">
        <v>102862000</v>
      </c>
      <c r="D2391" s="2">
        <v>103338000</v>
      </c>
      <c r="E2391" s="2">
        <v>103972000</v>
      </c>
      <c r="F2391" s="2">
        <v>104596000</v>
      </c>
      <c r="G2391" s="2">
        <v>105275000</v>
      </c>
      <c r="H2391" s="2">
        <v>106029000</v>
      </c>
      <c r="I2391" s="2">
        <v>106757000</v>
      </c>
      <c r="J2391" s="2">
        <v>107422000</v>
      </c>
      <c r="K2391" s="2">
        <v>108031000</v>
      </c>
      <c r="L2391" s="2">
        <v>108489000</v>
      </c>
      <c r="M2391" s="2">
        <v>108840000</v>
      </c>
      <c r="N2391" s="2">
        <v>109100000</v>
      </c>
      <c r="O2391" s="2">
        <v>109283000</v>
      </c>
      <c r="P2391" s="2">
        <v>109326000</v>
      </c>
      <c r="Q2391" s="2">
        <v>109284000</v>
      </c>
      <c r="R2391" s="2">
        <v>109259000</v>
      </c>
      <c r="S2391" s="2">
        <v>109235000</v>
      </c>
      <c r="T2391" s="2">
        <v>109219000</v>
      </c>
      <c r="U2391" s="2">
        <v>109197000</v>
      </c>
      <c r="V2391" s="2">
        <v>109177000</v>
      </c>
      <c r="W2391" s="2">
        <v>109140000</v>
      </c>
      <c r="X2391" s="2">
        <v>109105000</v>
      </c>
      <c r="Y2391" s="2">
        <v>109081000</v>
      </c>
      <c r="Z2391" s="2">
        <v>109056000</v>
      </c>
      <c r="AA2391" s="2">
        <v>108974000</v>
      </c>
      <c r="AB2391" s="2">
        <v>108922000</v>
      </c>
      <c r="AC2391" s="2">
        <v>108929000</v>
      </c>
      <c r="AD2391" s="2">
        <v>108899000</v>
      </c>
      <c r="AE2391" s="2">
        <v>108762000</v>
      </c>
      <c r="AF2391" s="2">
        <v>108671000</v>
      </c>
      <c r="AG2391" s="2">
        <v>108679000</v>
      </c>
      <c r="AH2391">
        <v>0</v>
      </c>
    </row>
    <row r="2392" spans="1:34" x14ac:dyDescent="0.35">
      <c r="A2392" t="s">
        <v>4022</v>
      </c>
      <c r="B2392" t="s">
        <v>19</v>
      </c>
      <c r="C2392" s="2">
        <v>4577670000</v>
      </c>
      <c r="D2392" s="2">
        <v>4598820000</v>
      </c>
      <c r="E2392" s="2">
        <v>4627050000</v>
      </c>
      <c r="F2392" s="2">
        <v>4654840000</v>
      </c>
      <c r="G2392" s="2">
        <v>4685030000</v>
      </c>
      <c r="H2392" s="2">
        <v>4718610000</v>
      </c>
      <c r="I2392" s="2">
        <v>4750980000</v>
      </c>
      <c r="J2392" s="2">
        <v>4780590000</v>
      </c>
      <c r="K2392" s="2">
        <v>4807690000</v>
      </c>
      <c r="L2392" s="2">
        <v>4828070000</v>
      </c>
      <c r="M2392" s="2">
        <v>4843690000</v>
      </c>
      <c r="N2392" s="2">
        <v>4855260000</v>
      </c>
      <c r="O2392" s="2">
        <v>4863420000</v>
      </c>
      <c r="P2392" s="2">
        <v>4865330000</v>
      </c>
      <c r="Q2392" s="2">
        <v>4863470000</v>
      </c>
      <c r="R2392" s="2">
        <v>4862350000</v>
      </c>
      <c r="S2392" s="2">
        <v>4861280000</v>
      </c>
      <c r="T2392" s="2">
        <v>4860580000</v>
      </c>
      <c r="U2392" s="2">
        <v>4859600000</v>
      </c>
      <c r="V2392" s="2">
        <v>4858710000</v>
      </c>
      <c r="W2392" s="2">
        <v>4857030000</v>
      </c>
      <c r="X2392" s="2">
        <v>4855490000</v>
      </c>
      <c r="Y2392" s="2">
        <v>4854420000</v>
      </c>
      <c r="Z2392" s="2">
        <v>4853300000</v>
      </c>
      <c r="AA2392" s="2">
        <v>4849660000</v>
      </c>
      <c r="AB2392" s="2">
        <v>4847330000</v>
      </c>
      <c r="AC2392" s="2">
        <v>4847660000</v>
      </c>
      <c r="AD2392" s="2">
        <v>4846310000</v>
      </c>
      <c r="AE2392" s="2">
        <v>4840240000</v>
      </c>
      <c r="AF2392" s="2">
        <v>4836180000</v>
      </c>
      <c r="AG2392" s="2">
        <v>4836510000</v>
      </c>
      <c r="AH2392">
        <v>0</v>
      </c>
    </row>
    <row r="2393" spans="1:34" x14ac:dyDescent="0.35">
      <c r="A2393" t="s">
        <v>4023</v>
      </c>
      <c r="B2393" t="s">
        <v>19</v>
      </c>
      <c r="C2393" s="2">
        <v>12787400000</v>
      </c>
      <c r="D2393" s="2">
        <v>12846500000</v>
      </c>
      <c r="E2393" s="2">
        <v>12925400000</v>
      </c>
      <c r="F2393" s="2">
        <v>13003000000</v>
      </c>
      <c r="G2393" s="2">
        <v>13087300000</v>
      </c>
      <c r="H2393" s="2">
        <v>13181100000</v>
      </c>
      <c r="I2393" s="2">
        <v>13271500000</v>
      </c>
      <c r="J2393" s="2">
        <v>13354300000</v>
      </c>
      <c r="K2393" s="2">
        <v>13430000000</v>
      </c>
      <c r="L2393" s="2">
        <v>13486900000</v>
      </c>
      <c r="M2393" s="2">
        <v>13530500000</v>
      </c>
      <c r="N2393" s="2">
        <v>13562900000</v>
      </c>
      <c r="O2393" s="2">
        <v>13585700000</v>
      </c>
      <c r="P2393" s="2">
        <v>13591000000</v>
      </c>
      <c r="Q2393" s="2">
        <v>13585800000</v>
      </c>
      <c r="R2393" s="2">
        <v>13582700000</v>
      </c>
      <c r="S2393" s="2">
        <v>13579700000</v>
      </c>
      <c r="T2393" s="2">
        <v>13577700000</v>
      </c>
      <c r="U2393" s="2">
        <v>13575000000</v>
      </c>
      <c r="V2393" s="2">
        <v>13572500000</v>
      </c>
      <c r="W2393" s="2">
        <v>13567800000</v>
      </c>
      <c r="X2393" s="2">
        <v>13563500000</v>
      </c>
      <c r="Y2393" s="2">
        <v>13560500000</v>
      </c>
      <c r="Z2393" s="2">
        <v>13557400000</v>
      </c>
      <c r="AA2393" s="2">
        <v>13547200000</v>
      </c>
      <c r="AB2393" s="2">
        <v>13540700000</v>
      </c>
      <c r="AC2393" s="2">
        <v>13541600000</v>
      </c>
      <c r="AD2393" s="2">
        <v>13537800000</v>
      </c>
      <c r="AE2393" s="2">
        <v>13520900000</v>
      </c>
      <c r="AF2393" s="2">
        <v>13509600000</v>
      </c>
      <c r="AG2393" s="2">
        <v>13510500000</v>
      </c>
      <c r="AH2393">
        <v>0</v>
      </c>
    </row>
    <row r="2394" spans="1:34" x14ac:dyDescent="0.35">
      <c r="A2394" t="s">
        <v>4024</v>
      </c>
      <c r="B2394" t="s">
        <v>19</v>
      </c>
      <c r="C2394" s="2">
        <v>6956850000</v>
      </c>
      <c r="D2394" s="2">
        <v>6988990000</v>
      </c>
      <c r="E2394" s="2">
        <v>7031890000</v>
      </c>
      <c r="F2394" s="2">
        <v>7074140000</v>
      </c>
      <c r="G2394" s="2">
        <v>7120010000</v>
      </c>
      <c r="H2394" s="2">
        <v>7171040000</v>
      </c>
      <c r="I2394" s="2">
        <v>7220230000</v>
      </c>
      <c r="J2394" s="2">
        <v>7265240000</v>
      </c>
      <c r="K2394" s="2">
        <v>7306420000</v>
      </c>
      <c r="L2394" s="2">
        <v>7337390000</v>
      </c>
      <c r="M2394" s="2">
        <v>7361140000</v>
      </c>
      <c r="N2394" s="2">
        <v>7378720000</v>
      </c>
      <c r="O2394" s="2">
        <v>7391120000</v>
      </c>
      <c r="P2394" s="2">
        <v>7394030000</v>
      </c>
      <c r="Q2394" s="2">
        <v>7391190000</v>
      </c>
      <c r="R2394" s="2">
        <v>7389490000</v>
      </c>
      <c r="S2394" s="2">
        <v>7387860000</v>
      </c>
      <c r="T2394" s="2">
        <v>7386800000</v>
      </c>
      <c r="U2394" s="2">
        <v>7385310000</v>
      </c>
      <c r="V2394" s="2">
        <v>7383960000</v>
      </c>
      <c r="W2394" s="2">
        <v>7381410000</v>
      </c>
      <c r="X2394" s="2">
        <v>7379070000</v>
      </c>
      <c r="Y2394" s="2">
        <v>7377440000</v>
      </c>
      <c r="Z2394" s="2">
        <v>7375740000</v>
      </c>
      <c r="AA2394" s="2">
        <v>7370210000</v>
      </c>
      <c r="AB2394" s="2">
        <v>7366670000</v>
      </c>
      <c r="AC2394" s="2">
        <v>7367160000</v>
      </c>
      <c r="AD2394" s="2">
        <v>7365110000</v>
      </c>
      <c r="AE2394" s="2">
        <v>7355890000</v>
      </c>
      <c r="AF2394" s="2">
        <v>7349730000</v>
      </c>
      <c r="AG2394" s="2">
        <v>7350220000</v>
      </c>
      <c r="AH2394">
        <v>0</v>
      </c>
    </row>
    <row r="2395" spans="1:34" x14ac:dyDescent="0.35">
      <c r="A2395" t="s">
        <v>4025</v>
      </c>
      <c r="B2395" t="s">
        <v>19</v>
      </c>
      <c r="C2395" s="2">
        <v>1678580000</v>
      </c>
      <c r="D2395" s="2">
        <v>1686330000</v>
      </c>
      <c r="E2395" s="2">
        <v>1696690000</v>
      </c>
      <c r="F2395" s="2">
        <v>1706880000</v>
      </c>
      <c r="G2395" s="2">
        <v>1717950000</v>
      </c>
      <c r="H2395" s="2">
        <v>1730260000</v>
      </c>
      <c r="I2395" s="2">
        <v>1742130000</v>
      </c>
      <c r="J2395" s="2">
        <v>1752990000</v>
      </c>
      <c r="K2395" s="2">
        <v>1762930000</v>
      </c>
      <c r="L2395" s="2">
        <v>1770400000</v>
      </c>
      <c r="M2395" s="2">
        <v>1776130000</v>
      </c>
      <c r="N2395" s="2">
        <v>1780370000</v>
      </c>
      <c r="O2395" s="2">
        <v>1783360000</v>
      </c>
      <c r="P2395" s="2">
        <v>1784060000</v>
      </c>
      <c r="Q2395" s="2">
        <v>1783380000</v>
      </c>
      <c r="R2395" s="2">
        <v>1782970000</v>
      </c>
      <c r="S2395" s="2">
        <v>1782580000</v>
      </c>
      <c r="T2395" s="2">
        <v>1782320000</v>
      </c>
      <c r="U2395" s="2">
        <v>1781960000</v>
      </c>
      <c r="V2395" s="2">
        <v>1781640000</v>
      </c>
      <c r="W2395" s="2">
        <v>1781020000</v>
      </c>
      <c r="X2395" s="2">
        <v>1780460000</v>
      </c>
      <c r="Y2395" s="2">
        <v>1780060000</v>
      </c>
      <c r="Z2395" s="2">
        <v>1779650000</v>
      </c>
      <c r="AA2395" s="2">
        <v>1778320000</v>
      </c>
      <c r="AB2395" s="2">
        <v>1777460000</v>
      </c>
      <c r="AC2395" s="2">
        <v>1777580000</v>
      </c>
      <c r="AD2395" s="2">
        <v>1777090000</v>
      </c>
      <c r="AE2395" s="2">
        <v>1774860000</v>
      </c>
      <c r="AF2395" s="2">
        <v>1773370000</v>
      </c>
      <c r="AG2395" s="2">
        <v>1773490000</v>
      </c>
      <c r="AH2395">
        <v>0</v>
      </c>
    </row>
    <row r="2396" spans="1:34" x14ac:dyDescent="0.35">
      <c r="A2396" t="s">
        <v>4026</v>
      </c>
      <c r="B2396" t="s">
        <v>19</v>
      </c>
      <c r="C2396" s="2">
        <v>30782300000</v>
      </c>
      <c r="D2396" s="2">
        <v>30924500000</v>
      </c>
      <c r="E2396" s="2">
        <v>31114400000</v>
      </c>
      <c r="F2396" s="2">
        <v>31301300000</v>
      </c>
      <c r="G2396" s="2">
        <v>31504300000</v>
      </c>
      <c r="H2396" s="2">
        <v>31730100000</v>
      </c>
      <c r="I2396" s="2">
        <v>31947700000</v>
      </c>
      <c r="J2396" s="2">
        <v>32146900000</v>
      </c>
      <c r="K2396" s="2">
        <v>32329100000</v>
      </c>
      <c r="L2396" s="2">
        <v>32466100000</v>
      </c>
      <c r="M2396" s="2">
        <v>32571200000</v>
      </c>
      <c r="N2396" s="2">
        <v>32649000000</v>
      </c>
      <c r="O2396" s="2">
        <v>32703900000</v>
      </c>
      <c r="P2396" s="2">
        <v>32716700000</v>
      </c>
      <c r="Q2396" s="2">
        <v>32704200000</v>
      </c>
      <c r="R2396" s="2">
        <v>32696700000</v>
      </c>
      <c r="S2396" s="2">
        <v>32689400000</v>
      </c>
      <c r="T2396" s="2">
        <v>32684700000</v>
      </c>
      <c r="U2396" s="2">
        <v>32678200000</v>
      </c>
      <c r="V2396" s="2">
        <v>32672200000</v>
      </c>
      <c r="W2396" s="2">
        <v>32660900000</v>
      </c>
      <c r="X2396" s="2">
        <v>32650600000</v>
      </c>
      <c r="Y2396" s="2">
        <v>32643300000</v>
      </c>
      <c r="Z2396" s="2">
        <v>32635800000</v>
      </c>
      <c r="AA2396" s="2">
        <v>32611400000</v>
      </c>
      <c r="AB2396" s="2">
        <v>32595700000</v>
      </c>
      <c r="AC2396" s="2">
        <v>32597900000</v>
      </c>
      <c r="AD2396" s="2">
        <v>32588800000</v>
      </c>
      <c r="AE2396" s="2">
        <v>32548000000</v>
      </c>
      <c r="AF2396" s="2">
        <v>32520700000</v>
      </c>
      <c r="AG2396" s="2">
        <v>32522900000</v>
      </c>
      <c r="AH2396">
        <v>0</v>
      </c>
    </row>
    <row r="2397" spans="1:34" x14ac:dyDescent="0.35">
      <c r="A2397" t="s">
        <v>4027</v>
      </c>
      <c r="B2397" t="s">
        <v>19</v>
      </c>
      <c r="C2397" s="2">
        <v>71748500</v>
      </c>
      <c r="D2397" s="2">
        <v>72079900</v>
      </c>
      <c r="E2397" s="2">
        <v>72522400</v>
      </c>
      <c r="F2397" s="2">
        <v>72958000</v>
      </c>
      <c r="G2397" s="2">
        <v>73431100</v>
      </c>
      <c r="H2397" s="2">
        <v>73957500</v>
      </c>
      <c r="I2397" s="2">
        <v>74464800</v>
      </c>
      <c r="J2397" s="2">
        <v>74929000</v>
      </c>
      <c r="K2397" s="2">
        <v>75353700</v>
      </c>
      <c r="L2397" s="2">
        <v>75673100</v>
      </c>
      <c r="M2397" s="2">
        <v>75918000</v>
      </c>
      <c r="N2397" s="2">
        <v>76099300</v>
      </c>
      <c r="O2397" s="2">
        <v>76227200</v>
      </c>
      <c r="P2397" s="2">
        <v>76257200</v>
      </c>
      <c r="Q2397" s="2">
        <v>76227900</v>
      </c>
      <c r="R2397" s="2">
        <v>76210400</v>
      </c>
      <c r="S2397" s="2">
        <v>76193600</v>
      </c>
      <c r="T2397" s="2">
        <v>76182600</v>
      </c>
      <c r="U2397" s="2">
        <v>76167300</v>
      </c>
      <c r="V2397" s="2">
        <v>76153400</v>
      </c>
      <c r="W2397" s="2">
        <v>76127100</v>
      </c>
      <c r="X2397" s="2">
        <v>76102900</v>
      </c>
      <c r="Y2397" s="2">
        <v>76086100</v>
      </c>
      <c r="Z2397" s="2">
        <v>76068600</v>
      </c>
      <c r="AA2397" s="2">
        <v>76011600</v>
      </c>
      <c r="AB2397" s="2">
        <v>75975000</v>
      </c>
      <c r="AC2397" s="2">
        <v>75980100</v>
      </c>
      <c r="AD2397" s="2">
        <v>75958900</v>
      </c>
      <c r="AE2397" s="2">
        <v>75863900</v>
      </c>
      <c r="AF2397" s="2">
        <v>75800300</v>
      </c>
      <c r="AG2397" s="2">
        <v>75805400</v>
      </c>
      <c r="AH2397">
        <v>0</v>
      </c>
    </row>
    <row r="2398" spans="1:34" x14ac:dyDescent="0.35">
      <c r="A2398" t="s">
        <v>4028</v>
      </c>
      <c r="B2398" t="s">
        <v>19</v>
      </c>
      <c r="C2398" s="2">
        <v>53786800</v>
      </c>
      <c r="D2398" s="2">
        <v>54035300</v>
      </c>
      <c r="E2398" s="2">
        <v>54367000</v>
      </c>
      <c r="F2398" s="2">
        <v>54693600</v>
      </c>
      <c r="G2398" s="2">
        <v>55048200</v>
      </c>
      <c r="H2398" s="2">
        <v>55442800</v>
      </c>
      <c r="I2398" s="2">
        <v>55823100</v>
      </c>
      <c r="J2398" s="2">
        <v>56171100</v>
      </c>
      <c r="K2398" s="2">
        <v>56489500</v>
      </c>
      <c r="L2398" s="2">
        <v>56729000</v>
      </c>
      <c r="M2398" s="2">
        <v>56912500</v>
      </c>
      <c r="N2398" s="2">
        <v>57048400</v>
      </c>
      <c r="O2398" s="2">
        <v>57144300</v>
      </c>
      <c r="P2398" s="2">
        <v>57166800</v>
      </c>
      <c r="Q2398" s="2">
        <v>57144900</v>
      </c>
      <c r="R2398" s="2">
        <v>57131700</v>
      </c>
      <c r="S2398" s="2">
        <v>57119100</v>
      </c>
      <c r="T2398" s="2">
        <v>57110900</v>
      </c>
      <c r="U2398" s="2">
        <v>57099400</v>
      </c>
      <c r="V2398" s="2">
        <v>57089000</v>
      </c>
      <c r="W2398" s="2">
        <v>57069300</v>
      </c>
      <c r="X2398" s="2">
        <v>57051200</v>
      </c>
      <c r="Y2398" s="2">
        <v>57038600</v>
      </c>
      <c r="Z2398" s="2">
        <v>57025400</v>
      </c>
      <c r="AA2398" s="2">
        <v>56982700</v>
      </c>
      <c r="AB2398" s="2">
        <v>56955300</v>
      </c>
      <c r="AC2398" s="2">
        <v>56959100</v>
      </c>
      <c r="AD2398" s="2">
        <v>56943200</v>
      </c>
      <c r="AE2398" s="2">
        <v>56872000</v>
      </c>
      <c r="AF2398" s="2">
        <v>56824300</v>
      </c>
      <c r="AG2398" s="2">
        <v>56828100</v>
      </c>
      <c r="AH2398">
        <v>0</v>
      </c>
    </row>
    <row r="2399" spans="1:34" x14ac:dyDescent="0.35">
      <c r="A2399" t="s">
        <v>4029</v>
      </c>
      <c r="B2399" t="s">
        <v>19</v>
      </c>
      <c r="C2399" s="2">
        <v>1079660000</v>
      </c>
      <c r="D2399" s="2">
        <v>1084650000</v>
      </c>
      <c r="E2399" s="2">
        <v>1091310000</v>
      </c>
      <c r="F2399" s="2">
        <v>1097860000</v>
      </c>
      <c r="G2399" s="2">
        <v>1104980000</v>
      </c>
      <c r="H2399" s="2">
        <v>1112900000</v>
      </c>
      <c r="I2399" s="2">
        <v>1120540000</v>
      </c>
      <c r="J2399" s="2">
        <v>1127520000</v>
      </c>
      <c r="K2399" s="2">
        <v>1133910000</v>
      </c>
      <c r="L2399" s="2">
        <v>1138720000</v>
      </c>
      <c r="M2399" s="2">
        <v>1142410000</v>
      </c>
      <c r="N2399" s="2">
        <v>1145130000</v>
      </c>
      <c r="O2399" s="2">
        <v>1147060000</v>
      </c>
      <c r="P2399" s="2">
        <v>1147510000</v>
      </c>
      <c r="Q2399" s="2">
        <v>1147070000</v>
      </c>
      <c r="R2399" s="2">
        <v>1146810000</v>
      </c>
      <c r="S2399" s="2">
        <v>1146550000</v>
      </c>
      <c r="T2399" s="2">
        <v>1146390000</v>
      </c>
      <c r="U2399" s="2">
        <v>1146160000</v>
      </c>
      <c r="V2399" s="2">
        <v>1145950000</v>
      </c>
      <c r="W2399" s="2">
        <v>1145550000</v>
      </c>
      <c r="X2399" s="2">
        <v>1145190000</v>
      </c>
      <c r="Y2399" s="2">
        <v>1144940000</v>
      </c>
      <c r="Z2399" s="2">
        <v>1144670000</v>
      </c>
      <c r="AA2399" s="2">
        <v>1143810000</v>
      </c>
      <c r="AB2399" s="2">
        <v>1143260000</v>
      </c>
      <c r="AC2399" s="2">
        <v>1143340000</v>
      </c>
      <c r="AD2399" s="2">
        <v>1143020000</v>
      </c>
      <c r="AE2399" s="2">
        <v>1141590000</v>
      </c>
      <c r="AF2399" s="2">
        <v>1140630000</v>
      </c>
      <c r="AG2399" s="2">
        <v>1140710000</v>
      </c>
      <c r="AH2399">
        <v>0</v>
      </c>
    </row>
    <row r="2400" spans="1:34" x14ac:dyDescent="0.35">
      <c r="A2400" t="s">
        <v>4030</v>
      </c>
      <c r="B2400" t="s">
        <v>19</v>
      </c>
      <c r="C2400" s="2">
        <v>157042000</v>
      </c>
      <c r="D2400" s="2">
        <v>157767000</v>
      </c>
      <c r="E2400" s="2">
        <v>158736000</v>
      </c>
      <c r="F2400" s="2">
        <v>159689000</v>
      </c>
      <c r="G2400" s="2">
        <v>160725000</v>
      </c>
      <c r="H2400" s="2">
        <v>161877000</v>
      </c>
      <c r="I2400" s="2">
        <v>162987000</v>
      </c>
      <c r="J2400" s="2">
        <v>164003000</v>
      </c>
      <c r="K2400" s="2">
        <v>164933000</v>
      </c>
      <c r="L2400" s="2">
        <v>165632000</v>
      </c>
      <c r="M2400" s="2">
        <v>166168000</v>
      </c>
      <c r="N2400" s="2">
        <v>166565000</v>
      </c>
      <c r="O2400" s="2">
        <v>166845000</v>
      </c>
      <c r="P2400" s="2">
        <v>166910000</v>
      </c>
      <c r="Q2400" s="2">
        <v>166846000</v>
      </c>
      <c r="R2400" s="2">
        <v>166808000</v>
      </c>
      <c r="S2400" s="2">
        <v>166771000</v>
      </c>
      <c r="T2400" s="2">
        <v>166747000</v>
      </c>
      <c r="U2400" s="2">
        <v>166714000</v>
      </c>
      <c r="V2400" s="2">
        <v>166683000</v>
      </c>
      <c r="W2400" s="2">
        <v>166626000</v>
      </c>
      <c r="X2400" s="2">
        <v>166573000</v>
      </c>
      <c r="Y2400" s="2">
        <v>166536000</v>
      </c>
      <c r="Z2400" s="2">
        <v>166498000</v>
      </c>
      <c r="AA2400" s="2">
        <v>166373000</v>
      </c>
      <c r="AB2400" s="2">
        <v>166293000</v>
      </c>
      <c r="AC2400" s="2">
        <v>166304000</v>
      </c>
      <c r="AD2400" s="2">
        <v>166258000</v>
      </c>
      <c r="AE2400" s="2">
        <v>166050000</v>
      </c>
      <c r="AF2400" s="2">
        <v>165910000</v>
      </c>
      <c r="AG2400" s="2">
        <v>165922000</v>
      </c>
      <c r="AH2400">
        <v>0</v>
      </c>
    </row>
    <row r="2401" spans="1:34" x14ac:dyDescent="0.35">
      <c r="A2401" t="s">
        <v>4031</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row>
    <row r="2402" spans="1:34" x14ac:dyDescent="0.35">
      <c r="A2402" t="s">
        <v>4032</v>
      </c>
      <c r="B2402" t="s">
        <v>19</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x14ac:dyDescent="0.35">
      <c r="A2403" t="s">
        <v>4033</v>
      </c>
      <c r="B2403" t="s">
        <v>19</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row>
    <row r="2404" spans="1:34" x14ac:dyDescent="0.35">
      <c r="A2404" t="s">
        <v>4034</v>
      </c>
      <c r="B2404" t="s">
        <v>19</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row>
    <row r="2405" spans="1:34" x14ac:dyDescent="0.35">
      <c r="A2405" t="s">
        <v>4035</v>
      </c>
      <c r="B2405" t="s">
        <v>19</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row>
    <row r="2406" spans="1:34" x14ac:dyDescent="0.35">
      <c r="A2406" t="s">
        <v>4036</v>
      </c>
      <c r="B2406" t="s">
        <v>19</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x14ac:dyDescent="0.35">
      <c r="A2407" t="s">
        <v>4037</v>
      </c>
      <c r="B2407" t="s">
        <v>19</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row>
    <row r="2408" spans="1:34" x14ac:dyDescent="0.35">
      <c r="A2408" t="s">
        <v>4038</v>
      </c>
      <c r="B2408" t="s">
        <v>19</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row>
    <row r="2409" spans="1:34" x14ac:dyDescent="0.35">
      <c r="A2409" t="s">
        <v>4039</v>
      </c>
      <c r="B2409" t="s">
        <v>19</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row>
    <row r="2410" spans="1:34" x14ac:dyDescent="0.35">
      <c r="A2410" t="s">
        <v>4040</v>
      </c>
      <c r="B2410" t="s">
        <v>19</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row>
    <row r="2411" spans="1:34" x14ac:dyDescent="0.35">
      <c r="A2411" t="s">
        <v>4041</v>
      </c>
      <c r="B2411" t="s">
        <v>19</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row>
    <row r="2412" spans="1:34" x14ac:dyDescent="0.35">
      <c r="A2412" t="s">
        <v>4042</v>
      </c>
      <c r="B2412" t="s">
        <v>19</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row>
    <row r="2413" spans="1:34" x14ac:dyDescent="0.35">
      <c r="A2413" t="s">
        <v>4043</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row>
    <row r="2414" spans="1:34" x14ac:dyDescent="0.35">
      <c r="A2414" t="s">
        <v>4044</v>
      </c>
      <c r="B2414" t="s">
        <v>19</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row>
    <row r="2415" spans="1:34" x14ac:dyDescent="0.35">
      <c r="A2415" t="s">
        <v>4045</v>
      </c>
      <c r="B2415" t="s">
        <v>19</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row>
    <row r="2416" spans="1:34" x14ac:dyDescent="0.35">
      <c r="A2416" t="s">
        <v>4046</v>
      </c>
      <c r="B2416" t="s">
        <v>19</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row>
    <row r="2417" spans="1:34" x14ac:dyDescent="0.35">
      <c r="A2417" t="s">
        <v>4047</v>
      </c>
      <c r="B2417" t="s">
        <v>19</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row>
    <row r="2418" spans="1:34" x14ac:dyDescent="0.35">
      <c r="A2418" t="s">
        <v>4048</v>
      </c>
      <c r="B2418" t="s">
        <v>19</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row>
    <row r="2419" spans="1:34" x14ac:dyDescent="0.35">
      <c r="A2419" t="s">
        <v>4049</v>
      </c>
      <c r="B2419" t="s">
        <v>19</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row>
    <row r="2420" spans="1:34" x14ac:dyDescent="0.35">
      <c r="A2420" t="s">
        <v>4050</v>
      </c>
      <c r="B2420" t="s">
        <v>19</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row>
    <row r="2421" spans="1:34" x14ac:dyDescent="0.35">
      <c r="A2421" t="s">
        <v>4051</v>
      </c>
      <c r="B2421" t="s">
        <v>19</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x14ac:dyDescent="0.35">
      <c r="A2422" t="s">
        <v>4052</v>
      </c>
      <c r="B2422" t="s">
        <v>19</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row>
    <row r="2423" spans="1:34" x14ac:dyDescent="0.35">
      <c r="A2423" t="s">
        <v>4053</v>
      </c>
      <c r="B2423" t="s">
        <v>19</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row>
    <row r="2424" spans="1:34" x14ac:dyDescent="0.35">
      <c r="A2424" t="s">
        <v>4054</v>
      </c>
      <c r="B2424" t="s">
        <v>19</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row>
    <row r="2425" spans="1:34" x14ac:dyDescent="0.35">
      <c r="A2425" t="s">
        <v>4055</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row>
    <row r="2426" spans="1:34" x14ac:dyDescent="0.35">
      <c r="A2426" t="s">
        <v>4056</v>
      </c>
      <c r="B2426" t="s">
        <v>19</v>
      </c>
      <c r="C2426" s="2">
        <v>16312200000000</v>
      </c>
      <c r="D2426" s="2">
        <v>16366600000000</v>
      </c>
      <c r="E2426" s="2">
        <v>16504000000000</v>
      </c>
      <c r="F2426" s="2">
        <v>16639100000000</v>
      </c>
      <c r="G2426" s="2">
        <v>16769500000000</v>
      </c>
      <c r="H2426" s="2">
        <v>16892900000000</v>
      </c>
      <c r="I2426" s="2">
        <v>17007400000000</v>
      </c>
      <c r="J2426" s="2">
        <v>17110900000000</v>
      </c>
      <c r="K2426" s="2">
        <v>17201700000000</v>
      </c>
      <c r="L2426" s="2">
        <v>17278200000000</v>
      </c>
      <c r="M2426" s="2">
        <v>17339100000000</v>
      </c>
      <c r="N2426" s="2">
        <v>17383300000000</v>
      </c>
      <c r="O2426" s="2">
        <v>17410200000000</v>
      </c>
      <c r="P2426" s="2">
        <v>17419200000000</v>
      </c>
      <c r="Q2426" s="2">
        <v>17419200000000</v>
      </c>
      <c r="R2426" s="2">
        <v>17419200000000</v>
      </c>
      <c r="S2426" s="2">
        <v>17419200000000</v>
      </c>
      <c r="T2426" s="2">
        <v>17419200000000</v>
      </c>
      <c r="U2426" s="2">
        <v>17419200000000</v>
      </c>
      <c r="V2426" s="2">
        <v>17419200000000</v>
      </c>
      <c r="W2426" s="2">
        <v>17419200000000</v>
      </c>
      <c r="X2426" s="2">
        <v>17419200000000</v>
      </c>
      <c r="Y2426" s="2">
        <v>17419200000000</v>
      </c>
      <c r="Z2426" s="2">
        <v>17419200000000</v>
      </c>
      <c r="AA2426" s="2">
        <v>17419200000000</v>
      </c>
      <c r="AB2426" s="2">
        <v>17419100000000</v>
      </c>
      <c r="AC2426" s="2">
        <v>17419100000000</v>
      </c>
      <c r="AD2426" s="2">
        <v>17419100000000</v>
      </c>
      <c r="AE2426" s="2">
        <v>17419100000000</v>
      </c>
      <c r="AF2426" s="2">
        <v>17419100000000</v>
      </c>
      <c r="AG2426" s="2">
        <v>17419100000000</v>
      </c>
      <c r="AH2426">
        <v>0</v>
      </c>
    </row>
    <row r="2427" spans="1:34" x14ac:dyDescent="0.35">
      <c r="A2427" t="s">
        <v>4057</v>
      </c>
      <c r="B2427" t="s">
        <v>19</v>
      </c>
      <c r="C2427" s="2">
        <v>180577000</v>
      </c>
      <c r="D2427" s="2">
        <v>181179000</v>
      </c>
      <c r="E2427" s="2">
        <v>182700000</v>
      </c>
      <c r="F2427" s="2">
        <v>184195000</v>
      </c>
      <c r="G2427" s="2">
        <v>185639000</v>
      </c>
      <c r="H2427" s="2">
        <v>187005000</v>
      </c>
      <c r="I2427" s="2">
        <v>188272000</v>
      </c>
      <c r="J2427" s="2">
        <v>189419000</v>
      </c>
      <c r="K2427" s="2">
        <v>190424000</v>
      </c>
      <c r="L2427" s="2">
        <v>191270000</v>
      </c>
      <c r="M2427" s="2">
        <v>191944000</v>
      </c>
      <c r="N2427" s="2">
        <v>192434000</v>
      </c>
      <c r="O2427" s="2">
        <v>192731000</v>
      </c>
      <c r="P2427" s="2">
        <v>192831000</v>
      </c>
      <c r="Q2427" s="2">
        <v>192831000</v>
      </c>
      <c r="R2427" s="2">
        <v>192831000</v>
      </c>
      <c r="S2427" s="2">
        <v>192831000</v>
      </c>
      <c r="T2427" s="2">
        <v>192831000</v>
      </c>
      <c r="U2427" s="2">
        <v>192831000</v>
      </c>
      <c r="V2427" s="2">
        <v>192831000</v>
      </c>
      <c r="W2427" s="2">
        <v>192831000</v>
      </c>
      <c r="X2427" s="2">
        <v>192831000</v>
      </c>
      <c r="Y2427" s="2">
        <v>192831000</v>
      </c>
      <c r="Z2427" s="2">
        <v>192831000</v>
      </c>
      <c r="AA2427" s="2">
        <v>192831000</v>
      </c>
      <c r="AB2427" s="2">
        <v>192830000</v>
      </c>
      <c r="AC2427" s="2">
        <v>192830000</v>
      </c>
      <c r="AD2427" s="2">
        <v>192830000</v>
      </c>
      <c r="AE2427" s="2">
        <v>192830000</v>
      </c>
      <c r="AF2427" s="2">
        <v>192830000</v>
      </c>
      <c r="AG2427" s="2">
        <v>192830000</v>
      </c>
      <c r="AH2427">
        <v>0</v>
      </c>
    </row>
    <row r="2428" spans="1:34" x14ac:dyDescent="0.35">
      <c r="A2428" t="s">
        <v>4058</v>
      </c>
      <c r="B2428" t="s">
        <v>19</v>
      </c>
      <c r="C2428" s="2">
        <v>8036180000</v>
      </c>
      <c r="D2428" s="2">
        <v>8063000000</v>
      </c>
      <c r="E2428" s="2">
        <v>8130670000</v>
      </c>
      <c r="F2428" s="2">
        <v>8197220000</v>
      </c>
      <c r="G2428" s="2">
        <v>8261450000</v>
      </c>
      <c r="H2428" s="2">
        <v>8322260000</v>
      </c>
      <c r="I2428" s="2">
        <v>8378650000</v>
      </c>
      <c r="J2428" s="2">
        <v>8429670000</v>
      </c>
      <c r="K2428" s="2">
        <v>8474400000</v>
      </c>
      <c r="L2428" s="2">
        <v>8512080000</v>
      </c>
      <c r="M2428" s="2">
        <v>8542070000</v>
      </c>
      <c r="N2428" s="2">
        <v>8563850000</v>
      </c>
      <c r="O2428" s="2">
        <v>8577100000</v>
      </c>
      <c r="P2428" s="2">
        <v>8581530000</v>
      </c>
      <c r="Q2428" s="2">
        <v>8581530000</v>
      </c>
      <c r="R2428" s="2">
        <v>8581530000</v>
      </c>
      <c r="S2428" s="2">
        <v>8581530000</v>
      </c>
      <c r="T2428" s="2">
        <v>8581530000</v>
      </c>
      <c r="U2428" s="2">
        <v>8581530000</v>
      </c>
      <c r="V2428" s="2">
        <v>8581530000</v>
      </c>
      <c r="W2428" s="2">
        <v>8581530000</v>
      </c>
      <c r="X2428" s="2">
        <v>8581530000</v>
      </c>
      <c r="Y2428" s="2">
        <v>8581530000</v>
      </c>
      <c r="Z2428" s="2">
        <v>8581530000</v>
      </c>
      <c r="AA2428" s="2">
        <v>8581530000</v>
      </c>
      <c r="AB2428" s="2">
        <v>8581480000</v>
      </c>
      <c r="AC2428" s="2">
        <v>8581480000</v>
      </c>
      <c r="AD2428" s="2">
        <v>8581480000</v>
      </c>
      <c r="AE2428" s="2">
        <v>8581480000</v>
      </c>
      <c r="AF2428" s="2">
        <v>8581480000</v>
      </c>
      <c r="AG2428" s="2">
        <v>8581480000</v>
      </c>
      <c r="AH2428">
        <v>0</v>
      </c>
    </row>
    <row r="2429" spans="1:34" x14ac:dyDescent="0.35">
      <c r="A2429" t="s">
        <v>4059</v>
      </c>
      <c r="B2429" t="s">
        <v>19</v>
      </c>
      <c r="C2429" s="2">
        <v>22448500000</v>
      </c>
      <c r="D2429" s="2">
        <v>22523500000</v>
      </c>
      <c r="E2429" s="2">
        <v>22712500000</v>
      </c>
      <c r="F2429" s="2">
        <v>22898400000</v>
      </c>
      <c r="G2429" s="2">
        <v>23077800000</v>
      </c>
      <c r="H2429" s="2">
        <v>23247700000</v>
      </c>
      <c r="I2429" s="2">
        <v>23405200000</v>
      </c>
      <c r="J2429" s="2">
        <v>23547700000</v>
      </c>
      <c r="K2429" s="2">
        <v>23672700000</v>
      </c>
      <c r="L2429" s="2">
        <v>23778000000</v>
      </c>
      <c r="M2429" s="2">
        <v>23861700000</v>
      </c>
      <c r="N2429" s="2">
        <v>23922600000</v>
      </c>
      <c r="O2429" s="2">
        <v>23959600000</v>
      </c>
      <c r="P2429" s="2">
        <v>23971900000</v>
      </c>
      <c r="Q2429" s="2">
        <v>23971900000</v>
      </c>
      <c r="R2429" s="2">
        <v>23971900000</v>
      </c>
      <c r="S2429" s="2">
        <v>23971900000</v>
      </c>
      <c r="T2429" s="2">
        <v>23971900000</v>
      </c>
      <c r="U2429" s="2">
        <v>23971900000</v>
      </c>
      <c r="V2429" s="2">
        <v>23971900000</v>
      </c>
      <c r="W2429" s="2">
        <v>23971900000</v>
      </c>
      <c r="X2429" s="2">
        <v>23971900000</v>
      </c>
      <c r="Y2429" s="2">
        <v>23971900000</v>
      </c>
      <c r="Z2429" s="2">
        <v>23971900000</v>
      </c>
      <c r="AA2429" s="2">
        <v>23971900000</v>
      </c>
      <c r="AB2429" s="2">
        <v>23971800000</v>
      </c>
      <c r="AC2429" s="2">
        <v>23971800000</v>
      </c>
      <c r="AD2429" s="2">
        <v>23971800000</v>
      </c>
      <c r="AE2429" s="2">
        <v>23971800000</v>
      </c>
      <c r="AF2429" s="2">
        <v>23971800000</v>
      </c>
      <c r="AG2429" s="2">
        <v>23971800000</v>
      </c>
      <c r="AH2429">
        <v>0</v>
      </c>
    </row>
    <row r="2430" spans="1:34" x14ac:dyDescent="0.35">
      <c r="A2430" t="s">
        <v>4060</v>
      </c>
      <c r="B2430" t="s">
        <v>19</v>
      </c>
      <c r="C2430" s="2">
        <v>12212900000</v>
      </c>
      <c r="D2430" s="2">
        <v>12253600000</v>
      </c>
      <c r="E2430" s="2">
        <v>12356500000</v>
      </c>
      <c r="F2430" s="2">
        <v>12457600000</v>
      </c>
      <c r="G2430" s="2">
        <v>12555200000</v>
      </c>
      <c r="H2430" s="2">
        <v>12647600000</v>
      </c>
      <c r="I2430" s="2">
        <v>12733300000</v>
      </c>
      <c r="J2430" s="2">
        <v>12810900000</v>
      </c>
      <c r="K2430" s="2">
        <v>12878900000</v>
      </c>
      <c r="L2430" s="2">
        <v>12936100000</v>
      </c>
      <c r="M2430" s="2">
        <v>12981700000</v>
      </c>
      <c r="N2430" s="2">
        <v>13014800000</v>
      </c>
      <c r="O2430" s="2">
        <v>13034900000</v>
      </c>
      <c r="P2430" s="2">
        <v>13041700000</v>
      </c>
      <c r="Q2430" s="2">
        <v>13041700000</v>
      </c>
      <c r="R2430" s="2">
        <v>13041700000</v>
      </c>
      <c r="S2430" s="2">
        <v>13041700000</v>
      </c>
      <c r="T2430" s="2">
        <v>13041700000</v>
      </c>
      <c r="U2430" s="2">
        <v>13041700000</v>
      </c>
      <c r="V2430" s="2">
        <v>13041700000</v>
      </c>
      <c r="W2430" s="2">
        <v>13041700000</v>
      </c>
      <c r="X2430" s="2">
        <v>13041700000</v>
      </c>
      <c r="Y2430" s="2">
        <v>13041700000</v>
      </c>
      <c r="Z2430" s="2">
        <v>13041700000</v>
      </c>
      <c r="AA2430" s="2">
        <v>13041700000</v>
      </c>
      <c r="AB2430" s="2">
        <v>13041600000</v>
      </c>
      <c r="AC2430" s="2">
        <v>13041600000</v>
      </c>
      <c r="AD2430" s="2">
        <v>13041600000</v>
      </c>
      <c r="AE2430" s="2">
        <v>13041600000</v>
      </c>
      <c r="AF2430" s="2">
        <v>13041600000</v>
      </c>
      <c r="AG2430" s="2">
        <v>13041600000</v>
      </c>
      <c r="AH2430">
        <v>0</v>
      </c>
    </row>
    <row r="2431" spans="1:34" x14ac:dyDescent="0.35">
      <c r="A2431" t="s">
        <v>4061</v>
      </c>
      <c r="B2431" t="s">
        <v>19</v>
      </c>
      <c r="C2431" s="2">
        <v>2946780000</v>
      </c>
      <c r="D2431" s="2">
        <v>2956610000</v>
      </c>
      <c r="E2431" s="2">
        <v>2981430000</v>
      </c>
      <c r="F2431" s="2">
        <v>3005830000</v>
      </c>
      <c r="G2431" s="2">
        <v>3029380000</v>
      </c>
      <c r="H2431" s="2">
        <v>3051680000</v>
      </c>
      <c r="I2431" s="2">
        <v>3072360000</v>
      </c>
      <c r="J2431" s="2">
        <v>3091070000</v>
      </c>
      <c r="K2431" s="2">
        <v>3107470000</v>
      </c>
      <c r="L2431" s="2">
        <v>3121290000</v>
      </c>
      <c r="M2431" s="2">
        <v>3132280000</v>
      </c>
      <c r="N2431" s="2">
        <v>3140270000</v>
      </c>
      <c r="O2431" s="2">
        <v>3145130000</v>
      </c>
      <c r="P2431" s="2">
        <v>3146750000</v>
      </c>
      <c r="Q2431" s="2">
        <v>3146750000</v>
      </c>
      <c r="R2431" s="2">
        <v>3146750000</v>
      </c>
      <c r="S2431" s="2">
        <v>3146750000</v>
      </c>
      <c r="T2431" s="2">
        <v>3146750000</v>
      </c>
      <c r="U2431" s="2">
        <v>3146750000</v>
      </c>
      <c r="V2431" s="2">
        <v>3146750000</v>
      </c>
      <c r="W2431" s="2">
        <v>3146750000</v>
      </c>
      <c r="X2431" s="2">
        <v>3146750000</v>
      </c>
      <c r="Y2431" s="2">
        <v>3146750000</v>
      </c>
      <c r="Z2431" s="2">
        <v>3146750000</v>
      </c>
      <c r="AA2431" s="2">
        <v>3146750000</v>
      </c>
      <c r="AB2431" s="2">
        <v>3146730000</v>
      </c>
      <c r="AC2431" s="2">
        <v>3146730000</v>
      </c>
      <c r="AD2431" s="2">
        <v>3146730000</v>
      </c>
      <c r="AE2431" s="2">
        <v>3146730000</v>
      </c>
      <c r="AF2431" s="2">
        <v>3146730000</v>
      </c>
      <c r="AG2431" s="2">
        <v>3146730000</v>
      </c>
      <c r="AH2431">
        <v>0</v>
      </c>
    </row>
    <row r="2432" spans="1:34" x14ac:dyDescent="0.35">
      <c r="A2432" t="s">
        <v>4062</v>
      </c>
      <c r="B2432" t="s">
        <v>19</v>
      </c>
      <c r="C2432" s="2">
        <v>54039000000</v>
      </c>
      <c r="D2432" s="2">
        <v>54219300000</v>
      </c>
      <c r="E2432" s="2">
        <v>54674400000</v>
      </c>
      <c r="F2432" s="2">
        <v>55121900000</v>
      </c>
      <c r="G2432" s="2">
        <v>55553700000</v>
      </c>
      <c r="H2432" s="2">
        <v>55962700000</v>
      </c>
      <c r="I2432" s="2">
        <v>56341900000</v>
      </c>
      <c r="J2432" s="2">
        <v>56685000000</v>
      </c>
      <c r="K2432" s="2">
        <v>56985700000</v>
      </c>
      <c r="L2432" s="2">
        <v>57239200000</v>
      </c>
      <c r="M2432" s="2">
        <v>57440800000</v>
      </c>
      <c r="N2432" s="2">
        <v>57587300000</v>
      </c>
      <c r="O2432" s="2">
        <v>57676300000</v>
      </c>
      <c r="P2432" s="2">
        <v>57706100000</v>
      </c>
      <c r="Q2432" s="2">
        <v>57706100000</v>
      </c>
      <c r="R2432" s="2">
        <v>57706100000</v>
      </c>
      <c r="S2432" s="2">
        <v>57706100000</v>
      </c>
      <c r="T2432" s="2">
        <v>57706100000</v>
      </c>
      <c r="U2432" s="2">
        <v>57706100000</v>
      </c>
      <c r="V2432" s="2">
        <v>57706100000</v>
      </c>
      <c r="W2432" s="2">
        <v>57706100000</v>
      </c>
      <c r="X2432" s="2">
        <v>57706100000</v>
      </c>
      <c r="Y2432" s="2">
        <v>57706100000</v>
      </c>
      <c r="Z2432" s="2">
        <v>57706100000</v>
      </c>
      <c r="AA2432" s="2">
        <v>57706100000</v>
      </c>
      <c r="AB2432" s="2">
        <v>57705800000</v>
      </c>
      <c r="AC2432" s="2">
        <v>57705800000</v>
      </c>
      <c r="AD2432" s="2">
        <v>57705800000</v>
      </c>
      <c r="AE2432" s="2">
        <v>57705800000</v>
      </c>
      <c r="AF2432" s="2">
        <v>57705800000</v>
      </c>
      <c r="AG2432" s="2">
        <v>57705800000</v>
      </c>
      <c r="AH2432">
        <v>0</v>
      </c>
    </row>
    <row r="2433" spans="1:34" x14ac:dyDescent="0.35">
      <c r="A2433" t="s">
        <v>4063</v>
      </c>
      <c r="B2433" t="s">
        <v>19</v>
      </c>
      <c r="C2433" s="2">
        <v>125956000</v>
      </c>
      <c r="D2433" s="2">
        <v>126376000</v>
      </c>
      <c r="E2433" s="2">
        <v>127437000</v>
      </c>
      <c r="F2433" s="2">
        <v>128480000</v>
      </c>
      <c r="G2433" s="2">
        <v>129486000</v>
      </c>
      <c r="H2433" s="2">
        <v>130440000</v>
      </c>
      <c r="I2433" s="2">
        <v>131323000</v>
      </c>
      <c r="J2433" s="2">
        <v>132123000</v>
      </c>
      <c r="K2433" s="2">
        <v>132824000</v>
      </c>
      <c r="L2433" s="2">
        <v>133415000</v>
      </c>
      <c r="M2433" s="2">
        <v>133885000</v>
      </c>
      <c r="N2433" s="2">
        <v>134226000</v>
      </c>
      <c r="O2433" s="2">
        <v>134434000</v>
      </c>
      <c r="P2433" s="2">
        <v>134503000</v>
      </c>
      <c r="Q2433" s="2">
        <v>134503000</v>
      </c>
      <c r="R2433" s="2">
        <v>134503000</v>
      </c>
      <c r="S2433" s="2">
        <v>134503000</v>
      </c>
      <c r="T2433" s="2">
        <v>134503000</v>
      </c>
      <c r="U2433" s="2">
        <v>134503000</v>
      </c>
      <c r="V2433" s="2">
        <v>134503000</v>
      </c>
      <c r="W2433" s="2">
        <v>134503000</v>
      </c>
      <c r="X2433" s="2">
        <v>134503000</v>
      </c>
      <c r="Y2433" s="2">
        <v>134503000</v>
      </c>
      <c r="Z2433" s="2">
        <v>134503000</v>
      </c>
      <c r="AA2433" s="2">
        <v>134503000</v>
      </c>
      <c r="AB2433" s="2">
        <v>134503000</v>
      </c>
      <c r="AC2433" s="2">
        <v>134503000</v>
      </c>
      <c r="AD2433" s="2">
        <v>134503000</v>
      </c>
      <c r="AE2433" s="2">
        <v>134503000</v>
      </c>
      <c r="AF2433" s="2">
        <v>134503000</v>
      </c>
      <c r="AG2433" s="2">
        <v>134503000</v>
      </c>
      <c r="AH2433">
        <v>0</v>
      </c>
    </row>
    <row r="2434" spans="1:34" x14ac:dyDescent="0.35">
      <c r="A2434" t="s">
        <v>4064</v>
      </c>
      <c r="B2434" t="s">
        <v>19</v>
      </c>
      <c r="C2434" s="2">
        <v>94423700</v>
      </c>
      <c r="D2434" s="2">
        <v>94738800</v>
      </c>
      <c r="E2434" s="2">
        <v>95533900</v>
      </c>
      <c r="F2434" s="2">
        <v>96315900</v>
      </c>
      <c r="G2434" s="2">
        <v>97070500</v>
      </c>
      <c r="H2434" s="2">
        <v>97785100</v>
      </c>
      <c r="I2434" s="2">
        <v>98447700</v>
      </c>
      <c r="J2434" s="2">
        <v>99047200</v>
      </c>
      <c r="K2434" s="2">
        <v>99572700</v>
      </c>
      <c r="L2434" s="2">
        <v>100015000</v>
      </c>
      <c r="M2434" s="2">
        <v>100368000</v>
      </c>
      <c r="N2434" s="2">
        <v>100624000</v>
      </c>
      <c r="O2434" s="2">
        <v>100779000</v>
      </c>
      <c r="P2434" s="2">
        <v>100831000</v>
      </c>
      <c r="Q2434" s="2">
        <v>100831000</v>
      </c>
      <c r="R2434" s="2">
        <v>100831000</v>
      </c>
      <c r="S2434" s="2">
        <v>100831000</v>
      </c>
      <c r="T2434" s="2">
        <v>100831000</v>
      </c>
      <c r="U2434" s="2">
        <v>100831000</v>
      </c>
      <c r="V2434" s="2">
        <v>100831000</v>
      </c>
      <c r="W2434" s="2">
        <v>100831000</v>
      </c>
      <c r="X2434" s="2">
        <v>100831000</v>
      </c>
      <c r="Y2434" s="2">
        <v>100831000</v>
      </c>
      <c r="Z2434" s="2">
        <v>100831000</v>
      </c>
      <c r="AA2434" s="2">
        <v>100831000</v>
      </c>
      <c r="AB2434" s="2">
        <v>100831000</v>
      </c>
      <c r="AC2434" s="2">
        <v>100831000</v>
      </c>
      <c r="AD2434" s="2">
        <v>100831000</v>
      </c>
      <c r="AE2434" s="2">
        <v>100831000</v>
      </c>
      <c r="AF2434" s="2">
        <v>100831000</v>
      </c>
      <c r="AG2434" s="2">
        <v>100831000</v>
      </c>
      <c r="AH2434">
        <v>0</v>
      </c>
    </row>
    <row r="2435" spans="1:34" x14ac:dyDescent="0.35">
      <c r="A2435" t="s">
        <v>4065</v>
      </c>
      <c r="B2435" t="s">
        <v>19</v>
      </c>
      <c r="C2435" s="2">
        <v>1895370000</v>
      </c>
      <c r="D2435" s="2">
        <v>1901690000</v>
      </c>
      <c r="E2435" s="2">
        <v>1917650000</v>
      </c>
      <c r="F2435" s="2">
        <v>1933350000</v>
      </c>
      <c r="G2435" s="2">
        <v>1948500000</v>
      </c>
      <c r="H2435" s="2">
        <v>1962840000</v>
      </c>
      <c r="I2435" s="2">
        <v>1976140000</v>
      </c>
      <c r="J2435" s="2">
        <v>1988170000</v>
      </c>
      <c r="K2435" s="2">
        <v>1998720000</v>
      </c>
      <c r="L2435" s="2">
        <v>2007610000</v>
      </c>
      <c r="M2435" s="2">
        <v>2014680000</v>
      </c>
      <c r="N2435" s="2">
        <v>2019820000</v>
      </c>
      <c r="O2435" s="2">
        <v>2022940000</v>
      </c>
      <c r="P2435" s="2">
        <v>2023990000</v>
      </c>
      <c r="Q2435" s="2">
        <v>2023990000</v>
      </c>
      <c r="R2435" s="2">
        <v>2023990000</v>
      </c>
      <c r="S2435" s="2">
        <v>2023990000</v>
      </c>
      <c r="T2435" s="2">
        <v>2023990000</v>
      </c>
      <c r="U2435" s="2">
        <v>2023990000</v>
      </c>
      <c r="V2435" s="2">
        <v>2023990000</v>
      </c>
      <c r="W2435" s="2">
        <v>2023990000</v>
      </c>
      <c r="X2435" s="2">
        <v>2023990000</v>
      </c>
      <c r="Y2435" s="2">
        <v>2023990000</v>
      </c>
      <c r="Z2435" s="2">
        <v>2023990000</v>
      </c>
      <c r="AA2435" s="2">
        <v>2023990000</v>
      </c>
      <c r="AB2435" s="2">
        <v>2023980000</v>
      </c>
      <c r="AC2435" s="2">
        <v>2023980000</v>
      </c>
      <c r="AD2435" s="2">
        <v>2023980000</v>
      </c>
      <c r="AE2435" s="2">
        <v>2023980000</v>
      </c>
      <c r="AF2435" s="2">
        <v>2023980000</v>
      </c>
      <c r="AG2435" s="2">
        <v>2023980000</v>
      </c>
      <c r="AH2435">
        <v>0</v>
      </c>
    </row>
    <row r="2436" spans="1:34" x14ac:dyDescent="0.35">
      <c r="A2436" t="s">
        <v>4066</v>
      </c>
      <c r="B2436" t="s">
        <v>19</v>
      </c>
      <c r="C2436" s="2">
        <v>275690000</v>
      </c>
      <c r="D2436" s="2">
        <v>276610000</v>
      </c>
      <c r="E2436" s="2">
        <v>278931000</v>
      </c>
      <c r="F2436" s="2">
        <v>281214000</v>
      </c>
      <c r="G2436" s="2">
        <v>283418000</v>
      </c>
      <c r="H2436" s="2">
        <v>285504000</v>
      </c>
      <c r="I2436" s="2">
        <v>287438000</v>
      </c>
      <c r="J2436" s="2">
        <v>289189000</v>
      </c>
      <c r="K2436" s="2">
        <v>290723000</v>
      </c>
      <c r="L2436" s="2">
        <v>292016000</v>
      </c>
      <c r="M2436" s="2">
        <v>293045000</v>
      </c>
      <c r="N2436" s="2">
        <v>293792000</v>
      </c>
      <c r="O2436" s="2">
        <v>294246000</v>
      </c>
      <c r="P2436" s="2">
        <v>294398000</v>
      </c>
      <c r="Q2436" s="2">
        <v>294398000</v>
      </c>
      <c r="R2436" s="2">
        <v>294398000</v>
      </c>
      <c r="S2436" s="2">
        <v>294398000</v>
      </c>
      <c r="T2436" s="2">
        <v>294398000</v>
      </c>
      <c r="U2436" s="2">
        <v>294398000</v>
      </c>
      <c r="V2436" s="2">
        <v>294398000</v>
      </c>
      <c r="W2436" s="2">
        <v>294398000</v>
      </c>
      <c r="X2436" s="2">
        <v>294398000</v>
      </c>
      <c r="Y2436" s="2">
        <v>294398000</v>
      </c>
      <c r="Z2436" s="2">
        <v>294398000</v>
      </c>
      <c r="AA2436" s="2">
        <v>294398000</v>
      </c>
      <c r="AB2436" s="2">
        <v>294397000</v>
      </c>
      <c r="AC2436" s="2">
        <v>294397000</v>
      </c>
      <c r="AD2436" s="2">
        <v>294397000</v>
      </c>
      <c r="AE2436" s="2">
        <v>294397000</v>
      </c>
      <c r="AF2436" s="2">
        <v>294397000</v>
      </c>
      <c r="AG2436" s="2">
        <v>294397000</v>
      </c>
      <c r="AH2436">
        <v>0</v>
      </c>
    </row>
    <row r="2437" spans="1:34" x14ac:dyDescent="0.35">
      <c r="A2437" t="s">
        <v>4067</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row>
    <row r="2438" spans="1:34" x14ac:dyDescent="0.35">
      <c r="A2438" t="s">
        <v>4068</v>
      </c>
      <c r="B2438" t="s">
        <v>19</v>
      </c>
      <c r="C2438" s="2">
        <v>3104160000000</v>
      </c>
      <c r="D2438" s="2">
        <v>3431200000000</v>
      </c>
      <c r="E2438" s="2">
        <v>3463360000000</v>
      </c>
      <c r="F2438" s="2">
        <v>3483410000000</v>
      </c>
      <c r="G2438" s="2">
        <v>3359190000000</v>
      </c>
      <c r="H2438" s="2">
        <v>3343540000000</v>
      </c>
      <c r="I2438" s="2">
        <v>3377180000000</v>
      </c>
      <c r="J2438" s="2">
        <v>3305950000000</v>
      </c>
      <c r="K2438" s="2">
        <v>3226260000000</v>
      </c>
      <c r="L2438" s="2">
        <v>3102580000000</v>
      </c>
      <c r="M2438" s="2">
        <v>3005270000000</v>
      </c>
      <c r="N2438" s="2">
        <v>2909030000000</v>
      </c>
      <c r="O2438" s="2">
        <v>2833990000000</v>
      </c>
      <c r="P2438" s="2">
        <v>2749900000000</v>
      </c>
      <c r="Q2438" s="2">
        <v>2681310000000</v>
      </c>
      <c r="R2438" s="2">
        <v>2623440000000</v>
      </c>
      <c r="S2438" s="2">
        <v>2564830000000</v>
      </c>
      <c r="T2438" s="2">
        <v>2495910000000</v>
      </c>
      <c r="U2438" s="2">
        <v>2430940000000</v>
      </c>
      <c r="V2438" s="2">
        <v>2345660000000</v>
      </c>
      <c r="W2438" s="2">
        <v>2264150000000</v>
      </c>
      <c r="X2438" s="2">
        <v>2208490000000</v>
      </c>
      <c r="Y2438" s="2">
        <v>2174720000000</v>
      </c>
      <c r="Z2438" s="2">
        <v>2147060000000</v>
      </c>
      <c r="AA2438" s="2">
        <v>2092000000000</v>
      </c>
      <c r="AB2438" s="2">
        <v>2038750000000</v>
      </c>
      <c r="AC2438" s="2">
        <v>2010750000000</v>
      </c>
      <c r="AD2438" s="2">
        <v>1968580000000</v>
      </c>
      <c r="AE2438" s="2">
        <v>1884970000000</v>
      </c>
      <c r="AF2438" s="2">
        <v>1814710000000</v>
      </c>
      <c r="AG2438" s="2">
        <v>1778760000000</v>
      </c>
      <c r="AH2438">
        <v>0</v>
      </c>
    </row>
    <row r="2439" spans="1:34" x14ac:dyDescent="0.35">
      <c r="A2439" t="s">
        <v>4069</v>
      </c>
      <c r="B2439" t="s">
        <v>19</v>
      </c>
      <c r="C2439" s="2">
        <v>34363200</v>
      </c>
      <c r="D2439" s="2">
        <v>37983500</v>
      </c>
      <c r="E2439" s="2">
        <v>38339500</v>
      </c>
      <c r="F2439" s="2">
        <v>38561500</v>
      </c>
      <c r="G2439" s="2">
        <v>37186300</v>
      </c>
      <c r="H2439" s="2">
        <v>37013100</v>
      </c>
      <c r="I2439" s="2">
        <v>37385500</v>
      </c>
      <c r="J2439" s="2">
        <v>36597000</v>
      </c>
      <c r="K2439" s="2">
        <v>35714800</v>
      </c>
      <c r="L2439" s="2">
        <v>34345700</v>
      </c>
      <c r="M2439" s="2">
        <v>33268400</v>
      </c>
      <c r="N2439" s="2">
        <v>32203100</v>
      </c>
      <c r="O2439" s="2">
        <v>31372400</v>
      </c>
      <c r="P2439" s="2">
        <v>30441500</v>
      </c>
      <c r="Q2439" s="2">
        <v>29682200</v>
      </c>
      <c r="R2439" s="2">
        <v>29041500</v>
      </c>
      <c r="S2439" s="2">
        <v>28392800</v>
      </c>
      <c r="T2439" s="2">
        <v>27629800</v>
      </c>
      <c r="U2439" s="2">
        <v>26910600</v>
      </c>
      <c r="V2439" s="2">
        <v>25966500</v>
      </c>
      <c r="W2439" s="2">
        <v>25064200</v>
      </c>
      <c r="X2439" s="2">
        <v>24448000</v>
      </c>
      <c r="Y2439" s="2">
        <v>24074300</v>
      </c>
      <c r="Z2439" s="2">
        <v>23768000</v>
      </c>
      <c r="AA2439" s="2">
        <v>23158500</v>
      </c>
      <c r="AB2439" s="2">
        <v>22569100</v>
      </c>
      <c r="AC2439" s="2">
        <v>22259100</v>
      </c>
      <c r="AD2439" s="2">
        <v>21792200</v>
      </c>
      <c r="AE2439" s="2">
        <v>20866700</v>
      </c>
      <c r="AF2439" s="2">
        <v>20088900</v>
      </c>
      <c r="AG2439" s="2">
        <v>19690900</v>
      </c>
      <c r="AH2439">
        <v>0</v>
      </c>
    </row>
    <row r="2440" spans="1:34" x14ac:dyDescent="0.35">
      <c r="A2440" t="s">
        <v>4070</v>
      </c>
      <c r="B2440" t="s">
        <v>19</v>
      </c>
      <c r="C2440" s="2">
        <v>1529260000</v>
      </c>
      <c r="D2440" s="2">
        <v>1690370000</v>
      </c>
      <c r="E2440" s="2">
        <v>1706220000</v>
      </c>
      <c r="F2440" s="2">
        <v>1716100000</v>
      </c>
      <c r="G2440" s="2">
        <v>1654900000</v>
      </c>
      <c r="H2440" s="2">
        <v>1647190000</v>
      </c>
      <c r="I2440" s="2">
        <v>1663760000</v>
      </c>
      <c r="J2440" s="2">
        <v>1628670000</v>
      </c>
      <c r="K2440" s="2">
        <v>1589410000</v>
      </c>
      <c r="L2440" s="2">
        <v>1528480000</v>
      </c>
      <c r="M2440" s="2">
        <v>1480540000</v>
      </c>
      <c r="N2440" s="2">
        <v>1433130000</v>
      </c>
      <c r="O2440" s="2">
        <v>1396160000</v>
      </c>
      <c r="P2440" s="2">
        <v>1354740000</v>
      </c>
      <c r="Q2440" s="2">
        <v>1320940000</v>
      </c>
      <c r="R2440" s="2">
        <v>1292430000</v>
      </c>
      <c r="S2440" s="2">
        <v>1263560000</v>
      </c>
      <c r="T2440" s="2">
        <v>1229610000</v>
      </c>
      <c r="U2440" s="2">
        <v>1197600000</v>
      </c>
      <c r="V2440" s="2">
        <v>1155580000</v>
      </c>
      <c r="W2440" s="2">
        <v>1115430000</v>
      </c>
      <c r="X2440" s="2">
        <v>1088010000</v>
      </c>
      <c r="Y2440" s="2">
        <v>1071370000</v>
      </c>
      <c r="Z2440" s="2">
        <v>1057740000</v>
      </c>
      <c r="AA2440" s="2">
        <v>1030620000</v>
      </c>
      <c r="AB2440" s="2">
        <v>1004390000</v>
      </c>
      <c r="AC2440" s="2">
        <v>990592000</v>
      </c>
      <c r="AD2440" s="2">
        <v>969815000</v>
      </c>
      <c r="AE2440" s="2">
        <v>928626000</v>
      </c>
      <c r="AF2440" s="2">
        <v>894012000</v>
      </c>
      <c r="AG2440" s="2">
        <v>876301000</v>
      </c>
      <c r="AH2440">
        <v>0</v>
      </c>
    </row>
    <row r="2441" spans="1:34" x14ac:dyDescent="0.35">
      <c r="A2441" t="s">
        <v>4071</v>
      </c>
      <c r="B2441" t="s">
        <v>19</v>
      </c>
      <c r="C2441" s="2">
        <v>4271890000</v>
      </c>
      <c r="D2441" s="2">
        <v>4721950000</v>
      </c>
      <c r="E2441" s="2">
        <v>4766210000</v>
      </c>
      <c r="F2441" s="2">
        <v>4793810000</v>
      </c>
      <c r="G2441" s="2">
        <v>4622850000</v>
      </c>
      <c r="H2441" s="2">
        <v>4601310000</v>
      </c>
      <c r="I2441" s="2">
        <v>4647600000</v>
      </c>
      <c r="J2441" s="2">
        <v>4549590000</v>
      </c>
      <c r="K2441" s="2">
        <v>4439920000</v>
      </c>
      <c r="L2441" s="2">
        <v>4269710000</v>
      </c>
      <c r="M2441" s="2">
        <v>4135790000</v>
      </c>
      <c r="N2441" s="2">
        <v>4003350000</v>
      </c>
      <c r="O2441" s="2">
        <v>3900090000</v>
      </c>
      <c r="P2441" s="2">
        <v>3784370000</v>
      </c>
      <c r="Q2441" s="2">
        <v>3689960000</v>
      </c>
      <c r="R2441" s="2">
        <v>3610320000</v>
      </c>
      <c r="S2441" s="2">
        <v>3529670000</v>
      </c>
      <c r="T2441" s="2">
        <v>3434830000</v>
      </c>
      <c r="U2441" s="2">
        <v>3345410000</v>
      </c>
      <c r="V2441" s="2">
        <v>3228050000</v>
      </c>
      <c r="W2441" s="2">
        <v>3115870000</v>
      </c>
      <c r="X2441" s="2">
        <v>3039280000</v>
      </c>
      <c r="Y2441" s="2">
        <v>2992810000</v>
      </c>
      <c r="Z2441" s="2">
        <v>2954740000</v>
      </c>
      <c r="AA2441" s="2">
        <v>2878960000</v>
      </c>
      <c r="AB2441" s="2">
        <v>2805690000</v>
      </c>
      <c r="AC2441" s="2">
        <v>2767150000</v>
      </c>
      <c r="AD2441" s="2">
        <v>2709120000</v>
      </c>
      <c r="AE2441" s="2">
        <v>2594060000</v>
      </c>
      <c r="AF2441" s="2">
        <v>2497360000</v>
      </c>
      <c r="AG2441" s="2">
        <v>2447890000</v>
      </c>
      <c r="AH2441">
        <v>0</v>
      </c>
    </row>
    <row r="2442" spans="1:34" x14ac:dyDescent="0.35">
      <c r="A2442" t="s">
        <v>4072</v>
      </c>
      <c r="B2442" t="s">
        <v>19</v>
      </c>
      <c r="C2442" s="2">
        <v>2324070000</v>
      </c>
      <c r="D2442" s="2">
        <v>2568920000</v>
      </c>
      <c r="E2442" s="2">
        <v>2593000000</v>
      </c>
      <c r="F2442" s="2">
        <v>2608020000</v>
      </c>
      <c r="G2442" s="2">
        <v>2515010000</v>
      </c>
      <c r="H2442" s="2">
        <v>2503290000</v>
      </c>
      <c r="I2442" s="2">
        <v>2528480000</v>
      </c>
      <c r="J2442" s="2">
        <v>2475150000</v>
      </c>
      <c r="K2442" s="2">
        <v>2415490000</v>
      </c>
      <c r="L2442" s="2">
        <v>2322890000</v>
      </c>
      <c r="M2442" s="2">
        <v>2250030000</v>
      </c>
      <c r="N2442" s="2">
        <v>2177980000</v>
      </c>
      <c r="O2442" s="2">
        <v>2121800000</v>
      </c>
      <c r="P2442" s="2">
        <v>2058840000</v>
      </c>
      <c r="Q2442" s="2">
        <v>2007480000</v>
      </c>
      <c r="R2442" s="2">
        <v>1964150000</v>
      </c>
      <c r="S2442" s="2">
        <v>1920280000</v>
      </c>
      <c r="T2442" s="2">
        <v>1868680000</v>
      </c>
      <c r="U2442" s="2">
        <v>1820030000</v>
      </c>
      <c r="V2442" s="2">
        <v>1756180000</v>
      </c>
      <c r="W2442" s="2">
        <v>1695160000</v>
      </c>
      <c r="X2442" s="2">
        <v>1653490000</v>
      </c>
      <c r="Y2442" s="2">
        <v>1628210000</v>
      </c>
      <c r="Z2442" s="2">
        <v>1607490000</v>
      </c>
      <c r="AA2442" s="2">
        <v>1566270000</v>
      </c>
      <c r="AB2442" s="2">
        <v>1526410000</v>
      </c>
      <c r="AC2442" s="2">
        <v>1505440000</v>
      </c>
      <c r="AD2442" s="2">
        <v>1473860000</v>
      </c>
      <c r="AE2442" s="2">
        <v>1411270000</v>
      </c>
      <c r="AF2442" s="2">
        <v>1358660000</v>
      </c>
      <c r="AG2442" s="2">
        <v>1331750000</v>
      </c>
      <c r="AH2442">
        <v>0</v>
      </c>
    </row>
    <row r="2443" spans="1:34" x14ac:dyDescent="0.35">
      <c r="A2443" t="s">
        <v>4073</v>
      </c>
      <c r="B2443" t="s">
        <v>19</v>
      </c>
      <c r="C2443" s="2">
        <v>560763000</v>
      </c>
      <c r="D2443" s="2">
        <v>619841000</v>
      </c>
      <c r="E2443" s="2">
        <v>625651000</v>
      </c>
      <c r="F2443" s="2">
        <v>629274000</v>
      </c>
      <c r="G2443" s="2">
        <v>606833000</v>
      </c>
      <c r="H2443" s="2">
        <v>604006000</v>
      </c>
      <c r="I2443" s="2">
        <v>610082000</v>
      </c>
      <c r="J2443" s="2">
        <v>597216000</v>
      </c>
      <c r="K2443" s="2">
        <v>582820000</v>
      </c>
      <c r="L2443" s="2">
        <v>560477000</v>
      </c>
      <c r="M2443" s="2">
        <v>542897000</v>
      </c>
      <c r="N2443" s="2">
        <v>525512000</v>
      </c>
      <c r="O2443" s="2">
        <v>511957000</v>
      </c>
      <c r="P2443" s="2">
        <v>496766000</v>
      </c>
      <c r="Q2443" s="2">
        <v>484375000</v>
      </c>
      <c r="R2443" s="2">
        <v>473920000</v>
      </c>
      <c r="S2443" s="2">
        <v>463333000</v>
      </c>
      <c r="T2443" s="2">
        <v>450883000</v>
      </c>
      <c r="U2443" s="2">
        <v>439146000</v>
      </c>
      <c r="V2443" s="2">
        <v>423740000</v>
      </c>
      <c r="W2443" s="2">
        <v>409015000</v>
      </c>
      <c r="X2443" s="2">
        <v>398960000</v>
      </c>
      <c r="Y2443" s="2">
        <v>392861000</v>
      </c>
      <c r="Z2443" s="2">
        <v>387863000</v>
      </c>
      <c r="AA2443" s="2">
        <v>377916000</v>
      </c>
      <c r="AB2443" s="2">
        <v>368298000</v>
      </c>
      <c r="AC2443" s="2">
        <v>363239000</v>
      </c>
      <c r="AD2443" s="2">
        <v>355620000</v>
      </c>
      <c r="AE2443" s="2">
        <v>340517000</v>
      </c>
      <c r="AF2443" s="2">
        <v>327824000</v>
      </c>
      <c r="AG2443" s="2">
        <v>321330000</v>
      </c>
      <c r="AH2443">
        <v>0</v>
      </c>
    </row>
    <row r="2444" spans="1:34" x14ac:dyDescent="0.35">
      <c r="A2444" t="s">
        <v>4074</v>
      </c>
      <c r="B2444" t="s">
        <v>19</v>
      </c>
      <c r="C2444" s="2">
        <v>10283400000</v>
      </c>
      <c r="D2444" s="2">
        <v>11366800000</v>
      </c>
      <c r="E2444" s="2">
        <v>11473400000</v>
      </c>
      <c r="F2444" s="2">
        <v>11539800000</v>
      </c>
      <c r="G2444" s="2">
        <v>11128300000</v>
      </c>
      <c r="H2444" s="2">
        <v>11076500000</v>
      </c>
      <c r="I2444" s="2">
        <v>11187900000</v>
      </c>
      <c r="J2444" s="2">
        <v>10951900000</v>
      </c>
      <c r="K2444" s="2">
        <v>10687900000</v>
      </c>
      <c r="L2444" s="2">
        <v>10278200000</v>
      </c>
      <c r="M2444" s="2">
        <v>9955830000</v>
      </c>
      <c r="N2444" s="2">
        <v>9637020000</v>
      </c>
      <c r="O2444" s="2">
        <v>9388430000</v>
      </c>
      <c r="P2444" s="2">
        <v>9109860000</v>
      </c>
      <c r="Q2444" s="2">
        <v>8882620000</v>
      </c>
      <c r="R2444" s="2">
        <v>8690900000</v>
      </c>
      <c r="S2444" s="2">
        <v>8496750000</v>
      </c>
      <c r="T2444" s="2">
        <v>8268440000</v>
      </c>
      <c r="U2444" s="2">
        <v>8053200000</v>
      </c>
      <c r="V2444" s="2">
        <v>7770680000</v>
      </c>
      <c r="W2444" s="2">
        <v>7500640000</v>
      </c>
      <c r="X2444" s="2">
        <v>7316260000</v>
      </c>
      <c r="Y2444" s="2">
        <v>7204410000</v>
      </c>
      <c r="Z2444" s="2">
        <v>7112750000</v>
      </c>
      <c r="AA2444" s="2">
        <v>6930350000</v>
      </c>
      <c r="AB2444" s="2">
        <v>6753970000</v>
      </c>
      <c r="AC2444" s="2">
        <v>6661200000</v>
      </c>
      <c r="AD2444" s="2">
        <v>6521480000</v>
      </c>
      <c r="AE2444" s="2">
        <v>6244510000</v>
      </c>
      <c r="AF2444" s="2">
        <v>6011740000</v>
      </c>
      <c r="AG2444" s="2">
        <v>5892650000</v>
      </c>
      <c r="AH2444">
        <v>0</v>
      </c>
    </row>
    <row r="2445" spans="1:34" x14ac:dyDescent="0.35">
      <c r="A2445" t="s">
        <v>4075</v>
      </c>
      <c r="B2445" t="s">
        <v>19</v>
      </c>
      <c r="C2445" s="2">
        <v>23969000</v>
      </c>
      <c r="D2445" s="2">
        <v>26494200</v>
      </c>
      <c r="E2445" s="2">
        <v>26742500</v>
      </c>
      <c r="F2445" s="2">
        <v>26897400</v>
      </c>
      <c r="G2445" s="2">
        <v>25938200</v>
      </c>
      <c r="H2445" s="2">
        <v>25817300</v>
      </c>
      <c r="I2445" s="2">
        <v>26077100</v>
      </c>
      <c r="J2445" s="2">
        <v>25527100</v>
      </c>
      <c r="K2445" s="2">
        <v>24911800</v>
      </c>
      <c r="L2445" s="2">
        <v>23956800</v>
      </c>
      <c r="M2445" s="2">
        <v>23205400</v>
      </c>
      <c r="N2445" s="2">
        <v>22462300</v>
      </c>
      <c r="O2445" s="2">
        <v>21882900</v>
      </c>
      <c r="P2445" s="2">
        <v>21233600</v>
      </c>
      <c r="Q2445" s="2">
        <v>20703900</v>
      </c>
      <c r="R2445" s="2">
        <v>20257000</v>
      </c>
      <c r="S2445" s="2">
        <v>19804500</v>
      </c>
      <c r="T2445" s="2">
        <v>19272300</v>
      </c>
      <c r="U2445" s="2">
        <v>18770700</v>
      </c>
      <c r="V2445" s="2">
        <v>18112100</v>
      </c>
      <c r="W2445" s="2">
        <v>17482700</v>
      </c>
      <c r="X2445" s="2">
        <v>17053000</v>
      </c>
      <c r="Y2445" s="2">
        <v>16792300</v>
      </c>
      <c r="Z2445" s="2">
        <v>16578600</v>
      </c>
      <c r="AA2445" s="2">
        <v>16153500</v>
      </c>
      <c r="AB2445" s="2">
        <v>15742400</v>
      </c>
      <c r="AC2445" s="2">
        <v>15526100</v>
      </c>
      <c r="AD2445" s="2">
        <v>15200500</v>
      </c>
      <c r="AE2445" s="2">
        <v>14554900</v>
      </c>
      <c r="AF2445" s="2">
        <v>14012400</v>
      </c>
      <c r="AG2445" s="2">
        <v>13734800</v>
      </c>
      <c r="AH2445">
        <v>0</v>
      </c>
    </row>
    <row r="2446" spans="1:34" x14ac:dyDescent="0.35">
      <c r="A2446" t="s">
        <v>4076</v>
      </c>
      <c r="B2446" t="s">
        <v>19</v>
      </c>
      <c r="C2446" s="2">
        <v>17968500</v>
      </c>
      <c r="D2446" s="2">
        <v>19861600</v>
      </c>
      <c r="E2446" s="2">
        <v>20047800</v>
      </c>
      <c r="F2446" s="2">
        <v>20163800</v>
      </c>
      <c r="G2446" s="2">
        <v>19444800</v>
      </c>
      <c r="H2446" s="2">
        <v>19354200</v>
      </c>
      <c r="I2446" s="2">
        <v>19548900</v>
      </c>
      <c r="J2446" s="2">
        <v>19136600</v>
      </c>
      <c r="K2446" s="2">
        <v>18675300</v>
      </c>
      <c r="L2446" s="2">
        <v>17959400</v>
      </c>
      <c r="M2446" s="2">
        <v>17396100</v>
      </c>
      <c r="N2446" s="2">
        <v>16839000</v>
      </c>
      <c r="O2446" s="2">
        <v>16404700</v>
      </c>
      <c r="P2446" s="2">
        <v>15917900</v>
      </c>
      <c r="Q2446" s="2">
        <v>15520800</v>
      </c>
      <c r="R2446" s="2">
        <v>15185800</v>
      </c>
      <c r="S2446" s="2">
        <v>14846600</v>
      </c>
      <c r="T2446" s="2">
        <v>14447700</v>
      </c>
      <c r="U2446" s="2">
        <v>14071600</v>
      </c>
      <c r="V2446" s="2">
        <v>13577900</v>
      </c>
      <c r="W2446" s="2">
        <v>13106100</v>
      </c>
      <c r="X2446" s="2">
        <v>12783900</v>
      </c>
      <c r="Y2446" s="2">
        <v>12588400</v>
      </c>
      <c r="Z2446" s="2">
        <v>12428300</v>
      </c>
      <c r="AA2446" s="2">
        <v>12109600</v>
      </c>
      <c r="AB2446" s="2">
        <v>11801400</v>
      </c>
      <c r="AC2446" s="2">
        <v>11639300</v>
      </c>
      <c r="AD2446" s="2">
        <v>11395200</v>
      </c>
      <c r="AE2446" s="2">
        <v>10911200</v>
      </c>
      <c r="AF2446" s="2">
        <v>10504500</v>
      </c>
      <c r="AG2446" s="2">
        <v>10296400</v>
      </c>
      <c r="AH2446">
        <v>0</v>
      </c>
    </row>
    <row r="2447" spans="1:34" x14ac:dyDescent="0.35">
      <c r="A2447" t="s">
        <v>4077</v>
      </c>
      <c r="B2447" t="s">
        <v>19</v>
      </c>
      <c r="C2447" s="2">
        <v>360682000</v>
      </c>
      <c r="D2447" s="2">
        <v>398681000</v>
      </c>
      <c r="E2447" s="2">
        <v>402419000</v>
      </c>
      <c r="F2447" s="2">
        <v>404749000</v>
      </c>
      <c r="G2447" s="2">
        <v>390314000</v>
      </c>
      <c r="H2447" s="2">
        <v>388496000</v>
      </c>
      <c r="I2447" s="2">
        <v>392405000</v>
      </c>
      <c r="J2447" s="2">
        <v>384129000</v>
      </c>
      <c r="K2447" s="2">
        <v>374869000</v>
      </c>
      <c r="L2447" s="2">
        <v>360499000</v>
      </c>
      <c r="M2447" s="2">
        <v>349191000</v>
      </c>
      <c r="N2447" s="2">
        <v>338009000</v>
      </c>
      <c r="O2447" s="2">
        <v>329291000</v>
      </c>
      <c r="P2447" s="2">
        <v>319520000</v>
      </c>
      <c r="Q2447" s="2">
        <v>311550000</v>
      </c>
      <c r="R2447" s="2">
        <v>304825000</v>
      </c>
      <c r="S2447" s="2">
        <v>298016000</v>
      </c>
      <c r="T2447" s="2">
        <v>290008000</v>
      </c>
      <c r="U2447" s="2">
        <v>282459000</v>
      </c>
      <c r="V2447" s="2">
        <v>272549000</v>
      </c>
      <c r="W2447" s="2">
        <v>263078000</v>
      </c>
      <c r="X2447" s="2">
        <v>256611000</v>
      </c>
      <c r="Y2447" s="2">
        <v>252688000</v>
      </c>
      <c r="Z2447" s="2">
        <v>249473000</v>
      </c>
      <c r="AA2447" s="2">
        <v>243075000</v>
      </c>
      <c r="AB2447" s="2">
        <v>236889000</v>
      </c>
      <c r="AC2447" s="2">
        <v>233635000</v>
      </c>
      <c r="AD2447" s="2">
        <v>228735000</v>
      </c>
      <c r="AE2447" s="2">
        <v>219020000</v>
      </c>
      <c r="AF2447" s="2">
        <v>210856000</v>
      </c>
      <c r="AG2447" s="2">
        <v>206679000</v>
      </c>
      <c r="AH2447">
        <v>0</v>
      </c>
    </row>
    <row r="2448" spans="1:34" x14ac:dyDescent="0.35">
      <c r="A2448" t="s">
        <v>4078</v>
      </c>
      <c r="B2448" t="s">
        <v>19</v>
      </c>
      <c r="C2448" s="2">
        <v>52462900</v>
      </c>
      <c r="D2448" s="2">
        <v>57990000</v>
      </c>
      <c r="E2448" s="2">
        <v>58533600</v>
      </c>
      <c r="F2448" s="2">
        <v>58872500</v>
      </c>
      <c r="G2448" s="2">
        <v>56773000</v>
      </c>
      <c r="H2448" s="2">
        <v>56508600</v>
      </c>
      <c r="I2448" s="2">
        <v>57077000</v>
      </c>
      <c r="J2448" s="2">
        <v>55873300</v>
      </c>
      <c r="K2448" s="2">
        <v>54526500</v>
      </c>
      <c r="L2448" s="2">
        <v>52436200</v>
      </c>
      <c r="M2448" s="2">
        <v>50791500</v>
      </c>
      <c r="N2448" s="2">
        <v>49165000</v>
      </c>
      <c r="O2448" s="2">
        <v>47896800</v>
      </c>
      <c r="P2448" s="2">
        <v>46475600</v>
      </c>
      <c r="Q2448" s="2">
        <v>45316300</v>
      </c>
      <c r="R2448" s="2">
        <v>44338200</v>
      </c>
      <c r="S2448" s="2">
        <v>43347700</v>
      </c>
      <c r="T2448" s="2">
        <v>42183000</v>
      </c>
      <c r="U2448" s="2">
        <v>41084900</v>
      </c>
      <c r="V2448" s="2">
        <v>39643500</v>
      </c>
      <c r="W2448" s="2">
        <v>38265900</v>
      </c>
      <c r="X2448" s="2">
        <v>37325200</v>
      </c>
      <c r="Y2448" s="2">
        <v>36754600</v>
      </c>
      <c r="Z2448" s="2">
        <v>36287000</v>
      </c>
      <c r="AA2448" s="2">
        <v>35356400</v>
      </c>
      <c r="AB2448" s="2">
        <v>34456600</v>
      </c>
      <c r="AC2448" s="2">
        <v>33983300</v>
      </c>
      <c r="AD2448" s="2">
        <v>33270500</v>
      </c>
      <c r="AE2448" s="2">
        <v>31857500</v>
      </c>
      <c r="AF2448" s="2">
        <v>30670000</v>
      </c>
      <c r="AG2448" s="2">
        <v>30062400</v>
      </c>
      <c r="AH2448">
        <v>0</v>
      </c>
    </row>
    <row r="2449" spans="1:34" x14ac:dyDescent="0.35">
      <c r="A2449" t="s">
        <v>4079</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row>
    <row r="2450" spans="1:34" x14ac:dyDescent="0.35">
      <c r="A2450" t="s">
        <v>4080</v>
      </c>
      <c r="B2450" t="s">
        <v>19</v>
      </c>
      <c r="C2450">
        <v>0</v>
      </c>
      <c r="D2450" s="2">
        <v>91263500000</v>
      </c>
      <c r="E2450" s="2">
        <v>89870800000</v>
      </c>
      <c r="F2450" s="2">
        <v>90002100000</v>
      </c>
      <c r="G2450" s="2">
        <v>90582600000</v>
      </c>
      <c r="H2450" s="2">
        <v>91093100000</v>
      </c>
      <c r="I2450" s="2">
        <v>91668600000</v>
      </c>
      <c r="J2450" s="2">
        <v>92269200000</v>
      </c>
      <c r="K2450" s="2">
        <v>92972300000</v>
      </c>
      <c r="L2450" s="2">
        <v>93546400000</v>
      </c>
      <c r="M2450" s="2">
        <v>94196100000</v>
      </c>
      <c r="N2450" s="2">
        <v>94744800000</v>
      </c>
      <c r="O2450" s="2">
        <v>95397100000</v>
      </c>
      <c r="P2450" s="2">
        <v>96021900000</v>
      </c>
      <c r="Q2450" s="2">
        <v>96452600000</v>
      </c>
      <c r="R2450" s="2">
        <v>96969500000</v>
      </c>
      <c r="S2450" s="2">
        <v>97505400000</v>
      </c>
      <c r="T2450" s="2">
        <v>98133000000</v>
      </c>
      <c r="U2450" s="2">
        <v>98791000000</v>
      </c>
      <c r="V2450" s="2">
        <v>99555900000</v>
      </c>
      <c r="W2450" s="2">
        <v>100413000000</v>
      </c>
      <c r="X2450" s="2">
        <v>101233000000</v>
      </c>
      <c r="Y2450" s="2">
        <v>102284000000</v>
      </c>
      <c r="Z2450" s="2">
        <v>103446000000</v>
      </c>
      <c r="AA2450" s="2">
        <v>104356000000</v>
      </c>
      <c r="AB2450" s="2">
        <v>105253000000</v>
      </c>
      <c r="AC2450" s="2">
        <v>106387000000</v>
      </c>
      <c r="AD2450" s="2">
        <v>107556000000</v>
      </c>
      <c r="AE2450" s="2">
        <v>108542000000</v>
      </c>
      <c r="AF2450" s="2">
        <v>109601000000</v>
      </c>
      <c r="AG2450" s="2">
        <v>110643000000</v>
      </c>
      <c r="AH2450" s="2">
        <v>1076110000000</v>
      </c>
    </row>
    <row r="2451" spans="1:34" x14ac:dyDescent="0.35">
      <c r="A2451" t="s">
        <v>4081</v>
      </c>
      <c r="B2451" t="s">
        <v>19</v>
      </c>
      <c r="C2451">
        <v>0</v>
      </c>
      <c r="D2451" s="2">
        <v>1010290</v>
      </c>
      <c r="E2451">
        <v>994873</v>
      </c>
      <c r="F2451">
        <v>996326</v>
      </c>
      <c r="G2451" s="2">
        <v>1002750</v>
      </c>
      <c r="H2451" s="2">
        <v>1008400</v>
      </c>
      <c r="I2451" s="2">
        <v>1014770</v>
      </c>
      <c r="J2451" s="2">
        <v>1021420</v>
      </c>
      <c r="K2451" s="2">
        <v>1029210</v>
      </c>
      <c r="L2451" s="2">
        <v>1035560</v>
      </c>
      <c r="M2451" s="2">
        <v>1042750</v>
      </c>
      <c r="N2451" s="2">
        <v>1048830</v>
      </c>
      <c r="O2451" s="2">
        <v>1056050</v>
      </c>
      <c r="P2451" s="2">
        <v>1062970</v>
      </c>
      <c r="Q2451" s="2">
        <v>1067730</v>
      </c>
      <c r="R2451" s="2">
        <v>1073460</v>
      </c>
      <c r="S2451" s="2">
        <v>1079390</v>
      </c>
      <c r="T2451" s="2">
        <v>1086340</v>
      </c>
      <c r="U2451" s="2">
        <v>1093620</v>
      </c>
      <c r="V2451" s="2">
        <v>1102090</v>
      </c>
      <c r="W2451" s="2">
        <v>1111570</v>
      </c>
      <c r="X2451" s="2">
        <v>1120650</v>
      </c>
      <c r="Y2451" s="2">
        <v>1132290</v>
      </c>
      <c r="Z2451" s="2">
        <v>1145150</v>
      </c>
      <c r="AA2451" s="2">
        <v>1155220</v>
      </c>
      <c r="AB2451" s="2">
        <v>1165160</v>
      </c>
      <c r="AC2451" s="2">
        <v>1177710</v>
      </c>
      <c r="AD2451" s="2">
        <v>1190640</v>
      </c>
      <c r="AE2451" s="2">
        <v>1201560</v>
      </c>
      <c r="AF2451" s="2">
        <v>1213290</v>
      </c>
      <c r="AG2451" s="2">
        <v>1224820</v>
      </c>
      <c r="AH2451" s="2">
        <v>293443000</v>
      </c>
    </row>
    <row r="2452" spans="1:34" x14ac:dyDescent="0.35">
      <c r="A2452" t="s">
        <v>4082</v>
      </c>
      <c r="B2452" t="s">
        <v>19</v>
      </c>
      <c r="C2452">
        <v>0</v>
      </c>
      <c r="D2452" s="2">
        <v>44960800</v>
      </c>
      <c r="E2452" s="2">
        <v>44274700</v>
      </c>
      <c r="F2452" s="2">
        <v>44339400</v>
      </c>
      <c r="G2452" s="2">
        <v>44625400</v>
      </c>
      <c r="H2452" s="2">
        <v>44876800</v>
      </c>
      <c r="I2452" s="2">
        <v>45160400</v>
      </c>
      <c r="J2452" s="2">
        <v>45456200</v>
      </c>
      <c r="K2452" s="2">
        <v>45802600</v>
      </c>
      <c r="L2452" s="2">
        <v>46085400</v>
      </c>
      <c r="M2452" s="2">
        <v>46405500</v>
      </c>
      <c r="N2452" s="2">
        <v>46675800</v>
      </c>
      <c r="O2452" s="2">
        <v>46997200</v>
      </c>
      <c r="P2452" s="2">
        <v>47305000</v>
      </c>
      <c r="Q2452" s="2">
        <v>47517200</v>
      </c>
      <c r="R2452" s="2">
        <v>47771900</v>
      </c>
      <c r="S2452" s="2">
        <v>48035800</v>
      </c>
      <c r="T2452" s="2">
        <v>48345100</v>
      </c>
      <c r="U2452" s="2">
        <v>48669200</v>
      </c>
      <c r="V2452" s="2">
        <v>49046000</v>
      </c>
      <c r="W2452" s="2">
        <v>49468100</v>
      </c>
      <c r="X2452" s="2">
        <v>49872000</v>
      </c>
      <c r="Y2452" s="2">
        <v>50390200</v>
      </c>
      <c r="Z2452" s="2">
        <v>50962400</v>
      </c>
      <c r="AA2452" s="2">
        <v>51410600</v>
      </c>
      <c r="AB2452" s="2">
        <v>51852800</v>
      </c>
      <c r="AC2452" s="2">
        <v>52411500</v>
      </c>
      <c r="AD2452" s="2">
        <v>52987000</v>
      </c>
      <c r="AE2452" s="2">
        <v>53473000</v>
      </c>
      <c r="AF2452" s="2">
        <v>53994900</v>
      </c>
      <c r="AG2452" s="2">
        <v>54507900</v>
      </c>
      <c r="AH2452" s="2">
        <v>5187950000</v>
      </c>
    </row>
    <row r="2453" spans="1:34" x14ac:dyDescent="0.35">
      <c r="A2453" t="s">
        <v>4083</v>
      </c>
      <c r="B2453" t="s">
        <v>19</v>
      </c>
      <c r="C2453">
        <v>0</v>
      </c>
      <c r="D2453" s="2">
        <v>125595000</v>
      </c>
      <c r="E2453" s="2">
        <v>123678000</v>
      </c>
      <c r="F2453" s="2">
        <v>123859000</v>
      </c>
      <c r="G2453" s="2">
        <v>124658000</v>
      </c>
      <c r="H2453" s="2">
        <v>125361000</v>
      </c>
      <c r="I2453" s="2">
        <v>126153000</v>
      </c>
      <c r="J2453" s="2">
        <v>126979000</v>
      </c>
      <c r="K2453" s="2">
        <v>127947000</v>
      </c>
      <c r="L2453" s="2">
        <v>128737000</v>
      </c>
      <c r="M2453" s="2">
        <v>129631000</v>
      </c>
      <c r="N2453" s="2">
        <v>130386000</v>
      </c>
      <c r="O2453" s="2">
        <v>131284000</v>
      </c>
      <c r="P2453" s="2">
        <v>132143000</v>
      </c>
      <c r="Q2453" s="2">
        <v>132736000</v>
      </c>
      <c r="R2453" s="2">
        <v>133448000</v>
      </c>
      <c r="S2453" s="2">
        <v>134185000</v>
      </c>
      <c r="T2453" s="2">
        <v>135049000</v>
      </c>
      <c r="U2453" s="2">
        <v>135954000</v>
      </c>
      <c r="V2453" s="2">
        <v>137007000</v>
      </c>
      <c r="W2453" s="2">
        <v>138186000</v>
      </c>
      <c r="X2453" s="2">
        <v>139314000</v>
      </c>
      <c r="Y2453" s="2">
        <v>140762000</v>
      </c>
      <c r="Z2453" s="2">
        <v>142360000</v>
      </c>
      <c r="AA2453" s="2">
        <v>143612000</v>
      </c>
      <c r="AB2453" s="2">
        <v>144847000</v>
      </c>
      <c r="AC2453" s="2">
        <v>146408000</v>
      </c>
      <c r="AD2453" s="2">
        <v>148016000</v>
      </c>
      <c r="AE2453" s="2">
        <v>149373000</v>
      </c>
      <c r="AF2453" s="2">
        <v>150831000</v>
      </c>
      <c r="AG2453" s="2">
        <v>152264000</v>
      </c>
      <c r="AH2453" s="2">
        <v>5698450000</v>
      </c>
    </row>
    <row r="2454" spans="1:34" x14ac:dyDescent="0.35">
      <c r="A2454" t="s">
        <v>4084</v>
      </c>
      <c r="B2454" t="s">
        <v>19</v>
      </c>
      <c r="C2454">
        <v>0</v>
      </c>
      <c r="D2454" s="2">
        <v>68328600</v>
      </c>
      <c r="E2454" s="2">
        <v>67285900</v>
      </c>
      <c r="F2454" s="2">
        <v>67384200</v>
      </c>
      <c r="G2454" s="2">
        <v>67818800</v>
      </c>
      <c r="H2454" s="2">
        <v>68201000</v>
      </c>
      <c r="I2454" s="2">
        <v>68631900</v>
      </c>
      <c r="J2454" s="2">
        <v>69081500</v>
      </c>
      <c r="K2454" s="2">
        <v>69607900</v>
      </c>
      <c r="L2454" s="2">
        <v>70037700</v>
      </c>
      <c r="M2454" s="2">
        <v>70524200</v>
      </c>
      <c r="N2454" s="2">
        <v>70935000</v>
      </c>
      <c r="O2454" s="2">
        <v>71423400</v>
      </c>
      <c r="P2454" s="2">
        <v>71891200</v>
      </c>
      <c r="Q2454" s="2">
        <v>72213700</v>
      </c>
      <c r="R2454" s="2">
        <v>72600700</v>
      </c>
      <c r="S2454" s="2">
        <v>73001800</v>
      </c>
      <c r="T2454" s="2">
        <v>73471800</v>
      </c>
      <c r="U2454" s="2">
        <v>73964400</v>
      </c>
      <c r="V2454" s="2">
        <v>74537100</v>
      </c>
      <c r="W2454" s="2">
        <v>75178500</v>
      </c>
      <c r="X2454" s="2">
        <v>75792300</v>
      </c>
      <c r="Y2454" s="2">
        <v>76579800</v>
      </c>
      <c r="Z2454" s="2">
        <v>77449500</v>
      </c>
      <c r="AA2454" s="2">
        <v>78130600</v>
      </c>
      <c r="AB2454" s="2">
        <v>78802600</v>
      </c>
      <c r="AC2454" s="2">
        <v>79651700</v>
      </c>
      <c r="AD2454" s="2">
        <v>80526300</v>
      </c>
      <c r="AE2454" s="2">
        <v>81264900</v>
      </c>
      <c r="AF2454" s="2">
        <v>82058000</v>
      </c>
      <c r="AG2454" s="2">
        <v>82837700</v>
      </c>
      <c r="AH2454" s="2">
        <v>599840000</v>
      </c>
    </row>
    <row r="2455" spans="1:34" x14ac:dyDescent="0.35">
      <c r="A2455" t="s">
        <v>4085</v>
      </c>
      <c r="B2455" t="s">
        <v>19</v>
      </c>
      <c r="C2455">
        <v>0</v>
      </c>
      <c r="D2455" s="2">
        <v>16486600</v>
      </c>
      <c r="E2455" s="2">
        <v>16235000</v>
      </c>
      <c r="F2455" s="2">
        <v>16258800</v>
      </c>
      <c r="G2455" s="2">
        <v>16363600</v>
      </c>
      <c r="H2455" s="2">
        <v>16455800</v>
      </c>
      <c r="I2455" s="2">
        <v>16559800</v>
      </c>
      <c r="J2455" s="2">
        <v>16668300</v>
      </c>
      <c r="K2455" s="2">
        <v>16795300</v>
      </c>
      <c r="L2455" s="2">
        <v>16899000</v>
      </c>
      <c r="M2455" s="2">
        <v>17016400</v>
      </c>
      <c r="N2455" s="2">
        <v>17115500</v>
      </c>
      <c r="O2455" s="2">
        <v>17233300</v>
      </c>
      <c r="P2455" s="2">
        <v>17346200</v>
      </c>
      <c r="Q2455" s="2">
        <v>17424000</v>
      </c>
      <c r="R2455" s="2">
        <v>17517400</v>
      </c>
      <c r="S2455" s="2">
        <v>17614200</v>
      </c>
      <c r="T2455" s="2">
        <v>17727600</v>
      </c>
      <c r="U2455" s="2">
        <v>17846500</v>
      </c>
      <c r="V2455" s="2">
        <v>17984600</v>
      </c>
      <c r="W2455" s="2">
        <v>18139400</v>
      </c>
      <c r="X2455" s="2">
        <v>18287500</v>
      </c>
      <c r="Y2455" s="2">
        <v>18477500</v>
      </c>
      <c r="Z2455" s="2">
        <v>18687400</v>
      </c>
      <c r="AA2455" s="2">
        <v>18851700</v>
      </c>
      <c r="AB2455" s="2">
        <v>19013800</v>
      </c>
      <c r="AC2455" s="2">
        <v>19218700</v>
      </c>
      <c r="AD2455" s="2">
        <v>19429800</v>
      </c>
      <c r="AE2455" s="2">
        <v>19608000</v>
      </c>
      <c r="AF2455" s="2">
        <v>19799300</v>
      </c>
      <c r="AG2455" s="2">
        <v>19987400</v>
      </c>
      <c r="AH2455" s="2">
        <v>365561000</v>
      </c>
    </row>
    <row r="2456" spans="1:34" x14ac:dyDescent="0.35">
      <c r="A2456" t="s">
        <v>4086</v>
      </c>
      <c r="B2456" t="s">
        <v>19</v>
      </c>
      <c r="C2456">
        <v>0</v>
      </c>
      <c r="D2456" s="2">
        <v>302337000</v>
      </c>
      <c r="E2456" s="2">
        <v>297723000</v>
      </c>
      <c r="F2456" s="2">
        <v>298158000</v>
      </c>
      <c r="G2456" s="2">
        <v>300081000</v>
      </c>
      <c r="H2456" s="2">
        <v>301772000</v>
      </c>
      <c r="I2456" s="2">
        <v>303679000</v>
      </c>
      <c r="J2456" s="2">
        <v>305669000</v>
      </c>
      <c r="K2456" s="2">
        <v>307998000</v>
      </c>
      <c r="L2456" s="2">
        <v>309900000</v>
      </c>
      <c r="M2456" s="2">
        <v>312052000</v>
      </c>
      <c r="N2456" s="2">
        <v>313870000</v>
      </c>
      <c r="O2456" s="2">
        <v>316031000</v>
      </c>
      <c r="P2456" s="2">
        <v>318101000</v>
      </c>
      <c r="Q2456" s="2">
        <v>319528000</v>
      </c>
      <c r="R2456" s="2">
        <v>321240000</v>
      </c>
      <c r="S2456" s="2">
        <v>323015000</v>
      </c>
      <c r="T2456" s="2">
        <v>325094000</v>
      </c>
      <c r="U2456" s="2">
        <v>327274000</v>
      </c>
      <c r="V2456" s="2">
        <v>329808000</v>
      </c>
      <c r="W2456" s="2">
        <v>332646000</v>
      </c>
      <c r="X2456" s="2">
        <v>335362000</v>
      </c>
      <c r="Y2456" s="2">
        <v>338847000</v>
      </c>
      <c r="Z2456" s="2">
        <v>342695000</v>
      </c>
      <c r="AA2456" s="2">
        <v>345709000</v>
      </c>
      <c r="AB2456" s="2">
        <v>348682000</v>
      </c>
      <c r="AC2456" s="2">
        <v>352439000</v>
      </c>
      <c r="AD2456" s="2">
        <v>356309000</v>
      </c>
      <c r="AE2456" s="2">
        <v>359577000</v>
      </c>
      <c r="AF2456" s="2">
        <v>363086000</v>
      </c>
      <c r="AG2456" s="2">
        <v>366536000</v>
      </c>
      <c r="AH2456" s="2">
        <v>1390440000</v>
      </c>
    </row>
    <row r="2457" spans="1:34" x14ac:dyDescent="0.35">
      <c r="A2457" t="s">
        <v>4087</v>
      </c>
      <c r="B2457" t="s">
        <v>19</v>
      </c>
      <c r="C2457">
        <v>0</v>
      </c>
      <c r="D2457">
        <v>704696</v>
      </c>
      <c r="E2457">
        <v>693943</v>
      </c>
      <c r="F2457">
        <v>694957</v>
      </c>
      <c r="G2457">
        <v>699439</v>
      </c>
      <c r="H2457">
        <v>703381</v>
      </c>
      <c r="I2457">
        <v>707824</v>
      </c>
      <c r="J2457">
        <v>712462</v>
      </c>
      <c r="K2457">
        <v>717891</v>
      </c>
      <c r="L2457">
        <v>722324</v>
      </c>
      <c r="M2457">
        <v>727341</v>
      </c>
      <c r="N2457">
        <v>731577</v>
      </c>
      <c r="O2457">
        <v>736614</v>
      </c>
      <c r="P2457">
        <v>741439</v>
      </c>
      <c r="Q2457">
        <v>744765</v>
      </c>
      <c r="R2457">
        <v>748756</v>
      </c>
      <c r="S2457">
        <v>752893</v>
      </c>
      <c r="T2457">
        <v>757740</v>
      </c>
      <c r="U2457">
        <v>762820</v>
      </c>
      <c r="V2457">
        <v>768727</v>
      </c>
      <c r="W2457">
        <v>775342</v>
      </c>
      <c r="X2457">
        <v>781673</v>
      </c>
      <c r="Y2457">
        <v>789794</v>
      </c>
      <c r="Z2457">
        <v>798764</v>
      </c>
      <c r="AA2457">
        <v>805789</v>
      </c>
      <c r="AB2457">
        <v>812718</v>
      </c>
      <c r="AC2457">
        <v>821476</v>
      </c>
      <c r="AD2457">
        <v>830496</v>
      </c>
      <c r="AE2457">
        <v>838113</v>
      </c>
      <c r="AF2457">
        <v>846293</v>
      </c>
      <c r="AG2457">
        <v>854334</v>
      </c>
      <c r="AH2457" s="2">
        <v>17653300</v>
      </c>
    </row>
    <row r="2458" spans="1:34" x14ac:dyDescent="0.35">
      <c r="A2458" t="s">
        <v>4088</v>
      </c>
      <c r="B2458" t="s">
        <v>19</v>
      </c>
      <c r="C2458">
        <v>0</v>
      </c>
      <c r="D2458">
        <v>528281</v>
      </c>
      <c r="E2458">
        <v>520220</v>
      </c>
      <c r="F2458">
        <v>520980</v>
      </c>
      <c r="G2458">
        <v>524340</v>
      </c>
      <c r="H2458">
        <v>527295</v>
      </c>
      <c r="I2458">
        <v>530626</v>
      </c>
      <c r="J2458">
        <v>534103</v>
      </c>
      <c r="K2458">
        <v>538173</v>
      </c>
      <c r="L2458">
        <v>541496</v>
      </c>
      <c r="M2458">
        <v>545257</v>
      </c>
      <c r="N2458">
        <v>548433</v>
      </c>
      <c r="O2458">
        <v>552209</v>
      </c>
      <c r="P2458">
        <v>555825</v>
      </c>
      <c r="Q2458">
        <v>558319</v>
      </c>
      <c r="R2458">
        <v>561311</v>
      </c>
      <c r="S2458">
        <v>564413</v>
      </c>
      <c r="T2458">
        <v>568046</v>
      </c>
      <c r="U2458">
        <v>571854</v>
      </c>
      <c r="V2458">
        <v>576282</v>
      </c>
      <c r="W2458">
        <v>581242</v>
      </c>
      <c r="X2458">
        <v>585987</v>
      </c>
      <c r="Y2458">
        <v>592076</v>
      </c>
      <c r="Z2458">
        <v>598800</v>
      </c>
      <c r="AA2458">
        <v>604066</v>
      </c>
      <c r="AB2458">
        <v>609261</v>
      </c>
      <c r="AC2458">
        <v>615826</v>
      </c>
      <c r="AD2458">
        <v>622588</v>
      </c>
      <c r="AE2458">
        <v>628298</v>
      </c>
      <c r="AF2458">
        <v>634431</v>
      </c>
      <c r="AG2458">
        <v>640459</v>
      </c>
      <c r="AH2458" s="2">
        <v>48818900</v>
      </c>
    </row>
    <row r="2459" spans="1:34" x14ac:dyDescent="0.35">
      <c r="A2459" t="s">
        <v>4089</v>
      </c>
      <c r="B2459" t="s">
        <v>19</v>
      </c>
      <c r="C2459">
        <v>0</v>
      </c>
      <c r="D2459" s="2">
        <v>10604200</v>
      </c>
      <c r="E2459" s="2">
        <v>10442400</v>
      </c>
      <c r="F2459" s="2">
        <v>10457600</v>
      </c>
      <c r="G2459" s="2">
        <v>10525100</v>
      </c>
      <c r="H2459" s="2">
        <v>10584400</v>
      </c>
      <c r="I2459" s="2">
        <v>10651300</v>
      </c>
      <c r="J2459" s="2">
        <v>10721000</v>
      </c>
      <c r="K2459" s="2">
        <v>10802700</v>
      </c>
      <c r="L2459" s="2">
        <v>10869400</v>
      </c>
      <c r="M2459" s="2">
        <v>10944900</v>
      </c>
      <c r="N2459" s="2">
        <v>11008700</v>
      </c>
      <c r="O2459" s="2">
        <v>11084500</v>
      </c>
      <c r="P2459" s="2">
        <v>11157100</v>
      </c>
      <c r="Q2459" s="2">
        <v>11207100</v>
      </c>
      <c r="R2459" s="2">
        <v>11267200</v>
      </c>
      <c r="S2459" s="2">
        <v>11329500</v>
      </c>
      <c r="T2459" s="2">
        <v>11402400</v>
      </c>
      <c r="U2459" s="2">
        <v>11478800</v>
      </c>
      <c r="V2459" s="2">
        <v>11567700</v>
      </c>
      <c r="W2459" s="2">
        <v>11667300</v>
      </c>
      <c r="X2459" s="2">
        <v>11762500</v>
      </c>
      <c r="Y2459" s="2">
        <v>11884700</v>
      </c>
      <c r="Z2459" s="2">
        <v>12019700</v>
      </c>
      <c r="AA2459" s="2">
        <v>12125400</v>
      </c>
      <c r="AB2459" s="2">
        <v>12229700</v>
      </c>
      <c r="AC2459" s="2">
        <v>12361500</v>
      </c>
      <c r="AD2459" s="2">
        <v>12497200</v>
      </c>
      <c r="AE2459" s="2">
        <v>12611800</v>
      </c>
      <c r="AF2459" s="2">
        <v>12734900</v>
      </c>
      <c r="AG2459" s="2">
        <v>12855900</v>
      </c>
      <c r="AH2459" s="2">
        <v>42987000</v>
      </c>
    </row>
    <row r="2460" spans="1:34" x14ac:dyDescent="0.35">
      <c r="A2460" t="s">
        <v>4090</v>
      </c>
      <c r="B2460" t="s">
        <v>19</v>
      </c>
      <c r="C2460">
        <v>0</v>
      </c>
      <c r="D2460" s="2">
        <v>1542430</v>
      </c>
      <c r="E2460" s="2">
        <v>1518890</v>
      </c>
      <c r="F2460" s="2">
        <v>1521110</v>
      </c>
      <c r="G2460" s="2">
        <v>1530920</v>
      </c>
      <c r="H2460" s="2">
        <v>1539550</v>
      </c>
      <c r="I2460" s="2">
        <v>1549270</v>
      </c>
      <c r="J2460" s="2">
        <v>1559420</v>
      </c>
      <c r="K2460" s="2">
        <v>1571310</v>
      </c>
      <c r="L2460" s="2">
        <v>1581010</v>
      </c>
      <c r="M2460" s="2">
        <v>1591990</v>
      </c>
      <c r="N2460" s="2">
        <v>1601260</v>
      </c>
      <c r="O2460" s="2">
        <v>1612290</v>
      </c>
      <c r="P2460" s="2">
        <v>1622850</v>
      </c>
      <c r="Q2460" s="2">
        <v>1630130</v>
      </c>
      <c r="R2460" s="2">
        <v>1638860</v>
      </c>
      <c r="S2460" s="2">
        <v>1647920</v>
      </c>
      <c r="T2460" s="2">
        <v>1658530</v>
      </c>
      <c r="U2460" s="2">
        <v>1669650</v>
      </c>
      <c r="V2460" s="2">
        <v>1682580</v>
      </c>
      <c r="W2460" s="2">
        <v>1697060</v>
      </c>
      <c r="X2460" s="2">
        <v>1710910</v>
      </c>
      <c r="Y2460" s="2">
        <v>1728690</v>
      </c>
      <c r="Z2460" s="2">
        <v>1748320</v>
      </c>
      <c r="AA2460" s="2">
        <v>1763700</v>
      </c>
      <c r="AB2460" s="2">
        <v>1778860</v>
      </c>
      <c r="AC2460" s="2">
        <v>1798030</v>
      </c>
      <c r="AD2460" s="2">
        <v>1817780</v>
      </c>
      <c r="AE2460" s="2">
        <v>1834450</v>
      </c>
      <c r="AF2460" s="2">
        <v>1852350</v>
      </c>
      <c r="AG2460" s="2">
        <v>1869950</v>
      </c>
      <c r="AH2460" s="2">
        <v>8597390</v>
      </c>
    </row>
    <row r="2461" spans="1:34" x14ac:dyDescent="0.35">
      <c r="A2461" t="s">
        <v>4091</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row>
    <row r="2462" spans="1:34" x14ac:dyDescent="0.35">
      <c r="A2462" t="s">
        <v>4092</v>
      </c>
      <c r="B2462" t="s">
        <v>19</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row>
    <row r="2463" spans="1:34" x14ac:dyDescent="0.35">
      <c r="A2463" t="s">
        <v>4093</v>
      </c>
      <c r="B2463" t="s">
        <v>19</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row>
    <row r="2464" spans="1:34" x14ac:dyDescent="0.35">
      <c r="A2464" t="s">
        <v>4094</v>
      </c>
      <c r="B2464" t="s">
        <v>19</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row>
    <row r="2465" spans="1:34" x14ac:dyDescent="0.35">
      <c r="A2465" t="s">
        <v>4095</v>
      </c>
      <c r="B2465" t="s">
        <v>19</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row>
    <row r="2466" spans="1:34" x14ac:dyDescent="0.35">
      <c r="A2466" t="s">
        <v>4096</v>
      </c>
      <c r="B2466" t="s">
        <v>19</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row>
    <row r="2467" spans="1:34" x14ac:dyDescent="0.35">
      <c r="A2467" t="s">
        <v>4097</v>
      </c>
      <c r="B2467" t="s">
        <v>19</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row>
    <row r="2468" spans="1:34" x14ac:dyDescent="0.35">
      <c r="A2468" t="s">
        <v>4098</v>
      </c>
      <c r="B2468" t="s">
        <v>19</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x14ac:dyDescent="0.35">
      <c r="A2469" t="s">
        <v>4099</v>
      </c>
      <c r="B2469" t="s">
        <v>19</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row>
    <row r="2470" spans="1:34" x14ac:dyDescent="0.35">
      <c r="A2470" t="s">
        <v>4100</v>
      </c>
      <c r="B2470" t="s">
        <v>19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row>
    <row r="2471" spans="1:34" x14ac:dyDescent="0.35">
      <c r="A2471" t="s">
        <v>4101</v>
      </c>
      <c r="B2471" t="s">
        <v>19</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row>
    <row r="2472" spans="1:34" x14ac:dyDescent="0.35">
      <c r="A2472" t="s">
        <v>4102</v>
      </c>
      <c r="B2472" t="s">
        <v>19</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row>
    <row r="2473" spans="1:34" x14ac:dyDescent="0.35">
      <c r="A2473" t="s">
        <v>4103</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row>
    <row r="2474" spans="1:34" x14ac:dyDescent="0.35">
      <c r="A2474" t="s">
        <v>4104</v>
      </c>
      <c r="B2474" t="s">
        <v>19</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s="2">
        <v>1744040000000</v>
      </c>
    </row>
    <row r="2475" spans="1:34" x14ac:dyDescent="0.35">
      <c r="A2475" t="s">
        <v>4105</v>
      </c>
      <c r="B2475" t="s">
        <v>19</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s="2">
        <v>513364000</v>
      </c>
    </row>
    <row r="2476" spans="1:34" x14ac:dyDescent="0.35">
      <c r="A2476" t="s">
        <v>4106</v>
      </c>
      <c r="B2476" t="s">
        <v>19</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s="2">
        <v>14026400000</v>
      </c>
    </row>
    <row r="2477" spans="1:34" x14ac:dyDescent="0.35">
      <c r="A2477" t="s">
        <v>4107</v>
      </c>
      <c r="B2477" t="s">
        <v>19</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s="2">
        <v>3260600000</v>
      </c>
    </row>
    <row r="2478" spans="1:34" x14ac:dyDescent="0.35">
      <c r="A2478" t="s">
        <v>4108</v>
      </c>
      <c r="B2478" t="s">
        <v>19</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s="2">
        <v>1462850000</v>
      </c>
    </row>
    <row r="2479" spans="1:34" x14ac:dyDescent="0.35">
      <c r="A2479" t="s">
        <v>4109</v>
      </c>
      <c r="B2479" t="s">
        <v>19</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s="2">
        <v>1052780000</v>
      </c>
    </row>
    <row r="2480" spans="1:34" x14ac:dyDescent="0.35">
      <c r="A2480" t="s">
        <v>4110</v>
      </c>
      <c r="B2480" t="s">
        <v>19</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s="2">
        <v>1108220000</v>
      </c>
    </row>
    <row r="2481" spans="1:34" x14ac:dyDescent="0.35">
      <c r="A2481" t="s">
        <v>4111</v>
      </c>
      <c r="B2481" t="s">
        <v>19</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s="2">
        <v>32976400</v>
      </c>
    </row>
    <row r="2482" spans="1:34" x14ac:dyDescent="0.35">
      <c r="A2482" t="s">
        <v>4112</v>
      </c>
      <c r="B2482" t="s">
        <v>19</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s="2">
        <v>109333000</v>
      </c>
    </row>
    <row r="2483" spans="1:34" x14ac:dyDescent="0.35">
      <c r="A2483" t="s">
        <v>4113</v>
      </c>
      <c r="B2483" t="s">
        <v>19</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s="2">
        <v>69668500</v>
      </c>
    </row>
    <row r="2484" spans="1:34" x14ac:dyDescent="0.35">
      <c r="A2484" t="s">
        <v>4114</v>
      </c>
      <c r="B2484" t="s">
        <v>19</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s="2">
        <v>13933700</v>
      </c>
    </row>
    <row r="2485" spans="1:34" x14ac:dyDescent="0.35">
      <c r="A2485" t="s">
        <v>4115</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row>
    <row r="2486" spans="1:34" x14ac:dyDescent="0.35">
      <c r="A2486" t="s">
        <v>4116</v>
      </c>
      <c r="B2486" t="s">
        <v>19</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s="2">
        <v>11599700000000</v>
      </c>
    </row>
    <row r="2487" spans="1:34" x14ac:dyDescent="0.35">
      <c r="A2487" t="s">
        <v>4117</v>
      </c>
      <c r="B2487" t="s">
        <v>19</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s="2">
        <v>5342040000</v>
      </c>
    </row>
    <row r="2488" spans="1:34" x14ac:dyDescent="0.35">
      <c r="A2488" t="s">
        <v>4118</v>
      </c>
      <c r="B2488" t="s">
        <v>19</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s="2">
        <v>8988750000</v>
      </c>
    </row>
    <row r="2489" spans="1:34" x14ac:dyDescent="0.35">
      <c r="A2489" t="s">
        <v>4119</v>
      </c>
      <c r="B2489" t="s">
        <v>19</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s="2">
        <v>8758610000</v>
      </c>
    </row>
    <row r="2490" spans="1:34" x14ac:dyDescent="0.35">
      <c r="A2490" t="s">
        <v>4120</v>
      </c>
      <c r="B2490" t="s">
        <v>19</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s="2">
        <v>1602640000</v>
      </c>
    </row>
    <row r="2491" spans="1:34" x14ac:dyDescent="0.35">
      <c r="A2491" t="s">
        <v>4121</v>
      </c>
      <c r="B2491" t="s">
        <v>19</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s="2">
        <v>1287860000</v>
      </c>
    </row>
    <row r="2492" spans="1:34" x14ac:dyDescent="0.35">
      <c r="A2492" t="s">
        <v>4122</v>
      </c>
      <c r="B2492" t="s">
        <v>19</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s="2">
        <v>7689310000</v>
      </c>
    </row>
    <row r="2493" spans="1:34" x14ac:dyDescent="0.35">
      <c r="A2493" t="s">
        <v>4123</v>
      </c>
      <c r="B2493" t="s">
        <v>19</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s="2">
        <v>107038000</v>
      </c>
    </row>
    <row r="2494" spans="1:34" x14ac:dyDescent="0.35">
      <c r="A2494" t="s">
        <v>4124</v>
      </c>
      <c r="B2494" t="s">
        <v>19</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s="2">
        <v>168358000</v>
      </c>
    </row>
    <row r="2495" spans="1:34" x14ac:dyDescent="0.35">
      <c r="A2495" t="s">
        <v>4125</v>
      </c>
      <c r="B2495" t="s">
        <v>19</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s="2">
        <v>463370000</v>
      </c>
    </row>
    <row r="2496" spans="1:34" x14ac:dyDescent="0.35">
      <c r="A2496" t="s">
        <v>4126</v>
      </c>
      <c r="B2496" t="s">
        <v>19</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s="2">
        <v>92673900</v>
      </c>
    </row>
    <row r="2497" spans="1:34" x14ac:dyDescent="0.35">
      <c r="A2497" t="s">
        <v>4127</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row>
    <row r="2498" spans="1:34" x14ac:dyDescent="0.35">
      <c r="A2498" t="s">
        <v>4128</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s="2">
        <v>1173110000000</v>
      </c>
    </row>
    <row r="2499" spans="1:34" x14ac:dyDescent="0.35">
      <c r="A2499" t="s">
        <v>4129</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s="2">
        <v>136165000</v>
      </c>
    </row>
    <row r="2500" spans="1:34" x14ac:dyDescent="0.35">
      <c r="A2500" t="s">
        <v>4130</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s="2">
        <v>1566070000</v>
      </c>
    </row>
    <row r="2501" spans="1:34" x14ac:dyDescent="0.35">
      <c r="A2501" t="s">
        <v>4131</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s="2">
        <v>1955320000</v>
      </c>
    </row>
    <row r="2502" spans="1:34" x14ac:dyDescent="0.35">
      <c r="A2502" t="s">
        <v>4132</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s="2">
        <v>32476700000</v>
      </c>
    </row>
    <row r="2503" spans="1:34" x14ac:dyDescent="0.35">
      <c r="A2503" t="s">
        <v>4133</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s="2">
        <v>4350060000</v>
      </c>
    </row>
    <row r="2504" spans="1:34" x14ac:dyDescent="0.35">
      <c r="A2504" t="s">
        <v>4134</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s="2">
        <v>179481000</v>
      </c>
    </row>
    <row r="2505" spans="1:34" x14ac:dyDescent="0.35">
      <c r="A2505" t="s">
        <v>4135</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s="2">
        <v>12699600</v>
      </c>
    </row>
    <row r="2506" spans="1:34" x14ac:dyDescent="0.35">
      <c r="A2506" t="s">
        <v>4136</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s="2">
        <v>32631600</v>
      </c>
    </row>
    <row r="2507" spans="1:34" x14ac:dyDescent="0.35">
      <c r="A2507" t="s">
        <v>4137</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s="2">
        <v>46862000</v>
      </c>
    </row>
    <row r="2508" spans="1:34" x14ac:dyDescent="0.35">
      <c r="A2508" t="s">
        <v>4138</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s="2">
        <v>9372400</v>
      </c>
    </row>
    <row r="2509" spans="1:34" x14ac:dyDescent="0.35">
      <c r="A2509" t="s">
        <v>4139</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row>
    <row r="2510" spans="1:34" x14ac:dyDescent="0.35">
      <c r="A2510" t="s">
        <v>4140</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row>
    <row r="2511" spans="1:34" x14ac:dyDescent="0.35">
      <c r="A2511" t="s">
        <v>4141</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row>
    <row r="2512" spans="1:34" x14ac:dyDescent="0.35">
      <c r="A2512" t="s">
        <v>4142</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row>
    <row r="2513" spans="1:34" x14ac:dyDescent="0.35">
      <c r="A2513" t="s">
        <v>4143</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row>
    <row r="2514" spans="1:34" x14ac:dyDescent="0.35">
      <c r="A2514" t="s">
        <v>4144</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row>
    <row r="2515" spans="1:34" x14ac:dyDescent="0.35">
      <c r="A2515" t="s">
        <v>4145</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row>
    <row r="2516" spans="1:34" x14ac:dyDescent="0.35">
      <c r="A2516" t="s">
        <v>4146</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row>
    <row r="2517" spans="1:34" x14ac:dyDescent="0.35">
      <c r="A2517" t="s">
        <v>4147</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row>
    <row r="2518" spans="1:34" x14ac:dyDescent="0.35">
      <c r="A2518" t="s">
        <v>4148</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row>
    <row r="2519" spans="1:34" x14ac:dyDescent="0.35">
      <c r="A2519" t="s">
        <v>4149</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row>
    <row r="2520" spans="1:34" x14ac:dyDescent="0.35">
      <c r="A2520" t="s">
        <v>4150</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row>
    <row r="2521" spans="1:34" x14ac:dyDescent="0.35">
      <c r="A2521" t="s">
        <v>4151</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row>
    <row r="2522" spans="1:34" x14ac:dyDescent="0.35">
      <c r="A2522" t="s">
        <v>4152</v>
      </c>
      <c r="B2522" t="s">
        <v>19</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s="2">
        <v>6990980000000</v>
      </c>
    </row>
    <row r="2523" spans="1:34" x14ac:dyDescent="0.35">
      <c r="A2523" t="s">
        <v>4153</v>
      </c>
      <c r="B2523" t="s">
        <v>19</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s="2">
        <v>22245000000</v>
      </c>
    </row>
    <row r="2524" spans="1:34" x14ac:dyDescent="0.35">
      <c r="A2524" t="s">
        <v>4154</v>
      </c>
      <c r="B2524" t="s">
        <v>19</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s="2">
        <v>917857000</v>
      </c>
    </row>
    <row r="2525" spans="1:34" x14ac:dyDescent="0.35">
      <c r="A2525" t="s">
        <v>4155</v>
      </c>
      <c r="B2525" t="s">
        <v>19</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s="2">
        <v>3141380000</v>
      </c>
    </row>
    <row r="2526" spans="1:34" x14ac:dyDescent="0.35">
      <c r="A2526" t="s">
        <v>4156</v>
      </c>
      <c r="B2526" t="s">
        <v>19</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s="2">
        <v>259067000</v>
      </c>
    </row>
    <row r="2527" spans="1:34" x14ac:dyDescent="0.35">
      <c r="A2527" t="s">
        <v>4157</v>
      </c>
      <c r="B2527" t="s">
        <v>19</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s="2">
        <v>224717000</v>
      </c>
    </row>
    <row r="2528" spans="1:34" x14ac:dyDescent="0.35">
      <c r="A2528" t="s">
        <v>4158</v>
      </c>
      <c r="B2528" t="s">
        <v>19</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s="2">
        <v>667820000</v>
      </c>
    </row>
    <row r="2529" spans="1:34" x14ac:dyDescent="0.35">
      <c r="A2529" t="s">
        <v>4159</v>
      </c>
      <c r="B2529" t="s">
        <v>19</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s="2">
        <v>51757500</v>
      </c>
    </row>
    <row r="2530" spans="1:34" x14ac:dyDescent="0.35">
      <c r="A2530" t="s">
        <v>4160</v>
      </c>
      <c r="B2530" t="s">
        <v>19</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s="2">
        <v>45241300</v>
      </c>
    </row>
    <row r="2531" spans="1:34" x14ac:dyDescent="0.35">
      <c r="A2531" t="s">
        <v>4161</v>
      </c>
      <c r="B2531" t="s">
        <v>19</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s="2">
        <v>279267000</v>
      </c>
    </row>
    <row r="2532" spans="1:34" x14ac:dyDescent="0.35">
      <c r="A2532" t="s">
        <v>4162</v>
      </c>
      <c r="B2532" t="s">
        <v>19</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s="2">
        <v>55853400</v>
      </c>
    </row>
    <row r="2533" spans="1:34" x14ac:dyDescent="0.35">
      <c r="A2533" t="s">
        <v>4163</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row>
    <row r="2534" spans="1:34" x14ac:dyDescent="0.35">
      <c r="A2534" t="s">
        <v>4164</v>
      </c>
      <c r="B2534" t="s">
        <v>19</v>
      </c>
      <c r="C2534" s="2">
        <v>308898000000</v>
      </c>
      <c r="D2534" s="2">
        <v>331286000000</v>
      </c>
      <c r="E2534" s="2">
        <v>326231000000</v>
      </c>
      <c r="F2534" s="2">
        <v>326708000000</v>
      </c>
      <c r="G2534" s="2">
        <v>328814000000</v>
      </c>
      <c r="H2534" s="2">
        <v>330667000000</v>
      </c>
      <c r="I2534" s="2">
        <v>332757000000</v>
      </c>
      <c r="J2534" s="2">
        <v>334937000000</v>
      </c>
      <c r="K2534" s="2">
        <v>337489000000</v>
      </c>
      <c r="L2534" s="2">
        <v>339573000000</v>
      </c>
      <c r="M2534" s="2">
        <v>341932000000</v>
      </c>
      <c r="N2534" s="2">
        <v>343924000000</v>
      </c>
      <c r="O2534" s="2">
        <v>346291000000</v>
      </c>
      <c r="P2534" s="2">
        <v>348560000000</v>
      </c>
      <c r="Q2534" s="2">
        <v>350123000000</v>
      </c>
      <c r="R2534" s="2">
        <v>352001000000</v>
      </c>
      <c r="S2534" s="2">
        <v>353944000000</v>
      </c>
      <c r="T2534" s="2">
        <v>356222000000</v>
      </c>
      <c r="U2534" s="2">
        <v>358611000000</v>
      </c>
      <c r="V2534" s="2">
        <v>361388000000</v>
      </c>
      <c r="W2534" s="2">
        <v>364497000000</v>
      </c>
      <c r="X2534" s="2">
        <v>367474000000</v>
      </c>
      <c r="Y2534" s="2">
        <v>371292000000</v>
      </c>
      <c r="Z2534" s="2">
        <v>375507000000</v>
      </c>
      <c r="AA2534" s="2">
        <v>378811000000</v>
      </c>
      <c r="AB2534" s="2">
        <v>382070000000</v>
      </c>
      <c r="AC2534" s="2">
        <v>386186000000</v>
      </c>
      <c r="AD2534" s="2">
        <v>390426000000</v>
      </c>
      <c r="AE2534" s="2">
        <v>394007000000</v>
      </c>
      <c r="AF2534" s="2">
        <v>397853000000</v>
      </c>
      <c r="AG2534" s="2">
        <v>401635000000</v>
      </c>
      <c r="AH2534" s="2">
        <v>17897700000000</v>
      </c>
    </row>
    <row r="2535" spans="1:34" x14ac:dyDescent="0.35">
      <c r="A2535" t="s">
        <v>4165</v>
      </c>
      <c r="B2535" t="s">
        <v>19</v>
      </c>
      <c r="C2535" s="2">
        <v>3419510</v>
      </c>
      <c r="D2535" s="2">
        <v>3667350</v>
      </c>
      <c r="E2535" s="2">
        <v>3611390</v>
      </c>
      <c r="F2535" s="2">
        <v>3616670</v>
      </c>
      <c r="G2535" s="2">
        <v>3639990</v>
      </c>
      <c r="H2535" s="2">
        <v>3660500</v>
      </c>
      <c r="I2535" s="2">
        <v>3683630</v>
      </c>
      <c r="J2535" s="2">
        <v>3707760</v>
      </c>
      <c r="K2535" s="2">
        <v>3736020</v>
      </c>
      <c r="L2535" s="2">
        <v>3759080</v>
      </c>
      <c r="M2535" s="2">
        <v>3785200</v>
      </c>
      <c r="N2535" s="2">
        <v>3807250</v>
      </c>
      <c r="O2535" s="2">
        <v>3833460</v>
      </c>
      <c r="P2535" s="2">
        <v>3858570</v>
      </c>
      <c r="Q2535" s="2">
        <v>3875870</v>
      </c>
      <c r="R2535" s="2">
        <v>3896660</v>
      </c>
      <c r="S2535" s="2">
        <v>3918170</v>
      </c>
      <c r="T2535" s="2">
        <v>3943390</v>
      </c>
      <c r="U2535" s="2">
        <v>3969830</v>
      </c>
      <c r="V2535" s="2">
        <v>4000570</v>
      </c>
      <c r="W2535" s="2">
        <v>4035000</v>
      </c>
      <c r="X2535" s="2">
        <v>4067950</v>
      </c>
      <c r="Y2535" s="2">
        <v>4110210</v>
      </c>
      <c r="Z2535" s="2">
        <v>4156870</v>
      </c>
      <c r="AA2535" s="2">
        <v>4193450</v>
      </c>
      <c r="AB2535" s="2">
        <v>4229530</v>
      </c>
      <c r="AC2535" s="2">
        <v>4275100</v>
      </c>
      <c r="AD2535" s="2">
        <v>4322030</v>
      </c>
      <c r="AE2535" s="2">
        <v>4361670</v>
      </c>
      <c r="AF2535" s="2">
        <v>4404240</v>
      </c>
      <c r="AG2535" s="2">
        <v>4446110</v>
      </c>
      <c r="AH2535" s="2">
        <v>123820000000</v>
      </c>
    </row>
    <row r="2536" spans="1:34" x14ac:dyDescent="0.35">
      <c r="A2536" t="s">
        <v>4166</v>
      </c>
      <c r="B2536" t="s">
        <v>19</v>
      </c>
      <c r="C2536" s="2">
        <v>152178000</v>
      </c>
      <c r="D2536" s="2">
        <v>163208000</v>
      </c>
      <c r="E2536" s="2">
        <v>160717000</v>
      </c>
      <c r="F2536" s="2">
        <v>160952000</v>
      </c>
      <c r="G2536" s="2">
        <v>161990000</v>
      </c>
      <c r="H2536" s="2">
        <v>162903000</v>
      </c>
      <c r="I2536" s="2">
        <v>163932000</v>
      </c>
      <c r="J2536" s="2">
        <v>165006000</v>
      </c>
      <c r="K2536" s="2">
        <v>166263000</v>
      </c>
      <c r="L2536" s="2">
        <v>167290000</v>
      </c>
      <c r="M2536" s="2">
        <v>168452000</v>
      </c>
      <c r="N2536" s="2">
        <v>169433000</v>
      </c>
      <c r="O2536" s="2">
        <v>170600000</v>
      </c>
      <c r="P2536" s="2">
        <v>171717000</v>
      </c>
      <c r="Q2536" s="2">
        <v>172487000</v>
      </c>
      <c r="R2536" s="2">
        <v>173413000</v>
      </c>
      <c r="S2536" s="2">
        <v>174370000</v>
      </c>
      <c r="T2536" s="2">
        <v>175492000</v>
      </c>
      <c r="U2536" s="2">
        <v>176669000</v>
      </c>
      <c r="V2536" s="2">
        <v>178037000</v>
      </c>
      <c r="W2536" s="2">
        <v>179569000</v>
      </c>
      <c r="X2536" s="2">
        <v>181035000</v>
      </c>
      <c r="Y2536" s="2">
        <v>182916000</v>
      </c>
      <c r="Z2536" s="2">
        <v>184993000</v>
      </c>
      <c r="AA2536" s="2">
        <v>186620000</v>
      </c>
      <c r="AB2536" s="2">
        <v>188226000</v>
      </c>
      <c r="AC2536" s="2">
        <v>190254000</v>
      </c>
      <c r="AD2536" s="2">
        <v>192343000</v>
      </c>
      <c r="AE2536" s="2">
        <v>194107000</v>
      </c>
      <c r="AF2536" s="2">
        <v>196001000</v>
      </c>
      <c r="AG2536" s="2">
        <v>197865000</v>
      </c>
      <c r="AH2536" s="2">
        <v>17849500000</v>
      </c>
    </row>
    <row r="2537" spans="1:34" x14ac:dyDescent="0.35">
      <c r="A2537" t="s">
        <v>4167</v>
      </c>
      <c r="B2537" t="s">
        <v>19</v>
      </c>
      <c r="C2537" s="2">
        <v>425099000</v>
      </c>
      <c r="D2537" s="2">
        <v>455910000</v>
      </c>
      <c r="E2537" s="2">
        <v>448953000</v>
      </c>
      <c r="F2537" s="2">
        <v>449609000</v>
      </c>
      <c r="G2537" s="2">
        <v>452508000</v>
      </c>
      <c r="H2537" s="2">
        <v>455058000</v>
      </c>
      <c r="I2537" s="2">
        <v>457933000</v>
      </c>
      <c r="J2537" s="2">
        <v>460933000</v>
      </c>
      <c r="K2537" s="2">
        <v>464446000</v>
      </c>
      <c r="L2537" s="2">
        <v>467313000</v>
      </c>
      <c r="M2537" s="2">
        <v>470560000</v>
      </c>
      <c r="N2537" s="2">
        <v>473301000</v>
      </c>
      <c r="O2537" s="2">
        <v>476560000</v>
      </c>
      <c r="P2537" s="2">
        <v>479681000</v>
      </c>
      <c r="Q2537" s="2">
        <v>481832000</v>
      </c>
      <c r="R2537" s="2">
        <v>484417000</v>
      </c>
      <c r="S2537" s="2">
        <v>487090000</v>
      </c>
      <c r="T2537" s="2">
        <v>490226000</v>
      </c>
      <c r="U2537" s="2">
        <v>493513000</v>
      </c>
      <c r="V2537" s="2">
        <v>497335000</v>
      </c>
      <c r="W2537" s="2">
        <v>501614000</v>
      </c>
      <c r="X2537" s="2">
        <v>505710000</v>
      </c>
      <c r="Y2537" s="2">
        <v>510965000</v>
      </c>
      <c r="Z2537" s="2">
        <v>516765000</v>
      </c>
      <c r="AA2537" s="2">
        <v>521312000</v>
      </c>
      <c r="AB2537" s="2">
        <v>525797000</v>
      </c>
      <c r="AC2537" s="2">
        <v>531462000</v>
      </c>
      <c r="AD2537" s="2">
        <v>537296000</v>
      </c>
      <c r="AE2537" s="2">
        <v>542225000</v>
      </c>
      <c r="AF2537" s="2">
        <v>547517000</v>
      </c>
      <c r="AG2537" s="2">
        <v>552722000</v>
      </c>
      <c r="AH2537" s="2">
        <v>15641700000</v>
      </c>
    </row>
    <row r="2538" spans="1:34" x14ac:dyDescent="0.35">
      <c r="A2538" t="s">
        <v>4168</v>
      </c>
      <c r="B2538" t="s">
        <v>19</v>
      </c>
      <c r="C2538" s="2">
        <v>231270000</v>
      </c>
      <c r="D2538" s="2">
        <v>248033000</v>
      </c>
      <c r="E2538" s="2">
        <v>244248000</v>
      </c>
      <c r="F2538" s="2">
        <v>244605000</v>
      </c>
      <c r="G2538" s="2">
        <v>246182000</v>
      </c>
      <c r="H2538" s="2">
        <v>247569000</v>
      </c>
      <c r="I2538" s="2">
        <v>249133000</v>
      </c>
      <c r="J2538" s="2">
        <v>250766000</v>
      </c>
      <c r="K2538" s="2">
        <v>252677000</v>
      </c>
      <c r="L2538" s="2">
        <v>254237000</v>
      </c>
      <c r="M2538" s="2">
        <v>256003000</v>
      </c>
      <c r="N2538" s="2">
        <v>257494000</v>
      </c>
      <c r="O2538" s="2">
        <v>259267000</v>
      </c>
      <c r="P2538" s="2">
        <v>260965000</v>
      </c>
      <c r="Q2538" s="2">
        <v>262135000</v>
      </c>
      <c r="R2538" s="2">
        <v>263542000</v>
      </c>
      <c r="S2538" s="2">
        <v>264996000</v>
      </c>
      <c r="T2538" s="2">
        <v>266702000</v>
      </c>
      <c r="U2538" s="2">
        <v>268490000</v>
      </c>
      <c r="V2538" s="2">
        <v>270569000</v>
      </c>
      <c r="W2538" s="2">
        <v>272898000</v>
      </c>
      <c r="X2538" s="2">
        <v>275126000</v>
      </c>
      <c r="Y2538" s="2">
        <v>277985000</v>
      </c>
      <c r="Z2538" s="2">
        <v>281140000</v>
      </c>
      <c r="AA2538" s="2">
        <v>283614000</v>
      </c>
      <c r="AB2538" s="2">
        <v>286054000</v>
      </c>
      <c r="AC2538" s="2">
        <v>289136000</v>
      </c>
      <c r="AD2538" s="2">
        <v>292310000</v>
      </c>
      <c r="AE2538" s="2">
        <v>294991000</v>
      </c>
      <c r="AF2538" s="2">
        <v>297870000</v>
      </c>
      <c r="AG2538" s="2">
        <v>300702000</v>
      </c>
      <c r="AH2538" s="2">
        <v>7892130000</v>
      </c>
    </row>
    <row r="2539" spans="1:34" x14ac:dyDescent="0.35">
      <c r="A2539" t="s">
        <v>4169</v>
      </c>
      <c r="B2539" t="s">
        <v>19</v>
      </c>
      <c r="C2539" s="2">
        <v>55801900</v>
      </c>
      <c r="D2539" s="2">
        <v>59846400</v>
      </c>
      <c r="E2539" s="2">
        <v>58933100</v>
      </c>
      <c r="F2539" s="2">
        <v>59019300</v>
      </c>
      <c r="G2539" s="2">
        <v>59399900</v>
      </c>
      <c r="H2539" s="2">
        <v>59734500</v>
      </c>
      <c r="I2539" s="2">
        <v>60112000</v>
      </c>
      <c r="J2539" s="2">
        <v>60505800</v>
      </c>
      <c r="K2539" s="2">
        <v>60966900</v>
      </c>
      <c r="L2539" s="2">
        <v>61343300</v>
      </c>
      <c r="M2539" s="2">
        <v>61769500</v>
      </c>
      <c r="N2539" s="2">
        <v>62129300</v>
      </c>
      <c r="O2539" s="2">
        <v>62557100</v>
      </c>
      <c r="P2539" s="2">
        <v>62966800</v>
      </c>
      <c r="Q2539" s="2">
        <v>63249200</v>
      </c>
      <c r="R2539" s="2">
        <v>63588500</v>
      </c>
      <c r="S2539" s="2">
        <v>63939400</v>
      </c>
      <c r="T2539" s="2">
        <v>64351100</v>
      </c>
      <c r="U2539" s="2">
        <v>64782500</v>
      </c>
      <c r="V2539" s="2">
        <v>65284100</v>
      </c>
      <c r="W2539" s="2">
        <v>65845900</v>
      </c>
      <c r="X2539" s="2">
        <v>66383600</v>
      </c>
      <c r="Y2539" s="2">
        <v>67073400</v>
      </c>
      <c r="Z2539" s="2">
        <v>67834700</v>
      </c>
      <c r="AA2539" s="2">
        <v>68431600</v>
      </c>
      <c r="AB2539" s="2">
        <v>69020400</v>
      </c>
      <c r="AC2539" s="2">
        <v>69764000</v>
      </c>
      <c r="AD2539" s="2">
        <v>70529800</v>
      </c>
      <c r="AE2539" s="2">
        <v>71176800</v>
      </c>
      <c r="AF2539" s="2">
        <v>71871500</v>
      </c>
      <c r="AG2539" s="2">
        <v>72554700</v>
      </c>
      <c r="AH2539" s="2">
        <v>5068780000</v>
      </c>
    </row>
    <row r="2540" spans="1:34" x14ac:dyDescent="0.35">
      <c r="A2540" t="s">
        <v>4170</v>
      </c>
      <c r="B2540" t="s">
        <v>19</v>
      </c>
      <c r="C2540" s="2">
        <v>1023310000</v>
      </c>
      <c r="D2540" s="2">
        <v>1097480000</v>
      </c>
      <c r="E2540" s="2">
        <v>1080740000</v>
      </c>
      <c r="F2540" s="2">
        <v>1082320000</v>
      </c>
      <c r="G2540" s="2">
        <v>1089290000</v>
      </c>
      <c r="H2540" s="2">
        <v>1095430000</v>
      </c>
      <c r="I2540" s="2">
        <v>1102350000</v>
      </c>
      <c r="J2540" s="2">
        <v>1109580000</v>
      </c>
      <c r="K2540" s="2">
        <v>1118030000</v>
      </c>
      <c r="L2540" s="2">
        <v>1124930000</v>
      </c>
      <c r="M2540" s="2">
        <v>1132750000</v>
      </c>
      <c r="N2540" s="2">
        <v>1139350000</v>
      </c>
      <c r="O2540" s="2">
        <v>1147190000</v>
      </c>
      <c r="P2540" s="2">
        <v>1154710000</v>
      </c>
      <c r="Q2540" s="2">
        <v>1159880000</v>
      </c>
      <c r="R2540" s="2">
        <v>1166110000</v>
      </c>
      <c r="S2540" s="2">
        <v>1172540000</v>
      </c>
      <c r="T2540" s="2">
        <v>1180090000</v>
      </c>
      <c r="U2540" s="2">
        <v>1188000000</v>
      </c>
      <c r="V2540" s="2">
        <v>1197200000</v>
      </c>
      <c r="W2540" s="2">
        <v>1207500000</v>
      </c>
      <c r="X2540" s="2">
        <v>1217360000</v>
      </c>
      <c r="Y2540" s="2">
        <v>1230010000</v>
      </c>
      <c r="Z2540" s="2">
        <v>1243980000</v>
      </c>
      <c r="AA2540" s="2">
        <v>1254920000</v>
      </c>
      <c r="AB2540" s="2">
        <v>1265720000</v>
      </c>
      <c r="AC2540" s="2">
        <v>1279360000</v>
      </c>
      <c r="AD2540" s="2">
        <v>1293400000</v>
      </c>
      <c r="AE2540" s="2">
        <v>1305260000</v>
      </c>
      <c r="AF2540" s="2">
        <v>1318000000</v>
      </c>
      <c r="AG2540" s="2">
        <v>1330530000</v>
      </c>
      <c r="AH2540" s="2">
        <v>8194550000</v>
      </c>
    </row>
    <row r="2541" spans="1:34" x14ac:dyDescent="0.35">
      <c r="A2541" t="s">
        <v>4171</v>
      </c>
      <c r="B2541" t="s">
        <v>19</v>
      </c>
      <c r="C2541" s="2">
        <v>2385170</v>
      </c>
      <c r="D2541" s="2">
        <v>2558050</v>
      </c>
      <c r="E2541" s="2">
        <v>2519010</v>
      </c>
      <c r="F2541" s="2">
        <v>2522700</v>
      </c>
      <c r="G2541" s="2">
        <v>2538960</v>
      </c>
      <c r="H2541" s="2">
        <v>2553270</v>
      </c>
      <c r="I2541" s="2">
        <v>2569400</v>
      </c>
      <c r="J2541" s="2">
        <v>2586230</v>
      </c>
      <c r="K2541" s="2">
        <v>2605940</v>
      </c>
      <c r="L2541" s="2">
        <v>2622030</v>
      </c>
      <c r="M2541" s="2">
        <v>2640250</v>
      </c>
      <c r="N2541" s="2">
        <v>2655630</v>
      </c>
      <c r="O2541" s="2">
        <v>2673910</v>
      </c>
      <c r="P2541" s="2">
        <v>2691430</v>
      </c>
      <c r="Q2541" s="2">
        <v>2703490</v>
      </c>
      <c r="R2541" s="2">
        <v>2718000</v>
      </c>
      <c r="S2541" s="2">
        <v>2733000</v>
      </c>
      <c r="T2541" s="2">
        <v>2750590</v>
      </c>
      <c r="U2541" s="2">
        <v>2769040</v>
      </c>
      <c r="V2541" s="2">
        <v>2790480</v>
      </c>
      <c r="W2541" s="2">
        <v>2814490</v>
      </c>
      <c r="X2541" s="2">
        <v>2837470</v>
      </c>
      <c r="Y2541" s="2">
        <v>2866950</v>
      </c>
      <c r="Z2541" s="2">
        <v>2899500</v>
      </c>
      <c r="AA2541" s="2">
        <v>2925010</v>
      </c>
      <c r="AB2541" s="2">
        <v>2950180</v>
      </c>
      <c r="AC2541" s="2">
        <v>2981960</v>
      </c>
      <c r="AD2541" s="2">
        <v>3014700</v>
      </c>
      <c r="AE2541" s="2">
        <v>3042350</v>
      </c>
      <c r="AF2541" s="2">
        <v>3072040</v>
      </c>
      <c r="AG2541" s="2">
        <v>3101250</v>
      </c>
      <c r="AH2541" s="2">
        <v>230215000</v>
      </c>
    </row>
    <row r="2542" spans="1:34" x14ac:dyDescent="0.35">
      <c r="A2542" t="s">
        <v>4172</v>
      </c>
      <c r="B2542" t="s">
        <v>19</v>
      </c>
      <c r="C2542" s="2">
        <v>1788060</v>
      </c>
      <c r="D2542" s="2">
        <v>1917660</v>
      </c>
      <c r="E2542" s="2">
        <v>1888400</v>
      </c>
      <c r="F2542" s="2">
        <v>1891160</v>
      </c>
      <c r="G2542" s="2">
        <v>1903350</v>
      </c>
      <c r="H2542" s="2">
        <v>1914080</v>
      </c>
      <c r="I2542" s="2">
        <v>1926170</v>
      </c>
      <c r="J2542" s="2">
        <v>1938790</v>
      </c>
      <c r="K2542" s="2">
        <v>1953570</v>
      </c>
      <c r="L2542" s="2">
        <v>1965630</v>
      </c>
      <c r="M2542" s="2">
        <v>1979280</v>
      </c>
      <c r="N2542" s="2">
        <v>1990810</v>
      </c>
      <c r="O2542" s="2">
        <v>2004520</v>
      </c>
      <c r="P2542" s="2">
        <v>2017650</v>
      </c>
      <c r="Q2542" s="2">
        <v>2026700</v>
      </c>
      <c r="R2542" s="2">
        <v>2037570</v>
      </c>
      <c r="S2542" s="2">
        <v>2048810</v>
      </c>
      <c r="T2542" s="2">
        <v>2062000</v>
      </c>
      <c r="U2542" s="2">
        <v>2075830</v>
      </c>
      <c r="V2542" s="2">
        <v>2091900</v>
      </c>
      <c r="W2542" s="2">
        <v>2109900</v>
      </c>
      <c r="X2542" s="2">
        <v>2127130</v>
      </c>
      <c r="Y2542" s="2">
        <v>2149230</v>
      </c>
      <c r="Z2542" s="2">
        <v>2173630</v>
      </c>
      <c r="AA2542" s="2">
        <v>2192760</v>
      </c>
      <c r="AB2542" s="2">
        <v>2211620</v>
      </c>
      <c r="AC2542" s="2">
        <v>2235450</v>
      </c>
      <c r="AD2542" s="2">
        <v>2259990</v>
      </c>
      <c r="AE2542" s="2">
        <v>2280720</v>
      </c>
      <c r="AF2542" s="2">
        <v>2302980</v>
      </c>
      <c r="AG2542" s="2">
        <v>2324870</v>
      </c>
      <c r="AH2542" s="2">
        <v>913948000</v>
      </c>
    </row>
    <row r="2543" spans="1:34" x14ac:dyDescent="0.35">
      <c r="A2543" t="s">
        <v>4173</v>
      </c>
      <c r="B2543" t="s">
        <v>19</v>
      </c>
      <c r="C2543" s="2">
        <v>35891800</v>
      </c>
      <c r="D2543" s="2">
        <v>38493200</v>
      </c>
      <c r="E2543" s="2">
        <v>37905800</v>
      </c>
      <c r="F2543" s="2">
        <v>37961200</v>
      </c>
      <c r="G2543" s="2">
        <v>38206000</v>
      </c>
      <c r="H2543" s="2">
        <v>38421200</v>
      </c>
      <c r="I2543" s="2">
        <v>38664000</v>
      </c>
      <c r="J2543" s="2">
        <v>38917300</v>
      </c>
      <c r="K2543" s="2">
        <v>39213900</v>
      </c>
      <c r="L2543" s="2">
        <v>39456000</v>
      </c>
      <c r="M2543" s="2">
        <v>39730100</v>
      </c>
      <c r="N2543" s="2">
        <v>39961600</v>
      </c>
      <c r="O2543" s="2">
        <v>40236700</v>
      </c>
      <c r="P2543" s="2">
        <v>40500200</v>
      </c>
      <c r="Q2543" s="2">
        <v>40681900</v>
      </c>
      <c r="R2543" s="2">
        <v>40900100</v>
      </c>
      <c r="S2543" s="2">
        <v>41125800</v>
      </c>
      <c r="T2543" s="2">
        <v>41390600</v>
      </c>
      <c r="U2543" s="2">
        <v>41668100</v>
      </c>
      <c r="V2543" s="2">
        <v>41990700</v>
      </c>
      <c r="W2543" s="2">
        <v>42352100</v>
      </c>
      <c r="X2543" s="2">
        <v>42697900</v>
      </c>
      <c r="Y2543" s="2">
        <v>43141600</v>
      </c>
      <c r="Z2543" s="2">
        <v>43631300</v>
      </c>
      <c r="AA2543" s="2">
        <v>44015200</v>
      </c>
      <c r="AB2543" s="2">
        <v>44393900</v>
      </c>
      <c r="AC2543" s="2">
        <v>44872200</v>
      </c>
      <c r="AD2543" s="2">
        <v>45364800</v>
      </c>
      <c r="AE2543" s="2">
        <v>45780900</v>
      </c>
      <c r="AF2543" s="2">
        <v>46227700</v>
      </c>
      <c r="AG2543" s="2">
        <v>46667200</v>
      </c>
      <c r="AH2543" s="2">
        <v>714953000</v>
      </c>
    </row>
    <row r="2544" spans="1:34" x14ac:dyDescent="0.35">
      <c r="A2544" t="s">
        <v>4174</v>
      </c>
      <c r="B2544" t="s">
        <v>19</v>
      </c>
      <c r="C2544" s="2">
        <v>5220620</v>
      </c>
      <c r="D2544" s="2">
        <v>5599010</v>
      </c>
      <c r="E2544" s="2">
        <v>5513570</v>
      </c>
      <c r="F2544" s="2">
        <v>5521630</v>
      </c>
      <c r="G2544" s="2">
        <v>5557230</v>
      </c>
      <c r="H2544" s="2">
        <v>5588540</v>
      </c>
      <c r="I2544" s="2">
        <v>5623860</v>
      </c>
      <c r="J2544" s="2">
        <v>5660700</v>
      </c>
      <c r="K2544" s="2">
        <v>5703840</v>
      </c>
      <c r="L2544" s="2">
        <v>5739060</v>
      </c>
      <c r="M2544" s="2">
        <v>5778930</v>
      </c>
      <c r="N2544" s="2">
        <v>5812590</v>
      </c>
      <c r="O2544" s="2">
        <v>5852610</v>
      </c>
      <c r="P2544" s="2">
        <v>5890940</v>
      </c>
      <c r="Q2544" s="2">
        <v>5917360</v>
      </c>
      <c r="R2544" s="2">
        <v>5949100</v>
      </c>
      <c r="S2544" s="2">
        <v>5981940</v>
      </c>
      <c r="T2544" s="2">
        <v>6020450</v>
      </c>
      <c r="U2544" s="2">
        <v>6060820</v>
      </c>
      <c r="V2544" s="2">
        <v>6107740</v>
      </c>
      <c r="W2544" s="2">
        <v>6160300</v>
      </c>
      <c r="X2544" s="2">
        <v>6210610</v>
      </c>
      <c r="Y2544" s="2">
        <v>6275140</v>
      </c>
      <c r="Z2544" s="2">
        <v>6346370</v>
      </c>
      <c r="AA2544" s="2">
        <v>6402210</v>
      </c>
      <c r="AB2544" s="2">
        <v>6457300</v>
      </c>
      <c r="AC2544" s="2">
        <v>6526860</v>
      </c>
      <c r="AD2544" s="2">
        <v>6598510</v>
      </c>
      <c r="AE2544" s="2">
        <v>6659040</v>
      </c>
      <c r="AF2544" s="2">
        <v>6724030</v>
      </c>
      <c r="AG2544" s="2">
        <v>6787950</v>
      </c>
      <c r="AH2544" s="2">
        <v>142991000</v>
      </c>
    </row>
    <row r="2545" spans="1:34" x14ac:dyDescent="0.35">
      <c r="A2545" t="s">
        <v>4175</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row>
    <row r="2546" spans="1:34" x14ac:dyDescent="0.35">
      <c r="A2546" t="s">
        <v>4176</v>
      </c>
      <c r="B2546" t="s">
        <v>19</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s="2">
        <v>12147000000</v>
      </c>
    </row>
    <row r="2547" spans="1:34" x14ac:dyDescent="0.35">
      <c r="A2547" t="s">
        <v>4177</v>
      </c>
      <c r="B2547" t="s">
        <v>19</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s="2">
        <v>6509310</v>
      </c>
    </row>
    <row r="2548" spans="1:34" x14ac:dyDescent="0.35">
      <c r="A2548" t="s">
        <v>4178</v>
      </c>
      <c r="B2548" t="s">
        <v>19</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s="2">
        <v>102253000</v>
      </c>
    </row>
    <row r="2549" spans="1:34" x14ac:dyDescent="0.35">
      <c r="A2549" t="s">
        <v>4179</v>
      </c>
      <c r="B2549" t="s">
        <v>19</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s="2">
        <v>91393600</v>
      </c>
    </row>
    <row r="2550" spans="1:34" x14ac:dyDescent="0.35">
      <c r="A2550" t="s">
        <v>4180</v>
      </c>
      <c r="B2550" t="s">
        <v>19</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s="2">
        <v>11720300</v>
      </c>
    </row>
    <row r="2551" spans="1:34" x14ac:dyDescent="0.35">
      <c r="A2551" t="s">
        <v>4181</v>
      </c>
      <c r="B2551" t="s">
        <v>19</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s="2">
        <v>7973830</v>
      </c>
    </row>
    <row r="2552" spans="1:34" x14ac:dyDescent="0.35">
      <c r="A2552" t="s">
        <v>4182</v>
      </c>
      <c r="B2552" t="s">
        <v>19</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s="2">
        <v>32256600</v>
      </c>
    </row>
    <row r="2553" spans="1:34" x14ac:dyDescent="0.35">
      <c r="A2553" t="s">
        <v>4183</v>
      </c>
      <c r="B2553" t="s">
        <v>19</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391527</v>
      </c>
    </row>
    <row r="2554" spans="1:34" x14ac:dyDescent="0.35">
      <c r="A2554" t="s">
        <v>4184</v>
      </c>
      <c r="B2554" t="s">
        <v>19</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s="2">
        <v>1828180</v>
      </c>
    </row>
    <row r="2555" spans="1:34" x14ac:dyDescent="0.35">
      <c r="A2555" t="s">
        <v>4185</v>
      </c>
      <c r="B2555" t="s">
        <v>19</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592924</v>
      </c>
    </row>
    <row r="2556" spans="1:34" x14ac:dyDescent="0.35">
      <c r="A2556" t="s">
        <v>4186</v>
      </c>
      <c r="B2556" t="s">
        <v>19</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118585</v>
      </c>
    </row>
    <row r="2557" spans="1:34" x14ac:dyDescent="0.35">
      <c r="A2557" t="s">
        <v>4187</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row>
    <row r="2558" spans="1:34" x14ac:dyDescent="0.35">
      <c r="A2558" t="s">
        <v>4188</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row>
    <row r="2559" spans="1:34" x14ac:dyDescent="0.35">
      <c r="A2559" t="s">
        <v>4189</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row>
    <row r="2560" spans="1:34" x14ac:dyDescent="0.35">
      <c r="A2560" t="s">
        <v>4190</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row>
    <row r="2561" spans="1:34" x14ac:dyDescent="0.35">
      <c r="A2561" t="s">
        <v>4191</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row>
    <row r="2562" spans="1:34" x14ac:dyDescent="0.35">
      <c r="A2562" t="s">
        <v>4192</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row>
    <row r="2563" spans="1:34" x14ac:dyDescent="0.35">
      <c r="A2563" t="s">
        <v>4193</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row>
    <row r="2564" spans="1:34" x14ac:dyDescent="0.35">
      <c r="A2564" t="s">
        <v>4194</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row>
    <row r="2565" spans="1:34" x14ac:dyDescent="0.35">
      <c r="A2565" t="s">
        <v>4195</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x14ac:dyDescent="0.35">
      <c r="A2566" t="s">
        <v>4196</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row>
    <row r="2567" spans="1:34" x14ac:dyDescent="0.35">
      <c r="A2567" t="s">
        <v>4197</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row>
    <row r="2568" spans="1:34" x14ac:dyDescent="0.35">
      <c r="A2568" t="s">
        <v>4198</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row>
    <row r="2569" spans="1:34" x14ac:dyDescent="0.35">
      <c r="A2569" t="s">
        <v>4199</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row>
    <row r="2570" spans="1:34" x14ac:dyDescent="0.35">
      <c r="A2570" t="s">
        <v>4200</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s="2">
        <v>6073510000</v>
      </c>
    </row>
    <row r="2571" spans="1:34" x14ac:dyDescent="0.35">
      <c r="A2571" t="s">
        <v>4201</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s="2">
        <v>3415340</v>
      </c>
    </row>
    <row r="2572" spans="1:34" x14ac:dyDescent="0.35">
      <c r="A2572" t="s">
        <v>4202</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s="2">
        <v>75034400</v>
      </c>
    </row>
    <row r="2573" spans="1:34" x14ac:dyDescent="0.35">
      <c r="A2573" t="s">
        <v>4203</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s="2">
        <v>20272100</v>
      </c>
    </row>
    <row r="2574" spans="1:34" x14ac:dyDescent="0.35">
      <c r="A2574" t="s">
        <v>4204</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s="2">
        <v>7948240</v>
      </c>
    </row>
    <row r="2575" spans="1:34" x14ac:dyDescent="0.35">
      <c r="A2575" t="s">
        <v>4205</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s="2">
        <v>5945740</v>
      </c>
    </row>
    <row r="2576" spans="1:34" x14ac:dyDescent="0.35">
      <c r="A2576" t="s">
        <v>4206</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s="2">
        <v>11254900</v>
      </c>
    </row>
    <row r="2577" spans="1:34" x14ac:dyDescent="0.35">
      <c r="A2577" t="s">
        <v>4207</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214342</v>
      </c>
    </row>
    <row r="2578" spans="1:34" x14ac:dyDescent="0.35">
      <c r="A2578" t="s">
        <v>4208</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s="2">
        <v>1042660</v>
      </c>
    </row>
    <row r="2579" spans="1:34" x14ac:dyDescent="0.35">
      <c r="A2579" t="s">
        <v>4209</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296462</v>
      </c>
    </row>
    <row r="2580" spans="1:34" x14ac:dyDescent="0.35">
      <c r="A2580" t="s">
        <v>4210</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59292.4</v>
      </c>
    </row>
    <row r="2581" spans="1:34" x14ac:dyDescent="0.35">
      <c r="A2581" t="s">
        <v>4211</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row>
    <row r="2582" spans="1:34" x14ac:dyDescent="0.35">
      <c r="A2582" t="s">
        <v>4212</v>
      </c>
      <c r="B2582" t="s">
        <v>19</v>
      </c>
      <c r="C2582" s="2">
        <v>4858990000000</v>
      </c>
      <c r="D2582" s="2">
        <v>4960930000000</v>
      </c>
      <c r="E2582" s="2">
        <v>4987340000000</v>
      </c>
      <c r="F2582" s="2">
        <v>5033050000000</v>
      </c>
      <c r="G2582" s="2">
        <v>5060050000000</v>
      </c>
      <c r="H2582" s="2">
        <v>5086180000000</v>
      </c>
      <c r="I2582" s="2">
        <v>5116940000000</v>
      </c>
      <c r="J2582" s="2">
        <v>5138210000000</v>
      </c>
      <c r="K2582" s="2">
        <v>5143660000000</v>
      </c>
      <c r="L2582" s="2">
        <v>5151370000000</v>
      </c>
      <c r="M2582" s="2">
        <v>5157730000000</v>
      </c>
      <c r="N2582" s="2">
        <v>5157420000000</v>
      </c>
      <c r="O2582" s="2">
        <v>5145620000000</v>
      </c>
      <c r="P2582" s="2">
        <v>5103630000000</v>
      </c>
      <c r="Q2582" s="2">
        <v>5067260000000</v>
      </c>
      <c r="R2582" s="2">
        <v>5026600000000</v>
      </c>
      <c r="S2582" s="2">
        <v>4992610000000</v>
      </c>
      <c r="T2582" s="2">
        <v>4972040000000</v>
      </c>
      <c r="U2582" s="2">
        <v>4954220000000</v>
      </c>
      <c r="V2582" s="2">
        <v>4937650000000</v>
      </c>
      <c r="W2582" s="2">
        <v>4916750000000</v>
      </c>
      <c r="X2582" s="2">
        <v>4887350000000</v>
      </c>
      <c r="Y2582" s="2">
        <v>4863900000000</v>
      </c>
      <c r="Z2582" s="2">
        <v>4846650000000</v>
      </c>
      <c r="AA2582" s="2">
        <v>4828910000000</v>
      </c>
      <c r="AB2582" s="2">
        <v>4812960000000</v>
      </c>
      <c r="AC2582" s="2">
        <v>4799210000000</v>
      </c>
      <c r="AD2582" s="2">
        <v>4786770000000</v>
      </c>
      <c r="AE2582" s="2">
        <v>4782910000000</v>
      </c>
      <c r="AF2582" s="2">
        <v>4782540000000</v>
      </c>
      <c r="AG2582" s="2">
        <v>4786550000000</v>
      </c>
      <c r="AH2582" s="2">
        <v>1132610000000</v>
      </c>
    </row>
    <row r="2583" spans="1:34" x14ac:dyDescent="0.35">
      <c r="A2583" t="s">
        <v>4213</v>
      </c>
      <c r="B2583" t="s">
        <v>19</v>
      </c>
      <c r="C2583" s="2">
        <v>552932000</v>
      </c>
      <c r="D2583" s="2">
        <v>564533000</v>
      </c>
      <c r="E2583" s="2">
        <v>567538000</v>
      </c>
      <c r="F2583" s="2">
        <v>572740000</v>
      </c>
      <c r="G2583" s="2">
        <v>575811000</v>
      </c>
      <c r="H2583" s="2">
        <v>578786000</v>
      </c>
      <c r="I2583" s="2">
        <v>582286000</v>
      </c>
      <c r="J2583" s="2">
        <v>584706000</v>
      </c>
      <c r="K2583" s="2">
        <v>585327000</v>
      </c>
      <c r="L2583" s="2">
        <v>586203000</v>
      </c>
      <c r="M2583" s="2">
        <v>586928000</v>
      </c>
      <c r="N2583" s="2">
        <v>586892000</v>
      </c>
      <c r="O2583" s="2">
        <v>585550000</v>
      </c>
      <c r="P2583" s="2">
        <v>580772000</v>
      </c>
      <c r="Q2583" s="2">
        <v>576632000</v>
      </c>
      <c r="R2583" s="2">
        <v>572005000</v>
      </c>
      <c r="S2583" s="2">
        <v>568138000</v>
      </c>
      <c r="T2583" s="2">
        <v>565797000</v>
      </c>
      <c r="U2583" s="2">
        <v>563769000</v>
      </c>
      <c r="V2583" s="2">
        <v>561884000</v>
      </c>
      <c r="W2583" s="2">
        <v>559505000</v>
      </c>
      <c r="X2583" s="2">
        <v>556159000</v>
      </c>
      <c r="Y2583" s="2">
        <v>553491000</v>
      </c>
      <c r="Z2583" s="2">
        <v>551528000</v>
      </c>
      <c r="AA2583" s="2">
        <v>549509000</v>
      </c>
      <c r="AB2583" s="2">
        <v>547694000</v>
      </c>
      <c r="AC2583" s="2">
        <v>546129000</v>
      </c>
      <c r="AD2583" s="2">
        <v>544713000</v>
      </c>
      <c r="AE2583" s="2">
        <v>544275000</v>
      </c>
      <c r="AF2583" s="2">
        <v>544232000</v>
      </c>
      <c r="AG2583" s="2">
        <v>544689000</v>
      </c>
      <c r="AH2583" s="2">
        <v>866891000</v>
      </c>
    </row>
    <row r="2584" spans="1:34" x14ac:dyDescent="0.35">
      <c r="A2584" t="s">
        <v>4214</v>
      </c>
      <c r="B2584" t="s">
        <v>19</v>
      </c>
      <c r="C2584" s="2">
        <v>2951750000</v>
      </c>
      <c r="D2584" s="2">
        <v>3013680000</v>
      </c>
      <c r="E2584" s="2">
        <v>3029720000</v>
      </c>
      <c r="F2584" s="2">
        <v>3057490000</v>
      </c>
      <c r="G2584" s="2">
        <v>3073890000</v>
      </c>
      <c r="H2584" s="2">
        <v>3089770000</v>
      </c>
      <c r="I2584" s="2">
        <v>3108450000</v>
      </c>
      <c r="J2584" s="2">
        <v>3121370000</v>
      </c>
      <c r="K2584" s="2">
        <v>3124680000</v>
      </c>
      <c r="L2584" s="2">
        <v>3129360000</v>
      </c>
      <c r="M2584" s="2">
        <v>3133230000</v>
      </c>
      <c r="N2584" s="2">
        <v>3133040000</v>
      </c>
      <c r="O2584" s="2">
        <v>3125870000</v>
      </c>
      <c r="P2584" s="2">
        <v>3100370000</v>
      </c>
      <c r="Q2584" s="2">
        <v>3078270000</v>
      </c>
      <c r="R2584" s="2">
        <v>3053570000</v>
      </c>
      <c r="S2584" s="2">
        <v>3032920000</v>
      </c>
      <c r="T2584" s="2">
        <v>3020430000</v>
      </c>
      <c r="U2584" s="2">
        <v>3009600000</v>
      </c>
      <c r="V2584" s="2">
        <v>2999540000</v>
      </c>
      <c r="W2584" s="2">
        <v>2986840000</v>
      </c>
      <c r="X2584" s="2">
        <v>2968980000</v>
      </c>
      <c r="Y2584" s="2">
        <v>2954730000</v>
      </c>
      <c r="Z2584" s="2">
        <v>2944260000</v>
      </c>
      <c r="AA2584" s="2">
        <v>2933480000</v>
      </c>
      <c r="AB2584" s="2">
        <v>2923780000</v>
      </c>
      <c r="AC2584" s="2">
        <v>2915430000</v>
      </c>
      <c r="AD2584" s="2">
        <v>2907870000</v>
      </c>
      <c r="AE2584" s="2">
        <v>2905530000</v>
      </c>
      <c r="AF2584" s="2">
        <v>2905310000</v>
      </c>
      <c r="AG2584" s="2">
        <v>2907750000</v>
      </c>
      <c r="AH2584" s="2">
        <v>3934540000</v>
      </c>
    </row>
    <row r="2585" spans="1:34" x14ac:dyDescent="0.35">
      <c r="A2585" t="s">
        <v>4215</v>
      </c>
      <c r="B2585" t="s">
        <v>19</v>
      </c>
      <c r="C2585" s="2">
        <v>5191500000</v>
      </c>
      <c r="D2585" s="2">
        <v>5300420000</v>
      </c>
      <c r="E2585" s="2">
        <v>5328640000</v>
      </c>
      <c r="F2585" s="2">
        <v>5377480000</v>
      </c>
      <c r="G2585" s="2">
        <v>5406310000</v>
      </c>
      <c r="H2585" s="2">
        <v>5434240000</v>
      </c>
      <c r="I2585" s="2">
        <v>5467100000</v>
      </c>
      <c r="J2585" s="2">
        <v>5489830000</v>
      </c>
      <c r="K2585" s="2">
        <v>5495650000</v>
      </c>
      <c r="L2585" s="2">
        <v>5503890000</v>
      </c>
      <c r="M2585" s="2">
        <v>5510690000</v>
      </c>
      <c r="N2585" s="2">
        <v>5510350000</v>
      </c>
      <c r="O2585" s="2">
        <v>5497750000</v>
      </c>
      <c r="P2585" s="2">
        <v>5452890000</v>
      </c>
      <c r="Q2585" s="2">
        <v>5414020000</v>
      </c>
      <c r="R2585" s="2">
        <v>5370580000</v>
      </c>
      <c r="S2585" s="2">
        <v>5334270000</v>
      </c>
      <c r="T2585" s="2">
        <v>5312290000</v>
      </c>
      <c r="U2585" s="2">
        <v>5293240000</v>
      </c>
      <c r="V2585" s="2">
        <v>5275550000</v>
      </c>
      <c r="W2585" s="2">
        <v>5253210000</v>
      </c>
      <c r="X2585" s="2">
        <v>5221800000</v>
      </c>
      <c r="Y2585" s="2">
        <v>5196740000</v>
      </c>
      <c r="Z2585" s="2">
        <v>5178320000</v>
      </c>
      <c r="AA2585" s="2">
        <v>5159360000</v>
      </c>
      <c r="AB2585" s="2">
        <v>5142320000</v>
      </c>
      <c r="AC2585" s="2">
        <v>5127630000</v>
      </c>
      <c r="AD2585" s="2">
        <v>5114330000</v>
      </c>
      <c r="AE2585" s="2">
        <v>5110220000</v>
      </c>
      <c r="AF2585" s="2">
        <v>5109810000</v>
      </c>
      <c r="AG2585" s="2">
        <v>5114110000</v>
      </c>
      <c r="AH2585" s="2">
        <v>2237950000</v>
      </c>
    </row>
    <row r="2586" spans="1:34" x14ac:dyDescent="0.35">
      <c r="A2586" t="s">
        <v>4216</v>
      </c>
      <c r="B2586" t="s">
        <v>19</v>
      </c>
      <c r="C2586" s="2">
        <v>204579000</v>
      </c>
      <c r="D2586" s="2">
        <v>208872000</v>
      </c>
      <c r="E2586" s="2">
        <v>209983000</v>
      </c>
      <c r="F2586" s="2">
        <v>211908000</v>
      </c>
      <c r="G2586" s="2">
        <v>213045000</v>
      </c>
      <c r="H2586" s="2">
        <v>214145000</v>
      </c>
      <c r="I2586" s="2">
        <v>215440000</v>
      </c>
      <c r="J2586" s="2">
        <v>216335000</v>
      </c>
      <c r="K2586" s="2">
        <v>216565000</v>
      </c>
      <c r="L2586" s="2">
        <v>216889000</v>
      </c>
      <c r="M2586" s="2">
        <v>217158000</v>
      </c>
      <c r="N2586" s="2">
        <v>217144000</v>
      </c>
      <c r="O2586" s="2">
        <v>216648000</v>
      </c>
      <c r="P2586" s="2">
        <v>214880000</v>
      </c>
      <c r="Q2586" s="2">
        <v>213348000</v>
      </c>
      <c r="R2586" s="2">
        <v>211636000</v>
      </c>
      <c r="S2586" s="2">
        <v>210205000</v>
      </c>
      <c r="T2586" s="2">
        <v>209339000</v>
      </c>
      <c r="U2586" s="2">
        <v>208589000</v>
      </c>
      <c r="V2586" s="2">
        <v>207891000</v>
      </c>
      <c r="W2586" s="2">
        <v>207011000</v>
      </c>
      <c r="X2586" s="2">
        <v>205773000</v>
      </c>
      <c r="Y2586" s="2">
        <v>204786000</v>
      </c>
      <c r="Z2586" s="2">
        <v>204060000</v>
      </c>
      <c r="AA2586" s="2">
        <v>203313000</v>
      </c>
      <c r="AB2586" s="2">
        <v>202641000</v>
      </c>
      <c r="AC2586" s="2">
        <v>202062000</v>
      </c>
      <c r="AD2586" s="2">
        <v>201539000</v>
      </c>
      <c r="AE2586" s="2">
        <v>201376000</v>
      </c>
      <c r="AF2586" s="2">
        <v>201360000</v>
      </c>
      <c r="AG2586" s="2">
        <v>201530000</v>
      </c>
      <c r="AH2586" s="2">
        <v>512586000</v>
      </c>
    </row>
    <row r="2587" spans="1:34" x14ac:dyDescent="0.35">
      <c r="A2587" t="s">
        <v>4217</v>
      </c>
      <c r="B2587" t="s">
        <v>19</v>
      </c>
      <c r="C2587" s="2">
        <v>192766000</v>
      </c>
      <c r="D2587" s="2">
        <v>196811000</v>
      </c>
      <c r="E2587" s="2">
        <v>197858000</v>
      </c>
      <c r="F2587" s="2">
        <v>199672000</v>
      </c>
      <c r="G2587" s="2">
        <v>200742000</v>
      </c>
      <c r="H2587" s="2">
        <v>201779000</v>
      </c>
      <c r="I2587" s="2">
        <v>203000000</v>
      </c>
      <c r="J2587" s="2">
        <v>203843000</v>
      </c>
      <c r="K2587" s="2">
        <v>204060000</v>
      </c>
      <c r="L2587" s="2">
        <v>204365000</v>
      </c>
      <c r="M2587" s="2">
        <v>204618000</v>
      </c>
      <c r="N2587" s="2">
        <v>204606000</v>
      </c>
      <c r="O2587" s="2">
        <v>204137000</v>
      </c>
      <c r="P2587" s="2">
        <v>202472000</v>
      </c>
      <c r="Q2587" s="2">
        <v>201029000</v>
      </c>
      <c r="R2587" s="2">
        <v>199415000</v>
      </c>
      <c r="S2587" s="2">
        <v>198067000</v>
      </c>
      <c r="T2587" s="2">
        <v>197251000</v>
      </c>
      <c r="U2587" s="2">
        <v>196544000</v>
      </c>
      <c r="V2587" s="2">
        <v>195887000</v>
      </c>
      <c r="W2587" s="2">
        <v>195058000</v>
      </c>
      <c r="X2587" s="2">
        <v>193891000</v>
      </c>
      <c r="Y2587" s="2">
        <v>192961000</v>
      </c>
      <c r="Z2587" s="2">
        <v>192277000</v>
      </c>
      <c r="AA2587" s="2">
        <v>191573000</v>
      </c>
      <c r="AB2587" s="2">
        <v>190940000</v>
      </c>
      <c r="AC2587" s="2">
        <v>190395000</v>
      </c>
      <c r="AD2587" s="2">
        <v>189901000</v>
      </c>
      <c r="AE2587" s="2">
        <v>189748000</v>
      </c>
      <c r="AF2587" s="2">
        <v>189733000</v>
      </c>
      <c r="AG2587" s="2">
        <v>189892000</v>
      </c>
      <c r="AH2587" s="2">
        <v>427005000</v>
      </c>
    </row>
    <row r="2588" spans="1:34" x14ac:dyDescent="0.35">
      <c r="A2588" t="s">
        <v>4218</v>
      </c>
      <c r="B2588" t="s">
        <v>19</v>
      </c>
      <c r="C2588" s="2">
        <v>137272000</v>
      </c>
      <c r="D2588" s="2">
        <v>140152000</v>
      </c>
      <c r="E2588" s="2">
        <v>140898000</v>
      </c>
      <c r="F2588" s="2">
        <v>142189000</v>
      </c>
      <c r="G2588" s="2">
        <v>142952000</v>
      </c>
      <c r="H2588" s="2">
        <v>143690000</v>
      </c>
      <c r="I2588" s="2">
        <v>144559000</v>
      </c>
      <c r="J2588" s="2">
        <v>145160000</v>
      </c>
      <c r="K2588" s="2">
        <v>145314000</v>
      </c>
      <c r="L2588" s="2">
        <v>145531000</v>
      </c>
      <c r="M2588" s="2">
        <v>145711000</v>
      </c>
      <c r="N2588" s="2">
        <v>145703000</v>
      </c>
      <c r="O2588" s="2">
        <v>145369000</v>
      </c>
      <c r="P2588" s="2">
        <v>144183000</v>
      </c>
      <c r="Q2588" s="2">
        <v>143155000</v>
      </c>
      <c r="R2588" s="2">
        <v>142007000</v>
      </c>
      <c r="S2588" s="2">
        <v>141046000</v>
      </c>
      <c r="T2588" s="2">
        <v>140465000</v>
      </c>
      <c r="U2588" s="2">
        <v>139962000</v>
      </c>
      <c r="V2588" s="2">
        <v>139494000</v>
      </c>
      <c r="W2588" s="2">
        <v>138903000</v>
      </c>
      <c r="X2588" s="2">
        <v>138073000</v>
      </c>
      <c r="Y2588" s="2">
        <v>137410000</v>
      </c>
      <c r="Z2588" s="2">
        <v>136923000</v>
      </c>
      <c r="AA2588" s="2">
        <v>136422000</v>
      </c>
      <c r="AB2588" s="2">
        <v>135971000</v>
      </c>
      <c r="AC2588" s="2">
        <v>135583000</v>
      </c>
      <c r="AD2588" s="2">
        <v>135231000</v>
      </c>
      <c r="AE2588" s="2">
        <v>135122000</v>
      </c>
      <c r="AF2588" s="2">
        <v>135112000</v>
      </c>
      <c r="AG2588" s="2">
        <v>135225000</v>
      </c>
      <c r="AH2588" s="2">
        <v>2136850000</v>
      </c>
    </row>
    <row r="2589" spans="1:34" x14ac:dyDescent="0.35">
      <c r="A2589" t="s">
        <v>4219</v>
      </c>
      <c r="B2589" t="s">
        <v>19</v>
      </c>
      <c r="C2589" s="2">
        <v>12820600</v>
      </c>
      <c r="D2589" s="2">
        <v>13089500</v>
      </c>
      <c r="E2589" s="2">
        <v>13159200</v>
      </c>
      <c r="F2589" s="2">
        <v>13279800</v>
      </c>
      <c r="G2589" s="2">
        <v>13351000</v>
      </c>
      <c r="H2589" s="2">
        <v>13420000</v>
      </c>
      <c r="I2589" s="2">
        <v>13501200</v>
      </c>
      <c r="J2589" s="2">
        <v>13557300</v>
      </c>
      <c r="K2589" s="2">
        <v>13571700</v>
      </c>
      <c r="L2589" s="2">
        <v>13592000</v>
      </c>
      <c r="M2589" s="2">
        <v>13608800</v>
      </c>
      <c r="N2589" s="2">
        <v>13608000</v>
      </c>
      <c r="O2589" s="2">
        <v>13576800</v>
      </c>
      <c r="P2589" s="2">
        <v>13466100</v>
      </c>
      <c r="Q2589" s="2">
        <v>13370100</v>
      </c>
      <c r="R2589" s="2">
        <v>13262800</v>
      </c>
      <c r="S2589" s="2">
        <v>13173100</v>
      </c>
      <c r="T2589" s="2">
        <v>13118800</v>
      </c>
      <c r="U2589" s="2">
        <v>13071800</v>
      </c>
      <c r="V2589" s="2">
        <v>13028100</v>
      </c>
      <c r="W2589" s="2">
        <v>12973000</v>
      </c>
      <c r="X2589" s="2">
        <v>12895400</v>
      </c>
      <c r="Y2589" s="2">
        <v>12833500</v>
      </c>
      <c r="Z2589" s="2">
        <v>12788000</v>
      </c>
      <c r="AA2589" s="2">
        <v>12741200</v>
      </c>
      <c r="AB2589" s="2">
        <v>12699100</v>
      </c>
      <c r="AC2589" s="2">
        <v>12662800</v>
      </c>
      <c r="AD2589" s="2">
        <v>12630000</v>
      </c>
      <c r="AE2589" s="2">
        <v>12619800</v>
      </c>
      <c r="AF2589" s="2">
        <v>12618800</v>
      </c>
      <c r="AG2589" s="2">
        <v>12629400</v>
      </c>
      <c r="AH2589" s="2">
        <v>26573800</v>
      </c>
    </row>
    <row r="2590" spans="1:34" x14ac:dyDescent="0.35">
      <c r="A2590" t="s">
        <v>4220</v>
      </c>
      <c r="B2590" t="s">
        <v>19</v>
      </c>
      <c r="C2590" s="2">
        <v>86080900</v>
      </c>
      <c r="D2590" s="2">
        <v>87886900</v>
      </c>
      <c r="E2590" s="2">
        <v>88354700</v>
      </c>
      <c r="F2590" s="2">
        <v>89164500</v>
      </c>
      <c r="G2590" s="2">
        <v>89642700</v>
      </c>
      <c r="H2590" s="2">
        <v>90105800</v>
      </c>
      <c r="I2590" s="2">
        <v>90650700</v>
      </c>
      <c r="J2590" s="2">
        <v>91027400</v>
      </c>
      <c r="K2590" s="2">
        <v>91124100</v>
      </c>
      <c r="L2590" s="2">
        <v>91260600</v>
      </c>
      <c r="M2590" s="2">
        <v>91373400</v>
      </c>
      <c r="N2590" s="2">
        <v>91367800</v>
      </c>
      <c r="O2590" s="2">
        <v>91158800</v>
      </c>
      <c r="P2590" s="2">
        <v>90414900</v>
      </c>
      <c r="Q2590" s="2">
        <v>89770500</v>
      </c>
      <c r="R2590" s="2">
        <v>89050100</v>
      </c>
      <c r="S2590" s="2">
        <v>88448100</v>
      </c>
      <c r="T2590" s="2">
        <v>88083600</v>
      </c>
      <c r="U2590" s="2">
        <v>87767900</v>
      </c>
      <c r="V2590" s="2">
        <v>87474400</v>
      </c>
      <c r="W2590" s="2">
        <v>87104200</v>
      </c>
      <c r="X2590" s="2">
        <v>86583200</v>
      </c>
      <c r="Y2590" s="2">
        <v>86167800</v>
      </c>
      <c r="Z2590" s="2">
        <v>85862300</v>
      </c>
      <c r="AA2590" s="2">
        <v>85548000</v>
      </c>
      <c r="AB2590" s="2">
        <v>85265300</v>
      </c>
      <c r="AC2590" s="2">
        <v>85021800</v>
      </c>
      <c r="AD2590" s="2">
        <v>84801300</v>
      </c>
      <c r="AE2590" s="2">
        <v>84733100</v>
      </c>
      <c r="AF2590" s="2">
        <v>84726400</v>
      </c>
      <c r="AG2590" s="2">
        <v>84797600</v>
      </c>
      <c r="AH2590" s="2">
        <v>127764000</v>
      </c>
    </row>
    <row r="2591" spans="1:34" x14ac:dyDescent="0.35">
      <c r="A2591" t="s">
        <v>4221</v>
      </c>
      <c r="B2591" t="s">
        <v>19</v>
      </c>
      <c r="C2591" s="2">
        <v>91575400</v>
      </c>
      <c r="D2591" s="2">
        <v>93496700</v>
      </c>
      <c r="E2591" s="2">
        <v>93994400</v>
      </c>
      <c r="F2591" s="2">
        <v>94855900</v>
      </c>
      <c r="G2591" s="2">
        <v>95364600</v>
      </c>
      <c r="H2591" s="2">
        <v>95857200</v>
      </c>
      <c r="I2591" s="2">
        <v>96436900</v>
      </c>
      <c r="J2591" s="2">
        <v>96837700</v>
      </c>
      <c r="K2591" s="2">
        <v>96940500</v>
      </c>
      <c r="L2591" s="2">
        <v>97085700</v>
      </c>
      <c r="M2591" s="2">
        <v>97205700</v>
      </c>
      <c r="N2591" s="2">
        <v>97199800</v>
      </c>
      <c r="O2591" s="2">
        <v>96977400</v>
      </c>
      <c r="P2591" s="2">
        <v>96186100</v>
      </c>
      <c r="Q2591" s="2">
        <v>95500500</v>
      </c>
      <c r="R2591" s="2">
        <v>94734200</v>
      </c>
      <c r="S2591" s="2">
        <v>94093700</v>
      </c>
      <c r="T2591" s="2">
        <v>93706000</v>
      </c>
      <c r="U2591" s="2">
        <v>93370100</v>
      </c>
      <c r="V2591" s="2">
        <v>93057900</v>
      </c>
      <c r="W2591" s="2">
        <v>92664000</v>
      </c>
      <c r="X2591" s="2">
        <v>92109800</v>
      </c>
      <c r="Y2591" s="2">
        <v>91667900</v>
      </c>
      <c r="Z2591" s="2">
        <v>91342900</v>
      </c>
      <c r="AA2591" s="2">
        <v>91008500</v>
      </c>
      <c r="AB2591" s="2">
        <v>90707800</v>
      </c>
      <c r="AC2591" s="2">
        <v>90448700</v>
      </c>
      <c r="AD2591" s="2">
        <v>90214200</v>
      </c>
      <c r="AE2591" s="2">
        <v>90141600</v>
      </c>
      <c r="AF2591" s="2">
        <v>90134500</v>
      </c>
      <c r="AG2591" s="2">
        <v>90210200</v>
      </c>
      <c r="AH2591" s="2">
        <v>55285300</v>
      </c>
    </row>
    <row r="2592" spans="1:34" x14ac:dyDescent="0.35">
      <c r="A2592" t="s">
        <v>4222</v>
      </c>
      <c r="B2592" t="s">
        <v>19</v>
      </c>
      <c r="C2592" s="2">
        <v>9157540</v>
      </c>
      <c r="D2592" s="2">
        <v>9349670</v>
      </c>
      <c r="E2592" s="2">
        <v>9399440</v>
      </c>
      <c r="F2592" s="2">
        <v>9485590</v>
      </c>
      <c r="G2592" s="2">
        <v>9536460</v>
      </c>
      <c r="H2592" s="2">
        <v>9585720</v>
      </c>
      <c r="I2592" s="2">
        <v>9643690</v>
      </c>
      <c r="J2592" s="2">
        <v>9683770</v>
      </c>
      <c r="K2592" s="2">
        <v>9694050</v>
      </c>
      <c r="L2592" s="2">
        <v>9708570</v>
      </c>
      <c r="M2592" s="2">
        <v>9720570</v>
      </c>
      <c r="N2592" s="2">
        <v>9719980</v>
      </c>
      <c r="O2592" s="2">
        <v>9697740</v>
      </c>
      <c r="P2592" s="2">
        <v>9618610</v>
      </c>
      <c r="Q2592" s="2">
        <v>9550050</v>
      </c>
      <c r="R2592" s="2">
        <v>9473420</v>
      </c>
      <c r="S2592" s="2">
        <v>9409370</v>
      </c>
      <c r="T2592" s="2">
        <v>9370600</v>
      </c>
      <c r="U2592" s="2">
        <v>9337010</v>
      </c>
      <c r="V2592" s="2">
        <v>9305790</v>
      </c>
      <c r="W2592" s="2">
        <v>9266400</v>
      </c>
      <c r="X2592" s="2">
        <v>9210980</v>
      </c>
      <c r="Y2592" s="2">
        <v>9166790</v>
      </c>
      <c r="Z2592" s="2">
        <v>9134290</v>
      </c>
      <c r="AA2592" s="2">
        <v>9100850</v>
      </c>
      <c r="AB2592" s="2">
        <v>9070780</v>
      </c>
      <c r="AC2592" s="2">
        <v>9044870</v>
      </c>
      <c r="AD2592" s="2">
        <v>9021420</v>
      </c>
      <c r="AE2592" s="2">
        <v>9014160</v>
      </c>
      <c r="AF2592" s="2">
        <v>9013450</v>
      </c>
      <c r="AG2592" s="2">
        <v>9021020</v>
      </c>
      <c r="AH2592" s="2">
        <v>11057100</v>
      </c>
    </row>
    <row r="2593" spans="1:34" x14ac:dyDescent="0.35">
      <c r="A2593" t="s">
        <v>4223</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row>
    <row r="2594" spans="1:34" x14ac:dyDescent="0.35">
      <c r="A2594" t="s">
        <v>4224</v>
      </c>
      <c r="B2594" t="s">
        <v>19</v>
      </c>
      <c r="C2594" s="2">
        <v>6425620000000</v>
      </c>
      <c r="D2594" s="2">
        <v>6439890000000</v>
      </c>
      <c r="E2594" s="2">
        <v>6442600000000</v>
      </c>
      <c r="F2594" s="2">
        <v>6508870000000</v>
      </c>
      <c r="G2594" s="2">
        <v>6531790000000</v>
      </c>
      <c r="H2594" s="2">
        <v>6578380000000</v>
      </c>
      <c r="I2594" s="2">
        <v>6578540000000</v>
      </c>
      <c r="J2594" s="2">
        <v>6559010000000</v>
      </c>
      <c r="K2594" s="2">
        <v>6586600000000</v>
      </c>
      <c r="L2594" s="2">
        <v>6586660000000</v>
      </c>
      <c r="M2594" s="2">
        <v>6583840000000</v>
      </c>
      <c r="N2594" s="2">
        <v>6575670000000</v>
      </c>
      <c r="O2594" s="2">
        <v>6560390000000</v>
      </c>
      <c r="P2594" s="2">
        <v>6539960000000</v>
      </c>
      <c r="Q2594" s="2">
        <v>6489400000000</v>
      </c>
      <c r="R2594" s="2">
        <v>6452730000000</v>
      </c>
      <c r="S2594" s="2">
        <v>6426470000000</v>
      </c>
      <c r="T2594" s="2">
        <v>6403020000000</v>
      </c>
      <c r="U2594" s="2">
        <v>6389430000000</v>
      </c>
      <c r="V2594" s="2">
        <v>6383600000000</v>
      </c>
      <c r="W2594" s="2">
        <v>6373510000000</v>
      </c>
      <c r="X2594" s="2">
        <v>6360780000000</v>
      </c>
      <c r="Y2594" s="2">
        <v>6348630000000</v>
      </c>
      <c r="Z2594" s="2">
        <v>6343220000000</v>
      </c>
      <c r="AA2594" s="2">
        <v>6334250000000</v>
      </c>
      <c r="AB2594" s="2">
        <v>6330640000000</v>
      </c>
      <c r="AC2594" s="2">
        <v>6337490000000</v>
      </c>
      <c r="AD2594" s="2">
        <v>6335200000000</v>
      </c>
      <c r="AE2594" s="2">
        <v>6318120000000</v>
      </c>
      <c r="AF2594" s="2">
        <v>6304380000000</v>
      </c>
      <c r="AG2594" s="2">
        <v>6320720000000</v>
      </c>
      <c r="AH2594">
        <v>0</v>
      </c>
    </row>
    <row r="2595" spans="1:34" x14ac:dyDescent="0.35">
      <c r="A2595" t="s">
        <v>4225</v>
      </c>
      <c r="B2595" t="s">
        <v>19</v>
      </c>
      <c r="C2595" s="2">
        <v>731208000</v>
      </c>
      <c r="D2595" s="2">
        <v>732832000</v>
      </c>
      <c r="E2595" s="2">
        <v>733140000</v>
      </c>
      <c r="F2595" s="2">
        <v>740681000</v>
      </c>
      <c r="G2595" s="2">
        <v>743290000</v>
      </c>
      <c r="H2595" s="2">
        <v>748591000</v>
      </c>
      <c r="I2595" s="2">
        <v>748609000</v>
      </c>
      <c r="J2595" s="2">
        <v>746387000</v>
      </c>
      <c r="K2595" s="2">
        <v>749527000</v>
      </c>
      <c r="L2595" s="2">
        <v>749533000</v>
      </c>
      <c r="M2595" s="2">
        <v>749213000</v>
      </c>
      <c r="N2595" s="2">
        <v>748283000</v>
      </c>
      <c r="O2595" s="2">
        <v>746544000</v>
      </c>
      <c r="P2595" s="2">
        <v>744220000</v>
      </c>
      <c r="Q2595" s="2">
        <v>738466000</v>
      </c>
      <c r="R2595" s="2">
        <v>734293000</v>
      </c>
      <c r="S2595" s="2">
        <v>731304000</v>
      </c>
      <c r="T2595" s="2">
        <v>728636000</v>
      </c>
      <c r="U2595" s="2">
        <v>727090000</v>
      </c>
      <c r="V2595" s="2">
        <v>726426000</v>
      </c>
      <c r="W2595" s="2">
        <v>725279000</v>
      </c>
      <c r="X2595" s="2">
        <v>723829000</v>
      </c>
      <c r="Y2595" s="2">
        <v>722447000</v>
      </c>
      <c r="Z2595" s="2">
        <v>721831000</v>
      </c>
      <c r="AA2595" s="2">
        <v>720810000</v>
      </c>
      <c r="AB2595" s="2">
        <v>720400000</v>
      </c>
      <c r="AC2595" s="2">
        <v>721179000</v>
      </c>
      <c r="AD2595" s="2">
        <v>720919000</v>
      </c>
      <c r="AE2595" s="2">
        <v>718975000</v>
      </c>
      <c r="AF2595" s="2">
        <v>717411000</v>
      </c>
      <c r="AG2595" s="2">
        <v>719271000</v>
      </c>
      <c r="AH2595">
        <v>0</v>
      </c>
    </row>
    <row r="2596" spans="1:34" x14ac:dyDescent="0.35">
      <c r="A2596" t="s">
        <v>4226</v>
      </c>
      <c r="B2596" t="s">
        <v>19</v>
      </c>
      <c r="C2596" s="2">
        <v>3903450000</v>
      </c>
      <c r="D2596" s="2">
        <v>3912120000</v>
      </c>
      <c r="E2596" s="2">
        <v>3913760000</v>
      </c>
      <c r="F2596" s="2">
        <v>3954020000</v>
      </c>
      <c r="G2596" s="2">
        <v>3967950000</v>
      </c>
      <c r="H2596" s="2">
        <v>3996250000</v>
      </c>
      <c r="I2596" s="2">
        <v>3996340000</v>
      </c>
      <c r="J2596" s="2">
        <v>3984480000</v>
      </c>
      <c r="K2596" s="2">
        <v>4001240000</v>
      </c>
      <c r="L2596" s="2">
        <v>4001280000</v>
      </c>
      <c r="M2596" s="2">
        <v>3999570000</v>
      </c>
      <c r="N2596" s="2">
        <v>3994600000</v>
      </c>
      <c r="O2596" s="2">
        <v>3985320000</v>
      </c>
      <c r="P2596" s="2">
        <v>3972910000</v>
      </c>
      <c r="Q2596" s="2">
        <v>3942190000</v>
      </c>
      <c r="R2596" s="2">
        <v>3919920000</v>
      </c>
      <c r="S2596" s="2">
        <v>3903960000</v>
      </c>
      <c r="T2596" s="2">
        <v>3889720000</v>
      </c>
      <c r="U2596" s="2">
        <v>3881470000</v>
      </c>
      <c r="V2596" s="2">
        <v>3877920000</v>
      </c>
      <c r="W2596" s="2">
        <v>3871800000</v>
      </c>
      <c r="X2596" s="2">
        <v>3864060000</v>
      </c>
      <c r="Y2596" s="2">
        <v>3856680000</v>
      </c>
      <c r="Z2596" s="2">
        <v>3853390000</v>
      </c>
      <c r="AA2596" s="2">
        <v>3847940000</v>
      </c>
      <c r="AB2596" s="2">
        <v>3845750000</v>
      </c>
      <c r="AC2596" s="2">
        <v>3849910000</v>
      </c>
      <c r="AD2596" s="2">
        <v>3848520000</v>
      </c>
      <c r="AE2596" s="2">
        <v>3838140000</v>
      </c>
      <c r="AF2596" s="2">
        <v>3829800000</v>
      </c>
      <c r="AG2596" s="2">
        <v>3839720000</v>
      </c>
      <c r="AH2596">
        <v>0</v>
      </c>
    </row>
    <row r="2597" spans="1:34" x14ac:dyDescent="0.35">
      <c r="A2597" t="s">
        <v>4227</v>
      </c>
      <c r="B2597" t="s">
        <v>19</v>
      </c>
      <c r="C2597" s="2">
        <v>6865340000</v>
      </c>
      <c r="D2597" s="2">
        <v>6880590000</v>
      </c>
      <c r="E2597" s="2">
        <v>6883480000</v>
      </c>
      <c r="F2597" s="2">
        <v>6954280000</v>
      </c>
      <c r="G2597" s="2">
        <v>6978780000</v>
      </c>
      <c r="H2597" s="2">
        <v>7028550000</v>
      </c>
      <c r="I2597" s="2">
        <v>7028720000</v>
      </c>
      <c r="J2597" s="2">
        <v>7007860000</v>
      </c>
      <c r="K2597" s="2">
        <v>7037340000</v>
      </c>
      <c r="L2597" s="2">
        <v>7037390000</v>
      </c>
      <c r="M2597" s="2">
        <v>7034390000</v>
      </c>
      <c r="N2597" s="2">
        <v>7025660000</v>
      </c>
      <c r="O2597" s="2">
        <v>7009330000</v>
      </c>
      <c r="P2597" s="2">
        <v>6987510000</v>
      </c>
      <c r="Q2597" s="2">
        <v>6933480000</v>
      </c>
      <c r="R2597" s="2">
        <v>6894310000</v>
      </c>
      <c r="S2597" s="2">
        <v>6866240000</v>
      </c>
      <c r="T2597" s="2">
        <v>6841190000</v>
      </c>
      <c r="U2597" s="2">
        <v>6826670000</v>
      </c>
      <c r="V2597" s="2">
        <v>6820440000</v>
      </c>
      <c r="W2597" s="2">
        <v>6809670000</v>
      </c>
      <c r="X2597" s="2">
        <v>6796060000</v>
      </c>
      <c r="Y2597" s="2">
        <v>6783080000</v>
      </c>
      <c r="Z2597" s="2">
        <v>6777300000</v>
      </c>
      <c r="AA2597" s="2">
        <v>6767710000</v>
      </c>
      <c r="AB2597" s="2">
        <v>6763860000</v>
      </c>
      <c r="AC2597" s="2">
        <v>6771170000</v>
      </c>
      <c r="AD2597" s="2">
        <v>6768740000</v>
      </c>
      <c r="AE2597" s="2">
        <v>6750480000</v>
      </c>
      <c r="AF2597" s="2">
        <v>6735800000</v>
      </c>
      <c r="AG2597" s="2">
        <v>6753260000</v>
      </c>
      <c r="AH2597">
        <v>0</v>
      </c>
    </row>
    <row r="2598" spans="1:34" x14ac:dyDescent="0.35">
      <c r="A2598" t="s">
        <v>4228</v>
      </c>
      <c r="B2598" t="s">
        <v>19</v>
      </c>
      <c r="C2598" s="2">
        <v>270540000</v>
      </c>
      <c r="D2598" s="2">
        <v>271141000</v>
      </c>
      <c r="E2598" s="2">
        <v>271255000</v>
      </c>
      <c r="F2598" s="2">
        <v>274045000</v>
      </c>
      <c r="G2598" s="2">
        <v>275010000</v>
      </c>
      <c r="H2598" s="2">
        <v>276971000</v>
      </c>
      <c r="I2598" s="2">
        <v>276978000</v>
      </c>
      <c r="J2598" s="2">
        <v>276156000</v>
      </c>
      <c r="K2598" s="2">
        <v>277318000</v>
      </c>
      <c r="L2598" s="2">
        <v>277320000</v>
      </c>
      <c r="M2598" s="2">
        <v>277201000</v>
      </c>
      <c r="N2598" s="2">
        <v>276857000</v>
      </c>
      <c r="O2598" s="2">
        <v>276214000</v>
      </c>
      <c r="P2598" s="2">
        <v>275354000</v>
      </c>
      <c r="Q2598" s="2">
        <v>273225000</v>
      </c>
      <c r="R2598" s="2">
        <v>271681000</v>
      </c>
      <c r="S2598" s="2">
        <v>270575000</v>
      </c>
      <c r="T2598" s="2">
        <v>269588000</v>
      </c>
      <c r="U2598" s="2">
        <v>269016000</v>
      </c>
      <c r="V2598" s="2">
        <v>268770000</v>
      </c>
      <c r="W2598" s="2">
        <v>268346000</v>
      </c>
      <c r="X2598" s="2">
        <v>267810000</v>
      </c>
      <c r="Y2598" s="2">
        <v>267298000</v>
      </c>
      <c r="Z2598" s="2">
        <v>267070000</v>
      </c>
      <c r="AA2598" s="2">
        <v>266693000</v>
      </c>
      <c r="AB2598" s="2">
        <v>266541000</v>
      </c>
      <c r="AC2598" s="2">
        <v>266829000</v>
      </c>
      <c r="AD2598" s="2">
        <v>266733000</v>
      </c>
      <c r="AE2598" s="2">
        <v>266014000</v>
      </c>
      <c r="AF2598" s="2">
        <v>265435000</v>
      </c>
      <c r="AG2598" s="2">
        <v>266123000</v>
      </c>
      <c r="AH2598">
        <v>0</v>
      </c>
    </row>
    <row r="2599" spans="1:34" x14ac:dyDescent="0.35">
      <c r="A2599" t="s">
        <v>4229</v>
      </c>
      <c r="B2599" t="s">
        <v>19</v>
      </c>
      <c r="C2599" s="2">
        <v>254918000</v>
      </c>
      <c r="D2599" s="2">
        <v>255484000</v>
      </c>
      <c r="E2599" s="2">
        <v>255591000</v>
      </c>
      <c r="F2599" s="2">
        <v>258220000</v>
      </c>
      <c r="G2599" s="2">
        <v>259130000</v>
      </c>
      <c r="H2599" s="2">
        <v>260978000</v>
      </c>
      <c r="I2599" s="2">
        <v>260984000</v>
      </c>
      <c r="J2599" s="2">
        <v>260210000</v>
      </c>
      <c r="K2599" s="2">
        <v>261304000</v>
      </c>
      <c r="L2599" s="2">
        <v>261306000</v>
      </c>
      <c r="M2599" s="2">
        <v>261195000</v>
      </c>
      <c r="N2599" s="2">
        <v>260871000</v>
      </c>
      <c r="O2599" s="2">
        <v>260264000</v>
      </c>
      <c r="P2599" s="2">
        <v>259454000</v>
      </c>
      <c r="Q2599" s="2">
        <v>257448000</v>
      </c>
      <c r="R2599" s="2">
        <v>255993000</v>
      </c>
      <c r="S2599" s="2">
        <v>254951000</v>
      </c>
      <c r="T2599" s="2">
        <v>254021000</v>
      </c>
      <c r="U2599" s="2">
        <v>253482000</v>
      </c>
      <c r="V2599" s="2">
        <v>253250000</v>
      </c>
      <c r="W2599" s="2">
        <v>252850000</v>
      </c>
      <c r="X2599" s="2">
        <v>252345000</v>
      </c>
      <c r="Y2599" s="2">
        <v>251863000</v>
      </c>
      <c r="Z2599" s="2">
        <v>251649000</v>
      </c>
      <c r="AA2599" s="2">
        <v>251293000</v>
      </c>
      <c r="AB2599" s="2">
        <v>251150000</v>
      </c>
      <c r="AC2599" s="2">
        <v>251421000</v>
      </c>
      <c r="AD2599" s="2">
        <v>251331000</v>
      </c>
      <c r="AE2599" s="2">
        <v>250653000</v>
      </c>
      <c r="AF2599" s="2">
        <v>250108000</v>
      </c>
      <c r="AG2599" s="2">
        <v>250756000</v>
      </c>
      <c r="AH2599">
        <v>0</v>
      </c>
    </row>
    <row r="2600" spans="1:34" x14ac:dyDescent="0.35">
      <c r="A2600" t="s">
        <v>4230</v>
      </c>
      <c r="B2600" t="s">
        <v>19</v>
      </c>
      <c r="C2600" s="2">
        <v>181530000</v>
      </c>
      <c r="D2600" s="2">
        <v>181934000</v>
      </c>
      <c r="E2600" s="2">
        <v>182010000</v>
      </c>
      <c r="F2600" s="2">
        <v>183882000</v>
      </c>
      <c r="G2600" s="2">
        <v>184530000</v>
      </c>
      <c r="H2600" s="2">
        <v>185846000</v>
      </c>
      <c r="I2600" s="2">
        <v>185851000</v>
      </c>
      <c r="J2600" s="2">
        <v>185299000</v>
      </c>
      <c r="K2600" s="2">
        <v>186078000</v>
      </c>
      <c r="L2600" s="2">
        <v>186080000</v>
      </c>
      <c r="M2600" s="2">
        <v>186000000</v>
      </c>
      <c r="N2600" s="2">
        <v>185770000</v>
      </c>
      <c r="O2600" s="2">
        <v>185338000</v>
      </c>
      <c r="P2600" s="2">
        <v>184761000</v>
      </c>
      <c r="Q2600" s="2">
        <v>183332000</v>
      </c>
      <c r="R2600" s="2">
        <v>182296000</v>
      </c>
      <c r="S2600" s="2">
        <v>181554000</v>
      </c>
      <c r="T2600" s="2">
        <v>180892000</v>
      </c>
      <c r="U2600" s="2">
        <v>180508000</v>
      </c>
      <c r="V2600" s="2">
        <v>180343000</v>
      </c>
      <c r="W2600" s="2">
        <v>180058000</v>
      </c>
      <c r="X2600" s="2">
        <v>179699000</v>
      </c>
      <c r="Y2600" s="2">
        <v>179355000</v>
      </c>
      <c r="Z2600" s="2">
        <v>179202000</v>
      </c>
      <c r="AA2600" s="2">
        <v>178949000</v>
      </c>
      <c r="AB2600" s="2">
        <v>178847000</v>
      </c>
      <c r="AC2600" s="2">
        <v>179041000</v>
      </c>
      <c r="AD2600" s="2">
        <v>178976000</v>
      </c>
      <c r="AE2600" s="2">
        <v>178493000</v>
      </c>
      <c r="AF2600" s="2">
        <v>178105000</v>
      </c>
      <c r="AG2600" s="2">
        <v>178567000</v>
      </c>
      <c r="AH2600">
        <v>0</v>
      </c>
    </row>
    <row r="2601" spans="1:34" x14ac:dyDescent="0.35">
      <c r="A2601" t="s">
        <v>4231</v>
      </c>
      <c r="B2601" t="s">
        <v>19</v>
      </c>
      <c r="C2601" s="2">
        <v>16954100</v>
      </c>
      <c r="D2601" s="2">
        <v>16991800</v>
      </c>
      <c r="E2601" s="2">
        <v>16998900</v>
      </c>
      <c r="F2601" s="2">
        <v>17173800</v>
      </c>
      <c r="G2601" s="2">
        <v>17234300</v>
      </c>
      <c r="H2601" s="2">
        <v>17357200</v>
      </c>
      <c r="I2601" s="2">
        <v>17357600</v>
      </c>
      <c r="J2601" s="2">
        <v>17306100</v>
      </c>
      <c r="K2601" s="2">
        <v>17378900</v>
      </c>
      <c r="L2601" s="2">
        <v>17379000</v>
      </c>
      <c r="M2601" s="2">
        <v>17371600</v>
      </c>
      <c r="N2601" s="2">
        <v>17350100</v>
      </c>
      <c r="O2601" s="2">
        <v>17309700</v>
      </c>
      <c r="P2601" s="2">
        <v>17255800</v>
      </c>
      <c r="Q2601" s="2">
        <v>17122400</v>
      </c>
      <c r="R2601" s="2">
        <v>17025700</v>
      </c>
      <c r="S2601" s="2">
        <v>16956400</v>
      </c>
      <c r="T2601" s="2">
        <v>16894500</v>
      </c>
      <c r="U2601" s="2">
        <v>16858700</v>
      </c>
      <c r="V2601" s="2">
        <v>16843300</v>
      </c>
      <c r="W2601" s="2">
        <v>16816700</v>
      </c>
      <c r="X2601" s="2">
        <v>16783100</v>
      </c>
      <c r="Y2601" s="2">
        <v>16751000</v>
      </c>
      <c r="Z2601" s="2">
        <v>16736700</v>
      </c>
      <c r="AA2601" s="2">
        <v>16713100</v>
      </c>
      <c r="AB2601" s="2">
        <v>16703500</v>
      </c>
      <c r="AC2601" s="2">
        <v>16721600</v>
      </c>
      <c r="AD2601" s="2">
        <v>16715600</v>
      </c>
      <c r="AE2601" s="2">
        <v>16670500</v>
      </c>
      <c r="AF2601" s="2">
        <v>16634200</v>
      </c>
      <c r="AG2601" s="2">
        <v>16677400</v>
      </c>
      <c r="AH2601">
        <v>0</v>
      </c>
    </row>
    <row r="2602" spans="1:34" x14ac:dyDescent="0.35">
      <c r="A2602" t="s">
        <v>4232</v>
      </c>
      <c r="B2602" t="s">
        <v>19</v>
      </c>
      <c r="C2602" s="2">
        <v>113835000</v>
      </c>
      <c r="D2602" s="2">
        <v>114088000</v>
      </c>
      <c r="E2602" s="2">
        <v>114136000</v>
      </c>
      <c r="F2602" s="2">
        <v>115310000</v>
      </c>
      <c r="G2602" s="2">
        <v>115716000</v>
      </c>
      <c r="H2602" s="2">
        <v>116541000</v>
      </c>
      <c r="I2602" s="2">
        <v>116544000</v>
      </c>
      <c r="J2602" s="2">
        <v>116198000</v>
      </c>
      <c r="K2602" s="2">
        <v>116687000</v>
      </c>
      <c r="L2602" s="2">
        <v>116688000</v>
      </c>
      <c r="M2602" s="2">
        <v>116638000</v>
      </c>
      <c r="N2602" s="2">
        <v>116493000</v>
      </c>
      <c r="O2602" s="2">
        <v>116223000</v>
      </c>
      <c r="P2602" s="2">
        <v>115861000</v>
      </c>
      <c r="Q2602" s="2">
        <v>114965000</v>
      </c>
      <c r="R2602" s="2">
        <v>114315000</v>
      </c>
      <c r="S2602" s="2">
        <v>113850000</v>
      </c>
      <c r="T2602" s="2">
        <v>113435000</v>
      </c>
      <c r="U2602" s="2">
        <v>113194000</v>
      </c>
      <c r="V2602" s="2">
        <v>113090000</v>
      </c>
      <c r="W2602" s="2">
        <v>112912000</v>
      </c>
      <c r="X2602" s="2">
        <v>112686000</v>
      </c>
      <c r="Y2602" s="2">
        <v>112471000</v>
      </c>
      <c r="Z2602" s="2">
        <v>112375000</v>
      </c>
      <c r="AA2602" s="2">
        <v>112216000</v>
      </c>
      <c r="AB2602" s="2">
        <v>112152000</v>
      </c>
      <c r="AC2602" s="2">
        <v>112274000</v>
      </c>
      <c r="AD2602" s="2">
        <v>112233000</v>
      </c>
      <c r="AE2602" s="2">
        <v>111931000</v>
      </c>
      <c r="AF2602" s="2">
        <v>111687000</v>
      </c>
      <c r="AG2602" s="2">
        <v>111977000</v>
      </c>
      <c r="AH2602">
        <v>0</v>
      </c>
    </row>
    <row r="2603" spans="1:34" x14ac:dyDescent="0.35">
      <c r="A2603" t="s">
        <v>4233</v>
      </c>
      <c r="B2603" t="s">
        <v>19</v>
      </c>
      <c r="C2603" s="2">
        <v>121101000</v>
      </c>
      <c r="D2603" s="2">
        <v>121370000</v>
      </c>
      <c r="E2603" s="2">
        <v>121421000</v>
      </c>
      <c r="F2603" s="2">
        <v>122670000</v>
      </c>
      <c r="G2603" s="2">
        <v>123102000</v>
      </c>
      <c r="H2603" s="2">
        <v>123980000</v>
      </c>
      <c r="I2603" s="2">
        <v>123983000</v>
      </c>
      <c r="J2603" s="2">
        <v>123615000</v>
      </c>
      <c r="K2603" s="2">
        <v>124135000</v>
      </c>
      <c r="L2603" s="2">
        <v>124136000</v>
      </c>
      <c r="M2603" s="2">
        <v>124083000</v>
      </c>
      <c r="N2603" s="2">
        <v>123929000</v>
      </c>
      <c r="O2603" s="2">
        <v>123641000</v>
      </c>
      <c r="P2603" s="2">
        <v>123256000</v>
      </c>
      <c r="Q2603" s="2">
        <v>122303000</v>
      </c>
      <c r="R2603" s="2">
        <v>121612000</v>
      </c>
      <c r="S2603" s="2">
        <v>121117000</v>
      </c>
      <c r="T2603" s="2">
        <v>120675000</v>
      </c>
      <c r="U2603" s="2">
        <v>120419000</v>
      </c>
      <c r="V2603" s="2">
        <v>120309000</v>
      </c>
      <c r="W2603" s="2">
        <v>120119000</v>
      </c>
      <c r="X2603" s="2">
        <v>119879000</v>
      </c>
      <c r="Y2603" s="2">
        <v>119650000</v>
      </c>
      <c r="Z2603" s="2">
        <v>119548000</v>
      </c>
      <c r="AA2603" s="2">
        <v>119379000</v>
      </c>
      <c r="AB2603" s="2">
        <v>119311000</v>
      </c>
      <c r="AC2603" s="2">
        <v>119440000</v>
      </c>
      <c r="AD2603" s="2">
        <v>119397000</v>
      </c>
      <c r="AE2603" s="2">
        <v>119075000</v>
      </c>
      <c r="AF2603" s="2">
        <v>118816000</v>
      </c>
      <c r="AG2603" s="2">
        <v>119124000</v>
      </c>
      <c r="AH2603">
        <v>0</v>
      </c>
    </row>
    <row r="2604" spans="1:34" x14ac:dyDescent="0.35">
      <c r="A2604" t="s">
        <v>4234</v>
      </c>
      <c r="B2604" t="s">
        <v>19</v>
      </c>
      <c r="C2604" s="2">
        <v>12110100</v>
      </c>
      <c r="D2604" s="2">
        <v>12137000</v>
      </c>
      <c r="E2604" s="2">
        <v>12142100</v>
      </c>
      <c r="F2604" s="2">
        <v>12267000</v>
      </c>
      <c r="G2604" s="2">
        <v>12310200</v>
      </c>
      <c r="H2604" s="2">
        <v>12398000</v>
      </c>
      <c r="I2604" s="2">
        <v>12398300</v>
      </c>
      <c r="J2604" s="2">
        <v>12361500</v>
      </c>
      <c r="K2604" s="2">
        <v>12413500</v>
      </c>
      <c r="L2604" s="2">
        <v>12413600</v>
      </c>
      <c r="M2604" s="2">
        <v>12408300</v>
      </c>
      <c r="N2604" s="2">
        <v>12392900</v>
      </c>
      <c r="O2604" s="2">
        <v>12364100</v>
      </c>
      <c r="P2604" s="2">
        <v>12325600</v>
      </c>
      <c r="Q2604" s="2">
        <v>12230300</v>
      </c>
      <c r="R2604" s="2">
        <v>12161200</v>
      </c>
      <c r="S2604" s="2">
        <v>12111700</v>
      </c>
      <c r="T2604" s="2">
        <v>12067500</v>
      </c>
      <c r="U2604" s="2">
        <v>12041900</v>
      </c>
      <c r="V2604" s="2">
        <v>12030900</v>
      </c>
      <c r="W2604" s="2">
        <v>12011900</v>
      </c>
      <c r="X2604" s="2">
        <v>11987900</v>
      </c>
      <c r="Y2604" s="2">
        <v>11965000</v>
      </c>
      <c r="Z2604" s="2">
        <v>11954800</v>
      </c>
      <c r="AA2604" s="2">
        <v>11937900</v>
      </c>
      <c r="AB2604" s="2">
        <v>11931100</v>
      </c>
      <c r="AC2604" s="2">
        <v>11944000</v>
      </c>
      <c r="AD2604" s="2">
        <v>11939700</v>
      </c>
      <c r="AE2604" s="2">
        <v>11907500</v>
      </c>
      <c r="AF2604" s="2">
        <v>11881600</v>
      </c>
      <c r="AG2604" s="2">
        <v>11912400</v>
      </c>
      <c r="AH2604">
        <v>0</v>
      </c>
    </row>
    <row r="2605" spans="1:34" x14ac:dyDescent="0.35">
      <c r="A2605" t="s">
        <v>4235</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row>
    <row r="2606" spans="1:34" x14ac:dyDescent="0.35">
      <c r="A2606" t="s">
        <v>4236</v>
      </c>
      <c r="B2606" t="s">
        <v>19</v>
      </c>
      <c r="C2606" s="2">
        <v>105641000000000</v>
      </c>
      <c r="D2606" s="2">
        <v>109299000000000</v>
      </c>
      <c r="E2606" s="2">
        <v>112989000000000</v>
      </c>
      <c r="F2606" s="2">
        <v>113643000000000</v>
      </c>
      <c r="G2606" s="2">
        <v>115026000000000</v>
      </c>
      <c r="H2606" s="2">
        <v>116788000000000</v>
      </c>
      <c r="I2606" s="2">
        <v>117030000000000</v>
      </c>
      <c r="J2606" s="2">
        <v>117015000000000</v>
      </c>
      <c r="K2606" s="2">
        <v>119105000000000</v>
      </c>
      <c r="L2606" s="2">
        <v>119875000000000</v>
      </c>
      <c r="M2606" s="2">
        <v>121156000000000</v>
      </c>
      <c r="N2606" s="2">
        <v>122017000000000</v>
      </c>
      <c r="O2606" s="2">
        <v>123453000000000</v>
      </c>
      <c r="P2606" s="2">
        <v>124531000000000</v>
      </c>
      <c r="Q2606" s="2">
        <v>123965000000000</v>
      </c>
      <c r="R2606" s="2">
        <v>123980000000000</v>
      </c>
      <c r="S2606" s="2">
        <v>123589000000000</v>
      </c>
      <c r="T2606" s="2">
        <v>123285000000000</v>
      </c>
      <c r="U2606" s="2">
        <v>123496000000000</v>
      </c>
      <c r="V2606" s="2">
        <v>124455000000000</v>
      </c>
      <c r="W2606" s="2">
        <v>125390000000000</v>
      </c>
      <c r="X2606" s="2">
        <v>125175000000000</v>
      </c>
      <c r="Y2606" s="2">
        <v>125566000000000</v>
      </c>
      <c r="Z2606" s="2">
        <v>127071000000000</v>
      </c>
      <c r="AA2606" s="2">
        <v>127811000000000</v>
      </c>
      <c r="AB2606" s="2">
        <v>129148000000000</v>
      </c>
      <c r="AC2606" s="2">
        <v>129956000000000</v>
      </c>
      <c r="AD2606" s="2">
        <v>130553000000000</v>
      </c>
      <c r="AE2606" s="2">
        <v>131213000000000</v>
      </c>
      <c r="AF2606" s="2">
        <v>131430000000000</v>
      </c>
      <c r="AG2606" s="2">
        <v>133770000000000</v>
      </c>
      <c r="AH2606">
        <v>0</v>
      </c>
    </row>
    <row r="2607" spans="1:34" x14ac:dyDescent="0.35">
      <c r="A2607" t="s">
        <v>4237</v>
      </c>
      <c r="B2607" t="s">
        <v>19</v>
      </c>
      <c r="C2607" s="2">
        <v>12021500000</v>
      </c>
      <c r="D2607" s="2">
        <v>12437700000</v>
      </c>
      <c r="E2607" s="2">
        <v>12857600000</v>
      </c>
      <c r="F2607" s="2">
        <v>12932100000</v>
      </c>
      <c r="G2607" s="2">
        <v>13089400000</v>
      </c>
      <c r="H2607" s="2">
        <v>13289900000</v>
      </c>
      <c r="I2607" s="2">
        <v>13317500000</v>
      </c>
      <c r="J2607" s="2">
        <v>13315800000</v>
      </c>
      <c r="K2607" s="2">
        <v>13553700000</v>
      </c>
      <c r="L2607" s="2">
        <v>13641200000</v>
      </c>
      <c r="M2607" s="2">
        <v>13787000000</v>
      </c>
      <c r="N2607" s="2">
        <v>13885000000</v>
      </c>
      <c r="O2607" s="2">
        <v>14048400000</v>
      </c>
      <c r="P2607" s="2">
        <v>14171100000</v>
      </c>
      <c r="Q2607" s="2">
        <v>14106700000</v>
      </c>
      <c r="R2607" s="2">
        <v>14108400000</v>
      </c>
      <c r="S2607" s="2">
        <v>14064000000</v>
      </c>
      <c r="T2607" s="2">
        <v>14029400000</v>
      </c>
      <c r="U2607" s="2">
        <v>14053300000</v>
      </c>
      <c r="V2607" s="2">
        <v>14162500000</v>
      </c>
      <c r="W2607" s="2">
        <v>14268900000</v>
      </c>
      <c r="X2607" s="2">
        <v>14244400000</v>
      </c>
      <c r="Y2607" s="2">
        <v>14288900000</v>
      </c>
      <c r="Z2607" s="2">
        <v>14460200000</v>
      </c>
      <c r="AA2607" s="2">
        <v>14544400000</v>
      </c>
      <c r="AB2607" s="2">
        <v>14696500000</v>
      </c>
      <c r="AC2607" s="2">
        <v>14788500000</v>
      </c>
      <c r="AD2607" s="2">
        <v>14856300000</v>
      </c>
      <c r="AE2607" s="2">
        <v>14931500000</v>
      </c>
      <c r="AF2607" s="2">
        <v>14956200000</v>
      </c>
      <c r="AG2607" s="2">
        <v>15222500000</v>
      </c>
      <c r="AH2607">
        <v>0</v>
      </c>
    </row>
    <row r="2608" spans="1:34" x14ac:dyDescent="0.35">
      <c r="A2608" t="s">
        <v>4238</v>
      </c>
      <c r="B2608" t="s">
        <v>19</v>
      </c>
      <c r="C2608" s="2">
        <v>64174900000</v>
      </c>
      <c r="D2608" s="2">
        <v>66397100000</v>
      </c>
      <c r="E2608" s="2">
        <v>68638600000</v>
      </c>
      <c r="F2608" s="2">
        <v>69036300000</v>
      </c>
      <c r="G2608" s="2">
        <v>69876000000</v>
      </c>
      <c r="H2608" s="2">
        <v>70946400000</v>
      </c>
      <c r="I2608" s="2">
        <v>71093400000</v>
      </c>
      <c r="J2608" s="2">
        <v>71084400000</v>
      </c>
      <c r="K2608" s="2">
        <v>72354400000</v>
      </c>
      <c r="L2608" s="2">
        <v>72821800000</v>
      </c>
      <c r="M2608" s="2">
        <v>73599900000</v>
      </c>
      <c r="N2608" s="2">
        <v>74123300000</v>
      </c>
      <c r="O2608" s="2">
        <v>74995200000</v>
      </c>
      <c r="P2608" s="2">
        <v>75650500000</v>
      </c>
      <c r="Q2608" s="2">
        <v>75306600000</v>
      </c>
      <c r="R2608" s="2">
        <v>75315600000</v>
      </c>
      <c r="S2608" s="2">
        <v>75078400000</v>
      </c>
      <c r="T2608" s="2">
        <v>74893700000</v>
      </c>
      <c r="U2608" s="2">
        <v>75021300000</v>
      </c>
      <c r="V2608" s="2">
        <v>75604400000</v>
      </c>
      <c r="W2608" s="2">
        <v>76172400000</v>
      </c>
      <c r="X2608" s="2">
        <v>76041500000</v>
      </c>
      <c r="Y2608" s="2">
        <v>76279400000</v>
      </c>
      <c r="Z2608" s="2">
        <v>77193500000</v>
      </c>
      <c r="AA2608" s="2">
        <v>77643200000</v>
      </c>
      <c r="AB2608" s="2">
        <v>78455100000</v>
      </c>
      <c r="AC2608" s="2">
        <v>78946000000</v>
      </c>
      <c r="AD2608" s="2">
        <v>79308300000</v>
      </c>
      <c r="AE2608" s="2">
        <v>79709600000</v>
      </c>
      <c r="AF2608" s="2">
        <v>79841500000</v>
      </c>
      <c r="AG2608" s="2">
        <v>81262900000</v>
      </c>
      <c r="AH2608">
        <v>0</v>
      </c>
    </row>
    <row r="2609" spans="1:34" x14ac:dyDescent="0.35">
      <c r="A2609" t="s">
        <v>4239</v>
      </c>
      <c r="B2609" t="s">
        <v>19</v>
      </c>
      <c r="C2609" s="2">
        <v>112870000000</v>
      </c>
      <c r="D2609" s="2">
        <v>116778000000</v>
      </c>
      <c r="E2609" s="2">
        <v>120721000000</v>
      </c>
      <c r="F2609" s="2">
        <v>121420000000</v>
      </c>
      <c r="G2609" s="2">
        <v>122897000000</v>
      </c>
      <c r="H2609" s="2">
        <v>124780000000</v>
      </c>
      <c r="I2609" s="2">
        <v>125038000000</v>
      </c>
      <c r="J2609" s="2">
        <v>125022000000</v>
      </c>
      <c r="K2609" s="2">
        <v>127256000000</v>
      </c>
      <c r="L2609" s="2">
        <v>128078000000</v>
      </c>
      <c r="M2609" s="2">
        <v>129447000000</v>
      </c>
      <c r="N2609" s="2">
        <v>130367000000</v>
      </c>
      <c r="O2609" s="2">
        <v>131901000000</v>
      </c>
      <c r="P2609" s="2">
        <v>133053000000</v>
      </c>
      <c r="Q2609" s="2">
        <v>132448000000</v>
      </c>
      <c r="R2609" s="2">
        <v>132464000000</v>
      </c>
      <c r="S2609" s="2">
        <v>132047000000</v>
      </c>
      <c r="T2609" s="2">
        <v>131722000000</v>
      </c>
      <c r="U2609" s="2">
        <v>131947000000</v>
      </c>
      <c r="V2609" s="2">
        <v>132972000000</v>
      </c>
      <c r="W2609" s="2">
        <v>133971000000</v>
      </c>
      <c r="X2609" s="2">
        <v>133741000000</v>
      </c>
      <c r="Y2609" s="2">
        <v>134159000000</v>
      </c>
      <c r="Z2609" s="2">
        <v>135767000000</v>
      </c>
      <c r="AA2609" s="2">
        <v>136558000000</v>
      </c>
      <c r="AB2609" s="2">
        <v>137986000000</v>
      </c>
      <c r="AC2609" s="2">
        <v>138849000000</v>
      </c>
      <c r="AD2609" s="2">
        <v>139487000000</v>
      </c>
      <c r="AE2609" s="2">
        <v>140192000000</v>
      </c>
      <c r="AF2609" s="2">
        <v>140424000000</v>
      </c>
      <c r="AG2609" s="2">
        <v>142924000000</v>
      </c>
      <c r="AH2609">
        <v>0</v>
      </c>
    </row>
    <row r="2610" spans="1:34" x14ac:dyDescent="0.35">
      <c r="A2610" t="s">
        <v>4240</v>
      </c>
      <c r="B2610" t="s">
        <v>19</v>
      </c>
      <c r="C2610" s="2">
        <v>4447830000</v>
      </c>
      <c r="D2610" s="2">
        <v>4601840000</v>
      </c>
      <c r="E2610" s="2">
        <v>4757190000</v>
      </c>
      <c r="F2610" s="2">
        <v>4784760000</v>
      </c>
      <c r="G2610" s="2">
        <v>4842950000</v>
      </c>
      <c r="H2610" s="2">
        <v>4917150000</v>
      </c>
      <c r="I2610" s="2">
        <v>4927330000</v>
      </c>
      <c r="J2610" s="2">
        <v>4926710000</v>
      </c>
      <c r="K2610" s="2">
        <v>5014730000</v>
      </c>
      <c r="L2610" s="2">
        <v>5047120000</v>
      </c>
      <c r="M2610" s="2">
        <v>5101050000</v>
      </c>
      <c r="N2610" s="2">
        <v>5137330000</v>
      </c>
      <c r="O2610" s="2">
        <v>5197760000</v>
      </c>
      <c r="P2610" s="2">
        <v>5243180000</v>
      </c>
      <c r="Q2610" s="2">
        <v>5219340000</v>
      </c>
      <c r="R2610" s="2">
        <v>5219960000</v>
      </c>
      <c r="S2610" s="2">
        <v>5203520000</v>
      </c>
      <c r="T2610" s="2">
        <v>5190720000</v>
      </c>
      <c r="U2610" s="2">
        <v>5199570000</v>
      </c>
      <c r="V2610" s="2">
        <v>5239980000</v>
      </c>
      <c r="W2610" s="2">
        <v>5279340000</v>
      </c>
      <c r="X2610" s="2">
        <v>5270270000</v>
      </c>
      <c r="Y2610" s="2">
        <v>5286760000</v>
      </c>
      <c r="Z2610" s="2">
        <v>5350120000</v>
      </c>
      <c r="AA2610" s="2">
        <v>5381280000</v>
      </c>
      <c r="AB2610" s="2">
        <v>5437560000</v>
      </c>
      <c r="AC2610" s="2">
        <v>5471580000</v>
      </c>
      <c r="AD2610" s="2">
        <v>5496690000</v>
      </c>
      <c r="AE2610" s="2">
        <v>5524500000</v>
      </c>
      <c r="AF2610" s="2">
        <v>5533640000</v>
      </c>
      <c r="AG2610" s="2">
        <v>5632160000</v>
      </c>
      <c r="AH2610">
        <v>0</v>
      </c>
    </row>
    <row r="2611" spans="1:34" x14ac:dyDescent="0.35">
      <c r="A2611" t="s">
        <v>4241</v>
      </c>
      <c r="B2611" t="s">
        <v>19</v>
      </c>
      <c r="C2611" s="2">
        <v>4190990000</v>
      </c>
      <c r="D2611" s="2">
        <v>4336110000</v>
      </c>
      <c r="E2611" s="2">
        <v>4482490000</v>
      </c>
      <c r="F2611" s="2">
        <v>4508470000</v>
      </c>
      <c r="G2611" s="2">
        <v>4563300000</v>
      </c>
      <c r="H2611" s="2">
        <v>4633210000</v>
      </c>
      <c r="I2611" s="2">
        <v>4642810000</v>
      </c>
      <c r="J2611" s="2">
        <v>4642220000</v>
      </c>
      <c r="K2611" s="2">
        <v>4725160000</v>
      </c>
      <c r="L2611" s="2">
        <v>4755680000</v>
      </c>
      <c r="M2611" s="2">
        <v>4806490000</v>
      </c>
      <c r="N2611" s="2">
        <v>4840680000</v>
      </c>
      <c r="O2611" s="2">
        <v>4897620000</v>
      </c>
      <c r="P2611" s="2">
        <v>4940410000</v>
      </c>
      <c r="Q2611" s="2">
        <v>4917950000</v>
      </c>
      <c r="R2611" s="2">
        <v>4918540000</v>
      </c>
      <c r="S2611" s="2">
        <v>4903050000</v>
      </c>
      <c r="T2611" s="2">
        <v>4890990000</v>
      </c>
      <c r="U2611" s="2">
        <v>4899320000</v>
      </c>
      <c r="V2611" s="2">
        <v>4937400000</v>
      </c>
      <c r="W2611" s="2">
        <v>4974490000</v>
      </c>
      <c r="X2611" s="2">
        <v>4965950000</v>
      </c>
      <c r="Y2611" s="2">
        <v>4981480000</v>
      </c>
      <c r="Z2611" s="2">
        <v>5041180000</v>
      </c>
      <c r="AA2611" s="2">
        <v>5070550000</v>
      </c>
      <c r="AB2611" s="2">
        <v>5123570000</v>
      </c>
      <c r="AC2611" s="2">
        <v>5155630000</v>
      </c>
      <c r="AD2611" s="2">
        <v>5179290000</v>
      </c>
      <c r="AE2611" s="2">
        <v>5205500000</v>
      </c>
      <c r="AF2611" s="2">
        <v>5214110000</v>
      </c>
      <c r="AG2611" s="2">
        <v>5306940000</v>
      </c>
      <c r="AH2611">
        <v>0</v>
      </c>
    </row>
    <row r="2612" spans="1:34" x14ac:dyDescent="0.35">
      <c r="A2612" t="s">
        <v>4242</v>
      </c>
      <c r="B2612" t="s">
        <v>19</v>
      </c>
      <c r="C2612" s="2">
        <v>2984460000</v>
      </c>
      <c r="D2612" s="2">
        <v>3087810000</v>
      </c>
      <c r="E2612" s="2">
        <v>3192050000</v>
      </c>
      <c r="F2612" s="2">
        <v>3210540000</v>
      </c>
      <c r="G2612" s="2">
        <v>3249590000</v>
      </c>
      <c r="H2612" s="2">
        <v>3299370000</v>
      </c>
      <c r="I2612" s="2">
        <v>3306210000</v>
      </c>
      <c r="J2612" s="2">
        <v>3305790000</v>
      </c>
      <c r="K2612" s="2">
        <v>3364850000</v>
      </c>
      <c r="L2612" s="2">
        <v>3386590000</v>
      </c>
      <c r="M2612" s="2">
        <v>3422770000</v>
      </c>
      <c r="N2612" s="2">
        <v>3447120000</v>
      </c>
      <c r="O2612" s="2">
        <v>3487660000</v>
      </c>
      <c r="P2612" s="2">
        <v>3518140000</v>
      </c>
      <c r="Q2612" s="2">
        <v>3502140000</v>
      </c>
      <c r="R2612" s="2">
        <v>3502560000</v>
      </c>
      <c r="S2612" s="2">
        <v>3491530000</v>
      </c>
      <c r="T2612" s="2">
        <v>3482940000</v>
      </c>
      <c r="U2612" s="2">
        <v>3488880000</v>
      </c>
      <c r="V2612" s="2">
        <v>3515990000</v>
      </c>
      <c r="W2612" s="2">
        <v>3542410000</v>
      </c>
      <c r="X2612" s="2">
        <v>3536320000</v>
      </c>
      <c r="Y2612" s="2">
        <v>3547380000</v>
      </c>
      <c r="Z2612" s="2">
        <v>3589900000</v>
      </c>
      <c r="AA2612" s="2">
        <v>3610810000</v>
      </c>
      <c r="AB2612" s="2">
        <v>3648570000</v>
      </c>
      <c r="AC2612" s="2">
        <v>3671400000</v>
      </c>
      <c r="AD2612" s="2">
        <v>3688240000</v>
      </c>
      <c r="AE2612" s="2">
        <v>3706910000</v>
      </c>
      <c r="AF2612" s="2">
        <v>3713040000</v>
      </c>
      <c r="AG2612" s="2">
        <v>3779140000</v>
      </c>
      <c r="AH2612">
        <v>0</v>
      </c>
    </row>
    <row r="2613" spans="1:34" x14ac:dyDescent="0.35">
      <c r="A2613" t="s">
        <v>4243</v>
      </c>
      <c r="B2613" t="s">
        <v>19</v>
      </c>
      <c r="C2613" s="2">
        <v>278736000</v>
      </c>
      <c r="D2613" s="2">
        <v>288387000</v>
      </c>
      <c r="E2613" s="2">
        <v>298123000</v>
      </c>
      <c r="F2613" s="2">
        <v>299851000</v>
      </c>
      <c r="G2613" s="2">
        <v>303498000</v>
      </c>
      <c r="H2613" s="2">
        <v>308147000</v>
      </c>
      <c r="I2613" s="2">
        <v>308785000</v>
      </c>
      <c r="J2613" s="2">
        <v>308746000</v>
      </c>
      <c r="K2613" s="2">
        <v>314262000</v>
      </c>
      <c r="L2613" s="2">
        <v>316292000</v>
      </c>
      <c r="M2613" s="2">
        <v>319672000</v>
      </c>
      <c r="N2613" s="2">
        <v>321945000</v>
      </c>
      <c r="O2613" s="2">
        <v>325732000</v>
      </c>
      <c r="P2613" s="2">
        <v>328579000</v>
      </c>
      <c r="Q2613" s="2">
        <v>327085000</v>
      </c>
      <c r="R2613" s="2">
        <v>327124000</v>
      </c>
      <c r="S2613" s="2">
        <v>326094000</v>
      </c>
      <c r="T2613" s="2">
        <v>325291000</v>
      </c>
      <c r="U2613" s="2">
        <v>325846000</v>
      </c>
      <c r="V2613" s="2">
        <v>328378000</v>
      </c>
      <c r="W2613" s="2">
        <v>330845000</v>
      </c>
      <c r="X2613" s="2">
        <v>330277000</v>
      </c>
      <c r="Y2613" s="2">
        <v>331310000</v>
      </c>
      <c r="Z2613" s="2">
        <v>335280000</v>
      </c>
      <c r="AA2613" s="2">
        <v>337233000</v>
      </c>
      <c r="AB2613" s="2">
        <v>340760000</v>
      </c>
      <c r="AC2613" s="2">
        <v>342892000</v>
      </c>
      <c r="AD2613" s="2">
        <v>344466000</v>
      </c>
      <c r="AE2613" s="2">
        <v>346209000</v>
      </c>
      <c r="AF2613" s="2">
        <v>346781000</v>
      </c>
      <c r="AG2613" s="2">
        <v>352955000</v>
      </c>
      <c r="AH2613">
        <v>0</v>
      </c>
    </row>
    <row r="2614" spans="1:34" x14ac:dyDescent="0.35">
      <c r="A2614" t="s">
        <v>4244</v>
      </c>
      <c r="B2614" t="s">
        <v>19</v>
      </c>
      <c r="C2614" s="2">
        <v>1871510000</v>
      </c>
      <c r="D2614" s="2">
        <v>1936320000</v>
      </c>
      <c r="E2614" s="2">
        <v>2001680000</v>
      </c>
      <c r="F2614" s="2">
        <v>2013280000</v>
      </c>
      <c r="G2614" s="2">
        <v>2037770000</v>
      </c>
      <c r="H2614" s="2">
        <v>2068990000</v>
      </c>
      <c r="I2614" s="2">
        <v>2073270000</v>
      </c>
      <c r="J2614" s="2">
        <v>2073010000</v>
      </c>
      <c r="K2614" s="2">
        <v>2110050000</v>
      </c>
      <c r="L2614" s="2">
        <v>2123680000</v>
      </c>
      <c r="M2614" s="2">
        <v>2146370000</v>
      </c>
      <c r="N2614" s="2">
        <v>2161630000</v>
      </c>
      <c r="O2614" s="2">
        <v>2187060000</v>
      </c>
      <c r="P2614" s="2">
        <v>2206170000</v>
      </c>
      <c r="Q2614" s="2">
        <v>2196140000</v>
      </c>
      <c r="R2614" s="2">
        <v>2196400000</v>
      </c>
      <c r="S2614" s="2">
        <v>2189490000</v>
      </c>
      <c r="T2614" s="2">
        <v>2184100000</v>
      </c>
      <c r="U2614" s="2">
        <v>2187820000</v>
      </c>
      <c r="V2614" s="2">
        <v>2204830000</v>
      </c>
      <c r="W2614" s="2">
        <v>2221390000</v>
      </c>
      <c r="X2614" s="2">
        <v>2217570000</v>
      </c>
      <c r="Y2614" s="2">
        <v>2224510000</v>
      </c>
      <c r="Z2614" s="2">
        <v>2251170000</v>
      </c>
      <c r="AA2614" s="2">
        <v>2264280000</v>
      </c>
      <c r="AB2614" s="2">
        <v>2287960000</v>
      </c>
      <c r="AC2614" s="2">
        <v>2302280000</v>
      </c>
      <c r="AD2614" s="2">
        <v>2312840000</v>
      </c>
      <c r="AE2614" s="2">
        <v>2324540000</v>
      </c>
      <c r="AF2614" s="2">
        <v>2328390000</v>
      </c>
      <c r="AG2614" s="2">
        <v>2369840000</v>
      </c>
      <c r="AH2614">
        <v>0</v>
      </c>
    </row>
    <row r="2615" spans="1:34" x14ac:dyDescent="0.35">
      <c r="A2615" t="s">
        <v>4245</v>
      </c>
      <c r="B2615" t="s">
        <v>19</v>
      </c>
      <c r="C2615" s="2">
        <v>1990970000</v>
      </c>
      <c r="D2615" s="2">
        <v>2059910000</v>
      </c>
      <c r="E2615" s="2">
        <v>2129450000</v>
      </c>
      <c r="F2615" s="2">
        <v>2141790000</v>
      </c>
      <c r="G2615" s="2">
        <v>2167840000</v>
      </c>
      <c r="H2615" s="2">
        <v>2201050000</v>
      </c>
      <c r="I2615" s="2">
        <v>2205610000</v>
      </c>
      <c r="J2615" s="2">
        <v>2205330000</v>
      </c>
      <c r="K2615" s="2">
        <v>2244730000</v>
      </c>
      <c r="L2615" s="2">
        <v>2259230000</v>
      </c>
      <c r="M2615" s="2">
        <v>2283370000</v>
      </c>
      <c r="N2615" s="2">
        <v>2299610000</v>
      </c>
      <c r="O2615" s="2">
        <v>2326660000</v>
      </c>
      <c r="P2615" s="2">
        <v>2346990000</v>
      </c>
      <c r="Q2615" s="2">
        <v>2336320000</v>
      </c>
      <c r="R2615" s="2">
        <v>2336600000</v>
      </c>
      <c r="S2615" s="2">
        <v>2329240000</v>
      </c>
      <c r="T2615" s="2">
        <v>2323510000</v>
      </c>
      <c r="U2615" s="2">
        <v>2327470000</v>
      </c>
      <c r="V2615" s="2">
        <v>2345560000</v>
      </c>
      <c r="W2615" s="2">
        <v>2363180000</v>
      </c>
      <c r="X2615" s="2">
        <v>2359120000</v>
      </c>
      <c r="Y2615" s="2">
        <v>2366500000</v>
      </c>
      <c r="Z2615" s="2">
        <v>2394860000</v>
      </c>
      <c r="AA2615" s="2">
        <v>2408810000</v>
      </c>
      <c r="AB2615" s="2">
        <v>2434000000</v>
      </c>
      <c r="AC2615" s="2">
        <v>2449230000</v>
      </c>
      <c r="AD2615" s="2">
        <v>2460470000</v>
      </c>
      <c r="AE2615" s="2">
        <v>2472920000</v>
      </c>
      <c r="AF2615" s="2">
        <v>2477010000</v>
      </c>
      <c r="AG2615" s="2">
        <v>2521110000</v>
      </c>
      <c r="AH2615">
        <v>0</v>
      </c>
    </row>
    <row r="2616" spans="1:34" x14ac:dyDescent="0.35">
      <c r="A2616" t="s">
        <v>4246</v>
      </c>
      <c r="B2616" t="s">
        <v>19</v>
      </c>
      <c r="C2616" s="2">
        <v>199097000</v>
      </c>
      <c r="D2616" s="2">
        <v>205991000</v>
      </c>
      <c r="E2616" s="2">
        <v>212945000</v>
      </c>
      <c r="F2616" s="2">
        <v>214179000</v>
      </c>
      <c r="G2616" s="2">
        <v>216784000</v>
      </c>
      <c r="H2616" s="2">
        <v>220105000</v>
      </c>
      <c r="I2616" s="2">
        <v>220561000</v>
      </c>
      <c r="J2616" s="2">
        <v>220533000</v>
      </c>
      <c r="K2616" s="2">
        <v>224473000</v>
      </c>
      <c r="L2616" s="2">
        <v>225923000</v>
      </c>
      <c r="M2616" s="2">
        <v>228337000</v>
      </c>
      <c r="N2616" s="2">
        <v>229961000</v>
      </c>
      <c r="O2616" s="2">
        <v>232666000</v>
      </c>
      <c r="P2616" s="2">
        <v>234699000</v>
      </c>
      <c r="Q2616" s="2">
        <v>233632000</v>
      </c>
      <c r="R2616" s="2">
        <v>233660000</v>
      </c>
      <c r="S2616" s="2">
        <v>232924000</v>
      </c>
      <c r="T2616" s="2">
        <v>232351000</v>
      </c>
      <c r="U2616" s="2">
        <v>232747000</v>
      </c>
      <c r="V2616" s="2">
        <v>234556000</v>
      </c>
      <c r="W2616" s="2">
        <v>236318000</v>
      </c>
      <c r="X2616" s="2">
        <v>235912000</v>
      </c>
      <c r="Y2616" s="2">
        <v>236650000</v>
      </c>
      <c r="Z2616" s="2">
        <v>239486000</v>
      </c>
      <c r="AA2616" s="2">
        <v>240881000</v>
      </c>
      <c r="AB2616" s="2">
        <v>243400000</v>
      </c>
      <c r="AC2616" s="2">
        <v>244923000</v>
      </c>
      <c r="AD2616" s="2">
        <v>246047000</v>
      </c>
      <c r="AE2616" s="2">
        <v>247292000</v>
      </c>
      <c r="AF2616" s="2">
        <v>247701000</v>
      </c>
      <c r="AG2616" s="2">
        <v>252111000</v>
      </c>
      <c r="AH2616">
        <v>0</v>
      </c>
    </row>
    <row r="2617" spans="1:34" x14ac:dyDescent="0.35">
      <c r="A2617" t="s">
        <v>4247</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row>
    <row r="2618" spans="1:34" x14ac:dyDescent="0.35">
      <c r="A2618" t="s">
        <v>4248</v>
      </c>
      <c r="B2618" t="s">
        <v>19</v>
      </c>
      <c r="C2618" s="2">
        <v>11925000000000</v>
      </c>
      <c r="D2618" s="2">
        <v>11365200000000</v>
      </c>
      <c r="E2618" s="2">
        <v>11370100000000</v>
      </c>
      <c r="F2618" s="2">
        <v>11487000000000</v>
      </c>
      <c r="G2618" s="2">
        <v>11527400000000</v>
      </c>
      <c r="H2618" s="2">
        <v>11609700000000</v>
      </c>
      <c r="I2618" s="2">
        <v>11610000000000</v>
      </c>
      <c r="J2618" s="2">
        <v>11575500000000</v>
      </c>
      <c r="K2618" s="2">
        <v>11624200000000</v>
      </c>
      <c r="L2618" s="2">
        <v>11624300000000</v>
      </c>
      <c r="M2618" s="2">
        <v>11619300000000</v>
      </c>
      <c r="N2618" s="2">
        <v>11604900000000</v>
      </c>
      <c r="O2618" s="2">
        <v>11577900000000</v>
      </c>
      <c r="P2618" s="2">
        <v>11541900000000</v>
      </c>
      <c r="Q2618" s="2">
        <v>11452600000000</v>
      </c>
      <c r="R2618" s="2">
        <v>11387900000000</v>
      </c>
      <c r="S2618" s="2">
        <v>11341600000000</v>
      </c>
      <c r="T2618" s="2">
        <v>11300200000000</v>
      </c>
      <c r="U2618" s="2">
        <v>11276300000000</v>
      </c>
      <c r="V2618" s="2">
        <v>11266000000000</v>
      </c>
      <c r="W2618" s="2">
        <v>11248100000000</v>
      </c>
      <c r="X2618" s="2">
        <v>11225700000000</v>
      </c>
      <c r="Y2618" s="2">
        <v>11204100000000</v>
      </c>
      <c r="Z2618" s="2">
        <v>11194700000000</v>
      </c>
      <c r="AA2618" s="2">
        <v>11178900000000</v>
      </c>
      <c r="AB2618" s="2">
        <v>11172400000000</v>
      </c>
      <c r="AC2618" s="2">
        <v>11184600000000</v>
      </c>
      <c r="AD2618" s="2">
        <v>11180500000000</v>
      </c>
      <c r="AE2618" s="2">
        <v>11150400000000</v>
      </c>
      <c r="AF2618" s="2">
        <v>11126100000000</v>
      </c>
      <c r="AG2618" s="2">
        <v>11154900000000</v>
      </c>
      <c r="AH2618" s="2">
        <v>6893440000000</v>
      </c>
    </row>
    <row r="2619" spans="1:34" x14ac:dyDescent="0.35">
      <c r="A2619" t="s">
        <v>4249</v>
      </c>
      <c r="B2619" t="s">
        <v>19</v>
      </c>
      <c r="C2619" s="2">
        <v>1357020000</v>
      </c>
      <c r="D2619" s="2">
        <v>1293320000</v>
      </c>
      <c r="E2619" s="2">
        <v>1293860000</v>
      </c>
      <c r="F2619" s="2">
        <v>1307170000</v>
      </c>
      <c r="G2619" s="2">
        <v>1311770000</v>
      </c>
      <c r="H2619" s="2">
        <v>1321130000</v>
      </c>
      <c r="I2619" s="2">
        <v>1321160000</v>
      </c>
      <c r="J2619" s="2">
        <v>1317240000</v>
      </c>
      <c r="K2619" s="2">
        <v>1322790000</v>
      </c>
      <c r="L2619" s="2">
        <v>1322800000</v>
      </c>
      <c r="M2619" s="2">
        <v>1322230000</v>
      </c>
      <c r="N2619" s="2">
        <v>1320590000</v>
      </c>
      <c r="O2619" s="2">
        <v>1317520000</v>
      </c>
      <c r="P2619" s="2">
        <v>1313420000</v>
      </c>
      <c r="Q2619" s="2">
        <v>1303260000</v>
      </c>
      <c r="R2619" s="2">
        <v>1295900000</v>
      </c>
      <c r="S2619" s="2">
        <v>1290620000</v>
      </c>
      <c r="T2619" s="2">
        <v>1285910000</v>
      </c>
      <c r="U2619" s="2">
        <v>1283190000</v>
      </c>
      <c r="V2619" s="2">
        <v>1282020000</v>
      </c>
      <c r="W2619" s="2">
        <v>1279990000</v>
      </c>
      <c r="X2619" s="2">
        <v>1277440000</v>
      </c>
      <c r="Y2619" s="2">
        <v>1274980000</v>
      </c>
      <c r="Z2619" s="2">
        <v>1273900000</v>
      </c>
      <c r="AA2619" s="2">
        <v>1272110000</v>
      </c>
      <c r="AB2619" s="2">
        <v>1271370000</v>
      </c>
      <c r="AC2619" s="2">
        <v>1272760000</v>
      </c>
      <c r="AD2619" s="2">
        <v>1272300000</v>
      </c>
      <c r="AE2619" s="2">
        <v>1268870000</v>
      </c>
      <c r="AF2619" s="2">
        <v>1266100000</v>
      </c>
      <c r="AG2619" s="2">
        <v>1269380000</v>
      </c>
      <c r="AH2619" s="2">
        <v>28199600000</v>
      </c>
    </row>
    <row r="2620" spans="1:34" x14ac:dyDescent="0.35">
      <c r="A2620" t="s">
        <v>4250</v>
      </c>
      <c r="B2620" t="s">
        <v>19</v>
      </c>
      <c r="C2620" s="2">
        <v>7244240000</v>
      </c>
      <c r="D2620" s="2">
        <v>6904180000</v>
      </c>
      <c r="E2620" s="2">
        <v>6907110000</v>
      </c>
      <c r="F2620" s="2">
        <v>6978120000</v>
      </c>
      <c r="G2620" s="2">
        <v>7002720000</v>
      </c>
      <c r="H2620" s="2">
        <v>7052680000</v>
      </c>
      <c r="I2620" s="2">
        <v>7052840000</v>
      </c>
      <c r="J2620" s="2">
        <v>7031920000</v>
      </c>
      <c r="K2620" s="2">
        <v>7061510000</v>
      </c>
      <c r="L2620" s="2">
        <v>7061570000</v>
      </c>
      <c r="M2620" s="2">
        <v>7058540000</v>
      </c>
      <c r="N2620" s="2">
        <v>7049780000</v>
      </c>
      <c r="O2620" s="2">
        <v>7033370000</v>
      </c>
      <c r="P2620" s="2">
        <v>7011520000</v>
      </c>
      <c r="Q2620" s="2">
        <v>6957270000</v>
      </c>
      <c r="R2620" s="2">
        <v>6917980000</v>
      </c>
      <c r="S2620" s="2">
        <v>6889800000</v>
      </c>
      <c r="T2620" s="2">
        <v>6864660000</v>
      </c>
      <c r="U2620" s="2">
        <v>6850120000</v>
      </c>
      <c r="V2620" s="2">
        <v>6843870000</v>
      </c>
      <c r="W2620" s="2">
        <v>6833040000</v>
      </c>
      <c r="X2620" s="2">
        <v>6819410000</v>
      </c>
      <c r="Y2620" s="2">
        <v>6806320000</v>
      </c>
      <c r="Z2620" s="2">
        <v>6800550000</v>
      </c>
      <c r="AA2620" s="2">
        <v>6790980000</v>
      </c>
      <c r="AB2620" s="2">
        <v>6787040000</v>
      </c>
      <c r="AC2620" s="2">
        <v>6794430000</v>
      </c>
      <c r="AD2620" s="2">
        <v>6791980000</v>
      </c>
      <c r="AE2620" s="2">
        <v>6773670000</v>
      </c>
      <c r="AF2620" s="2">
        <v>6758910000</v>
      </c>
      <c r="AG2620" s="2">
        <v>6776410000</v>
      </c>
      <c r="AH2620" s="2">
        <v>18525400000</v>
      </c>
    </row>
    <row r="2621" spans="1:34" x14ac:dyDescent="0.35">
      <c r="A2621" t="s">
        <v>4251</v>
      </c>
      <c r="B2621" t="s">
        <v>19</v>
      </c>
      <c r="C2621" s="2">
        <v>12741100000</v>
      </c>
      <c r="D2621" s="2">
        <v>12143000000</v>
      </c>
      <c r="E2621" s="2">
        <v>12148100000</v>
      </c>
      <c r="F2621" s="2">
        <v>12273000000</v>
      </c>
      <c r="G2621" s="2">
        <v>12316300000</v>
      </c>
      <c r="H2621" s="2">
        <v>12404200000</v>
      </c>
      <c r="I2621" s="2">
        <v>12404400000</v>
      </c>
      <c r="J2621" s="2">
        <v>12367700000</v>
      </c>
      <c r="K2621" s="2">
        <v>12419700000</v>
      </c>
      <c r="L2621" s="2">
        <v>12419800000</v>
      </c>
      <c r="M2621" s="2">
        <v>12414500000</v>
      </c>
      <c r="N2621" s="2">
        <v>12399100000</v>
      </c>
      <c r="O2621" s="2">
        <v>12370200000</v>
      </c>
      <c r="P2621" s="2">
        <v>12331800000</v>
      </c>
      <c r="Q2621" s="2">
        <v>12236400000</v>
      </c>
      <c r="R2621" s="2">
        <v>12167200000</v>
      </c>
      <c r="S2621" s="2">
        <v>12117700000</v>
      </c>
      <c r="T2621" s="2">
        <v>12073500000</v>
      </c>
      <c r="U2621" s="2">
        <v>12047900000</v>
      </c>
      <c r="V2621" s="2">
        <v>12036900000</v>
      </c>
      <c r="W2621" s="2">
        <v>12017900000</v>
      </c>
      <c r="X2621" s="2">
        <v>11993900000</v>
      </c>
      <c r="Y2621" s="2">
        <v>11970900000</v>
      </c>
      <c r="Z2621" s="2">
        <v>11960700000</v>
      </c>
      <c r="AA2621" s="2">
        <v>11943900000</v>
      </c>
      <c r="AB2621" s="2">
        <v>11937000000</v>
      </c>
      <c r="AC2621" s="2">
        <v>11950000000</v>
      </c>
      <c r="AD2621" s="2">
        <v>11945600000</v>
      </c>
      <c r="AE2621" s="2">
        <v>11913400000</v>
      </c>
      <c r="AF2621" s="2">
        <v>11887500000</v>
      </c>
      <c r="AG2621" s="2">
        <v>11918300000</v>
      </c>
      <c r="AH2621" s="2">
        <v>11045800000</v>
      </c>
    </row>
    <row r="2622" spans="1:34" x14ac:dyDescent="0.35">
      <c r="A2622" t="s">
        <v>4252</v>
      </c>
      <c r="B2622" t="s">
        <v>19</v>
      </c>
      <c r="C2622" s="2">
        <v>502083000</v>
      </c>
      <c r="D2622" s="2">
        <v>478514000</v>
      </c>
      <c r="E2622" s="2">
        <v>478717000</v>
      </c>
      <c r="F2622" s="2">
        <v>483639000</v>
      </c>
      <c r="G2622" s="2">
        <v>485343000</v>
      </c>
      <c r="H2622" s="2">
        <v>488806000</v>
      </c>
      <c r="I2622" s="2">
        <v>488817000</v>
      </c>
      <c r="J2622" s="2">
        <v>487367000</v>
      </c>
      <c r="K2622" s="2">
        <v>489418000</v>
      </c>
      <c r="L2622" s="2">
        <v>489422000</v>
      </c>
      <c r="M2622" s="2">
        <v>489212000</v>
      </c>
      <c r="N2622" s="2">
        <v>488605000</v>
      </c>
      <c r="O2622" s="2">
        <v>487468000</v>
      </c>
      <c r="P2622" s="2">
        <v>485953000</v>
      </c>
      <c r="Q2622" s="2">
        <v>482193000</v>
      </c>
      <c r="R2622" s="2">
        <v>479470000</v>
      </c>
      <c r="S2622" s="2">
        <v>477518000</v>
      </c>
      <c r="T2622" s="2">
        <v>475775000</v>
      </c>
      <c r="U2622" s="2">
        <v>474767000</v>
      </c>
      <c r="V2622" s="2">
        <v>474334000</v>
      </c>
      <c r="W2622" s="2">
        <v>473583000</v>
      </c>
      <c r="X2622" s="2">
        <v>472638000</v>
      </c>
      <c r="Y2622" s="2">
        <v>471731000</v>
      </c>
      <c r="Z2622" s="2">
        <v>471332000</v>
      </c>
      <c r="AA2622" s="2">
        <v>470668000</v>
      </c>
      <c r="AB2622" s="2">
        <v>470396000</v>
      </c>
      <c r="AC2622" s="2">
        <v>470907000</v>
      </c>
      <c r="AD2622" s="2">
        <v>470737000</v>
      </c>
      <c r="AE2622" s="2">
        <v>469468000</v>
      </c>
      <c r="AF2622" s="2">
        <v>468445000</v>
      </c>
      <c r="AG2622" s="2">
        <v>469658000</v>
      </c>
      <c r="AH2622" s="2">
        <v>2268240000</v>
      </c>
    </row>
    <row r="2623" spans="1:34" x14ac:dyDescent="0.35">
      <c r="A2623" t="s">
        <v>4253</v>
      </c>
      <c r="B2623" t="s">
        <v>19</v>
      </c>
      <c r="C2623" s="2">
        <v>473090000</v>
      </c>
      <c r="D2623" s="2">
        <v>450883000</v>
      </c>
      <c r="E2623" s="2">
        <v>451074000</v>
      </c>
      <c r="F2623" s="2">
        <v>455711000</v>
      </c>
      <c r="G2623" s="2">
        <v>457318000</v>
      </c>
      <c r="H2623" s="2">
        <v>460580000</v>
      </c>
      <c r="I2623" s="2">
        <v>460591000</v>
      </c>
      <c r="J2623" s="2">
        <v>459225000</v>
      </c>
      <c r="K2623" s="2">
        <v>461157000</v>
      </c>
      <c r="L2623" s="2">
        <v>461161000</v>
      </c>
      <c r="M2623" s="2">
        <v>460963000</v>
      </c>
      <c r="N2623" s="2">
        <v>460391000</v>
      </c>
      <c r="O2623" s="2">
        <v>459319000</v>
      </c>
      <c r="P2623" s="2">
        <v>457892000</v>
      </c>
      <c r="Q2623" s="2">
        <v>454350000</v>
      </c>
      <c r="R2623" s="2">
        <v>451784000</v>
      </c>
      <c r="S2623" s="2">
        <v>449944000</v>
      </c>
      <c r="T2623" s="2">
        <v>448302000</v>
      </c>
      <c r="U2623" s="2">
        <v>447352000</v>
      </c>
      <c r="V2623" s="2">
        <v>446944000</v>
      </c>
      <c r="W2623" s="2">
        <v>446237000</v>
      </c>
      <c r="X2623" s="2">
        <v>445346000</v>
      </c>
      <c r="Y2623" s="2">
        <v>444492000</v>
      </c>
      <c r="Z2623" s="2">
        <v>444115000</v>
      </c>
      <c r="AA2623" s="2">
        <v>443490000</v>
      </c>
      <c r="AB2623" s="2">
        <v>443233000</v>
      </c>
      <c r="AC2623" s="2">
        <v>443715000</v>
      </c>
      <c r="AD2623" s="2">
        <v>443555000</v>
      </c>
      <c r="AE2623" s="2">
        <v>442359000</v>
      </c>
      <c r="AF2623" s="2">
        <v>441395000</v>
      </c>
      <c r="AG2623" s="2">
        <v>442538000</v>
      </c>
      <c r="AH2623" s="2">
        <v>1934450000</v>
      </c>
    </row>
    <row r="2624" spans="1:34" x14ac:dyDescent="0.35">
      <c r="A2624" t="s">
        <v>4254</v>
      </c>
      <c r="B2624" t="s">
        <v>19</v>
      </c>
      <c r="C2624" s="2">
        <v>336894000</v>
      </c>
      <c r="D2624" s="2">
        <v>321080000</v>
      </c>
      <c r="E2624" s="2">
        <v>321216000</v>
      </c>
      <c r="F2624" s="2">
        <v>324519000</v>
      </c>
      <c r="G2624" s="2">
        <v>325662000</v>
      </c>
      <c r="H2624" s="2">
        <v>327986000</v>
      </c>
      <c r="I2624" s="2">
        <v>327993000</v>
      </c>
      <c r="J2624" s="2">
        <v>327020000</v>
      </c>
      <c r="K2624" s="2">
        <v>328396000</v>
      </c>
      <c r="L2624" s="2">
        <v>328399000</v>
      </c>
      <c r="M2624" s="2">
        <v>328259000</v>
      </c>
      <c r="N2624" s="2">
        <v>327851000</v>
      </c>
      <c r="O2624" s="2">
        <v>327088000</v>
      </c>
      <c r="P2624" s="2">
        <v>326071000</v>
      </c>
      <c r="Q2624" s="2">
        <v>323549000</v>
      </c>
      <c r="R2624" s="2">
        <v>321721000</v>
      </c>
      <c r="S2624" s="2">
        <v>320411000</v>
      </c>
      <c r="T2624" s="2">
        <v>319242000</v>
      </c>
      <c r="U2624" s="2">
        <v>318566000</v>
      </c>
      <c r="V2624" s="2">
        <v>318275000</v>
      </c>
      <c r="W2624" s="2">
        <v>317772000</v>
      </c>
      <c r="X2624" s="2">
        <v>317137000</v>
      </c>
      <c r="Y2624" s="2">
        <v>316529000</v>
      </c>
      <c r="Z2624" s="2">
        <v>316261000</v>
      </c>
      <c r="AA2624" s="2">
        <v>315815000</v>
      </c>
      <c r="AB2624" s="2">
        <v>315632000</v>
      </c>
      <c r="AC2624" s="2">
        <v>315976000</v>
      </c>
      <c r="AD2624" s="2">
        <v>315862000</v>
      </c>
      <c r="AE2624" s="2">
        <v>315010000</v>
      </c>
      <c r="AF2624" s="2">
        <v>314324000</v>
      </c>
      <c r="AG2624" s="2">
        <v>315138000</v>
      </c>
      <c r="AH2624" s="2">
        <v>8226590000</v>
      </c>
    </row>
    <row r="2625" spans="1:34" x14ac:dyDescent="0.35">
      <c r="A2625" t="s">
        <v>4255</v>
      </c>
      <c r="B2625" t="s">
        <v>19</v>
      </c>
      <c r="C2625" s="2">
        <v>31464400</v>
      </c>
      <c r="D2625" s="2">
        <v>29987400</v>
      </c>
      <c r="E2625" s="2">
        <v>30000200</v>
      </c>
      <c r="F2625" s="2">
        <v>30308600</v>
      </c>
      <c r="G2625" s="2">
        <v>30415400</v>
      </c>
      <c r="H2625" s="2">
        <v>30632400</v>
      </c>
      <c r="I2625" s="2">
        <v>30633100</v>
      </c>
      <c r="J2625" s="2">
        <v>30542300</v>
      </c>
      <c r="K2625" s="2">
        <v>30670800</v>
      </c>
      <c r="L2625" s="2">
        <v>30671100</v>
      </c>
      <c r="M2625" s="2">
        <v>30657900</v>
      </c>
      <c r="N2625" s="2">
        <v>30619800</v>
      </c>
      <c r="O2625" s="2">
        <v>30548600</v>
      </c>
      <c r="P2625" s="2">
        <v>30453600</v>
      </c>
      <c r="Q2625" s="2">
        <v>30218000</v>
      </c>
      <c r="R2625" s="2">
        <v>30047400</v>
      </c>
      <c r="S2625" s="2">
        <v>29925000</v>
      </c>
      <c r="T2625" s="2">
        <v>29815800</v>
      </c>
      <c r="U2625" s="2">
        <v>29752700</v>
      </c>
      <c r="V2625" s="2">
        <v>29725500</v>
      </c>
      <c r="W2625" s="2">
        <v>29678500</v>
      </c>
      <c r="X2625" s="2">
        <v>29619200</v>
      </c>
      <c r="Y2625" s="2">
        <v>29562400</v>
      </c>
      <c r="Z2625" s="2">
        <v>29537300</v>
      </c>
      <c r="AA2625" s="2">
        <v>29495800</v>
      </c>
      <c r="AB2625" s="2">
        <v>29478700</v>
      </c>
      <c r="AC2625" s="2">
        <v>29510700</v>
      </c>
      <c r="AD2625" s="2">
        <v>29500100</v>
      </c>
      <c r="AE2625" s="2">
        <v>29420600</v>
      </c>
      <c r="AF2625" s="2">
        <v>29356500</v>
      </c>
      <c r="AG2625" s="2">
        <v>29432500</v>
      </c>
      <c r="AH2625" s="2">
        <v>146371000</v>
      </c>
    </row>
    <row r="2626" spans="1:34" x14ac:dyDescent="0.35">
      <c r="A2626" t="s">
        <v>4256</v>
      </c>
      <c r="B2626" t="s">
        <v>19</v>
      </c>
      <c r="C2626" s="2">
        <v>211261000</v>
      </c>
      <c r="D2626" s="2">
        <v>201344000</v>
      </c>
      <c r="E2626" s="2">
        <v>201430000</v>
      </c>
      <c r="F2626" s="2">
        <v>203501000</v>
      </c>
      <c r="G2626" s="2">
        <v>204218000</v>
      </c>
      <c r="H2626" s="2">
        <v>205675000</v>
      </c>
      <c r="I2626" s="2">
        <v>205680000</v>
      </c>
      <c r="J2626" s="2">
        <v>205069000</v>
      </c>
      <c r="K2626" s="2">
        <v>205932000</v>
      </c>
      <c r="L2626" s="2">
        <v>205934000</v>
      </c>
      <c r="M2626" s="2">
        <v>205846000</v>
      </c>
      <c r="N2626" s="2">
        <v>205590000</v>
      </c>
      <c r="O2626" s="2">
        <v>205112000</v>
      </c>
      <c r="P2626" s="2">
        <v>204474000</v>
      </c>
      <c r="Q2626" s="2">
        <v>202892000</v>
      </c>
      <c r="R2626" s="2">
        <v>201747000</v>
      </c>
      <c r="S2626" s="2">
        <v>200925000</v>
      </c>
      <c r="T2626" s="2">
        <v>200192000</v>
      </c>
      <c r="U2626" s="2">
        <v>199768000</v>
      </c>
      <c r="V2626" s="2">
        <v>199586000</v>
      </c>
      <c r="W2626" s="2">
        <v>199270000</v>
      </c>
      <c r="X2626" s="2">
        <v>198872000</v>
      </c>
      <c r="Y2626" s="2">
        <v>198490000</v>
      </c>
      <c r="Z2626" s="2">
        <v>198322000</v>
      </c>
      <c r="AA2626" s="2">
        <v>198043000</v>
      </c>
      <c r="AB2626" s="2">
        <v>197928000</v>
      </c>
      <c r="AC2626" s="2">
        <v>198144000</v>
      </c>
      <c r="AD2626" s="2">
        <v>198072000</v>
      </c>
      <c r="AE2626" s="2">
        <v>197538000</v>
      </c>
      <c r="AF2626" s="2">
        <v>197108000</v>
      </c>
      <c r="AG2626" s="2">
        <v>197618000</v>
      </c>
      <c r="AH2626" s="2">
        <v>709869000</v>
      </c>
    </row>
    <row r="2627" spans="1:34" x14ac:dyDescent="0.35">
      <c r="A2627" t="s">
        <v>4257</v>
      </c>
      <c r="B2627" t="s">
        <v>19</v>
      </c>
      <c r="C2627" s="2">
        <v>224746000</v>
      </c>
      <c r="D2627" s="2">
        <v>214196000</v>
      </c>
      <c r="E2627" s="2">
        <v>214287000</v>
      </c>
      <c r="F2627" s="2">
        <v>216490000</v>
      </c>
      <c r="G2627" s="2">
        <v>217253000</v>
      </c>
      <c r="H2627" s="2">
        <v>218803000</v>
      </c>
      <c r="I2627" s="2">
        <v>218808000</v>
      </c>
      <c r="J2627" s="2">
        <v>218159000</v>
      </c>
      <c r="K2627" s="2">
        <v>219077000</v>
      </c>
      <c r="L2627" s="2">
        <v>219079000</v>
      </c>
      <c r="M2627" s="2">
        <v>218985000</v>
      </c>
      <c r="N2627" s="2">
        <v>218713000</v>
      </c>
      <c r="O2627" s="2">
        <v>218204000</v>
      </c>
      <c r="P2627" s="2">
        <v>217526000</v>
      </c>
      <c r="Q2627" s="2">
        <v>215843000</v>
      </c>
      <c r="R2627" s="2">
        <v>214624000</v>
      </c>
      <c r="S2627" s="2">
        <v>213750000</v>
      </c>
      <c r="T2627" s="2">
        <v>212970000</v>
      </c>
      <c r="U2627" s="2">
        <v>212519000</v>
      </c>
      <c r="V2627" s="2">
        <v>212325000</v>
      </c>
      <c r="W2627" s="2">
        <v>211989000</v>
      </c>
      <c r="X2627" s="2">
        <v>211566000</v>
      </c>
      <c r="Y2627" s="2">
        <v>211160000</v>
      </c>
      <c r="Z2627" s="2">
        <v>210981000</v>
      </c>
      <c r="AA2627" s="2">
        <v>210684000</v>
      </c>
      <c r="AB2627" s="2">
        <v>210562000</v>
      </c>
      <c r="AC2627" s="2">
        <v>210791000</v>
      </c>
      <c r="AD2627" s="2">
        <v>210715000</v>
      </c>
      <c r="AE2627" s="2">
        <v>210147000</v>
      </c>
      <c r="AF2627" s="2">
        <v>209689000</v>
      </c>
      <c r="AG2627" s="2">
        <v>210232000</v>
      </c>
      <c r="AH2627" s="2">
        <v>336484000</v>
      </c>
    </row>
    <row r="2628" spans="1:34" x14ac:dyDescent="0.35">
      <c r="A2628" t="s">
        <v>4258</v>
      </c>
      <c r="B2628" t="s">
        <v>19</v>
      </c>
      <c r="C2628" s="2">
        <v>22474600</v>
      </c>
      <c r="D2628" s="2">
        <v>21419600</v>
      </c>
      <c r="E2628" s="2">
        <v>21428700</v>
      </c>
      <c r="F2628" s="2">
        <v>21649000</v>
      </c>
      <c r="G2628" s="2">
        <v>21725300</v>
      </c>
      <c r="H2628" s="2">
        <v>21880300</v>
      </c>
      <c r="I2628" s="2">
        <v>21880800</v>
      </c>
      <c r="J2628" s="2">
        <v>21815900</v>
      </c>
      <c r="K2628" s="2">
        <v>21907700</v>
      </c>
      <c r="L2628" s="2">
        <v>21907900</v>
      </c>
      <c r="M2628" s="2">
        <v>21898500</v>
      </c>
      <c r="N2628" s="2">
        <v>21871300</v>
      </c>
      <c r="O2628" s="2">
        <v>21820400</v>
      </c>
      <c r="P2628" s="2">
        <v>21752600</v>
      </c>
      <c r="Q2628" s="2">
        <v>21584300</v>
      </c>
      <c r="R2628" s="2">
        <v>21462400</v>
      </c>
      <c r="S2628" s="2">
        <v>21375000</v>
      </c>
      <c r="T2628" s="2">
        <v>21297000</v>
      </c>
      <c r="U2628" s="2">
        <v>21251900</v>
      </c>
      <c r="V2628" s="2">
        <v>21232500</v>
      </c>
      <c r="W2628" s="2">
        <v>21198900</v>
      </c>
      <c r="X2628" s="2">
        <v>21156600</v>
      </c>
      <c r="Y2628" s="2">
        <v>21116000</v>
      </c>
      <c r="Z2628" s="2">
        <v>21098100</v>
      </c>
      <c r="AA2628" s="2">
        <v>21068400</v>
      </c>
      <c r="AB2628" s="2">
        <v>21056200</v>
      </c>
      <c r="AC2628" s="2">
        <v>21079100</v>
      </c>
      <c r="AD2628" s="2">
        <v>21071500</v>
      </c>
      <c r="AE2628" s="2">
        <v>21014700</v>
      </c>
      <c r="AF2628" s="2">
        <v>20968900</v>
      </c>
      <c r="AG2628" s="2">
        <v>21023200</v>
      </c>
      <c r="AH2628" s="2">
        <v>67296800</v>
      </c>
    </row>
    <row r="2629" spans="1:34" x14ac:dyDescent="0.35">
      <c r="A2629" t="s">
        <v>4259</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row>
    <row r="2630" spans="1:34" x14ac:dyDescent="0.35">
      <c r="A2630" t="s">
        <v>4260</v>
      </c>
      <c r="B2630" t="s">
        <v>19</v>
      </c>
      <c r="C2630" s="2">
        <v>47236500000000</v>
      </c>
      <c r="D2630" s="2">
        <v>48585900000000</v>
      </c>
      <c r="E2630" s="2">
        <v>49092100000000</v>
      </c>
      <c r="F2630" s="2">
        <v>49220000000000</v>
      </c>
      <c r="G2630" s="2">
        <v>49450900000000</v>
      </c>
      <c r="H2630" s="2">
        <v>49362900000000</v>
      </c>
      <c r="I2630" s="2">
        <v>49035600000000</v>
      </c>
      <c r="J2630" s="2">
        <v>48478400000000</v>
      </c>
      <c r="K2630" s="2">
        <v>47753700000000</v>
      </c>
      <c r="L2630" s="2">
        <v>46983500000000</v>
      </c>
      <c r="M2630" s="2">
        <v>46270200000000</v>
      </c>
      <c r="N2630" s="2">
        <v>45632300000000</v>
      </c>
      <c r="O2630" s="2">
        <v>44853000000000</v>
      </c>
      <c r="P2630" s="2">
        <v>44128000000000</v>
      </c>
      <c r="Q2630" s="2">
        <v>43470300000000</v>
      </c>
      <c r="R2630" s="2">
        <v>42903200000000</v>
      </c>
      <c r="S2630" s="2">
        <v>42399100000000</v>
      </c>
      <c r="T2630" s="2">
        <v>42109300000000</v>
      </c>
      <c r="U2630" s="2">
        <v>42015700000000</v>
      </c>
      <c r="V2630" s="2">
        <v>41951700000000</v>
      </c>
      <c r="W2630" s="2">
        <v>41930500000000</v>
      </c>
      <c r="X2630" s="2">
        <v>41876300000000</v>
      </c>
      <c r="Y2630" s="2">
        <v>41911400000000</v>
      </c>
      <c r="Z2630" s="2">
        <v>42032400000000</v>
      </c>
      <c r="AA2630" s="2">
        <v>42101100000000</v>
      </c>
      <c r="AB2630" s="2">
        <v>42195100000000</v>
      </c>
      <c r="AC2630" s="2">
        <v>42276300000000</v>
      </c>
      <c r="AD2630" s="2">
        <v>42355200000000</v>
      </c>
      <c r="AE2630" s="2">
        <v>42432000000000</v>
      </c>
      <c r="AF2630" s="2">
        <v>42527500000000</v>
      </c>
      <c r="AG2630" s="2">
        <v>42632600000000</v>
      </c>
      <c r="AH2630" s="2">
        <v>7324660000000</v>
      </c>
    </row>
    <row r="2631" spans="1:34" x14ac:dyDescent="0.35">
      <c r="A2631" t="s">
        <v>4261</v>
      </c>
      <c r="B2631" t="s">
        <v>19</v>
      </c>
      <c r="C2631" s="2">
        <v>5375310000</v>
      </c>
      <c r="D2631" s="2">
        <v>5528860000</v>
      </c>
      <c r="E2631" s="2">
        <v>5586470000</v>
      </c>
      <c r="F2631" s="2">
        <v>5601030000</v>
      </c>
      <c r="G2631" s="2">
        <v>5627300000</v>
      </c>
      <c r="H2631" s="2">
        <v>5617290000</v>
      </c>
      <c r="I2631" s="2">
        <v>5580040000</v>
      </c>
      <c r="J2631" s="2">
        <v>5516630000</v>
      </c>
      <c r="K2631" s="2">
        <v>5434160000</v>
      </c>
      <c r="L2631" s="2">
        <v>5346520000</v>
      </c>
      <c r="M2631" s="2">
        <v>5265350000</v>
      </c>
      <c r="N2631" s="2">
        <v>5192760000</v>
      </c>
      <c r="O2631" s="2">
        <v>5104080000</v>
      </c>
      <c r="P2631" s="2">
        <v>5021580000</v>
      </c>
      <c r="Q2631" s="2">
        <v>4946730000</v>
      </c>
      <c r="R2631" s="2">
        <v>4882200000</v>
      </c>
      <c r="S2631" s="2">
        <v>4824830000</v>
      </c>
      <c r="T2631" s="2">
        <v>4791850000</v>
      </c>
      <c r="U2631" s="2">
        <v>4781200000</v>
      </c>
      <c r="V2631" s="2">
        <v>4773930000</v>
      </c>
      <c r="W2631" s="2">
        <v>4771510000</v>
      </c>
      <c r="X2631" s="2">
        <v>4765350000</v>
      </c>
      <c r="Y2631" s="2">
        <v>4769340000</v>
      </c>
      <c r="Z2631" s="2">
        <v>4783110000</v>
      </c>
      <c r="AA2631" s="2">
        <v>4790930000</v>
      </c>
      <c r="AB2631" s="2">
        <v>4801620000</v>
      </c>
      <c r="AC2631" s="2">
        <v>4810860000</v>
      </c>
      <c r="AD2631" s="2">
        <v>4819840000</v>
      </c>
      <c r="AE2631" s="2">
        <v>4828580000</v>
      </c>
      <c r="AF2631" s="2">
        <v>4839450000</v>
      </c>
      <c r="AG2631" s="2">
        <v>4851410000</v>
      </c>
      <c r="AH2631" s="2">
        <v>63404200000</v>
      </c>
    </row>
    <row r="2632" spans="1:34" x14ac:dyDescent="0.35">
      <c r="A2632" t="s">
        <v>4262</v>
      </c>
      <c r="B2632" t="s">
        <v>19</v>
      </c>
      <c r="C2632" s="2">
        <v>28695300000</v>
      </c>
      <c r="D2632" s="2">
        <v>29515000000</v>
      </c>
      <c r="E2632" s="2">
        <v>29822600000</v>
      </c>
      <c r="F2632" s="2">
        <v>29900300000</v>
      </c>
      <c r="G2632" s="2">
        <v>30040500000</v>
      </c>
      <c r="H2632" s="2">
        <v>29987100000</v>
      </c>
      <c r="I2632" s="2">
        <v>29788300000</v>
      </c>
      <c r="J2632" s="2">
        <v>29449700000</v>
      </c>
      <c r="K2632" s="2">
        <v>29009500000</v>
      </c>
      <c r="L2632" s="2">
        <v>28541600000</v>
      </c>
      <c r="M2632" s="2">
        <v>28108300000</v>
      </c>
      <c r="N2632" s="2">
        <v>27720800000</v>
      </c>
      <c r="O2632" s="2">
        <v>27247400000</v>
      </c>
      <c r="P2632" s="2">
        <v>26807000000</v>
      </c>
      <c r="Q2632" s="2">
        <v>26407400000</v>
      </c>
      <c r="R2632" s="2">
        <v>26062900000</v>
      </c>
      <c r="S2632" s="2">
        <v>25756700000</v>
      </c>
      <c r="T2632" s="2">
        <v>25580600000</v>
      </c>
      <c r="U2632" s="2">
        <v>25523800000</v>
      </c>
      <c r="V2632" s="2">
        <v>25484900000</v>
      </c>
      <c r="W2632" s="2">
        <v>25472000000</v>
      </c>
      <c r="X2632" s="2">
        <v>25439100000</v>
      </c>
      <c r="Y2632" s="2">
        <v>25460400000</v>
      </c>
      <c r="Z2632" s="2">
        <v>25534000000</v>
      </c>
      <c r="AA2632" s="2">
        <v>25575700000</v>
      </c>
      <c r="AB2632" s="2">
        <v>25632700000</v>
      </c>
      <c r="AC2632" s="2">
        <v>25682100000</v>
      </c>
      <c r="AD2632" s="2">
        <v>25730000000</v>
      </c>
      <c r="AE2632" s="2">
        <v>25776700000</v>
      </c>
      <c r="AF2632" s="2">
        <v>25834700000</v>
      </c>
      <c r="AG2632" s="2">
        <v>25898500000</v>
      </c>
      <c r="AH2632" s="2">
        <v>27435400000</v>
      </c>
    </row>
    <row r="2633" spans="1:34" x14ac:dyDescent="0.35">
      <c r="A2633" t="s">
        <v>4263</v>
      </c>
      <c r="B2633" t="s">
        <v>19</v>
      </c>
      <c r="C2633" s="2">
        <v>50469000000</v>
      </c>
      <c r="D2633" s="2">
        <v>51910700000</v>
      </c>
      <c r="E2633" s="2">
        <v>52451500000</v>
      </c>
      <c r="F2633" s="2">
        <v>52588300000</v>
      </c>
      <c r="G2633" s="2">
        <v>52834900000</v>
      </c>
      <c r="H2633" s="2">
        <v>52740900000</v>
      </c>
      <c r="I2633" s="2">
        <v>52391200000</v>
      </c>
      <c r="J2633" s="2">
        <v>51795800000</v>
      </c>
      <c r="K2633" s="2">
        <v>51021600000</v>
      </c>
      <c r="L2633" s="2">
        <v>50198600000</v>
      </c>
      <c r="M2633" s="2">
        <v>49436600000</v>
      </c>
      <c r="N2633" s="2">
        <v>48755100000</v>
      </c>
      <c r="O2633" s="2">
        <v>47922400000</v>
      </c>
      <c r="P2633" s="2">
        <v>47147800000</v>
      </c>
      <c r="Q2633" s="2">
        <v>46445100000</v>
      </c>
      <c r="R2633" s="2">
        <v>45839200000</v>
      </c>
      <c r="S2633" s="2">
        <v>45300500000</v>
      </c>
      <c r="T2633" s="2">
        <v>44990900000</v>
      </c>
      <c r="U2633" s="2">
        <v>44890900000</v>
      </c>
      <c r="V2633" s="2">
        <v>44822600000</v>
      </c>
      <c r="W2633" s="2">
        <v>44799800000</v>
      </c>
      <c r="X2633" s="2">
        <v>44742000000</v>
      </c>
      <c r="Y2633" s="2">
        <v>44779500000</v>
      </c>
      <c r="Z2633" s="2">
        <v>44908800000</v>
      </c>
      <c r="AA2633" s="2">
        <v>44982200000</v>
      </c>
      <c r="AB2633" s="2">
        <v>45082600000</v>
      </c>
      <c r="AC2633" s="2">
        <v>45169300000</v>
      </c>
      <c r="AD2633" s="2">
        <v>45253600000</v>
      </c>
      <c r="AE2633" s="2">
        <v>45335700000</v>
      </c>
      <c r="AF2633" s="2">
        <v>45437800000</v>
      </c>
      <c r="AG2633" s="2">
        <v>45550000000</v>
      </c>
      <c r="AH2633" s="2">
        <v>15536900000</v>
      </c>
    </row>
    <row r="2634" spans="1:34" x14ac:dyDescent="0.35">
      <c r="A2634" t="s">
        <v>4264</v>
      </c>
      <c r="B2634" t="s">
        <v>19</v>
      </c>
      <c r="C2634" s="2">
        <v>1988810000</v>
      </c>
      <c r="D2634" s="2">
        <v>2045620000</v>
      </c>
      <c r="E2634" s="2">
        <v>2066940000</v>
      </c>
      <c r="F2634" s="2">
        <v>2072330000</v>
      </c>
      <c r="G2634" s="2">
        <v>2082050000</v>
      </c>
      <c r="H2634" s="2">
        <v>2078340000</v>
      </c>
      <c r="I2634" s="2">
        <v>2064560000</v>
      </c>
      <c r="J2634" s="2">
        <v>2041100000</v>
      </c>
      <c r="K2634" s="2">
        <v>2010590000</v>
      </c>
      <c r="L2634" s="2">
        <v>1978160000</v>
      </c>
      <c r="M2634" s="2">
        <v>1948130000</v>
      </c>
      <c r="N2634" s="2">
        <v>1921270000</v>
      </c>
      <c r="O2634" s="2">
        <v>1888460000</v>
      </c>
      <c r="P2634" s="2">
        <v>1857940000</v>
      </c>
      <c r="Q2634" s="2">
        <v>1830240000</v>
      </c>
      <c r="R2634" s="2">
        <v>1806370000</v>
      </c>
      <c r="S2634" s="2">
        <v>1785140000</v>
      </c>
      <c r="T2634" s="2">
        <v>1772940000</v>
      </c>
      <c r="U2634" s="2">
        <v>1769000000</v>
      </c>
      <c r="V2634" s="2">
        <v>1766310000</v>
      </c>
      <c r="W2634" s="2">
        <v>1765410000</v>
      </c>
      <c r="X2634" s="2">
        <v>1763130000</v>
      </c>
      <c r="Y2634" s="2">
        <v>1764610000</v>
      </c>
      <c r="Z2634" s="2">
        <v>1769700000</v>
      </c>
      <c r="AA2634" s="2">
        <v>1772600000</v>
      </c>
      <c r="AB2634" s="2">
        <v>1776550000</v>
      </c>
      <c r="AC2634" s="2">
        <v>1779970000</v>
      </c>
      <c r="AD2634" s="2">
        <v>1783290000</v>
      </c>
      <c r="AE2634" s="2">
        <v>1786530000</v>
      </c>
      <c r="AF2634" s="2">
        <v>1790550000</v>
      </c>
      <c r="AG2634" s="2">
        <v>1794970000</v>
      </c>
      <c r="AH2634" s="2">
        <v>6025020000</v>
      </c>
    </row>
    <row r="2635" spans="1:34" x14ac:dyDescent="0.35">
      <c r="A2635" t="s">
        <v>4265</v>
      </c>
      <c r="B2635" t="s">
        <v>19</v>
      </c>
      <c r="C2635" s="2">
        <v>1873970000</v>
      </c>
      <c r="D2635" s="2">
        <v>1927500000</v>
      </c>
      <c r="E2635" s="2">
        <v>1947580000</v>
      </c>
      <c r="F2635" s="2">
        <v>1952660000</v>
      </c>
      <c r="G2635" s="2">
        <v>1961820000</v>
      </c>
      <c r="H2635" s="2">
        <v>1958330000</v>
      </c>
      <c r="I2635" s="2">
        <v>1945340000</v>
      </c>
      <c r="J2635" s="2">
        <v>1923240000</v>
      </c>
      <c r="K2635" s="2">
        <v>1894490000</v>
      </c>
      <c r="L2635" s="2">
        <v>1863930000</v>
      </c>
      <c r="M2635" s="2">
        <v>1835640000</v>
      </c>
      <c r="N2635" s="2">
        <v>1810330000</v>
      </c>
      <c r="O2635" s="2">
        <v>1779410000</v>
      </c>
      <c r="P2635" s="2">
        <v>1750650000</v>
      </c>
      <c r="Q2635" s="2">
        <v>1724560000</v>
      </c>
      <c r="R2635" s="2">
        <v>1702060000</v>
      </c>
      <c r="S2635" s="2">
        <v>1682060000</v>
      </c>
      <c r="T2635" s="2">
        <v>1670560000</v>
      </c>
      <c r="U2635" s="2">
        <v>1666850000</v>
      </c>
      <c r="V2635" s="2">
        <v>1664310000</v>
      </c>
      <c r="W2635" s="2">
        <v>1663470000</v>
      </c>
      <c r="X2635" s="2">
        <v>1661320000</v>
      </c>
      <c r="Y2635" s="2">
        <v>1662710000</v>
      </c>
      <c r="Z2635" s="2">
        <v>1667510000</v>
      </c>
      <c r="AA2635" s="2">
        <v>1670240000</v>
      </c>
      <c r="AB2635" s="2">
        <v>1673970000</v>
      </c>
      <c r="AC2635" s="2">
        <v>1677190000</v>
      </c>
      <c r="AD2635" s="2">
        <v>1680320000</v>
      </c>
      <c r="AE2635" s="2">
        <v>1683370000</v>
      </c>
      <c r="AF2635" s="2">
        <v>1687160000</v>
      </c>
      <c r="AG2635" s="2">
        <v>1691320000</v>
      </c>
      <c r="AH2635" s="2">
        <v>4302550000</v>
      </c>
    </row>
    <row r="2636" spans="1:34" x14ac:dyDescent="0.35">
      <c r="A2636" t="s">
        <v>4266</v>
      </c>
      <c r="B2636" t="s">
        <v>19</v>
      </c>
      <c r="C2636" s="2">
        <v>1334480000</v>
      </c>
      <c r="D2636" s="2">
        <v>1372600000</v>
      </c>
      <c r="E2636" s="2">
        <v>1386900000</v>
      </c>
      <c r="F2636" s="2">
        <v>1390520000</v>
      </c>
      <c r="G2636" s="2">
        <v>1397040000</v>
      </c>
      <c r="H2636" s="2">
        <v>1394550000</v>
      </c>
      <c r="I2636" s="2">
        <v>1385310000</v>
      </c>
      <c r="J2636" s="2">
        <v>1369560000</v>
      </c>
      <c r="K2636" s="2">
        <v>1349090000</v>
      </c>
      <c r="L2636" s="2">
        <v>1327330000</v>
      </c>
      <c r="M2636" s="2">
        <v>1307180000</v>
      </c>
      <c r="N2636" s="2">
        <v>1289160000</v>
      </c>
      <c r="O2636" s="2">
        <v>1267140000</v>
      </c>
      <c r="P2636" s="2">
        <v>1246660000</v>
      </c>
      <c r="Q2636" s="2">
        <v>1228080000</v>
      </c>
      <c r="R2636" s="2">
        <v>1212060000</v>
      </c>
      <c r="S2636" s="2">
        <v>1197820000</v>
      </c>
      <c r="T2636" s="2">
        <v>1189630000</v>
      </c>
      <c r="U2636" s="2">
        <v>1186990000</v>
      </c>
      <c r="V2636" s="2">
        <v>1185180000</v>
      </c>
      <c r="W2636" s="2">
        <v>1184580000</v>
      </c>
      <c r="X2636" s="2">
        <v>1183050000</v>
      </c>
      <c r="Y2636" s="2">
        <v>1184040000</v>
      </c>
      <c r="Z2636" s="2">
        <v>1187460000</v>
      </c>
      <c r="AA2636" s="2">
        <v>1189400000</v>
      </c>
      <c r="AB2636" s="2">
        <v>1192050000</v>
      </c>
      <c r="AC2636" s="2">
        <v>1194350000</v>
      </c>
      <c r="AD2636" s="2">
        <v>1196580000</v>
      </c>
      <c r="AE2636" s="2">
        <v>1198750000</v>
      </c>
      <c r="AF2636" s="2">
        <v>1201450000</v>
      </c>
      <c r="AG2636" s="2">
        <v>1204420000</v>
      </c>
      <c r="AH2636" s="2">
        <v>11984000000</v>
      </c>
    </row>
    <row r="2637" spans="1:34" x14ac:dyDescent="0.35">
      <c r="A2637" t="s">
        <v>4267</v>
      </c>
      <c r="B2637" t="s">
        <v>19</v>
      </c>
      <c r="C2637" s="2">
        <v>124635000</v>
      </c>
      <c r="D2637" s="2">
        <v>128195000</v>
      </c>
      <c r="E2637" s="2">
        <v>129531000</v>
      </c>
      <c r="F2637" s="2">
        <v>129868000</v>
      </c>
      <c r="G2637" s="2">
        <v>130477000</v>
      </c>
      <c r="H2637" s="2">
        <v>130245000</v>
      </c>
      <c r="I2637" s="2">
        <v>129382000</v>
      </c>
      <c r="J2637" s="2">
        <v>127911000</v>
      </c>
      <c r="K2637" s="2">
        <v>125999000</v>
      </c>
      <c r="L2637" s="2">
        <v>123967000</v>
      </c>
      <c r="M2637" s="2">
        <v>122085000</v>
      </c>
      <c r="N2637" s="2">
        <v>120402000</v>
      </c>
      <c r="O2637" s="2">
        <v>118346000</v>
      </c>
      <c r="P2637" s="2">
        <v>116433000</v>
      </c>
      <c r="Q2637" s="2">
        <v>114697000</v>
      </c>
      <c r="R2637" s="2">
        <v>113201000</v>
      </c>
      <c r="S2637" s="2">
        <v>111871000</v>
      </c>
      <c r="T2637" s="2">
        <v>111106000</v>
      </c>
      <c r="U2637" s="2">
        <v>110859000</v>
      </c>
      <c r="V2637" s="2">
        <v>110691000</v>
      </c>
      <c r="W2637" s="2">
        <v>110634000</v>
      </c>
      <c r="X2637" s="2">
        <v>110492000</v>
      </c>
      <c r="Y2637" s="2">
        <v>110584000</v>
      </c>
      <c r="Z2637" s="2">
        <v>110904000</v>
      </c>
      <c r="AA2637" s="2">
        <v>111085000</v>
      </c>
      <c r="AB2637" s="2">
        <v>111333000</v>
      </c>
      <c r="AC2637" s="2">
        <v>111547000</v>
      </c>
      <c r="AD2637" s="2">
        <v>111755000</v>
      </c>
      <c r="AE2637" s="2">
        <v>111958000</v>
      </c>
      <c r="AF2637" s="2">
        <v>112210000</v>
      </c>
      <c r="AG2637" s="2">
        <v>112487000</v>
      </c>
      <c r="AH2637" s="2">
        <v>204390000</v>
      </c>
    </row>
    <row r="2638" spans="1:34" x14ac:dyDescent="0.35">
      <c r="A2638" t="s">
        <v>4268</v>
      </c>
      <c r="B2638" t="s">
        <v>19</v>
      </c>
      <c r="C2638" s="2">
        <v>836832000</v>
      </c>
      <c r="D2638" s="2">
        <v>860737000</v>
      </c>
      <c r="E2638" s="2">
        <v>869705000</v>
      </c>
      <c r="F2638" s="2">
        <v>871972000</v>
      </c>
      <c r="G2638" s="2">
        <v>876062000</v>
      </c>
      <c r="H2638" s="2">
        <v>874504000</v>
      </c>
      <c r="I2638" s="2">
        <v>868705000</v>
      </c>
      <c r="J2638" s="2">
        <v>858833000</v>
      </c>
      <c r="K2638" s="2">
        <v>845994000</v>
      </c>
      <c r="L2638" s="2">
        <v>832349000</v>
      </c>
      <c r="M2638" s="2">
        <v>819714000</v>
      </c>
      <c r="N2638" s="2">
        <v>808413000</v>
      </c>
      <c r="O2638" s="2">
        <v>794606000</v>
      </c>
      <c r="P2638" s="2">
        <v>781763000</v>
      </c>
      <c r="Q2638" s="2">
        <v>770111000</v>
      </c>
      <c r="R2638" s="2">
        <v>760064000</v>
      </c>
      <c r="S2638" s="2">
        <v>751133000</v>
      </c>
      <c r="T2638" s="2">
        <v>745999000</v>
      </c>
      <c r="U2638" s="2">
        <v>744341000</v>
      </c>
      <c r="V2638" s="2">
        <v>743208000</v>
      </c>
      <c r="W2638" s="2">
        <v>742831000</v>
      </c>
      <c r="X2638" s="2">
        <v>741872000</v>
      </c>
      <c r="Y2638" s="2">
        <v>742494000</v>
      </c>
      <c r="Z2638" s="2">
        <v>744638000</v>
      </c>
      <c r="AA2638" s="2">
        <v>745855000</v>
      </c>
      <c r="AB2638" s="2">
        <v>747519000</v>
      </c>
      <c r="AC2638" s="2">
        <v>748958000</v>
      </c>
      <c r="AD2638" s="2">
        <v>750356000</v>
      </c>
      <c r="AE2638" s="2">
        <v>751717000</v>
      </c>
      <c r="AF2638" s="2">
        <v>753409000</v>
      </c>
      <c r="AG2638" s="2">
        <v>755270000</v>
      </c>
      <c r="AH2638" s="2">
        <v>1153400000</v>
      </c>
    </row>
    <row r="2639" spans="1:34" x14ac:dyDescent="0.35">
      <c r="A2639" t="s">
        <v>4269</v>
      </c>
      <c r="B2639" t="s">
        <v>19</v>
      </c>
      <c r="C2639" s="2">
        <v>890247000</v>
      </c>
      <c r="D2639" s="2">
        <v>915678000</v>
      </c>
      <c r="E2639" s="2">
        <v>925218000</v>
      </c>
      <c r="F2639" s="2">
        <v>927630000</v>
      </c>
      <c r="G2639" s="2">
        <v>931981000</v>
      </c>
      <c r="H2639" s="2">
        <v>930323000</v>
      </c>
      <c r="I2639" s="2">
        <v>924154000</v>
      </c>
      <c r="J2639" s="2">
        <v>913652000</v>
      </c>
      <c r="K2639" s="2">
        <v>899994000</v>
      </c>
      <c r="L2639" s="2">
        <v>885478000</v>
      </c>
      <c r="M2639" s="2">
        <v>872036000</v>
      </c>
      <c r="N2639" s="2">
        <v>860014000</v>
      </c>
      <c r="O2639" s="2">
        <v>845326000</v>
      </c>
      <c r="P2639" s="2">
        <v>831663000</v>
      </c>
      <c r="Q2639" s="2">
        <v>819267000</v>
      </c>
      <c r="R2639" s="2">
        <v>808579000</v>
      </c>
      <c r="S2639" s="2">
        <v>799078000</v>
      </c>
      <c r="T2639" s="2">
        <v>793616000</v>
      </c>
      <c r="U2639" s="2">
        <v>791852000</v>
      </c>
      <c r="V2639" s="2">
        <v>790647000</v>
      </c>
      <c r="W2639" s="2">
        <v>790246000</v>
      </c>
      <c r="X2639" s="2">
        <v>789226000</v>
      </c>
      <c r="Y2639" s="2">
        <v>789887000</v>
      </c>
      <c r="Z2639" s="2">
        <v>792168000</v>
      </c>
      <c r="AA2639" s="2">
        <v>793463000</v>
      </c>
      <c r="AB2639" s="2">
        <v>795233000</v>
      </c>
      <c r="AC2639" s="2">
        <v>796764000</v>
      </c>
      <c r="AD2639" s="2">
        <v>798251000</v>
      </c>
      <c r="AE2639" s="2">
        <v>799699000</v>
      </c>
      <c r="AF2639" s="2">
        <v>801499000</v>
      </c>
      <c r="AG2639" s="2">
        <v>803479000</v>
      </c>
      <c r="AH2639" s="2">
        <v>357533000</v>
      </c>
    </row>
    <row r="2640" spans="1:34" x14ac:dyDescent="0.35">
      <c r="A2640" t="s">
        <v>4270</v>
      </c>
      <c r="B2640" t="s">
        <v>19</v>
      </c>
      <c r="C2640" s="2">
        <v>89024700</v>
      </c>
      <c r="D2640" s="2">
        <v>91567800</v>
      </c>
      <c r="E2640" s="2">
        <v>92521800</v>
      </c>
      <c r="F2640" s="2">
        <v>92763000</v>
      </c>
      <c r="G2640" s="2">
        <v>93198100</v>
      </c>
      <c r="H2640" s="2">
        <v>93032300</v>
      </c>
      <c r="I2640" s="2">
        <v>92415400</v>
      </c>
      <c r="J2640" s="2">
        <v>91365200</v>
      </c>
      <c r="K2640" s="2">
        <v>89999400</v>
      </c>
      <c r="L2640" s="2">
        <v>88547800</v>
      </c>
      <c r="M2640" s="2">
        <v>87203600</v>
      </c>
      <c r="N2640" s="2">
        <v>86001400</v>
      </c>
      <c r="O2640" s="2">
        <v>84532600</v>
      </c>
      <c r="P2640" s="2">
        <v>83166300</v>
      </c>
      <c r="Q2640" s="2">
        <v>81926700</v>
      </c>
      <c r="R2640" s="2">
        <v>80857900</v>
      </c>
      <c r="S2640" s="2">
        <v>79907800</v>
      </c>
      <c r="T2640" s="2">
        <v>79361600</v>
      </c>
      <c r="U2640" s="2">
        <v>79185200</v>
      </c>
      <c r="V2640" s="2">
        <v>79064700</v>
      </c>
      <c r="W2640" s="2">
        <v>79024600</v>
      </c>
      <c r="X2640" s="2">
        <v>78922600</v>
      </c>
      <c r="Y2640" s="2">
        <v>78988700</v>
      </c>
      <c r="Z2640" s="2">
        <v>79216800</v>
      </c>
      <c r="AA2640" s="2">
        <v>79346300</v>
      </c>
      <c r="AB2640" s="2">
        <v>79523300</v>
      </c>
      <c r="AC2640" s="2">
        <v>79676400</v>
      </c>
      <c r="AD2640" s="2">
        <v>79825100</v>
      </c>
      <c r="AE2640" s="2">
        <v>79969900</v>
      </c>
      <c r="AF2640" s="2">
        <v>80149900</v>
      </c>
      <c r="AG2640" s="2">
        <v>80347900</v>
      </c>
      <c r="AH2640" s="2">
        <v>71506600</v>
      </c>
    </row>
    <row r="2641" spans="1:34" x14ac:dyDescent="0.35">
      <c r="A2641" t="s">
        <v>4271</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row>
    <row r="2642" spans="1:34" x14ac:dyDescent="0.35">
      <c r="A2642" t="s">
        <v>4272</v>
      </c>
      <c r="B2642" t="s">
        <v>19</v>
      </c>
      <c r="C2642" s="2">
        <v>5469370000000</v>
      </c>
      <c r="D2642" s="2">
        <v>5537710000000</v>
      </c>
      <c r="E2642" s="2">
        <v>5543600000000</v>
      </c>
      <c r="F2642" s="2">
        <v>5578680000000</v>
      </c>
      <c r="G2642" s="2">
        <v>5688770000000</v>
      </c>
      <c r="H2642" s="2">
        <v>5718220000000</v>
      </c>
      <c r="I2642" s="2">
        <v>5733130000000</v>
      </c>
      <c r="J2642" s="2">
        <v>5743690000000</v>
      </c>
      <c r="K2642" s="2">
        <v>5727830000000</v>
      </c>
      <c r="L2642" s="2">
        <v>5711480000000</v>
      </c>
      <c r="M2642" s="2">
        <v>5713130000000</v>
      </c>
      <c r="N2642" s="2">
        <v>5718060000000</v>
      </c>
      <c r="O2642" s="2">
        <v>5720350000000</v>
      </c>
      <c r="P2642" s="2">
        <v>5731440000000</v>
      </c>
      <c r="Q2642" s="2">
        <v>5747830000000</v>
      </c>
      <c r="R2642" s="2">
        <v>5776220000000</v>
      </c>
      <c r="S2642" s="2">
        <v>5805560000000</v>
      </c>
      <c r="T2642" s="2">
        <v>5834960000000</v>
      </c>
      <c r="U2642" s="2">
        <v>5864930000000</v>
      </c>
      <c r="V2642" s="2">
        <v>5899690000000</v>
      </c>
      <c r="W2642" s="2">
        <v>5948870000000</v>
      </c>
      <c r="X2642" s="2">
        <v>5986810000000</v>
      </c>
      <c r="Y2642" s="2">
        <v>6042050000000</v>
      </c>
      <c r="Z2642" s="2">
        <v>6113630000000</v>
      </c>
      <c r="AA2642" s="2">
        <v>6169070000000</v>
      </c>
      <c r="AB2642" s="2">
        <v>6226910000000</v>
      </c>
      <c r="AC2642" s="2">
        <v>6294670000000</v>
      </c>
      <c r="AD2642" s="2">
        <v>6361360000000</v>
      </c>
      <c r="AE2642" s="2">
        <v>6414370000000</v>
      </c>
      <c r="AF2642" s="2">
        <v>6470140000000</v>
      </c>
      <c r="AG2642" s="2">
        <v>6523620000000</v>
      </c>
      <c r="AH2642">
        <v>0</v>
      </c>
    </row>
    <row r="2643" spans="1:34" x14ac:dyDescent="0.35">
      <c r="A2643" t="s">
        <v>4273</v>
      </c>
      <c r="B2643" t="s">
        <v>19</v>
      </c>
      <c r="C2643" s="2">
        <v>622391000</v>
      </c>
      <c r="D2643" s="2">
        <v>630168000</v>
      </c>
      <c r="E2643" s="2">
        <v>630838000</v>
      </c>
      <c r="F2643" s="2">
        <v>634829000</v>
      </c>
      <c r="G2643" s="2">
        <v>647358000</v>
      </c>
      <c r="H2643" s="2">
        <v>650709000</v>
      </c>
      <c r="I2643" s="2">
        <v>652406000</v>
      </c>
      <c r="J2643" s="2">
        <v>653607000</v>
      </c>
      <c r="K2643" s="2">
        <v>651802000</v>
      </c>
      <c r="L2643" s="2">
        <v>649942000</v>
      </c>
      <c r="M2643" s="2">
        <v>650130000</v>
      </c>
      <c r="N2643" s="2">
        <v>650691000</v>
      </c>
      <c r="O2643" s="2">
        <v>650951000</v>
      </c>
      <c r="P2643" s="2">
        <v>652213000</v>
      </c>
      <c r="Q2643" s="2">
        <v>654078000</v>
      </c>
      <c r="R2643" s="2">
        <v>657309000</v>
      </c>
      <c r="S2643" s="2">
        <v>660648000</v>
      </c>
      <c r="T2643" s="2">
        <v>663993000</v>
      </c>
      <c r="U2643" s="2">
        <v>667404000</v>
      </c>
      <c r="V2643" s="2">
        <v>671359000</v>
      </c>
      <c r="W2643" s="2">
        <v>676956000</v>
      </c>
      <c r="X2643" s="2">
        <v>681274000</v>
      </c>
      <c r="Y2643" s="2">
        <v>687559000</v>
      </c>
      <c r="Z2643" s="2">
        <v>695704000</v>
      </c>
      <c r="AA2643" s="2">
        <v>702014000</v>
      </c>
      <c r="AB2643" s="2">
        <v>708596000</v>
      </c>
      <c r="AC2643" s="2">
        <v>716306000</v>
      </c>
      <c r="AD2643" s="2">
        <v>723896000</v>
      </c>
      <c r="AE2643" s="2">
        <v>729928000</v>
      </c>
      <c r="AF2643" s="2">
        <v>736274000</v>
      </c>
      <c r="AG2643" s="2">
        <v>742360000</v>
      </c>
      <c r="AH2643">
        <v>0</v>
      </c>
    </row>
    <row r="2644" spans="1:34" x14ac:dyDescent="0.35">
      <c r="A2644" t="s">
        <v>4274</v>
      </c>
      <c r="B2644" t="s">
        <v>19</v>
      </c>
      <c r="C2644" s="2">
        <v>3322550000</v>
      </c>
      <c r="D2644" s="2">
        <v>3364060000</v>
      </c>
      <c r="E2644" s="2">
        <v>3367640000</v>
      </c>
      <c r="F2644" s="2">
        <v>3388950000</v>
      </c>
      <c r="G2644" s="2">
        <v>3455830000</v>
      </c>
      <c r="H2644" s="2">
        <v>3473720000</v>
      </c>
      <c r="I2644" s="2">
        <v>3482780000</v>
      </c>
      <c r="J2644" s="2">
        <v>3489190000</v>
      </c>
      <c r="K2644" s="2">
        <v>3479550000</v>
      </c>
      <c r="L2644" s="2">
        <v>3469620000</v>
      </c>
      <c r="M2644" s="2">
        <v>3470620000</v>
      </c>
      <c r="N2644" s="2">
        <v>3473620000</v>
      </c>
      <c r="O2644" s="2">
        <v>3475010000</v>
      </c>
      <c r="P2644" s="2">
        <v>3481740000</v>
      </c>
      <c r="Q2644" s="2">
        <v>3491700000</v>
      </c>
      <c r="R2644" s="2">
        <v>3508950000</v>
      </c>
      <c r="S2644" s="2">
        <v>3526770000</v>
      </c>
      <c r="T2644" s="2">
        <v>3544630000</v>
      </c>
      <c r="U2644" s="2">
        <v>3562840000</v>
      </c>
      <c r="V2644" s="2">
        <v>3583960000</v>
      </c>
      <c r="W2644" s="2">
        <v>3613840000</v>
      </c>
      <c r="X2644" s="2">
        <v>3636880000</v>
      </c>
      <c r="Y2644" s="2">
        <v>3670440000</v>
      </c>
      <c r="Z2644" s="2">
        <v>3713920000</v>
      </c>
      <c r="AA2644" s="2">
        <v>3747600000</v>
      </c>
      <c r="AB2644" s="2">
        <v>3782740000</v>
      </c>
      <c r="AC2644" s="2">
        <v>3823900000</v>
      </c>
      <c r="AD2644" s="2">
        <v>3864410000</v>
      </c>
      <c r="AE2644" s="2">
        <v>3896620000</v>
      </c>
      <c r="AF2644" s="2">
        <v>3930490000</v>
      </c>
      <c r="AG2644" s="2">
        <v>3962980000</v>
      </c>
      <c r="AH2644">
        <v>0</v>
      </c>
    </row>
    <row r="2645" spans="1:34" x14ac:dyDescent="0.35">
      <c r="A2645" t="s">
        <v>4275</v>
      </c>
      <c r="B2645" t="s">
        <v>19</v>
      </c>
      <c r="C2645" s="2">
        <v>5843650000</v>
      </c>
      <c r="D2645" s="2">
        <v>5916670000</v>
      </c>
      <c r="E2645" s="2">
        <v>5922960000</v>
      </c>
      <c r="F2645" s="2">
        <v>5960440000</v>
      </c>
      <c r="G2645" s="2">
        <v>6078070000</v>
      </c>
      <c r="H2645" s="2">
        <v>6109530000</v>
      </c>
      <c r="I2645" s="2">
        <v>6125460000</v>
      </c>
      <c r="J2645" s="2">
        <v>6136740000</v>
      </c>
      <c r="K2645" s="2">
        <v>6119790000</v>
      </c>
      <c r="L2645" s="2">
        <v>6102330000</v>
      </c>
      <c r="M2645" s="2">
        <v>6104090000</v>
      </c>
      <c r="N2645" s="2">
        <v>6109360000</v>
      </c>
      <c r="O2645" s="2">
        <v>6111800000</v>
      </c>
      <c r="P2645" s="2">
        <v>6123650000</v>
      </c>
      <c r="Q2645" s="2">
        <v>6141170000</v>
      </c>
      <c r="R2645" s="2">
        <v>6171500000</v>
      </c>
      <c r="S2645" s="2">
        <v>6202850000</v>
      </c>
      <c r="T2645" s="2">
        <v>6234250000</v>
      </c>
      <c r="U2645" s="2">
        <v>6266280000</v>
      </c>
      <c r="V2645" s="2">
        <v>6303420000</v>
      </c>
      <c r="W2645" s="2">
        <v>6355970000</v>
      </c>
      <c r="X2645" s="2">
        <v>6396500000</v>
      </c>
      <c r="Y2645" s="2">
        <v>6455520000</v>
      </c>
      <c r="Z2645" s="2">
        <v>6531990000</v>
      </c>
      <c r="AA2645" s="2">
        <v>6591240000</v>
      </c>
      <c r="AB2645" s="2">
        <v>6653030000</v>
      </c>
      <c r="AC2645" s="2">
        <v>6725420000</v>
      </c>
      <c r="AD2645" s="2">
        <v>6796680000</v>
      </c>
      <c r="AE2645" s="2">
        <v>6853320000</v>
      </c>
      <c r="AF2645" s="2">
        <v>6912900000</v>
      </c>
      <c r="AG2645" s="2">
        <v>6970050000</v>
      </c>
      <c r="AH2645">
        <v>0</v>
      </c>
    </row>
    <row r="2646" spans="1:34" x14ac:dyDescent="0.35">
      <c r="A2646" t="s">
        <v>4276</v>
      </c>
      <c r="B2646" t="s">
        <v>19</v>
      </c>
      <c r="C2646" s="2">
        <v>230278000</v>
      </c>
      <c r="D2646" s="2">
        <v>233156000</v>
      </c>
      <c r="E2646" s="2">
        <v>233404000</v>
      </c>
      <c r="F2646" s="2">
        <v>234881000</v>
      </c>
      <c r="G2646" s="2">
        <v>239516000</v>
      </c>
      <c r="H2646" s="2">
        <v>240756000</v>
      </c>
      <c r="I2646" s="2">
        <v>241384000</v>
      </c>
      <c r="J2646" s="2">
        <v>241828000</v>
      </c>
      <c r="K2646" s="2">
        <v>241160000</v>
      </c>
      <c r="L2646" s="2">
        <v>240472000</v>
      </c>
      <c r="M2646" s="2">
        <v>240541000</v>
      </c>
      <c r="N2646" s="2">
        <v>240749000</v>
      </c>
      <c r="O2646" s="2">
        <v>240845000</v>
      </c>
      <c r="P2646" s="2">
        <v>241312000</v>
      </c>
      <c r="Q2646" s="2">
        <v>242003000</v>
      </c>
      <c r="R2646" s="2">
        <v>243198000</v>
      </c>
      <c r="S2646" s="2">
        <v>244433000</v>
      </c>
      <c r="T2646" s="2">
        <v>245671000</v>
      </c>
      <c r="U2646" s="2">
        <v>246933000</v>
      </c>
      <c r="V2646" s="2">
        <v>248396000</v>
      </c>
      <c r="W2646" s="2">
        <v>250467000</v>
      </c>
      <c r="X2646" s="2">
        <v>252064000</v>
      </c>
      <c r="Y2646" s="2">
        <v>254390000</v>
      </c>
      <c r="Z2646" s="2">
        <v>257404000</v>
      </c>
      <c r="AA2646" s="2">
        <v>259738000</v>
      </c>
      <c r="AB2646" s="2">
        <v>262173000</v>
      </c>
      <c r="AC2646" s="2">
        <v>265026000</v>
      </c>
      <c r="AD2646" s="2">
        <v>267834000</v>
      </c>
      <c r="AE2646" s="2">
        <v>270066000</v>
      </c>
      <c r="AF2646" s="2">
        <v>272414000</v>
      </c>
      <c r="AG2646" s="2">
        <v>274666000</v>
      </c>
      <c r="AH2646">
        <v>0</v>
      </c>
    </row>
    <row r="2647" spans="1:34" x14ac:dyDescent="0.35">
      <c r="A2647" t="s">
        <v>4277</v>
      </c>
      <c r="B2647" t="s">
        <v>19</v>
      </c>
      <c r="C2647" s="2">
        <v>216981000</v>
      </c>
      <c r="D2647" s="2">
        <v>219693000</v>
      </c>
      <c r="E2647" s="2">
        <v>219926000</v>
      </c>
      <c r="F2647" s="2">
        <v>221318000</v>
      </c>
      <c r="G2647" s="2">
        <v>225685000</v>
      </c>
      <c r="H2647" s="2">
        <v>226854000</v>
      </c>
      <c r="I2647" s="2">
        <v>227445000</v>
      </c>
      <c r="J2647" s="2">
        <v>227864000</v>
      </c>
      <c r="K2647" s="2">
        <v>227235000</v>
      </c>
      <c r="L2647" s="2">
        <v>226586000</v>
      </c>
      <c r="M2647" s="2">
        <v>226652000</v>
      </c>
      <c r="N2647" s="2">
        <v>226847000</v>
      </c>
      <c r="O2647" s="2">
        <v>226938000</v>
      </c>
      <c r="P2647" s="2">
        <v>227378000</v>
      </c>
      <c r="Q2647" s="2">
        <v>228028000</v>
      </c>
      <c r="R2647" s="2">
        <v>229155000</v>
      </c>
      <c r="S2647" s="2">
        <v>230319000</v>
      </c>
      <c r="T2647" s="2">
        <v>231485000</v>
      </c>
      <c r="U2647" s="2">
        <v>232674000</v>
      </c>
      <c r="V2647" s="2">
        <v>234053000</v>
      </c>
      <c r="W2647" s="2">
        <v>236004000</v>
      </c>
      <c r="X2647" s="2">
        <v>237509000</v>
      </c>
      <c r="Y2647" s="2">
        <v>239701000</v>
      </c>
      <c r="Z2647" s="2">
        <v>242540000</v>
      </c>
      <c r="AA2647" s="2">
        <v>244740000</v>
      </c>
      <c r="AB2647" s="2">
        <v>247034000</v>
      </c>
      <c r="AC2647" s="2">
        <v>249722000</v>
      </c>
      <c r="AD2647" s="2">
        <v>252368000</v>
      </c>
      <c r="AE2647" s="2">
        <v>254471000</v>
      </c>
      <c r="AF2647" s="2">
        <v>256684000</v>
      </c>
      <c r="AG2647" s="2">
        <v>258806000</v>
      </c>
      <c r="AH2647">
        <v>0</v>
      </c>
    </row>
    <row r="2648" spans="1:34" x14ac:dyDescent="0.35">
      <c r="A2648" t="s">
        <v>4278</v>
      </c>
      <c r="B2648" t="s">
        <v>19</v>
      </c>
      <c r="C2648" s="2">
        <v>154515000</v>
      </c>
      <c r="D2648" s="2">
        <v>156446000</v>
      </c>
      <c r="E2648" s="2">
        <v>156613000</v>
      </c>
      <c r="F2648" s="2">
        <v>157603000</v>
      </c>
      <c r="G2648" s="2">
        <v>160714000</v>
      </c>
      <c r="H2648" s="2">
        <v>161546000</v>
      </c>
      <c r="I2648" s="2">
        <v>161967000</v>
      </c>
      <c r="J2648" s="2">
        <v>162265000</v>
      </c>
      <c r="K2648" s="2">
        <v>161817000</v>
      </c>
      <c r="L2648" s="2">
        <v>161355000</v>
      </c>
      <c r="M2648" s="2">
        <v>161402000</v>
      </c>
      <c r="N2648" s="2">
        <v>161541000</v>
      </c>
      <c r="O2648" s="2">
        <v>161606000</v>
      </c>
      <c r="P2648" s="2">
        <v>161919000</v>
      </c>
      <c r="Q2648" s="2">
        <v>162382000</v>
      </c>
      <c r="R2648" s="2">
        <v>163184000</v>
      </c>
      <c r="S2648" s="2">
        <v>164013000</v>
      </c>
      <c r="T2648" s="2">
        <v>164844000</v>
      </c>
      <c r="U2648" s="2">
        <v>165690000</v>
      </c>
      <c r="V2648" s="2">
        <v>166672000</v>
      </c>
      <c r="W2648" s="2">
        <v>168062000</v>
      </c>
      <c r="X2648" s="2">
        <v>169134000</v>
      </c>
      <c r="Y2648" s="2">
        <v>170694000</v>
      </c>
      <c r="Z2648" s="2">
        <v>172716000</v>
      </c>
      <c r="AA2648" s="2">
        <v>174283000</v>
      </c>
      <c r="AB2648" s="2">
        <v>175917000</v>
      </c>
      <c r="AC2648" s="2">
        <v>177831000</v>
      </c>
      <c r="AD2648" s="2">
        <v>179715000</v>
      </c>
      <c r="AE2648" s="2">
        <v>181213000</v>
      </c>
      <c r="AF2648" s="2">
        <v>182788000</v>
      </c>
      <c r="AG2648" s="2">
        <v>184299000</v>
      </c>
      <c r="AH2648">
        <v>0</v>
      </c>
    </row>
    <row r="2649" spans="1:34" x14ac:dyDescent="0.35">
      <c r="A2649" t="s">
        <v>4279</v>
      </c>
      <c r="B2649" t="s">
        <v>19</v>
      </c>
      <c r="C2649" s="2">
        <v>14431100</v>
      </c>
      <c r="D2649" s="2">
        <v>14611400</v>
      </c>
      <c r="E2649" s="2">
        <v>14626900</v>
      </c>
      <c r="F2649" s="2">
        <v>14719500</v>
      </c>
      <c r="G2649" s="2">
        <v>15010000</v>
      </c>
      <c r="H2649" s="2">
        <v>15087700</v>
      </c>
      <c r="I2649" s="2">
        <v>15127000</v>
      </c>
      <c r="J2649" s="2">
        <v>15154900</v>
      </c>
      <c r="K2649" s="2">
        <v>15113000</v>
      </c>
      <c r="L2649" s="2">
        <v>15069900</v>
      </c>
      <c r="M2649" s="2">
        <v>15074200</v>
      </c>
      <c r="N2649" s="2">
        <v>15087200</v>
      </c>
      <c r="O2649" s="2">
        <v>15093300</v>
      </c>
      <c r="P2649" s="2">
        <v>15122500</v>
      </c>
      <c r="Q2649" s="2">
        <v>15165800</v>
      </c>
      <c r="R2649" s="2">
        <v>15240700</v>
      </c>
      <c r="S2649" s="2">
        <v>15318100</v>
      </c>
      <c r="T2649" s="2">
        <v>15395700</v>
      </c>
      <c r="U2649" s="2">
        <v>15474800</v>
      </c>
      <c r="V2649" s="2">
        <v>15566500</v>
      </c>
      <c r="W2649" s="2">
        <v>15696200</v>
      </c>
      <c r="X2649" s="2">
        <v>15796300</v>
      </c>
      <c r="Y2649" s="2">
        <v>15942100</v>
      </c>
      <c r="Z2649" s="2">
        <v>16130900</v>
      </c>
      <c r="AA2649" s="2">
        <v>16277200</v>
      </c>
      <c r="AB2649" s="2">
        <v>16429800</v>
      </c>
      <c r="AC2649" s="2">
        <v>16608600</v>
      </c>
      <c r="AD2649" s="2">
        <v>16784600</v>
      </c>
      <c r="AE2649" s="2">
        <v>16924500</v>
      </c>
      <c r="AF2649" s="2">
        <v>17071600</v>
      </c>
      <c r="AG2649" s="2">
        <v>17212700</v>
      </c>
      <c r="AH2649">
        <v>0</v>
      </c>
    </row>
    <row r="2650" spans="1:34" x14ac:dyDescent="0.35">
      <c r="A2650" t="s">
        <v>4280</v>
      </c>
      <c r="B2650" t="s">
        <v>19</v>
      </c>
      <c r="C2650" s="2">
        <v>96894300</v>
      </c>
      <c r="D2650" s="2">
        <v>98105000</v>
      </c>
      <c r="E2650" s="2">
        <v>98209300</v>
      </c>
      <c r="F2650" s="2">
        <v>98830700</v>
      </c>
      <c r="G2650" s="2">
        <v>100781000</v>
      </c>
      <c r="H2650" s="2">
        <v>101303000</v>
      </c>
      <c r="I2650" s="2">
        <v>101567000</v>
      </c>
      <c r="J2650" s="2">
        <v>101754000</v>
      </c>
      <c r="K2650" s="2">
        <v>101473000</v>
      </c>
      <c r="L2650" s="2">
        <v>101183000</v>
      </c>
      <c r="M2650" s="2">
        <v>101213000</v>
      </c>
      <c r="N2650" s="2">
        <v>101300000</v>
      </c>
      <c r="O2650" s="2">
        <v>101340000</v>
      </c>
      <c r="P2650" s="2">
        <v>101537000</v>
      </c>
      <c r="Q2650" s="2">
        <v>101827000</v>
      </c>
      <c r="R2650" s="2">
        <v>102330000</v>
      </c>
      <c r="S2650" s="2">
        <v>102850000</v>
      </c>
      <c r="T2650" s="2">
        <v>103371000</v>
      </c>
      <c r="U2650" s="2">
        <v>103902000</v>
      </c>
      <c r="V2650" s="2">
        <v>104518000</v>
      </c>
      <c r="W2650" s="2">
        <v>105389000</v>
      </c>
      <c r="X2650" s="2">
        <v>106061000</v>
      </c>
      <c r="Y2650" s="2">
        <v>107040000</v>
      </c>
      <c r="Z2650" s="2">
        <v>108308000</v>
      </c>
      <c r="AA2650" s="2">
        <v>109290000</v>
      </c>
      <c r="AB2650" s="2">
        <v>110315000</v>
      </c>
      <c r="AC2650" s="2">
        <v>111515000</v>
      </c>
      <c r="AD2650" s="2">
        <v>112697000</v>
      </c>
      <c r="AE2650" s="2">
        <v>113636000</v>
      </c>
      <c r="AF2650" s="2">
        <v>114624000</v>
      </c>
      <c r="AG2650" s="2">
        <v>115571000</v>
      </c>
      <c r="AH2650">
        <v>0</v>
      </c>
    </row>
    <row r="2651" spans="1:34" x14ac:dyDescent="0.35">
      <c r="A2651" t="s">
        <v>4281</v>
      </c>
      <c r="B2651" t="s">
        <v>19</v>
      </c>
      <c r="C2651" s="2">
        <v>103079000</v>
      </c>
      <c r="D2651" s="2">
        <v>104367000</v>
      </c>
      <c r="E2651" s="2">
        <v>104478000</v>
      </c>
      <c r="F2651" s="2">
        <v>105139000</v>
      </c>
      <c r="G2651" s="2">
        <v>107214000</v>
      </c>
      <c r="H2651" s="2">
        <v>107769000</v>
      </c>
      <c r="I2651" s="2">
        <v>108050000</v>
      </c>
      <c r="J2651" s="2">
        <v>108249000</v>
      </c>
      <c r="K2651" s="2">
        <v>107950000</v>
      </c>
      <c r="L2651" s="2">
        <v>107642000</v>
      </c>
      <c r="M2651" s="2">
        <v>107673000</v>
      </c>
      <c r="N2651" s="2">
        <v>107766000</v>
      </c>
      <c r="O2651" s="2">
        <v>107809000</v>
      </c>
      <c r="P2651" s="2">
        <v>108018000</v>
      </c>
      <c r="Q2651" s="2">
        <v>108327000</v>
      </c>
      <c r="R2651" s="2">
        <v>108862000</v>
      </c>
      <c r="S2651" s="2">
        <v>109415000</v>
      </c>
      <c r="T2651" s="2">
        <v>109969000</v>
      </c>
      <c r="U2651" s="2">
        <v>110534000</v>
      </c>
      <c r="V2651" s="2">
        <v>111189000</v>
      </c>
      <c r="W2651" s="2">
        <v>112116000</v>
      </c>
      <c r="X2651" s="2">
        <v>112831000</v>
      </c>
      <c r="Y2651" s="2">
        <v>113872000</v>
      </c>
      <c r="Z2651" s="2">
        <v>115221000</v>
      </c>
      <c r="AA2651" s="2">
        <v>116266000</v>
      </c>
      <c r="AB2651" s="2">
        <v>117356000</v>
      </c>
      <c r="AC2651" s="2">
        <v>118633000</v>
      </c>
      <c r="AD2651" s="2">
        <v>119890000</v>
      </c>
      <c r="AE2651" s="2">
        <v>120889000</v>
      </c>
      <c r="AF2651" s="2">
        <v>121940000</v>
      </c>
      <c r="AG2651" s="2">
        <v>122948000</v>
      </c>
      <c r="AH2651">
        <v>0</v>
      </c>
    </row>
    <row r="2652" spans="1:34" x14ac:dyDescent="0.35">
      <c r="A2652" t="s">
        <v>4282</v>
      </c>
      <c r="B2652" t="s">
        <v>19</v>
      </c>
      <c r="C2652" s="2">
        <v>10307900</v>
      </c>
      <c r="D2652" s="2">
        <v>10436700</v>
      </c>
      <c r="E2652" s="2">
        <v>10447800</v>
      </c>
      <c r="F2652" s="2">
        <v>10513900</v>
      </c>
      <c r="G2652" s="2">
        <v>10721400</v>
      </c>
      <c r="H2652" s="2">
        <v>10776900</v>
      </c>
      <c r="I2652" s="2">
        <v>10805000</v>
      </c>
      <c r="J2652" s="2">
        <v>10824900</v>
      </c>
      <c r="K2652" s="2">
        <v>10795000</v>
      </c>
      <c r="L2652" s="2">
        <v>10764200</v>
      </c>
      <c r="M2652" s="2">
        <v>10767300</v>
      </c>
      <c r="N2652" s="2">
        <v>10776600</v>
      </c>
      <c r="O2652" s="2">
        <v>10780900</v>
      </c>
      <c r="P2652" s="2">
        <v>10801800</v>
      </c>
      <c r="Q2652" s="2">
        <v>10832700</v>
      </c>
      <c r="R2652" s="2">
        <v>10886200</v>
      </c>
      <c r="S2652" s="2">
        <v>10941500</v>
      </c>
      <c r="T2652" s="2">
        <v>10996900</v>
      </c>
      <c r="U2652" s="2">
        <v>11053400</v>
      </c>
      <c r="V2652" s="2">
        <v>11118900</v>
      </c>
      <c r="W2652" s="2">
        <v>11211600</v>
      </c>
      <c r="X2652" s="2">
        <v>11283100</v>
      </c>
      <c r="Y2652" s="2">
        <v>11387200</v>
      </c>
      <c r="Z2652" s="2">
        <v>11522100</v>
      </c>
      <c r="AA2652" s="2">
        <v>11626600</v>
      </c>
      <c r="AB2652" s="2">
        <v>11735600</v>
      </c>
      <c r="AC2652" s="2">
        <v>11863300</v>
      </c>
      <c r="AD2652" s="2">
        <v>11989000</v>
      </c>
      <c r="AE2652" s="2">
        <v>12088900</v>
      </c>
      <c r="AF2652" s="2">
        <v>12194000</v>
      </c>
      <c r="AG2652" s="2">
        <v>12294800</v>
      </c>
      <c r="AH2652">
        <v>0</v>
      </c>
    </row>
    <row r="2653" spans="1:34" x14ac:dyDescent="0.35">
      <c r="A2653" t="s">
        <v>4283</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row>
    <row r="2654" spans="1:34" x14ac:dyDescent="0.35">
      <c r="A2654" t="s">
        <v>4284</v>
      </c>
      <c r="B2654" t="s">
        <v>19</v>
      </c>
      <c r="C2654" s="2">
        <v>2984130000000</v>
      </c>
      <c r="D2654" s="2">
        <v>3097290000000</v>
      </c>
      <c r="E2654" s="2">
        <v>2946500000000</v>
      </c>
      <c r="F2654" s="2">
        <v>2807700000000</v>
      </c>
      <c r="G2654" s="2">
        <v>2825280000000</v>
      </c>
      <c r="H2654" s="2">
        <v>2857650000000</v>
      </c>
      <c r="I2654" s="2">
        <v>2779960000000</v>
      </c>
      <c r="J2654" s="2">
        <v>2677860000000</v>
      </c>
      <c r="K2654" s="2">
        <v>2569580000000</v>
      </c>
      <c r="L2654" s="2">
        <v>2512800000000</v>
      </c>
      <c r="M2654" s="2">
        <v>2502400000000</v>
      </c>
      <c r="N2654" s="2">
        <v>2452630000000</v>
      </c>
      <c r="O2654" s="2">
        <v>2421040000000</v>
      </c>
      <c r="P2654" s="2">
        <v>2386950000000</v>
      </c>
      <c r="Q2654" s="2">
        <v>2368140000000</v>
      </c>
      <c r="R2654" s="2">
        <v>2358810000000</v>
      </c>
      <c r="S2654" s="2">
        <v>2367400000000</v>
      </c>
      <c r="T2654" s="2">
        <v>2365260000000</v>
      </c>
      <c r="U2654" s="2">
        <v>2363990000000</v>
      </c>
      <c r="V2654" s="2">
        <v>2379400000000</v>
      </c>
      <c r="W2654" s="2">
        <v>2396090000000</v>
      </c>
      <c r="X2654" s="2">
        <v>2424010000000</v>
      </c>
      <c r="Y2654" s="2">
        <v>2462320000000</v>
      </c>
      <c r="Z2654" s="2">
        <v>2477030000000</v>
      </c>
      <c r="AA2654" s="2">
        <v>2470810000000</v>
      </c>
      <c r="AB2654" s="2">
        <v>2474180000000</v>
      </c>
      <c r="AC2654" s="2">
        <v>2495790000000</v>
      </c>
      <c r="AD2654" s="2">
        <v>2520780000000</v>
      </c>
      <c r="AE2654" s="2">
        <v>2538660000000</v>
      </c>
      <c r="AF2654" s="2">
        <v>2559110000000</v>
      </c>
      <c r="AG2654" s="2">
        <v>2616300000000</v>
      </c>
      <c r="AH2654">
        <v>0</v>
      </c>
    </row>
    <row r="2655" spans="1:34" x14ac:dyDescent="0.35">
      <c r="A2655" t="s">
        <v>4285</v>
      </c>
      <c r="B2655" t="s">
        <v>19</v>
      </c>
      <c r="C2655" s="2">
        <v>339581000</v>
      </c>
      <c r="D2655" s="2">
        <v>352458000</v>
      </c>
      <c r="E2655" s="2">
        <v>335299000</v>
      </c>
      <c r="F2655" s="2">
        <v>319504000</v>
      </c>
      <c r="G2655" s="2">
        <v>321504000</v>
      </c>
      <c r="H2655" s="2">
        <v>325188000</v>
      </c>
      <c r="I2655" s="2">
        <v>316348000</v>
      </c>
      <c r="J2655" s="2">
        <v>304729000</v>
      </c>
      <c r="K2655" s="2">
        <v>292407000</v>
      </c>
      <c r="L2655" s="2">
        <v>285946000</v>
      </c>
      <c r="M2655" s="2">
        <v>284762000</v>
      </c>
      <c r="N2655" s="2">
        <v>279099000</v>
      </c>
      <c r="O2655" s="2">
        <v>275504000</v>
      </c>
      <c r="P2655" s="2">
        <v>271625000</v>
      </c>
      <c r="Q2655" s="2">
        <v>269484000</v>
      </c>
      <c r="R2655" s="2">
        <v>268422000</v>
      </c>
      <c r="S2655" s="2">
        <v>269400000</v>
      </c>
      <c r="T2655" s="2">
        <v>269156000</v>
      </c>
      <c r="U2655" s="2">
        <v>269012000</v>
      </c>
      <c r="V2655" s="2">
        <v>270765000</v>
      </c>
      <c r="W2655" s="2">
        <v>272665000</v>
      </c>
      <c r="X2655" s="2">
        <v>275842000</v>
      </c>
      <c r="Y2655" s="2">
        <v>280201000</v>
      </c>
      <c r="Z2655" s="2">
        <v>281875000</v>
      </c>
      <c r="AA2655" s="2">
        <v>281168000</v>
      </c>
      <c r="AB2655" s="2">
        <v>281551000</v>
      </c>
      <c r="AC2655" s="2">
        <v>284010000</v>
      </c>
      <c r="AD2655" s="2">
        <v>286854000</v>
      </c>
      <c r="AE2655" s="2">
        <v>288888000</v>
      </c>
      <c r="AF2655" s="2">
        <v>291216000</v>
      </c>
      <c r="AG2655" s="2">
        <v>297724000</v>
      </c>
      <c r="AH2655">
        <v>0</v>
      </c>
    </row>
    <row r="2656" spans="1:34" x14ac:dyDescent="0.35">
      <c r="A2656" t="s">
        <v>4286</v>
      </c>
      <c r="B2656" t="s">
        <v>19</v>
      </c>
      <c r="C2656" s="2">
        <v>1812800000</v>
      </c>
      <c r="D2656" s="2">
        <v>1881550000</v>
      </c>
      <c r="E2656" s="2">
        <v>1789940000</v>
      </c>
      <c r="F2656" s="2">
        <v>1705630000</v>
      </c>
      <c r="G2656" s="2">
        <v>1716300000</v>
      </c>
      <c r="H2656" s="2">
        <v>1735970000</v>
      </c>
      <c r="I2656" s="2">
        <v>1688780000</v>
      </c>
      <c r="J2656" s="2">
        <v>1626750000</v>
      </c>
      <c r="K2656" s="2">
        <v>1560970000</v>
      </c>
      <c r="L2656" s="2">
        <v>1526480000</v>
      </c>
      <c r="M2656" s="2">
        <v>1520160000</v>
      </c>
      <c r="N2656" s="2">
        <v>1489930000</v>
      </c>
      <c r="O2656" s="2">
        <v>1470740000</v>
      </c>
      <c r="P2656" s="2">
        <v>1450030000</v>
      </c>
      <c r="Q2656" s="2">
        <v>1438600000</v>
      </c>
      <c r="R2656" s="2">
        <v>1432930000</v>
      </c>
      <c r="S2656" s="2">
        <v>1438160000</v>
      </c>
      <c r="T2656" s="2">
        <v>1436850000</v>
      </c>
      <c r="U2656" s="2">
        <v>1436080000</v>
      </c>
      <c r="V2656" s="2">
        <v>1445440000</v>
      </c>
      <c r="W2656" s="2">
        <v>1455580000</v>
      </c>
      <c r="X2656" s="2">
        <v>1472540000</v>
      </c>
      <c r="Y2656" s="2">
        <v>1495810000</v>
      </c>
      <c r="Z2656" s="2">
        <v>1504750000</v>
      </c>
      <c r="AA2656" s="2">
        <v>1500970000</v>
      </c>
      <c r="AB2656" s="2">
        <v>1503020000</v>
      </c>
      <c r="AC2656" s="2">
        <v>1516150000</v>
      </c>
      <c r="AD2656" s="2">
        <v>1531330000</v>
      </c>
      <c r="AE2656" s="2">
        <v>1542190000</v>
      </c>
      <c r="AF2656" s="2">
        <v>1554610000</v>
      </c>
      <c r="AG2656" s="2">
        <v>1589360000</v>
      </c>
      <c r="AH2656">
        <v>0</v>
      </c>
    </row>
    <row r="2657" spans="1:34" x14ac:dyDescent="0.35">
      <c r="A2657" t="s">
        <v>4287</v>
      </c>
      <c r="B2657" t="s">
        <v>19</v>
      </c>
      <c r="C2657" s="2">
        <v>3188340000</v>
      </c>
      <c r="D2657" s="2">
        <v>3309240000</v>
      </c>
      <c r="E2657" s="2">
        <v>3148130000</v>
      </c>
      <c r="F2657" s="2">
        <v>2999830000</v>
      </c>
      <c r="G2657" s="2">
        <v>3018610000</v>
      </c>
      <c r="H2657" s="2">
        <v>3053200000</v>
      </c>
      <c r="I2657" s="2">
        <v>2970200000</v>
      </c>
      <c r="J2657" s="2">
        <v>2861110000</v>
      </c>
      <c r="K2657" s="2">
        <v>2745420000</v>
      </c>
      <c r="L2657" s="2">
        <v>2684760000</v>
      </c>
      <c r="M2657" s="2">
        <v>2673640000</v>
      </c>
      <c r="N2657" s="2">
        <v>2620470000</v>
      </c>
      <c r="O2657" s="2">
        <v>2586710000</v>
      </c>
      <c r="P2657" s="2">
        <v>2550300000</v>
      </c>
      <c r="Q2657" s="2">
        <v>2530190000</v>
      </c>
      <c r="R2657" s="2">
        <v>2520230000</v>
      </c>
      <c r="S2657" s="2">
        <v>2529410000</v>
      </c>
      <c r="T2657" s="2">
        <v>2527110000</v>
      </c>
      <c r="U2657" s="2">
        <v>2525770000</v>
      </c>
      <c r="V2657" s="2">
        <v>2542220000</v>
      </c>
      <c r="W2657" s="2">
        <v>2560060000</v>
      </c>
      <c r="X2657" s="2">
        <v>2589890000</v>
      </c>
      <c r="Y2657" s="2">
        <v>2630820000</v>
      </c>
      <c r="Z2657" s="2">
        <v>2646530000</v>
      </c>
      <c r="AA2657" s="2">
        <v>2639900000</v>
      </c>
      <c r="AB2657" s="2">
        <v>2643500000</v>
      </c>
      <c r="AC2657" s="2">
        <v>2666580000</v>
      </c>
      <c r="AD2657" s="2">
        <v>2693280000</v>
      </c>
      <c r="AE2657" s="2">
        <v>2712380000</v>
      </c>
      <c r="AF2657" s="2">
        <v>2734240000</v>
      </c>
      <c r="AG2657" s="2">
        <v>2795340000</v>
      </c>
      <c r="AH2657">
        <v>0</v>
      </c>
    </row>
    <row r="2658" spans="1:34" x14ac:dyDescent="0.35">
      <c r="A2658" t="s">
        <v>4288</v>
      </c>
      <c r="B2658" t="s">
        <v>19</v>
      </c>
      <c r="C2658" s="2">
        <v>125642000</v>
      </c>
      <c r="D2658" s="2">
        <v>130406000</v>
      </c>
      <c r="E2658" s="2">
        <v>124057000</v>
      </c>
      <c r="F2658" s="2">
        <v>118213000</v>
      </c>
      <c r="G2658" s="2">
        <v>118953000</v>
      </c>
      <c r="H2658" s="2">
        <v>120316000</v>
      </c>
      <c r="I2658" s="2">
        <v>117046000</v>
      </c>
      <c r="J2658" s="2">
        <v>112747000</v>
      </c>
      <c r="K2658" s="2">
        <v>108188000</v>
      </c>
      <c r="L2658" s="2">
        <v>105797000</v>
      </c>
      <c r="M2658" s="2">
        <v>105359000</v>
      </c>
      <c r="N2658" s="2">
        <v>103264000</v>
      </c>
      <c r="O2658" s="2">
        <v>101934000</v>
      </c>
      <c r="P2658" s="2">
        <v>100499000</v>
      </c>
      <c r="Q2658" s="2">
        <v>99706300</v>
      </c>
      <c r="R2658" s="2">
        <v>99313600</v>
      </c>
      <c r="S2658" s="2">
        <v>99675500</v>
      </c>
      <c r="T2658" s="2">
        <v>99585000</v>
      </c>
      <c r="U2658" s="2">
        <v>99531800</v>
      </c>
      <c r="V2658" s="2">
        <v>100180000</v>
      </c>
      <c r="W2658" s="2">
        <v>100883000</v>
      </c>
      <c r="X2658" s="2">
        <v>102059000</v>
      </c>
      <c r="Y2658" s="2">
        <v>103672000</v>
      </c>
      <c r="Z2658" s="2">
        <v>104291000</v>
      </c>
      <c r="AA2658" s="2">
        <v>104029000</v>
      </c>
      <c r="AB2658" s="2">
        <v>104171000</v>
      </c>
      <c r="AC2658" s="2">
        <v>105081000</v>
      </c>
      <c r="AD2658" s="2">
        <v>106133000</v>
      </c>
      <c r="AE2658" s="2">
        <v>106886000</v>
      </c>
      <c r="AF2658" s="2">
        <v>107747000</v>
      </c>
      <c r="AG2658" s="2">
        <v>110155000</v>
      </c>
      <c r="AH2658">
        <v>0</v>
      </c>
    </row>
    <row r="2659" spans="1:34" x14ac:dyDescent="0.35">
      <c r="A2659" t="s">
        <v>4289</v>
      </c>
      <c r="B2659" t="s">
        <v>19</v>
      </c>
      <c r="C2659" s="2">
        <v>118386000</v>
      </c>
      <c r="D2659" s="2">
        <v>122876000</v>
      </c>
      <c r="E2659" s="2">
        <v>116894000</v>
      </c>
      <c r="F2659" s="2">
        <v>111387000</v>
      </c>
      <c r="G2659" s="2">
        <v>112085000</v>
      </c>
      <c r="H2659" s="2">
        <v>113369000</v>
      </c>
      <c r="I2659" s="2">
        <v>110287000</v>
      </c>
      <c r="J2659" s="2">
        <v>106236000</v>
      </c>
      <c r="K2659" s="2">
        <v>101941000</v>
      </c>
      <c r="L2659" s="2">
        <v>99688200</v>
      </c>
      <c r="M2659" s="2">
        <v>99275400</v>
      </c>
      <c r="N2659" s="2">
        <v>97300900</v>
      </c>
      <c r="O2659" s="2">
        <v>96047600</v>
      </c>
      <c r="P2659" s="2">
        <v>94695300</v>
      </c>
      <c r="Q2659" s="2">
        <v>93948900</v>
      </c>
      <c r="R2659" s="2">
        <v>93578800</v>
      </c>
      <c r="S2659" s="2">
        <v>93919800</v>
      </c>
      <c r="T2659" s="2">
        <v>93834600</v>
      </c>
      <c r="U2659" s="2">
        <v>93784500</v>
      </c>
      <c r="V2659" s="2">
        <v>94395600</v>
      </c>
      <c r="W2659" s="2">
        <v>95058000</v>
      </c>
      <c r="X2659" s="2">
        <v>96165500</v>
      </c>
      <c r="Y2659" s="2">
        <v>97685300</v>
      </c>
      <c r="Z2659" s="2">
        <v>98268800</v>
      </c>
      <c r="AA2659" s="2">
        <v>98022300</v>
      </c>
      <c r="AB2659" s="2">
        <v>98155900</v>
      </c>
      <c r="AC2659" s="2">
        <v>99013100</v>
      </c>
      <c r="AD2659" s="2">
        <v>100005000</v>
      </c>
      <c r="AE2659" s="2">
        <v>100714000</v>
      </c>
      <c r="AF2659" s="2">
        <v>101525000</v>
      </c>
      <c r="AG2659" s="2">
        <v>103794000</v>
      </c>
      <c r="AH2659">
        <v>0</v>
      </c>
    </row>
    <row r="2660" spans="1:34" x14ac:dyDescent="0.35">
      <c r="A2660" t="s">
        <v>4290</v>
      </c>
      <c r="B2660" t="s">
        <v>19</v>
      </c>
      <c r="C2660" s="2">
        <v>84304700</v>
      </c>
      <c r="D2660" s="2">
        <v>87501600</v>
      </c>
      <c r="E2660" s="2">
        <v>83241600</v>
      </c>
      <c r="F2660" s="2">
        <v>79320300</v>
      </c>
      <c r="G2660" s="2">
        <v>79817000</v>
      </c>
      <c r="H2660" s="2">
        <v>80731500</v>
      </c>
      <c r="I2660" s="2">
        <v>78536800</v>
      </c>
      <c r="J2660" s="2">
        <v>75652300</v>
      </c>
      <c r="K2660" s="2">
        <v>72593300</v>
      </c>
      <c r="L2660" s="2">
        <v>70989300</v>
      </c>
      <c r="M2660" s="2">
        <v>70695400</v>
      </c>
      <c r="N2660" s="2">
        <v>69289300</v>
      </c>
      <c r="O2660" s="2">
        <v>68396800</v>
      </c>
      <c r="P2660" s="2">
        <v>67433900</v>
      </c>
      <c r="Q2660" s="2">
        <v>66902300</v>
      </c>
      <c r="R2660" s="2">
        <v>66638800</v>
      </c>
      <c r="S2660" s="2">
        <v>66881600</v>
      </c>
      <c r="T2660" s="2">
        <v>66820900</v>
      </c>
      <c r="U2660" s="2">
        <v>66785200</v>
      </c>
      <c r="V2660" s="2">
        <v>67220400</v>
      </c>
      <c r="W2660" s="2">
        <v>67692100</v>
      </c>
      <c r="X2660" s="2">
        <v>68480800</v>
      </c>
      <c r="Y2660" s="2">
        <v>69563000</v>
      </c>
      <c r="Z2660" s="2">
        <v>69978600</v>
      </c>
      <c r="AA2660" s="2">
        <v>69803000</v>
      </c>
      <c r="AB2660" s="2">
        <v>69898200</v>
      </c>
      <c r="AC2660" s="2">
        <v>70508600</v>
      </c>
      <c r="AD2660" s="2">
        <v>71214600</v>
      </c>
      <c r="AE2660" s="2">
        <v>71719700</v>
      </c>
      <c r="AF2660" s="2">
        <v>72297500</v>
      </c>
      <c r="AG2660" s="2">
        <v>73913300</v>
      </c>
      <c r="AH2660">
        <v>0</v>
      </c>
    </row>
    <row r="2661" spans="1:34" x14ac:dyDescent="0.35">
      <c r="A2661" t="s">
        <v>4291</v>
      </c>
      <c r="B2661" t="s">
        <v>19</v>
      </c>
      <c r="C2661" s="2">
        <v>7873680</v>
      </c>
      <c r="D2661" s="2">
        <v>8172260</v>
      </c>
      <c r="E2661" s="2">
        <v>7774400</v>
      </c>
      <c r="F2661" s="2">
        <v>7408170</v>
      </c>
      <c r="G2661" s="2">
        <v>7454550</v>
      </c>
      <c r="H2661" s="2">
        <v>7539970</v>
      </c>
      <c r="I2661" s="2">
        <v>7334990</v>
      </c>
      <c r="J2661" s="2">
        <v>7065590</v>
      </c>
      <c r="K2661" s="2">
        <v>6779890</v>
      </c>
      <c r="L2661" s="2">
        <v>6630090</v>
      </c>
      <c r="M2661" s="2">
        <v>6602640</v>
      </c>
      <c r="N2661" s="2">
        <v>6471320</v>
      </c>
      <c r="O2661" s="2">
        <v>6387960</v>
      </c>
      <c r="P2661" s="2">
        <v>6298030</v>
      </c>
      <c r="Q2661" s="2">
        <v>6248380</v>
      </c>
      <c r="R2661" s="2">
        <v>6223770</v>
      </c>
      <c r="S2661" s="2">
        <v>6246450</v>
      </c>
      <c r="T2661" s="2">
        <v>6240780</v>
      </c>
      <c r="U2661" s="2">
        <v>6237450</v>
      </c>
      <c r="V2661" s="2">
        <v>6278090</v>
      </c>
      <c r="W2661" s="2">
        <v>6322150</v>
      </c>
      <c r="X2661" s="2">
        <v>6395800</v>
      </c>
      <c r="Y2661" s="2">
        <v>6496880</v>
      </c>
      <c r="Z2661" s="2">
        <v>6535690</v>
      </c>
      <c r="AA2661" s="2">
        <v>6519300</v>
      </c>
      <c r="AB2661" s="2">
        <v>6528190</v>
      </c>
      <c r="AC2661" s="2">
        <v>6585190</v>
      </c>
      <c r="AD2661" s="2">
        <v>6651130</v>
      </c>
      <c r="AE2661" s="2">
        <v>6698300</v>
      </c>
      <c r="AF2661" s="2">
        <v>6752270</v>
      </c>
      <c r="AG2661" s="2">
        <v>6903180</v>
      </c>
      <c r="AH2661">
        <v>0</v>
      </c>
    </row>
    <row r="2662" spans="1:34" x14ac:dyDescent="0.35">
      <c r="A2662" t="s">
        <v>4292</v>
      </c>
      <c r="B2662" t="s">
        <v>19</v>
      </c>
      <c r="C2662" s="2">
        <v>52866200</v>
      </c>
      <c r="D2662" s="2">
        <v>54870900</v>
      </c>
      <c r="E2662" s="2">
        <v>52199500</v>
      </c>
      <c r="F2662" s="2">
        <v>49740600</v>
      </c>
      <c r="G2662" s="2">
        <v>50052000</v>
      </c>
      <c r="H2662" s="2">
        <v>50625500</v>
      </c>
      <c r="I2662" s="2">
        <v>49249200</v>
      </c>
      <c r="J2662" s="2">
        <v>47440400</v>
      </c>
      <c r="K2662" s="2">
        <v>45522100</v>
      </c>
      <c r="L2662" s="2">
        <v>44516300</v>
      </c>
      <c r="M2662" s="2">
        <v>44332000</v>
      </c>
      <c r="N2662" s="2">
        <v>43450300</v>
      </c>
      <c r="O2662" s="2">
        <v>42890600</v>
      </c>
      <c r="P2662" s="2">
        <v>42286700</v>
      </c>
      <c r="Q2662" s="2">
        <v>41953400</v>
      </c>
      <c r="R2662" s="2">
        <v>41788200</v>
      </c>
      <c r="S2662" s="2">
        <v>41940500</v>
      </c>
      <c r="T2662" s="2">
        <v>41902400</v>
      </c>
      <c r="U2662" s="2">
        <v>41880000</v>
      </c>
      <c r="V2662" s="2">
        <v>42152900</v>
      </c>
      <c r="W2662" s="2">
        <v>42448700</v>
      </c>
      <c r="X2662" s="2">
        <v>42943200</v>
      </c>
      <c r="Y2662" s="2">
        <v>43621900</v>
      </c>
      <c r="Z2662" s="2">
        <v>43882500</v>
      </c>
      <c r="AA2662" s="2">
        <v>43772400</v>
      </c>
      <c r="AB2662" s="2">
        <v>43832100</v>
      </c>
      <c r="AC2662" s="2">
        <v>44214900</v>
      </c>
      <c r="AD2662" s="2">
        <v>44657600</v>
      </c>
      <c r="AE2662" s="2">
        <v>44974300</v>
      </c>
      <c r="AF2662" s="2">
        <v>45336700</v>
      </c>
      <c r="AG2662" s="2">
        <v>46349900</v>
      </c>
      <c r="AH2662">
        <v>0</v>
      </c>
    </row>
    <row r="2663" spans="1:34" x14ac:dyDescent="0.35">
      <c r="A2663" t="s">
        <v>4293</v>
      </c>
      <c r="B2663" t="s">
        <v>19</v>
      </c>
      <c r="C2663" s="2">
        <v>56240600</v>
      </c>
      <c r="D2663" s="2">
        <v>58373300</v>
      </c>
      <c r="E2663" s="2">
        <v>55531400</v>
      </c>
      <c r="F2663" s="2">
        <v>52915500</v>
      </c>
      <c r="G2663" s="2">
        <v>53246800</v>
      </c>
      <c r="H2663" s="2">
        <v>53856900</v>
      </c>
      <c r="I2663" s="2">
        <v>52392800</v>
      </c>
      <c r="J2663" s="2">
        <v>50468500</v>
      </c>
      <c r="K2663" s="2">
        <v>48427800</v>
      </c>
      <c r="L2663" s="2">
        <v>47357800</v>
      </c>
      <c r="M2663" s="2">
        <v>47161700</v>
      </c>
      <c r="N2663" s="2">
        <v>46223700</v>
      </c>
      <c r="O2663" s="2">
        <v>45628300</v>
      </c>
      <c r="P2663" s="2">
        <v>44985900</v>
      </c>
      <c r="Q2663" s="2">
        <v>44631300</v>
      </c>
      <c r="R2663" s="2">
        <v>44455500</v>
      </c>
      <c r="S2663" s="2">
        <v>44617500</v>
      </c>
      <c r="T2663" s="2">
        <v>44577000</v>
      </c>
      <c r="U2663" s="2">
        <v>44553200</v>
      </c>
      <c r="V2663" s="2">
        <v>44843500</v>
      </c>
      <c r="W2663" s="2">
        <v>45158200</v>
      </c>
      <c r="X2663" s="2">
        <v>45684300</v>
      </c>
      <c r="Y2663" s="2">
        <v>46406300</v>
      </c>
      <c r="Z2663" s="2">
        <v>46683500</v>
      </c>
      <c r="AA2663" s="2">
        <v>46566400</v>
      </c>
      <c r="AB2663" s="2">
        <v>46629900</v>
      </c>
      <c r="AC2663" s="2">
        <v>47037100</v>
      </c>
      <c r="AD2663" s="2">
        <v>47508100</v>
      </c>
      <c r="AE2663" s="2">
        <v>47845000</v>
      </c>
      <c r="AF2663" s="2">
        <v>48230500</v>
      </c>
      <c r="AG2663" s="2">
        <v>49308400</v>
      </c>
      <c r="AH2663">
        <v>0</v>
      </c>
    </row>
    <row r="2664" spans="1:34" x14ac:dyDescent="0.35">
      <c r="A2664" t="s">
        <v>4294</v>
      </c>
      <c r="B2664" t="s">
        <v>19</v>
      </c>
      <c r="C2664" s="2">
        <v>5624060</v>
      </c>
      <c r="D2664" s="2">
        <v>5837330</v>
      </c>
      <c r="E2664" s="2">
        <v>5553140</v>
      </c>
      <c r="F2664" s="2">
        <v>5291550</v>
      </c>
      <c r="G2664" s="2">
        <v>5324680</v>
      </c>
      <c r="H2664" s="2">
        <v>5385690</v>
      </c>
      <c r="I2664" s="2">
        <v>5239280</v>
      </c>
      <c r="J2664" s="2">
        <v>5046850</v>
      </c>
      <c r="K2664" s="2">
        <v>4842780</v>
      </c>
      <c r="L2664" s="2">
        <v>4735780</v>
      </c>
      <c r="M2664" s="2">
        <v>4716170</v>
      </c>
      <c r="N2664" s="2">
        <v>4622370</v>
      </c>
      <c r="O2664" s="2">
        <v>4562830</v>
      </c>
      <c r="P2664" s="2">
        <v>4498590</v>
      </c>
      <c r="Q2664" s="2">
        <v>4463130</v>
      </c>
      <c r="R2664" s="2">
        <v>4445550</v>
      </c>
      <c r="S2664" s="2">
        <v>4461750</v>
      </c>
      <c r="T2664" s="2">
        <v>4457700</v>
      </c>
      <c r="U2664" s="2">
        <v>4455320</v>
      </c>
      <c r="V2664" s="2">
        <v>4484350</v>
      </c>
      <c r="W2664" s="2">
        <v>4515820</v>
      </c>
      <c r="X2664" s="2">
        <v>4568430</v>
      </c>
      <c r="Y2664" s="2">
        <v>4640630</v>
      </c>
      <c r="Z2664" s="2">
        <v>4668350</v>
      </c>
      <c r="AA2664" s="2">
        <v>4656640</v>
      </c>
      <c r="AB2664" s="2">
        <v>4662990</v>
      </c>
      <c r="AC2664" s="2">
        <v>4703710</v>
      </c>
      <c r="AD2664" s="2">
        <v>4750810</v>
      </c>
      <c r="AE2664" s="2">
        <v>4784500</v>
      </c>
      <c r="AF2664" s="2">
        <v>4823050</v>
      </c>
      <c r="AG2664" s="2">
        <v>4930840</v>
      </c>
      <c r="AH2664">
        <v>0</v>
      </c>
    </row>
    <row r="2665" spans="1:34" x14ac:dyDescent="0.35">
      <c r="A2665" t="s">
        <v>4295</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row>
    <row r="2666" spans="1:34" x14ac:dyDescent="0.35">
      <c r="A2666" t="s">
        <v>4296</v>
      </c>
      <c r="B2666" t="s">
        <v>19</v>
      </c>
      <c r="C2666" s="2">
        <v>30048100000000</v>
      </c>
      <c r="D2666" s="2">
        <v>29767700000000</v>
      </c>
      <c r="E2666" s="2">
        <v>30004300000000</v>
      </c>
      <c r="F2666" s="2">
        <v>29868100000000</v>
      </c>
      <c r="G2666" s="2">
        <v>29529600000000</v>
      </c>
      <c r="H2666" s="2">
        <v>28539100000000</v>
      </c>
      <c r="I2666" s="2">
        <v>27841000000000</v>
      </c>
      <c r="J2666" s="2">
        <v>27125500000000</v>
      </c>
      <c r="K2666" s="2">
        <v>26385000000000</v>
      </c>
      <c r="L2666" s="2">
        <v>25648600000000</v>
      </c>
      <c r="M2666" s="2">
        <v>24943800000000</v>
      </c>
      <c r="N2666" s="2">
        <v>24256800000000</v>
      </c>
      <c r="O2666" s="2">
        <v>23641300000000</v>
      </c>
      <c r="P2666" s="2">
        <v>22959800000000</v>
      </c>
      <c r="Q2666" s="2">
        <v>22347500000000</v>
      </c>
      <c r="R2666" s="2">
        <v>21856300000000</v>
      </c>
      <c r="S2666" s="2">
        <v>21375300000000</v>
      </c>
      <c r="T2666" s="2">
        <v>20872800000000</v>
      </c>
      <c r="U2666" s="2">
        <v>20396200000000</v>
      </c>
      <c r="V2666" s="2">
        <v>19964400000000</v>
      </c>
      <c r="W2666" s="2">
        <v>19538700000000</v>
      </c>
      <c r="X2666" s="2">
        <v>19103700000000</v>
      </c>
      <c r="Y2666" s="2">
        <v>18752300000000</v>
      </c>
      <c r="Z2666" s="2">
        <v>18477500000000</v>
      </c>
      <c r="AA2666" s="2">
        <v>18112200000000</v>
      </c>
      <c r="AB2666" s="2">
        <v>17831900000000</v>
      </c>
      <c r="AC2666" s="2">
        <v>17632100000000</v>
      </c>
      <c r="AD2666" s="2">
        <v>17430200000000</v>
      </c>
      <c r="AE2666" s="2">
        <v>17267500000000</v>
      </c>
      <c r="AF2666" s="2">
        <v>16919000000000</v>
      </c>
      <c r="AG2666" s="2">
        <v>16718900000000</v>
      </c>
      <c r="AH2666">
        <v>0</v>
      </c>
    </row>
    <row r="2667" spans="1:34" x14ac:dyDescent="0.35">
      <c r="A2667" t="s">
        <v>4297</v>
      </c>
      <c r="B2667" t="s">
        <v>19</v>
      </c>
      <c r="C2667" s="2">
        <v>3419340000</v>
      </c>
      <c r="D2667" s="2">
        <v>3387440000</v>
      </c>
      <c r="E2667" s="2">
        <v>3414360000</v>
      </c>
      <c r="F2667" s="2">
        <v>3398860000</v>
      </c>
      <c r="G2667" s="2">
        <v>3360350000</v>
      </c>
      <c r="H2667" s="2">
        <v>3247630000</v>
      </c>
      <c r="I2667" s="2">
        <v>3168180000</v>
      </c>
      <c r="J2667" s="2">
        <v>3086760000</v>
      </c>
      <c r="K2667" s="2">
        <v>3002500000</v>
      </c>
      <c r="L2667" s="2">
        <v>2918700000</v>
      </c>
      <c r="M2667" s="2">
        <v>2838500000</v>
      </c>
      <c r="N2667" s="2">
        <v>2760310000</v>
      </c>
      <c r="O2667" s="2">
        <v>2690280000</v>
      </c>
      <c r="P2667" s="2">
        <v>2612720000</v>
      </c>
      <c r="Q2667" s="2">
        <v>2543050000</v>
      </c>
      <c r="R2667" s="2">
        <v>2487150000</v>
      </c>
      <c r="S2667" s="2">
        <v>2432420000</v>
      </c>
      <c r="T2667" s="2">
        <v>2375240000</v>
      </c>
      <c r="U2667" s="2">
        <v>2321000000</v>
      </c>
      <c r="V2667" s="2">
        <v>2271860000</v>
      </c>
      <c r="W2667" s="2">
        <v>2223420000</v>
      </c>
      <c r="X2667" s="2">
        <v>2173920000</v>
      </c>
      <c r="Y2667" s="2">
        <v>2133930000</v>
      </c>
      <c r="Z2667" s="2">
        <v>2102660000</v>
      </c>
      <c r="AA2667" s="2">
        <v>2061090000</v>
      </c>
      <c r="AB2667" s="2">
        <v>2029200000</v>
      </c>
      <c r="AC2667" s="2">
        <v>2006450000</v>
      </c>
      <c r="AD2667" s="2">
        <v>1983480000</v>
      </c>
      <c r="AE2667" s="2">
        <v>1964960000</v>
      </c>
      <c r="AF2667" s="2">
        <v>1925310000</v>
      </c>
      <c r="AG2667" s="2">
        <v>1902540000</v>
      </c>
      <c r="AH2667">
        <v>0</v>
      </c>
    </row>
    <row r="2668" spans="1:34" x14ac:dyDescent="0.35">
      <c r="A2668" t="s">
        <v>4298</v>
      </c>
      <c r="B2668" t="s">
        <v>19</v>
      </c>
      <c r="C2668" s="2">
        <v>18253700000</v>
      </c>
      <c r="D2668" s="2">
        <v>18083400000</v>
      </c>
      <c r="E2668" s="2">
        <v>18227100000</v>
      </c>
      <c r="F2668" s="2">
        <v>18144300000</v>
      </c>
      <c r="G2668" s="2">
        <v>17938700000</v>
      </c>
      <c r="H2668" s="2">
        <v>17337000000</v>
      </c>
      <c r="I2668" s="2">
        <v>16912900000</v>
      </c>
      <c r="J2668" s="2">
        <v>16478300000</v>
      </c>
      <c r="K2668" s="2">
        <v>16028400000</v>
      </c>
      <c r="L2668" s="2">
        <v>15581000000</v>
      </c>
      <c r="M2668" s="2">
        <v>15152900000</v>
      </c>
      <c r="N2668" s="2">
        <v>14735500000</v>
      </c>
      <c r="O2668" s="2">
        <v>14361700000</v>
      </c>
      <c r="P2668" s="2">
        <v>13947600000</v>
      </c>
      <c r="Q2668" s="2">
        <v>13575700000</v>
      </c>
      <c r="R2668" s="2">
        <v>13277300000</v>
      </c>
      <c r="S2668" s="2">
        <v>12985100000</v>
      </c>
      <c r="T2668" s="2">
        <v>12679900000</v>
      </c>
      <c r="U2668" s="2">
        <v>12390300000</v>
      </c>
      <c r="V2668" s="2">
        <v>12128000000</v>
      </c>
      <c r="W2668" s="2">
        <v>11869400000</v>
      </c>
      <c r="X2668" s="2">
        <v>11605100000</v>
      </c>
      <c r="Y2668" s="2">
        <v>11391700000</v>
      </c>
      <c r="Z2668" s="2">
        <v>11224700000</v>
      </c>
      <c r="AA2668" s="2">
        <v>11002800000</v>
      </c>
      <c r="AB2668" s="2">
        <v>10832600000</v>
      </c>
      <c r="AC2668" s="2">
        <v>10711200000</v>
      </c>
      <c r="AD2668" s="2">
        <v>10588500000</v>
      </c>
      <c r="AE2668" s="2">
        <v>10489700000</v>
      </c>
      <c r="AF2668" s="2">
        <v>10278000000</v>
      </c>
      <c r="AG2668" s="2">
        <v>10156400000</v>
      </c>
      <c r="AH2668">
        <v>0</v>
      </c>
    </row>
    <row r="2669" spans="1:34" x14ac:dyDescent="0.35">
      <c r="A2669" t="s">
        <v>4299</v>
      </c>
      <c r="B2669" t="s">
        <v>19</v>
      </c>
      <c r="C2669" s="2">
        <v>32104300000</v>
      </c>
      <c r="D2669" s="2">
        <v>31804800000</v>
      </c>
      <c r="E2669" s="2">
        <v>32057500000</v>
      </c>
      <c r="F2669" s="2">
        <v>31912000000</v>
      </c>
      <c r="G2669" s="2">
        <v>31550400000</v>
      </c>
      <c r="H2669" s="2">
        <v>30492100000</v>
      </c>
      <c r="I2669" s="2">
        <v>29746200000</v>
      </c>
      <c r="J2669" s="2">
        <v>28981700000</v>
      </c>
      <c r="K2669" s="2">
        <v>28190600000</v>
      </c>
      <c r="L2669" s="2">
        <v>27403700000</v>
      </c>
      <c r="M2669" s="2">
        <v>26650800000</v>
      </c>
      <c r="N2669" s="2">
        <v>25916700000</v>
      </c>
      <c r="O2669" s="2">
        <v>25259100000</v>
      </c>
      <c r="P2669" s="2">
        <v>24530900000</v>
      </c>
      <c r="Q2669" s="2">
        <v>23876800000</v>
      </c>
      <c r="R2669" s="2">
        <v>23351900000</v>
      </c>
      <c r="S2669" s="2">
        <v>22838100000</v>
      </c>
      <c r="T2669" s="2">
        <v>22301200000</v>
      </c>
      <c r="U2669" s="2">
        <v>21792000000</v>
      </c>
      <c r="V2669" s="2">
        <v>21330600000</v>
      </c>
      <c r="W2669" s="2">
        <v>20875800000</v>
      </c>
      <c r="X2669" s="2">
        <v>20411000000</v>
      </c>
      <c r="Y2669" s="2">
        <v>20035600000</v>
      </c>
      <c r="Z2669" s="2">
        <v>19741900000</v>
      </c>
      <c r="AA2669" s="2">
        <v>19351600000</v>
      </c>
      <c r="AB2669" s="2">
        <v>19052200000</v>
      </c>
      <c r="AC2669" s="2">
        <v>18838600000</v>
      </c>
      <c r="AD2669" s="2">
        <v>18623000000</v>
      </c>
      <c r="AE2669" s="2">
        <v>18449100000</v>
      </c>
      <c r="AF2669" s="2">
        <v>18076800000</v>
      </c>
      <c r="AG2669" s="2">
        <v>17863000000</v>
      </c>
      <c r="AH2669">
        <v>0</v>
      </c>
    </row>
    <row r="2670" spans="1:34" x14ac:dyDescent="0.35">
      <c r="A2670" t="s">
        <v>4300</v>
      </c>
      <c r="B2670" t="s">
        <v>19</v>
      </c>
      <c r="C2670" s="2">
        <v>1265120000</v>
      </c>
      <c r="D2670" s="2">
        <v>1253320000</v>
      </c>
      <c r="E2670" s="2">
        <v>1263280000</v>
      </c>
      <c r="F2670" s="2">
        <v>1257540000</v>
      </c>
      <c r="G2670" s="2">
        <v>1243290000</v>
      </c>
      <c r="H2670" s="2">
        <v>1201590000</v>
      </c>
      <c r="I2670" s="2">
        <v>1172200000</v>
      </c>
      <c r="J2670" s="2">
        <v>1142070000</v>
      </c>
      <c r="K2670" s="2">
        <v>1110900000</v>
      </c>
      <c r="L2670" s="2">
        <v>1079890000</v>
      </c>
      <c r="M2670" s="2">
        <v>1050220000</v>
      </c>
      <c r="N2670" s="2">
        <v>1021290000</v>
      </c>
      <c r="O2670" s="2">
        <v>995377000</v>
      </c>
      <c r="P2670" s="2">
        <v>966681000</v>
      </c>
      <c r="Q2670" s="2">
        <v>940905000</v>
      </c>
      <c r="R2670" s="2">
        <v>920220000</v>
      </c>
      <c r="S2670" s="2">
        <v>899971000</v>
      </c>
      <c r="T2670" s="2">
        <v>878815000</v>
      </c>
      <c r="U2670" s="2">
        <v>858747000</v>
      </c>
      <c r="V2670" s="2">
        <v>840565000</v>
      </c>
      <c r="W2670" s="2">
        <v>822644000</v>
      </c>
      <c r="X2670" s="2">
        <v>804327000</v>
      </c>
      <c r="Y2670" s="2">
        <v>789534000</v>
      </c>
      <c r="Z2670" s="2">
        <v>777961000</v>
      </c>
      <c r="AA2670" s="2">
        <v>762583000</v>
      </c>
      <c r="AB2670" s="2">
        <v>750783000</v>
      </c>
      <c r="AC2670" s="2">
        <v>742367000</v>
      </c>
      <c r="AD2670" s="2">
        <v>733869000</v>
      </c>
      <c r="AE2670" s="2">
        <v>727017000</v>
      </c>
      <c r="AF2670" s="2">
        <v>712347000</v>
      </c>
      <c r="AG2670" s="2">
        <v>703920000</v>
      </c>
      <c r="AH2670">
        <v>0</v>
      </c>
    </row>
    <row r="2671" spans="1:34" x14ac:dyDescent="0.35">
      <c r="A2671" t="s">
        <v>4301</v>
      </c>
      <c r="B2671" t="s">
        <v>19</v>
      </c>
      <c r="C2671" s="2">
        <v>1192070000</v>
      </c>
      <c r="D2671" s="2">
        <v>1180950000</v>
      </c>
      <c r="E2671" s="2">
        <v>1190330000</v>
      </c>
      <c r="F2671" s="2">
        <v>1184930000</v>
      </c>
      <c r="G2671" s="2">
        <v>1171500000</v>
      </c>
      <c r="H2671" s="2">
        <v>1132210000</v>
      </c>
      <c r="I2671" s="2">
        <v>1104510000</v>
      </c>
      <c r="J2671" s="2">
        <v>1076120000</v>
      </c>
      <c r="K2671" s="2">
        <v>1046750000</v>
      </c>
      <c r="L2671" s="2">
        <v>1017530000</v>
      </c>
      <c r="M2671" s="2">
        <v>989573000</v>
      </c>
      <c r="N2671" s="2">
        <v>962315000</v>
      </c>
      <c r="O2671" s="2">
        <v>937900000</v>
      </c>
      <c r="P2671" s="2">
        <v>910861000</v>
      </c>
      <c r="Q2671" s="2">
        <v>886573000</v>
      </c>
      <c r="R2671" s="2">
        <v>867083000</v>
      </c>
      <c r="S2671" s="2">
        <v>848003000</v>
      </c>
      <c r="T2671" s="2">
        <v>828069000</v>
      </c>
      <c r="U2671" s="2">
        <v>809160000</v>
      </c>
      <c r="V2671" s="2">
        <v>792027000</v>
      </c>
      <c r="W2671" s="2">
        <v>775141000</v>
      </c>
      <c r="X2671" s="2">
        <v>757882000</v>
      </c>
      <c r="Y2671" s="2">
        <v>743943000</v>
      </c>
      <c r="Z2671" s="2">
        <v>733039000</v>
      </c>
      <c r="AA2671" s="2">
        <v>718548000</v>
      </c>
      <c r="AB2671" s="2">
        <v>707429000</v>
      </c>
      <c r="AC2671" s="2">
        <v>699500000</v>
      </c>
      <c r="AD2671" s="2">
        <v>691493000</v>
      </c>
      <c r="AE2671" s="2">
        <v>685036000</v>
      </c>
      <c r="AF2671" s="2">
        <v>671213000</v>
      </c>
      <c r="AG2671" s="2">
        <v>663273000</v>
      </c>
      <c r="AH2671">
        <v>0</v>
      </c>
    </row>
    <row r="2672" spans="1:34" x14ac:dyDescent="0.35">
      <c r="A2672" t="s">
        <v>4302</v>
      </c>
      <c r="B2672" t="s">
        <v>19</v>
      </c>
      <c r="C2672" s="2">
        <v>848890000</v>
      </c>
      <c r="D2672" s="2">
        <v>840969000</v>
      </c>
      <c r="E2672" s="2">
        <v>847652000</v>
      </c>
      <c r="F2672" s="2">
        <v>843804000</v>
      </c>
      <c r="G2672" s="2">
        <v>834243000</v>
      </c>
      <c r="H2672" s="2">
        <v>806260000</v>
      </c>
      <c r="I2672" s="2">
        <v>786536000</v>
      </c>
      <c r="J2672" s="2">
        <v>766323000</v>
      </c>
      <c r="K2672" s="2">
        <v>745405000</v>
      </c>
      <c r="L2672" s="2">
        <v>724599000</v>
      </c>
      <c r="M2672" s="2">
        <v>704689000</v>
      </c>
      <c r="N2672" s="2">
        <v>685278000</v>
      </c>
      <c r="O2672" s="2">
        <v>667891000</v>
      </c>
      <c r="P2672" s="2">
        <v>648637000</v>
      </c>
      <c r="Q2672" s="2">
        <v>631341000</v>
      </c>
      <c r="R2672" s="2">
        <v>617462000</v>
      </c>
      <c r="S2672" s="2">
        <v>603875000</v>
      </c>
      <c r="T2672" s="2">
        <v>589680000</v>
      </c>
      <c r="U2672" s="2">
        <v>576214000</v>
      </c>
      <c r="V2672" s="2">
        <v>564014000</v>
      </c>
      <c r="W2672" s="2">
        <v>551989000</v>
      </c>
      <c r="X2672" s="2">
        <v>539698000</v>
      </c>
      <c r="Y2672" s="2">
        <v>529772000</v>
      </c>
      <c r="Z2672" s="2">
        <v>522007000</v>
      </c>
      <c r="AA2672" s="2">
        <v>511688000</v>
      </c>
      <c r="AB2672" s="2">
        <v>503770000</v>
      </c>
      <c r="AC2672" s="2">
        <v>498124000</v>
      </c>
      <c r="AD2672" s="2">
        <v>492422000</v>
      </c>
      <c r="AE2672" s="2">
        <v>487824000</v>
      </c>
      <c r="AF2672" s="2">
        <v>477980000</v>
      </c>
      <c r="AG2672" s="2">
        <v>472326000</v>
      </c>
      <c r="AH2672">
        <v>0</v>
      </c>
    </row>
    <row r="2673" spans="1:34" x14ac:dyDescent="0.35">
      <c r="A2673" t="s">
        <v>4303</v>
      </c>
      <c r="B2673" t="s">
        <v>19</v>
      </c>
      <c r="C2673" s="2">
        <v>79282600</v>
      </c>
      <c r="D2673" s="2">
        <v>78542800</v>
      </c>
      <c r="E2673" s="2">
        <v>79166900</v>
      </c>
      <c r="F2673" s="2">
        <v>78807500</v>
      </c>
      <c r="G2673" s="2">
        <v>77914600</v>
      </c>
      <c r="H2673" s="2">
        <v>75301100</v>
      </c>
      <c r="I2673" s="2">
        <v>73459000</v>
      </c>
      <c r="J2673" s="2">
        <v>71571200</v>
      </c>
      <c r="K2673" s="2">
        <v>69617500</v>
      </c>
      <c r="L2673" s="2">
        <v>67674300</v>
      </c>
      <c r="M2673" s="2">
        <v>65814800</v>
      </c>
      <c r="N2673" s="2">
        <v>64002000</v>
      </c>
      <c r="O2673" s="2">
        <v>62378100</v>
      </c>
      <c r="P2673" s="2">
        <v>60579800</v>
      </c>
      <c r="Q2673" s="2">
        <v>58964500</v>
      </c>
      <c r="R2673" s="2">
        <v>57668200</v>
      </c>
      <c r="S2673" s="2">
        <v>56399300</v>
      </c>
      <c r="T2673" s="2">
        <v>55073500</v>
      </c>
      <c r="U2673" s="2">
        <v>53815900</v>
      </c>
      <c r="V2673" s="2">
        <v>52676400</v>
      </c>
      <c r="W2673" s="2">
        <v>51553300</v>
      </c>
      <c r="X2673" s="2">
        <v>50405500</v>
      </c>
      <c r="Y2673" s="2">
        <v>49478400</v>
      </c>
      <c r="Z2673" s="2">
        <v>48753200</v>
      </c>
      <c r="AA2673" s="2">
        <v>47789400</v>
      </c>
      <c r="AB2673" s="2">
        <v>47049900</v>
      </c>
      <c r="AC2673" s="2">
        <v>46522600</v>
      </c>
      <c r="AD2673" s="2">
        <v>45990000</v>
      </c>
      <c r="AE2673" s="2">
        <v>45560600</v>
      </c>
      <c r="AF2673" s="2">
        <v>44641200</v>
      </c>
      <c r="AG2673" s="2">
        <v>44113200</v>
      </c>
      <c r="AH2673">
        <v>0</v>
      </c>
    </row>
    <row r="2674" spans="1:34" x14ac:dyDescent="0.35">
      <c r="A2674" t="s">
        <v>4304</v>
      </c>
      <c r="B2674" t="s">
        <v>19</v>
      </c>
      <c r="C2674" s="2">
        <v>532326000</v>
      </c>
      <c r="D2674" s="2">
        <v>527359000</v>
      </c>
      <c r="E2674" s="2">
        <v>531549000</v>
      </c>
      <c r="F2674" s="2">
        <v>529136000</v>
      </c>
      <c r="G2674" s="2">
        <v>523141000</v>
      </c>
      <c r="H2674" s="2">
        <v>505593000</v>
      </c>
      <c r="I2674" s="2">
        <v>493225000</v>
      </c>
      <c r="J2674" s="2">
        <v>480550000</v>
      </c>
      <c r="K2674" s="2">
        <v>467432000</v>
      </c>
      <c r="L2674" s="2">
        <v>454385000</v>
      </c>
      <c r="M2674" s="2">
        <v>441900000</v>
      </c>
      <c r="N2674" s="2">
        <v>429728000</v>
      </c>
      <c r="O2674" s="2">
        <v>418825000</v>
      </c>
      <c r="P2674" s="2">
        <v>406750000</v>
      </c>
      <c r="Q2674" s="2">
        <v>395905000</v>
      </c>
      <c r="R2674" s="2">
        <v>387201000</v>
      </c>
      <c r="S2674" s="2">
        <v>378681000</v>
      </c>
      <c r="T2674" s="2">
        <v>369779000</v>
      </c>
      <c r="U2674" s="2">
        <v>361335000</v>
      </c>
      <c r="V2674" s="2">
        <v>353684000</v>
      </c>
      <c r="W2674" s="2">
        <v>346144000</v>
      </c>
      <c r="X2674" s="2">
        <v>338437000</v>
      </c>
      <c r="Y2674" s="2">
        <v>332212000</v>
      </c>
      <c r="Z2674" s="2">
        <v>327343000</v>
      </c>
      <c r="AA2674" s="2">
        <v>320872000</v>
      </c>
      <c r="AB2674" s="2">
        <v>315907000</v>
      </c>
      <c r="AC2674" s="2">
        <v>312366000</v>
      </c>
      <c r="AD2674" s="2">
        <v>308790000</v>
      </c>
      <c r="AE2674" s="2">
        <v>305907000</v>
      </c>
      <c r="AF2674" s="2">
        <v>299734000</v>
      </c>
      <c r="AG2674" s="2">
        <v>296188000</v>
      </c>
      <c r="AH2674">
        <v>0</v>
      </c>
    </row>
    <row r="2675" spans="1:34" x14ac:dyDescent="0.35">
      <c r="A2675" t="s">
        <v>4305</v>
      </c>
      <c r="B2675" t="s">
        <v>19</v>
      </c>
      <c r="C2675" s="2">
        <v>566304000</v>
      </c>
      <c r="D2675" s="2">
        <v>561020000</v>
      </c>
      <c r="E2675" s="2">
        <v>565478000</v>
      </c>
      <c r="F2675" s="2">
        <v>562911000</v>
      </c>
      <c r="G2675" s="2">
        <v>556533000</v>
      </c>
      <c r="H2675" s="2">
        <v>537865000</v>
      </c>
      <c r="I2675" s="2">
        <v>524707000</v>
      </c>
      <c r="J2675" s="2">
        <v>511223000</v>
      </c>
      <c r="K2675" s="2">
        <v>497268000</v>
      </c>
      <c r="L2675" s="2">
        <v>483388000</v>
      </c>
      <c r="M2675" s="2">
        <v>470106000</v>
      </c>
      <c r="N2675" s="2">
        <v>457157000</v>
      </c>
      <c r="O2675" s="2">
        <v>445558000</v>
      </c>
      <c r="P2675" s="2">
        <v>432713000</v>
      </c>
      <c r="Q2675" s="2">
        <v>421175000</v>
      </c>
      <c r="R2675" s="2">
        <v>411916000</v>
      </c>
      <c r="S2675" s="2">
        <v>402852000</v>
      </c>
      <c r="T2675" s="2">
        <v>393382000</v>
      </c>
      <c r="U2675" s="2">
        <v>384399000</v>
      </c>
      <c r="V2675" s="2">
        <v>376260000</v>
      </c>
      <c r="W2675" s="2">
        <v>368238000</v>
      </c>
      <c r="X2675" s="2">
        <v>360039000</v>
      </c>
      <c r="Y2675" s="2">
        <v>353417000</v>
      </c>
      <c r="Z2675" s="2">
        <v>348237000</v>
      </c>
      <c r="AA2675" s="2">
        <v>341353000</v>
      </c>
      <c r="AB2675" s="2">
        <v>336071000</v>
      </c>
      <c r="AC2675" s="2">
        <v>332304000</v>
      </c>
      <c r="AD2675" s="2">
        <v>328500000</v>
      </c>
      <c r="AE2675" s="2">
        <v>325433000</v>
      </c>
      <c r="AF2675" s="2">
        <v>318866000</v>
      </c>
      <c r="AG2675" s="2">
        <v>315094000</v>
      </c>
      <c r="AH2675">
        <v>0</v>
      </c>
    </row>
    <row r="2676" spans="1:34" x14ac:dyDescent="0.35">
      <c r="A2676" t="s">
        <v>4306</v>
      </c>
      <c r="B2676" t="s">
        <v>19</v>
      </c>
      <c r="C2676" s="2">
        <v>56630400</v>
      </c>
      <c r="D2676" s="2">
        <v>56102000</v>
      </c>
      <c r="E2676" s="2">
        <v>56547800</v>
      </c>
      <c r="F2676" s="2">
        <v>56291100</v>
      </c>
      <c r="G2676" s="2">
        <v>55653300</v>
      </c>
      <c r="H2676" s="2">
        <v>53786500</v>
      </c>
      <c r="I2676" s="2">
        <v>52470700</v>
      </c>
      <c r="J2676" s="2">
        <v>51122300</v>
      </c>
      <c r="K2676" s="2">
        <v>49726800</v>
      </c>
      <c r="L2676" s="2">
        <v>48338800</v>
      </c>
      <c r="M2676" s="2">
        <v>47010600</v>
      </c>
      <c r="N2676" s="2">
        <v>45715700</v>
      </c>
      <c r="O2676" s="2">
        <v>44555800</v>
      </c>
      <c r="P2676" s="2">
        <v>43271300</v>
      </c>
      <c r="Q2676" s="2">
        <v>42117500</v>
      </c>
      <c r="R2676" s="2">
        <v>41191600</v>
      </c>
      <c r="S2676" s="2">
        <v>40285200</v>
      </c>
      <c r="T2676" s="2">
        <v>39338200</v>
      </c>
      <c r="U2676" s="2">
        <v>38439900</v>
      </c>
      <c r="V2676" s="2">
        <v>37626000</v>
      </c>
      <c r="W2676" s="2">
        <v>36823800</v>
      </c>
      <c r="X2676" s="2">
        <v>36003900</v>
      </c>
      <c r="Y2676" s="2">
        <v>35341700</v>
      </c>
      <c r="Z2676" s="2">
        <v>34823700</v>
      </c>
      <c r="AA2676" s="2">
        <v>34135300</v>
      </c>
      <c r="AB2676" s="2">
        <v>33607100</v>
      </c>
      <c r="AC2676" s="2">
        <v>33230400</v>
      </c>
      <c r="AD2676" s="2">
        <v>32850000</v>
      </c>
      <c r="AE2676" s="2">
        <v>32543300</v>
      </c>
      <c r="AF2676" s="2">
        <v>31886600</v>
      </c>
      <c r="AG2676" s="2">
        <v>31509400</v>
      </c>
      <c r="AH2676">
        <v>0</v>
      </c>
    </row>
    <row r="2677" spans="1:34" x14ac:dyDescent="0.35">
      <c r="A2677" t="s">
        <v>4307</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row>
    <row r="2678" spans="1:34" x14ac:dyDescent="0.35">
      <c r="A2678" t="s">
        <v>4308</v>
      </c>
      <c r="B2678" t="s">
        <v>19</v>
      </c>
      <c r="C2678" s="2">
        <v>71064300000000</v>
      </c>
      <c r="D2678" s="2">
        <v>71614600000000</v>
      </c>
      <c r="E2678" s="2">
        <v>71192200000000</v>
      </c>
      <c r="F2678" s="2">
        <v>61589900000000</v>
      </c>
      <c r="G2678" s="2">
        <v>59527500000000</v>
      </c>
      <c r="H2678" s="2">
        <v>59790100000000</v>
      </c>
      <c r="I2678" s="2">
        <v>61271000000000</v>
      </c>
      <c r="J2678" s="2">
        <v>60639600000000</v>
      </c>
      <c r="K2678" s="2">
        <v>61165400000000</v>
      </c>
      <c r="L2678" s="2">
        <v>61807500000000</v>
      </c>
      <c r="M2678" s="2">
        <v>62285000000000</v>
      </c>
      <c r="N2678" s="2">
        <v>62505200000000</v>
      </c>
      <c r="O2678" s="2">
        <v>60275100000000</v>
      </c>
      <c r="P2678" s="2">
        <v>60762700000000</v>
      </c>
      <c r="Q2678" s="2">
        <v>62300900000000</v>
      </c>
      <c r="R2678" s="2">
        <v>62174600000000</v>
      </c>
      <c r="S2678" s="2">
        <v>63993700000000</v>
      </c>
      <c r="T2678" s="2">
        <v>63876800000000</v>
      </c>
      <c r="U2678" s="2">
        <v>64349000000000</v>
      </c>
      <c r="V2678" s="2">
        <v>64486200000000</v>
      </c>
      <c r="W2678" s="2">
        <v>64918500000000</v>
      </c>
      <c r="X2678" s="2">
        <v>64888200000000</v>
      </c>
      <c r="Y2678" s="2">
        <v>65258300000000</v>
      </c>
      <c r="Z2678" s="2">
        <v>65564100000000</v>
      </c>
      <c r="AA2678" s="2">
        <v>66502800000000</v>
      </c>
      <c r="AB2678" s="2">
        <v>66753200000000</v>
      </c>
      <c r="AC2678" s="2">
        <v>66349400000000</v>
      </c>
      <c r="AD2678" s="2">
        <v>67133100000000</v>
      </c>
      <c r="AE2678" s="2">
        <v>68613100000000</v>
      </c>
      <c r="AF2678" s="2">
        <v>69232600000000</v>
      </c>
      <c r="AG2678" s="2">
        <v>70240000000000</v>
      </c>
      <c r="AH2678">
        <v>0</v>
      </c>
    </row>
    <row r="2679" spans="1:34" x14ac:dyDescent="0.35">
      <c r="A2679" t="s">
        <v>4309</v>
      </c>
      <c r="B2679" t="s">
        <v>19</v>
      </c>
      <c r="C2679" s="2">
        <v>8086810000</v>
      </c>
      <c r="D2679" s="2">
        <v>8149430000</v>
      </c>
      <c r="E2679" s="2">
        <v>8101370000</v>
      </c>
      <c r="F2679" s="2">
        <v>7008670000</v>
      </c>
      <c r="G2679" s="2">
        <v>6773970000</v>
      </c>
      <c r="H2679" s="2">
        <v>6803860000</v>
      </c>
      <c r="I2679" s="2">
        <v>6972380000</v>
      </c>
      <c r="J2679" s="2">
        <v>6900530000</v>
      </c>
      <c r="K2679" s="2">
        <v>6960360000</v>
      </c>
      <c r="L2679" s="2">
        <v>7033420000</v>
      </c>
      <c r="M2679" s="2">
        <v>7087770000</v>
      </c>
      <c r="N2679" s="2">
        <v>7112820000</v>
      </c>
      <c r="O2679" s="2">
        <v>6859050000</v>
      </c>
      <c r="P2679" s="2">
        <v>6914540000</v>
      </c>
      <c r="Q2679" s="2">
        <v>7089580000</v>
      </c>
      <c r="R2679" s="2">
        <v>7075210000</v>
      </c>
      <c r="S2679" s="2">
        <v>7282210000</v>
      </c>
      <c r="T2679" s="2">
        <v>7268910000</v>
      </c>
      <c r="U2679" s="2">
        <v>7322640000</v>
      </c>
      <c r="V2679" s="2">
        <v>7338250000</v>
      </c>
      <c r="W2679" s="2">
        <v>7387440000</v>
      </c>
      <c r="X2679" s="2">
        <v>7384000000</v>
      </c>
      <c r="Y2679" s="2">
        <v>7426110000</v>
      </c>
      <c r="Z2679" s="2">
        <v>7460920000</v>
      </c>
      <c r="AA2679" s="2">
        <v>7567730000</v>
      </c>
      <c r="AB2679" s="2">
        <v>7596230000</v>
      </c>
      <c r="AC2679" s="2">
        <v>7550280000</v>
      </c>
      <c r="AD2679" s="2">
        <v>7639460000</v>
      </c>
      <c r="AE2679" s="2">
        <v>7807880000</v>
      </c>
      <c r="AF2679" s="2">
        <v>7878370000</v>
      </c>
      <c r="AG2679" s="2">
        <v>7993010000</v>
      </c>
      <c r="AH2679">
        <v>0</v>
      </c>
    </row>
    <row r="2680" spans="1:34" x14ac:dyDescent="0.35">
      <c r="A2680" t="s">
        <v>4310</v>
      </c>
      <c r="B2680" t="s">
        <v>19</v>
      </c>
      <c r="C2680" s="2">
        <v>43170300000</v>
      </c>
      <c r="D2680" s="2">
        <v>43504600000</v>
      </c>
      <c r="E2680" s="2">
        <v>43248000000</v>
      </c>
      <c r="F2680" s="2">
        <v>37414800000</v>
      </c>
      <c r="G2680" s="2">
        <v>36161900000</v>
      </c>
      <c r="H2680" s="2">
        <v>36321400000</v>
      </c>
      <c r="I2680" s="2">
        <v>37221100000</v>
      </c>
      <c r="J2680" s="2">
        <v>36837500000</v>
      </c>
      <c r="K2680" s="2">
        <v>37156900000</v>
      </c>
      <c r="L2680" s="2">
        <v>37546900000</v>
      </c>
      <c r="M2680" s="2">
        <v>37837000000</v>
      </c>
      <c r="N2680" s="2">
        <v>37970800000</v>
      </c>
      <c r="O2680" s="2">
        <v>36616000000</v>
      </c>
      <c r="P2680" s="2">
        <v>36912300000</v>
      </c>
      <c r="Q2680" s="2">
        <v>37846700000</v>
      </c>
      <c r="R2680" s="2">
        <v>37770000000</v>
      </c>
      <c r="S2680" s="2">
        <v>38875100000</v>
      </c>
      <c r="T2680" s="2">
        <v>38804000000</v>
      </c>
      <c r="U2680" s="2">
        <v>39090900000</v>
      </c>
      <c r="V2680" s="2">
        <v>39174200000</v>
      </c>
      <c r="W2680" s="2">
        <v>39436800000</v>
      </c>
      <c r="X2680" s="2">
        <v>39418400000</v>
      </c>
      <c r="Y2680" s="2">
        <v>39643200000</v>
      </c>
      <c r="Z2680" s="2">
        <v>39829000000</v>
      </c>
      <c r="AA2680" s="2">
        <v>40399300000</v>
      </c>
      <c r="AB2680" s="2">
        <v>40551400000</v>
      </c>
      <c r="AC2680" s="2">
        <v>40306100000</v>
      </c>
      <c r="AD2680" s="2">
        <v>40782200000</v>
      </c>
      <c r="AE2680" s="2">
        <v>41681200000</v>
      </c>
      <c r="AF2680" s="2">
        <v>42057500000</v>
      </c>
      <c r="AG2680" s="2">
        <v>42669600000</v>
      </c>
      <c r="AH2680">
        <v>0</v>
      </c>
    </row>
    <row r="2681" spans="1:34" x14ac:dyDescent="0.35">
      <c r="A2681" t="s">
        <v>4311</v>
      </c>
      <c r="B2681" t="s">
        <v>19</v>
      </c>
      <c r="C2681" s="2">
        <v>75927400000</v>
      </c>
      <c r="D2681" s="2">
        <v>76515300000</v>
      </c>
      <c r="E2681" s="2">
        <v>76064000000</v>
      </c>
      <c r="F2681" s="2">
        <v>65804600000</v>
      </c>
      <c r="G2681" s="2">
        <v>63601100000</v>
      </c>
      <c r="H2681" s="2">
        <v>63881700000</v>
      </c>
      <c r="I2681" s="2">
        <v>65463900000</v>
      </c>
      <c r="J2681" s="2">
        <v>64789300000</v>
      </c>
      <c r="K2681" s="2">
        <v>65351100000</v>
      </c>
      <c r="L2681" s="2">
        <v>66037100000</v>
      </c>
      <c r="M2681" s="2">
        <v>66547300000</v>
      </c>
      <c r="N2681" s="2">
        <v>66782600000</v>
      </c>
      <c r="O2681" s="2">
        <v>64399800000</v>
      </c>
      <c r="P2681" s="2">
        <v>64920800000</v>
      </c>
      <c r="Q2681" s="2">
        <v>66564300000</v>
      </c>
      <c r="R2681" s="2">
        <v>66429400000</v>
      </c>
      <c r="S2681" s="2">
        <v>68373000000</v>
      </c>
      <c r="T2681" s="2">
        <v>68248100000</v>
      </c>
      <c r="U2681" s="2">
        <v>68752500000</v>
      </c>
      <c r="V2681" s="2">
        <v>68899100000</v>
      </c>
      <c r="W2681" s="2">
        <v>69361000000</v>
      </c>
      <c r="X2681" s="2">
        <v>69328600000</v>
      </c>
      <c r="Y2681" s="2">
        <v>69724100000</v>
      </c>
      <c r="Z2681" s="2">
        <v>70050800000</v>
      </c>
      <c r="AA2681" s="2">
        <v>71053700000</v>
      </c>
      <c r="AB2681" s="2">
        <v>71321200000</v>
      </c>
      <c r="AC2681" s="2">
        <v>70889800000</v>
      </c>
      <c r="AD2681" s="2">
        <v>71727200000</v>
      </c>
      <c r="AE2681" s="2">
        <v>73308400000</v>
      </c>
      <c r="AF2681" s="2">
        <v>73970300000</v>
      </c>
      <c r="AG2681" s="2">
        <v>75046700000</v>
      </c>
      <c r="AH2681">
        <v>0</v>
      </c>
    </row>
    <row r="2682" spans="1:34" x14ac:dyDescent="0.35">
      <c r="A2682" t="s">
        <v>4312</v>
      </c>
      <c r="B2682" t="s">
        <v>19</v>
      </c>
      <c r="C2682" s="2">
        <v>2992040000</v>
      </c>
      <c r="D2682" s="2">
        <v>3015210000</v>
      </c>
      <c r="E2682" s="2">
        <v>2997420000</v>
      </c>
      <c r="F2682" s="2">
        <v>2593140000</v>
      </c>
      <c r="G2682" s="2">
        <v>2506300000</v>
      </c>
      <c r="H2682" s="2">
        <v>2517360000</v>
      </c>
      <c r="I2682" s="2">
        <v>2579710000</v>
      </c>
      <c r="J2682" s="2">
        <v>2553130000</v>
      </c>
      <c r="K2682" s="2">
        <v>2575270000</v>
      </c>
      <c r="L2682" s="2">
        <v>2602300000</v>
      </c>
      <c r="M2682" s="2">
        <v>2622400000</v>
      </c>
      <c r="N2682" s="2">
        <v>2631670000</v>
      </c>
      <c r="O2682" s="2">
        <v>2537780000</v>
      </c>
      <c r="P2682" s="2">
        <v>2558310000</v>
      </c>
      <c r="Q2682" s="2">
        <v>2623070000</v>
      </c>
      <c r="R2682" s="2">
        <v>2617760000</v>
      </c>
      <c r="S2682" s="2">
        <v>2694350000</v>
      </c>
      <c r="T2682" s="2">
        <v>2689420000</v>
      </c>
      <c r="U2682" s="2">
        <v>2709300000</v>
      </c>
      <c r="V2682" s="2">
        <v>2715080000</v>
      </c>
      <c r="W2682" s="2">
        <v>2733280000</v>
      </c>
      <c r="X2682" s="2">
        <v>2732010000</v>
      </c>
      <c r="Y2682" s="2">
        <v>2747590000</v>
      </c>
      <c r="Z2682" s="2">
        <v>2760460000</v>
      </c>
      <c r="AA2682" s="2">
        <v>2799990000</v>
      </c>
      <c r="AB2682" s="2">
        <v>2810530000</v>
      </c>
      <c r="AC2682" s="2">
        <v>2793530000</v>
      </c>
      <c r="AD2682" s="2">
        <v>2826520000</v>
      </c>
      <c r="AE2682" s="2">
        <v>2888840000</v>
      </c>
      <c r="AF2682" s="2">
        <v>2914920000</v>
      </c>
      <c r="AG2682" s="2">
        <v>2957340000</v>
      </c>
      <c r="AH2682">
        <v>0</v>
      </c>
    </row>
    <row r="2683" spans="1:34" x14ac:dyDescent="0.35">
      <c r="A2683" t="s">
        <v>4313</v>
      </c>
      <c r="B2683" t="s">
        <v>19</v>
      </c>
      <c r="C2683" s="2">
        <v>2819270000</v>
      </c>
      <c r="D2683" s="2">
        <v>2841100000</v>
      </c>
      <c r="E2683" s="2">
        <v>2824340000</v>
      </c>
      <c r="F2683" s="2">
        <v>2443400000</v>
      </c>
      <c r="G2683" s="2">
        <v>2361580000</v>
      </c>
      <c r="H2683" s="2">
        <v>2372000000</v>
      </c>
      <c r="I2683" s="2">
        <v>2430750000</v>
      </c>
      <c r="J2683" s="2">
        <v>2405700000</v>
      </c>
      <c r="K2683" s="2">
        <v>2426560000</v>
      </c>
      <c r="L2683" s="2">
        <v>2452030000</v>
      </c>
      <c r="M2683" s="2">
        <v>2470980000</v>
      </c>
      <c r="N2683" s="2">
        <v>2479710000</v>
      </c>
      <c r="O2683" s="2">
        <v>2391240000</v>
      </c>
      <c r="P2683" s="2">
        <v>2410580000</v>
      </c>
      <c r="Q2683" s="2">
        <v>2471610000</v>
      </c>
      <c r="R2683" s="2">
        <v>2466600000</v>
      </c>
      <c r="S2683" s="2">
        <v>2538760000</v>
      </c>
      <c r="T2683" s="2">
        <v>2534130000</v>
      </c>
      <c r="U2683" s="2">
        <v>2552860000</v>
      </c>
      <c r="V2683" s="2">
        <v>2558300000</v>
      </c>
      <c r="W2683" s="2">
        <v>2575450000</v>
      </c>
      <c r="X2683" s="2">
        <v>2574250000</v>
      </c>
      <c r="Y2683" s="2">
        <v>2588930000</v>
      </c>
      <c r="Z2683" s="2">
        <v>2601060000</v>
      </c>
      <c r="AA2683" s="2">
        <v>2638300000</v>
      </c>
      <c r="AB2683" s="2">
        <v>2648240000</v>
      </c>
      <c r="AC2683" s="2">
        <v>2632220000</v>
      </c>
      <c r="AD2683" s="2">
        <v>2663310000</v>
      </c>
      <c r="AE2683" s="2">
        <v>2722020000</v>
      </c>
      <c r="AF2683" s="2">
        <v>2746600000</v>
      </c>
      <c r="AG2683" s="2">
        <v>2786570000</v>
      </c>
      <c r="AH2683">
        <v>0</v>
      </c>
    </row>
    <row r="2684" spans="1:34" x14ac:dyDescent="0.35">
      <c r="A2684" t="s">
        <v>4314</v>
      </c>
      <c r="B2684" t="s">
        <v>19</v>
      </c>
      <c r="C2684" s="2">
        <v>2007640000</v>
      </c>
      <c r="D2684" s="2">
        <v>2023190000</v>
      </c>
      <c r="E2684" s="2">
        <v>2011250000</v>
      </c>
      <c r="F2684" s="2">
        <v>1739980000</v>
      </c>
      <c r="G2684" s="2">
        <v>1681710000</v>
      </c>
      <c r="H2684" s="2">
        <v>1689130000</v>
      </c>
      <c r="I2684" s="2">
        <v>1730970000</v>
      </c>
      <c r="J2684" s="2">
        <v>1713130000</v>
      </c>
      <c r="K2684" s="2">
        <v>1727990000</v>
      </c>
      <c r="L2684" s="2">
        <v>1746130000</v>
      </c>
      <c r="M2684" s="2">
        <v>1759620000</v>
      </c>
      <c r="N2684" s="2">
        <v>1765840000</v>
      </c>
      <c r="O2684" s="2">
        <v>1702830000</v>
      </c>
      <c r="P2684" s="2">
        <v>1716610000</v>
      </c>
      <c r="Q2684" s="2">
        <v>1760070000</v>
      </c>
      <c r="R2684" s="2">
        <v>1756500000</v>
      </c>
      <c r="S2684" s="2">
        <v>1807890000</v>
      </c>
      <c r="T2684" s="2">
        <v>1804590000</v>
      </c>
      <c r="U2684" s="2">
        <v>1817930000</v>
      </c>
      <c r="V2684" s="2">
        <v>1821800000</v>
      </c>
      <c r="W2684" s="2">
        <v>1834010000</v>
      </c>
      <c r="X2684" s="2">
        <v>1833160000</v>
      </c>
      <c r="Y2684" s="2">
        <v>1843610000</v>
      </c>
      <c r="Z2684" s="2">
        <v>1852250000</v>
      </c>
      <c r="AA2684" s="2">
        <v>1878770000</v>
      </c>
      <c r="AB2684" s="2">
        <v>1885850000</v>
      </c>
      <c r="AC2684" s="2">
        <v>1874440000</v>
      </c>
      <c r="AD2684" s="2">
        <v>1896580000</v>
      </c>
      <c r="AE2684" s="2">
        <v>1938390000</v>
      </c>
      <c r="AF2684" s="2">
        <v>1955890000</v>
      </c>
      <c r="AG2684" s="2">
        <v>1984350000</v>
      </c>
      <c r="AH2684">
        <v>0</v>
      </c>
    </row>
    <row r="2685" spans="1:34" x14ac:dyDescent="0.35">
      <c r="A2685" t="s">
        <v>4315</v>
      </c>
      <c r="B2685" t="s">
        <v>19</v>
      </c>
      <c r="C2685" s="2">
        <v>187505000</v>
      </c>
      <c r="D2685" s="2">
        <v>188957000</v>
      </c>
      <c r="E2685" s="2">
        <v>187842000</v>
      </c>
      <c r="F2685" s="2">
        <v>162506000</v>
      </c>
      <c r="G2685" s="2">
        <v>157065000</v>
      </c>
      <c r="H2685" s="2">
        <v>157758000</v>
      </c>
      <c r="I2685" s="2">
        <v>161665000</v>
      </c>
      <c r="J2685" s="2">
        <v>159999000</v>
      </c>
      <c r="K2685" s="2">
        <v>161386000</v>
      </c>
      <c r="L2685" s="2">
        <v>163080000</v>
      </c>
      <c r="M2685" s="2">
        <v>164340000</v>
      </c>
      <c r="N2685" s="2">
        <v>164921000</v>
      </c>
      <c r="O2685" s="2">
        <v>159037000</v>
      </c>
      <c r="P2685" s="2">
        <v>160324000</v>
      </c>
      <c r="Q2685" s="2">
        <v>164382000</v>
      </c>
      <c r="R2685" s="2">
        <v>164049000</v>
      </c>
      <c r="S2685" s="2">
        <v>168849000</v>
      </c>
      <c r="T2685" s="2">
        <v>168540000</v>
      </c>
      <c r="U2685" s="2">
        <v>169786000</v>
      </c>
      <c r="V2685" s="2">
        <v>170148000</v>
      </c>
      <c r="W2685" s="2">
        <v>171289000</v>
      </c>
      <c r="X2685" s="2">
        <v>171209000</v>
      </c>
      <c r="Y2685" s="2">
        <v>172185000</v>
      </c>
      <c r="Z2685" s="2">
        <v>172992000</v>
      </c>
      <c r="AA2685" s="2">
        <v>175469000</v>
      </c>
      <c r="AB2685" s="2">
        <v>176130000</v>
      </c>
      <c r="AC2685" s="2">
        <v>175064000</v>
      </c>
      <c r="AD2685" s="2">
        <v>177132000</v>
      </c>
      <c r="AE2685" s="2">
        <v>181037000</v>
      </c>
      <c r="AF2685" s="2">
        <v>182672000</v>
      </c>
      <c r="AG2685" s="2">
        <v>185330000</v>
      </c>
      <c r="AH2685">
        <v>0</v>
      </c>
    </row>
    <row r="2686" spans="1:34" x14ac:dyDescent="0.35">
      <c r="A2686" t="s">
        <v>4316</v>
      </c>
      <c r="B2686" t="s">
        <v>19</v>
      </c>
      <c r="C2686" s="2">
        <v>1258960000</v>
      </c>
      <c r="D2686" s="2">
        <v>1268710000</v>
      </c>
      <c r="E2686" s="2">
        <v>1261230000</v>
      </c>
      <c r="F2686" s="2">
        <v>1091110000</v>
      </c>
      <c r="G2686" s="2">
        <v>1054580000</v>
      </c>
      <c r="H2686" s="2">
        <v>1059230000</v>
      </c>
      <c r="I2686" s="2">
        <v>1085470000</v>
      </c>
      <c r="J2686" s="2">
        <v>1074280000</v>
      </c>
      <c r="K2686" s="2">
        <v>1083590000</v>
      </c>
      <c r="L2686" s="2">
        <v>1094970000</v>
      </c>
      <c r="M2686" s="2">
        <v>1103430000</v>
      </c>
      <c r="N2686" s="2">
        <v>1107330000</v>
      </c>
      <c r="O2686" s="2">
        <v>1067820000</v>
      </c>
      <c r="P2686" s="2">
        <v>1076460000</v>
      </c>
      <c r="Q2686" s="2">
        <v>1103710000</v>
      </c>
      <c r="R2686" s="2">
        <v>1101470000</v>
      </c>
      <c r="S2686" s="2">
        <v>1133700000</v>
      </c>
      <c r="T2686" s="2">
        <v>1131630000</v>
      </c>
      <c r="U2686" s="2">
        <v>1139990000</v>
      </c>
      <c r="V2686" s="2">
        <v>1142420000</v>
      </c>
      <c r="W2686" s="2">
        <v>1150080000</v>
      </c>
      <c r="X2686" s="2">
        <v>1149550000</v>
      </c>
      <c r="Y2686" s="2">
        <v>1156100000</v>
      </c>
      <c r="Z2686" s="2">
        <v>1161520000</v>
      </c>
      <c r="AA2686" s="2">
        <v>1178150000</v>
      </c>
      <c r="AB2686" s="2">
        <v>1182590000</v>
      </c>
      <c r="AC2686" s="2">
        <v>1175430000</v>
      </c>
      <c r="AD2686" s="2">
        <v>1189320000</v>
      </c>
      <c r="AE2686" s="2">
        <v>1215540000</v>
      </c>
      <c r="AF2686" s="2">
        <v>1226510000</v>
      </c>
      <c r="AG2686" s="2">
        <v>1244360000</v>
      </c>
      <c r="AH2686">
        <v>0</v>
      </c>
    </row>
    <row r="2687" spans="1:34" x14ac:dyDescent="0.35">
      <c r="A2687" t="s">
        <v>4317</v>
      </c>
      <c r="B2687" t="s">
        <v>19</v>
      </c>
      <c r="C2687" s="2">
        <v>1339320000</v>
      </c>
      <c r="D2687" s="2">
        <v>1349690000</v>
      </c>
      <c r="E2687" s="2">
        <v>1341730000</v>
      </c>
      <c r="F2687" s="2">
        <v>1160760000</v>
      </c>
      <c r="G2687" s="2">
        <v>1121890000</v>
      </c>
      <c r="H2687" s="2">
        <v>1126840000</v>
      </c>
      <c r="I2687" s="2">
        <v>1154750000</v>
      </c>
      <c r="J2687" s="2">
        <v>1142850000</v>
      </c>
      <c r="K2687" s="2">
        <v>1152760000</v>
      </c>
      <c r="L2687" s="2">
        <v>1164860000</v>
      </c>
      <c r="M2687" s="2">
        <v>1173860000</v>
      </c>
      <c r="N2687" s="2">
        <v>1178010000</v>
      </c>
      <c r="O2687" s="2">
        <v>1135980000</v>
      </c>
      <c r="P2687" s="2">
        <v>1145170000</v>
      </c>
      <c r="Q2687" s="2">
        <v>1174160000</v>
      </c>
      <c r="R2687" s="2">
        <v>1171780000</v>
      </c>
      <c r="S2687" s="2">
        <v>1206060000</v>
      </c>
      <c r="T2687" s="2">
        <v>1203860000</v>
      </c>
      <c r="U2687" s="2">
        <v>1212760000</v>
      </c>
      <c r="V2687" s="2">
        <v>1215340000</v>
      </c>
      <c r="W2687" s="2">
        <v>1223490000</v>
      </c>
      <c r="X2687" s="2">
        <v>1222920000</v>
      </c>
      <c r="Y2687" s="2">
        <v>1229900000</v>
      </c>
      <c r="Z2687" s="2">
        <v>1235660000</v>
      </c>
      <c r="AA2687" s="2">
        <v>1253350000</v>
      </c>
      <c r="AB2687" s="2">
        <v>1258070000</v>
      </c>
      <c r="AC2687" s="2">
        <v>1250460000</v>
      </c>
      <c r="AD2687" s="2">
        <v>1265230000</v>
      </c>
      <c r="AE2687" s="2">
        <v>1293120000</v>
      </c>
      <c r="AF2687" s="2">
        <v>1304800000</v>
      </c>
      <c r="AG2687" s="2">
        <v>1323780000</v>
      </c>
      <c r="AH2687">
        <v>0</v>
      </c>
    </row>
    <row r="2688" spans="1:34" x14ac:dyDescent="0.35">
      <c r="A2688" t="s">
        <v>4318</v>
      </c>
      <c r="B2688" t="s">
        <v>19</v>
      </c>
      <c r="C2688" s="2">
        <v>133932000</v>
      </c>
      <c r="D2688" s="2">
        <v>134969000</v>
      </c>
      <c r="E2688" s="2">
        <v>134173000</v>
      </c>
      <c r="F2688" s="2">
        <v>116076000</v>
      </c>
      <c r="G2688" s="2">
        <v>112189000</v>
      </c>
      <c r="H2688" s="2">
        <v>112684000</v>
      </c>
      <c r="I2688" s="2">
        <v>115475000</v>
      </c>
      <c r="J2688" s="2">
        <v>114285000</v>
      </c>
      <c r="K2688" s="2">
        <v>115276000</v>
      </c>
      <c r="L2688" s="2">
        <v>116486000</v>
      </c>
      <c r="M2688" s="2">
        <v>117386000</v>
      </c>
      <c r="N2688" s="2">
        <v>117801000</v>
      </c>
      <c r="O2688" s="2">
        <v>113598000</v>
      </c>
      <c r="P2688" s="2">
        <v>114517000</v>
      </c>
      <c r="Q2688" s="2">
        <v>117416000</v>
      </c>
      <c r="R2688" s="2">
        <v>117178000</v>
      </c>
      <c r="S2688" s="2">
        <v>120606000</v>
      </c>
      <c r="T2688" s="2">
        <v>120386000</v>
      </c>
      <c r="U2688" s="2">
        <v>121276000</v>
      </c>
      <c r="V2688" s="2">
        <v>121534000</v>
      </c>
      <c r="W2688" s="2">
        <v>122349000</v>
      </c>
      <c r="X2688" s="2">
        <v>122292000</v>
      </c>
      <c r="Y2688" s="2">
        <v>122990000</v>
      </c>
      <c r="Z2688" s="2">
        <v>123566000</v>
      </c>
      <c r="AA2688" s="2">
        <v>125335000</v>
      </c>
      <c r="AB2688" s="2">
        <v>125807000</v>
      </c>
      <c r="AC2688" s="2">
        <v>125046000</v>
      </c>
      <c r="AD2688" s="2">
        <v>126523000</v>
      </c>
      <c r="AE2688" s="2">
        <v>129312000</v>
      </c>
      <c r="AF2688" s="2">
        <v>130480000</v>
      </c>
      <c r="AG2688" s="2">
        <v>132378000</v>
      </c>
      <c r="AH2688">
        <v>0</v>
      </c>
    </row>
    <row r="2689" spans="1:34" x14ac:dyDescent="0.35">
      <c r="A2689" t="s">
        <v>4319</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row>
    <row r="2690" spans="1:34" x14ac:dyDescent="0.35">
      <c r="A2690" t="s">
        <v>4320</v>
      </c>
      <c r="B2690" t="s">
        <v>19</v>
      </c>
      <c r="C2690" s="2">
        <v>103757000000000</v>
      </c>
      <c r="D2690" s="2">
        <v>107075000000000</v>
      </c>
      <c r="E2690" s="2">
        <v>108171000000000</v>
      </c>
      <c r="F2690" s="2">
        <v>108782000000000</v>
      </c>
      <c r="G2690" s="2">
        <v>111649000000000</v>
      </c>
      <c r="H2690" s="2">
        <v>114926000000000</v>
      </c>
      <c r="I2690" s="2">
        <v>117909000000000</v>
      </c>
      <c r="J2690" s="2">
        <v>120411000000000</v>
      </c>
      <c r="K2690" s="2">
        <v>121463000000000</v>
      </c>
      <c r="L2690" s="2">
        <v>121989000000000</v>
      </c>
      <c r="M2690" s="2">
        <v>122972000000000</v>
      </c>
      <c r="N2690" s="2">
        <v>124432000000000</v>
      </c>
      <c r="O2690" s="2">
        <v>126750000000000</v>
      </c>
      <c r="P2690" s="2">
        <v>128207000000000</v>
      </c>
      <c r="Q2690" s="2">
        <v>129478000000000</v>
      </c>
      <c r="R2690" s="2">
        <v>131181000000000</v>
      </c>
      <c r="S2690" s="2">
        <v>132807000000000</v>
      </c>
      <c r="T2690" s="2">
        <v>134347000000000</v>
      </c>
      <c r="U2690" s="2">
        <v>135824000000000</v>
      </c>
      <c r="V2690" s="2">
        <v>137175000000000</v>
      </c>
      <c r="W2690" s="2">
        <v>138838000000000</v>
      </c>
      <c r="X2690" s="2">
        <v>140120000000000</v>
      </c>
      <c r="Y2690" s="2">
        <v>141677000000000</v>
      </c>
      <c r="Z2690" s="2">
        <v>143887000000000</v>
      </c>
      <c r="AA2690" s="2">
        <v>144981000000000</v>
      </c>
      <c r="AB2690" s="2">
        <v>146320000000000</v>
      </c>
      <c r="AC2690" s="2">
        <v>149044000000000</v>
      </c>
      <c r="AD2690" s="2">
        <v>150671000000000</v>
      </c>
      <c r="AE2690" s="2">
        <v>150657000000000</v>
      </c>
      <c r="AF2690" s="2">
        <v>151644000000000</v>
      </c>
      <c r="AG2690" s="2">
        <v>154138000000000</v>
      </c>
      <c r="AH2690">
        <v>0</v>
      </c>
    </row>
    <row r="2691" spans="1:34" x14ac:dyDescent="0.35">
      <c r="A2691" t="s">
        <v>4321</v>
      </c>
      <c r="B2691" t="s">
        <v>19</v>
      </c>
      <c r="C2691" s="2">
        <v>11807100000</v>
      </c>
      <c r="D2691" s="2">
        <v>12184700000</v>
      </c>
      <c r="E2691" s="2">
        <v>12309400000</v>
      </c>
      <c r="F2691" s="2">
        <v>12378900000</v>
      </c>
      <c r="G2691" s="2">
        <v>12705200000</v>
      </c>
      <c r="H2691" s="2">
        <v>13078100000</v>
      </c>
      <c r="I2691" s="2">
        <v>13417500000</v>
      </c>
      <c r="J2691" s="2">
        <v>13702300000</v>
      </c>
      <c r="K2691" s="2">
        <v>13822000000</v>
      </c>
      <c r="L2691" s="2">
        <v>13881900000</v>
      </c>
      <c r="M2691" s="2">
        <v>13993700000</v>
      </c>
      <c r="N2691" s="2">
        <v>14159800000</v>
      </c>
      <c r="O2691" s="2">
        <v>14423600000</v>
      </c>
      <c r="P2691" s="2">
        <v>14589400000</v>
      </c>
      <c r="Q2691" s="2">
        <v>14734000000</v>
      </c>
      <c r="R2691" s="2">
        <v>14927900000</v>
      </c>
      <c r="S2691" s="2">
        <v>15112900000</v>
      </c>
      <c r="T2691" s="2">
        <v>15288100000</v>
      </c>
      <c r="U2691" s="2">
        <v>15456200000</v>
      </c>
      <c r="V2691" s="2">
        <v>15609900000</v>
      </c>
      <c r="W2691" s="2">
        <v>15799100000</v>
      </c>
      <c r="X2691" s="2">
        <v>15945100000</v>
      </c>
      <c r="Y2691" s="2">
        <v>16122200000</v>
      </c>
      <c r="Z2691" s="2">
        <v>16373800000</v>
      </c>
      <c r="AA2691" s="2">
        <v>16498200000</v>
      </c>
      <c r="AB2691" s="2">
        <v>16650600000</v>
      </c>
      <c r="AC2691" s="2">
        <v>16960600000</v>
      </c>
      <c r="AD2691" s="2">
        <v>17145700000</v>
      </c>
      <c r="AE2691" s="2">
        <v>17144100000</v>
      </c>
      <c r="AF2691" s="2">
        <v>17256400000</v>
      </c>
      <c r="AG2691" s="2">
        <v>17540200000</v>
      </c>
      <c r="AH2691">
        <v>0</v>
      </c>
    </row>
    <row r="2692" spans="1:34" x14ac:dyDescent="0.35">
      <c r="A2692" t="s">
        <v>4322</v>
      </c>
      <c r="B2692" t="s">
        <v>19</v>
      </c>
      <c r="C2692" s="2">
        <v>63030600000</v>
      </c>
      <c r="D2692" s="2">
        <v>65046200000</v>
      </c>
      <c r="E2692" s="2">
        <v>65712200000</v>
      </c>
      <c r="F2692" s="2">
        <v>66083000000</v>
      </c>
      <c r="G2692" s="2">
        <v>67824900000</v>
      </c>
      <c r="H2692" s="2">
        <v>69815400000</v>
      </c>
      <c r="I2692" s="2">
        <v>71627300000</v>
      </c>
      <c r="J2692" s="2">
        <v>73147500000</v>
      </c>
      <c r="K2692" s="2">
        <v>73786700000</v>
      </c>
      <c r="L2692" s="2">
        <v>74106300000</v>
      </c>
      <c r="M2692" s="2">
        <v>74703500000</v>
      </c>
      <c r="N2692" s="2">
        <v>75590300000</v>
      </c>
      <c r="O2692" s="2">
        <v>76998200000</v>
      </c>
      <c r="P2692" s="2">
        <v>77883400000</v>
      </c>
      <c r="Q2692" s="2">
        <v>78655600000</v>
      </c>
      <c r="R2692" s="2">
        <v>79690300000</v>
      </c>
      <c r="S2692" s="2">
        <v>80678100000</v>
      </c>
      <c r="T2692" s="2">
        <v>81613500000</v>
      </c>
      <c r="U2692" s="2">
        <v>82510900000</v>
      </c>
      <c r="V2692" s="2">
        <v>83331400000</v>
      </c>
      <c r="W2692" s="2">
        <v>84341400000</v>
      </c>
      <c r="X2692" s="2">
        <v>85120500000</v>
      </c>
      <c r="Y2692" s="2">
        <v>86066100000</v>
      </c>
      <c r="Z2692" s="2">
        <v>87409000000</v>
      </c>
      <c r="AA2692" s="2">
        <v>88073500000</v>
      </c>
      <c r="AB2692" s="2">
        <v>88886800000</v>
      </c>
      <c r="AC2692" s="2">
        <v>90541600000</v>
      </c>
      <c r="AD2692" s="2">
        <v>91529800000</v>
      </c>
      <c r="AE2692" s="2">
        <v>91521500000</v>
      </c>
      <c r="AF2692" s="2">
        <v>92120800000</v>
      </c>
      <c r="AG2692" s="2">
        <v>93635800000</v>
      </c>
      <c r="AH2692">
        <v>0</v>
      </c>
    </row>
    <row r="2693" spans="1:34" x14ac:dyDescent="0.35">
      <c r="A2693" t="s">
        <v>4323</v>
      </c>
      <c r="B2693" t="s">
        <v>19</v>
      </c>
      <c r="C2693" s="2">
        <v>110857000000</v>
      </c>
      <c r="D2693" s="2">
        <v>114402000000</v>
      </c>
      <c r="E2693" s="2">
        <v>115574000000</v>
      </c>
      <c r="F2693" s="2">
        <v>116226000000</v>
      </c>
      <c r="G2693" s="2">
        <v>119290000000</v>
      </c>
      <c r="H2693" s="2">
        <v>122790000000</v>
      </c>
      <c r="I2693" s="2">
        <v>125977000000</v>
      </c>
      <c r="J2693" s="2">
        <v>128651000000</v>
      </c>
      <c r="K2693" s="2">
        <v>129775000000</v>
      </c>
      <c r="L2693" s="2">
        <v>130337000000</v>
      </c>
      <c r="M2693" s="2">
        <v>131388000000</v>
      </c>
      <c r="N2693" s="2">
        <v>132947000000</v>
      </c>
      <c r="O2693" s="2">
        <v>135424000000</v>
      </c>
      <c r="P2693" s="2">
        <v>136980000000</v>
      </c>
      <c r="Q2693" s="2">
        <v>138339000000</v>
      </c>
      <c r="R2693" s="2">
        <v>140158000000</v>
      </c>
      <c r="S2693" s="2">
        <v>141896000000</v>
      </c>
      <c r="T2693" s="2">
        <v>143541000000</v>
      </c>
      <c r="U2693" s="2">
        <v>145119000000</v>
      </c>
      <c r="V2693" s="2">
        <v>146562000000</v>
      </c>
      <c r="W2693" s="2">
        <v>148339000000</v>
      </c>
      <c r="X2693" s="2">
        <v>149709000000</v>
      </c>
      <c r="Y2693" s="2">
        <v>151372000000</v>
      </c>
      <c r="Z2693" s="2">
        <v>153734000000</v>
      </c>
      <c r="AA2693" s="2">
        <v>154903000000</v>
      </c>
      <c r="AB2693" s="2">
        <v>156333000000</v>
      </c>
      <c r="AC2693" s="2">
        <v>159243000000</v>
      </c>
      <c r="AD2693" s="2">
        <v>160981000000</v>
      </c>
      <c r="AE2693" s="2">
        <v>160967000000</v>
      </c>
      <c r="AF2693" s="2">
        <v>162021000000</v>
      </c>
      <c r="AG2693" s="2">
        <v>164686000000</v>
      </c>
      <c r="AH2693">
        <v>0</v>
      </c>
    </row>
    <row r="2694" spans="1:34" x14ac:dyDescent="0.35">
      <c r="A2694" t="s">
        <v>4324</v>
      </c>
      <c r="B2694" t="s">
        <v>19</v>
      </c>
      <c r="C2694" s="2">
        <v>4368520000</v>
      </c>
      <c r="D2694" s="2">
        <v>4508210000</v>
      </c>
      <c r="E2694" s="2">
        <v>4554370000</v>
      </c>
      <c r="F2694" s="2">
        <v>4580070000</v>
      </c>
      <c r="G2694" s="2">
        <v>4700790000</v>
      </c>
      <c r="H2694" s="2">
        <v>4838750000</v>
      </c>
      <c r="I2694" s="2">
        <v>4964340000</v>
      </c>
      <c r="J2694" s="2">
        <v>5069700000</v>
      </c>
      <c r="K2694" s="2">
        <v>5114000000</v>
      </c>
      <c r="L2694" s="2">
        <v>5136150000</v>
      </c>
      <c r="M2694" s="2">
        <v>5177540000</v>
      </c>
      <c r="N2694" s="2">
        <v>5239000000</v>
      </c>
      <c r="O2694" s="2">
        <v>5336580000</v>
      </c>
      <c r="P2694" s="2">
        <v>5397930000</v>
      </c>
      <c r="Q2694" s="2">
        <v>5451450000</v>
      </c>
      <c r="R2694" s="2">
        <v>5523160000</v>
      </c>
      <c r="S2694" s="2">
        <v>5591630000</v>
      </c>
      <c r="T2694" s="2">
        <v>5656460000</v>
      </c>
      <c r="U2694" s="2">
        <v>5718650000</v>
      </c>
      <c r="V2694" s="2">
        <v>5775520000</v>
      </c>
      <c r="W2694" s="2">
        <v>5845520000</v>
      </c>
      <c r="X2694" s="2">
        <v>5899520000</v>
      </c>
      <c r="Y2694" s="2">
        <v>5965060000</v>
      </c>
      <c r="Z2694" s="2">
        <v>6058130000</v>
      </c>
      <c r="AA2694" s="2">
        <v>6104180000</v>
      </c>
      <c r="AB2694" s="2">
        <v>6160550000</v>
      </c>
      <c r="AC2694" s="2">
        <v>6275250000</v>
      </c>
      <c r="AD2694" s="2">
        <v>6343730000</v>
      </c>
      <c r="AE2694" s="2">
        <v>6343160000</v>
      </c>
      <c r="AF2694" s="2">
        <v>6384700000</v>
      </c>
      <c r="AG2694" s="2">
        <v>6489700000</v>
      </c>
      <c r="AH2694">
        <v>0</v>
      </c>
    </row>
    <row r="2695" spans="1:34" x14ac:dyDescent="0.35">
      <c r="A2695" t="s">
        <v>4325</v>
      </c>
      <c r="B2695" t="s">
        <v>19</v>
      </c>
      <c r="C2695" s="2">
        <v>4116260000</v>
      </c>
      <c r="D2695" s="2">
        <v>4247890000</v>
      </c>
      <c r="E2695" s="2">
        <v>4291390000</v>
      </c>
      <c r="F2695" s="2">
        <v>4315600000</v>
      </c>
      <c r="G2695" s="2">
        <v>4429350000</v>
      </c>
      <c r="H2695" s="2">
        <v>4559340000</v>
      </c>
      <c r="I2695" s="2">
        <v>4677680000</v>
      </c>
      <c r="J2695" s="2">
        <v>4776950000</v>
      </c>
      <c r="K2695" s="2">
        <v>4818700000</v>
      </c>
      <c r="L2695" s="2">
        <v>4839570000</v>
      </c>
      <c r="M2695" s="2">
        <v>4878570000</v>
      </c>
      <c r="N2695" s="2">
        <v>4936480000</v>
      </c>
      <c r="O2695" s="2">
        <v>5028430000</v>
      </c>
      <c r="P2695" s="2">
        <v>5086230000</v>
      </c>
      <c r="Q2695" s="2">
        <v>5136660000</v>
      </c>
      <c r="R2695" s="2">
        <v>5204230000</v>
      </c>
      <c r="S2695" s="2">
        <v>5268740000</v>
      </c>
      <c r="T2695" s="2">
        <v>5329830000</v>
      </c>
      <c r="U2695" s="2">
        <v>5388440000</v>
      </c>
      <c r="V2695" s="2">
        <v>5442020000</v>
      </c>
      <c r="W2695" s="2">
        <v>5507980000</v>
      </c>
      <c r="X2695" s="2">
        <v>5558860000</v>
      </c>
      <c r="Y2695" s="2">
        <v>5620610000</v>
      </c>
      <c r="Z2695" s="2">
        <v>5708310000</v>
      </c>
      <c r="AA2695" s="2">
        <v>5751700000</v>
      </c>
      <c r="AB2695" s="2">
        <v>5804820000</v>
      </c>
      <c r="AC2695" s="2">
        <v>5912890000</v>
      </c>
      <c r="AD2695" s="2">
        <v>5977420000</v>
      </c>
      <c r="AE2695" s="2">
        <v>5976880000</v>
      </c>
      <c r="AF2695" s="2">
        <v>6016020000</v>
      </c>
      <c r="AG2695" s="2">
        <v>6114960000</v>
      </c>
      <c r="AH2695">
        <v>0</v>
      </c>
    </row>
    <row r="2696" spans="1:34" x14ac:dyDescent="0.35">
      <c r="A2696" t="s">
        <v>4326</v>
      </c>
      <c r="B2696" t="s">
        <v>19</v>
      </c>
      <c r="C2696" s="2">
        <v>2931250000</v>
      </c>
      <c r="D2696" s="2">
        <v>3024980000</v>
      </c>
      <c r="E2696" s="2">
        <v>3055960000</v>
      </c>
      <c r="F2696" s="2">
        <v>3073200000</v>
      </c>
      <c r="G2696" s="2">
        <v>3154200000</v>
      </c>
      <c r="H2696" s="2">
        <v>3246770000</v>
      </c>
      <c r="I2696" s="2">
        <v>3331040000</v>
      </c>
      <c r="J2696" s="2">
        <v>3401730000</v>
      </c>
      <c r="K2696" s="2">
        <v>3431460000</v>
      </c>
      <c r="L2696" s="2">
        <v>3446330000</v>
      </c>
      <c r="M2696" s="2">
        <v>3474100000</v>
      </c>
      <c r="N2696" s="2">
        <v>3515340000</v>
      </c>
      <c r="O2696" s="2">
        <v>3580810000</v>
      </c>
      <c r="P2696" s="2">
        <v>3621980000</v>
      </c>
      <c r="Q2696" s="2">
        <v>3657890000</v>
      </c>
      <c r="R2696" s="2">
        <v>3706010000</v>
      </c>
      <c r="S2696" s="2">
        <v>3751950000</v>
      </c>
      <c r="T2696" s="2">
        <v>3795450000</v>
      </c>
      <c r="U2696" s="2">
        <v>3837180000</v>
      </c>
      <c r="V2696" s="2">
        <v>3875340000</v>
      </c>
      <c r="W2696" s="2">
        <v>3922310000</v>
      </c>
      <c r="X2696" s="2">
        <v>3958540000</v>
      </c>
      <c r="Y2696" s="2">
        <v>4002520000</v>
      </c>
      <c r="Z2696" s="2">
        <v>4064970000</v>
      </c>
      <c r="AA2696" s="2">
        <v>4095870000</v>
      </c>
      <c r="AB2696" s="2">
        <v>4133690000</v>
      </c>
      <c r="AC2696" s="2">
        <v>4210650000</v>
      </c>
      <c r="AD2696" s="2">
        <v>4256610000</v>
      </c>
      <c r="AE2696" s="2">
        <v>4256220000</v>
      </c>
      <c r="AF2696" s="2">
        <v>4284090000</v>
      </c>
      <c r="AG2696" s="2">
        <v>4354550000</v>
      </c>
      <c r="AH2696">
        <v>0</v>
      </c>
    </row>
    <row r="2697" spans="1:34" x14ac:dyDescent="0.35">
      <c r="A2697" t="s">
        <v>4327</v>
      </c>
      <c r="B2697" t="s">
        <v>19</v>
      </c>
      <c r="C2697" s="2">
        <v>273766000</v>
      </c>
      <c r="D2697" s="2">
        <v>282520000</v>
      </c>
      <c r="E2697" s="2">
        <v>285413000</v>
      </c>
      <c r="F2697" s="2">
        <v>287023000</v>
      </c>
      <c r="G2697" s="2">
        <v>294589000</v>
      </c>
      <c r="H2697" s="2">
        <v>303234000</v>
      </c>
      <c r="I2697" s="2">
        <v>311104000</v>
      </c>
      <c r="J2697" s="2">
        <v>317707000</v>
      </c>
      <c r="K2697" s="2">
        <v>320483000</v>
      </c>
      <c r="L2697" s="2">
        <v>321872000</v>
      </c>
      <c r="M2697" s="2">
        <v>324465000</v>
      </c>
      <c r="N2697" s="2">
        <v>328317000</v>
      </c>
      <c r="O2697" s="2">
        <v>334432000</v>
      </c>
      <c r="P2697" s="2">
        <v>338277000</v>
      </c>
      <c r="Q2697" s="2">
        <v>341631000</v>
      </c>
      <c r="R2697" s="2">
        <v>346125000</v>
      </c>
      <c r="S2697" s="2">
        <v>350415000</v>
      </c>
      <c r="T2697" s="2">
        <v>354478000</v>
      </c>
      <c r="U2697" s="2">
        <v>358376000</v>
      </c>
      <c r="V2697" s="2">
        <v>361940000</v>
      </c>
      <c r="W2697" s="2">
        <v>366326000</v>
      </c>
      <c r="X2697" s="2">
        <v>369710000</v>
      </c>
      <c r="Y2697" s="2">
        <v>373817000</v>
      </c>
      <c r="Z2697" s="2">
        <v>379650000</v>
      </c>
      <c r="AA2697" s="2">
        <v>382536000</v>
      </c>
      <c r="AB2697" s="2">
        <v>386069000</v>
      </c>
      <c r="AC2697" s="2">
        <v>393256000</v>
      </c>
      <c r="AD2697" s="2">
        <v>397548000</v>
      </c>
      <c r="AE2697" s="2">
        <v>397512000</v>
      </c>
      <c r="AF2697" s="2">
        <v>400115000</v>
      </c>
      <c r="AG2697" s="2">
        <v>406696000</v>
      </c>
      <c r="AH2697">
        <v>0</v>
      </c>
    </row>
    <row r="2698" spans="1:34" x14ac:dyDescent="0.35">
      <c r="A2698" t="s">
        <v>4328</v>
      </c>
      <c r="B2698" t="s">
        <v>19</v>
      </c>
      <c r="C2698" s="2">
        <v>1838140000</v>
      </c>
      <c r="D2698" s="2">
        <v>1896920000</v>
      </c>
      <c r="E2698" s="2">
        <v>1916340000</v>
      </c>
      <c r="F2698" s="2">
        <v>1927160000</v>
      </c>
      <c r="G2698" s="2">
        <v>1977950000</v>
      </c>
      <c r="H2698" s="2">
        <v>2036000000</v>
      </c>
      <c r="I2698" s="2">
        <v>2088840000</v>
      </c>
      <c r="J2698" s="2">
        <v>2133180000</v>
      </c>
      <c r="K2698" s="2">
        <v>2151820000</v>
      </c>
      <c r="L2698" s="2">
        <v>2161140000</v>
      </c>
      <c r="M2698" s="2">
        <v>2178550000</v>
      </c>
      <c r="N2698" s="2">
        <v>2204420000</v>
      </c>
      <c r="O2698" s="2">
        <v>2245470000</v>
      </c>
      <c r="P2698" s="2">
        <v>2271290000</v>
      </c>
      <c r="Q2698" s="2">
        <v>2293810000</v>
      </c>
      <c r="R2698" s="2">
        <v>2323980000</v>
      </c>
      <c r="S2698" s="2">
        <v>2352790000</v>
      </c>
      <c r="T2698" s="2">
        <v>2380070000</v>
      </c>
      <c r="U2698" s="2">
        <v>2406240000</v>
      </c>
      <c r="V2698" s="2">
        <v>2430170000</v>
      </c>
      <c r="W2698" s="2">
        <v>2459620000</v>
      </c>
      <c r="X2698" s="2">
        <v>2482340000</v>
      </c>
      <c r="Y2698" s="2">
        <v>2509920000</v>
      </c>
      <c r="Z2698" s="2">
        <v>2549080000</v>
      </c>
      <c r="AA2698" s="2">
        <v>2568460000</v>
      </c>
      <c r="AB2698" s="2">
        <v>2592180000</v>
      </c>
      <c r="AC2698" s="2">
        <v>2640430000</v>
      </c>
      <c r="AD2698" s="2">
        <v>2669250000</v>
      </c>
      <c r="AE2698" s="2">
        <v>2669010000</v>
      </c>
      <c r="AF2698" s="2">
        <v>2686490000</v>
      </c>
      <c r="AG2698" s="2">
        <v>2730670000</v>
      </c>
      <c r="AH2698">
        <v>0</v>
      </c>
    </row>
    <row r="2699" spans="1:34" x14ac:dyDescent="0.35">
      <c r="A2699" t="s">
        <v>4329</v>
      </c>
      <c r="B2699" t="s">
        <v>19</v>
      </c>
      <c r="C2699" s="2">
        <v>1955470000</v>
      </c>
      <c r="D2699" s="2">
        <v>2018000000</v>
      </c>
      <c r="E2699" s="2">
        <v>2038660000</v>
      </c>
      <c r="F2699" s="2">
        <v>2050170000</v>
      </c>
      <c r="G2699" s="2">
        <v>2104210000</v>
      </c>
      <c r="H2699" s="2">
        <v>2165960000</v>
      </c>
      <c r="I2699" s="2">
        <v>2222170000</v>
      </c>
      <c r="J2699" s="2">
        <v>2269340000</v>
      </c>
      <c r="K2699" s="2">
        <v>2289170000</v>
      </c>
      <c r="L2699" s="2">
        <v>2299080000</v>
      </c>
      <c r="M2699" s="2">
        <v>2317610000</v>
      </c>
      <c r="N2699" s="2">
        <v>2345120000</v>
      </c>
      <c r="O2699" s="2">
        <v>2388800000</v>
      </c>
      <c r="P2699" s="2">
        <v>2416260000</v>
      </c>
      <c r="Q2699" s="2">
        <v>2440220000</v>
      </c>
      <c r="R2699" s="2">
        <v>2472320000</v>
      </c>
      <c r="S2699" s="2">
        <v>2502970000</v>
      </c>
      <c r="T2699" s="2">
        <v>2531990000</v>
      </c>
      <c r="U2699" s="2">
        <v>2559830000</v>
      </c>
      <c r="V2699" s="2">
        <v>2585280000</v>
      </c>
      <c r="W2699" s="2">
        <v>2616620000</v>
      </c>
      <c r="X2699" s="2">
        <v>2640790000</v>
      </c>
      <c r="Y2699" s="2">
        <v>2670120000</v>
      </c>
      <c r="Z2699" s="2">
        <v>2711790000</v>
      </c>
      <c r="AA2699" s="2">
        <v>2732400000</v>
      </c>
      <c r="AB2699" s="2">
        <v>2757630000</v>
      </c>
      <c r="AC2699" s="2">
        <v>2808970000</v>
      </c>
      <c r="AD2699" s="2">
        <v>2839630000</v>
      </c>
      <c r="AE2699" s="2">
        <v>2839370000</v>
      </c>
      <c r="AF2699" s="2">
        <v>2857970000</v>
      </c>
      <c r="AG2699" s="2">
        <v>2904970000</v>
      </c>
      <c r="AH2699">
        <v>0</v>
      </c>
    </row>
    <row r="2700" spans="1:34" x14ac:dyDescent="0.35">
      <c r="A2700" t="s">
        <v>4330</v>
      </c>
      <c r="B2700" t="s">
        <v>19</v>
      </c>
      <c r="C2700" s="2">
        <v>195547000</v>
      </c>
      <c r="D2700" s="2">
        <v>201800000</v>
      </c>
      <c r="E2700" s="2">
        <v>203866000</v>
      </c>
      <c r="F2700" s="2">
        <v>205017000</v>
      </c>
      <c r="G2700" s="2">
        <v>210421000</v>
      </c>
      <c r="H2700" s="2">
        <v>216596000</v>
      </c>
      <c r="I2700" s="2">
        <v>222217000</v>
      </c>
      <c r="J2700" s="2">
        <v>226934000</v>
      </c>
      <c r="K2700" s="2">
        <v>228917000</v>
      </c>
      <c r="L2700" s="2">
        <v>229908000</v>
      </c>
      <c r="M2700" s="2">
        <v>231761000</v>
      </c>
      <c r="N2700" s="2">
        <v>234512000</v>
      </c>
      <c r="O2700" s="2">
        <v>238880000</v>
      </c>
      <c r="P2700" s="2">
        <v>241626000</v>
      </c>
      <c r="Q2700" s="2">
        <v>244022000</v>
      </c>
      <c r="R2700" s="2">
        <v>247232000</v>
      </c>
      <c r="S2700" s="2">
        <v>250297000</v>
      </c>
      <c r="T2700" s="2">
        <v>253199000</v>
      </c>
      <c r="U2700" s="2">
        <v>255983000</v>
      </c>
      <c r="V2700" s="2">
        <v>258528000</v>
      </c>
      <c r="W2700" s="2">
        <v>261662000</v>
      </c>
      <c r="X2700" s="2">
        <v>264079000</v>
      </c>
      <c r="Y2700" s="2">
        <v>267012000</v>
      </c>
      <c r="Z2700" s="2">
        <v>271179000</v>
      </c>
      <c r="AA2700" s="2">
        <v>273240000</v>
      </c>
      <c r="AB2700" s="2">
        <v>275763000</v>
      </c>
      <c r="AC2700" s="2">
        <v>280897000</v>
      </c>
      <c r="AD2700" s="2">
        <v>283963000</v>
      </c>
      <c r="AE2700" s="2">
        <v>283937000</v>
      </c>
      <c r="AF2700" s="2">
        <v>285797000</v>
      </c>
      <c r="AG2700" s="2">
        <v>290497000</v>
      </c>
      <c r="AH2700">
        <v>0</v>
      </c>
    </row>
    <row r="2701" spans="1:34" x14ac:dyDescent="0.35">
      <c r="A2701" t="s">
        <v>4331</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row>
    <row r="2702" spans="1:34" x14ac:dyDescent="0.35">
      <c r="A2702" t="s">
        <v>4332</v>
      </c>
      <c r="B2702" t="s">
        <v>19</v>
      </c>
      <c r="C2702" s="2">
        <v>4294320000000</v>
      </c>
      <c r="D2702" s="2">
        <v>4303610000000</v>
      </c>
      <c r="E2702" s="2">
        <v>4288880000000</v>
      </c>
      <c r="F2702" s="2">
        <v>4293710000000</v>
      </c>
      <c r="G2702" s="2">
        <v>4356690000000</v>
      </c>
      <c r="H2702" s="2">
        <v>4405040000000</v>
      </c>
      <c r="I2702" s="2">
        <v>4436010000000</v>
      </c>
      <c r="J2702" s="2">
        <v>4469840000000</v>
      </c>
      <c r="K2702" s="2">
        <v>4508130000000</v>
      </c>
      <c r="L2702" s="2">
        <v>4531740000000</v>
      </c>
      <c r="M2702" s="2">
        <v>4563490000000</v>
      </c>
      <c r="N2702" s="2">
        <v>4600550000000</v>
      </c>
      <c r="O2702" s="2">
        <v>4628340000000</v>
      </c>
      <c r="P2702" s="2">
        <v>4662290000000</v>
      </c>
      <c r="Q2702" s="2">
        <v>4686950000000</v>
      </c>
      <c r="R2702" s="2">
        <v>4735900000000</v>
      </c>
      <c r="S2702" s="2">
        <v>4787070000000</v>
      </c>
      <c r="T2702" s="2">
        <v>4838270000000</v>
      </c>
      <c r="U2702" s="2">
        <v>4885460000000</v>
      </c>
      <c r="V2702" s="2">
        <v>4938190000000</v>
      </c>
      <c r="W2702" s="2">
        <v>4991330000000</v>
      </c>
      <c r="X2702" s="2">
        <v>5039920000000</v>
      </c>
      <c r="Y2702" s="2">
        <v>5102720000000</v>
      </c>
      <c r="Z2702" s="2">
        <v>5188940000000</v>
      </c>
      <c r="AA2702" s="2">
        <v>5260980000000</v>
      </c>
      <c r="AB2702" s="2">
        <v>5336090000000</v>
      </c>
      <c r="AC2702" s="2">
        <v>5428360000000</v>
      </c>
      <c r="AD2702" s="2">
        <v>5513730000000</v>
      </c>
      <c r="AE2702" s="2">
        <v>5586000000000</v>
      </c>
      <c r="AF2702" s="2">
        <v>5659540000000</v>
      </c>
      <c r="AG2702" s="2">
        <v>5764230000000</v>
      </c>
      <c r="AH2702">
        <v>0</v>
      </c>
    </row>
    <row r="2703" spans="1:34" x14ac:dyDescent="0.35">
      <c r="A2703" t="s">
        <v>4333</v>
      </c>
      <c r="B2703" t="s">
        <v>19</v>
      </c>
      <c r="C2703" s="2">
        <v>488675000</v>
      </c>
      <c r="D2703" s="2">
        <v>489732000</v>
      </c>
      <c r="E2703" s="2">
        <v>488056000</v>
      </c>
      <c r="F2703" s="2">
        <v>488605000</v>
      </c>
      <c r="G2703" s="2">
        <v>495772000</v>
      </c>
      <c r="H2703" s="2">
        <v>501274000</v>
      </c>
      <c r="I2703" s="2">
        <v>504799000</v>
      </c>
      <c r="J2703" s="2">
        <v>508648000</v>
      </c>
      <c r="K2703" s="2">
        <v>513006000</v>
      </c>
      <c r="L2703" s="2">
        <v>515693000</v>
      </c>
      <c r="M2703" s="2">
        <v>519305000</v>
      </c>
      <c r="N2703" s="2">
        <v>523522000</v>
      </c>
      <c r="O2703" s="2">
        <v>526685000</v>
      </c>
      <c r="P2703" s="2">
        <v>530548000</v>
      </c>
      <c r="Q2703" s="2">
        <v>533355000</v>
      </c>
      <c r="R2703" s="2">
        <v>538925000</v>
      </c>
      <c r="S2703" s="2">
        <v>544748000</v>
      </c>
      <c r="T2703" s="2">
        <v>550574000</v>
      </c>
      <c r="U2703" s="2">
        <v>555945000</v>
      </c>
      <c r="V2703" s="2">
        <v>561945000</v>
      </c>
      <c r="W2703" s="2">
        <v>567992000</v>
      </c>
      <c r="X2703" s="2">
        <v>573521000</v>
      </c>
      <c r="Y2703" s="2">
        <v>580668000</v>
      </c>
      <c r="Z2703" s="2">
        <v>590479000</v>
      </c>
      <c r="AA2703" s="2">
        <v>598677000</v>
      </c>
      <c r="AB2703" s="2">
        <v>607224000</v>
      </c>
      <c r="AC2703" s="2">
        <v>617724000</v>
      </c>
      <c r="AD2703" s="2">
        <v>627439000</v>
      </c>
      <c r="AE2703" s="2">
        <v>635663000</v>
      </c>
      <c r="AF2703" s="2">
        <v>644031000</v>
      </c>
      <c r="AG2703" s="2">
        <v>655944000</v>
      </c>
      <c r="AH2703">
        <v>0</v>
      </c>
    </row>
    <row r="2704" spans="1:34" x14ac:dyDescent="0.35">
      <c r="A2704" t="s">
        <v>4334</v>
      </c>
      <c r="B2704" t="s">
        <v>19</v>
      </c>
      <c r="C2704" s="2">
        <v>2608720000</v>
      </c>
      <c r="D2704" s="2">
        <v>2614360000</v>
      </c>
      <c r="E2704" s="2">
        <v>2605420000</v>
      </c>
      <c r="F2704" s="2">
        <v>2608350000</v>
      </c>
      <c r="G2704" s="2">
        <v>2646610000</v>
      </c>
      <c r="H2704" s="2">
        <v>2675980000</v>
      </c>
      <c r="I2704" s="2">
        <v>2694790000</v>
      </c>
      <c r="J2704" s="2">
        <v>2715350000</v>
      </c>
      <c r="K2704" s="2">
        <v>2738610000</v>
      </c>
      <c r="L2704" s="2">
        <v>2752950000</v>
      </c>
      <c r="M2704" s="2">
        <v>2772240000</v>
      </c>
      <c r="N2704" s="2">
        <v>2794750000</v>
      </c>
      <c r="O2704" s="2">
        <v>2811630000</v>
      </c>
      <c r="P2704" s="2">
        <v>2832260000</v>
      </c>
      <c r="Q2704" s="2">
        <v>2847240000</v>
      </c>
      <c r="R2704" s="2">
        <v>2876980000</v>
      </c>
      <c r="S2704" s="2">
        <v>2908060000</v>
      </c>
      <c r="T2704" s="2">
        <v>2939160000</v>
      </c>
      <c r="U2704" s="2">
        <v>2967830000</v>
      </c>
      <c r="V2704" s="2">
        <v>2999860000</v>
      </c>
      <c r="W2704" s="2">
        <v>3032150000</v>
      </c>
      <c r="X2704" s="2">
        <v>3061660000</v>
      </c>
      <c r="Y2704" s="2">
        <v>3099810000</v>
      </c>
      <c r="Z2704" s="2">
        <v>3152190000</v>
      </c>
      <c r="AA2704" s="2">
        <v>3195950000</v>
      </c>
      <c r="AB2704" s="2">
        <v>3241580000</v>
      </c>
      <c r="AC2704" s="2">
        <v>3297630000</v>
      </c>
      <c r="AD2704" s="2">
        <v>3349490000</v>
      </c>
      <c r="AE2704" s="2">
        <v>3393390000</v>
      </c>
      <c r="AF2704" s="2">
        <v>3438070000</v>
      </c>
      <c r="AG2704" s="2">
        <v>3501660000</v>
      </c>
      <c r="AH2704">
        <v>0</v>
      </c>
    </row>
    <row r="2705" spans="1:34" x14ac:dyDescent="0.35">
      <c r="A2705" t="s">
        <v>4335</v>
      </c>
      <c r="B2705" t="s">
        <v>19</v>
      </c>
      <c r="C2705" s="2">
        <v>4588190000</v>
      </c>
      <c r="D2705" s="2">
        <v>4598110000</v>
      </c>
      <c r="E2705" s="2">
        <v>4582370000</v>
      </c>
      <c r="F2705" s="2">
        <v>4587530000</v>
      </c>
      <c r="G2705" s="2">
        <v>4654820000</v>
      </c>
      <c r="H2705" s="2">
        <v>4706480000</v>
      </c>
      <c r="I2705" s="2">
        <v>4739570000</v>
      </c>
      <c r="J2705" s="2">
        <v>4775720000</v>
      </c>
      <c r="K2705" s="2">
        <v>4816630000</v>
      </c>
      <c r="L2705" s="2">
        <v>4841860000</v>
      </c>
      <c r="M2705" s="2">
        <v>4875780000</v>
      </c>
      <c r="N2705" s="2">
        <v>4915370000</v>
      </c>
      <c r="O2705" s="2">
        <v>4945070000</v>
      </c>
      <c r="P2705" s="2">
        <v>4981340000</v>
      </c>
      <c r="Q2705" s="2">
        <v>5007690000</v>
      </c>
      <c r="R2705" s="2">
        <v>5059990000</v>
      </c>
      <c r="S2705" s="2">
        <v>5114660000</v>
      </c>
      <c r="T2705" s="2">
        <v>5169360000</v>
      </c>
      <c r="U2705" s="2">
        <v>5219780000</v>
      </c>
      <c r="V2705" s="2">
        <v>5276120000</v>
      </c>
      <c r="W2705" s="2">
        <v>5332900000</v>
      </c>
      <c r="X2705" s="2">
        <v>5384810000</v>
      </c>
      <c r="Y2705" s="2">
        <v>5451910000</v>
      </c>
      <c r="Z2705" s="2">
        <v>5544030000</v>
      </c>
      <c r="AA2705" s="2">
        <v>5621000000</v>
      </c>
      <c r="AB2705" s="2">
        <v>5701240000</v>
      </c>
      <c r="AC2705" s="2">
        <v>5799830000</v>
      </c>
      <c r="AD2705" s="2">
        <v>5891050000</v>
      </c>
      <c r="AE2705" s="2">
        <v>5968260000</v>
      </c>
      <c r="AF2705" s="2">
        <v>6046830000</v>
      </c>
      <c r="AG2705" s="2">
        <v>6158680000</v>
      </c>
      <c r="AH2705">
        <v>0</v>
      </c>
    </row>
    <row r="2706" spans="1:34" x14ac:dyDescent="0.35">
      <c r="A2706" t="s">
        <v>4336</v>
      </c>
      <c r="B2706" t="s">
        <v>19</v>
      </c>
      <c r="C2706" s="2">
        <v>180805000</v>
      </c>
      <c r="D2706" s="2">
        <v>181196000</v>
      </c>
      <c r="E2706" s="2">
        <v>180576000</v>
      </c>
      <c r="F2706" s="2">
        <v>180779000</v>
      </c>
      <c r="G2706" s="2">
        <v>183431000</v>
      </c>
      <c r="H2706" s="2">
        <v>185466000</v>
      </c>
      <c r="I2706" s="2">
        <v>186770000</v>
      </c>
      <c r="J2706" s="2">
        <v>188195000</v>
      </c>
      <c r="K2706" s="2">
        <v>189807000</v>
      </c>
      <c r="L2706" s="2">
        <v>190801000</v>
      </c>
      <c r="M2706" s="2">
        <v>192138000</v>
      </c>
      <c r="N2706" s="2">
        <v>193698000</v>
      </c>
      <c r="O2706" s="2">
        <v>194868000</v>
      </c>
      <c r="P2706" s="2">
        <v>196298000</v>
      </c>
      <c r="Q2706" s="2">
        <v>197336000</v>
      </c>
      <c r="R2706" s="2">
        <v>199397000</v>
      </c>
      <c r="S2706" s="2">
        <v>201551000</v>
      </c>
      <c r="T2706" s="2">
        <v>203707000</v>
      </c>
      <c r="U2706" s="2">
        <v>205694000</v>
      </c>
      <c r="V2706" s="2">
        <v>207914000</v>
      </c>
      <c r="W2706" s="2">
        <v>210151000</v>
      </c>
      <c r="X2706" s="2">
        <v>212197000</v>
      </c>
      <c r="Y2706" s="2">
        <v>214841000</v>
      </c>
      <c r="Z2706" s="2">
        <v>218471000</v>
      </c>
      <c r="AA2706" s="2">
        <v>221504000</v>
      </c>
      <c r="AB2706" s="2">
        <v>224667000</v>
      </c>
      <c r="AC2706" s="2">
        <v>228552000</v>
      </c>
      <c r="AD2706" s="2">
        <v>232146000</v>
      </c>
      <c r="AE2706" s="2">
        <v>235189000</v>
      </c>
      <c r="AF2706" s="2">
        <v>238285000</v>
      </c>
      <c r="AG2706" s="2">
        <v>242693000</v>
      </c>
      <c r="AH2706">
        <v>0</v>
      </c>
    </row>
    <row r="2707" spans="1:34" x14ac:dyDescent="0.35">
      <c r="A2707" t="s">
        <v>4337</v>
      </c>
      <c r="B2707" t="s">
        <v>19</v>
      </c>
      <c r="C2707" s="2">
        <v>170365000</v>
      </c>
      <c r="D2707" s="2">
        <v>170733000</v>
      </c>
      <c r="E2707" s="2">
        <v>170149000</v>
      </c>
      <c r="F2707" s="2">
        <v>170340000</v>
      </c>
      <c r="G2707" s="2">
        <v>172839000</v>
      </c>
      <c r="H2707" s="2">
        <v>174757000</v>
      </c>
      <c r="I2707" s="2">
        <v>175986000</v>
      </c>
      <c r="J2707" s="2">
        <v>177328000</v>
      </c>
      <c r="K2707" s="2">
        <v>178847000</v>
      </c>
      <c r="L2707" s="2">
        <v>179784000</v>
      </c>
      <c r="M2707" s="2">
        <v>181043000</v>
      </c>
      <c r="N2707" s="2">
        <v>182513000</v>
      </c>
      <c r="O2707" s="2">
        <v>183616000</v>
      </c>
      <c r="P2707" s="2">
        <v>184963000</v>
      </c>
      <c r="Q2707" s="2">
        <v>185941000</v>
      </c>
      <c r="R2707" s="2">
        <v>187883000</v>
      </c>
      <c r="S2707" s="2">
        <v>189913000</v>
      </c>
      <c r="T2707" s="2">
        <v>191944000</v>
      </c>
      <c r="U2707" s="2">
        <v>193816000</v>
      </c>
      <c r="V2707" s="2">
        <v>195908000</v>
      </c>
      <c r="W2707" s="2">
        <v>198017000</v>
      </c>
      <c r="X2707" s="2">
        <v>199944000</v>
      </c>
      <c r="Y2707" s="2">
        <v>202436000</v>
      </c>
      <c r="Z2707" s="2">
        <v>205856000</v>
      </c>
      <c r="AA2707" s="2">
        <v>208714000</v>
      </c>
      <c r="AB2707" s="2">
        <v>211694000</v>
      </c>
      <c r="AC2707" s="2">
        <v>215354000</v>
      </c>
      <c r="AD2707" s="2">
        <v>218741000</v>
      </c>
      <c r="AE2707" s="2">
        <v>221608000</v>
      </c>
      <c r="AF2707" s="2">
        <v>224526000</v>
      </c>
      <c r="AG2707" s="2">
        <v>228679000</v>
      </c>
      <c r="AH2707">
        <v>0</v>
      </c>
    </row>
    <row r="2708" spans="1:34" x14ac:dyDescent="0.35">
      <c r="A2708" t="s">
        <v>4338</v>
      </c>
      <c r="B2708" t="s">
        <v>19</v>
      </c>
      <c r="C2708" s="2">
        <v>121319000</v>
      </c>
      <c r="D2708" s="2">
        <v>121581000</v>
      </c>
      <c r="E2708" s="2">
        <v>121165000</v>
      </c>
      <c r="F2708" s="2">
        <v>121302000</v>
      </c>
      <c r="G2708" s="2">
        <v>123081000</v>
      </c>
      <c r="H2708" s="2">
        <v>124447000</v>
      </c>
      <c r="I2708" s="2">
        <v>125322000</v>
      </c>
      <c r="J2708" s="2">
        <v>126278000</v>
      </c>
      <c r="K2708" s="2">
        <v>127359000</v>
      </c>
      <c r="L2708" s="2">
        <v>128026000</v>
      </c>
      <c r="M2708" s="2">
        <v>128923000</v>
      </c>
      <c r="N2708" s="2">
        <v>129970000</v>
      </c>
      <c r="O2708" s="2">
        <v>130755000</v>
      </c>
      <c r="P2708" s="2">
        <v>131714000</v>
      </c>
      <c r="Q2708" s="2">
        <v>132411000</v>
      </c>
      <c r="R2708" s="2">
        <v>133794000</v>
      </c>
      <c r="S2708" s="2">
        <v>135240000</v>
      </c>
      <c r="T2708" s="2">
        <v>136686000</v>
      </c>
      <c r="U2708" s="2">
        <v>138019000</v>
      </c>
      <c r="V2708" s="2">
        <v>139509000</v>
      </c>
      <c r="W2708" s="2">
        <v>141010000</v>
      </c>
      <c r="X2708" s="2">
        <v>142383000</v>
      </c>
      <c r="Y2708" s="2">
        <v>144157000</v>
      </c>
      <c r="Z2708" s="2">
        <v>146593000</v>
      </c>
      <c r="AA2708" s="2">
        <v>148628000</v>
      </c>
      <c r="AB2708" s="2">
        <v>150750000</v>
      </c>
      <c r="AC2708" s="2">
        <v>153357000</v>
      </c>
      <c r="AD2708" s="2">
        <v>155769000</v>
      </c>
      <c r="AE2708" s="2">
        <v>157810000</v>
      </c>
      <c r="AF2708" s="2">
        <v>159888000</v>
      </c>
      <c r="AG2708" s="2">
        <v>162845000</v>
      </c>
      <c r="AH2708">
        <v>0</v>
      </c>
    </row>
    <row r="2709" spans="1:34" x14ac:dyDescent="0.35">
      <c r="A2709" t="s">
        <v>4339</v>
      </c>
      <c r="B2709" t="s">
        <v>19</v>
      </c>
      <c r="C2709" s="2">
        <v>11330700</v>
      </c>
      <c r="D2709" s="2">
        <v>11355200</v>
      </c>
      <c r="E2709" s="2">
        <v>11316300</v>
      </c>
      <c r="F2709" s="2">
        <v>11329000</v>
      </c>
      <c r="G2709" s="2">
        <v>11495200</v>
      </c>
      <c r="H2709" s="2">
        <v>11622800</v>
      </c>
      <c r="I2709" s="2">
        <v>11704500</v>
      </c>
      <c r="J2709" s="2">
        <v>11793800</v>
      </c>
      <c r="K2709" s="2">
        <v>11894800</v>
      </c>
      <c r="L2709" s="2">
        <v>11957100</v>
      </c>
      <c r="M2709" s="2">
        <v>12040900</v>
      </c>
      <c r="N2709" s="2">
        <v>12138600</v>
      </c>
      <c r="O2709" s="2">
        <v>12212000</v>
      </c>
      <c r="P2709" s="2">
        <v>12301500</v>
      </c>
      <c r="Q2709" s="2">
        <v>12366600</v>
      </c>
      <c r="R2709" s="2">
        <v>12495800</v>
      </c>
      <c r="S2709" s="2">
        <v>12630800</v>
      </c>
      <c r="T2709" s="2">
        <v>12765900</v>
      </c>
      <c r="U2709" s="2">
        <v>12890400</v>
      </c>
      <c r="V2709" s="2">
        <v>13029500</v>
      </c>
      <c r="W2709" s="2">
        <v>13169700</v>
      </c>
      <c r="X2709" s="2">
        <v>13297900</v>
      </c>
      <c r="Y2709" s="2">
        <v>13463600</v>
      </c>
      <c r="Z2709" s="2">
        <v>13691100</v>
      </c>
      <c r="AA2709" s="2">
        <v>13881200</v>
      </c>
      <c r="AB2709" s="2">
        <v>14079400</v>
      </c>
      <c r="AC2709" s="2">
        <v>14322800</v>
      </c>
      <c r="AD2709" s="2">
        <v>14548100</v>
      </c>
      <c r="AE2709" s="2">
        <v>14738800</v>
      </c>
      <c r="AF2709" s="2">
        <v>14932800</v>
      </c>
      <c r="AG2709" s="2">
        <v>15209000</v>
      </c>
      <c r="AH2709">
        <v>0</v>
      </c>
    </row>
    <row r="2710" spans="1:34" x14ac:dyDescent="0.35">
      <c r="A2710" t="s">
        <v>4340</v>
      </c>
      <c r="B2710" t="s">
        <v>19</v>
      </c>
      <c r="C2710" s="2">
        <v>76077300</v>
      </c>
      <c r="D2710" s="2">
        <v>76241800</v>
      </c>
      <c r="E2710" s="2">
        <v>75980900</v>
      </c>
      <c r="F2710" s="2">
        <v>76066400</v>
      </c>
      <c r="G2710" s="2">
        <v>77182200</v>
      </c>
      <c r="H2710" s="2">
        <v>78038700</v>
      </c>
      <c r="I2710" s="2">
        <v>78587400</v>
      </c>
      <c r="J2710" s="2">
        <v>79186700</v>
      </c>
      <c r="K2710" s="2">
        <v>79865100</v>
      </c>
      <c r="L2710" s="2">
        <v>80283400</v>
      </c>
      <c r="M2710" s="2">
        <v>80845800</v>
      </c>
      <c r="N2710" s="2">
        <v>81502300</v>
      </c>
      <c r="O2710" s="2">
        <v>81994700</v>
      </c>
      <c r="P2710" s="2">
        <v>82596100</v>
      </c>
      <c r="Q2710" s="2">
        <v>83033000</v>
      </c>
      <c r="R2710" s="2">
        <v>83900300</v>
      </c>
      <c r="S2710" s="2">
        <v>84806700</v>
      </c>
      <c r="T2710" s="2">
        <v>85713700</v>
      </c>
      <c r="U2710" s="2">
        <v>86549800</v>
      </c>
      <c r="V2710" s="2">
        <v>87483900</v>
      </c>
      <c r="W2710" s="2">
        <v>88425400</v>
      </c>
      <c r="X2710" s="2">
        <v>89286200</v>
      </c>
      <c r="Y2710" s="2">
        <v>90398800</v>
      </c>
      <c r="Z2710" s="2">
        <v>91926200</v>
      </c>
      <c r="AA2710" s="2">
        <v>93202400</v>
      </c>
      <c r="AB2710" s="2">
        <v>94533000</v>
      </c>
      <c r="AC2710" s="2">
        <v>96167600</v>
      </c>
      <c r="AD2710" s="2">
        <v>97680100</v>
      </c>
      <c r="AE2710" s="2">
        <v>98960400</v>
      </c>
      <c r="AF2710" s="2">
        <v>100263000</v>
      </c>
      <c r="AG2710" s="2">
        <v>102118000</v>
      </c>
      <c r="AH2710">
        <v>0</v>
      </c>
    </row>
    <row r="2711" spans="1:34" x14ac:dyDescent="0.35">
      <c r="A2711" t="s">
        <v>4341</v>
      </c>
      <c r="B2711" t="s">
        <v>19</v>
      </c>
      <c r="C2711" s="2">
        <v>80933300</v>
      </c>
      <c r="D2711" s="2">
        <v>81108300</v>
      </c>
      <c r="E2711" s="2">
        <v>80830700</v>
      </c>
      <c r="F2711" s="2">
        <v>80921700</v>
      </c>
      <c r="G2711" s="2">
        <v>82108700</v>
      </c>
      <c r="H2711" s="2">
        <v>83019900</v>
      </c>
      <c r="I2711" s="2">
        <v>83603600</v>
      </c>
      <c r="J2711" s="2">
        <v>84241200</v>
      </c>
      <c r="K2711" s="2">
        <v>84962900</v>
      </c>
      <c r="L2711" s="2">
        <v>85407900</v>
      </c>
      <c r="M2711" s="2">
        <v>86006200</v>
      </c>
      <c r="N2711" s="2">
        <v>86704600</v>
      </c>
      <c r="O2711" s="2">
        <v>87228400</v>
      </c>
      <c r="P2711" s="2">
        <v>87868200</v>
      </c>
      <c r="Q2711" s="2">
        <v>88333000</v>
      </c>
      <c r="R2711" s="2">
        <v>89255600</v>
      </c>
      <c r="S2711" s="2">
        <v>90219900</v>
      </c>
      <c r="T2711" s="2">
        <v>91184800</v>
      </c>
      <c r="U2711" s="2">
        <v>92074300</v>
      </c>
      <c r="V2711" s="2">
        <v>93068000</v>
      </c>
      <c r="W2711" s="2">
        <v>94069600</v>
      </c>
      <c r="X2711" s="2">
        <v>94985300</v>
      </c>
      <c r="Y2711" s="2">
        <v>96168900</v>
      </c>
      <c r="Z2711" s="2">
        <v>97793800</v>
      </c>
      <c r="AA2711" s="2">
        <v>99151500</v>
      </c>
      <c r="AB2711" s="2">
        <v>100567000</v>
      </c>
      <c r="AC2711" s="2">
        <v>102306000</v>
      </c>
      <c r="AD2711" s="2">
        <v>103915000</v>
      </c>
      <c r="AE2711" s="2">
        <v>105277000</v>
      </c>
      <c r="AF2711" s="2">
        <v>106663000</v>
      </c>
      <c r="AG2711" s="2">
        <v>108636000</v>
      </c>
      <c r="AH2711">
        <v>0</v>
      </c>
    </row>
    <row r="2712" spans="1:34" x14ac:dyDescent="0.35">
      <c r="A2712" t="s">
        <v>4342</v>
      </c>
      <c r="B2712" t="s">
        <v>19</v>
      </c>
      <c r="C2712" s="2">
        <v>8093330</v>
      </c>
      <c r="D2712" s="2">
        <v>8110830</v>
      </c>
      <c r="E2712" s="2">
        <v>8083070</v>
      </c>
      <c r="F2712" s="2">
        <v>8092170</v>
      </c>
      <c r="G2712" s="2">
        <v>8210870</v>
      </c>
      <c r="H2712" s="2">
        <v>8301990</v>
      </c>
      <c r="I2712" s="2">
        <v>8360360</v>
      </c>
      <c r="J2712" s="2">
        <v>8424120</v>
      </c>
      <c r="K2712" s="2">
        <v>8496290</v>
      </c>
      <c r="L2712" s="2">
        <v>8540790</v>
      </c>
      <c r="M2712" s="2">
        <v>8600620</v>
      </c>
      <c r="N2712" s="2">
        <v>8670460</v>
      </c>
      <c r="O2712" s="2">
        <v>8722840</v>
      </c>
      <c r="P2712" s="2">
        <v>8786820</v>
      </c>
      <c r="Q2712" s="2">
        <v>8833300</v>
      </c>
      <c r="R2712" s="2">
        <v>8925560</v>
      </c>
      <c r="S2712" s="2">
        <v>9021990</v>
      </c>
      <c r="T2712" s="2">
        <v>9118480</v>
      </c>
      <c r="U2712" s="2">
        <v>9207430</v>
      </c>
      <c r="V2712" s="2">
        <v>9306800</v>
      </c>
      <c r="W2712" s="2">
        <v>9406960</v>
      </c>
      <c r="X2712" s="2">
        <v>9498530</v>
      </c>
      <c r="Y2712" s="2">
        <v>9616890</v>
      </c>
      <c r="Z2712" s="2">
        <v>9779380</v>
      </c>
      <c r="AA2712" s="2">
        <v>9915150</v>
      </c>
      <c r="AB2712" s="2">
        <v>10056700</v>
      </c>
      <c r="AC2712" s="2">
        <v>10230600</v>
      </c>
      <c r="AD2712" s="2">
        <v>10391500</v>
      </c>
      <c r="AE2712" s="2">
        <v>10527700</v>
      </c>
      <c r="AF2712" s="2">
        <v>10666300</v>
      </c>
      <c r="AG2712" s="2">
        <v>10863600</v>
      </c>
      <c r="AH2712">
        <v>0</v>
      </c>
    </row>
    <row r="2713" spans="1:34" x14ac:dyDescent="0.35">
      <c r="A2713" t="s">
        <v>4343</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row>
    <row r="2714" spans="1:34" x14ac:dyDescent="0.35">
      <c r="A2714" t="s">
        <v>4344</v>
      </c>
      <c r="B2714" t="s">
        <v>19</v>
      </c>
      <c r="C2714" s="2">
        <v>6396060000000</v>
      </c>
      <c r="D2714" s="2">
        <v>5723100000000</v>
      </c>
      <c r="E2714" s="2">
        <v>5323240000000</v>
      </c>
      <c r="F2714" s="2">
        <v>5262710000000</v>
      </c>
      <c r="G2714" s="2">
        <v>5082030000000</v>
      </c>
      <c r="H2714" s="2">
        <v>4956500000000</v>
      </c>
      <c r="I2714" s="2">
        <v>4810390000000</v>
      </c>
      <c r="J2714" s="2">
        <v>4622510000000</v>
      </c>
      <c r="K2714" s="2">
        <v>4416990000000</v>
      </c>
      <c r="L2714" s="2">
        <v>4230600000000</v>
      </c>
      <c r="M2714" s="2">
        <v>4106810000000</v>
      </c>
      <c r="N2714" s="2">
        <v>4007150000000</v>
      </c>
      <c r="O2714" s="2">
        <v>3946700000000</v>
      </c>
      <c r="P2714" s="2">
        <v>3873510000000</v>
      </c>
      <c r="Q2714" s="2">
        <v>3795360000000</v>
      </c>
      <c r="R2714" s="2">
        <v>3728820000000</v>
      </c>
      <c r="S2714" s="2">
        <v>3656450000000</v>
      </c>
      <c r="T2714" s="2">
        <v>3578280000000</v>
      </c>
      <c r="U2714" s="2">
        <v>3504520000000</v>
      </c>
      <c r="V2714" s="2">
        <v>3451440000000</v>
      </c>
      <c r="W2714" s="2">
        <v>3378990000000</v>
      </c>
      <c r="X2714" s="2">
        <v>3313230000000</v>
      </c>
      <c r="Y2714" s="2">
        <v>3255700000000</v>
      </c>
      <c r="Z2714" s="2">
        <v>3205680000000</v>
      </c>
      <c r="AA2714" s="2">
        <v>3156720000000</v>
      </c>
      <c r="AB2714" s="2">
        <v>3110830000000</v>
      </c>
      <c r="AC2714" s="2">
        <v>3063860000000</v>
      </c>
      <c r="AD2714" s="2">
        <v>3013470000000</v>
      </c>
      <c r="AE2714" s="2">
        <v>2963950000000</v>
      </c>
      <c r="AF2714" s="2">
        <v>2896390000000</v>
      </c>
      <c r="AG2714" s="2">
        <v>2842000000000</v>
      </c>
      <c r="AH2714">
        <v>0</v>
      </c>
    </row>
    <row r="2715" spans="1:34" x14ac:dyDescent="0.35">
      <c r="A2715" t="s">
        <v>4345</v>
      </c>
      <c r="B2715" t="s">
        <v>19</v>
      </c>
      <c r="C2715" s="2">
        <v>727845000</v>
      </c>
      <c r="D2715" s="2">
        <v>651265000</v>
      </c>
      <c r="E2715" s="2">
        <v>605762000</v>
      </c>
      <c r="F2715" s="2">
        <v>598874000</v>
      </c>
      <c r="G2715" s="2">
        <v>578313000</v>
      </c>
      <c r="H2715" s="2">
        <v>564028000</v>
      </c>
      <c r="I2715" s="2">
        <v>547402000</v>
      </c>
      <c r="J2715" s="2">
        <v>526022000</v>
      </c>
      <c r="K2715" s="2">
        <v>502635000</v>
      </c>
      <c r="L2715" s="2">
        <v>481424000</v>
      </c>
      <c r="M2715" s="2">
        <v>467338000</v>
      </c>
      <c r="N2715" s="2">
        <v>455996000</v>
      </c>
      <c r="O2715" s="2">
        <v>449118000</v>
      </c>
      <c r="P2715" s="2">
        <v>440788000</v>
      </c>
      <c r="Q2715" s="2">
        <v>431896000</v>
      </c>
      <c r="R2715" s="2">
        <v>424324000</v>
      </c>
      <c r="S2715" s="2">
        <v>416088000</v>
      </c>
      <c r="T2715" s="2">
        <v>407192000</v>
      </c>
      <c r="U2715" s="2">
        <v>398800000</v>
      </c>
      <c r="V2715" s="2">
        <v>392759000</v>
      </c>
      <c r="W2715" s="2">
        <v>384514000</v>
      </c>
      <c r="X2715" s="2">
        <v>377031000</v>
      </c>
      <c r="Y2715" s="2">
        <v>370485000</v>
      </c>
      <c r="Z2715" s="2">
        <v>364793000</v>
      </c>
      <c r="AA2715" s="2">
        <v>359221000</v>
      </c>
      <c r="AB2715" s="2">
        <v>353999000</v>
      </c>
      <c r="AC2715" s="2">
        <v>348655000</v>
      </c>
      <c r="AD2715" s="2">
        <v>342920000</v>
      </c>
      <c r="AE2715" s="2">
        <v>337285000</v>
      </c>
      <c r="AF2715" s="2">
        <v>329596000</v>
      </c>
      <c r="AG2715" s="2">
        <v>323407000</v>
      </c>
      <c r="AH2715">
        <v>0</v>
      </c>
    </row>
    <row r="2716" spans="1:34" x14ac:dyDescent="0.35">
      <c r="A2716" t="s">
        <v>4346</v>
      </c>
      <c r="B2716" t="s">
        <v>19</v>
      </c>
      <c r="C2716" s="2">
        <v>3885490000</v>
      </c>
      <c r="D2716" s="2">
        <v>3476680000</v>
      </c>
      <c r="E2716" s="2">
        <v>3233780000</v>
      </c>
      <c r="F2716" s="2">
        <v>3197000000</v>
      </c>
      <c r="G2716" s="2">
        <v>3087240000</v>
      </c>
      <c r="H2716" s="2">
        <v>3010980000</v>
      </c>
      <c r="I2716" s="2">
        <v>2922230000</v>
      </c>
      <c r="J2716" s="2">
        <v>2808090000</v>
      </c>
      <c r="K2716" s="2">
        <v>2683240000</v>
      </c>
      <c r="L2716" s="2">
        <v>2570010000</v>
      </c>
      <c r="M2716" s="2">
        <v>2494810000</v>
      </c>
      <c r="N2716" s="2">
        <v>2434270000</v>
      </c>
      <c r="O2716" s="2">
        <v>2397550000</v>
      </c>
      <c r="P2716" s="2">
        <v>2353090000</v>
      </c>
      <c r="Q2716" s="2">
        <v>2305610000</v>
      </c>
      <c r="R2716" s="2">
        <v>2265190000</v>
      </c>
      <c r="S2716" s="2">
        <v>2221230000</v>
      </c>
      <c r="T2716" s="2">
        <v>2173740000</v>
      </c>
      <c r="U2716" s="2">
        <v>2128930000</v>
      </c>
      <c r="V2716" s="2">
        <v>2096690000</v>
      </c>
      <c r="W2716" s="2">
        <v>2052670000</v>
      </c>
      <c r="X2716" s="2">
        <v>2012730000</v>
      </c>
      <c r="Y2716" s="2">
        <v>1977780000</v>
      </c>
      <c r="Z2716" s="2">
        <v>1947400000</v>
      </c>
      <c r="AA2716" s="2">
        <v>1917650000</v>
      </c>
      <c r="AB2716" s="2">
        <v>1889770000</v>
      </c>
      <c r="AC2716" s="2">
        <v>1861240000</v>
      </c>
      <c r="AD2716" s="2">
        <v>1830630000</v>
      </c>
      <c r="AE2716" s="2">
        <v>1800550000</v>
      </c>
      <c r="AF2716" s="2">
        <v>1759500000</v>
      </c>
      <c r="AG2716" s="2">
        <v>1726460000</v>
      </c>
      <c r="AH2716">
        <v>0</v>
      </c>
    </row>
    <row r="2717" spans="1:34" x14ac:dyDescent="0.35">
      <c r="A2717" t="s">
        <v>4347</v>
      </c>
      <c r="B2717" t="s">
        <v>19</v>
      </c>
      <c r="C2717" s="2">
        <v>6833760000</v>
      </c>
      <c r="D2717" s="2">
        <v>6114750000</v>
      </c>
      <c r="E2717" s="2">
        <v>5687520000</v>
      </c>
      <c r="F2717" s="2">
        <v>5622850000</v>
      </c>
      <c r="G2717" s="2">
        <v>5429800000</v>
      </c>
      <c r="H2717" s="2">
        <v>5295680000</v>
      </c>
      <c r="I2717" s="2">
        <v>5139580000</v>
      </c>
      <c r="J2717" s="2">
        <v>4938840000</v>
      </c>
      <c r="K2717" s="2">
        <v>4719250000</v>
      </c>
      <c r="L2717" s="2">
        <v>4520100000</v>
      </c>
      <c r="M2717" s="2">
        <v>4387850000</v>
      </c>
      <c r="N2717" s="2">
        <v>4281370000</v>
      </c>
      <c r="O2717" s="2">
        <v>4216780000</v>
      </c>
      <c r="P2717" s="2">
        <v>4138580000</v>
      </c>
      <c r="Q2717" s="2">
        <v>4055080000</v>
      </c>
      <c r="R2717" s="2">
        <v>3983990000</v>
      </c>
      <c r="S2717" s="2">
        <v>3906670000</v>
      </c>
      <c r="T2717" s="2">
        <v>3823140000</v>
      </c>
      <c r="U2717" s="2">
        <v>3744340000</v>
      </c>
      <c r="V2717" s="2">
        <v>3687620000</v>
      </c>
      <c r="W2717" s="2">
        <v>3610220000</v>
      </c>
      <c r="X2717" s="2">
        <v>3539960000</v>
      </c>
      <c r="Y2717" s="2">
        <v>3478500000</v>
      </c>
      <c r="Z2717" s="2">
        <v>3425050000</v>
      </c>
      <c r="AA2717" s="2">
        <v>3372740000</v>
      </c>
      <c r="AB2717" s="2">
        <v>3323710000</v>
      </c>
      <c r="AC2717" s="2">
        <v>3273530000</v>
      </c>
      <c r="AD2717" s="2">
        <v>3219690000</v>
      </c>
      <c r="AE2717" s="2">
        <v>3166780000</v>
      </c>
      <c r="AF2717" s="2">
        <v>3094590000</v>
      </c>
      <c r="AG2717" s="2">
        <v>3036480000</v>
      </c>
      <c r="AH2717">
        <v>0</v>
      </c>
    </row>
    <row r="2718" spans="1:34" x14ac:dyDescent="0.35">
      <c r="A2718" t="s">
        <v>4348</v>
      </c>
      <c r="B2718" t="s">
        <v>19</v>
      </c>
      <c r="C2718" s="2">
        <v>269295000</v>
      </c>
      <c r="D2718" s="2">
        <v>240961000</v>
      </c>
      <c r="E2718" s="2">
        <v>224126000</v>
      </c>
      <c r="F2718" s="2">
        <v>221578000</v>
      </c>
      <c r="G2718" s="2">
        <v>213970000</v>
      </c>
      <c r="H2718" s="2">
        <v>208685000</v>
      </c>
      <c r="I2718" s="2">
        <v>202533000</v>
      </c>
      <c r="J2718" s="2">
        <v>194623000</v>
      </c>
      <c r="K2718" s="2">
        <v>185970000</v>
      </c>
      <c r="L2718" s="2">
        <v>178122000</v>
      </c>
      <c r="M2718" s="2">
        <v>172910000</v>
      </c>
      <c r="N2718" s="2">
        <v>168714000</v>
      </c>
      <c r="O2718" s="2">
        <v>166169000</v>
      </c>
      <c r="P2718" s="2">
        <v>163087000</v>
      </c>
      <c r="Q2718" s="2">
        <v>159797000</v>
      </c>
      <c r="R2718" s="2">
        <v>156996000</v>
      </c>
      <c r="S2718" s="2">
        <v>153949000</v>
      </c>
      <c r="T2718" s="2">
        <v>150657000</v>
      </c>
      <c r="U2718" s="2">
        <v>147552000</v>
      </c>
      <c r="V2718" s="2">
        <v>145317000</v>
      </c>
      <c r="W2718" s="2">
        <v>142266000</v>
      </c>
      <c r="X2718" s="2">
        <v>139498000</v>
      </c>
      <c r="Y2718" s="2">
        <v>137076000</v>
      </c>
      <c r="Z2718" s="2">
        <v>134970000</v>
      </c>
      <c r="AA2718" s="2">
        <v>132908000</v>
      </c>
      <c r="AB2718" s="2">
        <v>130976000</v>
      </c>
      <c r="AC2718" s="2">
        <v>128999000</v>
      </c>
      <c r="AD2718" s="2">
        <v>126877000</v>
      </c>
      <c r="AE2718" s="2">
        <v>124792000</v>
      </c>
      <c r="AF2718" s="2">
        <v>121947000</v>
      </c>
      <c r="AG2718" s="2">
        <v>119658000</v>
      </c>
      <c r="AH2718">
        <v>0</v>
      </c>
    </row>
    <row r="2719" spans="1:34" x14ac:dyDescent="0.35">
      <c r="A2719" t="s">
        <v>4349</v>
      </c>
      <c r="B2719" t="s">
        <v>19</v>
      </c>
      <c r="C2719" s="2">
        <v>253745000</v>
      </c>
      <c r="D2719" s="2">
        <v>227047000</v>
      </c>
      <c r="E2719" s="2">
        <v>211184000</v>
      </c>
      <c r="F2719" s="2">
        <v>208783000</v>
      </c>
      <c r="G2719" s="2">
        <v>201615000</v>
      </c>
      <c r="H2719" s="2">
        <v>196635000</v>
      </c>
      <c r="I2719" s="2">
        <v>190838000</v>
      </c>
      <c r="J2719" s="2">
        <v>183385000</v>
      </c>
      <c r="K2719" s="2">
        <v>175231000</v>
      </c>
      <c r="L2719" s="2">
        <v>167836000</v>
      </c>
      <c r="M2719" s="2">
        <v>162926000</v>
      </c>
      <c r="N2719" s="2">
        <v>158972000</v>
      </c>
      <c r="O2719" s="2">
        <v>156574000</v>
      </c>
      <c r="P2719" s="2">
        <v>153670000</v>
      </c>
      <c r="Q2719" s="2">
        <v>150570000</v>
      </c>
      <c r="R2719" s="2">
        <v>147930000</v>
      </c>
      <c r="S2719" s="2">
        <v>145059000</v>
      </c>
      <c r="T2719" s="2">
        <v>141958000</v>
      </c>
      <c r="U2719" s="2">
        <v>139032000</v>
      </c>
      <c r="V2719" s="2">
        <v>136926000</v>
      </c>
      <c r="W2719" s="2">
        <v>134051000</v>
      </c>
      <c r="X2719" s="2">
        <v>131443000</v>
      </c>
      <c r="Y2719" s="2">
        <v>129160000</v>
      </c>
      <c r="Z2719" s="2">
        <v>127176000</v>
      </c>
      <c r="AA2719" s="2">
        <v>125234000</v>
      </c>
      <c r="AB2719" s="2">
        <v>123413000</v>
      </c>
      <c r="AC2719" s="2">
        <v>121550000</v>
      </c>
      <c r="AD2719" s="2">
        <v>119551000</v>
      </c>
      <c r="AE2719" s="2">
        <v>117586000</v>
      </c>
      <c r="AF2719" s="2">
        <v>114906000</v>
      </c>
      <c r="AG2719" s="2">
        <v>112748000</v>
      </c>
      <c r="AH2719">
        <v>0</v>
      </c>
    </row>
    <row r="2720" spans="1:34" x14ac:dyDescent="0.35">
      <c r="A2720" t="s">
        <v>4350</v>
      </c>
      <c r="B2720" t="s">
        <v>19</v>
      </c>
      <c r="C2720" s="2">
        <v>180695000</v>
      </c>
      <c r="D2720" s="2">
        <v>161684000</v>
      </c>
      <c r="E2720" s="2">
        <v>150387000</v>
      </c>
      <c r="F2720" s="2">
        <v>148677000</v>
      </c>
      <c r="G2720" s="2">
        <v>143573000</v>
      </c>
      <c r="H2720" s="2">
        <v>140026000</v>
      </c>
      <c r="I2720" s="2">
        <v>135899000</v>
      </c>
      <c r="J2720" s="2">
        <v>130591000</v>
      </c>
      <c r="K2720" s="2">
        <v>124785000</v>
      </c>
      <c r="L2720" s="2">
        <v>119519000</v>
      </c>
      <c r="M2720" s="2">
        <v>116022000</v>
      </c>
      <c r="N2720" s="2">
        <v>113206000</v>
      </c>
      <c r="O2720" s="2">
        <v>111498000</v>
      </c>
      <c r="P2720" s="2">
        <v>109431000</v>
      </c>
      <c r="Q2720" s="2">
        <v>107223000</v>
      </c>
      <c r="R2720" s="2">
        <v>105343000</v>
      </c>
      <c r="S2720" s="2">
        <v>103298000</v>
      </c>
      <c r="T2720" s="2">
        <v>101090000</v>
      </c>
      <c r="U2720" s="2">
        <v>99006400</v>
      </c>
      <c r="V2720" s="2">
        <v>97506700</v>
      </c>
      <c r="W2720" s="2">
        <v>95459900</v>
      </c>
      <c r="X2720" s="2">
        <v>93602100</v>
      </c>
      <c r="Y2720" s="2">
        <v>91977000</v>
      </c>
      <c r="Z2720" s="2">
        <v>90563900</v>
      </c>
      <c r="AA2720" s="2">
        <v>89180600</v>
      </c>
      <c r="AB2720" s="2">
        <v>87884100</v>
      </c>
      <c r="AC2720" s="2">
        <v>86557400</v>
      </c>
      <c r="AD2720" s="2">
        <v>85133600</v>
      </c>
      <c r="AE2720" s="2">
        <v>83734700</v>
      </c>
      <c r="AF2720" s="2">
        <v>81825900</v>
      </c>
      <c r="AG2720" s="2">
        <v>80289400</v>
      </c>
      <c r="AH2720">
        <v>0</v>
      </c>
    </row>
    <row r="2721" spans="1:34" x14ac:dyDescent="0.35">
      <c r="A2721" t="s">
        <v>4351</v>
      </c>
      <c r="B2721" t="s">
        <v>19</v>
      </c>
      <c r="C2721" s="2">
        <v>16876200</v>
      </c>
      <c r="D2721" s="2">
        <v>15100500</v>
      </c>
      <c r="E2721" s="2">
        <v>14045500</v>
      </c>
      <c r="F2721" s="2">
        <v>13885800</v>
      </c>
      <c r="G2721" s="2">
        <v>13409000</v>
      </c>
      <c r="H2721" s="2">
        <v>13077800</v>
      </c>
      <c r="I2721" s="2">
        <v>12692300</v>
      </c>
      <c r="J2721" s="2">
        <v>12196600</v>
      </c>
      <c r="K2721" s="2">
        <v>11654300</v>
      </c>
      <c r="L2721" s="2">
        <v>11162500</v>
      </c>
      <c r="M2721" s="2">
        <v>10835900</v>
      </c>
      <c r="N2721" s="2">
        <v>10573000</v>
      </c>
      <c r="O2721" s="2">
        <v>10413500</v>
      </c>
      <c r="P2721" s="2">
        <v>10220300</v>
      </c>
      <c r="Q2721" s="2">
        <v>10014100</v>
      </c>
      <c r="R2721" s="2">
        <v>9838580</v>
      </c>
      <c r="S2721" s="2">
        <v>9647620</v>
      </c>
      <c r="T2721" s="2">
        <v>9441360</v>
      </c>
      <c r="U2721" s="2">
        <v>9246760</v>
      </c>
      <c r="V2721" s="2">
        <v>9106690</v>
      </c>
      <c r="W2721" s="2">
        <v>8915540</v>
      </c>
      <c r="X2721" s="2">
        <v>8742020</v>
      </c>
      <c r="Y2721" s="2">
        <v>8590250</v>
      </c>
      <c r="Z2721" s="2">
        <v>8458270</v>
      </c>
      <c r="AA2721" s="2">
        <v>8329080</v>
      </c>
      <c r="AB2721" s="2">
        <v>8207990</v>
      </c>
      <c r="AC2721" s="2">
        <v>8084080</v>
      </c>
      <c r="AD2721" s="2">
        <v>7951100</v>
      </c>
      <c r="AE2721" s="2">
        <v>7820460</v>
      </c>
      <c r="AF2721" s="2">
        <v>7642180</v>
      </c>
      <c r="AG2721" s="2">
        <v>7498680</v>
      </c>
      <c r="AH2721">
        <v>0</v>
      </c>
    </row>
    <row r="2722" spans="1:34" x14ac:dyDescent="0.35">
      <c r="A2722" t="s">
        <v>4352</v>
      </c>
      <c r="B2722" t="s">
        <v>19</v>
      </c>
      <c r="C2722" s="2">
        <v>113311000</v>
      </c>
      <c r="D2722" s="2">
        <v>101389000</v>
      </c>
      <c r="E2722" s="2">
        <v>94305500</v>
      </c>
      <c r="F2722" s="2">
        <v>93233100</v>
      </c>
      <c r="G2722" s="2">
        <v>90032200</v>
      </c>
      <c r="H2722" s="2">
        <v>87808300</v>
      </c>
      <c r="I2722" s="2">
        <v>85219900</v>
      </c>
      <c r="J2722" s="2">
        <v>81891500</v>
      </c>
      <c r="K2722" s="2">
        <v>78250500</v>
      </c>
      <c r="L2722" s="2">
        <v>74948400</v>
      </c>
      <c r="M2722" s="2">
        <v>72755400</v>
      </c>
      <c r="N2722" s="2">
        <v>70989800</v>
      </c>
      <c r="O2722" s="2">
        <v>69919000</v>
      </c>
      <c r="P2722" s="2">
        <v>68622300</v>
      </c>
      <c r="Q2722" s="2">
        <v>67237800</v>
      </c>
      <c r="R2722" s="2">
        <v>66059100</v>
      </c>
      <c r="S2722" s="2">
        <v>64776900</v>
      </c>
      <c r="T2722" s="2">
        <v>63392000</v>
      </c>
      <c r="U2722" s="2">
        <v>62085400</v>
      </c>
      <c r="V2722" s="2">
        <v>61144900</v>
      </c>
      <c r="W2722" s="2">
        <v>59861500</v>
      </c>
      <c r="X2722" s="2">
        <v>58696400</v>
      </c>
      <c r="Y2722" s="2">
        <v>57677400</v>
      </c>
      <c r="Z2722" s="2">
        <v>56791200</v>
      </c>
      <c r="AA2722" s="2">
        <v>55923800</v>
      </c>
      <c r="AB2722" s="2">
        <v>55110800</v>
      </c>
      <c r="AC2722" s="2">
        <v>54278800</v>
      </c>
      <c r="AD2722" s="2">
        <v>53386000</v>
      </c>
      <c r="AE2722" s="2">
        <v>52508800</v>
      </c>
      <c r="AF2722" s="2">
        <v>51311800</v>
      </c>
      <c r="AG2722" s="2">
        <v>50348300</v>
      </c>
      <c r="AH2722">
        <v>0</v>
      </c>
    </row>
    <row r="2723" spans="1:34" x14ac:dyDescent="0.35">
      <c r="A2723" t="s">
        <v>4353</v>
      </c>
      <c r="B2723" t="s">
        <v>19</v>
      </c>
      <c r="C2723" s="2">
        <v>120544000</v>
      </c>
      <c r="D2723" s="2">
        <v>107861000</v>
      </c>
      <c r="E2723" s="2">
        <v>100325000</v>
      </c>
      <c r="F2723" s="2">
        <v>99184200</v>
      </c>
      <c r="G2723" s="2">
        <v>95778900</v>
      </c>
      <c r="H2723" s="2">
        <v>93413100</v>
      </c>
      <c r="I2723" s="2">
        <v>90659500</v>
      </c>
      <c r="J2723" s="2">
        <v>87118600</v>
      </c>
      <c r="K2723" s="2">
        <v>83245200</v>
      </c>
      <c r="L2723" s="2">
        <v>79732300</v>
      </c>
      <c r="M2723" s="2">
        <v>77399400</v>
      </c>
      <c r="N2723" s="2">
        <v>75521100</v>
      </c>
      <c r="O2723" s="2">
        <v>74381900</v>
      </c>
      <c r="P2723" s="2">
        <v>73002400</v>
      </c>
      <c r="Q2723" s="2">
        <v>71529600</v>
      </c>
      <c r="R2723" s="2">
        <v>70275600</v>
      </c>
      <c r="S2723" s="2">
        <v>68911600</v>
      </c>
      <c r="T2723" s="2">
        <v>67438300</v>
      </c>
      <c r="U2723" s="2">
        <v>66048300</v>
      </c>
      <c r="V2723" s="2">
        <v>65047800</v>
      </c>
      <c r="W2723" s="2">
        <v>63682400</v>
      </c>
      <c r="X2723" s="2">
        <v>62443000</v>
      </c>
      <c r="Y2723" s="2">
        <v>61358900</v>
      </c>
      <c r="Z2723" s="2">
        <v>60416200</v>
      </c>
      <c r="AA2723" s="2">
        <v>59493400</v>
      </c>
      <c r="AB2723" s="2">
        <v>58628500</v>
      </c>
      <c r="AC2723" s="2">
        <v>57743400</v>
      </c>
      <c r="AD2723" s="2">
        <v>56793600</v>
      </c>
      <c r="AE2723" s="2">
        <v>55860400</v>
      </c>
      <c r="AF2723" s="2">
        <v>54587000</v>
      </c>
      <c r="AG2723" s="2">
        <v>53562000</v>
      </c>
      <c r="AH2723">
        <v>0</v>
      </c>
    </row>
    <row r="2724" spans="1:34" x14ac:dyDescent="0.35">
      <c r="A2724" t="s">
        <v>4354</v>
      </c>
      <c r="B2724" t="s">
        <v>19</v>
      </c>
      <c r="C2724" s="2">
        <v>12054400</v>
      </c>
      <c r="D2724" s="2">
        <v>10786100</v>
      </c>
      <c r="E2724" s="2">
        <v>10032500</v>
      </c>
      <c r="F2724" s="2">
        <v>9918420</v>
      </c>
      <c r="G2724" s="2">
        <v>9577890</v>
      </c>
      <c r="H2724" s="2">
        <v>9341310</v>
      </c>
      <c r="I2724" s="2">
        <v>9065950</v>
      </c>
      <c r="J2724" s="2">
        <v>8711860</v>
      </c>
      <c r="K2724" s="2">
        <v>8324520</v>
      </c>
      <c r="L2724" s="2">
        <v>7973230</v>
      </c>
      <c r="M2724" s="2">
        <v>7739940</v>
      </c>
      <c r="N2724" s="2">
        <v>7552110</v>
      </c>
      <c r="O2724" s="2">
        <v>7438190</v>
      </c>
      <c r="P2724" s="2">
        <v>7300240</v>
      </c>
      <c r="Q2724" s="2">
        <v>7152960</v>
      </c>
      <c r="R2724" s="2">
        <v>7027560</v>
      </c>
      <c r="S2724" s="2">
        <v>6891160</v>
      </c>
      <c r="T2724" s="2">
        <v>6743830</v>
      </c>
      <c r="U2724" s="2">
        <v>6604830</v>
      </c>
      <c r="V2724" s="2">
        <v>6504780</v>
      </c>
      <c r="W2724" s="2">
        <v>6368240</v>
      </c>
      <c r="X2724" s="2">
        <v>6244300</v>
      </c>
      <c r="Y2724" s="2">
        <v>6135890</v>
      </c>
      <c r="Z2724" s="2">
        <v>6041620</v>
      </c>
      <c r="AA2724" s="2">
        <v>5949340</v>
      </c>
      <c r="AB2724" s="2">
        <v>5862850</v>
      </c>
      <c r="AC2724" s="2">
        <v>5774340</v>
      </c>
      <c r="AD2724" s="2">
        <v>5679360</v>
      </c>
      <c r="AE2724" s="2">
        <v>5586040</v>
      </c>
      <c r="AF2724" s="2">
        <v>5458700</v>
      </c>
      <c r="AG2724" s="2">
        <v>5356200</v>
      </c>
      <c r="AH2724">
        <v>0</v>
      </c>
    </row>
    <row r="2725" spans="1:34" x14ac:dyDescent="0.35">
      <c r="A2725" t="s">
        <v>4355</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row>
    <row r="2726" spans="1:34" x14ac:dyDescent="0.35">
      <c r="A2726" t="s">
        <v>4356</v>
      </c>
      <c r="B2726" t="s">
        <v>19</v>
      </c>
      <c r="C2726" s="2">
        <v>4282890000000</v>
      </c>
      <c r="D2726" s="2">
        <v>4350300000000</v>
      </c>
      <c r="E2726" s="2">
        <v>4649490000000</v>
      </c>
      <c r="F2726" s="2">
        <v>4787220000000</v>
      </c>
      <c r="G2726" s="2">
        <v>5019530000000</v>
      </c>
      <c r="H2726" s="2">
        <v>5122420000000</v>
      </c>
      <c r="I2726" s="2">
        <v>5139780000000</v>
      </c>
      <c r="J2726" s="2">
        <v>5108010000000</v>
      </c>
      <c r="K2726" s="2">
        <v>5016910000000</v>
      </c>
      <c r="L2726" s="2">
        <v>4907410000000</v>
      </c>
      <c r="M2726" s="2">
        <v>4806050000000</v>
      </c>
      <c r="N2726" s="2">
        <v>4687500000000</v>
      </c>
      <c r="O2726" s="2">
        <v>4567030000000</v>
      </c>
      <c r="P2726" s="2">
        <v>4416920000000</v>
      </c>
      <c r="Q2726" s="2">
        <v>4260500000000</v>
      </c>
      <c r="R2726" s="2">
        <v>4130150000000</v>
      </c>
      <c r="S2726" s="2">
        <v>3998460000000</v>
      </c>
      <c r="T2726" s="2">
        <v>3869550000000</v>
      </c>
      <c r="U2726" s="2">
        <v>3742580000000</v>
      </c>
      <c r="V2726" s="2">
        <v>3618120000000</v>
      </c>
      <c r="W2726" s="2">
        <v>3519120000000</v>
      </c>
      <c r="X2726" s="2">
        <v>3419810000000</v>
      </c>
      <c r="Y2726" s="2">
        <v>3318400000000</v>
      </c>
      <c r="Z2726" s="2">
        <v>3213310000000</v>
      </c>
      <c r="AA2726" s="2">
        <v>3120870000000</v>
      </c>
      <c r="AB2726" s="2">
        <v>3036750000000</v>
      </c>
      <c r="AC2726" s="2">
        <v>2961460000000</v>
      </c>
      <c r="AD2726" s="2">
        <v>2888540000000</v>
      </c>
      <c r="AE2726" s="2">
        <v>2805210000000</v>
      </c>
      <c r="AF2726" s="2">
        <v>2727690000000</v>
      </c>
      <c r="AG2726" s="2">
        <v>2658740000000</v>
      </c>
      <c r="AH2726">
        <v>0</v>
      </c>
    </row>
    <row r="2727" spans="1:34" x14ac:dyDescent="0.35">
      <c r="A2727" t="s">
        <v>4357</v>
      </c>
      <c r="B2727" t="s">
        <v>19</v>
      </c>
      <c r="C2727" s="2">
        <v>487374000</v>
      </c>
      <c r="D2727" s="2">
        <v>495046000</v>
      </c>
      <c r="E2727" s="2">
        <v>529092000</v>
      </c>
      <c r="F2727" s="2">
        <v>544765000</v>
      </c>
      <c r="G2727" s="2">
        <v>571201000</v>
      </c>
      <c r="H2727" s="2">
        <v>582909000</v>
      </c>
      <c r="I2727" s="2">
        <v>584885000</v>
      </c>
      <c r="J2727" s="2">
        <v>581269000</v>
      </c>
      <c r="K2727" s="2">
        <v>570903000</v>
      </c>
      <c r="L2727" s="2">
        <v>558443000</v>
      </c>
      <c r="M2727" s="2">
        <v>546908000</v>
      </c>
      <c r="N2727" s="2">
        <v>533417000</v>
      </c>
      <c r="O2727" s="2">
        <v>519709000</v>
      </c>
      <c r="P2727" s="2">
        <v>502627000</v>
      </c>
      <c r="Q2727" s="2">
        <v>484826000</v>
      </c>
      <c r="R2727" s="2">
        <v>469994000</v>
      </c>
      <c r="S2727" s="2">
        <v>455007000</v>
      </c>
      <c r="T2727" s="2">
        <v>440339000</v>
      </c>
      <c r="U2727" s="2">
        <v>425889000</v>
      </c>
      <c r="V2727" s="2">
        <v>411726000</v>
      </c>
      <c r="W2727" s="2">
        <v>400461000</v>
      </c>
      <c r="X2727" s="2">
        <v>389160000</v>
      </c>
      <c r="Y2727" s="2">
        <v>377620000</v>
      </c>
      <c r="Z2727" s="2">
        <v>365661000</v>
      </c>
      <c r="AA2727" s="2">
        <v>355141000</v>
      </c>
      <c r="AB2727" s="2">
        <v>345569000</v>
      </c>
      <c r="AC2727" s="2">
        <v>337001000</v>
      </c>
      <c r="AD2727" s="2">
        <v>328704000</v>
      </c>
      <c r="AE2727" s="2">
        <v>319221000</v>
      </c>
      <c r="AF2727" s="2">
        <v>310400000</v>
      </c>
      <c r="AG2727" s="2">
        <v>302553000</v>
      </c>
      <c r="AH2727">
        <v>0</v>
      </c>
    </row>
    <row r="2728" spans="1:34" x14ac:dyDescent="0.35">
      <c r="A2728" t="s">
        <v>4358</v>
      </c>
      <c r="B2728" t="s">
        <v>19</v>
      </c>
      <c r="C2728" s="2">
        <v>2601780000</v>
      </c>
      <c r="D2728" s="2">
        <v>2642730000</v>
      </c>
      <c r="E2728" s="2">
        <v>2824480000</v>
      </c>
      <c r="F2728" s="2">
        <v>2908150000</v>
      </c>
      <c r="G2728" s="2">
        <v>3049280000</v>
      </c>
      <c r="H2728" s="2">
        <v>3111780000</v>
      </c>
      <c r="I2728" s="2">
        <v>3122320000</v>
      </c>
      <c r="J2728" s="2">
        <v>3103020000</v>
      </c>
      <c r="K2728" s="2">
        <v>3047680000</v>
      </c>
      <c r="L2728" s="2">
        <v>2981170000</v>
      </c>
      <c r="M2728" s="2">
        <v>2919590000</v>
      </c>
      <c r="N2728" s="2">
        <v>2847570000</v>
      </c>
      <c r="O2728" s="2">
        <v>2774390000</v>
      </c>
      <c r="P2728" s="2">
        <v>2683200000</v>
      </c>
      <c r="Q2728" s="2">
        <v>2588170000</v>
      </c>
      <c r="R2728" s="2">
        <v>2508990000</v>
      </c>
      <c r="S2728" s="2">
        <v>2428990000</v>
      </c>
      <c r="T2728" s="2">
        <v>2350690000</v>
      </c>
      <c r="U2728" s="2">
        <v>2273550000</v>
      </c>
      <c r="V2728" s="2">
        <v>2197940000</v>
      </c>
      <c r="W2728" s="2">
        <v>2137810000</v>
      </c>
      <c r="X2728" s="2">
        <v>2077470000</v>
      </c>
      <c r="Y2728" s="2">
        <v>2015870000</v>
      </c>
      <c r="Z2728" s="2">
        <v>1952030000</v>
      </c>
      <c r="AA2728" s="2">
        <v>1895870000</v>
      </c>
      <c r="AB2728" s="2">
        <v>1844770000</v>
      </c>
      <c r="AC2728" s="2">
        <v>1799030000</v>
      </c>
      <c r="AD2728" s="2">
        <v>1754740000</v>
      </c>
      <c r="AE2728" s="2">
        <v>1704110000</v>
      </c>
      <c r="AF2728" s="2">
        <v>1657020000</v>
      </c>
      <c r="AG2728" s="2">
        <v>1615140000</v>
      </c>
      <c r="AH2728">
        <v>0</v>
      </c>
    </row>
    <row r="2729" spans="1:34" x14ac:dyDescent="0.35">
      <c r="A2729" t="s">
        <v>4359</v>
      </c>
      <c r="B2729" t="s">
        <v>19</v>
      </c>
      <c r="C2729" s="2">
        <v>4575970000</v>
      </c>
      <c r="D2729" s="2">
        <v>4648000000</v>
      </c>
      <c r="E2729" s="2">
        <v>4967670000</v>
      </c>
      <c r="F2729" s="2">
        <v>5114820000</v>
      </c>
      <c r="G2729" s="2">
        <v>5363030000</v>
      </c>
      <c r="H2729" s="2">
        <v>5472950000</v>
      </c>
      <c r="I2729" s="2">
        <v>5491500000</v>
      </c>
      <c r="J2729" s="2">
        <v>5457560000</v>
      </c>
      <c r="K2729" s="2">
        <v>5360230000</v>
      </c>
      <c r="L2729" s="2">
        <v>5243240000</v>
      </c>
      <c r="M2729" s="2">
        <v>5134940000</v>
      </c>
      <c r="N2729" s="2">
        <v>5008270000</v>
      </c>
      <c r="O2729" s="2">
        <v>4879560000</v>
      </c>
      <c r="P2729" s="2">
        <v>4719180000</v>
      </c>
      <c r="Q2729" s="2">
        <v>4552050000</v>
      </c>
      <c r="R2729" s="2">
        <v>4412790000</v>
      </c>
      <c r="S2729" s="2">
        <v>4272080000</v>
      </c>
      <c r="T2729" s="2">
        <v>4134360000</v>
      </c>
      <c r="U2729" s="2">
        <v>3998690000</v>
      </c>
      <c r="V2729" s="2">
        <v>3865710000</v>
      </c>
      <c r="W2729" s="2">
        <v>3759950000</v>
      </c>
      <c r="X2729" s="2">
        <v>3653840000</v>
      </c>
      <c r="Y2729" s="2">
        <v>3545490000</v>
      </c>
      <c r="Z2729" s="2">
        <v>3433210000</v>
      </c>
      <c r="AA2729" s="2">
        <v>3334430000</v>
      </c>
      <c r="AB2729" s="2">
        <v>3244560000</v>
      </c>
      <c r="AC2729" s="2">
        <v>3164120000</v>
      </c>
      <c r="AD2729" s="2">
        <v>3086210000</v>
      </c>
      <c r="AE2729" s="2">
        <v>2997170000</v>
      </c>
      <c r="AF2729" s="2">
        <v>2914350000</v>
      </c>
      <c r="AG2729" s="2">
        <v>2840680000</v>
      </c>
      <c r="AH2729">
        <v>0</v>
      </c>
    </row>
    <row r="2730" spans="1:34" x14ac:dyDescent="0.35">
      <c r="A2730" t="s">
        <v>4360</v>
      </c>
      <c r="B2730" t="s">
        <v>19</v>
      </c>
      <c r="C2730" s="2">
        <v>180324000</v>
      </c>
      <c r="D2730" s="2">
        <v>183162000</v>
      </c>
      <c r="E2730" s="2">
        <v>195759000</v>
      </c>
      <c r="F2730" s="2">
        <v>201558000</v>
      </c>
      <c r="G2730" s="2">
        <v>211339000</v>
      </c>
      <c r="H2730" s="2">
        <v>215671000</v>
      </c>
      <c r="I2730" s="2">
        <v>216402000</v>
      </c>
      <c r="J2730" s="2">
        <v>215064000</v>
      </c>
      <c r="K2730" s="2">
        <v>211228000</v>
      </c>
      <c r="L2730" s="2">
        <v>206618000</v>
      </c>
      <c r="M2730" s="2">
        <v>202351000</v>
      </c>
      <c r="N2730" s="2">
        <v>197359000</v>
      </c>
      <c r="O2730" s="2">
        <v>192287000</v>
      </c>
      <c r="P2730" s="2">
        <v>185967000</v>
      </c>
      <c r="Q2730" s="2">
        <v>179381000</v>
      </c>
      <c r="R2730" s="2">
        <v>173893000</v>
      </c>
      <c r="S2730" s="2">
        <v>168348000</v>
      </c>
      <c r="T2730" s="2">
        <v>162921000</v>
      </c>
      <c r="U2730" s="2">
        <v>157575000</v>
      </c>
      <c r="V2730" s="2">
        <v>152335000</v>
      </c>
      <c r="W2730" s="2">
        <v>148167000</v>
      </c>
      <c r="X2730" s="2">
        <v>143985000</v>
      </c>
      <c r="Y2730" s="2">
        <v>139716000</v>
      </c>
      <c r="Z2730" s="2">
        <v>135291000</v>
      </c>
      <c r="AA2730" s="2">
        <v>131399000</v>
      </c>
      <c r="AB2730" s="2">
        <v>127857000</v>
      </c>
      <c r="AC2730" s="2">
        <v>124687000</v>
      </c>
      <c r="AD2730" s="2">
        <v>121617000</v>
      </c>
      <c r="AE2730" s="2">
        <v>118108000</v>
      </c>
      <c r="AF2730" s="2">
        <v>114845000</v>
      </c>
      <c r="AG2730" s="2">
        <v>111942000</v>
      </c>
      <c r="AH2730">
        <v>0</v>
      </c>
    </row>
    <row r="2731" spans="1:34" x14ac:dyDescent="0.35">
      <c r="A2731" t="s">
        <v>4361</v>
      </c>
      <c r="B2731" t="s">
        <v>19</v>
      </c>
      <c r="C2731" s="2">
        <v>169911000</v>
      </c>
      <c r="D2731" s="2">
        <v>172586000</v>
      </c>
      <c r="E2731" s="2">
        <v>184455000</v>
      </c>
      <c r="F2731" s="2">
        <v>189919000</v>
      </c>
      <c r="G2731" s="2">
        <v>199135000</v>
      </c>
      <c r="H2731" s="2">
        <v>203217000</v>
      </c>
      <c r="I2731" s="2">
        <v>203906000</v>
      </c>
      <c r="J2731" s="2">
        <v>202645000</v>
      </c>
      <c r="K2731" s="2">
        <v>199031000</v>
      </c>
      <c r="L2731" s="2">
        <v>194687000</v>
      </c>
      <c r="M2731" s="2">
        <v>190666000</v>
      </c>
      <c r="N2731" s="2">
        <v>185963000</v>
      </c>
      <c r="O2731" s="2">
        <v>181184000</v>
      </c>
      <c r="P2731" s="2">
        <v>175228000</v>
      </c>
      <c r="Q2731" s="2">
        <v>169023000</v>
      </c>
      <c r="R2731" s="2">
        <v>163852000</v>
      </c>
      <c r="S2731" s="2">
        <v>158627000</v>
      </c>
      <c r="T2731" s="2">
        <v>153513000</v>
      </c>
      <c r="U2731" s="2">
        <v>148476000</v>
      </c>
      <c r="V2731" s="2">
        <v>143538000</v>
      </c>
      <c r="W2731" s="2">
        <v>139611000</v>
      </c>
      <c r="X2731" s="2">
        <v>135671000</v>
      </c>
      <c r="Y2731" s="2">
        <v>131648000</v>
      </c>
      <c r="Z2731" s="2">
        <v>127479000</v>
      </c>
      <c r="AA2731" s="2">
        <v>123811000</v>
      </c>
      <c r="AB2731" s="2">
        <v>120474000</v>
      </c>
      <c r="AC2731" s="2">
        <v>117487000</v>
      </c>
      <c r="AD2731" s="2">
        <v>114595000</v>
      </c>
      <c r="AE2731" s="2">
        <v>111288000</v>
      </c>
      <c r="AF2731" s="2">
        <v>108213000</v>
      </c>
      <c r="AG2731" s="2">
        <v>105478000</v>
      </c>
      <c r="AH2731">
        <v>0</v>
      </c>
    </row>
    <row r="2732" spans="1:34" x14ac:dyDescent="0.35">
      <c r="A2732" t="s">
        <v>4362</v>
      </c>
      <c r="B2732" t="s">
        <v>19</v>
      </c>
      <c r="C2732" s="2">
        <v>120996000</v>
      </c>
      <c r="D2732" s="2">
        <v>122901000</v>
      </c>
      <c r="E2732" s="2">
        <v>131353000</v>
      </c>
      <c r="F2732" s="2">
        <v>135244000</v>
      </c>
      <c r="G2732" s="2">
        <v>141807000</v>
      </c>
      <c r="H2732" s="2">
        <v>144714000</v>
      </c>
      <c r="I2732" s="2">
        <v>145204000</v>
      </c>
      <c r="J2732" s="2">
        <v>144306000</v>
      </c>
      <c r="K2732" s="2">
        <v>141733000</v>
      </c>
      <c r="L2732" s="2">
        <v>138640000</v>
      </c>
      <c r="M2732" s="2">
        <v>135776000</v>
      </c>
      <c r="N2732" s="2">
        <v>132427000</v>
      </c>
      <c r="O2732" s="2">
        <v>129023000</v>
      </c>
      <c r="P2732" s="2">
        <v>124783000</v>
      </c>
      <c r="Q2732" s="2">
        <v>120363000</v>
      </c>
      <c r="R2732" s="2">
        <v>116681000</v>
      </c>
      <c r="S2732" s="2">
        <v>112961000</v>
      </c>
      <c r="T2732" s="2">
        <v>109319000</v>
      </c>
      <c r="U2732" s="2">
        <v>105732000</v>
      </c>
      <c r="V2732" s="2">
        <v>102216000</v>
      </c>
      <c r="W2732" s="2">
        <v>99418900</v>
      </c>
      <c r="X2732" s="2">
        <v>96613200</v>
      </c>
      <c r="Y2732" s="2">
        <v>93748400</v>
      </c>
      <c r="Z2732" s="2">
        <v>90779400</v>
      </c>
      <c r="AA2732" s="2">
        <v>88167700</v>
      </c>
      <c r="AB2732" s="2">
        <v>85791200</v>
      </c>
      <c r="AC2732" s="2">
        <v>83664300</v>
      </c>
      <c r="AD2732" s="2">
        <v>81604400</v>
      </c>
      <c r="AE2732" s="2">
        <v>79250000</v>
      </c>
      <c r="AF2732" s="2">
        <v>77060100</v>
      </c>
      <c r="AG2732" s="2">
        <v>75112200</v>
      </c>
      <c r="AH2732">
        <v>0</v>
      </c>
    </row>
    <row r="2733" spans="1:34" x14ac:dyDescent="0.35">
      <c r="A2733" t="s">
        <v>4363</v>
      </c>
      <c r="B2733" t="s">
        <v>19</v>
      </c>
      <c r="C2733" s="2">
        <v>11300500</v>
      </c>
      <c r="D2733" s="2">
        <v>11478400</v>
      </c>
      <c r="E2733" s="2">
        <v>12267800</v>
      </c>
      <c r="F2733" s="2">
        <v>12631200</v>
      </c>
      <c r="G2733" s="2">
        <v>13244200</v>
      </c>
      <c r="H2733" s="2">
        <v>13515600</v>
      </c>
      <c r="I2733" s="2">
        <v>13561400</v>
      </c>
      <c r="J2733" s="2">
        <v>13477600</v>
      </c>
      <c r="K2733" s="2">
        <v>13237200</v>
      </c>
      <c r="L2733" s="2">
        <v>12948300</v>
      </c>
      <c r="M2733" s="2">
        <v>12680900</v>
      </c>
      <c r="N2733" s="2">
        <v>12368100</v>
      </c>
      <c r="O2733" s="2">
        <v>12050200</v>
      </c>
      <c r="P2733" s="2">
        <v>11654100</v>
      </c>
      <c r="Q2733" s="2">
        <v>11241400</v>
      </c>
      <c r="R2733" s="2">
        <v>10897500</v>
      </c>
      <c r="S2733" s="2">
        <v>10550000</v>
      </c>
      <c r="T2733" s="2">
        <v>10209900</v>
      </c>
      <c r="U2733" s="2">
        <v>9874870</v>
      </c>
      <c r="V2733" s="2">
        <v>9546490</v>
      </c>
      <c r="W2733" s="2">
        <v>9285290</v>
      </c>
      <c r="X2733" s="2">
        <v>9023250</v>
      </c>
      <c r="Y2733" s="2">
        <v>8755680</v>
      </c>
      <c r="Z2733" s="2">
        <v>8478400</v>
      </c>
      <c r="AA2733" s="2">
        <v>8234480</v>
      </c>
      <c r="AB2733" s="2">
        <v>8012520</v>
      </c>
      <c r="AC2733" s="2">
        <v>7813880</v>
      </c>
      <c r="AD2733" s="2">
        <v>7621490</v>
      </c>
      <c r="AE2733" s="2">
        <v>7401600</v>
      </c>
      <c r="AF2733" s="2">
        <v>7197080</v>
      </c>
      <c r="AG2733" s="2">
        <v>7015150</v>
      </c>
      <c r="AH2733">
        <v>0</v>
      </c>
    </row>
    <row r="2734" spans="1:34" x14ac:dyDescent="0.35">
      <c r="A2734" t="s">
        <v>4364</v>
      </c>
      <c r="B2734" t="s">
        <v>19</v>
      </c>
      <c r="C2734" s="2">
        <v>75874700</v>
      </c>
      <c r="D2734" s="2">
        <v>77069100</v>
      </c>
      <c r="E2734" s="2">
        <v>82369500</v>
      </c>
      <c r="F2734" s="2">
        <v>84809300</v>
      </c>
      <c r="G2734" s="2">
        <v>88925000</v>
      </c>
      <c r="H2734" s="2">
        <v>90747700</v>
      </c>
      <c r="I2734" s="2">
        <v>91055300</v>
      </c>
      <c r="J2734" s="2">
        <v>90492400</v>
      </c>
      <c r="K2734" s="2">
        <v>88878600</v>
      </c>
      <c r="L2734" s="2">
        <v>86938700</v>
      </c>
      <c r="M2734" s="2">
        <v>85143000</v>
      </c>
      <c r="N2734" s="2">
        <v>83042700</v>
      </c>
      <c r="O2734" s="2">
        <v>80908600</v>
      </c>
      <c r="P2734" s="2">
        <v>78249300</v>
      </c>
      <c r="Q2734" s="2">
        <v>75478100</v>
      </c>
      <c r="R2734" s="2">
        <v>73168900</v>
      </c>
      <c r="S2734" s="2">
        <v>70835900</v>
      </c>
      <c r="T2734" s="2">
        <v>68552200</v>
      </c>
      <c r="U2734" s="2">
        <v>66302700</v>
      </c>
      <c r="V2734" s="2">
        <v>64097800</v>
      </c>
      <c r="W2734" s="2">
        <v>62344100</v>
      </c>
      <c r="X2734" s="2">
        <v>60584700</v>
      </c>
      <c r="Y2734" s="2">
        <v>58788200</v>
      </c>
      <c r="Z2734" s="2">
        <v>56926400</v>
      </c>
      <c r="AA2734" s="2">
        <v>55288600</v>
      </c>
      <c r="AB2734" s="2">
        <v>53798400</v>
      </c>
      <c r="AC2734" s="2">
        <v>52464600</v>
      </c>
      <c r="AD2734" s="2">
        <v>51172800</v>
      </c>
      <c r="AE2734" s="2">
        <v>49696500</v>
      </c>
      <c r="AF2734" s="2">
        <v>48323200</v>
      </c>
      <c r="AG2734" s="2">
        <v>47101700</v>
      </c>
      <c r="AH2734">
        <v>0</v>
      </c>
    </row>
    <row r="2735" spans="1:34" x14ac:dyDescent="0.35">
      <c r="A2735" t="s">
        <v>4365</v>
      </c>
      <c r="B2735" t="s">
        <v>19</v>
      </c>
      <c r="C2735" s="2">
        <v>80717800</v>
      </c>
      <c r="D2735" s="2">
        <v>81988400</v>
      </c>
      <c r="E2735" s="2">
        <v>87627100</v>
      </c>
      <c r="F2735" s="2">
        <v>90222700</v>
      </c>
      <c r="G2735" s="2">
        <v>94601100</v>
      </c>
      <c r="H2735" s="2">
        <v>96540100</v>
      </c>
      <c r="I2735" s="2">
        <v>96867300</v>
      </c>
      <c r="J2735" s="2">
        <v>96268500</v>
      </c>
      <c r="K2735" s="2">
        <v>94551700</v>
      </c>
      <c r="L2735" s="2">
        <v>92488000</v>
      </c>
      <c r="M2735" s="2">
        <v>90577700</v>
      </c>
      <c r="N2735" s="2">
        <v>88343300</v>
      </c>
      <c r="O2735" s="2">
        <v>86073000</v>
      </c>
      <c r="P2735" s="2">
        <v>83243900</v>
      </c>
      <c r="Q2735" s="2">
        <v>80295800</v>
      </c>
      <c r="R2735" s="2">
        <v>77839300</v>
      </c>
      <c r="S2735" s="2">
        <v>75357300</v>
      </c>
      <c r="T2735" s="2">
        <v>72927900</v>
      </c>
      <c r="U2735" s="2">
        <v>70534800</v>
      </c>
      <c r="V2735" s="2">
        <v>68189200</v>
      </c>
      <c r="W2735" s="2">
        <v>66323500</v>
      </c>
      <c r="X2735" s="2">
        <v>64451800</v>
      </c>
      <c r="Y2735" s="2">
        <v>62540600</v>
      </c>
      <c r="Z2735" s="2">
        <v>60560000</v>
      </c>
      <c r="AA2735" s="2">
        <v>58817700</v>
      </c>
      <c r="AB2735" s="2">
        <v>57232300</v>
      </c>
      <c r="AC2735" s="2">
        <v>55813400</v>
      </c>
      <c r="AD2735" s="2">
        <v>54439200</v>
      </c>
      <c r="AE2735" s="2">
        <v>52868600</v>
      </c>
      <c r="AF2735" s="2">
        <v>51407700</v>
      </c>
      <c r="AG2735" s="2">
        <v>50108200</v>
      </c>
      <c r="AH2735">
        <v>0</v>
      </c>
    </row>
    <row r="2736" spans="1:34" x14ac:dyDescent="0.35">
      <c r="A2736" t="s">
        <v>4366</v>
      </c>
      <c r="B2736" t="s">
        <v>19</v>
      </c>
      <c r="C2736" s="2">
        <v>8071780</v>
      </c>
      <c r="D2736" s="2">
        <v>8198840</v>
      </c>
      <c r="E2736" s="2">
        <v>8762710</v>
      </c>
      <c r="F2736" s="2">
        <v>9022270</v>
      </c>
      <c r="G2736" s="2">
        <v>9460110</v>
      </c>
      <c r="H2736" s="2">
        <v>9654010</v>
      </c>
      <c r="I2736" s="2">
        <v>9686730</v>
      </c>
      <c r="J2736" s="2">
        <v>9626850</v>
      </c>
      <c r="K2736" s="2">
        <v>9455170</v>
      </c>
      <c r="L2736" s="2">
        <v>9248800</v>
      </c>
      <c r="M2736" s="2">
        <v>9057770</v>
      </c>
      <c r="N2736" s="2">
        <v>8834330</v>
      </c>
      <c r="O2736" s="2">
        <v>8607300</v>
      </c>
      <c r="P2736" s="2">
        <v>8324390</v>
      </c>
      <c r="Q2736" s="2">
        <v>8029580</v>
      </c>
      <c r="R2736" s="2">
        <v>7783930</v>
      </c>
      <c r="S2736" s="2">
        <v>7535730</v>
      </c>
      <c r="T2736" s="2">
        <v>7292790</v>
      </c>
      <c r="U2736" s="2">
        <v>7053480</v>
      </c>
      <c r="V2736" s="2">
        <v>6818920</v>
      </c>
      <c r="W2736" s="2">
        <v>6632350</v>
      </c>
      <c r="X2736" s="2">
        <v>6445180</v>
      </c>
      <c r="Y2736" s="2">
        <v>6254060</v>
      </c>
      <c r="Z2736" s="2">
        <v>6056000</v>
      </c>
      <c r="AA2736" s="2">
        <v>5881770</v>
      </c>
      <c r="AB2736" s="2">
        <v>5723230</v>
      </c>
      <c r="AC2736" s="2">
        <v>5581340</v>
      </c>
      <c r="AD2736" s="2">
        <v>5443920</v>
      </c>
      <c r="AE2736" s="2">
        <v>5286860</v>
      </c>
      <c r="AF2736" s="2">
        <v>5140770</v>
      </c>
      <c r="AG2736" s="2">
        <v>5010820</v>
      </c>
      <c r="AH2736">
        <v>0</v>
      </c>
    </row>
    <row r="2737" spans="1:34" x14ac:dyDescent="0.35">
      <c r="A2737" t="s">
        <v>4367</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row>
    <row r="2738" spans="1:34" x14ac:dyDescent="0.35">
      <c r="A2738" t="s">
        <v>4368</v>
      </c>
      <c r="B2738" t="s">
        <v>19</v>
      </c>
      <c r="C2738" s="2">
        <v>15652400000000</v>
      </c>
      <c r="D2738" s="2">
        <v>15026800000000</v>
      </c>
      <c r="E2738" s="2">
        <v>15455100000000</v>
      </c>
      <c r="F2738" s="2">
        <v>15582800000000</v>
      </c>
      <c r="G2738" s="2">
        <v>15583700000000</v>
      </c>
      <c r="H2738" s="2">
        <v>15653500000000</v>
      </c>
      <c r="I2738" s="2">
        <v>15267100000000</v>
      </c>
      <c r="J2738" s="2">
        <v>14808600000000</v>
      </c>
      <c r="K2738" s="2">
        <v>14293900000000</v>
      </c>
      <c r="L2738" s="2">
        <v>13932200000000</v>
      </c>
      <c r="M2738" s="2">
        <v>13680600000000</v>
      </c>
      <c r="N2738" s="2">
        <v>13370400000000</v>
      </c>
      <c r="O2738" s="2">
        <v>13103400000000</v>
      </c>
      <c r="P2738" s="2">
        <v>12788100000000</v>
      </c>
      <c r="Q2738" s="2">
        <v>12588400000000</v>
      </c>
      <c r="R2738" s="2">
        <v>12533100000000</v>
      </c>
      <c r="S2738" s="2">
        <v>12484200000000</v>
      </c>
      <c r="T2738" s="2">
        <v>12397000000000</v>
      </c>
      <c r="U2738" s="2">
        <v>12283600000000</v>
      </c>
      <c r="V2738" s="2">
        <v>12123100000000</v>
      </c>
      <c r="W2738" s="2">
        <v>11973300000000</v>
      </c>
      <c r="X2738" s="2">
        <v>11949500000000</v>
      </c>
      <c r="Y2738" s="2">
        <v>12003900000000</v>
      </c>
      <c r="Z2738" s="2">
        <v>12089900000000</v>
      </c>
      <c r="AA2738" s="2">
        <v>12025700000000</v>
      </c>
      <c r="AB2738" s="2">
        <v>11973400000000</v>
      </c>
      <c r="AC2738" s="2">
        <v>12055200000000</v>
      </c>
      <c r="AD2738" s="2">
        <v>12064100000000</v>
      </c>
      <c r="AE2738" s="2">
        <v>11844900000000</v>
      </c>
      <c r="AF2738" s="2">
        <v>11683400000000</v>
      </c>
      <c r="AG2738" s="2">
        <v>11747800000000</v>
      </c>
      <c r="AH2738" s="2">
        <v>117354000000000</v>
      </c>
    </row>
    <row r="2739" spans="1:34" x14ac:dyDescent="0.35">
      <c r="A2739" t="s">
        <v>4369</v>
      </c>
      <c r="B2739" t="s">
        <v>19</v>
      </c>
      <c r="C2739" s="2">
        <v>1781180000</v>
      </c>
      <c r="D2739" s="2">
        <v>1709990000</v>
      </c>
      <c r="E2739" s="2">
        <v>1758730000</v>
      </c>
      <c r="F2739" s="2">
        <v>1773250000</v>
      </c>
      <c r="G2739" s="2">
        <v>1773360000</v>
      </c>
      <c r="H2739" s="2">
        <v>1781300000</v>
      </c>
      <c r="I2739" s="2">
        <v>1737330000</v>
      </c>
      <c r="J2739" s="2">
        <v>1685160000</v>
      </c>
      <c r="K2739" s="2">
        <v>1626590000</v>
      </c>
      <c r="L2739" s="2">
        <v>1585430000</v>
      </c>
      <c r="M2739" s="2">
        <v>1556800000</v>
      </c>
      <c r="N2739" s="2">
        <v>1521490000</v>
      </c>
      <c r="O2739" s="2">
        <v>1491110000</v>
      </c>
      <c r="P2739" s="2">
        <v>1455230000</v>
      </c>
      <c r="Q2739" s="2">
        <v>1432500000</v>
      </c>
      <c r="R2739" s="2">
        <v>1426220000</v>
      </c>
      <c r="S2739" s="2">
        <v>1420650000</v>
      </c>
      <c r="T2739" s="2">
        <v>1410720000</v>
      </c>
      <c r="U2739" s="2">
        <v>1397820000</v>
      </c>
      <c r="V2739" s="2">
        <v>1379550000</v>
      </c>
      <c r="W2739" s="2">
        <v>1362510000</v>
      </c>
      <c r="X2739" s="2">
        <v>1359800000</v>
      </c>
      <c r="Y2739" s="2">
        <v>1365990000</v>
      </c>
      <c r="Z2739" s="2">
        <v>1375780000</v>
      </c>
      <c r="AA2739" s="2">
        <v>1368480000</v>
      </c>
      <c r="AB2739" s="2">
        <v>1362520000</v>
      </c>
      <c r="AC2739" s="2">
        <v>1371830000</v>
      </c>
      <c r="AD2739" s="2">
        <v>1372840000</v>
      </c>
      <c r="AE2739" s="2">
        <v>1347900000</v>
      </c>
      <c r="AF2739" s="2">
        <v>1329520000</v>
      </c>
      <c r="AG2739" s="2">
        <v>1336850000</v>
      </c>
      <c r="AH2739" s="2">
        <v>4362900000</v>
      </c>
    </row>
    <row r="2740" spans="1:34" x14ac:dyDescent="0.35">
      <c r="A2740" t="s">
        <v>4370</v>
      </c>
      <c r="B2740" t="s">
        <v>19</v>
      </c>
      <c r="C2740" s="2">
        <v>9508550000</v>
      </c>
      <c r="D2740" s="2">
        <v>9128530000</v>
      </c>
      <c r="E2740" s="2">
        <v>9388710000</v>
      </c>
      <c r="F2740" s="2">
        <v>9466260000</v>
      </c>
      <c r="G2740" s="2">
        <v>9466820000</v>
      </c>
      <c r="H2740" s="2">
        <v>9509200000</v>
      </c>
      <c r="I2740" s="2">
        <v>9274490000</v>
      </c>
      <c r="J2740" s="2">
        <v>8995960000</v>
      </c>
      <c r="K2740" s="2">
        <v>8683290000</v>
      </c>
      <c r="L2740" s="2">
        <v>8463590000</v>
      </c>
      <c r="M2740" s="2">
        <v>8310740000</v>
      </c>
      <c r="N2740" s="2">
        <v>8122260000</v>
      </c>
      <c r="O2740" s="2">
        <v>7960090000</v>
      </c>
      <c r="P2740" s="2">
        <v>7768520000</v>
      </c>
      <c r="Q2740" s="2">
        <v>7647210000</v>
      </c>
      <c r="R2740" s="2">
        <v>7613650000</v>
      </c>
      <c r="S2740" s="2">
        <v>7583930000</v>
      </c>
      <c r="T2740" s="2">
        <v>7530940000</v>
      </c>
      <c r="U2740" s="2">
        <v>7462040000</v>
      </c>
      <c r="V2740" s="2">
        <v>7364550000</v>
      </c>
      <c r="W2740" s="2">
        <v>7273550000</v>
      </c>
      <c r="X2740" s="2">
        <v>7259100000</v>
      </c>
      <c r="Y2740" s="2">
        <v>7292130000</v>
      </c>
      <c r="Z2740" s="2">
        <v>7344420000</v>
      </c>
      <c r="AA2740" s="2">
        <v>7305410000</v>
      </c>
      <c r="AB2740" s="2">
        <v>7273610000</v>
      </c>
      <c r="AC2740" s="2">
        <v>7323320000</v>
      </c>
      <c r="AD2740" s="2">
        <v>7328710000</v>
      </c>
      <c r="AE2740" s="2">
        <v>7195560000</v>
      </c>
      <c r="AF2740" s="2">
        <v>7097430000</v>
      </c>
      <c r="AG2740" s="2">
        <v>7136590000</v>
      </c>
      <c r="AH2740" s="2">
        <v>80571200000</v>
      </c>
    </row>
    <row r="2741" spans="1:34" x14ac:dyDescent="0.35">
      <c r="A2741" t="s">
        <v>4371</v>
      </c>
      <c r="B2741" t="s">
        <v>19</v>
      </c>
      <c r="C2741" s="2">
        <v>16723500000</v>
      </c>
      <c r="D2741" s="2">
        <v>16055100000</v>
      </c>
      <c r="E2741" s="2">
        <v>16512700000</v>
      </c>
      <c r="F2741" s="2">
        <v>16649100000</v>
      </c>
      <c r="G2741" s="2">
        <v>16650100000</v>
      </c>
      <c r="H2741" s="2">
        <v>16724700000</v>
      </c>
      <c r="I2741" s="2">
        <v>16311900000</v>
      </c>
      <c r="J2741" s="2">
        <v>15822000000</v>
      </c>
      <c r="K2741" s="2">
        <v>15272100000</v>
      </c>
      <c r="L2741" s="2">
        <v>14885700000</v>
      </c>
      <c r="M2741" s="2">
        <v>14616800000</v>
      </c>
      <c r="N2741" s="2">
        <v>14285300000</v>
      </c>
      <c r="O2741" s="2">
        <v>14000100000</v>
      </c>
      <c r="P2741" s="2">
        <v>13663200000</v>
      </c>
      <c r="Q2741" s="2">
        <v>13449800000</v>
      </c>
      <c r="R2741" s="2">
        <v>13390800000</v>
      </c>
      <c r="S2741" s="2">
        <v>13338500000</v>
      </c>
      <c r="T2741" s="2">
        <v>13245300000</v>
      </c>
      <c r="U2741" s="2">
        <v>13124100000</v>
      </c>
      <c r="V2741" s="2">
        <v>12952700000</v>
      </c>
      <c r="W2741" s="2">
        <v>12792600000</v>
      </c>
      <c r="X2741" s="2">
        <v>12767200000</v>
      </c>
      <c r="Y2741" s="2">
        <v>12825300000</v>
      </c>
      <c r="Z2741" s="2">
        <v>12917300000</v>
      </c>
      <c r="AA2741" s="2">
        <v>12848700000</v>
      </c>
      <c r="AB2741" s="2">
        <v>12792700000</v>
      </c>
      <c r="AC2741" s="2">
        <v>12880200000</v>
      </c>
      <c r="AD2741" s="2">
        <v>12889600000</v>
      </c>
      <c r="AE2741" s="2">
        <v>12655500000</v>
      </c>
      <c r="AF2741" s="2">
        <v>12482900000</v>
      </c>
      <c r="AG2741" s="2">
        <v>12551700000</v>
      </c>
      <c r="AH2741" s="2">
        <v>94042400000</v>
      </c>
    </row>
    <row r="2742" spans="1:34" x14ac:dyDescent="0.35">
      <c r="A2742" t="s">
        <v>4372</v>
      </c>
      <c r="B2742" t="s">
        <v>19</v>
      </c>
      <c r="C2742" s="2">
        <v>659017000</v>
      </c>
      <c r="D2742" s="2">
        <v>632679000</v>
      </c>
      <c r="E2742" s="2">
        <v>650711000</v>
      </c>
      <c r="F2742" s="2">
        <v>656086000</v>
      </c>
      <c r="G2742" s="2">
        <v>656125000</v>
      </c>
      <c r="H2742" s="2">
        <v>659062000</v>
      </c>
      <c r="I2742" s="2">
        <v>642795000</v>
      </c>
      <c r="J2742" s="2">
        <v>623491000</v>
      </c>
      <c r="K2742" s="2">
        <v>601820000</v>
      </c>
      <c r="L2742" s="2">
        <v>586593000</v>
      </c>
      <c r="M2742" s="2">
        <v>576000000</v>
      </c>
      <c r="N2742" s="2">
        <v>562936000</v>
      </c>
      <c r="O2742" s="2">
        <v>551697000</v>
      </c>
      <c r="P2742" s="2">
        <v>538420000</v>
      </c>
      <c r="Q2742" s="2">
        <v>530012000</v>
      </c>
      <c r="R2742" s="2">
        <v>527686000</v>
      </c>
      <c r="S2742" s="2">
        <v>525626000</v>
      </c>
      <c r="T2742" s="2">
        <v>521953000</v>
      </c>
      <c r="U2742" s="2">
        <v>517178000</v>
      </c>
      <c r="V2742" s="2">
        <v>510421000</v>
      </c>
      <c r="W2742" s="2">
        <v>504114000</v>
      </c>
      <c r="X2742" s="2">
        <v>503113000</v>
      </c>
      <c r="Y2742" s="2">
        <v>505402000</v>
      </c>
      <c r="Z2742" s="2">
        <v>509026000</v>
      </c>
      <c r="AA2742" s="2">
        <v>506322000</v>
      </c>
      <c r="AB2742" s="2">
        <v>504118000</v>
      </c>
      <c r="AC2742" s="2">
        <v>507563000</v>
      </c>
      <c r="AD2742" s="2">
        <v>507937000</v>
      </c>
      <c r="AE2742" s="2">
        <v>498709000</v>
      </c>
      <c r="AF2742" s="2">
        <v>491908000</v>
      </c>
      <c r="AG2742" s="2">
        <v>494622000</v>
      </c>
      <c r="AH2742" s="2">
        <v>15600700000</v>
      </c>
    </row>
    <row r="2743" spans="1:34" x14ac:dyDescent="0.35">
      <c r="A2743" t="s">
        <v>4373</v>
      </c>
      <c r="B2743" t="s">
        <v>19</v>
      </c>
      <c r="C2743" s="2">
        <v>620963000</v>
      </c>
      <c r="D2743" s="2">
        <v>596145000</v>
      </c>
      <c r="E2743" s="2">
        <v>613136000</v>
      </c>
      <c r="F2743" s="2">
        <v>618201000</v>
      </c>
      <c r="G2743" s="2">
        <v>618237000</v>
      </c>
      <c r="H2743" s="2">
        <v>621005000</v>
      </c>
      <c r="I2743" s="2">
        <v>605677000</v>
      </c>
      <c r="J2743" s="2">
        <v>587488000</v>
      </c>
      <c r="K2743" s="2">
        <v>567069000</v>
      </c>
      <c r="L2743" s="2">
        <v>552721000</v>
      </c>
      <c r="M2743" s="2">
        <v>542739000</v>
      </c>
      <c r="N2743" s="2">
        <v>530430000</v>
      </c>
      <c r="O2743" s="2">
        <v>519839000</v>
      </c>
      <c r="P2743" s="2">
        <v>507329000</v>
      </c>
      <c r="Q2743" s="2">
        <v>499407000</v>
      </c>
      <c r="R2743" s="2">
        <v>497215000</v>
      </c>
      <c r="S2743" s="2">
        <v>495274000</v>
      </c>
      <c r="T2743" s="2">
        <v>491814000</v>
      </c>
      <c r="U2743" s="2">
        <v>487314000</v>
      </c>
      <c r="V2743" s="2">
        <v>480948000</v>
      </c>
      <c r="W2743" s="2">
        <v>475005000</v>
      </c>
      <c r="X2743" s="2">
        <v>474061000</v>
      </c>
      <c r="Y2743" s="2">
        <v>476218000</v>
      </c>
      <c r="Z2743" s="2">
        <v>479633000</v>
      </c>
      <c r="AA2743" s="2">
        <v>477085000</v>
      </c>
      <c r="AB2743" s="2">
        <v>475008000</v>
      </c>
      <c r="AC2743" s="2">
        <v>478255000</v>
      </c>
      <c r="AD2743" s="2">
        <v>478607000</v>
      </c>
      <c r="AE2743" s="2">
        <v>469911000</v>
      </c>
      <c r="AF2743" s="2">
        <v>463503000</v>
      </c>
      <c r="AG2743" s="2">
        <v>466060000</v>
      </c>
      <c r="AH2743" s="2">
        <v>6812010000</v>
      </c>
    </row>
    <row r="2744" spans="1:34" x14ac:dyDescent="0.35">
      <c r="A2744" t="s">
        <v>4374</v>
      </c>
      <c r="B2744" t="s">
        <v>19</v>
      </c>
      <c r="C2744" s="2">
        <v>442197000</v>
      </c>
      <c r="D2744" s="2">
        <v>424523000</v>
      </c>
      <c r="E2744" s="2">
        <v>436623000</v>
      </c>
      <c r="F2744" s="2">
        <v>440230000</v>
      </c>
      <c r="G2744" s="2">
        <v>440256000</v>
      </c>
      <c r="H2744" s="2">
        <v>442227000</v>
      </c>
      <c r="I2744" s="2">
        <v>431311000</v>
      </c>
      <c r="J2744" s="2">
        <v>418359000</v>
      </c>
      <c r="K2744" s="2">
        <v>403818000</v>
      </c>
      <c r="L2744" s="2">
        <v>393600000</v>
      </c>
      <c r="M2744" s="2">
        <v>386492000</v>
      </c>
      <c r="N2744" s="2">
        <v>377727000</v>
      </c>
      <c r="O2744" s="2">
        <v>370185000</v>
      </c>
      <c r="P2744" s="2">
        <v>361276000</v>
      </c>
      <c r="Q2744" s="2">
        <v>355635000</v>
      </c>
      <c r="R2744" s="2">
        <v>354074000</v>
      </c>
      <c r="S2744" s="2">
        <v>352692000</v>
      </c>
      <c r="T2744" s="2">
        <v>350228000</v>
      </c>
      <c r="U2744" s="2">
        <v>347023000</v>
      </c>
      <c r="V2744" s="2">
        <v>342490000</v>
      </c>
      <c r="W2744" s="2">
        <v>338257000</v>
      </c>
      <c r="X2744" s="2">
        <v>337585000</v>
      </c>
      <c r="Y2744" s="2">
        <v>339122000</v>
      </c>
      <c r="Z2744" s="2">
        <v>341553000</v>
      </c>
      <c r="AA2744" s="2">
        <v>339739000</v>
      </c>
      <c r="AB2744" s="2">
        <v>338260000</v>
      </c>
      <c r="AC2744" s="2">
        <v>340572000</v>
      </c>
      <c r="AD2744" s="2">
        <v>340823000</v>
      </c>
      <c r="AE2744" s="2">
        <v>334630000</v>
      </c>
      <c r="AF2744" s="2">
        <v>330067000</v>
      </c>
      <c r="AG2744" s="2">
        <v>331888000</v>
      </c>
      <c r="AH2744" s="2">
        <v>50851000000</v>
      </c>
    </row>
    <row r="2745" spans="1:34" x14ac:dyDescent="0.35">
      <c r="A2745" t="s">
        <v>4375</v>
      </c>
      <c r="B2745" t="s">
        <v>19</v>
      </c>
      <c r="C2745" s="2">
        <v>41299200</v>
      </c>
      <c r="D2745" s="2">
        <v>39648600</v>
      </c>
      <c r="E2745" s="2">
        <v>40778700</v>
      </c>
      <c r="F2745" s="2">
        <v>41115500</v>
      </c>
      <c r="G2745" s="2">
        <v>41117900</v>
      </c>
      <c r="H2745" s="2">
        <v>41302000</v>
      </c>
      <c r="I2745" s="2">
        <v>40282600</v>
      </c>
      <c r="J2745" s="2">
        <v>39072800</v>
      </c>
      <c r="K2745" s="2">
        <v>37714800</v>
      </c>
      <c r="L2745" s="2">
        <v>36760500</v>
      </c>
      <c r="M2745" s="2">
        <v>36096700</v>
      </c>
      <c r="N2745" s="2">
        <v>35278000</v>
      </c>
      <c r="O2745" s="2">
        <v>34573600</v>
      </c>
      <c r="P2745" s="2">
        <v>33741600</v>
      </c>
      <c r="Q2745" s="2">
        <v>33214700</v>
      </c>
      <c r="R2745" s="2">
        <v>33069000</v>
      </c>
      <c r="S2745" s="2">
        <v>32939900</v>
      </c>
      <c r="T2745" s="2">
        <v>32709700</v>
      </c>
      <c r="U2745" s="2">
        <v>32410400</v>
      </c>
      <c r="V2745" s="2">
        <v>31987000</v>
      </c>
      <c r="W2745" s="2">
        <v>31591800</v>
      </c>
      <c r="X2745" s="2">
        <v>31529000</v>
      </c>
      <c r="Y2745" s="2">
        <v>31672500</v>
      </c>
      <c r="Z2745" s="2">
        <v>31899600</v>
      </c>
      <c r="AA2745" s="2">
        <v>31730100</v>
      </c>
      <c r="AB2745" s="2">
        <v>31592000</v>
      </c>
      <c r="AC2745" s="2">
        <v>31807900</v>
      </c>
      <c r="AD2745" s="2">
        <v>31831300</v>
      </c>
      <c r="AE2745" s="2">
        <v>31253000</v>
      </c>
      <c r="AF2745" s="2">
        <v>30826800</v>
      </c>
      <c r="AG2745" s="2">
        <v>30996900</v>
      </c>
      <c r="AH2745" s="2">
        <v>256555000</v>
      </c>
    </row>
    <row r="2746" spans="1:34" x14ac:dyDescent="0.35">
      <c r="A2746" t="s">
        <v>4376</v>
      </c>
      <c r="B2746" t="s">
        <v>19</v>
      </c>
      <c r="C2746" s="2">
        <v>277295000</v>
      </c>
      <c r="D2746" s="2">
        <v>266212000</v>
      </c>
      <c r="E2746" s="2">
        <v>273800000</v>
      </c>
      <c r="F2746" s="2">
        <v>276061000</v>
      </c>
      <c r="G2746" s="2">
        <v>276078000</v>
      </c>
      <c r="H2746" s="2">
        <v>277313000</v>
      </c>
      <c r="I2746" s="2">
        <v>270469000</v>
      </c>
      <c r="J2746" s="2">
        <v>262346000</v>
      </c>
      <c r="K2746" s="2">
        <v>253228000</v>
      </c>
      <c r="L2746" s="2">
        <v>246821000</v>
      </c>
      <c r="M2746" s="2">
        <v>242363000</v>
      </c>
      <c r="N2746" s="2">
        <v>236867000</v>
      </c>
      <c r="O2746" s="2">
        <v>232137000</v>
      </c>
      <c r="P2746" s="2">
        <v>226551000</v>
      </c>
      <c r="Q2746" s="2">
        <v>223013000</v>
      </c>
      <c r="R2746" s="2">
        <v>222034000</v>
      </c>
      <c r="S2746" s="2">
        <v>221168000</v>
      </c>
      <c r="T2746" s="2">
        <v>219622000</v>
      </c>
      <c r="U2746" s="2">
        <v>217613000</v>
      </c>
      <c r="V2746" s="2">
        <v>214770000</v>
      </c>
      <c r="W2746" s="2">
        <v>212116000</v>
      </c>
      <c r="X2746" s="2">
        <v>211695000</v>
      </c>
      <c r="Y2746" s="2">
        <v>212658000</v>
      </c>
      <c r="Z2746" s="2">
        <v>214183000</v>
      </c>
      <c r="AA2746" s="2">
        <v>213045000</v>
      </c>
      <c r="AB2746" s="2">
        <v>212118000</v>
      </c>
      <c r="AC2746" s="2">
        <v>213567000</v>
      </c>
      <c r="AD2746" s="2">
        <v>213725000</v>
      </c>
      <c r="AE2746" s="2">
        <v>209842000</v>
      </c>
      <c r="AF2746" s="2">
        <v>206980000</v>
      </c>
      <c r="AG2746" s="2">
        <v>208122000</v>
      </c>
      <c r="AH2746" s="2">
        <v>743873000</v>
      </c>
    </row>
    <row r="2747" spans="1:34" x14ac:dyDescent="0.35">
      <c r="A2747" t="s">
        <v>4377</v>
      </c>
      <c r="B2747" t="s">
        <v>19</v>
      </c>
      <c r="C2747" s="2">
        <v>294994000</v>
      </c>
      <c r="D2747" s="2">
        <v>283204000</v>
      </c>
      <c r="E2747" s="2">
        <v>291276000</v>
      </c>
      <c r="F2747" s="2">
        <v>293682000</v>
      </c>
      <c r="G2747" s="2">
        <v>293700000</v>
      </c>
      <c r="H2747" s="2">
        <v>295014000</v>
      </c>
      <c r="I2747" s="2">
        <v>287733000</v>
      </c>
      <c r="J2747" s="2">
        <v>279092000</v>
      </c>
      <c r="K2747" s="2">
        <v>269391000</v>
      </c>
      <c r="L2747" s="2">
        <v>262575000</v>
      </c>
      <c r="M2747" s="2">
        <v>257833000</v>
      </c>
      <c r="N2747" s="2">
        <v>251986000</v>
      </c>
      <c r="O2747" s="2">
        <v>246955000</v>
      </c>
      <c r="P2747" s="2">
        <v>241011000</v>
      </c>
      <c r="Q2747" s="2">
        <v>237248000</v>
      </c>
      <c r="R2747" s="2">
        <v>236207000</v>
      </c>
      <c r="S2747" s="2">
        <v>235285000</v>
      </c>
      <c r="T2747" s="2">
        <v>233641000</v>
      </c>
      <c r="U2747" s="2">
        <v>231503000</v>
      </c>
      <c r="V2747" s="2">
        <v>228479000</v>
      </c>
      <c r="W2747" s="2">
        <v>225655000</v>
      </c>
      <c r="X2747" s="2">
        <v>225207000</v>
      </c>
      <c r="Y2747" s="2">
        <v>226232000</v>
      </c>
      <c r="Z2747" s="2">
        <v>227854000</v>
      </c>
      <c r="AA2747" s="2">
        <v>226644000</v>
      </c>
      <c r="AB2747" s="2">
        <v>225657000</v>
      </c>
      <c r="AC2747" s="2">
        <v>227199000</v>
      </c>
      <c r="AD2747" s="2">
        <v>227367000</v>
      </c>
      <c r="AE2747" s="2">
        <v>223236000</v>
      </c>
      <c r="AF2747" s="2">
        <v>220191000</v>
      </c>
      <c r="AG2747" s="2">
        <v>221406000</v>
      </c>
      <c r="AH2747" s="2">
        <v>1338510000</v>
      </c>
    </row>
    <row r="2748" spans="1:34" x14ac:dyDescent="0.35">
      <c r="A2748" t="s">
        <v>4378</v>
      </c>
      <c r="B2748" t="s">
        <v>19</v>
      </c>
      <c r="C2748" s="2">
        <v>29499400</v>
      </c>
      <c r="D2748" s="2">
        <v>28320400</v>
      </c>
      <c r="E2748" s="2">
        <v>29127600</v>
      </c>
      <c r="F2748" s="2">
        <v>29368200</v>
      </c>
      <c r="G2748" s="2">
        <v>29370000</v>
      </c>
      <c r="H2748" s="2">
        <v>29501400</v>
      </c>
      <c r="I2748" s="2">
        <v>28773300</v>
      </c>
      <c r="J2748" s="2">
        <v>27909200</v>
      </c>
      <c r="K2748" s="2">
        <v>26939100</v>
      </c>
      <c r="L2748" s="2">
        <v>26257500</v>
      </c>
      <c r="M2748" s="2">
        <v>25783300</v>
      </c>
      <c r="N2748" s="2">
        <v>25198600</v>
      </c>
      <c r="O2748" s="2">
        <v>24695500</v>
      </c>
      <c r="P2748" s="2">
        <v>24101100</v>
      </c>
      <c r="Q2748" s="2">
        <v>23724800</v>
      </c>
      <c r="R2748" s="2">
        <v>23620700</v>
      </c>
      <c r="S2748" s="2">
        <v>23528500</v>
      </c>
      <c r="T2748" s="2">
        <v>23364100</v>
      </c>
      <c r="U2748" s="2">
        <v>23150300</v>
      </c>
      <c r="V2748" s="2">
        <v>22847900</v>
      </c>
      <c r="W2748" s="2">
        <v>22565500</v>
      </c>
      <c r="X2748" s="2">
        <v>22520700</v>
      </c>
      <c r="Y2748" s="2">
        <v>22623200</v>
      </c>
      <c r="Z2748" s="2">
        <v>22785400</v>
      </c>
      <c r="AA2748" s="2">
        <v>22664400</v>
      </c>
      <c r="AB2748" s="2">
        <v>22565700</v>
      </c>
      <c r="AC2748" s="2">
        <v>22719900</v>
      </c>
      <c r="AD2748" s="2">
        <v>22736700</v>
      </c>
      <c r="AE2748" s="2">
        <v>22323600</v>
      </c>
      <c r="AF2748" s="2">
        <v>22019100</v>
      </c>
      <c r="AG2748" s="2">
        <v>22140600</v>
      </c>
      <c r="AH2748" s="2">
        <v>202759000</v>
      </c>
    </row>
    <row r="2749" spans="1:34" x14ac:dyDescent="0.35">
      <c r="A2749" t="s">
        <v>4379</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row>
    <row r="2750" spans="1:34" x14ac:dyDescent="0.35">
      <c r="A2750" t="s">
        <v>4380</v>
      </c>
      <c r="B2750" t="s">
        <v>19</v>
      </c>
      <c r="C2750" s="2">
        <v>9850380000000</v>
      </c>
      <c r="D2750" s="2">
        <v>10152700000000</v>
      </c>
      <c r="E2750" s="2">
        <v>10409500000000</v>
      </c>
      <c r="F2750" s="2">
        <v>10491600000000</v>
      </c>
      <c r="G2750" s="2">
        <v>10547900000000</v>
      </c>
      <c r="H2750" s="2">
        <v>10589100000000</v>
      </c>
      <c r="I2750" s="2">
        <v>10639600000000</v>
      </c>
      <c r="J2750" s="2">
        <v>10668100000000</v>
      </c>
      <c r="K2750" s="2">
        <v>10655800000000</v>
      </c>
      <c r="L2750" s="2">
        <v>10638200000000</v>
      </c>
      <c r="M2750" s="2">
        <v>10645900000000</v>
      </c>
      <c r="N2750" s="2">
        <v>10659600000000</v>
      </c>
      <c r="O2750" s="2">
        <v>10637400000000</v>
      </c>
      <c r="P2750" s="2">
        <v>10623600000000</v>
      </c>
      <c r="Q2750" s="2">
        <v>10618000000000</v>
      </c>
      <c r="R2750" s="2">
        <v>10637800000000</v>
      </c>
      <c r="S2750" s="2">
        <v>10627400000000</v>
      </c>
      <c r="T2750" s="2">
        <v>10614100000000</v>
      </c>
      <c r="U2750" s="2">
        <v>10627100000000</v>
      </c>
      <c r="V2750" s="2">
        <v>10623700000000</v>
      </c>
      <c r="W2750" s="2">
        <v>10609700000000</v>
      </c>
      <c r="X2750" s="2">
        <v>10643800000000</v>
      </c>
      <c r="Y2750" s="2">
        <v>10726300000000</v>
      </c>
      <c r="Z2750" s="2">
        <v>10814100000000</v>
      </c>
      <c r="AA2750" s="2">
        <v>10857500000000</v>
      </c>
      <c r="AB2750" s="2">
        <v>10943000000000</v>
      </c>
      <c r="AC2750" s="2">
        <v>11045000000000</v>
      </c>
      <c r="AD2750" s="2">
        <v>11143900000000</v>
      </c>
      <c r="AE2750" s="2">
        <v>11200900000000</v>
      </c>
      <c r="AF2750" s="2">
        <v>11247800000000</v>
      </c>
      <c r="AG2750" s="2">
        <v>11346700000000</v>
      </c>
      <c r="AH2750" s="2">
        <v>457522000000000</v>
      </c>
    </row>
    <row r="2751" spans="1:34" x14ac:dyDescent="0.35">
      <c r="A2751" t="s">
        <v>4381</v>
      </c>
      <c r="B2751" t="s">
        <v>19</v>
      </c>
      <c r="C2751" s="2">
        <v>1120930000</v>
      </c>
      <c r="D2751" s="2">
        <v>1155330000</v>
      </c>
      <c r="E2751" s="2">
        <v>1184550000</v>
      </c>
      <c r="F2751" s="2">
        <v>1193890000</v>
      </c>
      <c r="G2751" s="2">
        <v>1200310000</v>
      </c>
      <c r="H2751" s="2">
        <v>1204990000</v>
      </c>
      <c r="I2751" s="2">
        <v>1210740000</v>
      </c>
      <c r="J2751" s="2">
        <v>1213980000</v>
      </c>
      <c r="K2751" s="2">
        <v>1212590000</v>
      </c>
      <c r="L2751" s="2">
        <v>1210580000</v>
      </c>
      <c r="M2751" s="2">
        <v>1211460000</v>
      </c>
      <c r="N2751" s="2">
        <v>1213020000</v>
      </c>
      <c r="O2751" s="2">
        <v>1210490000</v>
      </c>
      <c r="P2751" s="2">
        <v>1208920000</v>
      </c>
      <c r="Q2751" s="2">
        <v>1208280000</v>
      </c>
      <c r="R2751" s="2">
        <v>1210540000</v>
      </c>
      <c r="S2751" s="2">
        <v>1209350000</v>
      </c>
      <c r="T2751" s="2">
        <v>1207840000</v>
      </c>
      <c r="U2751" s="2">
        <v>1209320000</v>
      </c>
      <c r="V2751" s="2">
        <v>1208930000</v>
      </c>
      <c r="W2751" s="2">
        <v>1207330000</v>
      </c>
      <c r="X2751" s="2">
        <v>1211220000</v>
      </c>
      <c r="Y2751" s="2">
        <v>1220610000</v>
      </c>
      <c r="Z2751" s="2">
        <v>1230590000</v>
      </c>
      <c r="AA2751" s="2">
        <v>1235530000</v>
      </c>
      <c r="AB2751" s="2">
        <v>1245270000</v>
      </c>
      <c r="AC2751" s="2">
        <v>1256880000</v>
      </c>
      <c r="AD2751" s="2">
        <v>1268120000</v>
      </c>
      <c r="AE2751" s="2">
        <v>1274610000</v>
      </c>
      <c r="AF2751" s="2">
        <v>1279950000</v>
      </c>
      <c r="AG2751" s="2">
        <v>1291200000</v>
      </c>
      <c r="AH2751" s="2">
        <v>4466670000000</v>
      </c>
    </row>
    <row r="2752" spans="1:34" x14ac:dyDescent="0.35">
      <c r="A2752" t="s">
        <v>4382</v>
      </c>
      <c r="B2752" t="s">
        <v>19</v>
      </c>
      <c r="C2752" s="2">
        <v>5983930000</v>
      </c>
      <c r="D2752" s="2">
        <v>6167560000</v>
      </c>
      <c r="E2752" s="2">
        <v>6323570000</v>
      </c>
      <c r="F2752" s="2">
        <v>6373430000</v>
      </c>
      <c r="G2752" s="2">
        <v>6407660000</v>
      </c>
      <c r="H2752" s="2">
        <v>6432680000</v>
      </c>
      <c r="I2752" s="2">
        <v>6463360000</v>
      </c>
      <c r="J2752" s="2">
        <v>6480670000</v>
      </c>
      <c r="K2752" s="2">
        <v>6473220000</v>
      </c>
      <c r="L2752" s="2">
        <v>6462490000</v>
      </c>
      <c r="M2752" s="2">
        <v>6467200000</v>
      </c>
      <c r="N2752" s="2">
        <v>6475550000</v>
      </c>
      <c r="O2752" s="2">
        <v>6462010000</v>
      </c>
      <c r="P2752" s="2">
        <v>6453630000</v>
      </c>
      <c r="Q2752" s="2">
        <v>6450240000</v>
      </c>
      <c r="R2752" s="2">
        <v>6462300000</v>
      </c>
      <c r="S2752" s="2">
        <v>6455950000</v>
      </c>
      <c r="T2752" s="2">
        <v>6447890000</v>
      </c>
      <c r="U2752" s="2">
        <v>6455790000</v>
      </c>
      <c r="V2752" s="2">
        <v>6453720000</v>
      </c>
      <c r="W2752" s="2">
        <v>6445180000</v>
      </c>
      <c r="X2752" s="2">
        <v>6465940000</v>
      </c>
      <c r="Y2752" s="2">
        <v>6516060000</v>
      </c>
      <c r="Z2752" s="2">
        <v>6569340000</v>
      </c>
      <c r="AA2752" s="2">
        <v>6595710000</v>
      </c>
      <c r="AB2752" s="2">
        <v>6647700000</v>
      </c>
      <c r="AC2752" s="2">
        <v>6709650000</v>
      </c>
      <c r="AD2752" s="2">
        <v>6769700000</v>
      </c>
      <c r="AE2752" s="2">
        <v>6804320000</v>
      </c>
      <c r="AF2752" s="2">
        <v>6832850000</v>
      </c>
      <c r="AG2752" s="2">
        <v>6892900000</v>
      </c>
      <c r="AH2752" s="2">
        <v>1726970000000</v>
      </c>
    </row>
    <row r="2753" spans="1:34" x14ac:dyDescent="0.35">
      <c r="A2753" t="s">
        <v>4383</v>
      </c>
      <c r="B2753" t="s">
        <v>19</v>
      </c>
      <c r="C2753" s="2">
        <v>10524500000</v>
      </c>
      <c r="D2753" s="2">
        <v>10847400000</v>
      </c>
      <c r="E2753" s="2">
        <v>11121800000</v>
      </c>
      <c r="F2753" s="2">
        <v>11209500000</v>
      </c>
      <c r="G2753" s="2">
        <v>11269700000</v>
      </c>
      <c r="H2753" s="2">
        <v>11313700000</v>
      </c>
      <c r="I2753" s="2">
        <v>11367700000</v>
      </c>
      <c r="J2753" s="2">
        <v>11398100000</v>
      </c>
      <c r="K2753" s="2">
        <v>11385000000</v>
      </c>
      <c r="L2753" s="2">
        <v>11366100000</v>
      </c>
      <c r="M2753" s="2">
        <v>11374400000</v>
      </c>
      <c r="N2753" s="2">
        <v>11389100000</v>
      </c>
      <c r="O2753" s="2">
        <v>11365300000</v>
      </c>
      <c r="P2753" s="2">
        <v>11350600000</v>
      </c>
      <c r="Q2753" s="2">
        <v>11344600000</v>
      </c>
      <c r="R2753" s="2">
        <v>11365800000</v>
      </c>
      <c r="S2753" s="2">
        <v>11354600000</v>
      </c>
      <c r="T2753" s="2">
        <v>11340500000</v>
      </c>
      <c r="U2753" s="2">
        <v>11354400000</v>
      </c>
      <c r="V2753" s="2">
        <v>11350700000</v>
      </c>
      <c r="W2753" s="2">
        <v>11335700000</v>
      </c>
      <c r="X2753" s="2">
        <v>11372200000</v>
      </c>
      <c r="Y2753" s="2">
        <v>11460400000</v>
      </c>
      <c r="Z2753" s="2">
        <v>11554100000</v>
      </c>
      <c r="AA2753" s="2">
        <v>11600500000</v>
      </c>
      <c r="AB2753" s="2">
        <v>11691900000</v>
      </c>
      <c r="AC2753" s="2">
        <v>11800900000</v>
      </c>
      <c r="AD2753" s="2">
        <v>11906500000</v>
      </c>
      <c r="AE2753" s="2">
        <v>11967400000</v>
      </c>
      <c r="AF2753" s="2">
        <v>12017500000</v>
      </c>
      <c r="AG2753" s="2">
        <v>12123100000</v>
      </c>
      <c r="AH2753" s="2">
        <v>1716810000000</v>
      </c>
    </row>
    <row r="2754" spans="1:34" x14ac:dyDescent="0.35">
      <c r="A2754" t="s">
        <v>4384</v>
      </c>
      <c r="B2754" t="s">
        <v>19</v>
      </c>
      <c r="C2754" s="2">
        <v>414733000</v>
      </c>
      <c r="D2754" s="2">
        <v>427460000</v>
      </c>
      <c r="E2754" s="2">
        <v>438273000</v>
      </c>
      <c r="F2754" s="2">
        <v>441729000</v>
      </c>
      <c r="G2754" s="2">
        <v>444101000</v>
      </c>
      <c r="H2754" s="2">
        <v>445835000</v>
      </c>
      <c r="I2754" s="2">
        <v>447962000</v>
      </c>
      <c r="J2754" s="2">
        <v>449161000</v>
      </c>
      <c r="K2754" s="2">
        <v>448645000</v>
      </c>
      <c r="L2754" s="2">
        <v>447901000</v>
      </c>
      <c r="M2754" s="2">
        <v>448228000</v>
      </c>
      <c r="N2754" s="2">
        <v>448806000</v>
      </c>
      <c r="O2754" s="2">
        <v>447868000</v>
      </c>
      <c r="P2754" s="2">
        <v>447287000</v>
      </c>
      <c r="Q2754" s="2">
        <v>447052000</v>
      </c>
      <c r="R2754" s="2">
        <v>447888000</v>
      </c>
      <c r="S2754" s="2">
        <v>447448000</v>
      </c>
      <c r="T2754" s="2">
        <v>446889000</v>
      </c>
      <c r="U2754" s="2">
        <v>447437000</v>
      </c>
      <c r="V2754" s="2">
        <v>447294000</v>
      </c>
      <c r="W2754" s="2">
        <v>446702000</v>
      </c>
      <c r="X2754" s="2">
        <v>448140000</v>
      </c>
      <c r="Y2754" s="2">
        <v>451614000</v>
      </c>
      <c r="Z2754" s="2">
        <v>455307000</v>
      </c>
      <c r="AA2754" s="2">
        <v>457134000</v>
      </c>
      <c r="AB2754" s="2">
        <v>460738000</v>
      </c>
      <c r="AC2754" s="2">
        <v>465032000</v>
      </c>
      <c r="AD2754" s="2">
        <v>469194000</v>
      </c>
      <c r="AE2754" s="2">
        <v>471593000</v>
      </c>
      <c r="AF2754" s="2">
        <v>473570000</v>
      </c>
      <c r="AG2754" s="2">
        <v>477732000</v>
      </c>
      <c r="AH2754" s="2">
        <v>233298000000</v>
      </c>
    </row>
    <row r="2755" spans="1:34" x14ac:dyDescent="0.35">
      <c r="A2755" t="s">
        <v>4385</v>
      </c>
      <c r="B2755" t="s">
        <v>19</v>
      </c>
      <c r="C2755" s="2">
        <v>390785000</v>
      </c>
      <c r="D2755" s="2">
        <v>402777000</v>
      </c>
      <c r="E2755" s="2">
        <v>412965000</v>
      </c>
      <c r="F2755" s="2">
        <v>416222000</v>
      </c>
      <c r="G2755" s="2">
        <v>418457000</v>
      </c>
      <c r="H2755" s="2">
        <v>420091000</v>
      </c>
      <c r="I2755" s="2">
        <v>422095000</v>
      </c>
      <c r="J2755" s="2">
        <v>423225000</v>
      </c>
      <c r="K2755" s="2">
        <v>422739000</v>
      </c>
      <c r="L2755" s="2">
        <v>422038000</v>
      </c>
      <c r="M2755" s="2">
        <v>422345000</v>
      </c>
      <c r="N2755" s="2">
        <v>422890000</v>
      </c>
      <c r="O2755" s="2">
        <v>422006000</v>
      </c>
      <c r="P2755" s="2">
        <v>421459000</v>
      </c>
      <c r="Q2755" s="2">
        <v>421238000</v>
      </c>
      <c r="R2755" s="2">
        <v>422025000</v>
      </c>
      <c r="S2755" s="2">
        <v>421610000</v>
      </c>
      <c r="T2755" s="2">
        <v>421084000</v>
      </c>
      <c r="U2755" s="2">
        <v>421600000</v>
      </c>
      <c r="V2755" s="2">
        <v>421465000</v>
      </c>
      <c r="W2755" s="2">
        <v>420907000</v>
      </c>
      <c r="X2755" s="2">
        <v>422263000</v>
      </c>
      <c r="Y2755" s="2">
        <v>425536000</v>
      </c>
      <c r="Z2755" s="2">
        <v>429016000</v>
      </c>
      <c r="AA2755" s="2">
        <v>430738000</v>
      </c>
      <c r="AB2755" s="2">
        <v>434133000</v>
      </c>
      <c r="AC2755" s="2">
        <v>438179000</v>
      </c>
      <c r="AD2755" s="2">
        <v>442101000</v>
      </c>
      <c r="AE2755" s="2">
        <v>444361000</v>
      </c>
      <c r="AF2755" s="2">
        <v>446224000</v>
      </c>
      <c r="AG2755" s="2">
        <v>450146000</v>
      </c>
      <c r="AH2755" s="2">
        <v>201458000000</v>
      </c>
    </row>
    <row r="2756" spans="1:34" x14ac:dyDescent="0.35">
      <c r="A2756" t="s">
        <v>4386</v>
      </c>
      <c r="B2756" t="s">
        <v>19</v>
      </c>
      <c r="C2756" s="2">
        <v>278283000</v>
      </c>
      <c r="D2756" s="2">
        <v>286823000</v>
      </c>
      <c r="E2756" s="2">
        <v>294078000</v>
      </c>
      <c r="F2756" s="2">
        <v>296397000</v>
      </c>
      <c r="G2756" s="2">
        <v>297989000</v>
      </c>
      <c r="H2756" s="2">
        <v>299152000</v>
      </c>
      <c r="I2756" s="2">
        <v>300579000</v>
      </c>
      <c r="J2756" s="2">
        <v>301384000</v>
      </c>
      <c r="K2756" s="2">
        <v>301038000</v>
      </c>
      <c r="L2756" s="2">
        <v>300539000</v>
      </c>
      <c r="M2756" s="2">
        <v>300758000</v>
      </c>
      <c r="N2756" s="2">
        <v>301146000</v>
      </c>
      <c r="O2756" s="2">
        <v>300517000</v>
      </c>
      <c r="P2756" s="2">
        <v>300127000</v>
      </c>
      <c r="Q2756" s="2">
        <v>299969000</v>
      </c>
      <c r="R2756" s="2">
        <v>300530000</v>
      </c>
      <c r="S2756" s="2">
        <v>300235000</v>
      </c>
      <c r="T2756" s="2">
        <v>299860000</v>
      </c>
      <c r="U2756" s="2">
        <v>300227000</v>
      </c>
      <c r="V2756" s="2">
        <v>300131000</v>
      </c>
      <c r="W2756" s="2">
        <v>299734000</v>
      </c>
      <c r="X2756" s="2">
        <v>300699000</v>
      </c>
      <c r="Y2756" s="2">
        <v>303030000</v>
      </c>
      <c r="Z2756" s="2">
        <v>305508000</v>
      </c>
      <c r="AA2756" s="2">
        <v>306734000</v>
      </c>
      <c r="AB2756" s="2">
        <v>309152000</v>
      </c>
      <c r="AC2756" s="2">
        <v>312033000</v>
      </c>
      <c r="AD2756" s="2">
        <v>314826000</v>
      </c>
      <c r="AE2756" s="2">
        <v>316436000</v>
      </c>
      <c r="AF2756" s="2">
        <v>317763000</v>
      </c>
      <c r="AG2756" s="2">
        <v>320555000</v>
      </c>
      <c r="AH2756" s="2">
        <v>303497000000</v>
      </c>
    </row>
    <row r="2757" spans="1:34" x14ac:dyDescent="0.35">
      <c r="A2757" t="s">
        <v>4387</v>
      </c>
      <c r="B2757" t="s">
        <v>19</v>
      </c>
      <c r="C2757" s="2">
        <v>25990400</v>
      </c>
      <c r="D2757" s="2">
        <v>26788000</v>
      </c>
      <c r="E2757" s="2">
        <v>27465600</v>
      </c>
      <c r="F2757" s="2">
        <v>27682200</v>
      </c>
      <c r="G2757" s="2">
        <v>27830900</v>
      </c>
      <c r="H2757" s="2">
        <v>27939500</v>
      </c>
      <c r="I2757" s="2">
        <v>28072800</v>
      </c>
      <c r="J2757" s="2">
        <v>28148000</v>
      </c>
      <c r="K2757" s="2">
        <v>28115600</v>
      </c>
      <c r="L2757" s="2">
        <v>28069000</v>
      </c>
      <c r="M2757" s="2">
        <v>28089500</v>
      </c>
      <c r="N2757" s="2">
        <v>28125700</v>
      </c>
      <c r="O2757" s="2">
        <v>28066900</v>
      </c>
      <c r="P2757" s="2">
        <v>28030500</v>
      </c>
      <c r="Q2757" s="2">
        <v>28015800</v>
      </c>
      <c r="R2757" s="2">
        <v>28068200</v>
      </c>
      <c r="S2757" s="2">
        <v>28040600</v>
      </c>
      <c r="T2757" s="2">
        <v>28005600</v>
      </c>
      <c r="U2757" s="2">
        <v>28039900</v>
      </c>
      <c r="V2757" s="2">
        <v>28030900</v>
      </c>
      <c r="W2757" s="2">
        <v>27993800</v>
      </c>
      <c r="X2757" s="2">
        <v>28084000</v>
      </c>
      <c r="Y2757" s="2">
        <v>28301700</v>
      </c>
      <c r="Z2757" s="2">
        <v>28533100</v>
      </c>
      <c r="AA2757" s="2">
        <v>28647600</v>
      </c>
      <c r="AB2757" s="2">
        <v>28873500</v>
      </c>
      <c r="AC2757" s="2">
        <v>29142500</v>
      </c>
      <c r="AD2757" s="2">
        <v>29403400</v>
      </c>
      <c r="AE2757" s="2">
        <v>29553700</v>
      </c>
      <c r="AF2757" s="2">
        <v>29677600</v>
      </c>
      <c r="AG2757" s="2">
        <v>29938400</v>
      </c>
      <c r="AH2757" s="2">
        <v>10089600000</v>
      </c>
    </row>
    <row r="2758" spans="1:34" x14ac:dyDescent="0.35">
      <c r="A2758" t="s">
        <v>4388</v>
      </c>
      <c r="B2758" t="s">
        <v>19</v>
      </c>
      <c r="C2758" s="2">
        <v>174507000</v>
      </c>
      <c r="D2758" s="2">
        <v>179862000</v>
      </c>
      <c r="E2758" s="2">
        <v>184412000</v>
      </c>
      <c r="F2758" s="2">
        <v>185866000</v>
      </c>
      <c r="G2758" s="2">
        <v>186864000</v>
      </c>
      <c r="H2758" s="2">
        <v>187594000</v>
      </c>
      <c r="I2758" s="2">
        <v>188489000</v>
      </c>
      <c r="J2758" s="2">
        <v>188994000</v>
      </c>
      <c r="K2758" s="2">
        <v>188776000</v>
      </c>
      <c r="L2758" s="2">
        <v>188463000</v>
      </c>
      <c r="M2758" s="2">
        <v>188601000</v>
      </c>
      <c r="N2758" s="2">
        <v>188844000</v>
      </c>
      <c r="O2758" s="2">
        <v>188449000</v>
      </c>
      <c r="P2758" s="2">
        <v>188205000</v>
      </c>
      <c r="Q2758" s="2">
        <v>188106000</v>
      </c>
      <c r="R2758" s="2">
        <v>188458000</v>
      </c>
      <c r="S2758" s="2">
        <v>188273000</v>
      </c>
      <c r="T2758" s="2">
        <v>188038000</v>
      </c>
      <c r="U2758" s="2">
        <v>188268000</v>
      </c>
      <c r="V2758" s="2">
        <v>188208000</v>
      </c>
      <c r="W2758" s="2">
        <v>187959000</v>
      </c>
      <c r="X2758" s="2">
        <v>188564000</v>
      </c>
      <c r="Y2758" s="2">
        <v>190026000</v>
      </c>
      <c r="Z2758" s="2">
        <v>191580000</v>
      </c>
      <c r="AA2758" s="2">
        <v>192348000</v>
      </c>
      <c r="AB2758" s="2">
        <v>193865000</v>
      </c>
      <c r="AC2758" s="2">
        <v>195671000</v>
      </c>
      <c r="AD2758" s="2">
        <v>197423000</v>
      </c>
      <c r="AE2758" s="2">
        <v>198432000</v>
      </c>
      <c r="AF2758" s="2">
        <v>199264000</v>
      </c>
      <c r="AG2758" s="2">
        <v>201015000</v>
      </c>
      <c r="AH2758" s="2">
        <v>64065700000</v>
      </c>
    </row>
    <row r="2759" spans="1:34" x14ac:dyDescent="0.35">
      <c r="A2759" t="s">
        <v>4389</v>
      </c>
      <c r="B2759" t="s">
        <v>19</v>
      </c>
      <c r="C2759" s="2">
        <v>185646000</v>
      </c>
      <c r="D2759" s="2">
        <v>191343000</v>
      </c>
      <c r="E2759" s="2">
        <v>196183000</v>
      </c>
      <c r="F2759" s="2">
        <v>197730000</v>
      </c>
      <c r="G2759" s="2">
        <v>198792000</v>
      </c>
      <c r="H2759" s="2">
        <v>199568000</v>
      </c>
      <c r="I2759" s="2">
        <v>200520000</v>
      </c>
      <c r="J2759" s="2">
        <v>201057000</v>
      </c>
      <c r="K2759" s="2">
        <v>200826000</v>
      </c>
      <c r="L2759" s="2">
        <v>200493000</v>
      </c>
      <c r="M2759" s="2">
        <v>200639000</v>
      </c>
      <c r="N2759" s="2">
        <v>200898000</v>
      </c>
      <c r="O2759" s="2">
        <v>200478000</v>
      </c>
      <c r="P2759" s="2">
        <v>200218000</v>
      </c>
      <c r="Q2759" s="2">
        <v>200113000</v>
      </c>
      <c r="R2759" s="2">
        <v>200487000</v>
      </c>
      <c r="S2759" s="2">
        <v>200290000</v>
      </c>
      <c r="T2759" s="2">
        <v>200040000</v>
      </c>
      <c r="U2759" s="2">
        <v>200285000</v>
      </c>
      <c r="V2759" s="2">
        <v>200221000</v>
      </c>
      <c r="W2759" s="2">
        <v>199956000</v>
      </c>
      <c r="X2759" s="2">
        <v>200600000</v>
      </c>
      <c r="Y2759" s="2">
        <v>202155000</v>
      </c>
      <c r="Z2759" s="2">
        <v>203808000</v>
      </c>
      <c r="AA2759" s="2">
        <v>204626000</v>
      </c>
      <c r="AB2759" s="2">
        <v>206239000</v>
      </c>
      <c r="AC2759" s="2">
        <v>208161000</v>
      </c>
      <c r="AD2759" s="2">
        <v>210024000</v>
      </c>
      <c r="AE2759" s="2">
        <v>211098000</v>
      </c>
      <c r="AF2759" s="2">
        <v>211983000</v>
      </c>
      <c r="AG2759" s="2">
        <v>213846000</v>
      </c>
      <c r="AH2759" s="2">
        <v>12378500000000</v>
      </c>
    </row>
    <row r="2760" spans="1:34" x14ac:dyDescent="0.35">
      <c r="A2760" t="s">
        <v>4390</v>
      </c>
      <c r="B2760" t="s">
        <v>19</v>
      </c>
      <c r="C2760" s="2">
        <v>18564600</v>
      </c>
      <c r="D2760" s="2">
        <v>19134300</v>
      </c>
      <c r="E2760" s="2">
        <v>19618300</v>
      </c>
      <c r="F2760" s="2">
        <v>19773000</v>
      </c>
      <c r="G2760" s="2">
        <v>19879200</v>
      </c>
      <c r="H2760" s="2">
        <v>19956800</v>
      </c>
      <c r="I2760" s="2">
        <v>20052000</v>
      </c>
      <c r="J2760" s="2">
        <v>20105700</v>
      </c>
      <c r="K2760" s="2">
        <v>20082600</v>
      </c>
      <c r="L2760" s="2">
        <v>20049300</v>
      </c>
      <c r="M2760" s="2">
        <v>20063900</v>
      </c>
      <c r="N2760" s="2">
        <v>20089800</v>
      </c>
      <c r="O2760" s="2">
        <v>20047800</v>
      </c>
      <c r="P2760" s="2">
        <v>20021800</v>
      </c>
      <c r="Q2760" s="2">
        <v>20011300</v>
      </c>
      <c r="R2760" s="2">
        <v>20048700</v>
      </c>
      <c r="S2760" s="2">
        <v>20029000</v>
      </c>
      <c r="T2760" s="2">
        <v>20004000</v>
      </c>
      <c r="U2760" s="2">
        <v>20028500</v>
      </c>
      <c r="V2760" s="2">
        <v>20022100</v>
      </c>
      <c r="W2760" s="2">
        <v>19995600</v>
      </c>
      <c r="X2760" s="2">
        <v>20060000</v>
      </c>
      <c r="Y2760" s="2">
        <v>20215500</v>
      </c>
      <c r="Z2760" s="2">
        <v>20380800</v>
      </c>
      <c r="AA2760" s="2">
        <v>20462600</v>
      </c>
      <c r="AB2760" s="2">
        <v>20623900</v>
      </c>
      <c r="AC2760" s="2">
        <v>20816100</v>
      </c>
      <c r="AD2760" s="2">
        <v>21002400</v>
      </c>
      <c r="AE2760" s="2">
        <v>21109800</v>
      </c>
      <c r="AF2760" s="2">
        <v>21198300</v>
      </c>
      <c r="AG2760" s="2">
        <v>21384600</v>
      </c>
      <c r="AH2760" s="2">
        <v>1839930000</v>
      </c>
    </row>
    <row r="2761" spans="1:34" x14ac:dyDescent="0.35">
      <c r="A2761" t="s">
        <v>4391</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row>
    <row r="2762" spans="1:34" x14ac:dyDescent="0.35">
      <c r="A2762" t="s">
        <v>4392</v>
      </c>
      <c r="B2762" t="s">
        <v>19</v>
      </c>
      <c r="C2762" s="2">
        <v>6020820000000</v>
      </c>
      <c r="D2762" s="2">
        <v>5876500000000</v>
      </c>
      <c r="E2762" s="2">
        <v>5923830000000</v>
      </c>
      <c r="F2762" s="2">
        <v>6032230000000</v>
      </c>
      <c r="G2762" s="2">
        <v>6154380000000</v>
      </c>
      <c r="H2762" s="2">
        <v>6219000000000</v>
      </c>
      <c r="I2762" s="2">
        <v>6241930000000</v>
      </c>
      <c r="J2762" s="2">
        <v>6238160000000</v>
      </c>
      <c r="K2762" s="2">
        <v>6197200000000</v>
      </c>
      <c r="L2762" s="2">
        <v>6155010000000</v>
      </c>
      <c r="M2762" s="2">
        <v>6146580000000</v>
      </c>
      <c r="N2762" s="2">
        <v>6160210000000</v>
      </c>
      <c r="O2762" s="2">
        <v>6164250000000</v>
      </c>
      <c r="P2762" s="2">
        <v>6173960000000</v>
      </c>
      <c r="Q2762" s="2">
        <v>6207170000000</v>
      </c>
      <c r="R2762" s="2">
        <v>6268930000000</v>
      </c>
      <c r="S2762" s="2">
        <v>6338230000000</v>
      </c>
      <c r="T2762" s="2">
        <v>6405080000000</v>
      </c>
      <c r="U2762" s="2">
        <v>6454430000000</v>
      </c>
      <c r="V2762" s="2">
        <v>6507440000000</v>
      </c>
      <c r="W2762" s="2">
        <v>6532430000000</v>
      </c>
      <c r="X2762" s="2">
        <v>6532690000000</v>
      </c>
      <c r="Y2762" s="2">
        <v>6577370000000</v>
      </c>
      <c r="Z2762" s="2">
        <v>6644700000000</v>
      </c>
      <c r="AA2762" s="2">
        <v>6680680000000</v>
      </c>
      <c r="AB2762" s="2">
        <v>6728430000000</v>
      </c>
      <c r="AC2762" s="2">
        <v>6800590000000</v>
      </c>
      <c r="AD2762" s="2">
        <v>6860980000000</v>
      </c>
      <c r="AE2762" s="2">
        <v>6842250000000</v>
      </c>
      <c r="AF2762" s="2">
        <v>6822770000000</v>
      </c>
      <c r="AG2762" s="2">
        <v>6864000000000</v>
      </c>
      <c r="AH2762" s="2">
        <v>92974300000000</v>
      </c>
    </row>
    <row r="2763" spans="1:34" x14ac:dyDescent="0.35">
      <c r="A2763" t="s">
        <v>4393</v>
      </c>
      <c r="B2763" t="s">
        <v>19</v>
      </c>
      <c r="C2763" s="2">
        <v>685144000</v>
      </c>
      <c r="D2763" s="2">
        <v>668721000</v>
      </c>
      <c r="E2763" s="2">
        <v>674106000</v>
      </c>
      <c r="F2763" s="2">
        <v>686442000</v>
      </c>
      <c r="G2763" s="2">
        <v>700342000</v>
      </c>
      <c r="H2763" s="2">
        <v>707696000</v>
      </c>
      <c r="I2763" s="2">
        <v>710304000</v>
      </c>
      <c r="J2763" s="2">
        <v>709876000</v>
      </c>
      <c r="K2763" s="2">
        <v>705214000</v>
      </c>
      <c r="L2763" s="2">
        <v>700414000</v>
      </c>
      <c r="M2763" s="2">
        <v>699454000</v>
      </c>
      <c r="N2763" s="2">
        <v>701006000</v>
      </c>
      <c r="O2763" s="2">
        <v>701465000</v>
      </c>
      <c r="P2763" s="2">
        <v>702570000</v>
      </c>
      <c r="Q2763" s="2">
        <v>706349000</v>
      </c>
      <c r="R2763" s="2">
        <v>713378000</v>
      </c>
      <c r="S2763" s="2">
        <v>721263000</v>
      </c>
      <c r="T2763" s="2">
        <v>728871000</v>
      </c>
      <c r="U2763" s="2">
        <v>734486000</v>
      </c>
      <c r="V2763" s="2">
        <v>740518000</v>
      </c>
      <c r="W2763" s="2">
        <v>743362000</v>
      </c>
      <c r="X2763" s="2">
        <v>743393000</v>
      </c>
      <c r="Y2763" s="2">
        <v>748477000</v>
      </c>
      <c r="Z2763" s="2">
        <v>756139000</v>
      </c>
      <c r="AA2763" s="2">
        <v>760233000</v>
      </c>
      <c r="AB2763" s="2">
        <v>765667000</v>
      </c>
      <c r="AC2763" s="2">
        <v>773878000</v>
      </c>
      <c r="AD2763" s="2">
        <v>780750000</v>
      </c>
      <c r="AE2763" s="2">
        <v>778618000</v>
      </c>
      <c r="AF2763" s="2">
        <v>776402000</v>
      </c>
      <c r="AG2763" s="2">
        <v>781094000</v>
      </c>
      <c r="AH2763" s="2">
        <v>11368300000</v>
      </c>
    </row>
    <row r="2764" spans="1:34" x14ac:dyDescent="0.35">
      <c r="A2764" t="s">
        <v>4394</v>
      </c>
      <c r="B2764" t="s">
        <v>19</v>
      </c>
      <c r="C2764" s="2">
        <v>3657540000</v>
      </c>
      <c r="D2764" s="2">
        <v>3569870000</v>
      </c>
      <c r="E2764" s="2">
        <v>3598620000</v>
      </c>
      <c r="F2764" s="2">
        <v>3664470000</v>
      </c>
      <c r="G2764" s="2">
        <v>3738670000</v>
      </c>
      <c r="H2764" s="2">
        <v>3777930000</v>
      </c>
      <c r="I2764" s="2">
        <v>3791860000</v>
      </c>
      <c r="J2764" s="2">
        <v>3789570000</v>
      </c>
      <c r="K2764" s="2">
        <v>3764690000</v>
      </c>
      <c r="L2764" s="2">
        <v>3739060000</v>
      </c>
      <c r="M2764" s="2">
        <v>3733940000</v>
      </c>
      <c r="N2764" s="2">
        <v>3742220000</v>
      </c>
      <c r="O2764" s="2">
        <v>3744670000</v>
      </c>
      <c r="P2764" s="2">
        <v>3750570000</v>
      </c>
      <c r="Q2764" s="2">
        <v>3770750000</v>
      </c>
      <c r="R2764" s="2">
        <v>3808260000</v>
      </c>
      <c r="S2764" s="2">
        <v>3850360000</v>
      </c>
      <c r="T2764" s="2">
        <v>3890970000</v>
      </c>
      <c r="U2764" s="2">
        <v>3920950000</v>
      </c>
      <c r="V2764" s="2">
        <v>3953150000</v>
      </c>
      <c r="W2764" s="2">
        <v>3968330000</v>
      </c>
      <c r="X2764" s="2">
        <v>3968490000</v>
      </c>
      <c r="Y2764" s="2">
        <v>3995630000</v>
      </c>
      <c r="Z2764" s="2">
        <v>4036540000</v>
      </c>
      <c r="AA2764" s="2">
        <v>4058390000</v>
      </c>
      <c r="AB2764" s="2">
        <v>4087400000</v>
      </c>
      <c r="AC2764" s="2">
        <v>4131240000</v>
      </c>
      <c r="AD2764" s="2">
        <v>4167920000</v>
      </c>
      <c r="AE2764" s="2">
        <v>4156540000</v>
      </c>
      <c r="AF2764" s="2">
        <v>4144710000</v>
      </c>
      <c r="AG2764" s="2">
        <v>4169760000</v>
      </c>
      <c r="AH2764" s="2">
        <v>283558000000</v>
      </c>
    </row>
    <row r="2765" spans="1:34" x14ac:dyDescent="0.35">
      <c r="A2765" t="s">
        <v>4395</v>
      </c>
      <c r="B2765" t="s">
        <v>19</v>
      </c>
      <c r="C2765" s="2">
        <v>6432840000</v>
      </c>
      <c r="D2765" s="2">
        <v>6278640000</v>
      </c>
      <c r="E2765" s="2">
        <v>6329210000</v>
      </c>
      <c r="F2765" s="2">
        <v>6445030000</v>
      </c>
      <c r="G2765" s="2">
        <v>6575530000</v>
      </c>
      <c r="H2765" s="2">
        <v>6644580000</v>
      </c>
      <c r="I2765" s="2">
        <v>6669070000</v>
      </c>
      <c r="J2765" s="2">
        <v>6665050000</v>
      </c>
      <c r="K2765" s="2">
        <v>6621280000</v>
      </c>
      <c r="L2765" s="2">
        <v>6576210000</v>
      </c>
      <c r="M2765" s="2">
        <v>6567200000</v>
      </c>
      <c r="N2765" s="2">
        <v>6581770000</v>
      </c>
      <c r="O2765" s="2">
        <v>6586080000</v>
      </c>
      <c r="P2765" s="2">
        <v>6596450000</v>
      </c>
      <c r="Q2765" s="2">
        <v>6631940000</v>
      </c>
      <c r="R2765" s="2">
        <v>6697930000</v>
      </c>
      <c r="S2765" s="2">
        <v>6771970000</v>
      </c>
      <c r="T2765" s="2">
        <v>6843400000</v>
      </c>
      <c r="U2765" s="2">
        <v>6896120000</v>
      </c>
      <c r="V2765" s="2">
        <v>6952750000</v>
      </c>
      <c r="W2765" s="2">
        <v>6979460000</v>
      </c>
      <c r="X2765" s="2">
        <v>6979740000</v>
      </c>
      <c r="Y2765" s="2">
        <v>7027470000</v>
      </c>
      <c r="Z2765" s="2">
        <v>7099410000</v>
      </c>
      <c r="AA2765" s="2">
        <v>7137850000</v>
      </c>
      <c r="AB2765" s="2">
        <v>7188870000</v>
      </c>
      <c r="AC2765" s="2">
        <v>7265970000</v>
      </c>
      <c r="AD2765" s="2">
        <v>7330490000</v>
      </c>
      <c r="AE2765" s="2">
        <v>7310470000</v>
      </c>
      <c r="AF2765" s="2">
        <v>7289670000</v>
      </c>
      <c r="AG2765" s="2">
        <v>7333720000</v>
      </c>
      <c r="AH2765" s="2">
        <v>77688400000</v>
      </c>
    </row>
    <row r="2766" spans="1:34" x14ac:dyDescent="0.35">
      <c r="A2766" t="s">
        <v>4396</v>
      </c>
      <c r="B2766" t="s">
        <v>19</v>
      </c>
      <c r="C2766" s="2">
        <v>253496000</v>
      </c>
      <c r="D2766" s="2">
        <v>247420000</v>
      </c>
      <c r="E2766" s="2">
        <v>249413000</v>
      </c>
      <c r="F2766" s="2">
        <v>253977000</v>
      </c>
      <c r="G2766" s="2">
        <v>259119000</v>
      </c>
      <c r="H2766" s="2">
        <v>261840000</v>
      </c>
      <c r="I2766" s="2">
        <v>262806000</v>
      </c>
      <c r="J2766" s="2">
        <v>262647000</v>
      </c>
      <c r="K2766" s="2">
        <v>260922000</v>
      </c>
      <c r="L2766" s="2">
        <v>259146000</v>
      </c>
      <c r="M2766" s="2">
        <v>258791000</v>
      </c>
      <c r="N2766" s="2">
        <v>259365000</v>
      </c>
      <c r="O2766" s="2">
        <v>259535000</v>
      </c>
      <c r="P2766" s="2">
        <v>259944000</v>
      </c>
      <c r="Q2766" s="2">
        <v>261342000</v>
      </c>
      <c r="R2766" s="2">
        <v>263943000</v>
      </c>
      <c r="S2766" s="2">
        <v>266860000</v>
      </c>
      <c r="T2766" s="2">
        <v>269675000</v>
      </c>
      <c r="U2766" s="2">
        <v>271753000</v>
      </c>
      <c r="V2766" s="2">
        <v>273984000</v>
      </c>
      <c r="W2766" s="2">
        <v>275037000</v>
      </c>
      <c r="X2766" s="2">
        <v>275048000</v>
      </c>
      <c r="Y2766" s="2">
        <v>276929000</v>
      </c>
      <c r="Z2766" s="2">
        <v>279764000</v>
      </c>
      <c r="AA2766" s="2">
        <v>281278000</v>
      </c>
      <c r="AB2766" s="2">
        <v>283289000</v>
      </c>
      <c r="AC2766" s="2">
        <v>286327000</v>
      </c>
      <c r="AD2766" s="2">
        <v>288870000</v>
      </c>
      <c r="AE2766" s="2">
        <v>288081000</v>
      </c>
      <c r="AF2766" s="2">
        <v>287261000</v>
      </c>
      <c r="AG2766" s="2">
        <v>288997000</v>
      </c>
      <c r="AH2766" s="2">
        <v>32392200000</v>
      </c>
    </row>
    <row r="2767" spans="1:34" x14ac:dyDescent="0.35">
      <c r="A2767" t="s">
        <v>4397</v>
      </c>
      <c r="B2767" t="s">
        <v>19</v>
      </c>
      <c r="C2767" s="2">
        <v>238859000</v>
      </c>
      <c r="D2767" s="2">
        <v>233133000</v>
      </c>
      <c r="E2767" s="2">
        <v>235011000</v>
      </c>
      <c r="F2767" s="2">
        <v>239311000</v>
      </c>
      <c r="G2767" s="2">
        <v>244157000</v>
      </c>
      <c r="H2767" s="2">
        <v>246721000</v>
      </c>
      <c r="I2767" s="2">
        <v>247630000</v>
      </c>
      <c r="J2767" s="2">
        <v>247481000</v>
      </c>
      <c r="K2767" s="2">
        <v>245856000</v>
      </c>
      <c r="L2767" s="2">
        <v>244182000</v>
      </c>
      <c r="M2767" s="2">
        <v>243847000</v>
      </c>
      <c r="N2767" s="2">
        <v>244388000</v>
      </c>
      <c r="O2767" s="2">
        <v>244548000</v>
      </c>
      <c r="P2767" s="2">
        <v>244934000</v>
      </c>
      <c r="Q2767" s="2">
        <v>246251000</v>
      </c>
      <c r="R2767" s="2">
        <v>248702000</v>
      </c>
      <c r="S2767" s="2">
        <v>251451000</v>
      </c>
      <c r="T2767" s="2">
        <v>254103000</v>
      </c>
      <c r="U2767" s="2">
        <v>256061000</v>
      </c>
      <c r="V2767" s="2">
        <v>258164000</v>
      </c>
      <c r="W2767" s="2">
        <v>259155000</v>
      </c>
      <c r="X2767" s="2">
        <v>259165000</v>
      </c>
      <c r="Y2767" s="2">
        <v>260938000</v>
      </c>
      <c r="Z2767" s="2">
        <v>263609000</v>
      </c>
      <c r="AA2767" s="2">
        <v>265036000</v>
      </c>
      <c r="AB2767" s="2">
        <v>266931000</v>
      </c>
      <c r="AC2767" s="2">
        <v>269794000</v>
      </c>
      <c r="AD2767" s="2">
        <v>272189000</v>
      </c>
      <c r="AE2767" s="2">
        <v>271446000</v>
      </c>
      <c r="AF2767" s="2">
        <v>270674000</v>
      </c>
      <c r="AG2767" s="2">
        <v>272309000</v>
      </c>
      <c r="AH2767" s="2">
        <v>21281600000</v>
      </c>
    </row>
    <row r="2768" spans="1:34" x14ac:dyDescent="0.35">
      <c r="A2768" t="s">
        <v>4398</v>
      </c>
      <c r="B2768" t="s">
        <v>19</v>
      </c>
      <c r="C2768" s="2">
        <v>170095000</v>
      </c>
      <c r="D2768" s="2">
        <v>166017000</v>
      </c>
      <c r="E2768" s="2">
        <v>167354000</v>
      </c>
      <c r="F2768" s="2">
        <v>170417000</v>
      </c>
      <c r="G2768" s="2">
        <v>173868000</v>
      </c>
      <c r="H2768" s="2">
        <v>175693000</v>
      </c>
      <c r="I2768" s="2">
        <v>176341000</v>
      </c>
      <c r="J2768" s="2">
        <v>176234000</v>
      </c>
      <c r="K2768" s="2">
        <v>175077000</v>
      </c>
      <c r="L2768" s="2">
        <v>173885000</v>
      </c>
      <c r="M2768" s="2">
        <v>173647000</v>
      </c>
      <c r="N2768" s="2">
        <v>174032000</v>
      </c>
      <c r="O2768" s="2">
        <v>174146000</v>
      </c>
      <c r="P2768" s="2">
        <v>174421000</v>
      </c>
      <c r="Q2768" s="2">
        <v>175359000</v>
      </c>
      <c r="R2768" s="2">
        <v>177104000</v>
      </c>
      <c r="S2768" s="2">
        <v>179062000</v>
      </c>
      <c r="T2768" s="2">
        <v>180950000</v>
      </c>
      <c r="U2768" s="2">
        <v>182344000</v>
      </c>
      <c r="V2768" s="2">
        <v>183842000</v>
      </c>
      <c r="W2768" s="2">
        <v>184548000</v>
      </c>
      <c r="X2768" s="2">
        <v>184555000</v>
      </c>
      <c r="Y2768" s="2">
        <v>185818000</v>
      </c>
      <c r="Z2768" s="2">
        <v>187720000</v>
      </c>
      <c r="AA2768" s="2">
        <v>188736000</v>
      </c>
      <c r="AB2768" s="2">
        <v>190085000</v>
      </c>
      <c r="AC2768" s="2">
        <v>192124000</v>
      </c>
      <c r="AD2768" s="2">
        <v>193830000</v>
      </c>
      <c r="AE2768" s="2">
        <v>193301000</v>
      </c>
      <c r="AF2768" s="2">
        <v>192750000</v>
      </c>
      <c r="AG2768" s="2">
        <v>193915000</v>
      </c>
      <c r="AH2768" s="2">
        <v>37756500000</v>
      </c>
    </row>
    <row r="2769" spans="1:34" x14ac:dyDescent="0.35">
      <c r="A2769" t="s">
        <v>4399</v>
      </c>
      <c r="B2769" t="s">
        <v>19</v>
      </c>
      <c r="C2769" s="2">
        <v>15886100</v>
      </c>
      <c r="D2769" s="2">
        <v>15505300</v>
      </c>
      <c r="E2769" s="2">
        <v>15630200</v>
      </c>
      <c r="F2769" s="2">
        <v>15916200</v>
      </c>
      <c r="G2769" s="2">
        <v>16238500</v>
      </c>
      <c r="H2769" s="2">
        <v>16409000</v>
      </c>
      <c r="I2769" s="2">
        <v>16469500</v>
      </c>
      <c r="J2769" s="2">
        <v>16459500</v>
      </c>
      <c r="K2769" s="2">
        <v>16351400</v>
      </c>
      <c r="L2769" s="2">
        <v>16240100</v>
      </c>
      <c r="M2769" s="2">
        <v>16217900</v>
      </c>
      <c r="N2769" s="2">
        <v>16253900</v>
      </c>
      <c r="O2769" s="2">
        <v>16264500</v>
      </c>
      <c r="P2769" s="2">
        <v>16290100</v>
      </c>
      <c r="Q2769" s="2">
        <v>16377800</v>
      </c>
      <c r="R2769" s="2">
        <v>16540700</v>
      </c>
      <c r="S2769" s="2">
        <v>16723600</v>
      </c>
      <c r="T2769" s="2">
        <v>16900000</v>
      </c>
      <c r="U2769" s="2">
        <v>17030200</v>
      </c>
      <c r="V2769" s="2">
        <v>17170000</v>
      </c>
      <c r="W2769" s="2">
        <v>17236000</v>
      </c>
      <c r="X2769" s="2">
        <v>17236700</v>
      </c>
      <c r="Y2769" s="2">
        <v>17354500</v>
      </c>
      <c r="Z2769" s="2">
        <v>17532200</v>
      </c>
      <c r="AA2769" s="2">
        <v>17627100</v>
      </c>
      <c r="AB2769" s="2">
        <v>17753100</v>
      </c>
      <c r="AC2769" s="2">
        <v>17943500</v>
      </c>
      <c r="AD2769" s="2">
        <v>18102800</v>
      </c>
      <c r="AE2769" s="2">
        <v>18053400</v>
      </c>
      <c r="AF2769" s="2">
        <v>18002000</v>
      </c>
      <c r="AG2769" s="2">
        <v>18110800</v>
      </c>
      <c r="AH2769" s="2">
        <v>500891000</v>
      </c>
    </row>
    <row r="2770" spans="1:34" x14ac:dyDescent="0.35">
      <c r="A2770" t="s">
        <v>4400</v>
      </c>
      <c r="B2770" t="s">
        <v>19</v>
      </c>
      <c r="C2770" s="2">
        <v>106664000</v>
      </c>
      <c r="D2770" s="2">
        <v>104107000</v>
      </c>
      <c r="E2770" s="2">
        <v>104945000</v>
      </c>
      <c r="F2770" s="2">
        <v>106866000</v>
      </c>
      <c r="G2770" s="2">
        <v>109030000</v>
      </c>
      <c r="H2770" s="2">
        <v>110175000</v>
      </c>
      <c r="I2770" s="2">
        <v>110581000</v>
      </c>
      <c r="J2770" s="2">
        <v>110514000</v>
      </c>
      <c r="K2770" s="2">
        <v>109788000</v>
      </c>
      <c r="L2770" s="2">
        <v>109041000</v>
      </c>
      <c r="M2770" s="2">
        <v>108891000</v>
      </c>
      <c r="N2770" s="2">
        <v>109133000</v>
      </c>
      <c r="O2770" s="2">
        <v>109205000</v>
      </c>
      <c r="P2770" s="2">
        <v>109377000</v>
      </c>
      <c r="Q2770" s="2">
        <v>109965000</v>
      </c>
      <c r="R2770" s="2">
        <v>111059000</v>
      </c>
      <c r="S2770" s="2">
        <v>112287000</v>
      </c>
      <c r="T2770" s="2">
        <v>113471000</v>
      </c>
      <c r="U2770" s="2">
        <v>114345000</v>
      </c>
      <c r="V2770" s="2">
        <v>115284000</v>
      </c>
      <c r="W2770" s="2">
        <v>115727000</v>
      </c>
      <c r="X2770" s="2">
        <v>115732000</v>
      </c>
      <c r="Y2770" s="2">
        <v>116523000</v>
      </c>
      <c r="Z2770" s="2">
        <v>117716000</v>
      </c>
      <c r="AA2770" s="2">
        <v>118354000</v>
      </c>
      <c r="AB2770" s="2">
        <v>119200000</v>
      </c>
      <c r="AC2770" s="2">
        <v>120478000</v>
      </c>
      <c r="AD2770" s="2">
        <v>121548000</v>
      </c>
      <c r="AE2770" s="2">
        <v>121216000</v>
      </c>
      <c r="AF2770" s="2">
        <v>120871000</v>
      </c>
      <c r="AG2770" s="2">
        <v>121601000</v>
      </c>
      <c r="AH2770" s="2">
        <v>2305810000</v>
      </c>
    </row>
    <row r="2771" spans="1:34" x14ac:dyDescent="0.35">
      <c r="A2771" t="s">
        <v>4401</v>
      </c>
      <c r="B2771" t="s">
        <v>19</v>
      </c>
      <c r="C2771" s="2">
        <v>113472000</v>
      </c>
      <c r="D2771" s="2">
        <v>110752000</v>
      </c>
      <c r="E2771" s="2">
        <v>111644000</v>
      </c>
      <c r="F2771" s="2">
        <v>113687000</v>
      </c>
      <c r="G2771" s="2">
        <v>115989000</v>
      </c>
      <c r="H2771" s="2">
        <v>117207000</v>
      </c>
      <c r="I2771" s="2">
        <v>117639000</v>
      </c>
      <c r="J2771" s="2">
        <v>117568000</v>
      </c>
      <c r="K2771" s="2">
        <v>116796000</v>
      </c>
      <c r="L2771" s="2">
        <v>116001000</v>
      </c>
      <c r="M2771" s="2">
        <v>115842000</v>
      </c>
      <c r="N2771" s="2">
        <v>116099000</v>
      </c>
      <c r="O2771" s="2">
        <v>116175000</v>
      </c>
      <c r="P2771" s="2">
        <v>116358000</v>
      </c>
      <c r="Q2771" s="2">
        <v>116984000</v>
      </c>
      <c r="R2771" s="2">
        <v>118148000</v>
      </c>
      <c r="S2771" s="2">
        <v>119454000</v>
      </c>
      <c r="T2771" s="2">
        <v>120714000</v>
      </c>
      <c r="U2771" s="2">
        <v>121644000</v>
      </c>
      <c r="V2771" s="2">
        <v>122643000</v>
      </c>
      <c r="W2771" s="2">
        <v>123114000</v>
      </c>
      <c r="X2771" s="2">
        <v>123119000</v>
      </c>
      <c r="Y2771" s="2">
        <v>123961000</v>
      </c>
      <c r="Z2771" s="2">
        <v>125230000</v>
      </c>
      <c r="AA2771" s="2">
        <v>125908000</v>
      </c>
      <c r="AB2771" s="2">
        <v>126808000</v>
      </c>
      <c r="AC2771" s="2">
        <v>128168000</v>
      </c>
      <c r="AD2771" s="2">
        <v>129306000</v>
      </c>
      <c r="AE2771" s="2">
        <v>128953000</v>
      </c>
      <c r="AF2771" s="2">
        <v>128586000</v>
      </c>
      <c r="AG2771" s="2">
        <v>129363000</v>
      </c>
      <c r="AH2771" s="2">
        <v>1097610000</v>
      </c>
    </row>
    <row r="2772" spans="1:34" x14ac:dyDescent="0.35">
      <c r="A2772" t="s">
        <v>4402</v>
      </c>
      <c r="B2772" t="s">
        <v>19</v>
      </c>
      <c r="C2772" s="2">
        <v>11347200</v>
      </c>
      <c r="D2772" s="2">
        <v>11075200</v>
      </c>
      <c r="E2772" s="2">
        <v>11164400</v>
      </c>
      <c r="F2772" s="2">
        <v>11368700</v>
      </c>
      <c r="G2772" s="2">
        <v>11598900</v>
      </c>
      <c r="H2772" s="2">
        <v>11720700</v>
      </c>
      <c r="I2772" s="2">
        <v>11763900</v>
      </c>
      <c r="J2772" s="2">
        <v>11756800</v>
      </c>
      <c r="K2772" s="2">
        <v>11679600</v>
      </c>
      <c r="L2772" s="2">
        <v>11600100</v>
      </c>
      <c r="M2772" s="2">
        <v>11584200</v>
      </c>
      <c r="N2772" s="2">
        <v>11609900</v>
      </c>
      <c r="O2772" s="2">
        <v>11617500</v>
      </c>
      <c r="P2772" s="2">
        <v>11635800</v>
      </c>
      <c r="Q2772" s="2">
        <v>11698400</v>
      </c>
      <c r="R2772" s="2">
        <v>11814800</v>
      </c>
      <c r="S2772" s="2">
        <v>11945400</v>
      </c>
      <c r="T2772" s="2">
        <v>12071400</v>
      </c>
      <c r="U2772" s="2">
        <v>12164400</v>
      </c>
      <c r="V2772" s="2">
        <v>12264300</v>
      </c>
      <c r="W2772" s="2">
        <v>12311400</v>
      </c>
      <c r="X2772" s="2">
        <v>12311900</v>
      </c>
      <c r="Y2772" s="2">
        <v>12396100</v>
      </c>
      <c r="Z2772" s="2">
        <v>12523000</v>
      </c>
      <c r="AA2772" s="2">
        <v>12590800</v>
      </c>
      <c r="AB2772" s="2">
        <v>12680800</v>
      </c>
      <c r="AC2772" s="2">
        <v>12816800</v>
      </c>
      <c r="AD2772" s="2">
        <v>12930600</v>
      </c>
      <c r="AE2772" s="2">
        <v>12895300</v>
      </c>
      <c r="AF2772" s="2">
        <v>12858600</v>
      </c>
      <c r="AG2772" s="2">
        <v>12936300</v>
      </c>
      <c r="AH2772" s="2">
        <v>146993000</v>
      </c>
    </row>
    <row r="2773" spans="1:34" x14ac:dyDescent="0.35">
      <c r="A2773" t="s">
        <v>4403</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row>
    <row r="2774" spans="1:34" x14ac:dyDescent="0.35">
      <c r="A2774" t="s">
        <v>4404</v>
      </c>
      <c r="B2774" t="s">
        <v>19</v>
      </c>
      <c r="C2774" s="2">
        <v>1817280000000</v>
      </c>
      <c r="D2774" s="2">
        <v>1637870000000</v>
      </c>
      <c r="E2774" s="2">
        <v>1634560000000</v>
      </c>
      <c r="F2774" s="2">
        <v>1699930000000</v>
      </c>
      <c r="G2774" s="2">
        <v>1734890000000</v>
      </c>
      <c r="H2774" s="2">
        <v>1771230000000</v>
      </c>
      <c r="I2774" s="2">
        <v>1785850000000</v>
      </c>
      <c r="J2774" s="2">
        <v>1790000000000</v>
      </c>
      <c r="K2774" s="2">
        <v>1782090000000</v>
      </c>
      <c r="L2774" s="2">
        <v>1768640000000</v>
      </c>
      <c r="M2774" s="2">
        <v>1760500000000</v>
      </c>
      <c r="N2774" s="2">
        <v>1763030000000</v>
      </c>
      <c r="O2774" s="2">
        <v>1754620000000</v>
      </c>
      <c r="P2774" s="2">
        <v>1758150000000</v>
      </c>
      <c r="Q2774" s="2">
        <v>1768620000000</v>
      </c>
      <c r="R2774" s="2">
        <v>1787250000000</v>
      </c>
      <c r="S2774" s="2">
        <v>1808010000000</v>
      </c>
      <c r="T2774" s="2">
        <v>1828030000000</v>
      </c>
      <c r="U2774" s="2">
        <v>1849060000000</v>
      </c>
      <c r="V2774" s="2">
        <v>1871540000000</v>
      </c>
      <c r="W2774" s="2">
        <v>1894920000000</v>
      </c>
      <c r="X2774" s="2">
        <v>1914440000000</v>
      </c>
      <c r="Y2774" s="2">
        <v>1940470000000</v>
      </c>
      <c r="Z2774" s="2">
        <v>1975070000000</v>
      </c>
      <c r="AA2774" s="2">
        <v>2007480000000</v>
      </c>
      <c r="AB2774" s="2">
        <v>2044960000000</v>
      </c>
      <c r="AC2774" s="2">
        <v>2078740000000</v>
      </c>
      <c r="AD2774" s="2">
        <v>2111210000000</v>
      </c>
      <c r="AE2774" s="2">
        <v>2145070000000</v>
      </c>
      <c r="AF2774" s="2">
        <v>2177340000000</v>
      </c>
      <c r="AG2774" s="2">
        <v>2208330000000</v>
      </c>
      <c r="AH2774" s="2">
        <v>308034000000000</v>
      </c>
    </row>
    <row r="2775" spans="1:34" x14ac:dyDescent="0.35">
      <c r="A2775" t="s">
        <v>4405</v>
      </c>
      <c r="B2775" t="s">
        <v>19</v>
      </c>
      <c r="C2775" s="2">
        <v>206798000</v>
      </c>
      <c r="D2775" s="2">
        <v>186383000</v>
      </c>
      <c r="E2775" s="2">
        <v>186006000</v>
      </c>
      <c r="F2775" s="2">
        <v>193445000</v>
      </c>
      <c r="G2775" s="2">
        <v>197423000</v>
      </c>
      <c r="H2775" s="2">
        <v>201558000</v>
      </c>
      <c r="I2775" s="2">
        <v>203222000</v>
      </c>
      <c r="J2775" s="2">
        <v>203694000</v>
      </c>
      <c r="K2775" s="2">
        <v>202795000</v>
      </c>
      <c r="L2775" s="2">
        <v>201263000</v>
      </c>
      <c r="M2775" s="2">
        <v>200338000</v>
      </c>
      <c r="N2775" s="2">
        <v>200625000</v>
      </c>
      <c r="O2775" s="2">
        <v>199668000</v>
      </c>
      <c r="P2775" s="2">
        <v>200070000</v>
      </c>
      <c r="Q2775" s="2">
        <v>201262000</v>
      </c>
      <c r="R2775" s="2">
        <v>203382000</v>
      </c>
      <c r="S2775" s="2">
        <v>205744000</v>
      </c>
      <c r="T2775" s="2">
        <v>208022000</v>
      </c>
      <c r="U2775" s="2">
        <v>210415000</v>
      </c>
      <c r="V2775" s="2">
        <v>212973000</v>
      </c>
      <c r="W2775" s="2">
        <v>215634000</v>
      </c>
      <c r="X2775" s="2">
        <v>217855000</v>
      </c>
      <c r="Y2775" s="2">
        <v>220817000</v>
      </c>
      <c r="Z2775" s="2">
        <v>224754000</v>
      </c>
      <c r="AA2775" s="2">
        <v>228442000</v>
      </c>
      <c r="AB2775" s="2">
        <v>232708000</v>
      </c>
      <c r="AC2775" s="2">
        <v>236552000</v>
      </c>
      <c r="AD2775" s="2">
        <v>240247000</v>
      </c>
      <c r="AE2775" s="2">
        <v>244099000</v>
      </c>
      <c r="AF2775" s="2">
        <v>247772000</v>
      </c>
      <c r="AG2775" s="2">
        <v>251298000</v>
      </c>
      <c r="AH2775" s="2">
        <v>171297000000</v>
      </c>
    </row>
    <row r="2776" spans="1:34" x14ac:dyDescent="0.35">
      <c r="A2776" t="s">
        <v>4406</v>
      </c>
      <c r="B2776" t="s">
        <v>19</v>
      </c>
      <c r="C2776" s="2">
        <v>1103960000</v>
      </c>
      <c r="D2776" s="2">
        <v>994978000</v>
      </c>
      <c r="E2776" s="2">
        <v>992967000</v>
      </c>
      <c r="F2776" s="2">
        <v>1032680000</v>
      </c>
      <c r="G2776" s="2">
        <v>1053910000</v>
      </c>
      <c r="H2776" s="2">
        <v>1075990000</v>
      </c>
      <c r="I2776" s="2">
        <v>1084870000</v>
      </c>
      <c r="J2776" s="2">
        <v>1087390000</v>
      </c>
      <c r="K2776" s="2">
        <v>1082590000</v>
      </c>
      <c r="L2776" s="2">
        <v>1074420000</v>
      </c>
      <c r="M2776" s="2">
        <v>1069470000</v>
      </c>
      <c r="N2776" s="2">
        <v>1071010000</v>
      </c>
      <c r="O2776" s="2">
        <v>1065900000</v>
      </c>
      <c r="P2776" s="2">
        <v>1068050000</v>
      </c>
      <c r="Q2776" s="2">
        <v>1074410000</v>
      </c>
      <c r="R2776" s="2">
        <v>1085720000</v>
      </c>
      <c r="S2776" s="2">
        <v>1098330000</v>
      </c>
      <c r="T2776" s="2">
        <v>1110490000</v>
      </c>
      <c r="U2776" s="2">
        <v>1123270000</v>
      </c>
      <c r="V2776" s="2">
        <v>1136930000</v>
      </c>
      <c r="W2776" s="2">
        <v>1151130000</v>
      </c>
      <c r="X2776" s="2">
        <v>1162990000</v>
      </c>
      <c r="Y2776" s="2">
        <v>1178800000</v>
      </c>
      <c r="Z2776" s="2">
        <v>1199820000</v>
      </c>
      <c r="AA2776" s="2">
        <v>1219510000</v>
      </c>
      <c r="AB2776" s="2">
        <v>1242280000</v>
      </c>
      <c r="AC2776" s="2">
        <v>1262800000</v>
      </c>
      <c r="AD2776" s="2">
        <v>1282530000</v>
      </c>
      <c r="AE2776" s="2">
        <v>1303090000</v>
      </c>
      <c r="AF2776" s="2">
        <v>1322700000</v>
      </c>
      <c r="AG2776" s="2">
        <v>1341520000</v>
      </c>
      <c r="AH2776" s="2">
        <v>359595000000</v>
      </c>
    </row>
    <row r="2777" spans="1:34" x14ac:dyDescent="0.35">
      <c r="A2777" t="s">
        <v>4407</v>
      </c>
      <c r="B2777" t="s">
        <v>19</v>
      </c>
      <c r="C2777" s="2">
        <v>1941640000</v>
      </c>
      <c r="D2777" s="2">
        <v>1749950000</v>
      </c>
      <c r="E2777" s="2">
        <v>1746420000</v>
      </c>
      <c r="F2777" s="2">
        <v>1816260000</v>
      </c>
      <c r="G2777" s="2">
        <v>1853610000</v>
      </c>
      <c r="H2777" s="2">
        <v>1892440000</v>
      </c>
      <c r="I2777" s="2">
        <v>1908050000</v>
      </c>
      <c r="J2777" s="2">
        <v>1912490000</v>
      </c>
      <c r="K2777" s="2">
        <v>1904050000</v>
      </c>
      <c r="L2777" s="2">
        <v>1889670000</v>
      </c>
      <c r="M2777" s="2">
        <v>1880980000</v>
      </c>
      <c r="N2777" s="2">
        <v>1883680000</v>
      </c>
      <c r="O2777" s="2">
        <v>1874690000</v>
      </c>
      <c r="P2777" s="2">
        <v>1878470000</v>
      </c>
      <c r="Q2777" s="2">
        <v>1889650000</v>
      </c>
      <c r="R2777" s="2">
        <v>1909560000</v>
      </c>
      <c r="S2777" s="2">
        <v>1931730000</v>
      </c>
      <c r="T2777" s="2">
        <v>1953120000</v>
      </c>
      <c r="U2777" s="2">
        <v>1975590000</v>
      </c>
      <c r="V2777" s="2">
        <v>1999610000</v>
      </c>
      <c r="W2777" s="2">
        <v>2024590000</v>
      </c>
      <c r="X2777" s="2">
        <v>2045450000</v>
      </c>
      <c r="Y2777" s="2">
        <v>2073260000</v>
      </c>
      <c r="Z2777" s="2">
        <v>2110230000</v>
      </c>
      <c r="AA2777" s="2">
        <v>2144850000</v>
      </c>
      <c r="AB2777" s="2">
        <v>2184910000</v>
      </c>
      <c r="AC2777" s="2">
        <v>2220990000</v>
      </c>
      <c r="AD2777" s="2">
        <v>2255690000</v>
      </c>
      <c r="AE2777" s="2">
        <v>2291860000</v>
      </c>
      <c r="AF2777" s="2">
        <v>2326340000</v>
      </c>
      <c r="AG2777" s="2">
        <v>2359450000</v>
      </c>
      <c r="AH2777" s="2">
        <v>356435000000</v>
      </c>
    </row>
    <row r="2778" spans="1:34" x14ac:dyDescent="0.35">
      <c r="A2778" t="s">
        <v>4408</v>
      </c>
      <c r="B2778" t="s">
        <v>19</v>
      </c>
      <c r="C2778" s="2">
        <v>76513400</v>
      </c>
      <c r="D2778" s="2">
        <v>68959800</v>
      </c>
      <c r="E2778" s="2">
        <v>68820400</v>
      </c>
      <c r="F2778" s="2">
        <v>71572700</v>
      </c>
      <c r="G2778" s="2">
        <v>73044400</v>
      </c>
      <c r="H2778" s="2">
        <v>74574500</v>
      </c>
      <c r="I2778" s="2">
        <v>75190000</v>
      </c>
      <c r="J2778" s="2">
        <v>75364900</v>
      </c>
      <c r="K2778" s="2">
        <v>75032000</v>
      </c>
      <c r="L2778" s="2">
        <v>74465500</v>
      </c>
      <c r="M2778" s="2">
        <v>74123000</v>
      </c>
      <c r="N2778" s="2">
        <v>74229300</v>
      </c>
      <c r="O2778" s="2">
        <v>73875300</v>
      </c>
      <c r="P2778" s="2">
        <v>74024000</v>
      </c>
      <c r="Q2778" s="2">
        <v>74464800</v>
      </c>
      <c r="R2778" s="2">
        <v>75249200</v>
      </c>
      <c r="S2778" s="2">
        <v>76123100</v>
      </c>
      <c r="T2778" s="2">
        <v>76966000</v>
      </c>
      <c r="U2778" s="2">
        <v>77851300</v>
      </c>
      <c r="V2778" s="2">
        <v>78797900</v>
      </c>
      <c r="W2778" s="2">
        <v>79782400</v>
      </c>
      <c r="X2778" s="2">
        <v>80604300</v>
      </c>
      <c r="Y2778" s="2">
        <v>81700100</v>
      </c>
      <c r="Z2778" s="2">
        <v>83156900</v>
      </c>
      <c r="AA2778" s="2">
        <v>84521400</v>
      </c>
      <c r="AB2778" s="2">
        <v>86099700</v>
      </c>
      <c r="AC2778" s="2">
        <v>87521900</v>
      </c>
      <c r="AD2778" s="2">
        <v>88889100</v>
      </c>
      <c r="AE2778" s="2">
        <v>90314400</v>
      </c>
      <c r="AF2778" s="2">
        <v>91673300</v>
      </c>
      <c r="AG2778" s="2">
        <v>92977700</v>
      </c>
      <c r="AH2778" s="2">
        <v>49414300000</v>
      </c>
    </row>
    <row r="2779" spans="1:34" x14ac:dyDescent="0.35">
      <c r="A2779" t="s">
        <v>4409</v>
      </c>
      <c r="B2779" t="s">
        <v>19</v>
      </c>
      <c r="C2779" s="2">
        <v>72095200</v>
      </c>
      <c r="D2779" s="2">
        <v>64977800</v>
      </c>
      <c r="E2779" s="2">
        <v>64846400</v>
      </c>
      <c r="F2779" s="2">
        <v>67439800</v>
      </c>
      <c r="G2779" s="2">
        <v>68826600</v>
      </c>
      <c r="H2779" s="2">
        <v>70268300</v>
      </c>
      <c r="I2779" s="2">
        <v>70848200</v>
      </c>
      <c r="J2779" s="2">
        <v>71013000</v>
      </c>
      <c r="K2779" s="2">
        <v>70699400</v>
      </c>
      <c r="L2779" s="2">
        <v>70165500</v>
      </c>
      <c r="M2779" s="2">
        <v>69842800</v>
      </c>
      <c r="N2779" s="2">
        <v>69943000</v>
      </c>
      <c r="O2779" s="2">
        <v>69609400</v>
      </c>
      <c r="P2779" s="2">
        <v>69749600</v>
      </c>
      <c r="Q2779" s="2">
        <v>70164900</v>
      </c>
      <c r="R2779" s="2">
        <v>70904000</v>
      </c>
      <c r="S2779" s="2">
        <v>71727500</v>
      </c>
      <c r="T2779" s="2">
        <v>72521700</v>
      </c>
      <c r="U2779" s="2">
        <v>73355900</v>
      </c>
      <c r="V2779" s="2">
        <v>74247800</v>
      </c>
      <c r="W2779" s="2">
        <v>75175400</v>
      </c>
      <c r="X2779" s="2">
        <v>75949900</v>
      </c>
      <c r="Y2779" s="2">
        <v>76982400</v>
      </c>
      <c r="Z2779" s="2">
        <v>78355000</v>
      </c>
      <c r="AA2779" s="2">
        <v>79640800</v>
      </c>
      <c r="AB2779" s="2">
        <v>81128000</v>
      </c>
      <c r="AC2779" s="2">
        <v>82468000</v>
      </c>
      <c r="AD2779" s="2">
        <v>83756300</v>
      </c>
      <c r="AE2779" s="2">
        <v>85099300</v>
      </c>
      <c r="AF2779" s="2">
        <v>86379700</v>
      </c>
      <c r="AG2779" s="2">
        <v>87608800</v>
      </c>
      <c r="AH2779" s="2">
        <v>37794900000</v>
      </c>
    </row>
    <row r="2780" spans="1:34" x14ac:dyDescent="0.35">
      <c r="A2780" t="s">
        <v>4410</v>
      </c>
      <c r="B2780" t="s">
        <v>19</v>
      </c>
      <c r="C2780" s="2">
        <v>51340000</v>
      </c>
      <c r="D2780" s="2">
        <v>46271600</v>
      </c>
      <c r="E2780" s="2">
        <v>46178000</v>
      </c>
      <c r="F2780" s="2">
        <v>48024800</v>
      </c>
      <c r="G2780" s="2">
        <v>49012400</v>
      </c>
      <c r="H2780" s="2">
        <v>50039000</v>
      </c>
      <c r="I2780" s="2">
        <v>50452000</v>
      </c>
      <c r="J2780" s="2">
        <v>50569400</v>
      </c>
      <c r="K2780" s="2">
        <v>50346000</v>
      </c>
      <c r="L2780" s="2">
        <v>49965900</v>
      </c>
      <c r="M2780" s="2">
        <v>49736100</v>
      </c>
      <c r="N2780" s="2">
        <v>49807400</v>
      </c>
      <c r="O2780" s="2">
        <v>49569800</v>
      </c>
      <c r="P2780" s="2">
        <v>49669700</v>
      </c>
      <c r="Q2780" s="2">
        <v>49965400</v>
      </c>
      <c r="R2780" s="2">
        <v>50491700</v>
      </c>
      <c r="S2780" s="2">
        <v>51078100</v>
      </c>
      <c r="T2780" s="2">
        <v>51643700</v>
      </c>
      <c r="U2780" s="2">
        <v>52237800</v>
      </c>
      <c r="V2780" s="2">
        <v>52872900</v>
      </c>
      <c r="W2780" s="2">
        <v>53533500</v>
      </c>
      <c r="X2780" s="2">
        <v>54085000</v>
      </c>
      <c r="Y2780" s="2">
        <v>54820200</v>
      </c>
      <c r="Z2780" s="2">
        <v>55797700</v>
      </c>
      <c r="AA2780" s="2">
        <v>56713300</v>
      </c>
      <c r="AB2780" s="2">
        <v>57772400</v>
      </c>
      <c r="AC2780" s="2">
        <v>58726600</v>
      </c>
      <c r="AD2780" s="2">
        <v>59644000</v>
      </c>
      <c r="AE2780" s="2">
        <v>60600400</v>
      </c>
      <c r="AF2780" s="2">
        <v>61512200</v>
      </c>
      <c r="AG2780" s="2">
        <v>62387500</v>
      </c>
      <c r="AH2780" s="2">
        <v>218206000000</v>
      </c>
    </row>
    <row r="2781" spans="1:34" x14ac:dyDescent="0.35">
      <c r="A2781" t="s">
        <v>4411</v>
      </c>
      <c r="B2781" t="s">
        <v>19</v>
      </c>
      <c r="C2781" s="2">
        <v>4794930</v>
      </c>
      <c r="D2781" s="2">
        <v>4321560</v>
      </c>
      <c r="E2781" s="2">
        <v>4312830</v>
      </c>
      <c r="F2781" s="2">
        <v>4485310</v>
      </c>
      <c r="G2781" s="2">
        <v>4577540</v>
      </c>
      <c r="H2781" s="2">
        <v>4673420</v>
      </c>
      <c r="I2781" s="2">
        <v>4711990</v>
      </c>
      <c r="J2781" s="2">
        <v>4722960</v>
      </c>
      <c r="K2781" s="2">
        <v>4702100</v>
      </c>
      <c r="L2781" s="2">
        <v>4666590</v>
      </c>
      <c r="M2781" s="2">
        <v>4645130</v>
      </c>
      <c r="N2781" s="2">
        <v>4651790</v>
      </c>
      <c r="O2781" s="2">
        <v>4629600</v>
      </c>
      <c r="P2781" s="2">
        <v>4638930</v>
      </c>
      <c r="Q2781" s="2">
        <v>4666550</v>
      </c>
      <c r="R2781" s="2">
        <v>4715700</v>
      </c>
      <c r="S2781" s="2">
        <v>4770470</v>
      </c>
      <c r="T2781" s="2">
        <v>4823290</v>
      </c>
      <c r="U2781" s="2">
        <v>4878780</v>
      </c>
      <c r="V2781" s="2">
        <v>4938090</v>
      </c>
      <c r="W2781" s="2">
        <v>4999790</v>
      </c>
      <c r="X2781" s="2">
        <v>5051300</v>
      </c>
      <c r="Y2781" s="2">
        <v>5119970</v>
      </c>
      <c r="Z2781" s="2">
        <v>5211260</v>
      </c>
      <c r="AA2781" s="2">
        <v>5296770</v>
      </c>
      <c r="AB2781" s="2">
        <v>5395680</v>
      </c>
      <c r="AC2781" s="2">
        <v>5484810</v>
      </c>
      <c r="AD2781" s="2">
        <v>5570490</v>
      </c>
      <c r="AE2781" s="2">
        <v>5659810</v>
      </c>
      <c r="AF2781" s="2">
        <v>5744970</v>
      </c>
      <c r="AG2781" s="2">
        <v>5826720</v>
      </c>
      <c r="AH2781" s="2">
        <v>1422640000</v>
      </c>
    </row>
    <row r="2782" spans="1:34" x14ac:dyDescent="0.35">
      <c r="A2782" t="s">
        <v>4412</v>
      </c>
      <c r="B2782" t="s">
        <v>19</v>
      </c>
      <c r="C2782" s="2">
        <v>32194500</v>
      </c>
      <c r="D2782" s="2">
        <v>29016200</v>
      </c>
      <c r="E2782" s="2">
        <v>28957500</v>
      </c>
      <c r="F2782" s="2">
        <v>30115600</v>
      </c>
      <c r="G2782" s="2">
        <v>30734900</v>
      </c>
      <c r="H2782" s="2">
        <v>31378700</v>
      </c>
      <c r="I2782" s="2">
        <v>31637700</v>
      </c>
      <c r="J2782" s="2">
        <v>31711300</v>
      </c>
      <c r="K2782" s="2">
        <v>31571200</v>
      </c>
      <c r="L2782" s="2">
        <v>31332800</v>
      </c>
      <c r="M2782" s="2">
        <v>31188700</v>
      </c>
      <c r="N2782" s="2">
        <v>31233500</v>
      </c>
      <c r="O2782" s="2">
        <v>31084500</v>
      </c>
      <c r="P2782" s="2">
        <v>31147100</v>
      </c>
      <c r="Q2782" s="2">
        <v>31332600</v>
      </c>
      <c r="R2782" s="2">
        <v>31662600</v>
      </c>
      <c r="S2782" s="2">
        <v>32030300</v>
      </c>
      <c r="T2782" s="2">
        <v>32385000</v>
      </c>
      <c r="U2782" s="2">
        <v>32757500</v>
      </c>
      <c r="V2782" s="2">
        <v>33155800</v>
      </c>
      <c r="W2782" s="2">
        <v>33570000</v>
      </c>
      <c r="X2782" s="2">
        <v>33915900</v>
      </c>
      <c r="Y2782" s="2">
        <v>34376900</v>
      </c>
      <c r="Z2782" s="2">
        <v>34989900</v>
      </c>
      <c r="AA2782" s="2">
        <v>35564100</v>
      </c>
      <c r="AB2782" s="2">
        <v>36228200</v>
      </c>
      <c r="AC2782" s="2">
        <v>36826600</v>
      </c>
      <c r="AD2782" s="2">
        <v>37401800</v>
      </c>
      <c r="AE2782" s="2">
        <v>38001600</v>
      </c>
      <c r="AF2782" s="2">
        <v>38573400</v>
      </c>
      <c r="AG2782" s="2">
        <v>39122200</v>
      </c>
      <c r="AH2782" s="2">
        <v>7090620000</v>
      </c>
    </row>
    <row r="2783" spans="1:34" x14ac:dyDescent="0.35">
      <c r="A2783" t="s">
        <v>4413</v>
      </c>
      <c r="B2783" t="s">
        <v>19</v>
      </c>
      <c r="C2783" s="2">
        <v>34249500</v>
      </c>
      <c r="D2783" s="2">
        <v>30868300</v>
      </c>
      <c r="E2783" s="2">
        <v>30805900</v>
      </c>
      <c r="F2783" s="2">
        <v>32037900</v>
      </c>
      <c r="G2783" s="2">
        <v>32696700</v>
      </c>
      <c r="H2783" s="2">
        <v>33381600</v>
      </c>
      <c r="I2783" s="2">
        <v>33657100</v>
      </c>
      <c r="J2783" s="2">
        <v>33735400</v>
      </c>
      <c r="K2783" s="2">
        <v>33586400</v>
      </c>
      <c r="L2783" s="2">
        <v>33332800</v>
      </c>
      <c r="M2783" s="2">
        <v>33179500</v>
      </c>
      <c r="N2783" s="2">
        <v>33227100</v>
      </c>
      <c r="O2783" s="2">
        <v>33068600</v>
      </c>
      <c r="P2783" s="2">
        <v>33135200</v>
      </c>
      <c r="Q2783" s="2">
        <v>33332500</v>
      </c>
      <c r="R2783" s="2">
        <v>33683600</v>
      </c>
      <c r="S2783" s="2">
        <v>34074800</v>
      </c>
      <c r="T2783" s="2">
        <v>34452100</v>
      </c>
      <c r="U2783" s="2">
        <v>34848400</v>
      </c>
      <c r="V2783" s="2">
        <v>35272100</v>
      </c>
      <c r="W2783" s="2">
        <v>35712800</v>
      </c>
      <c r="X2783" s="2">
        <v>36080700</v>
      </c>
      <c r="Y2783" s="2">
        <v>36571200</v>
      </c>
      <c r="Z2783" s="2">
        <v>37223300</v>
      </c>
      <c r="AA2783" s="2">
        <v>37834100</v>
      </c>
      <c r="AB2783" s="2">
        <v>38540600</v>
      </c>
      <c r="AC2783" s="2">
        <v>39177200</v>
      </c>
      <c r="AD2783" s="2">
        <v>39789200</v>
      </c>
      <c r="AE2783" s="2">
        <v>40427200</v>
      </c>
      <c r="AF2783" s="2">
        <v>41035500</v>
      </c>
      <c r="AG2783" s="2">
        <v>41619400</v>
      </c>
      <c r="AH2783" s="2">
        <v>5577230000</v>
      </c>
    </row>
    <row r="2784" spans="1:34" x14ac:dyDescent="0.35">
      <c r="A2784" t="s">
        <v>4414</v>
      </c>
      <c r="B2784" t="s">
        <v>19</v>
      </c>
      <c r="C2784" s="2">
        <v>3424950</v>
      </c>
      <c r="D2784" s="2">
        <v>3086830</v>
      </c>
      <c r="E2784" s="2">
        <v>3080590</v>
      </c>
      <c r="F2784" s="2">
        <v>3203790</v>
      </c>
      <c r="G2784" s="2">
        <v>3269670</v>
      </c>
      <c r="H2784" s="2">
        <v>3338160</v>
      </c>
      <c r="I2784" s="2">
        <v>3365710</v>
      </c>
      <c r="J2784" s="2">
        <v>3373540</v>
      </c>
      <c r="K2784" s="2">
        <v>3358640</v>
      </c>
      <c r="L2784" s="2">
        <v>3333280</v>
      </c>
      <c r="M2784" s="2">
        <v>3317950</v>
      </c>
      <c r="N2784" s="2">
        <v>3322710</v>
      </c>
      <c r="O2784" s="2">
        <v>3306860</v>
      </c>
      <c r="P2784" s="2">
        <v>3313520</v>
      </c>
      <c r="Q2784" s="2">
        <v>3333250</v>
      </c>
      <c r="R2784" s="2">
        <v>3368360</v>
      </c>
      <c r="S2784" s="2">
        <v>3407480</v>
      </c>
      <c r="T2784" s="2">
        <v>3445210</v>
      </c>
      <c r="U2784" s="2">
        <v>3484840</v>
      </c>
      <c r="V2784" s="2">
        <v>3527210</v>
      </c>
      <c r="W2784" s="2">
        <v>3571280</v>
      </c>
      <c r="X2784" s="2">
        <v>3608070</v>
      </c>
      <c r="Y2784" s="2">
        <v>3657120</v>
      </c>
      <c r="Z2784" s="2">
        <v>3722330</v>
      </c>
      <c r="AA2784" s="2">
        <v>3783410</v>
      </c>
      <c r="AB2784" s="2">
        <v>3854060</v>
      </c>
      <c r="AC2784" s="2">
        <v>3917720</v>
      </c>
      <c r="AD2784" s="2">
        <v>3978920</v>
      </c>
      <c r="AE2784" s="2">
        <v>4042720</v>
      </c>
      <c r="AF2784" s="2">
        <v>4103550</v>
      </c>
      <c r="AG2784" s="2">
        <v>4161940</v>
      </c>
      <c r="AH2784" s="2">
        <v>186075000000</v>
      </c>
    </row>
    <row r="2785" spans="1:34" x14ac:dyDescent="0.35">
      <c r="A2785" t="s">
        <v>4415</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s="2">
        <v>357138000000000</v>
      </c>
    </row>
    <row r="2786" spans="1:34" x14ac:dyDescent="0.35">
      <c r="A2786" t="s">
        <v>4416</v>
      </c>
      <c r="B2786" t="s">
        <v>19</v>
      </c>
      <c r="C2786" s="2">
        <v>1714490000000</v>
      </c>
      <c r="D2786" s="2">
        <v>1650940000000</v>
      </c>
      <c r="E2786" s="2">
        <v>1693530000000</v>
      </c>
      <c r="F2786" s="2">
        <v>1741660000000</v>
      </c>
      <c r="G2786" s="2">
        <v>1776090000000</v>
      </c>
      <c r="H2786" s="2">
        <v>1784860000000</v>
      </c>
      <c r="I2786" s="2">
        <v>1783660000000</v>
      </c>
      <c r="J2786" s="2">
        <v>1779830000000</v>
      </c>
      <c r="K2786" s="2">
        <v>1773040000000</v>
      </c>
      <c r="L2786" s="2">
        <v>1765160000000</v>
      </c>
      <c r="M2786" s="2">
        <v>1764030000000</v>
      </c>
      <c r="N2786" s="2">
        <v>1756100000000</v>
      </c>
      <c r="O2786" s="2">
        <v>1749370000000</v>
      </c>
      <c r="P2786" s="2">
        <v>1757880000000</v>
      </c>
      <c r="Q2786" s="2">
        <v>1772290000000</v>
      </c>
      <c r="R2786" s="2">
        <v>1791920000000</v>
      </c>
      <c r="S2786" s="2">
        <v>1813730000000</v>
      </c>
      <c r="T2786" s="2">
        <v>1839600000000</v>
      </c>
      <c r="U2786" s="2">
        <v>1869120000000</v>
      </c>
      <c r="V2786" s="2">
        <v>1904280000000</v>
      </c>
      <c r="W2786" s="2">
        <v>1939340000000</v>
      </c>
      <c r="X2786" s="2">
        <v>1972740000000</v>
      </c>
      <c r="Y2786" s="2">
        <v>2012580000000</v>
      </c>
      <c r="Z2786" s="2">
        <v>2059040000000</v>
      </c>
      <c r="AA2786" s="2">
        <v>2103790000000</v>
      </c>
      <c r="AB2786" s="2">
        <v>2156030000000</v>
      </c>
      <c r="AC2786" s="2">
        <v>2210120000000</v>
      </c>
      <c r="AD2786" s="2">
        <v>2263340000000</v>
      </c>
      <c r="AE2786" s="2">
        <v>2321140000000</v>
      </c>
      <c r="AF2786" s="2">
        <v>2380980000000</v>
      </c>
      <c r="AG2786" s="2">
        <v>2441060000000</v>
      </c>
      <c r="AH2786" s="2">
        <v>17412300000000</v>
      </c>
    </row>
    <row r="2787" spans="1:34" x14ac:dyDescent="0.35">
      <c r="A2787" t="s">
        <v>4417</v>
      </c>
      <c r="B2787" t="s">
        <v>19</v>
      </c>
      <c r="C2787" s="2">
        <v>195102000</v>
      </c>
      <c r="D2787" s="2">
        <v>187869000</v>
      </c>
      <c r="E2787" s="2">
        <v>192717000</v>
      </c>
      <c r="F2787" s="2">
        <v>198194000</v>
      </c>
      <c r="G2787" s="2">
        <v>202111000</v>
      </c>
      <c r="H2787" s="2">
        <v>203109000</v>
      </c>
      <c r="I2787" s="2">
        <v>202973000</v>
      </c>
      <c r="J2787" s="2">
        <v>202537000</v>
      </c>
      <c r="K2787" s="2">
        <v>201764000</v>
      </c>
      <c r="L2787" s="2">
        <v>200867000</v>
      </c>
      <c r="M2787" s="2">
        <v>200739000</v>
      </c>
      <c r="N2787" s="2">
        <v>199837000</v>
      </c>
      <c r="O2787" s="2">
        <v>199070000</v>
      </c>
      <c r="P2787" s="2">
        <v>200040000</v>
      </c>
      <c r="Q2787" s="2">
        <v>201679000</v>
      </c>
      <c r="R2787" s="2">
        <v>203912000</v>
      </c>
      <c r="S2787" s="2">
        <v>206395000</v>
      </c>
      <c r="T2787" s="2">
        <v>209338000</v>
      </c>
      <c r="U2787" s="2">
        <v>212698000</v>
      </c>
      <c r="V2787" s="2">
        <v>216699000</v>
      </c>
      <c r="W2787" s="2">
        <v>220689000</v>
      </c>
      <c r="X2787" s="2">
        <v>224489000</v>
      </c>
      <c r="Y2787" s="2">
        <v>229023000</v>
      </c>
      <c r="Z2787" s="2">
        <v>234310000</v>
      </c>
      <c r="AA2787" s="2">
        <v>239402000</v>
      </c>
      <c r="AB2787" s="2">
        <v>245347000</v>
      </c>
      <c r="AC2787" s="2">
        <v>251502000</v>
      </c>
      <c r="AD2787" s="2">
        <v>257559000</v>
      </c>
      <c r="AE2787" s="2">
        <v>264135000</v>
      </c>
      <c r="AF2787" s="2">
        <v>270945000</v>
      </c>
      <c r="AG2787" s="2">
        <v>277782000</v>
      </c>
      <c r="AH2787" s="2">
        <v>2143830000</v>
      </c>
    </row>
    <row r="2788" spans="1:34" x14ac:dyDescent="0.35">
      <c r="A2788" t="s">
        <v>4418</v>
      </c>
      <c r="B2788" t="s">
        <v>19</v>
      </c>
      <c r="C2788" s="2">
        <v>1041520000</v>
      </c>
      <c r="D2788" s="2">
        <v>1002910000</v>
      </c>
      <c r="E2788" s="2">
        <v>1028790000</v>
      </c>
      <c r="F2788" s="2">
        <v>1058030000</v>
      </c>
      <c r="G2788" s="2">
        <v>1078940000</v>
      </c>
      <c r="H2788" s="2">
        <v>1084270000</v>
      </c>
      <c r="I2788" s="2">
        <v>1083540000</v>
      </c>
      <c r="J2788" s="2">
        <v>1081210000</v>
      </c>
      <c r="K2788" s="2">
        <v>1077090000</v>
      </c>
      <c r="L2788" s="2">
        <v>1072300000</v>
      </c>
      <c r="M2788" s="2">
        <v>1071620000</v>
      </c>
      <c r="N2788" s="2">
        <v>1066800000</v>
      </c>
      <c r="O2788" s="2">
        <v>1062710000</v>
      </c>
      <c r="P2788" s="2">
        <v>1067880000</v>
      </c>
      <c r="Q2788" s="2">
        <v>1076640000</v>
      </c>
      <c r="R2788" s="2">
        <v>1088560000</v>
      </c>
      <c r="S2788" s="2">
        <v>1101810000</v>
      </c>
      <c r="T2788" s="2">
        <v>1117520000</v>
      </c>
      <c r="U2788" s="2">
        <v>1135460000</v>
      </c>
      <c r="V2788" s="2">
        <v>1156820000</v>
      </c>
      <c r="W2788" s="2">
        <v>1178120000</v>
      </c>
      <c r="X2788" s="2">
        <v>1198400000</v>
      </c>
      <c r="Y2788" s="2">
        <v>1222610000</v>
      </c>
      <c r="Z2788" s="2">
        <v>1250830000</v>
      </c>
      <c r="AA2788" s="2">
        <v>1278020000</v>
      </c>
      <c r="AB2788" s="2">
        <v>1309750000</v>
      </c>
      <c r="AC2788" s="2">
        <v>1342610000</v>
      </c>
      <c r="AD2788" s="2">
        <v>1374940000</v>
      </c>
      <c r="AE2788" s="2">
        <v>1410050000</v>
      </c>
      <c r="AF2788" s="2">
        <v>1446400000</v>
      </c>
      <c r="AG2788" s="2">
        <v>1482900000</v>
      </c>
      <c r="AH2788" s="2">
        <v>27876600000</v>
      </c>
    </row>
    <row r="2789" spans="1:34" x14ac:dyDescent="0.35">
      <c r="A2789" t="s">
        <v>4419</v>
      </c>
      <c r="B2789" t="s">
        <v>19</v>
      </c>
      <c r="C2789" s="2">
        <v>1831820000</v>
      </c>
      <c r="D2789" s="2">
        <v>1763910000</v>
      </c>
      <c r="E2789" s="2">
        <v>1809420000</v>
      </c>
      <c r="F2789" s="2">
        <v>1860850000</v>
      </c>
      <c r="G2789" s="2">
        <v>1897630000</v>
      </c>
      <c r="H2789" s="2">
        <v>1907000000</v>
      </c>
      <c r="I2789" s="2">
        <v>1905720000</v>
      </c>
      <c r="J2789" s="2">
        <v>1901630000</v>
      </c>
      <c r="K2789" s="2">
        <v>1894370000</v>
      </c>
      <c r="L2789" s="2">
        <v>1885950000</v>
      </c>
      <c r="M2789" s="2">
        <v>1884740000</v>
      </c>
      <c r="N2789" s="2">
        <v>1876270000</v>
      </c>
      <c r="O2789" s="2">
        <v>1869080000</v>
      </c>
      <c r="P2789" s="2">
        <v>1878180000</v>
      </c>
      <c r="Q2789" s="2">
        <v>1893580000</v>
      </c>
      <c r="R2789" s="2">
        <v>1914540000</v>
      </c>
      <c r="S2789" s="2">
        <v>1937850000</v>
      </c>
      <c r="T2789" s="2">
        <v>1965480000</v>
      </c>
      <c r="U2789" s="2">
        <v>1997030000</v>
      </c>
      <c r="V2789" s="2">
        <v>2034590000</v>
      </c>
      <c r="W2789" s="2">
        <v>2072060000</v>
      </c>
      <c r="X2789" s="2">
        <v>2107740000</v>
      </c>
      <c r="Y2789" s="2">
        <v>2150310000</v>
      </c>
      <c r="Z2789" s="2">
        <v>2199950000</v>
      </c>
      <c r="AA2789" s="2">
        <v>2247760000</v>
      </c>
      <c r="AB2789" s="2">
        <v>2303580000</v>
      </c>
      <c r="AC2789" s="2">
        <v>2361360000</v>
      </c>
      <c r="AD2789" s="2">
        <v>2418230000</v>
      </c>
      <c r="AE2789" s="2">
        <v>2479980000</v>
      </c>
      <c r="AF2789" s="2">
        <v>2543910000</v>
      </c>
      <c r="AG2789" s="2">
        <v>2608110000</v>
      </c>
      <c r="AH2789" s="2">
        <v>39371100000</v>
      </c>
    </row>
    <row r="2790" spans="1:34" x14ac:dyDescent="0.35">
      <c r="A2790" t="s">
        <v>4420</v>
      </c>
      <c r="B2790" t="s">
        <v>19</v>
      </c>
      <c r="C2790" s="2">
        <v>72185700</v>
      </c>
      <c r="D2790" s="2">
        <v>69509800</v>
      </c>
      <c r="E2790" s="2">
        <v>71303200</v>
      </c>
      <c r="F2790" s="2">
        <v>73329700</v>
      </c>
      <c r="G2790" s="2">
        <v>74779100</v>
      </c>
      <c r="H2790" s="2">
        <v>75148400</v>
      </c>
      <c r="I2790" s="2">
        <v>75097900</v>
      </c>
      <c r="J2790" s="2">
        <v>74936600</v>
      </c>
      <c r="K2790" s="2">
        <v>74650700</v>
      </c>
      <c r="L2790" s="2">
        <v>74318900</v>
      </c>
      <c r="M2790" s="2">
        <v>74271300</v>
      </c>
      <c r="N2790" s="2">
        <v>73937600</v>
      </c>
      <c r="O2790" s="2">
        <v>73654100</v>
      </c>
      <c r="P2790" s="2">
        <v>74012600</v>
      </c>
      <c r="Q2790" s="2">
        <v>74619400</v>
      </c>
      <c r="R2790" s="2">
        <v>75445500</v>
      </c>
      <c r="S2790" s="2">
        <v>76364200</v>
      </c>
      <c r="T2790" s="2">
        <v>77453000</v>
      </c>
      <c r="U2790" s="2">
        <v>78696000</v>
      </c>
      <c r="V2790" s="2">
        <v>80176500</v>
      </c>
      <c r="W2790" s="2">
        <v>81652700</v>
      </c>
      <c r="X2790" s="2">
        <v>83058800</v>
      </c>
      <c r="Y2790" s="2">
        <v>84736300</v>
      </c>
      <c r="Z2790" s="2">
        <v>86692400</v>
      </c>
      <c r="AA2790" s="2">
        <v>88576500</v>
      </c>
      <c r="AB2790" s="2">
        <v>90776100</v>
      </c>
      <c r="AC2790" s="2">
        <v>93053200</v>
      </c>
      <c r="AD2790" s="2">
        <v>95294200</v>
      </c>
      <c r="AE2790" s="2">
        <v>97727400</v>
      </c>
      <c r="AF2790" s="2">
        <v>100247000</v>
      </c>
      <c r="AG2790" s="2">
        <v>102777000</v>
      </c>
      <c r="AH2790" s="2">
        <v>478477000000</v>
      </c>
    </row>
    <row r="2791" spans="1:34" x14ac:dyDescent="0.35">
      <c r="A2791" t="s">
        <v>4421</v>
      </c>
      <c r="B2791" t="s">
        <v>19</v>
      </c>
      <c r="C2791" s="2">
        <v>68017400</v>
      </c>
      <c r="D2791" s="2">
        <v>65496000</v>
      </c>
      <c r="E2791" s="2">
        <v>67185900</v>
      </c>
      <c r="F2791" s="2">
        <v>69095400</v>
      </c>
      <c r="G2791" s="2">
        <v>70461100</v>
      </c>
      <c r="H2791" s="2">
        <v>70809000</v>
      </c>
      <c r="I2791" s="2">
        <v>70761500</v>
      </c>
      <c r="J2791" s="2">
        <v>70609500</v>
      </c>
      <c r="K2791" s="2">
        <v>70340000</v>
      </c>
      <c r="L2791" s="2">
        <v>70027500</v>
      </c>
      <c r="M2791" s="2">
        <v>69982600</v>
      </c>
      <c r="N2791" s="2">
        <v>69668100</v>
      </c>
      <c r="O2791" s="2">
        <v>69401000</v>
      </c>
      <c r="P2791" s="2">
        <v>69738900</v>
      </c>
      <c r="Q2791" s="2">
        <v>70310600</v>
      </c>
      <c r="R2791" s="2">
        <v>71089000</v>
      </c>
      <c r="S2791" s="2">
        <v>71954600</v>
      </c>
      <c r="T2791" s="2">
        <v>72980600</v>
      </c>
      <c r="U2791" s="2">
        <v>74151800</v>
      </c>
      <c r="V2791" s="2">
        <v>75546800</v>
      </c>
      <c r="W2791" s="2">
        <v>76937800</v>
      </c>
      <c r="X2791" s="2">
        <v>78262600</v>
      </c>
      <c r="Y2791" s="2">
        <v>79843300</v>
      </c>
      <c r="Z2791" s="2">
        <v>81686400</v>
      </c>
      <c r="AA2791" s="2">
        <v>83461800</v>
      </c>
      <c r="AB2791" s="2">
        <v>85534400</v>
      </c>
      <c r="AC2791" s="2">
        <v>87680000</v>
      </c>
      <c r="AD2791" s="2">
        <v>89791500</v>
      </c>
      <c r="AE2791" s="2">
        <v>92084300</v>
      </c>
      <c r="AF2791" s="2">
        <v>94458300</v>
      </c>
      <c r="AG2791" s="2">
        <v>96842000</v>
      </c>
      <c r="AH2791" s="2">
        <v>64617600000</v>
      </c>
    </row>
    <row r="2792" spans="1:34" x14ac:dyDescent="0.35">
      <c r="A2792" t="s">
        <v>4422</v>
      </c>
      <c r="B2792" t="s">
        <v>19</v>
      </c>
      <c r="C2792" s="2">
        <v>48436100</v>
      </c>
      <c r="D2792" s="2">
        <v>46640600</v>
      </c>
      <c r="E2792" s="2">
        <v>47844000</v>
      </c>
      <c r="F2792" s="2">
        <v>49203800</v>
      </c>
      <c r="G2792" s="2">
        <v>50176300</v>
      </c>
      <c r="H2792" s="2">
        <v>50424100</v>
      </c>
      <c r="I2792" s="2">
        <v>50390200</v>
      </c>
      <c r="J2792" s="2">
        <v>50282000</v>
      </c>
      <c r="K2792" s="2">
        <v>50090100</v>
      </c>
      <c r="L2792" s="2">
        <v>49867500</v>
      </c>
      <c r="M2792" s="2">
        <v>49835600</v>
      </c>
      <c r="N2792" s="2">
        <v>49611700</v>
      </c>
      <c r="O2792" s="2">
        <v>49421400</v>
      </c>
      <c r="P2792" s="2">
        <v>49662000</v>
      </c>
      <c r="Q2792" s="2">
        <v>50069100</v>
      </c>
      <c r="R2792" s="2">
        <v>50623500</v>
      </c>
      <c r="S2792" s="2">
        <v>51239900</v>
      </c>
      <c r="T2792" s="2">
        <v>51970500</v>
      </c>
      <c r="U2792" s="2">
        <v>52804500</v>
      </c>
      <c r="V2792" s="2">
        <v>53797900</v>
      </c>
      <c r="W2792" s="2">
        <v>54788500</v>
      </c>
      <c r="X2792" s="2">
        <v>55731900</v>
      </c>
      <c r="Y2792" s="2">
        <v>56857500</v>
      </c>
      <c r="Z2792" s="2">
        <v>58170000</v>
      </c>
      <c r="AA2792" s="2">
        <v>59434300</v>
      </c>
      <c r="AB2792" s="2">
        <v>60910200</v>
      </c>
      <c r="AC2792" s="2">
        <v>62438100</v>
      </c>
      <c r="AD2792" s="2">
        <v>63941800</v>
      </c>
      <c r="AE2792" s="2">
        <v>65574500</v>
      </c>
      <c r="AF2792" s="2">
        <v>67265100</v>
      </c>
      <c r="AG2792" s="2">
        <v>68962500</v>
      </c>
      <c r="AH2792" s="2">
        <v>31952200000</v>
      </c>
    </row>
    <row r="2793" spans="1:34" x14ac:dyDescent="0.35">
      <c r="A2793" t="s">
        <v>4423</v>
      </c>
      <c r="B2793" t="s">
        <v>19</v>
      </c>
      <c r="C2793" s="2">
        <v>4523720</v>
      </c>
      <c r="D2793" s="2">
        <v>4356030</v>
      </c>
      <c r="E2793" s="2">
        <v>4468420</v>
      </c>
      <c r="F2793" s="2">
        <v>4595420</v>
      </c>
      <c r="G2793" s="2">
        <v>4686250</v>
      </c>
      <c r="H2793" s="2">
        <v>4709390</v>
      </c>
      <c r="I2793" s="2">
        <v>4706230</v>
      </c>
      <c r="J2793" s="2">
        <v>4696120</v>
      </c>
      <c r="K2793" s="2">
        <v>4678200</v>
      </c>
      <c r="L2793" s="2">
        <v>4657410</v>
      </c>
      <c r="M2793" s="2">
        <v>4654430</v>
      </c>
      <c r="N2793" s="2">
        <v>4633510</v>
      </c>
      <c r="O2793" s="2">
        <v>4615740</v>
      </c>
      <c r="P2793" s="2">
        <v>4638210</v>
      </c>
      <c r="Q2793" s="2">
        <v>4676240</v>
      </c>
      <c r="R2793" s="2">
        <v>4728010</v>
      </c>
      <c r="S2793" s="2">
        <v>4785580</v>
      </c>
      <c r="T2793" s="2">
        <v>4853810</v>
      </c>
      <c r="U2793" s="2">
        <v>4931710</v>
      </c>
      <c r="V2793" s="2">
        <v>5024490</v>
      </c>
      <c r="W2793" s="2">
        <v>5117000</v>
      </c>
      <c r="X2793" s="2">
        <v>5205120</v>
      </c>
      <c r="Y2793" s="2">
        <v>5310240</v>
      </c>
      <c r="Z2793" s="2">
        <v>5432830</v>
      </c>
      <c r="AA2793" s="2">
        <v>5550900</v>
      </c>
      <c r="AB2793" s="2">
        <v>5688750</v>
      </c>
      <c r="AC2793" s="2">
        <v>5831450</v>
      </c>
      <c r="AD2793" s="2">
        <v>5971880</v>
      </c>
      <c r="AE2793" s="2">
        <v>6124370</v>
      </c>
      <c r="AF2793" s="2">
        <v>6282260</v>
      </c>
      <c r="AG2793" s="2">
        <v>6440800</v>
      </c>
      <c r="AH2793" s="2">
        <v>172973000</v>
      </c>
    </row>
    <row r="2794" spans="1:34" x14ac:dyDescent="0.35">
      <c r="A2794" t="s">
        <v>4424</v>
      </c>
      <c r="B2794" t="s">
        <v>19</v>
      </c>
      <c r="C2794" s="2">
        <v>30373600</v>
      </c>
      <c r="D2794" s="2">
        <v>29247600</v>
      </c>
      <c r="E2794" s="2">
        <v>30002300</v>
      </c>
      <c r="F2794" s="2">
        <v>30854900</v>
      </c>
      <c r="G2794" s="2">
        <v>31464800</v>
      </c>
      <c r="H2794" s="2">
        <v>31620200</v>
      </c>
      <c r="I2794" s="2">
        <v>31598900</v>
      </c>
      <c r="J2794" s="2">
        <v>31531100</v>
      </c>
      <c r="K2794" s="2">
        <v>31410800</v>
      </c>
      <c r="L2794" s="2">
        <v>31271200</v>
      </c>
      <c r="M2794" s="2">
        <v>31251100</v>
      </c>
      <c r="N2794" s="2">
        <v>31110700</v>
      </c>
      <c r="O2794" s="2">
        <v>30991400</v>
      </c>
      <c r="P2794" s="2">
        <v>31142300</v>
      </c>
      <c r="Q2794" s="2">
        <v>31397600</v>
      </c>
      <c r="R2794" s="2">
        <v>31745200</v>
      </c>
      <c r="S2794" s="2">
        <v>32131700</v>
      </c>
      <c r="T2794" s="2">
        <v>32589900</v>
      </c>
      <c r="U2794" s="2">
        <v>33112900</v>
      </c>
      <c r="V2794" s="2">
        <v>33735800</v>
      </c>
      <c r="W2794" s="2">
        <v>34357000</v>
      </c>
      <c r="X2794" s="2">
        <v>34948600</v>
      </c>
      <c r="Y2794" s="2">
        <v>35654500</v>
      </c>
      <c r="Z2794" s="2">
        <v>36477500</v>
      </c>
      <c r="AA2794" s="2">
        <v>37270300</v>
      </c>
      <c r="AB2794" s="2">
        <v>38195900</v>
      </c>
      <c r="AC2794" s="2">
        <v>39154000</v>
      </c>
      <c r="AD2794" s="2">
        <v>40096900</v>
      </c>
      <c r="AE2794" s="2">
        <v>41120800</v>
      </c>
      <c r="AF2794" s="2">
        <v>42180900</v>
      </c>
      <c r="AG2794" s="2">
        <v>43245400</v>
      </c>
      <c r="AH2794" s="2">
        <v>513821000</v>
      </c>
    </row>
    <row r="2795" spans="1:34" x14ac:dyDescent="0.35">
      <c r="A2795" t="s">
        <v>4425</v>
      </c>
      <c r="B2795" t="s">
        <v>19</v>
      </c>
      <c r="C2795" s="2">
        <v>32312300</v>
      </c>
      <c r="D2795" s="2">
        <v>31114500</v>
      </c>
      <c r="E2795" s="2">
        <v>31917300</v>
      </c>
      <c r="F2795" s="2">
        <v>32824400</v>
      </c>
      <c r="G2795" s="2">
        <v>33473200</v>
      </c>
      <c r="H2795" s="2">
        <v>33638500</v>
      </c>
      <c r="I2795" s="2">
        <v>33615900</v>
      </c>
      <c r="J2795" s="2">
        <v>33543700</v>
      </c>
      <c r="K2795" s="2">
        <v>33415700</v>
      </c>
      <c r="L2795" s="2">
        <v>33267200</v>
      </c>
      <c r="M2795" s="2">
        <v>33245900</v>
      </c>
      <c r="N2795" s="2">
        <v>33096500</v>
      </c>
      <c r="O2795" s="2">
        <v>32969600</v>
      </c>
      <c r="P2795" s="2">
        <v>33130100</v>
      </c>
      <c r="Q2795" s="2">
        <v>33401700</v>
      </c>
      <c r="R2795" s="2">
        <v>33771500</v>
      </c>
      <c r="S2795" s="2">
        <v>34182700</v>
      </c>
      <c r="T2795" s="2">
        <v>34670100</v>
      </c>
      <c r="U2795" s="2">
        <v>35226500</v>
      </c>
      <c r="V2795" s="2">
        <v>35889200</v>
      </c>
      <c r="W2795" s="2">
        <v>36550000</v>
      </c>
      <c r="X2795" s="2">
        <v>37179400</v>
      </c>
      <c r="Y2795" s="2">
        <v>37930300</v>
      </c>
      <c r="Z2795" s="2">
        <v>38805900</v>
      </c>
      <c r="AA2795" s="2">
        <v>39649300</v>
      </c>
      <c r="AB2795" s="2">
        <v>40633900</v>
      </c>
      <c r="AC2795" s="2">
        <v>41653200</v>
      </c>
      <c r="AD2795" s="2">
        <v>42656300</v>
      </c>
      <c r="AE2795" s="2">
        <v>43745500</v>
      </c>
      <c r="AF2795" s="2">
        <v>44873300</v>
      </c>
      <c r="AG2795" s="2">
        <v>46005700</v>
      </c>
      <c r="AH2795" s="2">
        <v>1575740000000</v>
      </c>
    </row>
    <row r="2796" spans="1:34" x14ac:dyDescent="0.35">
      <c r="A2796" t="s">
        <v>4426</v>
      </c>
      <c r="B2796" t="s">
        <v>19</v>
      </c>
      <c r="C2796" s="2">
        <v>3231230</v>
      </c>
      <c r="D2796" s="2">
        <v>3111450</v>
      </c>
      <c r="E2796" s="2">
        <v>3191730</v>
      </c>
      <c r="F2796" s="2">
        <v>3282440</v>
      </c>
      <c r="G2796" s="2">
        <v>3347320</v>
      </c>
      <c r="H2796" s="2">
        <v>3363850</v>
      </c>
      <c r="I2796" s="2">
        <v>3361590</v>
      </c>
      <c r="J2796" s="2">
        <v>3354370</v>
      </c>
      <c r="K2796" s="2">
        <v>3341570</v>
      </c>
      <c r="L2796" s="2">
        <v>3326720</v>
      </c>
      <c r="M2796" s="2">
        <v>3324590</v>
      </c>
      <c r="N2796" s="2">
        <v>3309650</v>
      </c>
      <c r="O2796" s="2">
        <v>3296960</v>
      </c>
      <c r="P2796" s="2">
        <v>3313010</v>
      </c>
      <c r="Q2796" s="2">
        <v>3340170</v>
      </c>
      <c r="R2796" s="2">
        <v>3377150</v>
      </c>
      <c r="S2796" s="2">
        <v>3418270</v>
      </c>
      <c r="T2796" s="2">
        <v>3467010</v>
      </c>
      <c r="U2796" s="2">
        <v>3522650</v>
      </c>
      <c r="V2796" s="2">
        <v>3588920</v>
      </c>
      <c r="W2796" s="2">
        <v>3655000</v>
      </c>
      <c r="X2796" s="2">
        <v>3717940</v>
      </c>
      <c r="Y2796" s="2">
        <v>3793030</v>
      </c>
      <c r="Z2796" s="2">
        <v>3880590</v>
      </c>
      <c r="AA2796" s="2">
        <v>3964930</v>
      </c>
      <c r="AB2796" s="2">
        <v>4063390</v>
      </c>
      <c r="AC2796" s="2">
        <v>4165320</v>
      </c>
      <c r="AD2796" s="2">
        <v>4265630</v>
      </c>
      <c r="AE2796" s="2">
        <v>4374550</v>
      </c>
      <c r="AF2796" s="2">
        <v>4487330</v>
      </c>
      <c r="AG2796" s="2">
        <v>4600570</v>
      </c>
      <c r="AH2796" s="2">
        <v>198527000</v>
      </c>
    </row>
    <row r="2797" spans="1:34" x14ac:dyDescent="0.35">
      <c r="A2797" t="s">
        <v>4427</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row>
    <row r="2798" spans="1:34" x14ac:dyDescent="0.35">
      <c r="A2798" t="s">
        <v>4428</v>
      </c>
      <c r="B2798" t="s">
        <v>19</v>
      </c>
      <c r="C2798" s="2">
        <v>3045960000000</v>
      </c>
      <c r="D2798" s="2">
        <v>2892370000000</v>
      </c>
      <c r="E2798" s="2">
        <v>2993620000000</v>
      </c>
      <c r="F2798" s="2">
        <v>3036760000000</v>
      </c>
      <c r="G2798" s="2">
        <v>3072860000000</v>
      </c>
      <c r="H2798" s="2">
        <v>3107500000000</v>
      </c>
      <c r="I2798" s="2">
        <v>3135610000000</v>
      </c>
      <c r="J2798" s="2">
        <v>3166760000000</v>
      </c>
      <c r="K2798" s="2">
        <v>3173810000000</v>
      </c>
      <c r="L2798" s="2">
        <v>3180070000000</v>
      </c>
      <c r="M2798" s="2">
        <v>3197310000000</v>
      </c>
      <c r="N2798" s="2">
        <v>3227140000000</v>
      </c>
      <c r="O2798" s="2">
        <v>3235510000000</v>
      </c>
      <c r="P2798" s="2">
        <v>3257930000000</v>
      </c>
      <c r="Q2798" s="2">
        <v>3289830000000</v>
      </c>
      <c r="R2798" s="2">
        <v>3337340000000</v>
      </c>
      <c r="S2798" s="2">
        <v>3388960000000</v>
      </c>
      <c r="T2798" s="2">
        <v>3434910000000</v>
      </c>
      <c r="U2798" s="2">
        <v>3470980000000</v>
      </c>
      <c r="V2798" s="2">
        <v>3511090000000</v>
      </c>
      <c r="W2798" s="2">
        <v>3548220000000</v>
      </c>
      <c r="X2798" s="2">
        <v>3576650000000</v>
      </c>
      <c r="Y2798" s="2">
        <v>3621950000000</v>
      </c>
      <c r="Z2798" s="2">
        <v>3679510000000</v>
      </c>
      <c r="AA2798" s="2">
        <v>3723690000000</v>
      </c>
      <c r="AB2798" s="2">
        <v>3777180000000</v>
      </c>
      <c r="AC2798" s="2">
        <v>3840750000000</v>
      </c>
      <c r="AD2798" s="2">
        <v>3895220000000</v>
      </c>
      <c r="AE2798" s="2">
        <v>3937260000000</v>
      </c>
      <c r="AF2798" s="2">
        <v>3976450000000</v>
      </c>
      <c r="AG2798" s="2">
        <v>4031570000000</v>
      </c>
      <c r="AH2798">
        <v>0</v>
      </c>
    </row>
    <row r="2799" spans="1:34" x14ac:dyDescent="0.35">
      <c r="A2799" t="s">
        <v>4429</v>
      </c>
      <c r="B2799" t="s">
        <v>19</v>
      </c>
      <c r="C2799" s="2">
        <v>346617000</v>
      </c>
      <c r="D2799" s="2">
        <v>329140000</v>
      </c>
      <c r="E2799" s="2">
        <v>340661000</v>
      </c>
      <c r="F2799" s="2">
        <v>345570000</v>
      </c>
      <c r="G2799" s="2">
        <v>349679000</v>
      </c>
      <c r="H2799" s="2">
        <v>353620000</v>
      </c>
      <c r="I2799" s="2">
        <v>356819000</v>
      </c>
      <c r="J2799" s="2">
        <v>360364000</v>
      </c>
      <c r="K2799" s="2">
        <v>361166000</v>
      </c>
      <c r="L2799" s="2">
        <v>361878000</v>
      </c>
      <c r="M2799" s="2">
        <v>363840000</v>
      </c>
      <c r="N2799" s="2">
        <v>367235000</v>
      </c>
      <c r="O2799" s="2">
        <v>368187000</v>
      </c>
      <c r="P2799" s="2">
        <v>370739000</v>
      </c>
      <c r="Q2799" s="2">
        <v>374369000</v>
      </c>
      <c r="R2799" s="2">
        <v>379775000</v>
      </c>
      <c r="S2799" s="2">
        <v>385649000</v>
      </c>
      <c r="T2799" s="2">
        <v>390878000</v>
      </c>
      <c r="U2799" s="2">
        <v>394982000</v>
      </c>
      <c r="V2799" s="2">
        <v>399547000</v>
      </c>
      <c r="W2799" s="2">
        <v>403772000</v>
      </c>
      <c r="X2799" s="2">
        <v>407007000</v>
      </c>
      <c r="Y2799" s="2">
        <v>412162000</v>
      </c>
      <c r="Z2799" s="2">
        <v>418712000</v>
      </c>
      <c r="AA2799" s="2">
        <v>423740000</v>
      </c>
      <c r="AB2799" s="2">
        <v>429827000</v>
      </c>
      <c r="AC2799" s="2">
        <v>437061000</v>
      </c>
      <c r="AD2799" s="2">
        <v>443260000</v>
      </c>
      <c r="AE2799" s="2">
        <v>448044000</v>
      </c>
      <c r="AF2799" s="2">
        <v>452503000</v>
      </c>
      <c r="AG2799" s="2">
        <v>458775000</v>
      </c>
      <c r="AH2799" s="2">
        <v>182690000000</v>
      </c>
    </row>
    <row r="2800" spans="1:34" x14ac:dyDescent="0.35">
      <c r="A2800" t="s">
        <v>4430</v>
      </c>
      <c r="B2800" t="s">
        <v>19</v>
      </c>
      <c r="C2800" s="2">
        <v>1850360000</v>
      </c>
      <c r="D2800" s="2">
        <v>1757070000</v>
      </c>
      <c r="E2800" s="2">
        <v>1818570000</v>
      </c>
      <c r="F2800" s="2">
        <v>1844780000</v>
      </c>
      <c r="G2800" s="2">
        <v>1866710000</v>
      </c>
      <c r="H2800" s="2">
        <v>1887750000</v>
      </c>
      <c r="I2800" s="2">
        <v>1904830000</v>
      </c>
      <c r="J2800" s="2">
        <v>1923750000</v>
      </c>
      <c r="K2800" s="2">
        <v>1928030000</v>
      </c>
      <c r="L2800" s="2">
        <v>1931830000</v>
      </c>
      <c r="M2800" s="2">
        <v>1942310000</v>
      </c>
      <c r="N2800" s="2">
        <v>1960430000</v>
      </c>
      <c r="O2800" s="2">
        <v>1965510000</v>
      </c>
      <c r="P2800" s="2">
        <v>1979140000</v>
      </c>
      <c r="Q2800" s="2">
        <v>1998510000</v>
      </c>
      <c r="R2800" s="2">
        <v>2027370000</v>
      </c>
      <c r="S2800" s="2">
        <v>2058730000</v>
      </c>
      <c r="T2800" s="2">
        <v>2086650000</v>
      </c>
      <c r="U2800" s="2">
        <v>2108560000</v>
      </c>
      <c r="V2800" s="2">
        <v>2132930000</v>
      </c>
      <c r="W2800" s="2">
        <v>2155480000</v>
      </c>
      <c r="X2800" s="2">
        <v>2172750000</v>
      </c>
      <c r="Y2800" s="2">
        <v>2200270000</v>
      </c>
      <c r="Z2800" s="2">
        <v>2235240000</v>
      </c>
      <c r="AA2800" s="2">
        <v>2262080000</v>
      </c>
      <c r="AB2800" s="2">
        <v>2294570000</v>
      </c>
      <c r="AC2800" s="2">
        <v>2333190000</v>
      </c>
      <c r="AD2800" s="2">
        <v>2366280000</v>
      </c>
      <c r="AE2800" s="2">
        <v>2391820000</v>
      </c>
      <c r="AF2800" s="2">
        <v>2415620000</v>
      </c>
      <c r="AG2800" s="2">
        <v>2449110000</v>
      </c>
      <c r="AH2800" s="2">
        <v>1380400000000</v>
      </c>
    </row>
    <row r="2801" spans="1:34" x14ac:dyDescent="0.35">
      <c r="A2801" t="s">
        <v>4431</v>
      </c>
      <c r="B2801" t="s">
        <v>19</v>
      </c>
      <c r="C2801" s="2">
        <v>3254400000</v>
      </c>
      <c r="D2801" s="2">
        <v>3090310000</v>
      </c>
      <c r="E2801" s="2">
        <v>3198480000</v>
      </c>
      <c r="F2801" s="2">
        <v>3244570000</v>
      </c>
      <c r="G2801" s="2">
        <v>3283150000</v>
      </c>
      <c r="H2801" s="2">
        <v>3320150000</v>
      </c>
      <c r="I2801" s="2">
        <v>3350190000</v>
      </c>
      <c r="J2801" s="2">
        <v>3383470000</v>
      </c>
      <c r="K2801" s="2">
        <v>3391000000</v>
      </c>
      <c r="L2801" s="2">
        <v>3397680000</v>
      </c>
      <c r="M2801" s="2">
        <v>3416110000</v>
      </c>
      <c r="N2801" s="2">
        <v>3447980000</v>
      </c>
      <c r="O2801" s="2">
        <v>3456920000</v>
      </c>
      <c r="P2801" s="2">
        <v>3480880000</v>
      </c>
      <c r="Q2801" s="2">
        <v>3514960000</v>
      </c>
      <c r="R2801" s="2">
        <v>3565720000</v>
      </c>
      <c r="S2801" s="2">
        <v>3620870000</v>
      </c>
      <c r="T2801" s="2">
        <v>3669970000</v>
      </c>
      <c r="U2801" s="2">
        <v>3708500000</v>
      </c>
      <c r="V2801" s="2">
        <v>3751360000</v>
      </c>
      <c r="W2801" s="2">
        <v>3791030000</v>
      </c>
      <c r="X2801" s="2">
        <v>3821400000</v>
      </c>
      <c r="Y2801" s="2">
        <v>3869810000</v>
      </c>
      <c r="Z2801" s="2">
        <v>3931310000</v>
      </c>
      <c r="AA2801" s="2">
        <v>3978510000</v>
      </c>
      <c r="AB2801" s="2">
        <v>4035660000</v>
      </c>
      <c r="AC2801" s="2">
        <v>4103580000</v>
      </c>
      <c r="AD2801" s="2">
        <v>4161780000</v>
      </c>
      <c r="AE2801" s="2">
        <v>4206700000</v>
      </c>
      <c r="AF2801" s="2">
        <v>4248570000</v>
      </c>
      <c r="AG2801" s="2">
        <v>4307460000</v>
      </c>
      <c r="AH2801" s="2">
        <v>86040800000</v>
      </c>
    </row>
    <row r="2802" spans="1:34" x14ac:dyDescent="0.35">
      <c r="A2802" t="s">
        <v>4432</v>
      </c>
      <c r="B2802" t="s">
        <v>19</v>
      </c>
      <c r="C2802" s="2">
        <v>128245000</v>
      </c>
      <c r="D2802" s="2">
        <v>121778000</v>
      </c>
      <c r="E2802" s="2">
        <v>126041000</v>
      </c>
      <c r="F2802" s="2">
        <v>127858000</v>
      </c>
      <c r="G2802" s="2">
        <v>129378000</v>
      </c>
      <c r="H2802" s="2">
        <v>130836000</v>
      </c>
      <c r="I2802" s="2">
        <v>132020000</v>
      </c>
      <c r="J2802" s="2">
        <v>133331000</v>
      </c>
      <c r="K2802" s="2">
        <v>133628000</v>
      </c>
      <c r="L2802" s="2">
        <v>133891000</v>
      </c>
      <c r="M2802" s="2">
        <v>134617000</v>
      </c>
      <c r="N2802" s="2">
        <v>135873000</v>
      </c>
      <c r="O2802" s="2">
        <v>136226000</v>
      </c>
      <c r="P2802" s="2">
        <v>137170000</v>
      </c>
      <c r="Q2802" s="2">
        <v>138513000</v>
      </c>
      <c r="R2802" s="2">
        <v>140513000</v>
      </c>
      <c r="S2802" s="2">
        <v>142686000</v>
      </c>
      <c r="T2802" s="2">
        <v>144621000</v>
      </c>
      <c r="U2802" s="2">
        <v>146140000</v>
      </c>
      <c r="V2802" s="2">
        <v>147828000</v>
      </c>
      <c r="W2802" s="2">
        <v>149392000</v>
      </c>
      <c r="X2802" s="2">
        <v>150589000</v>
      </c>
      <c r="Y2802" s="2">
        <v>152496000</v>
      </c>
      <c r="Z2802" s="2">
        <v>154919000</v>
      </c>
      <c r="AA2802" s="2">
        <v>156780000</v>
      </c>
      <c r="AB2802" s="2">
        <v>159032000</v>
      </c>
      <c r="AC2802" s="2">
        <v>161708000</v>
      </c>
      <c r="AD2802" s="2">
        <v>164002000</v>
      </c>
      <c r="AE2802" s="2">
        <v>165772000</v>
      </c>
      <c r="AF2802" s="2">
        <v>167422000</v>
      </c>
      <c r="AG2802" s="2">
        <v>169742000</v>
      </c>
      <c r="AH2802" s="2">
        <v>240923000000</v>
      </c>
    </row>
    <row r="2803" spans="1:34" x14ac:dyDescent="0.35">
      <c r="A2803" t="s">
        <v>4433</v>
      </c>
      <c r="B2803" t="s">
        <v>19</v>
      </c>
      <c r="C2803" s="2">
        <v>120839000</v>
      </c>
      <c r="D2803" s="2">
        <v>114746000</v>
      </c>
      <c r="E2803" s="2">
        <v>118763000</v>
      </c>
      <c r="F2803" s="2">
        <v>120475000</v>
      </c>
      <c r="G2803" s="2">
        <v>121907000</v>
      </c>
      <c r="H2803" s="2">
        <v>123281000</v>
      </c>
      <c r="I2803" s="2">
        <v>124396000</v>
      </c>
      <c r="J2803" s="2">
        <v>125632000</v>
      </c>
      <c r="K2803" s="2">
        <v>125912000</v>
      </c>
      <c r="L2803" s="2">
        <v>126160000</v>
      </c>
      <c r="M2803" s="2">
        <v>126844000</v>
      </c>
      <c r="N2803" s="2">
        <v>128027000</v>
      </c>
      <c r="O2803" s="2">
        <v>128359000</v>
      </c>
      <c r="P2803" s="2">
        <v>129249000</v>
      </c>
      <c r="Q2803" s="2">
        <v>130514000</v>
      </c>
      <c r="R2803" s="2">
        <v>132399000</v>
      </c>
      <c r="S2803" s="2">
        <v>134447000</v>
      </c>
      <c r="T2803" s="2">
        <v>136270000</v>
      </c>
      <c r="U2803" s="2">
        <v>137701000</v>
      </c>
      <c r="V2803" s="2">
        <v>139292000</v>
      </c>
      <c r="W2803" s="2">
        <v>140765000</v>
      </c>
      <c r="X2803" s="2">
        <v>141893000</v>
      </c>
      <c r="Y2803" s="2">
        <v>143690000</v>
      </c>
      <c r="Z2803" s="2">
        <v>145974000</v>
      </c>
      <c r="AA2803" s="2">
        <v>147727000</v>
      </c>
      <c r="AB2803" s="2">
        <v>149848000</v>
      </c>
      <c r="AC2803" s="2">
        <v>152371000</v>
      </c>
      <c r="AD2803" s="2">
        <v>154532000</v>
      </c>
      <c r="AE2803" s="2">
        <v>156199000</v>
      </c>
      <c r="AF2803" s="2">
        <v>157754000</v>
      </c>
      <c r="AG2803" s="2">
        <v>159941000</v>
      </c>
      <c r="AH2803" s="2">
        <v>215091000000</v>
      </c>
    </row>
    <row r="2804" spans="1:34" x14ac:dyDescent="0.35">
      <c r="A2804" t="s">
        <v>4434</v>
      </c>
      <c r="B2804" t="s">
        <v>19</v>
      </c>
      <c r="C2804" s="2">
        <v>86051400</v>
      </c>
      <c r="D2804" s="2">
        <v>81712600</v>
      </c>
      <c r="E2804" s="2">
        <v>84572800</v>
      </c>
      <c r="F2804" s="2">
        <v>85791700</v>
      </c>
      <c r="G2804" s="2">
        <v>86811600</v>
      </c>
      <c r="H2804" s="2">
        <v>87790100</v>
      </c>
      <c r="I2804" s="2">
        <v>88584300</v>
      </c>
      <c r="J2804" s="2">
        <v>89464200</v>
      </c>
      <c r="K2804" s="2">
        <v>89663400</v>
      </c>
      <c r="L2804" s="2">
        <v>89840200</v>
      </c>
      <c r="M2804" s="2">
        <v>90327300</v>
      </c>
      <c r="N2804" s="2">
        <v>91170100</v>
      </c>
      <c r="O2804" s="2">
        <v>91406500</v>
      </c>
      <c r="P2804" s="2">
        <v>92039900</v>
      </c>
      <c r="Q2804" s="2">
        <v>92941100</v>
      </c>
      <c r="R2804" s="2">
        <v>94283200</v>
      </c>
      <c r="S2804" s="2">
        <v>95741600</v>
      </c>
      <c r="T2804" s="2">
        <v>97039900</v>
      </c>
      <c r="U2804" s="2">
        <v>98058700</v>
      </c>
      <c r="V2804" s="2">
        <v>99192000</v>
      </c>
      <c r="W2804" s="2">
        <v>100241000</v>
      </c>
      <c r="X2804" s="2">
        <v>101044000</v>
      </c>
      <c r="Y2804" s="2">
        <v>102324000</v>
      </c>
      <c r="Z2804" s="2">
        <v>103950000</v>
      </c>
      <c r="AA2804" s="2">
        <v>105198000</v>
      </c>
      <c r="AB2804" s="2">
        <v>106709000</v>
      </c>
      <c r="AC2804" s="2">
        <v>108505000</v>
      </c>
      <c r="AD2804" s="2">
        <v>110044000</v>
      </c>
      <c r="AE2804" s="2">
        <v>111232000</v>
      </c>
      <c r="AF2804" s="2">
        <v>112339000</v>
      </c>
      <c r="AG2804" s="2">
        <v>113896000</v>
      </c>
      <c r="AH2804" s="2">
        <v>26746400000</v>
      </c>
    </row>
    <row r="2805" spans="1:34" x14ac:dyDescent="0.35">
      <c r="A2805" t="s">
        <v>4435</v>
      </c>
      <c r="B2805" t="s">
        <v>19</v>
      </c>
      <c r="C2805" s="2">
        <v>8036830</v>
      </c>
      <c r="D2805" s="2">
        <v>7631600</v>
      </c>
      <c r="E2805" s="2">
        <v>7898730</v>
      </c>
      <c r="F2805" s="2">
        <v>8012560</v>
      </c>
      <c r="G2805" s="2">
        <v>8107820</v>
      </c>
      <c r="H2805" s="2">
        <v>8199210</v>
      </c>
      <c r="I2805" s="2">
        <v>8273380</v>
      </c>
      <c r="J2805" s="2">
        <v>8355560</v>
      </c>
      <c r="K2805" s="2">
        <v>8374170</v>
      </c>
      <c r="L2805" s="2">
        <v>8390680</v>
      </c>
      <c r="M2805" s="2">
        <v>8436180</v>
      </c>
      <c r="N2805" s="2">
        <v>8514880</v>
      </c>
      <c r="O2805" s="2">
        <v>8536960</v>
      </c>
      <c r="P2805" s="2">
        <v>8596130</v>
      </c>
      <c r="Q2805" s="2">
        <v>8680290</v>
      </c>
      <c r="R2805" s="2">
        <v>8805640</v>
      </c>
      <c r="S2805" s="2">
        <v>8941840</v>
      </c>
      <c r="T2805" s="2">
        <v>9063100</v>
      </c>
      <c r="U2805" s="2">
        <v>9158250</v>
      </c>
      <c r="V2805" s="2">
        <v>9264090</v>
      </c>
      <c r="W2805" s="2">
        <v>9362050</v>
      </c>
      <c r="X2805" s="2">
        <v>9437060</v>
      </c>
      <c r="Y2805" s="2">
        <v>9556600</v>
      </c>
      <c r="Z2805" s="2">
        <v>9708470</v>
      </c>
      <c r="AA2805" s="2">
        <v>9825050</v>
      </c>
      <c r="AB2805" s="2">
        <v>9966170</v>
      </c>
      <c r="AC2805" s="2">
        <v>10133900</v>
      </c>
      <c r="AD2805" s="2">
        <v>10277600</v>
      </c>
      <c r="AE2805" s="2">
        <v>10388600</v>
      </c>
      <c r="AF2805" s="2">
        <v>10492000</v>
      </c>
      <c r="AG2805" s="2">
        <v>10637400</v>
      </c>
      <c r="AH2805" s="2">
        <v>22653000000</v>
      </c>
    </row>
    <row r="2806" spans="1:34" x14ac:dyDescent="0.35">
      <c r="A2806" t="s">
        <v>4436</v>
      </c>
      <c r="B2806" t="s">
        <v>19</v>
      </c>
      <c r="C2806" s="2">
        <v>53961500</v>
      </c>
      <c r="D2806" s="2">
        <v>51240700</v>
      </c>
      <c r="E2806" s="2">
        <v>53034300</v>
      </c>
      <c r="F2806" s="2">
        <v>53798600</v>
      </c>
      <c r="G2806" s="2">
        <v>54438200</v>
      </c>
      <c r="H2806" s="2">
        <v>55051900</v>
      </c>
      <c r="I2806" s="2">
        <v>55549900</v>
      </c>
      <c r="J2806" s="2">
        <v>56101600</v>
      </c>
      <c r="K2806" s="2">
        <v>56226600</v>
      </c>
      <c r="L2806" s="2">
        <v>56337400</v>
      </c>
      <c r="M2806" s="2">
        <v>56642900</v>
      </c>
      <c r="N2806" s="2">
        <v>57171400</v>
      </c>
      <c r="O2806" s="2">
        <v>57319600</v>
      </c>
      <c r="P2806" s="2">
        <v>57716800</v>
      </c>
      <c r="Q2806" s="2">
        <v>58282000</v>
      </c>
      <c r="R2806" s="2">
        <v>59123600</v>
      </c>
      <c r="S2806" s="2">
        <v>60038100</v>
      </c>
      <c r="T2806" s="2">
        <v>60852200</v>
      </c>
      <c r="U2806" s="2">
        <v>61491100</v>
      </c>
      <c r="V2806" s="2">
        <v>62201800</v>
      </c>
      <c r="W2806" s="2">
        <v>62859500</v>
      </c>
      <c r="X2806" s="2">
        <v>63363100</v>
      </c>
      <c r="Y2806" s="2">
        <v>64165700</v>
      </c>
      <c r="Z2806" s="2">
        <v>65185400</v>
      </c>
      <c r="AA2806" s="2">
        <v>65968200</v>
      </c>
      <c r="AB2806" s="2">
        <v>66915700</v>
      </c>
      <c r="AC2806" s="2">
        <v>68042000</v>
      </c>
      <c r="AD2806" s="2">
        <v>69007000</v>
      </c>
      <c r="AE2806" s="2">
        <v>69751800</v>
      </c>
      <c r="AF2806" s="2">
        <v>70446000</v>
      </c>
      <c r="AG2806" s="2">
        <v>71422400</v>
      </c>
      <c r="AH2806" s="2">
        <v>81232200000</v>
      </c>
    </row>
    <row r="2807" spans="1:34" x14ac:dyDescent="0.35">
      <c r="A2807" t="s">
        <v>4437</v>
      </c>
      <c r="B2807" t="s">
        <v>19</v>
      </c>
      <c r="C2807" s="2">
        <v>57405900</v>
      </c>
      <c r="D2807" s="2">
        <v>54511400</v>
      </c>
      <c r="E2807" s="2">
        <v>56419500</v>
      </c>
      <c r="F2807" s="2">
        <v>57232600</v>
      </c>
      <c r="G2807" s="2">
        <v>57913000</v>
      </c>
      <c r="H2807" s="2">
        <v>58565800</v>
      </c>
      <c r="I2807" s="2">
        <v>59095600</v>
      </c>
      <c r="J2807" s="2">
        <v>59682600</v>
      </c>
      <c r="K2807" s="2">
        <v>59815500</v>
      </c>
      <c r="L2807" s="2">
        <v>59933400</v>
      </c>
      <c r="M2807" s="2">
        <v>60258400</v>
      </c>
      <c r="N2807" s="2">
        <v>60820600</v>
      </c>
      <c r="O2807" s="2">
        <v>60978300</v>
      </c>
      <c r="P2807" s="2">
        <v>61400900</v>
      </c>
      <c r="Q2807" s="2">
        <v>62002100</v>
      </c>
      <c r="R2807" s="2">
        <v>62897400</v>
      </c>
      <c r="S2807" s="2">
        <v>63870300</v>
      </c>
      <c r="T2807" s="2">
        <v>64736400</v>
      </c>
      <c r="U2807" s="2">
        <v>65416100</v>
      </c>
      <c r="V2807" s="2">
        <v>66172100</v>
      </c>
      <c r="W2807" s="2">
        <v>66871800</v>
      </c>
      <c r="X2807" s="2">
        <v>67407600</v>
      </c>
      <c r="Y2807" s="2">
        <v>68261400</v>
      </c>
      <c r="Z2807" s="2">
        <v>69346200</v>
      </c>
      <c r="AA2807" s="2">
        <v>70178900</v>
      </c>
      <c r="AB2807" s="2">
        <v>71186900</v>
      </c>
      <c r="AC2807" s="2">
        <v>72385100</v>
      </c>
      <c r="AD2807" s="2">
        <v>73411700</v>
      </c>
      <c r="AE2807" s="2">
        <v>74204000</v>
      </c>
      <c r="AF2807" s="2">
        <v>74942600</v>
      </c>
      <c r="AG2807" s="2">
        <v>75981300</v>
      </c>
      <c r="AH2807" s="2">
        <v>7185670000000</v>
      </c>
    </row>
    <row r="2808" spans="1:34" x14ac:dyDescent="0.35">
      <c r="A2808" t="s">
        <v>4438</v>
      </c>
      <c r="B2808" t="s">
        <v>19</v>
      </c>
      <c r="C2808" s="2">
        <v>5740590</v>
      </c>
      <c r="D2808" s="2">
        <v>5451140</v>
      </c>
      <c r="E2808" s="2">
        <v>5641950</v>
      </c>
      <c r="F2808" s="2">
        <v>5723260</v>
      </c>
      <c r="G2808" s="2">
        <v>5791300</v>
      </c>
      <c r="H2808" s="2">
        <v>5856580</v>
      </c>
      <c r="I2808" s="2">
        <v>5909560</v>
      </c>
      <c r="J2808" s="2">
        <v>5968260</v>
      </c>
      <c r="K2808" s="2">
        <v>5981550</v>
      </c>
      <c r="L2808" s="2">
        <v>5993340</v>
      </c>
      <c r="M2808" s="2">
        <v>6025840</v>
      </c>
      <c r="N2808" s="2">
        <v>6082060</v>
      </c>
      <c r="O2808" s="2">
        <v>6097830</v>
      </c>
      <c r="P2808" s="2">
        <v>6140090</v>
      </c>
      <c r="Q2808" s="2">
        <v>6200210</v>
      </c>
      <c r="R2808" s="2">
        <v>6289740</v>
      </c>
      <c r="S2808" s="2">
        <v>6387030</v>
      </c>
      <c r="T2808" s="2">
        <v>6473640</v>
      </c>
      <c r="U2808" s="2">
        <v>6541610</v>
      </c>
      <c r="V2808" s="2">
        <v>6617210</v>
      </c>
      <c r="W2808" s="2">
        <v>6687180</v>
      </c>
      <c r="X2808" s="2">
        <v>6740760</v>
      </c>
      <c r="Y2808" s="2">
        <v>6826140</v>
      </c>
      <c r="Z2808" s="2">
        <v>6934620</v>
      </c>
      <c r="AA2808" s="2">
        <v>7017890</v>
      </c>
      <c r="AB2808" s="2">
        <v>7118690</v>
      </c>
      <c r="AC2808" s="2">
        <v>7238510</v>
      </c>
      <c r="AD2808" s="2">
        <v>7341170</v>
      </c>
      <c r="AE2808" s="2">
        <v>7420400</v>
      </c>
      <c r="AF2808" s="2">
        <v>7494260</v>
      </c>
      <c r="AG2808" s="2">
        <v>7598130</v>
      </c>
      <c r="AH2808" s="2">
        <v>25324200000</v>
      </c>
    </row>
    <row r="2809" spans="1:34" x14ac:dyDescent="0.35">
      <c r="A2809" t="s">
        <v>4439</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row>
    <row r="2810" spans="1:34" x14ac:dyDescent="0.35">
      <c r="A2810" t="s">
        <v>4440</v>
      </c>
      <c r="B2810" t="s">
        <v>19</v>
      </c>
      <c r="C2810" s="2">
        <v>5109520000000</v>
      </c>
      <c r="D2810" s="2">
        <v>5139370000000</v>
      </c>
      <c r="E2810" s="2">
        <v>5589870000000</v>
      </c>
      <c r="F2810" s="2">
        <v>6027670000000</v>
      </c>
      <c r="G2810" s="2">
        <v>6011490000000</v>
      </c>
      <c r="H2810" s="2">
        <v>5957680000000</v>
      </c>
      <c r="I2810" s="2">
        <v>5894860000000</v>
      </c>
      <c r="J2810" s="2">
        <v>5824660000000</v>
      </c>
      <c r="K2810" s="2">
        <v>5766880000000</v>
      </c>
      <c r="L2810" s="2">
        <v>5678640000000</v>
      </c>
      <c r="M2810" s="2">
        <v>5625210000000</v>
      </c>
      <c r="N2810" s="2">
        <v>5613800000000</v>
      </c>
      <c r="O2810" s="2">
        <v>5588390000000</v>
      </c>
      <c r="P2810" s="2">
        <v>5580900000000</v>
      </c>
      <c r="Q2810" s="2">
        <v>5598470000000</v>
      </c>
      <c r="R2810" s="2">
        <v>5642720000000</v>
      </c>
      <c r="S2810" s="2">
        <v>5693500000000</v>
      </c>
      <c r="T2810" s="2">
        <v>5736530000000</v>
      </c>
      <c r="U2810" s="2">
        <v>5780140000000</v>
      </c>
      <c r="V2810" s="2">
        <v>5830980000000</v>
      </c>
      <c r="W2810" s="2">
        <v>5888330000000</v>
      </c>
      <c r="X2810" s="2">
        <v>5938690000000</v>
      </c>
      <c r="Y2810" s="2">
        <v>5997850000000</v>
      </c>
      <c r="Z2810" s="2">
        <v>6077920000000</v>
      </c>
      <c r="AA2810" s="2">
        <v>6134960000000</v>
      </c>
      <c r="AB2810" s="2">
        <v>6225370000000</v>
      </c>
      <c r="AC2810" s="2">
        <v>6330480000000</v>
      </c>
      <c r="AD2810" s="2">
        <v>6415430000000</v>
      </c>
      <c r="AE2810" s="2">
        <v>6454800000000</v>
      </c>
      <c r="AF2810" s="2">
        <v>6485210000000</v>
      </c>
      <c r="AG2810" s="2">
        <v>6540180000000</v>
      </c>
      <c r="AH2810" s="2">
        <v>87142300000000</v>
      </c>
    </row>
    <row r="2811" spans="1:34" x14ac:dyDescent="0.35">
      <c r="A2811" t="s">
        <v>4441</v>
      </c>
      <c r="B2811" t="s">
        <v>19</v>
      </c>
      <c r="C2811" s="2">
        <v>581442000</v>
      </c>
      <c r="D2811" s="2">
        <v>584838000</v>
      </c>
      <c r="E2811" s="2">
        <v>636103000</v>
      </c>
      <c r="F2811" s="2">
        <v>685923000</v>
      </c>
      <c r="G2811" s="2">
        <v>684081000</v>
      </c>
      <c r="H2811" s="2">
        <v>677959000</v>
      </c>
      <c r="I2811" s="2">
        <v>670810000</v>
      </c>
      <c r="J2811" s="2">
        <v>662821000</v>
      </c>
      <c r="K2811" s="2">
        <v>656246000</v>
      </c>
      <c r="L2811" s="2">
        <v>646205000</v>
      </c>
      <c r="M2811" s="2">
        <v>640125000</v>
      </c>
      <c r="N2811" s="2">
        <v>638826000</v>
      </c>
      <c r="O2811" s="2">
        <v>635934000</v>
      </c>
      <c r="P2811" s="2">
        <v>635083000</v>
      </c>
      <c r="Q2811" s="2">
        <v>637081000</v>
      </c>
      <c r="R2811" s="2">
        <v>642117000</v>
      </c>
      <c r="S2811" s="2">
        <v>647896000</v>
      </c>
      <c r="T2811" s="2">
        <v>652792000</v>
      </c>
      <c r="U2811" s="2">
        <v>657756000</v>
      </c>
      <c r="V2811" s="2">
        <v>663540000</v>
      </c>
      <c r="W2811" s="2">
        <v>670067000</v>
      </c>
      <c r="X2811" s="2">
        <v>675797000</v>
      </c>
      <c r="Y2811" s="2">
        <v>682529000</v>
      </c>
      <c r="Z2811" s="2">
        <v>691641000</v>
      </c>
      <c r="AA2811" s="2">
        <v>698132000</v>
      </c>
      <c r="AB2811" s="2">
        <v>708420000</v>
      </c>
      <c r="AC2811" s="2">
        <v>720382000</v>
      </c>
      <c r="AD2811" s="2">
        <v>730049000</v>
      </c>
      <c r="AE2811" s="2">
        <v>734529000</v>
      </c>
      <c r="AF2811" s="2">
        <v>737989000</v>
      </c>
      <c r="AG2811" s="2">
        <v>744244000</v>
      </c>
      <c r="AH2811" s="2">
        <v>266607000000</v>
      </c>
    </row>
    <row r="2812" spans="1:34" x14ac:dyDescent="0.35">
      <c r="A2812" t="s">
        <v>4442</v>
      </c>
      <c r="B2812" t="s">
        <v>19</v>
      </c>
      <c r="C2812" s="2">
        <v>3103940000</v>
      </c>
      <c r="D2812" s="2">
        <v>3122070000</v>
      </c>
      <c r="E2812" s="2">
        <v>3395750000</v>
      </c>
      <c r="F2812" s="2">
        <v>3661700000</v>
      </c>
      <c r="G2812" s="2">
        <v>3651870000</v>
      </c>
      <c r="H2812" s="2">
        <v>3619190000</v>
      </c>
      <c r="I2812" s="2">
        <v>3581020000</v>
      </c>
      <c r="J2812" s="2">
        <v>3538380000</v>
      </c>
      <c r="K2812" s="2">
        <v>3503280000</v>
      </c>
      <c r="L2812" s="2">
        <v>3449670000</v>
      </c>
      <c r="M2812" s="2">
        <v>3417210000</v>
      </c>
      <c r="N2812" s="2">
        <v>3410280000</v>
      </c>
      <c r="O2812" s="2">
        <v>3394840000</v>
      </c>
      <c r="P2812" s="2">
        <v>3390300000</v>
      </c>
      <c r="Q2812" s="2">
        <v>3400970000</v>
      </c>
      <c r="R2812" s="2">
        <v>3427850000</v>
      </c>
      <c r="S2812" s="2">
        <v>3458700000</v>
      </c>
      <c r="T2812" s="2">
        <v>3484840000</v>
      </c>
      <c r="U2812" s="2">
        <v>3511330000</v>
      </c>
      <c r="V2812" s="2">
        <v>3542210000</v>
      </c>
      <c r="W2812" s="2">
        <v>3577060000</v>
      </c>
      <c r="X2812" s="2">
        <v>3607650000</v>
      </c>
      <c r="Y2812" s="2">
        <v>3643590000</v>
      </c>
      <c r="Z2812" s="2">
        <v>3692230000</v>
      </c>
      <c r="AA2812" s="2">
        <v>3726880000</v>
      </c>
      <c r="AB2812" s="2">
        <v>3781800000</v>
      </c>
      <c r="AC2812" s="2">
        <v>3845650000</v>
      </c>
      <c r="AD2812" s="2">
        <v>3897260000</v>
      </c>
      <c r="AE2812" s="2">
        <v>3921180000</v>
      </c>
      <c r="AF2812" s="2">
        <v>3939650000</v>
      </c>
      <c r="AG2812" s="2">
        <v>3973040000</v>
      </c>
      <c r="AH2812" s="2">
        <v>33165000000</v>
      </c>
    </row>
    <row r="2813" spans="1:34" x14ac:dyDescent="0.35">
      <c r="A2813" t="s">
        <v>4443</v>
      </c>
      <c r="B2813" t="s">
        <v>19</v>
      </c>
      <c r="C2813" s="2">
        <v>5459180000</v>
      </c>
      <c r="D2813" s="2">
        <v>5491060000</v>
      </c>
      <c r="E2813" s="2">
        <v>5972400000</v>
      </c>
      <c r="F2813" s="2">
        <v>6440150000</v>
      </c>
      <c r="G2813" s="2">
        <v>6422860000</v>
      </c>
      <c r="H2813" s="2">
        <v>6365380000</v>
      </c>
      <c r="I2813" s="2">
        <v>6298260000</v>
      </c>
      <c r="J2813" s="2">
        <v>6223250000</v>
      </c>
      <c r="K2813" s="2">
        <v>6161520000</v>
      </c>
      <c r="L2813" s="2">
        <v>6067240000</v>
      </c>
      <c r="M2813" s="2">
        <v>6010150000</v>
      </c>
      <c r="N2813" s="2">
        <v>5997960000</v>
      </c>
      <c r="O2813" s="2">
        <v>5970810000</v>
      </c>
      <c r="P2813" s="2">
        <v>5962820000</v>
      </c>
      <c r="Q2813" s="2">
        <v>5981580000</v>
      </c>
      <c r="R2813" s="2">
        <v>6028860000</v>
      </c>
      <c r="S2813" s="2">
        <v>6083110000</v>
      </c>
      <c r="T2813" s="2">
        <v>6129090000</v>
      </c>
      <c r="U2813" s="2">
        <v>6175690000</v>
      </c>
      <c r="V2813" s="2">
        <v>6230000000</v>
      </c>
      <c r="W2813" s="2">
        <v>6291280000</v>
      </c>
      <c r="X2813" s="2">
        <v>6345080000</v>
      </c>
      <c r="Y2813" s="2">
        <v>6408290000</v>
      </c>
      <c r="Z2813" s="2">
        <v>6493840000</v>
      </c>
      <c r="AA2813" s="2">
        <v>6554780000</v>
      </c>
      <c r="AB2813" s="2">
        <v>6651380000</v>
      </c>
      <c r="AC2813" s="2">
        <v>6763690000</v>
      </c>
      <c r="AD2813" s="2">
        <v>6854450000</v>
      </c>
      <c r="AE2813" s="2">
        <v>6896520000</v>
      </c>
      <c r="AF2813" s="2">
        <v>6929000000</v>
      </c>
      <c r="AG2813" s="2">
        <v>6987730000</v>
      </c>
      <c r="AH2813" s="2">
        <v>49555000000</v>
      </c>
    </row>
    <row r="2814" spans="1:34" x14ac:dyDescent="0.35">
      <c r="A2814" t="s">
        <v>4444</v>
      </c>
      <c r="B2814" t="s">
        <v>19</v>
      </c>
      <c r="C2814" s="2">
        <v>215128000</v>
      </c>
      <c r="D2814" s="2">
        <v>216384000</v>
      </c>
      <c r="E2814" s="2">
        <v>235352000</v>
      </c>
      <c r="F2814" s="2">
        <v>253785000</v>
      </c>
      <c r="G2814" s="2">
        <v>253103000</v>
      </c>
      <c r="H2814" s="2">
        <v>250838000</v>
      </c>
      <c r="I2814" s="2">
        <v>248193000</v>
      </c>
      <c r="J2814" s="2">
        <v>245237000</v>
      </c>
      <c r="K2814" s="2">
        <v>242805000</v>
      </c>
      <c r="L2814" s="2">
        <v>239089000</v>
      </c>
      <c r="M2814" s="2">
        <v>236840000</v>
      </c>
      <c r="N2814" s="2">
        <v>236359000</v>
      </c>
      <c r="O2814" s="2">
        <v>235289000</v>
      </c>
      <c r="P2814" s="2">
        <v>234974000</v>
      </c>
      <c r="Q2814" s="2">
        <v>235714000</v>
      </c>
      <c r="R2814" s="2">
        <v>237577000</v>
      </c>
      <c r="S2814" s="2">
        <v>239715000</v>
      </c>
      <c r="T2814" s="2">
        <v>241527000</v>
      </c>
      <c r="U2814" s="2">
        <v>243363000</v>
      </c>
      <c r="V2814" s="2">
        <v>245503000</v>
      </c>
      <c r="W2814" s="2">
        <v>247918000</v>
      </c>
      <c r="X2814" s="2">
        <v>250038000</v>
      </c>
      <c r="Y2814" s="2">
        <v>252529000</v>
      </c>
      <c r="Z2814" s="2">
        <v>255900000</v>
      </c>
      <c r="AA2814" s="2">
        <v>258302000</v>
      </c>
      <c r="AB2814" s="2">
        <v>262109000</v>
      </c>
      <c r="AC2814" s="2">
        <v>266534000</v>
      </c>
      <c r="AD2814" s="2">
        <v>270111000</v>
      </c>
      <c r="AE2814" s="2">
        <v>271768000</v>
      </c>
      <c r="AF2814" s="2">
        <v>273048000</v>
      </c>
      <c r="AG2814" s="2">
        <v>275363000</v>
      </c>
      <c r="AH2814" s="2">
        <v>4941940000</v>
      </c>
    </row>
    <row r="2815" spans="1:34" x14ac:dyDescent="0.35">
      <c r="A2815" t="s">
        <v>4445</v>
      </c>
      <c r="B2815" t="s">
        <v>19</v>
      </c>
      <c r="C2815" s="2">
        <v>202705000</v>
      </c>
      <c r="D2815" s="2">
        <v>203889000</v>
      </c>
      <c r="E2815" s="2">
        <v>221762000</v>
      </c>
      <c r="F2815" s="2">
        <v>239130000</v>
      </c>
      <c r="G2815" s="2">
        <v>238488000</v>
      </c>
      <c r="H2815" s="2">
        <v>236354000</v>
      </c>
      <c r="I2815" s="2">
        <v>233861000</v>
      </c>
      <c r="J2815" s="2">
        <v>231076000</v>
      </c>
      <c r="K2815" s="2">
        <v>228784000</v>
      </c>
      <c r="L2815" s="2">
        <v>225283000</v>
      </c>
      <c r="M2815" s="2">
        <v>223164000</v>
      </c>
      <c r="N2815" s="2">
        <v>222711000</v>
      </c>
      <c r="O2815" s="2">
        <v>221703000</v>
      </c>
      <c r="P2815" s="2">
        <v>221406000</v>
      </c>
      <c r="Q2815" s="2">
        <v>222103000</v>
      </c>
      <c r="R2815" s="2">
        <v>223858000</v>
      </c>
      <c r="S2815" s="2">
        <v>225873000</v>
      </c>
      <c r="T2815" s="2">
        <v>227580000</v>
      </c>
      <c r="U2815" s="2">
        <v>229310000</v>
      </c>
      <c r="V2815" s="2">
        <v>231327000</v>
      </c>
      <c r="W2815" s="2">
        <v>233602000</v>
      </c>
      <c r="X2815" s="2">
        <v>235600000</v>
      </c>
      <c r="Y2815" s="2">
        <v>237947000</v>
      </c>
      <c r="Z2815" s="2">
        <v>241124000</v>
      </c>
      <c r="AA2815" s="2">
        <v>243386000</v>
      </c>
      <c r="AB2815" s="2">
        <v>246973000</v>
      </c>
      <c r="AC2815" s="2">
        <v>251143000</v>
      </c>
      <c r="AD2815" s="2">
        <v>254513000</v>
      </c>
      <c r="AE2815" s="2">
        <v>256075000</v>
      </c>
      <c r="AF2815" s="2">
        <v>257282000</v>
      </c>
      <c r="AG2815" s="2">
        <v>259462000</v>
      </c>
      <c r="AH2815" s="2">
        <v>4277210000</v>
      </c>
    </row>
    <row r="2816" spans="1:34" x14ac:dyDescent="0.35">
      <c r="A2816" t="s">
        <v>4446</v>
      </c>
      <c r="B2816" t="s">
        <v>19</v>
      </c>
      <c r="C2816" s="2">
        <v>144349000</v>
      </c>
      <c r="D2816" s="2">
        <v>145192000</v>
      </c>
      <c r="E2816" s="2">
        <v>157920000</v>
      </c>
      <c r="F2816" s="2">
        <v>170288000</v>
      </c>
      <c r="G2816" s="2">
        <v>169831000</v>
      </c>
      <c r="H2816" s="2">
        <v>168311000</v>
      </c>
      <c r="I2816" s="2">
        <v>166536000</v>
      </c>
      <c r="J2816" s="2">
        <v>164553000</v>
      </c>
      <c r="K2816" s="2">
        <v>162920000</v>
      </c>
      <c r="L2816" s="2">
        <v>160427000</v>
      </c>
      <c r="M2816" s="2">
        <v>158918000</v>
      </c>
      <c r="N2816" s="2">
        <v>158596000</v>
      </c>
      <c r="O2816" s="2">
        <v>157878000</v>
      </c>
      <c r="P2816" s="2">
        <v>157666000</v>
      </c>
      <c r="Q2816" s="2">
        <v>158162000</v>
      </c>
      <c r="R2816" s="2">
        <v>159413000</v>
      </c>
      <c r="S2816" s="2">
        <v>160847000</v>
      </c>
      <c r="T2816" s="2">
        <v>162063000</v>
      </c>
      <c r="U2816" s="2">
        <v>163295000</v>
      </c>
      <c r="V2816" s="2">
        <v>164731000</v>
      </c>
      <c r="W2816" s="2">
        <v>166352000</v>
      </c>
      <c r="X2816" s="2">
        <v>167774000</v>
      </c>
      <c r="Y2816" s="2">
        <v>169445000</v>
      </c>
      <c r="Z2816" s="2">
        <v>171707000</v>
      </c>
      <c r="AA2816" s="2">
        <v>173319000</v>
      </c>
      <c r="AB2816" s="2">
        <v>175873000</v>
      </c>
      <c r="AC2816" s="2">
        <v>178843000</v>
      </c>
      <c r="AD2816" s="2">
        <v>181243000</v>
      </c>
      <c r="AE2816" s="2">
        <v>182355000</v>
      </c>
      <c r="AF2816" s="2">
        <v>183214000</v>
      </c>
      <c r="AG2816" s="2">
        <v>184767000</v>
      </c>
      <c r="AH2816" s="2">
        <v>14131500000</v>
      </c>
    </row>
    <row r="2817" spans="1:34" x14ac:dyDescent="0.35">
      <c r="A2817" t="s">
        <v>4447</v>
      </c>
      <c r="B2817" t="s">
        <v>19</v>
      </c>
      <c r="C2817" s="2">
        <v>13481600</v>
      </c>
      <c r="D2817" s="2">
        <v>13560300</v>
      </c>
      <c r="E2817" s="2">
        <v>14749000</v>
      </c>
      <c r="F2817" s="2">
        <v>15904100</v>
      </c>
      <c r="G2817" s="2">
        <v>15861400</v>
      </c>
      <c r="H2817" s="2">
        <v>15719500</v>
      </c>
      <c r="I2817" s="2">
        <v>15553700</v>
      </c>
      <c r="J2817" s="2">
        <v>15368500</v>
      </c>
      <c r="K2817" s="2">
        <v>15216000</v>
      </c>
      <c r="L2817" s="2">
        <v>14983200</v>
      </c>
      <c r="M2817" s="2">
        <v>14842200</v>
      </c>
      <c r="N2817" s="2">
        <v>14812100</v>
      </c>
      <c r="O2817" s="2">
        <v>14745100</v>
      </c>
      <c r="P2817" s="2">
        <v>14725300</v>
      </c>
      <c r="Q2817" s="2">
        <v>14771700</v>
      </c>
      <c r="R2817" s="2">
        <v>14888400</v>
      </c>
      <c r="S2817" s="2">
        <v>15022400</v>
      </c>
      <c r="T2817" s="2">
        <v>15136000</v>
      </c>
      <c r="U2817" s="2">
        <v>15251000</v>
      </c>
      <c r="V2817" s="2">
        <v>15385200</v>
      </c>
      <c r="W2817" s="2">
        <v>15536500</v>
      </c>
      <c r="X2817" s="2">
        <v>15669400</v>
      </c>
      <c r="Y2817" s="2">
        <v>15825500</v>
      </c>
      <c r="Z2817" s="2">
        <v>16036700</v>
      </c>
      <c r="AA2817" s="2">
        <v>16187200</v>
      </c>
      <c r="AB2817" s="2">
        <v>16425800</v>
      </c>
      <c r="AC2817" s="2">
        <v>16703100</v>
      </c>
      <c r="AD2817" s="2">
        <v>16927300</v>
      </c>
      <c r="AE2817" s="2">
        <v>17031100</v>
      </c>
      <c r="AF2817" s="2">
        <v>17111400</v>
      </c>
      <c r="AG2817" s="2">
        <v>17256400</v>
      </c>
      <c r="AH2817" s="2">
        <v>609595000</v>
      </c>
    </row>
    <row r="2818" spans="1:34" x14ac:dyDescent="0.35">
      <c r="A2818" t="s">
        <v>4448</v>
      </c>
      <c r="B2818" t="s">
        <v>19</v>
      </c>
      <c r="C2818" s="2">
        <v>90519300</v>
      </c>
      <c r="D2818" s="2">
        <v>91047900</v>
      </c>
      <c r="E2818" s="2">
        <v>99029000</v>
      </c>
      <c r="F2818" s="2">
        <v>106785000</v>
      </c>
      <c r="G2818" s="2">
        <v>106498000</v>
      </c>
      <c r="H2818" s="2">
        <v>105545000</v>
      </c>
      <c r="I2818" s="2">
        <v>104432000</v>
      </c>
      <c r="J2818" s="2">
        <v>103189000</v>
      </c>
      <c r="K2818" s="2">
        <v>102165000</v>
      </c>
      <c r="L2818" s="2">
        <v>100602000</v>
      </c>
      <c r="M2818" s="2">
        <v>99655000</v>
      </c>
      <c r="N2818" s="2">
        <v>99452900</v>
      </c>
      <c r="O2818" s="2">
        <v>99002700</v>
      </c>
      <c r="P2818" s="2">
        <v>98870100</v>
      </c>
      <c r="Q2818" s="2">
        <v>99181300</v>
      </c>
      <c r="R2818" s="2">
        <v>99965200</v>
      </c>
      <c r="S2818" s="2">
        <v>100865000</v>
      </c>
      <c r="T2818" s="2">
        <v>101627000</v>
      </c>
      <c r="U2818" s="2">
        <v>102400000</v>
      </c>
      <c r="V2818" s="2">
        <v>103300000</v>
      </c>
      <c r="W2818" s="2">
        <v>104317000</v>
      </c>
      <c r="X2818" s="2">
        <v>105209000</v>
      </c>
      <c r="Y2818" s="2">
        <v>106257000</v>
      </c>
      <c r="Z2818" s="2">
        <v>107675000</v>
      </c>
      <c r="AA2818" s="2">
        <v>108686000</v>
      </c>
      <c r="AB2818" s="2">
        <v>110287000</v>
      </c>
      <c r="AC2818" s="2">
        <v>112150000</v>
      </c>
      <c r="AD2818" s="2">
        <v>113654000</v>
      </c>
      <c r="AE2818" s="2">
        <v>114352000</v>
      </c>
      <c r="AF2818" s="2">
        <v>114891000</v>
      </c>
      <c r="AG2818" s="2">
        <v>115864000</v>
      </c>
      <c r="AH2818" s="2">
        <v>1293990000</v>
      </c>
    </row>
    <row r="2819" spans="1:34" x14ac:dyDescent="0.35">
      <c r="A2819" t="s">
        <v>4449</v>
      </c>
      <c r="B2819" t="s">
        <v>19</v>
      </c>
      <c r="C2819" s="2">
        <v>96297100</v>
      </c>
      <c r="D2819" s="2">
        <v>96859500</v>
      </c>
      <c r="E2819" s="2">
        <v>105350000</v>
      </c>
      <c r="F2819" s="2">
        <v>113601000</v>
      </c>
      <c r="G2819" s="2">
        <v>113296000</v>
      </c>
      <c r="H2819" s="2">
        <v>112282000</v>
      </c>
      <c r="I2819" s="2">
        <v>111098000</v>
      </c>
      <c r="J2819" s="2">
        <v>109775000</v>
      </c>
      <c r="K2819" s="2">
        <v>108686000</v>
      </c>
      <c r="L2819" s="2">
        <v>107023000</v>
      </c>
      <c r="M2819" s="2">
        <v>106016000</v>
      </c>
      <c r="N2819" s="2">
        <v>105801000</v>
      </c>
      <c r="O2819" s="2">
        <v>105322000</v>
      </c>
      <c r="P2819" s="2">
        <v>105181000</v>
      </c>
      <c r="Q2819" s="2">
        <v>105512000</v>
      </c>
      <c r="R2819" s="2">
        <v>106346000</v>
      </c>
      <c r="S2819" s="2">
        <v>107303000</v>
      </c>
      <c r="T2819" s="2">
        <v>108114000</v>
      </c>
      <c r="U2819" s="2">
        <v>108936000</v>
      </c>
      <c r="V2819" s="2">
        <v>109894000</v>
      </c>
      <c r="W2819" s="2">
        <v>110975000</v>
      </c>
      <c r="X2819" s="2">
        <v>111924000</v>
      </c>
      <c r="Y2819" s="2">
        <v>113039000</v>
      </c>
      <c r="Z2819" s="2">
        <v>114548000</v>
      </c>
      <c r="AA2819" s="2">
        <v>115623000</v>
      </c>
      <c r="AB2819" s="2">
        <v>117327000</v>
      </c>
      <c r="AC2819" s="2">
        <v>119308000</v>
      </c>
      <c r="AD2819" s="2">
        <v>120909000</v>
      </c>
      <c r="AE2819" s="2">
        <v>121651000</v>
      </c>
      <c r="AF2819" s="2">
        <v>122224000</v>
      </c>
      <c r="AG2819" s="2">
        <v>123260000</v>
      </c>
      <c r="AH2819" s="2">
        <v>10312000000000</v>
      </c>
    </row>
    <row r="2820" spans="1:34" x14ac:dyDescent="0.35">
      <c r="A2820" t="s">
        <v>4450</v>
      </c>
      <c r="B2820" t="s">
        <v>19</v>
      </c>
      <c r="C2820" s="2">
        <v>9629710</v>
      </c>
      <c r="D2820" s="2">
        <v>9685950</v>
      </c>
      <c r="E2820" s="2">
        <v>10535000</v>
      </c>
      <c r="F2820" s="2">
        <v>11360100</v>
      </c>
      <c r="G2820" s="2">
        <v>11329600</v>
      </c>
      <c r="H2820" s="2">
        <v>11228200</v>
      </c>
      <c r="I2820" s="2">
        <v>11109800</v>
      </c>
      <c r="J2820" s="2">
        <v>10977500</v>
      </c>
      <c r="K2820" s="2">
        <v>10868600</v>
      </c>
      <c r="L2820" s="2">
        <v>10702300</v>
      </c>
      <c r="M2820" s="2">
        <v>10601600</v>
      </c>
      <c r="N2820" s="2">
        <v>10580100</v>
      </c>
      <c r="O2820" s="2">
        <v>10532200</v>
      </c>
      <c r="P2820" s="2">
        <v>10518100</v>
      </c>
      <c r="Q2820" s="2">
        <v>10551200</v>
      </c>
      <c r="R2820" s="2">
        <v>10634600</v>
      </c>
      <c r="S2820" s="2">
        <v>10730300</v>
      </c>
      <c r="T2820" s="2">
        <v>10811400</v>
      </c>
      <c r="U2820" s="2">
        <v>10893600</v>
      </c>
      <c r="V2820" s="2">
        <v>10989400</v>
      </c>
      <c r="W2820" s="2">
        <v>11097500</v>
      </c>
      <c r="X2820" s="2">
        <v>11192400</v>
      </c>
      <c r="Y2820" s="2">
        <v>11303900</v>
      </c>
      <c r="Z2820" s="2">
        <v>11454800</v>
      </c>
      <c r="AA2820" s="2">
        <v>11562300</v>
      </c>
      <c r="AB2820" s="2">
        <v>11732700</v>
      </c>
      <c r="AC2820" s="2">
        <v>11930800</v>
      </c>
      <c r="AD2820" s="2">
        <v>12090900</v>
      </c>
      <c r="AE2820" s="2">
        <v>12165100</v>
      </c>
      <c r="AF2820" s="2">
        <v>12222400</v>
      </c>
      <c r="AG2820" s="2">
        <v>12326000</v>
      </c>
      <c r="AH2820" s="2">
        <v>1261360000000</v>
      </c>
    </row>
    <row r="2821" spans="1:34" x14ac:dyDescent="0.35">
      <c r="A2821" t="s">
        <v>4451</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row>
    <row r="2822" spans="1:34" x14ac:dyDescent="0.35">
      <c r="A2822" t="s">
        <v>4452</v>
      </c>
      <c r="B2822" t="s">
        <v>19</v>
      </c>
      <c r="C2822" s="2">
        <v>2892550000000</v>
      </c>
      <c r="D2822" s="2">
        <v>2909440000000</v>
      </c>
      <c r="E2822" s="2">
        <v>3164470000000</v>
      </c>
      <c r="F2822" s="2">
        <v>3412320000000</v>
      </c>
      <c r="G2822" s="2">
        <v>3403160000000</v>
      </c>
      <c r="H2822" s="2">
        <v>3372700000000</v>
      </c>
      <c r="I2822" s="2">
        <v>3337140000000</v>
      </c>
      <c r="J2822" s="2">
        <v>3297400000000</v>
      </c>
      <c r="K2822" s="2">
        <v>3264700000000</v>
      </c>
      <c r="L2822" s="2">
        <v>3214720000000</v>
      </c>
      <c r="M2822" s="2">
        <v>3184470000000</v>
      </c>
      <c r="N2822" s="2">
        <v>3178020000000</v>
      </c>
      <c r="O2822" s="2">
        <v>3163640000000</v>
      </c>
      <c r="P2822" s="2">
        <v>3159390000000</v>
      </c>
      <c r="Q2822" s="2">
        <v>3169340000000</v>
      </c>
      <c r="R2822" s="2">
        <v>3194380000000</v>
      </c>
      <c r="S2822" s="2">
        <v>3223150000000</v>
      </c>
      <c r="T2822" s="2">
        <v>3247510000000</v>
      </c>
      <c r="U2822" s="2">
        <v>3272190000000</v>
      </c>
      <c r="V2822" s="2">
        <v>3300980000000</v>
      </c>
      <c r="W2822" s="2">
        <v>3333440000000</v>
      </c>
      <c r="X2822" s="2">
        <v>3361950000000</v>
      </c>
      <c r="Y2822" s="2">
        <v>3395430000000</v>
      </c>
      <c r="Z2822" s="2">
        <v>3440770000000</v>
      </c>
      <c r="AA2822" s="2">
        <v>3473050000000</v>
      </c>
      <c r="AB2822" s="2">
        <v>3524240000000</v>
      </c>
      <c r="AC2822" s="2">
        <v>3583750000000</v>
      </c>
      <c r="AD2822" s="2">
        <v>3631850000000</v>
      </c>
      <c r="AE2822" s="2">
        <v>3654120000000</v>
      </c>
      <c r="AF2822" s="2">
        <v>3671330000000</v>
      </c>
      <c r="AG2822" s="2">
        <v>3702460000000</v>
      </c>
      <c r="AH2822" s="2">
        <v>445878000000000</v>
      </c>
    </row>
    <row r="2823" spans="1:34" x14ac:dyDescent="0.35">
      <c r="A2823" t="s">
        <v>4453</v>
      </c>
      <c r="B2823" t="s">
        <v>19</v>
      </c>
      <c r="C2823" s="2">
        <v>329160000</v>
      </c>
      <c r="D2823" s="2">
        <v>331082000</v>
      </c>
      <c r="E2823" s="2">
        <v>360103000</v>
      </c>
      <c r="F2823" s="2">
        <v>388307000</v>
      </c>
      <c r="G2823" s="2">
        <v>387265000</v>
      </c>
      <c r="H2823" s="2">
        <v>383799000</v>
      </c>
      <c r="I2823" s="2">
        <v>379752000</v>
      </c>
      <c r="J2823" s="2">
        <v>375230000</v>
      </c>
      <c r="K2823" s="2">
        <v>371508000</v>
      </c>
      <c r="L2823" s="2">
        <v>365821000</v>
      </c>
      <c r="M2823" s="2">
        <v>362379000</v>
      </c>
      <c r="N2823" s="2">
        <v>361645000</v>
      </c>
      <c r="O2823" s="2">
        <v>360009000</v>
      </c>
      <c r="P2823" s="2">
        <v>359525000</v>
      </c>
      <c r="Q2823" s="2">
        <v>360658000</v>
      </c>
      <c r="R2823" s="2">
        <v>363507000</v>
      </c>
      <c r="S2823" s="2">
        <v>366781000</v>
      </c>
      <c r="T2823" s="2">
        <v>369553000</v>
      </c>
      <c r="U2823" s="2">
        <v>372361000</v>
      </c>
      <c r="V2823" s="2">
        <v>375637000</v>
      </c>
      <c r="W2823" s="2">
        <v>379331000</v>
      </c>
      <c r="X2823" s="2">
        <v>382576000</v>
      </c>
      <c r="Y2823" s="2">
        <v>386386000</v>
      </c>
      <c r="Z2823" s="2">
        <v>391545000</v>
      </c>
      <c r="AA2823" s="2">
        <v>395218000</v>
      </c>
      <c r="AB2823" s="2">
        <v>401043000</v>
      </c>
      <c r="AC2823" s="2">
        <v>407815000</v>
      </c>
      <c r="AD2823" s="2">
        <v>413289000</v>
      </c>
      <c r="AE2823" s="2">
        <v>415823000</v>
      </c>
      <c r="AF2823" s="2">
        <v>417782000</v>
      </c>
      <c r="AG2823" s="2">
        <v>421324000</v>
      </c>
      <c r="AH2823" s="2">
        <v>3116280000000</v>
      </c>
    </row>
    <row r="2824" spans="1:34" x14ac:dyDescent="0.35">
      <c r="A2824" t="s">
        <v>4454</v>
      </c>
      <c r="B2824" t="s">
        <v>19</v>
      </c>
      <c r="C2824" s="2">
        <v>1757170000</v>
      </c>
      <c r="D2824" s="2">
        <v>1767440000</v>
      </c>
      <c r="E2824" s="2">
        <v>1922360000</v>
      </c>
      <c r="F2824" s="2">
        <v>2072920000</v>
      </c>
      <c r="G2824" s="2">
        <v>2067360000</v>
      </c>
      <c r="H2824" s="2">
        <v>2048860000</v>
      </c>
      <c r="I2824" s="2">
        <v>2027250000</v>
      </c>
      <c r="J2824" s="2">
        <v>2003110000</v>
      </c>
      <c r="K2824" s="2">
        <v>1983240000</v>
      </c>
      <c r="L2824" s="2">
        <v>1952880000</v>
      </c>
      <c r="M2824" s="2">
        <v>1934510000</v>
      </c>
      <c r="N2824" s="2">
        <v>1930590000</v>
      </c>
      <c r="O2824" s="2">
        <v>1921860000</v>
      </c>
      <c r="P2824" s="2">
        <v>1919270000</v>
      </c>
      <c r="Q2824" s="2">
        <v>1925320000</v>
      </c>
      <c r="R2824" s="2">
        <v>1940530000</v>
      </c>
      <c r="S2824" s="2">
        <v>1958010000</v>
      </c>
      <c r="T2824" s="2">
        <v>1972800000</v>
      </c>
      <c r="U2824" s="2">
        <v>1987800000</v>
      </c>
      <c r="V2824" s="2">
        <v>2005290000</v>
      </c>
      <c r="W2824" s="2">
        <v>2025000000</v>
      </c>
      <c r="X2824" s="2">
        <v>2042320000</v>
      </c>
      <c r="Y2824" s="2">
        <v>2062660000</v>
      </c>
      <c r="Z2824" s="2">
        <v>2090210000</v>
      </c>
      <c r="AA2824" s="2">
        <v>2109820000</v>
      </c>
      <c r="AB2824" s="2">
        <v>2140910000</v>
      </c>
      <c r="AC2824" s="2">
        <v>2177060000</v>
      </c>
      <c r="AD2824" s="2">
        <v>2206280000</v>
      </c>
      <c r="AE2824" s="2">
        <v>2219810000</v>
      </c>
      <c r="AF2824" s="2">
        <v>2230270000</v>
      </c>
      <c r="AG2824" s="2">
        <v>2249180000</v>
      </c>
      <c r="AH2824" s="2">
        <v>556031000000</v>
      </c>
    </row>
    <row r="2825" spans="1:34" x14ac:dyDescent="0.35">
      <c r="A2825" t="s">
        <v>4455</v>
      </c>
      <c r="B2825" t="s">
        <v>19</v>
      </c>
      <c r="C2825" s="2">
        <v>3090490000</v>
      </c>
      <c r="D2825" s="2">
        <v>3108540000</v>
      </c>
      <c r="E2825" s="2">
        <v>3381020000</v>
      </c>
      <c r="F2825" s="2">
        <v>3645830000</v>
      </c>
      <c r="G2825" s="2">
        <v>3636040000</v>
      </c>
      <c r="H2825" s="2">
        <v>3603500000</v>
      </c>
      <c r="I2825" s="2">
        <v>3565510000</v>
      </c>
      <c r="J2825" s="2">
        <v>3523050000</v>
      </c>
      <c r="K2825" s="2">
        <v>3488110000</v>
      </c>
      <c r="L2825" s="2">
        <v>3434710000</v>
      </c>
      <c r="M2825" s="2">
        <v>3402390000</v>
      </c>
      <c r="N2825" s="2">
        <v>3395500000</v>
      </c>
      <c r="O2825" s="2">
        <v>3380140000</v>
      </c>
      <c r="P2825" s="2">
        <v>3375590000</v>
      </c>
      <c r="Q2825" s="2">
        <v>3386230000</v>
      </c>
      <c r="R2825" s="2">
        <v>3412980000</v>
      </c>
      <c r="S2825" s="2">
        <v>3443720000</v>
      </c>
      <c r="T2825" s="2">
        <v>3469740000</v>
      </c>
      <c r="U2825" s="2">
        <v>3496110000</v>
      </c>
      <c r="V2825" s="2">
        <v>3526870000</v>
      </c>
      <c r="W2825" s="2">
        <v>3561550000</v>
      </c>
      <c r="X2825" s="2">
        <v>3592020000</v>
      </c>
      <c r="Y2825" s="2">
        <v>3627790000</v>
      </c>
      <c r="Z2825" s="2">
        <v>3676230000</v>
      </c>
      <c r="AA2825" s="2">
        <v>3710720000</v>
      </c>
      <c r="AB2825" s="2">
        <v>3765410000</v>
      </c>
      <c r="AC2825" s="2">
        <v>3828990000</v>
      </c>
      <c r="AD2825" s="2">
        <v>3880390000</v>
      </c>
      <c r="AE2825" s="2">
        <v>3904180000</v>
      </c>
      <c r="AF2825" s="2">
        <v>3922570000</v>
      </c>
      <c r="AG2825" s="2">
        <v>3955830000</v>
      </c>
      <c r="AH2825" s="2">
        <v>502110000000</v>
      </c>
    </row>
    <row r="2826" spans="1:34" x14ac:dyDescent="0.35">
      <c r="A2826" t="s">
        <v>4456</v>
      </c>
      <c r="B2826" t="s">
        <v>19</v>
      </c>
      <c r="C2826" s="2">
        <v>121786000</v>
      </c>
      <c r="D2826" s="2">
        <v>122497000</v>
      </c>
      <c r="E2826" s="2">
        <v>133234000</v>
      </c>
      <c r="F2826" s="2">
        <v>143670000</v>
      </c>
      <c r="G2826" s="2">
        <v>143284000</v>
      </c>
      <c r="H2826" s="2">
        <v>142002000</v>
      </c>
      <c r="I2826" s="2">
        <v>140505000</v>
      </c>
      <c r="J2826" s="2">
        <v>138831000</v>
      </c>
      <c r="K2826" s="2">
        <v>137454000</v>
      </c>
      <c r="L2826" s="2">
        <v>135350000</v>
      </c>
      <c r="M2826" s="2">
        <v>134077000</v>
      </c>
      <c r="N2826" s="2">
        <v>133805000</v>
      </c>
      <c r="O2826" s="2">
        <v>133200000</v>
      </c>
      <c r="P2826" s="2">
        <v>133021000</v>
      </c>
      <c r="Q2826" s="2">
        <v>133440000</v>
      </c>
      <c r="R2826" s="2">
        <v>134494000</v>
      </c>
      <c r="S2826" s="2">
        <v>135705000</v>
      </c>
      <c r="T2826" s="2">
        <v>136731000</v>
      </c>
      <c r="U2826" s="2">
        <v>137770000</v>
      </c>
      <c r="V2826" s="2">
        <v>138982000</v>
      </c>
      <c r="W2826" s="2">
        <v>140349000</v>
      </c>
      <c r="X2826" s="2">
        <v>141549000</v>
      </c>
      <c r="Y2826" s="2">
        <v>142959000</v>
      </c>
      <c r="Z2826" s="2">
        <v>144868000</v>
      </c>
      <c r="AA2826" s="2">
        <v>146227000</v>
      </c>
      <c r="AB2826" s="2">
        <v>148382000</v>
      </c>
      <c r="AC2826" s="2">
        <v>150887000</v>
      </c>
      <c r="AD2826" s="2">
        <v>152913000</v>
      </c>
      <c r="AE2826" s="2">
        <v>153850000</v>
      </c>
      <c r="AF2826" s="2">
        <v>154575000</v>
      </c>
      <c r="AG2826" s="2">
        <v>155886000</v>
      </c>
      <c r="AH2826" s="2">
        <v>209369000000</v>
      </c>
    </row>
    <row r="2827" spans="1:34" x14ac:dyDescent="0.35">
      <c r="A2827" t="s">
        <v>4457</v>
      </c>
      <c r="B2827" t="s">
        <v>19</v>
      </c>
      <c r="C2827" s="2">
        <v>114753000</v>
      </c>
      <c r="D2827" s="2">
        <v>115424000</v>
      </c>
      <c r="E2827" s="2">
        <v>125541000</v>
      </c>
      <c r="F2827" s="2">
        <v>135374000</v>
      </c>
      <c r="G2827" s="2">
        <v>135010000</v>
      </c>
      <c r="H2827" s="2">
        <v>133802000</v>
      </c>
      <c r="I2827" s="2">
        <v>132391000</v>
      </c>
      <c r="J2827" s="2">
        <v>130815000</v>
      </c>
      <c r="K2827" s="2">
        <v>129517000</v>
      </c>
      <c r="L2827" s="2">
        <v>127535000</v>
      </c>
      <c r="M2827" s="2">
        <v>126335000</v>
      </c>
      <c r="N2827" s="2">
        <v>126079000</v>
      </c>
      <c r="O2827" s="2">
        <v>125508000</v>
      </c>
      <c r="P2827" s="2">
        <v>125339000</v>
      </c>
      <c r="Q2827" s="2">
        <v>125734000</v>
      </c>
      <c r="R2827" s="2">
        <v>126728000</v>
      </c>
      <c r="S2827" s="2">
        <v>127869000</v>
      </c>
      <c r="T2827" s="2">
        <v>128835000</v>
      </c>
      <c r="U2827" s="2">
        <v>129815000</v>
      </c>
      <c r="V2827" s="2">
        <v>130957000</v>
      </c>
      <c r="W2827" s="2">
        <v>132244000</v>
      </c>
      <c r="X2827" s="2">
        <v>133376000</v>
      </c>
      <c r="Y2827" s="2">
        <v>134704000</v>
      </c>
      <c r="Z2827" s="2">
        <v>136503000</v>
      </c>
      <c r="AA2827" s="2">
        <v>137783000</v>
      </c>
      <c r="AB2827" s="2">
        <v>139814000</v>
      </c>
      <c r="AC2827" s="2">
        <v>142175000</v>
      </c>
      <c r="AD2827" s="2">
        <v>144083000</v>
      </c>
      <c r="AE2827" s="2">
        <v>144967000</v>
      </c>
      <c r="AF2827" s="2">
        <v>145649000</v>
      </c>
      <c r="AG2827" s="2">
        <v>146884000</v>
      </c>
      <c r="AH2827" s="2">
        <v>130138000000</v>
      </c>
    </row>
    <row r="2828" spans="1:34" x14ac:dyDescent="0.35">
      <c r="A2828" t="s">
        <v>4458</v>
      </c>
      <c r="B2828" t="s">
        <v>19</v>
      </c>
      <c r="C2828" s="2">
        <v>81717500</v>
      </c>
      <c r="D2828" s="2">
        <v>82194800</v>
      </c>
      <c r="E2828" s="2">
        <v>89399500</v>
      </c>
      <c r="F2828" s="2">
        <v>96401400</v>
      </c>
      <c r="G2828" s="2">
        <v>96142700</v>
      </c>
      <c r="H2828" s="2">
        <v>95282300</v>
      </c>
      <c r="I2828" s="2">
        <v>94277700</v>
      </c>
      <c r="J2828" s="2">
        <v>93155100</v>
      </c>
      <c r="K2828" s="2">
        <v>92231100</v>
      </c>
      <c r="L2828" s="2">
        <v>90819200</v>
      </c>
      <c r="M2828" s="2">
        <v>89964600</v>
      </c>
      <c r="N2828" s="2">
        <v>89782500</v>
      </c>
      <c r="O2828" s="2">
        <v>89376200</v>
      </c>
      <c r="P2828" s="2">
        <v>89256000</v>
      </c>
      <c r="Q2828" s="2">
        <v>89537200</v>
      </c>
      <c r="R2828" s="2">
        <v>90244600</v>
      </c>
      <c r="S2828" s="2">
        <v>91057400</v>
      </c>
      <c r="T2828" s="2">
        <v>91745500</v>
      </c>
      <c r="U2828" s="2">
        <v>92442700</v>
      </c>
      <c r="V2828" s="2">
        <v>93256100</v>
      </c>
      <c r="W2828" s="2">
        <v>94173000</v>
      </c>
      <c r="X2828" s="2">
        <v>94978600</v>
      </c>
      <c r="Y2828" s="2">
        <v>95924500</v>
      </c>
      <c r="Z2828" s="2">
        <v>97205400</v>
      </c>
      <c r="AA2828" s="2">
        <v>98117300</v>
      </c>
      <c r="AB2828" s="2">
        <v>99563400</v>
      </c>
      <c r="AC2828" s="2">
        <v>101245000</v>
      </c>
      <c r="AD2828" s="2">
        <v>102604000</v>
      </c>
      <c r="AE2828" s="2">
        <v>103233000</v>
      </c>
      <c r="AF2828" s="2">
        <v>103719000</v>
      </c>
      <c r="AG2828" s="2">
        <v>104598000</v>
      </c>
      <c r="AH2828" s="2">
        <v>242643000000</v>
      </c>
    </row>
    <row r="2829" spans="1:34" x14ac:dyDescent="0.35">
      <c r="A2829" t="s">
        <v>4459</v>
      </c>
      <c r="B2829" t="s">
        <v>19</v>
      </c>
      <c r="C2829" s="2">
        <v>7632060</v>
      </c>
      <c r="D2829" s="2">
        <v>7676630</v>
      </c>
      <c r="E2829" s="2">
        <v>8349520</v>
      </c>
      <c r="F2829" s="2">
        <v>9003470</v>
      </c>
      <c r="G2829" s="2">
        <v>8979310</v>
      </c>
      <c r="H2829" s="2">
        <v>8898950</v>
      </c>
      <c r="I2829" s="2">
        <v>8805120</v>
      </c>
      <c r="J2829" s="2">
        <v>8700270</v>
      </c>
      <c r="K2829" s="2">
        <v>8613980</v>
      </c>
      <c r="L2829" s="2">
        <v>8482110</v>
      </c>
      <c r="M2829" s="2">
        <v>8402300</v>
      </c>
      <c r="N2829" s="2">
        <v>8385290</v>
      </c>
      <c r="O2829" s="2">
        <v>8347350</v>
      </c>
      <c r="P2829" s="2">
        <v>8336120</v>
      </c>
      <c r="Q2829" s="2">
        <v>8362380</v>
      </c>
      <c r="R2829" s="2">
        <v>8428450</v>
      </c>
      <c r="S2829" s="2">
        <v>8504360</v>
      </c>
      <c r="T2829" s="2">
        <v>8568630</v>
      </c>
      <c r="U2829" s="2">
        <v>8633740</v>
      </c>
      <c r="V2829" s="2">
        <v>8709710</v>
      </c>
      <c r="W2829" s="2">
        <v>8795350</v>
      </c>
      <c r="X2829" s="2">
        <v>8870580</v>
      </c>
      <c r="Y2829" s="2">
        <v>8958920</v>
      </c>
      <c r="Z2829" s="2">
        <v>9078550</v>
      </c>
      <c r="AA2829" s="2">
        <v>9163730</v>
      </c>
      <c r="AB2829" s="2">
        <v>9298790</v>
      </c>
      <c r="AC2829" s="2">
        <v>9455800</v>
      </c>
      <c r="AD2829" s="2">
        <v>9582720</v>
      </c>
      <c r="AE2829" s="2">
        <v>9641480</v>
      </c>
      <c r="AF2829" s="2">
        <v>9686890</v>
      </c>
      <c r="AG2829" s="2">
        <v>9769030</v>
      </c>
      <c r="AH2829" s="2">
        <v>4323920000</v>
      </c>
    </row>
    <row r="2830" spans="1:34" x14ac:dyDescent="0.35">
      <c r="A2830" t="s">
        <v>4460</v>
      </c>
      <c r="B2830" t="s">
        <v>19</v>
      </c>
      <c r="C2830" s="2">
        <v>51243800</v>
      </c>
      <c r="D2830" s="2">
        <v>51543100</v>
      </c>
      <c r="E2830" s="2">
        <v>56061000</v>
      </c>
      <c r="F2830" s="2">
        <v>60451900</v>
      </c>
      <c r="G2830" s="2">
        <v>60289600</v>
      </c>
      <c r="H2830" s="2">
        <v>59750100</v>
      </c>
      <c r="I2830" s="2">
        <v>59120100</v>
      </c>
      <c r="J2830" s="2">
        <v>58416100</v>
      </c>
      <c r="K2830" s="2">
        <v>57836700</v>
      </c>
      <c r="L2830" s="2">
        <v>56951300</v>
      </c>
      <c r="M2830" s="2">
        <v>56415400</v>
      </c>
      <c r="N2830" s="2">
        <v>56301200</v>
      </c>
      <c r="O2830" s="2">
        <v>56046500</v>
      </c>
      <c r="P2830" s="2">
        <v>55971100</v>
      </c>
      <c r="Q2830" s="2">
        <v>56147400</v>
      </c>
      <c r="R2830" s="2">
        <v>56591000</v>
      </c>
      <c r="S2830" s="2">
        <v>57100700</v>
      </c>
      <c r="T2830" s="2">
        <v>57532200</v>
      </c>
      <c r="U2830" s="2">
        <v>57969400</v>
      </c>
      <c r="V2830" s="2">
        <v>58479500</v>
      </c>
      <c r="W2830" s="2">
        <v>59054500</v>
      </c>
      <c r="X2830" s="2">
        <v>59559600</v>
      </c>
      <c r="Y2830" s="2">
        <v>60152800</v>
      </c>
      <c r="Z2830" s="2">
        <v>60956000</v>
      </c>
      <c r="AA2830" s="2">
        <v>61527900</v>
      </c>
      <c r="AB2830" s="2">
        <v>62434700</v>
      </c>
      <c r="AC2830" s="2">
        <v>63488900</v>
      </c>
      <c r="AD2830" s="2">
        <v>64341100</v>
      </c>
      <c r="AE2830" s="2">
        <v>64735600</v>
      </c>
      <c r="AF2830" s="2">
        <v>65040600</v>
      </c>
      <c r="AG2830" s="2">
        <v>65592100</v>
      </c>
      <c r="AH2830" s="2">
        <v>25356800000</v>
      </c>
    </row>
    <row r="2831" spans="1:34" x14ac:dyDescent="0.35">
      <c r="A2831" t="s">
        <v>4461</v>
      </c>
      <c r="B2831" t="s">
        <v>19</v>
      </c>
      <c r="C2831" s="2">
        <v>54514700</v>
      </c>
      <c r="D2831" s="2">
        <v>54833100</v>
      </c>
      <c r="E2831" s="2">
        <v>59639400</v>
      </c>
      <c r="F2831" s="2">
        <v>64310500</v>
      </c>
      <c r="G2831" s="2">
        <v>64137900</v>
      </c>
      <c r="H2831" s="2">
        <v>63563900</v>
      </c>
      <c r="I2831" s="2">
        <v>62893700</v>
      </c>
      <c r="J2831" s="2">
        <v>62144800</v>
      </c>
      <c r="K2831" s="2">
        <v>61528400</v>
      </c>
      <c r="L2831" s="2">
        <v>60586500</v>
      </c>
      <c r="M2831" s="2">
        <v>60016400</v>
      </c>
      <c r="N2831" s="2">
        <v>59894900</v>
      </c>
      <c r="O2831" s="2">
        <v>59623900</v>
      </c>
      <c r="P2831" s="2">
        <v>59543700</v>
      </c>
      <c r="Q2831" s="2">
        <v>59731300</v>
      </c>
      <c r="R2831" s="2">
        <v>60203200</v>
      </c>
      <c r="S2831" s="2">
        <v>60745400</v>
      </c>
      <c r="T2831" s="2">
        <v>61204500</v>
      </c>
      <c r="U2831" s="2">
        <v>61669600</v>
      </c>
      <c r="V2831" s="2">
        <v>62212200</v>
      </c>
      <c r="W2831" s="2">
        <v>62823900</v>
      </c>
      <c r="X2831" s="2">
        <v>63361300</v>
      </c>
      <c r="Y2831" s="2">
        <v>63992300</v>
      </c>
      <c r="Z2831" s="2">
        <v>64846800</v>
      </c>
      <c r="AA2831" s="2">
        <v>65455200</v>
      </c>
      <c r="AB2831" s="2">
        <v>66419900</v>
      </c>
      <c r="AC2831" s="2">
        <v>67541400</v>
      </c>
      <c r="AD2831" s="2">
        <v>68448000</v>
      </c>
      <c r="AE2831" s="2">
        <v>68867700</v>
      </c>
      <c r="AF2831" s="2">
        <v>69192100</v>
      </c>
      <c r="AG2831" s="2">
        <v>69778800</v>
      </c>
      <c r="AH2831" s="2">
        <v>23156600000</v>
      </c>
    </row>
    <row r="2832" spans="1:34" x14ac:dyDescent="0.35">
      <c r="A2832" t="s">
        <v>4462</v>
      </c>
      <c r="B2832" t="s">
        <v>19</v>
      </c>
      <c r="C2832" s="2">
        <v>5451470</v>
      </c>
      <c r="D2832" s="2">
        <v>5483310</v>
      </c>
      <c r="E2832" s="2">
        <v>5963940</v>
      </c>
      <c r="F2832" s="2">
        <v>6431050</v>
      </c>
      <c r="G2832" s="2">
        <v>6413790</v>
      </c>
      <c r="H2832" s="2">
        <v>6356390</v>
      </c>
      <c r="I2832" s="2">
        <v>6289370</v>
      </c>
      <c r="J2832" s="2">
        <v>6214480</v>
      </c>
      <c r="K2832" s="2">
        <v>6152840</v>
      </c>
      <c r="L2832" s="2">
        <v>6058650</v>
      </c>
      <c r="M2832" s="2">
        <v>6001640</v>
      </c>
      <c r="N2832" s="2">
        <v>5989490</v>
      </c>
      <c r="O2832" s="2">
        <v>5962390</v>
      </c>
      <c r="P2832" s="2">
        <v>5954370</v>
      </c>
      <c r="Q2832" s="2">
        <v>5973130</v>
      </c>
      <c r="R2832" s="2">
        <v>6020320</v>
      </c>
      <c r="S2832" s="2">
        <v>6074540</v>
      </c>
      <c r="T2832" s="2">
        <v>6120450</v>
      </c>
      <c r="U2832" s="2">
        <v>6166960</v>
      </c>
      <c r="V2832" s="2">
        <v>6221220</v>
      </c>
      <c r="W2832" s="2">
        <v>6282390</v>
      </c>
      <c r="X2832" s="2">
        <v>6336130</v>
      </c>
      <c r="Y2832" s="2">
        <v>6399230</v>
      </c>
      <c r="Z2832" s="2">
        <v>6484680</v>
      </c>
      <c r="AA2832" s="2">
        <v>6545520</v>
      </c>
      <c r="AB2832" s="2">
        <v>6641990</v>
      </c>
      <c r="AC2832" s="2">
        <v>6754140</v>
      </c>
      <c r="AD2832" s="2">
        <v>6844800</v>
      </c>
      <c r="AE2832" s="2">
        <v>6886770</v>
      </c>
      <c r="AF2832" s="2">
        <v>6919210</v>
      </c>
      <c r="AG2832" s="2">
        <v>6977880</v>
      </c>
      <c r="AH2832" s="2">
        <v>15842300000</v>
      </c>
    </row>
    <row r="2833" spans="1:34" x14ac:dyDescent="0.35">
      <c r="A2833" t="s">
        <v>4463</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row>
    <row r="2834" spans="1:34" x14ac:dyDescent="0.35">
      <c r="A2834" t="s">
        <v>4464</v>
      </c>
      <c r="B2834" t="s">
        <v>19</v>
      </c>
      <c r="C2834" s="2">
        <v>17081400000000</v>
      </c>
      <c r="D2834" s="2">
        <v>17295000000000</v>
      </c>
      <c r="E2834" s="2">
        <v>17313300000000</v>
      </c>
      <c r="F2834" s="2">
        <v>17422900000000</v>
      </c>
      <c r="G2834" s="2">
        <v>17766700000000</v>
      </c>
      <c r="H2834" s="2">
        <v>17858700000000</v>
      </c>
      <c r="I2834" s="2">
        <v>17905300000000</v>
      </c>
      <c r="J2834" s="2">
        <v>17938200000000</v>
      </c>
      <c r="K2834" s="2">
        <v>17888800000000</v>
      </c>
      <c r="L2834" s="2">
        <v>17837600000000</v>
      </c>
      <c r="M2834" s="2">
        <v>17842800000000</v>
      </c>
      <c r="N2834" s="2">
        <v>17858200000000</v>
      </c>
      <c r="O2834" s="2">
        <v>17865400000000</v>
      </c>
      <c r="P2834" s="2">
        <v>17899900000000</v>
      </c>
      <c r="Q2834" s="2">
        <v>17951200000000</v>
      </c>
      <c r="R2834" s="2">
        <v>18039900000000</v>
      </c>
      <c r="S2834" s="2">
        <v>18131500000000</v>
      </c>
      <c r="T2834" s="2">
        <v>18223200000000</v>
      </c>
      <c r="U2834" s="2">
        <v>18316800000000</v>
      </c>
      <c r="V2834" s="2">
        <v>18425400000000</v>
      </c>
      <c r="W2834" s="2">
        <v>18579100000000</v>
      </c>
      <c r="X2834" s="2">
        <v>18697400000000</v>
      </c>
      <c r="Y2834" s="2">
        <v>18870000000000</v>
      </c>
      <c r="Z2834" s="2">
        <v>19093500000000</v>
      </c>
      <c r="AA2834" s="2">
        <v>19266700000000</v>
      </c>
      <c r="AB2834" s="2">
        <v>19447300000000</v>
      </c>
      <c r="AC2834" s="2">
        <v>19659000000000</v>
      </c>
      <c r="AD2834" s="2">
        <v>19867200000000</v>
      </c>
      <c r="AE2834" s="2">
        <v>20032900000000</v>
      </c>
      <c r="AF2834" s="2">
        <v>20207100000000</v>
      </c>
      <c r="AG2834" s="2">
        <v>20374100000000</v>
      </c>
      <c r="AH2834">
        <v>1226.1600000000001</v>
      </c>
    </row>
    <row r="2835" spans="1:34" x14ac:dyDescent="0.35">
      <c r="A2835" t="s">
        <v>4465</v>
      </c>
      <c r="B2835" t="s">
        <v>19</v>
      </c>
      <c r="C2835" s="2">
        <v>1943800000</v>
      </c>
      <c r="D2835" s="2">
        <v>1968090000</v>
      </c>
      <c r="E2835" s="2">
        <v>1970180000</v>
      </c>
      <c r="F2835" s="2">
        <v>1982650000</v>
      </c>
      <c r="G2835" s="2">
        <v>2021770000</v>
      </c>
      <c r="H2835" s="2">
        <v>2032250000</v>
      </c>
      <c r="I2835" s="2">
        <v>2037540000</v>
      </c>
      <c r="J2835" s="2">
        <v>2041280000</v>
      </c>
      <c r="K2835" s="2">
        <v>2035660000</v>
      </c>
      <c r="L2835" s="2">
        <v>2029840000</v>
      </c>
      <c r="M2835" s="2">
        <v>2030430000</v>
      </c>
      <c r="N2835" s="2">
        <v>2032190000</v>
      </c>
      <c r="O2835" s="2">
        <v>2033000000</v>
      </c>
      <c r="P2835" s="2">
        <v>2036930000</v>
      </c>
      <c r="Q2835" s="2">
        <v>2042770000</v>
      </c>
      <c r="R2835" s="2">
        <v>2052860000</v>
      </c>
      <c r="S2835" s="2">
        <v>2063280000</v>
      </c>
      <c r="T2835" s="2">
        <v>2073730000</v>
      </c>
      <c r="U2835" s="2">
        <v>2084380000</v>
      </c>
      <c r="V2835" s="2">
        <v>2096730000</v>
      </c>
      <c r="W2835" s="2">
        <v>2114220000</v>
      </c>
      <c r="X2835" s="2">
        <v>2127690000</v>
      </c>
      <c r="Y2835" s="2">
        <v>2147330000</v>
      </c>
      <c r="Z2835" s="2">
        <v>2172760000</v>
      </c>
      <c r="AA2835" s="2">
        <v>2192470000</v>
      </c>
      <c r="AB2835" s="2">
        <v>2213020000</v>
      </c>
      <c r="AC2835" s="2">
        <v>2237120000</v>
      </c>
      <c r="AD2835" s="2">
        <v>2260800000</v>
      </c>
      <c r="AE2835" s="2">
        <v>2279650000</v>
      </c>
      <c r="AF2835" s="2">
        <v>2299480000</v>
      </c>
      <c r="AG2835" s="2">
        <v>2318480000</v>
      </c>
      <c r="AH2835">
        <v>1498.99</v>
      </c>
    </row>
    <row r="2836" spans="1:34" x14ac:dyDescent="0.35">
      <c r="A2836" t="s">
        <v>4466</v>
      </c>
      <c r="B2836" t="s">
        <v>19</v>
      </c>
      <c r="C2836" s="2">
        <v>10376700000</v>
      </c>
      <c r="D2836" s="2">
        <v>10506400000</v>
      </c>
      <c r="E2836" s="2">
        <v>10517500000</v>
      </c>
      <c r="F2836" s="2">
        <v>10584100000</v>
      </c>
      <c r="G2836" s="2">
        <v>10792900000</v>
      </c>
      <c r="H2836" s="2">
        <v>10848900000</v>
      </c>
      <c r="I2836" s="2">
        <v>10877100000</v>
      </c>
      <c r="J2836" s="2">
        <v>10897100000</v>
      </c>
      <c r="K2836" s="2">
        <v>10867100000</v>
      </c>
      <c r="L2836" s="2">
        <v>10836000000</v>
      </c>
      <c r="M2836" s="2">
        <v>10839200000</v>
      </c>
      <c r="N2836" s="2">
        <v>10848600000</v>
      </c>
      <c r="O2836" s="2">
        <v>10852900000</v>
      </c>
      <c r="P2836" s="2">
        <v>10873900000</v>
      </c>
      <c r="Q2836" s="2">
        <v>10905000000</v>
      </c>
      <c r="R2836" s="2">
        <v>10958900000</v>
      </c>
      <c r="S2836" s="2">
        <v>11014500000</v>
      </c>
      <c r="T2836" s="2">
        <v>11070300000</v>
      </c>
      <c r="U2836" s="2">
        <v>11127200000</v>
      </c>
      <c r="V2836" s="2">
        <v>11193100000</v>
      </c>
      <c r="W2836" s="2">
        <v>11286400000</v>
      </c>
      <c r="X2836" s="2">
        <v>11358400000</v>
      </c>
      <c r="Y2836" s="2">
        <v>11463200000</v>
      </c>
      <c r="Z2836" s="2">
        <v>11599000000</v>
      </c>
      <c r="AA2836" s="2">
        <v>11704200000</v>
      </c>
      <c r="AB2836" s="2">
        <v>11813900000</v>
      </c>
      <c r="AC2836" s="2">
        <v>11942500000</v>
      </c>
      <c r="AD2836" s="2">
        <v>12069000000</v>
      </c>
      <c r="AE2836" s="2">
        <v>12169600000</v>
      </c>
      <c r="AF2836" s="2">
        <v>12275400000</v>
      </c>
      <c r="AG2836" s="2">
        <v>12376900000</v>
      </c>
      <c r="AH2836">
        <v>11.6614</v>
      </c>
    </row>
    <row r="2837" spans="1:34" x14ac:dyDescent="0.35">
      <c r="A2837" t="s">
        <v>4467</v>
      </c>
      <c r="B2837" t="s">
        <v>19</v>
      </c>
      <c r="C2837" s="2">
        <v>18250400000</v>
      </c>
      <c r="D2837" s="2">
        <v>18478500000</v>
      </c>
      <c r="E2837" s="2">
        <v>18498000000</v>
      </c>
      <c r="F2837" s="2">
        <v>18615200000</v>
      </c>
      <c r="G2837" s="2">
        <v>18982500000</v>
      </c>
      <c r="H2837" s="2">
        <v>19080800000</v>
      </c>
      <c r="I2837" s="2">
        <v>19130500000</v>
      </c>
      <c r="J2837" s="2">
        <v>19165700000</v>
      </c>
      <c r="K2837" s="2">
        <v>19112900000</v>
      </c>
      <c r="L2837" s="2">
        <v>19058300000</v>
      </c>
      <c r="M2837" s="2">
        <v>19063800000</v>
      </c>
      <c r="N2837" s="2">
        <v>19080300000</v>
      </c>
      <c r="O2837" s="2">
        <v>19087900000</v>
      </c>
      <c r="P2837" s="2">
        <v>19124800000</v>
      </c>
      <c r="Q2837" s="2">
        <v>19179600000</v>
      </c>
      <c r="R2837" s="2">
        <v>19274400000</v>
      </c>
      <c r="S2837" s="2">
        <v>19372200000</v>
      </c>
      <c r="T2837" s="2">
        <v>19470300000</v>
      </c>
      <c r="U2837" s="2">
        <v>19570300000</v>
      </c>
      <c r="V2837" s="2">
        <v>19686300000</v>
      </c>
      <c r="W2837" s="2">
        <v>19850500000</v>
      </c>
      <c r="X2837" s="2">
        <v>19976900000</v>
      </c>
      <c r="Y2837" s="2">
        <v>20161400000</v>
      </c>
      <c r="Z2837" s="2">
        <v>20400100000</v>
      </c>
      <c r="AA2837" s="2">
        <v>20585200000</v>
      </c>
      <c r="AB2837" s="2">
        <v>20778100000</v>
      </c>
      <c r="AC2837" s="2">
        <v>21004400000</v>
      </c>
      <c r="AD2837" s="2">
        <v>21226800000</v>
      </c>
      <c r="AE2837" s="2">
        <v>21403700000</v>
      </c>
      <c r="AF2837" s="2">
        <v>21589900000</v>
      </c>
      <c r="AG2837" s="2">
        <v>21768300000</v>
      </c>
      <c r="AH2837">
        <v>-876.899</v>
      </c>
    </row>
    <row r="2838" spans="1:34" x14ac:dyDescent="0.35">
      <c r="A2838" t="s">
        <v>4468</v>
      </c>
      <c r="B2838" t="s">
        <v>19</v>
      </c>
      <c r="C2838" s="2">
        <v>719185000</v>
      </c>
      <c r="D2838" s="2">
        <v>728175000</v>
      </c>
      <c r="E2838" s="2">
        <v>728945000</v>
      </c>
      <c r="F2838" s="2">
        <v>733561000</v>
      </c>
      <c r="G2838" s="2">
        <v>748035000</v>
      </c>
      <c r="H2838" s="2">
        <v>751911000</v>
      </c>
      <c r="I2838" s="2">
        <v>753870000</v>
      </c>
      <c r="J2838" s="2">
        <v>755255000</v>
      </c>
      <c r="K2838" s="2">
        <v>753175000</v>
      </c>
      <c r="L2838" s="2">
        <v>751022000</v>
      </c>
      <c r="M2838" s="2">
        <v>751238000</v>
      </c>
      <c r="N2838" s="2">
        <v>751891000</v>
      </c>
      <c r="O2838" s="2">
        <v>752190000</v>
      </c>
      <c r="P2838" s="2">
        <v>753644000</v>
      </c>
      <c r="Q2838" s="2">
        <v>755805000</v>
      </c>
      <c r="R2838" s="2">
        <v>759538000</v>
      </c>
      <c r="S2838" s="2">
        <v>763394000</v>
      </c>
      <c r="T2838" s="2">
        <v>767258000</v>
      </c>
      <c r="U2838" s="2">
        <v>771199000</v>
      </c>
      <c r="V2838" s="2">
        <v>775770000</v>
      </c>
      <c r="W2838" s="2">
        <v>782240000</v>
      </c>
      <c r="X2838" s="2">
        <v>787224000</v>
      </c>
      <c r="Y2838" s="2">
        <v>794491000</v>
      </c>
      <c r="Z2838" s="2">
        <v>803900000</v>
      </c>
      <c r="AA2838" s="2">
        <v>811192000</v>
      </c>
      <c r="AB2838" s="2">
        <v>818795000</v>
      </c>
      <c r="AC2838" s="2">
        <v>827710000</v>
      </c>
      <c r="AD2838" s="2">
        <v>836474000</v>
      </c>
      <c r="AE2838" s="2">
        <v>843449000</v>
      </c>
      <c r="AF2838" s="2">
        <v>850783000</v>
      </c>
      <c r="AG2838" s="2">
        <v>857816000</v>
      </c>
      <c r="AH2838">
        <v>0</v>
      </c>
    </row>
    <row r="2839" spans="1:34" x14ac:dyDescent="0.35">
      <c r="A2839" t="s">
        <v>4469</v>
      </c>
      <c r="B2839" t="s">
        <v>19</v>
      </c>
      <c r="C2839" s="2">
        <v>677656000</v>
      </c>
      <c r="D2839" s="2">
        <v>686127000</v>
      </c>
      <c r="E2839" s="2">
        <v>686853000</v>
      </c>
      <c r="F2839" s="2">
        <v>691202000</v>
      </c>
      <c r="G2839" s="2">
        <v>704840000</v>
      </c>
      <c r="H2839" s="2">
        <v>708492000</v>
      </c>
      <c r="I2839" s="2">
        <v>710339000</v>
      </c>
      <c r="J2839" s="2">
        <v>711644000</v>
      </c>
      <c r="K2839" s="2">
        <v>709684000</v>
      </c>
      <c r="L2839" s="2">
        <v>707655000</v>
      </c>
      <c r="M2839" s="2">
        <v>707859000</v>
      </c>
      <c r="N2839" s="2">
        <v>708474000</v>
      </c>
      <c r="O2839" s="2">
        <v>708756000</v>
      </c>
      <c r="P2839" s="2">
        <v>710126000</v>
      </c>
      <c r="Q2839" s="2">
        <v>712161000</v>
      </c>
      <c r="R2839" s="2">
        <v>715679000</v>
      </c>
      <c r="S2839" s="2">
        <v>719312000</v>
      </c>
      <c r="T2839" s="2">
        <v>722954000</v>
      </c>
      <c r="U2839" s="2">
        <v>726667000</v>
      </c>
      <c r="V2839" s="2">
        <v>730974000</v>
      </c>
      <c r="W2839" s="2">
        <v>737070000</v>
      </c>
      <c r="X2839" s="2">
        <v>741766000</v>
      </c>
      <c r="Y2839" s="2">
        <v>748614000</v>
      </c>
      <c r="Z2839" s="2">
        <v>757480000</v>
      </c>
      <c r="AA2839" s="2">
        <v>764351000</v>
      </c>
      <c r="AB2839" s="2">
        <v>771514000</v>
      </c>
      <c r="AC2839" s="2">
        <v>779915000</v>
      </c>
      <c r="AD2839" s="2">
        <v>788173000</v>
      </c>
      <c r="AE2839" s="2">
        <v>794745000</v>
      </c>
      <c r="AF2839" s="2">
        <v>801656000</v>
      </c>
      <c r="AG2839" s="2">
        <v>808282000</v>
      </c>
      <c r="AH2839">
        <v>1184.08</v>
      </c>
    </row>
    <row r="2840" spans="1:34" x14ac:dyDescent="0.35">
      <c r="A2840" t="s">
        <v>4470</v>
      </c>
      <c r="B2840" t="s">
        <v>19</v>
      </c>
      <c r="C2840" s="2">
        <v>482569000</v>
      </c>
      <c r="D2840" s="2">
        <v>488601000</v>
      </c>
      <c r="E2840" s="2">
        <v>489118000</v>
      </c>
      <c r="F2840" s="2">
        <v>492215000</v>
      </c>
      <c r="G2840" s="2">
        <v>501927000</v>
      </c>
      <c r="H2840" s="2">
        <v>504527000</v>
      </c>
      <c r="I2840" s="2">
        <v>505842000</v>
      </c>
      <c r="J2840" s="2">
        <v>506771000</v>
      </c>
      <c r="K2840" s="2">
        <v>505376000</v>
      </c>
      <c r="L2840" s="2">
        <v>503931000</v>
      </c>
      <c r="M2840" s="2">
        <v>504076000</v>
      </c>
      <c r="N2840" s="2">
        <v>504514000</v>
      </c>
      <c r="O2840" s="2">
        <v>504715000</v>
      </c>
      <c r="P2840" s="2">
        <v>505691000</v>
      </c>
      <c r="Q2840" s="2">
        <v>507140000</v>
      </c>
      <c r="R2840" s="2">
        <v>509645000</v>
      </c>
      <c r="S2840" s="2">
        <v>512232000</v>
      </c>
      <c r="T2840" s="2">
        <v>514826000</v>
      </c>
      <c r="U2840" s="2">
        <v>517470000</v>
      </c>
      <c r="V2840" s="2">
        <v>520537000</v>
      </c>
      <c r="W2840" s="2">
        <v>524878000</v>
      </c>
      <c r="X2840" s="2">
        <v>528222000</v>
      </c>
      <c r="Y2840" s="2">
        <v>533098000</v>
      </c>
      <c r="Z2840" s="2">
        <v>539412000</v>
      </c>
      <c r="AA2840" s="2">
        <v>544305000</v>
      </c>
      <c r="AB2840" s="2">
        <v>549406000</v>
      </c>
      <c r="AC2840" s="2">
        <v>555388000</v>
      </c>
      <c r="AD2840" s="2">
        <v>561269000</v>
      </c>
      <c r="AE2840" s="2">
        <v>565949000</v>
      </c>
      <c r="AF2840" s="2">
        <v>570870000</v>
      </c>
      <c r="AG2840" s="2">
        <v>575589000</v>
      </c>
      <c r="AH2840">
        <v>1080.6199999999999</v>
      </c>
    </row>
    <row r="2841" spans="1:34" x14ac:dyDescent="0.35">
      <c r="A2841" t="s">
        <v>4471</v>
      </c>
      <c r="B2841" t="s">
        <v>19</v>
      </c>
      <c r="C2841" s="2">
        <v>45069800</v>
      </c>
      <c r="D2841" s="2">
        <v>45633100</v>
      </c>
      <c r="E2841" s="2">
        <v>45681400</v>
      </c>
      <c r="F2841" s="2">
        <v>45970700</v>
      </c>
      <c r="G2841" s="2">
        <v>46877700</v>
      </c>
      <c r="H2841" s="2">
        <v>47120600</v>
      </c>
      <c r="I2841" s="2">
        <v>47243400</v>
      </c>
      <c r="J2841" s="2">
        <v>47330200</v>
      </c>
      <c r="K2841" s="2">
        <v>47199900</v>
      </c>
      <c r="L2841" s="2">
        <v>47064900</v>
      </c>
      <c r="M2841" s="2">
        <v>47078500</v>
      </c>
      <c r="N2841" s="2">
        <v>47119400</v>
      </c>
      <c r="O2841" s="2">
        <v>47138100</v>
      </c>
      <c r="P2841" s="2">
        <v>47229300</v>
      </c>
      <c r="Q2841" s="2">
        <v>47364700</v>
      </c>
      <c r="R2841" s="2">
        <v>47598600</v>
      </c>
      <c r="S2841" s="2">
        <v>47840200</v>
      </c>
      <c r="T2841" s="2">
        <v>48082400</v>
      </c>
      <c r="U2841" s="2">
        <v>48329400</v>
      </c>
      <c r="V2841" s="2">
        <v>48615800</v>
      </c>
      <c r="W2841" s="2">
        <v>49021300</v>
      </c>
      <c r="X2841" s="2">
        <v>49333600</v>
      </c>
      <c r="Y2841" s="2">
        <v>49789000</v>
      </c>
      <c r="Z2841" s="2">
        <v>50378700</v>
      </c>
      <c r="AA2841" s="2">
        <v>50835700</v>
      </c>
      <c r="AB2841" s="2">
        <v>51312100</v>
      </c>
      <c r="AC2841" s="2">
        <v>51870800</v>
      </c>
      <c r="AD2841" s="2">
        <v>52420100</v>
      </c>
      <c r="AE2841" s="2">
        <v>52857100</v>
      </c>
      <c r="AF2841" s="2">
        <v>53316800</v>
      </c>
      <c r="AG2841" s="2">
        <v>53757500</v>
      </c>
      <c r="AH2841">
        <v>711.27499999999998</v>
      </c>
    </row>
    <row r="2842" spans="1:34" x14ac:dyDescent="0.35">
      <c r="A2842" t="s">
        <v>4472</v>
      </c>
      <c r="B2842" t="s">
        <v>19</v>
      </c>
      <c r="C2842" s="2">
        <v>302611000</v>
      </c>
      <c r="D2842" s="2">
        <v>306394000</v>
      </c>
      <c r="E2842" s="2">
        <v>306718000</v>
      </c>
      <c r="F2842" s="2">
        <v>308660000</v>
      </c>
      <c r="G2842" s="2">
        <v>314751000</v>
      </c>
      <c r="H2842" s="2">
        <v>316381000</v>
      </c>
      <c r="I2842" s="2">
        <v>317206000</v>
      </c>
      <c r="J2842" s="2">
        <v>317789000</v>
      </c>
      <c r="K2842" s="2">
        <v>316913000</v>
      </c>
      <c r="L2842" s="2">
        <v>316007000</v>
      </c>
      <c r="M2842" s="2">
        <v>316099000</v>
      </c>
      <c r="N2842" s="2">
        <v>316373000</v>
      </c>
      <c r="O2842" s="2">
        <v>316499000</v>
      </c>
      <c r="P2842" s="2">
        <v>317111000</v>
      </c>
      <c r="Q2842" s="2">
        <v>318020000</v>
      </c>
      <c r="R2842" s="2">
        <v>319591000</v>
      </c>
      <c r="S2842" s="2">
        <v>321213000</v>
      </c>
      <c r="T2842" s="2">
        <v>322839000</v>
      </c>
      <c r="U2842" s="2">
        <v>324497000</v>
      </c>
      <c r="V2842" s="2">
        <v>326421000</v>
      </c>
      <c r="W2842" s="2">
        <v>329143000</v>
      </c>
      <c r="X2842" s="2">
        <v>331240000</v>
      </c>
      <c r="Y2842" s="2">
        <v>334298000</v>
      </c>
      <c r="Z2842" s="2">
        <v>338257000</v>
      </c>
      <c r="AA2842" s="2">
        <v>341325000</v>
      </c>
      <c r="AB2842" s="2">
        <v>344524000</v>
      </c>
      <c r="AC2842" s="2">
        <v>348276000</v>
      </c>
      <c r="AD2842" s="2">
        <v>351963000</v>
      </c>
      <c r="AE2842" s="2">
        <v>354898000</v>
      </c>
      <c r="AF2842" s="2">
        <v>357984000</v>
      </c>
      <c r="AG2842" s="2">
        <v>360943000</v>
      </c>
      <c r="AH2842">
        <v>214.68100000000001</v>
      </c>
    </row>
    <row r="2843" spans="1:34" x14ac:dyDescent="0.35">
      <c r="A2843" t="s">
        <v>4473</v>
      </c>
      <c r="B2843" t="s">
        <v>19</v>
      </c>
      <c r="C2843" s="2">
        <v>321927000</v>
      </c>
      <c r="D2843" s="2">
        <v>325951000</v>
      </c>
      <c r="E2843" s="2">
        <v>326296000</v>
      </c>
      <c r="F2843" s="2">
        <v>328362000</v>
      </c>
      <c r="G2843" s="2">
        <v>334841000</v>
      </c>
      <c r="H2843" s="2">
        <v>336576000</v>
      </c>
      <c r="I2843" s="2">
        <v>337453000</v>
      </c>
      <c r="J2843" s="2">
        <v>338073000</v>
      </c>
      <c r="K2843" s="2">
        <v>337142000</v>
      </c>
      <c r="L2843" s="2">
        <v>336178000</v>
      </c>
      <c r="M2843" s="2">
        <v>336275000</v>
      </c>
      <c r="N2843" s="2">
        <v>336567000</v>
      </c>
      <c r="O2843" s="2">
        <v>336701000</v>
      </c>
      <c r="P2843" s="2">
        <v>337352000</v>
      </c>
      <c r="Q2843" s="2">
        <v>338319000</v>
      </c>
      <c r="R2843" s="2">
        <v>339990000</v>
      </c>
      <c r="S2843" s="2">
        <v>341716000</v>
      </c>
      <c r="T2843" s="2">
        <v>343446000</v>
      </c>
      <c r="U2843" s="2">
        <v>345210000</v>
      </c>
      <c r="V2843" s="2">
        <v>347256000</v>
      </c>
      <c r="W2843" s="2">
        <v>350152000</v>
      </c>
      <c r="X2843" s="2">
        <v>352383000</v>
      </c>
      <c r="Y2843" s="2">
        <v>355636000</v>
      </c>
      <c r="Z2843" s="2">
        <v>359848000</v>
      </c>
      <c r="AA2843" s="2">
        <v>363112000</v>
      </c>
      <c r="AB2843" s="2">
        <v>366515000</v>
      </c>
      <c r="AC2843" s="2">
        <v>370506000</v>
      </c>
      <c r="AD2843" s="2">
        <v>374429000</v>
      </c>
      <c r="AE2843" s="2">
        <v>377551000</v>
      </c>
      <c r="AF2843" s="2">
        <v>380834000</v>
      </c>
      <c r="AG2843" s="2">
        <v>383982000</v>
      </c>
      <c r="AH2843">
        <v>549.298</v>
      </c>
    </row>
    <row r="2844" spans="1:34" x14ac:dyDescent="0.35">
      <c r="A2844" t="s">
        <v>4474</v>
      </c>
      <c r="B2844" t="s">
        <v>19</v>
      </c>
      <c r="C2844" s="2">
        <v>32192700</v>
      </c>
      <c r="D2844" s="2">
        <v>32595100</v>
      </c>
      <c r="E2844" s="2">
        <v>32629600</v>
      </c>
      <c r="F2844" s="2">
        <v>32836200</v>
      </c>
      <c r="G2844" s="2">
        <v>33484100</v>
      </c>
      <c r="H2844" s="2">
        <v>33657600</v>
      </c>
      <c r="I2844" s="2">
        <v>33745300</v>
      </c>
      <c r="J2844" s="2">
        <v>33807300</v>
      </c>
      <c r="K2844" s="2">
        <v>33714200</v>
      </c>
      <c r="L2844" s="2">
        <v>33617800</v>
      </c>
      <c r="M2844" s="2">
        <v>33627500</v>
      </c>
      <c r="N2844" s="2">
        <v>33656700</v>
      </c>
      <c r="O2844" s="2">
        <v>33670100</v>
      </c>
      <c r="P2844" s="2">
        <v>33735200</v>
      </c>
      <c r="Q2844" s="2">
        <v>33831900</v>
      </c>
      <c r="R2844" s="2">
        <v>33999000</v>
      </c>
      <c r="S2844" s="2">
        <v>34171600</v>
      </c>
      <c r="T2844" s="2">
        <v>34344600</v>
      </c>
      <c r="U2844" s="2">
        <v>34521000</v>
      </c>
      <c r="V2844" s="2">
        <v>34725600</v>
      </c>
      <c r="W2844" s="2">
        <v>35015200</v>
      </c>
      <c r="X2844" s="2">
        <v>35238300</v>
      </c>
      <c r="Y2844" s="2">
        <v>35563600</v>
      </c>
      <c r="Z2844" s="2">
        <v>35984800</v>
      </c>
      <c r="AA2844" s="2">
        <v>36311200</v>
      </c>
      <c r="AB2844" s="2">
        <v>36651500</v>
      </c>
      <c r="AC2844" s="2">
        <v>37050600</v>
      </c>
      <c r="AD2844" s="2">
        <v>37442900</v>
      </c>
      <c r="AE2844" s="2">
        <v>37755100</v>
      </c>
      <c r="AF2844" s="2">
        <v>38083400</v>
      </c>
      <c r="AG2844" s="2">
        <v>38398200</v>
      </c>
      <c r="AH2844" s="2">
        <v>968325000</v>
      </c>
    </row>
    <row r="2845" spans="1:34" x14ac:dyDescent="0.35">
      <c r="A2845" t="s">
        <v>4475</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s="2">
        <v>923831000</v>
      </c>
    </row>
    <row r="2846" spans="1:34" x14ac:dyDescent="0.35">
      <c r="A2846" t="s">
        <v>4476</v>
      </c>
      <c r="B2846" t="s">
        <v>19</v>
      </c>
      <c r="C2846" s="2">
        <v>56575200000000</v>
      </c>
      <c r="D2846" s="2">
        <v>55637100000000</v>
      </c>
      <c r="E2846" s="2">
        <v>55799500000000</v>
      </c>
      <c r="F2846" s="2">
        <v>55853100000000</v>
      </c>
      <c r="G2846" s="2">
        <v>55154800000000</v>
      </c>
      <c r="H2846" s="2">
        <v>55317700000000</v>
      </c>
      <c r="I2846" s="2">
        <v>54679900000000</v>
      </c>
      <c r="J2846" s="2">
        <v>54235800000000</v>
      </c>
      <c r="K2846" s="2">
        <v>55459400000000</v>
      </c>
      <c r="L2846" s="2">
        <v>55978300000000</v>
      </c>
      <c r="M2846" s="2">
        <v>56372000000000</v>
      </c>
      <c r="N2846" s="2">
        <v>57066600000000</v>
      </c>
      <c r="O2846" s="2">
        <v>58163800000000</v>
      </c>
      <c r="P2846" s="2">
        <v>58664700000000</v>
      </c>
      <c r="Q2846" s="2">
        <v>58161200000000</v>
      </c>
      <c r="R2846" s="2">
        <v>58031200000000</v>
      </c>
      <c r="S2846" s="2">
        <v>58133600000000</v>
      </c>
      <c r="T2846" s="2">
        <v>58395700000000</v>
      </c>
      <c r="U2846" s="2">
        <v>58752800000000</v>
      </c>
      <c r="V2846" s="2">
        <v>59069600000000</v>
      </c>
      <c r="W2846" s="2">
        <v>59423500000000</v>
      </c>
      <c r="X2846" s="2">
        <v>59548200000000</v>
      </c>
      <c r="Y2846" s="2">
        <v>59848000000000</v>
      </c>
      <c r="Z2846" s="2">
        <v>60077700000000</v>
      </c>
      <c r="AA2846" s="2">
        <v>60517600000000</v>
      </c>
      <c r="AB2846" s="2">
        <v>60359500000000</v>
      </c>
      <c r="AC2846" s="2">
        <v>60535600000000</v>
      </c>
      <c r="AD2846" s="2">
        <v>60978700000000</v>
      </c>
      <c r="AE2846" s="2">
        <v>61472700000000</v>
      </c>
      <c r="AF2846" s="2">
        <v>61806400000000</v>
      </c>
      <c r="AG2846" s="2">
        <v>62091300000000</v>
      </c>
      <c r="AH2846" s="2">
        <v>648807000</v>
      </c>
    </row>
    <row r="2847" spans="1:34" x14ac:dyDescent="0.35">
      <c r="A2847" t="s">
        <v>4477</v>
      </c>
      <c r="B2847" t="s">
        <v>19</v>
      </c>
      <c r="C2847" s="2">
        <v>6438020000</v>
      </c>
      <c r="D2847" s="2">
        <v>6331270000</v>
      </c>
      <c r="E2847" s="2">
        <v>6349740000</v>
      </c>
      <c r="F2847" s="2">
        <v>6355840000</v>
      </c>
      <c r="G2847" s="2">
        <v>6276380000</v>
      </c>
      <c r="H2847" s="2">
        <v>6294920000</v>
      </c>
      <c r="I2847" s="2">
        <v>6222340000</v>
      </c>
      <c r="J2847" s="2">
        <v>6171800000</v>
      </c>
      <c r="K2847" s="2">
        <v>6311040000</v>
      </c>
      <c r="L2847" s="2">
        <v>6370090000</v>
      </c>
      <c r="M2847" s="2">
        <v>6414890000</v>
      </c>
      <c r="N2847" s="2">
        <v>6493930000</v>
      </c>
      <c r="O2847" s="2">
        <v>6618800000</v>
      </c>
      <c r="P2847" s="2">
        <v>6675790000</v>
      </c>
      <c r="Q2847" s="2">
        <v>6618490000</v>
      </c>
      <c r="R2847" s="2">
        <v>6603700000</v>
      </c>
      <c r="S2847" s="2">
        <v>6615350000</v>
      </c>
      <c r="T2847" s="2">
        <v>6645180000</v>
      </c>
      <c r="U2847" s="2">
        <v>6685820000</v>
      </c>
      <c r="V2847" s="2">
        <v>6721860000</v>
      </c>
      <c r="W2847" s="2">
        <v>6762140000</v>
      </c>
      <c r="X2847" s="2">
        <v>6776330000</v>
      </c>
      <c r="Y2847" s="2">
        <v>6810440000</v>
      </c>
      <c r="Z2847" s="2">
        <v>6836590000</v>
      </c>
      <c r="AA2847" s="2">
        <v>6886640000</v>
      </c>
      <c r="AB2847" s="2">
        <v>6868650000</v>
      </c>
      <c r="AC2847" s="2">
        <v>6888690000</v>
      </c>
      <c r="AD2847" s="2">
        <v>6939110000</v>
      </c>
      <c r="AE2847" s="2">
        <v>6995320000</v>
      </c>
      <c r="AF2847" s="2">
        <v>7033300000</v>
      </c>
      <c r="AG2847" s="2">
        <v>7065730000</v>
      </c>
      <c r="AH2847" s="2">
        <v>307436000</v>
      </c>
    </row>
    <row r="2848" spans="1:34" x14ac:dyDescent="0.35">
      <c r="A2848" t="s">
        <v>4478</v>
      </c>
      <c r="B2848" t="s">
        <v>19</v>
      </c>
      <c r="C2848" s="2">
        <v>34368400000</v>
      </c>
      <c r="D2848" s="2">
        <v>33798600000</v>
      </c>
      <c r="E2848" s="2">
        <v>33897200000</v>
      </c>
      <c r="F2848" s="2">
        <v>33929700000</v>
      </c>
      <c r="G2848" s="2">
        <v>33505600000</v>
      </c>
      <c r="H2848" s="2">
        <v>33604500000</v>
      </c>
      <c r="I2848" s="2">
        <v>33217100000</v>
      </c>
      <c r="J2848" s="2">
        <v>32947300000</v>
      </c>
      <c r="K2848" s="2">
        <v>33690600000</v>
      </c>
      <c r="L2848" s="2">
        <v>34005800000</v>
      </c>
      <c r="M2848" s="2">
        <v>34245000000</v>
      </c>
      <c r="N2848" s="2">
        <v>34666900000</v>
      </c>
      <c r="O2848" s="2">
        <v>35333500000</v>
      </c>
      <c r="P2848" s="2">
        <v>35637800000</v>
      </c>
      <c r="Q2848" s="2">
        <v>35331900000</v>
      </c>
      <c r="R2848" s="2">
        <v>35252900000</v>
      </c>
      <c r="S2848" s="2">
        <v>35315100000</v>
      </c>
      <c r="T2848" s="2">
        <v>35474400000</v>
      </c>
      <c r="U2848" s="2">
        <v>35691300000</v>
      </c>
      <c r="V2848" s="2">
        <v>35883700000</v>
      </c>
      <c r="W2848" s="2">
        <v>36098700000</v>
      </c>
      <c r="X2848" s="2">
        <v>36174500000</v>
      </c>
      <c r="Y2848" s="2">
        <v>36356600000</v>
      </c>
      <c r="Z2848" s="2">
        <v>36496100000</v>
      </c>
      <c r="AA2848" s="2">
        <v>36763300000</v>
      </c>
      <c r="AB2848" s="2">
        <v>36667300000</v>
      </c>
      <c r="AC2848" s="2">
        <v>36774300000</v>
      </c>
      <c r="AD2848" s="2">
        <v>37043500000</v>
      </c>
      <c r="AE2848" s="2">
        <v>37343500000</v>
      </c>
      <c r="AF2848" s="2">
        <v>37546300000</v>
      </c>
      <c r="AG2848" s="2">
        <v>37719400000</v>
      </c>
      <c r="AH2848" s="2">
        <v>944504000</v>
      </c>
    </row>
    <row r="2849" spans="1:34" x14ac:dyDescent="0.35">
      <c r="A2849" t="s">
        <v>4479</v>
      </c>
      <c r="B2849" t="s">
        <v>19</v>
      </c>
      <c r="C2849" s="2">
        <v>60446800000</v>
      </c>
      <c r="D2849" s="2">
        <v>59444500000</v>
      </c>
      <c r="E2849" s="2">
        <v>59618000000</v>
      </c>
      <c r="F2849" s="2">
        <v>59675200000</v>
      </c>
      <c r="G2849" s="2">
        <v>58929200000</v>
      </c>
      <c r="H2849" s="2">
        <v>59103200000</v>
      </c>
      <c r="I2849" s="2">
        <v>58421800000</v>
      </c>
      <c r="J2849" s="2">
        <v>57947300000</v>
      </c>
      <c r="K2849" s="2">
        <v>59254600000</v>
      </c>
      <c r="L2849" s="2">
        <v>59809000000</v>
      </c>
      <c r="M2849" s="2">
        <v>60229700000</v>
      </c>
      <c r="N2849" s="2">
        <v>60971700000</v>
      </c>
      <c r="O2849" s="2">
        <v>62144100000</v>
      </c>
      <c r="P2849" s="2">
        <v>62679300000</v>
      </c>
      <c r="Q2849" s="2">
        <v>62141300000</v>
      </c>
      <c r="R2849" s="2">
        <v>62002400000</v>
      </c>
      <c r="S2849" s="2">
        <v>62111800000</v>
      </c>
      <c r="T2849" s="2">
        <v>62391800000</v>
      </c>
      <c r="U2849" s="2">
        <v>62773400000</v>
      </c>
      <c r="V2849" s="2">
        <v>63111800000</v>
      </c>
      <c r="W2849" s="2">
        <v>63490000000</v>
      </c>
      <c r="X2849" s="2">
        <v>63623200000</v>
      </c>
      <c r="Y2849" s="2">
        <v>63943500000</v>
      </c>
      <c r="Z2849" s="2">
        <v>64189000000</v>
      </c>
      <c r="AA2849" s="2">
        <v>64658900000</v>
      </c>
      <c r="AB2849" s="2">
        <v>64490000000</v>
      </c>
      <c r="AC2849" s="2">
        <v>64678200000</v>
      </c>
      <c r="AD2849" s="2">
        <v>65151600000</v>
      </c>
      <c r="AE2849" s="2">
        <v>65679400000</v>
      </c>
      <c r="AF2849" s="2">
        <v>66035900000</v>
      </c>
      <c r="AG2849" s="2">
        <v>66340400000</v>
      </c>
      <c r="AH2849" s="2">
        <v>1600800000</v>
      </c>
    </row>
    <row r="2850" spans="1:34" x14ac:dyDescent="0.35">
      <c r="A2850" t="s">
        <v>4480</v>
      </c>
      <c r="B2850" t="s">
        <v>19</v>
      </c>
      <c r="C2850" s="2">
        <v>2382000000</v>
      </c>
      <c r="D2850" s="2">
        <v>2342510000</v>
      </c>
      <c r="E2850" s="2">
        <v>2349340000</v>
      </c>
      <c r="F2850" s="2">
        <v>2351600000</v>
      </c>
      <c r="G2850" s="2">
        <v>2322200000</v>
      </c>
      <c r="H2850" s="2">
        <v>2329060000</v>
      </c>
      <c r="I2850" s="2">
        <v>2302200000</v>
      </c>
      <c r="J2850" s="2">
        <v>2283510000</v>
      </c>
      <c r="K2850" s="2">
        <v>2335020000</v>
      </c>
      <c r="L2850" s="2">
        <v>2356870000</v>
      </c>
      <c r="M2850" s="2">
        <v>2373450000</v>
      </c>
      <c r="N2850" s="2">
        <v>2402690000</v>
      </c>
      <c r="O2850" s="2">
        <v>2448890000</v>
      </c>
      <c r="P2850" s="2">
        <v>2469980000</v>
      </c>
      <c r="Q2850" s="2">
        <v>2448780000</v>
      </c>
      <c r="R2850" s="2">
        <v>2443300000</v>
      </c>
      <c r="S2850" s="2">
        <v>2447620000</v>
      </c>
      <c r="T2850" s="2">
        <v>2458650000</v>
      </c>
      <c r="U2850" s="2">
        <v>2473690000</v>
      </c>
      <c r="V2850" s="2">
        <v>2487020000</v>
      </c>
      <c r="W2850" s="2">
        <v>2501920000</v>
      </c>
      <c r="X2850" s="2">
        <v>2507170000</v>
      </c>
      <c r="Y2850" s="2">
        <v>2519800000</v>
      </c>
      <c r="Z2850" s="2">
        <v>2529470000</v>
      </c>
      <c r="AA2850" s="2">
        <v>2547990000</v>
      </c>
      <c r="AB2850" s="2">
        <v>2541330000</v>
      </c>
      <c r="AC2850" s="2">
        <v>2548750000</v>
      </c>
      <c r="AD2850" s="2">
        <v>2567400000</v>
      </c>
      <c r="AE2850" s="2">
        <v>2588200000</v>
      </c>
      <c r="AF2850" s="2">
        <v>2602250000</v>
      </c>
      <c r="AG2850" s="2">
        <v>2614250000</v>
      </c>
      <c r="AH2850" s="2">
        <v>4470750</v>
      </c>
    </row>
    <row r="2851" spans="1:34" x14ac:dyDescent="0.35">
      <c r="A2851" t="s">
        <v>4481</v>
      </c>
      <c r="B2851" t="s">
        <v>19</v>
      </c>
      <c r="C2851" s="2">
        <v>2244460000</v>
      </c>
      <c r="D2851" s="2">
        <v>2207240000</v>
      </c>
      <c r="E2851" s="2">
        <v>2213680000</v>
      </c>
      <c r="F2851" s="2">
        <v>2215810000</v>
      </c>
      <c r="G2851" s="2">
        <v>2188110000</v>
      </c>
      <c r="H2851" s="2">
        <v>2194570000</v>
      </c>
      <c r="I2851" s="2">
        <v>2169270000</v>
      </c>
      <c r="J2851" s="2">
        <v>2151650000</v>
      </c>
      <c r="K2851" s="2">
        <v>2200190000</v>
      </c>
      <c r="L2851" s="2">
        <v>2220780000</v>
      </c>
      <c r="M2851" s="2">
        <v>2236390000</v>
      </c>
      <c r="N2851" s="2">
        <v>2263950000</v>
      </c>
      <c r="O2851" s="2">
        <v>2307480000</v>
      </c>
      <c r="P2851" s="2">
        <v>2327350000</v>
      </c>
      <c r="Q2851" s="2">
        <v>2307370000</v>
      </c>
      <c r="R2851" s="2">
        <v>2302220000</v>
      </c>
      <c r="S2851" s="2">
        <v>2306280000</v>
      </c>
      <c r="T2851" s="2">
        <v>2316680000</v>
      </c>
      <c r="U2851" s="2">
        <v>2330850000</v>
      </c>
      <c r="V2851" s="2">
        <v>2343410000</v>
      </c>
      <c r="W2851" s="2">
        <v>2357450000</v>
      </c>
      <c r="X2851" s="2">
        <v>2362400000</v>
      </c>
      <c r="Y2851" s="2">
        <v>2374290000</v>
      </c>
      <c r="Z2851" s="2">
        <v>2383410000</v>
      </c>
      <c r="AA2851" s="2">
        <v>2400860000</v>
      </c>
      <c r="AB2851" s="2">
        <v>2394580000</v>
      </c>
      <c r="AC2851" s="2">
        <v>2401570000</v>
      </c>
      <c r="AD2851" s="2">
        <v>2419150000</v>
      </c>
      <c r="AE2851" s="2">
        <v>2438750000</v>
      </c>
      <c r="AF2851" s="2">
        <v>2451990000</v>
      </c>
      <c r="AG2851" s="2">
        <v>2463290000</v>
      </c>
      <c r="AH2851" s="2">
        <v>27632800</v>
      </c>
    </row>
    <row r="2852" spans="1:34" x14ac:dyDescent="0.35">
      <c r="A2852" t="s">
        <v>4482</v>
      </c>
      <c r="B2852" t="s">
        <v>19</v>
      </c>
      <c r="C2852" s="2">
        <v>1598310000</v>
      </c>
      <c r="D2852" s="2">
        <v>1571810000</v>
      </c>
      <c r="E2852" s="2">
        <v>1576390000</v>
      </c>
      <c r="F2852" s="2">
        <v>1577910000</v>
      </c>
      <c r="G2852" s="2">
        <v>1558180000</v>
      </c>
      <c r="H2852" s="2">
        <v>1562780000</v>
      </c>
      <c r="I2852" s="2">
        <v>1544760000</v>
      </c>
      <c r="J2852" s="2">
        <v>1532220000</v>
      </c>
      <c r="K2852" s="2">
        <v>1566780000</v>
      </c>
      <c r="L2852" s="2">
        <v>1581450000</v>
      </c>
      <c r="M2852" s="2">
        <v>1592570000</v>
      </c>
      <c r="N2852" s="2">
        <v>1612190000</v>
      </c>
      <c r="O2852" s="2">
        <v>1643190000</v>
      </c>
      <c r="P2852" s="2">
        <v>1657340000</v>
      </c>
      <c r="Q2852" s="2">
        <v>1643110000</v>
      </c>
      <c r="R2852" s="2">
        <v>1639440000</v>
      </c>
      <c r="S2852" s="2">
        <v>1642330000</v>
      </c>
      <c r="T2852" s="2">
        <v>1649740000</v>
      </c>
      <c r="U2852" s="2">
        <v>1659830000</v>
      </c>
      <c r="V2852" s="2">
        <v>1668780000</v>
      </c>
      <c r="W2852" s="2">
        <v>1678780000</v>
      </c>
      <c r="X2852" s="2">
        <v>1682300000</v>
      </c>
      <c r="Y2852" s="2">
        <v>1690770000</v>
      </c>
      <c r="Z2852" s="2">
        <v>1697260000</v>
      </c>
      <c r="AA2852" s="2">
        <v>1709680000</v>
      </c>
      <c r="AB2852" s="2">
        <v>1705220000</v>
      </c>
      <c r="AC2852" s="2">
        <v>1710190000</v>
      </c>
      <c r="AD2852" s="2">
        <v>1722710000</v>
      </c>
      <c r="AE2852" s="2">
        <v>1736670000</v>
      </c>
      <c r="AF2852" s="2">
        <v>1746100000</v>
      </c>
      <c r="AG2852" s="2">
        <v>1754140000</v>
      </c>
      <c r="AH2852" s="2">
        <v>16384400</v>
      </c>
    </row>
    <row r="2853" spans="1:34" x14ac:dyDescent="0.35">
      <c r="A2853" t="s">
        <v>4483</v>
      </c>
      <c r="B2853" t="s">
        <v>19</v>
      </c>
      <c r="C2853" s="2">
        <v>149275000</v>
      </c>
      <c r="D2853" s="2">
        <v>146800000</v>
      </c>
      <c r="E2853" s="2">
        <v>147228000</v>
      </c>
      <c r="F2853" s="2">
        <v>147370000</v>
      </c>
      <c r="G2853" s="2">
        <v>145527000</v>
      </c>
      <c r="H2853" s="2">
        <v>145957000</v>
      </c>
      <c r="I2853" s="2">
        <v>144274000</v>
      </c>
      <c r="J2853" s="2">
        <v>143102000</v>
      </c>
      <c r="K2853" s="2">
        <v>146331000</v>
      </c>
      <c r="L2853" s="2">
        <v>147700000</v>
      </c>
      <c r="M2853" s="2">
        <v>148739000</v>
      </c>
      <c r="N2853" s="2">
        <v>150571000</v>
      </c>
      <c r="O2853" s="2">
        <v>153467000</v>
      </c>
      <c r="P2853" s="2">
        <v>154788000</v>
      </c>
      <c r="Q2853" s="2">
        <v>153460000</v>
      </c>
      <c r="R2853" s="2">
        <v>153117000</v>
      </c>
      <c r="S2853" s="2">
        <v>153387000</v>
      </c>
      <c r="T2853" s="2">
        <v>154078000</v>
      </c>
      <c r="U2853" s="2">
        <v>155021000</v>
      </c>
      <c r="V2853" s="2">
        <v>155856000</v>
      </c>
      <c r="W2853" s="2">
        <v>156790000</v>
      </c>
      <c r="X2853" s="2">
        <v>157119000</v>
      </c>
      <c r="Y2853" s="2">
        <v>157910000</v>
      </c>
      <c r="Z2853" s="2">
        <v>158516000</v>
      </c>
      <c r="AA2853" s="2">
        <v>159677000</v>
      </c>
      <c r="AB2853" s="2">
        <v>159260000</v>
      </c>
      <c r="AC2853" s="2">
        <v>159725000</v>
      </c>
      <c r="AD2853" s="2">
        <v>160894000</v>
      </c>
      <c r="AE2853" s="2">
        <v>162197000</v>
      </c>
      <c r="AF2853" s="2">
        <v>163078000</v>
      </c>
      <c r="AG2853" s="2">
        <v>163829000</v>
      </c>
      <c r="AH2853" s="2">
        <v>13826900</v>
      </c>
    </row>
    <row r="2854" spans="1:34" x14ac:dyDescent="0.35">
      <c r="A2854" t="s">
        <v>4484</v>
      </c>
      <c r="B2854" t="s">
        <v>19</v>
      </c>
      <c r="C2854" s="2">
        <v>1002280000</v>
      </c>
      <c r="D2854" s="2">
        <v>985656000</v>
      </c>
      <c r="E2854" s="2">
        <v>988532000</v>
      </c>
      <c r="F2854" s="2">
        <v>989482000</v>
      </c>
      <c r="G2854" s="2">
        <v>977111000</v>
      </c>
      <c r="H2854" s="2">
        <v>979997000</v>
      </c>
      <c r="I2854" s="2">
        <v>968698000</v>
      </c>
      <c r="J2854" s="2">
        <v>960830000</v>
      </c>
      <c r="K2854" s="2">
        <v>982507000</v>
      </c>
      <c r="L2854" s="2">
        <v>991700000</v>
      </c>
      <c r="M2854" s="2">
        <v>998675000</v>
      </c>
      <c r="N2854" s="2">
        <v>1010980000</v>
      </c>
      <c r="O2854" s="2">
        <v>1030420000</v>
      </c>
      <c r="P2854" s="2">
        <v>1039290000</v>
      </c>
      <c r="Q2854" s="2">
        <v>1030370000</v>
      </c>
      <c r="R2854" s="2">
        <v>1028070000</v>
      </c>
      <c r="S2854" s="2">
        <v>1029880000</v>
      </c>
      <c r="T2854" s="2">
        <v>1034530000</v>
      </c>
      <c r="U2854" s="2">
        <v>1040850000</v>
      </c>
      <c r="V2854" s="2">
        <v>1046460000</v>
      </c>
      <c r="W2854" s="2">
        <v>1052730000</v>
      </c>
      <c r="X2854" s="2">
        <v>1054940000</v>
      </c>
      <c r="Y2854" s="2">
        <v>1060250000</v>
      </c>
      <c r="Z2854" s="2">
        <v>1064320000</v>
      </c>
      <c r="AA2854" s="2">
        <v>1072120000</v>
      </c>
      <c r="AB2854" s="2">
        <v>1069320000</v>
      </c>
      <c r="AC2854" s="2">
        <v>1072440000</v>
      </c>
      <c r="AD2854" s="2">
        <v>1080290000</v>
      </c>
      <c r="AE2854" s="2">
        <v>1089040000</v>
      </c>
      <c r="AF2854" s="2">
        <v>1094950000</v>
      </c>
      <c r="AG2854" s="2">
        <v>1100000000</v>
      </c>
      <c r="AH2854" s="2">
        <v>233827000</v>
      </c>
    </row>
    <row r="2855" spans="1:34" x14ac:dyDescent="0.35">
      <c r="A2855" t="s">
        <v>4485</v>
      </c>
      <c r="B2855" t="s">
        <v>19</v>
      </c>
      <c r="C2855" s="2">
        <v>1066250000</v>
      </c>
      <c r="D2855" s="2">
        <v>1048570000</v>
      </c>
      <c r="E2855" s="2">
        <v>1051630000</v>
      </c>
      <c r="F2855" s="2">
        <v>1052640000</v>
      </c>
      <c r="G2855" s="2">
        <v>1039480000</v>
      </c>
      <c r="H2855" s="2">
        <v>1042550000</v>
      </c>
      <c r="I2855" s="2">
        <v>1030530000</v>
      </c>
      <c r="J2855" s="2">
        <v>1022160000</v>
      </c>
      <c r="K2855" s="2">
        <v>1045220000</v>
      </c>
      <c r="L2855" s="2">
        <v>1055000000</v>
      </c>
      <c r="M2855" s="2">
        <v>1062420000</v>
      </c>
      <c r="N2855" s="2">
        <v>1075510000</v>
      </c>
      <c r="O2855" s="2">
        <v>1096190000</v>
      </c>
      <c r="P2855" s="2">
        <v>1105630000</v>
      </c>
      <c r="Q2855" s="2">
        <v>1096140000</v>
      </c>
      <c r="R2855" s="2">
        <v>1093690000</v>
      </c>
      <c r="S2855" s="2">
        <v>1095620000</v>
      </c>
      <c r="T2855" s="2">
        <v>1100560000</v>
      </c>
      <c r="U2855" s="2">
        <v>1107290000</v>
      </c>
      <c r="V2855" s="2">
        <v>1113260000</v>
      </c>
      <c r="W2855" s="2">
        <v>1119930000</v>
      </c>
      <c r="X2855" s="2">
        <v>1122280000</v>
      </c>
      <c r="Y2855" s="2">
        <v>1127930000</v>
      </c>
      <c r="Z2855" s="2">
        <v>1132260000</v>
      </c>
      <c r="AA2855" s="2">
        <v>1140550000</v>
      </c>
      <c r="AB2855" s="2">
        <v>1137570000</v>
      </c>
      <c r="AC2855" s="2">
        <v>1140890000</v>
      </c>
      <c r="AD2855" s="2">
        <v>1149240000</v>
      </c>
      <c r="AE2855" s="2">
        <v>1158550000</v>
      </c>
      <c r="AF2855" s="2">
        <v>1164840000</v>
      </c>
      <c r="AG2855" s="2">
        <v>1170210000</v>
      </c>
      <c r="AH2855" s="2">
        <v>38555400</v>
      </c>
    </row>
    <row r="2856" spans="1:34" x14ac:dyDescent="0.35">
      <c r="A2856" t="s">
        <v>4486</v>
      </c>
      <c r="B2856" t="s">
        <v>19</v>
      </c>
      <c r="C2856" s="2">
        <v>106625000</v>
      </c>
      <c r="D2856" s="2">
        <v>104857000</v>
      </c>
      <c r="E2856" s="2">
        <v>105163000</v>
      </c>
      <c r="F2856" s="2">
        <v>105264000</v>
      </c>
      <c r="G2856" s="2">
        <v>103948000</v>
      </c>
      <c r="H2856" s="2">
        <v>104255000</v>
      </c>
      <c r="I2856" s="2">
        <v>103053000</v>
      </c>
      <c r="J2856" s="2">
        <v>102216000</v>
      </c>
      <c r="K2856" s="2">
        <v>104522000</v>
      </c>
      <c r="L2856" s="2">
        <v>105500000</v>
      </c>
      <c r="M2856" s="2">
        <v>106242000</v>
      </c>
      <c r="N2856" s="2">
        <v>107551000</v>
      </c>
      <c r="O2856" s="2">
        <v>109619000</v>
      </c>
      <c r="P2856" s="2">
        <v>110563000</v>
      </c>
      <c r="Q2856" s="2">
        <v>109614000</v>
      </c>
      <c r="R2856" s="2">
        <v>109369000</v>
      </c>
      <c r="S2856" s="2">
        <v>109562000</v>
      </c>
      <c r="T2856" s="2">
        <v>110056000</v>
      </c>
      <c r="U2856" s="2">
        <v>110729000</v>
      </c>
      <c r="V2856" s="2">
        <v>111326000</v>
      </c>
      <c r="W2856" s="2">
        <v>111993000</v>
      </c>
      <c r="X2856" s="2">
        <v>112228000</v>
      </c>
      <c r="Y2856" s="2">
        <v>112793000</v>
      </c>
      <c r="Z2856" s="2">
        <v>113226000</v>
      </c>
      <c r="AA2856" s="2">
        <v>114055000</v>
      </c>
      <c r="AB2856" s="2">
        <v>113757000</v>
      </c>
      <c r="AC2856" s="2">
        <v>114089000</v>
      </c>
      <c r="AD2856" s="2">
        <v>114924000</v>
      </c>
      <c r="AE2856" s="2">
        <v>115855000</v>
      </c>
      <c r="AF2856" s="2">
        <v>116484000</v>
      </c>
      <c r="AG2856" s="2">
        <v>117021000</v>
      </c>
      <c r="AH2856" s="2">
        <v>3873930</v>
      </c>
    </row>
    <row r="2857" spans="1:34" x14ac:dyDescent="0.35">
      <c r="A2857" t="s">
        <v>4487</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row>
    <row r="2858" spans="1:34" x14ac:dyDescent="0.35">
      <c r="A2858" t="s">
        <v>4488</v>
      </c>
      <c r="B2858" t="s">
        <v>19</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row>
    <row r="2859" spans="1:34" x14ac:dyDescent="0.35">
      <c r="A2859" t="s">
        <v>4489</v>
      </c>
      <c r="B2859" t="s">
        <v>19</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s="2">
        <v>14270000</v>
      </c>
    </row>
    <row r="2860" spans="1:34" x14ac:dyDescent="0.35">
      <c r="A2860" t="s">
        <v>4490</v>
      </c>
      <c r="B2860" t="s">
        <v>19</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s="2">
        <v>1214020000000000</v>
      </c>
    </row>
    <row r="2861" spans="1:34" x14ac:dyDescent="0.35">
      <c r="A2861" t="s">
        <v>4491</v>
      </c>
      <c r="B2861" t="s">
        <v>19</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s="2">
        <v>813690000000</v>
      </c>
    </row>
    <row r="2862" spans="1:34" x14ac:dyDescent="0.35">
      <c r="A2862" t="s">
        <v>4492</v>
      </c>
      <c r="B2862" t="s">
        <v>19</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s="2">
        <v>8442590000000</v>
      </c>
    </row>
    <row r="2863" spans="1:34" x14ac:dyDescent="0.35">
      <c r="A2863" t="s">
        <v>4493</v>
      </c>
      <c r="B2863" t="s">
        <v>19</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s="2">
        <v>3302800000000</v>
      </c>
    </row>
    <row r="2864" spans="1:34" x14ac:dyDescent="0.35">
      <c r="A2864" t="s">
        <v>4494</v>
      </c>
      <c r="B2864" t="s">
        <v>19</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s="2">
        <v>186086000000</v>
      </c>
    </row>
    <row r="2865" spans="1:34" x14ac:dyDescent="0.35">
      <c r="A2865" t="s">
        <v>4495</v>
      </c>
      <c r="B2865" t="s">
        <v>19</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s="2">
        <v>119153000000</v>
      </c>
    </row>
    <row r="2866" spans="1:34" x14ac:dyDescent="0.35">
      <c r="A2866" t="s">
        <v>4496</v>
      </c>
      <c r="B2866" t="s">
        <v>19</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s="2">
        <v>177541000000</v>
      </c>
    </row>
    <row r="2867" spans="1:34" x14ac:dyDescent="0.35">
      <c r="A2867" t="s">
        <v>4497</v>
      </c>
      <c r="B2867" t="s">
        <v>19</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s="2">
        <v>50971700000</v>
      </c>
    </row>
    <row r="2868" spans="1:34" x14ac:dyDescent="0.35">
      <c r="A2868" t="s">
        <v>4498</v>
      </c>
      <c r="B2868" t="s">
        <v>19</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s="2">
        <v>34446100000</v>
      </c>
    </row>
    <row r="2869" spans="1:34" x14ac:dyDescent="0.35">
      <c r="A2869" t="s">
        <v>4499</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s="2">
        <v>48991200000</v>
      </c>
    </row>
    <row r="2870" spans="1:34" x14ac:dyDescent="0.35">
      <c r="A2870" t="s">
        <v>4500</v>
      </c>
      <c r="B2870" t="s">
        <v>19</v>
      </c>
      <c r="C2870" s="2">
        <v>11695200000000</v>
      </c>
      <c r="D2870" s="2">
        <v>11695200000000</v>
      </c>
      <c r="E2870" s="2">
        <v>10751000000000</v>
      </c>
      <c r="F2870" s="2">
        <v>10435500000000</v>
      </c>
      <c r="G2870" s="2">
        <v>10527700000000</v>
      </c>
      <c r="H2870" s="2">
        <v>10579800000000</v>
      </c>
      <c r="I2870" s="2">
        <v>10583200000000</v>
      </c>
      <c r="J2870" s="2">
        <v>10568100000000</v>
      </c>
      <c r="K2870" s="2">
        <v>10616900000000</v>
      </c>
      <c r="L2870" s="2">
        <v>10648500000000</v>
      </c>
      <c r="M2870" s="2">
        <v>10650400000000</v>
      </c>
      <c r="N2870" s="2">
        <v>10657500000000</v>
      </c>
      <c r="O2870" s="2">
        <v>10659200000000</v>
      </c>
      <c r="P2870" s="2">
        <v>10637600000000</v>
      </c>
      <c r="Q2870" s="2">
        <v>10471000000000</v>
      </c>
      <c r="R2870" s="2">
        <v>10302800000000</v>
      </c>
      <c r="S2870" s="2">
        <v>10172000000000</v>
      </c>
      <c r="T2870" s="2">
        <v>10129000000000</v>
      </c>
      <c r="U2870" s="2">
        <v>10129200000000</v>
      </c>
      <c r="V2870" s="2">
        <v>10149100000000</v>
      </c>
      <c r="W2870" s="2">
        <v>10148000000000</v>
      </c>
      <c r="X2870" s="2">
        <v>10126300000000</v>
      </c>
      <c r="Y2870" s="2">
        <v>10111700000000</v>
      </c>
      <c r="Z2870" s="2">
        <v>10102100000000</v>
      </c>
      <c r="AA2870" s="2">
        <v>10089300000000</v>
      </c>
      <c r="AB2870" s="2">
        <v>10080700000000</v>
      </c>
      <c r="AC2870" s="2">
        <v>10100600000000</v>
      </c>
      <c r="AD2870" s="2">
        <v>10124500000000</v>
      </c>
      <c r="AE2870" s="2">
        <v>10151600000000</v>
      </c>
      <c r="AF2870" s="2">
        <v>10203300000000</v>
      </c>
      <c r="AG2870" s="2">
        <v>10268200000000</v>
      </c>
      <c r="AH2870" s="2">
        <v>9760440000</v>
      </c>
    </row>
    <row r="2871" spans="1:34" x14ac:dyDescent="0.35">
      <c r="A2871" t="s">
        <v>4501</v>
      </c>
      <c r="B2871" t="s">
        <v>19</v>
      </c>
      <c r="C2871" s="2">
        <v>1330870000</v>
      </c>
      <c r="D2871" s="2">
        <v>1330860000</v>
      </c>
      <c r="E2871" s="2">
        <v>1223420000</v>
      </c>
      <c r="F2871" s="2">
        <v>1187510000</v>
      </c>
      <c r="G2871" s="2">
        <v>1198010000</v>
      </c>
      <c r="H2871" s="2">
        <v>1203940000</v>
      </c>
      <c r="I2871" s="2">
        <v>1204320000</v>
      </c>
      <c r="J2871" s="2">
        <v>1202610000</v>
      </c>
      <c r="K2871" s="2">
        <v>1208160000</v>
      </c>
      <c r="L2871" s="2">
        <v>1211750000</v>
      </c>
      <c r="M2871" s="2">
        <v>1211970000</v>
      </c>
      <c r="N2871" s="2">
        <v>1212780000</v>
      </c>
      <c r="O2871" s="2">
        <v>1212970000</v>
      </c>
      <c r="P2871" s="2">
        <v>1210510000</v>
      </c>
      <c r="Q2871" s="2">
        <v>1191560000</v>
      </c>
      <c r="R2871" s="2">
        <v>1172410000</v>
      </c>
      <c r="S2871" s="2">
        <v>1157530000</v>
      </c>
      <c r="T2871" s="2">
        <v>1152640000</v>
      </c>
      <c r="U2871" s="2">
        <v>1152660000</v>
      </c>
      <c r="V2871" s="2">
        <v>1154920000</v>
      </c>
      <c r="W2871" s="2">
        <v>1154800000</v>
      </c>
      <c r="X2871" s="2">
        <v>1152330000</v>
      </c>
      <c r="Y2871" s="2">
        <v>1150670000</v>
      </c>
      <c r="Z2871" s="2">
        <v>1149580000</v>
      </c>
      <c r="AA2871" s="2">
        <v>1148110000</v>
      </c>
      <c r="AB2871" s="2">
        <v>1147140000</v>
      </c>
      <c r="AC2871" s="2">
        <v>1149410000</v>
      </c>
      <c r="AD2871" s="2">
        <v>1152130000</v>
      </c>
      <c r="AE2871" s="2">
        <v>1155210000</v>
      </c>
      <c r="AF2871" s="2">
        <v>1161100000</v>
      </c>
      <c r="AG2871" s="2">
        <v>1168480000</v>
      </c>
      <c r="AH2871">
        <v>0</v>
      </c>
    </row>
    <row r="2872" spans="1:34" x14ac:dyDescent="0.35">
      <c r="A2872" t="s">
        <v>4502</v>
      </c>
      <c r="B2872" t="s">
        <v>19</v>
      </c>
      <c r="C2872" s="2">
        <v>7104640000</v>
      </c>
      <c r="D2872" s="2">
        <v>7104600000</v>
      </c>
      <c r="E2872" s="2">
        <v>6531050000</v>
      </c>
      <c r="F2872" s="2">
        <v>6339360000</v>
      </c>
      <c r="G2872" s="2">
        <v>6395380000</v>
      </c>
      <c r="H2872" s="2">
        <v>6427070000</v>
      </c>
      <c r="I2872" s="2">
        <v>6429100000</v>
      </c>
      <c r="J2872" s="2">
        <v>6419940000</v>
      </c>
      <c r="K2872" s="2">
        <v>6449600000</v>
      </c>
      <c r="L2872" s="2">
        <v>6468740000</v>
      </c>
      <c r="M2872" s="2">
        <v>6469900000</v>
      </c>
      <c r="N2872" s="2">
        <v>6474260000</v>
      </c>
      <c r="O2872" s="2">
        <v>6475260000</v>
      </c>
      <c r="P2872" s="2">
        <v>6462140000</v>
      </c>
      <c r="Q2872" s="2">
        <v>6360960000</v>
      </c>
      <c r="R2872" s="2">
        <v>6258750000</v>
      </c>
      <c r="S2872" s="2">
        <v>6179320000</v>
      </c>
      <c r="T2872" s="2">
        <v>6153180000</v>
      </c>
      <c r="U2872" s="2">
        <v>6153310000</v>
      </c>
      <c r="V2872" s="2">
        <v>6165400000</v>
      </c>
      <c r="W2872" s="2">
        <v>6164750000</v>
      </c>
      <c r="X2872" s="2">
        <v>6151570000</v>
      </c>
      <c r="Y2872" s="2">
        <v>6142680000</v>
      </c>
      <c r="Z2872" s="2">
        <v>6136870000</v>
      </c>
      <c r="AA2872" s="2">
        <v>6129040000</v>
      </c>
      <c r="AB2872" s="2">
        <v>6123850000</v>
      </c>
      <c r="AC2872" s="2">
        <v>6135940000</v>
      </c>
      <c r="AD2872" s="2">
        <v>6150480000</v>
      </c>
      <c r="AE2872" s="2">
        <v>6166910000</v>
      </c>
      <c r="AF2872" s="2">
        <v>6198340000</v>
      </c>
      <c r="AG2872" s="2">
        <v>6237760000</v>
      </c>
      <c r="AH2872" s="2">
        <v>1495690000000000</v>
      </c>
    </row>
    <row r="2873" spans="1:34" x14ac:dyDescent="0.35">
      <c r="A2873" t="s">
        <v>4503</v>
      </c>
      <c r="B2873" t="s">
        <v>19</v>
      </c>
      <c r="C2873" s="2">
        <v>12495500000</v>
      </c>
      <c r="D2873" s="2">
        <v>12495500000</v>
      </c>
      <c r="E2873" s="2">
        <v>11486700000</v>
      </c>
      <c r="F2873" s="2">
        <v>11149600000</v>
      </c>
      <c r="G2873" s="2">
        <v>11248100000</v>
      </c>
      <c r="H2873" s="2">
        <v>11303800000</v>
      </c>
      <c r="I2873" s="2">
        <v>11307400000</v>
      </c>
      <c r="J2873" s="2">
        <v>11291300000</v>
      </c>
      <c r="K2873" s="2">
        <v>11343500000</v>
      </c>
      <c r="L2873" s="2">
        <v>11377100000</v>
      </c>
      <c r="M2873" s="2">
        <v>11379200000</v>
      </c>
      <c r="N2873" s="2">
        <v>11386800000</v>
      </c>
      <c r="O2873" s="2">
        <v>11388600000</v>
      </c>
      <c r="P2873" s="2">
        <v>11365500000</v>
      </c>
      <c r="Q2873" s="2">
        <v>11187600000</v>
      </c>
      <c r="R2873" s="2">
        <v>11007800000</v>
      </c>
      <c r="S2873" s="2">
        <v>10868100000</v>
      </c>
      <c r="T2873" s="2">
        <v>10822100000</v>
      </c>
      <c r="U2873" s="2">
        <v>10822400000</v>
      </c>
      <c r="V2873" s="2">
        <v>10843600000</v>
      </c>
      <c r="W2873" s="2">
        <v>10842500000</v>
      </c>
      <c r="X2873" s="2">
        <v>10819300000</v>
      </c>
      <c r="Y2873" s="2">
        <v>10803700000</v>
      </c>
      <c r="Z2873" s="2">
        <v>10793500000</v>
      </c>
      <c r="AA2873" s="2">
        <v>10779700000</v>
      </c>
      <c r="AB2873" s="2">
        <v>10770600000</v>
      </c>
      <c r="AC2873" s="2">
        <v>10791800000</v>
      </c>
      <c r="AD2873" s="2">
        <v>10817400000</v>
      </c>
      <c r="AE2873" s="2">
        <v>10846300000</v>
      </c>
      <c r="AF2873" s="2">
        <v>10901600000</v>
      </c>
      <c r="AG2873" s="2">
        <v>10970900000</v>
      </c>
      <c r="AH2873" s="2">
        <v>28865600000</v>
      </c>
    </row>
    <row r="2874" spans="1:34" x14ac:dyDescent="0.35">
      <c r="A2874" t="s">
        <v>4504</v>
      </c>
      <c r="B2874" t="s">
        <v>19</v>
      </c>
      <c r="C2874" s="2">
        <v>492407000</v>
      </c>
      <c r="D2874" s="2">
        <v>492405000</v>
      </c>
      <c r="E2874" s="2">
        <v>452653000</v>
      </c>
      <c r="F2874" s="2">
        <v>439367000</v>
      </c>
      <c r="G2874" s="2">
        <v>443250000</v>
      </c>
      <c r="H2874" s="2">
        <v>445446000</v>
      </c>
      <c r="I2874" s="2">
        <v>445587000</v>
      </c>
      <c r="J2874" s="2">
        <v>444952000</v>
      </c>
      <c r="K2874" s="2">
        <v>447008000</v>
      </c>
      <c r="L2874" s="2">
        <v>448335000</v>
      </c>
      <c r="M2874" s="2">
        <v>448415000</v>
      </c>
      <c r="N2874" s="2">
        <v>448717000</v>
      </c>
      <c r="O2874" s="2">
        <v>448786000</v>
      </c>
      <c r="P2874" s="2">
        <v>447877000</v>
      </c>
      <c r="Q2874" s="2">
        <v>440864000</v>
      </c>
      <c r="R2874" s="2">
        <v>433780000</v>
      </c>
      <c r="S2874" s="2">
        <v>428276000</v>
      </c>
      <c r="T2874" s="2">
        <v>426464000</v>
      </c>
      <c r="U2874" s="2">
        <v>426473000</v>
      </c>
      <c r="V2874" s="2">
        <v>427311000</v>
      </c>
      <c r="W2874" s="2">
        <v>427266000</v>
      </c>
      <c r="X2874" s="2">
        <v>426352000</v>
      </c>
      <c r="Y2874" s="2">
        <v>425736000</v>
      </c>
      <c r="Z2874" s="2">
        <v>425333000</v>
      </c>
      <c r="AA2874" s="2">
        <v>424791000</v>
      </c>
      <c r="AB2874" s="2">
        <v>424431000</v>
      </c>
      <c r="AC2874" s="2">
        <v>425269000</v>
      </c>
      <c r="AD2874" s="2">
        <v>426276000</v>
      </c>
      <c r="AE2874" s="2">
        <v>427416000</v>
      </c>
      <c r="AF2874" s="2">
        <v>429594000</v>
      </c>
      <c r="AG2874" s="2">
        <v>432326000</v>
      </c>
      <c r="AH2874" s="2">
        <v>494527000000</v>
      </c>
    </row>
    <row r="2875" spans="1:34" x14ac:dyDescent="0.35">
      <c r="A2875" t="s">
        <v>4505</v>
      </c>
      <c r="B2875" t="s">
        <v>19</v>
      </c>
      <c r="C2875" s="2">
        <v>463974000</v>
      </c>
      <c r="D2875" s="2">
        <v>463971000</v>
      </c>
      <c r="E2875" s="2">
        <v>426515000</v>
      </c>
      <c r="F2875" s="2">
        <v>413997000</v>
      </c>
      <c r="G2875" s="2">
        <v>417655000</v>
      </c>
      <c r="H2875" s="2">
        <v>419724000</v>
      </c>
      <c r="I2875" s="2">
        <v>419857000</v>
      </c>
      <c r="J2875" s="2">
        <v>419259000</v>
      </c>
      <c r="K2875" s="2">
        <v>421196000</v>
      </c>
      <c r="L2875" s="2">
        <v>422446000</v>
      </c>
      <c r="M2875" s="2">
        <v>422522000</v>
      </c>
      <c r="N2875" s="2">
        <v>422806000</v>
      </c>
      <c r="O2875" s="2">
        <v>422871000</v>
      </c>
      <c r="P2875" s="2">
        <v>422015000</v>
      </c>
      <c r="Q2875" s="2">
        <v>415407000</v>
      </c>
      <c r="R2875" s="2">
        <v>408732000</v>
      </c>
      <c r="S2875" s="2">
        <v>403545000</v>
      </c>
      <c r="T2875" s="2">
        <v>401838000</v>
      </c>
      <c r="U2875" s="2">
        <v>401847000</v>
      </c>
      <c r="V2875" s="2">
        <v>402636000</v>
      </c>
      <c r="W2875" s="2">
        <v>402594000</v>
      </c>
      <c r="X2875" s="2">
        <v>401733000</v>
      </c>
      <c r="Y2875" s="2">
        <v>401152000</v>
      </c>
      <c r="Z2875" s="2">
        <v>400773000</v>
      </c>
      <c r="AA2875" s="2">
        <v>400262000</v>
      </c>
      <c r="AB2875" s="2">
        <v>399923000</v>
      </c>
      <c r="AC2875" s="2">
        <v>400712000</v>
      </c>
      <c r="AD2875" s="2">
        <v>401661000</v>
      </c>
      <c r="AE2875" s="2">
        <v>402735000</v>
      </c>
      <c r="AF2875" s="2">
        <v>404787000</v>
      </c>
      <c r="AG2875" s="2">
        <v>407362000</v>
      </c>
      <c r="AH2875" s="2">
        <v>919682000000</v>
      </c>
    </row>
    <row r="2876" spans="1:34" x14ac:dyDescent="0.35">
      <c r="A2876" t="s">
        <v>4506</v>
      </c>
      <c r="B2876" t="s">
        <v>19</v>
      </c>
      <c r="C2876" s="2">
        <v>330402000</v>
      </c>
      <c r="D2876" s="2">
        <v>330401000</v>
      </c>
      <c r="E2876" s="2">
        <v>303727000</v>
      </c>
      <c r="F2876" s="2">
        <v>294813000</v>
      </c>
      <c r="G2876" s="2">
        <v>297418000</v>
      </c>
      <c r="H2876" s="2">
        <v>298892000</v>
      </c>
      <c r="I2876" s="2">
        <v>298986000</v>
      </c>
      <c r="J2876" s="2">
        <v>298560000</v>
      </c>
      <c r="K2876" s="2">
        <v>299939000</v>
      </c>
      <c r="L2876" s="2">
        <v>300830000</v>
      </c>
      <c r="M2876" s="2">
        <v>300884000</v>
      </c>
      <c r="N2876" s="2">
        <v>301086000</v>
      </c>
      <c r="O2876" s="2">
        <v>301133000</v>
      </c>
      <c r="P2876" s="2">
        <v>300523000</v>
      </c>
      <c r="Q2876" s="2">
        <v>295817000</v>
      </c>
      <c r="R2876" s="2">
        <v>291064000</v>
      </c>
      <c r="S2876" s="2">
        <v>287370000</v>
      </c>
      <c r="T2876" s="2">
        <v>286155000</v>
      </c>
      <c r="U2876" s="2">
        <v>286161000</v>
      </c>
      <c r="V2876" s="2">
        <v>286723000</v>
      </c>
      <c r="W2876" s="2">
        <v>286693000</v>
      </c>
      <c r="X2876" s="2">
        <v>286080000</v>
      </c>
      <c r="Y2876" s="2">
        <v>285666000</v>
      </c>
      <c r="Z2876" s="2">
        <v>285396000</v>
      </c>
      <c r="AA2876" s="2">
        <v>285032000</v>
      </c>
      <c r="AB2876" s="2">
        <v>284791000</v>
      </c>
      <c r="AC2876" s="2">
        <v>285353000</v>
      </c>
      <c r="AD2876" s="2">
        <v>286029000</v>
      </c>
      <c r="AE2876" s="2">
        <v>286793000</v>
      </c>
      <c r="AF2876" s="2">
        <v>288255000</v>
      </c>
      <c r="AG2876" s="2">
        <v>290088000</v>
      </c>
      <c r="AH2876" s="2">
        <v>105969000000</v>
      </c>
    </row>
    <row r="2877" spans="1:34" x14ac:dyDescent="0.35">
      <c r="A2877" t="s">
        <v>4507</v>
      </c>
      <c r="B2877" t="s">
        <v>19</v>
      </c>
      <c r="C2877" s="2">
        <v>30858100</v>
      </c>
      <c r="D2877" s="2">
        <v>30858000</v>
      </c>
      <c r="E2877" s="2">
        <v>28366800</v>
      </c>
      <c r="F2877" s="2">
        <v>27534200</v>
      </c>
      <c r="G2877" s="2">
        <v>27777500</v>
      </c>
      <c r="H2877" s="2">
        <v>27915200</v>
      </c>
      <c r="I2877" s="2">
        <v>27924000</v>
      </c>
      <c r="J2877" s="2">
        <v>27884200</v>
      </c>
      <c r="K2877" s="2">
        <v>28013000</v>
      </c>
      <c r="L2877" s="2">
        <v>28096200</v>
      </c>
      <c r="M2877" s="2">
        <v>28101200</v>
      </c>
      <c r="N2877" s="2">
        <v>28120100</v>
      </c>
      <c r="O2877" s="2">
        <v>28124500</v>
      </c>
      <c r="P2877" s="2">
        <v>28067500</v>
      </c>
      <c r="Q2877" s="2">
        <v>27628000</v>
      </c>
      <c r="R2877" s="2">
        <v>27184100</v>
      </c>
      <c r="S2877" s="2">
        <v>26839100</v>
      </c>
      <c r="T2877" s="2">
        <v>26725600</v>
      </c>
      <c r="U2877" s="2">
        <v>26726100</v>
      </c>
      <c r="V2877" s="2">
        <v>26778600</v>
      </c>
      <c r="W2877" s="2">
        <v>26775800</v>
      </c>
      <c r="X2877" s="2">
        <v>26718600</v>
      </c>
      <c r="Y2877" s="2">
        <v>26679900</v>
      </c>
      <c r="Z2877" s="2">
        <v>26654700</v>
      </c>
      <c r="AA2877" s="2">
        <v>26620700</v>
      </c>
      <c r="AB2877" s="2">
        <v>26598200</v>
      </c>
      <c r="AC2877" s="2">
        <v>26650700</v>
      </c>
      <c r="AD2877" s="2">
        <v>26713800</v>
      </c>
      <c r="AE2877" s="2">
        <v>26785200</v>
      </c>
      <c r="AF2877" s="2">
        <v>26921700</v>
      </c>
      <c r="AG2877" s="2">
        <v>27092900</v>
      </c>
      <c r="AH2877" s="2">
        <v>86970700000</v>
      </c>
    </row>
    <row r="2878" spans="1:34" x14ac:dyDescent="0.35">
      <c r="A2878" t="s">
        <v>4508</v>
      </c>
      <c r="B2878" t="s">
        <v>19</v>
      </c>
      <c r="C2878" s="2">
        <v>207190000</v>
      </c>
      <c r="D2878" s="2">
        <v>207189000</v>
      </c>
      <c r="E2878" s="2">
        <v>190463000</v>
      </c>
      <c r="F2878" s="2">
        <v>184873000</v>
      </c>
      <c r="G2878" s="2">
        <v>186506000</v>
      </c>
      <c r="H2878" s="2">
        <v>187430000</v>
      </c>
      <c r="I2878" s="2">
        <v>187490000</v>
      </c>
      <c r="J2878" s="2">
        <v>187223000</v>
      </c>
      <c r="K2878" s="2">
        <v>188087000</v>
      </c>
      <c r="L2878" s="2">
        <v>188646000</v>
      </c>
      <c r="M2878" s="2">
        <v>188680000</v>
      </c>
      <c r="N2878" s="2">
        <v>188807000</v>
      </c>
      <c r="O2878" s="2">
        <v>188836000</v>
      </c>
      <c r="P2878" s="2">
        <v>188453000</v>
      </c>
      <c r="Q2878" s="2">
        <v>185502000</v>
      </c>
      <c r="R2878" s="2">
        <v>182522000</v>
      </c>
      <c r="S2878" s="2">
        <v>180206000</v>
      </c>
      <c r="T2878" s="2">
        <v>179443000</v>
      </c>
      <c r="U2878" s="2">
        <v>179447000</v>
      </c>
      <c r="V2878" s="2">
        <v>179799000</v>
      </c>
      <c r="W2878" s="2">
        <v>179781000</v>
      </c>
      <c r="X2878" s="2">
        <v>179396000</v>
      </c>
      <c r="Y2878" s="2">
        <v>179137000</v>
      </c>
      <c r="Z2878" s="2">
        <v>178968000</v>
      </c>
      <c r="AA2878" s="2">
        <v>178739000</v>
      </c>
      <c r="AB2878" s="2">
        <v>178588000</v>
      </c>
      <c r="AC2878" s="2">
        <v>178940000</v>
      </c>
      <c r="AD2878" s="2">
        <v>179364000</v>
      </c>
      <c r="AE2878" s="2">
        <v>179844000</v>
      </c>
      <c r="AF2878" s="2">
        <v>180760000</v>
      </c>
      <c r="AG2878" s="2">
        <v>181910000</v>
      </c>
      <c r="AH2878" s="2">
        <v>1077750000000</v>
      </c>
    </row>
    <row r="2879" spans="1:34" x14ac:dyDescent="0.35">
      <c r="A2879" t="s">
        <v>4509</v>
      </c>
      <c r="B2879" t="s">
        <v>19</v>
      </c>
      <c r="C2879" s="2">
        <v>220415000</v>
      </c>
      <c r="D2879" s="2">
        <v>220414000</v>
      </c>
      <c r="E2879" s="2">
        <v>202620000</v>
      </c>
      <c r="F2879" s="2">
        <v>196673000</v>
      </c>
      <c r="G2879" s="2">
        <v>198411000</v>
      </c>
      <c r="H2879" s="2">
        <v>199394000</v>
      </c>
      <c r="I2879" s="2">
        <v>199457000</v>
      </c>
      <c r="J2879" s="2">
        <v>199173000</v>
      </c>
      <c r="K2879" s="2">
        <v>200093000</v>
      </c>
      <c r="L2879" s="2">
        <v>200687000</v>
      </c>
      <c r="M2879" s="2">
        <v>200723000</v>
      </c>
      <c r="N2879" s="2">
        <v>200858000</v>
      </c>
      <c r="O2879" s="2">
        <v>200889000</v>
      </c>
      <c r="P2879" s="2">
        <v>200482000</v>
      </c>
      <c r="Q2879" s="2">
        <v>197343000</v>
      </c>
      <c r="R2879" s="2">
        <v>194172000</v>
      </c>
      <c r="S2879" s="2">
        <v>191708000</v>
      </c>
      <c r="T2879" s="2">
        <v>190897000</v>
      </c>
      <c r="U2879" s="2">
        <v>190901000</v>
      </c>
      <c r="V2879" s="2">
        <v>191276000</v>
      </c>
      <c r="W2879" s="2">
        <v>191256000</v>
      </c>
      <c r="X2879" s="2">
        <v>190847000</v>
      </c>
      <c r="Y2879" s="2">
        <v>190571000</v>
      </c>
      <c r="Z2879" s="2">
        <v>190391000</v>
      </c>
      <c r="AA2879" s="2">
        <v>190148000</v>
      </c>
      <c r="AB2879" s="2">
        <v>189987000</v>
      </c>
      <c r="AC2879" s="2">
        <v>190362000</v>
      </c>
      <c r="AD2879" s="2">
        <v>190813000</v>
      </c>
      <c r="AE2879" s="2">
        <v>191323000</v>
      </c>
      <c r="AF2879" s="2">
        <v>192298000</v>
      </c>
      <c r="AG2879" s="2">
        <v>193521000</v>
      </c>
      <c r="AH2879" s="2">
        <v>4774720000</v>
      </c>
    </row>
    <row r="2880" spans="1:34" x14ac:dyDescent="0.35">
      <c r="A2880" t="s">
        <v>4510</v>
      </c>
      <c r="B2880" t="s">
        <v>19</v>
      </c>
      <c r="C2880" s="2">
        <v>22041500</v>
      </c>
      <c r="D2880" s="2">
        <v>22041400</v>
      </c>
      <c r="E2880" s="2">
        <v>20262000</v>
      </c>
      <c r="F2880" s="2">
        <v>19667300</v>
      </c>
      <c r="G2880" s="2">
        <v>19841100</v>
      </c>
      <c r="H2880" s="2">
        <v>19939400</v>
      </c>
      <c r="I2880" s="2">
        <v>19945700</v>
      </c>
      <c r="J2880" s="2">
        <v>19917300</v>
      </c>
      <c r="K2880" s="2">
        <v>20009300</v>
      </c>
      <c r="L2880" s="2">
        <v>20068700</v>
      </c>
      <c r="M2880" s="2">
        <v>20072300</v>
      </c>
      <c r="N2880" s="2">
        <v>20085800</v>
      </c>
      <c r="O2880" s="2">
        <v>20088900</v>
      </c>
      <c r="P2880" s="2">
        <v>20048200</v>
      </c>
      <c r="Q2880" s="2">
        <v>19734300</v>
      </c>
      <c r="R2880" s="2">
        <v>19417200</v>
      </c>
      <c r="S2880" s="2">
        <v>19170800</v>
      </c>
      <c r="T2880" s="2">
        <v>19089700</v>
      </c>
      <c r="U2880" s="2">
        <v>19090100</v>
      </c>
      <c r="V2880" s="2">
        <v>19127600</v>
      </c>
      <c r="W2880" s="2">
        <v>19125600</v>
      </c>
      <c r="X2880" s="2">
        <v>19084700</v>
      </c>
      <c r="Y2880" s="2">
        <v>19057100</v>
      </c>
      <c r="Z2880" s="2">
        <v>19039100</v>
      </c>
      <c r="AA2880" s="2">
        <v>19014800</v>
      </c>
      <c r="AB2880" s="2">
        <v>18998700</v>
      </c>
      <c r="AC2880" s="2">
        <v>19036200</v>
      </c>
      <c r="AD2880" s="2">
        <v>19081300</v>
      </c>
      <c r="AE2880" s="2">
        <v>19132300</v>
      </c>
      <c r="AF2880" s="2">
        <v>19229800</v>
      </c>
      <c r="AG2880" s="2">
        <v>19352100</v>
      </c>
      <c r="AH2880" s="2">
        <v>15086100000</v>
      </c>
    </row>
    <row r="2881" spans="1:34" x14ac:dyDescent="0.35">
      <c r="A2881" t="s">
        <v>4511</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s="2">
        <v>134992000000</v>
      </c>
    </row>
    <row r="2882" spans="1:34" x14ac:dyDescent="0.35">
      <c r="A2882" t="s">
        <v>4512</v>
      </c>
      <c r="B2882" t="s">
        <v>19</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s="2">
        <v>19143500000</v>
      </c>
    </row>
    <row r="2883" spans="1:34" x14ac:dyDescent="0.35">
      <c r="A2883" t="s">
        <v>4513</v>
      </c>
      <c r="B2883" t="s">
        <v>19</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row>
    <row r="2884" spans="1:34" x14ac:dyDescent="0.35">
      <c r="A2884" t="s">
        <v>4514</v>
      </c>
      <c r="B2884" t="s">
        <v>19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s="2">
        <v>287526000000000</v>
      </c>
    </row>
    <row r="2885" spans="1:34" x14ac:dyDescent="0.35">
      <c r="A2885" t="s">
        <v>4515</v>
      </c>
      <c r="B2885" t="s">
        <v>19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s="2">
        <v>205520000000</v>
      </c>
    </row>
    <row r="2886" spans="1:34" x14ac:dyDescent="0.35">
      <c r="A2886" t="s">
        <v>4516</v>
      </c>
      <c r="B2886" t="s">
        <v>19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s="2">
        <v>1463600000000</v>
      </c>
    </row>
    <row r="2887" spans="1:34" x14ac:dyDescent="0.35">
      <c r="A2887" t="s">
        <v>4517</v>
      </c>
      <c r="B2887" t="s">
        <v>19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s="2">
        <v>247749000000</v>
      </c>
    </row>
    <row r="2888" spans="1:34" x14ac:dyDescent="0.35">
      <c r="A2888" t="s">
        <v>4518</v>
      </c>
      <c r="B2888" t="s">
        <v>19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s="2">
        <v>268033000000</v>
      </c>
    </row>
    <row r="2889" spans="1:34" x14ac:dyDescent="0.35">
      <c r="A2889" t="s">
        <v>4519</v>
      </c>
      <c r="B2889" t="s">
        <v>19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s="2">
        <v>260992000000</v>
      </c>
    </row>
    <row r="2890" spans="1:34" x14ac:dyDescent="0.35">
      <c r="A2890" t="s">
        <v>4520</v>
      </c>
      <c r="B2890" t="s">
        <v>19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s="2">
        <v>15632500000</v>
      </c>
    </row>
    <row r="2891" spans="1:34" x14ac:dyDescent="0.35">
      <c r="A2891" t="s">
        <v>4521</v>
      </c>
      <c r="B2891" t="s">
        <v>19</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s="2">
        <v>13215300000</v>
      </c>
    </row>
    <row r="2892" spans="1:34" x14ac:dyDescent="0.35">
      <c r="A2892" t="s">
        <v>4522</v>
      </c>
      <c r="B2892" t="s">
        <v>19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s="2">
        <v>144003000000</v>
      </c>
    </row>
    <row r="2893" spans="1:34" x14ac:dyDescent="0.35">
      <c r="A2893" t="s">
        <v>4523</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s="2">
        <v>6400020000</v>
      </c>
    </row>
    <row r="2894" spans="1:34" x14ac:dyDescent="0.35">
      <c r="A2894" t="s">
        <v>4524</v>
      </c>
      <c r="B2894" t="s">
        <v>19</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s="2">
        <v>808220000</v>
      </c>
    </row>
    <row r="2895" spans="1:34" x14ac:dyDescent="0.35">
      <c r="A2895" t="s">
        <v>4525</v>
      </c>
      <c r="B2895" t="s">
        <v>19</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row>
    <row r="2896" spans="1:34" x14ac:dyDescent="0.35">
      <c r="A2896" t="s">
        <v>4526</v>
      </c>
      <c r="B2896" t="s">
        <v>19</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s="2">
        <v>263583000000000</v>
      </c>
    </row>
    <row r="2897" spans="1:34" x14ac:dyDescent="0.35">
      <c r="A2897" t="s">
        <v>4527</v>
      </c>
      <c r="B2897" t="s">
        <v>19</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s="2">
        <v>20898200000</v>
      </c>
    </row>
    <row r="2898" spans="1:34" x14ac:dyDescent="0.35">
      <c r="A2898" t="s">
        <v>4528</v>
      </c>
      <c r="B2898" t="s">
        <v>19</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s="2">
        <v>131399000000</v>
      </c>
    </row>
    <row r="2899" spans="1:34" x14ac:dyDescent="0.35">
      <c r="A2899" t="s">
        <v>4529</v>
      </c>
      <c r="B2899" t="s">
        <v>19</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s="2">
        <v>202776000000</v>
      </c>
    </row>
    <row r="2900" spans="1:34" x14ac:dyDescent="0.35">
      <c r="A2900" t="s">
        <v>4530</v>
      </c>
      <c r="B2900" t="s">
        <v>19</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s="2">
        <v>63360300000</v>
      </c>
    </row>
    <row r="2901" spans="1:34" x14ac:dyDescent="0.35">
      <c r="A2901" t="s">
        <v>4531</v>
      </c>
      <c r="B2901" t="s">
        <v>19</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s="2">
        <v>58951300000</v>
      </c>
    </row>
    <row r="2902" spans="1:34" x14ac:dyDescent="0.35">
      <c r="A2902" t="s">
        <v>4532</v>
      </c>
      <c r="B2902" t="s">
        <v>19</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s="2">
        <v>14878600000</v>
      </c>
    </row>
    <row r="2903" spans="1:34" x14ac:dyDescent="0.35">
      <c r="A2903" t="s">
        <v>4533</v>
      </c>
      <c r="B2903" t="s">
        <v>19</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s="2">
        <v>2348900000</v>
      </c>
    </row>
    <row r="2904" spans="1:34" x14ac:dyDescent="0.35">
      <c r="A2904" t="s">
        <v>4534</v>
      </c>
      <c r="B2904" t="s">
        <v>19</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s="2">
        <v>36891600000</v>
      </c>
    </row>
    <row r="2905" spans="1:34" x14ac:dyDescent="0.35">
      <c r="A2905" t="s">
        <v>4535</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s="2">
        <v>6716910000</v>
      </c>
    </row>
    <row r="2906" spans="1:34" x14ac:dyDescent="0.35">
      <c r="A2906" t="s">
        <v>4536</v>
      </c>
      <c r="B2906" t="s">
        <v>19</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s="2">
        <v>943210000</v>
      </c>
    </row>
    <row r="2907" spans="1:34" x14ac:dyDescent="0.35">
      <c r="A2907" t="s">
        <v>4537</v>
      </c>
      <c r="B2907" t="s">
        <v>19</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row>
    <row r="2908" spans="1:34" x14ac:dyDescent="0.35">
      <c r="A2908" t="s">
        <v>4538</v>
      </c>
      <c r="B2908" t="s">
        <v>19</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s="2">
        <v>1526320000000000</v>
      </c>
    </row>
    <row r="2909" spans="1:34" x14ac:dyDescent="0.35">
      <c r="A2909" t="s">
        <v>4539</v>
      </c>
      <c r="B2909" t="s">
        <v>19</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s="2">
        <v>8221420000000</v>
      </c>
    </row>
    <row r="2910" spans="1:34" x14ac:dyDescent="0.35">
      <c r="A2910" t="s">
        <v>4540</v>
      </c>
      <c r="B2910" t="s">
        <v>19</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s="2">
        <v>4448160000000</v>
      </c>
    </row>
    <row r="2911" spans="1:34" x14ac:dyDescent="0.35">
      <c r="A2911" t="s">
        <v>4541</v>
      </c>
      <c r="B2911" t="s">
        <v>19</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s="2">
        <v>2922060000000</v>
      </c>
    </row>
    <row r="2912" spans="1:34" x14ac:dyDescent="0.35">
      <c r="A2912" t="s">
        <v>4542</v>
      </c>
      <c r="B2912" t="s">
        <v>19</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s="2">
        <v>1264420000000</v>
      </c>
    </row>
    <row r="2913" spans="1:34" x14ac:dyDescent="0.35">
      <c r="A2913" t="s">
        <v>4543</v>
      </c>
      <c r="B2913" t="s">
        <v>19</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s="2">
        <v>681470000000</v>
      </c>
    </row>
    <row r="2914" spans="1:34" x14ac:dyDescent="0.35">
      <c r="A2914" t="s">
        <v>4544</v>
      </c>
      <c r="B2914" t="s">
        <v>19</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s="2">
        <v>925785000000</v>
      </c>
    </row>
    <row r="2915" spans="1:34" x14ac:dyDescent="0.35">
      <c r="A2915" t="s">
        <v>4545</v>
      </c>
      <c r="B2915" t="s">
        <v>19</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s="2">
        <v>40029200000</v>
      </c>
    </row>
    <row r="2916" spans="1:34" x14ac:dyDescent="0.35">
      <c r="A2916" t="s">
        <v>4546</v>
      </c>
      <c r="B2916" t="s">
        <v>19</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s="2">
        <v>182603000000</v>
      </c>
    </row>
    <row r="2917" spans="1:34" x14ac:dyDescent="0.35">
      <c r="A2917" t="s">
        <v>4547</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s="2">
        <v>31483100000000</v>
      </c>
    </row>
    <row r="2918" spans="1:34" x14ac:dyDescent="0.35">
      <c r="A2918" t="s">
        <v>4548</v>
      </c>
      <c r="B2918" t="s">
        <v>19</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s="2">
        <v>1490990000000</v>
      </c>
    </row>
    <row r="2919" spans="1:34" x14ac:dyDescent="0.35">
      <c r="A2919" t="s">
        <v>4549</v>
      </c>
      <c r="B2919" t="s">
        <v>19</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s="2">
        <v>357138000000000</v>
      </c>
    </row>
    <row r="2920" spans="1:34" x14ac:dyDescent="0.35">
      <c r="A2920" t="s">
        <v>4550</v>
      </c>
      <c r="B2920" t="s">
        <v>19</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s="2">
        <v>12163600000000</v>
      </c>
    </row>
    <row r="2921" spans="1:34" x14ac:dyDescent="0.35">
      <c r="A2921" t="s">
        <v>4551</v>
      </c>
      <c r="B2921" t="s">
        <v>19</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s="2">
        <v>4961720000</v>
      </c>
    </row>
    <row r="2922" spans="1:34" x14ac:dyDescent="0.35">
      <c r="A2922" t="s">
        <v>4552</v>
      </c>
      <c r="B2922" t="s">
        <v>19</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s="2">
        <v>86033500000</v>
      </c>
    </row>
    <row r="2923" spans="1:34" x14ac:dyDescent="0.35">
      <c r="A2923" t="s">
        <v>4553</v>
      </c>
      <c r="B2923" t="s">
        <v>19</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s="2">
        <v>89462400000</v>
      </c>
    </row>
    <row r="2924" spans="1:34" x14ac:dyDescent="0.35">
      <c r="A2924" t="s">
        <v>4554</v>
      </c>
      <c r="B2924" t="s">
        <v>19</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s="2">
        <v>16188700000</v>
      </c>
    </row>
    <row r="2925" spans="1:34" x14ac:dyDescent="0.35">
      <c r="A2925" t="s">
        <v>4555</v>
      </c>
      <c r="B2925" t="s">
        <v>19</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s="2">
        <v>10237700000</v>
      </c>
    </row>
    <row r="2926" spans="1:34" x14ac:dyDescent="0.35">
      <c r="A2926" t="s">
        <v>4556</v>
      </c>
      <c r="B2926" t="s">
        <v>19</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s="2">
        <v>30367100000</v>
      </c>
    </row>
    <row r="2927" spans="1:34" x14ac:dyDescent="0.35">
      <c r="A2927" t="s">
        <v>4557</v>
      </c>
      <c r="B2927" t="s">
        <v>19</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s="2">
        <v>360750000</v>
      </c>
    </row>
    <row r="2928" spans="1:34" x14ac:dyDescent="0.35">
      <c r="A2928" t="s">
        <v>4558</v>
      </c>
      <c r="B2928" t="s">
        <v>19</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s="2">
        <v>2395950000</v>
      </c>
    </row>
    <row r="2929" spans="1:34" x14ac:dyDescent="0.35">
      <c r="A2929" t="s">
        <v>4559</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s="2">
        <v>584870000</v>
      </c>
    </row>
    <row r="2930" spans="1:34" x14ac:dyDescent="0.35">
      <c r="A2930" t="s">
        <v>4560</v>
      </c>
      <c r="B2930" t="s">
        <v>19</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s="2">
        <v>79370000</v>
      </c>
    </row>
    <row r="2931" spans="1:34" x14ac:dyDescent="0.35">
      <c r="A2931" t="s">
        <v>4561</v>
      </c>
      <c r="B2931" t="s">
        <v>19</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row>
    <row r="2932" spans="1:34" x14ac:dyDescent="0.35">
      <c r="A2932" t="s">
        <v>4562</v>
      </c>
      <c r="B2932" t="s">
        <v>19</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s="2">
        <v>-896000000000000</v>
      </c>
    </row>
    <row r="2933" spans="1:34" x14ac:dyDescent="0.35">
      <c r="A2933" t="s">
        <v>4563</v>
      </c>
      <c r="B2933" t="s">
        <v>19</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row>
    <row r="2934" spans="1:34" x14ac:dyDescent="0.35">
      <c r="A2934" t="s">
        <v>4564</v>
      </c>
      <c r="B2934" t="s">
        <v>19</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row>
    <row r="2935" spans="1:34" x14ac:dyDescent="0.35">
      <c r="A2935" t="s">
        <v>4565</v>
      </c>
      <c r="B2935" t="s">
        <v>19</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row>
    <row r="2936" spans="1:34" x14ac:dyDescent="0.35">
      <c r="A2936" t="s">
        <v>4566</v>
      </c>
      <c r="B2936" t="s">
        <v>19</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row>
    <row r="2937" spans="1:34" x14ac:dyDescent="0.35">
      <c r="A2937" t="s">
        <v>4567</v>
      </c>
      <c r="B2937" t="s">
        <v>19</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row>
    <row r="2938" spans="1:34" x14ac:dyDescent="0.35">
      <c r="A2938" t="s">
        <v>4568</v>
      </c>
      <c r="B2938" t="s">
        <v>19</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row>
    <row r="2939" spans="1:34" x14ac:dyDescent="0.35">
      <c r="A2939" t="s">
        <v>4569</v>
      </c>
      <c r="B2939" t="s">
        <v>19</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row>
    <row r="2940" spans="1:34" x14ac:dyDescent="0.35">
      <c r="A2940" t="s">
        <v>4570</v>
      </c>
      <c r="B2940" t="s">
        <v>19</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row>
    <row r="2941" spans="1:34" x14ac:dyDescent="0.35">
      <c r="A2941" t="s">
        <v>4571</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s="2">
        <v>385000000000</v>
      </c>
    </row>
    <row r="2942" spans="1:34" x14ac:dyDescent="0.35">
      <c r="A2942" t="s">
        <v>4572</v>
      </c>
      <c r="B2942" t="s">
        <v>19</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s="2">
        <v>31400000000</v>
      </c>
    </row>
    <row r="2943" spans="1:34" x14ac:dyDescent="0.35">
      <c r="A2943" t="s">
        <v>4573</v>
      </c>
      <c r="B2943" t="s">
        <v>19</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row>
    <row r="2944" spans="1:34" x14ac:dyDescent="0.35">
      <c r="A2944" t="s">
        <v>4574</v>
      </c>
      <c r="B2944" t="s">
        <v>19</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row>
    <row r="2945" spans="1:34" x14ac:dyDescent="0.35">
      <c r="A2945" t="s">
        <v>4575</v>
      </c>
      <c r="B2945" t="s">
        <v>19</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row>
    <row r="2946" spans="1:34" x14ac:dyDescent="0.35">
      <c r="A2946" t="s">
        <v>4576</v>
      </c>
      <c r="B2946" t="s">
        <v>19</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row>
    <row r="2947" spans="1:34" x14ac:dyDescent="0.35">
      <c r="A2947" t="s">
        <v>4577</v>
      </c>
      <c r="B2947" t="s">
        <v>19</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row>
    <row r="2948" spans="1:34" x14ac:dyDescent="0.35">
      <c r="A2948" t="s">
        <v>4578</v>
      </c>
      <c r="B2948" t="s">
        <v>19</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row>
    <row r="2949" spans="1:34" x14ac:dyDescent="0.35">
      <c r="A2949" t="s">
        <v>4579</v>
      </c>
      <c r="B2949" t="s">
        <v>19</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row>
    <row r="2950" spans="1:34" x14ac:dyDescent="0.35">
      <c r="A2950" t="s">
        <v>4580</v>
      </c>
      <c r="B2950" t="s">
        <v>19</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row>
    <row r="2951" spans="1:34" x14ac:dyDescent="0.35">
      <c r="A2951" t="s">
        <v>4581</v>
      </c>
      <c r="B2951" t="s">
        <v>19</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row>
    <row r="2952" spans="1:34" x14ac:dyDescent="0.35">
      <c r="A2952" t="s">
        <v>4582</v>
      </c>
      <c r="B2952" t="s">
        <v>19</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row>
    <row r="2953" spans="1:34" x14ac:dyDescent="0.35">
      <c r="A2953" t="s">
        <v>4583</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row>
    <row r="2954" spans="1:34" x14ac:dyDescent="0.35">
      <c r="A2954" t="s">
        <v>4584</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row>
    <row r="2955" spans="1:34" x14ac:dyDescent="0.35">
      <c r="A2955" t="s">
        <v>4585</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row>
    <row r="2956" spans="1:34" x14ac:dyDescent="0.35">
      <c r="A2956" t="s">
        <v>4586</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row>
    <row r="2957" spans="1:34" x14ac:dyDescent="0.35">
      <c r="A2957" t="s">
        <v>4587</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row>
    <row r="2958" spans="1:34" x14ac:dyDescent="0.35">
      <c r="A2958" t="s">
        <v>4588</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row>
    <row r="2959" spans="1:34" x14ac:dyDescent="0.35">
      <c r="A2959" t="s">
        <v>4589</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row>
    <row r="2960" spans="1:34" x14ac:dyDescent="0.35">
      <c r="A2960" t="s">
        <v>4590</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row>
    <row r="2961" spans="1:34" x14ac:dyDescent="0.35">
      <c r="A2961" t="s">
        <v>4591</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row>
    <row r="2962" spans="1:34" x14ac:dyDescent="0.35">
      <c r="A2962" t="s">
        <v>4592</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row>
    <row r="2963" spans="1:34" x14ac:dyDescent="0.35">
      <c r="A2963" t="s">
        <v>4593</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row>
    <row r="2964" spans="1:34" x14ac:dyDescent="0.35">
      <c r="A2964" t="s">
        <v>4594</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row>
    <row r="2965" spans="1:34" x14ac:dyDescent="0.35">
      <c r="A2965" t="s">
        <v>4595</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x14ac:dyDescent="0.35">
      <c r="A2966" t="s">
        <v>4596</v>
      </c>
      <c r="B2966" t="s">
        <v>19</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x14ac:dyDescent="0.35">
      <c r="A2967" t="s">
        <v>4597</v>
      </c>
      <c r="B2967" t="s">
        <v>19</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row>
    <row r="2968" spans="1:34" x14ac:dyDescent="0.35">
      <c r="A2968" t="s">
        <v>4598</v>
      </c>
      <c r="B2968" t="s">
        <v>19</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row>
    <row r="2969" spans="1:34" x14ac:dyDescent="0.35">
      <c r="A2969" t="s">
        <v>4599</v>
      </c>
      <c r="B2969" t="s">
        <v>19</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row>
    <row r="2970" spans="1:34" x14ac:dyDescent="0.35">
      <c r="A2970" t="s">
        <v>4600</v>
      </c>
      <c r="B2970" t="s">
        <v>19</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row>
    <row r="2971" spans="1:34" x14ac:dyDescent="0.35">
      <c r="A2971" t="s">
        <v>4601</v>
      </c>
      <c r="B2971" t="s">
        <v>19</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row>
    <row r="2972" spans="1:34" x14ac:dyDescent="0.35">
      <c r="A2972" t="s">
        <v>4602</v>
      </c>
      <c r="B2972" t="s">
        <v>19</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x14ac:dyDescent="0.35">
      <c r="A2973" t="s">
        <v>4603</v>
      </c>
      <c r="B2973" t="s">
        <v>19</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row>
    <row r="2974" spans="1:34" x14ac:dyDescent="0.35">
      <c r="A2974" t="s">
        <v>4604</v>
      </c>
      <c r="B2974" t="s">
        <v>19</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row>
    <row r="2975" spans="1:34" x14ac:dyDescent="0.35">
      <c r="A2975" t="s">
        <v>4605</v>
      </c>
      <c r="B2975" t="s">
        <v>19</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row>
    <row r="2976" spans="1:34" x14ac:dyDescent="0.35">
      <c r="A2976" t="s">
        <v>4606</v>
      </c>
      <c r="B2976" t="s">
        <v>19</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row>
    <row r="2977" spans="1:34" x14ac:dyDescent="0.35">
      <c r="A2977" t="s">
        <v>4607</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row>
    <row r="2978" spans="1:34" x14ac:dyDescent="0.35">
      <c r="A2978" t="s">
        <v>4608</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row>
    <row r="2979" spans="1:34" x14ac:dyDescent="0.35">
      <c r="A2979" t="s">
        <v>4609</v>
      </c>
      <c r="B2979" t="s">
        <v>19</v>
      </c>
      <c r="C2979" s="2">
        <v>9894100000</v>
      </c>
      <c r="D2979" s="2">
        <v>10294800000</v>
      </c>
      <c r="E2979" s="2">
        <v>10208400000</v>
      </c>
      <c r="F2979" s="2">
        <v>9866800000</v>
      </c>
      <c r="G2979" s="2">
        <v>9866530000</v>
      </c>
      <c r="H2979" s="2">
        <v>9953300000</v>
      </c>
      <c r="I2979" s="2">
        <v>9969720000</v>
      </c>
      <c r="J2979" s="2">
        <v>9972710000</v>
      </c>
      <c r="K2979" s="2">
        <v>9977410000</v>
      </c>
      <c r="L2979" s="2">
        <v>10055000000</v>
      </c>
      <c r="M2979" s="2">
        <v>10083900000</v>
      </c>
      <c r="N2979" s="2">
        <v>10125500000</v>
      </c>
      <c r="O2979" s="2">
        <v>10160300000</v>
      </c>
      <c r="P2979" s="2">
        <v>10188900000</v>
      </c>
      <c r="Q2979" s="2">
        <v>10226700000</v>
      </c>
      <c r="R2979" s="2">
        <v>10288000000</v>
      </c>
      <c r="S2979" s="2">
        <v>10329500000</v>
      </c>
      <c r="T2979" s="2">
        <v>10383300000</v>
      </c>
      <c r="U2979" s="2">
        <v>10442500000</v>
      </c>
      <c r="V2979" s="2">
        <v>10601200000</v>
      </c>
      <c r="W2979" s="2">
        <v>10606500000</v>
      </c>
      <c r="X2979" s="2">
        <v>10704800000</v>
      </c>
      <c r="Y2979" s="2">
        <v>10769900000</v>
      </c>
      <c r="Z2979" s="2">
        <v>10856700000</v>
      </c>
      <c r="AA2979" s="2">
        <v>11040600000</v>
      </c>
      <c r="AB2979" s="2">
        <v>11146800000</v>
      </c>
      <c r="AC2979" s="2">
        <v>11266200000</v>
      </c>
      <c r="AD2979" s="2">
        <v>11394700000</v>
      </c>
      <c r="AE2979" s="2">
        <v>11527000000</v>
      </c>
      <c r="AF2979" s="2">
        <v>11665900000</v>
      </c>
      <c r="AG2979" s="2">
        <v>11842600000</v>
      </c>
      <c r="AH2979">
        <v>0</v>
      </c>
    </row>
    <row r="2980" spans="1:34" x14ac:dyDescent="0.35">
      <c r="A2980" t="s">
        <v>4610</v>
      </c>
      <c r="B2980" t="s">
        <v>19</v>
      </c>
      <c r="C2980" s="2">
        <v>262360000000</v>
      </c>
      <c r="D2980" s="2">
        <v>272985000000</v>
      </c>
      <c r="E2980" s="2">
        <v>270693000000</v>
      </c>
      <c r="F2980" s="2">
        <v>261636000000</v>
      </c>
      <c r="G2980" s="2">
        <v>261629000000</v>
      </c>
      <c r="H2980" s="2">
        <v>263929000000</v>
      </c>
      <c r="I2980" s="2">
        <v>264365000000</v>
      </c>
      <c r="J2980" s="2">
        <v>264444000000</v>
      </c>
      <c r="K2980" s="2">
        <v>264569000000</v>
      </c>
      <c r="L2980" s="2">
        <v>266625000000</v>
      </c>
      <c r="M2980" s="2">
        <v>267392000000</v>
      </c>
      <c r="N2980" s="2">
        <v>268497000000</v>
      </c>
      <c r="O2980" s="2">
        <v>269420000000</v>
      </c>
      <c r="P2980" s="2">
        <v>270178000000</v>
      </c>
      <c r="Q2980" s="2">
        <v>271178000000</v>
      </c>
      <c r="R2980" s="2">
        <v>272804000000</v>
      </c>
      <c r="S2980" s="2">
        <v>273906000000</v>
      </c>
      <c r="T2980" s="2">
        <v>275331000000</v>
      </c>
      <c r="U2980" s="2">
        <v>276901000000</v>
      </c>
      <c r="V2980" s="2">
        <v>281110000000</v>
      </c>
      <c r="W2980" s="2">
        <v>281250000000</v>
      </c>
      <c r="X2980" s="2">
        <v>283856000000</v>
      </c>
      <c r="Y2980" s="2">
        <v>285584000000</v>
      </c>
      <c r="Z2980" s="2">
        <v>287884000000</v>
      </c>
      <c r="AA2980" s="2">
        <v>292762000000</v>
      </c>
      <c r="AB2980" s="2">
        <v>295578000000</v>
      </c>
      <c r="AC2980" s="2">
        <v>298744000000</v>
      </c>
      <c r="AD2980" s="2">
        <v>302151000000</v>
      </c>
      <c r="AE2980" s="2">
        <v>305659000000</v>
      </c>
      <c r="AF2980" s="2">
        <v>309342000000</v>
      </c>
      <c r="AG2980" s="2">
        <v>314028000000</v>
      </c>
      <c r="AH2980" s="2">
        <v>200562000000000</v>
      </c>
    </row>
    <row r="2981" spans="1:34" x14ac:dyDescent="0.35">
      <c r="A2981" t="s">
        <v>4611</v>
      </c>
      <c r="B2981" t="s">
        <v>19</v>
      </c>
      <c r="C2981" s="2">
        <v>106953000000</v>
      </c>
      <c r="D2981" s="2">
        <v>111284000000</v>
      </c>
      <c r="E2981" s="2">
        <v>110350000000</v>
      </c>
      <c r="F2981" s="2">
        <v>106658000000</v>
      </c>
      <c r="G2981" s="2">
        <v>106655000000</v>
      </c>
      <c r="H2981" s="2">
        <v>107593000000</v>
      </c>
      <c r="I2981" s="2">
        <v>107771000000</v>
      </c>
      <c r="J2981" s="2">
        <v>107803000000</v>
      </c>
      <c r="K2981" s="2">
        <v>107854000000</v>
      </c>
      <c r="L2981" s="2">
        <v>108692000000</v>
      </c>
      <c r="M2981" s="2">
        <v>109005000000</v>
      </c>
      <c r="N2981" s="2">
        <v>109455000000</v>
      </c>
      <c r="O2981" s="2">
        <v>109831000000</v>
      </c>
      <c r="P2981" s="2">
        <v>110140000000</v>
      </c>
      <c r="Q2981" s="2">
        <v>110548000000</v>
      </c>
      <c r="R2981" s="2">
        <v>111211000000</v>
      </c>
      <c r="S2981" s="2">
        <v>111660000000</v>
      </c>
      <c r="T2981" s="2">
        <v>112241000000</v>
      </c>
      <c r="U2981" s="2">
        <v>112881000000</v>
      </c>
      <c r="V2981" s="2">
        <v>114597000000</v>
      </c>
      <c r="W2981" s="2">
        <v>114654000000</v>
      </c>
      <c r="X2981" s="2">
        <v>115716000000</v>
      </c>
      <c r="Y2981" s="2">
        <v>116421000000</v>
      </c>
      <c r="Z2981" s="2">
        <v>117358000000</v>
      </c>
      <c r="AA2981" s="2">
        <v>119347000000</v>
      </c>
      <c r="AB2981" s="2">
        <v>120495000000</v>
      </c>
      <c r="AC2981" s="2">
        <v>121785000000</v>
      </c>
      <c r="AD2981" s="2">
        <v>123174000000</v>
      </c>
      <c r="AE2981" s="2">
        <v>124605000000</v>
      </c>
      <c r="AF2981" s="2">
        <v>126106000000</v>
      </c>
      <c r="AG2981" s="2">
        <v>128016000000</v>
      </c>
      <c r="AH2981" s="2">
        <v>18015000000</v>
      </c>
    </row>
    <row r="2982" spans="1:34" x14ac:dyDescent="0.35">
      <c r="A2982" t="s">
        <v>4612</v>
      </c>
      <c r="B2982" t="s">
        <v>19</v>
      </c>
      <c r="C2982" s="2">
        <v>143911000000</v>
      </c>
      <c r="D2982" s="2">
        <v>149739000000</v>
      </c>
      <c r="E2982" s="2">
        <v>148482000000</v>
      </c>
      <c r="F2982" s="2">
        <v>143514000000</v>
      </c>
      <c r="G2982" s="2">
        <v>143510000000</v>
      </c>
      <c r="H2982" s="2">
        <v>144772000000</v>
      </c>
      <c r="I2982" s="2">
        <v>145011000000</v>
      </c>
      <c r="J2982" s="2">
        <v>145054000000</v>
      </c>
      <c r="K2982" s="2">
        <v>145123000000</v>
      </c>
      <c r="L2982" s="2">
        <v>146251000000</v>
      </c>
      <c r="M2982" s="2">
        <v>146671000000</v>
      </c>
      <c r="N2982" s="2">
        <v>147277000000</v>
      </c>
      <c r="O2982" s="2">
        <v>147784000000</v>
      </c>
      <c r="P2982" s="2">
        <v>148200000000</v>
      </c>
      <c r="Q2982" s="2">
        <v>148748000000</v>
      </c>
      <c r="R2982" s="2">
        <v>149640000000</v>
      </c>
      <c r="S2982" s="2">
        <v>150244000000</v>
      </c>
      <c r="T2982" s="2">
        <v>151026000000</v>
      </c>
      <c r="U2982" s="2">
        <v>151887000000</v>
      </c>
      <c r="V2982" s="2">
        <v>154196000000</v>
      </c>
      <c r="W2982" s="2">
        <v>154273000000</v>
      </c>
      <c r="X2982" s="2">
        <v>155702000000</v>
      </c>
      <c r="Y2982" s="2">
        <v>156650000000</v>
      </c>
      <c r="Z2982" s="2">
        <v>157912000000</v>
      </c>
      <c r="AA2982" s="2">
        <v>160587000000</v>
      </c>
      <c r="AB2982" s="2">
        <v>162132000000</v>
      </c>
      <c r="AC2982" s="2">
        <v>163869000000</v>
      </c>
      <c r="AD2982" s="2">
        <v>165738000000</v>
      </c>
      <c r="AE2982" s="2">
        <v>167662000000</v>
      </c>
      <c r="AF2982" s="2">
        <v>169682000000</v>
      </c>
      <c r="AG2982" s="2">
        <v>172252000000</v>
      </c>
      <c r="AH2982" s="2">
        <v>110838000000</v>
      </c>
    </row>
    <row r="2983" spans="1:34" x14ac:dyDescent="0.35">
      <c r="A2983" t="s">
        <v>4613</v>
      </c>
      <c r="B2983" t="s">
        <v>19</v>
      </c>
      <c r="C2983" s="2">
        <v>123861000000</v>
      </c>
      <c r="D2983" s="2">
        <v>128877000000</v>
      </c>
      <c r="E2983" s="2">
        <v>127795000000</v>
      </c>
      <c r="F2983" s="2">
        <v>123520000000</v>
      </c>
      <c r="G2983" s="2">
        <v>123516000000</v>
      </c>
      <c r="H2983" s="2">
        <v>124602000000</v>
      </c>
      <c r="I2983" s="2">
        <v>124808000000</v>
      </c>
      <c r="J2983" s="2">
        <v>124845000000</v>
      </c>
      <c r="K2983" s="2">
        <v>124904000000</v>
      </c>
      <c r="L2983" s="2">
        <v>125875000000</v>
      </c>
      <c r="M2983" s="2">
        <v>126237000000</v>
      </c>
      <c r="N2983" s="2">
        <v>126759000000</v>
      </c>
      <c r="O2983" s="2">
        <v>127194000000</v>
      </c>
      <c r="P2983" s="2">
        <v>127552000000</v>
      </c>
      <c r="Q2983" s="2">
        <v>128024000000</v>
      </c>
      <c r="R2983" s="2">
        <v>128792000000</v>
      </c>
      <c r="S2983" s="2">
        <v>129312000000</v>
      </c>
      <c r="T2983" s="2">
        <v>129985000000</v>
      </c>
      <c r="U2983" s="2">
        <v>130726000000</v>
      </c>
      <c r="V2983" s="2">
        <v>132713000000</v>
      </c>
      <c r="W2983" s="2">
        <v>132779000000</v>
      </c>
      <c r="X2983" s="2">
        <v>134010000000</v>
      </c>
      <c r="Y2983" s="2">
        <v>134825000000</v>
      </c>
      <c r="Z2983" s="2">
        <v>135911000000</v>
      </c>
      <c r="AA2983" s="2">
        <v>138214000000</v>
      </c>
      <c r="AB2983" s="2">
        <v>139544000000</v>
      </c>
      <c r="AC2983" s="2">
        <v>141038000000</v>
      </c>
      <c r="AD2983" s="2">
        <v>142647000000</v>
      </c>
      <c r="AE2983" s="2">
        <v>144303000000</v>
      </c>
      <c r="AF2983" s="2">
        <v>146042000000</v>
      </c>
      <c r="AG2983" s="2">
        <v>148254000000</v>
      </c>
      <c r="AH2983" s="2">
        <v>152463000000</v>
      </c>
    </row>
    <row r="2984" spans="1:34" x14ac:dyDescent="0.35">
      <c r="A2984" t="s">
        <v>4614</v>
      </c>
      <c r="B2984" t="s">
        <v>19</v>
      </c>
      <c r="C2984" s="2">
        <v>18152300000</v>
      </c>
      <c r="D2984" s="2">
        <v>18887400000</v>
      </c>
      <c r="E2984" s="2">
        <v>18728900000</v>
      </c>
      <c r="F2984" s="2">
        <v>18102200000</v>
      </c>
      <c r="G2984" s="2">
        <v>18101700000</v>
      </c>
      <c r="H2984" s="2">
        <v>18260900000</v>
      </c>
      <c r="I2984" s="2">
        <v>18291000000</v>
      </c>
      <c r="J2984" s="2">
        <v>18296500000</v>
      </c>
      <c r="K2984" s="2">
        <v>18305200000</v>
      </c>
      <c r="L2984" s="2">
        <v>18447400000</v>
      </c>
      <c r="M2984" s="2">
        <v>18500500000</v>
      </c>
      <c r="N2984" s="2">
        <v>18576900000</v>
      </c>
      <c r="O2984" s="2">
        <v>18640800000</v>
      </c>
      <c r="P2984" s="2">
        <v>18693200000</v>
      </c>
      <c r="Q2984" s="2">
        <v>18762400000</v>
      </c>
      <c r="R2984" s="2">
        <v>18875000000</v>
      </c>
      <c r="S2984" s="2">
        <v>18951100000</v>
      </c>
      <c r="T2984" s="2">
        <v>19049800000</v>
      </c>
      <c r="U2984" s="2">
        <v>19158400000</v>
      </c>
      <c r="V2984" s="2">
        <v>19449600000</v>
      </c>
      <c r="W2984" s="2">
        <v>19459300000</v>
      </c>
      <c r="X2984" s="2">
        <v>19639600000</v>
      </c>
      <c r="Y2984" s="2">
        <v>19759100000</v>
      </c>
      <c r="Z2984" s="2">
        <v>19918300000</v>
      </c>
      <c r="AA2984" s="2">
        <v>20255800000</v>
      </c>
      <c r="AB2984" s="2">
        <v>20450600000</v>
      </c>
      <c r="AC2984" s="2">
        <v>20669700000</v>
      </c>
      <c r="AD2984" s="2">
        <v>20905400000</v>
      </c>
      <c r="AE2984" s="2">
        <v>21148200000</v>
      </c>
      <c r="AF2984" s="2">
        <v>21402900000</v>
      </c>
      <c r="AG2984" s="2">
        <v>21727100000</v>
      </c>
      <c r="AH2984" s="2">
        <v>59027000000</v>
      </c>
    </row>
    <row r="2985" spans="1:34" x14ac:dyDescent="0.35">
      <c r="A2985" t="s">
        <v>4615</v>
      </c>
      <c r="B2985" t="s">
        <v>19</v>
      </c>
      <c r="C2985" s="2">
        <v>4595530000</v>
      </c>
      <c r="D2985" s="2">
        <v>4781640000</v>
      </c>
      <c r="E2985" s="2">
        <v>4741500000</v>
      </c>
      <c r="F2985" s="2">
        <v>4582850000</v>
      </c>
      <c r="G2985" s="2">
        <v>4582730000</v>
      </c>
      <c r="H2985" s="2">
        <v>4623030000</v>
      </c>
      <c r="I2985" s="2">
        <v>4630660000</v>
      </c>
      <c r="J2985" s="2">
        <v>4632040000</v>
      </c>
      <c r="K2985" s="2">
        <v>4634230000</v>
      </c>
      <c r="L2985" s="2">
        <v>4670240000</v>
      </c>
      <c r="M2985" s="2">
        <v>4683680000</v>
      </c>
      <c r="N2985" s="2">
        <v>4703030000</v>
      </c>
      <c r="O2985" s="2">
        <v>4719190000</v>
      </c>
      <c r="P2985" s="2">
        <v>4732480000</v>
      </c>
      <c r="Q2985" s="2">
        <v>4749990000</v>
      </c>
      <c r="R2985" s="2">
        <v>4778480000</v>
      </c>
      <c r="S2985" s="2">
        <v>4797770000</v>
      </c>
      <c r="T2985" s="2">
        <v>4822730000</v>
      </c>
      <c r="U2985" s="2">
        <v>4850230000</v>
      </c>
      <c r="V2985" s="2">
        <v>4923960000</v>
      </c>
      <c r="W2985" s="2">
        <v>4926410000</v>
      </c>
      <c r="X2985" s="2">
        <v>4972060000</v>
      </c>
      <c r="Y2985" s="2">
        <v>5002330000</v>
      </c>
      <c r="Z2985" s="2">
        <v>5042620000</v>
      </c>
      <c r="AA2985" s="2">
        <v>5128060000</v>
      </c>
      <c r="AB2985" s="2">
        <v>5177380000</v>
      </c>
      <c r="AC2985" s="2">
        <v>5232840000</v>
      </c>
      <c r="AD2985" s="2">
        <v>5292520000</v>
      </c>
      <c r="AE2985" s="2">
        <v>5353980000</v>
      </c>
      <c r="AF2985" s="2">
        <v>5418480000</v>
      </c>
      <c r="AG2985" s="2">
        <v>5500560000</v>
      </c>
      <c r="AH2985" s="2">
        <v>55269800000</v>
      </c>
    </row>
    <row r="2986" spans="1:34" x14ac:dyDescent="0.35">
      <c r="A2986" t="s">
        <v>4616</v>
      </c>
      <c r="B2986" t="s">
        <v>19</v>
      </c>
      <c r="C2986" s="2">
        <v>43471600000</v>
      </c>
      <c r="D2986" s="2">
        <v>45232100000</v>
      </c>
      <c r="E2986" s="2">
        <v>44852400000</v>
      </c>
      <c r="F2986" s="2">
        <v>43351700000</v>
      </c>
      <c r="G2986" s="2">
        <v>43350500000</v>
      </c>
      <c r="H2986" s="2">
        <v>43731700000</v>
      </c>
      <c r="I2986" s="2">
        <v>43803900000</v>
      </c>
      <c r="J2986" s="2">
        <v>43817000000</v>
      </c>
      <c r="K2986" s="2">
        <v>43837700000</v>
      </c>
      <c r="L2986" s="2">
        <v>44178300000</v>
      </c>
      <c r="M2986" s="2">
        <v>44305500000</v>
      </c>
      <c r="N2986" s="2">
        <v>44488500000</v>
      </c>
      <c r="O2986" s="2">
        <v>44641400000</v>
      </c>
      <c r="P2986" s="2">
        <v>44767100000</v>
      </c>
      <c r="Q2986" s="2">
        <v>44932700000</v>
      </c>
      <c r="R2986" s="2">
        <v>45202200000</v>
      </c>
      <c r="S2986" s="2">
        <v>45384700000</v>
      </c>
      <c r="T2986" s="2">
        <v>45620800000</v>
      </c>
      <c r="U2986" s="2">
        <v>45881000000</v>
      </c>
      <c r="V2986" s="2">
        <v>46578400000</v>
      </c>
      <c r="W2986" s="2">
        <v>46601600000</v>
      </c>
      <c r="X2986" s="2">
        <v>47033400000</v>
      </c>
      <c r="Y2986" s="2">
        <v>47319700000</v>
      </c>
      <c r="Z2986" s="2">
        <v>47700900000</v>
      </c>
      <c r="AA2986" s="2">
        <v>48509100000</v>
      </c>
      <c r="AB2986" s="2">
        <v>48975600000</v>
      </c>
      <c r="AC2986" s="2">
        <v>49500300000</v>
      </c>
      <c r="AD2986" s="2">
        <v>50064800000</v>
      </c>
      <c r="AE2986" s="2">
        <v>50646200000</v>
      </c>
      <c r="AF2986" s="2">
        <v>51256300000</v>
      </c>
      <c r="AG2986" s="2">
        <v>52032700000</v>
      </c>
      <c r="AH2986" s="2">
        <v>1232250000</v>
      </c>
    </row>
    <row r="2987" spans="1:34" x14ac:dyDescent="0.35">
      <c r="A2987" t="s">
        <v>4617</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s="2">
        <v>2014690000</v>
      </c>
    </row>
    <row r="2988" spans="1:34" x14ac:dyDescent="0.35">
      <c r="A2988" t="s">
        <v>4618</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s="2">
        <v>35523600000</v>
      </c>
    </row>
    <row r="2989" spans="1:34" x14ac:dyDescent="0.35">
      <c r="A2989" t="s">
        <v>4619</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s="2">
        <v>3779910000</v>
      </c>
    </row>
    <row r="2990" spans="1:34" x14ac:dyDescent="0.35">
      <c r="A2990" t="s">
        <v>4620</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s="2">
        <v>377991000</v>
      </c>
    </row>
    <row r="2991" spans="1:34" x14ac:dyDescent="0.35">
      <c r="A2991" t="s">
        <v>4621</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row>
    <row r="2992" spans="1:34" x14ac:dyDescent="0.35">
      <c r="A2992" t="s">
        <v>4622</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s="2">
        <v>12972200000000</v>
      </c>
    </row>
    <row r="2993" spans="1:34" x14ac:dyDescent="0.35">
      <c r="A2993" t="s">
        <v>4623</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s="2">
        <v>721048000</v>
      </c>
    </row>
    <row r="2994" spans="1:34" x14ac:dyDescent="0.35">
      <c r="A2994" t="s">
        <v>4624</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s="2">
        <v>4500800000</v>
      </c>
    </row>
    <row r="2995" spans="1:34" x14ac:dyDescent="0.35">
      <c r="A2995" t="s">
        <v>4625</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s="2">
        <v>13451000000</v>
      </c>
    </row>
    <row r="2996" spans="1:34" x14ac:dyDescent="0.35">
      <c r="A2996" t="s">
        <v>4626</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s="2">
        <v>1313360000</v>
      </c>
    </row>
    <row r="2997" spans="1:34" x14ac:dyDescent="0.35">
      <c r="A2997" t="s">
        <v>4627</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s="2">
        <v>1186720000</v>
      </c>
    </row>
    <row r="2998" spans="1:34" x14ac:dyDescent="0.35">
      <c r="A2998" t="s">
        <v>4628</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s="2">
        <v>3467030000</v>
      </c>
    </row>
    <row r="2999" spans="1:34" x14ac:dyDescent="0.35">
      <c r="A2999" t="s">
        <v>4629</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s="2">
        <v>158557000</v>
      </c>
    </row>
    <row r="3000" spans="1:34" x14ac:dyDescent="0.35">
      <c r="A3000" t="s">
        <v>4630</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s="2">
        <v>284841000</v>
      </c>
    </row>
    <row r="3001" spans="1:34" x14ac:dyDescent="0.35">
      <c r="A3001" t="s">
        <v>4631</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s="2">
        <v>526184000</v>
      </c>
    </row>
    <row r="3002" spans="1:34" x14ac:dyDescent="0.35">
      <c r="A3002" t="s">
        <v>4632</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s="2">
        <v>105237000</v>
      </c>
    </row>
    <row r="3003" spans="1:34" x14ac:dyDescent="0.35">
      <c r="A3003" t="s">
        <v>4633</v>
      </c>
      <c r="B3003" t="s">
        <v>19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row>
    <row r="3004" spans="1:34" x14ac:dyDescent="0.35">
      <c r="A3004" t="s">
        <v>4634</v>
      </c>
      <c r="B3004" t="s">
        <v>19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row>
    <row r="3005" spans="1:34" x14ac:dyDescent="0.35">
      <c r="A3005" t="s">
        <v>4635</v>
      </c>
      <c r="B3005" t="s">
        <v>19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row>
    <row r="3006" spans="1:34" x14ac:dyDescent="0.35">
      <c r="A3006" t="s">
        <v>4636</v>
      </c>
      <c r="B3006" t="s">
        <v>19</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x14ac:dyDescent="0.35">
      <c r="A3007" t="s">
        <v>4637</v>
      </c>
      <c r="B3007" t="s">
        <v>19</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row>
    <row r="3008" spans="1:34" x14ac:dyDescent="0.35">
      <c r="A3008" t="s">
        <v>4638</v>
      </c>
      <c r="B3008" t="s">
        <v>19</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row>
    <row r="3009" spans="1:34" x14ac:dyDescent="0.35">
      <c r="A3009" t="s">
        <v>4639</v>
      </c>
      <c r="B3009" t="s">
        <v>19</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row>
    <row r="3010" spans="1:34" x14ac:dyDescent="0.35">
      <c r="A3010" t="s">
        <v>4640</v>
      </c>
      <c r="B3010" t="s">
        <v>19</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row>
    <row r="3011" spans="1:34" x14ac:dyDescent="0.35">
      <c r="A3011" t="s">
        <v>4641</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row>
    <row r="3012" spans="1:34" x14ac:dyDescent="0.35">
      <c r="A3012" t="s">
        <v>4642</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row>
    <row r="3013" spans="1:34" x14ac:dyDescent="0.35">
      <c r="A3013" t="s">
        <v>4643</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row>
    <row r="3014" spans="1:34" x14ac:dyDescent="0.35">
      <c r="A3014" t="s">
        <v>4644</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row>
    <row r="3015" spans="1:34" x14ac:dyDescent="0.35">
      <c r="A3015" t="s">
        <v>4645</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row>
    <row r="3016" spans="1:34" x14ac:dyDescent="0.35">
      <c r="A3016" t="s">
        <v>4646</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row>
    <row r="3017" spans="1:34" x14ac:dyDescent="0.35">
      <c r="A3017" t="s">
        <v>4647</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s="2">
        <v>145308000000</v>
      </c>
    </row>
    <row r="3018" spans="1:34" x14ac:dyDescent="0.35">
      <c r="A3018" t="s">
        <v>4648</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s="2">
        <v>1052260000000</v>
      </c>
    </row>
    <row r="3019" spans="1:34" x14ac:dyDescent="0.35">
      <c r="A3019" t="s">
        <v>4649</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s="2">
        <v>21045500000</v>
      </c>
    </row>
    <row r="3020" spans="1:34" x14ac:dyDescent="0.35">
      <c r="A3020" t="s">
        <v>4650</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s="2">
        <v>153940000000</v>
      </c>
    </row>
    <row r="3021" spans="1:34" x14ac:dyDescent="0.35">
      <c r="A3021" t="s">
        <v>4651</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s="2">
        <v>152351000000</v>
      </c>
    </row>
    <row r="3022" spans="1:34" x14ac:dyDescent="0.35">
      <c r="A3022" t="s">
        <v>4652</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s="2">
        <v>4197280000</v>
      </c>
    </row>
    <row r="3023" spans="1:34" x14ac:dyDescent="0.35">
      <c r="A3023" t="s">
        <v>4653</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s="2">
        <v>8397490000</v>
      </c>
    </row>
    <row r="3024" spans="1:34" x14ac:dyDescent="0.35">
      <c r="A3024" t="s">
        <v>4654</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s="2">
        <v>79477900000</v>
      </c>
    </row>
    <row r="3025" spans="1:34" x14ac:dyDescent="0.35">
      <c r="A3025" t="s">
        <v>4655</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row>
    <row r="3026" spans="1:34" x14ac:dyDescent="0.35">
      <c r="A3026" t="s">
        <v>4656</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row>
    <row r="3027" spans="1:34" x14ac:dyDescent="0.35">
      <c r="A3027" t="s">
        <v>4657</v>
      </c>
      <c r="B3027" t="s">
        <v>19</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row>
    <row r="3028" spans="1:34" x14ac:dyDescent="0.35">
      <c r="A3028" t="s">
        <v>4658</v>
      </c>
      <c r="B3028" t="s">
        <v>19</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row>
    <row r="3029" spans="1:34" x14ac:dyDescent="0.35">
      <c r="A3029" t="s">
        <v>4659</v>
      </c>
      <c r="B3029" t="s">
        <v>19</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row>
    <row r="3030" spans="1:34" x14ac:dyDescent="0.35">
      <c r="A3030" t="s">
        <v>4660</v>
      </c>
      <c r="B3030" t="s">
        <v>19</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row>
    <row r="3031" spans="1:34" x14ac:dyDescent="0.35">
      <c r="A3031" t="s">
        <v>4661</v>
      </c>
      <c r="B3031" t="s">
        <v>19</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row>
    <row r="3032" spans="1:34" x14ac:dyDescent="0.35">
      <c r="A3032" t="s">
        <v>4662</v>
      </c>
      <c r="B3032" t="s">
        <v>19</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row>
    <row r="3033" spans="1:34" x14ac:dyDescent="0.35">
      <c r="A3033" t="s">
        <v>4663</v>
      </c>
      <c r="B3033" t="s">
        <v>19</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row>
    <row r="3034" spans="1:34" x14ac:dyDescent="0.35">
      <c r="A3034" t="s">
        <v>4664</v>
      </c>
      <c r="B3034" t="s">
        <v>19</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row>
    <row r="3035" spans="1:34" x14ac:dyDescent="0.35">
      <c r="A3035" t="s">
        <v>4665</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row>
    <row r="3036" spans="1:34" x14ac:dyDescent="0.35">
      <c r="A3036" t="s">
        <v>4666</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row>
    <row r="3037" spans="1:34" x14ac:dyDescent="0.35">
      <c r="A3037" t="s">
        <v>4667</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row>
    <row r="3038" spans="1:34" x14ac:dyDescent="0.35">
      <c r="A3038" t="s">
        <v>4668</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row>
    <row r="3039" spans="1:34" x14ac:dyDescent="0.35">
      <c r="A3039" t="s">
        <v>4669</v>
      </c>
      <c r="B3039" t="s">
        <v>19</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row>
    <row r="3040" spans="1:34" x14ac:dyDescent="0.35">
      <c r="A3040" t="s">
        <v>4670</v>
      </c>
      <c r="B3040" t="s">
        <v>19</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row>
    <row r="3041" spans="1:34" x14ac:dyDescent="0.35">
      <c r="A3041" t="s">
        <v>4671</v>
      </c>
      <c r="B3041" t="s">
        <v>19</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row>
    <row r="3042" spans="1:34" x14ac:dyDescent="0.35">
      <c r="A3042" t="s">
        <v>4672</v>
      </c>
      <c r="B3042" t="s">
        <v>19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x14ac:dyDescent="0.35">
      <c r="A3043" t="s">
        <v>4673</v>
      </c>
      <c r="B3043" t="s">
        <v>19</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row>
    <row r="3044" spans="1:34" x14ac:dyDescent="0.35">
      <c r="A3044" t="s">
        <v>4674</v>
      </c>
      <c r="B3044" t="s">
        <v>19</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row>
    <row r="3045" spans="1:34" x14ac:dyDescent="0.35">
      <c r="A3045" t="s">
        <v>4675</v>
      </c>
      <c r="B3045" t="s">
        <v>19</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row>
    <row r="3046" spans="1:34" x14ac:dyDescent="0.35">
      <c r="A3046" t="s">
        <v>4676</v>
      </c>
      <c r="B3046" t="s">
        <v>19</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row>
    <row r="3047" spans="1:34" x14ac:dyDescent="0.35">
      <c r="A3047" t="s">
        <v>4677</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row>
    <row r="3048" spans="1:34" x14ac:dyDescent="0.35">
      <c r="A3048" t="s">
        <v>4678</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row>
    <row r="3049" spans="1:34" x14ac:dyDescent="0.35">
      <c r="A3049" t="s">
        <v>4679</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row>
    <row r="3050" spans="1:34" x14ac:dyDescent="0.35">
      <c r="A3050" t="s">
        <v>4680</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row>
    <row r="3051" spans="1:34" x14ac:dyDescent="0.35">
      <c r="A3051" t="s">
        <v>4681</v>
      </c>
      <c r="B3051" t="s">
        <v>19</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row>
    <row r="3052" spans="1:34" x14ac:dyDescent="0.35">
      <c r="A3052" t="s">
        <v>4682</v>
      </c>
      <c r="B3052" t="s">
        <v>19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s="2">
        <v>16830800000000</v>
      </c>
    </row>
    <row r="3053" spans="1:34" x14ac:dyDescent="0.35">
      <c r="A3053" t="s">
        <v>4683</v>
      </c>
      <c r="B3053" t="s">
        <v>19</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s="2">
        <v>612603000</v>
      </c>
    </row>
    <row r="3054" spans="1:34" x14ac:dyDescent="0.35">
      <c r="A3054" t="s">
        <v>4684</v>
      </c>
      <c r="B3054" t="s">
        <v>19</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s="2">
        <v>4997490000</v>
      </c>
    </row>
    <row r="3055" spans="1:34" x14ac:dyDescent="0.35">
      <c r="A3055" t="s">
        <v>4685</v>
      </c>
      <c r="B3055" t="s">
        <v>19</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s="2">
        <v>11535900000</v>
      </c>
    </row>
    <row r="3056" spans="1:34" x14ac:dyDescent="0.35">
      <c r="A3056" t="s">
        <v>4686</v>
      </c>
      <c r="B3056" t="s">
        <v>19</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s="2">
        <v>461164000</v>
      </c>
    </row>
    <row r="3057" spans="1:34" x14ac:dyDescent="0.35">
      <c r="A3057" t="s">
        <v>4687</v>
      </c>
      <c r="B3057" t="s">
        <v>19</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s="2">
        <v>293294000</v>
      </c>
    </row>
    <row r="3058" spans="1:34" x14ac:dyDescent="0.35">
      <c r="A3058" t="s">
        <v>4688</v>
      </c>
      <c r="B3058" t="s">
        <v>19</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s="2">
        <v>3627700000</v>
      </c>
    </row>
    <row r="3059" spans="1:34" x14ac:dyDescent="0.35">
      <c r="A3059" t="s">
        <v>4689</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s="2">
        <v>16978700</v>
      </c>
    </row>
    <row r="3060" spans="1:34" x14ac:dyDescent="0.35">
      <c r="A3060" t="s">
        <v>4690</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s="2">
        <v>85989000</v>
      </c>
    </row>
    <row r="3061" spans="1:34" x14ac:dyDescent="0.35">
      <c r="A3061" t="s">
        <v>4691</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s="2">
        <v>821551000</v>
      </c>
    </row>
    <row r="3062" spans="1:34" x14ac:dyDescent="0.35">
      <c r="A3062" t="s">
        <v>4692</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s="2">
        <v>164310000</v>
      </c>
    </row>
    <row r="3063" spans="1:34" x14ac:dyDescent="0.35">
      <c r="A3063" t="s">
        <v>4693</v>
      </c>
      <c r="B3063" t="s">
        <v>19</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row>
    <row r="3064" spans="1:34" x14ac:dyDescent="0.35">
      <c r="A3064" t="s">
        <v>4694</v>
      </c>
      <c r="B3064" t="s">
        <v>19</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row>
    <row r="3065" spans="1:34" x14ac:dyDescent="0.35">
      <c r="A3065" t="s">
        <v>4695</v>
      </c>
      <c r="B3065" t="s">
        <v>19</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row>
    <row r="3066" spans="1:34" x14ac:dyDescent="0.35">
      <c r="A3066" t="s">
        <v>4696</v>
      </c>
      <c r="B3066" t="s">
        <v>19</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row>
    <row r="3067" spans="1:34" x14ac:dyDescent="0.35">
      <c r="A3067" t="s">
        <v>4697</v>
      </c>
      <c r="B3067" t="s">
        <v>19</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row>
    <row r="3068" spans="1:34" x14ac:dyDescent="0.35">
      <c r="A3068" t="s">
        <v>4698</v>
      </c>
      <c r="B3068" t="s">
        <v>19</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row>
    <row r="3069" spans="1:34" x14ac:dyDescent="0.35">
      <c r="A3069" t="s">
        <v>4699</v>
      </c>
      <c r="B3069" t="s">
        <v>19</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x14ac:dyDescent="0.35">
      <c r="A3070" t="s">
        <v>4700</v>
      </c>
      <c r="B3070" t="s">
        <v>19</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row>
    <row r="3071" spans="1:34" x14ac:dyDescent="0.35">
      <c r="A3071" t="s">
        <v>4701</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row>
    <row r="3072" spans="1:34" x14ac:dyDescent="0.35">
      <c r="A3072" t="s">
        <v>4702</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row>
    <row r="3073" spans="1:34" x14ac:dyDescent="0.35">
      <c r="A3073" t="s">
        <v>4703</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row>
    <row r="3074" spans="1:34" x14ac:dyDescent="0.35">
      <c r="A3074" t="s">
        <v>4704</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row>
    <row r="3075" spans="1:34" x14ac:dyDescent="0.35">
      <c r="A3075" t="s">
        <v>4705</v>
      </c>
      <c r="B3075" t="s">
        <v>19</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row>
    <row r="3076" spans="1:34" x14ac:dyDescent="0.35">
      <c r="A3076" t="s">
        <v>4706</v>
      </c>
      <c r="B3076" t="s">
        <v>19</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row>
    <row r="3077" spans="1:34" x14ac:dyDescent="0.35">
      <c r="A3077" t="s">
        <v>4707</v>
      </c>
      <c r="B3077" t="s">
        <v>19</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x14ac:dyDescent="0.35">
      <c r="A3078" t="s">
        <v>4708</v>
      </c>
      <c r="B3078" t="s">
        <v>19</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row>
    <row r="3079" spans="1:34" x14ac:dyDescent="0.35">
      <c r="A3079" t="s">
        <v>4709</v>
      </c>
      <c r="B3079" t="s">
        <v>19</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row>
    <row r="3080" spans="1:34" x14ac:dyDescent="0.35">
      <c r="A3080" t="s">
        <v>4710</v>
      </c>
      <c r="B3080" t="s">
        <v>19</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row>
    <row r="3081" spans="1:34" x14ac:dyDescent="0.35">
      <c r="A3081" t="s">
        <v>4711</v>
      </c>
      <c r="B3081" t="s">
        <v>19</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row>
    <row r="3082" spans="1:34" x14ac:dyDescent="0.35">
      <c r="A3082" t="s">
        <v>4712</v>
      </c>
      <c r="B3082" t="s">
        <v>19</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x14ac:dyDescent="0.35">
      <c r="A3083" t="s">
        <v>4713</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row>
    <row r="3084" spans="1:34" x14ac:dyDescent="0.35">
      <c r="A3084" t="s">
        <v>4714</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row>
    <row r="3085" spans="1:34" x14ac:dyDescent="0.35">
      <c r="A3085" t="s">
        <v>4715</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x14ac:dyDescent="0.35">
      <c r="A3086" t="s">
        <v>4716</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row>
    <row r="3087" spans="1:34" x14ac:dyDescent="0.35">
      <c r="A3087" t="s">
        <v>4717</v>
      </c>
      <c r="B3087" t="s">
        <v>19</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row>
    <row r="3088" spans="1:34" x14ac:dyDescent="0.35">
      <c r="A3088" t="s">
        <v>4718</v>
      </c>
      <c r="B3088" t="s">
        <v>19</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row>
    <row r="3089" spans="1:34" x14ac:dyDescent="0.35">
      <c r="A3089" t="s">
        <v>4719</v>
      </c>
      <c r="B3089" t="s">
        <v>19</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row>
    <row r="3090" spans="1:34" x14ac:dyDescent="0.35">
      <c r="A3090" t="s">
        <v>4720</v>
      </c>
      <c r="B3090" t="s">
        <v>19</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row>
    <row r="3091" spans="1:34" x14ac:dyDescent="0.35">
      <c r="A3091" t="s">
        <v>4721</v>
      </c>
      <c r="B3091" t="s">
        <v>19</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row>
    <row r="3092" spans="1:34" x14ac:dyDescent="0.35">
      <c r="A3092" t="s">
        <v>4722</v>
      </c>
      <c r="B3092" t="s">
        <v>19</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row>
    <row r="3093" spans="1:34" x14ac:dyDescent="0.35">
      <c r="A3093" t="s">
        <v>4723</v>
      </c>
      <c r="B3093" t="s">
        <v>19</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row>
    <row r="3094" spans="1:34" x14ac:dyDescent="0.35">
      <c r="A3094" t="s">
        <v>4724</v>
      </c>
      <c r="B3094" t="s">
        <v>19</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row>
    <row r="3095" spans="1:34" x14ac:dyDescent="0.35">
      <c r="A3095" t="s">
        <v>4725</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row>
    <row r="3096" spans="1:34" x14ac:dyDescent="0.35">
      <c r="A3096" t="s">
        <v>4726</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row>
    <row r="3097" spans="1:34" x14ac:dyDescent="0.35">
      <c r="A3097" t="s">
        <v>4727</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row>
    <row r="3098" spans="1:34" x14ac:dyDescent="0.35">
      <c r="A3098" t="s">
        <v>4728</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x14ac:dyDescent="0.35">
      <c r="A3099" t="s">
        <v>4729</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x14ac:dyDescent="0.35">
      <c r="A3100" t="s">
        <v>4730</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s="2">
        <v>49764500000000</v>
      </c>
    </row>
    <row r="3101" spans="1:34" x14ac:dyDescent="0.35">
      <c r="A3101" t="s">
        <v>4731</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s="2">
        <v>4469990000</v>
      </c>
    </row>
    <row r="3102" spans="1:34" x14ac:dyDescent="0.35">
      <c r="A3102" t="s">
        <v>4732</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s="2">
        <v>27501800000</v>
      </c>
    </row>
    <row r="3103" spans="1:34" x14ac:dyDescent="0.35">
      <c r="A3103" t="s">
        <v>4733</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s="2">
        <v>37829900000</v>
      </c>
    </row>
    <row r="3104" spans="1:34" x14ac:dyDescent="0.35">
      <c r="A3104" t="s">
        <v>4734</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s="2">
        <v>14646100000</v>
      </c>
    </row>
    <row r="3105" spans="1:34" x14ac:dyDescent="0.35">
      <c r="A3105" t="s">
        <v>4735</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s="2">
        <v>13713900000</v>
      </c>
    </row>
    <row r="3106" spans="1:34" x14ac:dyDescent="0.35">
      <c r="A3106" t="s">
        <v>4736</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s="2">
        <v>305753000</v>
      </c>
    </row>
    <row r="3107" spans="1:34" x14ac:dyDescent="0.35">
      <c r="A3107" t="s">
        <v>4737</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s="2">
        <v>499896000</v>
      </c>
    </row>
    <row r="3108" spans="1:34" x14ac:dyDescent="0.35">
      <c r="A3108" t="s">
        <v>4738</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s="2">
        <v>8814310000</v>
      </c>
    </row>
    <row r="3109" spans="1:34" x14ac:dyDescent="0.35">
      <c r="A3109" t="s">
        <v>4739</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s="2">
        <v>937892000</v>
      </c>
    </row>
    <row r="3110" spans="1:34" x14ac:dyDescent="0.35">
      <c r="A3110" t="s">
        <v>4740</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s="2">
        <v>93789200</v>
      </c>
    </row>
    <row r="3111" spans="1:34" x14ac:dyDescent="0.35">
      <c r="A3111" t="s">
        <v>4741</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row>
    <row r="3112" spans="1:34" x14ac:dyDescent="0.35">
      <c r="A3112" t="s">
        <v>4742</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s="2">
        <v>3219600000000</v>
      </c>
    </row>
    <row r="3113" spans="1:34" x14ac:dyDescent="0.35">
      <c r="A3113" t="s">
        <v>4743</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s="2">
        <v>178959000</v>
      </c>
    </row>
    <row r="3114" spans="1:34" x14ac:dyDescent="0.35">
      <c r="A3114" t="s">
        <v>4744</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s="2">
        <v>1117070000</v>
      </c>
    </row>
    <row r="3115" spans="1:34" x14ac:dyDescent="0.35">
      <c r="A3115" t="s">
        <v>4745</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s="2">
        <v>3338440000</v>
      </c>
    </row>
    <row r="3116" spans="1:34" x14ac:dyDescent="0.35">
      <c r="A3116" t="s">
        <v>4746</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s="2">
        <v>325965000</v>
      </c>
    </row>
    <row r="3117" spans="1:34" x14ac:dyDescent="0.35">
      <c r="A3117" t="s">
        <v>4747</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s="2">
        <v>294535000</v>
      </c>
    </row>
    <row r="3118" spans="1:34" x14ac:dyDescent="0.35">
      <c r="A3118" t="s">
        <v>4748</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s="2">
        <v>860491000</v>
      </c>
    </row>
    <row r="3119" spans="1:34" x14ac:dyDescent="0.35">
      <c r="A3119" t="s">
        <v>4749</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s="2">
        <v>39352600</v>
      </c>
    </row>
    <row r="3120" spans="1:34" x14ac:dyDescent="0.35">
      <c r="A3120" t="s">
        <v>4750</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s="2">
        <v>70695400</v>
      </c>
    </row>
    <row r="3121" spans="1:34" x14ac:dyDescent="0.35">
      <c r="A3121" t="s">
        <v>4751</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s="2">
        <v>130595000</v>
      </c>
    </row>
    <row r="3122" spans="1:34" x14ac:dyDescent="0.35">
      <c r="A3122" t="s">
        <v>4752</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s="2">
        <v>26119000</v>
      </c>
    </row>
    <row r="3123" spans="1:34" x14ac:dyDescent="0.35">
      <c r="A3123" t="s">
        <v>4753</v>
      </c>
      <c r="B3123" t="s">
        <v>19</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row>
    <row r="3124" spans="1:34" x14ac:dyDescent="0.35">
      <c r="A3124" t="s">
        <v>4754</v>
      </c>
      <c r="B3124" t="s">
        <v>19</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row>
    <row r="3125" spans="1:34" x14ac:dyDescent="0.35">
      <c r="A3125" t="s">
        <v>4755</v>
      </c>
      <c r="B3125" t="s">
        <v>19</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row>
    <row r="3126" spans="1:34" x14ac:dyDescent="0.35">
      <c r="A3126" t="s">
        <v>4756</v>
      </c>
      <c r="B3126" t="s">
        <v>19</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row>
    <row r="3127" spans="1:34" x14ac:dyDescent="0.35">
      <c r="A3127" t="s">
        <v>4757</v>
      </c>
      <c r="B3127" t="s">
        <v>19</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row>
    <row r="3128" spans="1:34" x14ac:dyDescent="0.35">
      <c r="A3128" t="s">
        <v>4758</v>
      </c>
      <c r="B3128" t="s">
        <v>19</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row>
    <row r="3129" spans="1:34" x14ac:dyDescent="0.35">
      <c r="A3129" t="s">
        <v>4759</v>
      </c>
      <c r="B3129" t="s">
        <v>19</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row>
    <row r="3130" spans="1:34" x14ac:dyDescent="0.35">
      <c r="A3130" t="s">
        <v>4760</v>
      </c>
      <c r="B3130" t="s">
        <v>19</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row>
    <row r="3131" spans="1:34" x14ac:dyDescent="0.35">
      <c r="A3131" t="s">
        <v>4761</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row>
    <row r="3132" spans="1:34" x14ac:dyDescent="0.35">
      <c r="A3132" t="s">
        <v>4762</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row>
    <row r="3133" spans="1:34" x14ac:dyDescent="0.35">
      <c r="A3133" t="s">
        <v>4763</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x14ac:dyDescent="0.35">
      <c r="A3134" t="s">
        <v>4764</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row>
    <row r="3135" spans="1:34" x14ac:dyDescent="0.35">
      <c r="A3135" t="s">
        <v>4765</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row>
    <row r="3136" spans="1:34" x14ac:dyDescent="0.35">
      <c r="A3136" t="s">
        <v>4766</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row>
    <row r="3137" spans="1:34" x14ac:dyDescent="0.35">
      <c r="A3137" t="s">
        <v>4767</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s="2">
        <v>36062300000</v>
      </c>
    </row>
    <row r="3138" spans="1:34" x14ac:dyDescent="0.35">
      <c r="A3138" t="s">
        <v>4768</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s="2">
        <v>261148000000</v>
      </c>
    </row>
    <row r="3139" spans="1:34" x14ac:dyDescent="0.35">
      <c r="A3139" t="s">
        <v>4769</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s="2">
        <v>5223030000</v>
      </c>
    </row>
    <row r="3140" spans="1:34" x14ac:dyDescent="0.35">
      <c r="A3140" t="s">
        <v>4770</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s="2">
        <v>38204700000</v>
      </c>
    </row>
    <row r="3141" spans="1:34" x14ac:dyDescent="0.35">
      <c r="A3141" t="s">
        <v>4771</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s="2">
        <v>37810100000</v>
      </c>
    </row>
    <row r="3142" spans="1:34" x14ac:dyDescent="0.35">
      <c r="A3142" t="s">
        <v>4772</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s="2">
        <v>1041670000</v>
      </c>
    </row>
    <row r="3143" spans="1:34" x14ac:dyDescent="0.35">
      <c r="A3143" t="s">
        <v>4773</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s="2">
        <v>2084080000</v>
      </c>
    </row>
    <row r="3144" spans="1:34" x14ac:dyDescent="0.35">
      <c r="A3144" t="s">
        <v>4774</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s="2">
        <v>19724700000</v>
      </c>
    </row>
    <row r="3145" spans="1:34" x14ac:dyDescent="0.35">
      <c r="A3145" t="s">
        <v>4775</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row>
    <row r="3146" spans="1:34" x14ac:dyDescent="0.35">
      <c r="A3146" t="s">
        <v>4776</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row>
    <row r="3147" spans="1:34" x14ac:dyDescent="0.35">
      <c r="A3147" t="s">
        <v>4777</v>
      </c>
      <c r="B3147" t="s">
        <v>19</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x14ac:dyDescent="0.35">
      <c r="A3148" t="s">
        <v>4778</v>
      </c>
      <c r="B3148" t="s">
        <v>19</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row>
    <row r="3149" spans="1:34" x14ac:dyDescent="0.35">
      <c r="A3149" t="s">
        <v>4779</v>
      </c>
      <c r="B3149" t="s">
        <v>19</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row>
    <row r="3150" spans="1:34" x14ac:dyDescent="0.35">
      <c r="A3150" t="s">
        <v>4780</v>
      </c>
      <c r="B3150" t="s">
        <v>19</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row>
    <row r="3151" spans="1:34" x14ac:dyDescent="0.35">
      <c r="A3151" t="s">
        <v>4781</v>
      </c>
      <c r="B3151" t="s">
        <v>19</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row>
    <row r="3152" spans="1:34" x14ac:dyDescent="0.35">
      <c r="A3152" t="s">
        <v>4782</v>
      </c>
      <c r="B3152" t="s">
        <v>19</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row>
    <row r="3153" spans="1:34" x14ac:dyDescent="0.35">
      <c r="A3153" t="s">
        <v>4783</v>
      </c>
      <c r="B3153" t="s">
        <v>19</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row>
    <row r="3154" spans="1:34" x14ac:dyDescent="0.35">
      <c r="A3154" t="s">
        <v>4784</v>
      </c>
      <c r="B3154" t="s">
        <v>19</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row>
    <row r="3155" spans="1:34" x14ac:dyDescent="0.35">
      <c r="A3155" t="s">
        <v>4785</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row>
    <row r="3156" spans="1:34" x14ac:dyDescent="0.35">
      <c r="A3156" t="s">
        <v>4786</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row>
    <row r="3157" spans="1:34" x14ac:dyDescent="0.35">
      <c r="A3157" t="s">
        <v>4787</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row>
    <row r="3158" spans="1:34" x14ac:dyDescent="0.35">
      <c r="A3158" t="s">
        <v>4788</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row>
    <row r="3159" spans="1:34" x14ac:dyDescent="0.35">
      <c r="A3159" t="s">
        <v>4789</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row>
    <row r="3160" spans="1:34" x14ac:dyDescent="0.35">
      <c r="A3160" t="s">
        <v>4790</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row>
    <row r="3161" spans="1:34" x14ac:dyDescent="0.35">
      <c r="A3161" t="s">
        <v>4791</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row>
    <row r="3162" spans="1:34" x14ac:dyDescent="0.35">
      <c r="A3162" t="s">
        <v>4792</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x14ac:dyDescent="0.35">
      <c r="A3163" t="s">
        <v>4793</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x14ac:dyDescent="0.35">
      <c r="A3164" t="s">
        <v>4794</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x14ac:dyDescent="0.35">
      <c r="A3165" t="s">
        <v>4795</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row>
    <row r="3166" spans="1:34" x14ac:dyDescent="0.35">
      <c r="A3166" t="s">
        <v>4796</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x14ac:dyDescent="0.35">
      <c r="A3167" t="s">
        <v>4797</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row>
    <row r="3168" spans="1:34" x14ac:dyDescent="0.35">
      <c r="A3168" t="s">
        <v>4798</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row>
    <row r="3169" spans="1:34" x14ac:dyDescent="0.35">
      <c r="A3169" t="s">
        <v>4799</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row>
    <row r="3170" spans="1:34" x14ac:dyDescent="0.35">
      <c r="A3170" t="s">
        <v>4800</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row>
    <row r="3171" spans="1:34" x14ac:dyDescent="0.35">
      <c r="A3171" t="s">
        <v>4801</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row>
    <row r="3172" spans="1:34" x14ac:dyDescent="0.35">
      <c r="A3172" t="s">
        <v>4802</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s="2">
        <v>4177250000000</v>
      </c>
    </row>
    <row r="3173" spans="1:34" x14ac:dyDescent="0.35">
      <c r="A3173" t="s">
        <v>4803</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s="2">
        <v>152042000</v>
      </c>
    </row>
    <row r="3174" spans="1:34" x14ac:dyDescent="0.35">
      <c r="A3174" t="s">
        <v>4804</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s="2">
        <v>1240330000</v>
      </c>
    </row>
    <row r="3175" spans="1:34" x14ac:dyDescent="0.35">
      <c r="A3175" t="s">
        <v>4805</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s="2">
        <v>2863110000</v>
      </c>
    </row>
    <row r="3176" spans="1:34" x14ac:dyDescent="0.35">
      <c r="A3176" t="s">
        <v>4806</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s="2">
        <v>114456000</v>
      </c>
    </row>
    <row r="3177" spans="1:34" x14ac:dyDescent="0.35">
      <c r="A3177" t="s">
        <v>4807</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s="2">
        <v>72792600</v>
      </c>
    </row>
    <row r="3178" spans="1:34" x14ac:dyDescent="0.35">
      <c r="A3178" t="s">
        <v>4808</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s="2">
        <v>900358000</v>
      </c>
    </row>
    <row r="3179" spans="1:34" x14ac:dyDescent="0.35">
      <c r="A3179" t="s">
        <v>4809</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s="2">
        <v>4213950</v>
      </c>
    </row>
    <row r="3180" spans="1:34" x14ac:dyDescent="0.35">
      <c r="A3180" t="s">
        <v>4810</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s="2">
        <v>21341600</v>
      </c>
    </row>
    <row r="3181" spans="1:34" x14ac:dyDescent="0.35">
      <c r="A3181" t="s">
        <v>4811</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s="2">
        <v>203901000</v>
      </c>
    </row>
    <row r="3182" spans="1:34" x14ac:dyDescent="0.35">
      <c r="A3182" t="s">
        <v>4812</v>
      </c>
      <c r="B3182" t="s">
        <v>19</v>
      </c>
      <c r="C3182" s="2">
        <v>33970600000000</v>
      </c>
      <c r="D3182" s="2">
        <v>35940700000000</v>
      </c>
      <c r="E3182" s="2">
        <v>36351000000000</v>
      </c>
      <c r="F3182" s="2">
        <v>36929300000000</v>
      </c>
      <c r="G3182" s="2">
        <v>37305200000000</v>
      </c>
      <c r="H3182" s="2">
        <v>37656900000000</v>
      </c>
      <c r="I3182" s="2">
        <v>38036400000000</v>
      </c>
      <c r="J3182" s="2">
        <v>38334100000000</v>
      </c>
      <c r="K3182" s="2">
        <v>38522900000000</v>
      </c>
      <c r="L3182" s="2">
        <v>38708900000000</v>
      </c>
      <c r="M3182" s="2">
        <v>38889300000000</v>
      </c>
      <c r="N3182" s="2">
        <v>39013200000000</v>
      </c>
      <c r="O3182" s="2">
        <v>39242900000000</v>
      </c>
      <c r="P3182" s="2">
        <v>39321300000000</v>
      </c>
      <c r="Q3182" s="2">
        <v>39392800000000</v>
      </c>
      <c r="R3182" s="2">
        <v>39424200000000</v>
      </c>
      <c r="S3182" s="2">
        <v>39468400000000</v>
      </c>
      <c r="T3182" s="2">
        <v>39566200000000</v>
      </c>
      <c r="U3182" s="2">
        <v>39668000000000</v>
      </c>
      <c r="V3182" s="2">
        <v>39781400000000</v>
      </c>
      <c r="W3182" s="2">
        <v>39861500000000</v>
      </c>
      <c r="X3182" s="2">
        <v>39885900000000</v>
      </c>
      <c r="Y3182" s="2">
        <v>39941800000000</v>
      </c>
      <c r="Z3182" s="2">
        <v>40015600000000</v>
      </c>
      <c r="AA3182" s="2">
        <v>40052700000000</v>
      </c>
      <c r="AB3182" s="2">
        <v>40072600000000</v>
      </c>
      <c r="AC3182" s="2">
        <v>40092100000000</v>
      </c>
      <c r="AD3182" s="2">
        <v>40109700000000</v>
      </c>
      <c r="AE3182" s="2">
        <v>40194400000000</v>
      </c>
      <c r="AF3182" s="2">
        <v>40300100000000</v>
      </c>
      <c r="AG3182" s="2">
        <v>40444400000000</v>
      </c>
      <c r="AH3182" s="2">
        <v>40780200</v>
      </c>
    </row>
    <row r="3183" spans="1:34" x14ac:dyDescent="0.35">
      <c r="A3183" t="s">
        <v>4813</v>
      </c>
      <c r="B3183" t="s">
        <v>19</v>
      </c>
      <c r="C3183" s="2">
        <v>966515000</v>
      </c>
      <c r="D3183" s="2">
        <v>1022570000</v>
      </c>
      <c r="E3183" s="2">
        <v>1034240000</v>
      </c>
      <c r="F3183" s="2">
        <v>1050690000</v>
      </c>
      <c r="G3183" s="2">
        <v>1061390000</v>
      </c>
      <c r="H3183" s="2">
        <v>1071400000</v>
      </c>
      <c r="I3183" s="2">
        <v>1082190000</v>
      </c>
      <c r="J3183" s="2">
        <v>1090660000</v>
      </c>
      <c r="K3183" s="2">
        <v>1096030000</v>
      </c>
      <c r="L3183" s="2">
        <v>1101320000</v>
      </c>
      <c r="M3183" s="2">
        <v>1106460000</v>
      </c>
      <c r="N3183" s="2">
        <v>1109980000</v>
      </c>
      <c r="O3183" s="2">
        <v>1116520000</v>
      </c>
      <c r="P3183" s="2">
        <v>1118750000</v>
      </c>
      <c r="Q3183" s="2">
        <v>1120790000</v>
      </c>
      <c r="R3183" s="2">
        <v>1121680000</v>
      </c>
      <c r="S3183" s="2">
        <v>1122940000</v>
      </c>
      <c r="T3183" s="2">
        <v>1125720000</v>
      </c>
      <c r="U3183" s="2">
        <v>1128610000</v>
      </c>
      <c r="V3183" s="2">
        <v>1131840000</v>
      </c>
      <c r="W3183" s="2">
        <v>1134120000</v>
      </c>
      <c r="X3183" s="2">
        <v>1134810000</v>
      </c>
      <c r="Y3183" s="2">
        <v>1136400000</v>
      </c>
      <c r="Z3183" s="2">
        <v>1138500000</v>
      </c>
      <c r="AA3183" s="2">
        <v>1139560000</v>
      </c>
      <c r="AB3183" s="2">
        <v>1140120000</v>
      </c>
      <c r="AC3183" s="2">
        <v>1140680000</v>
      </c>
      <c r="AD3183" s="2">
        <v>1141180000</v>
      </c>
      <c r="AE3183" s="2">
        <v>1143590000</v>
      </c>
      <c r="AF3183" s="2">
        <v>1146600000</v>
      </c>
      <c r="AG3183" s="2">
        <v>1150700000</v>
      </c>
      <c r="AH3183">
        <v>0</v>
      </c>
    </row>
    <row r="3184" spans="1:34" x14ac:dyDescent="0.35">
      <c r="A3184" t="s">
        <v>4814</v>
      </c>
      <c r="B3184" t="s">
        <v>19</v>
      </c>
      <c r="C3184" s="2">
        <v>4463620000</v>
      </c>
      <c r="D3184" s="2">
        <v>4722490000</v>
      </c>
      <c r="E3184" s="2">
        <v>4776400000</v>
      </c>
      <c r="F3184" s="2">
        <v>4852380000</v>
      </c>
      <c r="G3184" s="2">
        <v>4901770000</v>
      </c>
      <c r="H3184" s="2">
        <v>4947990000</v>
      </c>
      <c r="I3184" s="2">
        <v>4997860000</v>
      </c>
      <c r="J3184" s="2">
        <v>5036970000</v>
      </c>
      <c r="K3184" s="2">
        <v>5061780000</v>
      </c>
      <c r="L3184" s="2">
        <v>5086210000</v>
      </c>
      <c r="M3184" s="2">
        <v>5109930000</v>
      </c>
      <c r="N3184" s="2">
        <v>5126200000</v>
      </c>
      <c r="O3184" s="2">
        <v>5156390000</v>
      </c>
      <c r="P3184" s="2">
        <v>5166680000</v>
      </c>
      <c r="Q3184" s="2">
        <v>5176090000</v>
      </c>
      <c r="R3184" s="2">
        <v>5180210000</v>
      </c>
      <c r="S3184" s="2">
        <v>5186010000</v>
      </c>
      <c r="T3184" s="2">
        <v>5198860000</v>
      </c>
      <c r="U3184" s="2">
        <v>5212240000</v>
      </c>
      <c r="V3184" s="2">
        <v>5227140000</v>
      </c>
      <c r="W3184" s="2">
        <v>5237670000</v>
      </c>
      <c r="X3184" s="2">
        <v>5240880000</v>
      </c>
      <c r="Y3184" s="2">
        <v>5248220000</v>
      </c>
      <c r="Z3184" s="2">
        <v>5257910000</v>
      </c>
      <c r="AA3184" s="2">
        <v>5262780000</v>
      </c>
      <c r="AB3184" s="2">
        <v>5265400000</v>
      </c>
      <c r="AC3184" s="2">
        <v>5267960000</v>
      </c>
      <c r="AD3184" s="2">
        <v>5270280000</v>
      </c>
      <c r="AE3184" s="2">
        <v>5281410000</v>
      </c>
      <c r="AF3184" s="2">
        <v>5295290000</v>
      </c>
      <c r="AG3184" s="2">
        <v>5314250000</v>
      </c>
      <c r="AH3184">
        <v>0</v>
      </c>
    </row>
    <row r="3185" spans="1:34" x14ac:dyDescent="0.35">
      <c r="A3185" t="s">
        <v>4815</v>
      </c>
      <c r="B3185" t="s">
        <v>19</v>
      </c>
      <c r="C3185" s="2">
        <v>15276800000</v>
      </c>
      <c r="D3185" s="2">
        <v>16162800000</v>
      </c>
      <c r="E3185" s="2">
        <v>16347300000</v>
      </c>
      <c r="F3185" s="2">
        <v>16607400000</v>
      </c>
      <c r="G3185" s="2">
        <v>16776400000</v>
      </c>
      <c r="H3185" s="2">
        <v>16934600000</v>
      </c>
      <c r="I3185" s="2">
        <v>17105200000</v>
      </c>
      <c r="J3185" s="2">
        <v>17239100000</v>
      </c>
      <c r="K3185" s="2">
        <v>17324000000</v>
      </c>
      <c r="L3185" s="2">
        <v>17407600000</v>
      </c>
      <c r="M3185" s="2">
        <v>17488800000</v>
      </c>
      <c r="N3185" s="2">
        <v>17544500000</v>
      </c>
      <c r="O3185" s="2">
        <v>17647800000</v>
      </c>
      <c r="P3185" s="2">
        <v>17683000000</v>
      </c>
      <c r="Q3185" s="2">
        <v>17715200000</v>
      </c>
      <c r="R3185" s="2">
        <v>17729300000</v>
      </c>
      <c r="S3185" s="2">
        <v>17749200000</v>
      </c>
      <c r="T3185" s="2">
        <v>17793200000</v>
      </c>
      <c r="U3185" s="2">
        <v>17839000000</v>
      </c>
      <c r="V3185" s="2">
        <v>17890000000</v>
      </c>
      <c r="W3185" s="2">
        <v>17926000000</v>
      </c>
      <c r="X3185" s="2">
        <v>17937000000</v>
      </c>
      <c r="Y3185" s="2">
        <v>17962100000</v>
      </c>
      <c r="Z3185" s="2">
        <v>17995300000</v>
      </c>
      <c r="AA3185" s="2">
        <v>18012000000</v>
      </c>
      <c r="AB3185" s="2">
        <v>18020900000</v>
      </c>
      <c r="AC3185" s="2">
        <v>18029700000</v>
      </c>
      <c r="AD3185" s="2">
        <v>18037600000</v>
      </c>
      <c r="AE3185" s="2">
        <v>18075700000</v>
      </c>
      <c r="AF3185" s="2">
        <v>18123200000</v>
      </c>
      <c r="AG3185" s="2">
        <v>18188100000</v>
      </c>
      <c r="AH3185">
        <v>0</v>
      </c>
    </row>
    <row r="3186" spans="1:34" x14ac:dyDescent="0.35">
      <c r="A3186" t="s">
        <v>4816</v>
      </c>
      <c r="B3186" t="s">
        <v>19</v>
      </c>
      <c r="C3186" s="2">
        <v>1205990000</v>
      </c>
      <c r="D3186" s="2">
        <v>1275930000</v>
      </c>
      <c r="E3186" s="2">
        <v>1290500000</v>
      </c>
      <c r="F3186" s="2">
        <v>1311030000</v>
      </c>
      <c r="G3186" s="2">
        <v>1324370000</v>
      </c>
      <c r="H3186" s="2">
        <v>1336860000</v>
      </c>
      <c r="I3186" s="2">
        <v>1350330000</v>
      </c>
      <c r="J3186" s="2">
        <v>1360900000</v>
      </c>
      <c r="K3186" s="2">
        <v>1367600000</v>
      </c>
      <c r="L3186" s="2">
        <v>1374210000</v>
      </c>
      <c r="M3186" s="2">
        <v>1380610000</v>
      </c>
      <c r="N3186" s="2">
        <v>1385010000</v>
      </c>
      <c r="O3186" s="2">
        <v>1393170000</v>
      </c>
      <c r="P3186" s="2">
        <v>1395950000</v>
      </c>
      <c r="Q3186" s="2">
        <v>1398490000</v>
      </c>
      <c r="R3186" s="2">
        <v>1399600000</v>
      </c>
      <c r="S3186" s="2">
        <v>1401170000</v>
      </c>
      <c r="T3186" s="2">
        <v>1404640000</v>
      </c>
      <c r="U3186" s="2">
        <v>1408260000</v>
      </c>
      <c r="V3186" s="2">
        <v>1412280000</v>
      </c>
      <c r="W3186" s="2">
        <v>1415130000</v>
      </c>
      <c r="X3186" s="2">
        <v>1415990000</v>
      </c>
      <c r="Y3186" s="2">
        <v>1417980000</v>
      </c>
      <c r="Z3186" s="2">
        <v>1420600000</v>
      </c>
      <c r="AA3186" s="2">
        <v>1421910000</v>
      </c>
      <c r="AB3186" s="2">
        <v>1422620000</v>
      </c>
      <c r="AC3186" s="2">
        <v>1423310000</v>
      </c>
      <c r="AD3186" s="2">
        <v>1423940000</v>
      </c>
      <c r="AE3186" s="2">
        <v>1426940000</v>
      </c>
      <c r="AF3186" s="2">
        <v>1430700000</v>
      </c>
      <c r="AG3186" s="2">
        <v>1435820000</v>
      </c>
      <c r="AH3186">
        <v>0</v>
      </c>
    </row>
    <row r="3187" spans="1:34" x14ac:dyDescent="0.35">
      <c r="A3187" t="s">
        <v>4817</v>
      </c>
      <c r="B3187" t="s">
        <v>19</v>
      </c>
      <c r="C3187" s="2">
        <v>1072450000</v>
      </c>
      <c r="D3187" s="2">
        <v>1134640000</v>
      </c>
      <c r="E3187" s="2">
        <v>1147600000</v>
      </c>
      <c r="F3187" s="2">
        <v>1165850000</v>
      </c>
      <c r="G3187" s="2">
        <v>1177720000</v>
      </c>
      <c r="H3187" s="2">
        <v>1188820000</v>
      </c>
      <c r="I3187" s="2">
        <v>1200800000</v>
      </c>
      <c r="J3187" s="2">
        <v>1210200000</v>
      </c>
      <c r="K3187" s="2">
        <v>1216160000</v>
      </c>
      <c r="L3187" s="2">
        <v>1222030000</v>
      </c>
      <c r="M3187" s="2">
        <v>1227730000</v>
      </c>
      <c r="N3187" s="2">
        <v>1231640000</v>
      </c>
      <c r="O3187" s="2">
        <v>1238890000</v>
      </c>
      <c r="P3187" s="2">
        <v>1241370000</v>
      </c>
      <c r="Q3187" s="2">
        <v>1243630000</v>
      </c>
      <c r="R3187" s="2">
        <v>1244620000</v>
      </c>
      <c r="S3187" s="2">
        <v>1246010000</v>
      </c>
      <c r="T3187" s="2">
        <v>1249100000</v>
      </c>
      <c r="U3187" s="2">
        <v>1252310000</v>
      </c>
      <c r="V3187" s="2">
        <v>1255890000</v>
      </c>
      <c r="W3187" s="2">
        <v>1258420000</v>
      </c>
      <c r="X3187" s="2">
        <v>1259190000</v>
      </c>
      <c r="Y3187" s="2">
        <v>1260960000</v>
      </c>
      <c r="Z3187" s="2">
        <v>1263290000</v>
      </c>
      <c r="AA3187" s="2">
        <v>1264460000</v>
      </c>
      <c r="AB3187" s="2">
        <v>1265080000</v>
      </c>
      <c r="AC3187" s="2">
        <v>1265700000</v>
      </c>
      <c r="AD3187" s="2">
        <v>1266260000</v>
      </c>
      <c r="AE3187" s="2">
        <v>1268930000</v>
      </c>
      <c r="AF3187" s="2">
        <v>1272270000</v>
      </c>
      <c r="AG3187" s="2">
        <v>1276820000</v>
      </c>
      <c r="AH3187">
        <v>0</v>
      </c>
    </row>
    <row r="3188" spans="1:34" x14ac:dyDescent="0.35">
      <c r="A3188" t="s">
        <v>4818</v>
      </c>
      <c r="B3188" t="s">
        <v>19</v>
      </c>
      <c r="C3188" s="2">
        <v>3247670000</v>
      </c>
      <c r="D3188" s="2">
        <v>3436020000</v>
      </c>
      <c r="E3188" s="2">
        <v>3475240000</v>
      </c>
      <c r="F3188" s="2">
        <v>3530530000</v>
      </c>
      <c r="G3188" s="2">
        <v>3566460000</v>
      </c>
      <c r="H3188" s="2">
        <v>3600090000</v>
      </c>
      <c r="I3188" s="2">
        <v>3636370000</v>
      </c>
      <c r="J3188" s="2">
        <v>3664830000</v>
      </c>
      <c r="K3188" s="2">
        <v>3682880000</v>
      </c>
      <c r="L3188" s="2">
        <v>3700660000</v>
      </c>
      <c r="M3188" s="2">
        <v>3717910000</v>
      </c>
      <c r="N3188" s="2">
        <v>3729760000</v>
      </c>
      <c r="O3188" s="2">
        <v>3751720000</v>
      </c>
      <c r="P3188" s="2">
        <v>3759200000</v>
      </c>
      <c r="Q3188" s="2">
        <v>3766050000</v>
      </c>
      <c r="R3188" s="2">
        <v>3769050000</v>
      </c>
      <c r="S3188" s="2">
        <v>3773270000</v>
      </c>
      <c r="T3188" s="2">
        <v>3782620000</v>
      </c>
      <c r="U3188" s="2">
        <v>3792360000</v>
      </c>
      <c r="V3188" s="2">
        <v>3803200000</v>
      </c>
      <c r="W3188" s="2">
        <v>3810860000</v>
      </c>
      <c r="X3188" s="2">
        <v>3813190000</v>
      </c>
      <c r="Y3188" s="2">
        <v>3818530000</v>
      </c>
      <c r="Z3188" s="2">
        <v>3825590000</v>
      </c>
      <c r="AA3188" s="2">
        <v>3829130000</v>
      </c>
      <c r="AB3188" s="2">
        <v>3831030000</v>
      </c>
      <c r="AC3188" s="2">
        <v>3832900000</v>
      </c>
      <c r="AD3188" s="2">
        <v>3834580000</v>
      </c>
      <c r="AE3188" s="2">
        <v>3842680000</v>
      </c>
      <c r="AF3188" s="2">
        <v>3852780000</v>
      </c>
      <c r="AG3188" s="2">
        <v>3866580000</v>
      </c>
      <c r="AH3188">
        <v>0</v>
      </c>
    </row>
    <row r="3189" spans="1:34" x14ac:dyDescent="0.35">
      <c r="A3189" t="s">
        <v>4819</v>
      </c>
      <c r="B3189" t="s">
        <v>19</v>
      </c>
      <c r="C3189" s="2">
        <v>250796000</v>
      </c>
      <c r="D3189" s="2">
        <v>265341000</v>
      </c>
      <c r="E3189" s="2">
        <v>268370000</v>
      </c>
      <c r="F3189" s="2">
        <v>272639000</v>
      </c>
      <c r="G3189" s="2">
        <v>275414000</v>
      </c>
      <c r="H3189" s="2">
        <v>278011000</v>
      </c>
      <c r="I3189" s="2">
        <v>280813000</v>
      </c>
      <c r="J3189" s="2">
        <v>283010000</v>
      </c>
      <c r="K3189" s="2">
        <v>284404000</v>
      </c>
      <c r="L3189" s="2">
        <v>285777000</v>
      </c>
      <c r="M3189" s="2">
        <v>287109000</v>
      </c>
      <c r="N3189" s="2">
        <v>288024000</v>
      </c>
      <c r="O3189" s="2">
        <v>289720000</v>
      </c>
      <c r="P3189" s="2">
        <v>290298000</v>
      </c>
      <c r="Q3189" s="2">
        <v>290827000</v>
      </c>
      <c r="R3189" s="2">
        <v>291058000</v>
      </c>
      <c r="S3189" s="2">
        <v>291385000</v>
      </c>
      <c r="T3189" s="2">
        <v>292106000</v>
      </c>
      <c r="U3189" s="2">
        <v>292858000</v>
      </c>
      <c r="V3189" s="2">
        <v>293695000</v>
      </c>
      <c r="W3189" s="2">
        <v>294287000</v>
      </c>
      <c r="X3189" s="2">
        <v>294467000</v>
      </c>
      <c r="Y3189" s="2">
        <v>294880000</v>
      </c>
      <c r="Z3189" s="2">
        <v>295424000</v>
      </c>
      <c r="AA3189" s="2">
        <v>295698000</v>
      </c>
      <c r="AB3189" s="2">
        <v>295845000</v>
      </c>
      <c r="AC3189" s="2">
        <v>295989000</v>
      </c>
      <c r="AD3189" s="2">
        <v>296119000</v>
      </c>
      <c r="AE3189" s="2">
        <v>296745000</v>
      </c>
      <c r="AF3189" s="2">
        <v>297525000</v>
      </c>
      <c r="AG3189" s="2">
        <v>298590000</v>
      </c>
      <c r="AH3189">
        <v>0</v>
      </c>
    </row>
    <row r="3190" spans="1:34" x14ac:dyDescent="0.35">
      <c r="A3190" t="s">
        <v>4820</v>
      </c>
      <c r="B3190" t="s">
        <v>19</v>
      </c>
      <c r="C3190" s="2">
        <v>214127000</v>
      </c>
      <c r="D3190" s="2">
        <v>226545000</v>
      </c>
      <c r="E3190" s="2">
        <v>229132000</v>
      </c>
      <c r="F3190" s="2">
        <v>232777000</v>
      </c>
      <c r="G3190" s="2">
        <v>235146000</v>
      </c>
      <c r="H3190" s="2">
        <v>237363000</v>
      </c>
      <c r="I3190" s="2">
        <v>239755000</v>
      </c>
      <c r="J3190" s="2">
        <v>241632000</v>
      </c>
      <c r="K3190" s="2">
        <v>242822000</v>
      </c>
      <c r="L3190" s="2">
        <v>243994000</v>
      </c>
      <c r="M3190" s="2">
        <v>245131000</v>
      </c>
      <c r="N3190" s="2">
        <v>245912000</v>
      </c>
      <c r="O3190" s="2">
        <v>247360000</v>
      </c>
      <c r="P3190" s="2">
        <v>247854000</v>
      </c>
      <c r="Q3190" s="2">
        <v>248305000</v>
      </c>
      <c r="R3190" s="2">
        <v>248503000</v>
      </c>
      <c r="S3190" s="2">
        <v>248781000</v>
      </c>
      <c r="T3190" s="2">
        <v>249398000</v>
      </c>
      <c r="U3190" s="2">
        <v>250040000</v>
      </c>
      <c r="V3190" s="2">
        <v>250754000</v>
      </c>
      <c r="W3190" s="2">
        <v>251259000</v>
      </c>
      <c r="X3190" s="2">
        <v>251413000</v>
      </c>
      <c r="Y3190" s="2">
        <v>251766000</v>
      </c>
      <c r="Z3190" s="2">
        <v>252231000</v>
      </c>
      <c r="AA3190" s="2">
        <v>252464000</v>
      </c>
      <c r="AB3190" s="2">
        <v>252590000</v>
      </c>
      <c r="AC3190" s="2">
        <v>252713000</v>
      </c>
      <c r="AD3190" s="2">
        <v>252824000</v>
      </c>
      <c r="AE3190" s="2">
        <v>253358000</v>
      </c>
      <c r="AF3190" s="2">
        <v>254024000</v>
      </c>
      <c r="AG3190" s="2">
        <v>254933000</v>
      </c>
      <c r="AH3190">
        <v>0</v>
      </c>
    </row>
    <row r="3191" spans="1:34" x14ac:dyDescent="0.35">
      <c r="A3191" t="s">
        <v>4821</v>
      </c>
      <c r="B3191" t="s">
        <v>19</v>
      </c>
      <c r="C3191" s="2">
        <v>1358100000</v>
      </c>
      <c r="D3191" s="2">
        <v>1436860000</v>
      </c>
      <c r="E3191" s="2">
        <v>1453270000</v>
      </c>
      <c r="F3191" s="2">
        <v>1476380000</v>
      </c>
      <c r="G3191" s="2">
        <v>1491410000</v>
      </c>
      <c r="H3191" s="2">
        <v>1505480000</v>
      </c>
      <c r="I3191" s="2">
        <v>1520650000</v>
      </c>
      <c r="J3191" s="2">
        <v>1532550000</v>
      </c>
      <c r="K3191" s="2">
        <v>1540100000</v>
      </c>
      <c r="L3191" s="2">
        <v>1547530000</v>
      </c>
      <c r="M3191" s="2">
        <v>1554740000</v>
      </c>
      <c r="N3191" s="2">
        <v>1559700000</v>
      </c>
      <c r="O3191" s="2">
        <v>1568880000</v>
      </c>
      <c r="P3191" s="2">
        <v>1572010000</v>
      </c>
      <c r="Q3191" s="2">
        <v>1574870000</v>
      </c>
      <c r="R3191" s="2">
        <v>1576130000</v>
      </c>
      <c r="S3191" s="2">
        <v>1577900000</v>
      </c>
      <c r="T3191" s="2">
        <v>1581800000</v>
      </c>
      <c r="U3191" s="2">
        <v>1585880000</v>
      </c>
      <c r="V3191" s="2">
        <v>1590410000</v>
      </c>
      <c r="W3191" s="2">
        <v>1593610000</v>
      </c>
      <c r="X3191" s="2">
        <v>1594590000</v>
      </c>
      <c r="Y3191" s="2">
        <v>1596820000</v>
      </c>
      <c r="Z3191" s="2">
        <v>1599770000</v>
      </c>
      <c r="AA3191" s="2">
        <v>1601250000</v>
      </c>
      <c r="AB3191" s="2">
        <v>1602050000</v>
      </c>
      <c r="AC3191" s="2">
        <v>1602830000</v>
      </c>
      <c r="AD3191" s="2">
        <v>1603530000</v>
      </c>
      <c r="AE3191" s="2">
        <v>1606920000</v>
      </c>
      <c r="AF3191" s="2">
        <v>1611140000</v>
      </c>
      <c r="AG3191" s="2">
        <v>1616910000</v>
      </c>
      <c r="AH3191">
        <v>0</v>
      </c>
    </row>
    <row r="3192" spans="1:34" x14ac:dyDescent="0.35">
      <c r="A3192" t="s">
        <v>4822</v>
      </c>
      <c r="B3192" t="s">
        <v>19</v>
      </c>
      <c r="C3192" s="2">
        <v>271620000</v>
      </c>
      <c r="D3192" s="2">
        <v>287372000</v>
      </c>
      <c r="E3192" s="2">
        <v>290653000</v>
      </c>
      <c r="F3192" s="2">
        <v>295277000</v>
      </c>
      <c r="G3192" s="2">
        <v>298282000</v>
      </c>
      <c r="H3192" s="2">
        <v>301095000</v>
      </c>
      <c r="I3192" s="2">
        <v>304129000</v>
      </c>
      <c r="J3192" s="2">
        <v>306509000</v>
      </c>
      <c r="K3192" s="2">
        <v>308019000</v>
      </c>
      <c r="L3192" s="2">
        <v>309506000</v>
      </c>
      <c r="M3192" s="2">
        <v>310949000</v>
      </c>
      <c r="N3192" s="2">
        <v>311939000</v>
      </c>
      <c r="O3192" s="2">
        <v>313776000</v>
      </c>
      <c r="P3192" s="2">
        <v>314402000</v>
      </c>
      <c r="Q3192" s="2">
        <v>314975000</v>
      </c>
      <c r="R3192" s="2">
        <v>315226000</v>
      </c>
      <c r="S3192" s="2">
        <v>315579000</v>
      </c>
      <c r="T3192" s="2">
        <v>316361000</v>
      </c>
      <c r="U3192" s="2">
        <v>317175000</v>
      </c>
      <c r="V3192" s="2">
        <v>318082000</v>
      </c>
      <c r="W3192" s="2">
        <v>318722000</v>
      </c>
      <c r="X3192" s="2">
        <v>318917000</v>
      </c>
      <c r="Y3192" s="2">
        <v>319364000</v>
      </c>
      <c r="Z3192" s="2">
        <v>319954000</v>
      </c>
      <c r="AA3192" s="2">
        <v>320251000</v>
      </c>
      <c r="AB3192" s="2">
        <v>320410000</v>
      </c>
      <c r="AC3192" s="2">
        <v>320566000</v>
      </c>
      <c r="AD3192" s="2">
        <v>320707000</v>
      </c>
      <c r="AE3192" s="2">
        <v>321384000</v>
      </c>
      <c r="AF3192" s="2">
        <v>322229000</v>
      </c>
      <c r="AG3192" s="2">
        <v>323383000</v>
      </c>
      <c r="AH3192">
        <v>0</v>
      </c>
    </row>
    <row r="3193" spans="1:34" x14ac:dyDescent="0.35">
      <c r="A3193" t="s">
        <v>4823</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row>
    <row r="3194" spans="1:34" x14ac:dyDescent="0.35">
      <c r="A3194" t="s">
        <v>4824</v>
      </c>
      <c r="B3194" t="s">
        <v>19</v>
      </c>
      <c r="C3194" s="2">
        <v>2656120000000</v>
      </c>
      <c r="D3194" s="2">
        <v>2761920000000</v>
      </c>
      <c r="E3194" s="2">
        <v>3192950000000</v>
      </c>
      <c r="F3194" s="2">
        <v>3286830000000</v>
      </c>
      <c r="G3194" s="2">
        <v>2909450000000</v>
      </c>
      <c r="H3194" s="2">
        <v>2830660000000</v>
      </c>
      <c r="I3194" s="2">
        <v>2863000000000</v>
      </c>
      <c r="J3194" s="2">
        <v>2837040000000</v>
      </c>
      <c r="K3194" s="2">
        <v>2823610000000</v>
      </c>
      <c r="L3194" s="2">
        <v>2771000000000</v>
      </c>
      <c r="M3194" s="2">
        <v>2739410000000</v>
      </c>
      <c r="N3194" s="2">
        <v>2716600000000</v>
      </c>
      <c r="O3194" s="2">
        <v>2700310000000</v>
      </c>
      <c r="P3194" s="2">
        <v>2707070000000</v>
      </c>
      <c r="Q3194" s="2">
        <v>2603290000000</v>
      </c>
      <c r="R3194" s="2">
        <v>2575970000000</v>
      </c>
      <c r="S3194" s="2">
        <v>2514590000000</v>
      </c>
      <c r="T3194" s="2">
        <v>2482620000000</v>
      </c>
      <c r="U3194" s="2">
        <v>2488030000000</v>
      </c>
      <c r="V3194" s="2">
        <v>2459810000000</v>
      </c>
      <c r="W3194" s="2">
        <v>2454180000000</v>
      </c>
      <c r="X3194" s="2">
        <v>2421920000000</v>
      </c>
      <c r="Y3194" s="2">
        <v>2415910000000</v>
      </c>
      <c r="Z3194" s="2">
        <v>2404210000000</v>
      </c>
      <c r="AA3194" s="2">
        <v>2398800000000</v>
      </c>
      <c r="AB3194" s="2">
        <v>2365940000000</v>
      </c>
      <c r="AC3194" s="2">
        <v>2360910000000</v>
      </c>
      <c r="AD3194" s="2">
        <v>2353930000000</v>
      </c>
      <c r="AE3194" s="2">
        <v>2344100000000</v>
      </c>
      <c r="AF3194" s="2">
        <v>2351980000000</v>
      </c>
      <c r="AG3194" s="2">
        <v>2362480000000</v>
      </c>
      <c r="AH3194">
        <v>0</v>
      </c>
    </row>
    <row r="3195" spans="1:34" x14ac:dyDescent="0.35">
      <c r="A3195" t="s">
        <v>4825</v>
      </c>
      <c r="B3195" t="s">
        <v>19</v>
      </c>
      <c r="C3195" s="2">
        <v>75570500</v>
      </c>
      <c r="D3195" s="2">
        <v>78580800</v>
      </c>
      <c r="E3195" s="2">
        <v>90844300</v>
      </c>
      <c r="F3195" s="2">
        <v>93515100</v>
      </c>
      <c r="G3195" s="2">
        <v>82778200</v>
      </c>
      <c r="H3195" s="2">
        <v>80536500</v>
      </c>
      <c r="I3195" s="2">
        <v>81456700</v>
      </c>
      <c r="J3195" s="2">
        <v>80717900</v>
      </c>
      <c r="K3195" s="2">
        <v>80335800</v>
      </c>
      <c r="L3195" s="2">
        <v>78839100</v>
      </c>
      <c r="M3195" s="2">
        <v>77940300</v>
      </c>
      <c r="N3195" s="2">
        <v>77291300</v>
      </c>
      <c r="O3195" s="2">
        <v>76828000</v>
      </c>
      <c r="P3195" s="2">
        <v>77020100</v>
      </c>
      <c r="Q3195" s="2">
        <v>74067400</v>
      </c>
      <c r="R3195" s="2">
        <v>73290300</v>
      </c>
      <c r="S3195" s="2">
        <v>71543900</v>
      </c>
      <c r="T3195" s="2">
        <v>70634300</v>
      </c>
      <c r="U3195" s="2">
        <v>70788100</v>
      </c>
      <c r="V3195" s="2">
        <v>69985300</v>
      </c>
      <c r="W3195" s="2">
        <v>69825200</v>
      </c>
      <c r="X3195" s="2">
        <v>68907100</v>
      </c>
      <c r="Y3195" s="2">
        <v>68736300</v>
      </c>
      <c r="Z3195" s="2">
        <v>68403300</v>
      </c>
      <c r="AA3195" s="2">
        <v>68249500</v>
      </c>
      <c r="AB3195" s="2">
        <v>67314400</v>
      </c>
      <c r="AC3195" s="2">
        <v>67171400</v>
      </c>
      <c r="AD3195" s="2">
        <v>66972800</v>
      </c>
      <c r="AE3195" s="2">
        <v>66693100</v>
      </c>
      <c r="AF3195" s="2">
        <v>66917300</v>
      </c>
      <c r="AG3195" s="2">
        <v>67216200</v>
      </c>
      <c r="AH3195">
        <v>0</v>
      </c>
    </row>
    <row r="3196" spans="1:34" x14ac:dyDescent="0.35">
      <c r="A3196" t="s">
        <v>4826</v>
      </c>
      <c r="B3196" t="s">
        <v>19</v>
      </c>
      <c r="C3196" s="2">
        <v>349005000</v>
      </c>
      <c r="D3196" s="2">
        <v>362907000</v>
      </c>
      <c r="E3196" s="2">
        <v>419543000</v>
      </c>
      <c r="F3196" s="2">
        <v>431878000</v>
      </c>
      <c r="G3196" s="2">
        <v>382292000</v>
      </c>
      <c r="H3196" s="2">
        <v>371939000</v>
      </c>
      <c r="I3196" s="2">
        <v>376189000</v>
      </c>
      <c r="J3196" s="2">
        <v>372777000</v>
      </c>
      <c r="K3196" s="2">
        <v>371012000</v>
      </c>
      <c r="L3196" s="2">
        <v>364100000</v>
      </c>
      <c r="M3196" s="2">
        <v>359949000</v>
      </c>
      <c r="N3196" s="2">
        <v>356952000</v>
      </c>
      <c r="O3196" s="2">
        <v>354812000</v>
      </c>
      <c r="P3196" s="2">
        <v>355700000</v>
      </c>
      <c r="Q3196" s="2">
        <v>342063000</v>
      </c>
      <c r="R3196" s="2">
        <v>338474000</v>
      </c>
      <c r="S3196" s="2">
        <v>330409000</v>
      </c>
      <c r="T3196" s="2">
        <v>326208000</v>
      </c>
      <c r="U3196" s="2">
        <v>326918000</v>
      </c>
      <c r="V3196" s="2">
        <v>323211000</v>
      </c>
      <c r="W3196" s="2">
        <v>322471000</v>
      </c>
      <c r="X3196" s="2">
        <v>318232000</v>
      </c>
      <c r="Y3196" s="2">
        <v>317443000</v>
      </c>
      <c r="Z3196" s="2">
        <v>315905000</v>
      </c>
      <c r="AA3196" s="2">
        <v>315195000</v>
      </c>
      <c r="AB3196" s="2">
        <v>310876000</v>
      </c>
      <c r="AC3196" s="2">
        <v>310215000</v>
      </c>
      <c r="AD3196" s="2">
        <v>309298000</v>
      </c>
      <c r="AE3196" s="2">
        <v>308007000</v>
      </c>
      <c r="AF3196" s="2">
        <v>309042000</v>
      </c>
      <c r="AG3196" s="2">
        <v>310422000</v>
      </c>
      <c r="AH3196">
        <v>0</v>
      </c>
    </row>
    <row r="3197" spans="1:34" x14ac:dyDescent="0.35">
      <c r="A3197" t="s">
        <v>4827</v>
      </c>
      <c r="B3197" t="s">
        <v>19</v>
      </c>
      <c r="C3197" s="2">
        <v>1194470000</v>
      </c>
      <c r="D3197" s="2">
        <v>1242060000</v>
      </c>
      <c r="E3197" s="2">
        <v>1435890000</v>
      </c>
      <c r="F3197" s="2">
        <v>1478110000</v>
      </c>
      <c r="G3197" s="2">
        <v>1308400000</v>
      </c>
      <c r="H3197" s="2">
        <v>1272970000</v>
      </c>
      <c r="I3197" s="2">
        <v>1287510000</v>
      </c>
      <c r="J3197" s="2">
        <v>1275840000</v>
      </c>
      <c r="K3197" s="2">
        <v>1269790000</v>
      </c>
      <c r="L3197" s="2">
        <v>1246140000</v>
      </c>
      <c r="M3197" s="2">
        <v>1231930000</v>
      </c>
      <c r="N3197" s="2">
        <v>1221670000</v>
      </c>
      <c r="O3197" s="2">
        <v>1214350000</v>
      </c>
      <c r="P3197" s="2">
        <v>1217390000</v>
      </c>
      <c r="Q3197" s="2">
        <v>1170720000</v>
      </c>
      <c r="R3197" s="2">
        <v>1158430000</v>
      </c>
      <c r="S3197" s="2">
        <v>1130830000</v>
      </c>
      <c r="T3197" s="2">
        <v>1116450000</v>
      </c>
      <c r="U3197" s="2">
        <v>1118880000</v>
      </c>
      <c r="V3197" s="2">
        <v>1106190000</v>
      </c>
      <c r="W3197" s="2">
        <v>1103660000</v>
      </c>
      <c r="X3197" s="2">
        <v>1089150000</v>
      </c>
      <c r="Y3197" s="2">
        <v>1086450000</v>
      </c>
      <c r="Z3197" s="2">
        <v>1081190000</v>
      </c>
      <c r="AA3197" s="2">
        <v>1078760000</v>
      </c>
      <c r="AB3197" s="2">
        <v>1063980000</v>
      </c>
      <c r="AC3197" s="2">
        <v>1061720000</v>
      </c>
      <c r="AD3197" s="2">
        <v>1058580000</v>
      </c>
      <c r="AE3197" s="2">
        <v>1054160000</v>
      </c>
      <c r="AF3197" s="2">
        <v>1057700000</v>
      </c>
      <c r="AG3197" s="2">
        <v>1062430000</v>
      </c>
      <c r="AH3197">
        <v>0</v>
      </c>
    </row>
    <row r="3198" spans="1:34" x14ac:dyDescent="0.35">
      <c r="A3198" t="s">
        <v>4828</v>
      </c>
      <c r="B3198" t="s">
        <v>19</v>
      </c>
      <c r="C3198" s="2">
        <v>94294900</v>
      </c>
      <c r="D3198" s="2">
        <v>98051200</v>
      </c>
      <c r="E3198" s="2">
        <v>113353000</v>
      </c>
      <c r="F3198" s="2">
        <v>116686000</v>
      </c>
      <c r="G3198" s="2">
        <v>103289000</v>
      </c>
      <c r="H3198" s="2">
        <v>100491000</v>
      </c>
      <c r="I3198" s="2">
        <v>101640000</v>
      </c>
      <c r="J3198" s="2">
        <v>100718000</v>
      </c>
      <c r="K3198" s="2">
        <v>100241000</v>
      </c>
      <c r="L3198" s="2">
        <v>98373500</v>
      </c>
      <c r="M3198" s="2">
        <v>97252000</v>
      </c>
      <c r="N3198" s="2">
        <v>96442100</v>
      </c>
      <c r="O3198" s="2">
        <v>95864000</v>
      </c>
      <c r="P3198" s="2">
        <v>96103800</v>
      </c>
      <c r="Q3198" s="2">
        <v>92419500</v>
      </c>
      <c r="R3198" s="2">
        <v>91449800</v>
      </c>
      <c r="S3198" s="2">
        <v>89270600</v>
      </c>
      <c r="T3198" s="2">
        <v>88135800</v>
      </c>
      <c r="U3198" s="2">
        <v>88327600</v>
      </c>
      <c r="V3198" s="2">
        <v>87325900</v>
      </c>
      <c r="W3198" s="2">
        <v>87126100</v>
      </c>
      <c r="X3198" s="2">
        <v>85980600</v>
      </c>
      <c r="Y3198" s="2">
        <v>85767500</v>
      </c>
      <c r="Z3198" s="2">
        <v>85351900</v>
      </c>
      <c r="AA3198" s="2">
        <v>85160100</v>
      </c>
      <c r="AB3198" s="2">
        <v>83993300</v>
      </c>
      <c r="AC3198" s="2">
        <v>83814800</v>
      </c>
      <c r="AD3198" s="2">
        <v>83567000</v>
      </c>
      <c r="AE3198" s="2">
        <v>83218000</v>
      </c>
      <c r="AF3198" s="2">
        <v>83497800</v>
      </c>
      <c r="AG3198" s="2">
        <v>83870700</v>
      </c>
      <c r="AH3198">
        <v>0</v>
      </c>
    </row>
    <row r="3199" spans="1:34" x14ac:dyDescent="0.35">
      <c r="A3199" t="s">
        <v>4829</v>
      </c>
      <c r="B3199" t="s">
        <v>19</v>
      </c>
      <c r="C3199" s="2">
        <v>83853100</v>
      </c>
      <c r="D3199" s="2">
        <v>87193400</v>
      </c>
      <c r="E3199" s="2">
        <v>100801000</v>
      </c>
      <c r="F3199" s="2">
        <v>103765000</v>
      </c>
      <c r="G3199" s="2">
        <v>91850900</v>
      </c>
      <c r="H3199" s="2">
        <v>89363400</v>
      </c>
      <c r="I3199" s="2">
        <v>90384500</v>
      </c>
      <c r="J3199" s="2">
        <v>89564800</v>
      </c>
      <c r="K3199" s="2">
        <v>89140700</v>
      </c>
      <c r="L3199" s="2">
        <v>87480100</v>
      </c>
      <c r="M3199" s="2">
        <v>86482700</v>
      </c>
      <c r="N3199" s="2">
        <v>85762500</v>
      </c>
      <c r="O3199" s="2">
        <v>85248500</v>
      </c>
      <c r="P3199" s="2">
        <v>85461700</v>
      </c>
      <c r="Q3199" s="2">
        <v>82185300</v>
      </c>
      <c r="R3199" s="2">
        <v>81323000</v>
      </c>
      <c r="S3199" s="2">
        <v>79385200</v>
      </c>
      <c r="T3199" s="2">
        <v>78376000</v>
      </c>
      <c r="U3199" s="2">
        <v>78546600</v>
      </c>
      <c r="V3199" s="2">
        <v>77655800</v>
      </c>
      <c r="W3199" s="2">
        <v>77478100</v>
      </c>
      <c r="X3199" s="2">
        <v>76459500</v>
      </c>
      <c r="Y3199" s="2">
        <v>76270000</v>
      </c>
      <c r="Z3199" s="2">
        <v>75900400</v>
      </c>
      <c r="AA3199" s="2">
        <v>75729800</v>
      </c>
      <c r="AB3199" s="2">
        <v>74692200</v>
      </c>
      <c r="AC3199" s="2">
        <v>74533500</v>
      </c>
      <c r="AD3199" s="2">
        <v>74313200</v>
      </c>
      <c r="AE3199" s="2">
        <v>74002800</v>
      </c>
      <c r="AF3199" s="2">
        <v>74251600</v>
      </c>
      <c r="AG3199" s="2">
        <v>74583200</v>
      </c>
      <c r="AH3199">
        <v>0</v>
      </c>
    </row>
    <row r="3200" spans="1:34" x14ac:dyDescent="0.35">
      <c r="A3200" t="s">
        <v>4830</v>
      </c>
      <c r="B3200" t="s">
        <v>19</v>
      </c>
      <c r="C3200" s="2">
        <v>253931000</v>
      </c>
      <c r="D3200" s="2">
        <v>264046000</v>
      </c>
      <c r="E3200" s="2">
        <v>305254000</v>
      </c>
      <c r="F3200" s="2">
        <v>314228000</v>
      </c>
      <c r="G3200" s="2">
        <v>278150000</v>
      </c>
      <c r="H3200" s="2">
        <v>270618000</v>
      </c>
      <c r="I3200" s="2">
        <v>273710000</v>
      </c>
      <c r="J3200" s="2">
        <v>271227000</v>
      </c>
      <c r="K3200" s="2">
        <v>269943000</v>
      </c>
      <c r="L3200" s="2">
        <v>264914000</v>
      </c>
      <c r="M3200" s="2">
        <v>261894000</v>
      </c>
      <c r="N3200" s="2">
        <v>259713000</v>
      </c>
      <c r="O3200" s="2">
        <v>258156000</v>
      </c>
      <c r="P3200" s="2">
        <v>258802000</v>
      </c>
      <c r="Q3200" s="2">
        <v>248880000</v>
      </c>
      <c r="R3200" s="2">
        <v>246269000</v>
      </c>
      <c r="S3200" s="2">
        <v>240401000</v>
      </c>
      <c r="T3200" s="2">
        <v>237345000</v>
      </c>
      <c r="U3200" s="2">
        <v>237861000</v>
      </c>
      <c r="V3200" s="2">
        <v>235164000</v>
      </c>
      <c r="W3200" s="2">
        <v>234626000</v>
      </c>
      <c r="X3200" s="2">
        <v>231541000</v>
      </c>
      <c r="Y3200" s="2">
        <v>230967000</v>
      </c>
      <c r="Z3200" s="2">
        <v>229848000</v>
      </c>
      <c r="AA3200" s="2">
        <v>229331000</v>
      </c>
      <c r="AB3200" s="2">
        <v>226189000</v>
      </c>
      <c r="AC3200" s="2">
        <v>225708000</v>
      </c>
      <c r="AD3200" s="2">
        <v>225041000</v>
      </c>
      <c r="AE3200" s="2">
        <v>224101000</v>
      </c>
      <c r="AF3200" s="2">
        <v>224855000</v>
      </c>
      <c r="AG3200" s="2">
        <v>225859000</v>
      </c>
      <c r="AH3200">
        <v>0</v>
      </c>
    </row>
    <row r="3201" spans="1:34" x14ac:dyDescent="0.35">
      <c r="A3201" t="s">
        <v>4831</v>
      </c>
      <c r="B3201" t="s">
        <v>19</v>
      </c>
      <c r="C3201" s="2">
        <v>19609400</v>
      </c>
      <c r="D3201" s="2">
        <v>20390500</v>
      </c>
      <c r="E3201" s="2">
        <v>23572700</v>
      </c>
      <c r="F3201" s="2">
        <v>24265800</v>
      </c>
      <c r="G3201" s="2">
        <v>21479700</v>
      </c>
      <c r="H3201" s="2">
        <v>20898000</v>
      </c>
      <c r="I3201" s="2">
        <v>21136800</v>
      </c>
      <c r="J3201" s="2">
        <v>20945100</v>
      </c>
      <c r="K3201" s="2">
        <v>20845900</v>
      </c>
      <c r="L3201" s="2">
        <v>20457600</v>
      </c>
      <c r="M3201" s="2">
        <v>20224300</v>
      </c>
      <c r="N3201" s="2">
        <v>20055900</v>
      </c>
      <c r="O3201" s="2">
        <v>19935700</v>
      </c>
      <c r="P3201" s="2">
        <v>19985600</v>
      </c>
      <c r="Q3201" s="2">
        <v>19219400</v>
      </c>
      <c r="R3201" s="2">
        <v>19017700</v>
      </c>
      <c r="S3201" s="2">
        <v>18564500</v>
      </c>
      <c r="T3201" s="2">
        <v>18328500</v>
      </c>
      <c r="U3201" s="2">
        <v>18368400</v>
      </c>
      <c r="V3201" s="2">
        <v>18160100</v>
      </c>
      <c r="W3201" s="2">
        <v>18118600</v>
      </c>
      <c r="X3201" s="2">
        <v>17880400</v>
      </c>
      <c r="Y3201" s="2">
        <v>17836000</v>
      </c>
      <c r="Z3201" s="2">
        <v>17749600</v>
      </c>
      <c r="AA3201" s="2">
        <v>17709700</v>
      </c>
      <c r="AB3201" s="2">
        <v>17467100</v>
      </c>
      <c r="AC3201" s="2">
        <v>17429900</v>
      </c>
      <c r="AD3201" s="2">
        <v>17378400</v>
      </c>
      <c r="AE3201" s="2">
        <v>17305900</v>
      </c>
      <c r="AF3201" s="2">
        <v>17364000</v>
      </c>
      <c r="AG3201" s="2">
        <v>17441600</v>
      </c>
      <c r="AH3201">
        <v>0</v>
      </c>
    </row>
    <row r="3202" spans="1:34" x14ac:dyDescent="0.35">
      <c r="A3202" t="s">
        <v>4832</v>
      </c>
      <c r="B3202" t="s">
        <v>19</v>
      </c>
      <c r="C3202" s="2">
        <v>16742300</v>
      </c>
      <c r="D3202" s="2">
        <v>17409200</v>
      </c>
      <c r="E3202" s="2">
        <v>20126200</v>
      </c>
      <c r="F3202" s="2">
        <v>20717900</v>
      </c>
      <c r="G3202" s="2">
        <v>18339200</v>
      </c>
      <c r="H3202" s="2">
        <v>17842500</v>
      </c>
      <c r="I3202" s="2">
        <v>18046400</v>
      </c>
      <c r="J3202" s="2">
        <v>17882700</v>
      </c>
      <c r="K3202" s="2">
        <v>17798000</v>
      </c>
      <c r="L3202" s="2">
        <v>17466500</v>
      </c>
      <c r="M3202" s="2">
        <v>17267300</v>
      </c>
      <c r="N3202" s="2">
        <v>17123500</v>
      </c>
      <c r="O3202" s="2">
        <v>17020900</v>
      </c>
      <c r="P3202" s="2">
        <v>17063500</v>
      </c>
      <c r="Q3202" s="2">
        <v>16409300</v>
      </c>
      <c r="R3202" s="2">
        <v>16237100</v>
      </c>
      <c r="S3202" s="2">
        <v>15850200</v>
      </c>
      <c r="T3202" s="2">
        <v>15648700</v>
      </c>
      <c r="U3202" s="2">
        <v>15682800</v>
      </c>
      <c r="V3202" s="2">
        <v>15504900</v>
      </c>
      <c r="W3202" s="2">
        <v>15469500</v>
      </c>
      <c r="X3202" s="2">
        <v>15266100</v>
      </c>
      <c r="Y3202" s="2">
        <v>15228200</v>
      </c>
      <c r="Z3202" s="2">
        <v>15154400</v>
      </c>
      <c r="AA3202" s="2">
        <v>15120400</v>
      </c>
      <c r="AB3202" s="2">
        <v>14913200</v>
      </c>
      <c r="AC3202" s="2">
        <v>14881500</v>
      </c>
      <c r="AD3202" s="2">
        <v>14837500</v>
      </c>
      <c r="AE3202" s="2">
        <v>14775600</v>
      </c>
      <c r="AF3202" s="2">
        <v>14825200</v>
      </c>
      <c r="AG3202" s="2">
        <v>14891500</v>
      </c>
      <c r="AH3202">
        <v>0</v>
      </c>
    </row>
    <row r="3203" spans="1:34" x14ac:dyDescent="0.35">
      <c r="A3203" t="s">
        <v>4833</v>
      </c>
      <c r="B3203" t="s">
        <v>19</v>
      </c>
      <c r="C3203" s="2">
        <v>106188000</v>
      </c>
      <c r="D3203" s="2">
        <v>110418000</v>
      </c>
      <c r="E3203" s="2">
        <v>127650000</v>
      </c>
      <c r="F3203" s="2">
        <v>131403000</v>
      </c>
      <c r="G3203" s="2">
        <v>116316000</v>
      </c>
      <c r="H3203" s="2">
        <v>113166000</v>
      </c>
      <c r="I3203" s="2">
        <v>114459000</v>
      </c>
      <c r="J3203" s="2">
        <v>113421000</v>
      </c>
      <c r="K3203" s="2">
        <v>112884000</v>
      </c>
      <c r="L3203" s="2">
        <v>110781000</v>
      </c>
      <c r="M3203" s="2">
        <v>109518000</v>
      </c>
      <c r="N3203" s="2">
        <v>108606000</v>
      </c>
      <c r="O3203" s="2">
        <v>107955000</v>
      </c>
      <c r="P3203" s="2">
        <v>108225000</v>
      </c>
      <c r="Q3203" s="2">
        <v>104076000</v>
      </c>
      <c r="R3203" s="2">
        <v>102984000</v>
      </c>
      <c r="S3203" s="2">
        <v>100530000</v>
      </c>
      <c r="T3203" s="2">
        <v>99252000</v>
      </c>
      <c r="U3203" s="2">
        <v>99468000</v>
      </c>
      <c r="V3203" s="2">
        <v>98340000</v>
      </c>
      <c r="W3203" s="2">
        <v>98115000</v>
      </c>
      <c r="X3203" s="2">
        <v>96825000</v>
      </c>
      <c r="Y3203" s="2">
        <v>96585000</v>
      </c>
      <c r="Z3203" s="2">
        <v>96117000</v>
      </c>
      <c r="AA3203" s="2">
        <v>95901000</v>
      </c>
      <c r="AB3203" s="2">
        <v>94587000</v>
      </c>
      <c r="AC3203" s="2">
        <v>94386000</v>
      </c>
      <c r="AD3203" s="2">
        <v>94107000</v>
      </c>
      <c r="AE3203" s="2">
        <v>93714000</v>
      </c>
      <c r="AF3203" s="2">
        <v>94029000</v>
      </c>
      <c r="AG3203" s="2">
        <v>94449000</v>
      </c>
      <c r="AH3203">
        <v>0</v>
      </c>
    </row>
    <row r="3204" spans="1:34" x14ac:dyDescent="0.35">
      <c r="A3204" t="s">
        <v>4834</v>
      </c>
      <c r="B3204" t="s">
        <v>19</v>
      </c>
      <c r="C3204" s="2">
        <v>21237600</v>
      </c>
      <c r="D3204" s="2">
        <v>22083600</v>
      </c>
      <c r="E3204" s="2">
        <v>25530000</v>
      </c>
      <c r="F3204" s="2">
        <v>26280600</v>
      </c>
      <c r="G3204" s="2">
        <v>23263200</v>
      </c>
      <c r="H3204" s="2">
        <v>22633200</v>
      </c>
      <c r="I3204" s="2">
        <v>22891800</v>
      </c>
      <c r="J3204" s="2">
        <v>22684200</v>
      </c>
      <c r="K3204" s="2">
        <v>22576800</v>
      </c>
      <c r="L3204" s="2">
        <v>22156200</v>
      </c>
      <c r="M3204" s="2">
        <v>21903600</v>
      </c>
      <c r="N3204" s="2">
        <v>21721200</v>
      </c>
      <c r="O3204" s="2">
        <v>21591000</v>
      </c>
      <c r="P3204" s="2">
        <v>21645000</v>
      </c>
      <c r="Q3204" s="2">
        <v>20815200</v>
      </c>
      <c r="R3204" s="2">
        <v>20596800</v>
      </c>
      <c r="S3204" s="2">
        <v>20106000</v>
      </c>
      <c r="T3204" s="2">
        <v>19850400</v>
      </c>
      <c r="U3204" s="2">
        <v>19893600</v>
      </c>
      <c r="V3204" s="2">
        <v>19668000</v>
      </c>
      <c r="W3204" s="2">
        <v>19623000</v>
      </c>
      <c r="X3204" s="2">
        <v>19365000</v>
      </c>
      <c r="Y3204" s="2">
        <v>19317000</v>
      </c>
      <c r="Z3204" s="2">
        <v>19223400</v>
      </c>
      <c r="AA3204" s="2">
        <v>19180200</v>
      </c>
      <c r="AB3204" s="2">
        <v>18917400</v>
      </c>
      <c r="AC3204" s="2">
        <v>18877200</v>
      </c>
      <c r="AD3204" s="2">
        <v>18821400</v>
      </c>
      <c r="AE3204" s="2">
        <v>18742800</v>
      </c>
      <c r="AF3204" s="2">
        <v>18805800</v>
      </c>
      <c r="AG3204" s="2">
        <v>18889800</v>
      </c>
      <c r="AH3204">
        <v>0</v>
      </c>
    </row>
    <row r="3205" spans="1:34" x14ac:dyDescent="0.35">
      <c r="A3205" t="s">
        <v>4835</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row>
    <row r="3206" spans="1:34" x14ac:dyDescent="0.35">
      <c r="A3206" t="s">
        <v>4836</v>
      </c>
      <c r="B3206" t="s">
        <v>19</v>
      </c>
      <c r="C3206" s="2">
        <v>7729420000000</v>
      </c>
      <c r="D3206" s="2">
        <v>8379870000000</v>
      </c>
      <c r="E3206" s="2">
        <v>8522140000000</v>
      </c>
      <c r="F3206" s="2">
        <v>8726330000000</v>
      </c>
      <c r="G3206" s="2">
        <v>8872430000000</v>
      </c>
      <c r="H3206" s="2">
        <v>9009530000000</v>
      </c>
      <c r="I3206" s="2">
        <v>9070690000000</v>
      </c>
      <c r="J3206" s="2">
        <v>9077590000000</v>
      </c>
      <c r="K3206" s="2">
        <v>9187450000000</v>
      </c>
      <c r="L3206" s="2">
        <v>9190300000000</v>
      </c>
      <c r="M3206" s="2">
        <v>9186770000000</v>
      </c>
      <c r="N3206" s="2">
        <v>9184000000000</v>
      </c>
      <c r="O3206" s="2">
        <v>9189850000000</v>
      </c>
      <c r="P3206" s="2">
        <v>9220460000000</v>
      </c>
      <c r="Q3206" s="2">
        <v>9178370000000</v>
      </c>
      <c r="R3206" s="2">
        <v>9132440000000</v>
      </c>
      <c r="S3206" s="2">
        <v>9097250000000</v>
      </c>
      <c r="T3206" s="2">
        <v>9062580000000</v>
      </c>
      <c r="U3206" s="2">
        <v>9057250000000</v>
      </c>
      <c r="V3206" s="2">
        <v>9074290000000</v>
      </c>
      <c r="W3206" s="2">
        <v>9119990000000</v>
      </c>
      <c r="X3206" s="2">
        <v>9139270000000</v>
      </c>
      <c r="Y3206" s="2">
        <v>9156160000000</v>
      </c>
      <c r="Z3206" s="2">
        <v>9153530000000</v>
      </c>
      <c r="AA3206" s="2">
        <v>9204330000000</v>
      </c>
      <c r="AB3206" s="2">
        <v>9235920000000</v>
      </c>
      <c r="AC3206" s="2">
        <v>9257910000000</v>
      </c>
      <c r="AD3206" s="2">
        <v>9235250000000</v>
      </c>
      <c r="AE3206" s="2">
        <v>9217690000000</v>
      </c>
      <c r="AF3206" s="2">
        <v>9263160000000</v>
      </c>
      <c r="AG3206" s="2">
        <v>9326050000000</v>
      </c>
      <c r="AH3206">
        <v>0</v>
      </c>
    </row>
    <row r="3207" spans="1:34" x14ac:dyDescent="0.35">
      <c r="A3207" t="s">
        <v>4837</v>
      </c>
      <c r="B3207" t="s">
        <v>19</v>
      </c>
      <c r="C3207" s="2">
        <v>219914000</v>
      </c>
      <c r="D3207" s="2">
        <v>238420000</v>
      </c>
      <c r="E3207" s="2">
        <v>242468000</v>
      </c>
      <c r="F3207" s="2">
        <v>248277000</v>
      </c>
      <c r="G3207" s="2">
        <v>252434000</v>
      </c>
      <c r="H3207" s="2">
        <v>256335000</v>
      </c>
      <c r="I3207" s="2">
        <v>258075000</v>
      </c>
      <c r="J3207" s="2">
        <v>258271000</v>
      </c>
      <c r="K3207" s="2">
        <v>261397000</v>
      </c>
      <c r="L3207" s="2">
        <v>261478000</v>
      </c>
      <c r="M3207" s="2">
        <v>261377000</v>
      </c>
      <c r="N3207" s="2">
        <v>261298000</v>
      </c>
      <c r="O3207" s="2">
        <v>261465000</v>
      </c>
      <c r="P3207" s="2">
        <v>262336000</v>
      </c>
      <c r="Q3207" s="2">
        <v>261138000</v>
      </c>
      <c r="R3207" s="2">
        <v>259832000</v>
      </c>
      <c r="S3207" s="2">
        <v>258830000</v>
      </c>
      <c r="T3207" s="2">
        <v>257844000</v>
      </c>
      <c r="U3207" s="2">
        <v>257692000</v>
      </c>
      <c r="V3207" s="2">
        <v>258177000</v>
      </c>
      <c r="W3207" s="2">
        <v>259477000</v>
      </c>
      <c r="X3207" s="2">
        <v>260026000</v>
      </c>
      <c r="Y3207" s="2">
        <v>260506000</v>
      </c>
      <c r="Z3207" s="2">
        <v>260432000</v>
      </c>
      <c r="AA3207" s="2">
        <v>261877000</v>
      </c>
      <c r="AB3207" s="2">
        <v>262776000</v>
      </c>
      <c r="AC3207" s="2">
        <v>263401000</v>
      </c>
      <c r="AD3207" s="2">
        <v>262757000</v>
      </c>
      <c r="AE3207" s="2">
        <v>262257000</v>
      </c>
      <c r="AF3207" s="2">
        <v>263551000</v>
      </c>
      <c r="AG3207" s="2">
        <v>265340000</v>
      </c>
      <c r="AH3207">
        <v>0</v>
      </c>
    </row>
    <row r="3208" spans="1:34" x14ac:dyDescent="0.35">
      <c r="A3208" t="s">
        <v>4838</v>
      </c>
      <c r="B3208" t="s">
        <v>19</v>
      </c>
      <c r="C3208" s="2">
        <v>1015620000</v>
      </c>
      <c r="D3208" s="2">
        <v>1101090000</v>
      </c>
      <c r="E3208" s="2">
        <v>1119780000</v>
      </c>
      <c r="F3208" s="2">
        <v>1146610000</v>
      </c>
      <c r="G3208" s="2">
        <v>1165810000</v>
      </c>
      <c r="H3208" s="2">
        <v>1183820000</v>
      </c>
      <c r="I3208" s="2">
        <v>1191860000</v>
      </c>
      <c r="J3208" s="2">
        <v>1192760000</v>
      </c>
      <c r="K3208" s="2">
        <v>1207200000</v>
      </c>
      <c r="L3208" s="2">
        <v>1207570000</v>
      </c>
      <c r="M3208" s="2">
        <v>1207110000</v>
      </c>
      <c r="N3208" s="2">
        <v>1206750000</v>
      </c>
      <c r="O3208" s="2">
        <v>1207510000</v>
      </c>
      <c r="P3208" s="2">
        <v>1211540000</v>
      </c>
      <c r="Q3208" s="2">
        <v>1206010000</v>
      </c>
      <c r="R3208" s="2">
        <v>1199970000</v>
      </c>
      <c r="S3208" s="2">
        <v>1195350000</v>
      </c>
      <c r="T3208" s="2">
        <v>1190790000</v>
      </c>
      <c r="U3208" s="2">
        <v>1190090000</v>
      </c>
      <c r="V3208" s="2">
        <v>1192330000</v>
      </c>
      <c r="W3208" s="2">
        <v>1198340000</v>
      </c>
      <c r="X3208" s="2">
        <v>1200870000</v>
      </c>
      <c r="Y3208" s="2">
        <v>1203090000</v>
      </c>
      <c r="Z3208" s="2">
        <v>1202740000</v>
      </c>
      <c r="AA3208" s="2">
        <v>1209420000</v>
      </c>
      <c r="AB3208" s="2">
        <v>1213570000</v>
      </c>
      <c r="AC3208" s="2">
        <v>1216460000</v>
      </c>
      <c r="AD3208" s="2">
        <v>1213480000</v>
      </c>
      <c r="AE3208" s="2">
        <v>1211170000</v>
      </c>
      <c r="AF3208" s="2">
        <v>1217150000</v>
      </c>
      <c r="AG3208" s="2">
        <v>1225410000</v>
      </c>
      <c r="AH3208" s="2">
        <v>2284020000000</v>
      </c>
    </row>
    <row r="3209" spans="1:34" x14ac:dyDescent="0.35">
      <c r="A3209" t="s">
        <v>4839</v>
      </c>
      <c r="B3209" t="s">
        <v>19</v>
      </c>
      <c r="C3209" s="2">
        <v>3475970000</v>
      </c>
      <c r="D3209" s="2">
        <v>3768480000</v>
      </c>
      <c r="E3209" s="2">
        <v>3832470000</v>
      </c>
      <c r="F3209" s="2">
        <v>3924290000</v>
      </c>
      <c r="G3209" s="2">
        <v>3989990000</v>
      </c>
      <c r="H3209" s="2">
        <v>4051650000</v>
      </c>
      <c r="I3209" s="2">
        <v>4079150000</v>
      </c>
      <c r="J3209" s="2">
        <v>4082250000</v>
      </c>
      <c r="K3209" s="2">
        <v>4131660000</v>
      </c>
      <c r="L3209" s="2">
        <v>4132940000</v>
      </c>
      <c r="M3209" s="2">
        <v>4131350000</v>
      </c>
      <c r="N3209" s="2">
        <v>4130110000</v>
      </c>
      <c r="O3209" s="2">
        <v>4132740000</v>
      </c>
      <c r="P3209" s="2">
        <v>4146510000</v>
      </c>
      <c r="Q3209" s="2">
        <v>4127570000</v>
      </c>
      <c r="R3209" s="2">
        <v>4106920000</v>
      </c>
      <c r="S3209" s="2">
        <v>4091100000</v>
      </c>
      <c r="T3209" s="2">
        <v>4075500000</v>
      </c>
      <c r="U3209" s="2">
        <v>4073110000</v>
      </c>
      <c r="V3209" s="2">
        <v>4080770000</v>
      </c>
      <c r="W3209" s="2">
        <v>4101320000</v>
      </c>
      <c r="X3209" s="2">
        <v>4109990000</v>
      </c>
      <c r="Y3209" s="2">
        <v>4117590000</v>
      </c>
      <c r="Z3209" s="2">
        <v>4116400000</v>
      </c>
      <c r="AA3209" s="2">
        <v>4139250000</v>
      </c>
      <c r="AB3209" s="2">
        <v>4153460000</v>
      </c>
      <c r="AC3209" s="2">
        <v>4163350000</v>
      </c>
      <c r="AD3209" s="2">
        <v>4153150000</v>
      </c>
      <c r="AE3209" s="2">
        <v>4145260000</v>
      </c>
      <c r="AF3209" s="2">
        <v>4165710000</v>
      </c>
      <c r="AG3209" s="2">
        <v>4193990000</v>
      </c>
      <c r="AH3209" s="2">
        <v>54199200</v>
      </c>
    </row>
    <row r="3210" spans="1:34" x14ac:dyDescent="0.35">
      <c r="A3210" t="s">
        <v>4840</v>
      </c>
      <c r="B3210" t="s">
        <v>19</v>
      </c>
      <c r="C3210" s="2">
        <v>274403000</v>
      </c>
      <c r="D3210" s="2">
        <v>297494000</v>
      </c>
      <c r="E3210" s="2">
        <v>302545000</v>
      </c>
      <c r="F3210" s="2">
        <v>309794000</v>
      </c>
      <c r="G3210" s="2">
        <v>314981000</v>
      </c>
      <c r="H3210" s="2">
        <v>319848000</v>
      </c>
      <c r="I3210" s="2">
        <v>322019000</v>
      </c>
      <c r="J3210" s="2">
        <v>322264000</v>
      </c>
      <c r="K3210" s="2">
        <v>326164000</v>
      </c>
      <c r="L3210" s="2">
        <v>326265000</v>
      </c>
      <c r="M3210" s="2">
        <v>326140000</v>
      </c>
      <c r="N3210" s="2">
        <v>326042000</v>
      </c>
      <c r="O3210" s="2">
        <v>326249000</v>
      </c>
      <c r="P3210" s="2">
        <v>327336000</v>
      </c>
      <c r="Q3210" s="2">
        <v>325842000</v>
      </c>
      <c r="R3210" s="2">
        <v>324211000</v>
      </c>
      <c r="S3210" s="2">
        <v>322962000</v>
      </c>
      <c r="T3210" s="2">
        <v>321731000</v>
      </c>
      <c r="U3210" s="2">
        <v>321542000</v>
      </c>
      <c r="V3210" s="2">
        <v>322147000</v>
      </c>
      <c r="W3210" s="2">
        <v>323769000</v>
      </c>
      <c r="X3210" s="2">
        <v>324454000</v>
      </c>
      <c r="Y3210" s="2">
        <v>325053000</v>
      </c>
      <c r="Z3210" s="2">
        <v>324960000</v>
      </c>
      <c r="AA3210" s="2">
        <v>326764000</v>
      </c>
      <c r="AB3210" s="2">
        <v>327885000</v>
      </c>
      <c r="AC3210" s="2">
        <v>328666000</v>
      </c>
      <c r="AD3210" s="2">
        <v>327861000</v>
      </c>
      <c r="AE3210" s="2">
        <v>327238000</v>
      </c>
      <c r="AF3210" s="2">
        <v>328852000</v>
      </c>
      <c r="AG3210" s="2">
        <v>331085000</v>
      </c>
      <c r="AH3210" s="2">
        <v>442146000</v>
      </c>
    </row>
    <row r="3211" spans="1:34" x14ac:dyDescent="0.35">
      <c r="A3211" t="s">
        <v>4841</v>
      </c>
      <c r="B3211" t="s">
        <v>19</v>
      </c>
      <c r="C3211" s="2">
        <v>244016000</v>
      </c>
      <c r="D3211" s="2">
        <v>264551000</v>
      </c>
      <c r="E3211" s="2">
        <v>269043000</v>
      </c>
      <c r="F3211" s="2">
        <v>275489000</v>
      </c>
      <c r="G3211" s="2">
        <v>280101000</v>
      </c>
      <c r="H3211" s="2">
        <v>284429000</v>
      </c>
      <c r="I3211" s="2">
        <v>286360000</v>
      </c>
      <c r="J3211" s="2">
        <v>286578000</v>
      </c>
      <c r="K3211" s="2">
        <v>290046000</v>
      </c>
      <c r="L3211" s="2">
        <v>290136000</v>
      </c>
      <c r="M3211" s="2">
        <v>290025000</v>
      </c>
      <c r="N3211" s="2">
        <v>289937000</v>
      </c>
      <c r="O3211" s="2">
        <v>290122000</v>
      </c>
      <c r="P3211" s="2">
        <v>291089000</v>
      </c>
      <c r="Q3211" s="2">
        <v>289759000</v>
      </c>
      <c r="R3211" s="2">
        <v>288310000</v>
      </c>
      <c r="S3211" s="2">
        <v>287199000</v>
      </c>
      <c r="T3211" s="2">
        <v>286104000</v>
      </c>
      <c r="U3211" s="2">
        <v>285936000</v>
      </c>
      <c r="V3211" s="2">
        <v>286474000</v>
      </c>
      <c r="W3211" s="2">
        <v>287916000</v>
      </c>
      <c r="X3211" s="2">
        <v>288525000</v>
      </c>
      <c r="Y3211" s="2">
        <v>289058000</v>
      </c>
      <c r="Z3211" s="2">
        <v>288975000</v>
      </c>
      <c r="AA3211" s="2">
        <v>290579000</v>
      </c>
      <c r="AB3211" s="2">
        <v>291577000</v>
      </c>
      <c r="AC3211" s="2">
        <v>292271000</v>
      </c>
      <c r="AD3211" s="2">
        <v>291555000</v>
      </c>
      <c r="AE3211" s="2">
        <v>291001000</v>
      </c>
      <c r="AF3211" s="2">
        <v>292436000</v>
      </c>
      <c r="AG3211" s="2">
        <v>294422000</v>
      </c>
      <c r="AH3211" s="2">
        <v>1020630000</v>
      </c>
    </row>
    <row r="3212" spans="1:34" x14ac:dyDescent="0.35">
      <c r="A3212" t="s">
        <v>4842</v>
      </c>
      <c r="B3212" t="s">
        <v>19</v>
      </c>
      <c r="C3212" s="2">
        <v>738951000</v>
      </c>
      <c r="D3212" s="2">
        <v>801135000</v>
      </c>
      <c r="E3212" s="2">
        <v>814737000</v>
      </c>
      <c r="F3212" s="2">
        <v>834257000</v>
      </c>
      <c r="G3212" s="2">
        <v>848225000</v>
      </c>
      <c r="H3212" s="2">
        <v>861332000</v>
      </c>
      <c r="I3212" s="2">
        <v>867179000</v>
      </c>
      <c r="J3212" s="2">
        <v>867839000</v>
      </c>
      <c r="K3212" s="2">
        <v>878342000</v>
      </c>
      <c r="L3212" s="2">
        <v>878614000</v>
      </c>
      <c r="M3212" s="2">
        <v>878277000</v>
      </c>
      <c r="N3212" s="2">
        <v>878012000</v>
      </c>
      <c r="O3212" s="2">
        <v>878571000</v>
      </c>
      <c r="P3212" s="2">
        <v>881498000</v>
      </c>
      <c r="Q3212" s="2">
        <v>877473000</v>
      </c>
      <c r="R3212" s="2">
        <v>873083000</v>
      </c>
      <c r="S3212" s="2">
        <v>869718000</v>
      </c>
      <c r="T3212" s="2">
        <v>866404000</v>
      </c>
      <c r="U3212" s="2">
        <v>865895000</v>
      </c>
      <c r="V3212" s="2">
        <v>867523000</v>
      </c>
      <c r="W3212" s="2">
        <v>871892000</v>
      </c>
      <c r="X3212" s="2">
        <v>873736000</v>
      </c>
      <c r="Y3212" s="2">
        <v>875350000</v>
      </c>
      <c r="Z3212" s="2">
        <v>875099000</v>
      </c>
      <c r="AA3212" s="2">
        <v>879956000</v>
      </c>
      <c r="AB3212" s="2">
        <v>882976000</v>
      </c>
      <c r="AC3212" s="2">
        <v>885078000</v>
      </c>
      <c r="AD3212" s="2">
        <v>882911000</v>
      </c>
      <c r="AE3212" s="2">
        <v>881233000</v>
      </c>
      <c r="AF3212" s="2">
        <v>885580000</v>
      </c>
      <c r="AG3212" s="2">
        <v>891592000</v>
      </c>
      <c r="AH3212" s="2">
        <v>40800800</v>
      </c>
    </row>
    <row r="3213" spans="1:34" x14ac:dyDescent="0.35">
      <c r="A3213" t="s">
        <v>4843</v>
      </c>
      <c r="B3213" t="s">
        <v>19</v>
      </c>
      <c r="C3213" s="2">
        <v>57064200</v>
      </c>
      <c r="D3213" s="2">
        <v>61866300</v>
      </c>
      <c r="E3213" s="2">
        <v>62916700</v>
      </c>
      <c r="F3213" s="2">
        <v>64424100</v>
      </c>
      <c r="G3213" s="2">
        <v>65502700</v>
      </c>
      <c r="H3213" s="2">
        <v>66514900</v>
      </c>
      <c r="I3213" s="2">
        <v>66966400</v>
      </c>
      <c r="J3213" s="2">
        <v>67017400</v>
      </c>
      <c r="K3213" s="2">
        <v>67828400</v>
      </c>
      <c r="L3213" s="2">
        <v>67849500</v>
      </c>
      <c r="M3213" s="2">
        <v>67823500</v>
      </c>
      <c r="N3213" s="2">
        <v>67803000</v>
      </c>
      <c r="O3213" s="2">
        <v>67846200</v>
      </c>
      <c r="P3213" s="2">
        <v>68072200</v>
      </c>
      <c r="Q3213" s="2">
        <v>67761400</v>
      </c>
      <c r="R3213" s="2">
        <v>67422400</v>
      </c>
      <c r="S3213" s="2">
        <v>67162500</v>
      </c>
      <c r="T3213" s="2">
        <v>66906600</v>
      </c>
      <c r="U3213" s="2">
        <v>66867200</v>
      </c>
      <c r="V3213" s="2">
        <v>66993000</v>
      </c>
      <c r="W3213" s="2">
        <v>67330400</v>
      </c>
      <c r="X3213" s="2">
        <v>67472800</v>
      </c>
      <c r="Y3213" s="2">
        <v>67597400</v>
      </c>
      <c r="Z3213" s="2">
        <v>67578000</v>
      </c>
      <c r="AA3213" s="2">
        <v>67953100</v>
      </c>
      <c r="AB3213" s="2">
        <v>68186300</v>
      </c>
      <c r="AC3213" s="2">
        <v>68348600</v>
      </c>
      <c r="AD3213" s="2">
        <v>68181300</v>
      </c>
      <c r="AE3213" s="2">
        <v>68051700</v>
      </c>
      <c r="AF3213" s="2">
        <v>68387400</v>
      </c>
      <c r="AG3213" s="2">
        <v>68851700</v>
      </c>
      <c r="AH3213" s="2">
        <v>25948700</v>
      </c>
    </row>
    <row r="3214" spans="1:34" x14ac:dyDescent="0.35">
      <c r="A3214" t="s">
        <v>4844</v>
      </c>
      <c r="B3214" t="s">
        <v>19</v>
      </c>
      <c r="C3214" s="2">
        <v>48720900</v>
      </c>
      <c r="D3214" s="2">
        <v>52820900</v>
      </c>
      <c r="E3214" s="2">
        <v>53717700</v>
      </c>
      <c r="F3214" s="2">
        <v>55004700</v>
      </c>
      <c r="G3214" s="2">
        <v>55925600</v>
      </c>
      <c r="H3214" s="2">
        <v>56789800</v>
      </c>
      <c r="I3214" s="2">
        <v>57175300</v>
      </c>
      <c r="J3214" s="2">
        <v>57218800</v>
      </c>
      <c r="K3214" s="2">
        <v>57911300</v>
      </c>
      <c r="L3214" s="2">
        <v>57929300</v>
      </c>
      <c r="M3214" s="2">
        <v>57907000</v>
      </c>
      <c r="N3214" s="2">
        <v>57889500</v>
      </c>
      <c r="O3214" s="2">
        <v>57926400</v>
      </c>
      <c r="P3214" s="2">
        <v>58119400</v>
      </c>
      <c r="Q3214" s="2">
        <v>57854000</v>
      </c>
      <c r="R3214" s="2">
        <v>57564600</v>
      </c>
      <c r="S3214" s="2">
        <v>57342700</v>
      </c>
      <c r="T3214" s="2">
        <v>57124200</v>
      </c>
      <c r="U3214" s="2">
        <v>57090600</v>
      </c>
      <c r="V3214" s="2">
        <v>57198000</v>
      </c>
      <c r="W3214" s="2">
        <v>57486100</v>
      </c>
      <c r="X3214" s="2">
        <v>57607600</v>
      </c>
      <c r="Y3214" s="2">
        <v>57714000</v>
      </c>
      <c r="Z3214" s="2">
        <v>57697500</v>
      </c>
      <c r="AA3214" s="2">
        <v>58017700</v>
      </c>
      <c r="AB3214" s="2">
        <v>58216800</v>
      </c>
      <c r="AC3214" s="2">
        <v>58355400</v>
      </c>
      <c r="AD3214" s="2">
        <v>58212600</v>
      </c>
      <c r="AE3214" s="2">
        <v>58101900</v>
      </c>
      <c r="AF3214" s="2">
        <v>58388500</v>
      </c>
      <c r="AG3214" s="2">
        <v>58784900</v>
      </c>
      <c r="AH3214" s="2">
        <v>320955000</v>
      </c>
    </row>
    <row r="3215" spans="1:34" x14ac:dyDescent="0.35">
      <c r="A3215" t="s">
        <v>4845</v>
      </c>
      <c r="B3215" t="s">
        <v>19</v>
      </c>
      <c r="C3215" s="2">
        <v>309012000</v>
      </c>
      <c r="D3215" s="2">
        <v>335016000</v>
      </c>
      <c r="E3215" s="2">
        <v>340704000</v>
      </c>
      <c r="F3215" s="2">
        <v>348867000</v>
      </c>
      <c r="G3215" s="2">
        <v>354708000</v>
      </c>
      <c r="H3215" s="2">
        <v>360189000</v>
      </c>
      <c r="I3215" s="2">
        <v>362634000</v>
      </c>
      <c r="J3215" s="2">
        <v>362910000</v>
      </c>
      <c r="K3215" s="2">
        <v>367302000</v>
      </c>
      <c r="L3215" s="2">
        <v>367416000</v>
      </c>
      <c r="M3215" s="2">
        <v>367275000</v>
      </c>
      <c r="N3215" s="2">
        <v>367164000</v>
      </c>
      <c r="O3215" s="2">
        <v>367398000</v>
      </c>
      <c r="P3215" s="2">
        <v>368622000</v>
      </c>
      <c r="Q3215" s="2">
        <v>366939000</v>
      </c>
      <c r="R3215" s="2">
        <v>365103000</v>
      </c>
      <c r="S3215" s="2">
        <v>363696000</v>
      </c>
      <c r="T3215" s="2">
        <v>362310000</v>
      </c>
      <c r="U3215" s="2">
        <v>362097000</v>
      </c>
      <c r="V3215" s="2">
        <v>362778000</v>
      </c>
      <c r="W3215" s="2">
        <v>364605000</v>
      </c>
      <c r="X3215" s="2">
        <v>365376000</v>
      </c>
      <c r="Y3215" s="2">
        <v>366051000</v>
      </c>
      <c r="Z3215" s="2">
        <v>365946000</v>
      </c>
      <c r="AA3215" s="2">
        <v>367977000</v>
      </c>
      <c r="AB3215" s="2">
        <v>369240000</v>
      </c>
      <c r="AC3215" s="2">
        <v>370119000</v>
      </c>
      <c r="AD3215" s="2">
        <v>369213000</v>
      </c>
      <c r="AE3215" s="2">
        <v>368511000</v>
      </c>
      <c r="AF3215" s="2">
        <v>370329000</v>
      </c>
      <c r="AG3215" s="2">
        <v>372843000</v>
      </c>
      <c r="AH3215" s="2">
        <v>1502170</v>
      </c>
    </row>
    <row r="3216" spans="1:34" x14ac:dyDescent="0.35">
      <c r="A3216" t="s">
        <v>4846</v>
      </c>
      <c r="B3216" t="s">
        <v>19</v>
      </c>
      <c r="C3216" s="2">
        <v>61802400</v>
      </c>
      <c r="D3216" s="2">
        <v>67003200</v>
      </c>
      <c r="E3216" s="2">
        <v>68140800</v>
      </c>
      <c r="F3216" s="2">
        <v>69773400</v>
      </c>
      <c r="G3216" s="2">
        <v>70941600</v>
      </c>
      <c r="H3216" s="2">
        <v>72037800</v>
      </c>
      <c r="I3216" s="2">
        <v>72526800</v>
      </c>
      <c r="J3216" s="2">
        <v>72582000</v>
      </c>
      <c r="K3216" s="2">
        <v>73460400</v>
      </c>
      <c r="L3216" s="2">
        <v>73483200</v>
      </c>
      <c r="M3216" s="2">
        <v>73455000</v>
      </c>
      <c r="N3216" s="2">
        <v>73432800</v>
      </c>
      <c r="O3216" s="2">
        <v>73479600</v>
      </c>
      <c r="P3216" s="2">
        <v>73724400</v>
      </c>
      <c r="Q3216" s="2">
        <v>73387800</v>
      </c>
      <c r="R3216" s="2">
        <v>73020600</v>
      </c>
      <c r="S3216" s="2">
        <v>72739200</v>
      </c>
      <c r="T3216" s="2">
        <v>72462000</v>
      </c>
      <c r="U3216" s="2">
        <v>72419400</v>
      </c>
      <c r="V3216" s="2">
        <v>72555600</v>
      </c>
      <c r="W3216" s="2">
        <v>72921000</v>
      </c>
      <c r="X3216" s="2">
        <v>73075200</v>
      </c>
      <c r="Y3216" s="2">
        <v>73210200</v>
      </c>
      <c r="Z3216" s="2">
        <v>73189200</v>
      </c>
      <c r="AA3216" s="2">
        <v>73595400</v>
      </c>
      <c r="AB3216" s="2">
        <v>73848000</v>
      </c>
      <c r="AC3216" s="2">
        <v>74023800</v>
      </c>
      <c r="AD3216" s="2">
        <v>73842600</v>
      </c>
      <c r="AE3216" s="2">
        <v>73702200</v>
      </c>
      <c r="AF3216" s="2">
        <v>74065800</v>
      </c>
      <c r="AG3216" s="2">
        <v>74568600</v>
      </c>
      <c r="AH3216" s="2">
        <v>7607750</v>
      </c>
    </row>
    <row r="3217" spans="1:34" x14ac:dyDescent="0.35">
      <c r="A3217" t="s">
        <v>4847</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s="2">
        <v>266514000</v>
      </c>
    </row>
    <row r="3218" spans="1:34" x14ac:dyDescent="0.35">
      <c r="A3218" t="s">
        <v>4848</v>
      </c>
      <c r="B3218" t="s">
        <v>19</v>
      </c>
      <c r="C3218" s="2">
        <v>8648740000000</v>
      </c>
      <c r="D3218" s="2">
        <v>8506080000000</v>
      </c>
      <c r="E3218" s="2">
        <v>8984010000000</v>
      </c>
      <c r="F3218" s="2">
        <v>9147230000000</v>
      </c>
      <c r="G3218" s="2">
        <v>9195630000000</v>
      </c>
      <c r="H3218" s="2">
        <v>9261810000000</v>
      </c>
      <c r="I3218" s="2">
        <v>9262940000000</v>
      </c>
      <c r="J3218" s="2">
        <v>9216410000000</v>
      </c>
      <c r="K3218" s="2">
        <v>9233670000000</v>
      </c>
      <c r="L3218" s="2">
        <v>9249730000000</v>
      </c>
      <c r="M3218" s="2">
        <v>9270440000000</v>
      </c>
      <c r="N3218" s="2">
        <v>9267360000000</v>
      </c>
      <c r="O3218" s="2">
        <v>9257980000000</v>
      </c>
      <c r="P3218" s="2">
        <v>9259110000000</v>
      </c>
      <c r="Q3218" s="2">
        <v>9258290000000</v>
      </c>
      <c r="R3218" s="2">
        <v>9266910000000</v>
      </c>
      <c r="S3218" s="2">
        <v>9274270000000</v>
      </c>
      <c r="T3218" s="2">
        <v>9294750000000</v>
      </c>
      <c r="U3218" s="2">
        <v>9323800000000</v>
      </c>
      <c r="V3218" s="2">
        <v>9337830000000</v>
      </c>
      <c r="W3218" s="2">
        <v>9359590000000</v>
      </c>
      <c r="X3218" s="2">
        <v>9415790000000</v>
      </c>
      <c r="Y3218" s="2">
        <v>9464340000000</v>
      </c>
      <c r="Z3218" s="2">
        <v>9510420000000</v>
      </c>
      <c r="AA3218" s="2">
        <v>9530230000000</v>
      </c>
      <c r="AB3218" s="2">
        <v>9536160000000</v>
      </c>
      <c r="AC3218" s="2">
        <v>9540440000000</v>
      </c>
      <c r="AD3218" s="2">
        <v>9529480000000</v>
      </c>
      <c r="AE3218" s="2">
        <v>9487980000000</v>
      </c>
      <c r="AF3218" s="2">
        <v>9481900000000</v>
      </c>
      <c r="AG3218" s="2">
        <v>9531210000000</v>
      </c>
      <c r="AH3218" s="2">
        <v>38765600</v>
      </c>
    </row>
    <row r="3219" spans="1:34" x14ac:dyDescent="0.35">
      <c r="A3219" t="s">
        <v>4849</v>
      </c>
      <c r="B3219" t="s">
        <v>19</v>
      </c>
      <c r="C3219" s="2">
        <v>246069000</v>
      </c>
      <c r="D3219" s="2">
        <v>242011000</v>
      </c>
      <c r="E3219" s="2">
        <v>255609000</v>
      </c>
      <c r="F3219" s="2">
        <v>260252000</v>
      </c>
      <c r="G3219" s="2">
        <v>261629000</v>
      </c>
      <c r="H3219" s="2">
        <v>263512000</v>
      </c>
      <c r="I3219" s="2">
        <v>263544000</v>
      </c>
      <c r="J3219" s="2">
        <v>262221000</v>
      </c>
      <c r="K3219" s="2">
        <v>262712000</v>
      </c>
      <c r="L3219" s="2">
        <v>263169000</v>
      </c>
      <c r="M3219" s="2">
        <v>263758000</v>
      </c>
      <c r="N3219" s="2">
        <v>263670000</v>
      </c>
      <c r="O3219" s="2">
        <v>263403000</v>
      </c>
      <c r="P3219" s="2">
        <v>263436000</v>
      </c>
      <c r="Q3219" s="2">
        <v>263412000</v>
      </c>
      <c r="R3219" s="2">
        <v>263658000</v>
      </c>
      <c r="S3219" s="2">
        <v>263867000</v>
      </c>
      <c r="T3219" s="2">
        <v>264450000</v>
      </c>
      <c r="U3219" s="2">
        <v>265276000</v>
      </c>
      <c r="V3219" s="2">
        <v>265675000</v>
      </c>
      <c r="W3219" s="2">
        <v>266294000</v>
      </c>
      <c r="X3219" s="2">
        <v>267893000</v>
      </c>
      <c r="Y3219" s="2">
        <v>269275000</v>
      </c>
      <c r="Z3219" s="2">
        <v>270586000</v>
      </c>
      <c r="AA3219" s="2">
        <v>271149000</v>
      </c>
      <c r="AB3219" s="2">
        <v>271318000</v>
      </c>
      <c r="AC3219" s="2">
        <v>271440000</v>
      </c>
      <c r="AD3219" s="2">
        <v>271128000</v>
      </c>
      <c r="AE3219" s="2">
        <v>269947000</v>
      </c>
      <c r="AF3219" s="2">
        <v>269774000</v>
      </c>
      <c r="AG3219" s="2">
        <v>271177000</v>
      </c>
      <c r="AH3219">
        <v>0</v>
      </c>
    </row>
    <row r="3220" spans="1:34" x14ac:dyDescent="0.35">
      <c r="A3220" t="s">
        <v>4850</v>
      </c>
      <c r="B3220" t="s">
        <v>19</v>
      </c>
      <c r="C3220" s="2">
        <v>1136410000</v>
      </c>
      <c r="D3220" s="2">
        <v>1117670000</v>
      </c>
      <c r="E3220" s="2">
        <v>1180470000</v>
      </c>
      <c r="F3220" s="2">
        <v>1201910000</v>
      </c>
      <c r="G3220" s="2">
        <v>1208270000</v>
      </c>
      <c r="H3220" s="2">
        <v>1216970000</v>
      </c>
      <c r="I3220" s="2">
        <v>1217120000</v>
      </c>
      <c r="J3220" s="2">
        <v>1211010000</v>
      </c>
      <c r="K3220" s="2">
        <v>1213270000</v>
      </c>
      <c r="L3220" s="2">
        <v>1215380000</v>
      </c>
      <c r="M3220" s="2">
        <v>1218100000</v>
      </c>
      <c r="N3220" s="2">
        <v>1217700000</v>
      </c>
      <c r="O3220" s="2">
        <v>1216470000</v>
      </c>
      <c r="P3220" s="2">
        <v>1216620000</v>
      </c>
      <c r="Q3220" s="2">
        <v>1216510000</v>
      </c>
      <c r="R3220" s="2">
        <v>1217640000</v>
      </c>
      <c r="S3220" s="2">
        <v>1218610000</v>
      </c>
      <c r="T3220" s="2">
        <v>1221300000</v>
      </c>
      <c r="U3220" s="2">
        <v>1225110000</v>
      </c>
      <c r="V3220" s="2">
        <v>1226960000</v>
      </c>
      <c r="W3220" s="2">
        <v>1229820000</v>
      </c>
      <c r="X3220" s="2">
        <v>1237200000</v>
      </c>
      <c r="Y3220" s="2">
        <v>1243580000</v>
      </c>
      <c r="Z3220" s="2">
        <v>1249640000</v>
      </c>
      <c r="AA3220" s="2">
        <v>1252240000</v>
      </c>
      <c r="AB3220" s="2">
        <v>1253020000</v>
      </c>
      <c r="AC3220" s="2">
        <v>1253580000</v>
      </c>
      <c r="AD3220" s="2">
        <v>1252140000</v>
      </c>
      <c r="AE3220" s="2">
        <v>1246690000</v>
      </c>
      <c r="AF3220" s="2">
        <v>1245890000</v>
      </c>
      <c r="AG3220" s="2">
        <v>1252370000</v>
      </c>
      <c r="AH3220" s="2">
        <v>204616000000000</v>
      </c>
    </row>
    <row r="3221" spans="1:34" x14ac:dyDescent="0.35">
      <c r="A3221" t="s">
        <v>4851</v>
      </c>
      <c r="B3221" t="s">
        <v>19</v>
      </c>
      <c r="C3221" s="2">
        <v>3889400000</v>
      </c>
      <c r="D3221" s="2">
        <v>3825240000</v>
      </c>
      <c r="E3221" s="2">
        <v>4040170000</v>
      </c>
      <c r="F3221" s="2">
        <v>4113570000</v>
      </c>
      <c r="G3221" s="2">
        <v>4135340000</v>
      </c>
      <c r="H3221" s="2">
        <v>4165100000</v>
      </c>
      <c r="I3221" s="2">
        <v>4165610000</v>
      </c>
      <c r="J3221" s="2">
        <v>4144680000</v>
      </c>
      <c r="K3221" s="2">
        <v>4152450000</v>
      </c>
      <c r="L3221" s="2">
        <v>4159670000</v>
      </c>
      <c r="M3221" s="2">
        <v>4168980000</v>
      </c>
      <c r="N3221" s="2">
        <v>4167600000</v>
      </c>
      <c r="O3221" s="2">
        <v>4163380000</v>
      </c>
      <c r="P3221" s="2">
        <v>4163890000</v>
      </c>
      <c r="Q3221" s="2">
        <v>4163510000</v>
      </c>
      <c r="R3221" s="2">
        <v>4167390000</v>
      </c>
      <c r="S3221" s="2">
        <v>4170700000</v>
      </c>
      <c r="T3221" s="2">
        <v>4179910000</v>
      </c>
      <c r="U3221" s="2">
        <v>4192970000</v>
      </c>
      <c r="V3221" s="2">
        <v>4199280000</v>
      </c>
      <c r="W3221" s="2">
        <v>4209070000</v>
      </c>
      <c r="X3221" s="2">
        <v>4234350000</v>
      </c>
      <c r="Y3221" s="2">
        <v>4256180000</v>
      </c>
      <c r="Z3221" s="2">
        <v>4276900000</v>
      </c>
      <c r="AA3221" s="2">
        <v>4285810000</v>
      </c>
      <c r="AB3221" s="2">
        <v>4288480000</v>
      </c>
      <c r="AC3221" s="2">
        <v>4290400000</v>
      </c>
      <c r="AD3221" s="2">
        <v>4285470000</v>
      </c>
      <c r="AE3221" s="2">
        <v>4266810000</v>
      </c>
      <c r="AF3221" s="2">
        <v>4264080000</v>
      </c>
      <c r="AG3221" s="2">
        <v>4286250000</v>
      </c>
      <c r="AH3221" s="2">
        <v>18379200000</v>
      </c>
    </row>
    <row r="3222" spans="1:34" x14ac:dyDescent="0.35">
      <c r="A3222" t="s">
        <v>4852</v>
      </c>
      <c r="B3222" t="s">
        <v>19</v>
      </c>
      <c r="C3222" s="2">
        <v>307039000</v>
      </c>
      <c r="D3222" s="2">
        <v>301975000</v>
      </c>
      <c r="E3222" s="2">
        <v>318942000</v>
      </c>
      <c r="F3222" s="2">
        <v>324736000</v>
      </c>
      <c r="G3222" s="2">
        <v>326455000</v>
      </c>
      <c r="H3222" s="2">
        <v>328804000</v>
      </c>
      <c r="I3222" s="2">
        <v>328844000</v>
      </c>
      <c r="J3222" s="2">
        <v>327192000</v>
      </c>
      <c r="K3222" s="2">
        <v>327805000</v>
      </c>
      <c r="L3222" s="2">
        <v>328375000</v>
      </c>
      <c r="M3222" s="2">
        <v>329111000</v>
      </c>
      <c r="N3222" s="2">
        <v>329001000</v>
      </c>
      <c r="O3222" s="2">
        <v>328668000</v>
      </c>
      <c r="P3222" s="2">
        <v>328708000</v>
      </c>
      <c r="Q3222" s="2">
        <v>328679000</v>
      </c>
      <c r="R3222" s="2">
        <v>328985000</v>
      </c>
      <c r="S3222" s="2">
        <v>329246000</v>
      </c>
      <c r="T3222" s="2">
        <v>329974000</v>
      </c>
      <c r="U3222" s="2">
        <v>331005000</v>
      </c>
      <c r="V3222" s="2">
        <v>331503000</v>
      </c>
      <c r="W3222" s="2">
        <v>332275000</v>
      </c>
      <c r="X3222" s="2">
        <v>334271000</v>
      </c>
      <c r="Y3222" s="2">
        <v>335994000</v>
      </c>
      <c r="Z3222" s="2">
        <v>337630000</v>
      </c>
      <c r="AA3222" s="2">
        <v>338333000</v>
      </c>
      <c r="AB3222" s="2">
        <v>338544000</v>
      </c>
      <c r="AC3222" s="2">
        <v>338696000</v>
      </c>
      <c r="AD3222" s="2">
        <v>338307000</v>
      </c>
      <c r="AE3222" s="2">
        <v>336833000</v>
      </c>
      <c r="AF3222" s="2">
        <v>336618000</v>
      </c>
      <c r="AG3222" s="2">
        <v>338368000</v>
      </c>
      <c r="AH3222" s="2">
        <v>113079000000</v>
      </c>
    </row>
    <row r="3223" spans="1:34" x14ac:dyDescent="0.35">
      <c r="A3223" t="s">
        <v>4853</v>
      </c>
      <c r="B3223" t="s">
        <v>19</v>
      </c>
      <c r="C3223" s="2">
        <v>273039000</v>
      </c>
      <c r="D3223" s="2">
        <v>268536000</v>
      </c>
      <c r="E3223" s="2">
        <v>283624000</v>
      </c>
      <c r="F3223" s="2">
        <v>288776000</v>
      </c>
      <c r="G3223" s="2">
        <v>290304000</v>
      </c>
      <c r="H3223" s="2">
        <v>292394000</v>
      </c>
      <c r="I3223" s="2">
        <v>292429000</v>
      </c>
      <c r="J3223" s="2">
        <v>290961000</v>
      </c>
      <c r="K3223" s="2">
        <v>291505000</v>
      </c>
      <c r="L3223" s="2">
        <v>292012000</v>
      </c>
      <c r="M3223" s="2">
        <v>292666000</v>
      </c>
      <c r="N3223" s="2">
        <v>292569000</v>
      </c>
      <c r="O3223" s="2">
        <v>292273000</v>
      </c>
      <c r="P3223" s="2">
        <v>292309000</v>
      </c>
      <c r="Q3223" s="2">
        <v>292282000</v>
      </c>
      <c r="R3223" s="2">
        <v>292555000</v>
      </c>
      <c r="S3223" s="2">
        <v>292787000</v>
      </c>
      <c r="T3223" s="2">
        <v>293434000</v>
      </c>
      <c r="U3223" s="2">
        <v>294351000</v>
      </c>
      <c r="V3223" s="2">
        <v>294794000</v>
      </c>
      <c r="W3223" s="2">
        <v>295481000</v>
      </c>
      <c r="X3223" s="2">
        <v>297255000</v>
      </c>
      <c r="Y3223" s="2">
        <v>298788000</v>
      </c>
      <c r="Z3223" s="2">
        <v>300242000</v>
      </c>
      <c r="AA3223" s="2">
        <v>300868000</v>
      </c>
      <c r="AB3223" s="2">
        <v>301055000</v>
      </c>
      <c r="AC3223" s="2">
        <v>301190000</v>
      </c>
      <c r="AD3223" s="2">
        <v>300844000</v>
      </c>
      <c r="AE3223" s="2">
        <v>299534000</v>
      </c>
      <c r="AF3223" s="2">
        <v>299342000</v>
      </c>
      <c r="AG3223" s="2">
        <v>300899000</v>
      </c>
      <c r="AH3223" s="2">
        <v>155544000000</v>
      </c>
    </row>
    <row r="3224" spans="1:34" x14ac:dyDescent="0.35">
      <c r="A3224" t="s">
        <v>4854</v>
      </c>
      <c r="B3224" t="s">
        <v>19</v>
      </c>
      <c r="C3224" s="2">
        <v>826839000</v>
      </c>
      <c r="D3224" s="2">
        <v>813202000</v>
      </c>
      <c r="E3224" s="2">
        <v>858893000</v>
      </c>
      <c r="F3224" s="2">
        <v>874496000</v>
      </c>
      <c r="G3224" s="2">
        <v>879123000</v>
      </c>
      <c r="H3224" s="2">
        <v>885451000</v>
      </c>
      <c r="I3224" s="2">
        <v>885559000</v>
      </c>
      <c r="J3224" s="2">
        <v>881111000</v>
      </c>
      <c r="K3224" s="2">
        <v>882761000</v>
      </c>
      <c r="L3224" s="2">
        <v>884296000</v>
      </c>
      <c r="M3224" s="2">
        <v>886276000</v>
      </c>
      <c r="N3224" s="2">
        <v>885982000</v>
      </c>
      <c r="O3224" s="2">
        <v>885085000</v>
      </c>
      <c r="P3224" s="2">
        <v>885193000</v>
      </c>
      <c r="Q3224" s="2">
        <v>885114000</v>
      </c>
      <c r="R3224" s="2">
        <v>885939000</v>
      </c>
      <c r="S3224" s="2">
        <v>886642000</v>
      </c>
      <c r="T3224" s="2">
        <v>888600000</v>
      </c>
      <c r="U3224" s="2">
        <v>891377000</v>
      </c>
      <c r="V3224" s="2">
        <v>892718000</v>
      </c>
      <c r="W3224" s="2">
        <v>894799000</v>
      </c>
      <c r="X3224" s="2">
        <v>900172000</v>
      </c>
      <c r="Y3224" s="2">
        <v>904814000</v>
      </c>
      <c r="Z3224" s="2">
        <v>909218000</v>
      </c>
      <c r="AA3224" s="2">
        <v>911112000</v>
      </c>
      <c r="AB3224" s="2">
        <v>911679000</v>
      </c>
      <c r="AC3224" s="2">
        <v>912088000</v>
      </c>
      <c r="AD3224" s="2">
        <v>911041000</v>
      </c>
      <c r="AE3224" s="2">
        <v>907073000</v>
      </c>
      <c r="AF3224" s="2">
        <v>906492000</v>
      </c>
      <c r="AG3224" s="2">
        <v>911206000</v>
      </c>
      <c r="AH3224" s="2">
        <v>60220200000</v>
      </c>
    </row>
    <row r="3225" spans="1:34" x14ac:dyDescent="0.35">
      <c r="A3225" t="s">
        <v>4855</v>
      </c>
      <c r="B3225" t="s">
        <v>19</v>
      </c>
      <c r="C3225" s="2">
        <v>63851300</v>
      </c>
      <c r="D3225" s="2">
        <v>62798100</v>
      </c>
      <c r="E3225" s="2">
        <v>66326500</v>
      </c>
      <c r="F3225" s="2">
        <v>67531500</v>
      </c>
      <c r="G3225" s="2">
        <v>67888800</v>
      </c>
      <c r="H3225" s="2">
        <v>68377500</v>
      </c>
      <c r="I3225" s="2">
        <v>68385800</v>
      </c>
      <c r="J3225" s="2">
        <v>68042300</v>
      </c>
      <c r="K3225" s="2">
        <v>68169700</v>
      </c>
      <c r="L3225" s="2">
        <v>68288300</v>
      </c>
      <c r="M3225" s="2">
        <v>68441200</v>
      </c>
      <c r="N3225" s="2">
        <v>68418400</v>
      </c>
      <c r="O3225" s="2">
        <v>68349200</v>
      </c>
      <c r="P3225" s="2">
        <v>68357500</v>
      </c>
      <c r="Q3225" s="2">
        <v>68351400</v>
      </c>
      <c r="R3225" s="2">
        <v>68415100</v>
      </c>
      <c r="S3225" s="2">
        <v>68469400</v>
      </c>
      <c r="T3225" s="2">
        <v>68620700</v>
      </c>
      <c r="U3225" s="2">
        <v>68835100</v>
      </c>
      <c r="V3225" s="2">
        <v>68938700</v>
      </c>
      <c r="W3225" s="2">
        <v>69099300</v>
      </c>
      <c r="X3225" s="2">
        <v>69514300</v>
      </c>
      <c r="Y3225" s="2">
        <v>69872700</v>
      </c>
      <c r="Z3225" s="2">
        <v>70212900</v>
      </c>
      <c r="AA3225" s="2">
        <v>70359100</v>
      </c>
      <c r="AB3225" s="2">
        <v>70402900</v>
      </c>
      <c r="AC3225" s="2">
        <v>70434500</v>
      </c>
      <c r="AD3225" s="2">
        <v>70353600</v>
      </c>
      <c r="AE3225" s="2">
        <v>70047200</v>
      </c>
      <c r="AF3225" s="2">
        <v>70002300</v>
      </c>
      <c r="AG3225" s="2">
        <v>70366300</v>
      </c>
      <c r="AH3225" s="2">
        <v>56387000000</v>
      </c>
    </row>
    <row r="3226" spans="1:34" x14ac:dyDescent="0.35">
      <c r="A3226" t="s">
        <v>4856</v>
      </c>
      <c r="B3226" t="s">
        <v>19</v>
      </c>
      <c r="C3226" s="2">
        <v>54515600</v>
      </c>
      <c r="D3226" s="2">
        <v>53616400</v>
      </c>
      <c r="E3226" s="2">
        <v>56629000</v>
      </c>
      <c r="F3226" s="2">
        <v>57657800</v>
      </c>
      <c r="G3226" s="2">
        <v>57962800</v>
      </c>
      <c r="H3226" s="2">
        <v>58380000</v>
      </c>
      <c r="I3226" s="2">
        <v>58387100</v>
      </c>
      <c r="J3226" s="2">
        <v>58093900</v>
      </c>
      <c r="K3226" s="2">
        <v>58202700</v>
      </c>
      <c r="L3226" s="2">
        <v>58303900</v>
      </c>
      <c r="M3226" s="2">
        <v>58434400</v>
      </c>
      <c r="N3226" s="2">
        <v>58415000</v>
      </c>
      <c r="O3226" s="2">
        <v>58355900</v>
      </c>
      <c r="P3226" s="2">
        <v>58363000</v>
      </c>
      <c r="Q3226" s="2">
        <v>58357800</v>
      </c>
      <c r="R3226" s="2">
        <v>58412200</v>
      </c>
      <c r="S3226" s="2">
        <v>58458500</v>
      </c>
      <c r="T3226" s="2">
        <v>58587700</v>
      </c>
      <c r="U3226" s="2">
        <v>58770700</v>
      </c>
      <c r="V3226" s="2">
        <v>58859200</v>
      </c>
      <c r="W3226" s="2">
        <v>58996300</v>
      </c>
      <c r="X3226" s="2">
        <v>59350600</v>
      </c>
      <c r="Y3226" s="2">
        <v>59656700</v>
      </c>
      <c r="Z3226" s="2">
        <v>59947100</v>
      </c>
      <c r="AA3226" s="2">
        <v>60071900</v>
      </c>
      <c r="AB3226" s="2">
        <v>60109300</v>
      </c>
      <c r="AC3226" s="2">
        <v>60136300</v>
      </c>
      <c r="AD3226" s="2">
        <v>60067200</v>
      </c>
      <c r="AE3226" s="2">
        <v>59805600</v>
      </c>
      <c r="AF3226" s="2">
        <v>59767300</v>
      </c>
      <c r="AG3226" s="2">
        <v>60078100</v>
      </c>
      <c r="AH3226" s="2">
        <v>1257160000</v>
      </c>
    </row>
    <row r="3227" spans="1:34" x14ac:dyDescent="0.35">
      <c r="A3227" t="s">
        <v>4857</v>
      </c>
      <c r="B3227" t="s">
        <v>19</v>
      </c>
      <c r="C3227" s="2">
        <v>345765000</v>
      </c>
      <c r="D3227" s="2">
        <v>340062000</v>
      </c>
      <c r="E3227" s="2">
        <v>359169000</v>
      </c>
      <c r="F3227" s="2">
        <v>365694000</v>
      </c>
      <c r="G3227" s="2">
        <v>367629000</v>
      </c>
      <c r="H3227" s="2">
        <v>370275000</v>
      </c>
      <c r="I3227" s="2">
        <v>370320000</v>
      </c>
      <c r="J3227" s="2">
        <v>368460000</v>
      </c>
      <c r="K3227" s="2">
        <v>369150000</v>
      </c>
      <c r="L3227" s="2">
        <v>369792000</v>
      </c>
      <c r="M3227" s="2">
        <v>370620000</v>
      </c>
      <c r="N3227" s="2">
        <v>370497000</v>
      </c>
      <c r="O3227" s="2">
        <v>370122000</v>
      </c>
      <c r="P3227" s="2">
        <v>370167000</v>
      </c>
      <c r="Q3227" s="2">
        <v>370134000</v>
      </c>
      <c r="R3227" s="2">
        <v>370479000</v>
      </c>
      <c r="S3227" s="2">
        <v>370773000</v>
      </c>
      <c r="T3227" s="2">
        <v>371592000</v>
      </c>
      <c r="U3227" s="2">
        <v>372753000</v>
      </c>
      <c r="V3227" s="2">
        <v>373314000</v>
      </c>
      <c r="W3227" s="2">
        <v>374184000</v>
      </c>
      <c r="X3227" s="2">
        <v>376431000</v>
      </c>
      <c r="Y3227" s="2">
        <v>378372000</v>
      </c>
      <c r="Z3227" s="2">
        <v>380214000</v>
      </c>
      <c r="AA3227" s="2">
        <v>381006000</v>
      </c>
      <c r="AB3227" s="2">
        <v>381243000</v>
      </c>
      <c r="AC3227" s="2">
        <v>381414000</v>
      </c>
      <c r="AD3227" s="2">
        <v>380976000</v>
      </c>
      <c r="AE3227" s="2">
        <v>379317000</v>
      </c>
      <c r="AF3227" s="2">
        <v>379074000</v>
      </c>
      <c r="AG3227" s="2">
        <v>381045000</v>
      </c>
      <c r="AH3227" s="2">
        <v>2055410000</v>
      </c>
    </row>
    <row r="3228" spans="1:34" x14ac:dyDescent="0.35">
      <c r="A3228" t="s">
        <v>4858</v>
      </c>
      <c r="B3228" t="s">
        <v>19</v>
      </c>
      <c r="C3228" s="2">
        <v>69153000</v>
      </c>
      <c r="D3228" s="2">
        <v>68012400</v>
      </c>
      <c r="E3228" s="2">
        <v>71833800</v>
      </c>
      <c r="F3228" s="2">
        <v>73138800</v>
      </c>
      <c r="G3228" s="2">
        <v>73525800</v>
      </c>
      <c r="H3228" s="2">
        <v>74055000</v>
      </c>
      <c r="I3228" s="2">
        <v>74064000</v>
      </c>
      <c r="J3228" s="2">
        <v>73692000</v>
      </c>
      <c r="K3228" s="2">
        <v>73830000</v>
      </c>
      <c r="L3228" s="2">
        <v>73958400</v>
      </c>
      <c r="M3228" s="2">
        <v>74124000</v>
      </c>
      <c r="N3228" s="2">
        <v>74099400</v>
      </c>
      <c r="O3228" s="2">
        <v>74024400</v>
      </c>
      <c r="P3228" s="2">
        <v>74033400</v>
      </c>
      <c r="Q3228" s="2">
        <v>74026800</v>
      </c>
      <c r="R3228" s="2">
        <v>74095800</v>
      </c>
      <c r="S3228" s="2">
        <v>74154600</v>
      </c>
      <c r="T3228" s="2">
        <v>74318400</v>
      </c>
      <c r="U3228" s="2">
        <v>74550600</v>
      </c>
      <c r="V3228" s="2">
        <v>74662800</v>
      </c>
      <c r="W3228" s="2">
        <v>74836800</v>
      </c>
      <c r="X3228" s="2">
        <v>75286200</v>
      </c>
      <c r="Y3228" s="2">
        <v>75674400</v>
      </c>
      <c r="Z3228" s="2">
        <v>76042800</v>
      </c>
      <c r="AA3228" s="2">
        <v>76201200</v>
      </c>
      <c r="AB3228" s="2">
        <v>76248600</v>
      </c>
      <c r="AC3228" s="2">
        <v>76282800</v>
      </c>
      <c r="AD3228" s="2">
        <v>76195200</v>
      </c>
      <c r="AE3228" s="2">
        <v>75863400</v>
      </c>
      <c r="AF3228" s="2">
        <v>75814800</v>
      </c>
      <c r="AG3228" s="2">
        <v>76209000</v>
      </c>
      <c r="AH3228" s="2">
        <v>36241600000</v>
      </c>
    </row>
    <row r="3229" spans="1:34" x14ac:dyDescent="0.35">
      <c r="A3229" t="s">
        <v>4859</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s="2">
        <v>3856310000</v>
      </c>
    </row>
    <row r="3230" spans="1:34" x14ac:dyDescent="0.35">
      <c r="A3230" t="s">
        <v>4860</v>
      </c>
      <c r="B3230" t="s">
        <v>19</v>
      </c>
      <c r="C3230" s="2">
        <v>2245380000000</v>
      </c>
      <c r="D3230" s="2">
        <v>2368720000000</v>
      </c>
      <c r="E3230" s="2">
        <v>2086520000000</v>
      </c>
      <c r="F3230" s="2">
        <v>2075410000000</v>
      </c>
      <c r="G3230" s="2">
        <v>1780590000000</v>
      </c>
      <c r="H3230" s="2">
        <v>1687820000000</v>
      </c>
      <c r="I3230" s="2">
        <v>1641390000000</v>
      </c>
      <c r="J3230" s="2">
        <v>1599390000000</v>
      </c>
      <c r="K3230" s="2">
        <v>1659280000000</v>
      </c>
      <c r="L3230" s="2">
        <v>1714310000000</v>
      </c>
      <c r="M3230" s="2">
        <v>1745320000000</v>
      </c>
      <c r="N3230" s="2">
        <v>1765560000000</v>
      </c>
      <c r="O3230" s="2">
        <v>1778330000000</v>
      </c>
      <c r="P3230" s="2">
        <v>1798180000000</v>
      </c>
      <c r="Q3230" s="2">
        <v>1794160000000</v>
      </c>
      <c r="R3230" s="2">
        <v>1771310000000</v>
      </c>
      <c r="S3230" s="2">
        <v>1756450000000</v>
      </c>
      <c r="T3230" s="2">
        <v>1758230000000</v>
      </c>
      <c r="U3230" s="2">
        <v>1758550000000</v>
      </c>
      <c r="V3230" s="2">
        <v>1775390000000</v>
      </c>
      <c r="W3230" s="2">
        <v>1737780000000</v>
      </c>
      <c r="X3230" s="2">
        <v>1747880000000</v>
      </c>
      <c r="Y3230" s="2">
        <v>1754800000000</v>
      </c>
      <c r="Z3230" s="2">
        <v>1724380000000</v>
      </c>
      <c r="AA3230" s="2">
        <v>1700110000000</v>
      </c>
      <c r="AB3230" s="2">
        <v>1682030000000</v>
      </c>
      <c r="AC3230" s="2">
        <v>1665980000000</v>
      </c>
      <c r="AD3230" s="2">
        <v>1667640000000</v>
      </c>
      <c r="AE3230" s="2">
        <v>1675580000000</v>
      </c>
      <c r="AF3230" s="2">
        <v>1680210000000</v>
      </c>
      <c r="AG3230" s="2">
        <v>1695730000000</v>
      </c>
      <c r="AH3230" s="2">
        <v>385631000</v>
      </c>
    </row>
    <row r="3231" spans="1:34" x14ac:dyDescent="0.35">
      <c r="A3231" t="s">
        <v>4861</v>
      </c>
      <c r="B3231" t="s">
        <v>19</v>
      </c>
      <c r="C3231" s="2">
        <v>63884500</v>
      </c>
      <c r="D3231" s="2">
        <v>67393600</v>
      </c>
      <c r="E3231" s="2">
        <v>59364700</v>
      </c>
      <c r="F3231" s="2">
        <v>59048500</v>
      </c>
      <c r="G3231" s="2">
        <v>50660600</v>
      </c>
      <c r="H3231" s="2">
        <v>48021100</v>
      </c>
      <c r="I3231" s="2">
        <v>46699900</v>
      </c>
      <c r="J3231" s="2">
        <v>45505000</v>
      </c>
      <c r="K3231" s="2">
        <v>47209100</v>
      </c>
      <c r="L3231" s="2">
        <v>48774700</v>
      </c>
      <c r="M3231" s="2">
        <v>49656900</v>
      </c>
      <c r="N3231" s="2">
        <v>50232700</v>
      </c>
      <c r="O3231" s="2">
        <v>50596100</v>
      </c>
      <c r="P3231" s="2">
        <v>51161000</v>
      </c>
      <c r="Q3231" s="2">
        <v>51046600</v>
      </c>
      <c r="R3231" s="2">
        <v>50396500</v>
      </c>
      <c r="S3231" s="2">
        <v>49973500</v>
      </c>
      <c r="T3231" s="2">
        <v>50024300</v>
      </c>
      <c r="U3231" s="2">
        <v>50033500</v>
      </c>
      <c r="V3231" s="2">
        <v>50512600</v>
      </c>
      <c r="W3231" s="2">
        <v>49442300</v>
      </c>
      <c r="X3231" s="2">
        <v>49729900</v>
      </c>
      <c r="Y3231" s="2">
        <v>49926500</v>
      </c>
      <c r="Z3231" s="2">
        <v>49061200</v>
      </c>
      <c r="AA3231" s="2">
        <v>48370600</v>
      </c>
      <c r="AB3231" s="2">
        <v>47856200</v>
      </c>
      <c r="AC3231" s="2">
        <v>47399600</v>
      </c>
      <c r="AD3231" s="2">
        <v>47447000</v>
      </c>
      <c r="AE3231" s="2">
        <v>47672600</v>
      </c>
      <c r="AF3231" s="2">
        <v>47804600</v>
      </c>
      <c r="AG3231" s="2">
        <v>48246100</v>
      </c>
      <c r="AH3231">
        <v>0</v>
      </c>
    </row>
    <row r="3232" spans="1:34" x14ac:dyDescent="0.35">
      <c r="A3232" t="s">
        <v>4862</v>
      </c>
      <c r="B3232" t="s">
        <v>19</v>
      </c>
      <c r="C3232" s="2">
        <v>295036000</v>
      </c>
      <c r="D3232" s="2">
        <v>311242000</v>
      </c>
      <c r="E3232" s="2">
        <v>274162000</v>
      </c>
      <c r="F3232" s="2">
        <v>272702000</v>
      </c>
      <c r="G3232" s="2">
        <v>233964000</v>
      </c>
      <c r="H3232" s="2">
        <v>221774000</v>
      </c>
      <c r="I3232" s="2">
        <v>215673000</v>
      </c>
      <c r="J3232" s="2">
        <v>210154000</v>
      </c>
      <c r="K3232" s="2">
        <v>218024000</v>
      </c>
      <c r="L3232" s="2">
        <v>225255000</v>
      </c>
      <c r="M3232" s="2">
        <v>229329000</v>
      </c>
      <c r="N3232" s="2">
        <v>231988000</v>
      </c>
      <c r="O3232" s="2">
        <v>233666000</v>
      </c>
      <c r="P3232" s="2">
        <v>236275000</v>
      </c>
      <c r="Q3232" s="2">
        <v>235747000</v>
      </c>
      <c r="R3232" s="2">
        <v>232744000</v>
      </c>
      <c r="S3232" s="2">
        <v>230791000</v>
      </c>
      <c r="T3232" s="2">
        <v>231026000</v>
      </c>
      <c r="U3232" s="2">
        <v>231068000</v>
      </c>
      <c r="V3232" s="2">
        <v>233281000</v>
      </c>
      <c r="W3232" s="2">
        <v>228338000</v>
      </c>
      <c r="X3232" s="2">
        <v>229666000</v>
      </c>
      <c r="Y3232" s="2">
        <v>230574000</v>
      </c>
      <c r="Z3232" s="2">
        <v>226578000</v>
      </c>
      <c r="AA3232" s="2">
        <v>223388000</v>
      </c>
      <c r="AB3232" s="2">
        <v>221013000</v>
      </c>
      <c r="AC3232" s="2">
        <v>218904000</v>
      </c>
      <c r="AD3232" s="2">
        <v>219123000</v>
      </c>
      <c r="AE3232" s="2">
        <v>220165000</v>
      </c>
      <c r="AF3232" s="2">
        <v>220774000</v>
      </c>
      <c r="AG3232" s="2">
        <v>222813000</v>
      </c>
      <c r="AH3232" s="2">
        <v>20938400000000</v>
      </c>
    </row>
    <row r="3233" spans="1:34" x14ac:dyDescent="0.35">
      <c r="A3233" t="s">
        <v>4863</v>
      </c>
      <c r="B3233" t="s">
        <v>19</v>
      </c>
      <c r="C3233" s="2">
        <v>1009760000</v>
      </c>
      <c r="D3233" s="2">
        <v>1065230000</v>
      </c>
      <c r="E3233" s="2">
        <v>938324000</v>
      </c>
      <c r="F3233" s="2">
        <v>933327000</v>
      </c>
      <c r="G3233" s="2">
        <v>800745000</v>
      </c>
      <c r="H3233" s="2">
        <v>759025000</v>
      </c>
      <c r="I3233" s="2">
        <v>738143000</v>
      </c>
      <c r="J3233" s="2">
        <v>719255000</v>
      </c>
      <c r="K3233" s="2">
        <v>746192000</v>
      </c>
      <c r="L3233" s="2">
        <v>770937000</v>
      </c>
      <c r="M3233" s="2">
        <v>784881000</v>
      </c>
      <c r="N3233" s="2">
        <v>793983000</v>
      </c>
      <c r="O3233" s="2">
        <v>799726000</v>
      </c>
      <c r="P3233" s="2">
        <v>808655000</v>
      </c>
      <c r="Q3233" s="2">
        <v>806847000</v>
      </c>
      <c r="R3233" s="2">
        <v>796571000</v>
      </c>
      <c r="S3233" s="2">
        <v>789886000</v>
      </c>
      <c r="T3233" s="2">
        <v>790689000</v>
      </c>
      <c r="U3233" s="2">
        <v>790834000</v>
      </c>
      <c r="V3233" s="2">
        <v>798407000</v>
      </c>
      <c r="W3233" s="2">
        <v>781490000</v>
      </c>
      <c r="X3233" s="2">
        <v>786035000</v>
      </c>
      <c r="Y3233" s="2">
        <v>789143000</v>
      </c>
      <c r="Z3233" s="2">
        <v>775466000</v>
      </c>
      <c r="AA3233" s="2">
        <v>764549000</v>
      </c>
      <c r="AB3233" s="2">
        <v>756420000</v>
      </c>
      <c r="AC3233" s="2">
        <v>749202000</v>
      </c>
      <c r="AD3233" s="2">
        <v>749951000</v>
      </c>
      <c r="AE3233" s="2">
        <v>753518000</v>
      </c>
      <c r="AF3233" s="2">
        <v>755603000</v>
      </c>
      <c r="AG3233" s="2">
        <v>762582000</v>
      </c>
      <c r="AH3233" s="2">
        <v>1163840000</v>
      </c>
    </row>
    <row r="3234" spans="1:34" x14ac:dyDescent="0.35">
      <c r="A3234" t="s">
        <v>4864</v>
      </c>
      <c r="B3234" t="s">
        <v>19</v>
      </c>
      <c r="C3234" s="2">
        <v>79713500</v>
      </c>
      <c r="D3234" s="2">
        <v>84092100</v>
      </c>
      <c r="E3234" s="2">
        <v>74073900</v>
      </c>
      <c r="F3234" s="2">
        <v>73679300</v>
      </c>
      <c r="G3234" s="2">
        <v>63213000</v>
      </c>
      <c r="H3234" s="2">
        <v>59919500</v>
      </c>
      <c r="I3234" s="2">
        <v>58271000</v>
      </c>
      <c r="J3234" s="2">
        <v>56780000</v>
      </c>
      <c r="K3234" s="2">
        <v>58906400</v>
      </c>
      <c r="L3234" s="2">
        <v>60859900</v>
      </c>
      <c r="M3234" s="2">
        <v>61960600</v>
      </c>
      <c r="N3234" s="2">
        <v>62679100</v>
      </c>
      <c r="O3234" s="2">
        <v>63132500</v>
      </c>
      <c r="P3234" s="2">
        <v>63837400</v>
      </c>
      <c r="Q3234" s="2">
        <v>63694600</v>
      </c>
      <c r="R3234" s="2">
        <v>62883500</v>
      </c>
      <c r="S3234" s="2">
        <v>62355700</v>
      </c>
      <c r="T3234" s="2">
        <v>62419100</v>
      </c>
      <c r="U3234" s="2">
        <v>62430600</v>
      </c>
      <c r="V3234" s="2">
        <v>63028400</v>
      </c>
      <c r="W3234" s="2">
        <v>61692900</v>
      </c>
      <c r="X3234" s="2">
        <v>62051800</v>
      </c>
      <c r="Y3234" s="2">
        <v>62297100</v>
      </c>
      <c r="Z3234" s="2">
        <v>61217400</v>
      </c>
      <c r="AA3234" s="2">
        <v>60355600</v>
      </c>
      <c r="AB3234" s="2">
        <v>59713800</v>
      </c>
      <c r="AC3234" s="2">
        <v>59144000</v>
      </c>
      <c r="AD3234" s="2">
        <v>59203100</v>
      </c>
      <c r="AE3234" s="2">
        <v>59484700</v>
      </c>
      <c r="AF3234" s="2">
        <v>59649400</v>
      </c>
      <c r="AG3234" s="2">
        <v>60200300</v>
      </c>
      <c r="AH3234" s="2">
        <v>7264740000</v>
      </c>
    </row>
    <row r="3235" spans="1:34" x14ac:dyDescent="0.35">
      <c r="A3235" t="s">
        <v>4865</v>
      </c>
      <c r="B3235" t="s">
        <v>19</v>
      </c>
      <c r="C3235" s="2">
        <v>70886400</v>
      </c>
      <c r="D3235" s="2">
        <v>74780100</v>
      </c>
      <c r="E3235" s="2">
        <v>65871200</v>
      </c>
      <c r="F3235" s="2">
        <v>65520400</v>
      </c>
      <c r="G3235" s="2">
        <v>56213100</v>
      </c>
      <c r="H3235" s="2">
        <v>53284300</v>
      </c>
      <c r="I3235" s="2">
        <v>51818300</v>
      </c>
      <c r="J3235" s="2">
        <v>50492400</v>
      </c>
      <c r="K3235" s="2">
        <v>52383300</v>
      </c>
      <c r="L3235" s="2">
        <v>54120500</v>
      </c>
      <c r="M3235" s="2">
        <v>55099400</v>
      </c>
      <c r="N3235" s="2">
        <v>55738300</v>
      </c>
      <c r="O3235" s="2">
        <v>56141500</v>
      </c>
      <c r="P3235" s="2">
        <v>56768300</v>
      </c>
      <c r="Q3235" s="2">
        <v>56641400</v>
      </c>
      <c r="R3235" s="2">
        <v>55920000</v>
      </c>
      <c r="S3235" s="2">
        <v>55450700</v>
      </c>
      <c r="T3235" s="2">
        <v>55507100</v>
      </c>
      <c r="U3235" s="2">
        <v>55517300</v>
      </c>
      <c r="V3235" s="2">
        <v>56048900</v>
      </c>
      <c r="W3235" s="2">
        <v>54861300</v>
      </c>
      <c r="X3235" s="2">
        <v>55180400</v>
      </c>
      <c r="Y3235" s="2">
        <v>55398600</v>
      </c>
      <c r="Z3235" s="2">
        <v>54438400</v>
      </c>
      <c r="AA3235" s="2">
        <v>53672100</v>
      </c>
      <c r="AB3235" s="2">
        <v>53101400</v>
      </c>
      <c r="AC3235" s="2">
        <v>52594600</v>
      </c>
      <c r="AD3235" s="2">
        <v>52647200</v>
      </c>
      <c r="AE3235" s="2">
        <v>52897600</v>
      </c>
      <c r="AF3235" s="2">
        <v>53044000</v>
      </c>
      <c r="AG3235" s="2">
        <v>53534000</v>
      </c>
      <c r="AH3235" s="2">
        <v>21711300000</v>
      </c>
    </row>
    <row r="3236" spans="1:34" x14ac:dyDescent="0.35">
      <c r="A3236" t="s">
        <v>4866</v>
      </c>
      <c r="B3236" t="s">
        <v>19</v>
      </c>
      <c r="C3236" s="2">
        <v>214664000</v>
      </c>
      <c r="D3236" s="2">
        <v>226455000</v>
      </c>
      <c r="E3236" s="2">
        <v>199477000</v>
      </c>
      <c r="F3236" s="2">
        <v>198414000</v>
      </c>
      <c r="G3236" s="2">
        <v>170229000</v>
      </c>
      <c r="H3236" s="2">
        <v>161360000</v>
      </c>
      <c r="I3236" s="2">
        <v>156920000</v>
      </c>
      <c r="J3236" s="2">
        <v>152905000</v>
      </c>
      <c r="K3236" s="2">
        <v>158631000</v>
      </c>
      <c r="L3236" s="2">
        <v>163892000</v>
      </c>
      <c r="M3236" s="2">
        <v>166856000</v>
      </c>
      <c r="N3236" s="2">
        <v>168791000</v>
      </c>
      <c r="O3236" s="2">
        <v>170012000</v>
      </c>
      <c r="P3236" s="2">
        <v>171911000</v>
      </c>
      <c r="Q3236" s="2">
        <v>171526000</v>
      </c>
      <c r="R3236" s="2">
        <v>169342000</v>
      </c>
      <c r="S3236" s="2">
        <v>167920000</v>
      </c>
      <c r="T3236" s="2">
        <v>168091000</v>
      </c>
      <c r="U3236" s="2">
        <v>168122000</v>
      </c>
      <c r="V3236" s="2">
        <v>169732000</v>
      </c>
      <c r="W3236" s="2">
        <v>166135000</v>
      </c>
      <c r="X3236" s="2">
        <v>167102000</v>
      </c>
      <c r="Y3236" s="2">
        <v>167763000</v>
      </c>
      <c r="Z3236" s="2">
        <v>164855000</v>
      </c>
      <c r="AA3236" s="2">
        <v>162534000</v>
      </c>
      <c r="AB3236" s="2">
        <v>160806000</v>
      </c>
      <c r="AC3236" s="2">
        <v>159271000</v>
      </c>
      <c r="AD3236" s="2">
        <v>159431000</v>
      </c>
      <c r="AE3236" s="2">
        <v>160189000</v>
      </c>
      <c r="AF3236" s="2">
        <v>160632000</v>
      </c>
      <c r="AG3236" s="2">
        <v>162116000</v>
      </c>
      <c r="AH3236" s="2">
        <v>2119890000</v>
      </c>
    </row>
    <row r="3237" spans="1:34" x14ac:dyDescent="0.35">
      <c r="A3237" t="s">
        <v>4867</v>
      </c>
      <c r="B3237" t="s">
        <v>19</v>
      </c>
      <c r="C3237" s="2">
        <v>16577100</v>
      </c>
      <c r="D3237" s="2">
        <v>17487600</v>
      </c>
      <c r="E3237" s="2">
        <v>15404200</v>
      </c>
      <c r="F3237" s="2">
        <v>15322200</v>
      </c>
      <c r="G3237" s="2">
        <v>13145600</v>
      </c>
      <c r="H3237" s="2">
        <v>12460700</v>
      </c>
      <c r="I3237" s="2">
        <v>12117900</v>
      </c>
      <c r="J3237" s="2">
        <v>11807800</v>
      </c>
      <c r="K3237" s="2">
        <v>12250000</v>
      </c>
      <c r="L3237" s="2">
        <v>12656300</v>
      </c>
      <c r="M3237" s="2">
        <v>12885200</v>
      </c>
      <c r="N3237" s="2">
        <v>13034600</v>
      </c>
      <c r="O3237" s="2">
        <v>13128900</v>
      </c>
      <c r="P3237" s="2">
        <v>13275500</v>
      </c>
      <c r="Q3237" s="2">
        <v>13245800</v>
      </c>
      <c r="R3237" s="2">
        <v>13077100</v>
      </c>
      <c r="S3237" s="2">
        <v>12967400</v>
      </c>
      <c r="T3237" s="2">
        <v>12980600</v>
      </c>
      <c r="U3237" s="2">
        <v>12982900</v>
      </c>
      <c r="V3237" s="2">
        <v>13107300</v>
      </c>
      <c r="W3237" s="2">
        <v>12829500</v>
      </c>
      <c r="X3237" s="2">
        <v>12904200</v>
      </c>
      <c r="Y3237" s="2">
        <v>12955200</v>
      </c>
      <c r="Z3237" s="2">
        <v>12730600</v>
      </c>
      <c r="AA3237" s="2">
        <v>12551400</v>
      </c>
      <c r="AB3237" s="2">
        <v>12418000</v>
      </c>
      <c r="AC3237" s="2">
        <v>12299500</v>
      </c>
      <c r="AD3237" s="2">
        <v>12311800</v>
      </c>
      <c r="AE3237" s="2">
        <v>12370300</v>
      </c>
      <c r="AF3237" s="2">
        <v>12404600</v>
      </c>
      <c r="AG3237" s="2">
        <v>12519100</v>
      </c>
      <c r="AH3237" s="2">
        <v>1915480000</v>
      </c>
    </row>
    <row r="3238" spans="1:34" x14ac:dyDescent="0.35">
      <c r="A3238" t="s">
        <v>4868</v>
      </c>
      <c r="B3238" t="s">
        <v>19</v>
      </c>
      <c r="C3238" s="2">
        <v>14153300</v>
      </c>
      <c r="D3238" s="2">
        <v>14930800</v>
      </c>
      <c r="E3238" s="2">
        <v>13152000</v>
      </c>
      <c r="F3238" s="2">
        <v>13082000</v>
      </c>
      <c r="G3238" s="2">
        <v>11223600</v>
      </c>
      <c r="H3238" s="2">
        <v>10638900</v>
      </c>
      <c r="I3238" s="2">
        <v>10346200</v>
      </c>
      <c r="J3238" s="2">
        <v>10081400</v>
      </c>
      <c r="K3238" s="2">
        <v>10459000</v>
      </c>
      <c r="L3238" s="2">
        <v>10805800</v>
      </c>
      <c r="M3238" s="2">
        <v>11001300</v>
      </c>
      <c r="N3238" s="2">
        <v>11128800</v>
      </c>
      <c r="O3238" s="2">
        <v>11209300</v>
      </c>
      <c r="P3238" s="2">
        <v>11334500</v>
      </c>
      <c r="Q3238" s="2">
        <v>11309100</v>
      </c>
      <c r="R3238" s="2">
        <v>11165100</v>
      </c>
      <c r="S3238" s="2">
        <v>11071400</v>
      </c>
      <c r="T3238" s="2">
        <v>11082700</v>
      </c>
      <c r="U3238" s="2">
        <v>11084700</v>
      </c>
      <c r="V3238" s="2">
        <v>11190800</v>
      </c>
      <c r="W3238" s="2">
        <v>10953700</v>
      </c>
      <c r="X3238" s="2">
        <v>11017400</v>
      </c>
      <c r="Y3238" s="2">
        <v>11061000</v>
      </c>
      <c r="Z3238" s="2">
        <v>10869300</v>
      </c>
      <c r="AA3238" s="2">
        <v>10716300</v>
      </c>
      <c r="AB3238" s="2">
        <v>10602300</v>
      </c>
      <c r="AC3238" s="2">
        <v>10501200</v>
      </c>
      <c r="AD3238" s="2">
        <v>10511700</v>
      </c>
      <c r="AE3238" s="2">
        <v>10561700</v>
      </c>
      <c r="AF3238" s="2">
        <v>10590900</v>
      </c>
      <c r="AG3238" s="2">
        <v>10688700</v>
      </c>
      <c r="AH3238" s="2">
        <v>5596130000</v>
      </c>
    </row>
    <row r="3239" spans="1:34" x14ac:dyDescent="0.35">
      <c r="A3239" t="s">
        <v>4869</v>
      </c>
      <c r="B3239" t="s">
        <v>19</v>
      </c>
      <c r="C3239" s="2">
        <v>89767500</v>
      </c>
      <c r="D3239" s="2">
        <v>94698300</v>
      </c>
      <c r="E3239" s="2">
        <v>83416500</v>
      </c>
      <c r="F3239" s="2">
        <v>82972200</v>
      </c>
      <c r="G3239" s="2">
        <v>71185800</v>
      </c>
      <c r="H3239" s="2">
        <v>67476900</v>
      </c>
      <c r="I3239" s="2">
        <v>65620500</v>
      </c>
      <c r="J3239" s="2">
        <v>63941400</v>
      </c>
      <c r="K3239" s="2">
        <v>66336000</v>
      </c>
      <c r="L3239" s="2">
        <v>68535900</v>
      </c>
      <c r="M3239" s="2">
        <v>69775500</v>
      </c>
      <c r="N3239" s="2">
        <v>70584600</v>
      </c>
      <c r="O3239" s="2">
        <v>71095200</v>
      </c>
      <c r="P3239" s="2">
        <v>71889000</v>
      </c>
      <c r="Q3239" s="2">
        <v>71728200</v>
      </c>
      <c r="R3239" s="2">
        <v>70814700</v>
      </c>
      <c r="S3239" s="2">
        <v>70220400</v>
      </c>
      <c r="T3239" s="2">
        <v>70291800</v>
      </c>
      <c r="U3239" s="2">
        <v>70304700</v>
      </c>
      <c r="V3239" s="2">
        <v>70977900</v>
      </c>
      <c r="W3239" s="2">
        <v>69474000</v>
      </c>
      <c r="X3239" s="2">
        <v>69878100</v>
      </c>
      <c r="Y3239" s="2">
        <v>70154400</v>
      </c>
      <c r="Z3239" s="2">
        <v>68938500</v>
      </c>
      <c r="AA3239" s="2">
        <v>67968000</v>
      </c>
      <c r="AB3239" s="2">
        <v>67245300</v>
      </c>
      <c r="AC3239" s="2">
        <v>66603600</v>
      </c>
      <c r="AD3239" s="2">
        <v>66670200</v>
      </c>
      <c r="AE3239" s="2">
        <v>66987300</v>
      </c>
      <c r="AF3239" s="2">
        <v>67172700</v>
      </c>
      <c r="AG3239" s="2">
        <v>67793100</v>
      </c>
      <c r="AH3239" s="2">
        <v>255926000</v>
      </c>
    </row>
    <row r="3240" spans="1:34" x14ac:dyDescent="0.35">
      <c r="A3240" t="s">
        <v>4870</v>
      </c>
      <c r="B3240" t="s">
        <v>19</v>
      </c>
      <c r="C3240" s="2">
        <v>17953500</v>
      </c>
      <c r="D3240" s="2">
        <v>18939700</v>
      </c>
      <c r="E3240" s="2">
        <v>16683300</v>
      </c>
      <c r="F3240" s="2">
        <v>16594400</v>
      </c>
      <c r="G3240" s="2">
        <v>14237200</v>
      </c>
      <c r="H3240" s="2">
        <v>13495400</v>
      </c>
      <c r="I3240" s="2">
        <v>13124100</v>
      </c>
      <c r="J3240" s="2">
        <v>12788300</v>
      </c>
      <c r="K3240" s="2">
        <v>13267200</v>
      </c>
      <c r="L3240" s="2">
        <v>13707200</v>
      </c>
      <c r="M3240" s="2">
        <v>13955100</v>
      </c>
      <c r="N3240" s="2">
        <v>14116900</v>
      </c>
      <c r="O3240" s="2">
        <v>14219000</v>
      </c>
      <c r="P3240" s="2">
        <v>14377800</v>
      </c>
      <c r="Q3240" s="2">
        <v>14345600</v>
      </c>
      <c r="R3240" s="2">
        <v>14162900</v>
      </c>
      <c r="S3240" s="2">
        <v>14044100</v>
      </c>
      <c r="T3240" s="2">
        <v>14058400</v>
      </c>
      <c r="U3240" s="2">
        <v>14060900</v>
      </c>
      <c r="V3240" s="2">
        <v>14195600</v>
      </c>
      <c r="W3240" s="2">
        <v>13894800</v>
      </c>
      <c r="X3240" s="2">
        <v>13975600</v>
      </c>
      <c r="Y3240" s="2">
        <v>14030900</v>
      </c>
      <c r="Z3240" s="2">
        <v>13787700</v>
      </c>
      <c r="AA3240" s="2">
        <v>13593600</v>
      </c>
      <c r="AB3240" s="2">
        <v>13449100</v>
      </c>
      <c r="AC3240" s="2">
        <v>13320700</v>
      </c>
      <c r="AD3240" s="2">
        <v>13334000</v>
      </c>
      <c r="AE3240" s="2">
        <v>13397500</v>
      </c>
      <c r="AF3240" s="2">
        <v>13434500</v>
      </c>
      <c r="AG3240" s="2">
        <v>13558600</v>
      </c>
      <c r="AH3240" s="2">
        <v>459762000</v>
      </c>
    </row>
    <row r="3241" spans="1:34" x14ac:dyDescent="0.35">
      <c r="A3241" t="s">
        <v>4871</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s="2">
        <v>849313000</v>
      </c>
    </row>
    <row r="3242" spans="1:34" x14ac:dyDescent="0.35">
      <c r="A3242" t="s">
        <v>4872</v>
      </c>
      <c r="B3242" t="s">
        <v>19</v>
      </c>
      <c r="C3242" s="2">
        <v>877255000000</v>
      </c>
      <c r="D3242" s="2">
        <v>982499000000</v>
      </c>
      <c r="E3242" s="2">
        <v>853948000000</v>
      </c>
      <c r="F3242" s="2">
        <v>845656000000</v>
      </c>
      <c r="G3242" s="2">
        <v>704765000000</v>
      </c>
      <c r="H3242" s="2">
        <v>657796000000</v>
      </c>
      <c r="I3242" s="2">
        <v>632716000000</v>
      </c>
      <c r="J3242" s="2">
        <v>609885000000</v>
      </c>
      <c r="K3242" s="2">
        <v>639335000000</v>
      </c>
      <c r="L3242" s="2">
        <v>666805000000</v>
      </c>
      <c r="M3242" s="2">
        <v>682030000000</v>
      </c>
      <c r="N3242" s="2">
        <v>692083000000</v>
      </c>
      <c r="O3242" s="2">
        <v>698421000000</v>
      </c>
      <c r="P3242" s="2">
        <v>707948000000</v>
      </c>
      <c r="Q3242" s="2">
        <v>705600000000</v>
      </c>
      <c r="R3242" s="2">
        <v>693962000000</v>
      </c>
      <c r="S3242" s="2">
        <v>686326000000</v>
      </c>
      <c r="T3242" s="2">
        <v>686969000000</v>
      </c>
      <c r="U3242" s="2">
        <v>686491000000</v>
      </c>
      <c r="V3242" s="2">
        <v>693908000000</v>
      </c>
      <c r="W3242" s="2">
        <v>674777000000</v>
      </c>
      <c r="X3242" s="2">
        <v>679027000000</v>
      </c>
      <c r="Y3242" s="2">
        <v>681265000000</v>
      </c>
      <c r="Z3242" s="2">
        <v>665364000000</v>
      </c>
      <c r="AA3242" s="2">
        <v>652713000000</v>
      </c>
      <c r="AB3242" s="2">
        <v>642702000000</v>
      </c>
      <c r="AC3242" s="2">
        <v>634435000000</v>
      </c>
      <c r="AD3242" s="2">
        <v>634319000000</v>
      </c>
      <c r="AE3242" s="2">
        <v>637032000000</v>
      </c>
      <c r="AF3242" s="2">
        <v>638410000000</v>
      </c>
      <c r="AG3242" s="2">
        <v>644764000000</v>
      </c>
      <c r="AH3242" s="2">
        <v>169863000</v>
      </c>
    </row>
    <row r="3243" spans="1:34" x14ac:dyDescent="0.35">
      <c r="A3243" t="s">
        <v>4873</v>
      </c>
      <c r="B3243" t="s">
        <v>19</v>
      </c>
      <c r="C3243" s="2">
        <v>24959200</v>
      </c>
      <c r="D3243" s="2">
        <v>27953600</v>
      </c>
      <c r="E3243" s="2">
        <v>24296100</v>
      </c>
      <c r="F3243" s="2">
        <v>24060200</v>
      </c>
      <c r="G3243" s="2">
        <v>20051600</v>
      </c>
      <c r="H3243" s="2">
        <v>18715300</v>
      </c>
      <c r="I3243" s="2">
        <v>18001700</v>
      </c>
      <c r="J3243" s="2">
        <v>17352100</v>
      </c>
      <c r="K3243" s="2">
        <v>18190000</v>
      </c>
      <c r="L3243" s="2">
        <v>18971600</v>
      </c>
      <c r="M3243" s="2">
        <v>19404800</v>
      </c>
      <c r="N3243" s="2">
        <v>19690800</v>
      </c>
      <c r="O3243" s="2">
        <v>19871100</v>
      </c>
      <c r="P3243" s="2">
        <v>20142200</v>
      </c>
      <c r="Q3243" s="2">
        <v>20075400</v>
      </c>
      <c r="R3243" s="2">
        <v>19744200</v>
      </c>
      <c r="S3243" s="2">
        <v>19527000</v>
      </c>
      <c r="T3243" s="2">
        <v>19545300</v>
      </c>
      <c r="U3243" s="2">
        <v>19531700</v>
      </c>
      <c r="V3243" s="2">
        <v>19742700</v>
      </c>
      <c r="W3243" s="2">
        <v>19198400</v>
      </c>
      <c r="X3243" s="2">
        <v>19319300</v>
      </c>
      <c r="Y3243" s="2">
        <v>19383000</v>
      </c>
      <c r="Z3243" s="2">
        <v>18930600</v>
      </c>
      <c r="AA3243" s="2">
        <v>18570700</v>
      </c>
      <c r="AB3243" s="2">
        <v>18285800</v>
      </c>
      <c r="AC3243" s="2">
        <v>18050600</v>
      </c>
      <c r="AD3243" s="2">
        <v>18047300</v>
      </c>
      <c r="AE3243" s="2">
        <v>18124500</v>
      </c>
      <c r="AF3243" s="2">
        <v>18163700</v>
      </c>
      <c r="AG3243" s="2">
        <v>18344500</v>
      </c>
      <c r="AH3243">
        <v>0</v>
      </c>
    </row>
    <row r="3244" spans="1:34" x14ac:dyDescent="0.35">
      <c r="A3244" t="s">
        <v>4874</v>
      </c>
      <c r="B3244" t="s">
        <v>19</v>
      </c>
      <c r="C3244" s="2">
        <v>115268000</v>
      </c>
      <c r="D3244" s="2">
        <v>129097000</v>
      </c>
      <c r="E3244" s="2">
        <v>112206000</v>
      </c>
      <c r="F3244" s="2">
        <v>111116000</v>
      </c>
      <c r="G3244" s="2">
        <v>92603700</v>
      </c>
      <c r="H3244" s="2">
        <v>86432200</v>
      </c>
      <c r="I3244" s="2">
        <v>83136800</v>
      </c>
      <c r="J3244" s="2">
        <v>80136800</v>
      </c>
      <c r="K3244" s="2">
        <v>84006400</v>
      </c>
      <c r="L3244" s="2">
        <v>87616000</v>
      </c>
      <c r="M3244" s="2">
        <v>89616400</v>
      </c>
      <c r="N3244" s="2">
        <v>90937400</v>
      </c>
      <c r="O3244" s="2">
        <v>91770200</v>
      </c>
      <c r="P3244" s="2">
        <v>93021900</v>
      </c>
      <c r="Q3244" s="2">
        <v>92713500</v>
      </c>
      <c r="R3244" s="2">
        <v>91184200</v>
      </c>
      <c r="S3244" s="2">
        <v>90180800</v>
      </c>
      <c r="T3244" s="2">
        <v>90265300</v>
      </c>
      <c r="U3244" s="2">
        <v>90202500</v>
      </c>
      <c r="V3244" s="2">
        <v>91177200</v>
      </c>
      <c r="W3244" s="2">
        <v>88663400</v>
      </c>
      <c r="X3244" s="2">
        <v>89221900</v>
      </c>
      <c r="Y3244" s="2">
        <v>89515900</v>
      </c>
      <c r="Z3244" s="2">
        <v>87426500</v>
      </c>
      <c r="AA3244" s="2">
        <v>85764300</v>
      </c>
      <c r="AB3244" s="2">
        <v>84448800</v>
      </c>
      <c r="AC3244" s="2">
        <v>83362700</v>
      </c>
      <c r="AD3244" s="2">
        <v>83347400</v>
      </c>
      <c r="AE3244" s="2">
        <v>83703800</v>
      </c>
      <c r="AF3244" s="2">
        <v>83884900</v>
      </c>
      <c r="AG3244" s="2">
        <v>84719800</v>
      </c>
      <c r="AH3244">
        <v>0</v>
      </c>
    </row>
    <row r="3245" spans="1:34" x14ac:dyDescent="0.35">
      <c r="A3245" t="s">
        <v>4875</v>
      </c>
      <c r="B3245" t="s">
        <v>19</v>
      </c>
      <c r="C3245" s="2">
        <v>394508000</v>
      </c>
      <c r="D3245" s="2">
        <v>441836000</v>
      </c>
      <c r="E3245" s="2">
        <v>384026000</v>
      </c>
      <c r="F3245" s="2">
        <v>380297000</v>
      </c>
      <c r="G3245" s="2">
        <v>316938000</v>
      </c>
      <c r="H3245" s="2">
        <v>295815000</v>
      </c>
      <c r="I3245" s="2">
        <v>284537000</v>
      </c>
      <c r="J3245" s="2">
        <v>274269000</v>
      </c>
      <c r="K3245" s="2">
        <v>287513000</v>
      </c>
      <c r="L3245" s="2">
        <v>299867000</v>
      </c>
      <c r="M3245" s="2">
        <v>306713000</v>
      </c>
      <c r="N3245" s="2">
        <v>311235000</v>
      </c>
      <c r="O3245" s="2">
        <v>314085000</v>
      </c>
      <c r="P3245" s="2">
        <v>318369000</v>
      </c>
      <c r="Q3245" s="2">
        <v>317313000</v>
      </c>
      <c r="R3245" s="2">
        <v>312079000</v>
      </c>
      <c r="S3245" s="2">
        <v>308645000</v>
      </c>
      <c r="T3245" s="2">
        <v>308935000</v>
      </c>
      <c r="U3245" s="2">
        <v>308720000</v>
      </c>
      <c r="V3245" s="2">
        <v>312055000</v>
      </c>
      <c r="W3245" s="2">
        <v>303452000</v>
      </c>
      <c r="X3245" s="2">
        <v>305363000</v>
      </c>
      <c r="Y3245" s="2">
        <v>306369000</v>
      </c>
      <c r="Z3245" s="2">
        <v>299219000</v>
      </c>
      <c r="AA3245" s="2">
        <v>293529000</v>
      </c>
      <c r="AB3245" s="2">
        <v>289027000</v>
      </c>
      <c r="AC3245" s="2">
        <v>285310000</v>
      </c>
      <c r="AD3245" s="2">
        <v>285258000</v>
      </c>
      <c r="AE3245" s="2">
        <v>286478000</v>
      </c>
      <c r="AF3245" s="2">
        <v>287097000</v>
      </c>
      <c r="AG3245" s="2">
        <v>289955000</v>
      </c>
      <c r="AH3245">
        <v>0</v>
      </c>
    </row>
    <row r="3246" spans="1:34" x14ac:dyDescent="0.35">
      <c r="A3246" t="s">
        <v>4876</v>
      </c>
      <c r="B3246" t="s">
        <v>19</v>
      </c>
      <c r="C3246" s="2">
        <v>31143500</v>
      </c>
      <c r="D3246" s="2">
        <v>34879800</v>
      </c>
      <c r="E3246" s="2">
        <v>30316100</v>
      </c>
      <c r="F3246" s="2">
        <v>30021700</v>
      </c>
      <c r="G3246" s="2">
        <v>25019900</v>
      </c>
      <c r="H3246" s="2">
        <v>23352500</v>
      </c>
      <c r="I3246" s="2">
        <v>22462100</v>
      </c>
      <c r="J3246" s="2">
        <v>21651600</v>
      </c>
      <c r="K3246" s="2">
        <v>22697100</v>
      </c>
      <c r="L3246" s="2">
        <v>23672300</v>
      </c>
      <c r="M3246" s="2">
        <v>24212800</v>
      </c>
      <c r="N3246" s="2">
        <v>24569700</v>
      </c>
      <c r="O3246" s="2">
        <v>24794700</v>
      </c>
      <c r="P3246" s="2">
        <v>25132900</v>
      </c>
      <c r="Q3246" s="2">
        <v>25049600</v>
      </c>
      <c r="R3246" s="2">
        <v>24636400</v>
      </c>
      <c r="S3246" s="2">
        <v>24365300</v>
      </c>
      <c r="T3246" s="2">
        <v>24388100</v>
      </c>
      <c r="U3246" s="2">
        <v>24371200</v>
      </c>
      <c r="V3246" s="2">
        <v>24634500</v>
      </c>
      <c r="W3246" s="2">
        <v>23955300</v>
      </c>
      <c r="X3246" s="2">
        <v>24106200</v>
      </c>
      <c r="Y3246" s="2">
        <v>24185600</v>
      </c>
      <c r="Z3246" s="2">
        <v>23621100</v>
      </c>
      <c r="AA3246" s="2">
        <v>23172000</v>
      </c>
      <c r="AB3246" s="2">
        <v>22816600</v>
      </c>
      <c r="AC3246" s="2">
        <v>22523100</v>
      </c>
      <c r="AD3246" s="2">
        <v>22519000</v>
      </c>
      <c r="AE3246" s="2">
        <v>22615300</v>
      </c>
      <c r="AF3246" s="2">
        <v>22664200</v>
      </c>
      <c r="AG3246" s="2">
        <v>22889800</v>
      </c>
      <c r="AH3246">
        <v>0</v>
      </c>
    </row>
    <row r="3247" spans="1:34" x14ac:dyDescent="0.35">
      <c r="A3247" t="s">
        <v>4877</v>
      </c>
      <c r="B3247" t="s">
        <v>19</v>
      </c>
      <c r="C3247" s="2">
        <v>27694800</v>
      </c>
      <c r="D3247" s="2">
        <v>31017300</v>
      </c>
      <c r="E3247" s="2">
        <v>26959000</v>
      </c>
      <c r="F3247" s="2">
        <v>26697200</v>
      </c>
      <c r="G3247" s="2">
        <v>22249300</v>
      </c>
      <c r="H3247" s="2">
        <v>20766500</v>
      </c>
      <c r="I3247" s="2">
        <v>19974700</v>
      </c>
      <c r="J3247" s="2">
        <v>19254000</v>
      </c>
      <c r="K3247" s="2">
        <v>20183700</v>
      </c>
      <c r="L3247" s="2">
        <v>21050900</v>
      </c>
      <c r="M3247" s="2">
        <v>21531600</v>
      </c>
      <c r="N3247" s="2">
        <v>21849000</v>
      </c>
      <c r="O3247" s="2">
        <v>22049000</v>
      </c>
      <c r="P3247" s="2">
        <v>22349800</v>
      </c>
      <c r="Q3247" s="2">
        <v>22275700</v>
      </c>
      <c r="R3247" s="2">
        <v>21908300</v>
      </c>
      <c r="S3247" s="2">
        <v>21667200</v>
      </c>
      <c r="T3247" s="2">
        <v>21687500</v>
      </c>
      <c r="U3247" s="2">
        <v>21672400</v>
      </c>
      <c r="V3247" s="2">
        <v>21906600</v>
      </c>
      <c r="W3247" s="2">
        <v>21302600</v>
      </c>
      <c r="X3247" s="2">
        <v>21436800</v>
      </c>
      <c r="Y3247" s="2">
        <v>21507400</v>
      </c>
      <c r="Z3247" s="2">
        <v>21005400</v>
      </c>
      <c r="AA3247" s="2">
        <v>20606000</v>
      </c>
      <c r="AB3247" s="2">
        <v>20290000</v>
      </c>
      <c r="AC3247" s="2">
        <v>20029000</v>
      </c>
      <c r="AD3247" s="2">
        <v>20025300</v>
      </c>
      <c r="AE3247" s="2">
        <v>20111000</v>
      </c>
      <c r="AF3247" s="2">
        <v>20154500</v>
      </c>
      <c r="AG3247" s="2">
        <v>20355100</v>
      </c>
      <c r="AH3247">
        <v>0</v>
      </c>
    </row>
    <row r="3248" spans="1:34" x14ac:dyDescent="0.35">
      <c r="A3248" t="s">
        <v>4878</v>
      </c>
      <c r="B3248" t="s">
        <v>19</v>
      </c>
      <c r="C3248" s="2">
        <v>83867600</v>
      </c>
      <c r="D3248" s="2">
        <v>93929200</v>
      </c>
      <c r="E3248" s="2">
        <v>81639400</v>
      </c>
      <c r="F3248" s="2">
        <v>80846700</v>
      </c>
      <c r="G3248" s="2">
        <v>67377200</v>
      </c>
      <c r="H3248" s="2">
        <v>62886900</v>
      </c>
      <c r="I3248" s="2">
        <v>60489200</v>
      </c>
      <c r="J3248" s="2">
        <v>58306400</v>
      </c>
      <c r="K3248" s="2">
        <v>61121900</v>
      </c>
      <c r="L3248" s="2">
        <v>63748200</v>
      </c>
      <c r="M3248" s="2">
        <v>65203600</v>
      </c>
      <c r="N3248" s="2">
        <v>66164800</v>
      </c>
      <c r="O3248" s="2">
        <v>66770700</v>
      </c>
      <c r="P3248" s="2">
        <v>67681500</v>
      </c>
      <c r="Q3248" s="2">
        <v>67457100</v>
      </c>
      <c r="R3248" s="2">
        <v>66344400</v>
      </c>
      <c r="S3248" s="2">
        <v>65614300</v>
      </c>
      <c r="T3248" s="2">
        <v>65675800</v>
      </c>
      <c r="U3248" s="2">
        <v>65630100</v>
      </c>
      <c r="V3248" s="2">
        <v>66339300</v>
      </c>
      <c r="W3248" s="2">
        <v>64510300</v>
      </c>
      <c r="X3248" s="2">
        <v>64916600</v>
      </c>
      <c r="Y3248" s="2">
        <v>65130500</v>
      </c>
      <c r="Z3248" s="2">
        <v>63610400</v>
      </c>
      <c r="AA3248" s="2">
        <v>62400900</v>
      </c>
      <c r="AB3248" s="2">
        <v>61443800</v>
      </c>
      <c r="AC3248" s="2">
        <v>60653500</v>
      </c>
      <c r="AD3248" s="2">
        <v>60642400</v>
      </c>
      <c r="AE3248" s="2">
        <v>60901700</v>
      </c>
      <c r="AF3248" s="2">
        <v>61033500</v>
      </c>
      <c r="AG3248" s="2">
        <v>61640900</v>
      </c>
      <c r="AH3248">
        <v>0</v>
      </c>
    </row>
    <row r="3249" spans="1:34" x14ac:dyDescent="0.35">
      <c r="A3249" t="s">
        <v>4879</v>
      </c>
      <c r="B3249" t="s">
        <v>19</v>
      </c>
      <c r="C3249" s="2">
        <v>6476540</v>
      </c>
      <c r="D3249" s="2">
        <v>7253520</v>
      </c>
      <c r="E3249" s="2">
        <v>6304460</v>
      </c>
      <c r="F3249" s="2">
        <v>6243250</v>
      </c>
      <c r="G3249" s="2">
        <v>5203090</v>
      </c>
      <c r="H3249" s="2">
        <v>4856330</v>
      </c>
      <c r="I3249" s="2">
        <v>4671170</v>
      </c>
      <c r="J3249" s="2">
        <v>4502610</v>
      </c>
      <c r="K3249" s="2">
        <v>4720040</v>
      </c>
      <c r="L3249" s="2">
        <v>4922840</v>
      </c>
      <c r="M3249" s="2">
        <v>5035240</v>
      </c>
      <c r="N3249" s="2">
        <v>5109460</v>
      </c>
      <c r="O3249" s="2">
        <v>5156260</v>
      </c>
      <c r="P3249" s="2">
        <v>5226590</v>
      </c>
      <c r="Q3249" s="2">
        <v>5209260</v>
      </c>
      <c r="R3249" s="2">
        <v>5123330</v>
      </c>
      <c r="S3249" s="2">
        <v>5066960</v>
      </c>
      <c r="T3249" s="2">
        <v>5071700</v>
      </c>
      <c r="U3249" s="2">
        <v>5068170</v>
      </c>
      <c r="V3249" s="2">
        <v>5122940</v>
      </c>
      <c r="W3249" s="2">
        <v>4981700</v>
      </c>
      <c r="X3249" s="2">
        <v>5013070</v>
      </c>
      <c r="Y3249" s="2">
        <v>5029590</v>
      </c>
      <c r="Z3249" s="2">
        <v>4912200</v>
      </c>
      <c r="AA3249" s="2">
        <v>4818800</v>
      </c>
      <c r="AB3249" s="2">
        <v>4744890</v>
      </c>
      <c r="AC3249" s="2">
        <v>4683870</v>
      </c>
      <c r="AD3249" s="2">
        <v>4683010</v>
      </c>
      <c r="AE3249" s="2">
        <v>4703030</v>
      </c>
      <c r="AF3249" s="2">
        <v>4713210</v>
      </c>
      <c r="AG3249" s="2">
        <v>4760120</v>
      </c>
      <c r="AH3249">
        <v>0</v>
      </c>
    </row>
    <row r="3250" spans="1:34" x14ac:dyDescent="0.35">
      <c r="A3250" t="s">
        <v>4880</v>
      </c>
      <c r="B3250" t="s">
        <v>19</v>
      </c>
      <c r="C3250" s="2">
        <v>5529610</v>
      </c>
      <c r="D3250" s="2">
        <v>6192990</v>
      </c>
      <c r="E3250" s="2">
        <v>5382690</v>
      </c>
      <c r="F3250" s="2">
        <v>5330430</v>
      </c>
      <c r="G3250" s="2">
        <v>4442350</v>
      </c>
      <c r="H3250" s="2">
        <v>4146290</v>
      </c>
      <c r="I3250" s="2">
        <v>3988200</v>
      </c>
      <c r="J3250" s="2">
        <v>3844290</v>
      </c>
      <c r="K3250" s="2">
        <v>4029920</v>
      </c>
      <c r="L3250" s="2">
        <v>4203080</v>
      </c>
      <c r="M3250" s="2">
        <v>4299040</v>
      </c>
      <c r="N3250" s="2">
        <v>4362410</v>
      </c>
      <c r="O3250" s="2">
        <v>4402360</v>
      </c>
      <c r="P3250" s="2">
        <v>4462410</v>
      </c>
      <c r="Q3250" s="2">
        <v>4447610</v>
      </c>
      <c r="R3250" s="2">
        <v>4374250</v>
      </c>
      <c r="S3250" s="2">
        <v>4326120</v>
      </c>
      <c r="T3250" s="2">
        <v>4330170</v>
      </c>
      <c r="U3250" s="2">
        <v>4327160</v>
      </c>
      <c r="V3250" s="2">
        <v>4373920</v>
      </c>
      <c r="W3250" s="2">
        <v>4253320</v>
      </c>
      <c r="X3250" s="2">
        <v>4280120</v>
      </c>
      <c r="Y3250" s="2">
        <v>4294220</v>
      </c>
      <c r="Z3250" s="2">
        <v>4193990</v>
      </c>
      <c r="AA3250" s="2">
        <v>4114250</v>
      </c>
      <c r="AB3250" s="2">
        <v>4051150</v>
      </c>
      <c r="AC3250" s="2">
        <v>3999040</v>
      </c>
      <c r="AD3250" s="2">
        <v>3998310</v>
      </c>
      <c r="AE3250" s="2">
        <v>4015410</v>
      </c>
      <c r="AF3250" s="2">
        <v>4024090</v>
      </c>
      <c r="AG3250" s="2">
        <v>4064140</v>
      </c>
      <c r="AH3250">
        <v>0</v>
      </c>
    </row>
    <row r="3251" spans="1:34" x14ac:dyDescent="0.35">
      <c r="A3251" t="s">
        <v>4881</v>
      </c>
      <c r="B3251" t="s">
        <v>19</v>
      </c>
      <c r="C3251" s="2">
        <v>35071500</v>
      </c>
      <c r="D3251" s="2">
        <v>39279000</v>
      </c>
      <c r="E3251" s="2">
        <v>34139700</v>
      </c>
      <c r="F3251" s="2">
        <v>33808200</v>
      </c>
      <c r="G3251" s="2">
        <v>28175600</v>
      </c>
      <c r="H3251" s="2">
        <v>26297800</v>
      </c>
      <c r="I3251" s="2">
        <v>25295200</v>
      </c>
      <c r="J3251" s="2">
        <v>24382400</v>
      </c>
      <c r="K3251" s="2">
        <v>25559800</v>
      </c>
      <c r="L3251" s="2">
        <v>26658000</v>
      </c>
      <c r="M3251" s="2">
        <v>27266600</v>
      </c>
      <c r="N3251" s="2">
        <v>27668600</v>
      </c>
      <c r="O3251" s="2">
        <v>27922000</v>
      </c>
      <c r="P3251" s="2">
        <v>28302800</v>
      </c>
      <c r="Q3251" s="2">
        <v>28209000</v>
      </c>
      <c r="R3251" s="2">
        <v>27743700</v>
      </c>
      <c r="S3251" s="2">
        <v>27438400</v>
      </c>
      <c r="T3251" s="2">
        <v>27464100</v>
      </c>
      <c r="U3251" s="2">
        <v>27445000</v>
      </c>
      <c r="V3251" s="2">
        <v>27741500</v>
      </c>
      <c r="W3251" s="2">
        <v>26976700</v>
      </c>
      <c r="X3251" s="2">
        <v>27146600</v>
      </c>
      <c r="Y3251" s="2">
        <v>27236100</v>
      </c>
      <c r="Z3251" s="2">
        <v>26600400</v>
      </c>
      <c r="AA3251" s="2">
        <v>26094600</v>
      </c>
      <c r="AB3251" s="2">
        <v>25694400</v>
      </c>
      <c r="AC3251" s="2">
        <v>25363900</v>
      </c>
      <c r="AD3251" s="2">
        <v>25359200</v>
      </c>
      <c r="AE3251" s="2">
        <v>25467700</v>
      </c>
      <c r="AF3251" s="2">
        <v>25522800</v>
      </c>
      <c r="AG3251" s="2">
        <v>25776800</v>
      </c>
      <c r="AH3251">
        <v>0</v>
      </c>
    </row>
    <row r="3252" spans="1:34" x14ac:dyDescent="0.35">
      <c r="A3252" t="s">
        <v>4882</v>
      </c>
      <c r="B3252" t="s">
        <v>19</v>
      </c>
      <c r="C3252" s="2">
        <v>7014300</v>
      </c>
      <c r="D3252" s="2">
        <v>7855800</v>
      </c>
      <c r="E3252" s="2">
        <v>6827940</v>
      </c>
      <c r="F3252" s="2">
        <v>6761640</v>
      </c>
      <c r="G3252" s="2">
        <v>5635120</v>
      </c>
      <c r="H3252" s="2">
        <v>5259560</v>
      </c>
      <c r="I3252" s="2">
        <v>5059030</v>
      </c>
      <c r="J3252" s="2">
        <v>4876480</v>
      </c>
      <c r="K3252" s="2">
        <v>5111950</v>
      </c>
      <c r="L3252" s="2">
        <v>5331600</v>
      </c>
      <c r="M3252" s="2">
        <v>5453330</v>
      </c>
      <c r="N3252" s="2">
        <v>5533720</v>
      </c>
      <c r="O3252" s="2">
        <v>5584390</v>
      </c>
      <c r="P3252" s="2">
        <v>5660560</v>
      </c>
      <c r="Q3252" s="2">
        <v>5641790</v>
      </c>
      <c r="R3252" s="2">
        <v>5548730</v>
      </c>
      <c r="S3252" s="2">
        <v>5487680</v>
      </c>
      <c r="T3252" s="2">
        <v>5492820</v>
      </c>
      <c r="U3252" s="2">
        <v>5489000</v>
      </c>
      <c r="V3252" s="2">
        <v>5548310</v>
      </c>
      <c r="W3252" s="2">
        <v>5395340</v>
      </c>
      <c r="X3252" s="2">
        <v>5429320</v>
      </c>
      <c r="Y3252" s="2">
        <v>5447210</v>
      </c>
      <c r="Z3252" s="2">
        <v>5320070</v>
      </c>
      <c r="AA3252" s="2">
        <v>5218920</v>
      </c>
      <c r="AB3252" s="2">
        <v>5138870</v>
      </c>
      <c r="AC3252" s="2">
        <v>5072780</v>
      </c>
      <c r="AD3252" s="2">
        <v>5071850</v>
      </c>
      <c r="AE3252" s="2">
        <v>5093540</v>
      </c>
      <c r="AF3252" s="2">
        <v>5104560</v>
      </c>
      <c r="AG3252" s="2">
        <v>5155360</v>
      </c>
      <c r="AH3252">
        <v>0</v>
      </c>
    </row>
    <row r="3253" spans="1:34" x14ac:dyDescent="0.35">
      <c r="A3253" t="s">
        <v>4883</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x14ac:dyDescent="0.35">
      <c r="A3254" t="s">
        <v>4884</v>
      </c>
      <c r="B3254" t="s">
        <v>19</v>
      </c>
      <c r="C3254" s="2">
        <v>597764000000</v>
      </c>
      <c r="D3254" s="2">
        <v>612997000000</v>
      </c>
      <c r="E3254" s="2">
        <v>583862000000</v>
      </c>
      <c r="F3254" s="2">
        <v>576980000000</v>
      </c>
      <c r="G3254" s="2">
        <v>581510000000</v>
      </c>
      <c r="H3254" s="2">
        <v>600986000000</v>
      </c>
      <c r="I3254" s="2">
        <v>605443000000</v>
      </c>
      <c r="J3254" s="2">
        <v>605589000000</v>
      </c>
      <c r="K3254" s="2">
        <v>595218000000</v>
      </c>
      <c r="L3254" s="2">
        <v>590836000000</v>
      </c>
      <c r="M3254" s="2">
        <v>592012000000</v>
      </c>
      <c r="N3254" s="2">
        <v>593883000000</v>
      </c>
      <c r="O3254" s="2">
        <v>594005000000</v>
      </c>
      <c r="P3254" s="2">
        <v>586115000000</v>
      </c>
      <c r="Q3254" s="2">
        <v>574418000000</v>
      </c>
      <c r="R3254" s="2">
        <v>564437000000</v>
      </c>
      <c r="S3254" s="2">
        <v>562510000000</v>
      </c>
      <c r="T3254" s="2">
        <v>568681000000</v>
      </c>
      <c r="U3254" s="2">
        <v>578579000000</v>
      </c>
      <c r="V3254" s="2">
        <v>589285000000</v>
      </c>
      <c r="W3254" s="2">
        <v>590551000000</v>
      </c>
      <c r="X3254" s="2">
        <v>598552000000</v>
      </c>
      <c r="Y3254" s="2">
        <v>606067000000</v>
      </c>
      <c r="Z3254" s="2">
        <v>595755000000</v>
      </c>
      <c r="AA3254" s="2">
        <v>592709000000</v>
      </c>
      <c r="AB3254" s="2">
        <v>601264000000</v>
      </c>
      <c r="AC3254" s="2">
        <v>613375000000</v>
      </c>
      <c r="AD3254" s="2">
        <v>629198000000</v>
      </c>
      <c r="AE3254" s="2">
        <v>640659000000</v>
      </c>
      <c r="AF3254" s="2">
        <v>647592000000</v>
      </c>
      <c r="AG3254" s="2">
        <v>661434000000</v>
      </c>
      <c r="AH3254">
        <v>0</v>
      </c>
    </row>
    <row r="3255" spans="1:34" x14ac:dyDescent="0.35">
      <c r="A3255" t="s">
        <v>4885</v>
      </c>
      <c r="B3255" t="s">
        <v>19</v>
      </c>
      <c r="C3255" s="2">
        <v>17007300</v>
      </c>
      <c r="D3255" s="2">
        <v>17440700</v>
      </c>
      <c r="E3255" s="2">
        <v>16611800</v>
      </c>
      <c r="F3255" s="2">
        <v>16416000</v>
      </c>
      <c r="G3255" s="2">
        <v>16544800</v>
      </c>
      <c r="H3255" s="2">
        <v>17099000</v>
      </c>
      <c r="I3255" s="2">
        <v>17225800</v>
      </c>
      <c r="J3255" s="2">
        <v>17229900</v>
      </c>
      <c r="K3255" s="2">
        <v>16934800</v>
      </c>
      <c r="L3255" s="2">
        <v>16810200</v>
      </c>
      <c r="M3255" s="2">
        <v>16843600</v>
      </c>
      <c r="N3255" s="2">
        <v>16896900</v>
      </c>
      <c r="O3255" s="2">
        <v>16900300</v>
      </c>
      <c r="P3255" s="2">
        <v>16675800</v>
      </c>
      <c r="Q3255" s="2">
        <v>16343100</v>
      </c>
      <c r="R3255" s="2">
        <v>16059100</v>
      </c>
      <c r="S3255" s="2">
        <v>16004200</v>
      </c>
      <c r="T3255" s="2">
        <v>16179800</v>
      </c>
      <c r="U3255" s="2">
        <v>16461400</v>
      </c>
      <c r="V3255" s="2">
        <v>16766000</v>
      </c>
      <c r="W3255" s="2">
        <v>16802000</v>
      </c>
      <c r="X3255" s="2">
        <v>17029700</v>
      </c>
      <c r="Y3255" s="2">
        <v>17243500</v>
      </c>
      <c r="Z3255" s="2">
        <v>16950100</v>
      </c>
      <c r="AA3255" s="2">
        <v>16863400</v>
      </c>
      <c r="AB3255" s="2">
        <v>17106900</v>
      </c>
      <c r="AC3255" s="2">
        <v>17451400</v>
      </c>
      <c r="AD3255" s="2">
        <v>17901600</v>
      </c>
      <c r="AE3255" s="2">
        <v>18227700</v>
      </c>
      <c r="AF3255" s="2">
        <v>18425000</v>
      </c>
      <c r="AG3255" s="2">
        <v>18818800</v>
      </c>
      <c r="AH3255">
        <v>0</v>
      </c>
    </row>
    <row r="3256" spans="1:34" x14ac:dyDescent="0.35">
      <c r="A3256" t="s">
        <v>4886</v>
      </c>
      <c r="B3256" t="s">
        <v>19</v>
      </c>
      <c r="C3256" s="2">
        <v>78544200</v>
      </c>
      <c r="D3256" s="2">
        <v>80545700</v>
      </c>
      <c r="E3256" s="2">
        <v>76717500</v>
      </c>
      <c r="F3256" s="2">
        <v>75813200</v>
      </c>
      <c r="G3256" s="2">
        <v>76408500</v>
      </c>
      <c r="H3256" s="2">
        <v>78967600</v>
      </c>
      <c r="I3256" s="2">
        <v>79553100</v>
      </c>
      <c r="J3256" s="2">
        <v>79572300</v>
      </c>
      <c r="K3256" s="2">
        <v>78209600</v>
      </c>
      <c r="L3256" s="2">
        <v>77633800</v>
      </c>
      <c r="M3256" s="2">
        <v>77788300</v>
      </c>
      <c r="N3256" s="2">
        <v>78034200</v>
      </c>
      <c r="O3256" s="2">
        <v>78050300</v>
      </c>
      <c r="P3256" s="2">
        <v>77013500</v>
      </c>
      <c r="Q3256" s="2">
        <v>75476600</v>
      </c>
      <c r="R3256" s="2">
        <v>74165100</v>
      </c>
      <c r="S3256" s="2">
        <v>73911800</v>
      </c>
      <c r="T3256" s="2">
        <v>74722700</v>
      </c>
      <c r="U3256" s="2">
        <v>76023400</v>
      </c>
      <c r="V3256" s="2">
        <v>77430000</v>
      </c>
      <c r="W3256" s="2">
        <v>77596300</v>
      </c>
      <c r="X3256" s="2">
        <v>78647700</v>
      </c>
      <c r="Y3256" s="2">
        <v>79635200</v>
      </c>
      <c r="Z3256" s="2">
        <v>78280100</v>
      </c>
      <c r="AA3256" s="2">
        <v>77879900</v>
      </c>
      <c r="AB3256" s="2">
        <v>79004000</v>
      </c>
      <c r="AC3256" s="2">
        <v>80595300</v>
      </c>
      <c r="AD3256" s="2">
        <v>82674500</v>
      </c>
      <c r="AE3256" s="2">
        <v>84180300</v>
      </c>
      <c r="AF3256" s="2">
        <v>85091400</v>
      </c>
      <c r="AG3256" s="2">
        <v>86910200</v>
      </c>
      <c r="AH3256">
        <v>0</v>
      </c>
    </row>
    <row r="3257" spans="1:34" x14ac:dyDescent="0.35">
      <c r="A3257" t="s">
        <v>4887</v>
      </c>
      <c r="B3257" t="s">
        <v>19</v>
      </c>
      <c r="C3257" s="2">
        <v>268819000</v>
      </c>
      <c r="D3257" s="2">
        <v>275669000</v>
      </c>
      <c r="E3257" s="2">
        <v>262567000</v>
      </c>
      <c r="F3257" s="2">
        <v>259472000</v>
      </c>
      <c r="G3257" s="2">
        <v>261509000</v>
      </c>
      <c r="H3257" s="2">
        <v>270268000</v>
      </c>
      <c r="I3257" s="2">
        <v>272272000</v>
      </c>
      <c r="J3257" s="2">
        <v>272337000</v>
      </c>
      <c r="K3257" s="2">
        <v>267674000</v>
      </c>
      <c r="L3257" s="2">
        <v>265703000</v>
      </c>
      <c r="M3257" s="2">
        <v>266232000</v>
      </c>
      <c r="N3257" s="2">
        <v>267073000</v>
      </c>
      <c r="O3257" s="2">
        <v>267128000</v>
      </c>
      <c r="P3257" s="2">
        <v>263580000</v>
      </c>
      <c r="Q3257" s="2">
        <v>258320000</v>
      </c>
      <c r="R3257" s="2">
        <v>253831000</v>
      </c>
      <c r="S3257" s="2">
        <v>252964000</v>
      </c>
      <c r="T3257" s="2">
        <v>255740000</v>
      </c>
      <c r="U3257" s="2">
        <v>260191000</v>
      </c>
      <c r="V3257" s="2">
        <v>265005000</v>
      </c>
      <c r="W3257" s="2">
        <v>265575000</v>
      </c>
      <c r="X3257" s="2">
        <v>269173000</v>
      </c>
      <c r="Y3257" s="2">
        <v>272553000</v>
      </c>
      <c r="Z3257" s="2">
        <v>267915000</v>
      </c>
      <c r="AA3257" s="2">
        <v>266545000</v>
      </c>
      <c r="AB3257" s="2">
        <v>270393000</v>
      </c>
      <c r="AC3257" s="2">
        <v>275839000</v>
      </c>
      <c r="AD3257" s="2">
        <v>282955000</v>
      </c>
      <c r="AE3257" s="2">
        <v>288108000</v>
      </c>
      <c r="AF3257" s="2">
        <v>291227000</v>
      </c>
      <c r="AG3257" s="2">
        <v>297451000</v>
      </c>
      <c r="AH3257">
        <v>0</v>
      </c>
    </row>
    <row r="3258" spans="1:34" x14ac:dyDescent="0.35">
      <c r="A3258" t="s">
        <v>4888</v>
      </c>
      <c r="B3258" t="s">
        <v>19</v>
      </c>
      <c r="C3258" s="2">
        <v>21221300</v>
      </c>
      <c r="D3258" s="2">
        <v>21762100</v>
      </c>
      <c r="E3258" s="2">
        <v>20727700</v>
      </c>
      <c r="F3258" s="2">
        <v>20483400</v>
      </c>
      <c r="G3258" s="2">
        <v>20644200</v>
      </c>
      <c r="H3258" s="2">
        <v>21335700</v>
      </c>
      <c r="I3258" s="2">
        <v>21493900</v>
      </c>
      <c r="J3258" s="2">
        <v>21499000</v>
      </c>
      <c r="K3258" s="2">
        <v>21130900</v>
      </c>
      <c r="L3258" s="2">
        <v>20975300</v>
      </c>
      <c r="M3258" s="2">
        <v>21017000</v>
      </c>
      <c r="N3258" s="2">
        <v>21083500</v>
      </c>
      <c r="O3258" s="2">
        <v>21087800</v>
      </c>
      <c r="P3258" s="2">
        <v>20807700</v>
      </c>
      <c r="Q3258" s="2">
        <v>20392500</v>
      </c>
      <c r="R3258" s="2">
        <v>20038100</v>
      </c>
      <c r="S3258" s="2">
        <v>19969700</v>
      </c>
      <c r="T3258" s="2">
        <v>20188800</v>
      </c>
      <c r="U3258" s="2">
        <v>20540200</v>
      </c>
      <c r="V3258" s="2">
        <v>20920200</v>
      </c>
      <c r="W3258" s="2">
        <v>20965200</v>
      </c>
      <c r="X3258" s="2">
        <v>21249200</v>
      </c>
      <c r="Y3258" s="2">
        <v>21516000</v>
      </c>
      <c r="Z3258" s="2">
        <v>21149900</v>
      </c>
      <c r="AA3258" s="2">
        <v>21041800</v>
      </c>
      <c r="AB3258" s="2">
        <v>21345500</v>
      </c>
      <c r="AC3258" s="2">
        <v>21775500</v>
      </c>
      <c r="AD3258" s="2">
        <v>22337200</v>
      </c>
      <c r="AE3258" s="2">
        <v>22744100</v>
      </c>
      <c r="AF3258" s="2">
        <v>22990200</v>
      </c>
      <c r="AG3258" s="2">
        <v>23481600</v>
      </c>
      <c r="AH3258">
        <v>0</v>
      </c>
    </row>
    <row r="3259" spans="1:34" x14ac:dyDescent="0.35">
      <c r="A3259" t="s">
        <v>4889</v>
      </c>
      <c r="B3259" t="s">
        <v>19</v>
      </c>
      <c r="C3259" s="2">
        <v>18871300</v>
      </c>
      <c r="D3259" s="2">
        <v>19352200</v>
      </c>
      <c r="E3259" s="2">
        <v>18432400</v>
      </c>
      <c r="F3259" s="2">
        <v>18215200</v>
      </c>
      <c r="G3259" s="2">
        <v>18358200</v>
      </c>
      <c r="H3259" s="2">
        <v>18973000</v>
      </c>
      <c r="I3259" s="2">
        <v>19113700</v>
      </c>
      <c r="J3259" s="2">
        <v>19118300</v>
      </c>
      <c r="K3259" s="2">
        <v>18790900</v>
      </c>
      <c r="L3259" s="2">
        <v>18652600</v>
      </c>
      <c r="M3259" s="2">
        <v>18689700</v>
      </c>
      <c r="N3259" s="2">
        <v>18748800</v>
      </c>
      <c r="O3259" s="2">
        <v>18752600</v>
      </c>
      <c r="P3259" s="2">
        <v>18503500</v>
      </c>
      <c r="Q3259" s="2">
        <v>18134300</v>
      </c>
      <c r="R3259" s="2">
        <v>17819200</v>
      </c>
      <c r="S3259" s="2">
        <v>17758300</v>
      </c>
      <c r="T3259" s="2">
        <v>17953200</v>
      </c>
      <c r="U3259" s="2">
        <v>18265700</v>
      </c>
      <c r="V3259" s="2">
        <v>18603600</v>
      </c>
      <c r="W3259" s="2">
        <v>18643600</v>
      </c>
      <c r="X3259" s="2">
        <v>18896200</v>
      </c>
      <c r="Y3259" s="2">
        <v>19133400</v>
      </c>
      <c r="Z3259" s="2">
        <v>18807900</v>
      </c>
      <c r="AA3259" s="2">
        <v>18711700</v>
      </c>
      <c r="AB3259" s="2">
        <v>18981800</v>
      </c>
      <c r="AC3259" s="2">
        <v>19364100</v>
      </c>
      <c r="AD3259" s="2">
        <v>19863700</v>
      </c>
      <c r="AE3259" s="2">
        <v>20225500</v>
      </c>
      <c r="AF3259" s="2">
        <v>20444400</v>
      </c>
      <c r="AG3259" s="2">
        <v>20881400</v>
      </c>
      <c r="AH3259">
        <v>0</v>
      </c>
    </row>
    <row r="3260" spans="1:34" x14ac:dyDescent="0.35">
      <c r="A3260" t="s">
        <v>4890</v>
      </c>
      <c r="B3260" t="s">
        <v>19</v>
      </c>
      <c r="C3260" s="2">
        <v>57147700</v>
      </c>
      <c r="D3260" s="2">
        <v>58604000</v>
      </c>
      <c r="E3260" s="2">
        <v>55818600</v>
      </c>
      <c r="F3260" s="2">
        <v>55160700</v>
      </c>
      <c r="G3260" s="2">
        <v>55593800</v>
      </c>
      <c r="H3260" s="2">
        <v>57455700</v>
      </c>
      <c r="I3260" s="2">
        <v>57881800</v>
      </c>
      <c r="J3260" s="2">
        <v>57895700</v>
      </c>
      <c r="K3260" s="2">
        <v>56904200</v>
      </c>
      <c r="L3260" s="2">
        <v>56485300</v>
      </c>
      <c r="M3260" s="2">
        <v>56597700</v>
      </c>
      <c r="N3260" s="2">
        <v>56776600</v>
      </c>
      <c r="O3260" s="2">
        <v>56788300</v>
      </c>
      <c r="P3260" s="2">
        <v>56034000</v>
      </c>
      <c r="Q3260" s="2">
        <v>54915800</v>
      </c>
      <c r="R3260" s="2">
        <v>53961500</v>
      </c>
      <c r="S3260" s="2">
        <v>53777200</v>
      </c>
      <c r="T3260" s="2">
        <v>54367200</v>
      </c>
      <c r="U3260" s="2">
        <v>55313500</v>
      </c>
      <c r="V3260" s="2">
        <v>56337000</v>
      </c>
      <c r="W3260" s="2">
        <v>56458000</v>
      </c>
      <c r="X3260" s="2">
        <v>57223000</v>
      </c>
      <c r="Y3260" s="2">
        <v>57941500</v>
      </c>
      <c r="Z3260" s="2">
        <v>56955500</v>
      </c>
      <c r="AA3260" s="2">
        <v>56664300</v>
      </c>
      <c r="AB3260" s="2">
        <v>57482200</v>
      </c>
      <c r="AC3260" s="2">
        <v>58640100</v>
      </c>
      <c r="AD3260" s="2">
        <v>60152800</v>
      </c>
      <c r="AE3260" s="2">
        <v>61248500</v>
      </c>
      <c r="AF3260" s="2">
        <v>61911300</v>
      </c>
      <c r="AG3260" s="2">
        <v>63234600</v>
      </c>
      <c r="AH3260">
        <v>0</v>
      </c>
    </row>
    <row r="3261" spans="1:34" x14ac:dyDescent="0.35">
      <c r="A3261" t="s">
        <v>4891</v>
      </c>
      <c r="B3261" t="s">
        <v>19</v>
      </c>
      <c r="C3261" s="2">
        <v>4413130</v>
      </c>
      <c r="D3261" s="2">
        <v>4525590</v>
      </c>
      <c r="E3261" s="2">
        <v>4310500</v>
      </c>
      <c r="F3261" s="2">
        <v>4259690</v>
      </c>
      <c r="G3261" s="2">
        <v>4293130</v>
      </c>
      <c r="H3261" s="2">
        <v>4436920</v>
      </c>
      <c r="I3261" s="2">
        <v>4469820</v>
      </c>
      <c r="J3261" s="2">
        <v>4470900</v>
      </c>
      <c r="K3261" s="2">
        <v>4394330</v>
      </c>
      <c r="L3261" s="2">
        <v>4361980</v>
      </c>
      <c r="M3261" s="2">
        <v>4370660</v>
      </c>
      <c r="N3261" s="2">
        <v>4384480</v>
      </c>
      <c r="O3261" s="2">
        <v>4385380</v>
      </c>
      <c r="P3261" s="2">
        <v>4327130</v>
      </c>
      <c r="Q3261" s="2">
        <v>4240780</v>
      </c>
      <c r="R3261" s="2">
        <v>4167090</v>
      </c>
      <c r="S3261" s="2">
        <v>4152860</v>
      </c>
      <c r="T3261" s="2">
        <v>4198420</v>
      </c>
      <c r="U3261" s="2">
        <v>4271500</v>
      </c>
      <c r="V3261" s="2">
        <v>4350530</v>
      </c>
      <c r="W3261" s="2">
        <v>4359870</v>
      </c>
      <c r="X3261" s="2">
        <v>4418950</v>
      </c>
      <c r="Y3261" s="2">
        <v>4474430</v>
      </c>
      <c r="Z3261" s="2">
        <v>4398290</v>
      </c>
      <c r="AA3261" s="2">
        <v>4375810</v>
      </c>
      <c r="AB3261" s="2">
        <v>4438970</v>
      </c>
      <c r="AC3261" s="2">
        <v>4528380</v>
      </c>
      <c r="AD3261" s="2">
        <v>4645200</v>
      </c>
      <c r="AE3261" s="2">
        <v>4729810</v>
      </c>
      <c r="AF3261" s="2">
        <v>4781000</v>
      </c>
      <c r="AG3261" s="2">
        <v>4883190</v>
      </c>
      <c r="AH3261">
        <v>0</v>
      </c>
    </row>
    <row r="3262" spans="1:34" x14ac:dyDescent="0.35">
      <c r="A3262" t="s">
        <v>4892</v>
      </c>
      <c r="B3262" t="s">
        <v>19</v>
      </c>
      <c r="C3262" s="2">
        <v>3767890</v>
      </c>
      <c r="D3262" s="2">
        <v>3863910</v>
      </c>
      <c r="E3262" s="2">
        <v>3680260</v>
      </c>
      <c r="F3262" s="2">
        <v>3636880</v>
      </c>
      <c r="G3262" s="2">
        <v>3665440</v>
      </c>
      <c r="H3262" s="2">
        <v>3788200</v>
      </c>
      <c r="I3262" s="2">
        <v>3816290</v>
      </c>
      <c r="J3262" s="2">
        <v>3817210</v>
      </c>
      <c r="K3262" s="2">
        <v>3751840</v>
      </c>
      <c r="L3262" s="2">
        <v>3724220</v>
      </c>
      <c r="M3262" s="2">
        <v>3731630</v>
      </c>
      <c r="N3262" s="2">
        <v>3743430</v>
      </c>
      <c r="O3262" s="2">
        <v>3744200</v>
      </c>
      <c r="P3262" s="2">
        <v>3694460</v>
      </c>
      <c r="Q3262" s="2">
        <v>3620730</v>
      </c>
      <c r="R3262" s="2">
        <v>3557820</v>
      </c>
      <c r="S3262" s="2">
        <v>3545670</v>
      </c>
      <c r="T3262" s="2">
        <v>3584570</v>
      </c>
      <c r="U3262" s="2">
        <v>3646960</v>
      </c>
      <c r="V3262" s="2">
        <v>3714440</v>
      </c>
      <c r="W3262" s="2">
        <v>3722420</v>
      </c>
      <c r="X3262" s="2">
        <v>3772860</v>
      </c>
      <c r="Y3262" s="2">
        <v>3820230</v>
      </c>
      <c r="Z3262" s="2">
        <v>3755220</v>
      </c>
      <c r="AA3262" s="2">
        <v>3736020</v>
      </c>
      <c r="AB3262" s="2">
        <v>3789950</v>
      </c>
      <c r="AC3262" s="2">
        <v>3866290</v>
      </c>
      <c r="AD3262" s="2">
        <v>3966030</v>
      </c>
      <c r="AE3262" s="2">
        <v>4038270</v>
      </c>
      <c r="AF3262" s="2">
        <v>4081970</v>
      </c>
      <c r="AG3262" s="2">
        <v>4169220</v>
      </c>
      <c r="AH3262">
        <v>0</v>
      </c>
    </row>
    <row r="3263" spans="1:34" x14ac:dyDescent="0.35">
      <c r="A3263" t="s">
        <v>4893</v>
      </c>
      <c r="B3263" t="s">
        <v>19</v>
      </c>
      <c r="C3263" s="2">
        <v>23897800</v>
      </c>
      <c r="D3263" s="2">
        <v>24506800</v>
      </c>
      <c r="E3263" s="2">
        <v>23342000</v>
      </c>
      <c r="F3263" s="2">
        <v>23066900</v>
      </c>
      <c r="G3263" s="2">
        <v>23248000</v>
      </c>
      <c r="H3263" s="2">
        <v>24026600</v>
      </c>
      <c r="I3263" s="2">
        <v>24204800</v>
      </c>
      <c r="J3263" s="2">
        <v>24210600</v>
      </c>
      <c r="K3263" s="2">
        <v>23796000</v>
      </c>
      <c r="L3263" s="2">
        <v>23620800</v>
      </c>
      <c r="M3263" s="2">
        <v>23667800</v>
      </c>
      <c r="N3263" s="2">
        <v>23742700</v>
      </c>
      <c r="O3263" s="2">
        <v>23747600</v>
      </c>
      <c r="P3263" s="2">
        <v>23432100</v>
      </c>
      <c r="Q3263" s="2">
        <v>22964500</v>
      </c>
      <c r="R3263" s="2">
        <v>22565500</v>
      </c>
      <c r="S3263" s="2">
        <v>22488400</v>
      </c>
      <c r="T3263" s="2">
        <v>22735100</v>
      </c>
      <c r="U3263" s="2">
        <v>23130800</v>
      </c>
      <c r="V3263" s="2">
        <v>23558800</v>
      </c>
      <c r="W3263" s="2">
        <v>23609400</v>
      </c>
      <c r="X3263" s="2">
        <v>23929300</v>
      </c>
      <c r="Y3263" s="2">
        <v>24229800</v>
      </c>
      <c r="Z3263" s="2">
        <v>23817500</v>
      </c>
      <c r="AA3263" s="2">
        <v>23695700</v>
      </c>
      <c r="AB3263" s="2">
        <v>24037700</v>
      </c>
      <c r="AC3263" s="2">
        <v>24521900</v>
      </c>
      <c r="AD3263" s="2">
        <v>25154500</v>
      </c>
      <c r="AE3263" s="2">
        <v>25612700</v>
      </c>
      <c r="AF3263" s="2">
        <v>25889900</v>
      </c>
      <c r="AG3263" s="2">
        <v>26443300</v>
      </c>
      <c r="AH3263">
        <v>0</v>
      </c>
    </row>
    <row r="3264" spans="1:34" x14ac:dyDescent="0.35">
      <c r="A3264" t="s">
        <v>4894</v>
      </c>
      <c r="B3264" t="s">
        <v>19</v>
      </c>
      <c r="C3264" s="2">
        <v>4779560</v>
      </c>
      <c r="D3264" s="2">
        <v>4901360</v>
      </c>
      <c r="E3264" s="2">
        <v>4668410</v>
      </c>
      <c r="F3264" s="2">
        <v>4613380</v>
      </c>
      <c r="G3264" s="2">
        <v>4649600</v>
      </c>
      <c r="H3264" s="2">
        <v>4805330</v>
      </c>
      <c r="I3264" s="2">
        <v>4840960</v>
      </c>
      <c r="J3264" s="2">
        <v>4842130</v>
      </c>
      <c r="K3264" s="2">
        <v>4759210</v>
      </c>
      <c r="L3264" s="2">
        <v>4724170</v>
      </c>
      <c r="M3264" s="2">
        <v>4733570</v>
      </c>
      <c r="N3264" s="2">
        <v>4748530</v>
      </c>
      <c r="O3264" s="2">
        <v>4749510</v>
      </c>
      <c r="P3264" s="2">
        <v>4686420</v>
      </c>
      <c r="Q3264" s="2">
        <v>4592900</v>
      </c>
      <c r="R3264" s="2">
        <v>4513090</v>
      </c>
      <c r="S3264" s="2">
        <v>4497680</v>
      </c>
      <c r="T3264" s="2">
        <v>4547020</v>
      </c>
      <c r="U3264" s="2">
        <v>4626170</v>
      </c>
      <c r="V3264" s="2">
        <v>4711760</v>
      </c>
      <c r="W3264" s="2">
        <v>4721890</v>
      </c>
      <c r="X3264" s="2">
        <v>4785860</v>
      </c>
      <c r="Y3264" s="2">
        <v>4845950</v>
      </c>
      <c r="Z3264" s="2">
        <v>4763500</v>
      </c>
      <c r="AA3264" s="2">
        <v>4739140</v>
      </c>
      <c r="AB3264" s="2">
        <v>4807550</v>
      </c>
      <c r="AC3264" s="2">
        <v>4904380</v>
      </c>
      <c r="AD3264" s="2">
        <v>5030900</v>
      </c>
      <c r="AE3264" s="2">
        <v>5122540</v>
      </c>
      <c r="AF3264" s="2">
        <v>5177980</v>
      </c>
      <c r="AG3264" s="2">
        <v>5288650</v>
      </c>
      <c r="AH3264">
        <v>0</v>
      </c>
    </row>
    <row r="3265" spans="1:34" x14ac:dyDescent="0.35">
      <c r="A3265" t="s">
        <v>4895</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row>
    <row r="3266" spans="1:34" x14ac:dyDescent="0.35">
      <c r="A3266" t="s">
        <v>4896</v>
      </c>
      <c r="B3266" t="s">
        <v>19</v>
      </c>
      <c r="C3266" s="2">
        <v>337868000000</v>
      </c>
      <c r="D3266" s="2">
        <v>344397000000</v>
      </c>
      <c r="E3266" s="2">
        <v>329983000000</v>
      </c>
      <c r="F3266" s="2">
        <v>340922000000</v>
      </c>
      <c r="G3266" s="2">
        <v>333076000000</v>
      </c>
      <c r="H3266" s="2">
        <v>330212000000</v>
      </c>
      <c r="I3266" s="2">
        <v>332783000000</v>
      </c>
      <c r="J3266" s="2">
        <v>335488000000</v>
      </c>
      <c r="K3266" s="2">
        <v>334721000000</v>
      </c>
      <c r="L3266" s="2">
        <v>333758000000</v>
      </c>
      <c r="M3266" s="2">
        <v>333561000000</v>
      </c>
      <c r="N3266" s="2">
        <v>333019000000</v>
      </c>
      <c r="O3266" s="2">
        <v>332415000000</v>
      </c>
      <c r="P3266" s="2">
        <v>333451000000</v>
      </c>
      <c r="Q3266" s="2">
        <v>333205000000</v>
      </c>
      <c r="R3266" s="2">
        <v>331822000000</v>
      </c>
      <c r="S3266" s="2">
        <v>330513000000</v>
      </c>
      <c r="T3266" s="2">
        <v>329636000000</v>
      </c>
      <c r="U3266" s="2">
        <v>329094000000</v>
      </c>
      <c r="V3266" s="2">
        <v>329919000000</v>
      </c>
      <c r="W3266" s="2">
        <v>325669000000</v>
      </c>
      <c r="X3266" s="2">
        <v>324986000000</v>
      </c>
      <c r="Y3266" s="2">
        <v>324721000000</v>
      </c>
      <c r="Z3266" s="2">
        <v>320495000000</v>
      </c>
      <c r="AA3266" s="2">
        <v>315793000000</v>
      </c>
      <c r="AB3266" s="2">
        <v>312659000000</v>
      </c>
      <c r="AC3266" s="2">
        <v>309674000000</v>
      </c>
      <c r="AD3266" s="2">
        <v>309044000000</v>
      </c>
      <c r="AE3266" s="2">
        <v>309412000000</v>
      </c>
      <c r="AF3266" s="2">
        <v>307416000000</v>
      </c>
      <c r="AG3266" s="2">
        <v>307699000000</v>
      </c>
      <c r="AH3266">
        <v>0</v>
      </c>
    </row>
    <row r="3267" spans="1:34" x14ac:dyDescent="0.35">
      <c r="A3267" t="s">
        <v>4897</v>
      </c>
      <c r="B3267" t="s">
        <v>19</v>
      </c>
      <c r="C3267" s="2">
        <v>9612840</v>
      </c>
      <c r="D3267" s="2">
        <v>9798600</v>
      </c>
      <c r="E3267" s="2">
        <v>9388510</v>
      </c>
      <c r="F3267" s="2">
        <v>9699750</v>
      </c>
      <c r="G3267" s="2">
        <v>9476500</v>
      </c>
      <c r="H3267" s="2">
        <v>9395020</v>
      </c>
      <c r="I3267" s="2">
        <v>9468170</v>
      </c>
      <c r="J3267" s="2">
        <v>9545140</v>
      </c>
      <c r="K3267" s="2">
        <v>9523320</v>
      </c>
      <c r="L3267" s="2">
        <v>9495900</v>
      </c>
      <c r="M3267" s="2">
        <v>9490310</v>
      </c>
      <c r="N3267" s="2">
        <v>9474870</v>
      </c>
      <c r="O3267" s="2">
        <v>9457710</v>
      </c>
      <c r="P3267" s="2">
        <v>9487170</v>
      </c>
      <c r="Q3267" s="2">
        <v>9480190</v>
      </c>
      <c r="R3267" s="2">
        <v>9440840</v>
      </c>
      <c r="S3267" s="2">
        <v>9403590</v>
      </c>
      <c r="T3267" s="2">
        <v>9378650</v>
      </c>
      <c r="U3267" s="2">
        <v>9363210</v>
      </c>
      <c r="V3267" s="2">
        <v>9386700</v>
      </c>
      <c r="W3267" s="2">
        <v>9265770</v>
      </c>
      <c r="X3267" s="2">
        <v>9246340</v>
      </c>
      <c r="Y3267" s="2">
        <v>9238790</v>
      </c>
      <c r="Z3267" s="2">
        <v>9118560</v>
      </c>
      <c r="AA3267" s="2">
        <v>8984780</v>
      </c>
      <c r="AB3267" s="2">
        <v>8895630</v>
      </c>
      <c r="AC3267" s="2">
        <v>8810680</v>
      </c>
      <c r="AD3267" s="2">
        <v>8792760</v>
      </c>
      <c r="AE3267" s="2">
        <v>8803250</v>
      </c>
      <c r="AF3267" s="2">
        <v>8746450</v>
      </c>
      <c r="AG3267" s="2">
        <v>8754480</v>
      </c>
      <c r="AH3267">
        <v>0</v>
      </c>
    </row>
    <row r="3268" spans="1:34" x14ac:dyDescent="0.35">
      <c r="A3268" t="s">
        <v>4898</v>
      </c>
      <c r="B3268" t="s">
        <v>19</v>
      </c>
      <c r="C3268" s="2">
        <v>44394700</v>
      </c>
      <c r="D3268" s="2">
        <v>45252600</v>
      </c>
      <c r="E3268" s="2">
        <v>43358700</v>
      </c>
      <c r="F3268" s="2">
        <v>44796100</v>
      </c>
      <c r="G3268" s="2">
        <v>43765000</v>
      </c>
      <c r="H3268" s="2">
        <v>43388700</v>
      </c>
      <c r="I3268" s="2">
        <v>43726500</v>
      </c>
      <c r="J3268" s="2">
        <v>44082000</v>
      </c>
      <c r="K3268" s="2">
        <v>43981200</v>
      </c>
      <c r="L3268" s="2">
        <v>43854600</v>
      </c>
      <c r="M3268" s="2">
        <v>43828800</v>
      </c>
      <c r="N3268" s="2">
        <v>43757500</v>
      </c>
      <c r="O3268" s="2">
        <v>43678200</v>
      </c>
      <c r="P3268" s="2">
        <v>43814300</v>
      </c>
      <c r="Q3268" s="2">
        <v>43782000</v>
      </c>
      <c r="R3268" s="2">
        <v>43600300</v>
      </c>
      <c r="S3268" s="2">
        <v>43428300</v>
      </c>
      <c r="T3268" s="2">
        <v>43313100</v>
      </c>
      <c r="U3268" s="2">
        <v>43241800</v>
      </c>
      <c r="V3268" s="2">
        <v>43350300</v>
      </c>
      <c r="W3268" s="2">
        <v>42791800</v>
      </c>
      <c r="X3268" s="2">
        <v>42702100</v>
      </c>
      <c r="Y3268" s="2">
        <v>42667200</v>
      </c>
      <c r="Z3268" s="2">
        <v>42112000</v>
      </c>
      <c r="AA3268" s="2">
        <v>41494100</v>
      </c>
      <c r="AB3268" s="2">
        <v>41082400</v>
      </c>
      <c r="AC3268" s="2">
        <v>40690100</v>
      </c>
      <c r="AD3268" s="2">
        <v>40607300</v>
      </c>
      <c r="AE3268" s="2">
        <v>40655700</v>
      </c>
      <c r="AF3268" s="2">
        <v>40393500</v>
      </c>
      <c r="AG3268" s="2">
        <v>40430500</v>
      </c>
      <c r="AH3268">
        <v>0</v>
      </c>
    </row>
    <row r="3269" spans="1:34" x14ac:dyDescent="0.35">
      <c r="A3269" t="s">
        <v>4899</v>
      </c>
      <c r="B3269" t="s">
        <v>19</v>
      </c>
      <c r="C3269" s="2">
        <v>151941000</v>
      </c>
      <c r="D3269" s="2">
        <v>154878000</v>
      </c>
      <c r="E3269" s="2">
        <v>148396000</v>
      </c>
      <c r="F3269" s="2">
        <v>153315000</v>
      </c>
      <c r="G3269" s="2">
        <v>149786000</v>
      </c>
      <c r="H3269" s="2">
        <v>148499000</v>
      </c>
      <c r="I3269" s="2">
        <v>149655000</v>
      </c>
      <c r="J3269" s="2">
        <v>150871000</v>
      </c>
      <c r="K3269" s="2">
        <v>150526000</v>
      </c>
      <c r="L3269" s="2">
        <v>150093000</v>
      </c>
      <c r="M3269" s="2">
        <v>150005000</v>
      </c>
      <c r="N3269" s="2">
        <v>149761000</v>
      </c>
      <c r="O3269" s="2">
        <v>149489000</v>
      </c>
      <c r="P3269" s="2">
        <v>149955000</v>
      </c>
      <c r="Q3269" s="2">
        <v>149845000</v>
      </c>
      <c r="R3269" s="2">
        <v>149223000</v>
      </c>
      <c r="S3269" s="2">
        <v>148634000</v>
      </c>
      <c r="T3269" s="2">
        <v>148240000</v>
      </c>
      <c r="U3269" s="2">
        <v>147996000</v>
      </c>
      <c r="V3269" s="2">
        <v>148367000</v>
      </c>
      <c r="W3269" s="2">
        <v>146456000</v>
      </c>
      <c r="X3269" s="2">
        <v>146149000</v>
      </c>
      <c r="Y3269" s="2">
        <v>146029000</v>
      </c>
      <c r="Z3269" s="2">
        <v>144129000</v>
      </c>
      <c r="AA3269" s="2">
        <v>142014000</v>
      </c>
      <c r="AB3269" s="2">
        <v>140605000</v>
      </c>
      <c r="AC3269" s="2">
        <v>139262000</v>
      </c>
      <c r="AD3269" s="2">
        <v>138979000</v>
      </c>
      <c r="AE3269" s="2">
        <v>139145000</v>
      </c>
      <c r="AF3269" s="2">
        <v>138247000</v>
      </c>
      <c r="AG3269" s="2">
        <v>138374000</v>
      </c>
      <c r="AH3269">
        <v>0</v>
      </c>
    </row>
    <row r="3270" spans="1:34" x14ac:dyDescent="0.35">
      <c r="A3270" t="s">
        <v>4900</v>
      </c>
      <c r="B3270" t="s">
        <v>19</v>
      </c>
      <c r="C3270" s="2">
        <v>11994700</v>
      </c>
      <c r="D3270" s="2">
        <v>12226500</v>
      </c>
      <c r="E3270" s="2">
        <v>11714800</v>
      </c>
      <c r="F3270" s="2">
        <v>12103100</v>
      </c>
      <c r="G3270" s="2">
        <v>11824500</v>
      </c>
      <c r="H3270" s="2">
        <v>11722900</v>
      </c>
      <c r="I3270" s="2">
        <v>11814100</v>
      </c>
      <c r="J3270" s="2">
        <v>11910200</v>
      </c>
      <c r="K3270" s="2">
        <v>11883000</v>
      </c>
      <c r="L3270" s="2">
        <v>11848800</v>
      </c>
      <c r="M3270" s="2">
        <v>11841800</v>
      </c>
      <c r="N3270" s="2">
        <v>11822500</v>
      </c>
      <c r="O3270" s="2">
        <v>11801100</v>
      </c>
      <c r="P3270" s="2">
        <v>11837900</v>
      </c>
      <c r="Q3270" s="2">
        <v>11829100</v>
      </c>
      <c r="R3270" s="2">
        <v>11780000</v>
      </c>
      <c r="S3270" s="2">
        <v>11733600</v>
      </c>
      <c r="T3270" s="2">
        <v>11702400</v>
      </c>
      <c r="U3270" s="2">
        <v>11683200</v>
      </c>
      <c r="V3270" s="2">
        <v>11712500</v>
      </c>
      <c r="W3270" s="2">
        <v>11561600</v>
      </c>
      <c r="X3270" s="2">
        <v>11537400</v>
      </c>
      <c r="Y3270" s="2">
        <v>11527900</v>
      </c>
      <c r="Z3270" s="2">
        <v>11377900</v>
      </c>
      <c r="AA3270" s="2">
        <v>11211000</v>
      </c>
      <c r="AB3270" s="2">
        <v>11099700</v>
      </c>
      <c r="AC3270" s="2">
        <v>10993700</v>
      </c>
      <c r="AD3270" s="2">
        <v>10971400</v>
      </c>
      <c r="AE3270" s="2">
        <v>10984500</v>
      </c>
      <c r="AF3270" s="2">
        <v>10913600</v>
      </c>
      <c r="AG3270" s="2">
        <v>10923600</v>
      </c>
      <c r="AH3270">
        <v>0</v>
      </c>
    </row>
    <row r="3271" spans="1:34" x14ac:dyDescent="0.35">
      <c r="A3271" t="s">
        <v>4901</v>
      </c>
      <c r="B3271" t="s">
        <v>19</v>
      </c>
      <c r="C3271" s="2">
        <v>10666400</v>
      </c>
      <c r="D3271" s="2">
        <v>10872500</v>
      </c>
      <c r="E3271" s="2">
        <v>10417500</v>
      </c>
      <c r="F3271" s="2">
        <v>10762900</v>
      </c>
      <c r="G3271" s="2">
        <v>10515100</v>
      </c>
      <c r="H3271" s="2">
        <v>10424700</v>
      </c>
      <c r="I3271" s="2">
        <v>10505900</v>
      </c>
      <c r="J3271" s="2">
        <v>10591300</v>
      </c>
      <c r="K3271" s="2">
        <v>10567100</v>
      </c>
      <c r="L3271" s="2">
        <v>10536700</v>
      </c>
      <c r="M3271" s="2">
        <v>10530500</v>
      </c>
      <c r="N3271" s="2">
        <v>10513300</v>
      </c>
      <c r="O3271" s="2">
        <v>10494300</v>
      </c>
      <c r="P3271" s="2">
        <v>10527000</v>
      </c>
      <c r="Q3271" s="2">
        <v>10519200</v>
      </c>
      <c r="R3271" s="2">
        <v>10475600</v>
      </c>
      <c r="S3271" s="2">
        <v>10434200</v>
      </c>
      <c r="T3271" s="2">
        <v>10406600</v>
      </c>
      <c r="U3271" s="2">
        <v>10389400</v>
      </c>
      <c r="V3271" s="2">
        <v>10415500</v>
      </c>
      <c r="W3271" s="2">
        <v>10281300</v>
      </c>
      <c r="X3271" s="2">
        <v>10259800</v>
      </c>
      <c r="Y3271" s="2">
        <v>10251400</v>
      </c>
      <c r="Z3271" s="2">
        <v>10118000</v>
      </c>
      <c r="AA3271" s="2">
        <v>9969530</v>
      </c>
      <c r="AB3271" s="2">
        <v>9870600</v>
      </c>
      <c r="AC3271" s="2">
        <v>9776340</v>
      </c>
      <c r="AD3271" s="2">
        <v>9756470</v>
      </c>
      <c r="AE3271" s="2">
        <v>9768100</v>
      </c>
      <c r="AF3271" s="2">
        <v>9705080</v>
      </c>
      <c r="AG3271" s="2">
        <v>9713990</v>
      </c>
      <c r="AH3271">
        <v>0</v>
      </c>
    </row>
    <row r="3272" spans="1:34" x14ac:dyDescent="0.35">
      <c r="A3272" t="s">
        <v>4902</v>
      </c>
      <c r="B3272" t="s">
        <v>19</v>
      </c>
      <c r="C3272" s="2">
        <v>32300900</v>
      </c>
      <c r="D3272" s="2">
        <v>32925100</v>
      </c>
      <c r="E3272" s="2">
        <v>31547200</v>
      </c>
      <c r="F3272" s="2">
        <v>32593000</v>
      </c>
      <c r="G3272" s="2">
        <v>31842800</v>
      </c>
      <c r="H3272" s="2">
        <v>31569000</v>
      </c>
      <c r="I3272" s="2">
        <v>31814800</v>
      </c>
      <c r="J3272" s="2">
        <v>32073400</v>
      </c>
      <c r="K3272" s="2">
        <v>32000100</v>
      </c>
      <c r="L3272" s="2">
        <v>31908000</v>
      </c>
      <c r="M3272" s="2">
        <v>31889200</v>
      </c>
      <c r="N3272" s="2">
        <v>31837400</v>
      </c>
      <c r="O3272" s="2">
        <v>31779700</v>
      </c>
      <c r="P3272" s="2">
        <v>31878700</v>
      </c>
      <c r="Q3272" s="2">
        <v>31855200</v>
      </c>
      <c r="R3272" s="2">
        <v>31723000</v>
      </c>
      <c r="S3272" s="2">
        <v>31597800</v>
      </c>
      <c r="T3272" s="2">
        <v>31514000</v>
      </c>
      <c r="U3272" s="2">
        <v>31462200</v>
      </c>
      <c r="V3272" s="2">
        <v>31541100</v>
      </c>
      <c r="W3272" s="2">
        <v>31134700</v>
      </c>
      <c r="X3272" s="2">
        <v>31069400</v>
      </c>
      <c r="Y3272" s="2">
        <v>31044100</v>
      </c>
      <c r="Z3272" s="2">
        <v>30640100</v>
      </c>
      <c r="AA3272" s="2">
        <v>30190600</v>
      </c>
      <c r="AB3272" s="2">
        <v>29891000</v>
      </c>
      <c r="AC3272" s="2">
        <v>29605500</v>
      </c>
      <c r="AD3272" s="2">
        <v>29545300</v>
      </c>
      <c r="AE3272" s="2">
        <v>29580600</v>
      </c>
      <c r="AF3272" s="2">
        <v>29389700</v>
      </c>
      <c r="AG3272" s="2">
        <v>29416700</v>
      </c>
      <c r="AH3272">
        <v>0</v>
      </c>
    </row>
    <row r="3273" spans="1:34" x14ac:dyDescent="0.35">
      <c r="A3273" t="s">
        <v>4903</v>
      </c>
      <c r="B3273" t="s">
        <v>19</v>
      </c>
      <c r="C3273" s="2">
        <v>2494390</v>
      </c>
      <c r="D3273" s="2">
        <v>2542590</v>
      </c>
      <c r="E3273" s="2">
        <v>2436180</v>
      </c>
      <c r="F3273" s="2">
        <v>2516940</v>
      </c>
      <c r="G3273" s="2">
        <v>2459010</v>
      </c>
      <c r="H3273" s="2">
        <v>2437870</v>
      </c>
      <c r="I3273" s="2">
        <v>2456850</v>
      </c>
      <c r="J3273" s="2">
        <v>2476820</v>
      </c>
      <c r="K3273" s="2">
        <v>2471160</v>
      </c>
      <c r="L3273" s="2">
        <v>2464040</v>
      </c>
      <c r="M3273" s="2">
        <v>2462590</v>
      </c>
      <c r="N3273" s="2">
        <v>2458590</v>
      </c>
      <c r="O3273" s="2">
        <v>2454130</v>
      </c>
      <c r="P3273" s="2">
        <v>2461780</v>
      </c>
      <c r="Q3273" s="2">
        <v>2459960</v>
      </c>
      <c r="R3273" s="2">
        <v>2449750</v>
      </c>
      <c r="S3273" s="2">
        <v>2440090</v>
      </c>
      <c r="T3273" s="2">
        <v>2433620</v>
      </c>
      <c r="U3273" s="2">
        <v>2429610</v>
      </c>
      <c r="V3273" s="2">
        <v>2435710</v>
      </c>
      <c r="W3273" s="2">
        <v>2404330</v>
      </c>
      <c r="X3273" s="2">
        <v>2399290</v>
      </c>
      <c r="Y3273" s="2">
        <v>2397320</v>
      </c>
      <c r="Z3273" s="2">
        <v>2366130</v>
      </c>
      <c r="AA3273" s="2">
        <v>2331410</v>
      </c>
      <c r="AB3273" s="2">
        <v>2308280</v>
      </c>
      <c r="AC3273" s="2">
        <v>2286240</v>
      </c>
      <c r="AD3273" s="2">
        <v>2281590</v>
      </c>
      <c r="AE3273" s="2">
        <v>2284310</v>
      </c>
      <c r="AF3273" s="2">
        <v>2269570</v>
      </c>
      <c r="AG3273" s="2">
        <v>2271650</v>
      </c>
      <c r="AH3273">
        <v>0</v>
      </c>
    </row>
    <row r="3274" spans="1:34" x14ac:dyDescent="0.35">
      <c r="A3274" t="s">
        <v>4904</v>
      </c>
      <c r="B3274" t="s">
        <v>19</v>
      </c>
      <c r="C3274" s="2">
        <v>2129680</v>
      </c>
      <c r="D3274" s="2">
        <v>2170840</v>
      </c>
      <c r="E3274" s="2">
        <v>2079980</v>
      </c>
      <c r="F3274" s="2">
        <v>2148940</v>
      </c>
      <c r="G3274" s="2">
        <v>2099480</v>
      </c>
      <c r="H3274" s="2">
        <v>2081430</v>
      </c>
      <c r="I3274" s="2">
        <v>2097630</v>
      </c>
      <c r="J3274" s="2">
        <v>2114680</v>
      </c>
      <c r="K3274" s="2">
        <v>2109850</v>
      </c>
      <c r="L3274" s="2">
        <v>2103780</v>
      </c>
      <c r="M3274" s="2">
        <v>2102540</v>
      </c>
      <c r="N3274" s="2">
        <v>2099120</v>
      </c>
      <c r="O3274" s="2">
        <v>2095310</v>
      </c>
      <c r="P3274" s="2">
        <v>2101840</v>
      </c>
      <c r="Q3274" s="2">
        <v>2100300</v>
      </c>
      <c r="R3274" s="2">
        <v>2091580</v>
      </c>
      <c r="S3274" s="2">
        <v>2083320</v>
      </c>
      <c r="T3274" s="2">
        <v>2077800</v>
      </c>
      <c r="U3274" s="2">
        <v>2074380</v>
      </c>
      <c r="V3274" s="2">
        <v>2079580</v>
      </c>
      <c r="W3274" s="2">
        <v>2052790</v>
      </c>
      <c r="X3274" s="2">
        <v>2048490</v>
      </c>
      <c r="Y3274" s="2">
        <v>2046810</v>
      </c>
      <c r="Z3274" s="2">
        <v>2020180</v>
      </c>
      <c r="AA3274" s="2">
        <v>1990540</v>
      </c>
      <c r="AB3274" s="2">
        <v>1970790</v>
      </c>
      <c r="AC3274" s="2">
        <v>1951970</v>
      </c>
      <c r="AD3274" s="2">
        <v>1948000</v>
      </c>
      <c r="AE3274" s="2">
        <v>1950320</v>
      </c>
      <c r="AF3274" s="2">
        <v>1937740</v>
      </c>
      <c r="AG3274" s="2">
        <v>1939520</v>
      </c>
      <c r="AH3274">
        <v>0</v>
      </c>
    </row>
    <row r="3275" spans="1:34" x14ac:dyDescent="0.35">
      <c r="A3275" t="s">
        <v>4905</v>
      </c>
      <c r="B3275" t="s">
        <v>19</v>
      </c>
      <c r="C3275" s="2">
        <v>13507500</v>
      </c>
      <c r="D3275" s="2">
        <v>13768500</v>
      </c>
      <c r="E3275" s="2">
        <v>13192300</v>
      </c>
      <c r="F3275" s="2">
        <v>13629600</v>
      </c>
      <c r="G3275" s="2">
        <v>13315900</v>
      </c>
      <c r="H3275" s="2">
        <v>13201400</v>
      </c>
      <c r="I3275" s="2">
        <v>13304200</v>
      </c>
      <c r="J3275" s="2">
        <v>13412400</v>
      </c>
      <c r="K3275" s="2">
        <v>13381700</v>
      </c>
      <c r="L3275" s="2">
        <v>13343200</v>
      </c>
      <c r="M3275" s="2">
        <v>13335300</v>
      </c>
      <c r="N3275" s="2">
        <v>13313600</v>
      </c>
      <c r="O3275" s="2">
        <v>13289500</v>
      </c>
      <c r="P3275" s="2">
        <v>13330900</v>
      </c>
      <c r="Q3275" s="2">
        <v>13321100</v>
      </c>
      <c r="R3275" s="2">
        <v>13265800</v>
      </c>
      <c r="S3275" s="2">
        <v>13213500</v>
      </c>
      <c r="T3275" s="2">
        <v>13178400</v>
      </c>
      <c r="U3275" s="2">
        <v>13156700</v>
      </c>
      <c r="V3275" s="2">
        <v>13189700</v>
      </c>
      <c r="W3275" s="2">
        <v>13019800</v>
      </c>
      <c r="X3275" s="2">
        <v>12992500</v>
      </c>
      <c r="Y3275" s="2">
        <v>12981900</v>
      </c>
      <c r="Z3275" s="2">
        <v>12813000</v>
      </c>
      <c r="AA3275" s="2">
        <v>12625000</v>
      </c>
      <c r="AB3275" s="2">
        <v>12499700</v>
      </c>
      <c r="AC3275" s="2">
        <v>12380300</v>
      </c>
      <c r="AD3275" s="2">
        <v>12355200</v>
      </c>
      <c r="AE3275" s="2">
        <v>12369900</v>
      </c>
      <c r="AF3275" s="2">
        <v>12290100</v>
      </c>
      <c r="AG3275" s="2">
        <v>12301400</v>
      </c>
      <c r="AH3275">
        <v>0</v>
      </c>
    </row>
    <row r="3276" spans="1:34" x14ac:dyDescent="0.35">
      <c r="A3276" t="s">
        <v>4906</v>
      </c>
      <c r="B3276" t="s">
        <v>19</v>
      </c>
      <c r="C3276" s="2">
        <v>2701500</v>
      </c>
      <c r="D3276" s="2">
        <v>2753710</v>
      </c>
      <c r="E3276" s="2">
        <v>2638460</v>
      </c>
      <c r="F3276" s="2">
        <v>2725930</v>
      </c>
      <c r="G3276" s="2">
        <v>2663180</v>
      </c>
      <c r="H3276" s="2">
        <v>2640290</v>
      </c>
      <c r="I3276" s="2">
        <v>2660840</v>
      </c>
      <c r="J3276" s="2">
        <v>2682470</v>
      </c>
      <c r="K3276" s="2">
        <v>2676340</v>
      </c>
      <c r="L3276" s="2">
        <v>2668640</v>
      </c>
      <c r="M3276" s="2">
        <v>2667070</v>
      </c>
      <c r="N3276" s="2">
        <v>2662730</v>
      </c>
      <c r="O3276" s="2">
        <v>2657900</v>
      </c>
      <c r="P3276" s="2">
        <v>2666180</v>
      </c>
      <c r="Q3276" s="2">
        <v>2664220</v>
      </c>
      <c r="R3276" s="2">
        <v>2653160</v>
      </c>
      <c r="S3276" s="2">
        <v>2642690</v>
      </c>
      <c r="T3276" s="2">
        <v>2635690</v>
      </c>
      <c r="U3276" s="2">
        <v>2631350</v>
      </c>
      <c r="V3276" s="2">
        <v>2637950</v>
      </c>
      <c r="W3276" s="2">
        <v>2603960</v>
      </c>
      <c r="X3276" s="2">
        <v>2598500</v>
      </c>
      <c r="Y3276" s="2">
        <v>2596380</v>
      </c>
      <c r="Z3276" s="2">
        <v>2562590</v>
      </c>
      <c r="AA3276" s="2">
        <v>2525000</v>
      </c>
      <c r="AB3276" s="2">
        <v>2499940</v>
      </c>
      <c r="AC3276" s="2">
        <v>2476070</v>
      </c>
      <c r="AD3276" s="2">
        <v>2471030</v>
      </c>
      <c r="AE3276" s="2">
        <v>2473980</v>
      </c>
      <c r="AF3276" s="2">
        <v>2458020</v>
      </c>
      <c r="AG3276" s="2">
        <v>2460280</v>
      </c>
      <c r="AH3276">
        <v>0</v>
      </c>
    </row>
    <row r="3277" spans="1:34" x14ac:dyDescent="0.35">
      <c r="A3277" t="s">
        <v>4907</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row>
    <row r="3278" spans="1:34" x14ac:dyDescent="0.35">
      <c r="A3278" t="s">
        <v>4908</v>
      </c>
      <c r="B3278" t="s">
        <v>19</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row>
    <row r="3279" spans="1:34" x14ac:dyDescent="0.35">
      <c r="A3279" t="s">
        <v>4909</v>
      </c>
      <c r="B3279" t="s">
        <v>19</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row>
    <row r="3280" spans="1:34" x14ac:dyDescent="0.35">
      <c r="A3280" t="s">
        <v>4910</v>
      </c>
      <c r="B3280" t="s">
        <v>19</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row>
    <row r="3281" spans="1:34" x14ac:dyDescent="0.35">
      <c r="A3281" t="s">
        <v>4911</v>
      </c>
      <c r="B3281" t="s">
        <v>19</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row>
    <row r="3282" spans="1:34" x14ac:dyDescent="0.35">
      <c r="A3282" t="s">
        <v>4912</v>
      </c>
      <c r="B3282" t="s">
        <v>19</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row>
    <row r="3283" spans="1:34" x14ac:dyDescent="0.35">
      <c r="A3283" t="s">
        <v>4913</v>
      </c>
      <c r="B3283" t="s">
        <v>19</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row>
    <row r="3284" spans="1:34" x14ac:dyDescent="0.35">
      <c r="A3284" t="s">
        <v>4914</v>
      </c>
      <c r="B3284" t="s">
        <v>19</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row>
    <row r="3285" spans="1:34" x14ac:dyDescent="0.35">
      <c r="A3285" t="s">
        <v>4915</v>
      </c>
      <c r="B3285" t="s">
        <v>19</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x14ac:dyDescent="0.35">
      <c r="A3286" t="s">
        <v>4916</v>
      </c>
      <c r="B3286" t="s">
        <v>19</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row>
    <row r="3287" spans="1:34" x14ac:dyDescent="0.35">
      <c r="A3287" t="s">
        <v>4917</v>
      </c>
      <c r="B3287" t="s">
        <v>19</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row>
    <row r="3288" spans="1:34" x14ac:dyDescent="0.35">
      <c r="A3288" t="s">
        <v>4918</v>
      </c>
      <c r="B3288" t="s">
        <v>19</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row>
    <row r="3289" spans="1:34" x14ac:dyDescent="0.35">
      <c r="A3289" t="s">
        <v>4919</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row>
    <row r="3290" spans="1:34" x14ac:dyDescent="0.35">
      <c r="A3290" t="s">
        <v>4920</v>
      </c>
      <c r="B3290" t="s">
        <v>19</v>
      </c>
      <c r="C3290" s="2">
        <v>84069600000</v>
      </c>
      <c r="D3290" s="2">
        <v>85828500000</v>
      </c>
      <c r="E3290" s="2">
        <v>86912100000</v>
      </c>
      <c r="F3290" s="2">
        <v>91787400000</v>
      </c>
      <c r="G3290" s="2">
        <v>90621300000</v>
      </c>
      <c r="H3290" s="2">
        <v>92145400000</v>
      </c>
      <c r="I3290" s="2">
        <v>94049100000</v>
      </c>
      <c r="J3290" s="2">
        <v>95836600000</v>
      </c>
      <c r="K3290" s="2">
        <v>95695500000</v>
      </c>
      <c r="L3290" s="2">
        <v>95018600000</v>
      </c>
      <c r="M3290" s="2">
        <v>94831800000</v>
      </c>
      <c r="N3290" s="2">
        <v>94250200000</v>
      </c>
      <c r="O3290" s="2">
        <v>93879500000</v>
      </c>
      <c r="P3290" s="2">
        <v>93377500000</v>
      </c>
      <c r="Q3290" s="2">
        <v>93077400000</v>
      </c>
      <c r="R3290" s="2">
        <v>92708900000</v>
      </c>
      <c r="S3290" s="2">
        <v>92293200000</v>
      </c>
      <c r="T3290" s="2">
        <v>91657600000</v>
      </c>
      <c r="U3290" s="2">
        <v>90920000000</v>
      </c>
      <c r="V3290" s="2">
        <v>90511000000</v>
      </c>
      <c r="W3290" s="2">
        <v>89386100000</v>
      </c>
      <c r="X3290" s="2">
        <v>88537400000</v>
      </c>
      <c r="Y3290" s="2">
        <v>88105200000</v>
      </c>
      <c r="Z3290" s="2">
        <v>87150000000</v>
      </c>
      <c r="AA3290" s="2">
        <v>85673900000</v>
      </c>
      <c r="AB3290" s="2">
        <v>84741200000</v>
      </c>
      <c r="AC3290" s="2">
        <v>84173100000</v>
      </c>
      <c r="AD3290" s="2">
        <v>84224900000</v>
      </c>
      <c r="AE3290" s="2">
        <v>83789700000</v>
      </c>
      <c r="AF3290" s="2">
        <v>83139800000</v>
      </c>
      <c r="AG3290" s="2">
        <v>83442200000</v>
      </c>
      <c r="AH3290">
        <v>0</v>
      </c>
    </row>
    <row r="3291" spans="1:34" x14ac:dyDescent="0.35">
      <c r="A3291" t="s">
        <v>4921</v>
      </c>
      <c r="B3291" t="s">
        <v>19</v>
      </c>
      <c r="C3291" s="2">
        <v>2391900</v>
      </c>
      <c r="D3291" s="2">
        <v>2441950</v>
      </c>
      <c r="E3291" s="2">
        <v>2472780</v>
      </c>
      <c r="F3291" s="2">
        <v>2611490</v>
      </c>
      <c r="G3291" s="2">
        <v>2578310</v>
      </c>
      <c r="H3291" s="2">
        <v>2621670</v>
      </c>
      <c r="I3291" s="2">
        <v>2675840</v>
      </c>
      <c r="J3291" s="2">
        <v>2726690</v>
      </c>
      <c r="K3291" s="2">
        <v>2722680</v>
      </c>
      <c r="L3291" s="2">
        <v>2703420</v>
      </c>
      <c r="M3291" s="2">
        <v>2698110</v>
      </c>
      <c r="N3291" s="2">
        <v>2681560</v>
      </c>
      <c r="O3291" s="2">
        <v>2671010</v>
      </c>
      <c r="P3291" s="2">
        <v>2656730</v>
      </c>
      <c r="Q3291" s="2">
        <v>2648190</v>
      </c>
      <c r="R3291" s="2">
        <v>2637710</v>
      </c>
      <c r="S3291" s="2">
        <v>2625880</v>
      </c>
      <c r="T3291" s="2">
        <v>2607800</v>
      </c>
      <c r="U3291" s="2">
        <v>2586810</v>
      </c>
      <c r="V3291" s="2">
        <v>2575170</v>
      </c>
      <c r="W3291" s="2">
        <v>2543170</v>
      </c>
      <c r="X3291" s="2">
        <v>2519020</v>
      </c>
      <c r="Y3291" s="2">
        <v>2506720</v>
      </c>
      <c r="Z3291" s="2">
        <v>2479550</v>
      </c>
      <c r="AA3291" s="2">
        <v>2437550</v>
      </c>
      <c r="AB3291" s="2">
        <v>2411010</v>
      </c>
      <c r="AC3291" s="2">
        <v>2394850</v>
      </c>
      <c r="AD3291" s="2">
        <v>2396320</v>
      </c>
      <c r="AE3291" s="2">
        <v>2383940</v>
      </c>
      <c r="AF3291" s="2">
        <v>2365450</v>
      </c>
      <c r="AG3291" s="2">
        <v>2374060</v>
      </c>
      <c r="AH3291">
        <v>0</v>
      </c>
    </row>
    <row r="3292" spans="1:34" x14ac:dyDescent="0.35">
      <c r="A3292" t="s">
        <v>4922</v>
      </c>
      <c r="B3292" t="s">
        <v>19</v>
      </c>
      <c r="C3292" s="2">
        <v>11046500</v>
      </c>
      <c r="D3292" s="2">
        <v>11277600</v>
      </c>
      <c r="E3292" s="2">
        <v>11420000</v>
      </c>
      <c r="F3292" s="2">
        <v>12060600</v>
      </c>
      <c r="G3292" s="2">
        <v>11907300</v>
      </c>
      <c r="H3292" s="2">
        <v>12107600</v>
      </c>
      <c r="I3292" s="2">
        <v>12357700</v>
      </c>
      <c r="J3292" s="2">
        <v>12592600</v>
      </c>
      <c r="K3292" s="2">
        <v>12574100</v>
      </c>
      <c r="L3292" s="2">
        <v>12485100</v>
      </c>
      <c r="M3292" s="2">
        <v>12460600</v>
      </c>
      <c r="N3292" s="2">
        <v>12384200</v>
      </c>
      <c r="O3292" s="2">
        <v>12335500</v>
      </c>
      <c r="P3292" s="2">
        <v>12269500</v>
      </c>
      <c r="Q3292" s="2">
        <v>12230000</v>
      </c>
      <c r="R3292" s="2">
        <v>12181600</v>
      </c>
      <c r="S3292" s="2">
        <v>12127000</v>
      </c>
      <c r="T3292" s="2">
        <v>12043500</v>
      </c>
      <c r="U3292" s="2">
        <v>11946600</v>
      </c>
      <c r="V3292" s="2">
        <v>11892800</v>
      </c>
      <c r="W3292" s="2">
        <v>11745000</v>
      </c>
      <c r="X3292" s="2">
        <v>11633500</v>
      </c>
      <c r="Y3292" s="2">
        <v>11576700</v>
      </c>
      <c r="Z3292" s="2">
        <v>11451200</v>
      </c>
      <c r="AA3292" s="2">
        <v>11257300</v>
      </c>
      <c r="AB3292" s="2">
        <v>11134700</v>
      </c>
      <c r="AC3292" s="2">
        <v>11060100</v>
      </c>
      <c r="AD3292" s="2">
        <v>11066900</v>
      </c>
      <c r="AE3292" s="2">
        <v>11009700</v>
      </c>
      <c r="AF3292" s="2">
        <v>10924300</v>
      </c>
      <c r="AG3292" s="2">
        <v>10964000</v>
      </c>
      <c r="AH3292" s="2">
        <v>35744700000000</v>
      </c>
    </row>
    <row r="3293" spans="1:34" x14ac:dyDescent="0.35">
      <c r="A3293" t="s">
        <v>4923</v>
      </c>
      <c r="B3293" t="s">
        <v>19</v>
      </c>
      <c r="C3293" s="2">
        <v>37806700</v>
      </c>
      <c r="D3293" s="2">
        <v>38597700</v>
      </c>
      <c r="E3293" s="2">
        <v>39085000</v>
      </c>
      <c r="F3293" s="2">
        <v>41277400</v>
      </c>
      <c r="G3293" s="2">
        <v>40753000</v>
      </c>
      <c r="H3293" s="2">
        <v>41438400</v>
      </c>
      <c r="I3293" s="2">
        <v>42294500</v>
      </c>
      <c r="J3293" s="2">
        <v>43098400</v>
      </c>
      <c r="K3293" s="2">
        <v>43034900</v>
      </c>
      <c r="L3293" s="2">
        <v>42730500</v>
      </c>
      <c r="M3293" s="2">
        <v>42646500</v>
      </c>
      <c r="N3293" s="2">
        <v>42385000</v>
      </c>
      <c r="O3293" s="2">
        <v>42218300</v>
      </c>
      <c r="P3293" s="2">
        <v>41992500</v>
      </c>
      <c r="Q3293" s="2">
        <v>41857500</v>
      </c>
      <c r="R3293" s="2">
        <v>41691800</v>
      </c>
      <c r="S3293" s="2">
        <v>41504900</v>
      </c>
      <c r="T3293" s="2">
        <v>41219100</v>
      </c>
      <c r="U3293" s="2">
        <v>40887300</v>
      </c>
      <c r="V3293" s="2">
        <v>40703400</v>
      </c>
      <c r="W3293" s="2">
        <v>40197600</v>
      </c>
      <c r="X3293" s="2">
        <v>39815900</v>
      </c>
      <c r="Y3293" s="2">
        <v>39621500</v>
      </c>
      <c r="Z3293" s="2">
        <v>39191900</v>
      </c>
      <c r="AA3293" s="2">
        <v>38528100</v>
      </c>
      <c r="AB3293" s="2">
        <v>38108700</v>
      </c>
      <c r="AC3293" s="2">
        <v>37853200</v>
      </c>
      <c r="AD3293" s="2">
        <v>37876500</v>
      </c>
      <c r="AE3293" s="2">
        <v>37680800</v>
      </c>
      <c r="AF3293" s="2">
        <v>37388500</v>
      </c>
      <c r="AG3293" s="2">
        <v>37524500</v>
      </c>
      <c r="AH3293" s="2">
        <v>1301020000</v>
      </c>
    </row>
    <row r="3294" spans="1:34" x14ac:dyDescent="0.35">
      <c r="A3294" t="s">
        <v>4924</v>
      </c>
      <c r="B3294" t="s">
        <v>19</v>
      </c>
      <c r="C3294" s="2">
        <v>2984560</v>
      </c>
      <c r="D3294" s="2">
        <v>3047000</v>
      </c>
      <c r="E3294" s="2">
        <v>3085470</v>
      </c>
      <c r="F3294" s="2">
        <v>3258550</v>
      </c>
      <c r="G3294" s="2">
        <v>3217150</v>
      </c>
      <c r="H3294" s="2">
        <v>3271260</v>
      </c>
      <c r="I3294" s="2">
        <v>3338840</v>
      </c>
      <c r="J3294" s="2">
        <v>3402300</v>
      </c>
      <c r="K3294" s="2">
        <v>3397290</v>
      </c>
      <c r="L3294" s="2">
        <v>3373260</v>
      </c>
      <c r="M3294" s="2">
        <v>3366630</v>
      </c>
      <c r="N3294" s="2">
        <v>3345980</v>
      </c>
      <c r="O3294" s="2">
        <v>3332820</v>
      </c>
      <c r="P3294" s="2">
        <v>3315000</v>
      </c>
      <c r="Q3294" s="2">
        <v>3304350</v>
      </c>
      <c r="R3294" s="2">
        <v>3291270</v>
      </c>
      <c r="S3294" s="2">
        <v>3276510</v>
      </c>
      <c r="T3294" s="2">
        <v>3253940</v>
      </c>
      <c r="U3294" s="2">
        <v>3227760</v>
      </c>
      <c r="V3294" s="2">
        <v>3213240</v>
      </c>
      <c r="W3294" s="2">
        <v>3173300</v>
      </c>
      <c r="X3294" s="2">
        <v>3143170</v>
      </c>
      <c r="Y3294" s="2">
        <v>3127830</v>
      </c>
      <c r="Z3294" s="2">
        <v>3093920</v>
      </c>
      <c r="AA3294" s="2">
        <v>3041520</v>
      </c>
      <c r="AB3294" s="2">
        <v>3008400</v>
      </c>
      <c r="AC3294" s="2">
        <v>2988240</v>
      </c>
      <c r="AD3294" s="2">
        <v>2990070</v>
      </c>
      <c r="AE3294" s="2">
        <v>2974620</v>
      </c>
      <c r="AF3294" s="2">
        <v>2951550</v>
      </c>
      <c r="AG3294" s="2">
        <v>2962290</v>
      </c>
      <c r="AH3294" s="2">
        <v>10613500000</v>
      </c>
    </row>
    <row r="3295" spans="1:34" x14ac:dyDescent="0.35">
      <c r="A3295" t="s">
        <v>4925</v>
      </c>
      <c r="B3295" t="s">
        <v>19</v>
      </c>
      <c r="C3295" s="2">
        <v>2654060</v>
      </c>
      <c r="D3295" s="2">
        <v>2709590</v>
      </c>
      <c r="E3295" s="2">
        <v>2743800</v>
      </c>
      <c r="F3295" s="2">
        <v>2897710</v>
      </c>
      <c r="G3295" s="2">
        <v>2860900</v>
      </c>
      <c r="H3295" s="2">
        <v>2909010</v>
      </c>
      <c r="I3295" s="2">
        <v>2969120</v>
      </c>
      <c r="J3295" s="2">
        <v>3025540</v>
      </c>
      <c r="K3295" s="2">
        <v>3021090</v>
      </c>
      <c r="L3295" s="2">
        <v>2999720</v>
      </c>
      <c r="M3295" s="2">
        <v>2993820</v>
      </c>
      <c r="N3295" s="2">
        <v>2975460</v>
      </c>
      <c r="O3295" s="2">
        <v>2963760</v>
      </c>
      <c r="P3295" s="2">
        <v>2947910</v>
      </c>
      <c r="Q3295" s="2">
        <v>2938440</v>
      </c>
      <c r="R3295" s="2">
        <v>2926800</v>
      </c>
      <c r="S3295" s="2">
        <v>2913680</v>
      </c>
      <c r="T3295" s="2">
        <v>2893620</v>
      </c>
      <c r="U3295" s="2">
        <v>2870330</v>
      </c>
      <c r="V3295" s="2">
        <v>2857420</v>
      </c>
      <c r="W3295" s="2">
        <v>2821910</v>
      </c>
      <c r="X3295" s="2">
        <v>2795110</v>
      </c>
      <c r="Y3295" s="2">
        <v>2781470</v>
      </c>
      <c r="Z3295" s="2">
        <v>2751310</v>
      </c>
      <c r="AA3295" s="2">
        <v>2704710</v>
      </c>
      <c r="AB3295" s="2">
        <v>2675260</v>
      </c>
      <c r="AC3295" s="2">
        <v>2657330</v>
      </c>
      <c r="AD3295" s="2">
        <v>2658970</v>
      </c>
      <c r="AE3295" s="2">
        <v>2645230</v>
      </c>
      <c r="AF3295" s="2">
        <v>2624710</v>
      </c>
      <c r="AG3295" s="2">
        <v>2634260</v>
      </c>
      <c r="AH3295" s="2">
        <v>24499600000</v>
      </c>
    </row>
    <row r="3296" spans="1:34" x14ac:dyDescent="0.35">
      <c r="A3296" t="s">
        <v>4926</v>
      </c>
      <c r="B3296" t="s">
        <v>19</v>
      </c>
      <c r="C3296" s="2">
        <v>8037250</v>
      </c>
      <c r="D3296" s="2">
        <v>8205410</v>
      </c>
      <c r="E3296" s="2">
        <v>8309000</v>
      </c>
      <c r="F3296" s="2">
        <v>8775090</v>
      </c>
      <c r="G3296" s="2">
        <v>8663610</v>
      </c>
      <c r="H3296" s="2">
        <v>8809310</v>
      </c>
      <c r="I3296" s="2">
        <v>8991320</v>
      </c>
      <c r="J3296" s="2">
        <v>9162200</v>
      </c>
      <c r="K3296" s="2">
        <v>9148720</v>
      </c>
      <c r="L3296" s="2">
        <v>9084010</v>
      </c>
      <c r="M3296" s="2">
        <v>9066140</v>
      </c>
      <c r="N3296" s="2">
        <v>9010540</v>
      </c>
      <c r="O3296" s="2">
        <v>8975100</v>
      </c>
      <c r="P3296" s="2">
        <v>8927110</v>
      </c>
      <c r="Q3296" s="2">
        <v>8898410</v>
      </c>
      <c r="R3296" s="2">
        <v>8863190</v>
      </c>
      <c r="S3296" s="2">
        <v>8823450</v>
      </c>
      <c r="T3296" s="2">
        <v>8762680</v>
      </c>
      <c r="U3296" s="2">
        <v>8692160</v>
      </c>
      <c r="V3296" s="2">
        <v>8653060</v>
      </c>
      <c r="W3296" s="2">
        <v>8545530</v>
      </c>
      <c r="X3296" s="2">
        <v>8464390</v>
      </c>
      <c r="Y3296" s="2">
        <v>8423070</v>
      </c>
      <c r="Z3296" s="2">
        <v>8331740</v>
      </c>
      <c r="AA3296" s="2">
        <v>8190630</v>
      </c>
      <c r="AB3296" s="2">
        <v>8101450</v>
      </c>
      <c r="AC3296" s="2">
        <v>8047150</v>
      </c>
      <c r="AD3296" s="2">
        <v>8052100</v>
      </c>
      <c r="AE3296" s="2">
        <v>8010490</v>
      </c>
      <c r="AF3296" s="2">
        <v>7948360</v>
      </c>
      <c r="AG3296" s="2">
        <v>7977270</v>
      </c>
      <c r="AH3296" s="2">
        <v>979403000</v>
      </c>
    </row>
    <row r="3297" spans="1:34" x14ac:dyDescent="0.35">
      <c r="A3297" t="s">
        <v>4927</v>
      </c>
      <c r="B3297" t="s">
        <v>19</v>
      </c>
      <c r="C3297">
        <v>620663</v>
      </c>
      <c r="D3297">
        <v>633649</v>
      </c>
      <c r="E3297">
        <v>641648</v>
      </c>
      <c r="F3297">
        <v>677642</v>
      </c>
      <c r="G3297">
        <v>669033</v>
      </c>
      <c r="H3297">
        <v>680284</v>
      </c>
      <c r="I3297">
        <v>694339</v>
      </c>
      <c r="J3297">
        <v>707536</v>
      </c>
      <c r="K3297">
        <v>706494</v>
      </c>
      <c r="L3297">
        <v>701497</v>
      </c>
      <c r="M3297">
        <v>700118</v>
      </c>
      <c r="N3297">
        <v>695824</v>
      </c>
      <c r="O3297">
        <v>693087</v>
      </c>
      <c r="P3297">
        <v>689381</v>
      </c>
      <c r="Q3297">
        <v>687165</v>
      </c>
      <c r="R3297">
        <v>684445</v>
      </c>
      <c r="S3297">
        <v>681376</v>
      </c>
      <c r="T3297">
        <v>676683</v>
      </c>
      <c r="U3297">
        <v>671237</v>
      </c>
      <c r="V3297">
        <v>668218</v>
      </c>
      <c r="W3297">
        <v>659914</v>
      </c>
      <c r="X3297">
        <v>653648</v>
      </c>
      <c r="Y3297">
        <v>650457</v>
      </c>
      <c r="Z3297">
        <v>643405</v>
      </c>
      <c r="AA3297">
        <v>632507</v>
      </c>
      <c r="AB3297">
        <v>625621</v>
      </c>
      <c r="AC3297">
        <v>621427</v>
      </c>
      <c r="AD3297">
        <v>621810</v>
      </c>
      <c r="AE3297">
        <v>618596</v>
      </c>
      <c r="AF3297">
        <v>613799</v>
      </c>
      <c r="AG3297">
        <v>616031</v>
      </c>
      <c r="AH3297" s="2">
        <v>622887000</v>
      </c>
    </row>
    <row r="3298" spans="1:34" x14ac:dyDescent="0.35">
      <c r="A3298" t="s">
        <v>4928</v>
      </c>
      <c r="B3298" t="s">
        <v>19</v>
      </c>
      <c r="C3298">
        <v>529916</v>
      </c>
      <c r="D3298">
        <v>541003</v>
      </c>
      <c r="E3298">
        <v>547833</v>
      </c>
      <c r="F3298">
        <v>578564</v>
      </c>
      <c r="G3298">
        <v>571214</v>
      </c>
      <c r="H3298">
        <v>580820</v>
      </c>
      <c r="I3298">
        <v>592820</v>
      </c>
      <c r="J3298">
        <v>604087</v>
      </c>
      <c r="K3298">
        <v>603198</v>
      </c>
      <c r="L3298">
        <v>598932</v>
      </c>
      <c r="M3298">
        <v>597754</v>
      </c>
      <c r="N3298">
        <v>594088</v>
      </c>
      <c r="O3298">
        <v>591751</v>
      </c>
      <c r="P3298">
        <v>588587</v>
      </c>
      <c r="Q3298">
        <v>586695</v>
      </c>
      <c r="R3298">
        <v>584373</v>
      </c>
      <c r="S3298">
        <v>581752</v>
      </c>
      <c r="T3298">
        <v>577746</v>
      </c>
      <c r="U3298">
        <v>573096</v>
      </c>
      <c r="V3298">
        <v>570518</v>
      </c>
      <c r="W3298">
        <v>563428</v>
      </c>
      <c r="X3298">
        <v>558079</v>
      </c>
      <c r="Y3298">
        <v>555354</v>
      </c>
      <c r="Z3298">
        <v>549333</v>
      </c>
      <c r="AA3298">
        <v>540029</v>
      </c>
      <c r="AB3298">
        <v>534149</v>
      </c>
      <c r="AC3298">
        <v>530569</v>
      </c>
      <c r="AD3298">
        <v>530895</v>
      </c>
      <c r="AE3298">
        <v>528152</v>
      </c>
      <c r="AF3298">
        <v>524056</v>
      </c>
      <c r="AG3298">
        <v>525962</v>
      </c>
      <c r="AH3298" s="2">
        <v>7704370000</v>
      </c>
    </row>
    <row r="3299" spans="1:34" x14ac:dyDescent="0.35">
      <c r="A3299" t="s">
        <v>4929</v>
      </c>
      <c r="B3299" t="s">
        <v>19</v>
      </c>
      <c r="C3299" s="2">
        <v>3360990</v>
      </c>
      <c r="D3299" s="2">
        <v>3431310</v>
      </c>
      <c r="E3299" s="2">
        <v>3474630</v>
      </c>
      <c r="F3299" s="2">
        <v>3669540</v>
      </c>
      <c r="G3299" s="2">
        <v>3622920</v>
      </c>
      <c r="H3299" s="2">
        <v>3683850</v>
      </c>
      <c r="I3299" s="2">
        <v>3759960</v>
      </c>
      <c r="J3299" s="2">
        <v>3831420</v>
      </c>
      <c r="K3299" s="2">
        <v>3825780</v>
      </c>
      <c r="L3299" s="2">
        <v>3798720</v>
      </c>
      <c r="M3299" s="2">
        <v>3791250</v>
      </c>
      <c r="N3299" s="2">
        <v>3768000</v>
      </c>
      <c r="O3299" s="2">
        <v>3753180</v>
      </c>
      <c r="P3299" s="2">
        <v>3733110</v>
      </c>
      <c r="Q3299" s="2">
        <v>3721110</v>
      </c>
      <c r="R3299" s="2">
        <v>3706380</v>
      </c>
      <c r="S3299" s="2">
        <v>3689760</v>
      </c>
      <c r="T3299" s="2">
        <v>3664350</v>
      </c>
      <c r="U3299" s="2">
        <v>3634860</v>
      </c>
      <c r="V3299" s="2">
        <v>3618510</v>
      </c>
      <c r="W3299" s="2">
        <v>3573540</v>
      </c>
      <c r="X3299" s="2">
        <v>3539610</v>
      </c>
      <c r="Y3299" s="2">
        <v>3522330</v>
      </c>
      <c r="Z3299" s="2">
        <v>3484140</v>
      </c>
      <c r="AA3299" s="2">
        <v>3425130</v>
      </c>
      <c r="AB3299" s="2">
        <v>3387840</v>
      </c>
      <c r="AC3299" s="2">
        <v>3365130</v>
      </c>
      <c r="AD3299" s="2">
        <v>3367200</v>
      </c>
      <c r="AE3299" s="2">
        <v>3349800</v>
      </c>
      <c r="AF3299" s="2">
        <v>3323820</v>
      </c>
      <c r="AG3299" s="2">
        <v>3335910</v>
      </c>
      <c r="AH3299" s="2">
        <v>36058800</v>
      </c>
    </row>
    <row r="3300" spans="1:34" x14ac:dyDescent="0.35">
      <c r="A3300" t="s">
        <v>4930</v>
      </c>
      <c r="B3300" t="s">
        <v>19</v>
      </c>
      <c r="C3300">
        <v>672198</v>
      </c>
      <c r="D3300">
        <v>686262</v>
      </c>
      <c r="E3300">
        <v>694926</v>
      </c>
      <c r="F3300">
        <v>733908</v>
      </c>
      <c r="G3300">
        <v>724584</v>
      </c>
      <c r="H3300">
        <v>736770</v>
      </c>
      <c r="I3300">
        <v>751992</v>
      </c>
      <c r="J3300">
        <v>766284</v>
      </c>
      <c r="K3300">
        <v>765156</v>
      </c>
      <c r="L3300">
        <v>759744</v>
      </c>
      <c r="M3300">
        <v>758250</v>
      </c>
      <c r="N3300">
        <v>753600</v>
      </c>
      <c r="O3300">
        <v>750636</v>
      </c>
      <c r="P3300">
        <v>746622</v>
      </c>
      <c r="Q3300">
        <v>744222</v>
      </c>
      <c r="R3300">
        <v>741276</v>
      </c>
      <c r="S3300">
        <v>737952</v>
      </c>
      <c r="T3300">
        <v>732870</v>
      </c>
      <c r="U3300">
        <v>726972</v>
      </c>
      <c r="V3300">
        <v>723702</v>
      </c>
      <c r="W3300">
        <v>714708</v>
      </c>
      <c r="X3300">
        <v>707922</v>
      </c>
      <c r="Y3300">
        <v>704466</v>
      </c>
      <c r="Z3300">
        <v>696828</v>
      </c>
      <c r="AA3300">
        <v>685026</v>
      </c>
      <c r="AB3300">
        <v>677568</v>
      </c>
      <c r="AC3300">
        <v>673026</v>
      </c>
      <c r="AD3300">
        <v>673440</v>
      </c>
      <c r="AE3300">
        <v>669960</v>
      </c>
      <c r="AF3300">
        <v>664764</v>
      </c>
      <c r="AG3300">
        <v>667182</v>
      </c>
      <c r="AH3300" s="2">
        <v>182620000</v>
      </c>
    </row>
    <row r="3301" spans="1:34" x14ac:dyDescent="0.35">
      <c r="A3301" t="s">
        <v>4931</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s="2">
        <v>1744780000</v>
      </c>
    </row>
    <row r="3302" spans="1:34" x14ac:dyDescent="0.35">
      <c r="A3302" t="s">
        <v>4932</v>
      </c>
      <c r="B3302" t="s">
        <v>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s="2">
        <v>348956000</v>
      </c>
    </row>
    <row r="3303" spans="1:34" x14ac:dyDescent="0.35">
      <c r="A3303" t="s">
        <v>4933</v>
      </c>
      <c r="B3303" t="s">
        <v>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row>
    <row r="3304" spans="1:34" x14ac:dyDescent="0.35">
      <c r="A3304" t="s">
        <v>4934</v>
      </c>
      <c r="B3304" t="s">
        <v>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row>
    <row r="3305" spans="1:34" x14ac:dyDescent="0.35">
      <c r="A3305" t="s">
        <v>4935</v>
      </c>
      <c r="B3305" t="s">
        <v>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row>
    <row r="3306" spans="1:34" x14ac:dyDescent="0.35">
      <c r="A3306" t="s">
        <v>4936</v>
      </c>
      <c r="B3306" t="s">
        <v>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row>
    <row r="3307" spans="1:34" x14ac:dyDescent="0.35">
      <c r="A3307" t="s">
        <v>4937</v>
      </c>
      <c r="B3307" t="s">
        <v>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row>
    <row r="3308" spans="1:34" x14ac:dyDescent="0.35">
      <c r="A3308" t="s">
        <v>4938</v>
      </c>
      <c r="B3308" t="s">
        <v>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row>
    <row r="3309" spans="1:34" x14ac:dyDescent="0.35">
      <c r="A3309" t="s">
        <v>4939</v>
      </c>
      <c r="B3309" t="s">
        <v>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row>
    <row r="3310" spans="1:34" x14ac:dyDescent="0.35">
      <c r="A3310" t="s">
        <v>4940</v>
      </c>
      <c r="B3310" t="s">
        <v>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row>
    <row r="3311" spans="1:34" x14ac:dyDescent="0.35">
      <c r="A3311" t="s">
        <v>4941</v>
      </c>
      <c r="B3311" t="s">
        <v>19</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row>
    <row r="3312" spans="1:34" x14ac:dyDescent="0.35">
      <c r="A3312" t="s">
        <v>4942</v>
      </c>
      <c r="B3312" t="s">
        <v>19</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row>
    <row r="3313" spans="1:34" x14ac:dyDescent="0.35">
      <c r="A3313" t="s">
        <v>4943</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row>
    <row r="3314" spans="1:34" x14ac:dyDescent="0.35">
      <c r="A3314" t="s">
        <v>4944</v>
      </c>
      <c r="B3314" t="s">
        <v>19</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row>
    <row r="3315" spans="1:34" x14ac:dyDescent="0.35">
      <c r="A3315" t="s">
        <v>4945</v>
      </c>
      <c r="B3315" t="s">
        <v>19</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row>
    <row r="3316" spans="1:34" x14ac:dyDescent="0.35">
      <c r="A3316" t="s">
        <v>4946</v>
      </c>
      <c r="B3316" t="s">
        <v>19</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row>
    <row r="3317" spans="1:34" x14ac:dyDescent="0.35">
      <c r="A3317" t="s">
        <v>4947</v>
      </c>
      <c r="B3317" t="s">
        <v>19</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row>
    <row r="3318" spans="1:34" x14ac:dyDescent="0.35">
      <c r="A3318" t="s">
        <v>4948</v>
      </c>
      <c r="B3318" t="s">
        <v>19</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row>
    <row r="3319" spans="1:34" x14ac:dyDescent="0.35">
      <c r="A3319" t="s">
        <v>4949</v>
      </c>
      <c r="B3319" t="s">
        <v>19</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4" x14ac:dyDescent="0.35">
      <c r="A3320" t="s">
        <v>4950</v>
      </c>
      <c r="B3320" t="s">
        <v>19</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row>
    <row r="3321" spans="1:34" x14ac:dyDescent="0.35">
      <c r="A3321" t="s">
        <v>4951</v>
      </c>
      <c r="B3321" t="s">
        <v>19</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row>
    <row r="3322" spans="1:34" x14ac:dyDescent="0.35">
      <c r="A3322" t="s">
        <v>4952</v>
      </c>
      <c r="B3322" t="s">
        <v>19</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row>
    <row r="3323" spans="1:34" x14ac:dyDescent="0.35">
      <c r="A3323" t="s">
        <v>4953</v>
      </c>
      <c r="B3323" t="s">
        <v>19</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row>
    <row r="3324" spans="1:34" x14ac:dyDescent="0.35">
      <c r="A3324" t="s">
        <v>4954</v>
      </c>
      <c r="B3324" t="s">
        <v>19</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row>
    <row r="3325" spans="1:34" x14ac:dyDescent="0.35">
      <c r="A3325" t="s">
        <v>4955</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row>
    <row r="3326" spans="1:34" x14ac:dyDescent="0.35">
      <c r="A3326" t="s">
        <v>4956</v>
      </c>
      <c r="B3326" t="s">
        <v>19</v>
      </c>
      <c r="C3326" s="2">
        <v>1773730000000</v>
      </c>
      <c r="D3326" s="2">
        <v>1625460000000</v>
      </c>
      <c r="E3326" s="2">
        <v>1831100000000</v>
      </c>
      <c r="F3326" s="2">
        <v>2026810000000</v>
      </c>
      <c r="G3326" s="2">
        <v>2218140000000</v>
      </c>
      <c r="H3326" s="2">
        <v>2397720000000</v>
      </c>
      <c r="I3326" s="2">
        <v>2562620000000</v>
      </c>
      <c r="J3326" s="2">
        <v>2711160000000</v>
      </c>
      <c r="K3326" s="2">
        <v>2839990000000</v>
      </c>
      <c r="L3326" s="2">
        <v>2948060000000</v>
      </c>
      <c r="M3326" s="2">
        <v>3033650000000</v>
      </c>
      <c r="N3326" s="2">
        <v>3094810000000</v>
      </c>
      <c r="O3326" s="2">
        <v>3130200000000</v>
      </c>
      <c r="P3326" s="2">
        <v>3139160000000</v>
      </c>
      <c r="Q3326" s="2">
        <v>3135010000000</v>
      </c>
      <c r="R3326" s="2">
        <v>3131430000000</v>
      </c>
      <c r="S3326" s="2">
        <v>3128180000000</v>
      </c>
      <c r="T3326" s="2">
        <v>3124970000000</v>
      </c>
      <c r="U3326" s="2">
        <v>3122080000000</v>
      </c>
      <c r="V3326" s="2">
        <v>3119350000000</v>
      </c>
      <c r="W3326" s="2">
        <v>3117860000000</v>
      </c>
      <c r="X3326" s="2">
        <v>3116500000000</v>
      </c>
      <c r="Y3326" s="2">
        <v>3114970000000</v>
      </c>
      <c r="Z3326" s="2">
        <v>3113270000000</v>
      </c>
      <c r="AA3326" s="2">
        <v>3111860000000</v>
      </c>
      <c r="AB3326" s="2">
        <v>3110500000000</v>
      </c>
      <c r="AC3326" s="2">
        <v>3109300000000</v>
      </c>
      <c r="AD3326" s="2">
        <v>3108310000000</v>
      </c>
      <c r="AE3326" s="2">
        <v>3107080000000</v>
      </c>
      <c r="AF3326" s="2">
        <v>3105940000000</v>
      </c>
      <c r="AG3326" s="2">
        <v>3105080000000</v>
      </c>
    </row>
    <row r="3327" spans="1:34" x14ac:dyDescent="0.35">
      <c r="A3327" t="s">
        <v>4957</v>
      </c>
      <c r="B3327" t="s">
        <v>19</v>
      </c>
      <c r="C3327" s="2">
        <v>50465200</v>
      </c>
      <c r="D3327" s="2">
        <v>46246700</v>
      </c>
      <c r="E3327" s="2">
        <v>52097400</v>
      </c>
      <c r="F3327" s="2">
        <v>57665700</v>
      </c>
      <c r="G3327" s="2">
        <v>63109500</v>
      </c>
      <c r="H3327" s="2">
        <v>68218800</v>
      </c>
      <c r="I3327" s="2">
        <v>72910300</v>
      </c>
      <c r="J3327" s="2">
        <v>77136500</v>
      </c>
      <c r="K3327" s="2">
        <v>80802100</v>
      </c>
      <c r="L3327" s="2">
        <v>83876700</v>
      </c>
      <c r="M3327" s="2">
        <v>86311900</v>
      </c>
      <c r="N3327" s="2">
        <v>88051900</v>
      </c>
      <c r="O3327" s="2">
        <v>89058700</v>
      </c>
      <c r="P3327" s="2">
        <v>89313900</v>
      </c>
      <c r="Q3327" s="2">
        <v>89195800</v>
      </c>
      <c r="R3327" s="2">
        <v>89093800</v>
      </c>
      <c r="S3327" s="2">
        <v>89001300</v>
      </c>
      <c r="T3327" s="2">
        <v>88910200</v>
      </c>
      <c r="U3327" s="2">
        <v>88827700</v>
      </c>
      <c r="V3327" s="2">
        <v>88750000</v>
      </c>
      <c r="W3327" s="2">
        <v>88707800</v>
      </c>
      <c r="X3327" s="2">
        <v>88669100</v>
      </c>
      <c r="Y3327" s="2">
        <v>88625600</v>
      </c>
      <c r="Z3327" s="2">
        <v>88577300</v>
      </c>
      <c r="AA3327" s="2">
        <v>88537200</v>
      </c>
      <c r="AB3327" s="2">
        <v>88498300</v>
      </c>
      <c r="AC3327" s="2">
        <v>88464400</v>
      </c>
      <c r="AD3327" s="2">
        <v>88436200</v>
      </c>
      <c r="AE3327" s="2">
        <v>88401000</v>
      </c>
      <c r="AF3327" s="2">
        <v>88368500</v>
      </c>
      <c r="AG3327" s="2">
        <v>88344200</v>
      </c>
    </row>
    <row r="3328" spans="1:34" x14ac:dyDescent="0.35">
      <c r="A3328" t="s">
        <v>4958</v>
      </c>
      <c r="B3328" t="s">
        <v>19</v>
      </c>
      <c r="C3328" s="2">
        <v>233062000</v>
      </c>
      <c r="D3328" s="2">
        <v>213579000</v>
      </c>
      <c r="E3328" s="2">
        <v>240600000</v>
      </c>
      <c r="F3328" s="2">
        <v>266316000</v>
      </c>
      <c r="G3328" s="2">
        <v>291457000</v>
      </c>
      <c r="H3328" s="2">
        <v>315053000</v>
      </c>
      <c r="I3328" s="2">
        <v>336719000</v>
      </c>
      <c r="J3328" s="2">
        <v>356237000</v>
      </c>
      <c r="K3328" s="2">
        <v>373166000</v>
      </c>
      <c r="L3328" s="2">
        <v>387365000</v>
      </c>
      <c r="M3328" s="2">
        <v>398611000</v>
      </c>
      <c r="N3328" s="2">
        <v>406647000</v>
      </c>
      <c r="O3328" s="2">
        <v>411297000</v>
      </c>
      <c r="P3328" s="2">
        <v>412475000</v>
      </c>
      <c r="Q3328" s="2">
        <v>411930000</v>
      </c>
      <c r="R3328" s="2">
        <v>411459000</v>
      </c>
      <c r="S3328" s="2">
        <v>411032000</v>
      </c>
      <c r="T3328" s="2">
        <v>410611000</v>
      </c>
      <c r="U3328" s="2">
        <v>410230000</v>
      </c>
      <c r="V3328" s="2">
        <v>409871000</v>
      </c>
      <c r="W3328" s="2">
        <v>409676000</v>
      </c>
      <c r="X3328" s="2">
        <v>409498000</v>
      </c>
      <c r="Y3328" s="2">
        <v>409296000</v>
      </c>
      <c r="Z3328" s="2">
        <v>409074000</v>
      </c>
      <c r="AA3328" s="2">
        <v>408888000</v>
      </c>
      <c r="AB3328" s="2">
        <v>408709000</v>
      </c>
      <c r="AC3328" s="2">
        <v>408552000</v>
      </c>
      <c r="AD3328" s="2">
        <v>408422000</v>
      </c>
      <c r="AE3328" s="2">
        <v>408259000</v>
      </c>
      <c r="AF3328" s="2">
        <v>408109000</v>
      </c>
      <c r="AG3328" s="2">
        <v>407997000</v>
      </c>
    </row>
    <row r="3329" spans="1:33" x14ac:dyDescent="0.35">
      <c r="A3329" t="s">
        <v>4959</v>
      </c>
      <c r="B3329" t="s">
        <v>19</v>
      </c>
      <c r="C3329" s="2">
        <v>797658000</v>
      </c>
      <c r="D3329" s="2">
        <v>730979000</v>
      </c>
      <c r="E3329" s="2">
        <v>823456000</v>
      </c>
      <c r="F3329" s="2">
        <v>911469000</v>
      </c>
      <c r="G3329" s="2">
        <v>997515000</v>
      </c>
      <c r="H3329" s="2">
        <v>1078270000</v>
      </c>
      <c r="I3329" s="2">
        <v>1152430000</v>
      </c>
      <c r="J3329" s="2">
        <v>1219230000</v>
      </c>
      <c r="K3329" s="2">
        <v>1277160000</v>
      </c>
      <c r="L3329" s="2">
        <v>1325760000</v>
      </c>
      <c r="M3329" s="2">
        <v>1364250000</v>
      </c>
      <c r="N3329" s="2">
        <v>1391760000</v>
      </c>
      <c r="O3329" s="2">
        <v>1407670000</v>
      </c>
      <c r="P3329" s="2">
        <v>1411700000</v>
      </c>
      <c r="Q3329" s="2">
        <v>1409840000</v>
      </c>
      <c r="R3329" s="2">
        <v>1408220000</v>
      </c>
      <c r="S3329" s="2">
        <v>1406760000</v>
      </c>
      <c r="T3329" s="2">
        <v>1405320000</v>
      </c>
      <c r="U3329" s="2">
        <v>1404020000</v>
      </c>
      <c r="V3329" s="2">
        <v>1402790000</v>
      </c>
      <c r="W3329" s="2">
        <v>1402120000</v>
      </c>
      <c r="X3329" s="2">
        <v>1401510000</v>
      </c>
      <c r="Y3329" s="2">
        <v>1400820000</v>
      </c>
      <c r="Z3329" s="2">
        <v>1400060000</v>
      </c>
      <c r="AA3329" s="2">
        <v>1399430000</v>
      </c>
      <c r="AB3329" s="2">
        <v>1398810000</v>
      </c>
      <c r="AC3329" s="2">
        <v>1398280000</v>
      </c>
      <c r="AD3329" s="2">
        <v>1397830000</v>
      </c>
      <c r="AE3329" s="2">
        <v>1397270000</v>
      </c>
      <c r="AF3329" s="2">
        <v>1396760000</v>
      </c>
      <c r="AG3329" s="2">
        <v>1396380000</v>
      </c>
    </row>
    <row r="3330" spans="1:33" x14ac:dyDescent="0.35">
      <c r="A3330" t="s">
        <v>4960</v>
      </c>
      <c r="B3330" t="s">
        <v>19</v>
      </c>
      <c r="C3330" s="2">
        <v>62969200</v>
      </c>
      <c r="D3330" s="2">
        <v>57705400</v>
      </c>
      <c r="E3330" s="2">
        <v>65005900</v>
      </c>
      <c r="F3330" s="2">
        <v>71953800</v>
      </c>
      <c r="G3330" s="2">
        <v>78746500</v>
      </c>
      <c r="H3330" s="2">
        <v>85121700</v>
      </c>
      <c r="I3330" s="2">
        <v>90975600</v>
      </c>
      <c r="J3330" s="2">
        <v>96249000</v>
      </c>
      <c r="K3330" s="2">
        <v>100823000</v>
      </c>
      <c r="L3330" s="2">
        <v>104659000</v>
      </c>
      <c r="M3330" s="2">
        <v>107698000</v>
      </c>
      <c r="N3330" s="2">
        <v>109869000</v>
      </c>
      <c r="O3330" s="2">
        <v>111125000</v>
      </c>
      <c r="P3330" s="2">
        <v>111444000</v>
      </c>
      <c r="Q3330" s="2">
        <v>111296000</v>
      </c>
      <c r="R3330" s="2">
        <v>111169000</v>
      </c>
      <c r="S3330" s="2">
        <v>111054000</v>
      </c>
      <c r="T3330" s="2">
        <v>110940000</v>
      </c>
      <c r="U3330" s="2">
        <v>110837000</v>
      </c>
      <c r="V3330" s="2">
        <v>110740000</v>
      </c>
      <c r="W3330" s="2">
        <v>110687000</v>
      </c>
      <c r="X3330" s="2">
        <v>110639000</v>
      </c>
      <c r="Y3330" s="2">
        <v>110585000</v>
      </c>
      <c r="Z3330" s="2">
        <v>110525000</v>
      </c>
      <c r="AA3330" s="2">
        <v>110474000</v>
      </c>
      <c r="AB3330" s="2">
        <v>110426000</v>
      </c>
      <c r="AC3330" s="2">
        <v>110384000</v>
      </c>
      <c r="AD3330" s="2">
        <v>110348000</v>
      </c>
      <c r="AE3330" s="2">
        <v>110305000</v>
      </c>
      <c r="AF3330" s="2">
        <v>110264000</v>
      </c>
      <c r="AG3330" s="2">
        <v>110234000</v>
      </c>
    </row>
    <row r="3331" spans="1:33" x14ac:dyDescent="0.35">
      <c r="A3331" t="s">
        <v>4961</v>
      </c>
      <c r="B3331" t="s">
        <v>19</v>
      </c>
      <c r="C3331" s="2">
        <v>55996300</v>
      </c>
      <c r="D3331" s="2">
        <v>51315400</v>
      </c>
      <c r="E3331" s="2">
        <v>57807400</v>
      </c>
      <c r="F3331" s="2">
        <v>63986000</v>
      </c>
      <c r="G3331" s="2">
        <v>70026500</v>
      </c>
      <c r="H3331" s="2">
        <v>75695700</v>
      </c>
      <c r="I3331" s="2">
        <v>80901400</v>
      </c>
      <c r="J3331" s="2">
        <v>85590800</v>
      </c>
      <c r="K3331" s="2">
        <v>89658100</v>
      </c>
      <c r="L3331" s="2">
        <v>93069700</v>
      </c>
      <c r="M3331" s="2">
        <v>95771800</v>
      </c>
      <c r="N3331" s="2">
        <v>97702500</v>
      </c>
      <c r="O3331" s="2">
        <v>98819800</v>
      </c>
      <c r="P3331" s="2">
        <v>99102900</v>
      </c>
      <c r="Q3331" s="2">
        <v>98971800</v>
      </c>
      <c r="R3331" s="2">
        <v>98858600</v>
      </c>
      <c r="S3331" s="2">
        <v>98756000</v>
      </c>
      <c r="T3331" s="2">
        <v>98654900</v>
      </c>
      <c r="U3331" s="2">
        <v>98563400</v>
      </c>
      <c r="V3331" s="2">
        <v>98477200</v>
      </c>
      <c r="W3331" s="2">
        <v>98430300</v>
      </c>
      <c r="X3331" s="2">
        <v>98387400</v>
      </c>
      <c r="Y3331" s="2">
        <v>98339100</v>
      </c>
      <c r="Z3331" s="2">
        <v>98285500</v>
      </c>
      <c r="AA3331" s="2">
        <v>98241000</v>
      </c>
      <c r="AB3331" s="2">
        <v>98197900</v>
      </c>
      <c r="AC3331" s="2">
        <v>98160200</v>
      </c>
      <c r="AD3331" s="2">
        <v>98129000</v>
      </c>
      <c r="AE3331" s="2">
        <v>98089900</v>
      </c>
      <c r="AF3331" s="2">
        <v>98053900</v>
      </c>
      <c r="AG3331" s="2">
        <v>98026900</v>
      </c>
    </row>
    <row r="3332" spans="1:33" x14ac:dyDescent="0.35">
      <c r="A3332" t="s">
        <v>4962</v>
      </c>
      <c r="B3332" t="s">
        <v>19</v>
      </c>
      <c r="C3332" s="2">
        <v>169573000</v>
      </c>
      <c r="D3332" s="2">
        <v>155397000</v>
      </c>
      <c r="E3332" s="2">
        <v>175057000</v>
      </c>
      <c r="F3332" s="2">
        <v>193768000</v>
      </c>
      <c r="G3332" s="2">
        <v>212060000</v>
      </c>
      <c r="H3332" s="2">
        <v>229228000</v>
      </c>
      <c r="I3332" s="2">
        <v>244992000</v>
      </c>
      <c r="J3332" s="2">
        <v>259193000</v>
      </c>
      <c r="K3332" s="2">
        <v>271510000</v>
      </c>
      <c r="L3332" s="2">
        <v>281841000</v>
      </c>
      <c r="M3332" s="2">
        <v>290024000</v>
      </c>
      <c r="N3332" s="2">
        <v>295871000</v>
      </c>
      <c r="O3332" s="2">
        <v>299254000</v>
      </c>
      <c r="P3332" s="2">
        <v>300111000</v>
      </c>
      <c r="Q3332" s="2">
        <v>299715000</v>
      </c>
      <c r="R3332" s="2">
        <v>299372000</v>
      </c>
      <c r="S3332" s="2">
        <v>299061000</v>
      </c>
      <c r="T3332" s="2">
        <v>298755000</v>
      </c>
      <c r="U3332" s="2">
        <v>298478000</v>
      </c>
      <c r="V3332" s="2">
        <v>298217000</v>
      </c>
      <c r="W3332" s="2">
        <v>298075000</v>
      </c>
      <c r="X3332" s="2">
        <v>297945000</v>
      </c>
      <c r="Y3332" s="2">
        <v>297798000</v>
      </c>
      <c r="Z3332" s="2">
        <v>297636000</v>
      </c>
      <c r="AA3332" s="2">
        <v>297501000</v>
      </c>
      <c r="AB3332" s="2">
        <v>297371000</v>
      </c>
      <c r="AC3332" s="2">
        <v>297257000</v>
      </c>
      <c r="AD3332" s="2">
        <v>297162000</v>
      </c>
      <c r="AE3332" s="2">
        <v>297044000</v>
      </c>
      <c r="AF3332" s="2">
        <v>296935000</v>
      </c>
      <c r="AG3332" s="2">
        <v>296853000</v>
      </c>
    </row>
    <row r="3333" spans="1:33" x14ac:dyDescent="0.35">
      <c r="A3333" t="s">
        <v>4963</v>
      </c>
      <c r="B3333" t="s">
        <v>19</v>
      </c>
      <c r="C3333" s="2">
        <v>13095000</v>
      </c>
      <c r="D3333" s="2">
        <v>12000300</v>
      </c>
      <c r="E3333" s="2">
        <v>13518500</v>
      </c>
      <c r="F3333" s="2">
        <v>14963400</v>
      </c>
      <c r="G3333" s="2">
        <v>16376000</v>
      </c>
      <c r="H3333" s="2">
        <v>17701700</v>
      </c>
      <c r="I3333" s="2">
        <v>18919100</v>
      </c>
      <c r="J3333" s="2">
        <v>20015700</v>
      </c>
      <c r="K3333" s="2">
        <v>20966900</v>
      </c>
      <c r="L3333" s="2">
        <v>21764700</v>
      </c>
      <c r="M3333" s="2">
        <v>22396600</v>
      </c>
      <c r="N3333" s="2">
        <v>22848100</v>
      </c>
      <c r="O3333" s="2">
        <v>23109400</v>
      </c>
      <c r="P3333" s="2">
        <v>23175600</v>
      </c>
      <c r="Q3333" s="2">
        <v>23145000</v>
      </c>
      <c r="R3333" s="2">
        <v>23118500</v>
      </c>
      <c r="S3333" s="2">
        <v>23094500</v>
      </c>
      <c r="T3333" s="2">
        <v>23070800</v>
      </c>
      <c r="U3333" s="2">
        <v>23049400</v>
      </c>
      <c r="V3333" s="2">
        <v>23029300</v>
      </c>
      <c r="W3333" s="2">
        <v>23018300</v>
      </c>
      <c r="X3333" s="2">
        <v>23008300</v>
      </c>
      <c r="Y3333" s="2">
        <v>22997000</v>
      </c>
      <c r="Z3333" s="2">
        <v>22984500</v>
      </c>
      <c r="AA3333" s="2">
        <v>22974000</v>
      </c>
      <c r="AB3333" s="2">
        <v>22964000</v>
      </c>
      <c r="AC3333" s="2">
        <v>22955200</v>
      </c>
      <c r="AD3333" s="2">
        <v>22947800</v>
      </c>
      <c r="AE3333" s="2">
        <v>22938700</v>
      </c>
      <c r="AF3333" s="2">
        <v>22930300</v>
      </c>
      <c r="AG3333" s="2">
        <v>22924000</v>
      </c>
    </row>
    <row r="3334" spans="1:33" x14ac:dyDescent="0.35">
      <c r="A3334" t="s">
        <v>4964</v>
      </c>
      <c r="B3334" t="s">
        <v>19</v>
      </c>
      <c r="C3334" s="2">
        <v>11180300</v>
      </c>
      <c r="D3334" s="2">
        <v>10245700</v>
      </c>
      <c r="E3334" s="2">
        <v>11542000</v>
      </c>
      <c r="F3334" s="2">
        <v>12775600</v>
      </c>
      <c r="G3334" s="2">
        <v>13981600</v>
      </c>
      <c r="H3334" s="2">
        <v>15113600</v>
      </c>
      <c r="I3334" s="2">
        <v>16153000</v>
      </c>
      <c r="J3334" s="2">
        <v>17089300</v>
      </c>
      <c r="K3334" s="2">
        <v>17901300</v>
      </c>
      <c r="L3334" s="2">
        <v>18582500</v>
      </c>
      <c r="M3334" s="2">
        <v>19122000</v>
      </c>
      <c r="N3334" s="2">
        <v>19507500</v>
      </c>
      <c r="O3334" s="2">
        <v>19730600</v>
      </c>
      <c r="P3334" s="2">
        <v>19787100</v>
      </c>
      <c r="Q3334" s="2">
        <v>19760900</v>
      </c>
      <c r="R3334" s="2">
        <v>19738300</v>
      </c>
      <c r="S3334" s="2">
        <v>19717900</v>
      </c>
      <c r="T3334" s="2">
        <v>19697700</v>
      </c>
      <c r="U3334" s="2">
        <v>19679400</v>
      </c>
      <c r="V3334" s="2">
        <v>19662200</v>
      </c>
      <c r="W3334" s="2">
        <v>19652800</v>
      </c>
      <c r="X3334" s="2">
        <v>19644300</v>
      </c>
      <c r="Y3334" s="2">
        <v>19634600</v>
      </c>
      <c r="Z3334" s="2">
        <v>19623900</v>
      </c>
      <c r="AA3334" s="2">
        <v>19615000</v>
      </c>
      <c r="AB3334" s="2">
        <v>19606400</v>
      </c>
      <c r="AC3334" s="2">
        <v>19598900</v>
      </c>
      <c r="AD3334" s="2">
        <v>19592700</v>
      </c>
      <c r="AE3334" s="2">
        <v>19584800</v>
      </c>
      <c r="AF3334" s="2">
        <v>19577700</v>
      </c>
      <c r="AG3334" s="2">
        <v>19572300</v>
      </c>
    </row>
    <row r="3335" spans="1:33" x14ac:dyDescent="0.35">
      <c r="A3335" t="s">
        <v>4965</v>
      </c>
      <c r="B3335" t="s">
        <v>19</v>
      </c>
      <c r="C3335" s="2">
        <v>70911300</v>
      </c>
      <c r="D3335" s="2">
        <v>64983600</v>
      </c>
      <c r="E3335" s="2">
        <v>73204800</v>
      </c>
      <c r="F3335" s="2">
        <v>81029100</v>
      </c>
      <c r="G3335" s="2">
        <v>88678500</v>
      </c>
      <c r="H3335" s="2">
        <v>95857800</v>
      </c>
      <c r="I3335" s="2">
        <v>102450000</v>
      </c>
      <c r="J3335" s="2">
        <v>108389000</v>
      </c>
      <c r="K3335" s="2">
        <v>113539000</v>
      </c>
      <c r="L3335" s="2">
        <v>117860000</v>
      </c>
      <c r="M3335" s="2">
        <v>121281000</v>
      </c>
      <c r="N3335" s="2">
        <v>123726000</v>
      </c>
      <c r="O3335" s="2">
        <v>125141000</v>
      </c>
      <c r="P3335" s="2">
        <v>125500000</v>
      </c>
      <c r="Q3335" s="2">
        <v>125334000</v>
      </c>
      <c r="R3335" s="2">
        <v>125190000</v>
      </c>
      <c r="S3335" s="2">
        <v>125060000</v>
      </c>
      <c r="T3335" s="2">
        <v>124932000</v>
      </c>
      <c r="U3335" s="2">
        <v>124817000</v>
      </c>
      <c r="V3335" s="2">
        <v>124707000</v>
      </c>
      <c r="W3335" s="2">
        <v>124648000</v>
      </c>
      <c r="X3335" s="2">
        <v>124594000</v>
      </c>
      <c r="Y3335" s="2">
        <v>124532000</v>
      </c>
      <c r="Z3335" s="2">
        <v>124465000</v>
      </c>
      <c r="AA3335" s="2">
        <v>124408000</v>
      </c>
      <c r="AB3335" s="2">
        <v>124354000</v>
      </c>
      <c r="AC3335" s="2">
        <v>124306000</v>
      </c>
      <c r="AD3335" s="2">
        <v>124266000</v>
      </c>
      <c r="AE3335" s="2">
        <v>124217000</v>
      </c>
      <c r="AF3335" s="2">
        <v>124171000</v>
      </c>
      <c r="AG3335" s="2">
        <v>124137000</v>
      </c>
    </row>
    <row r="3336" spans="1:33" x14ac:dyDescent="0.35">
      <c r="A3336" t="s">
        <v>4966</v>
      </c>
      <c r="B3336" t="s">
        <v>19</v>
      </c>
      <c r="C3336" s="2">
        <v>14182300</v>
      </c>
      <c r="D3336" s="2">
        <v>12996700</v>
      </c>
      <c r="E3336" s="2">
        <v>14641000</v>
      </c>
      <c r="F3336" s="2">
        <v>16205800</v>
      </c>
      <c r="G3336" s="2">
        <v>17735700</v>
      </c>
      <c r="H3336" s="2">
        <v>19171600</v>
      </c>
      <c r="I3336" s="2">
        <v>20490000</v>
      </c>
      <c r="J3336" s="2">
        <v>21677700</v>
      </c>
      <c r="K3336" s="2">
        <v>22707800</v>
      </c>
      <c r="L3336" s="2">
        <v>23571900</v>
      </c>
      <c r="M3336" s="2">
        <v>24256300</v>
      </c>
      <c r="N3336" s="2">
        <v>24745300</v>
      </c>
      <c r="O3336" s="2">
        <v>25028200</v>
      </c>
      <c r="P3336" s="2">
        <v>25099900</v>
      </c>
      <c r="Q3336" s="2">
        <v>25066700</v>
      </c>
      <c r="R3336" s="2">
        <v>25038100</v>
      </c>
      <c r="S3336" s="2">
        <v>25012100</v>
      </c>
      <c r="T3336" s="2">
        <v>24986500</v>
      </c>
      <c r="U3336" s="2">
        <v>24963300</v>
      </c>
      <c r="V3336" s="2">
        <v>24941500</v>
      </c>
      <c r="W3336" s="2">
        <v>24929600</v>
      </c>
      <c r="X3336" s="2">
        <v>24918700</v>
      </c>
      <c r="Y3336" s="2">
        <v>24906500</v>
      </c>
      <c r="Z3336" s="2">
        <v>24892900</v>
      </c>
      <c r="AA3336" s="2">
        <v>24881600</v>
      </c>
      <c r="AB3336" s="2">
        <v>24870700</v>
      </c>
      <c r="AC3336" s="2">
        <v>24861200</v>
      </c>
      <c r="AD3336" s="2">
        <v>24853300</v>
      </c>
      <c r="AE3336" s="2">
        <v>24843400</v>
      </c>
      <c r="AF3336" s="2">
        <v>24834200</v>
      </c>
      <c r="AG3336" s="2">
        <v>24827400</v>
      </c>
    </row>
    <row r="3337" spans="1:33" x14ac:dyDescent="0.35">
      <c r="A3337" t="s">
        <v>4967</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row>
    <row r="3338" spans="1:33" x14ac:dyDescent="0.35">
      <c r="A3338" t="s">
        <v>4968</v>
      </c>
      <c r="B3338" t="s">
        <v>19</v>
      </c>
      <c r="C3338" s="2">
        <v>300781000000</v>
      </c>
      <c r="D3338" s="2">
        <v>309260000000</v>
      </c>
      <c r="E3338" s="2">
        <v>318905000000</v>
      </c>
      <c r="F3338" s="2">
        <v>338556000000</v>
      </c>
      <c r="G3338" s="2">
        <v>327691000000</v>
      </c>
      <c r="H3338" s="2">
        <v>329170000000</v>
      </c>
      <c r="I3338" s="2">
        <v>331606000000</v>
      </c>
      <c r="J3338" s="2">
        <v>332931000000</v>
      </c>
      <c r="K3338" s="2">
        <v>325741000000</v>
      </c>
      <c r="L3338" s="2">
        <v>319136000000</v>
      </c>
      <c r="M3338" s="2">
        <v>314790000000</v>
      </c>
      <c r="N3338" s="2">
        <v>312019000000</v>
      </c>
      <c r="O3338" s="2">
        <v>306560000000</v>
      </c>
      <c r="P3338" s="2">
        <v>299410000000</v>
      </c>
      <c r="Q3338" s="2">
        <v>294786000000</v>
      </c>
      <c r="R3338" s="2">
        <v>289807000000</v>
      </c>
      <c r="S3338" s="2">
        <v>285377000000</v>
      </c>
      <c r="T3338" s="2">
        <v>279403000000</v>
      </c>
      <c r="U3338" s="2">
        <v>273259000000</v>
      </c>
      <c r="V3338" s="2">
        <v>269062000000</v>
      </c>
      <c r="W3338" s="2">
        <v>263331000000</v>
      </c>
      <c r="X3338" s="2">
        <v>259119000000</v>
      </c>
      <c r="Y3338" s="2">
        <v>258087000000</v>
      </c>
      <c r="Z3338" s="2">
        <v>254587000000</v>
      </c>
      <c r="AA3338" s="2">
        <v>249020000000</v>
      </c>
      <c r="AB3338" s="2">
        <v>246471000000</v>
      </c>
      <c r="AC3338" s="2">
        <v>243848000000</v>
      </c>
      <c r="AD3338" s="2">
        <v>242006000000</v>
      </c>
      <c r="AE3338" s="2">
        <v>238482000000</v>
      </c>
      <c r="AF3338" s="2">
        <v>233977000000</v>
      </c>
      <c r="AG3338" s="2">
        <v>232686000000</v>
      </c>
    </row>
    <row r="3339" spans="1:33" x14ac:dyDescent="0.35">
      <c r="A3339" t="s">
        <v>4969</v>
      </c>
      <c r="B3339" t="s">
        <v>19</v>
      </c>
      <c r="C3339" s="2">
        <v>8557660</v>
      </c>
      <c r="D3339" s="2">
        <v>8798910</v>
      </c>
      <c r="E3339" s="2">
        <v>9073320</v>
      </c>
      <c r="F3339" s="2">
        <v>9632420</v>
      </c>
      <c r="G3339" s="2">
        <v>9323310</v>
      </c>
      <c r="H3339" s="2">
        <v>9365370</v>
      </c>
      <c r="I3339" s="2">
        <v>9434690</v>
      </c>
      <c r="J3339" s="2">
        <v>9472400</v>
      </c>
      <c r="K3339" s="2">
        <v>9267820</v>
      </c>
      <c r="L3339" s="2">
        <v>9079900</v>
      </c>
      <c r="M3339" s="2">
        <v>8956240</v>
      </c>
      <c r="N3339" s="2">
        <v>8877420</v>
      </c>
      <c r="O3339" s="2">
        <v>8722090</v>
      </c>
      <c r="P3339" s="2">
        <v>8518670</v>
      </c>
      <c r="Q3339" s="2">
        <v>8387090</v>
      </c>
      <c r="R3339" s="2">
        <v>8245430</v>
      </c>
      <c r="S3339" s="2">
        <v>8119410</v>
      </c>
      <c r="T3339" s="2">
        <v>7949440</v>
      </c>
      <c r="U3339" s="2">
        <v>7774620</v>
      </c>
      <c r="V3339" s="2">
        <v>7655210</v>
      </c>
      <c r="W3339" s="2">
        <v>7492160</v>
      </c>
      <c r="X3339" s="2">
        <v>7372330</v>
      </c>
      <c r="Y3339" s="2">
        <v>7342950</v>
      </c>
      <c r="Z3339" s="2">
        <v>7243390</v>
      </c>
      <c r="AA3339" s="2">
        <v>7085000</v>
      </c>
      <c r="AB3339" s="2">
        <v>7012470</v>
      </c>
      <c r="AC3339" s="2">
        <v>6937850</v>
      </c>
      <c r="AD3339" s="2">
        <v>6885440</v>
      </c>
      <c r="AE3339" s="2">
        <v>6785160</v>
      </c>
      <c r="AF3339" s="2">
        <v>6656990</v>
      </c>
      <c r="AG3339" s="2">
        <v>6620250</v>
      </c>
    </row>
    <row r="3340" spans="1:33" x14ac:dyDescent="0.35">
      <c r="A3340" t="s">
        <v>4970</v>
      </c>
      <c r="B3340" t="s">
        <v>19</v>
      </c>
      <c r="C3340" s="2">
        <v>39521500</v>
      </c>
      <c r="D3340" s="2">
        <v>40635700</v>
      </c>
      <c r="E3340" s="2">
        <v>41903000</v>
      </c>
      <c r="F3340" s="2">
        <v>44485100</v>
      </c>
      <c r="G3340" s="2">
        <v>43057500</v>
      </c>
      <c r="H3340" s="2">
        <v>43251800</v>
      </c>
      <c r="I3340" s="2">
        <v>43571900</v>
      </c>
      <c r="J3340" s="2">
        <v>43746100</v>
      </c>
      <c r="K3340" s="2">
        <v>42801300</v>
      </c>
      <c r="L3340" s="2">
        <v>41933400</v>
      </c>
      <c r="M3340" s="2">
        <v>41362300</v>
      </c>
      <c r="N3340" s="2">
        <v>40998300</v>
      </c>
      <c r="O3340" s="2">
        <v>40281000</v>
      </c>
      <c r="P3340" s="2">
        <v>39341500</v>
      </c>
      <c r="Q3340" s="2">
        <v>38733800</v>
      </c>
      <c r="R3340" s="2">
        <v>38079600</v>
      </c>
      <c r="S3340" s="2">
        <v>37497600</v>
      </c>
      <c r="T3340" s="2">
        <v>36712600</v>
      </c>
      <c r="U3340" s="2">
        <v>35905300</v>
      </c>
      <c r="V3340" s="2">
        <v>35353800</v>
      </c>
      <c r="W3340" s="2">
        <v>34600800</v>
      </c>
      <c r="X3340" s="2">
        <v>34047400</v>
      </c>
      <c r="Y3340" s="2">
        <v>33911700</v>
      </c>
      <c r="Z3340" s="2">
        <v>33451900</v>
      </c>
      <c r="AA3340" s="2">
        <v>32720400</v>
      </c>
      <c r="AB3340" s="2">
        <v>32385500</v>
      </c>
      <c r="AC3340" s="2">
        <v>32040900</v>
      </c>
      <c r="AD3340" s="2">
        <v>31798800</v>
      </c>
      <c r="AE3340" s="2">
        <v>31335700</v>
      </c>
      <c r="AF3340" s="2">
        <v>30743800</v>
      </c>
      <c r="AG3340" s="2">
        <v>30574100</v>
      </c>
    </row>
    <row r="3341" spans="1:33" x14ac:dyDescent="0.35">
      <c r="A3341" t="s">
        <v>4971</v>
      </c>
      <c r="B3341" t="s">
        <v>19</v>
      </c>
      <c r="C3341" s="2">
        <v>135263000</v>
      </c>
      <c r="D3341" s="2">
        <v>139076000</v>
      </c>
      <c r="E3341" s="2">
        <v>143414000</v>
      </c>
      <c r="F3341" s="2">
        <v>152251000</v>
      </c>
      <c r="G3341" s="2">
        <v>147365000</v>
      </c>
      <c r="H3341" s="2">
        <v>148030000</v>
      </c>
      <c r="I3341" s="2">
        <v>149126000</v>
      </c>
      <c r="J3341" s="2">
        <v>149722000</v>
      </c>
      <c r="K3341" s="2">
        <v>146488000</v>
      </c>
      <c r="L3341" s="2">
        <v>143518000</v>
      </c>
      <c r="M3341" s="2">
        <v>141563000</v>
      </c>
      <c r="N3341" s="2">
        <v>140317000</v>
      </c>
      <c r="O3341" s="2">
        <v>137862000</v>
      </c>
      <c r="P3341" s="2">
        <v>134647000</v>
      </c>
      <c r="Q3341" s="2">
        <v>132567000</v>
      </c>
      <c r="R3341" s="2">
        <v>130328000</v>
      </c>
      <c r="S3341" s="2">
        <v>128336000</v>
      </c>
      <c r="T3341" s="2">
        <v>125650000</v>
      </c>
      <c r="U3341" s="2">
        <v>122886000</v>
      </c>
      <c r="V3341" s="2">
        <v>120999000</v>
      </c>
      <c r="W3341" s="2">
        <v>118422000</v>
      </c>
      <c r="X3341" s="2">
        <v>116528000</v>
      </c>
      <c r="Y3341" s="2">
        <v>116063000</v>
      </c>
      <c r="Z3341" s="2">
        <v>114490000</v>
      </c>
      <c r="AA3341" s="2">
        <v>111986000</v>
      </c>
      <c r="AB3341" s="2">
        <v>110840000</v>
      </c>
      <c r="AC3341" s="2">
        <v>109660000</v>
      </c>
      <c r="AD3341" s="2">
        <v>108832000</v>
      </c>
      <c r="AE3341" s="2">
        <v>107247000</v>
      </c>
      <c r="AF3341" s="2">
        <v>105221000</v>
      </c>
      <c r="AG3341" s="2">
        <v>104640000</v>
      </c>
    </row>
    <row r="3342" spans="1:33" x14ac:dyDescent="0.35">
      <c r="A3342" t="s">
        <v>4972</v>
      </c>
      <c r="B3342" t="s">
        <v>19</v>
      </c>
      <c r="C3342" s="2">
        <v>10678000</v>
      </c>
      <c r="D3342" s="2">
        <v>10979100</v>
      </c>
      <c r="E3342" s="2">
        <v>11321500</v>
      </c>
      <c r="F3342" s="2">
        <v>12019100</v>
      </c>
      <c r="G3342" s="2">
        <v>11633400</v>
      </c>
      <c r="H3342" s="2">
        <v>11685900</v>
      </c>
      <c r="I3342" s="2">
        <v>11772400</v>
      </c>
      <c r="J3342" s="2">
        <v>11819400</v>
      </c>
      <c r="K3342" s="2">
        <v>11564200</v>
      </c>
      <c r="L3342" s="2">
        <v>11329700</v>
      </c>
      <c r="M3342" s="2">
        <v>11175400</v>
      </c>
      <c r="N3342" s="2">
        <v>11077000</v>
      </c>
      <c r="O3342" s="2">
        <v>10883200</v>
      </c>
      <c r="P3342" s="2">
        <v>10629400</v>
      </c>
      <c r="Q3342" s="2">
        <v>10465200</v>
      </c>
      <c r="R3342" s="2">
        <v>10288400</v>
      </c>
      <c r="S3342" s="2">
        <v>10131200</v>
      </c>
      <c r="T3342" s="2">
        <v>9919110</v>
      </c>
      <c r="U3342" s="2">
        <v>9700980</v>
      </c>
      <c r="V3342" s="2">
        <v>9551990</v>
      </c>
      <c r="W3342" s="2">
        <v>9348540</v>
      </c>
      <c r="X3342" s="2">
        <v>9199010</v>
      </c>
      <c r="Y3342" s="2">
        <v>9162350</v>
      </c>
      <c r="Z3342" s="2">
        <v>9038130</v>
      </c>
      <c r="AA3342" s="2">
        <v>8840480</v>
      </c>
      <c r="AB3342" s="2">
        <v>8749990</v>
      </c>
      <c r="AC3342" s="2">
        <v>8656880</v>
      </c>
      <c r="AD3342" s="2">
        <v>8591480</v>
      </c>
      <c r="AE3342" s="2">
        <v>8466350</v>
      </c>
      <c r="AF3342" s="2">
        <v>8306430</v>
      </c>
      <c r="AG3342" s="2">
        <v>8260580</v>
      </c>
    </row>
    <row r="3343" spans="1:33" x14ac:dyDescent="0.35">
      <c r="A3343" t="s">
        <v>4973</v>
      </c>
      <c r="B3343" t="s">
        <v>19</v>
      </c>
      <c r="C3343" s="2">
        <v>9495590</v>
      </c>
      <c r="D3343" s="2">
        <v>9763290</v>
      </c>
      <c r="E3343" s="2">
        <v>10067800</v>
      </c>
      <c r="F3343" s="2">
        <v>10688100</v>
      </c>
      <c r="G3343" s="2">
        <v>10345200</v>
      </c>
      <c r="H3343" s="2">
        <v>10391800</v>
      </c>
      <c r="I3343" s="2">
        <v>10468800</v>
      </c>
      <c r="J3343" s="2">
        <v>10510600</v>
      </c>
      <c r="K3343" s="2">
        <v>10283600</v>
      </c>
      <c r="L3343" s="2">
        <v>10075100</v>
      </c>
      <c r="M3343" s="2">
        <v>9937860</v>
      </c>
      <c r="N3343" s="2">
        <v>9850400</v>
      </c>
      <c r="O3343" s="2">
        <v>9678050</v>
      </c>
      <c r="P3343" s="2">
        <v>9452330</v>
      </c>
      <c r="Q3343" s="2">
        <v>9306330</v>
      </c>
      <c r="R3343" s="2">
        <v>9149150</v>
      </c>
      <c r="S3343" s="2">
        <v>9009310</v>
      </c>
      <c r="T3343" s="2">
        <v>8820710</v>
      </c>
      <c r="U3343" s="2">
        <v>8626740</v>
      </c>
      <c r="V3343" s="2">
        <v>8494240</v>
      </c>
      <c r="W3343" s="2">
        <v>8313320</v>
      </c>
      <c r="X3343" s="2">
        <v>8180350</v>
      </c>
      <c r="Y3343" s="2">
        <v>8147750</v>
      </c>
      <c r="Z3343" s="2">
        <v>8037280</v>
      </c>
      <c r="AA3343" s="2">
        <v>7861530</v>
      </c>
      <c r="AB3343" s="2">
        <v>7781050</v>
      </c>
      <c r="AC3343" s="2">
        <v>7698260</v>
      </c>
      <c r="AD3343" s="2">
        <v>7640100</v>
      </c>
      <c r="AE3343" s="2">
        <v>7528820</v>
      </c>
      <c r="AF3343" s="2">
        <v>7386610</v>
      </c>
      <c r="AG3343" s="2">
        <v>7345840</v>
      </c>
    </row>
    <row r="3344" spans="1:33" x14ac:dyDescent="0.35">
      <c r="A3344" t="s">
        <v>4974</v>
      </c>
      <c r="B3344" t="s">
        <v>19</v>
      </c>
      <c r="C3344" s="2">
        <v>28755300</v>
      </c>
      <c r="D3344" s="2">
        <v>29566000</v>
      </c>
      <c r="E3344" s="2">
        <v>30488100</v>
      </c>
      <c r="F3344" s="2">
        <v>32366700</v>
      </c>
      <c r="G3344" s="2">
        <v>31328100</v>
      </c>
      <c r="H3344" s="2">
        <v>31469400</v>
      </c>
      <c r="I3344" s="2">
        <v>31702300</v>
      </c>
      <c r="J3344" s="2">
        <v>31829000</v>
      </c>
      <c r="K3344" s="2">
        <v>31141600</v>
      </c>
      <c r="L3344" s="2">
        <v>30510200</v>
      </c>
      <c r="M3344" s="2">
        <v>30094600</v>
      </c>
      <c r="N3344" s="2">
        <v>29829800</v>
      </c>
      <c r="O3344" s="2">
        <v>29307900</v>
      </c>
      <c r="P3344" s="2">
        <v>28624300</v>
      </c>
      <c r="Q3344" s="2">
        <v>28182200</v>
      </c>
      <c r="R3344" s="2">
        <v>27706200</v>
      </c>
      <c r="S3344" s="2">
        <v>27282700</v>
      </c>
      <c r="T3344" s="2">
        <v>26711600</v>
      </c>
      <c r="U3344" s="2">
        <v>26124200</v>
      </c>
      <c r="V3344" s="2">
        <v>25723000</v>
      </c>
      <c r="W3344" s="2">
        <v>25175100</v>
      </c>
      <c r="X3344" s="2">
        <v>24772400</v>
      </c>
      <c r="Y3344" s="2">
        <v>24673700</v>
      </c>
      <c r="Z3344" s="2">
        <v>24339200</v>
      </c>
      <c r="AA3344" s="2">
        <v>23806900</v>
      </c>
      <c r="AB3344" s="2">
        <v>23563200</v>
      </c>
      <c r="AC3344" s="2">
        <v>23312500</v>
      </c>
      <c r="AD3344" s="2">
        <v>23136400</v>
      </c>
      <c r="AE3344" s="2">
        <v>22799400</v>
      </c>
      <c r="AF3344" s="2">
        <v>22368700</v>
      </c>
      <c r="AG3344" s="2">
        <v>22245300</v>
      </c>
    </row>
    <row r="3345" spans="1:33" x14ac:dyDescent="0.35">
      <c r="A3345" t="s">
        <v>4975</v>
      </c>
      <c r="B3345" t="s">
        <v>19</v>
      </c>
      <c r="C3345" s="2">
        <v>2220580</v>
      </c>
      <c r="D3345" s="2">
        <v>2283180</v>
      </c>
      <c r="E3345" s="2">
        <v>2354390</v>
      </c>
      <c r="F3345" s="2">
        <v>2499470</v>
      </c>
      <c r="G3345" s="2">
        <v>2419260</v>
      </c>
      <c r="H3345" s="2">
        <v>2430170</v>
      </c>
      <c r="I3345" s="2">
        <v>2448160</v>
      </c>
      <c r="J3345" s="2">
        <v>2457940</v>
      </c>
      <c r="K3345" s="2">
        <v>2404860</v>
      </c>
      <c r="L3345" s="2">
        <v>2356100</v>
      </c>
      <c r="M3345" s="2">
        <v>2324010</v>
      </c>
      <c r="N3345" s="2">
        <v>2303550</v>
      </c>
      <c r="O3345" s="2">
        <v>2263250</v>
      </c>
      <c r="P3345" s="2">
        <v>2210470</v>
      </c>
      <c r="Q3345" s="2">
        <v>2176320</v>
      </c>
      <c r="R3345" s="2">
        <v>2139560</v>
      </c>
      <c r="S3345" s="2">
        <v>2106860</v>
      </c>
      <c r="T3345" s="2">
        <v>2062760</v>
      </c>
      <c r="U3345" s="2">
        <v>2017400</v>
      </c>
      <c r="V3345" s="2">
        <v>1986410</v>
      </c>
      <c r="W3345" s="2">
        <v>1944100</v>
      </c>
      <c r="X3345" s="2">
        <v>1913010</v>
      </c>
      <c r="Y3345" s="2">
        <v>1905380</v>
      </c>
      <c r="Z3345" s="2">
        <v>1879550</v>
      </c>
      <c r="AA3345" s="2">
        <v>1838450</v>
      </c>
      <c r="AB3345" s="2">
        <v>1819630</v>
      </c>
      <c r="AC3345" s="2">
        <v>1800270</v>
      </c>
      <c r="AD3345" s="2">
        <v>1786670</v>
      </c>
      <c r="AE3345" s="2">
        <v>1760650</v>
      </c>
      <c r="AF3345" s="2">
        <v>1727390</v>
      </c>
      <c r="AG3345" s="2">
        <v>1717850</v>
      </c>
    </row>
    <row r="3346" spans="1:33" x14ac:dyDescent="0.35">
      <c r="A3346" t="s">
        <v>4976</v>
      </c>
      <c r="B3346" t="s">
        <v>19</v>
      </c>
      <c r="C3346" s="2">
        <v>1895910</v>
      </c>
      <c r="D3346" s="2">
        <v>1949360</v>
      </c>
      <c r="E3346" s="2">
        <v>2010160</v>
      </c>
      <c r="F3346" s="2">
        <v>2134020</v>
      </c>
      <c r="G3346" s="2">
        <v>2065540</v>
      </c>
      <c r="H3346" s="2">
        <v>2074860</v>
      </c>
      <c r="I3346" s="2">
        <v>2090220</v>
      </c>
      <c r="J3346" s="2">
        <v>2098570</v>
      </c>
      <c r="K3346" s="2">
        <v>2053250</v>
      </c>
      <c r="L3346" s="2">
        <v>2011610</v>
      </c>
      <c r="M3346" s="2">
        <v>1984220</v>
      </c>
      <c r="N3346" s="2">
        <v>1966750</v>
      </c>
      <c r="O3346" s="2">
        <v>1932340</v>
      </c>
      <c r="P3346" s="2">
        <v>1887270</v>
      </c>
      <c r="Q3346" s="2">
        <v>1858120</v>
      </c>
      <c r="R3346" s="2">
        <v>1826740</v>
      </c>
      <c r="S3346" s="2">
        <v>1798820</v>
      </c>
      <c r="T3346" s="2">
        <v>1761160</v>
      </c>
      <c r="U3346" s="2">
        <v>1722430</v>
      </c>
      <c r="V3346" s="2">
        <v>1695980</v>
      </c>
      <c r="W3346" s="2">
        <v>1659860</v>
      </c>
      <c r="X3346" s="2">
        <v>1633310</v>
      </c>
      <c r="Y3346" s="2">
        <v>1626800</v>
      </c>
      <c r="Z3346" s="2">
        <v>1604740</v>
      </c>
      <c r="AA3346" s="2">
        <v>1569650</v>
      </c>
      <c r="AB3346" s="2">
        <v>1553580</v>
      </c>
      <c r="AC3346" s="2">
        <v>1537050</v>
      </c>
      <c r="AD3346" s="2">
        <v>1525440</v>
      </c>
      <c r="AE3346" s="2">
        <v>1503220</v>
      </c>
      <c r="AF3346" s="2">
        <v>1474830</v>
      </c>
      <c r="AG3346" s="2">
        <v>1466690</v>
      </c>
    </row>
    <row r="3347" spans="1:33" x14ac:dyDescent="0.35">
      <c r="A3347" t="s">
        <v>4977</v>
      </c>
      <c r="B3347" t="s">
        <v>19</v>
      </c>
      <c r="C3347" s="2">
        <v>12024800</v>
      </c>
      <c r="D3347" s="2">
        <v>12363800</v>
      </c>
      <c r="E3347" s="2">
        <v>12749400</v>
      </c>
      <c r="F3347" s="2">
        <v>13535000</v>
      </c>
      <c r="G3347" s="2">
        <v>13100700</v>
      </c>
      <c r="H3347" s="2">
        <v>13159800</v>
      </c>
      <c r="I3347" s="2">
        <v>13257200</v>
      </c>
      <c r="J3347" s="2">
        <v>13310200</v>
      </c>
      <c r="K3347" s="2">
        <v>13022700</v>
      </c>
      <c r="L3347" s="2">
        <v>12758600</v>
      </c>
      <c r="M3347" s="2">
        <v>12584900</v>
      </c>
      <c r="N3347" s="2">
        <v>12474100</v>
      </c>
      <c r="O3347" s="2">
        <v>12255900</v>
      </c>
      <c r="P3347" s="2">
        <v>11970000</v>
      </c>
      <c r="Q3347" s="2">
        <v>11785100</v>
      </c>
      <c r="R3347" s="2">
        <v>11586100</v>
      </c>
      <c r="S3347" s="2">
        <v>11409000</v>
      </c>
      <c r="T3347" s="2">
        <v>11170200</v>
      </c>
      <c r="U3347" s="2">
        <v>10924500</v>
      </c>
      <c r="V3347" s="2">
        <v>10756700</v>
      </c>
      <c r="W3347" s="2">
        <v>10527600</v>
      </c>
      <c r="X3347" s="2">
        <v>10359200</v>
      </c>
      <c r="Y3347" s="2">
        <v>10318000</v>
      </c>
      <c r="Z3347" s="2">
        <v>10178100</v>
      </c>
      <c r="AA3347" s="2">
        <v>9955500</v>
      </c>
      <c r="AB3347" s="2">
        <v>9853590</v>
      </c>
      <c r="AC3347" s="2">
        <v>9748740</v>
      </c>
      <c r="AD3347" s="2">
        <v>9675090</v>
      </c>
      <c r="AE3347" s="2">
        <v>9534180</v>
      </c>
      <c r="AF3347" s="2">
        <v>9354090</v>
      </c>
      <c r="AG3347" s="2">
        <v>9302460</v>
      </c>
    </row>
    <row r="3348" spans="1:33" x14ac:dyDescent="0.35">
      <c r="A3348" t="s">
        <v>4978</v>
      </c>
      <c r="B3348" t="s">
        <v>19</v>
      </c>
      <c r="C3348" s="2">
        <v>2404960</v>
      </c>
      <c r="D3348" s="2">
        <v>2472760</v>
      </c>
      <c r="E3348" s="2">
        <v>2549880</v>
      </c>
      <c r="F3348" s="2">
        <v>2707000</v>
      </c>
      <c r="G3348" s="2">
        <v>2620130</v>
      </c>
      <c r="H3348" s="2">
        <v>2631950</v>
      </c>
      <c r="I3348" s="2">
        <v>2651440</v>
      </c>
      <c r="J3348" s="2">
        <v>2662030</v>
      </c>
      <c r="K3348" s="2">
        <v>2604540</v>
      </c>
      <c r="L3348" s="2">
        <v>2551730</v>
      </c>
      <c r="M3348" s="2">
        <v>2516980</v>
      </c>
      <c r="N3348" s="2">
        <v>2494820</v>
      </c>
      <c r="O3348" s="2">
        <v>2451170</v>
      </c>
      <c r="P3348" s="2">
        <v>2394010</v>
      </c>
      <c r="Q3348" s="2">
        <v>2357030</v>
      </c>
      <c r="R3348" s="2">
        <v>2317220</v>
      </c>
      <c r="S3348" s="2">
        <v>2281800</v>
      </c>
      <c r="T3348" s="2">
        <v>2234030</v>
      </c>
      <c r="U3348" s="2">
        <v>2184910</v>
      </c>
      <c r="V3348" s="2">
        <v>2151350</v>
      </c>
      <c r="W3348" s="2">
        <v>2105530</v>
      </c>
      <c r="X3348" s="2">
        <v>2071850</v>
      </c>
      <c r="Y3348" s="2">
        <v>2063590</v>
      </c>
      <c r="Z3348" s="2">
        <v>2035610</v>
      </c>
      <c r="AA3348" s="2">
        <v>1991100</v>
      </c>
      <c r="AB3348" s="2">
        <v>1970720</v>
      </c>
      <c r="AC3348" s="2">
        <v>1949750</v>
      </c>
      <c r="AD3348" s="2">
        <v>1935020</v>
      </c>
      <c r="AE3348" s="2">
        <v>1906840</v>
      </c>
      <c r="AF3348" s="2">
        <v>1870820</v>
      </c>
      <c r="AG3348" s="2">
        <v>1860490</v>
      </c>
    </row>
    <row r="3349" spans="1:33" x14ac:dyDescent="0.35">
      <c r="A3349" t="s">
        <v>4979</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row>
    <row r="3350" spans="1:33" x14ac:dyDescent="0.35">
      <c r="A3350" t="s">
        <v>4980</v>
      </c>
      <c r="B3350" t="s">
        <v>19</v>
      </c>
      <c r="C3350" s="2">
        <v>904330000000</v>
      </c>
      <c r="D3350" s="2">
        <v>922309000000</v>
      </c>
      <c r="E3350" s="2">
        <v>815272000000</v>
      </c>
      <c r="F3350" s="2">
        <v>813321000000</v>
      </c>
      <c r="G3350" s="2">
        <v>689539000000</v>
      </c>
      <c r="H3350" s="2">
        <v>649486000000</v>
      </c>
      <c r="I3350" s="2">
        <v>629067000000</v>
      </c>
      <c r="J3350" s="2">
        <v>610383000000</v>
      </c>
      <c r="K3350" s="2">
        <v>634600000000</v>
      </c>
      <c r="L3350" s="2">
        <v>657072000000</v>
      </c>
      <c r="M3350" s="2">
        <v>669491000000</v>
      </c>
      <c r="N3350" s="2">
        <v>677899000000</v>
      </c>
      <c r="O3350" s="2">
        <v>682314000000</v>
      </c>
      <c r="P3350" s="2">
        <v>689147000000</v>
      </c>
      <c r="Q3350" s="2">
        <v>686290000000</v>
      </c>
      <c r="R3350" s="2">
        <v>675225000000</v>
      </c>
      <c r="S3350" s="2">
        <v>667516000000</v>
      </c>
      <c r="T3350" s="2">
        <v>666593000000</v>
      </c>
      <c r="U3350" s="2">
        <v>664913000000</v>
      </c>
      <c r="V3350" s="2">
        <v>670497000000</v>
      </c>
      <c r="W3350" s="2">
        <v>652637000000</v>
      </c>
      <c r="X3350" s="2">
        <v>655327000000</v>
      </c>
      <c r="Y3350" s="2">
        <v>657121000000</v>
      </c>
      <c r="Z3350" s="2">
        <v>642556000000</v>
      </c>
      <c r="AA3350" s="2">
        <v>630413000000</v>
      </c>
      <c r="AB3350" s="2">
        <v>621530000000</v>
      </c>
      <c r="AC3350" s="2">
        <v>613865000000</v>
      </c>
      <c r="AD3350" s="2">
        <v>613580000000</v>
      </c>
      <c r="AE3350" s="2">
        <v>615591000000</v>
      </c>
      <c r="AF3350" s="2">
        <v>615994000000</v>
      </c>
      <c r="AG3350" s="2">
        <v>621393000000</v>
      </c>
    </row>
    <row r="3351" spans="1:33" x14ac:dyDescent="0.35">
      <c r="A3351" t="s">
        <v>4981</v>
      </c>
      <c r="B3351" t="s">
        <v>19</v>
      </c>
      <c r="C3351" s="2">
        <v>25729500</v>
      </c>
      <c r="D3351" s="2">
        <v>26241100</v>
      </c>
      <c r="E3351" s="2">
        <v>23195700</v>
      </c>
      <c r="F3351" s="2">
        <v>23140200</v>
      </c>
      <c r="G3351" s="2">
        <v>19618400</v>
      </c>
      <c r="H3351" s="2">
        <v>18478900</v>
      </c>
      <c r="I3351" s="2">
        <v>17897900</v>
      </c>
      <c r="J3351" s="2">
        <v>17366300</v>
      </c>
      <c r="K3351" s="2">
        <v>18055300</v>
      </c>
      <c r="L3351" s="2">
        <v>18694700</v>
      </c>
      <c r="M3351" s="2">
        <v>19048000</v>
      </c>
      <c r="N3351" s="2">
        <v>19287200</v>
      </c>
      <c r="O3351" s="2">
        <v>19412900</v>
      </c>
      <c r="P3351" s="2">
        <v>19607300</v>
      </c>
      <c r="Q3351" s="2">
        <v>19526000</v>
      </c>
      <c r="R3351" s="2">
        <v>19211200</v>
      </c>
      <c r="S3351" s="2">
        <v>18991800</v>
      </c>
      <c r="T3351" s="2">
        <v>18965600</v>
      </c>
      <c r="U3351" s="2">
        <v>18917800</v>
      </c>
      <c r="V3351" s="2">
        <v>19076700</v>
      </c>
      <c r="W3351" s="2">
        <v>18568500</v>
      </c>
      <c r="X3351" s="2">
        <v>18645000</v>
      </c>
      <c r="Y3351" s="2">
        <v>18696100</v>
      </c>
      <c r="Z3351" s="2">
        <v>18281700</v>
      </c>
      <c r="AA3351" s="2">
        <v>17936200</v>
      </c>
      <c r="AB3351" s="2">
        <v>17683500</v>
      </c>
      <c r="AC3351" s="2">
        <v>17465400</v>
      </c>
      <c r="AD3351" s="2">
        <v>17457300</v>
      </c>
      <c r="AE3351" s="2">
        <v>17514500</v>
      </c>
      <c r="AF3351" s="2">
        <v>17526000</v>
      </c>
      <c r="AG3351" s="2">
        <v>17679600</v>
      </c>
    </row>
    <row r="3352" spans="1:33" x14ac:dyDescent="0.35">
      <c r="A3352" t="s">
        <v>4982</v>
      </c>
      <c r="B3352" t="s">
        <v>19</v>
      </c>
      <c r="C3352" s="2">
        <v>118826000</v>
      </c>
      <c r="D3352" s="2">
        <v>121188000</v>
      </c>
      <c r="E3352" s="2">
        <v>107124000</v>
      </c>
      <c r="F3352" s="2">
        <v>106868000</v>
      </c>
      <c r="G3352" s="2">
        <v>90603000</v>
      </c>
      <c r="H3352" s="2">
        <v>85340300</v>
      </c>
      <c r="I3352" s="2">
        <v>82657300</v>
      </c>
      <c r="J3352" s="2">
        <v>80202200</v>
      </c>
      <c r="K3352" s="2">
        <v>83384200</v>
      </c>
      <c r="L3352" s="2">
        <v>86337000</v>
      </c>
      <c r="M3352" s="2">
        <v>87968800</v>
      </c>
      <c r="N3352" s="2">
        <v>89073700</v>
      </c>
      <c r="O3352" s="2">
        <v>89653700</v>
      </c>
      <c r="P3352" s="2">
        <v>90551600</v>
      </c>
      <c r="Q3352" s="2">
        <v>90176100</v>
      </c>
      <c r="R3352" s="2">
        <v>88722300</v>
      </c>
      <c r="S3352" s="2">
        <v>87709300</v>
      </c>
      <c r="T3352" s="2">
        <v>87588100</v>
      </c>
      <c r="U3352" s="2">
        <v>87367300</v>
      </c>
      <c r="V3352" s="2">
        <v>88101100</v>
      </c>
      <c r="W3352" s="2">
        <v>85754300</v>
      </c>
      <c r="X3352" s="2">
        <v>86107800</v>
      </c>
      <c r="Y3352" s="2">
        <v>86343400</v>
      </c>
      <c r="Z3352" s="2">
        <v>84429600</v>
      </c>
      <c r="AA3352" s="2">
        <v>82834100</v>
      </c>
      <c r="AB3352" s="2">
        <v>81666900</v>
      </c>
      <c r="AC3352" s="2">
        <v>80659700</v>
      </c>
      <c r="AD3352" s="2">
        <v>80622300</v>
      </c>
      <c r="AE3352" s="2">
        <v>80886600</v>
      </c>
      <c r="AF3352" s="2">
        <v>80939600</v>
      </c>
      <c r="AG3352" s="2">
        <v>81648900</v>
      </c>
    </row>
    <row r="3353" spans="1:33" x14ac:dyDescent="0.35">
      <c r="A3353" t="s">
        <v>4983</v>
      </c>
      <c r="B3353" t="s">
        <v>19</v>
      </c>
      <c r="C3353" s="2">
        <v>406683000</v>
      </c>
      <c r="D3353" s="2">
        <v>414769000</v>
      </c>
      <c r="E3353" s="2">
        <v>366633000</v>
      </c>
      <c r="F3353" s="2">
        <v>365756000</v>
      </c>
      <c r="G3353" s="2">
        <v>310090000</v>
      </c>
      <c r="H3353" s="2">
        <v>292078000</v>
      </c>
      <c r="I3353" s="2">
        <v>282896000</v>
      </c>
      <c r="J3353" s="2">
        <v>274493000</v>
      </c>
      <c r="K3353" s="2">
        <v>285384000</v>
      </c>
      <c r="L3353" s="2">
        <v>295490000</v>
      </c>
      <c r="M3353" s="2">
        <v>301075000</v>
      </c>
      <c r="N3353" s="2">
        <v>304856000</v>
      </c>
      <c r="O3353" s="2">
        <v>306841000</v>
      </c>
      <c r="P3353" s="2">
        <v>309914000</v>
      </c>
      <c r="Q3353" s="2">
        <v>308629000</v>
      </c>
      <c r="R3353" s="2">
        <v>303653000</v>
      </c>
      <c r="S3353" s="2">
        <v>300187000</v>
      </c>
      <c r="T3353" s="2">
        <v>299771000</v>
      </c>
      <c r="U3353" s="2">
        <v>299016000</v>
      </c>
      <c r="V3353" s="2">
        <v>301527000</v>
      </c>
      <c r="W3353" s="2">
        <v>293495000</v>
      </c>
      <c r="X3353" s="2">
        <v>294705000</v>
      </c>
      <c r="Y3353" s="2">
        <v>295512000</v>
      </c>
      <c r="Z3353" s="2">
        <v>288962000</v>
      </c>
      <c r="AA3353" s="2">
        <v>283501000</v>
      </c>
      <c r="AB3353" s="2">
        <v>279506000</v>
      </c>
      <c r="AC3353" s="2">
        <v>276059000</v>
      </c>
      <c r="AD3353" s="2">
        <v>275931000</v>
      </c>
      <c r="AE3353" s="2">
        <v>276836000</v>
      </c>
      <c r="AF3353" s="2">
        <v>277017000</v>
      </c>
      <c r="AG3353" s="2">
        <v>279445000</v>
      </c>
    </row>
    <row r="3354" spans="1:33" x14ac:dyDescent="0.35">
      <c r="A3354" t="s">
        <v>4984</v>
      </c>
      <c r="B3354" t="s">
        <v>19</v>
      </c>
      <c r="C3354" s="2">
        <v>32104700</v>
      </c>
      <c r="D3354" s="2">
        <v>32743000</v>
      </c>
      <c r="E3354" s="2">
        <v>28943000</v>
      </c>
      <c r="F3354" s="2">
        <v>28873800</v>
      </c>
      <c r="G3354" s="2">
        <v>24479400</v>
      </c>
      <c r="H3354" s="2">
        <v>23057500</v>
      </c>
      <c r="I3354" s="2">
        <v>22332600</v>
      </c>
      <c r="J3354" s="2">
        <v>21669200</v>
      </c>
      <c r="K3354" s="2">
        <v>22529000</v>
      </c>
      <c r="L3354" s="2">
        <v>23326800</v>
      </c>
      <c r="M3354" s="2">
        <v>23767600</v>
      </c>
      <c r="N3354" s="2">
        <v>24066100</v>
      </c>
      <c r="O3354" s="2">
        <v>24222900</v>
      </c>
      <c r="P3354" s="2">
        <v>24465500</v>
      </c>
      <c r="Q3354" s="2">
        <v>24364000</v>
      </c>
      <c r="R3354" s="2">
        <v>23971200</v>
      </c>
      <c r="S3354" s="2">
        <v>23697500</v>
      </c>
      <c r="T3354" s="2">
        <v>23664800</v>
      </c>
      <c r="U3354" s="2">
        <v>23605100</v>
      </c>
      <c r="V3354" s="2">
        <v>23803400</v>
      </c>
      <c r="W3354" s="2">
        <v>23169300</v>
      </c>
      <c r="X3354" s="2">
        <v>23264800</v>
      </c>
      <c r="Y3354" s="2">
        <v>23328500</v>
      </c>
      <c r="Z3354" s="2">
        <v>22811400</v>
      </c>
      <c r="AA3354" s="2">
        <v>22380300</v>
      </c>
      <c r="AB3354" s="2">
        <v>22065000</v>
      </c>
      <c r="AC3354" s="2">
        <v>21792900</v>
      </c>
      <c r="AD3354" s="2">
        <v>21782700</v>
      </c>
      <c r="AE3354" s="2">
        <v>21854200</v>
      </c>
      <c r="AF3354" s="2">
        <v>21868500</v>
      </c>
      <c r="AG3354" s="2">
        <v>22060100</v>
      </c>
    </row>
    <row r="3355" spans="1:33" x14ac:dyDescent="0.35">
      <c r="A3355" t="s">
        <v>4985</v>
      </c>
      <c r="B3355" t="s">
        <v>19</v>
      </c>
      <c r="C3355" s="2">
        <v>28549500</v>
      </c>
      <c r="D3355" s="2">
        <v>29117100</v>
      </c>
      <c r="E3355" s="2">
        <v>25738000</v>
      </c>
      <c r="F3355" s="2">
        <v>25676400</v>
      </c>
      <c r="G3355" s="2">
        <v>21768600</v>
      </c>
      <c r="H3355" s="2">
        <v>20504200</v>
      </c>
      <c r="I3355" s="2">
        <v>19859500</v>
      </c>
      <c r="J3355" s="2">
        <v>19269700</v>
      </c>
      <c r="K3355" s="2">
        <v>20034200</v>
      </c>
      <c r="L3355" s="2">
        <v>20743700</v>
      </c>
      <c r="M3355" s="2">
        <v>21135700</v>
      </c>
      <c r="N3355" s="2">
        <v>21401200</v>
      </c>
      <c r="O3355" s="2">
        <v>21540500</v>
      </c>
      <c r="P3355" s="2">
        <v>21756300</v>
      </c>
      <c r="Q3355" s="2">
        <v>21666000</v>
      </c>
      <c r="R3355" s="2">
        <v>21316700</v>
      </c>
      <c r="S3355" s="2">
        <v>21073400</v>
      </c>
      <c r="T3355" s="2">
        <v>21044200</v>
      </c>
      <c r="U3355" s="2">
        <v>20991200</v>
      </c>
      <c r="V3355" s="2">
        <v>21167500</v>
      </c>
      <c r="W3355" s="2">
        <v>20603600</v>
      </c>
      <c r="X3355" s="2">
        <v>20688600</v>
      </c>
      <c r="Y3355" s="2">
        <v>20745200</v>
      </c>
      <c r="Z3355" s="2">
        <v>20285400</v>
      </c>
      <c r="AA3355" s="2">
        <v>19902000</v>
      </c>
      <c r="AB3355" s="2">
        <v>19621600</v>
      </c>
      <c r="AC3355" s="2">
        <v>19379600</v>
      </c>
      <c r="AD3355" s="2">
        <v>19370600</v>
      </c>
      <c r="AE3355" s="2">
        <v>19434100</v>
      </c>
      <c r="AF3355" s="2">
        <v>19446800</v>
      </c>
      <c r="AG3355" s="2">
        <v>19617300</v>
      </c>
    </row>
    <row r="3356" spans="1:33" x14ac:dyDescent="0.35">
      <c r="A3356" t="s">
        <v>4986</v>
      </c>
      <c r="B3356" t="s">
        <v>19</v>
      </c>
      <c r="C3356" s="2">
        <v>86456000</v>
      </c>
      <c r="D3356" s="2">
        <v>88174900</v>
      </c>
      <c r="E3356" s="2">
        <v>77941900</v>
      </c>
      <c r="F3356" s="2">
        <v>77755400</v>
      </c>
      <c r="G3356" s="2">
        <v>65921500</v>
      </c>
      <c r="H3356" s="2">
        <v>62092400</v>
      </c>
      <c r="I3356" s="2">
        <v>60140300</v>
      </c>
      <c r="J3356" s="2">
        <v>58354000</v>
      </c>
      <c r="K3356" s="2">
        <v>60669200</v>
      </c>
      <c r="L3356" s="2">
        <v>62817600</v>
      </c>
      <c r="M3356" s="2">
        <v>64004900</v>
      </c>
      <c r="N3356" s="2">
        <v>64808800</v>
      </c>
      <c r="O3356" s="2">
        <v>65230800</v>
      </c>
      <c r="P3356" s="2">
        <v>65884100</v>
      </c>
      <c r="Q3356" s="2">
        <v>65610900</v>
      </c>
      <c r="R3356" s="2">
        <v>64553100</v>
      </c>
      <c r="S3356" s="2">
        <v>63816100</v>
      </c>
      <c r="T3356" s="2">
        <v>63727900</v>
      </c>
      <c r="U3356" s="2">
        <v>63567200</v>
      </c>
      <c r="V3356" s="2">
        <v>64101100</v>
      </c>
      <c r="W3356" s="2">
        <v>62393600</v>
      </c>
      <c r="X3356" s="2">
        <v>62650800</v>
      </c>
      <c r="Y3356" s="2">
        <v>62822300</v>
      </c>
      <c r="Z3356" s="2">
        <v>61429800</v>
      </c>
      <c r="AA3356" s="2">
        <v>60268900</v>
      </c>
      <c r="AB3356" s="2">
        <v>59419700</v>
      </c>
      <c r="AC3356" s="2">
        <v>58686900</v>
      </c>
      <c r="AD3356" s="2">
        <v>58659600</v>
      </c>
      <c r="AE3356" s="2">
        <v>58852000</v>
      </c>
      <c r="AF3356" s="2">
        <v>58890500</v>
      </c>
      <c r="AG3356" s="2">
        <v>59406600</v>
      </c>
    </row>
    <row r="3357" spans="1:33" x14ac:dyDescent="0.35">
      <c r="A3357" t="s">
        <v>4987</v>
      </c>
      <c r="B3357" t="s">
        <v>19</v>
      </c>
      <c r="C3357" s="2">
        <v>6676420</v>
      </c>
      <c r="D3357" s="2">
        <v>6809160</v>
      </c>
      <c r="E3357" s="2">
        <v>6018930</v>
      </c>
      <c r="F3357" s="2">
        <v>6004530</v>
      </c>
      <c r="G3357" s="2">
        <v>5090680</v>
      </c>
      <c r="H3357" s="2">
        <v>4794980</v>
      </c>
      <c r="I3357" s="2">
        <v>4644230</v>
      </c>
      <c r="J3357" s="2">
        <v>4506290</v>
      </c>
      <c r="K3357" s="2">
        <v>4685080</v>
      </c>
      <c r="L3357" s="2">
        <v>4850980</v>
      </c>
      <c r="M3357" s="2">
        <v>4942670</v>
      </c>
      <c r="N3357" s="2">
        <v>5004750</v>
      </c>
      <c r="O3357" s="2">
        <v>5037340</v>
      </c>
      <c r="P3357" s="2">
        <v>5087790</v>
      </c>
      <c r="Q3357" s="2">
        <v>5066690</v>
      </c>
      <c r="R3357" s="2">
        <v>4985000</v>
      </c>
      <c r="S3357" s="2">
        <v>4928090</v>
      </c>
      <c r="T3357" s="2">
        <v>4921280</v>
      </c>
      <c r="U3357" s="2">
        <v>4908870</v>
      </c>
      <c r="V3357" s="2">
        <v>4950100</v>
      </c>
      <c r="W3357" s="2">
        <v>4818240</v>
      </c>
      <c r="X3357" s="2">
        <v>4838100</v>
      </c>
      <c r="Y3357" s="2">
        <v>4851340</v>
      </c>
      <c r="Z3357" s="2">
        <v>4743810</v>
      </c>
      <c r="AA3357" s="2">
        <v>4654170</v>
      </c>
      <c r="AB3357" s="2">
        <v>4588590</v>
      </c>
      <c r="AC3357" s="2">
        <v>4532000</v>
      </c>
      <c r="AD3357" s="2">
        <v>4529890</v>
      </c>
      <c r="AE3357" s="2">
        <v>4544740</v>
      </c>
      <c r="AF3357" s="2">
        <v>4547720</v>
      </c>
      <c r="AG3357" s="2">
        <v>4587570</v>
      </c>
    </row>
    <row r="3358" spans="1:33" x14ac:dyDescent="0.35">
      <c r="A3358" t="s">
        <v>4988</v>
      </c>
      <c r="B3358" t="s">
        <v>19</v>
      </c>
      <c r="C3358" s="2">
        <v>5700260</v>
      </c>
      <c r="D3358" s="2">
        <v>5813600</v>
      </c>
      <c r="E3358" s="2">
        <v>5138910</v>
      </c>
      <c r="F3358" s="2">
        <v>5126610</v>
      </c>
      <c r="G3358" s="2">
        <v>4346370</v>
      </c>
      <c r="H3358" s="2">
        <v>4093910</v>
      </c>
      <c r="I3358" s="2">
        <v>3965200</v>
      </c>
      <c r="J3358" s="2">
        <v>3847430</v>
      </c>
      <c r="K3358" s="2">
        <v>4000080</v>
      </c>
      <c r="L3358" s="2">
        <v>4141730</v>
      </c>
      <c r="M3358" s="2">
        <v>4220010</v>
      </c>
      <c r="N3358" s="2">
        <v>4273010</v>
      </c>
      <c r="O3358" s="2">
        <v>4300830</v>
      </c>
      <c r="P3358" s="2">
        <v>4343900</v>
      </c>
      <c r="Q3358" s="2">
        <v>4325890</v>
      </c>
      <c r="R3358" s="2">
        <v>4256150</v>
      </c>
      <c r="S3358" s="2">
        <v>4207560</v>
      </c>
      <c r="T3358" s="2">
        <v>4201740</v>
      </c>
      <c r="U3358" s="2">
        <v>4191150</v>
      </c>
      <c r="V3358" s="2">
        <v>4226350</v>
      </c>
      <c r="W3358" s="2">
        <v>4113770</v>
      </c>
      <c r="X3358" s="2">
        <v>4130730</v>
      </c>
      <c r="Y3358" s="2">
        <v>4142030</v>
      </c>
      <c r="Z3358" s="2">
        <v>4050220</v>
      </c>
      <c r="AA3358" s="2">
        <v>3973680</v>
      </c>
      <c r="AB3358" s="2">
        <v>3917690</v>
      </c>
      <c r="AC3358" s="2">
        <v>3869380</v>
      </c>
      <c r="AD3358" s="2">
        <v>3867580</v>
      </c>
      <c r="AE3358" s="2">
        <v>3880260</v>
      </c>
      <c r="AF3358" s="2">
        <v>3882800</v>
      </c>
      <c r="AG3358" s="2">
        <v>3916830</v>
      </c>
    </row>
    <row r="3359" spans="1:33" x14ac:dyDescent="0.35">
      <c r="A3359" t="s">
        <v>4989</v>
      </c>
      <c r="B3359" t="s">
        <v>19</v>
      </c>
      <c r="C3359" s="2">
        <v>36153900</v>
      </c>
      <c r="D3359" s="2">
        <v>36872700</v>
      </c>
      <c r="E3359" s="2">
        <v>32593500</v>
      </c>
      <c r="F3359" s="2">
        <v>32515500</v>
      </c>
      <c r="G3359" s="2">
        <v>27566900</v>
      </c>
      <c r="H3359" s="2">
        <v>25965600</v>
      </c>
      <c r="I3359" s="2">
        <v>25149300</v>
      </c>
      <c r="J3359" s="2">
        <v>24402300</v>
      </c>
      <c r="K3359" s="2">
        <v>25370500</v>
      </c>
      <c r="L3359" s="2">
        <v>26268900</v>
      </c>
      <c r="M3359" s="2">
        <v>26765400</v>
      </c>
      <c r="N3359" s="2">
        <v>27101500</v>
      </c>
      <c r="O3359" s="2">
        <v>27278000</v>
      </c>
      <c r="P3359" s="2">
        <v>27551200</v>
      </c>
      <c r="Q3359" s="2">
        <v>27437000</v>
      </c>
      <c r="R3359" s="2">
        <v>26994600</v>
      </c>
      <c r="S3359" s="2">
        <v>26686400</v>
      </c>
      <c r="T3359" s="2">
        <v>26649500</v>
      </c>
      <c r="U3359" s="2">
        <v>26582300</v>
      </c>
      <c r="V3359" s="2">
        <v>26805600</v>
      </c>
      <c r="W3359" s="2">
        <v>26091600</v>
      </c>
      <c r="X3359" s="2">
        <v>26199100</v>
      </c>
      <c r="Y3359" s="2">
        <v>26270800</v>
      </c>
      <c r="Z3359" s="2">
        <v>25688500</v>
      </c>
      <c r="AA3359" s="2">
        <v>25203100</v>
      </c>
      <c r="AB3359" s="2">
        <v>24848000</v>
      </c>
      <c r="AC3359" s="2">
        <v>24541500</v>
      </c>
      <c r="AD3359" s="2">
        <v>24530100</v>
      </c>
      <c r="AE3359" s="2">
        <v>24610500</v>
      </c>
      <c r="AF3359" s="2">
        <v>24626600</v>
      </c>
      <c r="AG3359" s="2">
        <v>24842500</v>
      </c>
    </row>
    <row r="3360" spans="1:33" x14ac:dyDescent="0.35">
      <c r="A3360" t="s">
        <v>4990</v>
      </c>
      <c r="B3360" t="s">
        <v>19</v>
      </c>
      <c r="C3360" s="2">
        <v>7230780</v>
      </c>
      <c r="D3360" s="2">
        <v>7374540</v>
      </c>
      <c r="E3360" s="2">
        <v>6518700</v>
      </c>
      <c r="F3360" s="2">
        <v>6503100</v>
      </c>
      <c r="G3360" s="2">
        <v>5513370</v>
      </c>
      <c r="H3360" s="2">
        <v>5193120</v>
      </c>
      <c r="I3360" s="2">
        <v>5029850</v>
      </c>
      <c r="J3360" s="2">
        <v>4880460</v>
      </c>
      <c r="K3360" s="2">
        <v>5074090</v>
      </c>
      <c r="L3360" s="2">
        <v>5253770</v>
      </c>
      <c r="M3360" s="2">
        <v>5353070</v>
      </c>
      <c r="N3360" s="2">
        <v>5420300</v>
      </c>
      <c r="O3360" s="2">
        <v>5455600</v>
      </c>
      <c r="P3360" s="2">
        <v>5510240</v>
      </c>
      <c r="Q3360" s="2">
        <v>5487390</v>
      </c>
      <c r="R3360" s="2">
        <v>5398920</v>
      </c>
      <c r="S3360" s="2">
        <v>5337280</v>
      </c>
      <c r="T3360" s="2">
        <v>5329900</v>
      </c>
      <c r="U3360" s="2">
        <v>5316470</v>
      </c>
      <c r="V3360" s="2">
        <v>5361120</v>
      </c>
      <c r="W3360" s="2">
        <v>5218310</v>
      </c>
      <c r="X3360" s="2">
        <v>5239820</v>
      </c>
      <c r="Y3360" s="2">
        <v>5254160</v>
      </c>
      <c r="Z3360" s="2">
        <v>5137700</v>
      </c>
      <c r="AA3360" s="2">
        <v>5040610</v>
      </c>
      <c r="AB3360" s="2">
        <v>4969590</v>
      </c>
      <c r="AC3360" s="2">
        <v>4908300</v>
      </c>
      <c r="AD3360" s="2">
        <v>4906020</v>
      </c>
      <c r="AE3360" s="2">
        <v>4922110</v>
      </c>
      <c r="AF3360" s="2">
        <v>4925330</v>
      </c>
      <c r="AG3360" s="2">
        <v>4968490</v>
      </c>
    </row>
    <row r="3361" spans="1:33" x14ac:dyDescent="0.35">
      <c r="A3361" t="s">
        <v>4991</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row>
    <row r="3362" spans="1:33" x14ac:dyDescent="0.35">
      <c r="A3362" t="s">
        <v>4992</v>
      </c>
      <c r="B3362" t="s">
        <v>19</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row>
    <row r="3363" spans="1:33" x14ac:dyDescent="0.35">
      <c r="A3363" t="s">
        <v>4993</v>
      </c>
      <c r="B3363" t="s">
        <v>19</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row>
    <row r="3364" spans="1:33" x14ac:dyDescent="0.35">
      <c r="A3364" t="s">
        <v>4994</v>
      </c>
      <c r="B3364" t="s">
        <v>19</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row>
    <row r="3365" spans="1:33" x14ac:dyDescent="0.35">
      <c r="A3365" t="s">
        <v>4995</v>
      </c>
      <c r="B3365" t="s">
        <v>19</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row>
    <row r="3366" spans="1:33" x14ac:dyDescent="0.35">
      <c r="A3366" t="s">
        <v>4996</v>
      </c>
      <c r="B3366" t="s">
        <v>19</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row>
    <row r="3367" spans="1:33" x14ac:dyDescent="0.35">
      <c r="A3367" t="s">
        <v>4997</v>
      </c>
      <c r="B3367" t="s">
        <v>19</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row>
    <row r="3368" spans="1:33" x14ac:dyDescent="0.35">
      <c r="A3368" t="s">
        <v>4998</v>
      </c>
      <c r="B3368" t="s">
        <v>19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row>
    <row r="3369" spans="1:33" x14ac:dyDescent="0.35">
      <c r="A3369" t="s">
        <v>4999</v>
      </c>
      <c r="B3369" t="s">
        <v>19</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row>
    <row r="3370" spans="1:33" x14ac:dyDescent="0.35">
      <c r="A3370" t="s">
        <v>5000</v>
      </c>
      <c r="B3370" t="s">
        <v>19</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row>
    <row r="3371" spans="1:33" x14ac:dyDescent="0.35">
      <c r="A3371" t="s">
        <v>5001</v>
      </c>
      <c r="B3371" t="s">
        <v>19</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row>
    <row r="3372" spans="1:33" x14ac:dyDescent="0.35">
      <c r="A3372" t="s">
        <v>5002</v>
      </c>
      <c r="B3372" t="s">
        <v>19</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row>
    <row r="3373" spans="1:33" x14ac:dyDescent="0.35">
      <c r="A3373" t="s">
        <v>5003</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row>
    <row r="3374" spans="1:33" x14ac:dyDescent="0.35">
      <c r="A3374" t="s">
        <v>5004</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row>
    <row r="3375" spans="1:33" x14ac:dyDescent="0.35">
      <c r="A3375" t="s">
        <v>5005</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row>
    <row r="3376" spans="1:33" x14ac:dyDescent="0.35">
      <c r="A3376" t="s">
        <v>5006</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row>
    <row r="3377" spans="1:33" x14ac:dyDescent="0.35">
      <c r="A3377" t="s">
        <v>5007</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row>
    <row r="3378" spans="1:33" x14ac:dyDescent="0.35">
      <c r="A3378" t="s">
        <v>5008</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row>
    <row r="3379" spans="1:33" x14ac:dyDescent="0.35">
      <c r="A3379" t="s">
        <v>5009</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row>
    <row r="3380" spans="1:33" x14ac:dyDescent="0.35">
      <c r="A3380" t="s">
        <v>5010</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row>
    <row r="3381" spans="1:33" x14ac:dyDescent="0.35">
      <c r="A3381" t="s">
        <v>5011</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row>
    <row r="3382" spans="1:33" x14ac:dyDescent="0.35">
      <c r="A3382" t="s">
        <v>5012</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row>
    <row r="3383" spans="1:33" x14ac:dyDescent="0.35">
      <c r="A3383" t="s">
        <v>5013</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row>
    <row r="3384" spans="1:33" x14ac:dyDescent="0.35">
      <c r="A3384" t="s">
        <v>5014</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row>
    <row r="3385" spans="1:33" x14ac:dyDescent="0.35">
      <c r="A3385" t="s">
        <v>5015</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x14ac:dyDescent="0.35">
      <c r="A3386" t="s">
        <v>5016</v>
      </c>
      <c r="B3386" t="s">
        <v>19</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row>
    <row r="3387" spans="1:33" x14ac:dyDescent="0.35">
      <c r="A3387" t="s">
        <v>5017</v>
      </c>
      <c r="B3387" t="s">
        <v>19</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row>
    <row r="3388" spans="1:33" x14ac:dyDescent="0.35">
      <c r="A3388" t="s">
        <v>5018</v>
      </c>
      <c r="B3388" t="s">
        <v>19</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row>
    <row r="3389" spans="1:33" x14ac:dyDescent="0.35">
      <c r="A3389" t="s">
        <v>5019</v>
      </c>
      <c r="B3389" t="s">
        <v>19</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row>
    <row r="3390" spans="1:33" x14ac:dyDescent="0.35">
      <c r="A3390" t="s">
        <v>5020</v>
      </c>
      <c r="B3390" t="s">
        <v>19</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row>
    <row r="3391" spans="1:33" x14ac:dyDescent="0.35">
      <c r="A3391" t="s">
        <v>5021</v>
      </c>
      <c r="B3391" t="s">
        <v>19</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row>
    <row r="3392" spans="1:33" x14ac:dyDescent="0.35">
      <c r="A3392" t="s">
        <v>5022</v>
      </c>
      <c r="B3392" t="s">
        <v>19</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row>
    <row r="3393" spans="1:33" x14ac:dyDescent="0.35">
      <c r="A3393" t="s">
        <v>5023</v>
      </c>
      <c r="B3393" t="s">
        <v>19</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row>
    <row r="3394" spans="1:33" x14ac:dyDescent="0.35">
      <c r="A3394" t="s">
        <v>5024</v>
      </c>
      <c r="B3394" t="s">
        <v>19</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row>
    <row r="3395" spans="1:33" x14ac:dyDescent="0.35">
      <c r="A3395" t="s">
        <v>5025</v>
      </c>
      <c r="B3395" t="s">
        <v>19</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row>
    <row r="3396" spans="1:33" x14ac:dyDescent="0.35">
      <c r="A3396" t="s">
        <v>5026</v>
      </c>
      <c r="B3396" t="s">
        <v>19</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row>
    <row r="3397" spans="1:33" x14ac:dyDescent="0.35">
      <c r="A3397" t="s">
        <v>5027</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x14ac:dyDescent="0.35">
      <c r="A3398" t="s">
        <v>5028</v>
      </c>
      <c r="B3398" t="s">
        <v>19</v>
      </c>
      <c r="C3398" s="2">
        <v>76930300000</v>
      </c>
      <c r="D3398" s="2">
        <v>86011600000</v>
      </c>
      <c r="E3398" s="2">
        <v>88587700000</v>
      </c>
      <c r="F3398" s="2">
        <v>89173800000</v>
      </c>
      <c r="G3398" s="2">
        <v>90023200000</v>
      </c>
      <c r="H3398" s="2">
        <v>91157800000</v>
      </c>
      <c r="I3398" s="2">
        <v>92123600000</v>
      </c>
      <c r="J3398" s="2">
        <v>93353500000</v>
      </c>
      <c r="K3398" s="2">
        <v>94981900000</v>
      </c>
      <c r="L3398" s="2">
        <v>96532200000</v>
      </c>
      <c r="M3398" s="2">
        <v>98014200000</v>
      </c>
      <c r="N3398" s="2">
        <v>99413700000</v>
      </c>
      <c r="O3398" s="2">
        <v>100985000000</v>
      </c>
      <c r="P3398" s="2">
        <v>102475000000</v>
      </c>
      <c r="Q3398" s="2">
        <v>103547000000</v>
      </c>
      <c r="R3398" s="2">
        <v>104952000000</v>
      </c>
      <c r="S3398" s="2">
        <v>106504000000</v>
      </c>
      <c r="T3398" s="2">
        <v>108002000000</v>
      </c>
      <c r="U3398" s="2">
        <v>109095000000</v>
      </c>
      <c r="V3398" s="2">
        <v>110263000000</v>
      </c>
      <c r="W3398" s="2">
        <v>111401000000</v>
      </c>
      <c r="X3398" s="2">
        <v>112285000000</v>
      </c>
      <c r="Y3398" s="2">
        <v>113387000000</v>
      </c>
      <c r="Z3398" s="2">
        <v>114643000000</v>
      </c>
      <c r="AA3398" s="2">
        <v>115505000000</v>
      </c>
      <c r="AB3398" s="2">
        <v>116289000000</v>
      </c>
      <c r="AC3398" s="2">
        <v>117901000000</v>
      </c>
      <c r="AD3398" s="2">
        <v>119204000000</v>
      </c>
      <c r="AE3398" s="2">
        <v>120127000000</v>
      </c>
      <c r="AF3398" s="2">
        <v>121209000000</v>
      </c>
      <c r="AG3398" s="2">
        <v>122931000000</v>
      </c>
    </row>
    <row r="3399" spans="1:33" x14ac:dyDescent="0.35">
      <c r="A3399" t="s">
        <v>5029</v>
      </c>
      <c r="B3399" t="s">
        <v>19</v>
      </c>
      <c r="C3399" s="2">
        <v>2188780</v>
      </c>
      <c r="D3399" s="2">
        <v>2447160</v>
      </c>
      <c r="E3399" s="2">
        <v>2520450</v>
      </c>
      <c r="F3399" s="2">
        <v>2537130</v>
      </c>
      <c r="G3399" s="2">
        <v>2561300</v>
      </c>
      <c r="H3399" s="2">
        <v>2593580</v>
      </c>
      <c r="I3399" s="2">
        <v>2621050</v>
      </c>
      <c r="J3399" s="2">
        <v>2656050</v>
      </c>
      <c r="K3399" s="2">
        <v>2702380</v>
      </c>
      <c r="L3399" s="2">
        <v>2746490</v>
      </c>
      <c r="M3399" s="2">
        <v>2788650</v>
      </c>
      <c r="N3399" s="2">
        <v>2828470</v>
      </c>
      <c r="O3399" s="2">
        <v>2873180</v>
      </c>
      <c r="P3399" s="2">
        <v>2915560</v>
      </c>
      <c r="Q3399" s="2">
        <v>2946070</v>
      </c>
      <c r="R3399" s="2">
        <v>2986030</v>
      </c>
      <c r="S3399" s="2">
        <v>3030180</v>
      </c>
      <c r="T3399" s="2">
        <v>3072820</v>
      </c>
      <c r="U3399" s="2">
        <v>3103910</v>
      </c>
      <c r="V3399" s="2">
        <v>3137150</v>
      </c>
      <c r="W3399" s="2">
        <v>3169510</v>
      </c>
      <c r="X3399" s="2">
        <v>3194660</v>
      </c>
      <c r="Y3399" s="2">
        <v>3226030</v>
      </c>
      <c r="Z3399" s="2">
        <v>3261770</v>
      </c>
      <c r="AA3399" s="2">
        <v>3286300</v>
      </c>
      <c r="AB3399" s="2">
        <v>3308590</v>
      </c>
      <c r="AC3399" s="2">
        <v>3354470</v>
      </c>
      <c r="AD3399" s="2">
        <v>3391530</v>
      </c>
      <c r="AE3399" s="2">
        <v>3417790</v>
      </c>
      <c r="AF3399" s="2">
        <v>3448580</v>
      </c>
      <c r="AG3399" s="2">
        <v>3497580</v>
      </c>
    </row>
    <row r="3400" spans="1:33" x14ac:dyDescent="0.35">
      <c r="A3400" t="s">
        <v>5030</v>
      </c>
      <c r="B3400" t="s">
        <v>19</v>
      </c>
      <c r="C3400" s="2">
        <v>10108400</v>
      </c>
      <c r="D3400" s="2">
        <v>11301600</v>
      </c>
      <c r="E3400" s="2">
        <v>11640100</v>
      </c>
      <c r="F3400" s="2">
        <v>11717100</v>
      </c>
      <c r="G3400" s="2">
        <v>11828700</v>
      </c>
      <c r="H3400" s="2">
        <v>11977800</v>
      </c>
      <c r="I3400" s="2">
        <v>12104700</v>
      </c>
      <c r="J3400" s="2">
        <v>12266300</v>
      </c>
      <c r="K3400" s="2">
        <v>12480300</v>
      </c>
      <c r="L3400" s="2">
        <v>12684000</v>
      </c>
      <c r="M3400" s="2">
        <v>12878700</v>
      </c>
      <c r="N3400" s="2">
        <v>13062600</v>
      </c>
      <c r="O3400" s="2">
        <v>13269100</v>
      </c>
      <c r="P3400" s="2">
        <v>13464800</v>
      </c>
      <c r="Q3400" s="2">
        <v>13605700</v>
      </c>
      <c r="R3400" s="2">
        <v>13790300</v>
      </c>
      <c r="S3400" s="2">
        <v>13994200</v>
      </c>
      <c r="T3400" s="2">
        <v>14191100</v>
      </c>
      <c r="U3400" s="2">
        <v>14334700</v>
      </c>
      <c r="V3400" s="2">
        <v>14488200</v>
      </c>
      <c r="W3400" s="2">
        <v>14637700</v>
      </c>
      <c r="X3400" s="2">
        <v>14753800</v>
      </c>
      <c r="Y3400" s="2">
        <v>14898700</v>
      </c>
      <c r="Z3400" s="2">
        <v>15063700</v>
      </c>
      <c r="AA3400" s="2">
        <v>15177000</v>
      </c>
      <c r="AB3400" s="2">
        <v>15279900</v>
      </c>
      <c r="AC3400" s="2">
        <v>15491800</v>
      </c>
      <c r="AD3400" s="2">
        <v>15663000</v>
      </c>
      <c r="AE3400" s="2">
        <v>15784300</v>
      </c>
      <c r="AF3400" s="2">
        <v>15926500</v>
      </c>
      <c r="AG3400" s="2">
        <v>16152800</v>
      </c>
    </row>
    <row r="3401" spans="1:33" x14ac:dyDescent="0.35">
      <c r="A3401" t="s">
        <v>5031</v>
      </c>
      <c r="B3401" t="s">
        <v>19</v>
      </c>
      <c r="C3401" s="2">
        <v>34596100</v>
      </c>
      <c r="D3401" s="2">
        <v>38680000</v>
      </c>
      <c r="E3401" s="2">
        <v>39838500</v>
      </c>
      <c r="F3401" s="2">
        <v>40102100</v>
      </c>
      <c r="G3401" s="2">
        <v>40484100</v>
      </c>
      <c r="H3401" s="2">
        <v>40994300</v>
      </c>
      <c r="I3401" s="2">
        <v>41428600</v>
      </c>
      <c r="J3401" s="2">
        <v>41981700</v>
      </c>
      <c r="K3401" s="2">
        <v>42714000</v>
      </c>
      <c r="L3401" s="2">
        <v>43411200</v>
      </c>
      <c r="M3401" s="2">
        <v>44077700</v>
      </c>
      <c r="N3401" s="2">
        <v>44707000</v>
      </c>
      <c r="O3401" s="2">
        <v>45413700</v>
      </c>
      <c r="P3401" s="2">
        <v>46083500</v>
      </c>
      <c r="Q3401" s="2">
        <v>46565800</v>
      </c>
      <c r="R3401" s="2">
        <v>47197500</v>
      </c>
      <c r="S3401" s="2">
        <v>47895400</v>
      </c>
      <c r="T3401" s="2">
        <v>48569300</v>
      </c>
      <c r="U3401" s="2">
        <v>49060600</v>
      </c>
      <c r="V3401" s="2">
        <v>49586000</v>
      </c>
      <c r="W3401" s="2">
        <v>50097600</v>
      </c>
      <c r="X3401" s="2">
        <v>50495200</v>
      </c>
      <c r="Y3401" s="2">
        <v>50990900</v>
      </c>
      <c r="Z3401" s="2">
        <v>51555800</v>
      </c>
      <c r="AA3401" s="2">
        <v>51943500</v>
      </c>
      <c r="AB3401" s="2">
        <v>52295800</v>
      </c>
      <c r="AC3401" s="2">
        <v>53021000</v>
      </c>
      <c r="AD3401" s="2">
        <v>53606900</v>
      </c>
      <c r="AE3401" s="2">
        <v>54021900</v>
      </c>
      <c r="AF3401" s="2">
        <v>54508600</v>
      </c>
      <c r="AG3401" s="2">
        <v>55283000</v>
      </c>
    </row>
    <row r="3402" spans="1:33" x14ac:dyDescent="0.35">
      <c r="A3402" t="s">
        <v>5032</v>
      </c>
      <c r="B3402" t="s">
        <v>19</v>
      </c>
      <c r="C3402" s="2">
        <v>2731110</v>
      </c>
      <c r="D3402" s="2">
        <v>3053500</v>
      </c>
      <c r="E3402" s="2">
        <v>3144960</v>
      </c>
      <c r="F3402" s="2">
        <v>3165760</v>
      </c>
      <c r="G3402" s="2">
        <v>3195920</v>
      </c>
      <c r="H3402" s="2">
        <v>3236200</v>
      </c>
      <c r="I3402" s="2">
        <v>3270490</v>
      </c>
      <c r="J3402" s="2">
        <v>3314150</v>
      </c>
      <c r="K3402" s="2">
        <v>3371960</v>
      </c>
      <c r="L3402" s="2">
        <v>3427000</v>
      </c>
      <c r="M3402" s="2">
        <v>3479610</v>
      </c>
      <c r="N3402" s="2">
        <v>3529290</v>
      </c>
      <c r="O3402" s="2">
        <v>3585080</v>
      </c>
      <c r="P3402" s="2">
        <v>3637960</v>
      </c>
      <c r="Q3402" s="2">
        <v>3676030</v>
      </c>
      <c r="R3402" s="2">
        <v>3725900</v>
      </c>
      <c r="S3402" s="2">
        <v>3780990</v>
      </c>
      <c r="T3402" s="2">
        <v>3834190</v>
      </c>
      <c r="U3402" s="2">
        <v>3872980</v>
      </c>
      <c r="V3402" s="2">
        <v>3914450</v>
      </c>
      <c r="W3402" s="2">
        <v>3954840</v>
      </c>
      <c r="X3402" s="2">
        <v>3986220</v>
      </c>
      <c r="Y3402" s="2">
        <v>4025360</v>
      </c>
      <c r="Z3402" s="2">
        <v>4069950</v>
      </c>
      <c r="AA3402" s="2">
        <v>4100560</v>
      </c>
      <c r="AB3402" s="2">
        <v>4128370</v>
      </c>
      <c r="AC3402" s="2">
        <v>4185620</v>
      </c>
      <c r="AD3402" s="2">
        <v>4231870</v>
      </c>
      <c r="AE3402" s="2">
        <v>4264640</v>
      </c>
      <c r="AF3402" s="2">
        <v>4303050</v>
      </c>
      <c r="AG3402" s="2">
        <v>4364190</v>
      </c>
    </row>
    <row r="3403" spans="1:33" x14ac:dyDescent="0.35">
      <c r="A3403" t="s">
        <v>5033</v>
      </c>
      <c r="B3403" t="s">
        <v>19</v>
      </c>
      <c r="C3403" s="2">
        <v>2428680</v>
      </c>
      <c r="D3403" s="2">
        <v>2715370</v>
      </c>
      <c r="E3403" s="2">
        <v>2796700</v>
      </c>
      <c r="F3403" s="2">
        <v>2815200</v>
      </c>
      <c r="G3403" s="2">
        <v>2842020</v>
      </c>
      <c r="H3403" s="2">
        <v>2877840</v>
      </c>
      <c r="I3403" s="2">
        <v>2908330</v>
      </c>
      <c r="J3403" s="2">
        <v>2947150</v>
      </c>
      <c r="K3403" s="2">
        <v>2998560</v>
      </c>
      <c r="L3403" s="2">
        <v>3047510</v>
      </c>
      <c r="M3403" s="2">
        <v>3094290</v>
      </c>
      <c r="N3403" s="2">
        <v>3138470</v>
      </c>
      <c r="O3403" s="2">
        <v>3188080</v>
      </c>
      <c r="P3403" s="2">
        <v>3235110</v>
      </c>
      <c r="Q3403" s="2">
        <v>3268960</v>
      </c>
      <c r="R3403" s="2">
        <v>3313310</v>
      </c>
      <c r="S3403" s="2">
        <v>3362300</v>
      </c>
      <c r="T3403" s="2">
        <v>3409610</v>
      </c>
      <c r="U3403" s="2">
        <v>3444100</v>
      </c>
      <c r="V3403" s="2">
        <v>3480980</v>
      </c>
      <c r="W3403" s="2">
        <v>3516900</v>
      </c>
      <c r="X3403" s="2">
        <v>3544810</v>
      </c>
      <c r="Y3403" s="2">
        <v>3579610</v>
      </c>
      <c r="Z3403" s="2">
        <v>3619260</v>
      </c>
      <c r="AA3403" s="2">
        <v>3646480</v>
      </c>
      <c r="AB3403" s="2">
        <v>3671220</v>
      </c>
      <c r="AC3403" s="2">
        <v>3722130</v>
      </c>
      <c r="AD3403" s="2">
        <v>3763250</v>
      </c>
      <c r="AE3403" s="2">
        <v>3792390</v>
      </c>
      <c r="AF3403" s="2">
        <v>3826550</v>
      </c>
      <c r="AG3403" s="2">
        <v>3880920</v>
      </c>
    </row>
    <row r="3404" spans="1:33" x14ac:dyDescent="0.35">
      <c r="A3404" t="s">
        <v>5034</v>
      </c>
      <c r="B3404" t="s">
        <v>19</v>
      </c>
      <c r="C3404" s="2">
        <v>7354710</v>
      </c>
      <c r="D3404" s="2">
        <v>8222910</v>
      </c>
      <c r="E3404" s="2">
        <v>8469190</v>
      </c>
      <c r="F3404" s="2">
        <v>8525220</v>
      </c>
      <c r="G3404" s="2">
        <v>8606430</v>
      </c>
      <c r="H3404" s="2">
        <v>8714900</v>
      </c>
      <c r="I3404" s="2">
        <v>8807230</v>
      </c>
      <c r="J3404" s="2">
        <v>8924810</v>
      </c>
      <c r="K3404" s="2">
        <v>9080490</v>
      </c>
      <c r="L3404" s="2">
        <v>9228710</v>
      </c>
      <c r="M3404" s="2">
        <v>9370390</v>
      </c>
      <c r="N3404" s="2">
        <v>9504190</v>
      </c>
      <c r="O3404" s="2">
        <v>9654410</v>
      </c>
      <c r="P3404" s="2">
        <v>9796810</v>
      </c>
      <c r="Q3404" s="2">
        <v>9899330</v>
      </c>
      <c r="R3404" s="2">
        <v>10033600</v>
      </c>
      <c r="S3404" s="2">
        <v>10182000</v>
      </c>
      <c r="T3404" s="2">
        <v>10325300</v>
      </c>
      <c r="U3404" s="2">
        <v>10429700</v>
      </c>
      <c r="V3404" s="2">
        <v>10541400</v>
      </c>
      <c r="W3404" s="2">
        <v>10650200</v>
      </c>
      <c r="X3404" s="2">
        <v>10734700</v>
      </c>
      <c r="Y3404" s="2">
        <v>10840100</v>
      </c>
      <c r="Z3404" s="2">
        <v>10960200</v>
      </c>
      <c r="AA3404" s="2">
        <v>11042600</v>
      </c>
      <c r="AB3404" s="2">
        <v>11117500</v>
      </c>
      <c r="AC3404" s="2">
        <v>11271600</v>
      </c>
      <c r="AD3404" s="2">
        <v>11396200</v>
      </c>
      <c r="AE3404" s="2">
        <v>11484400</v>
      </c>
      <c r="AF3404" s="2">
        <v>11587900</v>
      </c>
      <c r="AG3404" s="2">
        <v>11752500</v>
      </c>
    </row>
    <row r="3405" spans="1:33" x14ac:dyDescent="0.35">
      <c r="A3405" t="s">
        <v>5035</v>
      </c>
      <c r="B3405" t="s">
        <v>19</v>
      </c>
      <c r="C3405">
        <v>567955</v>
      </c>
      <c r="D3405">
        <v>635000</v>
      </c>
      <c r="E3405">
        <v>654019</v>
      </c>
      <c r="F3405">
        <v>658346</v>
      </c>
      <c r="G3405">
        <v>664617</v>
      </c>
      <c r="H3405">
        <v>672994</v>
      </c>
      <c r="I3405">
        <v>680124</v>
      </c>
      <c r="J3405">
        <v>689204</v>
      </c>
      <c r="K3405">
        <v>701226</v>
      </c>
      <c r="L3405">
        <v>712671</v>
      </c>
      <c r="M3405">
        <v>723613</v>
      </c>
      <c r="N3405">
        <v>733945</v>
      </c>
      <c r="O3405">
        <v>745546</v>
      </c>
      <c r="P3405">
        <v>756542</v>
      </c>
      <c r="Q3405">
        <v>764459</v>
      </c>
      <c r="R3405">
        <v>774830</v>
      </c>
      <c r="S3405">
        <v>786287</v>
      </c>
      <c r="T3405">
        <v>797350</v>
      </c>
      <c r="U3405">
        <v>805416</v>
      </c>
      <c r="V3405">
        <v>814042</v>
      </c>
      <c r="W3405">
        <v>822441</v>
      </c>
      <c r="X3405">
        <v>828967</v>
      </c>
      <c r="Y3405">
        <v>837105</v>
      </c>
      <c r="Z3405">
        <v>846379</v>
      </c>
      <c r="AA3405">
        <v>852745</v>
      </c>
      <c r="AB3405">
        <v>858528</v>
      </c>
      <c r="AC3405">
        <v>870434</v>
      </c>
      <c r="AD3405">
        <v>880051</v>
      </c>
      <c r="AE3405">
        <v>886865</v>
      </c>
      <c r="AF3405">
        <v>894854</v>
      </c>
      <c r="AG3405">
        <v>907568</v>
      </c>
    </row>
    <row r="3406" spans="1:33" x14ac:dyDescent="0.35">
      <c r="A3406" t="s">
        <v>5036</v>
      </c>
      <c r="B3406" t="s">
        <v>19</v>
      </c>
      <c r="C3406">
        <v>484915</v>
      </c>
      <c r="D3406">
        <v>542157</v>
      </c>
      <c r="E3406">
        <v>558395</v>
      </c>
      <c r="F3406">
        <v>562090</v>
      </c>
      <c r="G3406">
        <v>567444</v>
      </c>
      <c r="H3406">
        <v>574596</v>
      </c>
      <c r="I3406">
        <v>580683</v>
      </c>
      <c r="J3406">
        <v>588436</v>
      </c>
      <c r="K3406">
        <v>598700</v>
      </c>
      <c r="L3406">
        <v>608472</v>
      </c>
      <c r="M3406">
        <v>617814</v>
      </c>
      <c r="N3406">
        <v>626635</v>
      </c>
      <c r="O3406">
        <v>636540</v>
      </c>
      <c r="P3406">
        <v>645929</v>
      </c>
      <c r="Q3406">
        <v>652688</v>
      </c>
      <c r="R3406">
        <v>661543</v>
      </c>
      <c r="S3406">
        <v>671324</v>
      </c>
      <c r="T3406">
        <v>680770</v>
      </c>
      <c r="U3406">
        <v>687657</v>
      </c>
      <c r="V3406">
        <v>695021</v>
      </c>
      <c r="W3406">
        <v>702192</v>
      </c>
      <c r="X3406">
        <v>707764</v>
      </c>
      <c r="Y3406">
        <v>714712</v>
      </c>
      <c r="Z3406">
        <v>722630</v>
      </c>
      <c r="AA3406">
        <v>728065</v>
      </c>
      <c r="AB3406">
        <v>733003</v>
      </c>
      <c r="AC3406">
        <v>743168</v>
      </c>
      <c r="AD3406">
        <v>751379</v>
      </c>
      <c r="AE3406">
        <v>757197</v>
      </c>
      <c r="AF3406">
        <v>764018</v>
      </c>
      <c r="AG3406">
        <v>774873</v>
      </c>
    </row>
    <row r="3407" spans="1:33" x14ac:dyDescent="0.35">
      <c r="A3407" t="s">
        <v>5037</v>
      </c>
      <c r="B3407" t="s">
        <v>19</v>
      </c>
      <c r="C3407" s="2">
        <v>3075570</v>
      </c>
      <c r="D3407" s="2">
        <v>3438630</v>
      </c>
      <c r="E3407" s="2">
        <v>3541620</v>
      </c>
      <c r="F3407" s="2">
        <v>3565050</v>
      </c>
      <c r="G3407" s="2">
        <v>3599010</v>
      </c>
      <c r="H3407" s="2">
        <v>3644370</v>
      </c>
      <c r="I3407" s="2">
        <v>3682980</v>
      </c>
      <c r="J3407" s="2">
        <v>3732150</v>
      </c>
      <c r="K3407" s="2">
        <v>3797250</v>
      </c>
      <c r="L3407" s="2">
        <v>3859230</v>
      </c>
      <c r="M3407" s="2">
        <v>3918480</v>
      </c>
      <c r="N3407" s="2">
        <v>3974430</v>
      </c>
      <c r="O3407" s="2">
        <v>4037250</v>
      </c>
      <c r="P3407" s="2">
        <v>4096800</v>
      </c>
      <c r="Q3407" s="2">
        <v>4139670</v>
      </c>
      <c r="R3407" s="2">
        <v>4195830</v>
      </c>
      <c r="S3407" s="2">
        <v>4257870</v>
      </c>
      <c r="T3407" s="2">
        <v>4317780</v>
      </c>
      <c r="U3407" s="2">
        <v>4361460</v>
      </c>
      <c r="V3407" s="2">
        <v>4408170</v>
      </c>
      <c r="W3407" s="2">
        <v>4453650</v>
      </c>
      <c r="X3407" s="2">
        <v>4488990</v>
      </c>
      <c r="Y3407" s="2">
        <v>4533060</v>
      </c>
      <c r="Z3407" s="2">
        <v>4583280</v>
      </c>
      <c r="AA3407" s="2">
        <v>4617750</v>
      </c>
      <c r="AB3407" s="2">
        <v>4649070</v>
      </c>
      <c r="AC3407" s="2">
        <v>4713540</v>
      </c>
      <c r="AD3407" s="2">
        <v>4765620</v>
      </c>
      <c r="AE3407" s="2">
        <v>4802520</v>
      </c>
      <c r="AF3407" s="2">
        <v>4845780</v>
      </c>
      <c r="AG3407" s="2">
        <v>4914630</v>
      </c>
    </row>
    <row r="3408" spans="1:33" x14ac:dyDescent="0.35">
      <c r="A3408" t="s">
        <v>5038</v>
      </c>
      <c r="B3408" t="s">
        <v>19</v>
      </c>
      <c r="C3408">
        <v>615114</v>
      </c>
      <c r="D3408">
        <v>687726</v>
      </c>
      <c r="E3408">
        <v>708324</v>
      </c>
      <c r="F3408">
        <v>713010</v>
      </c>
      <c r="G3408">
        <v>719802</v>
      </c>
      <c r="H3408">
        <v>728874</v>
      </c>
      <c r="I3408">
        <v>736596</v>
      </c>
      <c r="J3408">
        <v>746430</v>
      </c>
      <c r="K3408">
        <v>759450</v>
      </c>
      <c r="L3408">
        <v>771846</v>
      </c>
      <c r="M3408">
        <v>783696</v>
      </c>
      <c r="N3408">
        <v>794886</v>
      </c>
      <c r="O3408">
        <v>807450</v>
      </c>
      <c r="P3408">
        <v>819360</v>
      </c>
      <c r="Q3408">
        <v>827934</v>
      </c>
      <c r="R3408">
        <v>839166</v>
      </c>
      <c r="S3408">
        <v>851574</v>
      </c>
      <c r="T3408">
        <v>863556</v>
      </c>
      <c r="U3408">
        <v>872292</v>
      </c>
      <c r="V3408">
        <v>881634</v>
      </c>
      <c r="W3408">
        <v>890730</v>
      </c>
      <c r="X3408">
        <v>897798</v>
      </c>
      <c r="Y3408">
        <v>906612</v>
      </c>
      <c r="Z3408">
        <v>916656</v>
      </c>
      <c r="AA3408">
        <v>923550</v>
      </c>
      <c r="AB3408">
        <v>929814</v>
      </c>
      <c r="AC3408">
        <v>942708</v>
      </c>
      <c r="AD3408">
        <v>953124</v>
      </c>
      <c r="AE3408">
        <v>960504</v>
      </c>
      <c r="AF3408">
        <v>969156</v>
      </c>
      <c r="AG3408">
        <v>982926</v>
      </c>
    </row>
    <row r="3409" spans="1:33" x14ac:dyDescent="0.35">
      <c r="A3409" t="s">
        <v>5039</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x14ac:dyDescent="0.35">
      <c r="A3410" t="s">
        <v>5040</v>
      </c>
      <c r="B3410" t="s">
        <v>19</v>
      </c>
      <c r="C3410" s="2">
        <v>146814000000</v>
      </c>
      <c r="D3410" s="2">
        <v>163681000000</v>
      </c>
      <c r="E3410" s="2">
        <v>175134000000</v>
      </c>
      <c r="F3410" s="2">
        <v>187819000000</v>
      </c>
      <c r="G3410" s="2">
        <v>183115000000</v>
      </c>
      <c r="H3410" s="2">
        <v>181075000000</v>
      </c>
      <c r="I3410" s="2">
        <v>179933000000</v>
      </c>
      <c r="J3410" s="2">
        <v>178977000000</v>
      </c>
      <c r="K3410" s="2">
        <v>178065000000</v>
      </c>
      <c r="L3410" s="2">
        <v>175890000000</v>
      </c>
      <c r="M3410" s="2">
        <v>174304000000</v>
      </c>
      <c r="N3410" s="2">
        <v>173459000000</v>
      </c>
      <c r="O3410" s="2">
        <v>173306000000</v>
      </c>
      <c r="P3410" s="2">
        <v>173110000000</v>
      </c>
      <c r="Q3410" s="2">
        <v>173188000000</v>
      </c>
      <c r="R3410" s="2">
        <v>173655000000</v>
      </c>
      <c r="S3410" s="2">
        <v>174262000000</v>
      </c>
      <c r="T3410" s="2">
        <v>174782000000</v>
      </c>
      <c r="U3410" s="2">
        <v>175630000000</v>
      </c>
      <c r="V3410" s="2">
        <v>176783000000</v>
      </c>
      <c r="W3410" s="2">
        <v>177377000000</v>
      </c>
      <c r="X3410" s="2">
        <v>178100000000</v>
      </c>
      <c r="Y3410" s="2">
        <v>179118000000</v>
      </c>
      <c r="Z3410" s="2">
        <v>180019000000</v>
      </c>
      <c r="AA3410" s="2">
        <v>180434000000</v>
      </c>
      <c r="AB3410" s="2">
        <v>181913000000</v>
      </c>
      <c r="AC3410" s="2">
        <v>183795000000</v>
      </c>
      <c r="AD3410" s="2">
        <v>185440000000</v>
      </c>
      <c r="AE3410" s="2">
        <v>185895000000</v>
      </c>
      <c r="AF3410" s="2">
        <v>185985000000</v>
      </c>
      <c r="AG3410" s="2">
        <v>187045000000</v>
      </c>
    </row>
    <row r="3411" spans="1:33" x14ac:dyDescent="0.35">
      <c r="A3411" t="s">
        <v>5041</v>
      </c>
      <c r="B3411" t="s">
        <v>19</v>
      </c>
      <c r="C3411" s="2">
        <v>4177080</v>
      </c>
      <c r="D3411" s="2">
        <v>4656970</v>
      </c>
      <c r="E3411" s="2">
        <v>4982830</v>
      </c>
      <c r="F3411" s="2">
        <v>5343730</v>
      </c>
      <c r="G3411" s="2">
        <v>5209890</v>
      </c>
      <c r="H3411" s="2">
        <v>5151840</v>
      </c>
      <c r="I3411" s="2">
        <v>5119370</v>
      </c>
      <c r="J3411" s="2">
        <v>5092170</v>
      </c>
      <c r="K3411" s="2">
        <v>5066210</v>
      </c>
      <c r="L3411" s="2">
        <v>5004330</v>
      </c>
      <c r="M3411" s="2">
        <v>4959200</v>
      </c>
      <c r="N3411" s="2">
        <v>4935160</v>
      </c>
      <c r="O3411" s="2">
        <v>4930830</v>
      </c>
      <c r="P3411" s="2">
        <v>4925230</v>
      </c>
      <c r="Q3411" s="2">
        <v>4927450</v>
      </c>
      <c r="R3411" s="2">
        <v>4940730</v>
      </c>
      <c r="S3411" s="2">
        <v>4958030</v>
      </c>
      <c r="T3411" s="2">
        <v>4972800</v>
      </c>
      <c r="U3411" s="2">
        <v>4996920</v>
      </c>
      <c r="V3411" s="2">
        <v>5029740</v>
      </c>
      <c r="W3411" s="2">
        <v>5046630</v>
      </c>
      <c r="X3411" s="2">
        <v>5067210</v>
      </c>
      <c r="Y3411" s="2">
        <v>5096180</v>
      </c>
      <c r="Z3411" s="2">
        <v>5121820</v>
      </c>
      <c r="AA3411" s="2">
        <v>5133610</v>
      </c>
      <c r="AB3411" s="2">
        <v>5175690</v>
      </c>
      <c r="AC3411" s="2">
        <v>5229260</v>
      </c>
      <c r="AD3411" s="2">
        <v>5276030</v>
      </c>
      <c r="AE3411" s="2">
        <v>5288990</v>
      </c>
      <c r="AF3411" s="2">
        <v>5291550</v>
      </c>
      <c r="AG3411" s="2">
        <v>5321720</v>
      </c>
    </row>
    <row r="3412" spans="1:33" x14ac:dyDescent="0.35">
      <c r="A3412" t="s">
        <v>5042</v>
      </c>
      <c r="B3412" t="s">
        <v>19</v>
      </c>
      <c r="C3412" s="2">
        <v>19290900</v>
      </c>
      <c r="D3412" s="2">
        <v>21507100</v>
      </c>
      <c r="E3412" s="2">
        <v>23012100</v>
      </c>
      <c r="F3412" s="2">
        <v>24678800</v>
      </c>
      <c r="G3412" s="2">
        <v>24060700</v>
      </c>
      <c r="H3412" s="2">
        <v>23792600</v>
      </c>
      <c r="I3412" s="2">
        <v>23642600</v>
      </c>
      <c r="J3412" s="2">
        <v>23517000</v>
      </c>
      <c r="K3412" s="2">
        <v>23397100</v>
      </c>
      <c r="L3412" s="2">
        <v>23111300</v>
      </c>
      <c r="M3412" s="2">
        <v>22902900</v>
      </c>
      <c r="N3412" s="2">
        <v>22791900</v>
      </c>
      <c r="O3412" s="2">
        <v>22771900</v>
      </c>
      <c r="P3412" s="2">
        <v>22746000</v>
      </c>
      <c r="Q3412" s="2">
        <v>22756300</v>
      </c>
      <c r="R3412" s="2">
        <v>22817600</v>
      </c>
      <c r="S3412" s="2">
        <v>22897500</v>
      </c>
      <c r="T3412" s="2">
        <v>22965700</v>
      </c>
      <c r="U3412" s="2">
        <v>23077100</v>
      </c>
      <c r="V3412" s="2">
        <v>23228700</v>
      </c>
      <c r="W3412" s="2">
        <v>23306700</v>
      </c>
      <c r="X3412" s="2">
        <v>23401700</v>
      </c>
      <c r="Y3412" s="2">
        <v>23535500</v>
      </c>
      <c r="Z3412" s="2">
        <v>23653900</v>
      </c>
      <c r="AA3412" s="2">
        <v>23708400</v>
      </c>
      <c r="AB3412" s="2">
        <v>23902700</v>
      </c>
      <c r="AC3412" s="2">
        <v>24150100</v>
      </c>
      <c r="AD3412" s="2">
        <v>24366100</v>
      </c>
      <c r="AE3412" s="2">
        <v>24426000</v>
      </c>
      <c r="AF3412" s="2">
        <v>24437800</v>
      </c>
      <c r="AG3412" s="2">
        <v>24577100</v>
      </c>
    </row>
    <row r="3413" spans="1:33" x14ac:dyDescent="0.35">
      <c r="A3413" t="s">
        <v>5043</v>
      </c>
      <c r="B3413" t="s">
        <v>19</v>
      </c>
      <c r="C3413" s="2">
        <v>66023400</v>
      </c>
      <c r="D3413" s="2">
        <v>73608500</v>
      </c>
      <c r="E3413" s="2">
        <v>78759100</v>
      </c>
      <c r="F3413" s="2">
        <v>84463500</v>
      </c>
      <c r="G3413" s="2">
        <v>82348000</v>
      </c>
      <c r="H3413" s="2">
        <v>81430400</v>
      </c>
      <c r="I3413" s="2">
        <v>80917200</v>
      </c>
      <c r="J3413" s="2">
        <v>80487200</v>
      </c>
      <c r="K3413" s="2">
        <v>80076900</v>
      </c>
      <c r="L3413" s="2">
        <v>79098900</v>
      </c>
      <c r="M3413" s="2">
        <v>78385500</v>
      </c>
      <c r="N3413" s="2">
        <v>78005600</v>
      </c>
      <c r="O3413" s="2">
        <v>77937100</v>
      </c>
      <c r="P3413" s="2">
        <v>77848600</v>
      </c>
      <c r="Q3413" s="2">
        <v>77883700</v>
      </c>
      <c r="R3413" s="2">
        <v>78093600</v>
      </c>
      <c r="S3413" s="2">
        <v>78367000</v>
      </c>
      <c r="T3413" s="2">
        <v>78600500</v>
      </c>
      <c r="U3413" s="2">
        <v>78981800</v>
      </c>
      <c r="V3413" s="2">
        <v>79500500</v>
      </c>
      <c r="W3413" s="2">
        <v>79767400</v>
      </c>
      <c r="X3413" s="2">
        <v>80092800</v>
      </c>
      <c r="Y3413" s="2">
        <v>80550700</v>
      </c>
      <c r="Z3413" s="2">
        <v>80956000</v>
      </c>
      <c r="AA3413" s="2">
        <v>81142300</v>
      </c>
      <c r="AB3413" s="2">
        <v>81807400</v>
      </c>
      <c r="AC3413" s="2">
        <v>82654100</v>
      </c>
      <c r="AD3413" s="2">
        <v>83393500</v>
      </c>
      <c r="AE3413" s="2">
        <v>83598300</v>
      </c>
      <c r="AF3413" s="2">
        <v>83638800</v>
      </c>
      <c r="AG3413" s="2">
        <v>84115600</v>
      </c>
    </row>
    <row r="3414" spans="1:33" x14ac:dyDescent="0.35">
      <c r="A3414" t="s">
        <v>5044</v>
      </c>
      <c r="B3414" t="s">
        <v>19</v>
      </c>
      <c r="C3414" s="2">
        <v>5212060</v>
      </c>
      <c r="D3414" s="2">
        <v>5810850</v>
      </c>
      <c r="E3414" s="2">
        <v>6217460</v>
      </c>
      <c r="F3414" s="2">
        <v>6667780</v>
      </c>
      <c r="G3414" s="2">
        <v>6500770</v>
      </c>
      <c r="H3414" s="2">
        <v>6428340</v>
      </c>
      <c r="I3414" s="2">
        <v>6387820</v>
      </c>
      <c r="J3414" s="2">
        <v>6353880</v>
      </c>
      <c r="K3414" s="2">
        <v>6321490</v>
      </c>
      <c r="L3414" s="2">
        <v>6244280</v>
      </c>
      <c r="M3414" s="2">
        <v>6187970</v>
      </c>
      <c r="N3414" s="2">
        <v>6157970</v>
      </c>
      <c r="O3414" s="2">
        <v>6152560</v>
      </c>
      <c r="P3414" s="2">
        <v>6145580</v>
      </c>
      <c r="Q3414" s="2">
        <v>6148350</v>
      </c>
      <c r="R3414" s="2">
        <v>6164920</v>
      </c>
      <c r="S3414" s="2">
        <v>6186500</v>
      </c>
      <c r="T3414" s="2">
        <v>6204940</v>
      </c>
      <c r="U3414" s="2">
        <v>6235040</v>
      </c>
      <c r="V3414" s="2">
        <v>6275980</v>
      </c>
      <c r="W3414" s="2">
        <v>6297060</v>
      </c>
      <c r="X3414" s="2">
        <v>6322740</v>
      </c>
      <c r="Y3414" s="2">
        <v>6358890</v>
      </c>
      <c r="Z3414" s="2">
        <v>6390880</v>
      </c>
      <c r="AA3414" s="2">
        <v>6405590</v>
      </c>
      <c r="AB3414" s="2">
        <v>6458100</v>
      </c>
      <c r="AC3414" s="2">
        <v>6524940</v>
      </c>
      <c r="AD3414" s="2">
        <v>6583300</v>
      </c>
      <c r="AE3414" s="2">
        <v>6599470</v>
      </c>
      <c r="AF3414" s="2">
        <v>6602670</v>
      </c>
      <c r="AG3414" s="2">
        <v>6640310</v>
      </c>
    </row>
    <row r="3415" spans="1:33" x14ac:dyDescent="0.35">
      <c r="A3415" t="s">
        <v>5045</v>
      </c>
      <c r="B3415" t="s">
        <v>19</v>
      </c>
      <c r="C3415" s="2">
        <v>4634900</v>
      </c>
      <c r="D3415" s="2">
        <v>5167380</v>
      </c>
      <c r="E3415" s="2">
        <v>5528960</v>
      </c>
      <c r="F3415" s="2">
        <v>5929420</v>
      </c>
      <c r="G3415" s="2">
        <v>5780900</v>
      </c>
      <c r="H3415" s="2">
        <v>5716490</v>
      </c>
      <c r="I3415" s="2">
        <v>5680460</v>
      </c>
      <c r="J3415" s="2">
        <v>5650280</v>
      </c>
      <c r="K3415" s="2">
        <v>5621470</v>
      </c>
      <c r="L3415" s="2">
        <v>5552820</v>
      </c>
      <c r="M3415" s="2">
        <v>5502740</v>
      </c>
      <c r="N3415" s="2">
        <v>5476060</v>
      </c>
      <c r="O3415" s="2">
        <v>5471250</v>
      </c>
      <c r="P3415" s="2">
        <v>5465050</v>
      </c>
      <c r="Q3415" s="2">
        <v>5467510</v>
      </c>
      <c r="R3415" s="2">
        <v>5482250</v>
      </c>
      <c r="S3415" s="2">
        <v>5501430</v>
      </c>
      <c r="T3415" s="2">
        <v>5517830</v>
      </c>
      <c r="U3415" s="2">
        <v>5544600</v>
      </c>
      <c r="V3415" s="2">
        <v>5581010</v>
      </c>
      <c r="W3415" s="2">
        <v>5599750</v>
      </c>
      <c r="X3415" s="2">
        <v>5622580</v>
      </c>
      <c r="Y3415" s="2">
        <v>5654730</v>
      </c>
      <c r="Z3415" s="2">
        <v>5683180</v>
      </c>
      <c r="AA3415" s="2">
        <v>5696260</v>
      </c>
      <c r="AB3415" s="2">
        <v>5742950</v>
      </c>
      <c r="AC3415" s="2">
        <v>5802390</v>
      </c>
      <c r="AD3415" s="2">
        <v>5854300</v>
      </c>
      <c r="AE3415" s="2">
        <v>5868680</v>
      </c>
      <c r="AF3415" s="2">
        <v>5871520</v>
      </c>
      <c r="AG3415" s="2">
        <v>5904990</v>
      </c>
    </row>
    <row r="3416" spans="1:33" x14ac:dyDescent="0.35">
      <c r="A3416" t="s">
        <v>5046</v>
      </c>
      <c r="B3416" t="s">
        <v>19</v>
      </c>
      <c r="C3416" s="2">
        <v>14035800</v>
      </c>
      <c r="D3416" s="2">
        <v>15648300</v>
      </c>
      <c r="E3416" s="2">
        <v>16743300</v>
      </c>
      <c r="F3416" s="2">
        <v>17955900</v>
      </c>
      <c r="G3416" s="2">
        <v>17506200</v>
      </c>
      <c r="H3416" s="2">
        <v>17311100</v>
      </c>
      <c r="I3416" s="2">
        <v>17202000</v>
      </c>
      <c r="J3416" s="2">
        <v>17110600</v>
      </c>
      <c r="K3416" s="2">
        <v>17023400</v>
      </c>
      <c r="L3416" s="2">
        <v>16815500</v>
      </c>
      <c r="M3416" s="2">
        <v>16663800</v>
      </c>
      <c r="N3416" s="2">
        <v>16583100</v>
      </c>
      <c r="O3416" s="2">
        <v>16568500</v>
      </c>
      <c r="P3416" s="2">
        <v>16549700</v>
      </c>
      <c r="Q3416" s="2">
        <v>16557200</v>
      </c>
      <c r="R3416" s="2">
        <v>16601800</v>
      </c>
      <c r="S3416" s="2">
        <v>16659900</v>
      </c>
      <c r="T3416" s="2">
        <v>16709500</v>
      </c>
      <c r="U3416" s="2">
        <v>16790600</v>
      </c>
      <c r="V3416" s="2">
        <v>16900900</v>
      </c>
      <c r="W3416" s="2">
        <v>16957600</v>
      </c>
      <c r="X3416" s="2">
        <v>17026800</v>
      </c>
      <c r="Y3416" s="2">
        <v>17124100</v>
      </c>
      <c r="Z3416" s="2">
        <v>17210300</v>
      </c>
      <c r="AA3416" s="2">
        <v>17249900</v>
      </c>
      <c r="AB3416" s="2">
        <v>17391300</v>
      </c>
      <c r="AC3416" s="2">
        <v>17571300</v>
      </c>
      <c r="AD3416" s="2">
        <v>17728500</v>
      </c>
      <c r="AE3416" s="2">
        <v>17772000</v>
      </c>
      <c r="AF3416" s="2">
        <v>17780600</v>
      </c>
      <c r="AG3416" s="2">
        <v>17882000</v>
      </c>
    </row>
    <row r="3417" spans="1:33" x14ac:dyDescent="0.35">
      <c r="A3417" t="s">
        <v>5047</v>
      </c>
      <c r="B3417" t="s">
        <v>19</v>
      </c>
      <c r="C3417" s="2">
        <v>1083890</v>
      </c>
      <c r="D3417" s="2">
        <v>1208410</v>
      </c>
      <c r="E3417" s="2">
        <v>1292970</v>
      </c>
      <c r="F3417" s="2">
        <v>1386620</v>
      </c>
      <c r="G3417" s="2">
        <v>1351890</v>
      </c>
      <c r="H3417" s="2">
        <v>1336820</v>
      </c>
      <c r="I3417" s="2">
        <v>1328400</v>
      </c>
      <c r="J3417" s="2">
        <v>1321340</v>
      </c>
      <c r="K3417" s="2">
        <v>1314600</v>
      </c>
      <c r="L3417" s="2">
        <v>1298550</v>
      </c>
      <c r="M3417" s="2">
        <v>1286840</v>
      </c>
      <c r="N3417" s="2">
        <v>1280600</v>
      </c>
      <c r="O3417" s="2">
        <v>1279470</v>
      </c>
      <c r="P3417" s="2">
        <v>1278020</v>
      </c>
      <c r="Q3417" s="2">
        <v>1278600</v>
      </c>
      <c r="R3417" s="2">
        <v>1282040</v>
      </c>
      <c r="S3417" s="2">
        <v>1286530</v>
      </c>
      <c r="T3417" s="2">
        <v>1290370</v>
      </c>
      <c r="U3417" s="2">
        <v>1296630</v>
      </c>
      <c r="V3417" s="2">
        <v>1305140</v>
      </c>
      <c r="W3417" s="2">
        <v>1309520</v>
      </c>
      <c r="X3417" s="2">
        <v>1314860</v>
      </c>
      <c r="Y3417" s="2">
        <v>1322380</v>
      </c>
      <c r="Z3417" s="2">
        <v>1329030</v>
      </c>
      <c r="AA3417" s="2">
        <v>1332090</v>
      </c>
      <c r="AB3417" s="2">
        <v>1343010</v>
      </c>
      <c r="AC3417" s="2">
        <v>1356910</v>
      </c>
      <c r="AD3417" s="2">
        <v>1369050</v>
      </c>
      <c r="AE3417" s="2">
        <v>1372410</v>
      </c>
      <c r="AF3417" s="2">
        <v>1373080</v>
      </c>
      <c r="AG3417" s="2">
        <v>1380910</v>
      </c>
    </row>
    <row r="3418" spans="1:33" x14ac:dyDescent="0.35">
      <c r="A3418" t="s">
        <v>5048</v>
      </c>
      <c r="B3418" t="s">
        <v>19</v>
      </c>
      <c r="C3418">
        <v>925415</v>
      </c>
      <c r="D3418" s="2">
        <v>1031730</v>
      </c>
      <c r="E3418" s="2">
        <v>1103930</v>
      </c>
      <c r="F3418" s="2">
        <v>1183880</v>
      </c>
      <c r="G3418" s="2">
        <v>1154230</v>
      </c>
      <c r="H3418" s="2">
        <v>1141370</v>
      </c>
      <c r="I3418" s="2">
        <v>1134170</v>
      </c>
      <c r="J3418" s="2">
        <v>1128150</v>
      </c>
      <c r="K3418" s="2">
        <v>1122400</v>
      </c>
      <c r="L3418" s="2">
        <v>1108690</v>
      </c>
      <c r="M3418" s="2">
        <v>1098690</v>
      </c>
      <c r="N3418" s="2">
        <v>1093360</v>
      </c>
      <c r="O3418" s="2">
        <v>1092400</v>
      </c>
      <c r="P3418" s="2">
        <v>1091160</v>
      </c>
      <c r="Q3418" s="2">
        <v>1091660</v>
      </c>
      <c r="R3418" s="2">
        <v>1094600</v>
      </c>
      <c r="S3418" s="2">
        <v>1098430</v>
      </c>
      <c r="T3418" s="2">
        <v>1101700</v>
      </c>
      <c r="U3418" s="2">
        <v>1107050</v>
      </c>
      <c r="V3418" s="2">
        <v>1114320</v>
      </c>
      <c r="W3418" s="2">
        <v>1118060</v>
      </c>
      <c r="X3418" s="2">
        <v>1122620</v>
      </c>
      <c r="Y3418" s="2">
        <v>1129040</v>
      </c>
      <c r="Z3418" s="2">
        <v>1134720</v>
      </c>
      <c r="AA3418" s="2">
        <v>1137330</v>
      </c>
      <c r="AB3418" s="2">
        <v>1146650</v>
      </c>
      <c r="AC3418" s="2">
        <v>1158520</v>
      </c>
      <c r="AD3418" s="2">
        <v>1168880</v>
      </c>
      <c r="AE3418" s="2">
        <v>1171750</v>
      </c>
      <c r="AF3418" s="2">
        <v>1172320</v>
      </c>
      <c r="AG3418" s="2">
        <v>1179000</v>
      </c>
    </row>
    <row r="3419" spans="1:33" x14ac:dyDescent="0.35">
      <c r="A3419" t="s">
        <v>5049</v>
      </c>
      <c r="B3419" t="s">
        <v>19</v>
      </c>
      <c r="C3419" s="2">
        <v>5869440</v>
      </c>
      <c r="D3419" s="2">
        <v>6543750</v>
      </c>
      <c r="E3419" s="2">
        <v>7001640</v>
      </c>
      <c r="F3419" s="2">
        <v>7508760</v>
      </c>
      <c r="G3419" s="2">
        <v>7320690</v>
      </c>
      <c r="H3419" s="2">
        <v>7239120</v>
      </c>
      <c r="I3419" s="2">
        <v>7193490</v>
      </c>
      <c r="J3419" s="2">
        <v>7155270</v>
      </c>
      <c r="K3419" s="2">
        <v>7118790</v>
      </c>
      <c r="L3419" s="2">
        <v>7031850</v>
      </c>
      <c r="M3419" s="2">
        <v>6968430</v>
      </c>
      <c r="N3419" s="2">
        <v>6934650</v>
      </c>
      <c r="O3419" s="2">
        <v>6928560</v>
      </c>
      <c r="P3419" s="2">
        <v>6920700</v>
      </c>
      <c r="Q3419" s="2">
        <v>6923820</v>
      </c>
      <c r="R3419" s="2">
        <v>6942480</v>
      </c>
      <c r="S3419" s="2">
        <v>6966780</v>
      </c>
      <c r="T3419" s="2">
        <v>6987540</v>
      </c>
      <c r="U3419" s="2">
        <v>7021440</v>
      </c>
      <c r="V3419" s="2">
        <v>7067550</v>
      </c>
      <c r="W3419" s="2">
        <v>7091280</v>
      </c>
      <c r="X3419" s="2">
        <v>7120200</v>
      </c>
      <c r="Y3419" s="2">
        <v>7160910</v>
      </c>
      <c r="Z3419" s="2">
        <v>7196940</v>
      </c>
      <c r="AA3419" s="2">
        <v>7213500</v>
      </c>
      <c r="AB3419" s="2">
        <v>7272630</v>
      </c>
      <c r="AC3419" s="2">
        <v>7347900</v>
      </c>
      <c r="AD3419" s="2">
        <v>7413630</v>
      </c>
      <c r="AE3419" s="2">
        <v>7431840</v>
      </c>
      <c r="AF3419" s="2">
        <v>7435440</v>
      </c>
      <c r="AG3419" s="2">
        <v>7477830</v>
      </c>
    </row>
    <row r="3420" spans="1:33" x14ac:dyDescent="0.35">
      <c r="A3420" t="s">
        <v>5050</v>
      </c>
      <c r="B3420" t="s">
        <v>19</v>
      </c>
      <c r="C3420" s="2">
        <v>1173890</v>
      </c>
      <c r="D3420" s="2">
        <v>1308750</v>
      </c>
      <c r="E3420" s="2">
        <v>1400330</v>
      </c>
      <c r="F3420" s="2">
        <v>1501750</v>
      </c>
      <c r="G3420" s="2">
        <v>1464140</v>
      </c>
      <c r="H3420" s="2">
        <v>1447820</v>
      </c>
      <c r="I3420" s="2">
        <v>1438700</v>
      </c>
      <c r="J3420" s="2">
        <v>1431050</v>
      </c>
      <c r="K3420" s="2">
        <v>1423760</v>
      </c>
      <c r="L3420" s="2">
        <v>1406370</v>
      </c>
      <c r="M3420" s="2">
        <v>1393690</v>
      </c>
      <c r="N3420" s="2">
        <v>1386930</v>
      </c>
      <c r="O3420" s="2">
        <v>1385710</v>
      </c>
      <c r="P3420" s="2">
        <v>1384140</v>
      </c>
      <c r="Q3420" s="2">
        <v>1384760</v>
      </c>
      <c r="R3420" s="2">
        <v>1388500</v>
      </c>
      <c r="S3420" s="2">
        <v>1393360</v>
      </c>
      <c r="T3420" s="2">
        <v>1397510</v>
      </c>
      <c r="U3420" s="2">
        <v>1404290</v>
      </c>
      <c r="V3420" s="2">
        <v>1413510</v>
      </c>
      <c r="W3420" s="2">
        <v>1418260</v>
      </c>
      <c r="X3420" s="2">
        <v>1424040</v>
      </c>
      <c r="Y3420" s="2">
        <v>1432180</v>
      </c>
      <c r="Z3420" s="2">
        <v>1439390</v>
      </c>
      <c r="AA3420" s="2">
        <v>1442700</v>
      </c>
      <c r="AB3420" s="2">
        <v>1454530</v>
      </c>
      <c r="AC3420" s="2">
        <v>1469580</v>
      </c>
      <c r="AD3420" s="2">
        <v>1482730</v>
      </c>
      <c r="AE3420" s="2">
        <v>1486370</v>
      </c>
      <c r="AF3420" s="2">
        <v>1487090</v>
      </c>
      <c r="AG3420" s="2">
        <v>1495570</v>
      </c>
    </row>
    <row r="3421" spans="1:33" x14ac:dyDescent="0.35">
      <c r="A3421" t="s">
        <v>5051</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x14ac:dyDescent="0.35">
      <c r="A3422" t="s">
        <v>5052</v>
      </c>
      <c r="B3422" t="s">
        <v>19</v>
      </c>
      <c r="C3422" s="2">
        <v>83112800000</v>
      </c>
      <c r="D3422" s="2">
        <v>92660900000</v>
      </c>
      <c r="E3422" s="2">
        <v>99145100000</v>
      </c>
      <c r="F3422" s="2">
        <v>106326000000</v>
      </c>
      <c r="G3422" s="2">
        <v>103663000000</v>
      </c>
      <c r="H3422" s="2">
        <v>102508000000</v>
      </c>
      <c r="I3422" s="2">
        <v>101862000000</v>
      </c>
      <c r="J3422" s="2">
        <v>101321000000</v>
      </c>
      <c r="K3422" s="2">
        <v>100804000000</v>
      </c>
      <c r="L3422" s="2">
        <v>99572800000</v>
      </c>
      <c r="M3422" s="2">
        <v>98675300000</v>
      </c>
      <c r="N3422" s="2">
        <v>98196600000</v>
      </c>
      <c r="O3422" s="2">
        <v>98110300000</v>
      </c>
      <c r="P3422" s="2">
        <v>97999200000</v>
      </c>
      <c r="Q3422" s="2">
        <v>98043500000</v>
      </c>
      <c r="R3422" s="2">
        <v>98307700000</v>
      </c>
      <c r="S3422" s="2">
        <v>98651300000</v>
      </c>
      <c r="T3422" s="2">
        <v>98945500000</v>
      </c>
      <c r="U3422" s="2">
        <v>99425700000</v>
      </c>
      <c r="V3422" s="2">
        <v>100079000000</v>
      </c>
      <c r="W3422" s="2">
        <v>100415000000</v>
      </c>
      <c r="X3422" s="2">
        <v>100824000000</v>
      </c>
      <c r="Y3422" s="2">
        <v>101401000000</v>
      </c>
      <c r="Z3422" s="2">
        <v>101910000000</v>
      </c>
      <c r="AA3422" s="2">
        <v>102145000000</v>
      </c>
      <c r="AB3422" s="2">
        <v>102983000000</v>
      </c>
      <c r="AC3422" s="2">
        <v>104048000000</v>
      </c>
      <c r="AD3422" s="2">
        <v>104979000000</v>
      </c>
      <c r="AE3422" s="2">
        <v>105237000000</v>
      </c>
      <c r="AF3422" s="2">
        <v>105288000000</v>
      </c>
      <c r="AG3422" s="2">
        <v>105888000000</v>
      </c>
    </row>
    <row r="3423" spans="1:33" x14ac:dyDescent="0.35">
      <c r="A3423" t="s">
        <v>5053</v>
      </c>
      <c r="B3423" t="s">
        <v>19</v>
      </c>
      <c r="C3423" s="2">
        <v>2364680</v>
      </c>
      <c r="D3423" s="2">
        <v>2636340</v>
      </c>
      <c r="E3423" s="2">
        <v>2820830</v>
      </c>
      <c r="F3423" s="2">
        <v>3025150</v>
      </c>
      <c r="G3423" s="2">
        <v>2949370</v>
      </c>
      <c r="H3423" s="2">
        <v>2916500</v>
      </c>
      <c r="I3423" s="2">
        <v>2898110</v>
      </c>
      <c r="J3423" s="2">
        <v>2882720</v>
      </c>
      <c r="K3423" s="2">
        <v>2868030</v>
      </c>
      <c r="L3423" s="2">
        <v>2833000</v>
      </c>
      <c r="M3423" s="2">
        <v>2807460</v>
      </c>
      <c r="N3423" s="2">
        <v>2793840</v>
      </c>
      <c r="O3423" s="2">
        <v>2791380</v>
      </c>
      <c r="P3423" s="2">
        <v>2788220</v>
      </c>
      <c r="Q3423" s="2">
        <v>2789480</v>
      </c>
      <c r="R3423" s="2">
        <v>2797000</v>
      </c>
      <c r="S3423" s="2">
        <v>2806780</v>
      </c>
      <c r="T3423" s="2">
        <v>2815150</v>
      </c>
      <c r="U3423" s="2">
        <v>2828810</v>
      </c>
      <c r="V3423" s="2">
        <v>2847390</v>
      </c>
      <c r="W3423" s="2">
        <v>2856950</v>
      </c>
      <c r="X3423" s="2">
        <v>2868590</v>
      </c>
      <c r="Y3423" s="2">
        <v>2885000</v>
      </c>
      <c r="Z3423" s="2">
        <v>2899500</v>
      </c>
      <c r="AA3423" s="2">
        <v>2906180</v>
      </c>
      <c r="AB3423" s="2">
        <v>2930010</v>
      </c>
      <c r="AC3423" s="2">
        <v>2960330</v>
      </c>
      <c r="AD3423" s="2">
        <v>2986800</v>
      </c>
      <c r="AE3423" s="2">
        <v>2994150</v>
      </c>
      <c r="AF3423" s="2">
        <v>2995600</v>
      </c>
      <c r="AG3423" s="2">
        <v>3012680</v>
      </c>
    </row>
    <row r="3424" spans="1:33" x14ac:dyDescent="0.35">
      <c r="A3424" t="s">
        <v>5054</v>
      </c>
      <c r="B3424" t="s">
        <v>19</v>
      </c>
      <c r="C3424" s="2">
        <v>10920700</v>
      </c>
      <c r="D3424" s="2">
        <v>12175300</v>
      </c>
      <c r="E3424" s="2">
        <v>13027300</v>
      </c>
      <c r="F3424" s="2">
        <v>13970900</v>
      </c>
      <c r="G3424" s="2">
        <v>13621000</v>
      </c>
      <c r="H3424" s="2">
        <v>13469200</v>
      </c>
      <c r="I3424" s="2">
        <v>13384300</v>
      </c>
      <c r="J3424" s="2">
        <v>13313200</v>
      </c>
      <c r="K3424" s="2">
        <v>13245300</v>
      </c>
      <c r="L3424" s="2">
        <v>13083500</v>
      </c>
      <c r="M3424" s="2">
        <v>12965600</v>
      </c>
      <c r="N3424" s="2">
        <v>12902700</v>
      </c>
      <c r="O3424" s="2">
        <v>12891400</v>
      </c>
      <c r="P3424" s="2">
        <v>12876800</v>
      </c>
      <c r="Q3424" s="2">
        <v>12882600</v>
      </c>
      <c r="R3424" s="2">
        <v>12917300</v>
      </c>
      <c r="S3424" s="2">
        <v>12962400</v>
      </c>
      <c r="T3424" s="2">
        <v>13001100</v>
      </c>
      <c r="U3424" s="2">
        <v>13064200</v>
      </c>
      <c r="V3424" s="2">
        <v>13150000</v>
      </c>
      <c r="W3424" s="2">
        <v>13194200</v>
      </c>
      <c r="X3424" s="2">
        <v>13247900</v>
      </c>
      <c r="Y3424" s="2">
        <v>13323700</v>
      </c>
      <c r="Z3424" s="2">
        <v>13390700</v>
      </c>
      <c r="AA3424" s="2">
        <v>13421500</v>
      </c>
      <c r="AB3424" s="2">
        <v>13531600</v>
      </c>
      <c r="AC3424" s="2">
        <v>13671600</v>
      </c>
      <c r="AD3424" s="2">
        <v>13793800</v>
      </c>
      <c r="AE3424" s="2">
        <v>13827800</v>
      </c>
      <c r="AF3424" s="2">
        <v>13834500</v>
      </c>
      <c r="AG3424" s="2">
        <v>13913300</v>
      </c>
    </row>
    <row r="3425" spans="1:33" x14ac:dyDescent="0.35">
      <c r="A3425" t="s">
        <v>5055</v>
      </c>
      <c r="B3425" t="s">
        <v>19</v>
      </c>
      <c r="C3425" s="2">
        <v>37376400</v>
      </c>
      <c r="D3425" s="2">
        <v>41670200</v>
      </c>
      <c r="E3425" s="2">
        <v>44586200</v>
      </c>
      <c r="F3425" s="2">
        <v>47815700</v>
      </c>
      <c r="G3425" s="2">
        <v>46618100</v>
      </c>
      <c r="H3425" s="2">
        <v>46098400</v>
      </c>
      <c r="I3425" s="2">
        <v>45807800</v>
      </c>
      <c r="J3425" s="2">
        <v>45564500</v>
      </c>
      <c r="K3425" s="2">
        <v>45332400</v>
      </c>
      <c r="L3425" s="2">
        <v>44778600</v>
      </c>
      <c r="M3425" s="2">
        <v>44375000</v>
      </c>
      <c r="N3425" s="2">
        <v>44159700</v>
      </c>
      <c r="O3425" s="2">
        <v>44120900</v>
      </c>
      <c r="P3425" s="2">
        <v>44070900</v>
      </c>
      <c r="Q3425" s="2">
        <v>44090800</v>
      </c>
      <c r="R3425" s="2">
        <v>44209600</v>
      </c>
      <c r="S3425" s="2">
        <v>44364200</v>
      </c>
      <c r="T3425" s="2">
        <v>44496500</v>
      </c>
      <c r="U3425" s="2">
        <v>44712400</v>
      </c>
      <c r="V3425" s="2">
        <v>45006000</v>
      </c>
      <c r="W3425" s="2">
        <v>45157200</v>
      </c>
      <c r="X3425" s="2">
        <v>45341100</v>
      </c>
      <c r="Y3425" s="2">
        <v>45600600</v>
      </c>
      <c r="Z3425" s="2">
        <v>45829800</v>
      </c>
      <c r="AA3425" s="2">
        <v>45935400</v>
      </c>
      <c r="AB3425" s="2">
        <v>46312000</v>
      </c>
      <c r="AC3425" s="2">
        <v>46791200</v>
      </c>
      <c r="AD3425" s="2">
        <v>47209600</v>
      </c>
      <c r="AE3425" s="2">
        <v>47325700</v>
      </c>
      <c r="AF3425" s="2">
        <v>47348700</v>
      </c>
      <c r="AG3425" s="2">
        <v>47618600</v>
      </c>
    </row>
    <row r="3426" spans="1:33" x14ac:dyDescent="0.35">
      <c r="A3426" t="s">
        <v>5056</v>
      </c>
      <c r="B3426" t="s">
        <v>19</v>
      </c>
      <c r="C3426" s="2">
        <v>2950590</v>
      </c>
      <c r="D3426" s="2">
        <v>3289560</v>
      </c>
      <c r="E3426" s="2">
        <v>3519760</v>
      </c>
      <c r="F3426" s="2">
        <v>3774700</v>
      </c>
      <c r="G3426" s="2">
        <v>3680160</v>
      </c>
      <c r="H3426" s="2">
        <v>3639130</v>
      </c>
      <c r="I3426" s="2">
        <v>3616190</v>
      </c>
      <c r="J3426" s="2">
        <v>3596990</v>
      </c>
      <c r="K3426" s="2">
        <v>3578660</v>
      </c>
      <c r="L3426" s="2">
        <v>3534940</v>
      </c>
      <c r="M3426" s="2">
        <v>3503080</v>
      </c>
      <c r="N3426" s="2">
        <v>3486080</v>
      </c>
      <c r="O3426" s="2">
        <v>3483020</v>
      </c>
      <c r="P3426" s="2">
        <v>3479080</v>
      </c>
      <c r="Q3426" s="2">
        <v>3480650</v>
      </c>
      <c r="R3426" s="2">
        <v>3490030</v>
      </c>
      <c r="S3426" s="2">
        <v>3502230</v>
      </c>
      <c r="T3426" s="2">
        <v>3512670</v>
      </c>
      <c r="U3426" s="2">
        <v>3529720</v>
      </c>
      <c r="V3426" s="2">
        <v>3552900</v>
      </c>
      <c r="W3426" s="2">
        <v>3564830</v>
      </c>
      <c r="X3426" s="2">
        <v>3579350</v>
      </c>
      <c r="Y3426" s="2">
        <v>3599840</v>
      </c>
      <c r="Z3426" s="2">
        <v>3617930</v>
      </c>
      <c r="AA3426" s="2">
        <v>3626260</v>
      </c>
      <c r="AB3426" s="2">
        <v>3655990</v>
      </c>
      <c r="AC3426" s="2">
        <v>3693820</v>
      </c>
      <c r="AD3426" s="2">
        <v>3726860</v>
      </c>
      <c r="AE3426" s="2">
        <v>3736020</v>
      </c>
      <c r="AF3426" s="2">
        <v>3737830</v>
      </c>
      <c r="AG3426" s="2">
        <v>3759140</v>
      </c>
    </row>
    <row r="3427" spans="1:33" x14ac:dyDescent="0.35">
      <c r="A3427" t="s">
        <v>5057</v>
      </c>
      <c r="B3427" t="s">
        <v>19</v>
      </c>
      <c r="C3427" s="2">
        <v>2623860</v>
      </c>
      <c r="D3427" s="2">
        <v>2925290</v>
      </c>
      <c r="E3427" s="2">
        <v>3129990</v>
      </c>
      <c r="F3427" s="2">
        <v>3356710</v>
      </c>
      <c r="G3427" s="2">
        <v>3272630</v>
      </c>
      <c r="H3427" s="2">
        <v>3236150</v>
      </c>
      <c r="I3427" s="2">
        <v>3215750</v>
      </c>
      <c r="J3427" s="2">
        <v>3198670</v>
      </c>
      <c r="K3427" s="2">
        <v>3182370</v>
      </c>
      <c r="L3427" s="2">
        <v>3143500</v>
      </c>
      <c r="M3427" s="2">
        <v>3115160</v>
      </c>
      <c r="N3427" s="2">
        <v>3100050</v>
      </c>
      <c r="O3427" s="2">
        <v>3097330</v>
      </c>
      <c r="P3427" s="2">
        <v>3093820</v>
      </c>
      <c r="Q3427" s="2">
        <v>3095220</v>
      </c>
      <c r="R3427" s="2">
        <v>3103560</v>
      </c>
      <c r="S3427" s="2">
        <v>3114410</v>
      </c>
      <c r="T3427" s="2">
        <v>3123690</v>
      </c>
      <c r="U3427" s="2">
        <v>3138850</v>
      </c>
      <c r="V3427" s="2">
        <v>3159460</v>
      </c>
      <c r="W3427" s="2">
        <v>3170080</v>
      </c>
      <c r="X3427" s="2">
        <v>3182990</v>
      </c>
      <c r="Y3427" s="2">
        <v>3201210</v>
      </c>
      <c r="Z3427" s="2">
        <v>3217290</v>
      </c>
      <c r="AA3427" s="2">
        <v>3224710</v>
      </c>
      <c r="AB3427" s="2">
        <v>3251140</v>
      </c>
      <c r="AC3427" s="2">
        <v>3284780</v>
      </c>
      <c r="AD3427" s="2">
        <v>3314160</v>
      </c>
      <c r="AE3427" s="2">
        <v>3322310</v>
      </c>
      <c r="AF3427" s="2">
        <v>3323920</v>
      </c>
      <c r="AG3427" s="2">
        <v>3342870</v>
      </c>
    </row>
    <row r="3428" spans="1:33" x14ac:dyDescent="0.35">
      <c r="A3428" t="s">
        <v>5058</v>
      </c>
      <c r="B3428" t="s">
        <v>19</v>
      </c>
      <c r="C3428" s="2">
        <v>7945780</v>
      </c>
      <c r="D3428" s="2">
        <v>8858600</v>
      </c>
      <c r="E3428" s="2">
        <v>9478500</v>
      </c>
      <c r="F3428" s="2">
        <v>10165100</v>
      </c>
      <c r="G3428" s="2">
        <v>9910450</v>
      </c>
      <c r="H3428" s="2">
        <v>9799970</v>
      </c>
      <c r="I3428" s="2">
        <v>9738200</v>
      </c>
      <c r="J3428" s="2">
        <v>9686480</v>
      </c>
      <c r="K3428" s="2">
        <v>9637120</v>
      </c>
      <c r="L3428" s="2">
        <v>9519400</v>
      </c>
      <c r="M3428" s="2">
        <v>9433590</v>
      </c>
      <c r="N3428" s="2">
        <v>9387820</v>
      </c>
      <c r="O3428" s="2">
        <v>9379570</v>
      </c>
      <c r="P3428" s="2">
        <v>9368960</v>
      </c>
      <c r="Q3428" s="2">
        <v>9373190</v>
      </c>
      <c r="R3428" s="2">
        <v>9398440</v>
      </c>
      <c r="S3428" s="2">
        <v>9431300</v>
      </c>
      <c r="T3428" s="2">
        <v>9459420</v>
      </c>
      <c r="U3428" s="2">
        <v>9505330</v>
      </c>
      <c r="V3428" s="2">
        <v>9567750</v>
      </c>
      <c r="W3428" s="2">
        <v>9599890</v>
      </c>
      <c r="X3428" s="2">
        <v>9638990</v>
      </c>
      <c r="Y3428" s="2">
        <v>9694150</v>
      </c>
      <c r="Z3428" s="2">
        <v>9742870</v>
      </c>
      <c r="AA3428" s="2">
        <v>9765320</v>
      </c>
      <c r="AB3428" s="2">
        <v>9845380</v>
      </c>
      <c r="AC3428" s="2">
        <v>9947250</v>
      </c>
      <c r="AD3428" s="2">
        <v>10036200</v>
      </c>
      <c r="AE3428" s="2">
        <v>10060900</v>
      </c>
      <c r="AF3428" s="2">
        <v>10065800</v>
      </c>
      <c r="AG3428" s="2">
        <v>10123200</v>
      </c>
    </row>
    <row r="3429" spans="1:33" x14ac:dyDescent="0.35">
      <c r="A3429" t="s">
        <v>5059</v>
      </c>
      <c r="B3429" t="s">
        <v>19</v>
      </c>
      <c r="C3429">
        <v>613599</v>
      </c>
      <c r="D3429">
        <v>684090</v>
      </c>
      <c r="E3429">
        <v>731961</v>
      </c>
      <c r="F3429">
        <v>784979</v>
      </c>
      <c r="G3429">
        <v>765318</v>
      </c>
      <c r="H3429">
        <v>756786</v>
      </c>
      <c r="I3429">
        <v>752016</v>
      </c>
      <c r="J3429">
        <v>748022</v>
      </c>
      <c r="K3429">
        <v>744210</v>
      </c>
      <c r="L3429">
        <v>735119</v>
      </c>
      <c r="M3429">
        <v>728493</v>
      </c>
      <c r="N3429">
        <v>724959</v>
      </c>
      <c r="O3429">
        <v>724322</v>
      </c>
      <c r="P3429">
        <v>723502</v>
      </c>
      <c r="Q3429">
        <v>723829</v>
      </c>
      <c r="R3429">
        <v>725779</v>
      </c>
      <c r="S3429">
        <v>728316</v>
      </c>
      <c r="T3429">
        <v>730488</v>
      </c>
      <c r="U3429">
        <v>734033</v>
      </c>
      <c r="V3429">
        <v>738853</v>
      </c>
      <c r="W3429">
        <v>741335</v>
      </c>
      <c r="X3429">
        <v>744354</v>
      </c>
      <c r="Y3429">
        <v>748615</v>
      </c>
      <c r="Z3429">
        <v>752376</v>
      </c>
      <c r="AA3429">
        <v>754110</v>
      </c>
      <c r="AB3429">
        <v>760293</v>
      </c>
      <c r="AC3429">
        <v>768160</v>
      </c>
      <c r="AD3429">
        <v>775029</v>
      </c>
      <c r="AE3429">
        <v>776935</v>
      </c>
      <c r="AF3429">
        <v>777312</v>
      </c>
      <c r="AG3429">
        <v>781744</v>
      </c>
    </row>
    <row r="3430" spans="1:33" x14ac:dyDescent="0.35">
      <c r="A3430" t="s">
        <v>5060</v>
      </c>
      <c r="B3430" t="s">
        <v>19</v>
      </c>
      <c r="C3430">
        <v>523885</v>
      </c>
      <c r="D3430">
        <v>584070</v>
      </c>
      <c r="E3430">
        <v>624942</v>
      </c>
      <c r="F3430">
        <v>670208</v>
      </c>
      <c r="G3430">
        <v>653421</v>
      </c>
      <c r="H3430">
        <v>646137</v>
      </c>
      <c r="I3430">
        <v>642064</v>
      </c>
      <c r="J3430">
        <v>638654</v>
      </c>
      <c r="K3430">
        <v>635400</v>
      </c>
      <c r="L3430">
        <v>627638</v>
      </c>
      <c r="M3430">
        <v>621981</v>
      </c>
      <c r="N3430">
        <v>618963</v>
      </c>
      <c r="O3430">
        <v>618419</v>
      </c>
      <c r="P3430">
        <v>617719</v>
      </c>
      <c r="Q3430">
        <v>617998</v>
      </c>
      <c r="R3430">
        <v>619663</v>
      </c>
      <c r="S3430">
        <v>621829</v>
      </c>
      <c r="T3430">
        <v>623684</v>
      </c>
      <c r="U3430">
        <v>626711</v>
      </c>
      <c r="V3430">
        <v>630826</v>
      </c>
      <c r="W3430">
        <v>632945</v>
      </c>
      <c r="X3430">
        <v>635523</v>
      </c>
      <c r="Y3430">
        <v>639160</v>
      </c>
      <c r="Z3430">
        <v>642372</v>
      </c>
      <c r="AA3430">
        <v>643852</v>
      </c>
      <c r="AB3430">
        <v>649131</v>
      </c>
      <c r="AC3430">
        <v>655848</v>
      </c>
      <c r="AD3430">
        <v>661713</v>
      </c>
      <c r="AE3430">
        <v>663340</v>
      </c>
      <c r="AF3430">
        <v>663662</v>
      </c>
      <c r="AG3430">
        <v>667446</v>
      </c>
    </row>
    <row r="3431" spans="1:33" x14ac:dyDescent="0.35">
      <c r="A3431" t="s">
        <v>5061</v>
      </c>
      <c r="B3431" t="s">
        <v>19</v>
      </c>
      <c r="C3431" s="2">
        <v>3322740</v>
      </c>
      <c r="D3431" s="2">
        <v>3704460</v>
      </c>
      <c r="E3431" s="2">
        <v>3963690</v>
      </c>
      <c r="F3431" s="2">
        <v>4250790</v>
      </c>
      <c r="G3431" s="2">
        <v>4144320</v>
      </c>
      <c r="H3431" s="2">
        <v>4098120</v>
      </c>
      <c r="I3431" s="2">
        <v>4072290</v>
      </c>
      <c r="J3431" s="2">
        <v>4050660</v>
      </c>
      <c r="K3431" s="2">
        <v>4030020</v>
      </c>
      <c r="L3431" s="2">
        <v>3980790</v>
      </c>
      <c r="M3431" s="2">
        <v>3944910</v>
      </c>
      <c r="N3431" s="2">
        <v>3925770</v>
      </c>
      <c r="O3431" s="2">
        <v>3922320</v>
      </c>
      <c r="P3431" s="2">
        <v>3917880</v>
      </c>
      <c r="Q3431" s="2">
        <v>3919650</v>
      </c>
      <c r="R3431" s="2">
        <v>3930210</v>
      </c>
      <c r="S3431" s="2">
        <v>3943950</v>
      </c>
      <c r="T3431" s="2">
        <v>3955710</v>
      </c>
      <c r="U3431" s="2">
        <v>3974910</v>
      </c>
      <c r="V3431" s="2">
        <v>4001010</v>
      </c>
      <c r="W3431" s="2">
        <v>4014450</v>
      </c>
      <c r="X3431" s="2">
        <v>4030800</v>
      </c>
      <c r="Y3431" s="2">
        <v>4053870</v>
      </c>
      <c r="Z3431" s="2">
        <v>4074240</v>
      </c>
      <c r="AA3431" s="2">
        <v>4083630</v>
      </c>
      <c r="AB3431" s="2">
        <v>4117110</v>
      </c>
      <c r="AC3431" s="2">
        <v>4159710</v>
      </c>
      <c r="AD3431" s="2">
        <v>4196910</v>
      </c>
      <c r="AE3431" s="2">
        <v>4207230</v>
      </c>
      <c r="AF3431" s="2">
        <v>4209270</v>
      </c>
      <c r="AG3431" s="2">
        <v>4233270</v>
      </c>
    </row>
    <row r="3432" spans="1:33" x14ac:dyDescent="0.35">
      <c r="A3432" t="s">
        <v>5062</v>
      </c>
      <c r="B3432" t="s">
        <v>19</v>
      </c>
      <c r="C3432">
        <v>664548</v>
      </c>
      <c r="D3432">
        <v>740892</v>
      </c>
      <c r="E3432">
        <v>792738</v>
      </c>
      <c r="F3432">
        <v>850158</v>
      </c>
      <c r="G3432">
        <v>828864</v>
      </c>
      <c r="H3432">
        <v>819624</v>
      </c>
      <c r="I3432">
        <v>814458</v>
      </c>
      <c r="J3432">
        <v>810132</v>
      </c>
      <c r="K3432">
        <v>806004</v>
      </c>
      <c r="L3432">
        <v>796158</v>
      </c>
      <c r="M3432">
        <v>788982</v>
      </c>
      <c r="N3432">
        <v>785154</v>
      </c>
      <c r="O3432">
        <v>784464</v>
      </c>
      <c r="P3432">
        <v>783576</v>
      </c>
      <c r="Q3432">
        <v>783930</v>
      </c>
      <c r="R3432">
        <v>786042</v>
      </c>
      <c r="S3432">
        <v>788790</v>
      </c>
      <c r="T3432">
        <v>791142</v>
      </c>
      <c r="U3432">
        <v>794982</v>
      </c>
      <c r="V3432">
        <v>800202</v>
      </c>
      <c r="W3432">
        <v>802890</v>
      </c>
      <c r="X3432">
        <v>806160</v>
      </c>
      <c r="Y3432">
        <v>810774</v>
      </c>
      <c r="Z3432">
        <v>814848</v>
      </c>
      <c r="AA3432">
        <v>816726</v>
      </c>
      <c r="AB3432">
        <v>823422</v>
      </c>
      <c r="AC3432">
        <v>831942</v>
      </c>
      <c r="AD3432">
        <v>839382</v>
      </c>
      <c r="AE3432">
        <v>841446</v>
      </c>
      <c r="AF3432">
        <v>841854</v>
      </c>
      <c r="AG3432">
        <v>846654</v>
      </c>
    </row>
    <row r="3433" spans="1:33" x14ac:dyDescent="0.35">
      <c r="A3433" t="s">
        <v>5063</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x14ac:dyDescent="0.35">
      <c r="A3434" t="s">
        <v>5064</v>
      </c>
      <c r="B3434" t="s">
        <v>19</v>
      </c>
      <c r="C3434" s="2">
        <v>2739780000000</v>
      </c>
      <c r="D3434" s="2">
        <v>3068450000000</v>
      </c>
      <c r="E3434" s="2">
        <v>2666990000000</v>
      </c>
      <c r="F3434" s="2">
        <v>2641090000000</v>
      </c>
      <c r="G3434" s="2">
        <v>2201070000000</v>
      </c>
      <c r="H3434" s="2">
        <v>2054380000000</v>
      </c>
      <c r="I3434" s="2">
        <v>1976050000000</v>
      </c>
      <c r="J3434" s="2">
        <v>1904740000000</v>
      </c>
      <c r="K3434" s="2">
        <v>1996720000000</v>
      </c>
      <c r="L3434" s="2">
        <v>2082510000000</v>
      </c>
      <c r="M3434" s="2">
        <v>2130060000000</v>
      </c>
      <c r="N3434" s="2">
        <v>2161460000000</v>
      </c>
      <c r="O3434" s="2">
        <v>2181260000000</v>
      </c>
      <c r="P3434" s="2">
        <v>2211000000000</v>
      </c>
      <c r="Q3434" s="2">
        <v>2203680000000</v>
      </c>
      <c r="R3434" s="2">
        <v>2167330000000</v>
      </c>
      <c r="S3434" s="2">
        <v>2143470000000</v>
      </c>
      <c r="T3434" s="2">
        <v>2145480000000</v>
      </c>
      <c r="U3434" s="2">
        <v>2143990000000</v>
      </c>
      <c r="V3434" s="2">
        <v>2167160000000</v>
      </c>
      <c r="W3434" s="2">
        <v>2107410000000</v>
      </c>
      <c r="X3434" s="2">
        <v>2120680000000</v>
      </c>
      <c r="Y3434" s="2">
        <v>2127670000000</v>
      </c>
      <c r="Z3434" s="2">
        <v>2078010000000</v>
      </c>
      <c r="AA3434" s="2">
        <v>2038500000000</v>
      </c>
      <c r="AB3434" s="2">
        <v>2007240000000</v>
      </c>
      <c r="AC3434" s="2">
        <v>1981420000000</v>
      </c>
      <c r="AD3434" s="2">
        <v>1981060000000</v>
      </c>
      <c r="AE3434" s="2">
        <v>1989530000000</v>
      </c>
      <c r="AF3434" s="2">
        <v>1993830000000</v>
      </c>
      <c r="AG3434" s="2">
        <v>2013680000000</v>
      </c>
    </row>
    <row r="3435" spans="1:33" x14ac:dyDescent="0.35">
      <c r="A3435" t="s">
        <v>5065</v>
      </c>
      <c r="B3435" t="s">
        <v>19</v>
      </c>
      <c r="C3435" s="2">
        <v>77950800</v>
      </c>
      <c r="D3435" s="2">
        <v>87302100</v>
      </c>
      <c r="E3435" s="2">
        <v>75879800</v>
      </c>
      <c r="F3435" s="2">
        <v>75143000</v>
      </c>
      <c r="G3435" s="2">
        <v>62623600</v>
      </c>
      <c r="H3435" s="2">
        <v>58450100</v>
      </c>
      <c r="I3435" s="2">
        <v>56221600</v>
      </c>
      <c r="J3435" s="2">
        <v>54192700</v>
      </c>
      <c r="K3435" s="2">
        <v>56809600</v>
      </c>
      <c r="L3435" s="2">
        <v>59250500</v>
      </c>
      <c r="M3435" s="2">
        <v>60603500</v>
      </c>
      <c r="N3435" s="2">
        <v>61496800</v>
      </c>
      <c r="O3435" s="2">
        <v>62060000</v>
      </c>
      <c r="P3435" s="2">
        <v>62906300</v>
      </c>
      <c r="Q3435" s="2">
        <v>62697900</v>
      </c>
      <c r="R3435" s="2">
        <v>61663700</v>
      </c>
      <c r="S3435" s="2">
        <v>60985000</v>
      </c>
      <c r="T3435" s="2">
        <v>61042200</v>
      </c>
      <c r="U3435" s="2">
        <v>60999700</v>
      </c>
      <c r="V3435" s="2">
        <v>61658800</v>
      </c>
      <c r="W3435" s="2">
        <v>59958900</v>
      </c>
      <c r="X3435" s="2">
        <v>60336600</v>
      </c>
      <c r="Y3435" s="2">
        <v>60535400</v>
      </c>
      <c r="Z3435" s="2">
        <v>59122400</v>
      </c>
      <c r="AA3435" s="2">
        <v>57998300</v>
      </c>
      <c r="AB3435" s="2">
        <v>57108900</v>
      </c>
      <c r="AC3435" s="2">
        <v>56374200</v>
      </c>
      <c r="AD3435" s="2">
        <v>56364000</v>
      </c>
      <c r="AE3435" s="2">
        <v>56605000</v>
      </c>
      <c r="AF3435" s="2">
        <v>56727400</v>
      </c>
      <c r="AG3435" s="2">
        <v>57292100</v>
      </c>
    </row>
    <row r="3436" spans="1:33" x14ac:dyDescent="0.35">
      <c r="A3436" t="s">
        <v>5066</v>
      </c>
      <c r="B3436" t="s">
        <v>19</v>
      </c>
      <c r="C3436" s="2">
        <v>359997000</v>
      </c>
      <c r="D3436" s="2">
        <v>403184000</v>
      </c>
      <c r="E3436" s="2">
        <v>350433000</v>
      </c>
      <c r="F3436" s="2">
        <v>347031000</v>
      </c>
      <c r="G3436" s="2">
        <v>289213000</v>
      </c>
      <c r="H3436" s="2">
        <v>269938000</v>
      </c>
      <c r="I3436" s="2">
        <v>259646000</v>
      </c>
      <c r="J3436" s="2">
        <v>250276000</v>
      </c>
      <c r="K3436" s="2">
        <v>262362000</v>
      </c>
      <c r="L3436" s="2">
        <v>273635000</v>
      </c>
      <c r="M3436" s="2">
        <v>279883000</v>
      </c>
      <c r="N3436" s="2">
        <v>284008000</v>
      </c>
      <c r="O3436" s="2">
        <v>286609000</v>
      </c>
      <c r="P3436" s="2">
        <v>290518000</v>
      </c>
      <c r="Q3436" s="2">
        <v>289556000</v>
      </c>
      <c r="R3436" s="2">
        <v>284779000</v>
      </c>
      <c r="S3436" s="2">
        <v>281645000</v>
      </c>
      <c r="T3436" s="2">
        <v>281909000</v>
      </c>
      <c r="U3436" s="2">
        <v>281713000</v>
      </c>
      <c r="V3436" s="2">
        <v>284757000</v>
      </c>
      <c r="W3436" s="2">
        <v>276906000</v>
      </c>
      <c r="X3436" s="2">
        <v>278651000</v>
      </c>
      <c r="Y3436" s="2">
        <v>279568000</v>
      </c>
      <c r="Z3436" s="2">
        <v>273043000</v>
      </c>
      <c r="AA3436" s="2">
        <v>267852000</v>
      </c>
      <c r="AB3436" s="2">
        <v>263744000</v>
      </c>
      <c r="AC3436" s="2">
        <v>260351000</v>
      </c>
      <c r="AD3436" s="2">
        <v>260304000</v>
      </c>
      <c r="AE3436" s="2">
        <v>261417000</v>
      </c>
      <c r="AF3436" s="2">
        <v>261982000</v>
      </c>
      <c r="AG3436" s="2">
        <v>264590000</v>
      </c>
    </row>
    <row r="3437" spans="1:33" x14ac:dyDescent="0.35">
      <c r="A3437" t="s">
        <v>5067</v>
      </c>
      <c r="B3437" t="s">
        <v>19</v>
      </c>
      <c r="C3437" s="2">
        <v>1232100000</v>
      </c>
      <c r="D3437" s="2">
        <v>1379900000</v>
      </c>
      <c r="E3437" s="2">
        <v>1199360000</v>
      </c>
      <c r="F3437" s="2">
        <v>1187720000</v>
      </c>
      <c r="G3437" s="2">
        <v>989834000</v>
      </c>
      <c r="H3437" s="2">
        <v>923868000</v>
      </c>
      <c r="I3437" s="2">
        <v>888644000</v>
      </c>
      <c r="J3437" s="2">
        <v>856575000</v>
      </c>
      <c r="K3437" s="2">
        <v>897937000</v>
      </c>
      <c r="L3437" s="2">
        <v>936519000</v>
      </c>
      <c r="M3437" s="2">
        <v>957904000</v>
      </c>
      <c r="N3437" s="2">
        <v>972023000</v>
      </c>
      <c r="O3437" s="2">
        <v>980925000</v>
      </c>
      <c r="P3437" s="2">
        <v>994302000</v>
      </c>
      <c r="Q3437" s="2">
        <v>991009000</v>
      </c>
      <c r="R3437" s="2">
        <v>974662000</v>
      </c>
      <c r="S3437" s="2">
        <v>963934000</v>
      </c>
      <c r="T3437" s="2">
        <v>964839000</v>
      </c>
      <c r="U3437" s="2">
        <v>964167000</v>
      </c>
      <c r="V3437" s="2">
        <v>974584000</v>
      </c>
      <c r="W3437" s="2">
        <v>947716000</v>
      </c>
      <c r="X3437" s="2">
        <v>953686000</v>
      </c>
      <c r="Y3437" s="2">
        <v>956827000</v>
      </c>
      <c r="Z3437" s="2">
        <v>934494000</v>
      </c>
      <c r="AA3437" s="2">
        <v>916727000</v>
      </c>
      <c r="AB3437" s="2">
        <v>902668000</v>
      </c>
      <c r="AC3437" s="2">
        <v>891056000</v>
      </c>
      <c r="AD3437" s="2">
        <v>890894000</v>
      </c>
      <c r="AE3437" s="2">
        <v>894704000</v>
      </c>
      <c r="AF3437" s="2">
        <v>896638000</v>
      </c>
      <c r="AG3437" s="2">
        <v>905564000</v>
      </c>
    </row>
    <row r="3438" spans="1:33" x14ac:dyDescent="0.35">
      <c r="A3438" t="s">
        <v>5068</v>
      </c>
      <c r="B3438" t="s">
        <v>19</v>
      </c>
      <c r="C3438" s="2">
        <v>97265000</v>
      </c>
      <c r="D3438" s="2">
        <v>108933000</v>
      </c>
      <c r="E3438" s="2">
        <v>94681000</v>
      </c>
      <c r="F3438" s="2">
        <v>93761600</v>
      </c>
      <c r="G3438" s="2">
        <v>78140200</v>
      </c>
      <c r="H3438" s="2">
        <v>72932600</v>
      </c>
      <c r="I3438" s="2">
        <v>70151900</v>
      </c>
      <c r="J3438" s="2">
        <v>67620300</v>
      </c>
      <c r="K3438" s="2">
        <v>70885600</v>
      </c>
      <c r="L3438" s="2">
        <v>73931300</v>
      </c>
      <c r="M3438" s="2">
        <v>75619500</v>
      </c>
      <c r="N3438" s="2">
        <v>76734100</v>
      </c>
      <c r="O3438" s="2">
        <v>77436900</v>
      </c>
      <c r="P3438" s="2">
        <v>78492900</v>
      </c>
      <c r="Q3438" s="2">
        <v>78232900</v>
      </c>
      <c r="R3438" s="2">
        <v>76942400</v>
      </c>
      <c r="S3438" s="2">
        <v>76095600</v>
      </c>
      <c r="T3438" s="2">
        <v>76167000</v>
      </c>
      <c r="U3438" s="2">
        <v>76113900</v>
      </c>
      <c r="V3438" s="2">
        <v>76936300</v>
      </c>
      <c r="W3438" s="2">
        <v>74815200</v>
      </c>
      <c r="X3438" s="2">
        <v>75286500</v>
      </c>
      <c r="Y3438" s="2">
        <v>75534500</v>
      </c>
      <c r="Z3438" s="2">
        <v>73771500</v>
      </c>
      <c r="AA3438" s="2">
        <v>72368900</v>
      </c>
      <c r="AB3438" s="2">
        <v>71259100</v>
      </c>
      <c r="AC3438" s="2">
        <v>70342400</v>
      </c>
      <c r="AD3438" s="2">
        <v>70329600</v>
      </c>
      <c r="AE3438" s="2">
        <v>70630400</v>
      </c>
      <c r="AF3438" s="2">
        <v>70783000</v>
      </c>
      <c r="AG3438" s="2">
        <v>71487600</v>
      </c>
    </row>
    <row r="3439" spans="1:33" x14ac:dyDescent="0.35">
      <c r="A3439" t="s">
        <v>5069</v>
      </c>
      <c r="B3439" t="s">
        <v>19</v>
      </c>
      <c r="C3439" s="2">
        <v>86494300</v>
      </c>
      <c r="D3439" s="2">
        <v>96870500</v>
      </c>
      <c r="E3439" s="2">
        <v>84196400</v>
      </c>
      <c r="F3439" s="2">
        <v>83378900</v>
      </c>
      <c r="G3439" s="2">
        <v>69487300</v>
      </c>
      <c r="H3439" s="2">
        <v>64856300</v>
      </c>
      <c r="I3439" s="2">
        <v>62383600</v>
      </c>
      <c r="J3439" s="2">
        <v>60132300</v>
      </c>
      <c r="K3439" s="2">
        <v>63036000</v>
      </c>
      <c r="L3439" s="2">
        <v>65744500</v>
      </c>
      <c r="M3439" s="2">
        <v>67245700</v>
      </c>
      <c r="N3439" s="2">
        <v>68236900</v>
      </c>
      <c r="O3439" s="2">
        <v>68861900</v>
      </c>
      <c r="P3439" s="2">
        <v>69800900</v>
      </c>
      <c r="Q3439" s="2">
        <v>69569700</v>
      </c>
      <c r="R3439" s="2">
        <v>68422200</v>
      </c>
      <c r="S3439" s="2">
        <v>67669100</v>
      </c>
      <c r="T3439" s="2">
        <v>67732600</v>
      </c>
      <c r="U3439" s="2">
        <v>67685400</v>
      </c>
      <c r="V3439" s="2">
        <v>68416700</v>
      </c>
      <c r="W3439" s="2">
        <v>66530500</v>
      </c>
      <c r="X3439" s="2">
        <v>66949600</v>
      </c>
      <c r="Y3439" s="2">
        <v>67170200</v>
      </c>
      <c r="Z3439" s="2">
        <v>65602300</v>
      </c>
      <c r="AA3439" s="2">
        <v>64355100</v>
      </c>
      <c r="AB3439" s="2">
        <v>63368100</v>
      </c>
      <c r="AC3439" s="2">
        <v>62553000</v>
      </c>
      <c r="AD3439" s="2">
        <v>62541600</v>
      </c>
      <c r="AE3439" s="2">
        <v>62809100</v>
      </c>
      <c r="AF3439" s="2">
        <v>62944800</v>
      </c>
      <c r="AG3439" s="2">
        <v>63571400</v>
      </c>
    </row>
    <row r="3440" spans="1:33" x14ac:dyDescent="0.35">
      <c r="A3440" t="s">
        <v>5070</v>
      </c>
      <c r="B3440" t="s">
        <v>19</v>
      </c>
      <c r="C3440" s="2">
        <v>261929000</v>
      </c>
      <c r="D3440" s="2">
        <v>293351000</v>
      </c>
      <c r="E3440" s="2">
        <v>254970000</v>
      </c>
      <c r="F3440" s="2">
        <v>252495000</v>
      </c>
      <c r="G3440" s="2">
        <v>210427000</v>
      </c>
      <c r="H3440" s="2">
        <v>196403000</v>
      </c>
      <c r="I3440" s="2">
        <v>188915000</v>
      </c>
      <c r="J3440" s="2">
        <v>182098000</v>
      </c>
      <c r="K3440" s="2">
        <v>190891000</v>
      </c>
      <c r="L3440" s="2">
        <v>199093000</v>
      </c>
      <c r="M3440" s="2">
        <v>203639000</v>
      </c>
      <c r="N3440" s="2">
        <v>206641000</v>
      </c>
      <c r="O3440" s="2">
        <v>208533000</v>
      </c>
      <c r="P3440" s="2">
        <v>211377000</v>
      </c>
      <c r="Q3440" s="2">
        <v>210677000</v>
      </c>
      <c r="R3440" s="2">
        <v>207202000</v>
      </c>
      <c r="S3440" s="2">
        <v>204921000</v>
      </c>
      <c r="T3440" s="2">
        <v>205113000</v>
      </c>
      <c r="U3440" s="2">
        <v>204971000</v>
      </c>
      <c r="V3440" s="2">
        <v>207185000</v>
      </c>
      <c r="W3440" s="2">
        <v>201473000</v>
      </c>
      <c r="X3440" s="2">
        <v>202742000</v>
      </c>
      <c r="Y3440" s="2">
        <v>203410000</v>
      </c>
      <c r="Z3440" s="2">
        <v>198662000</v>
      </c>
      <c r="AA3440" s="2">
        <v>194885000</v>
      </c>
      <c r="AB3440" s="2">
        <v>191897000</v>
      </c>
      <c r="AC3440" s="2">
        <v>189428000</v>
      </c>
      <c r="AD3440" s="2">
        <v>189394000</v>
      </c>
      <c r="AE3440" s="2">
        <v>190204000</v>
      </c>
      <c r="AF3440" s="2">
        <v>190615000</v>
      </c>
      <c r="AG3440" s="2">
        <v>192512000</v>
      </c>
    </row>
    <row r="3441" spans="1:33" x14ac:dyDescent="0.35">
      <c r="A3441" t="s">
        <v>5071</v>
      </c>
      <c r="B3441" t="s">
        <v>19</v>
      </c>
      <c r="C3441" s="2">
        <v>20227000</v>
      </c>
      <c r="D3441" s="2">
        <v>22653600</v>
      </c>
      <c r="E3441" s="2">
        <v>19689700</v>
      </c>
      <c r="F3441" s="2">
        <v>19498500</v>
      </c>
      <c r="G3441" s="2">
        <v>16249900</v>
      </c>
      <c r="H3441" s="2">
        <v>15166900</v>
      </c>
      <c r="I3441" s="2">
        <v>14588600</v>
      </c>
      <c r="J3441" s="2">
        <v>14062200</v>
      </c>
      <c r="K3441" s="2">
        <v>14741200</v>
      </c>
      <c r="L3441" s="2">
        <v>15374600</v>
      </c>
      <c r="M3441" s="2">
        <v>15725700</v>
      </c>
      <c r="N3441" s="2">
        <v>15957500</v>
      </c>
      <c r="O3441" s="2">
        <v>16103600</v>
      </c>
      <c r="P3441" s="2">
        <v>16323200</v>
      </c>
      <c r="Q3441" s="2">
        <v>16269200</v>
      </c>
      <c r="R3441" s="2">
        <v>16000800</v>
      </c>
      <c r="S3441" s="2">
        <v>15824700</v>
      </c>
      <c r="T3441" s="2">
        <v>15839500</v>
      </c>
      <c r="U3441" s="2">
        <v>15828500</v>
      </c>
      <c r="V3441" s="2">
        <v>15999500</v>
      </c>
      <c r="W3441" s="2">
        <v>15558400</v>
      </c>
      <c r="X3441" s="2">
        <v>15656400</v>
      </c>
      <c r="Y3441" s="2">
        <v>15708000</v>
      </c>
      <c r="Z3441" s="2">
        <v>15341400</v>
      </c>
      <c r="AA3441" s="2">
        <v>15049700</v>
      </c>
      <c r="AB3441" s="2">
        <v>14818900</v>
      </c>
      <c r="AC3441" s="2">
        <v>14628300</v>
      </c>
      <c r="AD3441" s="2">
        <v>14625600</v>
      </c>
      <c r="AE3441" s="2">
        <v>14688100</v>
      </c>
      <c r="AF3441" s="2">
        <v>14719900</v>
      </c>
      <c r="AG3441" s="2">
        <v>14866400</v>
      </c>
    </row>
    <row r="3442" spans="1:33" x14ac:dyDescent="0.35">
      <c r="A3442" t="s">
        <v>5072</v>
      </c>
      <c r="B3442" t="s">
        <v>19</v>
      </c>
      <c r="C3442" s="2">
        <v>17269700</v>
      </c>
      <c r="D3442" s="2">
        <v>19341400</v>
      </c>
      <c r="E3442" s="2">
        <v>16810800</v>
      </c>
      <c r="F3442" s="2">
        <v>16647600</v>
      </c>
      <c r="G3442" s="2">
        <v>13874000</v>
      </c>
      <c r="H3442" s="2">
        <v>12949400</v>
      </c>
      <c r="I3442" s="2">
        <v>12455700</v>
      </c>
      <c r="J3442" s="2">
        <v>12006200</v>
      </c>
      <c r="K3442" s="2">
        <v>12585900</v>
      </c>
      <c r="L3442" s="2">
        <v>13126700</v>
      </c>
      <c r="M3442" s="2">
        <v>13426400</v>
      </c>
      <c r="N3442" s="2">
        <v>13624300</v>
      </c>
      <c r="O3442" s="2">
        <v>13749100</v>
      </c>
      <c r="P3442" s="2">
        <v>13936600</v>
      </c>
      <c r="Q3442" s="2">
        <v>13890400</v>
      </c>
      <c r="R3442" s="2">
        <v>13661300</v>
      </c>
      <c r="S3442" s="2">
        <v>13511000</v>
      </c>
      <c r="T3442" s="2">
        <v>13523600</v>
      </c>
      <c r="U3442" s="2">
        <v>13514200</v>
      </c>
      <c r="V3442" s="2">
        <v>13660200</v>
      </c>
      <c r="W3442" s="2">
        <v>13283600</v>
      </c>
      <c r="X3442" s="2">
        <v>13367300</v>
      </c>
      <c r="Y3442" s="2">
        <v>13411300</v>
      </c>
      <c r="Z3442" s="2">
        <v>13098300</v>
      </c>
      <c r="AA3442" s="2">
        <v>12849300</v>
      </c>
      <c r="AB3442" s="2">
        <v>12652200</v>
      </c>
      <c r="AC3442" s="2">
        <v>12489500</v>
      </c>
      <c r="AD3442" s="2">
        <v>12487200</v>
      </c>
      <c r="AE3442" s="2">
        <v>12540600</v>
      </c>
      <c r="AF3442" s="2">
        <v>12567700</v>
      </c>
      <c r="AG3442" s="2">
        <v>12692800</v>
      </c>
    </row>
    <row r="3443" spans="1:33" x14ac:dyDescent="0.35">
      <c r="A3443" t="s">
        <v>5073</v>
      </c>
      <c r="B3443" t="s">
        <v>19</v>
      </c>
      <c r="C3443" s="2">
        <v>109533000</v>
      </c>
      <c r="D3443" s="2">
        <v>122673000</v>
      </c>
      <c r="E3443" s="2">
        <v>106623000</v>
      </c>
      <c r="F3443" s="2">
        <v>105587000</v>
      </c>
      <c r="G3443" s="2">
        <v>87995700</v>
      </c>
      <c r="H3443" s="2">
        <v>82131300</v>
      </c>
      <c r="I3443" s="2">
        <v>78999900</v>
      </c>
      <c r="J3443" s="2">
        <v>76149000</v>
      </c>
      <c r="K3443" s="2">
        <v>79826100</v>
      </c>
      <c r="L3443" s="2">
        <v>83256000</v>
      </c>
      <c r="M3443" s="2">
        <v>85157100</v>
      </c>
      <c r="N3443" s="2">
        <v>86412300</v>
      </c>
      <c r="O3443" s="2">
        <v>87203700</v>
      </c>
      <c r="P3443" s="2">
        <v>88392900</v>
      </c>
      <c r="Q3443" s="2">
        <v>88100100</v>
      </c>
      <c r="R3443" s="2">
        <v>86646900</v>
      </c>
      <c r="S3443" s="2">
        <v>85693200</v>
      </c>
      <c r="T3443" s="2">
        <v>85773600</v>
      </c>
      <c r="U3443" s="2">
        <v>85713900</v>
      </c>
      <c r="V3443" s="2">
        <v>86640000</v>
      </c>
      <c r="W3443" s="2">
        <v>84251400</v>
      </c>
      <c r="X3443" s="2">
        <v>84782100</v>
      </c>
      <c r="Y3443" s="2">
        <v>85061400</v>
      </c>
      <c r="Z3443" s="2">
        <v>83076000</v>
      </c>
      <c r="AA3443" s="2">
        <v>81496500</v>
      </c>
      <c r="AB3443" s="2">
        <v>80246700</v>
      </c>
      <c r="AC3443" s="2">
        <v>79214400</v>
      </c>
      <c r="AD3443" s="2">
        <v>79200000</v>
      </c>
      <c r="AE3443" s="2">
        <v>79538700</v>
      </c>
      <c r="AF3443" s="2">
        <v>79710600</v>
      </c>
      <c r="AG3443" s="2">
        <v>80504100</v>
      </c>
    </row>
    <row r="3444" spans="1:33" x14ac:dyDescent="0.35">
      <c r="A3444" t="s">
        <v>5074</v>
      </c>
      <c r="B3444" t="s">
        <v>19</v>
      </c>
      <c r="C3444" s="2">
        <v>21906500</v>
      </c>
      <c r="D3444" s="2">
        <v>24534500</v>
      </c>
      <c r="E3444" s="2">
        <v>21324500</v>
      </c>
      <c r="F3444" s="2">
        <v>21117500</v>
      </c>
      <c r="G3444" s="2">
        <v>17599100</v>
      </c>
      <c r="H3444" s="2">
        <v>16426300</v>
      </c>
      <c r="I3444" s="2">
        <v>15800000</v>
      </c>
      <c r="J3444" s="2">
        <v>15229800</v>
      </c>
      <c r="K3444" s="2">
        <v>15965200</v>
      </c>
      <c r="L3444" s="2">
        <v>16651200</v>
      </c>
      <c r="M3444" s="2">
        <v>17031400</v>
      </c>
      <c r="N3444" s="2">
        <v>17282500</v>
      </c>
      <c r="O3444" s="2">
        <v>17440700</v>
      </c>
      <c r="P3444" s="2">
        <v>17678600</v>
      </c>
      <c r="Q3444" s="2">
        <v>17620000</v>
      </c>
      <c r="R3444" s="2">
        <v>17329400</v>
      </c>
      <c r="S3444" s="2">
        <v>17138600</v>
      </c>
      <c r="T3444" s="2">
        <v>17154700</v>
      </c>
      <c r="U3444" s="2">
        <v>17142800</v>
      </c>
      <c r="V3444" s="2">
        <v>17328000</v>
      </c>
      <c r="W3444" s="2">
        <v>16850300</v>
      </c>
      <c r="X3444" s="2">
        <v>16956400</v>
      </c>
      <c r="Y3444" s="2">
        <v>17012300</v>
      </c>
      <c r="Z3444" s="2">
        <v>16615200</v>
      </c>
      <c r="AA3444" s="2">
        <v>16299300</v>
      </c>
      <c r="AB3444" s="2">
        <v>16049300</v>
      </c>
      <c r="AC3444" s="2">
        <v>15842900</v>
      </c>
      <c r="AD3444" s="2">
        <v>15840000</v>
      </c>
      <c r="AE3444" s="2">
        <v>15907700</v>
      </c>
      <c r="AF3444" s="2">
        <v>15942100</v>
      </c>
      <c r="AG3444" s="2">
        <v>16100800</v>
      </c>
    </row>
    <row r="3445" spans="1:33" x14ac:dyDescent="0.35">
      <c r="A3445" t="s">
        <v>5075</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x14ac:dyDescent="0.35">
      <c r="A3446" t="s">
        <v>5076</v>
      </c>
      <c r="B3446" t="s">
        <v>19</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x14ac:dyDescent="0.35">
      <c r="A3447" t="s">
        <v>5077</v>
      </c>
      <c r="B3447" t="s">
        <v>19</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x14ac:dyDescent="0.35">
      <c r="A3448" t="s">
        <v>5078</v>
      </c>
      <c r="B3448" t="s">
        <v>19</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row>
    <row r="3449" spans="1:33" x14ac:dyDescent="0.35">
      <c r="A3449" t="s">
        <v>5079</v>
      </c>
      <c r="B3449" t="s">
        <v>19</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row>
    <row r="3450" spans="1:33" x14ac:dyDescent="0.35">
      <c r="A3450" t="s">
        <v>5080</v>
      </c>
      <c r="B3450" t="s">
        <v>19</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row>
    <row r="3451" spans="1:33" x14ac:dyDescent="0.35">
      <c r="A3451" t="s">
        <v>5081</v>
      </c>
      <c r="B3451" t="s">
        <v>19</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row>
    <row r="3452" spans="1:33" x14ac:dyDescent="0.35">
      <c r="A3452" t="s">
        <v>5082</v>
      </c>
      <c r="B3452" t="s">
        <v>19</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row>
    <row r="3453" spans="1:33" x14ac:dyDescent="0.35">
      <c r="A3453" t="s">
        <v>5083</v>
      </c>
      <c r="B3453" t="s">
        <v>19</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row>
    <row r="3454" spans="1:33" x14ac:dyDescent="0.35">
      <c r="A3454" t="s">
        <v>5084</v>
      </c>
      <c r="B3454" t="s">
        <v>19</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row>
    <row r="3455" spans="1:33" x14ac:dyDescent="0.35">
      <c r="A3455" t="s">
        <v>5085</v>
      </c>
      <c r="B3455" t="s">
        <v>19</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row>
    <row r="3456" spans="1:33" x14ac:dyDescent="0.35">
      <c r="A3456" t="s">
        <v>5086</v>
      </c>
      <c r="B3456" t="s">
        <v>19</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row>
    <row r="3457" spans="1:33" x14ac:dyDescent="0.35">
      <c r="A3457" t="s">
        <v>5087</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row>
    <row r="3458" spans="1:33" x14ac:dyDescent="0.35">
      <c r="A3458" t="s">
        <v>5088</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row>
    <row r="3459" spans="1:33" x14ac:dyDescent="0.35">
      <c r="A3459" t="s">
        <v>5089</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row>
    <row r="3460" spans="1:33" x14ac:dyDescent="0.35">
      <c r="A3460" t="s">
        <v>5090</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row>
    <row r="3461" spans="1:33" x14ac:dyDescent="0.35">
      <c r="A3461" t="s">
        <v>5091</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row>
    <row r="3462" spans="1:33" x14ac:dyDescent="0.35">
      <c r="A3462" t="s">
        <v>5092</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row>
    <row r="3463" spans="1:33" x14ac:dyDescent="0.35">
      <c r="A3463" t="s">
        <v>5093</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row>
    <row r="3464" spans="1:33" x14ac:dyDescent="0.35">
      <c r="A3464" t="s">
        <v>5094</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row>
    <row r="3465" spans="1:33" x14ac:dyDescent="0.35">
      <c r="A3465" t="s">
        <v>5095</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row>
    <row r="3466" spans="1:33" x14ac:dyDescent="0.35">
      <c r="A3466" t="s">
        <v>5096</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3" x14ac:dyDescent="0.35">
      <c r="A3467" t="s">
        <v>5097</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row>
    <row r="3468" spans="1:33" x14ac:dyDescent="0.35">
      <c r="A3468" t="s">
        <v>5098</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row>
    <row r="3469" spans="1:33" x14ac:dyDescent="0.35">
      <c r="A3469" t="s">
        <v>5099</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row>
    <row r="3470" spans="1:33" x14ac:dyDescent="0.35">
      <c r="A3470" t="s">
        <v>5100</v>
      </c>
      <c r="B3470" t="s">
        <v>19</v>
      </c>
      <c r="C3470" s="2">
        <v>42868000000000</v>
      </c>
      <c r="D3470" s="2">
        <v>44833300000000</v>
      </c>
      <c r="E3470" s="2">
        <v>41735700000000</v>
      </c>
      <c r="F3470" s="2">
        <v>40874100000000</v>
      </c>
      <c r="G3470" s="2">
        <v>41447000000000</v>
      </c>
      <c r="H3470" s="2">
        <v>41828500000000</v>
      </c>
      <c r="I3470" s="2">
        <v>42001400000000</v>
      </c>
      <c r="J3470" s="2">
        <v>42095600000000</v>
      </c>
      <c r="K3470" s="2">
        <v>42547500000000</v>
      </c>
      <c r="L3470" s="2">
        <v>43018000000000</v>
      </c>
      <c r="M3470" s="2">
        <v>43359300000000</v>
      </c>
      <c r="N3470" s="2">
        <v>43715100000000</v>
      </c>
      <c r="O3470" s="2">
        <v>44908000000000</v>
      </c>
      <c r="P3470" s="2">
        <v>45930900000000</v>
      </c>
      <c r="Q3470" s="2">
        <v>46072400000000</v>
      </c>
      <c r="R3470" s="2">
        <v>46156300000000</v>
      </c>
      <c r="S3470" s="2">
        <v>46309500000000</v>
      </c>
      <c r="T3470" s="2">
        <v>46867900000000</v>
      </c>
      <c r="U3470" s="2">
        <v>47627200000000</v>
      </c>
      <c r="V3470" s="2">
        <v>48461400000000</v>
      </c>
      <c r="W3470" s="2">
        <v>49140900000000</v>
      </c>
      <c r="X3470" s="2">
        <v>49678500000000</v>
      </c>
      <c r="Y3470" s="2">
        <v>50199300000000</v>
      </c>
      <c r="Z3470" s="2">
        <v>50652100000000</v>
      </c>
      <c r="AA3470" s="2">
        <v>51015500000000</v>
      </c>
      <c r="AB3470" s="2">
        <v>51321800000000</v>
      </c>
      <c r="AC3470" s="2">
        <v>51757400000000</v>
      </c>
      <c r="AD3470" s="2">
        <v>52183700000000</v>
      </c>
      <c r="AE3470" s="2">
        <v>52602600000000</v>
      </c>
      <c r="AF3470" s="2">
        <v>53162100000000</v>
      </c>
      <c r="AG3470" s="2">
        <v>53795100000000</v>
      </c>
    </row>
    <row r="3471" spans="1:33" x14ac:dyDescent="0.35">
      <c r="A3471" t="s">
        <v>5101</v>
      </c>
      <c r="B3471" t="s">
        <v>19</v>
      </c>
      <c r="C3471" s="2">
        <v>1219660000</v>
      </c>
      <c r="D3471" s="2">
        <v>1275570000</v>
      </c>
      <c r="E3471" s="2">
        <v>1187440000</v>
      </c>
      <c r="F3471" s="2">
        <v>1162930000</v>
      </c>
      <c r="G3471" s="2">
        <v>1179230000</v>
      </c>
      <c r="H3471" s="2">
        <v>1190080000</v>
      </c>
      <c r="I3471" s="2">
        <v>1195000000</v>
      </c>
      <c r="J3471" s="2">
        <v>1197680000</v>
      </c>
      <c r="K3471" s="2">
        <v>1210540000</v>
      </c>
      <c r="L3471" s="2">
        <v>1223930000</v>
      </c>
      <c r="M3471" s="2">
        <v>1233640000</v>
      </c>
      <c r="N3471" s="2">
        <v>1243760000</v>
      </c>
      <c r="O3471" s="2">
        <v>1277700000</v>
      </c>
      <c r="P3471" s="2">
        <v>1306800000</v>
      </c>
      <c r="Q3471" s="2">
        <v>1310830000</v>
      </c>
      <c r="R3471" s="2">
        <v>1313220000</v>
      </c>
      <c r="S3471" s="2">
        <v>1317580000</v>
      </c>
      <c r="T3471" s="2">
        <v>1333460000</v>
      </c>
      <c r="U3471" s="2">
        <v>1355060000</v>
      </c>
      <c r="V3471" s="2">
        <v>1378800000</v>
      </c>
      <c r="W3471" s="2">
        <v>1398130000</v>
      </c>
      <c r="X3471" s="2">
        <v>1413430000</v>
      </c>
      <c r="Y3471" s="2">
        <v>1428250000</v>
      </c>
      <c r="Z3471" s="2">
        <v>1441130000</v>
      </c>
      <c r="AA3471" s="2">
        <v>1451470000</v>
      </c>
      <c r="AB3471" s="2">
        <v>1460180000</v>
      </c>
      <c r="AC3471" s="2">
        <v>1472580000</v>
      </c>
      <c r="AD3471" s="2">
        <v>1484700000</v>
      </c>
      <c r="AE3471" s="2">
        <v>1496620000</v>
      </c>
      <c r="AF3471" s="2">
        <v>1512540000</v>
      </c>
      <c r="AG3471" s="2">
        <v>1530550000</v>
      </c>
    </row>
    <row r="3472" spans="1:33" x14ac:dyDescent="0.35">
      <c r="A3472" t="s">
        <v>5102</v>
      </c>
      <c r="B3472" t="s">
        <v>19</v>
      </c>
      <c r="C3472" s="2">
        <v>5632710000</v>
      </c>
      <c r="D3472" s="2">
        <v>5890950000</v>
      </c>
      <c r="E3472" s="2">
        <v>5483930000</v>
      </c>
      <c r="F3472" s="2">
        <v>5370720000</v>
      </c>
      <c r="G3472" s="2">
        <v>5445990000</v>
      </c>
      <c r="H3472" s="2">
        <v>5496120000</v>
      </c>
      <c r="I3472" s="2">
        <v>5518840000</v>
      </c>
      <c r="J3472" s="2">
        <v>5531220000</v>
      </c>
      <c r="K3472" s="2">
        <v>5590600000</v>
      </c>
      <c r="L3472" s="2">
        <v>5652410000</v>
      </c>
      <c r="M3472" s="2">
        <v>5697260000</v>
      </c>
      <c r="N3472" s="2">
        <v>5744010000</v>
      </c>
      <c r="O3472" s="2">
        <v>5900750000</v>
      </c>
      <c r="P3472" s="2">
        <v>6035170000</v>
      </c>
      <c r="Q3472" s="2">
        <v>6053760000</v>
      </c>
      <c r="R3472" s="2">
        <v>6064780000</v>
      </c>
      <c r="S3472" s="2">
        <v>6084920000</v>
      </c>
      <c r="T3472" s="2">
        <v>6158280000</v>
      </c>
      <c r="U3472" s="2">
        <v>6258050000</v>
      </c>
      <c r="V3472" s="2">
        <v>6367660000</v>
      </c>
      <c r="W3472" s="2">
        <v>6456950000</v>
      </c>
      <c r="X3472" s="2">
        <v>6527580000</v>
      </c>
      <c r="Y3472" s="2">
        <v>6596020000</v>
      </c>
      <c r="Z3472" s="2">
        <v>6655510000</v>
      </c>
      <c r="AA3472" s="2">
        <v>6703260000</v>
      </c>
      <c r="AB3472" s="2">
        <v>6743500000</v>
      </c>
      <c r="AC3472" s="2">
        <v>6800750000</v>
      </c>
      <c r="AD3472" s="2">
        <v>6856760000</v>
      </c>
      <c r="AE3472" s="2">
        <v>6911800000</v>
      </c>
      <c r="AF3472" s="2">
        <v>6985320000</v>
      </c>
      <c r="AG3472" s="2">
        <v>7068500000</v>
      </c>
    </row>
    <row r="3473" spans="1:33" x14ac:dyDescent="0.35">
      <c r="A3473" t="s">
        <v>5103</v>
      </c>
      <c r="B3473" t="s">
        <v>19</v>
      </c>
      <c r="C3473" s="2">
        <v>19278000000</v>
      </c>
      <c r="D3473" s="2">
        <v>20161900000</v>
      </c>
      <c r="E3473" s="2">
        <v>18768800000</v>
      </c>
      <c r="F3473" s="2">
        <v>18381400000</v>
      </c>
      <c r="G3473" s="2">
        <v>18639000000</v>
      </c>
      <c r="H3473" s="2">
        <v>18810600000</v>
      </c>
      <c r="I3473" s="2">
        <v>18888300000</v>
      </c>
      <c r="J3473" s="2">
        <v>18930700000</v>
      </c>
      <c r="K3473" s="2">
        <v>19133900000</v>
      </c>
      <c r="L3473" s="2">
        <v>19345500000</v>
      </c>
      <c r="M3473" s="2">
        <v>19499000000</v>
      </c>
      <c r="N3473" s="2">
        <v>19659000000</v>
      </c>
      <c r="O3473" s="2">
        <v>20195400000</v>
      </c>
      <c r="P3473" s="2">
        <v>20655400000</v>
      </c>
      <c r="Q3473" s="2">
        <v>20719100000</v>
      </c>
      <c r="R3473" s="2">
        <v>20756800000</v>
      </c>
      <c r="S3473" s="2">
        <v>20825700000</v>
      </c>
      <c r="T3473" s="2">
        <v>21076800000</v>
      </c>
      <c r="U3473" s="2">
        <v>21418300000</v>
      </c>
      <c r="V3473" s="2">
        <v>21793400000</v>
      </c>
      <c r="W3473" s="2">
        <v>22099000000</v>
      </c>
      <c r="X3473" s="2">
        <v>22340800000</v>
      </c>
      <c r="Y3473" s="2">
        <v>22575000000</v>
      </c>
      <c r="Z3473" s="2">
        <v>22778600000</v>
      </c>
      <c r="AA3473" s="2">
        <v>22942000000</v>
      </c>
      <c r="AB3473" s="2">
        <v>23079700000</v>
      </c>
      <c r="AC3473" s="2">
        <v>23275700000</v>
      </c>
      <c r="AD3473" s="2">
        <v>23467400000</v>
      </c>
      <c r="AE3473" s="2">
        <v>23655700000</v>
      </c>
      <c r="AF3473" s="2">
        <v>23907400000</v>
      </c>
      <c r="AG3473" s="2">
        <v>24192000000</v>
      </c>
    </row>
    <row r="3474" spans="1:33" x14ac:dyDescent="0.35">
      <c r="A3474" t="s">
        <v>5104</v>
      </c>
      <c r="B3474" t="s">
        <v>19</v>
      </c>
      <c r="C3474" s="2">
        <v>1521860000</v>
      </c>
      <c r="D3474" s="2">
        <v>1591630000</v>
      </c>
      <c r="E3474" s="2">
        <v>1481660000</v>
      </c>
      <c r="F3474" s="2">
        <v>1451080000</v>
      </c>
      <c r="G3474" s="2">
        <v>1471410000</v>
      </c>
      <c r="H3474" s="2">
        <v>1484960000</v>
      </c>
      <c r="I3474" s="2">
        <v>1491090000</v>
      </c>
      <c r="J3474" s="2">
        <v>1494440000</v>
      </c>
      <c r="K3474" s="2">
        <v>1510480000</v>
      </c>
      <c r="L3474" s="2">
        <v>1527180000</v>
      </c>
      <c r="M3474" s="2">
        <v>1539300000</v>
      </c>
      <c r="N3474" s="2">
        <v>1551930000</v>
      </c>
      <c r="O3474" s="2">
        <v>1594280000</v>
      </c>
      <c r="P3474" s="2">
        <v>1630600000</v>
      </c>
      <c r="Q3474" s="2">
        <v>1635620000</v>
      </c>
      <c r="R3474" s="2">
        <v>1638600000</v>
      </c>
      <c r="S3474" s="2">
        <v>1644040000</v>
      </c>
      <c r="T3474" s="2">
        <v>1663860000</v>
      </c>
      <c r="U3474" s="2">
        <v>1690820000</v>
      </c>
      <c r="V3474" s="2">
        <v>1720430000</v>
      </c>
      <c r="W3474" s="2">
        <v>1744560000</v>
      </c>
      <c r="X3474" s="2">
        <v>1763640000</v>
      </c>
      <c r="Y3474" s="2">
        <v>1782130000</v>
      </c>
      <c r="Z3474" s="2">
        <v>1798200000</v>
      </c>
      <c r="AA3474" s="2">
        <v>1811100000</v>
      </c>
      <c r="AB3474" s="2">
        <v>1821980000</v>
      </c>
      <c r="AC3474" s="2">
        <v>1837440000</v>
      </c>
      <c r="AD3474" s="2">
        <v>1852580000</v>
      </c>
      <c r="AE3474" s="2">
        <v>1867450000</v>
      </c>
      <c r="AF3474" s="2">
        <v>1887310000</v>
      </c>
      <c r="AG3474" s="2">
        <v>1909780000</v>
      </c>
    </row>
    <row r="3475" spans="1:33" x14ac:dyDescent="0.35">
      <c r="A3475" t="s">
        <v>5105</v>
      </c>
      <c r="B3475" t="s">
        <v>19</v>
      </c>
      <c r="C3475" s="2">
        <v>1353330000</v>
      </c>
      <c r="D3475" s="2">
        <v>1415380000</v>
      </c>
      <c r="E3475" s="2">
        <v>1317590000</v>
      </c>
      <c r="F3475" s="2">
        <v>1290390000</v>
      </c>
      <c r="G3475" s="2">
        <v>1308470000</v>
      </c>
      <c r="H3475" s="2">
        <v>1320520000</v>
      </c>
      <c r="I3475" s="2">
        <v>1325980000</v>
      </c>
      <c r="J3475" s="2">
        <v>1328950000</v>
      </c>
      <c r="K3475" s="2">
        <v>1343220000</v>
      </c>
      <c r="L3475" s="2">
        <v>1358070000</v>
      </c>
      <c r="M3475" s="2">
        <v>1368850000</v>
      </c>
      <c r="N3475" s="2">
        <v>1380080000</v>
      </c>
      <c r="O3475" s="2">
        <v>1417740000</v>
      </c>
      <c r="P3475" s="2">
        <v>1450030000</v>
      </c>
      <c r="Q3475" s="2">
        <v>1454500000</v>
      </c>
      <c r="R3475" s="2">
        <v>1457150000</v>
      </c>
      <c r="S3475" s="2">
        <v>1461980000</v>
      </c>
      <c r="T3475" s="2">
        <v>1479610000</v>
      </c>
      <c r="U3475" s="2">
        <v>1503580000</v>
      </c>
      <c r="V3475" s="2">
        <v>1529920000</v>
      </c>
      <c r="W3475" s="2">
        <v>1551370000</v>
      </c>
      <c r="X3475" s="2">
        <v>1568340000</v>
      </c>
      <c r="Y3475" s="2">
        <v>1584780000</v>
      </c>
      <c r="Z3475" s="2">
        <v>1599080000</v>
      </c>
      <c r="AA3475" s="2">
        <v>1610550000</v>
      </c>
      <c r="AB3475" s="2">
        <v>1620220000</v>
      </c>
      <c r="AC3475" s="2">
        <v>1633970000</v>
      </c>
      <c r="AD3475" s="2">
        <v>1647430000</v>
      </c>
      <c r="AE3475" s="2">
        <v>1660650000</v>
      </c>
      <c r="AF3475" s="2">
        <v>1678320000</v>
      </c>
      <c r="AG3475" s="2">
        <v>1698300000</v>
      </c>
    </row>
    <row r="3476" spans="1:33" x14ac:dyDescent="0.35">
      <c r="A3476" t="s">
        <v>5106</v>
      </c>
      <c r="B3476" t="s">
        <v>19</v>
      </c>
      <c r="C3476" s="2">
        <v>4098280000</v>
      </c>
      <c r="D3476" s="2">
        <v>4286170000</v>
      </c>
      <c r="E3476" s="2">
        <v>3990030000</v>
      </c>
      <c r="F3476" s="2">
        <v>3907660000</v>
      </c>
      <c r="G3476" s="2">
        <v>3962430000</v>
      </c>
      <c r="H3476" s="2">
        <v>3998900000</v>
      </c>
      <c r="I3476" s="2">
        <v>4015430000</v>
      </c>
      <c r="J3476" s="2">
        <v>4024440000</v>
      </c>
      <c r="K3476" s="2">
        <v>4067650000</v>
      </c>
      <c r="L3476" s="2">
        <v>4112620000</v>
      </c>
      <c r="M3476" s="2">
        <v>4145250000</v>
      </c>
      <c r="N3476" s="2">
        <v>4179260000</v>
      </c>
      <c r="O3476" s="2">
        <v>4293310000</v>
      </c>
      <c r="P3476" s="2">
        <v>4391100000</v>
      </c>
      <c r="Q3476" s="2">
        <v>4404630000</v>
      </c>
      <c r="R3476" s="2">
        <v>4412650000</v>
      </c>
      <c r="S3476" s="2">
        <v>4427300000</v>
      </c>
      <c r="T3476" s="2">
        <v>4480680000</v>
      </c>
      <c r="U3476" s="2">
        <v>4553270000</v>
      </c>
      <c r="V3476" s="2">
        <v>4633020000</v>
      </c>
      <c r="W3476" s="2">
        <v>4697990000</v>
      </c>
      <c r="X3476" s="2">
        <v>4749380000</v>
      </c>
      <c r="Y3476" s="2">
        <v>4799170000</v>
      </c>
      <c r="Z3476" s="2">
        <v>4842460000</v>
      </c>
      <c r="AA3476" s="2">
        <v>4877200000</v>
      </c>
      <c r="AB3476" s="2">
        <v>4906480000</v>
      </c>
      <c r="AC3476" s="2">
        <v>4948130000</v>
      </c>
      <c r="AD3476" s="2">
        <v>4988880000</v>
      </c>
      <c r="AE3476" s="2">
        <v>5028930000</v>
      </c>
      <c r="AF3476" s="2">
        <v>5082420000</v>
      </c>
      <c r="AG3476" s="2">
        <v>5142940000</v>
      </c>
    </row>
    <row r="3477" spans="1:33" x14ac:dyDescent="0.35">
      <c r="A3477" t="s">
        <v>5107</v>
      </c>
      <c r="B3477" t="s">
        <v>19</v>
      </c>
      <c r="C3477" s="2">
        <v>316483000</v>
      </c>
      <c r="D3477" s="2">
        <v>330992000</v>
      </c>
      <c r="E3477" s="2">
        <v>308124000</v>
      </c>
      <c r="F3477" s="2">
        <v>301763000</v>
      </c>
      <c r="G3477" s="2">
        <v>305992000</v>
      </c>
      <c r="H3477" s="2">
        <v>308808000</v>
      </c>
      <c r="I3477" s="2">
        <v>310085000</v>
      </c>
      <c r="J3477" s="2">
        <v>310780000</v>
      </c>
      <c r="K3477" s="2">
        <v>314117000</v>
      </c>
      <c r="L3477" s="2">
        <v>317590000</v>
      </c>
      <c r="M3477" s="2">
        <v>320110000</v>
      </c>
      <c r="N3477" s="2">
        <v>322737000</v>
      </c>
      <c r="O3477" s="2">
        <v>331543000</v>
      </c>
      <c r="P3477" s="2">
        <v>339096000</v>
      </c>
      <c r="Q3477" s="2">
        <v>340140000</v>
      </c>
      <c r="R3477" s="2">
        <v>340760000</v>
      </c>
      <c r="S3477" s="2">
        <v>341891000</v>
      </c>
      <c r="T3477" s="2">
        <v>346013000</v>
      </c>
      <c r="U3477" s="2">
        <v>351619000</v>
      </c>
      <c r="V3477" s="2">
        <v>357777000</v>
      </c>
      <c r="W3477" s="2">
        <v>362794000</v>
      </c>
      <c r="X3477" s="2">
        <v>366763000</v>
      </c>
      <c r="Y3477" s="2">
        <v>370608000</v>
      </c>
      <c r="Z3477" s="2">
        <v>373950000</v>
      </c>
      <c r="AA3477" s="2">
        <v>376633000</v>
      </c>
      <c r="AB3477" s="2">
        <v>378895000</v>
      </c>
      <c r="AC3477" s="2">
        <v>382111000</v>
      </c>
      <c r="AD3477" s="2">
        <v>385258000</v>
      </c>
      <c r="AE3477" s="2">
        <v>388351000</v>
      </c>
      <c r="AF3477" s="2">
        <v>392481000</v>
      </c>
      <c r="AG3477" s="2">
        <v>397155000</v>
      </c>
    </row>
    <row r="3478" spans="1:33" x14ac:dyDescent="0.35">
      <c r="A3478" t="s">
        <v>5108</v>
      </c>
      <c r="B3478" t="s">
        <v>19</v>
      </c>
      <c r="C3478" s="2">
        <v>270210000</v>
      </c>
      <c r="D3478" s="2">
        <v>282598000</v>
      </c>
      <c r="E3478" s="2">
        <v>263073000</v>
      </c>
      <c r="F3478" s="2">
        <v>257642000</v>
      </c>
      <c r="G3478" s="2">
        <v>261253000</v>
      </c>
      <c r="H3478" s="2">
        <v>263658000</v>
      </c>
      <c r="I3478" s="2">
        <v>264747000</v>
      </c>
      <c r="J3478" s="2">
        <v>265341000</v>
      </c>
      <c r="K3478" s="2">
        <v>268190000</v>
      </c>
      <c r="L3478" s="2">
        <v>271155000</v>
      </c>
      <c r="M3478" s="2">
        <v>273307000</v>
      </c>
      <c r="N3478" s="2">
        <v>275549000</v>
      </c>
      <c r="O3478" s="2">
        <v>283069000</v>
      </c>
      <c r="P3478" s="2">
        <v>289517000</v>
      </c>
      <c r="Q3478" s="2">
        <v>290409000</v>
      </c>
      <c r="R3478" s="2">
        <v>290937000</v>
      </c>
      <c r="S3478" s="2">
        <v>291903000</v>
      </c>
      <c r="T3478" s="2">
        <v>295423000</v>
      </c>
      <c r="U3478" s="2">
        <v>300209000</v>
      </c>
      <c r="V3478" s="2">
        <v>305467000</v>
      </c>
      <c r="W3478" s="2">
        <v>309750000</v>
      </c>
      <c r="X3478" s="2">
        <v>313139000</v>
      </c>
      <c r="Y3478" s="2">
        <v>316422000</v>
      </c>
      <c r="Z3478" s="2">
        <v>319275000</v>
      </c>
      <c r="AA3478" s="2">
        <v>321566000</v>
      </c>
      <c r="AB3478" s="2">
        <v>323497000</v>
      </c>
      <c r="AC3478" s="2">
        <v>326243000</v>
      </c>
      <c r="AD3478" s="2">
        <v>328930000</v>
      </c>
      <c r="AE3478" s="2">
        <v>331570000</v>
      </c>
      <c r="AF3478" s="2">
        <v>335097000</v>
      </c>
      <c r="AG3478" s="2">
        <v>339087000</v>
      </c>
    </row>
    <row r="3479" spans="1:33" x14ac:dyDescent="0.35">
      <c r="A3479" t="s">
        <v>5109</v>
      </c>
      <c r="B3479" t="s">
        <v>19</v>
      </c>
      <c r="C3479" s="2">
        <v>1713800000</v>
      </c>
      <c r="D3479" s="2">
        <v>1792380000</v>
      </c>
      <c r="E3479" s="2">
        <v>1668540000</v>
      </c>
      <c r="F3479" s="2">
        <v>1634090000</v>
      </c>
      <c r="G3479" s="2">
        <v>1657000000</v>
      </c>
      <c r="H3479" s="2">
        <v>1672250000</v>
      </c>
      <c r="I3479" s="2">
        <v>1679160000</v>
      </c>
      <c r="J3479" s="2">
        <v>1682930000</v>
      </c>
      <c r="K3479" s="2">
        <v>1700990000</v>
      </c>
      <c r="L3479" s="2">
        <v>1719800000</v>
      </c>
      <c r="M3479" s="2">
        <v>1733450000</v>
      </c>
      <c r="N3479" s="2">
        <v>1747670000</v>
      </c>
      <c r="O3479" s="2">
        <v>1795360000</v>
      </c>
      <c r="P3479" s="2">
        <v>1836260000</v>
      </c>
      <c r="Q3479" s="2">
        <v>1841910000</v>
      </c>
      <c r="R3479" s="2">
        <v>1845270000</v>
      </c>
      <c r="S3479" s="2">
        <v>1851390000</v>
      </c>
      <c r="T3479" s="2">
        <v>1873720000</v>
      </c>
      <c r="U3479" s="2">
        <v>1904070000</v>
      </c>
      <c r="V3479" s="2">
        <v>1937420000</v>
      </c>
      <c r="W3479" s="2">
        <v>1964590000</v>
      </c>
      <c r="X3479" s="2">
        <v>1986080000</v>
      </c>
      <c r="Y3479" s="2">
        <v>2006900000</v>
      </c>
      <c r="Z3479" s="2">
        <v>2025000000</v>
      </c>
      <c r="AA3479" s="2">
        <v>2039530000</v>
      </c>
      <c r="AB3479" s="2">
        <v>2051780000</v>
      </c>
      <c r="AC3479" s="2">
        <v>2069190000</v>
      </c>
      <c r="AD3479" s="2">
        <v>2086240000</v>
      </c>
      <c r="AE3479" s="2">
        <v>2102980000</v>
      </c>
      <c r="AF3479" s="2">
        <v>2125350000</v>
      </c>
      <c r="AG3479" s="2">
        <v>2150660000</v>
      </c>
    </row>
    <row r="3480" spans="1:33" x14ac:dyDescent="0.35">
      <c r="A3480" t="s">
        <v>5110</v>
      </c>
      <c r="B3480" t="s">
        <v>19</v>
      </c>
      <c r="C3480" s="2">
        <v>342761000</v>
      </c>
      <c r="D3480" s="2">
        <v>358475000</v>
      </c>
      <c r="E3480" s="2">
        <v>333708000</v>
      </c>
      <c r="F3480" s="2">
        <v>326819000</v>
      </c>
      <c r="G3480" s="2">
        <v>331399000</v>
      </c>
      <c r="H3480" s="2">
        <v>334450000</v>
      </c>
      <c r="I3480" s="2">
        <v>335832000</v>
      </c>
      <c r="J3480" s="2">
        <v>336585000</v>
      </c>
      <c r="K3480" s="2">
        <v>340199000</v>
      </c>
      <c r="L3480" s="2">
        <v>343960000</v>
      </c>
      <c r="M3480" s="2">
        <v>346690000</v>
      </c>
      <c r="N3480" s="2">
        <v>349534000</v>
      </c>
      <c r="O3480" s="2">
        <v>359072000</v>
      </c>
      <c r="P3480" s="2">
        <v>367251000</v>
      </c>
      <c r="Q3480" s="2">
        <v>368383000</v>
      </c>
      <c r="R3480" s="2">
        <v>369054000</v>
      </c>
      <c r="S3480" s="2">
        <v>370279000</v>
      </c>
      <c r="T3480" s="2">
        <v>374743000</v>
      </c>
      <c r="U3480" s="2">
        <v>380814000</v>
      </c>
      <c r="V3480" s="2">
        <v>387484000</v>
      </c>
      <c r="W3480" s="2">
        <v>392918000</v>
      </c>
      <c r="X3480" s="2">
        <v>397216000</v>
      </c>
      <c r="Y3480" s="2">
        <v>401380000</v>
      </c>
      <c r="Z3480" s="2">
        <v>405000000</v>
      </c>
      <c r="AA3480" s="2">
        <v>407906000</v>
      </c>
      <c r="AB3480" s="2">
        <v>410355000</v>
      </c>
      <c r="AC3480" s="2">
        <v>413839000</v>
      </c>
      <c r="AD3480" s="2">
        <v>417247000</v>
      </c>
      <c r="AE3480" s="2">
        <v>420596000</v>
      </c>
      <c r="AF3480" s="2">
        <v>425070000</v>
      </c>
      <c r="AG3480" s="2">
        <v>430132000</v>
      </c>
    </row>
    <row r="3481" spans="1:33" x14ac:dyDescent="0.35">
      <c r="A3481" t="s">
        <v>5111</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row>
    <row r="3482" spans="1:33" x14ac:dyDescent="0.35">
      <c r="A3482" t="s">
        <v>5112</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row>
    <row r="3483" spans="1:33" x14ac:dyDescent="0.35">
      <c r="A3483" t="s">
        <v>5113</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row>
    <row r="3484" spans="1:33" x14ac:dyDescent="0.35">
      <c r="A3484" t="s">
        <v>5114</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row>
    <row r="3485" spans="1:33" x14ac:dyDescent="0.35">
      <c r="A3485" t="s">
        <v>5115</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row>
    <row r="3486" spans="1:33" x14ac:dyDescent="0.35">
      <c r="A3486" t="s">
        <v>5116</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row>
    <row r="3487" spans="1:33" x14ac:dyDescent="0.35">
      <c r="A3487" t="s">
        <v>5117</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row>
    <row r="3488" spans="1:33" x14ac:dyDescent="0.35">
      <c r="A3488" t="s">
        <v>5118</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row>
    <row r="3489" spans="1:33" x14ac:dyDescent="0.35">
      <c r="A3489" t="s">
        <v>5119</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row>
    <row r="3490" spans="1:33" x14ac:dyDescent="0.35">
      <c r="A3490" t="s">
        <v>5120</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row>
    <row r="3491" spans="1:33" x14ac:dyDescent="0.35">
      <c r="A3491" t="s">
        <v>5121</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row>
    <row r="3492" spans="1:33" x14ac:dyDescent="0.35">
      <c r="A3492" t="s">
        <v>5122</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row>
    <row r="3493" spans="1:33" x14ac:dyDescent="0.35">
      <c r="A3493" t="s">
        <v>5123</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row>
    <row r="3494" spans="1:33" x14ac:dyDescent="0.35">
      <c r="A3494" t="s">
        <v>5124</v>
      </c>
      <c r="B3494" t="s">
        <v>19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row>
    <row r="3495" spans="1:33" x14ac:dyDescent="0.35">
      <c r="A3495" t="s">
        <v>5125</v>
      </c>
      <c r="B3495" t="s">
        <v>19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row>
    <row r="3496" spans="1:33" x14ac:dyDescent="0.35">
      <c r="A3496" t="s">
        <v>5126</v>
      </c>
      <c r="B3496" t="s">
        <v>19</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row>
    <row r="3497" spans="1:33" x14ac:dyDescent="0.35">
      <c r="A3497" t="s">
        <v>5127</v>
      </c>
      <c r="B3497" t="s">
        <v>19</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row>
    <row r="3498" spans="1:33" x14ac:dyDescent="0.35">
      <c r="A3498" t="s">
        <v>5128</v>
      </c>
      <c r="B3498" t="s">
        <v>19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row>
    <row r="3499" spans="1:33" x14ac:dyDescent="0.35">
      <c r="A3499" t="s">
        <v>5129</v>
      </c>
      <c r="B3499" t="s">
        <v>19</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row>
    <row r="3500" spans="1:33" x14ac:dyDescent="0.35">
      <c r="A3500" t="s">
        <v>5130</v>
      </c>
      <c r="B3500" t="s">
        <v>19</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row>
    <row r="3501" spans="1:33" x14ac:dyDescent="0.35">
      <c r="A3501" t="s">
        <v>5131</v>
      </c>
      <c r="B3501" t="s">
        <v>19</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row>
    <row r="3502" spans="1:33" x14ac:dyDescent="0.35">
      <c r="A3502" t="s">
        <v>5132</v>
      </c>
      <c r="B3502" t="s">
        <v>19</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row>
    <row r="3503" spans="1:33" x14ac:dyDescent="0.35">
      <c r="A3503" t="s">
        <v>5133</v>
      </c>
      <c r="B3503" t="s">
        <v>19</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row>
    <row r="3504" spans="1:33" x14ac:dyDescent="0.35">
      <c r="A3504" t="s">
        <v>5134</v>
      </c>
      <c r="B3504" t="s">
        <v>19</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row>
    <row r="3505" spans="1:33" x14ac:dyDescent="0.35">
      <c r="A3505" t="s">
        <v>5135</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row>
    <row r="3506" spans="1:33" x14ac:dyDescent="0.35">
      <c r="A3506" t="s">
        <v>5136</v>
      </c>
      <c r="B3506" t="s">
        <v>19</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row>
    <row r="3507" spans="1:33" x14ac:dyDescent="0.35">
      <c r="A3507" t="s">
        <v>5137</v>
      </c>
      <c r="B3507" t="s">
        <v>19</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row>
    <row r="3508" spans="1:33" x14ac:dyDescent="0.35">
      <c r="A3508" t="s">
        <v>5138</v>
      </c>
      <c r="B3508" t="s">
        <v>19</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row>
    <row r="3509" spans="1:33" x14ac:dyDescent="0.35">
      <c r="A3509" t="s">
        <v>5139</v>
      </c>
      <c r="B3509" t="s">
        <v>19</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row>
    <row r="3510" spans="1:33" x14ac:dyDescent="0.35">
      <c r="A3510" t="s">
        <v>5140</v>
      </c>
      <c r="B3510" t="s">
        <v>19</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row>
    <row r="3511" spans="1:33" x14ac:dyDescent="0.35">
      <c r="A3511" t="s">
        <v>5141</v>
      </c>
      <c r="B3511" t="s">
        <v>19</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row>
    <row r="3512" spans="1:33" x14ac:dyDescent="0.35">
      <c r="A3512" t="s">
        <v>5142</v>
      </c>
      <c r="B3512" t="s">
        <v>19</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row>
    <row r="3513" spans="1:33" x14ac:dyDescent="0.35">
      <c r="A3513" t="s">
        <v>5143</v>
      </c>
      <c r="B3513" t="s">
        <v>19</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row>
    <row r="3514" spans="1:33" x14ac:dyDescent="0.35">
      <c r="A3514" t="s">
        <v>5144</v>
      </c>
      <c r="B3514" t="s">
        <v>19</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row>
    <row r="3515" spans="1:33" x14ac:dyDescent="0.35">
      <c r="A3515" t="s">
        <v>5145</v>
      </c>
      <c r="B3515" t="s">
        <v>19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row>
    <row r="3516" spans="1:33" x14ac:dyDescent="0.35">
      <c r="A3516" t="s">
        <v>5146</v>
      </c>
      <c r="B3516" t="s">
        <v>19</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row>
    <row r="3517" spans="1:33" x14ac:dyDescent="0.35">
      <c r="A3517" t="s">
        <v>5147</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3" x14ac:dyDescent="0.35">
      <c r="A3518" t="s">
        <v>5148</v>
      </c>
      <c r="B3518" t="s">
        <v>19</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row>
    <row r="3519" spans="1:33" x14ac:dyDescent="0.35">
      <c r="A3519" t="s">
        <v>5149</v>
      </c>
      <c r="B3519" t="s">
        <v>19</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row>
    <row r="3520" spans="1:33" x14ac:dyDescent="0.35">
      <c r="A3520" t="s">
        <v>5150</v>
      </c>
      <c r="B3520" t="s">
        <v>19</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row>
    <row r="3521" spans="1:33" x14ac:dyDescent="0.35">
      <c r="A3521" t="s">
        <v>5151</v>
      </c>
      <c r="B3521" t="s">
        <v>19</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row>
    <row r="3522" spans="1:33" x14ac:dyDescent="0.35">
      <c r="A3522" t="s">
        <v>5152</v>
      </c>
      <c r="B3522" t="s">
        <v>19</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row>
    <row r="3523" spans="1:33" x14ac:dyDescent="0.35">
      <c r="A3523" t="s">
        <v>5153</v>
      </c>
      <c r="B3523" t="s">
        <v>19</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3" x14ac:dyDescent="0.35">
      <c r="A3524" t="s">
        <v>5154</v>
      </c>
      <c r="B3524" t="s">
        <v>19</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row>
    <row r="3525" spans="1:33" x14ac:dyDescent="0.35">
      <c r="A3525" t="s">
        <v>5155</v>
      </c>
      <c r="B3525" t="s">
        <v>19</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row>
    <row r="3526" spans="1:33" x14ac:dyDescent="0.35">
      <c r="A3526" t="s">
        <v>5156</v>
      </c>
      <c r="B3526" t="s">
        <v>19</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row>
    <row r="3527" spans="1:33" x14ac:dyDescent="0.35">
      <c r="A3527" t="s">
        <v>5157</v>
      </c>
      <c r="B3527" t="s">
        <v>19</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row>
    <row r="3528" spans="1:33" x14ac:dyDescent="0.35">
      <c r="A3528" t="s">
        <v>5158</v>
      </c>
      <c r="B3528" t="s">
        <v>19</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row>
    <row r="3529" spans="1:33" x14ac:dyDescent="0.35">
      <c r="A3529" t="s">
        <v>5159</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row>
    <row r="3530" spans="1:33" x14ac:dyDescent="0.35">
      <c r="A3530" t="s">
        <v>5160</v>
      </c>
      <c r="B3530" t="s">
        <v>19</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row>
    <row r="3531" spans="1:33" x14ac:dyDescent="0.35">
      <c r="A3531" t="s">
        <v>5161</v>
      </c>
      <c r="B3531" t="s">
        <v>19</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row>
    <row r="3532" spans="1:33" x14ac:dyDescent="0.35">
      <c r="A3532" t="s">
        <v>5162</v>
      </c>
      <c r="B3532" t="s">
        <v>19</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row>
    <row r="3533" spans="1:33" x14ac:dyDescent="0.35">
      <c r="A3533" t="s">
        <v>5163</v>
      </c>
      <c r="B3533" t="s">
        <v>19</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row>
    <row r="3534" spans="1:33" x14ac:dyDescent="0.35">
      <c r="A3534" t="s">
        <v>5164</v>
      </c>
      <c r="B3534" t="s">
        <v>19</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row>
    <row r="3535" spans="1:33" x14ac:dyDescent="0.35">
      <c r="A3535" t="s">
        <v>5165</v>
      </c>
      <c r="B3535" t="s">
        <v>19</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row>
    <row r="3536" spans="1:33" x14ac:dyDescent="0.35">
      <c r="A3536" t="s">
        <v>5166</v>
      </c>
      <c r="B3536" t="s">
        <v>19</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row>
    <row r="3537" spans="1:33" x14ac:dyDescent="0.35">
      <c r="A3537" t="s">
        <v>5167</v>
      </c>
      <c r="B3537" t="s">
        <v>19</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row>
    <row r="3538" spans="1:33" x14ac:dyDescent="0.35">
      <c r="A3538" t="s">
        <v>5168</v>
      </c>
      <c r="B3538" t="s">
        <v>19</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row>
    <row r="3539" spans="1:33" x14ac:dyDescent="0.35">
      <c r="A3539" t="s">
        <v>5169</v>
      </c>
      <c r="B3539" t="s">
        <v>19</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row>
    <row r="3540" spans="1:33" x14ac:dyDescent="0.35">
      <c r="A3540" t="s">
        <v>5170</v>
      </c>
      <c r="B3540" t="s">
        <v>19</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row>
    <row r="3541" spans="1:33" x14ac:dyDescent="0.35">
      <c r="A3541" t="s">
        <v>5171</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row>
    <row r="3542" spans="1:33" x14ac:dyDescent="0.35">
      <c r="A3542" t="s">
        <v>5172</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row>
    <row r="3543" spans="1:33" x14ac:dyDescent="0.35">
      <c r="A3543" t="s">
        <v>5173</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row>
    <row r="3544" spans="1:33" x14ac:dyDescent="0.35">
      <c r="A3544" t="s">
        <v>5174</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row>
    <row r="3545" spans="1:33" x14ac:dyDescent="0.35">
      <c r="A3545" t="s">
        <v>5175</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row>
    <row r="3546" spans="1:33" x14ac:dyDescent="0.35">
      <c r="A3546" t="s">
        <v>5176</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row>
    <row r="3547" spans="1:33" x14ac:dyDescent="0.35">
      <c r="A3547" t="s">
        <v>5177</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row>
    <row r="3548" spans="1:33" x14ac:dyDescent="0.35">
      <c r="A3548" t="s">
        <v>5178</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row>
    <row r="3549" spans="1:33" x14ac:dyDescent="0.35">
      <c r="A3549" t="s">
        <v>5179</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row>
    <row r="3550" spans="1:33" x14ac:dyDescent="0.35">
      <c r="A3550" t="s">
        <v>5180</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row>
    <row r="3551" spans="1:33" x14ac:dyDescent="0.35">
      <c r="A3551" t="s">
        <v>5181</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row>
    <row r="3552" spans="1:33" x14ac:dyDescent="0.35">
      <c r="A3552" t="s">
        <v>5182</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row>
    <row r="3553" spans="1:33" x14ac:dyDescent="0.35">
      <c r="A3553" t="s">
        <v>5183</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row>
    <row r="3554" spans="1:33" x14ac:dyDescent="0.35">
      <c r="A3554" t="s">
        <v>5184</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row>
    <row r="3555" spans="1:33" x14ac:dyDescent="0.35">
      <c r="A3555" t="s">
        <v>5185</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row>
    <row r="3556" spans="1:33" x14ac:dyDescent="0.35">
      <c r="A3556" t="s">
        <v>5186</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row>
    <row r="3557" spans="1:33" x14ac:dyDescent="0.35">
      <c r="A3557" t="s">
        <v>5187</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row>
    <row r="3558" spans="1:33" x14ac:dyDescent="0.35">
      <c r="A3558" t="s">
        <v>5188</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row>
    <row r="3559" spans="1:33" x14ac:dyDescent="0.35">
      <c r="A3559" t="s">
        <v>5189</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row>
    <row r="3560" spans="1:33" x14ac:dyDescent="0.35">
      <c r="A3560" t="s">
        <v>5190</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row>
    <row r="3561" spans="1:33" x14ac:dyDescent="0.35">
      <c r="A3561" t="s">
        <v>5191</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row>
    <row r="3562" spans="1:33" x14ac:dyDescent="0.35">
      <c r="A3562" t="s">
        <v>5192</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row>
    <row r="3563" spans="1:33" x14ac:dyDescent="0.35">
      <c r="A3563" t="s">
        <v>5193</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row>
    <row r="3564" spans="1:33" x14ac:dyDescent="0.35">
      <c r="A3564" t="s">
        <v>5194</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row>
    <row r="3565" spans="1:33" x14ac:dyDescent="0.35">
      <c r="A3565" t="s">
        <v>5195</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row>
    <row r="3566" spans="1:33" x14ac:dyDescent="0.35">
      <c r="A3566" t="s">
        <v>5196</v>
      </c>
      <c r="B3566" t="s">
        <v>19</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row>
    <row r="3567" spans="1:33" x14ac:dyDescent="0.35">
      <c r="A3567" t="s">
        <v>5197</v>
      </c>
      <c r="B3567" t="s">
        <v>19</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row>
    <row r="3568" spans="1:33" x14ac:dyDescent="0.35">
      <c r="A3568" t="s">
        <v>5198</v>
      </c>
      <c r="B3568" t="s">
        <v>19</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row>
    <row r="3569" spans="1:33" x14ac:dyDescent="0.35">
      <c r="A3569" t="s">
        <v>5199</v>
      </c>
      <c r="B3569" t="s">
        <v>19</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row>
    <row r="3570" spans="1:33" x14ac:dyDescent="0.35">
      <c r="A3570" t="s">
        <v>5200</v>
      </c>
      <c r="B3570" t="s">
        <v>19</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row>
    <row r="3571" spans="1:33" x14ac:dyDescent="0.35">
      <c r="A3571" t="s">
        <v>5201</v>
      </c>
      <c r="B3571" t="s">
        <v>19</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row>
    <row r="3572" spans="1:33" x14ac:dyDescent="0.35">
      <c r="A3572" t="s">
        <v>5202</v>
      </c>
      <c r="B3572" t="s">
        <v>19</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row>
    <row r="3573" spans="1:33" x14ac:dyDescent="0.35">
      <c r="A3573" t="s">
        <v>5203</v>
      </c>
      <c r="B3573" t="s">
        <v>19</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row>
    <row r="3574" spans="1:33" x14ac:dyDescent="0.35">
      <c r="A3574" t="s">
        <v>5204</v>
      </c>
      <c r="B3574" t="s">
        <v>19</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row>
    <row r="3575" spans="1:33" x14ac:dyDescent="0.35">
      <c r="A3575" t="s">
        <v>5205</v>
      </c>
      <c r="B3575" t="s">
        <v>19</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row>
    <row r="3576" spans="1:33" x14ac:dyDescent="0.35">
      <c r="A3576" t="s">
        <v>5206</v>
      </c>
      <c r="B3576" t="s">
        <v>19</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row>
    <row r="3577" spans="1:33" x14ac:dyDescent="0.35">
      <c r="A3577" t="s">
        <v>5207</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row>
    <row r="3578" spans="1:33" x14ac:dyDescent="0.35">
      <c r="A3578" t="s">
        <v>5208</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row>
    <row r="3579" spans="1:33" x14ac:dyDescent="0.35">
      <c r="A3579" t="s">
        <v>5209</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row>
    <row r="3580" spans="1:33" x14ac:dyDescent="0.35">
      <c r="A3580" t="s">
        <v>5210</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row>
    <row r="3581" spans="1:33" x14ac:dyDescent="0.35">
      <c r="A3581" t="s">
        <v>5211</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row>
    <row r="3582" spans="1:33" x14ac:dyDescent="0.35">
      <c r="A3582" t="s">
        <v>5212</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row>
    <row r="3583" spans="1:33" x14ac:dyDescent="0.35">
      <c r="A3583" t="s">
        <v>5213</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row>
    <row r="3584" spans="1:33" x14ac:dyDescent="0.35">
      <c r="A3584" t="s">
        <v>5214</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row>
    <row r="3585" spans="1:33" x14ac:dyDescent="0.35">
      <c r="A3585" t="s">
        <v>5215</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row>
    <row r="3586" spans="1:33" x14ac:dyDescent="0.35">
      <c r="A3586" t="s">
        <v>5216</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row>
    <row r="3587" spans="1:33" x14ac:dyDescent="0.35">
      <c r="A3587" t="s">
        <v>5217</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row>
    <row r="3588" spans="1:33" x14ac:dyDescent="0.35">
      <c r="A3588" t="s">
        <v>5218</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row>
    <row r="3589" spans="1:33" x14ac:dyDescent="0.35">
      <c r="A3589" t="s">
        <v>5219</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row>
    <row r="3590" spans="1:33" x14ac:dyDescent="0.35">
      <c r="A3590" t="s">
        <v>5220</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row>
    <row r="3591" spans="1:33" x14ac:dyDescent="0.35">
      <c r="A3591" t="s">
        <v>5221</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x14ac:dyDescent="0.35">
      <c r="A3592" t="s">
        <v>5222</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x14ac:dyDescent="0.35">
      <c r="A3593" t="s">
        <v>5223</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x14ac:dyDescent="0.35">
      <c r="A3594" t="s">
        <v>5224</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row>
    <row r="3595" spans="1:33" x14ac:dyDescent="0.35">
      <c r="A3595" t="s">
        <v>5225</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row>
    <row r="3596" spans="1:33" x14ac:dyDescent="0.35">
      <c r="A3596" t="s">
        <v>5226</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row>
    <row r="3597" spans="1:33" x14ac:dyDescent="0.35">
      <c r="A3597" t="s">
        <v>5227</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row>
    <row r="3598" spans="1:33" x14ac:dyDescent="0.35">
      <c r="A3598" t="s">
        <v>5228</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row>
    <row r="3599" spans="1:33" x14ac:dyDescent="0.35">
      <c r="A3599" t="s">
        <v>5229</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row>
    <row r="3600" spans="1:33" x14ac:dyDescent="0.35">
      <c r="A3600" t="s">
        <v>5230</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3" x14ac:dyDescent="0.35">
      <c r="A3601" t="s">
        <v>5231</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row>
    <row r="3602" spans="1:33" x14ac:dyDescent="0.35">
      <c r="A3602" t="s">
        <v>5232</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row>
    <row r="3603" spans="1:33" x14ac:dyDescent="0.35">
      <c r="A3603" t="s">
        <v>5233</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row>
    <row r="3604" spans="1:33" x14ac:dyDescent="0.35">
      <c r="A3604" t="s">
        <v>5234</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row>
    <row r="3605" spans="1:33" x14ac:dyDescent="0.35">
      <c r="A3605" t="s">
        <v>5235</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row>
    <row r="3606" spans="1:33" x14ac:dyDescent="0.35">
      <c r="A3606" t="s">
        <v>5236</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row>
    <row r="3607" spans="1:33" x14ac:dyDescent="0.35">
      <c r="A3607" t="s">
        <v>5237</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row>
    <row r="3608" spans="1:33" x14ac:dyDescent="0.35">
      <c r="A3608" t="s">
        <v>5238</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x14ac:dyDescent="0.35">
      <c r="A3609" t="s">
        <v>5239</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x14ac:dyDescent="0.35">
      <c r="A3610" t="s">
        <v>5240</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x14ac:dyDescent="0.35">
      <c r="A3611" t="s">
        <v>5241</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x14ac:dyDescent="0.35">
      <c r="A3612" t="s">
        <v>5242</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x14ac:dyDescent="0.35">
      <c r="A3613" t="s">
        <v>5243</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x14ac:dyDescent="0.35">
      <c r="A3614" t="s">
        <v>5244</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x14ac:dyDescent="0.35">
      <c r="A3615" t="s">
        <v>5245</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x14ac:dyDescent="0.35">
      <c r="A3616" t="s">
        <v>5246</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x14ac:dyDescent="0.35">
      <c r="A3617" t="s">
        <v>5247</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x14ac:dyDescent="0.35">
      <c r="A3618" t="s">
        <v>5248</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x14ac:dyDescent="0.35">
      <c r="A3619" t="s">
        <v>5249</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x14ac:dyDescent="0.35">
      <c r="A3620" t="s">
        <v>5250</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x14ac:dyDescent="0.35">
      <c r="A3621" t="s">
        <v>5251</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x14ac:dyDescent="0.35">
      <c r="A3622" t="s">
        <v>5252</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x14ac:dyDescent="0.35">
      <c r="A3623" t="s">
        <v>5253</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x14ac:dyDescent="0.35">
      <c r="A3624" t="s">
        <v>5254</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x14ac:dyDescent="0.35">
      <c r="A3625" t="s">
        <v>5255</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x14ac:dyDescent="0.35">
      <c r="A3626" t="s">
        <v>5256</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x14ac:dyDescent="0.35">
      <c r="A3627" t="s">
        <v>5257</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x14ac:dyDescent="0.35">
      <c r="A3628" t="s">
        <v>5258</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x14ac:dyDescent="0.35">
      <c r="A3629" t="s">
        <v>5259</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x14ac:dyDescent="0.35">
      <c r="A3630" t="s">
        <v>5260</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x14ac:dyDescent="0.35">
      <c r="A3631" t="s">
        <v>5261</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x14ac:dyDescent="0.35">
      <c r="A3632" t="s">
        <v>5262</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x14ac:dyDescent="0.35">
      <c r="A3633" t="s">
        <v>5263</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x14ac:dyDescent="0.35">
      <c r="A3634" t="s">
        <v>5264</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x14ac:dyDescent="0.35">
      <c r="A3635" t="s">
        <v>5265</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x14ac:dyDescent="0.35">
      <c r="A3636" t="s">
        <v>5266</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x14ac:dyDescent="0.35">
      <c r="A3637" t="s">
        <v>5267</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x14ac:dyDescent="0.35">
      <c r="A3638" t="s">
        <v>5268</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x14ac:dyDescent="0.35">
      <c r="A3639" t="s">
        <v>5269</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x14ac:dyDescent="0.35">
      <c r="A3640" t="s">
        <v>5270</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x14ac:dyDescent="0.35">
      <c r="A3641" t="s">
        <v>5271</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x14ac:dyDescent="0.35">
      <c r="A3642" t="s">
        <v>5272</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x14ac:dyDescent="0.35">
      <c r="A3643" t="s">
        <v>5273</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x14ac:dyDescent="0.35">
      <c r="A3644" t="s">
        <v>5274</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x14ac:dyDescent="0.35">
      <c r="A3645" t="s">
        <v>5275</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x14ac:dyDescent="0.35">
      <c r="A3646" t="s">
        <v>5276</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x14ac:dyDescent="0.35">
      <c r="A3647" t="s">
        <v>5277</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x14ac:dyDescent="0.35">
      <c r="A3648" t="s">
        <v>5278</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x14ac:dyDescent="0.35">
      <c r="A3649" t="s">
        <v>5279</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x14ac:dyDescent="0.35">
      <c r="A3650" t="s">
        <v>5280</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x14ac:dyDescent="0.35">
      <c r="A3651" t="s">
        <v>5281</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x14ac:dyDescent="0.35">
      <c r="A3652" t="s">
        <v>5282</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x14ac:dyDescent="0.35">
      <c r="A3653" t="s">
        <v>5283</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x14ac:dyDescent="0.35">
      <c r="A3654" t="s">
        <v>5284</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x14ac:dyDescent="0.35">
      <c r="A3655" t="s">
        <v>5285</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x14ac:dyDescent="0.35">
      <c r="A3656" t="s">
        <v>5286</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x14ac:dyDescent="0.35">
      <c r="A3657" t="s">
        <v>5287</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x14ac:dyDescent="0.35">
      <c r="A3658" t="s">
        <v>5288</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x14ac:dyDescent="0.35">
      <c r="A3659" t="s">
        <v>5289</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x14ac:dyDescent="0.35">
      <c r="A3660" t="s">
        <v>5290</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x14ac:dyDescent="0.35">
      <c r="A3661" t="s">
        <v>5291</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x14ac:dyDescent="0.35">
      <c r="A3662" t="s">
        <v>5292</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x14ac:dyDescent="0.35">
      <c r="A3663" t="s">
        <v>5293</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x14ac:dyDescent="0.35">
      <c r="A3664" t="s">
        <v>5294</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x14ac:dyDescent="0.35">
      <c r="A3665" t="s">
        <v>5295</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x14ac:dyDescent="0.35">
      <c r="A3666" t="s">
        <v>5296</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x14ac:dyDescent="0.35">
      <c r="A3667" t="s">
        <v>5297</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x14ac:dyDescent="0.35">
      <c r="A3668" t="s">
        <v>5298</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x14ac:dyDescent="0.35">
      <c r="A3669" t="s">
        <v>5299</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row>
    <row r="3670" spans="1:33" x14ac:dyDescent="0.35">
      <c r="A3670" t="s">
        <v>5300</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row>
    <row r="3671" spans="1:33" x14ac:dyDescent="0.35">
      <c r="A3671" t="s">
        <v>5301</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row>
    <row r="3672" spans="1:33" x14ac:dyDescent="0.35">
      <c r="A3672" t="s">
        <v>5302</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row>
    <row r="3673" spans="1:33" x14ac:dyDescent="0.35">
      <c r="A3673" t="s">
        <v>5303</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row>
    <row r="3674" spans="1:33" x14ac:dyDescent="0.35">
      <c r="A3674" t="s">
        <v>5304</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row>
    <row r="3675" spans="1:33" x14ac:dyDescent="0.35">
      <c r="A3675" t="s">
        <v>5305</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row>
    <row r="3676" spans="1:33" x14ac:dyDescent="0.35">
      <c r="A3676" t="s">
        <v>5306</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row>
    <row r="3677" spans="1:33" x14ac:dyDescent="0.35">
      <c r="A3677" t="s">
        <v>5307</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row>
    <row r="3678" spans="1:33" x14ac:dyDescent="0.35">
      <c r="A3678" t="s">
        <v>5308</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row>
    <row r="3679" spans="1:33" x14ac:dyDescent="0.35">
      <c r="A3679" t="s">
        <v>5309</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row>
    <row r="3680" spans="1:33" x14ac:dyDescent="0.35">
      <c r="A3680" t="s">
        <v>5310</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row>
    <row r="3681" spans="1:33" x14ac:dyDescent="0.35">
      <c r="A3681" t="s">
        <v>5311</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row>
    <row r="3682" spans="1:33" x14ac:dyDescent="0.35">
      <c r="A3682" t="s">
        <v>5312</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row>
    <row r="3683" spans="1:33" x14ac:dyDescent="0.35">
      <c r="A3683" t="s">
        <v>5313</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row>
    <row r="3684" spans="1:33" x14ac:dyDescent="0.35">
      <c r="A3684" t="s">
        <v>5314</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row>
    <row r="3685" spans="1:33" x14ac:dyDescent="0.35">
      <c r="A3685" t="s">
        <v>5315</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row>
    <row r="3686" spans="1:33" x14ac:dyDescent="0.35">
      <c r="A3686" t="s">
        <v>5316</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row>
    <row r="3687" spans="1:33" x14ac:dyDescent="0.35">
      <c r="A3687" t="s">
        <v>5317</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row>
    <row r="3688" spans="1:33" x14ac:dyDescent="0.35">
      <c r="A3688" t="s">
        <v>5318</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row>
    <row r="3689" spans="1:33" x14ac:dyDescent="0.35">
      <c r="A3689" t="s">
        <v>5319</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row>
    <row r="3690" spans="1:33" x14ac:dyDescent="0.35">
      <c r="A3690" t="s">
        <v>5320</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row>
    <row r="3691" spans="1:33" x14ac:dyDescent="0.35">
      <c r="A3691" t="s">
        <v>5321</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row>
    <row r="3692" spans="1:33" x14ac:dyDescent="0.35">
      <c r="A3692" t="s">
        <v>5322</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row>
    <row r="3693" spans="1:33" x14ac:dyDescent="0.35">
      <c r="A3693" t="s">
        <v>5323</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row>
    <row r="3694" spans="1:33" x14ac:dyDescent="0.35">
      <c r="A3694" t="s">
        <v>5324</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row>
    <row r="3695" spans="1:33" x14ac:dyDescent="0.35">
      <c r="A3695" t="s">
        <v>5325</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row>
    <row r="3696" spans="1:33" x14ac:dyDescent="0.35">
      <c r="A3696" t="s">
        <v>5326</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row>
    <row r="3697" spans="1:33" x14ac:dyDescent="0.35">
      <c r="A3697" t="s">
        <v>5327</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row>
    <row r="3698" spans="1:33" x14ac:dyDescent="0.35">
      <c r="A3698" t="s">
        <v>5328</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row>
    <row r="3699" spans="1:33" x14ac:dyDescent="0.35">
      <c r="A3699" t="s">
        <v>5329</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row>
    <row r="3700" spans="1:33" x14ac:dyDescent="0.35">
      <c r="A3700" t="s">
        <v>5330</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row>
    <row r="3701" spans="1:33" x14ac:dyDescent="0.35">
      <c r="A3701" t="s">
        <v>5331</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row>
    <row r="3702" spans="1:33" x14ac:dyDescent="0.35">
      <c r="A3702" t="s">
        <v>5332</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row>
    <row r="3703" spans="1:33" x14ac:dyDescent="0.35">
      <c r="A3703" t="s">
        <v>5333</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row>
    <row r="3704" spans="1:33" x14ac:dyDescent="0.35">
      <c r="A3704" t="s">
        <v>5334</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row>
    <row r="3705" spans="1:33" x14ac:dyDescent="0.35">
      <c r="A3705" t="s">
        <v>5335</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row>
    <row r="3706" spans="1:33" x14ac:dyDescent="0.35">
      <c r="A3706" t="s">
        <v>5336</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row>
    <row r="3707" spans="1:33" x14ac:dyDescent="0.35">
      <c r="A3707" t="s">
        <v>5337</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row>
    <row r="3708" spans="1:33" x14ac:dyDescent="0.35">
      <c r="A3708" t="s">
        <v>5338</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row>
    <row r="3709" spans="1:33" x14ac:dyDescent="0.35">
      <c r="A3709" t="s">
        <v>5339</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row>
    <row r="3710" spans="1:33" x14ac:dyDescent="0.35">
      <c r="A3710" t="s">
        <v>5340</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row>
    <row r="3711" spans="1:33" x14ac:dyDescent="0.35">
      <c r="A3711" t="s">
        <v>5341</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row>
    <row r="3712" spans="1:33" x14ac:dyDescent="0.35">
      <c r="A3712" t="s">
        <v>5342</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row>
    <row r="3713" spans="1:33" x14ac:dyDescent="0.35">
      <c r="A3713" t="s">
        <v>5343</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row>
    <row r="3714" spans="1:33" x14ac:dyDescent="0.35">
      <c r="A3714" t="s">
        <v>5344</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row>
    <row r="3715" spans="1:33" x14ac:dyDescent="0.35">
      <c r="A3715" t="s">
        <v>5345</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row>
    <row r="3716" spans="1:33" x14ac:dyDescent="0.35">
      <c r="A3716" t="s">
        <v>5346</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row>
    <row r="3717" spans="1:33" x14ac:dyDescent="0.35">
      <c r="A3717" t="s">
        <v>5347</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row>
    <row r="3718" spans="1:33" x14ac:dyDescent="0.35">
      <c r="A3718" t="s">
        <v>5348</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row>
    <row r="3719" spans="1:33" x14ac:dyDescent="0.35">
      <c r="A3719" t="s">
        <v>5349</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row>
    <row r="3720" spans="1:33" x14ac:dyDescent="0.35">
      <c r="A3720" t="s">
        <v>5350</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row>
    <row r="3721" spans="1:33" x14ac:dyDescent="0.35">
      <c r="A3721" t="s">
        <v>5351</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row>
    <row r="3722" spans="1:33" x14ac:dyDescent="0.35">
      <c r="A3722" t="s">
        <v>5352</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row>
    <row r="3723" spans="1:33" x14ac:dyDescent="0.35">
      <c r="A3723" t="s">
        <v>5353</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x14ac:dyDescent="0.35">
      <c r="A3724" t="s">
        <v>5354</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x14ac:dyDescent="0.35">
      <c r="A3725" t="s">
        <v>5355</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x14ac:dyDescent="0.35">
      <c r="A3726" t="s">
        <v>5356</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x14ac:dyDescent="0.35">
      <c r="A3727" t="s">
        <v>5357</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x14ac:dyDescent="0.35">
      <c r="A3728" t="s">
        <v>5358</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x14ac:dyDescent="0.35">
      <c r="A3729" t="s">
        <v>5359</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x14ac:dyDescent="0.35">
      <c r="A3730" t="s">
        <v>5360</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x14ac:dyDescent="0.35">
      <c r="A3731" t="s">
        <v>5361</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x14ac:dyDescent="0.35">
      <c r="A3732" t="s">
        <v>5362</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x14ac:dyDescent="0.35">
      <c r="A3733" t="s">
        <v>5363</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x14ac:dyDescent="0.35">
      <c r="A3734" t="s">
        <v>5364</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x14ac:dyDescent="0.35">
      <c r="A3735" t="s">
        <v>5365</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x14ac:dyDescent="0.35">
      <c r="A3736" t="s">
        <v>5366</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x14ac:dyDescent="0.35">
      <c r="A3737" t="s">
        <v>5367</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x14ac:dyDescent="0.35">
      <c r="A3738" t="s">
        <v>5368</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x14ac:dyDescent="0.35">
      <c r="A3739" t="s">
        <v>5369</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x14ac:dyDescent="0.35">
      <c r="A3740" t="s">
        <v>5370</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x14ac:dyDescent="0.35">
      <c r="A3741" t="s">
        <v>5371</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x14ac:dyDescent="0.35">
      <c r="A3742" t="s">
        <v>5372</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x14ac:dyDescent="0.35">
      <c r="A3743" t="s">
        <v>5373</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x14ac:dyDescent="0.35">
      <c r="A3744" t="s">
        <v>5374</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x14ac:dyDescent="0.35">
      <c r="A3745" t="s">
        <v>5375</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x14ac:dyDescent="0.35">
      <c r="A3746" t="s">
        <v>5376</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x14ac:dyDescent="0.35">
      <c r="A3747" t="s">
        <v>5377</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x14ac:dyDescent="0.35">
      <c r="A3748" t="s">
        <v>5378</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x14ac:dyDescent="0.35">
      <c r="A3749" t="s">
        <v>5379</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x14ac:dyDescent="0.35">
      <c r="A3750" t="s">
        <v>5380</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x14ac:dyDescent="0.35">
      <c r="A3751" t="s">
        <v>5381</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x14ac:dyDescent="0.35">
      <c r="A3752" t="s">
        <v>5382</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x14ac:dyDescent="0.35">
      <c r="A3753" t="s">
        <v>5383</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x14ac:dyDescent="0.35">
      <c r="A3754" t="s">
        <v>5384</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x14ac:dyDescent="0.35">
      <c r="A3755" t="s">
        <v>5385</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x14ac:dyDescent="0.35">
      <c r="A3756" t="s">
        <v>5386</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x14ac:dyDescent="0.35">
      <c r="A3757" t="s">
        <v>5387</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x14ac:dyDescent="0.35">
      <c r="A3758" t="s">
        <v>5388</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x14ac:dyDescent="0.35">
      <c r="A3759" t="s">
        <v>5389</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x14ac:dyDescent="0.35">
      <c r="A3760" t="s">
        <v>5390</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x14ac:dyDescent="0.35">
      <c r="A3761" t="s">
        <v>5391</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x14ac:dyDescent="0.35">
      <c r="A3762" t="s">
        <v>5392</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x14ac:dyDescent="0.35">
      <c r="A3763" t="s">
        <v>5393</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x14ac:dyDescent="0.35">
      <c r="A3764" t="s">
        <v>5394</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x14ac:dyDescent="0.35">
      <c r="A3765" t="s">
        <v>5395</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x14ac:dyDescent="0.35">
      <c r="A3766" t="s">
        <v>5396</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x14ac:dyDescent="0.35">
      <c r="A3767" t="s">
        <v>5397</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x14ac:dyDescent="0.35">
      <c r="A3768" t="s">
        <v>5398</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x14ac:dyDescent="0.35">
      <c r="A3769" t="s">
        <v>5399</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x14ac:dyDescent="0.35">
      <c r="A3770" t="s">
        <v>5400</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x14ac:dyDescent="0.35">
      <c r="A3771" t="s">
        <v>5401</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x14ac:dyDescent="0.35">
      <c r="A3772" t="s">
        <v>5402</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x14ac:dyDescent="0.35">
      <c r="A3773" t="s">
        <v>5403</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x14ac:dyDescent="0.35">
      <c r="A3774" t="s">
        <v>5404</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x14ac:dyDescent="0.35">
      <c r="A3775" t="s">
        <v>5405</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x14ac:dyDescent="0.35">
      <c r="A3776" t="s">
        <v>5406</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x14ac:dyDescent="0.35">
      <c r="A3777" t="s">
        <v>5407</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x14ac:dyDescent="0.35">
      <c r="A3778" t="s">
        <v>5408</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x14ac:dyDescent="0.35">
      <c r="A3779" t="s">
        <v>5409</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x14ac:dyDescent="0.35">
      <c r="A3780" t="s">
        <v>5410</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x14ac:dyDescent="0.35">
      <c r="A3781" t="s">
        <v>5411</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x14ac:dyDescent="0.35">
      <c r="A3782" t="s">
        <v>5412</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x14ac:dyDescent="0.35">
      <c r="A3783" t="s">
        <v>5413</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x14ac:dyDescent="0.35">
      <c r="A3784" t="s">
        <v>5414</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x14ac:dyDescent="0.35">
      <c r="A3785" t="s">
        <v>5415</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35">
      <c r="A3786" t="s">
        <v>5416</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x14ac:dyDescent="0.35">
      <c r="A3787" t="s">
        <v>5417</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x14ac:dyDescent="0.35">
      <c r="A3788" t="s">
        <v>5418</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x14ac:dyDescent="0.35">
      <c r="A3789" t="s">
        <v>5419</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x14ac:dyDescent="0.35">
      <c r="A3790" t="s">
        <v>5420</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x14ac:dyDescent="0.35">
      <c r="A3791" t="s">
        <v>5421</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x14ac:dyDescent="0.35">
      <c r="A3792" t="s">
        <v>5422</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x14ac:dyDescent="0.35">
      <c r="A3793" t="s">
        <v>5423</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35">
      <c r="A3794" t="s">
        <v>5424</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row>
    <row r="3795" spans="1:33" x14ac:dyDescent="0.35">
      <c r="A3795" t="s">
        <v>5425</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row>
    <row r="3796" spans="1:33" x14ac:dyDescent="0.35">
      <c r="A3796" t="s">
        <v>5426</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row>
    <row r="3797" spans="1:33" x14ac:dyDescent="0.35">
      <c r="A3797" t="s">
        <v>5427</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3" x14ac:dyDescent="0.35">
      <c r="A3798" t="s">
        <v>5428</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row>
    <row r="3799" spans="1:33" x14ac:dyDescent="0.35">
      <c r="A3799" t="s">
        <v>5429</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row>
    <row r="3800" spans="1:33" x14ac:dyDescent="0.35">
      <c r="A3800" t="s">
        <v>5430</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row>
    <row r="3801" spans="1:33" x14ac:dyDescent="0.35">
      <c r="A3801" t="s">
        <v>5431</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x14ac:dyDescent="0.35">
      <c r="A3802" t="s">
        <v>5432</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row>
    <row r="3803" spans="1:33" x14ac:dyDescent="0.35">
      <c r="A3803" t="s">
        <v>5433</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row>
    <row r="3804" spans="1:33" x14ac:dyDescent="0.35">
      <c r="A3804" t="s">
        <v>5434</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row>
    <row r="3805" spans="1:33" x14ac:dyDescent="0.35">
      <c r="A3805" t="s">
        <v>5435</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row>
    <row r="3806" spans="1:33" x14ac:dyDescent="0.35">
      <c r="A3806" t="s">
        <v>5436</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row>
    <row r="3807" spans="1:33" x14ac:dyDescent="0.35">
      <c r="A3807" t="s">
        <v>5437</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row>
    <row r="3808" spans="1:33" x14ac:dyDescent="0.35">
      <c r="A3808" t="s">
        <v>5438</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3" x14ac:dyDescent="0.35">
      <c r="A3809" t="s">
        <v>5439</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row>
    <row r="3810" spans="1:33" x14ac:dyDescent="0.35">
      <c r="A3810" t="s">
        <v>5440</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row>
    <row r="3811" spans="1:33" x14ac:dyDescent="0.35">
      <c r="A3811" t="s">
        <v>5441</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row>
    <row r="3812" spans="1:33" x14ac:dyDescent="0.35">
      <c r="A3812" t="s">
        <v>5442</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row>
    <row r="3813" spans="1:33" x14ac:dyDescent="0.35">
      <c r="A3813" t="s">
        <v>5443</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row>
    <row r="3814" spans="1:33" x14ac:dyDescent="0.35">
      <c r="A3814" t="s">
        <v>5444</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row>
    <row r="3815" spans="1:33" x14ac:dyDescent="0.35">
      <c r="A3815" t="s">
        <v>5445</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row>
    <row r="3816" spans="1:33" x14ac:dyDescent="0.35">
      <c r="A3816" t="s">
        <v>5446</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row>
    <row r="3817" spans="1:33" x14ac:dyDescent="0.35">
      <c r="A3817" t="s">
        <v>5447</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row>
    <row r="3818" spans="1:33" x14ac:dyDescent="0.35">
      <c r="A3818" t="s">
        <v>5448</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row>
    <row r="3819" spans="1:33" x14ac:dyDescent="0.35">
      <c r="A3819" t="s">
        <v>5449</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row>
    <row r="3820" spans="1:33" x14ac:dyDescent="0.35">
      <c r="A3820" t="s">
        <v>5450</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row>
    <row r="3821" spans="1:33" x14ac:dyDescent="0.35">
      <c r="A3821" t="s">
        <v>5451</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row>
    <row r="3822" spans="1:33" x14ac:dyDescent="0.35">
      <c r="A3822" t="s">
        <v>5452</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row>
    <row r="3823" spans="1:33" x14ac:dyDescent="0.35">
      <c r="A3823" t="s">
        <v>5453</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row>
    <row r="3824" spans="1:33" x14ac:dyDescent="0.35">
      <c r="A3824" t="s">
        <v>5454</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row>
    <row r="3825" spans="1:33" x14ac:dyDescent="0.35">
      <c r="A3825" t="s">
        <v>5455</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row>
    <row r="3826" spans="1:33" x14ac:dyDescent="0.35">
      <c r="A3826" t="s">
        <v>5456</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row>
    <row r="3827" spans="1:33" x14ac:dyDescent="0.35">
      <c r="A3827" t="s">
        <v>5457</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row>
    <row r="3828" spans="1:33" x14ac:dyDescent="0.35">
      <c r="A3828" t="s">
        <v>5458</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row>
    <row r="3829" spans="1:33" x14ac:dyDescent="0.35">
      <c r="A3829" t="s">
        <v>5459</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row>
    <row r="3830" spans="1:33" x14ac:dyDescent="0.35">
      <c r="A3830" t="s">
        <v>5460</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row>
    <row r="3831" spans="1:33" x14ac:dyDescent="0.35">
      <c r="A3831" t="s">
        <v>5461</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35">
      <c r="A3832" t="s">
        <v>5462</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35">
      <c r="A3833" t="s">
        <v>5463</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35">
      <c r="A3834" t="s">
        <v>5464</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row>
    <row r="3835" spans="1:33" x14ac:dyDescent="0.35">
      <c r="A3835" t="s">
        <v>5465</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row>
    <row r="3836" spans="1:33" x14ac:dyDescent="0.35">
      <c r="A3836" t="s">
        <v>5466</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row>
    <row r="3837" spans="1:33" x14ac:dyDescent="0.35">
      <c r="A3837" t="s">
        <v>5467</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row>
    <row r="3838" spans="1:33" x14ac:dyDescent="0.35">
      <c r="A3838" t="s">
        <v>5468</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row>
    <row r="3839" spans="1:33" x14ac:dyDescent="0.35">
      <c r="A3839" t="s">
        <v>5469</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row>
    <row r="3840" spans="1:33" x14ac:dyDescent="0.35">
      <c r="A3840" t="s">
        <v>5470</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x14ac:dyDescent="0.35">
      <c r="A3841" t="s">
        <v>5471</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x14ac:dyDescent="0.35">
      <c r="A3842" t="s">
        <v>5472</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x14ac:dyDescent="0.35">
      <c r="A3843" t="s">
        <v>5473</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x14ac:dyDescent="0.35">
      <c r="A3844" t="s">
        <v>5474</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x14ac:dyDescent="0.35">
      <c r="A3845" t="s">
        <v>5475</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x14ac:dyDescent="0.35">
      <c r="A3846" t="s">
        <v>5476</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x14ac:dyDescent="0.35">
      <c r="A3847" t="s">
        <v>5477</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x14ac:dyDescent="0.35">
      <c r="A3848" t="s">
        <v>5478</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x14ac:dyDescent="0.35">
      <c r="A3849" t="s">
        <v>5479</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x14ac:dyDescent="0.35">
      <c r="A3850" t="s">
        <v>5480</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x14ac:dyDescent="0.35">
      <c r="A3851" t="s">
        <v>5481</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x14ac:dyDescent="0.35">
      <c r="A3852" t="s">
        <v>5482</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x14ac:dyDescent="0.35">
      <c r="A3853" t="s">
        <v>5483</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x14ac:dyDescent="0.35">
      <c r="A3854" t="s">
        <v>5484</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x14ac:dyDescent="0.35">
      <c r="A3855" t="s">
        <v>5485</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35">
      <c r="A3856" t="s">
        <v>5486</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35">
      <c r="A3857" t="s">
        <v>5487</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35">
      <c r="A3858" t="s">
        <v>5488</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x14ac:dyDescent="0.35">
      <c r="A3859" t="s">
        <v>5489</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x14ac:dyDescent="0.35">
      <c r="A3860" t="s">
        <v>5490</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x14ac:dyDescent="0.35">
      <c r="A3861" t="s">
        <v>5491</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x14ac:dyDescent="0.35">
      <c r="A3862" t="s">
        <v>5492</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x14ac:dyDescent="0.35">
      <c r="A3863" t="s">
        <v>5493</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x14ac:dyDescent="0.35">
      <c r="A3864" t="s">
        <v>5494</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x14ac:dyDescent="0.35">
      <c r="A3865" t="s">
        <v>5495</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x14ac:dyDescent="0.35">
      <c r="A3866" t="s">
        <v>5496</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x14ac:dyDescent="0.35">
      <c r="A3867" t="s">
        <v>5497</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x14ac:dyDescent="0.35">
      <c r="A3868" t="s">
        <v>5498</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x14ac:dyDescent="0.35">
      <c r="A3869" t="s">
        <v>5499</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x14ac:dyDescent="0.35">
      <c r="A3870" t="s">
        <v>5500</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x14ac:dyDescent="0.35">
      <c r="A3871" t="s">
        <v>5501</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x14ac:dyDescent="0.35">
      <c r="A3872" t="s">
        <v>5502</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x14ac:dyDescent="0.35">
      <c r="A3873" t="s">
        <v>5503</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x14ac:dyDescent="0.35">
      <c r="A3874" t="s">
        <v>5504</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x14ac:dyDescent="0.35">
      <c r="A3875" t="s">
        <v>5505</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x14ac:dyDescent="0.35">
      <c r="A3876" t="s">
        <v>5506</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x14ac:dyDescent="0.35">
      <c r="A3877" t="s">
        <v>5507</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x14ac:dyDescent="0.35">
      <c r="A3878" t="s">
        <v>5508</v>
      </c>
      <c r="B3878" t="s">
        <v>19</v>
      </c>
      <c r="C3878" s="2">
        <v>125491000000000</v>
      </c>
      <c r="D3878" s="2">
        <v>132374000000000</v>
      </c>
      <c r="E3878" s="2">
        <v>135157000000000</v>
      </c>
      <c r="F3878" s="2">
        <v>140780000000000</v>
      </c>
      <c r="G3878" s="2">
        <v>140006000000000</v>
      </c>
      <c r="H3878" s="2">
        <v>140792000000000</v>
      </c>
      <c r="I3878" s="2">
        <v>140667000000000</v>
      </c>
      <c r="J3878" s="2">
        <v>140286000000000</v>
      </c>
      <c r="K3878" s="2">
        <v>140841000000000</v>
      </c>
      <c r="L3878" s="2">
        <v>140903000000000</v>
      </c>
      <c r="M3878" s="2">
        <v>141451000000000</v>
      </c>
      <c r="N3878" s="2">
        <v>140822000000000</v>
      </c>
      <c r="O3878" s="2">
        <v>142578000000000</v>
      </c>
      <c r="P3878" s="2">
        <v>142316000000000</v>
      </c>
      <c r="Q3878" s="2">
        <v>142566000000000</v>
      </c>
      <c r="R3878" s="2">
        <v>142908000000000</v>
      </c>
      <c r="S3878" s="2">
        <v>143409000000000</v>
      </c>
      <c r="T3878" s="2">
        <v>144860000000000</v>
      </c>
      <c r="U3878" s="2">
        <v>144920000000000</v>
      </c>
      <c r="V3878" s="2">
        <v>145055000000000</v>
      </c>
      <c r="W3878" s="2">
        <v>143403000000000</v>
      </c>
      <c r="X3878" s="2">
        <v>143607000000000</v>
      </c>
      <c r="Y3878" s="2">
        <v>142798000000000</v>
      </c>
      <c r="Z3878" s="2">
        <v>142330000000000</v>
      </c>
      <c r="AA3878" s="2">
        <v>142697000000000</v>
      </c>
      <c r="AB3878" s="2">
        <v>141928000000000</v>
      </c>
      <c r="AC3878" s="2">
        <v>141467000000000</v>
      </c>
      <c r="AD3878" s="2">
        <v>140611000000000</v>
      </c>
      <c r="AE3878" s="2">
        <v>141806000000000</v>
      </c>
      <c r="AF3878" s="2">
        <v>142708000000000</v>
      </c>
      <c r="AG3878" s="2">
        <v>141937000000000</v>
      </c>
    </row>
    <row r="3879" spans="1:33" x14ac:dyDescent="0.35">
      <c r="A3879" t="s">
        <v>5509</v>
      </c>
      <c r="B3879" t="s">
        <v>19</v>
      </c>
      <c r="C3879" s="2">
        <v>9522090000</v>
      </c>
      <c r="D3879" s="2">
        <v>10044400000</v>
      </c>
      <c r="E3879" s="2">
        <v>10255500000</v>
      </c>
      <c r="F3879" s="2">
        <v>10682200000</v>
      </c>
      <c r="G3879" s="2">
        <v>10623500000</v>
      </c>
      <c r="H3879" s="2">
        <v>10683200000</v>
      </c>
      <c r="I3879" s="2">
        <v>10673600000</v>
      </c>
      <c r="J3879" s="2">
        <v>10644700000</v>
      </c>
      <c r="K3879" s="2">
        <v>10686800000</v>
      </c>
      <c r="L3879" s="2">
        <v>10691500000</v>
      </c>
      <c r="M3879" s="2">
        <v>10733100000</v>
      </c>
      <c r="N3879" s="2">
        <v>10685400000</v>
      </c>
      <c r="O3879" s="2">
        <v>10818600000</v>
      </c>
      <c r="P3879" s="2">
        <v>10798800000</v>
      </c>
      <c r="Q3879" s="2">
        <v>10817700000</v>
      </c>
      <c r="R3879" s="2">
        <v>10843700000</v>
      </c>
      <c r="S3879" s="2">
        <v>10881700000</v>
      </c>
      <c r="T3879" s="2">
        <v>10991800000</v>
      </c>
      <c r="U3879" s="2">
        <v>10996400000</v>
      </c>
      <c r="V3879" s="2">
        <v>11006600000</v>
      </c>
      <c r="W3879" s="2">
        <v>10881200000</v>
      </c>
      <c r="X3879" s="2">
        <v>10896700000</v>
      </c>
      <c r="Y3879" s="2">
        <v>10835300000</v>
      </c>
      <c r="Z3879" s="2">
        <v>10799900000</v>
      </c>
      <c r="AA3879" s="2">
        <v>10827700000</v>
      </c>
      <c r="AB3879" s="2">
        <v>10769300000</v>
      </c>
      <c r="AC3879" s="2">
        <v>10734300000</v>
      </c>
      <c r="AD3879" s="2">
        <v>10669400000</v>
      </c>
      <c r="AE3879" s="2">
        <v>10760100000</v>
      </c>
      <c r="AF3879" s="2">
        <v>10828500000</v>
      </c>
      <c r="AG3879" s="2">
        <v>10770000000</v>
      </c>
    </row>
    <row r="3880" spans="1:33" x14ac:dyDescent="0.35">
      <c r="A3880" t="s">
        <v>5510</v>
      </c>
      <c r="B3880" t="s">
        <v>19</v>
      </c>
      <c r="C3880" s="2">
        <v>78851900000</v>
      </c>
      <c r="D3880" s="2">
        <v>83176700000</v>
      </c>
      <c r="E3880" s="2">
        <v>84925300000</v>
      </c>
      <c r="F3880" s="2">
        <v>88458700000</v>
      </c>
      <c r="G3880" s="2">
        <v>87972400000</v>
      </c>
      <c r="H3880" s="2">
        <v>88466500000</v>
      </c>
      <c r="I3880" s="2">
        <v>88387700000</v>
      </c>
      <c r="J3880" s="2">
        <v>88148200000</v>
      </c>
      <c r="K3880" s="2">
        <v>88497000000</v>
      </c>
      <c r="L3880" s="2">
        <v>88535800000</v>
      </c>
      <c r="M3880" s="2">
        <v>88880400000</v>
      </c>
      <c r="N3880" s="2">
        <v>88485400000</v>
      </c>
      <c r="O3880" s="2">
        <v>89588300000</v>
      </c>
      <c r="P3880" s="2">
        <v>89423900000</v>
      </c>
      <c r="Q3880" s="2">
        <v>89580900000</v>
      </c>
      <c r="R3880" s="2">
        <v>89795800000</v>
      </c>
      <c r="S3880" s="2">
        <v>90110600000</v>
      </c>
      <c r="T3880" s="2">
        <v>91022100000</v>
      </c>
      <c r="U3880" s="2">
        <v>91060200000</v>
      </c>
      <c r="V3880" s="2">
        <v>91145200000</v>
      </c>
      <c r="W3880" s="2">
        <v>90106800000</v>
      </c>
      <c r="X3880" s="2">
        <v>90234800000</v>
      </c>
      <c r="Y3880" s="2">
        <v>89726500000</v>
      </c>
      <c r="Z3880" s="2">
        <v>89433000000</v>
      </c>
      <c r="AA3880" s="2">
        <v>89663200000</v>
      </c>
      <c r="AB3880" s="2">
        <v>89180000000</v>
      </c>
      <c r="AC3880" s="2">
        <v>88890500000</v>
      </c>
      <c r="AD3880" s="2">
        <v>88352400000</v>
      </c>
      <c r="AE3880" s="2">
        <v>89103400000</v>
      </c>
      <c r="AF3880" s="2">
        <v>89669900000</v>
      </c>
      <c r="AG3880" s="2">
        <v>89185500000</v>
      </c>
    </row>
    <row r="3881" spans="1:33" x14ac:dyDescent="0.35">
      <c r="A3881" t="s">
        <v>5511</v>
      </c>
      <c r="B3881" t="s">
        <v>19</v>
      </c>
      <c r="C3881" s="2">
        <v>103378000000</v>
      </c>
      <c r="D3881" s="2">
        <v>109048000000</v>
      </c>
      <c r="E3881" s="2">
        <v>111340000000</v>
      </c>
      <c r="F3881" s="2">
        <v>115973000000</v>
      </c>
      <c r="G3881" s="2">
        <v>115335000000</v>
      </c>
      <c r="H3881" s="2">
        <v>115983000000</v>
      </c>
      <c r="I3881" s="2">
        <v>115879000000</v>
      </c>
      <c r="J3881" s="2">
        <v>115565000000</v>
      </c>
      <c r="K3881" s="2">
        <v>116023000000</v>
      </c>
      <c r="L3881" s="2">
        <v>116074000000</v>
      </c>
      <c r="M3881" s="2">
        <v>116525000000</v>
      </c>
      <c r="N3881" s="2">
        <v>116008000000</v>
      </c>
      <c r="O3881" s="2">
        <v>117453000000</v>
      </c>
      <c r="P3881" s="2">
        <v>117238000000</v>
      </c>
      <c r="Q3881" s="2">
        <v>117444000000</v>
      </c>
      <c r="R3881" s="2">
        <v>117726000000</v>
      </c>
      <c r="S3881" s="2">
        <v>118138000000</v>
      </c>
      <c r="T3881" s="2">
        <v>119333000000</v>
      </c>
      <c r="U3881" s="2">
        <v>119383000000</v>
      </c>
      <c r="V3881" s="2">
        <v>119495000000</v>
      </c>
      <c r="W3881" s="2">
        <v>118133000000</v>
      </c>
      <c r="X3881" s="2">
        <v>118301000000</v>
      </c>
      <c r="Y3881" s="2">
        <v>117635000000</v>
      </c>
      <c r="Z3881" s="2">
        <v>117250000000</v>
      </c>
      <c r="AA3881" s="2">
        <v>117552000000</v>
      </c>
      <c r="AB3881" s="2">
        <v>116918000000</v>
      </c>
      <c r="AC3881" s="2">
        <v>116539000000</v>
      </c>
      <c r="AD3881" s="2">
        <v>115833000000</v>
      </c>
      <c r="AE3881" s="2">
        <v>116818000000</v>
      </c>
      <c r="AF3881" s="2">
        <v>117561000000</v>
      </c>
      <c r="AG3881" s="2">
        <v>116925000000</v>
      </c>
    </row>
    <row r="3882" spans="1:33" x14ac:dyDescent="0.35">
      <c r="A3882" t="s">
        <v>5512</v>
      </c>
      <c r="B3882" t="s">
        <v>19</v>
      </c>
      <c r="C3882" s="2">
        <v>12559200000</v>
      </c>
      <c r="D3882" s="2">
        <v>13248000000</v>
      </c>
      <c r="E3882" s="2">
        <v>13526600000</v>
      </c>
      <c r="F3882" s="2">
        <v>14089300000</v>
      </c>
      <c r="G3882" s="2">
        <v>14011900000</v>
      </c>
      <c r="H3882" s="2">
        <v>14090600000</v>
      </c>
      <c r="I3882" s="2">
        <v>14078000000</v>
      </c>
      <c r="J3882" s="2">
        <v>14039900000</v>
      </c>
      <c r="K3882" s="2">
        <v>14095400000</v>
      </c>
      <c r="L3882" s="2">
        <v>14101600000</v>
      </c>
      <c r="M3882" s="2">
        <v>14156500000</v>
      </c>
      <c r="N3882" s="2">
        <v>14093600000</v>
      </c>
      <c r="O3882" s="2">
        <v>14269200000</v>
      </c>
      <c r="P3882" s="2">
        <v>14243100000</v>
      </c>
      <c r="Q3882" s="2">
        <v>14268100000</v>
      </c>
      <c r="R3882" s="2">
        <v>14302300000</v>
      </c>
      <c r="S3882" s="2">
        <v>14352400000</v>
      </c>
      <c r="T3882" s="2">
        <v>14497600000</v>
      </c>
      <c r="U3882" s="2">
        <v>14503700000</v>
      </c>
      <c r="V3882" s="2">
        <v>14517200000</v>
      </c>
      <c r="W3882" s="2">
        <v>14351800000</v>
      </c>
      <c r="X3882" s="2">
        <v>14372200000</v>
      </c>
      <c r="Y3882" s="2">
        <v>14291300000</v>
      </c>
      <c r="Z3882" s="2">
        <v>14244500000</v>
      </c>
      <c r="AA3882" s="2">
        <v>14281200000</v>
      </c>
      <c r="AB3882" s="2">
        <v>14204200000</v>
      </c>
      <c r="AC3882" s="2">
        <v>14158100000</v>
      </c>
      <c r="AD3882" s="2">
        <v>14072400000</v>
      </c>
      <c r="AE3882" s="2">
        <v>14192000000</v>
      </c>
      <c r="AF3882" s="2">
        <v>14282300000</v>
      </c>
      <c r="AG3882" s="2">
        <v>14205100000</v>
      </c>
    </row>
    <row r="3883" spans="1:33" x14ac:dyDescent="0.35">
      <c r="A3883" t="s">
        <v>5513</v>
      </c>
      <c r="B3883" t="s">
        <v>19</v>
      </c>
      <c r="C3883" s="2">
        <v>10927800000</v>
      </c>
      <c r="D3883" s="2">
        <v>11527200000</v>
      </c>
      <c r="E3883" s="2">
        <v>11769600000</v>
      </c>
      <c r="F3883" s="2">
        <v>12259200000</v>
      </c>
      <c r="G3883" s="2">
        <v>12191800000</v>
      </c>
      <c r="H3883" s="2">
        <v>12260300000</v>
      </c>
      <c r="I3883" s="2">
        <v>12249400000</v>
      </c>
      <c r="J3883" s="2">
        <v>12216200000</v>
      </c>
      <c r="K3883" s="2">
        <v>12264500000</v>
      </c>
      <c r="L3883" s="2">
        <v>12269900000</v>
      </c>
      <c r="M3883" s="2">
        <v>12317700000</v>
      </c>
      <c r="N3883" s="2">
        <v>12262900000</v>
      </c>
      <c r="O3883" s="2">
        <v>12415800000</v>
      </c>
      <c r="P3883" s="2">
        <v>12393000000</v>
      </c>
      <c r="Q3883" s="2">
        <v>12414800000</v>
      </c>
      <c r="R3883" s="2">
        <v>12444500000</v>
      </c>
      <c r="S3883" s="2">
        <v>12488200000</v>
      </c>
      <c r="T3883" s="2">
        <v>12614500000</v>
      </c>
      <c r="U3883" s="2">
        <v>12619800000</v>
      </c>
      <c r="V3883" s="2">
        <v>12631500000</v>
      </c>
      <c r="W3883" s="2">
        <v>12487600000</v>
      </c>
      <c r="X3883" s="2">
        <v>12505400000</v>
      </c>
      <c r="Y3883" s="2">
        <v>12434900000</v>
      </c>
      <c r="Z3883" s="2">
        <v>12394200000</v>
      </c>
      <c r="AA3883" s="2">
        <v>12426200000</v>
      </c>
      <c r="AB3883" s="2">
        <v>12359200000</v>
      </c>
      <c r="AC3883" s="2">
        <v>12319100000</v>
      </c>
      <c r="AD3883" s="2">
        <v>12244500000</v>
      </c>
      <c r="AE3883" s="2">
        <v>12348600000</v>
      </c>
      <c r="AF3883" s="2">
        <v>12427100000</v>
      </c>
      <c r="AG3883" s="2">
        <v>12360000000</v>
      </c>
    </row>
    <row r="3884" spans="1:33" x14ac:dyDescent="0.35">
      <c r="A3884" t="s">
        <v>5514</v>
      </c>
      <c r="B3884" t="s">
        <v>19</v>
      </c>
      <c r="C3884" s="2">
        <v>40670900000</v>
      </c>
      <c r="D3884" s="2">
        <v>42901600000</v>
      </c>
      <c r="E3884" s="2">
        <v>43803500000</v>
      </c>
      <c r="F3884" s="2">
        <v>45626000000</v>
      </c>
      <c r="G3884" s="2">
        <v>45375200000</v>
      </c>
      <c r="H3884" s="2">
        <v>45630100000</v>
      </c>
      <c r="I3884" s="2">
        <v>45589400000</v>
      </c>
      <c r="J3884" s="2">
        <v>45465800000</v>
      </c>
      <c r="K3884" s="2">
        <v>45645800000</v>
      </c>
      <c r="L3884" s="2">
        <v>45665800000</v>
      </c>
      <c r="M3884" s="2">
        <v>45843500000</v>
      </c>
      <c r="N3884" s="2">
        <v>45639800000</v>
      </c>
      <c r="O3884" s="2">
        <v>46208600000</v>
      </c>
      <c r="P3884" s="2">
        <v>46123800000</v>
      </c>
      <c r="Q3884" s="2">
        <v>46204800000</v>
      </c>
      <c r="R3884" s="2">
        <v>46315700000</v>
      </c>
      <c r="S3884" s="2">
        <v>46478000000</v>
      </c>
      <c r="T3884" s="2">
        <v>46948200000</v>
      </c>
      <c r="U3884" s="2">
        <v>46967900000</v>
      </c>
      <c r="V3884" s="2">
        <v>47011600000</v>
      </c>
      <c r="W3884" s="2">
        <v>46476100000</v>
      </c>
      <c r="X3884" s="2">
        <v>46542100000</v>
      </c>
      <c r="Y3884" s="2">
        <v>46279900000</v>
      </c>
      <c r="Z3884" s="2">
        <v>46128500000</v>
      </c>
      <c r="AA3884" s="2">
        <v>46247300000</v>
      </c>
      <c r="AB3884" s="2">
        <v>45998000000</v>
      </c>
      <c r="AC3884" s="2">
        <v>45848700000</v>
      </c>
      <c r="AD3884" s="2">
        <v>45571200000</v>
      </c>
      <c r="AE3884" s="2">
        <v>45958500000</v>
      </c>
      <c r="AF3884" s="2">
        <v>46250800000</v>
      </c>
      <c r="AG3884" s="2">
        <v>46000900000</v>
      </c>
    </row>
    <row r="3885" spans="1:33" x14ac:dyDescent="0.35">
      <c r="A3885" t="s">
        <v>5515</v>
      </c>
      <c r="B3885" t="s">
        <v>19</v>
      </c>
      <c r="C3885" s="2">
        <v>1584210000</v>
      </c>
      <c r="D3885" s="2">
        <v>1671100000</v>
      </c>
      <c r="E3885" s="2">
        <v>1706230000</v>
      </c>
      <c r="F3885" s="2">
        <v>1777220000</v>
      </c>
      <c r="G3885" s="2">
        <v>1767450000</v>
      </c>
      <c r="H3885" s="2">
        <v>1777380000</v>
      </c>
      <c r="I3885" s="2">
        <v>1775790000</v>
      </c>
      <c r="J3885" s="2">
        <v>1770980000</v>
      </c>
      <c r="K3885" s="2">
        <v>1777990000</v>
      </c>
      <c r="L3885" s="2">
        <v>1778770000</v>
      </c>
      <c r="M3885" s="2">
        <v>1785690000</v>
      </c>
      <c r="N3885" s="2">
        <v>1777760000</v>
      </c>
      <c r="O3885" s="2">
        <v>1799910000</v>
      </c>
      <c r="P3885" s="2">
        <v>1796610000</v>
      </c>
      <c r="Q3885" s="2">
        <v>1799770000</v>
      </c>
      <c r="R3885" s="2">
        <v>1804080000</v>
      </c>
      <c r="S3885" s="2">
        <v>1810410000</v>
      </c>
      <c r="T3885" s="2">
        <v>1828720000</v>
      </c>
      <c r="U3885" s="2">
        <v>1829490000</v>
      </c>
      <c r="V3885" s="2">
        <v>1831190000</v>
      </c>
      <c r="W3885" s="2">
        <v>1810330000</v>
      </c>
      <c r="X3885" s="2">
        <v>1812900000</v>
      </c>
      <c r="Y3885" s="2">
        <v>1802690000</v>
      </c>
      <c r="Z3885" s="2">
        <v>1796790000</v>
      </c>
      <c r="AA3885" s="2">
        <v>1801420000</v>
      </c>
      <c r="AB3885" s="2">
        <v>1791710000</v>
      </c>
      <c r="AC3885" s="2">
        <v>1785890000</v>
      </c>
      <c r="AD3885" s="2">
        <v>1775080000</v>
      </c>
      <c r="AE3885" s="2">
        <v>1790170000</v>
      </c>
      <c r="AF3885" s="2">
        <v>1801550000</v>
      </c>
      <c r="AG3885" s="2">
        <v>1791820000</v>
      </c>
    </row>
    <row r="3886" spans="1:33" x14ac:dyDescent="0.35">
      <c r="A3886" t="s">
        <v>5516</v>
      </c>
      <c r="B3886" t="s">
        <v>19</v>
      </c>
      <c r="C3886" s="2">
        <v>3208820000</v>
      </c>
      <c r="D3886" s="2">
        <v>3384820000</v>
      </c>
      <c r="E3886" s="2">
        <v>3455980000</v>
      </c>
      <c r="F3886" s="2">
        <v>3599770000</v>
      </c>
      <c r="G3886" s="2">
        <v>3579980000</v>
      </c>
      <c r="H3886" s="2">
        <v>3600090000</v>
      </c>
      <c r="I3886" s="2">
        <v>3596880000</v>
      </c>
      <c r="J3886" s="2">
        <v>3587130000</v>
      </c>
      <c r="K3886" s="2">
        <v>3601330000</v>
      </c>
      <c r="L3886" s="2">
        <v>3602900000</v>
      </c>
      <c r="M3886" s="2">
        <v>3616930000</v>
      </c>
      <c r="N3886" s="2">
        <v>3600850000</v>
      </c>
      <c r="O3886" s="2">
        <v>3645730000</v>
      </c>
      <c r="P3886" s="2">
        <v>3639040000</v>
      </c>
      <c r="Q3886" s="2">
        <v>3645430000</v>
      </c>
      <c r="R3886" s="2">
        <v>3654180000</v>
      </c>
      <c r="S3886" s="2">
        <v>3666990000</v>
      </c>
      <c r="T3886" s="2">
        <v>3704080000</v>
      </c>
      <c r="U3886" s="2">
        <v>3705630000</v>
      </c>
      <c r="V3886" s="2">
        <v>3709090000</v>
      </c>
      <c r="W3886" s="2">
        <v>3666840000</v>
      </c>
      <c r="X3886" s="2">
        <v>3672050000</v>
      </c>
      <c r="Y3886" s="2">
        <v>3651360000</v>
      </c>
      <c r="Z3886" s="2">
        <v>3639410000</v>
      </c>
      <c r="AA3886" s="2">
        <v>3648780000</v>
      </c>
      <c r="AB3886" s="2">
        <v>3629120000</v>
      </c>
      <c r="AC3886" s="2">
        <v>3617340000</v>
      </c>
      <c r="AD3886" s="2">
        <v>3595440000</v>
      </c>
      <c r="AE3886" s="2">
        <v>3626000000</v>
      </c>
      <c r="AF3886" s="2">
        <v>3649060000</v>
      </c>
      <c r="AG3886" s="2">
        <v>3629340000</v>
      </c>
    </row>
    <row r="3887" spans="1:33" x14ac:dyDescent="0.35">
      <c r="A3887" t="s">
        <v>5517</v>
      </c>
      <c r="B3887" t="s">
        <v>19</v>
      </c>
      <c r="C3887" s="2">
        <v>5050620000</v>
      </c>
      <c r="D3887" s="2">
        <v>5327630000</v>
      </c>
      <c r="E3887" s="2">
        <v>5439630000</v>
      </c>
      <c r="F3887" s="2">
        <v>5665950000</v>
      </c>
      <c r="G3887" s="2">
        <v>5634800000</v>
      </c>
      <c r="H3887" s="2">
        <v>5666450000</v>
      </c>
      <c r="I3887" s="2">
        <v>5661400000</v>
      </c>
      <c r="J3887" s="2">
        <v>5646060000</v>
      </c>
      <c r="K3887" s="2">
        <v>5668400000</v>
      </c>
      <c r="L3887" s="2">
        <v>5670890000</v>
      </c>
      <c r="M3887" s="2">
        <v>5692960000</v>
      </c>
      <c r="N3887" s="2">
        <v>5667660000</v>
      </c>
      <c r="O3887" s="2">
        <v>5738300000</v>
      </c>
      <c r="P3887" s="2">
        <v>5727770000</v>
      </c>
      <c r="Q3887" s="2">
        <v>5737830000</v>
      </c>
      <c r="R3887" s="2">
        <v>5751600000</v>
      </c>
      <c r="S3887" s="2">
        <v>5771760000</v>
      </c>
      <c r="T3887" s="2">
        <v>5830140000</v>
      </c>
      <c r="U3887" s="2">
        <v>5832580000</v>
      </c>
      <c r="V3887" s="2">
        <v>5838020000</v>
      </c>
      <c r="W3887" s="2">
        <v>5771510000</v>
      </c>
      <c r="X3887" s="2">
        <v>5779720000</v>
      </c>
      <c r="Y3887" s="2">
        <v>5747150000</v>
      </c>
      <c r="Z3887" s="2">
        <v>5728350000</v>
      </c>
      <c r="AA3887" s="2">
        <v>5743100000</v>
      </c>
      <c r="AB3887" s="2">
        <v>5712150000</v>
      </c>
      <c r="AC3887" s="2">
        <v>5693610000</v>
      </c>
      <c r="AD3887" s="2">
        <v>5659140000</v>
      </c>
      <c r="AE3887" s="2">
        <v>5707240000</v>
      </c>
      <c r="AF3887" s="2">
        <v>5743530000</v>
      </c>
      <c r="AG3887" s="2">
        <v>5712500000</v>
      </c>
    </row>
    <row r="3888" spans="1:33" x14ac:dyDescent="0.35">
      <c r="A3888" t="s">
        <v>5518</v>
      </c>
      <c r="B3888" t="s">
        <v>19</v>
      </c>
      <c r="C3888" s="2">
        <v>1010120000</v>
      </c>
      <c r="D3888" s="2">
        <v>1065530000</v>
      </c>
      <c r="E3888" s="2">
        <v>1087930000</v>
      </c>
      <c r="F3888" s="2">
        <v>1133190000</v>
      </c>
      <c r="G3888" s="2">
        <v>1126960000</v>
      </c>
      <c r="H3888" s="2">
        <v>1133290000</v>
      </c>
      <c r="I3888" s="2">
        <v>1132280000</v>
      </c>
      <c r="J3888" s="2">
        <v>1129210000</v>
      </c>
      <c r="K3888" s="2">
        <v>1133680000</v>
      </c>
      <c r="L3888" s="2">
        <v>1134180000</v>
      </c>
      <c r="M3888" s="2">
        <v>1138590000</v>
      </c>
      <c r="N3888" s="2">
        <v>1133530000</v>
      </c>
      <c r="O3888" s="2">
        <v>1147660000</v>
      </c>
      <c r="P3888" s="2">
        <v>1145550000</v>
      </c>
      <c r="Q3888" s="2">
        <v>1147570000</v>
      </c>
      <c r="R3888" s="2">
        <v>1150320000</v>
      </c>
      <c r="S3888" s="2">
        <v>1154350000</v>
      </c>
      <c r="T3888" s="2">
        <v>1166030000</v>
      </c>
      <c r="U3888" s="2">
        <v>1166520000</v>
      </c>
      <c r="V3888" s="2">
        <v>1167600000</v>
      </c>
      <c r="W3888" s="2">
        <v>1154300000</v>
      </c>
      <c r="X3888" s="2">
        <v>1155940000</v>
      </c>
      <c r="Y3888" s="2">
        <v>1149430000</v>
      </c>
      <c r="Z3888" s="2">
        <v>1145670000</v>
      </c>
      <c r="AA3888" s="2">
        <v>1148620000</v>
      </c>
      <c r="AB3888" s="2">
        <v>1142430000</v>
      </c>
      <c r="AC3888" s="2">
        <v>1138720000</v>
      </c>
      <c r="AD3888" s="2">
        <v>1131830000</v>
      </c>
      <c r="AE3888" s="2">
        <v>1141450000</v>
      </c>
      <c r="AF3888" s="2">
        <v>1148710000</v>
      </c>
      <c r="AG3888" s="2">
        <v>1142500000</v>
      </c>
    </row>
    <row r="3889" spans="1:33" x14ac:dyDescent="0.35">
      <c r="A3889" t="s">
        <v>5519</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35">
      <c r="A3890" t="s">
        <v>5520</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x14ac:dyDescent="0.35">
      <c r="A3891" t="s">
        <v>5521</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x14ac:dyDescent="0.35">
      <c r="A3892" t="s">
        <v>5522</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x14ac:dyDescent="0.35">
      <c r="A3893" t="s">
        <v>5523</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x14ac:dyDescent="0.35">
      <c r="A3894" t="s">
        <v>5524</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x14ac:dyDescent="0.35">
      <c r="A3895" t="s">
        <v>5525</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x14ac:dyDescent="0.35">
      <c r="A3896" t="s">
        <v>5526</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35">
      <c r="A3897" t="s">
        <v>5527</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35">
      <c r="A3898" t="s">
        <v>5528</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x14ac:dyDescent="0.35">
      <c r="A3899" t="s">
        <v>5529</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x14ac:dyDescent="0.35">
      <c r="A3900" t="s">
        <v>5530</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x14ac:dyDescent="0.35">
      <c r="A3901" t="s">
        <v>5531</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x14ac:dyDescent="0.35">
      <c r="A3902" t="s">
        <v>5532</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x14ac:dyDescent="0.35">
      <c r="A3903" t="s">
        <v>5533</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x14ac:dyDescent="0.35">
      <c r="A3904" t="s">
        <v>5534</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x14ac:dyDescent="0.35">
      <c r="A3905" t="s">
        <v>5535</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x14ac:dyDescent="0.35">
      <c r="A3906" t="s">
        <v>5536</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row>
    <row r="3907" spans="1:33" x14ac:dyDescent="0.35">
      <c r="A3907" t="s">
        <v>5537</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3" x14ac:dyDescent="0.35">
      <c r="A3908" t="s">
        <v>5538</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row>
    <row r="3909" spans="1:33" x14ac:dyDescent="0.35">
      <c r="A3909" t="s">
        <v>5539</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row>
    <row r="3910" spans="1:33" x14ac:dyDescent="0.35">
      <c r="A3910" t="s">
        <v>5540</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row>
    <row r="3911" spans="1:33" x14ac:dyDescent="0.35">
      <c r="A3911" t="s">
        <v>5541</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x14ac:dyDescent="0.35">
      <c r="A3912" t="s">
        <v>5542</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x14ac:dyDescent="0.35">
      <c r="A3913" t="s">
        <v>5543</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x14ac:dyDescent="0.35">
      <c r="A3914" t="s">
        <v>5544</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row>
    <row r="3915" spans="1:33" x14ac:dyDescent="0.35">
      <c r="A3915" t="s">
        <v>5545</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row>
    <row r="3916" spans="1:33" x14ac:dyDescent="0.35">
      <c r="A3916" t="s">
        <v>5546</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row>
    <row r="3917" spans="1:33" x14ac:dyDescent="0.35">
      <c r="A3917" t="s">
        <v>5547</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row>
    <row r="3918" spans="1:33" x14ac:dyDescent="0.35">
      <c r="A3918" t="s">
        <v>5548</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3" x14ac:dyDescent="0.35">
      <c r="A3919" t="s">
        <v>5549</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row>
    <row r="3920" spans="1:33" x14ac:dyDescent="0.35">
      <c r="A3920" t="s">
        <v>5550</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row>
    <row r="3921" spans="1:33" x14ac:dyDescent="0.35">
      <c r="A3921" t="s">
        <v>5551</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row>
    <row r="3922" spans="1:33" x14ac:dyDescent="0.35">
      <c r="A3922" t="s">
        <v>5552</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row>
    <row r="3923" spans="1:33" x14ac:dyDescent="0.35">
      <c r="A3923" t="s">
        <v>5553</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row>
    <row r="3924" spans="1:33" x14ac:dyDescent="0.35">
      <c r="A3924" t="s">
        <v>5554</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row>
    <row r="3925" spans="1:33" x14ac:dyDescent="0.35">
      <c r="A3925" t="s">
        <v>5555</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row>
    <row r="3926" spans="1:33" x14ac:dyDescent="0.35">
      <c r="A3926" t="s">
        <v>5556</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row>
    <row r="3927" spans="1:33" x14ac:dyDescent="0.35">
      <c r="A3927" t="s">
        <v>5557</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row>
    <row r="3928" spans="1:33" x14ac:dyDescent="0.35">
      <c r="A3928" t="s">
        <v>5558</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row>
    <row r="3929" spans="1:33" x14ac:dyDescent="0.35">
      <c r="A3929" t="s">
        <v>5559</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row>
    <row r="3930" spans="1:33" x14ac:dyDescent="0.35">
      <c r="A3930" t="s">
        <v>5560</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row>
    <row r="3931" spans="1:33" x14ac:dyDescent="0.35">
      <c r="A3931" t="s">
        <v>5561</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row>
    <row r="3932" spans="1:33" x14ac:dyDescent="0.35">
      <c r="A3932" t="s">
        <v>5562</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row>
    <row r="3933" spans="1:33" x14ac:dyDescent="0.35">
      <c r="A3933" t="s">
        <v>5563</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row>
    <row r="3934" spans="1:33" x14ac:dyDescent="0.35">
      <c r="A3934" t="s">
        <v>5564</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row>
    <row r="3935" spans="1:33" x14ac:dyDescent="0.35">
      <c r="A3935" t="s">
        <v>5565</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row>
    <row r="3936" spans="1:33" x14ac:dyDescent="0.35">
      <c r="A3936" t="s">
        <v>5566</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row>
    <row r="3937" spans="1:33" x14ac:dyDescent="0.35">
      <c r="A3937" t="s">
        <v>5567</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x14ac:dyDescent="0.35">
      <c r="A3938" t="s">
        <v>5568</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row>
    <row r="3939" spans="1:33" x14ac:dyDescent="0.35">
      <c r="A3939" t="s">
        <v>5569</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row>
    <row r="3940" spans="1:33" x14ac:dyDescent="0.35">
      <c r="A3940" t="s">
        <v>5570</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row>
    <row r="3941" spans="1:33" x14ac:dyDescent="0.35">
      <c r="A3941" t="s">
        <v>5571</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row>
    <row r="3942" spans="1:33" x14ac:dyDescent="0.35">
      <c r="A3942" t="s">
        <v>5572</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row>
    <row r="3943" spans="1:33" x14ac:dyDescent="0.35">
      <c r="A3943" t="s">
        <v>5573</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row>
    <row r="3944" spans="1:33" x14ac:dyDescent="0.35">
      <c r="A3944" t="s">
        <v>5574</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row>
    <row r="3945" spans="1:33" x14ac:dyDescent="0.35">
      <c r="A3945" t="s">
        <v>5575</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3" x14ac:dyDescent="0.35">
      <c r="A3946" t="s">
        <v>5576</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row>
    <row r="3947" spans="1:33" x14ac:dyDescent="0.35">
      <c r="A3947" t="s">
        <v>5577</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row>
    <row r="3948" spans="1:33" x14ac:dyDescent="0.35">
      <c r="A3948" t="s">
        <v>5578</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row>
    <row r="3949" spans="1:33" x14ac:dyDescent="0.35">
      <c r="A3949" t="s">
        <v>5579</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row>
    <row r="3950" spans="1:33" x14ac:dyDescent="0.35">
      <c r="A3950" t="s">
        <v>5580</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row>
    <row r="3951" spans="1:33" x14ac:dyDescent="0.35">
      <c r="A3951" t="s">
        <v>5581</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row>
    <row r="3952" spans="1:33" x14ac:dyDescent="0.35">
      <c r="A3952" t="s">
        <v>5582</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row>
    <row r="3953" spans="1:33" x14ac:dyDescent="0.35">
      <c r="A3953" t="s">
        <v>5583</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row>
    <row r="3954" spans="1:33" x14ac:dyDescent="0.35">
      <c r="A3954" t="s">
        <v>5584</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row>
    <row r="3955" spans="1:33" x14ac:dyDescent="0.35">
      <c r="A3955" t="s">
        <v>5585</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row>
    <row r="3956" spans="1:33" x14ac:dyDescent="0.35">
      <c r="A3956" t="s">
        <v>5586</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x14ac:dyDescent="0.35">
      <c r="A3957" t="s">
        <v>5587</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row>
    <row r="3958" spans="1:33" x14ac:dyDescent="0.35">
      <c r="A3958" t="s">
        <v>5588</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row>
    <row r="3959" spans="1:33" x14ac:dyDescent="0.35">
      <c r="A3959" t="s">
        <v>5589</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row>
    <row r="3960" spans="1:33" x14ac:dyDescent="0.35">
      <c r="A3960" t="s">
        <v>5590</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row>
    <row r="3961" spans="1:33" x14ac:dyDescent="0.35">
      <c r="A3961" t="s">
        <v>5591</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row>
    <row r="3962" spans="1:33" x14ac:dyDescent="0.35">
      <c r="A3962" t="s">
        <v>5592</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row>
    <row r="3963" spans="1:33" x14ac:dyDescent="0.35">
      <c r="A3963" t="s">
        <v>5593</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row>
    <row r="3964" spans="1:33" x14ac:dyDescent="0.35">
      <c r="A3964" t="s">
        <v>5594</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row>
    <row r="3965" spans="1:33" x14ac:dyDescent="0.35">
      <c r="A3965" t="s">
        <v>5595</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row>
    <row r="3966" spans="1:33" x14ac:dyDescent="0.35">
      <c r="A3966" t="s">
        <v>5596</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row>
    <row r="3967" spans="1:33" x14ac:dyDescent="0.35">
      <c r="A3967" t="s">
        <v>5597</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x14ac:dyDescent="0.35">
      <c r="A3968" t="s">
        <v>5598</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x14ac:dyDescent="0.35">
      <c r="A3969" t="s">
        <v>5599</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x14ac:dyDescent="0.35">
      <c r="A3970" t="s">
        <v>5600</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row>
    <row r="3971" spans="1:33" x14ac:dyDescent="0.35">
      <c r="A3971" t="s">
        <v>5601</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row>
    <row r="3972" spans="1:33" x14ac:dyDescent="0.35">
      <c r="A3972" t="s">
        <v>5602</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row>
    <row r="3973" spans="1:33" x14ac:dyDescent="0.35">
      <c r="A3973" t="s">
        <v>5603</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row>
    <row r="3974" spans="1:33" x14ac:dyDescent="0.35">
      <c r="A3974" t="s">
        <v>5604</v>
      </c>
      <c r="B3974" t="s">
        <v>19</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row>
    <row r="3975" spans="1:33" x14ac:dyDescent="0.35">
      <c r="A3975" t="s">
        <v>5605</v>
      </c>
      <c r="B3975" t="s">
        <v>19</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row>
    <row r="3976" spans="1:33" x14ac:dyDescent="0.35">
      <c r="A3976" t="s">
        <v>5606</v>
      </c>
      <c r="B3976" t="s">
        <v>19</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row>
    <row r="3977" spans="1:33" x14ac:dyDescent="0.35">
      <c r="A3977" t="s">
        <v>5607</v>
      </c>
      <c r="B3977" t="s">
        <v>19</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3" x14ac:dyDescent="0.35">
      <c r="A3978" t="s">
        <v>5608</v>
      </c>
      <c r="B3978" t="s">
        <v>19</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row>
    <row r="3979" spans="1:33" x14ac:dyDescent="0.35">
      <c r="A3979" t="s">
        <v>5609</v>
      </c>
      <c r="B3979" t="s">
        <v>19</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row>
    <row r="3980" spans="1:33" x14ac:dyDescent="0.35">
      <c r="A3980" t="s">
        <v>5610</v>
      </c>
      <c r="B3980" t="s">
        <v>19</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row>
    <row r="3981" spans="1:33" x14ac:dyDescent="0.35">
      <c r="A3981" t="s">
        <v>5611</v>
      </c>
      <c r="B3981" t="s">
        <v>19</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row>
    <row r="3982" spans="1:33" x14ac:dyDescent="0.35">
      <c r="A3982" t="s">
        <v>5612</v>
      </c>
      <c r="B3982" t="s">
        <v>19</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row>
    <row r="3983" spans="1:33" x14ac:dyDescent="0.35">
      <c r="A3983" t="s">
        <v>5613</v>
      </c>
      <c r="B3983" t="s">
        <v>19</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row>
    <row r="3984" spans="1:33" x14ac:dyDescent="0.35">
      <c r="A3984" t="s">
        <v>5614</v>
      </c>
      <c r="B3984" t="s">
        <v>19</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row>
    <row r="3985" spans="1:33" x14ac:dyDescent="0.35">
      <c r="A3985" t="s">
        <v>5615</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row>
    <row r="3986" spans="1:33" x14ac:dyDescent="0.35">
      <c r="A3986" t="s">
        <v>5616</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row>
    <row r="3987" spans="1:33" x14ac:dyDescent="0.35">
      <c r="A3987" t="s">
        <v>5617</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row>
    <row r="3988" spans="1:33" x14ac:dyDescent="0.35">
      <c r="A3988" t="s">
        <v>5618</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3" x14ac:dyDescent="0.35">
      <c r="A3989" t="s">
        <v>5619</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row>
    <row r="3990" spans="1:33" x14ac:dyDescent="0.35">
      <c r="A3990" t="s">
        <v>5620</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row>
    <row r="3991" spans="1:33" x14ac:dyDescent="0.35">
      <c r="A3991" t="s">
        <v>5621</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row>
    <row r="3992" spans="1:33" x14ac:dyDescent="0.35">
      <c r="A3992" t="s">
        <v>5622</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row>
    <row r="3993" spans="1:33" x14ac:dyDescent="0.35">
      <c r="A3993" t="s">
        <v>5623</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row>
    <row r="3994" spans="1:33" x14ac:dyDescent="0.35">
      <c r="A3994" t="s">
        <v>5624</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x14ac:dyDescent="0.35">
      <c r="A3995" t="s">
        <v>5625</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x14ac:dyDescent="0.35">
      <c r="A3996" t="s">
        <v>5626</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x14ac:dyDescent="0.35">
      <c r="A3997" t="s">
        <v>5627</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x14ac:dyDescent="0.35">
      <c r="A3998" t="s">
        <v>5628</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x14ac:dyDescent="0.35">
      <c r="A3999" t="s">
        <v>5629</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x14ac:dyDescent="0.35">
      <c r="A4000" t="s">
        <v>5630</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x14ac:dyDescent="0.35">
      <c r="A4001" t="s">
        <v>5631</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35">
      <c r="A4002" t="s">
        <v>5632</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x14ac:dyDescent="0.35">
      <c r="A4003" t="s">
        <v>5633</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x14ac:dyDescent="0.35">
      <c r="A4004" t="s">
        <v>5634</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x14ac:dyDescent="0.35">
      <c r="A4005" t="s">
        <v>5635</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x14ac:dyDescent="0.35">
      <c r="A4006" t="s">
        <v>5636</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x14ac:dyDescent="0.35">
      <c r="A4007" t="s">
        <v>5637</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x14ac:dyDescent="0.35">
      <c r="A4008" t="s">
        <v>5638</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x14ac:dyDescent="0.35">
      <c r="A4009" t="s">
        <v>5639</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x14ac:dyDescent="0.35">
      <c r="A4010" t="s">
        <v>5640</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x14ac:dyDescent="0.35">
      <c r="A4011" t="s">
        <v>5641</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x14ac:dyDescent="0.35">
      <c r="A4012" t="s">
        <v>5642</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x14ac:dyDescent="0.35">
      <c r="A4013" t="s">
        <v>5643</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x14ac:dyDescent="0.35">
      <c r="A4014" t="s">
        <v>5644</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x14ac:dyDescent="0.35">
      <c r="A4015" t="s">
        <v>5645</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x14ac:dyDescent="0.35">
      <c r="A4016" t="s">
        <v>5646</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x14ac:dyDescent="0.35">
      <c r="A4017" t="s">
        <v>5647</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x14ac:dyDescent="0.35">
      <c r="A4018" t="s">
        <v>5648</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x14ac:dyDescent="0.35">
      <c r="A4019" t="s">
        <v>5649</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x14ac:dyDescent="0.35">
      <c r="A4020" t="s">
        <v>5650</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x14ac:dyDescent="0.35">
      <c r="A4021" t="s">
        <v>5651</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x14ac:dyDescent="0.35">
      <c r="A4022" t="s">
        <v>5652</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x14ac:dyDescent="0.35">
      <c r="A4023" t="s">
        <v>5653</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x14ac:dyDescent="0.35">
      <c r="A4024" t="s">
        <v>5654</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x14ac:dyDescent="0.35">
      <c r="A4025" t="s">
        <v>5655</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x14ac:dyDescent="0.35">
      <c r="A4026" t="s">
        <v>5656</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x14ac:dyDescent="0.35">
      <c r="A4027" t="s">
        <v>5657</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x14ac:dyDescent="0.35">
      <c r="A4028" t="s">
        <v>5658</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x14ac:dyDescent="0.35">
      <c r="A4029" t="s">
        <v>5659</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x14ac:dyDescent="0.35">
      <c r="A4030" t="s">
        <v>5660</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x14ac:dyDescent="0.35">
      <c r="A4031" t="s">
        <v>5661</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x14ac:dyDescent="0.35">
      <c r="A4032" t="s">
        <v>5662</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x14ac:dyDescent="0.35">
      <c r="A4033" t="s">
        <v>5663</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x14ac:dyDescent="0.35">
      <c r="A4034" t="s">
        <v>5664</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x14ac:dyDescent="0.35">
      <c r="A4035" t="s">
        <v>5665</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x14ac:dyDescent="0.35">
      <c r="A4036" t="s">
        <v>5666</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x14ac:dyDescent="0.35">
      <c r="A4037" t="s">
        <v>5667</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x14ac:dyDescent="0.35">
      <c r="A4038" t="s">
        <v>5668</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x14ac:dyDescent="0.35">
      <c r="A4039" t="s">
        <v>5669</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x14ac:dyDescent="0.35">
      <c r="A4040" t="s">
        <v>5670</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x14ac:dyDescent="0.35">
      <c r="A4041" t="s">
        <v>5671</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x14ac:dyDescent="0.35">
      <c r="A4042" t="s">
        <v>5672</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x14ac:dyDescent="0.35">
      <c r="A4043" t="s">
        <v>5673</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x14ac:dyDescent="0.35">
      <c r="A4044" t="s">
        <v>5674</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x14ac:dyDescent="0.35">
      <c r="A4045" t="s">
        <v>5675</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x14ac:dyDescent="0.35">
      <c r="A4046" t="s">
        <v>5676</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x14ac:dyDescent="0.35">
      <c r="A4047" t="s">
        <v>5677</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x14ac:dyDescent="0.35">
      <c r="A4048" t="s">
        <v>5678</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x14ac:dyDescent="0.35">
      <c r="A4049" t="s">
        <v>5679</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x14ac:dyDescent="0.35">
      <c r="A4050" t="s">
        <v>5680</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x14ac:dyDescent="0.35">
      <c r="A4051" t="s">
        <v>5681</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x14ac:dyDescent="0.35">
      <c r="A4052" t="s">
        <v>5682</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x14ac:dyDescent="0.35">
      <c r="A4053" t="s">
        <v>5683</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x14ac:dyDescent="0.35">
      <c r="A4054" t="s">
        <v>5684</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x14ac:dyDescent="0.35">
      <c r="A4055" t="s">
        <v>5685</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x14ac:dyDescent="0.35">
      <c r="A4056" t="s">
        <v>5686</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x14ac:dyDescent="0.35">
      <c r="A4057" t="s">
        <v>5687</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x14ac:dyDescent="0.35">
      <c r="A4058" t="s">
        <v>5688</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x14ac:dyDescent="0.35">
      <c r="A4059" t="s">
        <v>5689</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x14ac:dyDescent="0.35">
      <c r="A4060" t="s">
        <v>5690</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x14ac:dyDescent="0.35">
      <c r="A4061" t="s">
        <v>5691</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x14ac:dyDescent="0.35">
      <c r="A4062" t="s">
        <v>5692</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x14ac:dyDescent="0.35">
      <c r="A4063" t="s">
        <v>5693</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x14ac:dyDescent="0.35">
      <c r="A4064" t="s">
        <v>5694</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row>
    <row r="4065" spans="1:33" x14ac:dyDescent="0.35">
      <c r="A4065" t="s">
        <v>5695</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row>
    <row r="4066" spans="1:33" x14ac:dyDescent="0.35">
      <c r="A4066" t="s">
        <v>5696</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row>
    <row r="4067" spans="1:33" x14ac:dyDescent="0.35">
      <c r="A4067" t="s">
        <v>5697</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row>
    <row r="4068" spans="1:33" x14ac:dyDescent="0.35">
      <c r="A4068" t="s">
        <v>5698</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row>
    <row r="4069" spans="1:33" x14ac:dyDescent="0.35">
      <c r="A4069" t="s">
        <v>5699</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row>
    <row r="4070" spans="1:33" x14ac:dyDescent="0.35">
      <c r="A4070" t="s">
        <v>5700</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row>
    <row r="4071" spans="1:33" x14ac:dyDescent="0.35">
      <c r="A4071" t="s">
        <v>5701</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row>
    <row r="4072" spans="1:33" x14ac:dyDescent="0.35">
      <c r="A4072" t="s">
        <v>5702</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row>
    <row r="4073" spans="1:33" x14ac:dyDescent="0.35">
      <c r="A4073" t="s">
        <v>5703</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row>
    <row r="4074" spans="1:33" x14ac:dyDescent="0.35">
      <c r="A4074" t="s">
        <v>5704</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row>
    <row r="4075" spans="1:33" x14ac:dyDescent="0.35">
      <c r="A4075" t="s">
        <v>5705</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row>
    <row r="4076" spans="1:33" x14ac:dyDescent="0.35">
      <c r="A4076" t="s">
        <v>5706</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row>
    <row r="4077" spans="1:33" x14ac:dyDescent="0.35">
      <c r="A4077" t="s">
        <v>5707</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row>
    <row r="4078" spans="1:33" x14ac:dyDescent="0.35">
      <c r="A4078" t="s">
        <v>5708</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row>
    <row r="4079" spans="1:33" x14ac:dyDescent="0.35">
      <c r="A4079" t="s">
        <v>5709</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row>
    <row r="4080" spans="1:33" x14ac:dyDescent="0.35">
      <c r="A4080" t="s">
        <v>5710</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row>
    <row r="4081" spans="1:33" x14ac:dyDescent="0.35">
      <c r="A4081" t="s">
        <v>5711</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row>
    <row r="4082" spans="1:33" x14ac:dyDescent="0.35">
      <c r="A4082" t="s">
        <v>5712</v>
      </c>
      <c r="B4082" t="s">
        <v>19</v>
      </c>
      <c r="C4082" s="2">
        <v>15551100000</v>
      </c>
      <c r="D4082" s="2">
        <v>16453000000</v>
      </c>
      <c r="E4082" s="2">
        <v>16472800000</v>
      </c>
      <c r="F4082" s="2">
        <v>16900100000</v>
      </c>
      <c r="G4082" s="2">
        <v>17005000000</v>
      </c>
      <c r="H4082" s="2">
        <v>16997500000</v>
      </c>
      <c r="I4082" s="2">
        <v>16579700000</v>
      </c>
      <c r="J4082" s="2">
        <v>15957300000</v>
      </c>
      <c r="K4082" s="2">
        <v>15226500000</v>
      </c>
      <c r="L4082" s="2">
        <v>14441100000</v>
      </c>
      <c r="M4082" s="2">
        <v>13567700000</v>
      </c>
      <c r="N4082" s="2">
        <v>12650400000</v>
      </c>
      <c r="O4082" s="2">
        <v>11682000000</v>
      </c>
      <c r="P4082" s="2">
        <v>10672200000</v>
      </c>
      <c r="Q4082" s="2">
        <v>9673390000</v>
      </c>
      <c r="R4082" s="2">
        <v>8711990000</v>
      </c>
      <c r="S4082" s="2">
        <v>7749570000</v>
      </c>
      <c r="T4082" s="2">
        <v>6801570000</v>
      </c>
      <c r="U4082" s="2">
        <v>5859910000</v>
      </c>
      <c r="V4082" s="2">
        <v>4929940000</v>
      </c>
      <c r="W4082" s="2">
        <v>4430160000</v>
      </c>
      <c r="X4082" s="2">
        <v>4430140000</v>
      </c>
      <c r="Y4082" s="2">
        <v>4430150000</v>
      </c>
      <c r="Z4082" s="2">
        <v>4430150000</v>
      </c>
      <c r="AA4082" s="2">
        <v>4430160000</v>
      </c>
      <c r="AB4082" s="2">
        <v>4430150000</v>
      </c>
      <c r="AC4082" s="2">
        <v>4430150000</v>
      </c>
      <c r="AD4082" s="2">
        <v>4430140000</v>
      </c>
      <c r="AE4082" s="2">
        <v>4430150000</v>
      </c>
      <c r="AF4082" s="2">
        <v>4430150000</v>
      </c>
      <c r="AG4082" s="2">
        <v>4430140000</v>
      </c>
    </row>
    <row r="4083" spans="1:33" x14ac:dyDescent="0.35">
      <c r="A4083" t="s">
        <v>5713</v>
      </c>
      <c r="B4083" t="s">
        <v>19</v>
      </c>
      <c r="C4083">
        <v>442098</v>
      </c>
      <c r="D4083">
        <v>467739</v>
      </c>
      <c r="E4083">
        <v>468301</v>
      </c>
      <c r="F4083">
        <v>480448</v>
      </c>
      <c r="G4083">
        <v>483431</v>
      </c>
      <c r="H4083">
        <v>483219</v>
      </c>
      <c r="I4083">
        <v>471341</v>
      </c>
      <c r="J4083">
        <v>453648</v>
      </c>
      <c r="K4083">
        <v>432871</v>
      </c>
      <c r="L4083">
        <v>410543</v>
      </c>
      <c r="M4083">
        <v>385713</v>
      </c>
      <c r="N4083">
        <v>359634</v>
      </c>
      <c r="O4083">
        <v>332106</v>
      </c>
      <c r="P4083">
        <v>303396</v>
      </c>
      <c r="Q4083">
        <v>275003</v>
      </c>
      <c r="R4083">
        <v>247671</v>
      </c>
      <c r="S4083">
        <v>220311</v>
      </c>
      <c r="T4083">
        <v>193360</v>
      </c>
      <c r="U4083">
        <v>166590</v>
      </c>
      <c r="V4083">
        <v>140152</v>
      </c>
      <c r="W4083">
        <v>125944</v>
      </c>
      <c r="X4083">
        <v>125943</v>
      </c>
      <c r="Y4083">
        <v>125944</v>
      </c>
      <c r="Z4083">
        <v>125944</v>
      </c>
      <c r="AA4083">
        <v>125944</v>
      </c>
      <c r="AB4083">
        <v>125944</v>
      </c>
      <c r="AC4083">
        <v>125944</v>
      </c>
      <c r="AD4083">
        <v>125944</v>
      </c>
      <c r="AE4083">
        <v>125944</v>
      </c>
      <c r="AF4083">
        <v>125944</v>
      </c>
      <c r="AG4083">
        <v>125943</v>
      </c>
    </row>
    <row r="4084" spans="1:33" x14ac:dyDescent="0.35">
      <c r="A4084" t="s">
        <v>5714</v>
      </c>
      <c r="B4084" t="s">
        <v>19</v>
      </c>
      <c r="C4084" s="2">
        <v>2041730</v>
      </c>
      <c r="D4084" s="2">
        <v>2160140</v>
      </c>
      <c r="E4084" s="2">
        <v>2162740</v>
      </c>
      <c r="F4084" s="2">
        <v>2218840</v>
      </c>
      <c r="G4084" s="2">
        <v>2232610</v>
      </c>
      <c r="H4084" s="2">
        <v>2231630</v>
      </c>
      <c r="I4084" s="2">
        <v>2176780</v>
      </c>
      <c r="J4084" s="2">
        <v>2095070</v>
      </c>
      <c r="K4084" s="2">
        <v>1999120</v>
      </c>
      <c r="L4084" s="2">
        <v>1896000</v>
      </c>
      <c r="M4084" s="2">
        <v>1781320</v>
      </c>
      <c r="N4084" s="2">
        <v>1660890</v>
      </c>
      <c r="O4084" s="2">
        <v>1533750</v>
      </c>
      <c r="P4084" s="2">
        <v>1401160</v>
      </c>
      <c r="Q4084" s="2">
        <v>1270040</v>
      </c>
      <c r="R4084" s="2">
        <v>1143810</v>
      </c>
      <c r="S4084" s="2">
        <v>1017450</v>
      </c>
      <c r="T4084">
        <v>892990</v>
      </c>
      <c r="U4084">
        <v>769357</v>
      </c>
      <c r="V4084">
        <v>647259</v>
      </c>
      <c r="W4084">
        <v>581642</v>
      </c>
      <c r="X4084">
        <v>581641</v>
      </c>
      <c r="Y4084">
        <v>581641</v>
      </c>
      <c r="Z4084">
        <v>581642</v>
      </c>
      <c r="AA4084">
        <v>581642</v>
      </c>
      <c r="AB4084">
        <v>581641</v>
      </c>
      <c r="AC4084">
        <v>581642</v>
      </c>
      <c r="AD4084">
        <v>581641</v>
      </c>
      <c r="AE4084">
        <v>581642</v>
      </c>
      <c r="AF4084">
        <v>581642</v>
      </c>
      <c r="AG4084">
        <v>581641</v>
      </c>
    </row>
    <row r="4085" spans="1:33" x14ac:dyDescent="0.35">
      <c r="A4085" t="s">
        <v>5715</v>
      </c>
      <c r="B4085" t="s">
        <v>19</v>
      </c>
      <c r="C4085" s="2">
        <v>6987840</v>
      </c>
      <c r="D4085" s="2">
        <v>7393120</v>
      </c>
      <c r="E4085" s="2">
        <v>7402000</v>
      </c>
      <c r="F4085" s="2">
        <v>7594000</v>
      </c>
      <c r="G4085" s="2">
        <v>7641150</v>
      </c>
      <c r="H4085" s="2">
        <v>7637800</v>
      </c>
      <c r="I4085" s="2">
        <v>7450060</v>
      </c>
      <c r="J4085" s="2">
        <v>7170390</v>
      </c>
      <c r="K4085" s="2">
        <v>6842000</v>
      </c>
      <c r="L4085" s="2">
        <v>6489080</v>
      </c>
      <c r="M4085" s="2">
        <v>6096610</v>
      </c>
      <c r="N4085" s="2">
        <v>5684410</v>
      </c>
      <c r="O4085" s="2">
        <v>5249300</v>
      </c>
      <c r="P4085" s="2">
        <v>4795510</v>
      </c>
      <c r="Q4085" s="2">
        <v>4346720</v>
      </c>
      <c r="R4085" s="2">
        <v>3914710</v>
      </c>
      <c r="S4085" s="2">
        <v>3482250</v>
      </c>
      <c r="T4085" s="2">
        <v>3056270</v>
      </c>
      <c r="U4085" s="2">
        <v>2633140</v>
      </c>
      <c r="V4085" s="2">
        <v>2215250</v>
      </c>
      <c r="W4085" s="2">
        <v>1990680</v>
      </c>
      <c r="X4085" s="2">
        <v>1990670</v>
      </c>
      <c r="Y4085" s="2">
        <v>1990680</v>
      </c>
      <c r="Z4085" s="2">
        <v>1990680</v>
      </c>
      <c r="AA4085" s="2">
        <v>1990680</v>
      </c>
      <c r="AB4085" s="2">
        <v>1990680</v>
      </c>
      <c r="AC4085" s="2">
        <v>1990680</v>
      </c>
      <c r="AD4085" s="2">
        <v>1990670</v>
      </c>
      <c r="AE4085" s="2">
        <v>1990680</v>
      </c>
      <c r="AF4085" s="2">
        <v>1990680</v>
      </c>
      <c r="AG4085" s="2">
        <v>1990670</v>
      </c>
    </row>
    <row r="4086" spans="1:33" x14ac:dyDescent="0.35">
      <c r="A4086" t="s">
        <v>5716</v>
      </c>
      <c r="B4086" t="s">
        <v>19</v>
      </c>
      <c r="C4086">
        <v>551639</v>
      </c>
      <c r="D4086">
        <v>583633</v>
      </c>
      <c r="E4086">
        <v>584334</v>
      </c>
      <c r="F4086">
        <v>599491</v>
      </c>
      <c r="G4086">
        <v>603213</v>
      </c>
      <c r="H4086">
        <v>602949</v>
      </c>
      <c r="I4086">
        <v>588128</v>
      </c>
      <c r="J4086">
        <v>566050</v>
      </c>
      <c r="K4086">
        <v>540126</v>
      </c>
      <c r="L4086">
        <v>512265</v>
      </c>
      <c r="M4086">
        <v>481283</v>
      </c>
      <c r="N4086">
        <v>448742</v>
      </c>
      <c r="O4086">
        <v>414394</v>
      </c>
      <c r="P4086">
        <v>378570</v>
      </c>
      <c r="Q4086">
        <v>343141</v>
      </c>
      <c r="R4086">
        <v>309038</v>
      </c>
      <c r="S4086">
        <v>274898</v>
      </c>
      <c r="T4086">
        <v>241270</v>
      </c>
      <c r="U4086">
        <v>207867</v>
      </c>
      <c r="V4086">
        <v>174878</v>
      </c>
      <c r="W4086">
        <v>157150</v>
      </c>
      <c r="X4086">
        <v>157149</v>
      </c>
      <c r="Y4086">
        <v>157149</v>
      </c>
      <c r="Z4086">
        <v>157149</v>
      </c>
      <c r="AA4086">
        <v>157150</v>
      </c>
      <c r="AB4086">
        <v>157149</v>
      </c>
      <c r="AC4086">
        <v>157150</v>
      </c>
      <c r="AD4086">
        <v>157149</v>
      </c>
      <c r="AE4086">
        <v>157150</v>
      </c>
      <c r="AF4086">
        <v>157149</v>
      </c>
      <c r="AG4086">
        <v>157149</v>
      </c>
    </row>
    <row r="4087" spans="1:33" x14ac:dyDescent="0.35">
      <c r="A4087" t="s">
        <v>5717</v>
      </c>
      <c r="B4087" t="s">
        <v>19</v>
      </c>
      <c r="C4087">
        <v>490552</v>
      </c>
      <c r="D4087">
        <v>519004</v>
      </c>
      <c r="E4087">
        <v>519627</v>
      </c>
      <c r="F4087">
        <v>533106</v>
      </c>
      <c r="G4087">
        <v>536416</v>
      </c>
      <c r="H4087">
        <v>536181</v>
      </c>
      <c r="I4087">
        <v>523001</v>
      </c>
      <c r="J4087">
        <v>503368</v>
      </c>
      <c r="K4087">
        <v>480315</v>
      </c>
      <c r="L4087">
        <v>455539</v>
      </c>
      <c r="M4087">
        <v>427988</v>
      </c>
      <c r="N4087">
        <v>399050</v>
      </c>
      <c r="O4087">
        <v>368505</v>
      </c>
      <c r="P4087">
        <v>336649</v>
      </c>
      <c r="Q4087">
        <v>305143</v>
      </c>
      <c r="R4087">
        <v>274816</v>
      </c>
      <c r="S4087">
        <v>244457</v>
      </c>
      <c r="T4087">
        <v>214553</v>
      </c>
      <c r="U4087">
        <v>184849</v>
      </c>
      <c r="V4087">
        <v>155513</v>
      </c>
      <c r="W4087">
        <v>139748</v>
      </c>
      <c r="X4087">
        <v>139747</v>
      </c>
      <c r="Y4087">
        <v>139747</v>
      </c>
      <c r="Z4087">
        <v>139747</v>
      </c>
      <c r="AA4087">
        <v>139748</v>
      </c>
      <c r="AB4087">
        <v>139747</v>
      </c>
      <c r="AC4087">
        <v>139747</v>
      </c>
      <c r="AD4087">
        <v>139747</v>
      </c>
      <c r="AE4087">
        <v>139747</v>
      </c>
      <c r="AF4087">
        <v>139747</v>
      </c>
      <c r="AG4087">
        <v>139747</v>
      </c>
    </row>
    <row r="4088" spans="1:33" x14ac:dyDescent="0.35">
      <c r="A4088" t="s">
        <v>5718</v>
      </c>
      <c r="B4088" t="s">
        <v>19</v>
      </c>
      <c r="C4088" s="2">
        <v>1485530</v>
      </c>
      <c r="D4088" s="2">
        <v>1571690</v>
      </c>
      <c r="E4088" s="2">
        <v>1573580</v>
      </c>
      <c r="F4088" s="2">
        <v>1614390</v>
      </c>
      <c r="G4088" s="2">
        <v>1624420</v>
      </c>
      <c r="H4088" s="2">
        <v>1623710</v>
      </c>
      <c r="I4088" s="2">
        <v>1583800</v>
      </c>
      <c r="J4088" s="2">
        <v>1524340</v>
      </c>
      <c r="K4088" s="2">
        <v>1454530</v>
      </c>
      <c r="L4088" s="2">
        <v>1379500</v>
      </c>
      <c r="M4088" s="2">
        <v>1296070</v>
      </c>
      <c r="N4088" s="2">
        <v>1208440</v>
      </c>
      <c r="O4088" s="2">
        <v>1115940</v>
      </c>
      <c r="P4088" s="2">
        <v>1019470</v>
      </c>
      <c r="Q4088">
        <v>924060</v>
      </c>
      <c r="R4088">
        <v>832221</v>
      </c>
      <c r="S4088">
        <v>740285</v>
      </c>
      <c r="T4088">
        <v>649727</v>
      </c>
      <c r="U4088">
        <v>559773</v>
      </c>
      <c r="V4088">
        <v>470937</v>
      </c>
      <c r="W4088">
        <v>423195</v>
      </c>
      <c r="X4088">
        <v>423194</v>
      </c>
      <c r="Y4088">
        <v>423194</v>
      </c>
      <c r="Z4088">
        <v>423194</v>
      </c>
      <c r="AA4088">
        <v>423195</v>
      </c>
      <c r="AB4088">
        <v>423194</v>
      </c>
      <c r="AC4088">
        <v>423195</v>
      </c>
      <c r="AD4088">
        <v>423194</v>
      </c>
      <c r="AE4088">
        <v>423195</v>
      </c>
      <c r="AF4088">
        <v>423194</v>
      </c>
      <c r="AG4088">
        <v>423194</v>
      </c>
    </row>
    <row r="4089" spans="1:33" x14ac:dyDescent="0.35">
      <c r="A4089" t="s">
        <v>5719</v>
      </c>
      <c r="B4089" t="s">
        <v>19</v>
      </c>
      <c r="C4089">
        <v>114718</v>
      </c>
      <c r="D4089">
        <v>121371</v>
      </c>
      <c r="E4089">
        <v>121517</v>
      </c>
      <c r="F4089">
        <v>124669</v>
      </c>
      <c r="G4089">
        <v>125443</v>
      </c>
      <c r="H4089">
        <v>125388</v>
      </c>
      <c r="I4089">
        <v>122306</v>
      </c>
      <c r="J4089">
        <v>117715</v>
      </c>
      <c r="K4089">
        <v>112324</v>
      </c>
      <c r="L4089">
        <v>106530</v>
      </c>
      <c r="M4089">
        <v>100087</v>
      </c>
      <c r="N4089">
        <v>93319.5</v>
      </c>
      <c r="O4089">
        <v>86176.4</v>
      </c>
      <c r="P4089">
        <v>78726.7</v>
      </c>
      <c r="Q4089">
        <v>71359</v>
      </c>
      <c r="R4089">
        <v>64266.9</v>
      </c>
      <c r="S4089">
        <v>57167.199999999997</v>
      </c>
      <c r="T4089">
        <v>50174.1</v>
      </c>
      <c r="U4089">
        <v>43227.6</v>
      </c>
      <c r="V4089">
        <v>36367.300000000003</v>
      </c>
      <c r="W4089">
        <v>32680.5</v>
      </c>
      <c r="X4089">
        <v>32680.400000000001</v>
      </c>
      <c r="Y4089">
        <v>32680.400000000001</v>
      </c>
      <c r="Z4089">
        <v>32680.5</v>
      </c>
      <c r="AA4089">
        <v>32680.5</v>
      </c>
      <c r="AB4089">
        <v>32680.400000000001</v>
      </c>
      <c r="AC4089">
        <v>32680.5</v>
      </c>
      <c r="AD4089">
        <v>32680.400000000001</v>
      </c>
      <c r="AE4089">
        <v>32680.5</v>
      </c>
      <c r="AF4089">
        <v>32680.5</v>
      </c>
      <c r="AG4089">
        <v>32680.400000000001</v>
      </c>
    </row>
    <row r="4090" spans="1:33" x14ac:dyDescent="0.35">
      <c r="A4090" t="s">
        <v>5720</v>
      </c>
      <c r="B4090" t="s">
        <v>19</v>
      </c>
      <c r="C4090">
        <v>97944.8</v>
      </c>
      <c r="D4090">
        <v>103625</v>
      </c>
      <c r="E4090">
        <v>103750</v>
      </c>
      <c r="F4090">
        <v>106441</v>
      </c>
      <c r="G4090">
        <v>107102</v>
      </c>
      <c r="H4090">
        <v>107055</v>
      </c>
      <c r="I4090">
        <v>104424</v>
      </c>
      <c r="J4090">
        <v>100504</v>
      </c>
      <c r="K4090">
        <v>95900.800000000003</v>
      </c>
      <c r="L4090">
        <v>90954</v>
      </c>
      <c r="M4090">
        <v>85453</v>
      </c>
      <c r="N4090">
        <v>79675.3</v>
      </c>
      <c r="O4090">
        <v>73576.600000000006</v>
      </c>
      <c r="P4090">
        <v>67216.100000000006</v>
      </c>
      <c r="Q4090">
        <v>60925.599999999999</v>
      </c>
      <c r="R4090">
        <v>54870.400000000001</v>
      </c>
      <c r="S4090">
        <v>48808.9</v>
      </c>
      <c r="T4090">
        <v>42838.1</v>
      </c>
      <c r="U4090">
        <v>36907.300000000003</v>
      </c>
      <c r="V4090">
        <v>31050.1</v>
      </c>
      <c r="W4090">
        <v>27902.3</v>
      </c>
      <c r="X4090">
        <v>27902.2</v>
      </c>
      <c r="Y4090">
        <v>27902.3</v>
      </c>
      <c r="Z4090">
        <v>27902.3</v>
      </c>
      <c r="AA4090">
        <v>27902.3</v>
      </c>
      <c r="AB4090">
        <v>27902.3</v>
      </c>
      <c r="AC4090">
        <v>27902.3</v>
      </c>
      <c r="AD4090">
        <v>27902.2</v>
      </c>
      <c r="AE4090">
        <v>27902.3</v>
      </c>
      <c r="AF4090">
        <v>27902.3</v>
      </c>
      <c r="AG4090">
        <v>27902.2</v>
      </c>
    </row>
    <row r="4091" spans="1:33" x14ac:dyDescent="0.35">
      <c r="A4091" t="s">
        <v>5721</v>
      </c>
      <c r="B4091" t="s">
        <v>19</v>
      </c>
      <c r="C4091">
        <v>621215</v>
      </c>
      <c r="D4091">
        <v>657244</v>
      </c>
      <c r="E4091">
        <v>658034</v>
      </c>
      <c r="F4091">
        <v>675102</v>
      </c>
      <c r="G4091">
        <v>679294</v>
      </c>
      <c r="H4091">
        <v>678996</v>
      </c>
      <c r="I4091">
        <v>662306</v>
      </c>
      <c r="J4091">
        <v>637444</v>
      </c>
      <c r="K4091">
        <v>608250</v>
      </c>
      <c r="L4091">
        <v>576875</v>
      </c>
      <c r="M4091">
        <v>541985</v>
      </c>
      <c r="N4091">
        <v>505340</v>
      </c>
      <c r="O4091">
        <v>466659</v>
      </c>
      <c r="P4091">
        <v>426318</v>
      </c>
      <c r="Q4091">
        <v>386421</v>
      </c>
      <c r="R4091">
        <v>348016</v>
      </c>
      <c r="S4091">
        <v>309570</v>
      </c>
      <c r="T4091">
        <v>271701</v>
      </c>
      <c r="U4091">
        <v>234084</v>
      </c>
      <c r="V4091">
        <v>196935</v>
      </c>
      <c r="W4091">
        <v>176970</v>
      </c>
      <c r="X4091">
        <v>176970</v>
      </c>
      <c r="Y4091">
        <v>176970</v>
      </c>
      <c r="Z4091">
        <v>176970</v>
      </c>
      <c r="AA4091">
        <v>176970</v>
      </c>
      <c r="AB4091">
        <v>176970</v>
      </c>
      <c r="AC4091">
        <v>176970</v>
      </c>
      <c r="AD4091">
        <v>176970</v>
      </c>
      <c r="AE4091">
        <v>176970</v>
      </c>
      <c r="AF4091">
        <v>176970</v>
      </c>
      <c r="AG4091">
        <v>176970</v>
      </c>
    </row>
    <row r="4092" spans="1:33" x14ac:dyDescent="0.35">
      <c r="A4092" t="s">
        <v>5722</v>
      </c>
      <c r="B4092" t="s">
        <v>19</v>
      </c>
      <c r="C4092">
        <v>124243</v>
      </c>
      <c r="D4092">
        <v>131449</v>
      </c>
      <c r="E4092">
        <v>131607</v>
      </c>
      <c r="F4092">
        <v>135020</v>
      </c>
      <c r="G4092">
        <v>135859</v>
      </c>
      <c r="H4092">
        <v>135799</v>
      </c>
      <c r="I4092">
        <v>132461</v>
      </c>
      <c r="J4092">
        <v>127489</v>
      </c>
      <c r="K4092">
        <v>121650</v>
      </c>
      <c r="L4092">
        <v>115375</v>
      </c>
      <c r="M4092">
        <v>108397</v>
      </c>
      <c r="N4092">
        <v>101068</v>
      </c>
      <c r="O4092">
        <v>93331.9</v>
      </c>
      <c r="P4092">
        <v>85263.5</v>
      </c>
      <c r="Q4092">
        <v>77284.100000000006</v>
      </c>
      <c r="R4092">
        <v>69603.100000000006</v>
      </c>
      <c r="S4092">
        <v>61914</v>
      </c>
      <c r="T4092">
        <v>54340.1</v>
      </c>
      <c r="U4092">
        <v>46816.9</v>
      </c>
      <c r="V4092">
        <v>39387</v>
      </c>
      <c r="W4092">
        <v>35394</v>
      </c>
      <c r="X4092">
        <v>35394</v>
      </c>
      <c r="Y4092">
        <v>35394</v>
      </c>
      <c r="Z4092">
        <v>35394</v>
      </c>
      <c r="AA4092">
        <v>35394.1</v>
      </c>
      <c r="AB4092">
        <v>35394</v>
      </c>
      <c r="AC4092">
        <v>35394</v>
      </c>
      <c r="AD4092">
        <v>35394</v>
      </c>
      <c r="AE4092">
        <v>35394</v>
      </c>
      <c r="AF4092">
        <v>35394</v>
      </c>
      <c r="AG4092">
        <v>35393.9</v>
      </c>
    </row>
    <row r="4093" spans="1:33" x14ac:dyDescent="0.35">
      <c r="A4093" t="s">
        <v>5723</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row>
    <row r="4094" spans="1:33" x14ac:dyDescent="0.35">
      <c r="A4094" t="s">
        <v>5724</v>
      </c>
      <c r="B4094" t="s">
        <v>19</v>
      </c>
      <c r="C4094" s="2">
        <v>92539100000</v>
      </c>
      <c r="D4094" s="2">
        <v>59246200000</v>
      </c>
      <c r="E4094" s="2">
        <v>77220700000</v>
      </c>
      <c r="F4094" s="2">
        <v>80654100000</v>
      </c>
      <c r="G4094" s="2">
        <v>73729200000</v>
      </c>
      <c r="H4094" s="2">
        <v>73257300000</v>
      </c>
      <c r="I4094" s="2">
        <v>74984100000</v>
      </c>
      <c r="J4094" s="2">
        <v>75249100000</v>
      </c>
      <c r="K4094" s="2">
        <v>75580800000</v>
      </c>
      <c r="L4094" s="2">
        <v>74792400000</v>
      </c>
      <c r="M4094" s="2">
        <v>74462700000</v>
      </c>
      <c r="N4094" s="2">
        <v>74273400000</v>
      </c>
      <c r="O4094" s="2">
        <v>74188700000</v>
      </c>
      <c r="P4094" s="2">
        <v>74608500000</v>
      </c>
      <c r="Q4094" s="2">
        <v>72237100000</v>
      </c>
      <c r="R4094" s="2">
        <v>71638600000</v>
      </c>
      <c r="S4094" s="2">
        <v>69689600000</v>
      </c>
      <c r="T4094" s="2">
        <v>68832600000</v>
      </c>
      <c r="U4094" s="2">
        <v>68799000000</v>
      </c>
      <c r="V4094" s="2">
        <v>67951900000</v>
      </c>
      <c r="W4094" s="2">
        <v>67569100000</v>
      </c>
      <c r="X4094" s="2">
        <v>66492000000</v>
      </c>
      <c r="Y4094" s="2">
        <v>66243500000</v>
      </c>
      <c r="Z4094" s="2">
        <v>66043900000</v>
      </c>
      <c r="AA4094" s="2">
        <v>65358700000</v>
      </c>
      <c r="AB4094" s="2">
        <v>64250000000</v>
      </c>
      <c r="AC4094" s="2">
        <v>62998300000</v>
      </c>
      <c r="AD4094" s="2">
        <v>62700900000</v>
      </c>
      <c r="AE4094" s="2">
        <v>62441400000</v>
      </c>
      <c r="AF4094" s="2">
        <v>62576000000</v>
      </c>
      <c r="AG4094" s="2">
        <v>62734500000</v>
      </c>
    </row>
    <row r="4095" spans="1:33" x14ac:dyDescent="0.35">
      <c r="A4095" t="s">
        <v>5725</v>
      </c>
      <c r="B4095" t="s">
        <v>19</v>
      </c>
      <c r="C4095" s="2">
        <v>2630770</v>
      </c>
      <c r="D4095" s="2">
        <v>1684300</v>
      </c>
      <c r="E4095" s="2">
        <v>2195290</v>
      </c>
      <c r="F4095" s="2">
        <v>2292900</v>
      </c>
      <c r="G4095" s="2">
        <v>2096030</v>
      </c>
      <c r="H4095" s="2">
        <v>2082610</v>
      </c>
      <c r="I4095" s="2">
        <v>2131710</v>
      </c>
      <c r="J4095" s="2">
        <v>2139240</v>
      </c>
      <c r="K4095" s="2">
        <v>2148670</v>
      </c>
      <c r="L4095" s="2">
        <v>2126260</v>
      </c>
      <c r="M4095" s="2">
        <v>2116880</v>
      </c>
      <c r="N4095" s="2">
        <v>2111500</v>
      </c>
      <c r="O4095" s="2">
        <v>2109090</v>
      </c>
      <c r="P4095" s="2">
        <v>2121030</v>
      </c>
      <c r="Q4095" s="2">
        <v>2053610</v>
      </c>
      <c r="R4095" s="2">
        <v>2036600</v>
      </c>
      <c r="S4095" s="2">
        <v>1981190</v>
      </c>
      <c r="T4095" s="2">
        <v>1956830</v>
      </c>
      <c r="U4095" s="2">
        <v>1955870</v>
      </c>
      <c r="V4095" s="2">
        <v>1931790</v>
      </c>
      <c r="W4095" s="2">
        <v>1920910</v>
      </c>
      <c r="X4095" s="2">
        <v>1890280</v>
      </c>
      <c r="Y4095" s="2">
        <v>1883220</v>
      </c>
      <c r="Z4095" s="2">
        <v>1877550</v>
      </c>
      <c r="AA4095" s="2">
        <v>1858070</v>
      </c>
      <c r="AB4095" s="2">
        <v>1826550</v>
      </c>
      <c r="AC4095" s="2">
        <v>1790960</v>
      </c>
      <c r="AD4095" s="2">
        <v>1782510</v>
      </c>
      <c r="AE4095" s="2">
        <v>1775130</v>
      </c>
      <c r="AF4095" s="2">
        <v>1778960</v>
      </c>
      <c r="AG4095" s="2">
        <v>1783460</v>
      </c>
    </row>
    <row r="4096" spans="1:33" x14ac:dyDescent="0.35">
      <c r="A4096" t="s">
        <v>5726</v>
      </c>
      <c r="B4096" t="s">
        <v>19</v>
      </c>
      <c r="C4096" s="2">
        <v>12149600</v>
      </c>
      <c r="D4096" s="2">
        <v>7778530</v>
      </c>
      <c r="E4096" s="2">
        <v>10138400</v>
      </c>
      <c r="F4096" s="2">
        <v>10589200</v>
      </c>
      <c r="G4096" s="2">
        <v>9680020</v>
      </c>
      <c r="H4096" s="2">
        <v>9618060</v>
      </c>
      <c r="I4096" s="2">
        <v>9844790</v>
      </c>
      <c r="J4096" s="2">
        <v>9879580</v>
      </c>
      <c r="K4096" s="2">
        <v>9923130</v>
      </c>
      <c r="L4096" s="2">
        <v>9819620</v>
      </c>
      <c r="M4096" s="2">
        <v>9776330</v>
      </c>
      <c r="N4096" s="2">
        <v>9751480</v>
      </c>
      <c r="O4096" s="2">
        <v>9740360</v>
      </c>
      <c r="P4096" s="2">
        <v>9795460</v>
      </c>
      <c r="Q4096" s="2">
        <v>9484120</v>
      </c>
      <c r="R4096" s="2">
        <v>9405550</v>
      </c>
      <c r="S4096" s="2">
        <v>9149660</v>
      </c>
      <c r="T4096" s="2">
        <v>9037150</v>
      </c>
      <c r="U4096" s="2">
        <v>9032730</v>
      </c>
      <c r="V4096" s="2">
        <v>8921510</v>
      </c>
      <c r="W4096" s="2">
        <v>8871260</v>
      </c>
      <c r="X4096" s="2">
        <v>8729840</v>
      </c>
      <c r="Y4096" s="2">
        <v>8697210</v>
      </c>
      <c r="Z4096" s="2">
        <v>8671020</v>
      </c>
      <c r="AA4096" s="2">
        <v>8581040</v>
      </c>
      <c r="AB4096" s="2">
        <v>8435480</v>
      </c>
      <c r="AC4096" s="2">
        <v>8271140</v>
      </c>
      <c r="AD4096" s="2">
        <v>8232100</v>
      </c>
      <c r="AE4096" s="2">
        <v>8198030</v>
      </c>
      <c r="AF4096" s="2">
        <v>8215700</v>
      </c>
      <c r="AG4096" s="2">
        <v>8236510</v>
      </c>
    </row>
    <row r="4097" spans="1:33" x14ac:dyDescent="0.35">
      <c r="A4097" t="s">
        <v>5727</v>
      </c>
      <c r="B4097" t="s">
        <v>19</v>
      </c>
      <c r="C4097" s="2">
        <v>41582200</v>
      </c>
      <c r="D4097" s="2">
        <v>26622100</v>
      </c>
      <c r="E4097" s="2">
        <v>34698900</v>
      </c>
      <c r="F4097" s="2">
        <v>36241700</v>
      </c>
      <c r="G4097" s="2">
        <v>33130000</v>
      </c>
      <c r="H4097" s="2">
        <v>32918000</v>
      </c>
      <c r="I4097" s="2">
        <v>33693900</v>
      </c>
      <c r="J4097" s="2">
        <v>33813000</v>
      </c>
      <c r="K4097" s="2">
        <v>33962000</v>
      </c>
      <c r="L4097" s="2">
        <v>33607800</v>
      </c>
      <c r="M4097" s="2">
        <v>33459600</v>
      </c>
      <c r="N4097" s="2">
        <v>33374600</v>
      </c>
      <c r="O4097" s="2">
        <v>33336500</v>
      </c>
      <c r="P4097" s="2">
        <v>33525100</v>
      </c>
      <c r="Q4097" s="2">
        <v>32459600</v>
      </c>
      <c r="R4097" s="2">
        <v>32190600</v>
      </c>
      <c r="S4097" s="2">
        <v>31314800</v>
      </c>
      <c r="T4097" s="2">
        <v>30929800</v>
      </c>
      <c r="U4097" s="2">
        <v>30914600</v>
      </c>
      <c r="V4097" s="2">
        <v>30534000</v>
      </c>
      <c r="W4097" s="2">
        <v>30362000</v>
      </c>
      <c r="X4097" s="2">
        <v>29878000</v>
      </c>
      <c r="Y4097" s="2">
        <v>29766300</v>
      </c>
      <c r="Z4097" s="2">
        <v>29676700</v>
      </c>
      <c r="AA4097" s="2">
        <v>29368800</v>
      </c>
      <c r="AB4097" s="2">
        <v>28870600</v>
      </c>
      <c r="AC4097" s="2">
        <v>28308100</v>
      </c>
      <c r="AD4097" s="2">
        <v>28174500</v>
      </c>
      <c r="AE4097" s="2">
        <v>28057900</v>
      </c>
      <c r="AF4097" s="2">
        <v>28118400</v>
      </c>
      <c r="AG4097" s="2">
        <v>28189600</v>
      </c>
    </row>
    <row r="4098" spans="1:33" x14ac:dyDescent="0.35">
      <c r="A4098" t="s">
        <v>5728</v>
      </c>
      <c r="B4098" t="s">
        <v>19</v>
      </c>
      <c r="C4098" s="2">
        <v>3282610</v>
      </c>
      <c r="D4098" s="2">
        <v>2101620</v>
      </c>
      <c r="E4098" s="2">
        <v>2739230</v>
      </c>
      <c r="F4098" s="2">
        <v>2861020</v>
      </c>
      <c r="G4098" s="2">
        <v>2615370</v>
      </c>
      <c r="H4098" s="2">
        <v>2598630</v>
      </c>
      <c r="I4098" s="2">
        <v>2659890</v>
      </c>
      <c r="J4098" s="2">
        <v>2669290</v>
      </c>
      <c r="K4098" s="2">
        <v>2681060</v>
      </c>
      <c r="L4098" s="2">
        <v>2653090</v>
      </c>
      <c r="M4098" s="2">
        <v>2641390</v>
      </c>
      <c r="N4098" s="2">
        <v>2634680</v>
      </c>
      <c r="O4098" s="2">
        <v>2631670</v>
      </c>
      <c r="P4098" s="2">
        <v>2646560</v>
      </c>
      <c r="Q4098" s="2">
        <v>2562440</v>
      </c>
      <c r="R4098" s="2">
        <v>2541210</v>
      </c>
      <c r="S4098" s="2">
        <v>2472080</v>
      </c>
      <c r="T4098" s="2">
        <v>2441680</v>
      </c>
      <c r="U4098" s="2">
        <v>2440490</v>
      </c>
      <c r="V4098" s="2">
        <v>2410440</v>
      </c>
      <c r="W4098" s="2">
        <v>2396860</v>
      </c>
      <c r="X4098" s="2">
        <v>2358650</v>
      </c>
      <c r="Y4098" s="2">
        <v>2349830</v>
      </c>
      <c r="Z4098" s="2">
        <v>2342760</v>
      </c>
      <c r="AA4098" s="2">
        <v>2318450</v>
      </c>
      <c r="AB4098" s="2">
        <v>2279120</v>
      </c>
      <c r="AC4098" s="2">
        <v>2234720</v>
      </c>
      <c r="AD4098" s="2">
        <v>2224170</v>
      </c>
      <c r="AE4098" s="2">
        <v>2214960</v>
      </c>
      <c r="AF4098" s="2">
        <v>2219740</v>
      </c>
      <c r="AG4098" s="2">
        <v>2225360</v>
      </c>
    </row>
    <row r="4099" spans="1:33" x14ac:dyDescent="0.35">
      <c r="A4099" t="s">
        <v>5729</v>
      </c>
      <c r="B4099" t="s">
        <v>19</v>
      </c>
      <c r="C4099" s="2">
        <v>2919110</v>
      </c>
      <c r="D4099" s="2">
        <v>1868900</v>
      </c>
      <c r="E4099" s="2">
        <v>2435900</v>
      </c>
      <c r="F4099" s="2">
        <v>2544200</v>
      </c>
      <c r="G4099" s="2">
        <v>2325760</v>
      </c>
      <c r="H4099" s="2">
        <v>2310870</v>
      </c>
      <c r="I4099" s="2">
        <v>2365350</v>
      </c>
      <c r="J4099" s="2">
        <v>2373700</v>
      </c>
      <c r="K4099" s="2">
        <v>2384170</v>
      </c>
      <c r="L4099" s="2">
        <v>2359300</v>
      </c>
      <c r="M4099" s="2">
        <v>2348900</v>
      </c>
      <c r="N4099" s="2">
        <v>2342930</v>
      </c>
      <c r="O4099" s="2">
        <v>2340250</v>
      </c>
      <c r="P4099" s="2">
        <v>2353490</v>
      </c>
      <c r="Q4099" s="2">
        <v>2278690</v>
      </c>
      <c r="R4099" s="2">
        <v>2259810</v>
      </c>
      <c r="S4099" s="2">
        <v>2198330</v>
      </c>
      <c r="T4099" s="2">
        <v>2171300</v>
      </c>
      <c r="U4099" s="2">
        <v>2170240</v>
      </c>
      <c r="V4099" s="2">
        <v>2143510</v>
      </c>
      <c r="W4099" s="2">
        <v>2131440</v>
      </c>
      <c r="X4099" s="2">
        <v>2097460</v>
      </c>
      <c r="Y4099" s="2">
        <v>2089620</v>
      </c>
      <c r="Z4099" s="2">
        <v>2083330</v>
      </c>
      <c r="AA4099" s="2">
        <v>2061710</v>
      </c>
      <c r="AB4099" s="2">
        <v>2026740</v>
      </c>
      <c r="AC4099" s="2">
        <v>1987260</v>
      </c>
      <c r="AD4099" s="2">
        <v>1977870</v>
      </c>
      <c r="AE4099" s="2">
        <v>1969690</v>
      </c>
      <c r="AF4099" s="2">
        <v>1973930</v>
      </c>
      <c r="AG4099" s="2">
        <v>1978930</v>
      </c>
    </row>
    <row r="4100" spans="1:33" x14ac:dyDescent="0.35">
      <c r="A4100" t="s">
        <v>5730</v>
      </c>
      <c r="B4100" t="s">
        <v>19</v>
      </c>
      <c r="C4100" s="2">
        <v>8839890</v>
      </c>
      <c r="D4100" s="2">
        <v>5659550</v>
      </c>
      <c r="E4100" s="2">
        <v>7376580</v>
      </c>
      <c r="F4100" s="2">
        <v>7704560</v>
      </c>
      <c r="G4100" s="2">
        <v>7043050</v>
      </c>
      <c r="H4100" s="2">
        <v>6997970</v>
      </c>
      <c r="I4100" s="2">
        <v>7162930</v>
      </c>
      <c r="J4100" s="2">
        <v>7188250</v>
      </c>
      <c r="K4100" s="2">
        <v>7219930</v>
      </c>
      <c r="L4100" s="2">
        <v>7144620</v>
      </c>
      <c r="M4100" s="2">
        <v>7113120</v>
      </c>
      <c r="N4100" s="2">
        <v>7095040</v>
      </c>
      <c r="O4100" s="2">
        <v>7086950</v>
      </c>
      <c r="P4100" s="2">
        <v>7127040</v>
      </c>
      <c r="Q4100" s="2">
        <v>6900520</v>
      </c>
      <c r="R4100" s="2">
        <v>6843350</v>
      </c>
      <c r="S4100" s="2">
        <v>6657170</v>
      </c>
      <c r="T4100" s="2">
        <v>6575300</v>
      </c>
      <c r="U4100" s="2">
        <v>6572090</v>
      </c>
      <c r="V4100" s="2">
        <v>6491170</v>
      </c>
      <c r="W4100" s="2">
        <v>6454600</v>
      </c>
      <c r="X4100" s="2">
        <v>6351710</v>
      </c>
      <c r="Y4100" s="2">
        <v>6327970</v>
      </c>
      <c r="Z4100" s="2">
        <v>6308910</v>
      </c>
      <c r="AA4100" s="2">
        <v>6243450</v>
      </c>
      <c r="AB4100" s="2">
        <v>6137540</v>
      </c>
      <c r="AC4100" s="2">
        <v>6017970</v>
      </c>
      <c r="AD4100" s="2">
        <v>5989560</v>
      </c>
      <c r="AE4100" s="2">
        <v>5964770</v>
      </c>
      <c r="AF4100" s="2">
        <v>5977630</v>
      </c>
      <c r="AG4100" s="2">
        <v>5992770</v>
      </c>
    </row>
    <row r="4101" spans="1:33" x14ac:dyDescent="0.35">
      <c r="A4101" t="s">
        <v>5731</v>
      </c>
      <c r="B4101" t="s">
        <v>19</v>
      </c>
      <c r="C4101">
        <v>682645</v>
      </c>
      <c r="D4101">
        <v>437049</v>
      </c>
      <c r="E4101">
        <v>569644</v>
      </c>
      <c r="F4101">
        <v>594972</v>
      </c>
      <c r="G4101">
        <v>543888</v>
      </c>
      <c r="H4101">
        <v>540406</v>
      </c>
      <c r="I4101">
        <v>553145</v>
      </c>
      <c r="J4101">
        <v>555100</v>
      </c>
      <c r="K4101">
        <v>557547</v>
      </c>
      <c r="L4101">
        <v>551731</v>
      </c>
      <c r="M4101">
        <v>549299</v>
      </c>
      <c r="N4101">
        <v>547903</v>
      </c>
      <c r="O4101">
        <v>547278</v>
      </c>
      <c r="P4101">
        <v>550374</v>
      </c>
      <c r="Q4101">
        <v>532881</v>
      </c>
      <c r="R4101">
        <v>528466</v>
      </c>
      <c r="S4101">
        <v>514088</v>
      </c>
      <c r="T4101">
        <v>507767</v>
      </c>
      <c r="U4101">
        <v>507518</v>
      </c>
      <c r="V4101">
        <v>501269</v>
      </c>
      <c r="W4101">
        <v>498446</v>
      </c>
      <c r="X4101">
        <v>490500</v>
      </c>
      <c r="Y4101">
        <v>488667</v>
      </c>
      <c r="Z4101">
        <v>487195</v>
      </c>
      <c r="AA4101">
        <v>482140</v>
      </c>
      <c r="AB4101">
        <v>473961</v>
      </c>
      <c r="AC4101">
        <v>464728</v>
      </c>
      <c r="AD4101">
        <v>462534</v>
      </c>
      <c r="AE4101">
        <v>460619</v>
      </c>
      <c r="AF4101">
        <v>461612</v>
      </c>
      <c r="AG4101">
        <v>462782</v>
      </c>
    </row>
    <row r="4102" spans="1:33" x14ac:dyDescent="0.35">
      <c r="A4102" t="s">
        <v>5732</v>
      </c>
      <c r="B4102" t="s">
        <v>19</v>
      </c>
      <c r="C4102">
        <v>582836</v>
      </c>
      <c r="D4102">
        <v>373149</v>
      </c>
      <c r="E4102">
        <v>486356</v>
      </c>
      <c r="F4102">
        <v>507981</v>
      </c>
      <c r="G4102">
        <v>464366</v>
      </c>
      <c r="H4102">
        <v>461394</v>
      </c>
      <c r="I4102">
        <v>472270</v>
      </c>
      <c r="J4102">
        <v>473939</v>
      </c>
      <c r="K4102">
        <v>476028</v>
      </c>
      <c r="L4102">
        <v>471063</v>
      </c>
      <c r="M4102">
        <v>468986</v>
      </c>
      <c r="N4102">
        <v>467794</v>
      </c>
      <c r="O4102">
        <v>467261</v>
      </c>
      <c r="P4102">
        <v>469904</v>
      </c>
      <c r="Q4102">
        <v>454969</v>
      </c>
      <c r="R4102">
        <v>451199</v>
      </c>
      <c r="S4102">
        <v>438924</v>
      </c>
      <c r="T4102">
        <v>433527</v>
      </c>
      <c r="U4102">
        <v>433314</v>
      </c>
      <c r="V4102">
        <v>427979</v>
      </c>
      <c r="W4102">
        <v>425568</v>
      </c>
      <c r="X4102">
        <v>418784</v>
      </c>
      <c r="Y4102">
        <v>417219</v>
      </c>
      <c r="Z4102">
        <v>415963</v>
      </c>
      <c r="AA4102">
        <v>411646</v>
      </c>
      <c r="AB4102">
        <v>404664</v>
      </c>
      <c r="AC4102">
        <v>396780</v>
      </c>
      <c r="AD4102">
        <v>394907</v>
      </c>
      <c r="AE4102">
        <v>393272</v>
      </c>
      <c r="AF4102">
        <v>394120</v>
      </c>
      <c r="AG4102">
        <v>395119</v>
      </c>
    </row>
    <row r="4103" spans="1:33" x14ac:dyDescent="0.35">
      <c r="A4103" t="s">
        <v>5733</v>
      </c>
      <c r="B4103" t="s">
        <v>19</v>
      </c>
      <c r="C4103" s="2">
        <v>3696640</v>
      </c>
      <c r="D4103" s="2">
        <v>2366690</v>
      </c>
      <c r="E4103" s="2">
        <v>3084710</v>
      </c>
      <c r="F4103" s="2">
        <v>3221870</v>
      </c>
      <c r="G4103" s="2">
        <v>2945240</v>
      </c>
      <c r="H4103" s="2">
        <v>2926390</v>
      </c>
      <c r="I4103" s="2">
        <v>2995370</v>
      </c>
      <c r="J4103" s="2">
        <v>3005960</v>
      </c>
      <c r="K4103" s="2">
        <v>3019210</v>
      </c>
      <c r="L4103" s="2">
        <v>2987710</v>
      </c>
      <c r="M4103" s="2">
        <v>2974540</v>
      </c>
      <c r="N4103" s="2">
        <v>2966980</v>
      </c>
      <c r="O4103" s="2">
        <v>2963600</v>
      </c>
      <c r="P4103" s="2">
        <v>2980360</v>
      </c>
      <c r="Q4103" s="2">
        <v>2885640</v>
      </c>
      <c r="R4103" s="2">
        <v>2861730</v>
      </c>
      <c r="S4103" s="2">
        <v>2783870</v>
      </c>
      <c r="T4103" s="2">
        <v>2749640</v>
      </c>
      <c r="U4103" s="2">
        <v>2748290</v>
      </c>
      <c r="V4103" s="2">
        <v>2714460</v>
      </c>
      <c r="W4103" s="2">
        <v>2699160</v>
      </c>
      <c r="X4103" s="2">
        <v>2656140</v>
      </c>
      <c r="Y4103" s="2">
        <v>2646210</v>
      </c>
      <c r="Z4103" s="2">
        <v>2638240</v>
      </c>
      <c r="AA4103" s="2">
        <v>2610870</v>
      </c>
      <c r="AB4103" s="2">
        <v>2566580</v>
      </c>
      <c r="AC4103" s="2">
        <v>2516580</v>
      </c>
      <c r="AD4103" s="2">
        <v>2504690</v>
      </c>
      <c r="AE4103" s="2">
        <v>2494330</v>
      </c>
      <c r="AF4103" s="2">
        <v>2499710</v>
      </c>
      <c r="AG4103" s="2">
        <v>2506040</v>
      </c>
    </row>
    <row r="4104" spans="1:33" x14ac:dyDescent="0.35">
      <c r="A4104" t="s">
        <v>5734</v>
      </c>
      <c r="B4104" t="s">
        <v>19</v>
      </c>
      <c r="C4104">
        <v>739327</v>
      </c>
      <c r="D4104">
        <v>473339</v>
      </c>
      <c r="E4104">
        <v>616943</v>
      </c>
      <c r="F4104">
        <v>644374</v>
      </c>
      <c r="G4104">
        <v>589048</v>
      </c>
      <c r="H4104">
        <v>585278</v>
      </c>
      <c r="I4104">
        <v>599074</v>
      </c>
      <c r="J4104">
        <v>601191</v>
      </c>
      <c r="K4104">
        <v>603841</v>
      </c>
      <c r="L4104">
        <v>597543</v>
      </c>
      <c r="M4104">
        <v>594908</v>
      </c>
      <c r="N4104">
        <v>593396</v>
      </c>
      <c r="O4104">
        <v>592720</v>
      </c>
      <c r="P4104">
        <v>596073</v>
      </c>
      <c r="Q4104">
        <v>577127</v>
      </c>
      <c r="R4104">
        <v>572346</v>
      </c>
      <c r="S4104">
        <v>556774</v>
      </c>
      <c r="T4104">
        <v>549928</v>
      </c>
      <c r="U4104">
        <v>549659</v>
      </c>
      <c r="V4104">
        <v>542891</v>
      </c>
      <c r="W4104">
        <v>539833</v>
      </c>
      <c r="X4104">
        <v>531228</v>
      </c>
      <c r="Y4104">
        <v>529242</v>
      </c>
      <c r="Z4104">
        <v>527648</v>
      </c>
      <c r="AA4104">
        <v>522173</v>
      </c>
      <c r="AB4104">
        <v>513315</v>
      </c>
      <c r="AC4104">
        <v>503315</v>
      </c>
      <c r="AD4104">
        <v>500939</v>
      </c>
      <c r="AE4104">
        <v>498866</v>
      </c>
      <c r="AF4104">
        <v>499941</v>
      </c>
      <c r="AG4104">
        <v>501207</v>
      </c>
    </row>
    <row r="4105" spans="1:33" x14ac:dyDescent="0.35">
      <c r="A4105" t="s">
        <v>5735</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row>
    <row r="4106" spans="1:33" x14ac:dyDescent="0.35">
      <c r="A4106" t="s">
        <v>5736</v>
      </c>
      <c r="B4106" t="s">
        <v>19</v>
      </c>
      <c r="C4106" s="2">
        <v>415233000000</v>
      </c>
      <c r="D4106" s="2">
        <v>322572000000</v>
      </c>
      <c r="E4106" s="2">
        <v>340621000000</v>
      </c>
      <c r="F4106" s="2">
        <v>351825000000</v>
      </c>
      <c r="G4106" s="2">
        <v>366126000000</v>
      </c>
      <c r="H4106" s="2">
        <v>375710000000</v>
      </c>
      <c r="I4106" s="2">
        <v>378267000000</v>
      </c>
      <c r="J4106" s="2">
        <v>379681000000</v>
      </c>
      <c r="K4106" s="2">
        <v>384476000000</v>
      </c>
      <c r="L4106" s="2">
        <v>384643000000</v>
      </c>
      <c r="M4106" s="2">
        <v>383788000000</v>
      </c>
      <c r="N4106" s="2">
        <v>382599000000</v>
      </c>
      <c r="O4106" s="2">
        <v>382693000000</v>
      </c>
      <c r="P4106" s="2">
        <v>382969000000</v>
      </c>
      <c r="Q4106" s="2">
        <v>382000000000</v>
      </c>
      <c r="R4106" s="2">
        <v>378497000000</v>
      </c>
      <c r="S4106" s="2">
        <v>374018000000</v>
      </c>
      <c r="T4106" s="2">
        <v>371661000000</v>
      </c>
      <c r="U4106" s="2">
        <v>368929000000</v>
      </c>
      <c r="V4106" s="2">
        <v>367892000000</v>
      </c>
      <c r="W4106" s="2">
        <v>366761000000</v>
      </c>
      <c r="X4106" s="2">
        <v>364146000000</v>
      </c>
      <c r="Y4106" s="2">
        <v>362426000000</v>
      </c>
      <c r="Z4106" s="2">
        <v>361464000000</v>
      </c>
      <c r="AA4106" s="2">
        <v>358030000000</v>
      </c>
      <c r="AB4106" s="2">
        <v>356714000000</v>
      </c>
      <c r="AC4106" s="2">
        <v>349929000000</v>
      </c>
      <c r="AD4106" s="2">
        <v>347262000000</v>
      </c>
      <c r="AE4106" s="2">
        <v>345498000000</v>
      </c>
      <c r="AF4106" s="2">
        <v>345684000000</v>
      </c>
      <c r="AG4106" s="2">
        <v>346411000000</v>
      </c>
    </row>
    <row r="4107" spans="1:33" x14ac:dyDescent="0.35">
      <c r="A4107" t="s">
        <v>5737</v>
      </c>
      <c r="B4107" t="s">
        <v>19</v>
      </c>
      <c r="C4107" s="2">
        <v>11804600</v>
      </c>
      <c r="D4107" s="2">
        <v>9170320</v>
      </c>
      <c r="E4107" s="2">
        <v>9683430</v>
      </c>
      <c r="F4107" s="2">
        <v>10001900</v>
      </c>
      <c r="G4107" s="2">
        <v>10408500</v>
      </c>
      <c r="H4107" s="2">
        <v>10681000</v>
      </c>
      <c r="I4107" s="2">
        <v>10753700</v>
      </c>
      <c r="J4107" s="2">
        <v>10793900</v>
      </c>
      <c r="K4107" s="2">
        <v>10930200</v>
      </c>
      <c r="L4107" s="2">
        <v>10934900</v>
      </c>
      <c r="M4107" s="2">
        <v>10910600</v>
      </c>
      <c r="N4107" s="2">
        <v>10876800</v>
      </c>
      <c r="O4107" s="2">
        <v>10879500</v>
      </c>
      <c r="P4107" s="2">
        <v>10887300</v>
      </c>
      <c r="Q4107" s="2">
        <v>10859800</v>
      </c>
      <c r="R4107" s="2">
        <v>10760200</v>
      </c>
      <c r="S4107" s="2">
        <v>10632900</v>
      </c>
      <c r="T4107" s="2">
        <v>10565900</v>
      </c>
      <c r="U4107" s="2">
        <v>10488200</v>
      </c>
      <c r="V4107" s="2">
        <v>10458700</v>
      </c>
      <c r="W4107" s="2">
        <v>10426600</v>
      </c>
      <c r="X4107" s="2">
        <v>10352200</v>
      </c>
      <c r="Y4107" s="2">
        <v>10303300</v>
      </c>
      <c r="Z4107" s="2">
        <v>10276000</v>
      </c>
      <c r="AA4107" s="2">
        <v>10178400</v>
      </c>
      <c r="AB4107" s="2">
        <v>10140900</v>
      </c>
      <c r="AC4107" s="2">
        <v>9948050</v>
      </c>
      <c r="AD4107" s="2">
        <v>9872240</v>
      </c>
      <c r="AE4107" s="2">
        <v>9822070</v>
      </c>
      <c r="AF4107" s="2">
        <v>9827380</v>
      </c>
      <c r="AG4107" s="2">
        <v>9848020</v>
      </c>
    </row>
    <row r="4108" spans="1:33" x14ac:dyDescent="0.35">
      <c r="A4108" t="s">
        <v>5738</v>
      </c>
      <c r="B4108" t="s">
        <v>19</v>
      </c>
      <c r="C4108" s="2">
        <v>54516700</v>
      </c>
      <c r="D4108" s="2">
        <v>42351000</v>
      </c>
      <c r="E4108" s="2">
        <v>44720600</v>
      </c>
      <c r="F4108" s="2">
        <v>46191700</v>
      </c>
      <c r="G4108" s="2">
        <v>48069300</v>
      </c>
      <c r="H4108" s="2">
        <v>49327500</v>
      </c>
      <c r="I4108" s="2">
        <v>49663300</v>
      </c>
      <c r="J4108" s="2">
        <v>49848900</v>
      </c>
      <c r="K4108" s="2">
        <v>50478500</v>
      </c>
      <c r="L4108" s="2">
        <v>50500300</v>
      </c>
      <c r="M4108" s="2">
        <v>50388200</v>
      </c>
      <c r="N4108" s="2">
        <v>50232000</v>
      </c>
      <c r="O4108" s="2">
        <v>50244400</v>
      </c>
      <c r="P4108" s="2">
        <v>50280600</v>
      </c>
      <c r="Q4108" s="2">
        <v>50153400</v>
      </c>
      <c r="R4108" s="2">
        <v>49693500</v>
      </c>
      <c r="S4108" s="2">
        <v>49105400</v>
      </c>
      <c r="T4108" s="2">
        <v>48795900</v>
      </c>
      <c r="U4108" s="2">
        <v>48437200</v>
      </c>
      <c r="V4108" s="2">
        <v>48301100</v>
      </c>
      <c r="W4108" s="2">
        <v>48152700</v>
      </c>
      <c r="X4108" s="2">
        <v>47809400</v>
      </c>
      <c r="Y4108" s="2">
        <v>47583500</v>
      </c>
      <c r="Z4108" s="2">
        <v>47457200</v>
      </c>
      <c r="AA4108" s="2">
        <v>47006300</v>
      </c>
      <c r="AB4108" s="2">
        <v>46833600</v>
      </c>
      <c r="AC4108" s="2">
        <v>45942700</v>
      </c>
      <c r="AD4108" s="2">
        <v>45592600</v>
      </c>
      <c r="AE4108" s="2">
        <v>45361000</v>
      </c>
      <c r="AF4108" s="2">
        <v>45385500</v>
      </c>
      <c r="AG4108" s="2">
        <v>45480800</v>
      </c>
    </row>
    <row r="4109" spans="1:33" x14ac:dyDescent="0.35">
      <c r="A4109" t="s">
        <v>5739</v>
      </c>
      <c r="B4109" t="s">
        <v>19</v>
      </c>
      <c r="C4109" s="2">
        <v>186584000</v>
      </c>
      <c r="D4109" s="2">
        <v>144947000</v>
      </c>
      <c r="E4109" s="2">
        <v>153057000</v>
      </c>
      <c r="F4109" s="2">
        <v>158092000</v>
      </c>
      <c r="G4109" s="2">
        <v>164518000</v>
      </c>
      <c r="H4109" s="2">
        <v>168824000</v>
      </c>
      <c r="I4109" s="2">
        <v>169973000</v>
      </c>
      <c r="J4109" s="2">
        <v>170609000</v>
      </c>
      <c r="K4109" s="2">
        <v>172763000</v>
      </c>
      <c r="L4109" s="2">
        <v>172838000</v>
      </c>
      <c r="M4109" s="2">
        <v>172454000</v>
      </c>
      <c r="N4109" s="2">
        <v>171920000</v>
      </c>
      <c r="O4109" s="2">
        <v>171962000</v>
      </c>
      <c r="P4109" s="2">
        <v>172086000</v>
      </c>
      <c r="Q4109" s="2">
        <v>171651000</v>
      </c>
      <c r="R4109" s="2">
        <v>170077000</v>
      </c>
      <c r="S4109" s="2">
        <v>168064000</v>
      </c>
      <c r="T4109" s="2">
        <v>167005000</v>
      </c>
      <c r="U4109" s="2">
        <v>165777000</v>
      </c>
      <c r="V4109" s="2">
        <v>165311000</v>
      </c>
      <c r="W4109" s="2">
        <v>164803000</v>
      </c>
      <c r="X4109" s="2">
        <v>163628000</v>
      </c>
      <c r="Y4109" s="2">
        <v>162855000</v>
      </c>
      <c r="Z4109" s="2">
        <v>162423000</v>
      </c>
      <c r="AA4109" s="2">
        <v>160880000</v>
      </c>
      <c r="AB4109" s="2">
        <v>160289000</v>
      </c>
      <c r="AC4109" s="2">
        <v>157240000</v>
      </c>
      <c r="AD4109" s="2">
        <v>156041000</v>
      </c>
      <c r="AE4109" s="2">
        <v>155249000</v>
      </c>
      <c r="AF4109" s="2">
        <v>155332000</v>
      </c>
      <c r="AG4109" s="2">
        <v>155659000</v>
      </c>
    </row>
    <row r="4110" spans="1:33" x14ac:dyDescent="0.35">
      <c r="A4110" t="s">
        <v>5740</v>
      </c>
      <c r="B4110" t="s">
        <v>19</v>
      </c>
      <c r="C4110" s="2">
        <v>14729400</v>
      </c>
      <c r="D4110" s="2">
        <v>11442500</v>
      </c>
      <c r="E4110" s="2">
        <v>12082700</v>
      </c>
      <c r="F4110" s="2">
        <v>12480200</v>
      </c>
      <c r="G4110" s="2">
        <v>12987500</v>
      </c>
      <c r="H4110" s="2">
        <v>13327400</v>
      </c>
      <c r="I4110" s="2">
        <v>13418200</v>
      </c>
      <c r="J4110" s="2">
        <v>13468300</v>
      </c>
      <c r="K4110" s="2">
        <v>13638400</v>
      </c>
      <c r="L4110" s="2">
        <v>13644300</v>
      </c>
      <c r="M4110" s="2">
        <v>13614000</v>
      </c>
      <c r="N4110" s="2">
        <v>13571800</v>
      </c>
      <c r="O4110" s="2">
        <v>13575200</v>
      </c>
      <c r="P4110" s="2">
        <v>13584900</v>
      </c>
      <c r="Q4110" s="2">
        <v>13550600</v>
      </c>
      <c r="R4110" s="2">
        <v>13426300</v>
      </c>
      <c r="S4110" s="2">
        <v>13267400</v>
      </c>
      <c r="T4110" s="2">
        <v>13183800</v>
      </c>
      <c r="U4110" s="2">
        <v>13086900</v>
      </c>
      <c r="V4110" s="2">
        <v>13050100</v>
      </c>
      <c r="W4110" s="2">
        <v>13010000</v>
      </c>
      <c r="X4110" s="2">
        <v>12917300</v>
      </c>
      <c r="Y4110" s="2">
        <v>12856200</v>
      </c>
      <c r="Z4110" s="2">
        <v>12822100</v>
      </c>
      <c r="AA4110" s="2">
        <v>12700300</v>
      </c>
      <c r="AB4110" s="2">
        <v>12653600</v>
      </c>
      <c r="AC4110" s="2">
        <v>12412900</v>
      </c>
      <c r="AD4110" s="2">
        <v>12318300</v>
      </c>
      <c r="AE4110" s="2">
        <v>12255700</v>
      </c>
      <c r="AF4110" s="2">
        <v>12262400</v>
      </c>
      <c r="AG4110" s="2">
        <v>12288100</v>
      </c>
    </row>
    <row r="4111" spans="1:33" x14ac:dyDescent="0.35">
      <c r="A4111" t="s">
        <v>5741</v>
      </c>
      <c r="B4111" t="s">
        <v>19</v>
      </c>
      <c r="C4111" s="2">
        <v>13098400</v>
      </c>
      <c r="D4111" s="2">
        <v>10175400</v>
      </c>
      <c r="E4111" s="2">
        <v>10744700</v>
      </c>
      <c r="F4111" s="2">
        <v>11098200</v>
      </c>
      <c r="G4111" s="2">
        <v>11549300</v>
      </c>
      <c r="H4111" s="2">
        <v>11851600</v>
      </c>
      <c r="I4111" s="2">
        <v>11932300</v>
      </c>
      <c r="J4111" s="2">
        <v>11976900</v>
      </c>
      <c r="K4111" s="2">
        <v>12128200</v>
      </c>
      <c r="L4111" s="2">
        <v>12133400</v>
      </c>
      <c r="M4111" s="2">
        <v>12106400</v>
      </c>
      <c r="N4111" s="2">
        <v>12068900</v>
      </c>
      <c r="O4111" s="2">
        <v>12071900</v>
      </c>
      <c r="P4111" s="2">
        <v>12080600</v>
      </c>
      <c r="Q4111" s="2">
        <v>12050000</v>
      </c>
      <c r="R4111" s="2">
        <v>11939600</v>
      </c>
      <c r="S4111" s="2">
        <v>11798200</v>
      </c>
      <c r="T4111" s="2">
        <v>11723900</v>
      </c>
      <c r="U4111" s="2">
        <v>11637700</v>
      </c>
      <c r="V4111" s="2">
        <v>11605000</v>
      </c>
      <c r="W4111" s="2">
        <v>11569300</v>
      </c>
      <c r="X4111" s="2">
        <v>11486900</v>
      </c>
      <c r="Y4111" s="2">
        <v>11432600</v>
      </c>
      <c r="Z4111" s="2">
        <v>11402200</v>
      </c>
      <c r="AA4111" s="2">
        <v>11293900</v>
      </c>
      <c r="AB4111" s="2">
        <v>11252400</v>
      </c>
      <c r="AC4111" s="2">
        <v>11038400</v>
      </c>
      <c r="AD4111" s="2">
        <v>10954300</v>
      </c>
      <c r="AE4111" s="2">
        <v>10898600</v>
      </c>
      <c r="AF4111" s="2">
        <v>10904500</v>
      </c>
      <c r="AG4111" s="2">
        <v>10927400</v>
      </c>
    </row>
    <row r="4112" spans="1:33" x14ac:dyDescent="0.35">
      <c r="A4112" t="s">
        <v>5742</v>
      </c>
      <c r="B4112" t="s">
        <v>19</v>
      </c>
      <c r="C4112" s="2">
        <v>39665600</v>
      </c>
      <c r="D4112" s="2">
        <v>30814000</v>
      </c>
      <c r="E4112" s="2">
        <v>32538100</v>
      </c>
      <c r="F4112" s="2">
        <v>33608400</v>
      </c>
      <c r="G4112" s="2">
        <v>34974600</v>
      </c>
      <c r="H4112" s="2">
        <v>35890000</v>
      </c>
      <c r="I4112" s="2">
        <v>36134300</v>
      </c>
      <c r="J4112" s="2">
        <v>36269400</v>
      </c>
      <c r="K4112" s="2">
        <v>36727500</v>
      </c>
      <c r="L4112" s="2">
        <v>36743400</v>
      </c>
      <c r="M4112" s="2">
        <v>36661700</v>
      </c>
      <c r="N4112" s="2">
        <v>36548100</v>
      </c>
      <c r="O4112" s="2">
        <v>36557100</v>
      </c>
      <c r="P4112" s="2">
        <v>36583500</v>
      </c>
      <c r="Q4112" s="2">
        <v>36490900</v>
      </c>
      <c r="R4112" s="2">
        <v>36156300</v>
      </c>
      <c r="S4112" s="2">
        <v>35728400</v>
      </c>
      <c r="T4112" s="2">
        <v>35503200</v>
      </c>
      <c r="U4112" s="2">
        <v>35242300</v>
      </c>
      <c r="V4112" s="2">
        <v>35143200</v>
      </c>
      <c r="W4112" s="2">
        <v>35035200</v>
      </c>
      <c r="X4112" s="2">
        <v>34785400</v>
      </c>
      <c r="Y4112" s="2">
        <v>34621100</v>
      </c>
      <c r="Z4112" s="2">
        <v>34529200</v>
      </c>
      <c r="AA4112" s="2">
        <v>34201200</v>
      </c>
      <c r="AB4112" s="2">
        <v>34075500</v>
      </c>
      <c r="AC4112" s="2">
        <v>33427300</v>
      </c>
      <c r="AD4112" s="2">
        <v>33172600</v>
      </c>
      <c r="AE4112" s="2">
        <v>33004000</v>
      </c>
      <c r="AF4112" s="2">
        <v>33021800</v>
      </c>
      <c r="AG4112" s="2">
        <v>33091200</v>
      </c>
    </row>
    <row r="4113" spans="1:33" x14ac:dyDescent="0.35">
      <c r="A4113" t="s">
        <v>5743</v>
      </c>
      <c r="B4113" t="s">
        <v>19</v>
      </c>
      <c r="C4113" s="2">
        <v>3063110</v>
      </c>
      <c r="D4113" s="2">
        <v>2379560</v>
      </c>
      <c r="E4113" s="2">
        <v>2512700</v>
      </c>
      <c r="F4113" s="2">
        <v>2595350</v>
      </c>
      <c r="G4113" s="2">
        <v>2700850</v>
      </c>
      <c r="H4113" s="2">
        <v>2771550</v>
      </c>
      <c r="I4113" s="2">
        <v>2790410</v>
      </c>
      <c r="J4113" s="2">
        <v>2800840</v>
      </c>
      <c r="K4113" s="2">
        <v>2836220</v>
      </c>
      <c r="L4113" s="2">
        <v>2837440</v>
      </c>
      <c r="M4113" s="2">
        <v>2831140</v>
      </c>
      <c r="N4113" s="2">
        <v>2822360</v>
      </c>
      <c r="O4113" s="2">
        <v>2823060</v>
      </c>
      <c r="P4113" s="2">
        <v>2825100</v>
      </c>
      <c r="Q4113" s="2">
        <v>2817950</v>
      </c>
      <c r="R4113" s="2">
        <v>2792110</v>
      </c>
      <c r="S4113" s="2">
        <v>2759070</v>
      </c>
      <c r="T4113" s="2">
        <v>2741680</v>
      </c>
      <c r="U4113" s="2">
        <v>2721520</v>
      </c>
      <c r="V4113" s="2">
        <v>2713880</v>
      </c>
      <c r="W4113" s="2">
        <v>2705540</v>
      </c>
      <c r="X4113" s="2">
        <v>2686250</v>
      </c>
      <c r="Y4113" s="2">
        <v>2673560</v>
      </c>
      <c r="Z4113" s="2">
        <v>2666460</v>
      </c>
      <c r="AA4113" s="2">
        <v>2641130</v>
      </c>
      <c r="AB4113" s="2">
        <v>2631420</v>
      </c>
      <c r="AC4113" s="2">
        <v>2581370</v>
      </c>
      <c r="AD4113" s="2">
        <v>2561700</v>
      </c>
      <c r="AE4113" s="2">
        <v>2548680</v>
      </c>
      <c r="AF4113" s="2">
        <v>2550060</v>
      </c>
      <c r="AG4113" s="2">
        <v>2555410</v>
      </c>
    </row>
    <row r="4114" spans="1:33" x14ac:dyDescent="0.35">
      <c r="A4114" t="s">
        <v>5744</v>
      </c>
      <c r="B4114" t="s">
        <v>19</v>
      </c>
      <c r="C4114" s="2">
        <v>2615250</v>
      </c>
      <c r="D4114" s="2">
        <v>2031640</v>
      </c>
      <c r="E4114" s="2">
        <v>2145320</v>
      </c>
      <c r="F4114" s="2">
        <v>2215890</v>
      </c>
      <c r="G4114" s="2">
        <v>2305960</v>
      </c>
      <c r="H4114" s="2">
        <v>2366320</v>
      </c>
      <c r="I4114" s="2">
        <v>2382430</v>
      </c>
      <c r="J4114" s="2">
        <v>2391330</v>
      </c>
      <c r="K4114" s="2">
        <v>2421540</v>
      </c>
      <c r="L4114" s="2">
        <v>2422580</v>
      </c>
      <c r="M4114" s="2">
        <v>2417200</v>
      </c>
      <c r="N4114" s="2">
        <v>2409710</v>
      </c>
      <c r="O4114" s="2">
        <v>2410300</v>
      </c>
      <c r="P4114" s="2">
        <v>2412040</v>
      </c>
      <c r="Q4114" s="2">
        <v>2405940</v>
      </c>
      <c r="R4114" s="2">
        <v>2383880</v>
      </c>
      <c r="S4114" s="2">
        <v>2355660</v>
      </c>
      <c r="T4114" s="2">
        <v>2340820</v>
      </c>
      <c r="U4114" s="2">
        <v>2323610</v>
      </c>
      <c r="V4114" s="2">
        <v>2317080</v>
      </c>
      <c r="W4114" s="2">
        <v>2309960</v>
      </c>
      <c r="X4114" s="2">
        <v>2293490</v>
      </c>
      <c r="Y4114" s="2">
        <v>2282660</v>
      </c>
      <c r="Z4114" s="2">
        <v>2276600</v>
      </c>
      <c r="AA4114" s="2">
        <v>2254970</v>
      </c>
      <c r="AB4114" s="2">
        <v>2246680</v>
      </c>
      <c r="AC4114" s="2">
        <v>2203950</v>
      </c>
      <c r="AD4114" s="2">
        <v>2187150</v>
      </c>
      <c r="AE4114" s="2">
        <v>2176040</v>
      </c>
      <c r="AF4114" s="2">
        <v>2177210</v>
      </c>
      <c r="AG4114" s="2">
        <v>2181790</v>
      </c>
    </row>
    <row r="4115" spans="1:33" x14ac:dyDescent="0.35">
      <c r="A4115" t="s">
        <v>5745</v>
      </c>
      <c r="B4115" t="s">
        <v>19</v>
      </c>
      <c r="C4115" s="2">
        <v>16587200</v>
      </c>
      <c r="D4115" s="2">
        <v>12885700</v>
      </c>
      <c r="E4115" s="2">
        <v>13606700</v>
      </c>
      <c r="F4115" s="2">
        <v>14054300</v>
      </c>
      <c r="G4115" s="2">
        <v>14625500</v>
      </c>
      <c r="H4115" s="2">
        <v>15008400</v>
      </c>
      <c r="I4115" s="2">
        <v>15110500</v>
      </c>
      <c r="J4115" s="2">
        <v>15167000</v>
      </c>
      <c r="K4115" s="2">
        <v>15358600</v>
      </c>
      <c r="L4115" s="2">
        <v>15365200</v>
      </c>
      <c r="M4115" s="2">
        <v>15331100</v>
      </c>
      <c r="N4115" s="2">
        <v>15283600</v>
      </c>
      <c r="O4115" s="2">
        <v>15287300</v>
      </c>
      <c r="P4115" s="2">
        <v>15298400</v>
      </c>
      <c r="Q4115" s="2">
        <v>15259700</v>
      </c>
      <c r="R4115" s="2">
        <v>15119700</v>
      </c>
      <c r="S4115" s="2">
        <v>14940800</v>
      </c>
      <c r="T4115" s="2">
        <v>14846600</v>
      </c>
      <c r="U4115" s="2">
        <v>14737500</v>
      </c>
      <c r="V4115" s="2">
        <v>14696100</v>
      </c>
      <c r="W4115" s="2">
        <v>14650900</v>
      </c>
      <c r="X4115" s="2">
        <v>14546500</v>
      </c>
      <c r="Y4115" s="2">
        <v>14477700</v>
      </c>
      <c r="Z4115" s="2">
        <v>14439300</v>
      </c>
      <c r="AA4115" s="2">
        <v>14302100</v>
      </c>
      <c r="AB4115" s="2">
        <v>14249600</v>
      </c>
      <c r="AC4115" s="2">
        <v>13978500</v>
      </c>
      <c r="AD4115" s="2">
        <v>13872000</v>
      </c>
      <c r="AE4115" s="2">
        <v>13801500</v>
      </c>
      <c r="AF4115" s="2">
        <v>13809000</v>
      </c>
      <c r="AG4115" s="2">
        <v>13838000</v>
      </c>
    </row>
    <row r="4116" spans="1:33" x14ac:dyDescent="0.35">
      <c r="A4116" t="s">
        <v>5746</v>
      </c>
      <c r="B4116" t="s">
        <v>19</v>
      </c>
      <c r="C4116" s="2">
        <v>3317440</v>
      </c>
      <c r="D4116" s="2">
        <v>2577140</v>
      </c>
      <c r="E4116" s="2">
        <v>2721340</v>
      </c>
      <c r="F4116" s="2">
        <v>2810850</v>
      </c>
      <c r="G4116" s="2">
        <v>2925110</v>
      </c>
      <c r="H4116" s="2">
        <v>3001670</v>
      </c>
      <c r="I4116" s="2">
        <v>3022110</v>
      </c>
      <c r="J4116" s="2">
        <v>3033400</v>
      </c>
      <c r="K4116" s="2">
        <v>3071710</v>
      </c>
      <c r="L4116" s="2">
        <v>3073040</v>
      </c>
      <c r="M4116" s="2">
        <v>3066220</v>
      </c>
      <c r="N4116" s="2">
        <v>3056710</v>
      </c>
      <c r="O4116" s="2">
        <v>3057470</v>
      </c>
      <c r="P4116" s="2">
        <v>3059670</v>
      </c>
      <c r="Q4116" s="2">
        <v>3051930</v>
      </c>
      <c r="R4116" s="2">
        <v>3023950</v>
      </c>
      <c r="S4116" s="2">
        <v>2988160</v>
      </c>
      <c r="T4116" s="2">
        <v>2969330</v>
      </c>
      <c r="U4116" s="2">
        <v>2947500</v>
      </c>
      <c r="V4116" s="2">
        <v>2939220</v>
      </c>
      <c r="W4116" s="2">
        <v>2930180</v>
      </c>
      <c r="X4116" s="2">
        <v>2909290</v>
      </c>
      <c r="Y4116" s="2">
        <v>2895550</v>
      </c>
      <c r="Z4116" s="2">
        <v>2887860</v>
      </c>
      <c r="AA4116" s="2">
        <v>2860430</v>
      </c>
      <c r="AB4116" s="2">
        <v>2849910</v>
      </c>
      <c r="AC4116" s="2">
        <v>2795700</v>
      </c>
      <c r="AD4116" s="2">
        <v>2774400</v>
      </c>
      <c r="AE4116" s="2">
        <v>2760300</v>
      </c>
      <c r="AF4116" s="2">
        <v>2761790</v>
      </c>
      <c r="AG4116" s="2">
        <v>2767590</v>
      </c>
    </row>
    <row r="4117" spans="1:33" x14ac:dyDescent="0.35">
      <c r="A4117" t="s">
        <v>5747</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row>
    <row r="4118" spans="1:33" x14ac:dyDescent="0.35">
      <c r="A4118" t="s">
        <v>5748</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row>
    <row r="4119" spans="1:33" x14ac:dyDescent="0.35">
      <c r="A4119" t="s">
        <v>5749</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row>
    <row r="4120" spans="1:33" x14ac:dyDescent="0.35">
      <c r="A4120" t="s">
        <v>5750</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row>
    <row r="4121" spans="1:33" x14ac:dyDescent="0.35">
      <c r="A4121" t="s">
        <v>5751</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row>
    <row r="4122" spans="1:33" x14ac:dyDescent="0.35">
      <c r="A4122" t="s">
        <v>5752</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row>
    <row r="4123" spans="1:33" x14ac:dyDescent="0.35">
      <c r="A4123" t="s">
        <v>5753</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row>
    <row r="4124" spans="1:33" x14ac:dyDescent="0.35">
      <c r="A4124" t="s">
        <v>5754</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row>
    <row r="4125" spans="1:33" x14ac:dyDescent="0.35">
      <c r="A4125" t="s">
        <v>5755</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row>
    <row r="4126" spans="1:33" x14ac:dyDescent="0.35">
      <c r="A4126" t="s">
        <v>5756</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row>
    <row r="4127" spans="1:33" x14ac:dyDescent="0.35">
      <c r="A4127" t="s">
        <v>5757</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row>
    <row r="4128" spans="1:33" x14ac:dyDescent="0.35">
      <c r="A4128" t="s">
        <v>5758</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row>
    <row r="4129" spans="1:33" x14ac:dyDescent="0.35">
      <c r="A4129" t="s">
        <v>5759</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row>
    <row r="4130" spans="1:33" x14ac:dyDescent="0.35">
      <c r="A4130" t="s">
        <v>5760</v>
      </c>
      <c r="B4130" t="s">
        <v>19</v>
      </c>
      <c r="C4130" s="2">
        <v>27063700000</v>
      </c>
      <c r="D4130" s="2">
        <v>28550500000</v>
      </c>
      <c r="E4130" s="2">
        <v>28679700000</v>
      </c>
      <c r="F4130" s="2">
        <v>29362200000</v>
      </c>
      <c r="G4130" s="2">
        <v>30100100000</v>
      </c>
      <c r="H4130" s="2">
        <v>30557400000</v>
      </c>
      <c r="I4130" s="2">
        <v>30938000000</v>
      </c>
      <c r="J4130" s="2">
        <v>31190600000</v>
      </c>
      <c r="K4130" s="2">
        <v>31338300000</v>
      </c>
      <c r="L4130" s="2">
        <v>31374900000</v>
      </c>
      <c r="M4130" s="2">
        <v>31299100000</v>
      </c>
      <c r="N4130" s="2">
        <v>31110300000</v>
      </c>
      <c r="O4130" s="2">
        <v>30809200000</v>
      </c>
      <c r="P4130" s="2">
        <v>30396600000</v>
      </c>
      <c r="Q4130" s="2">
        <v>29934300000</v>
      </c>
      <c r="R4130" s="2">
        <v>29481700000</v>
      </c>
      <c r="S4130" s="2">
        <v>29038000000</v>
      </c>
      <c r="T4130" s="2">
        <v>28601800000</v>
      </c>
      <c r="U4130" s="2">
        <v>28170700000</v>
      </c>
      <c r="V4130" s="2">
        <v>27746200000</v>
      </c>
      <c r="W4130" s="2">
        <v>27322600000</v>
      </c>
      <c r="X4130" s="2">
        <v>26903100000</v>
      </c>
      <c r="Y4130" s="2">
        <v>26489500000</v>
      </c>
      <c r="Z4130" s="2">
        <v>26082900000</v>
      </c>
      <c r="AA4130" s="2">
        <v>25682500000</v>
      </c>
      <c r="AB4130" s="2">
        <v>25290600000</v>
      </c>
      <c r="AC4130" s="2">
        <v>24905800000</v>
      </c>
      <c r="AD4130" s="2">
        <v>24527900000</v>
      </c>
      <c r="AE4130" s="2">
        <v>24156600000</v>
      </c>
      <c r="AF4130" s="2">
        <v>23790500000</v>
      </c>
      <c r="AG4130" s="2">
        <v>23430600000</v>
      </c>
    </row>
    <row r="4131" spans="1:33" x14ac:dyDescent="0.35">
      <c r="A4131" t="s">
        <v>5761</v>
      </c>
      <c r="B4131" t="s">
        <v>19</v>
      </c>
      <c r="C4131">
        <v>769388</v>
      </c>
      <c r="D4131">
        <v>811656</v>
      </c>
      <c r="E4131">
        <v>815329</v>
      </c>
      <c r="F4131">
        <v>834730</v>
      </c>
      <c r="G4131">
        <v>855709</v>
      </c>
      <c r="H4131">
        <v>868710</v>
      </c>
      <c r="I4131">
        <v>879529</v>
      </c>
      <c r="J4131">
        <v>886710</v>
      </c>
      <c r="K4131">
        <v>890908</v>
      </c>
      <c r="L4131">
        <v>891948</v>
      </c>
      <c r="M4131">
        <v>889796</v>
      </c>
      <c r="N4131">
        <v>884426</v>
      </c>
      <c r="O4131">
        <v>875867</v>
      </c>
      <c r="P4131">
        <v>864137</v>
      </c>
      <c r="Q4131">
        <v>850995</v>
      </c>
      <c r="R4131">
        <v>838129</v>
      </c>
      <c r="S4131">
        <v>825515</v>
      </c>
      <c r="T4131">
        <v>813115</v>
      </c>
      <c r="U4131">
        <v>800859</v>
      </c>
      <c r="V4131">
        <v>788791</v>
      </c>
      <c r="W4131">
        <v>776746</v>
      </c>
      <c r="X4131">
        <v>764821</v>
      </c>
      <c r="Y4131">
        <v>753065</v>
      </c>
      <c r="Z4131">
        <v>741505</v>
      </c>
      <c r="AA4131">
        <v>730121</v>
      </c>
      <c r="AB4131">
        <v>718981</v>
      </c>
      <c r="AC4131">
        <v>708042</v>
      </c>
      <c r="AD4131">
        <v>697298</v>
      </c>
      <c r="AE4131">
        <v>686743</v>
      </c>
      <c r="AF4131">
        <v>676334</v>
      </c>
      <c r="AG4131">
        <v>666102</v>
      </c>
    </row>
    <row r="4132" spans="1:33" x14ac:dyDescent="0.35">
      <c r="A4132" t="s">
        <v>5762</v>
      </c>
      <c r="B4132" t="s">
        <v>19</v>
      </c>
      <c r="C4132" s="2">
        <v>3553240</v>
      </c>
      <c r="D4132" s="2">
        <v>3748440</v>
      </c>
      <c r="E4132" s="2">
        <v>3765410</v>
      </c>
      <c r="F4132" s="2">
        <v>3855010</v>
      </c>
      <c r="G4132" s="2">
        <v>3951890</v>
      </c>
      <c r="H4132" s="2">
        <v>4011940</v>
      </c>
      <c r="I4132" s="2">
        <v>4061900</v>
      </c>
      <c r="J4132" s="2">
        <v>4095060</v>
      </c>
      <c r="K4132" s="2">
        <v>4114450</v>
      </c>
      <c r="L4132" s="2">
        <v>4119260</v>
      </c>
      <c r="M4132" s="2">
        <v>4109320</v>
      </c>
      <c r="N4132" s="2">
        <v>4084520</v>
      </c>
      <c r="O4132" s="2">
        <v>4044990</v>
      </c>
      <c r="P4132" s="2">
        <v>3990820</v>
      </c>
      <c r="Q4132" s="2">
        <v>3930120</v>
      </c>
      <c r="R4132" s="2">
        <v>3870700</v>
      </c>
      <c r="S4132" s="2">
        <v>3812450</v>
      </c>
      <c r="T4132" s="2">
        <v>3755180</v>
      </c>
      <c r="U4132" s="2">
        <v>3698580</v>
      </c>
      <c r="V4132" s="2">
        <v>3642850</v>
      </c>
      <c r="W4132" s="2">
        <v>3587220</v>
      </c>
      <c r="X4132" s="2">
        <v>3532150</v>
      </c>
      <c r="Y4132" s="2">
        <v>3477860</v>
      </c>
      <c r="Z4132" s="2">
        <v>3424470</v>
      </c>
      <c r="AA4132" s="2">
        <v>3371890</v>
      </c>
      <c r="AB4132" s="2">
        <v>3320440</v>
      </c>
      <c r="AC4132" s="2">
        <v>3269930</v>
      </c>
      <c r="AD4132" s="2">
        <v>3220310</v>
      </c>
      <c r="AE4132" s="2">
        <v>3171560</v>
      </c>
      <c r="AF4132" s="2">
        <v>3123490</v>
      </c>
      <c r="AG4132" s="2">
        <v>3076240</v>
      </c>
    </row>
    <row r="4133" spans="1:33" x14ac:dyDescent="0.35">
      <c r="A4133" t="s">
        <v>5763</v>
      </c>
      <c r="B4133" t="s">
        <v>19</v>
      </c>
      <c r="C4133" s="2">
        <v>12161000</v>
      </c>
      <c r="D4133" s="2">
        <v>12829100</v>
      </c>
      <c r="E4133" s="2">
        <v>12887200</v>
      </c>
      <c r="F4133" s="2">
        <v>13193800</v>
      </c>
      <c r="G4133" s="2">
        <v>13525400</v>
      </c>
      <c r="H4133" s="2">
        <v>13730900</v>
      </c>
      <c r="I4133" s="2">
        <v>13901900</v>
      </c>
      <c r="J4133" s="2">
        <v>14015400</v>
      </c>
      <c r="K4133" s="2">
        <v>14081800</v>
      </c>
      <c r="L4133" s="2">
        <v>14098200</v>
      </c>
      <c r="M4133" s="2">
        <v>14064200</v>
      </c>
      <c r="N4133" s="2">
        <v>13979300</v>
      </c>
      <c r="O4133" s="2">
        <v>13844000</v>
      </c>
      <c r="P4133" s="2">
        <v>13658600</v>
      </c>
      <c r="Q4133" s="2">
        <v>13450900</v>
      </c>
      <c r="R4133" s="2">
        <v>13247500</v>
      </c>
      <c r="S4133" s="2">
        <v>13048200</v>
      </c>
      <c r="T4133" s="2">
        <v>12852200</v>
      </c>
      <c r="U4133" s="2">
        <v>12658400</v>
      </c>
      <c r="V4133" s="2">
        <v>12467700</v>
      </c>
      <c r="W4133" s="2">
        <v>12277300</v>
      </c>
      <c r="X4133" s="2">
        <v>12088800</v>
      </c>
      <c r="Y4133" s="2">
        <v>11903000</v>
      </c>
      <c r="Z4133" s="2">
        <v>11720300</v>
      </c>
      <c r="AA4133" s="2">
        <v>11540400</v>
      </c>
      <c r="AB4133" s="2">
        <v>11364300</v>
      </c>
      <c r="AC4133" s="2">
        <v>11191400</v>
      </c>
      <c r="AD4133" s="2">
        <v>11021600</v>
      </c>
      <c r="AE4133" s="2">
        <v>10854700</v>
      </c>
      <c r="AF4133" s="2">
        <v>10690200</v>
      </c>
      <c r="AG4133" s="2">
        <v>10528500</v>
      </c>
    </row>
    <row r="4134" spans="1:33" x14ac:dyDescent="0.35">
      <c r="A4134" t="s">
        <v>5764</v>
      </c>
      <c r="B4134" t="s">
        <v>19</v>
      </c>
      <c r="C4134">
        <v>960024</v>
      </c>
      <c r="D4134" s="2">
        <v>1012760</v>
      </c>
      <c r="E4134" s="2">
        <v>1017350</v>
      </c>
      <c r="F4134" s="2">
        <v>1041560</v>
      </c>
      <c r="G4134" s="2">
        <v>1067730</v>
      </c>
      <c r="H4134" s="2">
        <v>1083960</v>
      </c>
      <c r="I4134" s="2">
        <v>1097450</v>
      </c>
      <c r="J4134" s="2">
        <v>1106410</v>
      </c>
      <c r="K4134" s="2">
        <v>1111650</v>
      </c>
      <c r="L4134" s="2">
        <v>1112950</v>
      </c>
      <c r="M4134" s="2">
        <v>1110270</v>
      </c>
      <c r="N4134" s="2">
        <v>1103560</v>
      </c>
      <c r="O4134" s="2">
        <v>1092890</v>
      </c>
      <c r="P4134" s="2">
        <v>1078250</v>
      </c>
      <c r="Q4134" s="2">
        <v>1061850</v>
      </c>
      <c r="R4134" s="2">
        <v>1045800</v>
      </c>
      <c r="S4134" s="2">
        <v>1030060</v>
      </c>
      <c r="T4134" s="2">
        <v>1014580</v>
      </c>
      <c r="U4134">
        <v>999291</v>
      </c>
      <c r="V4134">
        <v>984234</v>
      </c>
      <c r="W4134">
        <v>969205</v>
      </c>
      <c r="X4134">
        <v>954325</v>
      </c>
      <c r="Y4134">
        <v>939656</v>
      </c>
      <c r="Z4134">
        <v>925232</v>
      </c>
      <c r="AA4134">
        <v>911027</v>
      </c>
      <c r="AB4134">
        <v>897126</v>
      </c>
      <c r="AC4134">
        <v>883478</v>
      </c>
      <c r="AD4134">
        <v>870072</v>
      </c>
      <c r="AE4134">
        <v>856901</v>
      </c>
      <c r="AF4134">
        <v>843912</v>
      </c>
      <c r="AG4134">
        <v>831146</v>
      </c>
    </row>
    <row r="4135" spans="1:33" x14ac:dyDescent="0.35">
      <c r="A4135" t="s">
        <v>5765</v>
      </c>
      <c r="B4135" t="s">
        <v>19</v>
      </c>
      <c r="C4135">
        <v>853715</v>
      </c>
      <c r="D4135">
        <v>900615</v>
      </c>
      <c r="E4135">
        <v>904691</v>
      </c>
      <c r="F4135">
        <v>926218</v>
      </c>
      <c r="G4135">
        <v>949497</v>
      </c>
      <c r="H4135">
        <v>963922</v>
      </c>
      <c r="I4135">
        <v>975927</v>
      </c>
      <c r="J4135">
        <v>983895</v>
      </c>
      <c r="K4135">
        <v>988554</v>
      </c>
      <c r="L4135">
        <v>989708</v>
      </c>
      <c r="M4135">
        <v>987319</v>
      </c>
      <c r="N4135">
        <v>981361</v>
      </c>
      <c r="O4135">
        <v>971864</v>
      </c>
      <c r="P4135">
        <v>958848</v>
      </c>
      <c r="Q4135">
        <v>944266</v>
      </c>
      <c r="R4135">
        <v>929990</v>
      </c>
      <c r="S4135">
        <v>915993</v>
      </c>
      <c r="T4135">
        <v>902234</v>
      </c>
      <c r="U4135">
        <v>888634</v>
      </c>
      <c r="V4135">
        <v>875244</v>
      </c>
      <c r="W4135">
        <v>861879</v>
      </c>
      <c r="X4135">
        <v>848647</v>
      </c>
      <c r="Y4135">
        <v>835602</v>
      </c>
      <c r="Z4135">
        <v>822776</v>
      </c>
      <c r="AA4135">
        <v>810143</v>
      </c>
      <c r="AB4135">
        <v>797782</v>
      </c>
      <c r="AC4135">
        <v>785645</v>
      </c>
      <c r="AD4135">
        <v>773724</v>
      </c>
      <c r="AE4135">
        <v>762011</v>
      </c>
      <c r="AF4135">
        <v>750461</v>
      </c>
      <c r="AG4135">
        <v>739109</v>
      </c>
    </row>
    <row r="4136" spans="1:33" x14ac:dyDescent="0.35">
      <c r="A4136" t="s">
        <v>5766</v>
      </c>
      <c r="B4136" t="s">
        <v>19</v>
      </c>
      <c r="C4136" s="2">
        <v>2585290</v>
      </c>
      <c r="D4136" s="2">
        <v>2727320</v>
      </c>
      <c r="E4136" s="2">
        <v>2739660</v>
      </c>
      <c r="F4136" s="2">
        <v>2804850</v>
      </c>
      <c r="G4136" s="2">
        <v>2875340</v>
      </c>
      <c r="H4136" s="2">
        <v>2919030</v>
      </c>
      <c r="I4136" s="2">
        <v>2955380</v>
      </c>
      <c r="J4136" s="2">
        <v>2979510</v>
      </c>
      <c r="K4136" s="2">
        <v>2993620</v>
      </c>
      <c r="L4136" s="2">
        <v>2997110</v>
      </c>
      <c r="M4136" s="2">
        <v>2989880</v>
      </c>
      <c r="N4136" s="2">
        <v>2971840</v>
      </c>
      <c r="O4136" s="2">
        <v>2943080</v>
      </c>
      <c r="P4136" s="2">
        <v>2903660</v>
      </c>
      <c r="Q4136" s="2">
        <v>2859500</v>
      </c>
      <c r="R4136" s="2">
        <v>2816270</v>
      </c>
      <c r="S4136" s="2">
        <v>2773880</v>
      </c>
      <c r="T4136" s="2">
        <v>2732220</v>
      </c>
      <c r="U4136" s="2">
        <v>2691030</v>
      </c>
      <c r="V4136" s="2">
        <v>2650490</v>
      </c>
      <c r="W4136" s="2">
        <v>2610010</v>
      </c>
      <c r="X4136" s="2">
        <v>2569940</v>
      </c>
      <c r="Y4136" s="2">
        <v>2530440</v>
      </c>
      <c r="Z4136" s="2">
        <v>2491600</v>
      </c>
      <c r="AA4136" s="2">
        <v>2453340</v>
      </c>
      <c r="AB4136" s="2">
        <v>2415910</v>
      </c>
      <c r="AC4136" s="2">
        <v>2379160</v>
      </c>
      <c r="AD4136" s="2">
        <v>2343050</v>
      </c>
      <c r="AE4136" s="2">
        <v>2307590</v>
      </c>
      <c r="AF4136" s="2">
        <v>2272610</v>
      </c>
      <c r="AG4136" s="2">
        <v>2238230</v>
      </c>
    </row>
    <row r="4137" spans="1:33" x14ac:dyDescent="0.35">
      <c r="A4137" t="s">
        <v>5767</v>
      </c>
      <c r="B4137" t="s">
        <v>19</v>
      </c>
      <c r="C4137">
        <v>199645</v>
      </c>
      <c r="D4137">
        <v>210612</v>
      </c>
      <c r="E4137">
        <v>211565</v>
      </c>
      <c r="F4137">
        <v>216600</v>
      </c>
      <c r="G4137">
        <v>222044</v>
      </c>
      <c r="H4137">
        <v>225417</v>
      </c>
      <c r="I4137">
        <v>228224</v>
      </c>
      <c r="J4137">
        <v>230088</v>
      </c>
      <c r="K4137">
        <v>231177</v>
      </c>
      <c r="L4137">
        <v>231447</v>
      </c>
      <c r="M4137">
        <v>230889</v>
      </c>
      <c r="N4137">
        <v>229495</v>
      </c>
      <c r="O4137">
        <v>227274</v>
      </c>
      <c r="P4137">
        <v>224230</v>
      </c>
      <c r="Q4137">
        <v>220820</v>
      </c>
      <c r="R4137">
        <v>217482</v>
      </c>
      <c r="S4137">
        <v>214209</v>
      </c>
      <c r="T4137">
        <v>210991</v>
      </c>
      <c r="U4137">
        <v>207811</v>
      </c>
      <c r="V4137">
        <v>204679</v>
      </c>
      <c r="W4137">
        <v>201554</v>
      </c>
      <c r="X4137">
        <v>198459</v>
      </c>
      <c r="Y4137">
        <v>195409</v>
      </c>
      <c r="Z4137">
        <v>192409</v>
      </c>
      <c r="AA4137">
        <v>189455</v>
      </c>
      <c r="AB4137">
        <v>186565</v>
      </c>
      <c r="AC4137">
        <v>183726</v>
      </c>
      <c r="AD4137">
        <v>180938</v>
      </c>
      <c r="AE4137">
        <v>178199</v>
      </c>
      <c r="AF4137">
        <v>175498</v>
      </c>
      <c r="AG4137">
        <v>172843</v>
      </c>
    </row>
    <row r="4138" spans="1:33" x14ac:dyDescent="0.35">
      <c r="A4138" t="s">
        <v>5768</v>
      </c>
      <c r="B4138" t="s">
        <v>19</v>
      </c>
      <c r="C4138">
        <v>170455</v>
      </c>
      <c r="D4138">
        <v>179819</v>
      </c>
      <c r="E4138">
        <v>180633</v>
      </c>
      <c r="F4138">
        <v>184931</v>
      </c>
      <c r="G4138">
        <v>189579</v>
      </c>
      <c r="H4138">
        <v>192459</v>
      </c>
      <c r="I4138">
        <v>194856</v>
      </c>
      <c r="J4138">
        <v>196447</v>
      </c>
      <c r="K4138">
        <v>197377</v>
      </c>
      <c r="L4138">
        <v>197607</v>
      </c>
      <c r="M4138">
        <v>197130</v>
      </c>
      <c r="N4138">
        <v>195941</v>
      </c>
      <c r="O4138">
        <v>194045</v>
      </c>
      <c r="P4138">
        <v>191446</v>
      </c>
      <c r="Q4138">
        <v>188534</v>
      </c>
      <c r="R4138">
        <v>185684</v>
      </c>
      <c r="S4138">
        <v>182889</v>
      </c>
      <c r="T4138">
        <v>180142</v>
      </c>
      <c r="U4138">
        <v>177427</v>
      </c>
      <c r="V4138">
        <v>174753</v>
      </c>
      <c r="W4138">
        <v>172085</v>
      </c>
      <c r="X4138">
        <v>169443</v>
      </c>
      <c r="Y4138">
        <v>166838</v>
      </c>
      <c r="Z4138">
        <v>164277</v>
      </c>
      <c r="AA4138">
        <v>161755</v>
      </c>
      <c r="AB4138">
        <v>159287</v>
      </c>
      <c r="AC4138">
        <v>156864</v>
      </c>
      <c r="AD4138">
        <v>154483</v>
      </c>
      <c r="AE4138">
        <v>152145</v>
      </c>
      <c r="AF4138">
        <v>149839</v>
      </c>
      <c r="AG4138">
        <v>147572</v>
      </c>
    </row>
    <row r="4139" spans="1:33" x14ac:dyDescent="0.35">
      <c r="A4139" t="s">
        <v>5769</v>
      </c>
      <c r="B4139" t="s">
        <v>19</v>
      </c>
      <c r="C4139" s="2">
        <v>1081110</v>
      </c>
      <c r="D4139" s="2">
        <v>1140500</v>
      </c>
      <c r="E4139" s="2">
        <v>1145660</v>
      </c>
      <c r="F4139" s="2">
        <v>1172920</v>
      </c>
      <c r="G4139" s="2">
        <v>1202400</v>
      </c>
      <c r="H4139" s="2">
        <v>1220670</v>
      </c>
      <c r="I4139" s="2">
        <v>1235870</v>
      </c>
      <c r="J4139" s="2">
        <v>1245960</v>
      </c>
      <c r="K4139" s="2">
        <v>1251860</v>
      </c>
      <c r="L4139" s="2">
        <v>1253320</v>
      </c>
      <c r="M4139" s="2">
        <v>1250300</v>
      </c>
      <c r="N4139" s="2">
        <v>1242750</v>
      </c>
      <c r="O4139" s="2">
        <v>1230730</v>
      </c>
      <c r="P4139" s="2">
        <v>1214240</v>
      </c>
      <c r="Q4139" s="2">
        <v>1195780</v>
      </c>
      <c r="R4139" s="2">
        <v>1177700</v>
      </c>
      <c r="S4139" s="2">
        <v>1159970</v>
      </c>
      <c r="T4139" s="2">
        <v>1142550</v>
      </c>
      <c r="U4139" s="2">
        <v>1125330</v>
      </c>
      <c r="V4139" s="2">
        <v>1108370</v>
      </c>
      <c r="W4139" s="2">
        <v>1091450</v>
      </c>
      <c r="X4139" s="2">
        <v>1074690</v>
      </c>
      <c r="Y4139" s="2">
        <v>1058170</v>
      </c>
      <c r="Z4139" s="2">
        <v>1041930</v>
      </c>
      <c r="AA4139" s="2">
        <v>1025930</v>
      </c>
      <c r="AB4139" s="2">
        <v>1010280</v>
      </c>
      <c r="AC4139">
        <v>994907</v>
      </c>
      <c r="AD4139">
        <v>979810</v>
      </c>
      <c r="AE4139">
        <v>964979</v>
      </c>
      <c r="AF4139">
        <v>950352</v>
      </c>
      <c r="AG4139">
        <v>935975</v>
      </c>
    </row>
    <row r="4140" spans="1:33" x14ac:dyDescent="0.35">
      <c r="A4140" t="s">
        <v>5770</v>
      </c>
      <c r="B4140" t="s">
        <v>19</v>
      </c>
      <c r="C4140">
        <v>216222</v>
      </c>
      <c r="D4140">
        <v>228100</v>
      </c>
      <c r="E4140">
        <v>229132</v>
      </c>
      <c r="F4140">
        <v>234585</v>
      </c>
      <c r="G4140">
        <v>240480</v>
      </c>
      <c r="H4140">
        <v>244134</v>
      </c>
      <c r="I4140">
        <v>247174</v>
      </c>
      <c r="J4140">
        <v>249192</v>
      </c>
      <c r="K4140">
        <v>250372</v>
      </c>
      <c r="L4140">
        <v>250665</v>
      </c>
      <c r="M4140">
        <v>250060</v>
      </c>
      <c r="N4140">
        <v>248551</v>
      </c>
      <c r="O4140">
        <v>246145</v>
      </c>
      <c r="P4140">
        <v>242849</v>
      </c>
      <c r="Q4140">
        <v>239156</v>
      </c>
      <c r="R4140">
        <v>235540</v>
      </c>
      <c r="S4140">
        <v>231995</v>
      </c>
      <c r="T4140">
        <v>228510</v>
      </c>
      <c r="U4140">
        <v>225066</v>
      </c>
      <c r="V4140">
        <v>221674</v>
      </c>
      <c r="W4140">
        <v>218289</v>
      </c>
      <c r="X4140">
        <v>214938</v>
      </c>
      <c r="Y4140">
        <v>211634</v>
      </c>
      <c r="Z4140">
        <v>208386</v>
      </c>
      <c r="AA4140">
        <v>205186</v>
      </c>
      <c r="AB4140">
        <v>202055</v>
      </c>
      <c r="AC4140">
        <v>198981</v>
      </c>
      <c r="AD4140">
        <v>195962</v>
      </c>
      <c r="AE4140">
        <v>192996</v>
      </c>
      <c r="AF4140">
        <v>190070</v>
      </c>
      <c r="AG4140">
        <v>187195</v>
      </c>
    </row>
    <row r="4141" spans="1:33" x14ac:dyDescent="0.35">
      <c r="A4141" t="s">
        <v>5771</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row>
    <row r="4142" spans="1:33" x14ac:dyDescent="0.35">
      <c r="A4142" t="s">
        <v>5772</v>
      </c>
      <c r="B4142" t="s">
        <v>19</v>
      </c>
      <c r="C4142" s="2">
        <v>12867500000</v>
      </c>
      <c r="D4142" s="2">
        <v>14411100000</v>
      </c>
      <c r="E4142" s="2">
        <v>14476400000</v>
      </c>
      <c r="F4142" s="2">
        <v>14820800000</v>
      </c>
      <c r="G4142" s="2">
        <v>15193300000</v>
      </c>
      <c r="H4142" s="2">
        <v>15424200000</v>
      </c>
      <c r="I4142" s="2">
        <v>15616300000</v>
      </c>
      <c r="J4142" s="2">
        <v>15743800000</v>
      </c>
      <c r="K4142" s="2">
        <v>15818300000</v>
      </c>
      <c r="L4142" s="2">
        <v>15836800000</v>
      </c>
      <c r="M4142" s="2">
        <v>15798600000</v>
      </c>
      <c r="N4142" s="2">
        <v>15703200000</v>
      </c>
      <c r="O4142" s="2">
        <v>15551200000</v>
      </c>
      <c r="P4142" s="2">
        <v>15343000000</v>
      </c>
      <c r="Q4142" s="2">
        <v>15109600000</v>
      </c>
      <c r="R4142" s="2">
        <v>14881200000</v>
      </c>
      <c r="S4142" s="2">
        <v>14657200000</v>
      </c>
      <c r="T4142" s="2">
        <v>14437100000</v>
      </c>
      <c r="U4142" s="2">
        <v>14219500000</v>
      </c>
      <c r="V4142" s="2">
        <v>14005200000</v>
      </c>
      <c r="W4142" s="2">
        <v>13791300000</v>
      </c>
      <c r="X4142" s="2">
        <v>13579600000</v>
      </c>
      <c r="Y4142" s="2">
        <v>13370900000</v>
      </c>
      <c r="Z4142" s="2">
        <v>13165600000</v>
      </c>
      <c r="AA4142" s="2">
        <v>12963500000</v>
      </c>
      <c r="AB4142" s="2">
        <v>12765700000</v>
      </c>
      <c r="AC4142" s="2">
        <v>12571500000</v>
      </c>
      <c r="AD4142" s="2">
        <v>12380700000</v>
      </c>
      <c r="AE4142" s="2">
        <v>12193300000</v>
      </c>
      <c r="AF4142" s="2">
        <v>12008500000</v>
      </c>
      <c r="AG4142" s="2">
        <v>11826800000</v>
      </c>
    </row>
    <row r="4143" spans="1:33" x14ac:dyDescent="0.35">
      <c r="A4143" t="s">
        <v>5773</v>
      </c>
      <c r="B4143" t="s">
        <v>19</v>
      </c>
      <c r="C4143">
        <v>365806</v>
      </c>
      <c r="D4143">
        <v>409690</v>
      </c>
      <c r="E4143">
        <v>411546</v>
      </c>
      <c r="F4143">
        <v>421338</v>
      </c>
      <c r="G4143">
        <v>431928</v>
      </c>
      <c r="H4143">
        <v>438491</v>
      </c>
      <c r="I4143">
        <v>443951</v>
      </c>
      <c r="J4143">
        <v>447577</v>
      </c>
      <c r="K4143">
        <v>449695</v>
      </c>
      <c r="L4143">
        <v>450220</v>
      </c>
      <c r="M4143">
        <v>449134</v>
      </c>
      <c r="N4143">
        <v>446424</v>
      </c>
      <c r="O4143">
        <v>442103</v>
      </c>
      <c r="P4143">
        <v>436182</v>
      </c>
      <c r="Q4143">
        <v>429548</v>
      </c>
      <c r="R4143">
        <v>423055</v>
      </c>
      <c r="S4143">
        <v>416687</v>
      </c>
      <c r="T4143">
        <v>410428</v>
      </c>
      <c r="U4143">
        <v>404242</v>
      </c>
      <c r="V4143">
        <v>398151</v>
      </c>
      <c r="W4143">
        <v>392071</v>
      </c>
      <c r="X4143">
        <v>386051</v>
      </c>
      <c r="Y4143">
        <v>380117</v>
      </c>
      <c r="Z4143">
        <v>374283</v>
      </c>
      <c r="AA4143">
        <v>368536</v>
      </c>
      <c r="AB4143">
        <v>362913</v>
      </c>
      <c r="AC4143">
        <v>357391</v>
      </c>
      <c r="AD4143">
        <v>351968</v>
      </c>
      <c r="AE4143">
        <v>346641</v>
      </c>
      <c r="AF4143">
        <v>341386</v>
      </c>
      <c r="AG4143">
        <v>336222</v>
      </c>
    </row>
    <row r="4144" spans="1:33" x14ac:dyDescent="0.35">
      <c r="A4144" t="s">
        <v>5774</v>
      </c>
      <c r="B4144" t="s">
        <v>19</v>
      </c>
      <c r="C4144" s="2">
        <v>1689390</v>
      </c>
      <c r="D4144" s="2">
        <v>1892060</v>
      </c>
      <c r="E4144" s="2">
        <v>1900630</v>
      </c>
      <c r="F4144" s="2">
        <v>1945850</v>
      </c>
      <c r="G4144" s="2">
        <v>1994760</v>
      </c>
      <c r="H4144" s="2">
        <v>2025070</v>
      </c>
      <c r="I4144" s="2">
        <v>2050290</v>
      </c>
      <c r="J4144" s="2">
        <v>2067030</v>
      </c>
      <c r="K4144" s="2">
        <v>2076810</v>
      </c>
      <c r="L4144" s="2">
        <v>2079240</v>
      </c>
      <c r="M4144" s="2">
        <v>2074220</v>
      </c>
      <c r="N4144" s="2">
        <v>2061700</v>
      </c>
      <c r="O4144" s="2">
        <v>2041750</v>
      </c>
      <c r="P4144" s="2">
        <v>2014400</v>
      </c>
      <c r="Q4144" s="2">
        <v>1983770</v>
      </c>
      <c r="R4144" s="2">
        <v>1953780</v>
      </c>
      <c r="S4144" s="2">
        <v>1924370</v>
      </c>
      <c r="T4144" s="2">
        <v>1895470</v>
      </c>
      <c r="U4144" s="2">
        <v>1866900</v>
      </c>
      <c r="V4144" s="2">
        <v>1838770</v>
      </c>
      <c r="W4144" s="2">
        <v>1810690</v>
      </c>
      <c r="X4144" s="2">
        <v>1782890</v>
      </c>
      <c r="Y4144" s="2">
        <v>1755480</v>
      </c>
      <c r="Z4144" s="2">
        <v>1728540</v>
      </c>
      <c r="AA4144" s="2">
        <v>1702000</v>
      </c>
      <c r="AB4144" s="2">
        <v>1676030</v>
      </c>
      <c r="AC4144" s="2">
        <v>1650530</v>
      </c>
      <c r="AD4144" s="2">
        <v>1625480</v>
      </c>
      <c r="AE4144" s="2">
        <v>1600880</v>
      </c>
      <c r="AF4144" s="2">
        <v>1576610</v>
      </c>
      <c r="AG4144" s="2">
        <v>1552760</v>
      </c>
    </row>
    <row r="4145" spans="1:33" x14ac:dyDescent="0.35">
      <c r="A4145" t="s">
        <v>5775</v>
      </c>
      <c r="B4145" t="s">
        <v>19</v>
      </c>
      <c r="C4145" s="2">
        <v>5781970</v>
      </c>
      <c r="D4145" s="2">
        <v>6475600</v>
      </c>
      <c r="E4145" s="2">
        <v>6504930</v>
      </c>
      <c r="F4145" s="2">
        <v>6659710</v>
      </c>
      <c r="G4145" s="2">
        <v>6827090</v>
      </c>
      <c r="H4145" s="2">
        <v>6930830</v>
      </c>
      <c r="I4145" s="2">
        <v>7017130</v>
      </c>
      <c r="J4145" s="2">
        <v>7074440</v>
      </c>
      <c r="K4145" s="2">
        <v>7107910</v>
      </c>
      <c r="L4145" s="2">
        <v>7116220</v>
      </c>
      <c r="M4145" s="2">
        <v>7099050</v>
      </c>
      <c r="N4145" s="2">
        <v>7056210</v>
      </c>
      <c r="O4145" s="2">
        <v>6987910</v>
      </c>
      <c r="P4145" s="2">
        <v>6894330</v>
      </c>
      <c r="Q4145" s="2">
        <v>6789470</v>
      </c>
      <c r="R4145" s="2">
        <v>6686840</v>
      </c>
      <c r="S4145" s="2">
        <v>6586190</v>
      </c>
      <c r="T4145" s="2">
        <v>6487260</v>
      </c>
      <c r="U4145" s="2">
        <v>6389480</v>
      </c>
      <c r="V4145" s="2">
        <v>6293210</v>
      </c>
      <c r="W4145" s="2">
        <v>6197100</v>
      </c>
      <c r="X4145" s="2">
        <v>6101950</v>
      </c>
      <c r="Y4145" s="2">
        <v>6008160</v>
      </c>
      <c r="Z4145" s="2">
        <v>5915950</v>
      </c>
      <c r="AA4145" s="2">
        <v>5825110</v>
      </c>
      <c r="AB4145" s="2">
        <v>5736240</v>
      </c>
      <c r="AC4145" s="2">
        <v>5648960</v>
      </c>
      <c r="AD4145" s="2">
        <v>5563240</v>
      </c>
      <c r="AE4145" s="2">
        <v>5479040</v>
      </c>
      <c r="AF4145" s="2">
        <v>5395980</v>
      </c>
      <c r="AG4145" s="2">
        <v>5314350</v>
      </c>
    </row>
    <row r="4146" spans="1:33" x14ac:dyDescent="0.35">
      <c r="A4146" t="s">
        <v>5776</v>
      </c>
      <c r="B4146" t="s">
        <v>19</v>
      </c>
      <c r="C4146">
        <v>456444</v>
      </c>
      <c r="D4146">
        <v>511202</v>
      </c>
      <c r="E4146">
        <v>513516</v>
      </c>
      <c r="F4146">
        <v>525735</v>
      </c>
      <c r="G4146">
        <v>538949</v>
      </c>
      <c r="H4146">
        <v>547138</v>
      </c>
      <c r="I4146">
        <v>553951</v>
      </c>
      <c r="J4146">
        <v>558475</v>
      </c>
      <c r="K4146">
        <v>561118</v>
      </c>
      <c r="L4146">
        <v>561774</v>
      </c>
      <c r="M4146">
        <v>560418</v>
      </c>
      <c r="N4146">
        <v>557036</v>
      </c>
      <c r="O4146">
        <v>551645</v>
      </c>
      <c r="P4146">
        <v>544257</v>
      </c>
      <c r="Q4146">
        <v>535979</v>
      </c>
      <c r="R4146">
        <v>527877</v>
      </c>
      <c r="S4146">
        <v>519931</v>
      </c>
      <c r="T4146">
        <v>512122</v>
      </c>
      <c r="U4146">
        <v>504403</v>
      </c>
      <c r="V4146">
        <v>496803</v>
      </c>
      <c r="W4146">
        <v>489216</v>
      </c>
      <c r="X4146">
        <v>481705</v>
      </c>
      <c r="Y4146">
        <v>474301</v>
      </c>
      <c r="Z4146">
        <v>467021</v>
      </c>
      <c r="AA4146">
        <v>459850</v>
      </c>
      <c r="AB4146">
        <v>452834</v>
      </c>
      <c r="AC4146">
        <v>445944</v>
      </c>
      <c r="AD4146">
        <v>439177</v>
      </c>
      <c r="AE4146">
        <v>432530</v>
      </c>
      <c r="AF4146">
        <v>425973</v>
      </c>
      <c r="AG4146">
        <v>419529</v>
      </c>
    </row>
    <row r="4147" spans="1:33" x14ac:dyDescent="0.35">
      <c r="A4147" t="s">
        <v>5777</v>
      </c>
      <c r="B4147" t="s">
        <v>19</v>
      </c>
      <c r="C4147">
        <v>405899</v>
      </c>
      <c r="D4147">
        <v>454593</v>
      </c>
      <c r="E4147">
        <v>456652</v>
      </c>
      <c r="F4147">
        <v>467518</v>
      </c>
      <c r="G4147">
        <v>479268</v>
      </c>
      <c r="H4147">
        <v>486551</v>
      </c>
      <c r="I4147">
        <v>492609</v>
      </c>
      <c r="J4147">
        <v>496632</v>
      </c>
      <c r="K4147">
        <v>498982</v>
      </c>
      <c r="L4147">
        <v>499565</v>
      </c>
      <c r="M4147">
        <v>498359</v>
      </c>
      <c r="N4147">
        <v>495353</v>
      </c>
      <c r="O4147">
        <v>490558</v>
      </c>
      <c r="P4147">
        <v>483988</v>
      </c>
      <c r="Q4147">
        <v>476627</v>
      </c>
      <c r="R4147">
        <v>469422</v>
      </c>
      <c r="S4147">
        <v>462356</v>
      </c>
      <c r="T4147">
        <v>455412</v>
      </c>
      <c r="U4147">
        <v>448547</v>
      </c>
      <c r="V4147">
        <v>441789</v>
      </c>
      <c r="W4147">
        <v>435042</v>
      </c>
      <c r="X4147">
        <v>428363</v>
      </c>
      <c r="Y4147">
        <v>421779</v>
      </c>
      <c r="Z4147">
        <v>415305</v>
      </c>
      <c r="AA4147">
        <v>408928</v>
      </c>
      <c r="AB4147">
        <v>402689</v>
      </c>
      <c r="AC4147">
        <v>396562</v>
      </c>
      <c r="AD4147">
        <v>390544</v>
      </c>
      <c r="AE4147">
        <v>384633</v>
      </c>
      <c r="AF4147">
        <v>378803</v>
      </c>
      <c r="AG4147">
        <v>373072</v>
      </c>
    </row>
    <row r="4148" spans="1:33" x14ac:dyDescent="0.35">
      <c r="A4148" t="s">
        <v>5778</v>
      </c>
      <c r="B4148" t="s">
        <v>19</v>
      </c>
      <c r="C4148" s="2">
        <v>1229180</v>
      </c>
      <c r="D4148" s="2">
        <v>1376640</v>
      </c>
      <c r="E4148" s="2">
        <v>1382870</v>
      </c>
      <c r="F4148" s="2">
        <v>1415780</v>
      </c>
      <c r="G4148" s="2">
        <v>1451360</v>
      </c>
      <c r="H4148" s="2">
        <v>1473410</v>
      </c>
      <c r="I4148" s="2">
        <v>1491760</v>
      </c>
      <c r="J4148" s="2">
        <v>1503940</v>
      </c>
      <c r="K4148" s="2">
        <v>1511060</v>
      </c>
      <c r="L4148" s="2">
        <v>1512820</v>
      </c>
      <c r="M4148" s="2">
        <v>1509170</v>
      </c>
      <c r="N4148" s="2">
        <v>1500070</v>
      </c>
      <c r="O4148" s="2">
        <v>1485550</v>
      </c>
      <c r="P4148" s="2">
        <v>1465650</v>
      </c>
      <c r="Q4148" s="2">
        <v>1443360</v>
      </c>
      <c r="R4148" s="2">
        <v>1421540</v>
      </c>
      <c r="S4148" s="2">
        <v>1400150</v>
      </c>
      <c r="T4148" s="2">
        <v>1379110</v>
      </c>
      <c r="U4148" s="2">
        <v>1358330</v>
      </c>
      <c r="V4148" s="2">
        <v>1337860</v>
      </c>
      <c r="W4148" s="2">
        <v>1317430</v>
      </c>
      <c r="X4148" s="2">
        <v>1297200</v>
      </c>
      <c r="Y4148" s="2">
        <v>1277260</v>
      </c>
      <c r="Z4148" s="2">
        <v>1257660</v>
      </c>
      <c r="AA4148" s="2">
        <v>1238350</v>
      </c>
      <c r="AB4148" s="2">
        <v>1219460</v>
      </c>
      <c r="AC4148" s="2">
        <v>1200900</v>
      </c>
      <c r="AD4148" s="2">
        <v>1182680</v>
      </c>
      <c r="AE4148" s="2">
        <v>1164780</v>
      </c>
      <c r="AF4148" s="2">
        <v>1147120</v>
      </c>
      <c r="AG4148" s="2">
        <v>1129770</v>
      </c>
    </row>
    <row r="4149" spans="1:33" x14ac:dyDescent="0.35">
      <c r="A4149" t="s">
        <v>5779</v>
      </c>
      <c r="B4149" t="s">
        <v>19</v>
      </c>
      <c r="C4149">
        <v>94921.1</v>
      </c>
      <c r="D4149">
        <v>106308</v>
      </c>
      <c r="E4149">
        <v>106790</v>
      </c>
      <c r="F4149">
        <v>109331</v>
      </c>
      <c r="G4149">
        <v>112079</v>
      </c>
      <c r="H4149">
        <v>113782</v>
      </c>
      <c r="I4149">
        <v>115199</v>
      </c>
      <c r="J4149">
        <v>116139</v>
      </c>
      <c r="K4149">
        <v>116689</v>
      </c>
      <c r="L4149">
        <v>116825</v>
      </c>
      <c r="M4149">
        <v>116543</v>
      </c>
      <c r="N4149">
        <v>115840</v>
      </c>
      <c r="O4149">
        <v>114719</v>
      </c>
      <c r="P4149">
        <v>113183</v>
      </c>
      <c r="Q4149">
        <v>111461</v>
      </c>
      <c r="R4149">
        <v>109776</v>
      </c>
      <c r="S4149">
        <v>108124</v>
      </c>
      <c r="T4149">
        <v>106500</v>
      </c>
      <c r="U4149">
        <v>104895</v>
      </c>
      <c r="V4149">
        <v>103314</v>
      </c>
      <c r="W4149">
        <v>101736</v>
      </c>
      <c r="X4149">
        <v>100174</v>
      </c>
      <c r="Y4149">
        <v>98634.6</v>
      </c>
      <c r="Z4149">
        <v>97120.7</v>
      </c>
      <c r="AA4149">
        <v>95629.4</v>
      </c>
      <c r="AB4149">
        <v>94170.5</v>
      </c>
      <c r="AC4149">
        <v>92737.600000000006</v>
      </c>
      <c r="AD4149">
        <v>91330.3</v>
      </c>
      <c r="AE4149">
        <v>89948</v>
      </c>
      <c r="AF4149">
        <v>88584.5</v>
      </c>
      <c r="AG4149">
        <v>87244.4</v>
      </c>
    </row>
    <row r="4150" spans="1:33" x14ac:dyDescent="0.35">
      <c r="A4150" t="s">
        <v>5780</v>
      </c>
      <c r="B4150" t="s">
        <v>19</v>
      </c>
      <c r="C4150">
        <v>81042.8</v>
      </c>
      <c r="D4150">
        <v>90765.1</v>
      </c>
      <c r="E4150">
        <v>91176.1</v>
      </c>
      <c r="F4150">
        <v>93345.7</v>
      </c>
      <c r="G4150">
        <v>95691.7</v>
      </c>
      <c r="H4150">
        <v>97145.8</v>
      </c>
      <c r="I4150">
        <v>98355.5</v>
      </c>
      <c r="J4150">
        <v>99158.7</v>
      </c>
      <c r="K4150">
        <v>99627.9</v>
      </c>
      <c r="L4150">
        <v>99744.3</v>
      </c>
      <c r="M4150">
        <v>99503.6</v>
      </c>
      <c r="N4150">
        <v>98903.2</v>
      </c>
      <c r="O4150">
        <v>97945.9</v>
      </c>
      <c r="P4150">
        <v>96634.2</v>
      </c>
      <c r="Q4150">
        <v>95164.5</v>
      </c>
      <c r="R4150">
        <v>93725.9</v>
      </c>
      <c r="S4150">
        <v>92315.199999999997</v>
      </c>
      <c r="T4150">
        <v>90928.5</v>
      </c>
      <c r="U4150">
        <v>89558</v>
      </c>
      <c r="V4150">
        <v>88208.6</v>
      </c>
      <c r="W4150">
        <v>86861.5</v>
      </c>
      <c r="X4150">
        <v>85527.9</v>
      </c>
      <c r="Y4150">
        <v>84213.3</v>
      </c>
      <c r="Z4150">
        <v>82920.800000000003</v>
      </c>
      <c r="AA4150">
        <v>81647.5</v>
      </c>
      <c r="AB4150">
        <v>80401.899999999994</v>
      </c>
      <c r="AC4150">
        <v>79178.5</v>
      </c>
      <c r="AD4150">
        <v>77977</v>
      </c>
      <c r="AE4150">
        <v>76796.800000000003</v>
      </c>
      <c r="AF4150">
        <v>75632.7</v>
      </c>
      <c r="AG4150">
        <v>74488.5</v>
      </c>
    </row>
    <row r="4151" spans="1:33" x14ac:dyDescent="0.35">
      <c r="A4151" t="s">
        <v>5781</v>
      </c>
      <c r="B4151" t="s">
        <v>19</v>
      </c>
      <c r="C4151">
        <v>514013</v>
      </c>
      <c r="D4151">
        <v>575677</v>
      </c>
      <c r="E4151">
        <v>578284</v>
      </c>
      <c r="F4151">
        <v>592044</v>
      </c>
      <c r="G4151">
        <v>606924</v>
      </c>
      <c r="H4151">
        <v>616147</v>
      </c>
      <c r="I4151">
        <v>623819</v>
      </c>
      <c r="J4151">
        <v>628914</v>
      </c>
      <c r="K4151">
        <v>631889</v>
      </c>
      <c r="L4151">
        <v>632628</v>
      </c>
      <c r="M4151">
        <v>631101</v>
      </c>
      <c r="N4151">
        <v>627293</v>
      </c>
      <c r="O4151">
        <v>621221</v>
      </c>
      <c r="P4151">
        <v>612902</v>
      </c>
      <c r="Q4151">
        <v>603580</v>
      </c>
      <c r="R4151">
        <v>594456</v>
      </c>
      <c r="S4151">
        <v>585508</v>
      </c>
      <c r="T4151">
        <v>576714</v>
      </c>
      <c r="U4151">
        <v>568021</v>
      </c>
      <c r="V4151">
        <v>559462</v>
      </c>
      <c r="W4151">
        <v>550919</v>
      </c>
      <c r="X4151">
        <v>542460</v>
      </c>
      <c r="Y4151">
        <v>534122</v>
      </c>
      <c r="Z4151">
        <v>525924</v>
      </c>
      <c r="AA4151">
        <v>517849</v>
      </c>
      <c r="AB4151">
        <v>509948</v>
      </c>
      <c r="AC4151">
        <v>502189</v>
      </c>
      <c r="AD4151">
        <v>494569</v>
      </c>
      <c r="AE4151">
        <v>487083</v>
      </c>
      <c r="AF4151">
        <v>479700</v>
      </c>
      <c r="AG4151">
        <v>472443</v>
      </c>
    </row>
    <row r="4152" spans="1:33" x14ac:dyDescent="0.35">
      <c r="A4152" t="s">
        <v>5782</v>
      </c>
      <c r="B4152" t="s">
        <v>19</v>
      </c>
      <c r="C4152">
        <v>102803</v>
      </c>
      <c r="D4152">
        <v>115135</v>
      </c>
      <c r="E4152">
        <v>115657</v>
      </c>
      <c r="F4152">
        <v>118409</v>
      </c>
      <c r="G4152">
        <v>121385</v>
      </c>
      <c r="H4152">
        <v>123229</v>
      </c>
      <c r="I4152">
        <v>124764</v>
      </c>
      <c r="J4152">
        <v>125783</v>
      </c>
      <c r="K4152">
        <v>126378</v>
      </c>
      <c r="L4152">
        <v>126526</v>
      </c>
      <c r="M4152">
        <v>126220</v>
      </c>
      <c r="N4152">
        <v>125459</v>
      </c>
      <c r="O4152">
        <v>124244</v>
      </c>
      <c r="P4152">
        <v>122580</v>
      </c>
      <c r="Q4152">
        <v>120716</v>
      </c>
      <c r="R4152">
        <v>118891</v>
      </c>
      <c r="S4152">
        <v>117102</v>
      </c>
      <c r="T4152">
        <v>115343</v>
      </c>
      <c r="U4152">
        <v>113604</v>
      </c>
      <c r="V4152">
        <v>111892</v>
      </c>
      <c r="W4152">
        <v>110184</v>
      </c>
      <c r="X4152">
        <v>108492</v>
      </c>
      <c r="Y4152">
        <v>106824</v>
      </c>
      <c r="Z4152">
        <v>105185</v>
      </c>
      <c r="AA4152">
        <v>103570</v>
      </c>
      <c r="AB4152">
        <v>101990</v>
      </c>
      <c r="AC4152">
        <v>100438</v>
      </c>
      <c r="AD4152">
        <v>98913.7</v>
      </c>
      <c r="AE4152">
        <v>97416.6</v>
      </c>
      <c r="AF4152">
        <v>95939.9</v>
      </c>
      <c r="AG4152">
        <v>94488.6</v>
      </c>
    </row>
    <row r="4153" spans="1:33" x14ac:dyDescent="0.35">
      <c r="A4153" t="s">
        <v>5783</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row>
    <row r="4154" spans="1:33" x14ac:dyDescent="0.35">
      <c r="A4154" t="s">
        <v>5784</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row>
    <row r="4155" spans="1:33" x14ac:dyDescent="0.35">
      <c r="A4155" t="s">
        <v>5785</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row>
    <row r="4156" spans="1:33" x14ac:dyDescent="0.35">
      <c r="A4156" t="s">
        <v>5786</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row>
    <row r="4157" spans="1:33" x14ac:dyDescent="0.35">
      <c r="A4157" t="s">
        <v>5787</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row>
    <row r="4158" spans="1:33" x14ac:dyDescent="0.35">
      <c r="A4158" t="s">
        <v>5788</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row>
    <row r="4159" spans="1:33" x14ac:dyDescent="0.35">
      <c r="A4159" t="s">
        <v>5789</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row>
    <row r="4160" spans="1:33" x14ac:dyDescent="0.35">
      <c r="A4160" t="s">
        <v>5790</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row>
    <row r="4161" spans="1:33" x14ac:dyDescent="0.35">
      <c r="A4161" t="s">
        <v>5791</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row>
    <row r="4162" spans="1:33" x14ac:dyDescent="0.35">
      <c r="A4162" t="s">
        <v>5792</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row>
    <row r="4163" spans="1:33" x14ac:dyDescent="0.35">
      <c r="A4163" t="s">
        <v>5793</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row>
    <row r="4164" spans="1:33" x14ac:dyDescent="0.35">
      <c r="A4164" t="s">
        <v>5794</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row>
    <row r="4165" spans="1:33" x14ac:dyDescent="0.35">
      <c r="A4165" t="s">
        <v>5795</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row>
    <row r="4166" spans="1:33" x14ac:dyDescent="0.35">
      <c r="A4166" t="s">
        <v>5796</v>
      </c>
      <c r="B4166" t="s">
        <v>19</v>
      </c>
      <c r="C4166" s="2">
        <v>2028500000000</v>
      </c>
      <c r="D4166" s="2">
        <v>2067700000000</v>
      </c>
      <c r="E4166" s="2">
        <v>1891280000000</v>
      </c>
      <c r="F4166" s="2">
        <v>1913770000000</v>
      </c>
      <c r="G4166" s="2">
        <v>1782870000000</v>
      </c>
      <c r="H4166" s="2">
        <v>1692670000000</v>
      </c>
      <c r="I4166" s="2">
        <v>1716370000000</v>
      </c>
      <c r="J4166" s="2">
        <v>1739400000000</v>
      </c>
      <c r="K4166" s="2">
        <v>1804440000000</v>
      </c>
      <c r="L4166" s="2">
        <v>1881110000000</v>
      </c>
      <c r="M4166" s="2">
        <v>1950810000000</v>
      </c>
      <c r="N4166" s="2">
        <v>2017880000000</v>
      </c>
      <c r="O4166" s="2">
        <v>2063450000000</v>
      </c>
      <c r="P4166" s="2">
        <v>2143150000000</v>
      </c>
      <c r="Q4166" s="2">
        <v>2186440000000</v>
      </c>
      <c r="R4166" s="2">
        <v>2200380000000</v>
      </c>
      <c r="S4166" s="2">
        <v>2222950000000</v>
      </c>
      <c r="T4166" s="2">
        <v>2268670000000</v>
      </c>
      <c r="U4166" s="2">
        <v>2309990000000</v>
      </c>
      <c r="V4166" s="2">
        <v>2374300000000</v>
      </c>
      <c r="W4166" s="2">
        <v>2342480000000</v>
      </c>
      <c r="X4166" s="2">
        <v>2382560000000</v>
      </c>
      <c r="Y4166" s="2">
        <v>2411530000000</v>
      </c>
      <c r="Z4166" s="2">
        <v>2368940000000</v>
      </c>
      <c r="AA4166" s="2">
        <v>2328720000000</v>
      </c>
      <c r="AB4166" s="2">
        <v>2300910000000</v>
      </c>
      <c r="AC4166" s="2">
        <v>2281690000000</v>
      </c>
      <c r="AD4166" s="2">
        <v>2289050000000</v>
      </c>
      <c r="AE4166" s="2">
        <v>2313520000000</v>
      </c>
      <c r="AF4166" s="2">
        <v>2305380000000</v>
      </c>
      <c r="AG4166" s="2">
        <v>2333120000000</v>
      </c>
    </row>
    <row r="4167" spans="1:33" x14ac:dyDescent="0.35">
      <c r="A4167" t="s">
        <v>5797</v>
      </c>
      <c r="B4167" t="s">
        <v>19</v>
      </c>
      <c r="C4167" s="2">
        <v>57667600</v>
      </c>
      <c r="D4167" s="2">
        <v>58782100</v>
      </c>
      <c r="E4167" s="2">
        <v>53766800</v>
      </c>
      <c r="F4167" s="2">
        <v>54406200</v>
      </c>
      <c r="G4167" s="2">
        <v>50684700</v>
      </c>
      <c r="H4167" s="2">
        <v>48120600</v>
      </c>
      <c r="I4167" s="2">
        <v>48794100</v>
      </c>
      <c r="J4167" s="2">
        <v>49448900</v>
      </c>
      <c r="K4167" s="2">
        <v>51298100</v>
      </c>
      <c r="L4167" s="2">
        <v>53477700</v>
      </c>
      <c r="M4167" s="2">
        <v>55459200</v>
      </c>
      <c r="N4167" s="2">
        <v>57365700</v>
      </c>
      <c r="O4167" s="2">
        <v>58661300</v>
      </c>
      <c r="P4167" s="2">
        <v>60927100</v>
      </c>
      <c r="Q4167" s="2">
        <v>62157700</v>
      </c>
      <c r="R4167" s="2">
        <v>62554000</v>
      </c>
      <c r="S4167" s="2">
        <v>63195800</v>
      </c>
      <c r="T4167" s="2">
        <v>64495600</v>
      </c>
      <c r="U4167" s="2">
        <v>65670000</v>
      </c>
      <c r="V4167" s="2">
        <v>67498500</v>
      </c>
      <c r="W4167" s="2">
        <v>66593900</v>
      </c>
      <c r="X4167" s="2">
        <v>67733100</v>
      </c>
      <c r="Y4167" s="2">
        <v>68556800</v>
      </c>
      <c r="Z4167" s="2">
        <v>67346000</v>
      </c>
      <c r="AA4167" s="2">
        <v>66202500</v>
      </c>
      <c r="AB4167" s="2">
        <v>65412100</v>
      </c>
      <c r="AC4167" s="2">
        <v>64865600</v>
      </c>
      <c r="AD4167" s="2">
        <v>65074800</v>
      </c>
      <c r="AE4167" s="2">
        <v>65770400</v>
      </c>
      <c r="AF4167" s="2">
        <v>65539200</v>
      </c>
      <c r="AG4167" s="2">
        <v>66327600</v>
      </c>
    </row>
    <row r="4168" spans="1:33" x14ac:dyDescent="0.35">
      <c r="A4168" t="s">
        <v>5798</v>
      </c>
      <c r="B4168" t="s">
        <v>19</v>
      </c>
      <c r="C4168" s="2">
        <v>266325000</v>
      </c>
      <c r="D4168" s="2">
        <v>271471000</v>
      </c>
      <c r="E4168" s="2">
        <v>248309000</v>
      </c>
      <c r="F4168" s="2">
        <v>251262000</v>
      </c>
      <c r="G4168" s="2">
        <v>234075000</v>
      </c>
      <c r="H4168" s="2">
        <v>222234000</v>
      </c>
      <c r="I4168" s="2">
        <v>225344000</v>
      </c>
      <c r="J4168" s="2">
        <v>228368000</v>
      </c>
      <c r="K4168" s="2">
        <v>236908000</v>
      </c>
      <c r="L4168" s="2">
        <v>246974000</v>
      </c>
      <c r="M4168" s="2">
        <v>256125000</v>
      </c>
      <c r="N4168" s="2">
        <v>264930000</v>
      </c>
      <c r="O4168" s="2">
        <v>270913000</v>
      </c>
      <c r="P4168" s="2">
        <v>281378000</v>
      </c>
      <c r="Q4168" s="2">
        <v>287061000</v>
      </c>
      <c r="R4168" s="2">
        <v>288891000</v>
      </c>
      <c r="S4168" s="2">
        <v>291855000</v>
      </c>
      <c r="T4168" s="2">
        <v>297858000</v>
      </c>
      <c r="U4168" s="2">
        <v>303282000</v>
      </c>
      <c r="V4168" s="2">
        <v>311726000</v>
      </c>
      <c r="W4168" s="2">
        <v>307548000</v>
      </c>
      <c r="X4168" s="2">
        <v>312809000</v>
      </c>
      <c r="Y4168" s="2">
        <v>316613000</v>
      </c>
      <c r="Z4168" s="2">
        <v>311022000</v>
      </c>
      <c r="AA4168" s="2">
        <v>305741000</v>
      </c>
      <c r="AB4168" s="2">
        <v>302091000</v>
      </c>
      <c r="AC4168" s="2">
        <v>299567000</v>
      </c>
      <c r="AD4168" s="2">
        <v>300533000</v>
      </c>
      <c r="AE4168" s="2">
        <v>303745000</v>
      </c>
      <c r="AF4168" s="2">
        <v>302677000</v>
      </c>
      <c r="AG4168" s="2">
        <v>306319000</v>
      </c>
    </row>
    <row r="4169" spans="1:33" x14ac:dyDescent="0.35">
      <c r="A4169" t="s">
        <v>5799</v>
      </c>
      <c r="B4169" t="s">
        <v>19</v>
      </c>
      <c r="C4169" s="2">
        <v>911500000</v>
      </c>
      <c r="D4169" s="2">
        <v>929115000</v>
      </c>
      <c r="E4169" s="2">
        <v>849842000</v>
      </c>
      <c r="F4169" s="2">
        <v>859949000</v>
      </c>
      <c r="G4169" s="2">
        <v>801127000</v>
      </c>
      <c r="H4169" s="2">
        <v>760598000</v>
      </c>
      <c r="I4169" s="2">
        <v>771245000</v>
      </c>
      <c r="J4169" s="2">
        <v>781594000</v>
      </c>
      <c r="K4169" s="2">
        <v>810822000</v>
      </c>
      <c r="L4169" s="2">
        <v>845273000</v>
      </c>
      <c r="M4169" s="2">
        <v>876593000</v>
      </c>
      <c r="N4169" s="2">
        <v>906728000</v>
      </c>
      <c r="O4169" s="2">
        <v>927205000</v>
      </c>
      <c r="P4169" s="2">
        <v>963020000</v>
      </c>
      <c r="Q4169" s="2">
        <v>982471000</v>
      </c>
      <c r="R4169" s="2">
        <v>988734000</v>
      </c>
      <c r="S4169" s="2">
        <v>998878000</v>
      </c>
      <c r="T4169" s="2">
        <v>1019420000</v>
      </c>
      <c r="U4169" s="2">
        <v>1037990000</v>
      </c>
      <c r="V4169" s="2">
        <v>1066890000</v>
      </c>
      <c r="W4169" s="2">
        <v>1052590000</v>
      </c>
      <c r="X4169" s="2">
        <v>1070600000</v>
      </c>
      <c r="Y4169" s="2">
        <v>1083610000</v>
      </c>
      <c r="Z4169" s="2">
        <v>1064480000</v>
      </c>
      <c r="AA4169" s="2">
        <v>1046400000</v>
      </c>
      <c r="AB4169" s="2">
        <v>1033910000</v>
      </c>
      <c r="AC4169" s="2">
        <v>1025270000</v>
      </c>
      <c r="AD4169" s="2">
        <v>1028580000</v>
      </c>
      <c r="AE4169" s="2">
        <v>1039570000</v>
      </c>
      <c r="AF4169" s="2">
        <v>1035920000</v>
      </c>
      <c r="AG4169" s="2">
        <v>1048380000</v>
      </c>
    </row>
    <row r="4170" spans="1:33" x14ac:dyDescent="0.35">
      <c r="A4170" t="s">
        <v>5800</v>
      </c>
      <c r="B4170" t="s">
        <v>19</v>
      </c>
      <c r="C4170" s="2">
        <v>71956200</v>
      </c>
      <c r="D4170" s="2">
        <v>73346800</v>
      </c>
      <c r="E4170" s="2">
        <v>67088800</v>
      </c>
      <c r="F4170" s="2">
        <v>67886700</v>
      </c>
      <c r="G4170" s="2">
        <v>63243100</v>
      </c>
      <c r="H4170" s="2">
        <v>60043600</v>
      </c>
      <c r="I4170" s="2">
        <v>60884100</v>
      </c>
      <c r="J4170" s="2">
        <v>61701200</v>
      </c>
      <c r="K4170" s="2">
        <v>64008500</v>
      </c>
      <c r="L4170" s="2">
        <v>66728100</v>
      </c>
      <c r="M4170" s="2">
        <v>69200600</v>
      </c>
      <c r="N4170" s="2">
        <v>71579500</v>
      </c>
      <c r="O4170" s="2">
        <v>73196100</v>
      </c>
      <c r="P4170" s="2">
        <v>76023400</v>
      </c>
      <c r="Q4170" s="2">
        <v>77558900</v>
      </c>
      <c r="R4170" s="2">
        <v>78053300</v>
      </c>
      <c r="S4170" s="2">
        <v>78854100</v>
      </c>
      <c r="T4170" s="2">
        <v>80476000</v>
      </c>
      <c r="U4170" s="2">
        <v>81941400</v>
      </c>
      <c r="V4170" s="2">
        <v>84222900</v>
      </c>
      <c r="W4170" s="2">
        <v>83094200</v>
      </c>
      <c r="X4170" s="2">
        <v>84515700</v>
      </c>
      <c r="Y4170" s="2">
        <v>85543400</v>
      </c>
      <c r="Z4170" s="2">
        <v>84032700</v>
      </c>
      <c r="AA4170" s="2">
        <v>82605800</v>
      </c>
      <c r="AB4170" s="2">
        <v>81619600</v>
      </c>
      <c r="AC4170" s="2">
        <v>80937600</v>
      </c>
      <c r="AD4170" s="2">
        <v>81198700</v>
      </c>
      <c r="AE4170" s="2">
        <v>82066700</v>
      </c>
      <c r="AF4170" s="2">
        <v>81778100</v>
      </c>
      <c r="AG4170" s="2">
        <v>82762000</v>
      </c>
    </row>
    <row r="4171" spans="1:33" x14ac:dyDescent="0.35">
      <c r="A4171" t="s">
        <v>5801</v>
      </c>
      <c r="B4171" t="s">
        <v>19</v>
      </c>
      <c r="C4171" s="2">
        <v>63988100</v>
      </c>
      <c r="D4171" s="2">
        <v>65224700</v>
      </c>
      <c r="E4171" s="2">
        <v>59659700</v>
      </c>
      <c r="F4171" s="2">
        <v>60369200</v>
      </c>
      <c r="G4171" s="2">
        <v>56239800</v>
      </c>
      <c r="H4171" s="2">
        <v>53394700</v>
      </c>
      <c r="I4171" s="2">
        <v>54142100</v>
      </c>
      <c r="J4171" s="2">
        <v>54868600</v>
      </c>
      <c r="K4171" s="2">
        <v>56920400</v>
      </c>
      <c r="L4171" s="2">
        <v>59338900</v>
      </c>
      <c r="M4171" s="2">
        <v>61537600</v>
      </c>
      <c r="N4171" s="2">
        <v>63653100</v>
      </c>
      <c r="O4171" s="2">
        <v>65090600</v>
      </c>
      <c r="P4171" s="2">
        <v>67604900</v>
      </c>
      <c r="Q4171" s="2">
        <v>68970400</v>
      </c>
      <c r="R4171" s="2">
        <v>69410000</v>
      </c>
      <c r="S4171" s="2">
        <v>70122200</v>
      </c>
      <c r="T4171" s="2">
        <v>71564400</v>
      </c>
      <c r="U4171" s="2">
        <v>72867600</v>
      </c>
      <c r="V4171" s="2">
        <v>74896400</v>
      </c>
      <c r="W4171" s="2">
        <v>73892700</v>
      </c>
      <c r="X4171" s="2">
        <v>75156800</v>
      </c>
      <c r="Y4171" s="2">
        <v>76070700</v>
      </c>
      <c r="Z4171" s="2">
        <v>74727300</v>
      </c>
      <c r="AA4171" s="2">
        <v>73458400</v>
      </c>
      <c r="AB4171" s="2">
        <v>72581400</v>
      </c>
      <c r="AC4171" s="2">
        <v>71975000</v>
      </c>
      <c r="AD4171" s="2">
        <v>72207100</v>
      </c>
      <c r="AE4171" s="2">
        <v>72978900</v>
      </c>
      <c r="AF4171" s="2">
        <v>72722400</v>
      </c>
      <c r="AG4171" s="2">
        <v>73597200</v>
      </c>
    </row>
    <row r="4172" spans="1:33" x14ac:dyDescent="0.35">
      <c r="A4172" t="s">
        <v>5802</v>
      </c>
      <c r="B4172" t="s">
        <v>19</v>
      </c>
      <c r="C4172" s="2">
        <v>193774000</v>
      </c>
      <c r="D4172" s="2">
        <v>197519000</v>
      </c>
      <c r="E4172" s="2">
        <v>180666000</v>
      </c>
      <c r="F4172" s="2">
        <v>182815000</v>
      </c>
      <c r="G4172" s="2">
        <v>170310000</v>
      </c>
      <c r="H4172" s="2">
        <v>161694000</v>
      </c>
      <c r="I4172" s="2">
        <v>163957000</v>
      </c>
      <c r="J4172" s="2">
        <v>166158000</v>
      </c>
      <c r="K4172" s="2">
        <v>172371000</v>
      </c>
      <c r="L4172" s="2">
        <v>179695000</v>
      </c>
      <c r="M4172" s="2">
        <v>186353000</v>
      </c>
      <c r="N4172" s="2">
        <v>192760000</v>
      </c>
      <c r="O4172" s="2">
        <v>197113000</v>
      </c>
      <c r="P4172" s="2">
        <v>204727000</v>
      </c>
      <c r="Q4172" s="2">
        <v>208862000</v>
      </c>
      <c r="R4172" s="2">
        <v>210193000</v>
      </c>
      <c r="S4172" s="2">
        <v>212350000</v>
      </c>
      <c r="T4172" s="2">
        <v>216717000</v>
      </c>
      <c r="U4172" s="2">
        <v>220664000</v>
      </c>
      <c r="V4172" s="2">
        <v>226807000</v>
      </c>
      <c r="W4172" s="2">
        <v>223768000</v>
      </c>
      <c r="X4172" s="2">
        <v>227596000</v>
      </c>
      <c r="Y4172" s="2">
        <v>230364000</v>
      </c>
      <c r="Z4172" s="2">
        <v>226295000</v>
      </c>
      <c r="AA4172" s="2">
        <v>222453000</v>
      </c>
      <c r="AB4172" s="2">
        <v>219797000</v>
      </c>
      <c r="AC4172" s="2">
        <v>217960000</v>
      </c>
      <c r="AD4172" s="2">
        <v>218664000</v>
      </c>
      <c r="AE4172" s="2">
        <v>221001000</v>
      </c>
      <c r="AF4172" s="2">
        <v>220224000</v>
      </c>
      <c r="AG4172" s="2">
        <v>222873000</v>
      </c>
    </row>
    <row r="4173" spans="1:33" x14ac:dyDescent="0.35">
      <c r="A4173" t="s">
        <v>5803</v>
      </c>
      <c r="B4173" t="s">
        <v>19</v>
      </c>
      <c r="C4173" s="2">
        <v>14963900</v>
      </c>
      <c r="D4173" s="2">
        <v>15253100</v>
      </c>
      <c r="E4173" s="2">
        <v>13951700</v>
      </c>
      <c r="F4173" s="2">
        <v>14117600</v>
      </c>
      <c r="G4173" s="2">
        <v>13151900</v>
      </c>
      <c r="H4173" s="2">
        <v>12486600</v>
      </c>
      <c r="I4173" s="2">
        <v>12661300</v>
      </c>
      <c r="J4173" s="2">
        <v>12831200</v>
      </c>
      <c r="K4173" s="2">
        <v>13311100</v>
      </c>
      <c r="L4173" s="2">
        <v>13876600</v>
      </c>
      <c r="M4173" s="2">
        <v>14390800</v>
      </c>
      <c r="N4173" s="2">
        <v>14885500</v>
      </c>
      <c r="O4173" s="2">
        <v>15221700</v>
      </c>
      <c r="P4173" s="2">
        <v>15809700</v>
      </c>
      <c r="Q4173" s="2">
        <v>16129000</v>
      </c>
      <c r="R4173" s="2">
        <v>16231800</v>
      </c>
      <c r="S4173" s="2">
        <v>16398300</v>
      </c>
      <c r="T4173" s="2">
        <v>16735600</v>
      </c>
      <c r="U4173" s="2">
        <v>17040400</v>
      </c>
      <c r="V4173" s="2">
        <v>17514800</v>
      </c>
      <c r="W4173" s="2">
        <v>17280100</v>
      </c>
      <c r="X4173" s="2">
        <v>17575700</v>
      </c>
      <c r="Y4173" s="2">
        <v>17789400</v>
      </c>
      <c r="Z4173" s="2">
        <v>17475300</v>
      </c>
      <c r="AA4173" s="2">
        <v>17178500</v>
      </c>
      <c r="AB4173" s="2">
        <v>16973500</v>
      </c>
      <c r="AC4173" s="2">
        <v>16831600</v>
      </c>
      <c r="AD4173" s="2">
        <v>16885900</v>
      </c>
      <c r="AE4173" s="2">
        <v>17066400</v>
      </c>
      <c r="AF4173" s="2">
        <v>17006400</v>
      </c>
      <c r="AG4173" s="2">
        <v>17211000</v>
      </c>
    </row>
    <row r="4174" spans="1:33" x14ac:dyDescent="0.35">
      <c r="A4174" t="s">
        <v>5804</v>
      </c>
      <c r="B4174" t="s">
        <v>19</v>
      </c>
      <c r="C4174" s="2">
        <v>12776000</v>
      </c>
      <c r="D4174" s="2">
        <v>13022900</v>
      </c>
      <c r="E4174" s="2">
        <v>11911800</v>
      </c>
      <c r="F4174" s="2">
        <v>12053500</v>
      </c>
      <c r="G4174" s="2">
        <v>11229000</v>
      </c>
      <c r="H4174" s="2">
        <v>10660900</v>
      </c>
      <c r="I4174" s="2">
        <v>10810100</v>
      </c>
      <c r="J4174" s="2">
        <v>10955200</v>
      </c>
      <c r="K4174" s="2">
        <v>11364900</v>
      </c>
      <c r="L4174" s="2">
        <v>11847800</v>
      </c>
      <c r="M4174" s="2">
        <v>12286700</v>
      </c>
      <c r="N4174" s="2">
        <v>12709100</v>
      </c>
      <c r="O4174" s="2">
        <v>12996100</v>
      </c>
      <c r="P4174" s="2">
        <v>13498100</v>
      </c>
      <c r="Q4174" s="2">
        <v>13770800</v>
      </c>
      <c r="R4174" s="2">
        <v>13858600</v>
      </c>
      <c r="S4174" s="2">
        <v>14000800</v>
      </c>
      <c r="T4174" s="2">
        <v>14288700</v>
      </c>
      <c r="U4174" s="2">
        <v>14548900</v>
      </c>
      <c r="V4174" s="2">
        <v>14954000</v>
      </c>
      <c r="W4174" s="2">
        <v>14753600</v>
      </c>
      <c r="X4174" s="2">
        <v>15006000</v>
      </c>
      <c r="Y4174" s="2">
        <v>15188500</v>
      </c>
      <c r="Z4174" s="2">
        <v>14920200</v>
      </c>
      <c r="AA4174" s="2">
        <v>14666900</v>
      </c>
      <c r="AB4174" s="2">
        <v>14491800</v>
      </c>
      <c r="AC4174" s="2">
        <v>14370700</v>
      </c>
      <c r="AD4174" s="2">
        <v>14417000</v>
      </c>
      <c r="AE4174" s="2">
        <v>14571100</v>
      </c>
      <c r="AF4174" s="2">
        <v>14519900</v>
      </c>
      <c r="AG4174" s="2">
        <v>14694600</v>
      </c>
    </row>
    <row r="4175" spans="1:33" x14ac:dyDescent="0.35">
      <c r="A4175" t="s">
        <v>5805</v>
      </c>
      <c r="B4175" t="s">
        <v>19</v>
      </c>
      <c r="C4175" s="2">
        <v>81031800</v>
      </c>
      <c r="D4175" s="2">
        <v>82597800</v>
      </c>
      <c r="E4175" s="2">
        <v>75550500</v>
      </c>
      <c r="F4175" s="2">
        <v>76449000</v>
      </c>
      <c r="G4175" s="2">
        <v>71219700</v>
      </c>
      <c r="H4175" s="2">
        <v>67616700</v>
      </c>
      <c r="I4175" s="2">
        <v>68563200</v>
      </c>
      <c r="J4175" s="2">
        <v>69483300</v>
      </c>
      <c r="K4175" s="2">
        <v>72081600</v>
      </c>
      <c r="L4175" s="2">
        <v>75144300</v>
      </c>
      <c r="M4175" s="2">
        <v>77928600</v>
      </c>
      <c r="N4175" s="2">
        <v>80607600</v>
      </c>
      <c r="O4175" s="2">
        <v>82428000</v>
      </c>
      <c r="P4175" s="2">
        <v>85611900</v>
      </c>
      <c r="Q4175" s="2">
        <v>87341100</v>
      </c>
      <c r="R4175" s="2">
        <v>87897900</v>
      </c>
      <c r="S4175" s="2">
        <v>88799700</v>
      </c>
      <c r="T4175" s="2">
        <v>90626100</v>
      </c>
      <c r="U4175" s="2">
        <v>92276400</v>
      </c>
      <c r="V4175" s="2">
        <v>94845600</v>
      </c>
      <c r="W4175" s="2">
        <v>93574500</v>
      </c>
      <c r="X4175" s="2">
        <v>95175300</v>
      </c>
      <c r="Y4175" s="2">
        <v>96332700</v>
      </c>
      <c r="Z4175" s="2">
        <v>94631400</v>
      </c>
      <c r="AA4175" s="2">
        <v>93024600</v>
      </c>
      <c r="AB4175" s="2">
        <v>91914000</v>
      </c>
      <c r="AC4175" s="2">
        <v>91146000</v>
      </c>
      <c r="AD4175" s="2">
        <v>91440000</v>
      </c>
      <c r="AE4175" s="2">
        <v>92417400</v>
      </c>
      <c r="AF4175" s="2">
        <v>92092500</v>
      </c>
      <c r="AG4175" s="2">
        <v>93200400</v>
      </c>
    </row>
    <row r="4176" spans="1:33" x14ac:dyDescent="0.35">
      <c r="A4176" t="s">
        <v>5806</v>
      </c>
      <c r="B4176" t="s">
        <v>19</v>
      </c>
      <c r="C4176" s="2">
        <v>16206400</v>
      </c>
      <c r="D4176" s="2">
        <v>16519600</v>
      </c>
      <c r="E4176" s="2">
        <v>15110100</v>
      </c>
      <c r="F4176" s="2">
        <v>15289800</v>
      </c>
      <c r="G4176" s="2">
        <v>14243900</v>
      </c>
      <c r="H4176" s="2">
        <v>13523300</v>
      </c>
      <c r="I4176" s="2">
        <v>13712600</v>
      </c>
      <c r="J4176" s="2">
        <v>13896700</v>
      </c>
      <c r="K4176" s="2">
        <v>14416300</v>
      </c>
      <c r="L4176" s="2">
        <v>15028900</v>
      </c>
      <c r="M4176" s="2">
        <v>15585700</v>
      </c>
      <c r="N4176" s="2">
        <v>16121500</v>
      </c>
      <c r="O4176" s="2">
        <v>16485600</v>
      </c>
      <c r="P4176" s="2">
        <v>17122400</v>
      </c>
      <c r="Q4176" s="2">
        <v>17468200</v>
      </c>
      <c r="R4176" s="2">
        <v>17579600</v>
      </c>
      <c r="S4176" s="2">
        <v>17759900</v>
      </c>
      <c r="T4176" s="2">
        <v>18125200</v>
      </c>
      <c r="U4176" s="2">
        <v>18455300</v>
      </c>
      <c r="V4176" s="2">
        <v>18969100</v>
      </c>
      <c r="W4176" s="2">
        <v>18714900</v>
      </c>
      <c r="X4176" s="2">
        <v>19035100</v>
      </c>
      <c r="Y4176" s="2">
        <v>19266500</v>
      </c>
      <c r="Z4176" s="2">
        <v>18926300</v>
      </c>
      <c r="AA4176" s="2">
        <v>18604900</v>
      </c>
      <c r="AB4176" s="2">
        <v>18382800</v>
      </c>
      <c r="AC4176" s="2">
        <v>18229200</v>
      </c>
      <c r="AD4176" s="2">
        <v>18288000</v>
      </c>
      <c r="AE4176" s="2">
        <v>18483500</v>
      </c>
      <c r="AF4176" s="2">
        <v>18418500</v>
      </c>
      <c r="AG4176" s="2">
        <v>18640100</v>
      </c>
    </row>
    <row r="4177" spans="1:33" x14ac:dyDescent="0.35">
      <c r="A4177" t="s">
        <v>5807</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row>
    <row r="4178" spans="1:33" x14ac:dyDescent="0.35">
      <c r="A4178" t="s">
        <v>5808</v>
      </c>
      <c r="B4178" t="s">
        <v>19</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3" x14ac:dyDescent="0.35">
      <c r="A4179" t="s">
        <v>5809</v>
      </c>
      <c r="B4179" t="s">
        <v>19</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row>
    <row r="4180" spans="1:33" x14ac:dyDescent="0.35">
      <c r="A4180" t="s">
        <v>5810</v>
      </c>
      <c r="B4180" t="s">
        <v>19</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row>
    <row r="4181" spans="1:33" x14ac:dyDescent="0.35">
      <c r="A4181" t="s">
        <v>5811</v>
      </c>
      <c r="B4181" t="s">
        <v>19</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row>
    <row r="4182" spans="1:33" x14ac:dyDescent="0.35">
      <c r="A4182" t="s">
        <v>5812</v>
      </c>
      <c r="B4182" t="s">
        <v>19</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row>
    <row r="4183" spans="1:33" x14ac:dyDescent="0.35">
      <c r="A4183" t="s">
        <v>5813</v>
      </c>
      <c r="B4183" t="s">
        <v>19</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x14ac:dyDescent="0.35">
      <c r="A4184" t="s">
        <v>5814</v>
      </c>
      <c r="B4184" t="s">
        <v>19</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x14ac:dyDescent="0.35">
      <c r="A4185" t="s">
        <v>5815</v>
      </c>
      <c r="B4185" t="s">
        <v>19</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x14ac:dyDescent="0.35">
      <c r="A4186" t="s">
        <v>5816</v>
      </c>
      <c r="B4186" t="s">
        <v>19</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row>
    <row r="4187" spans="1:33" x14ac:dyDescent="0.35">
      <c r="A4187" t="s">
        <v>5817</v>
      </c>
      <c r="B4187" t="s">
        <v>19</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row>
    <row r="4188" spans="1:33" x14ac:dyDescent="0.35">
      <c r="A4188" t="s">
        <v>5818</v>
      </c>
      <c r="B4188" t="s">
        <v>19</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row>
    <row r="4189" spans="1:33" x14ac:dyDescent="0.35">
      <c r="A4189" t="s">
        <v>5819</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row>
    <row r="4190" spans="1:33" x14ac:dyDescent="0.35">
      <c r="A4190" t="s">
        <v>5820</v>
      </c>
      <c r="B4190" t="s">
        <v>19</v>
      </c>
      <c r="C4190" s="2">
        <v>257965000000</v>
      </c>
      <c r="D4190" s="2">
        <v>263361000000</v>
      </c>
      <c r="E4190" s="2">
        <v>233929000000</v>
      </c>
      <c r="F4190" s="2">
        <v>223956000000</v>
      </c>
      <c r="G4190" s="2">
        <v>186245000000</v>
      </c>
      <c r="H4190" s="2">
        <v>171957000000</v>
      </c>
      <c r="I4190" s="2">
        <v>163571000000</v>
      </c>
      <c r="J4190" s="2">
        <v>155785000000</v>
      </c>
      <c r="K4190" s="2">
        <v>166664000000</v>
      </c>
      <c r="L4190" s="2">
        <v>175778000000</v>
      </c>
      <c r="M4190" s="2">
        <v>181354000000</v>
      </c>
      <c r="N4190" s="2">
        <v>186787000000</v>
      </c>
      <c r="O4190" s="2">
        <v>190651000000</v>
      </c>
      <c r="P4190" s="2">
        <v>197245000000</v>
      </c>
      <c r="Q4190" s="2">
        <v>197723000000</v>
      </c>
      <c r="R4190" s="2">
        <v>195024000000</v>
      </c>
      <c r="S4190" s="2">
        <v>194323000000</v>
      </c>
      <c r="T4190" s="2">
        <v>196577000000</v>
      </c>
      <c r="U4190" s="2">
        <v>197868000000</v>
      </c>
      <c r="V4190" s="2">
        <v>201835000000</v>
      </c>
      <c r="W4190" s="2">
        <v>195383000000</v>
      </c>
      <c r="X4190" s="2">
        <v>197169000000</v>
      </c>
      <c r="Y4190" s="2">
        <v>198452000000</v>
      </c>
      <c r="Z4190" s="2">
        <v>193636000000</v>
      </c>
      <c r="AA4190" s="2">
        <v>188052000000</v>
      </c>
      <c r="AB4190" s="2">
        <v>183084000000</v>
      </c>
      <c r="AC4190" s="2">
        <v>181253000000</v>
      </c>
      <c r="AD4190" s="2">
        <v>180710000000</v>
      </c>
      <c r="AE4190" s="2">
        <v>178456000000</v>
      </c>
      <c r="AF4190" s="2">
        <v>177426000000</v>
      </c>
      <c r="AG4190" s="2">
        <v>181707000000</v>
      </c>
    </row>
    <row r="4191" spans="1:33" x14ac:dyDescent="0.35">
      <c r="A4191" t="s">
        <v>5821</v>
      </c>
      <c r="B4191" t="s">
        <v>19</v>
      </c>
      <c r="C4191" s="2">
        <v>7333610</v>
      </c>
      <c r="D4191" s="2">
        <v>7487040</v>
      </c>
      <c r="E4191" s="2">
        <v>6650330</v>
      </c>
      <c r="F4191" s="2">
        <v>6366790</v>
      </c>
      <c r="G4191" s="2">
        <v>5294720</v>
      </c>
      <c r="H4191" s="2">
        <v>4888520</v>
      </c>
      <c r="I4191" s="2">
        <v>4650130</v>
      </c>
      <c r="J4191" s="2">
        <v>4428770</v>
      </c>
      <c r="K4191" s="2">
        <v>4738050</v>
      </c>
      <c r="L4191" s="2">
        <v>4997140</v>
      </c>
      <c r="M4191" s="2">
        <v>5155660</v>
      </c>
      <c r="N4191" s="2">
        <v>5310130</v>
      </c>
      <c r="O4191" s="2">
        <v>5419960</v>
      </c>
      <c r="P4191" s="2">
        <v>5607420</v>
      </c>
      <c r="Q4191" s="2">
        <v>5621020</v>
      </c>
      <c r="R4191" s="2">
        <v>5544300</v>
      </c>
      <c r="S4191" s="2">
        <v>5524360</v>
      </c>
      <c r="T4191" s="2">
        <v>5588440</v>
      </c>
      <c r="U4191" s="2">
        <v>5625150</v>
      </c>
      <c r="V4191" s="2">
        <v>5737930</v>
      </c>
      <c r="W4191" s="2">
        <v>5554510</v>
      </c>
      <c r="X4191" s="2">
        <v>5605280</v>
      </c>
      <c r="Y4191" s="2">
        <v>5641750</v>
      </c>
      <c r="Z4191" s="2">
        <v>5504820</v>
      </c>
      <c r="AA4191" s="2">
        <v>5346080</v>
      </c>
      <c r="AB4191" s="2">
        <v>5204840</v>
      </c>
      <c r="AC4191" s="2">
        <v>5152790</v>
      </c>
      <c r="AD4191" s="2">
        <v>5137360</v>
      </c>
      <c r="AE4191" s="2">
        <v>5073290</v>
      </c>
      <c r="AF4191" s="2">
        <v>5044000</v>
      </c>
      <c r="AG4191" s="2">
        <v>5165710</v>
      </c>
    </row>
    <row r="4192" spans="1:33" x14ac:dyDescent="0.35">
      <c r="A4192" t="s">
        <v>5822</v>
      </c>
      <c r="B4192" t="s">
        <v>19</v>
      </c>
      <c r="C4192" s="2">
        <v>33868600</v>
      </c>
      <c r="D4192" s="2">
        <v>34577100</v>
      </c>
      <c r="E4192" s="2">
        <v>30713000</v>
      </c>
      <c r="F4192" s="2">
        <v>29403500</v>
      </c>
      <c r="G4192" s="2">
        <v>24452400</v>
      </c>
      <c r="H4192" s="2">
        <v>22576500</v>
      </c>
      <c r="I4192" s="2">
        <v>21475500</v>
      </c>
      <c r="J4192" s="2">
        <v>20453200</v>
      </c>
      <c r="K4192" s="2">
        <v>21881600</v>
      </c>
      <c r="L4192" s="2">
        <v>23078100</v>
      </c>
      <c r="M4192" s="2">
        <v>23810200</v>
      </c>
      <c r="N4192" s="2">
        <v>24523600</v>
      </c>
      <c r="O4192" s="2">
        <v>25030800</v>
      </c>
      <c r="P4192" s="2">
        <v>25896600</v>
      </c>
      <c r="Q4192" s="2">
        <v>25959400</v>
      </c>
      <c r="R4192" s="2">
        <v>25605100</v>
      </c>
      <c r="S4192" s="2">
        <v>25512900</v>
      </c>
      <c r="T4192" s="2">
        <v>25808900</v>
      </c>
      <c r="U4192" s="2">
        <v>25978500</v>
      </c>
      <c r="V4192" s="2">
        <v>26499300</v>
      </c>
      <c r="W4192" s="2">
        <v>25652200</v>
      </c>
      <c r="X4192" s="2">
        <v>25886700</v>
      </c>
      <c r="Y4192" s="2">
        <v>26055100</v>
      </c>
      <c r="Z4192" s="2">
        <v>25422700</v>
      </c>
      <c r="AA4192" s="2">
        <v>24689600</v>
      </c>
      <c r="AB4192" s="2">
        <v>24037300</v>
      </c>
      <c r="AC4192" s="2">
        <v>23797000</v>
      </c>
      <c r="AD4192" s="2">
        <v>23725700</v>
      </c>
      <c r="AE4192" s="2">
        <v>23429800</v>
      </c>
      <c r="AF4192" s="2">
        <v>23294500</v>
      </c>
      <c r="AG4192" s="2">
        <v>23856600</v>
      </c>
    </row>
    <row r="4193" spans="1:33" x14ac:dyDescent="0.35">
      <c r="A4193" t="s">
        <v>5823</v>
      </c>
      <c r="B4193" t="s">
        <v>19</v>
      </c>
      <c r="C4193" s="2">
        <v>115916000</v>
      </c>
      <c r="D4193" s="2">
        <v>118341000</v>
      </c>
      <c r="E4193" s="2">
        <v>105116000</v>
      </c>
      <c r="F4193" s="2">
        <v>100634000</v>
      </c>
      <c r="G4193" s="2">
        <v>83688800</v>
      </c>
      <c r="H4193" s="2">
        <v>77268300</v>
      </c>
      <c r="I4193" s="2">
        <v>73500400</v>
      </c>
      <c r="J4193" s="2">
        <v>70001500</v>
      </c>
      <c r="K4193" s="2">
        <v>74890100</v>
      </c>
      <c r="L4193" s="2">
        <v>78985200</v>
      </c>
      <c r="M4193" s="2">
        <v>81490900</v>
      </c>
      <c r="N4193" s="2">
        <v>83932400</v>
      </c>
      <c r="O4193" s="2">
        <v>85668300</v>
      </c>
      <c r="P4193" s="2">
        <v>88631400</v>
      </c>
      <c r="Q4193" s="2">
        <v>88846400</v>
      </c>
      <c r="R4193" s="2">
        <v>87633700</v>
      </c>
      <c r="S4193" s="2">
        <v>87318500</v>
      </c>
      <c r="T4193" s="2">
        <v>88331400</v>
      </c>
      <c r="U4193" s="2">
        <v>88911700</v>
      </c>
      <c r="V4193" s="2">
        <v>90694200</v>
      </c>
      <c r="W4193" s="2">
        <v>87795100</v>
      </c>
      <c r="X4193" s="2">
        <v>88597600</v>
      </c>
      <c r="Y4193" s="2">
        <v>89174000</v>
      </c>
      <c r="Z4193" s="2">
        <v>87009600</v>
      </c>
      <c r="AA4193" s="2">
        <v>84500500</v>
      </c>
      <c r="AB4193" s="2">
        <v>82268200</v>
      </c>
      <c r="AC4193" s="2">
        <v>81445500</v>
      </c>
      <c r="AD4193" s="2">
        <v>81201600</v>
      </c>
      <c r="AE4193" s="2">
        <v>80188900</v>
      </c>
      <c r="AF4193" s="2">
        <v>79725900</v>
      </c>
      <c r="AG4193" s="2">
        <v>81649700</v>
      </c>
    </row>
    <row r="4194" spans="1:33" x14ac:dyDescent="0.35">
      <c r="A4194" t="s">
        <v>5824</v>
      </c>
      <c r="B4194" t="s">
        <v>19</v>
      </c>
      <c r="C4194" s="2">
        <v>9150700</v>
      </c>
      <c r="D4194" s="2">
        <v>9342140</v>
      </c>
      <c r="E4194" s="2">
        <v>8298110</v>
      </c>
      <c r="F4194" s="2">
        <v>7944320</v>
      </c>
      <c r="G4194" s="2">
        <v>6606620</v>
      </c>
      <c r="H4194" s="2">
        <v>6099770</v>
      </c>
      <c r="I4194" s="2">
        <v>5802320</v>
      </c>
      <c r="J4194" s="2">
        <v>5526110</v>
      </c>
      <c r="K4194" s="2">
        <v>5912020</v>
      </c>
      <c r="L4194" s="2">
        <v>6235310</v>
      </c>
      <c r="M4194" s="2">
        <v>6433110</v>
      </c>
      <c r="N4194" s="2">
        <v>6625850</v>
      </c>
      <c r="O4194" s="2">
        <v>6762890</v>
      </c>
      <c r="P4194" s="2">
        <v>6996800</v>
      </c>
      <c r="Q4194" s="2">
        <v>7013770</v>
      </c>
      <c r="R4194" s="2">
        <v>6918040</v>
      </c>
      <c r="S4194" s="2">
        <v>6893150</v>
      </c>
      <c r="T4194" s="2">
        <v>6973120</v>
      </c>
      <c r="U4194" s="2">
        <v>7018930</v>
      </c>
      <c r="V4194" s="2">
        <v>7159640</v>
      </c>
      <c r="W4194" s="2">
        <v>6930780</v>
      </c>
      <c r="X4194" s="2">
        <v>6994130</v>
      </c>
      <c r="Y4194" s="2">
        <v>7039630</v>
      </c>
      <c r="Z4194" s="2">
        <v>6868770</v>
      </c>
      <c r="AA4194" s="2">
        <v>6670700</v>
      </c>
      <c r="AB4194" s="2">
        <v>6494470</v>
      </c>
      <c r="AC4194" s="2">
        <v>6429520</v>
      </c>
      <c r="AD4194" s="2">
        <v>6410270</v>
      </c>
      <c r="AE4194" s="2">
        <v>6330330</v>
      </c>
      <c r="AF4194" s="2">
        <v>6293780</v>
      </c>
      <c r="AG4194" s="2">
        <v>6445650</v>
      </c>
    </row>
    <row r="4195" spans="1:33" x14ac:dyDescent="0.35">
      <c r="A4195" t="s">
        <v>5825</v>
      </c>
      <c r="B4195" t="s">
        <v>19</v>
      </c>
      <c r="C4195" s="2">
        <v>8137390</v>
      </c>
      <c r="D4195" s="2">
        <v>8307630</v>
      </c>
      <c r="E4195" s="2">
        <v>7379210</v>
      </c>
      <c r="F4195" s="2">
        <v>7064600</v>
      </c>
      <c r="G4195" s="2">
        <v>5875030</v>
      </c>
      <c r="H4195" s="2">
        <v>5424310</v>
      </c>
      <c r="I4195" s="2">
        <v>5159790</v>
      </c>
      <c r="J4195" s="2">
        <v>4914170</v>
      </c>
      <c r="K4195" s="2">
        <v>5257350</v>
      </c>
      <c r="L4195" s="2">
        <v>5544830</v>
      </c>
      <c r="M4195" s="2">
        <v>5720730</v>
      </c>
      <c r="N4195" s="2">
        <v>5892130</v>
      </c>
      <c r="O4195" s="2">
        <v>6014000</v>
      </c>
      <c r="P4195" s="2">
        <v>6222000</v>
      </c>
      <c r="Q4195" s="2">
        <v>6237100</v>
      </c>
      <c r="R4195" s="2">
        <v>6151970</v>
      </c>
      <c r="S4195" s="2">
        <v>6129840</v>
      </c>
      <c r="T4195" s="2">
        <v>6200950</v>
      </c>
      <c r="U4195" s="2">
        <v>6241680</v>
      </c>
      <c r="V4195" s="2">
        <v>6366810</v>
      </c>
      <c r="W4195" s="2">
        <v>6163290</v>
      </c>
      <c r="X4195" s="2">
        <v>6219630</v>
      </c>
      <c r="Y4195" s="2">
        <v>6260090</v>
      </c>
      <c r="Z4195" s="2">
        <v>6108160</v>
      </c>
      <c r="AA4195" s="2">
        <v>5932020</v>
      </c>
      <c r="AB4195" s="2">
        <v>5775300</v>
      </c>
      <c r="AC4195" s="2">
        <v>5717550</v>
      </c>
      <c r="AD4195" s="2">
        <v>5700430</v>
      </c>
      <c r="AE4195" s="2">
        <v>5629330</v>
      </c>
      <c r="AF4195" s="2">
        <v>5596830</v>
      </c>
      <c r="AG4195" s="2">
        <v>5731890</v>
      </c>
    </row>
    <row r="4196" spans="1:33" x14ac:dyDescent="0.35">
      <c r="A4196" t="s">
        <v>5826</v>
      </c>
      <c r="B4196" t="s">
        <v>19</v>
      </c>
      <c r="C4196" s="2">
        <v>24642300</v>
      </c>
      <c r="D4196" s="2">
        <v>25157900</v>
      </c>
      <c r="E4196" s="2">
        <v>22346300</v>
      </c>
      <c r="F4196" s="2">
        <v>21393600</v>
      </c>
      <c r="G4196" s="2">
        <v>17791300</v>
      </c>
      <c r="H4196" s="2">
        <v>16426300</v>
      </c>
      <c r="I4196" s="2">
        <v>15625300</v>
      </c>
      <c r="J4196" s="2">
        <v>14881500</v>
      </c>
      <c r="K4196" s="2">
        <v>15920700</v>
      </c>
      <c r="L4196" s="2">
        <v>16791300</v>
      </c>
      <c r="M4196" s="2">
        <v>17324000</v>
      </c>
      <c r="N4196" s="2">
        <v>17843000</v>
      </c>
      <c r="O4196" s="2">
        <v>18212100</v>
      </c>
      <c r="P4196" s="2">
        <v>18842000</v>
      </c>
      <c r="Q4196" s="2">
        <v>18887700</v>
      </c>
      <c r="R4196" s="2">
        <v>18629900</v>
      </c>
      <c r="S4196" s="2">
        <v>18562900</v>
      </c>
      <c r="T4196" s="2">
        <v>18778200</v>
      </c>
      <c r="U4196" s="2">
        <v>18901600</v>
      </c>
      <c r="V4196" s="2">
        <v>19280500</v>
      </c>
      <c r="W4196" s="2">
        <v>18664200</v>
      </c>
      <c r="X4196" s="2">
        <v>18834800</v>
      </c>
      <c r="Y4196" s="2">
        <v>18957300</v>
      </c>
      <c r="Z4196" s="2">
        <v>18497200</v>
      </c>
      <c r="AA4196" s="2">
        <v>17963800</v>
      </c>
      <c r="AB4196" s="2">
        <v>17489200</v>
      </c>
      <c r="AC4196" s="2">
        <v>17314300</v>
      </c>
      <c r="AD4196" s="2">
        <v>17262500</v>
      </c>
      <c r="AE4196" s="2">
        <v>17047200</v>
      </c>
      <c r="AF4196" s="2">
        <v>16948800</v>
      </c>
      <c r="AG4196" s="2">
        <v>17357800</v>
      </c>
    </row>
    <row r="4197" spans="1:33" x14ac:dyDescent="0.35">
      <c r="A4197" t="s">
        <v>5827</v>
      </c>
      <c r="B4197" t="s">
        <v>19</v>
      </c>
      <c r="C4197" s="2">
        <v>1902960</v>
      </c>
      <c r="D4197" s="2">
        <v>1942770</v>
      </c>
      <c r="E4197" s="2">
        <v>1725660</v>
      </c>
      <c r="F4197" s="2">
        <v>1652080</v>
      </c>
      <c r="G4197" s="2">
        <v>1373900</v>
      </c>
      <c r="H4197" s="2">
        <v>1268500</v>
      </c>
      <c r="I4197" s="2">
        <v>1206640</v>
      </c>
      <c r="J4197" s="2">
        <v>1149200</v>
      </c>
      <c r="K4197" s="2">
        <v>1229450</v>
      </c>
      <c r="L4197" s="2">
        <v>1296680</v>
      </c>
      <c r="M4197" s="2">
        <v>1337820</v>
      </c>
      <c r="N4197" s="2">
        <v>1377900</v>
      </c>
      <c r="O4197" s="2">
        <v>1406400</v>
      </c>
      <c r="P4197" s="2">
        <v>1455040</v>
      </c>
      <c r="Q4197" s="2">
        <v>1458570</v>
      </c>
      <c r="R4197" s="2">
        <v>1438660</v>
      </c>
      <c r="S4197" s="2">
        <v>1433490</v>
      </c>
      <c r="T4197" s="2">
        <v>1450120</v>
      </c>
      <c r="U4197" s="2">
        <v>1459640</v>
      </c>
      <c r="V4197" s="2">
        <v>1488900</v>
      </c>
      <c r="W4197" s="2">
        <v>1441310</v>
      </c>
      <c r="X4197" s="2">
        <v>1454490</v>
      </c>
      <c r="Y4197" s="2">
        <v>1463950</v>
      </c>
      <c r="Z4197" s="2">
        <v>1428420</v>
      </c>
      <c r="AA4197" s="2">
        <v>1387230</v>
      </c>
      <c r="AB4197" s="2">
        <v>1350580</v>
      </c>
      <c r="AC4197" s="2">
        <v>1337070</v>
      </c>
      <c r="AD4197" s="2">
        <v>1333070</v>
      </c>
      <c r="AE4197" s="2">
        <v>1316440</v>
      </c>
      <c r="AF4197" s="2">
        <v>1308840</v>
      </c>
      <c r="AG4197" s="2">
        <v>1340420</v>
      </c>
    </row>
    <row r="4198" spans="1:33" x14ac:dyDescent="0.35">
      <c r="A4198" t="s">
        <v>5828</v>
      </c>
      <c r="B4198" t="s">
        <v>19</v>
      </c>
      <c r="C4198" s="2">
        <v>1624730</v>
      </c>
      <c r="D4198" s="2">
        <v>1658720</v>
      </c>
      <c r="E4198" s="2">
        <v>1473350</v>
      </c>
      <c r="F4198" s="2">
        <v>1410530</v>
      </c>
      <c r="G4198" s="2">
        <v>1173020</v>
      </c>
      <c r="H4198" s="2">
        <v>1083030</v>
      </c>
      <c r="I4198" s="2">
        <v>1030220</v>
      </c>
      <c r="J4198">
        <v>981174</v>
      </c>
      <c r="K4198" s="2">
        <v>1049690</v>
      </c>
      <c r="L4198" s="2">
        <v>1107090</v>
      </c>
      <c r="M4198" s="2">
        <v>1142210</v>
      </c>
      <c r="N4198" s="2">
        <v>1176440</v>
      </c>
      <c r="O4198" s="2">
        <v>1200770</v>
      </c>
      <c r="P4198" s="2">
        <v>1242300</v>
      </c>
      <c r="Q4198" s="2">
        <v>1245310</v>
      </c>
      <c r="R4198" s="2">
        <v>1228320</v>
      </c>
      <c r="S4198" s="2">
        <v>1223900</v>
      </c>
      <c r="T4198" s="2">
        <v>1238100</v>
      </c>
      <c r="U4198" s="2">
        <v>1246230</v>
      </c>
      <c r="V4198" s="2">
        <v>1271210</v>
      </c>
      <c r="W4198" s="2">
        <v>1230580</v>
      </c>
      <c r="X4198" s="2">
        <v>1241830</v>
      </c>
      <c r="Y4198" s="2">
        <v>1249900</v>
      </c>
      <c r="Z4198" s="2">
        <v>1219570</v>
      </c>
      <c r="AA4198" s="2">
        <v>1184400</v>
      </c>
      <c r="AB4198" s="2">
        <v>1153110</v>
      </c>
      <c r="AC4198" s="2">
        <v>1141580</v>
      </c>
      <c r="AD4198" s="2">
        <v>1138160</v>
      </c>
      <c r="AE4198" s="2">
        <v>1123970</v>
      </c>
      <c r="AF4198" s="2">
        <v>1117480</v>
      </c>
      <c r="AG4198" s="2">
        <v>1144440</v>
      </c>
    </row>
    <row r="4199" spans="1:33" x14ac:dyDescent="0.35">
      <c r="A4199" t="s">
        <v>5829</v>
      </c>
      <c r="B4199" t="s">
        <v>19</v>
      </c>
      <c r="C4199" s="2">
        <v>10304800</v>
      </c>
      <c r="D4199" s="2">
        <v>10520400</v>
      </c>
      <c r="E4199" s="2">
        <v>9344720</v>
      </c>
      <c r="F4199" s="2">
        <v>8946310</v>
      </c>
      <c r="G4199" s="2">
        <v>7439890</v>
      </c>
      <c r="H4199" s="2">
        <v>6869110</v>
      </c>
      <c r="I4199" s="2">
        <v>6534140</v>
      </c>
      <c r="J4199" s="2">
        <v>6223090</v>
      </c>
      <c r="K4199" s="2">
        <v>6657680</v>
      </c>
      <c r="L4199" s="2">
        <v>7021740</v>
      </c>
      <c r="M4199" s="2">
        <v>7244490</v>
      </c>
      <c r="N4199" s="2">
        <v>7461540</v>
      </c>
      <c r="O4199" s="2">
        <v>7615870</v>
      </c>
      <c r="P4199" s="2">
        <v>7879280</v>
      </c>
      <c r="Q4199" s="2">
        <v>7898390</v>
      </c>
      <c r="R4199" s="2">
        <v>7790590</v>
      </c>
      <c r="S4199" s="2">
        <v>7762560</v>
      </c>
      <c r="T4199" s="2">
        <v>7852610</v>
      </c>
      <c r="U4199" s="2">
        <v>7904200</v>
      </c>
      <c r="V4199" s="2">
        <v>8062660</v>
      </c>
      <c r="W4199" s="2">
        <v>7804930</v>
      </c>
      <c r="X4199" s="2">
        <v>7876270</v>
      </c>
      <c r="Y4199" s="2">
        <v>7927510</v>
      </c>
      <c r="Z4199" s="2">
        <v>7735110</v>
      </c>
      <c r="AA4199" s="2">
        <v>7512050</v>
      </c>
      <c r="AB4199" s="2">
        <v>7313590</v>
      </c>
      <c r="AC4199" s="2">
        <v>7240460</v>
      </c>
      <c r="AD4199" s="2">
        <v>7218780</v>
      </c>
      <c r="AE4199" s="2">
        <v>7128750</v>
      </c>
      <c r="AF4199" s="2">
        <v>7087590</v>
      </c>
      <c r="AG4199" s="2">
        <v>7258610</v>
      </c>
    </row>
    <row r="4200" spans="1:33" x14ac:dyDescent="0.35">
      <c r="A4200" t="s">
        <v>5830</v>
      </c>
      <c r="B4200" t="s">
        <v>19</v>
      </c>
      <c r="C4200" s="2">
        <v>2060970</v>
      </c>
      <c r="D4200" s="2">
        <v>2104090</v>
      </c>
      <c r="E4200" s="2">
        <v>1868940</v>
      </c>
      <c r="F4200" s="2">
        <v>1789260</v>
      </c>
      <c r="G4200" s="2">
        <v>1487980</v>
      </c>
      <c r="H4200" s="2">
        <v>1373820</v>
      </c>
      <c r="I4200" s="2">
        <v>1306830</v>
      </c>
      <c r="J4200" s="2">
        <v>1244620</v>
      </c>
      <c r="K4200" s="2">
        <v>1331540</v>
      </c>
      <c r="L4200" s="2">
        <v>1404350</v>
      </c>
      <c r="M4200" s="2">
        <v>1448900</v>
      </c>
      <c r="N4200" s="2">
        <v>1492310</v>
      </c>
      <c r="O4200" s="2">
        <v>1523170</v>
      </c>
      <c r="P4200" s="2">
        <v>1575860</v>
      </c>
      <c r="Q4200" s="2">
        <v>1579680</v>
      </c>
      <c r="R4200" s="2">
        <v>1558120</v>
      </c>
      <c r="S4200" s="2">
        <v>1552510</v>
      </c>
      <c r="T4200" s="2">
        <v>1570520</v>
      </c>
      <c r="U4200" s="2">
        <v>1580840</v>
      </c>
      <c r="V4200" s="2">
        <v>1612530</v>
      </c>
      <c r="W4200" s="2">
        <v>1560990</v>
      </c>
      <c r="X4200" s="2">
        <v>1575250</v>
      </c>
      <c r="Y4200" s="2">
        <v>1585500</v>
      </c>
      <c r="Z4200" s="2">
        <v>1547020</v>
      </c>
      <c r="AA4200" s="2">
        <v>1502410</v>
      </c>
      <c r="AB4200" s="2">
        <v>1462720</v>
      </c>
      <c r="AC4200" s="2">
        <v>1448090</v>
      </c>
      <c r="AD4200" s="2">
        <v>1443760</v>
      </c>
      <c r="AE4200" s="2">
        <v>1425750</v>
      </c>
      <c r="AF4200" s="2">
        <v>1417520</v>
      </c>
      <c r="AG4200" s="2">
        <v>1451720</v>
      </c>
    </row>
    <row r="4201" spans="1:33" x14ac:dyDescent="0.35">
      <c r="A4201" t="s">
        <v>5831</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row>
    <row r="4202" spans="1:33" x14ac:dyDescent="0.35">
      <c r="A4202" t="s">
        <v>5832</v>
      </c>
      <c r="B4202" t="s">
        <v>19</v>
      </c>
      <c r="C4202">
        <v>0</v>
      </c>
      <c r="D4202" s="2">
        <v>8486300</v>
      </c>
      <c r="E4202" s="2">
        <v>8786700</v>
      </c>
      <c r="F4202" s="2">
        <v>9087100</v>
      </c>
      <c r="G4202" s="2">
        <v>9387500</v>
      </c>
      <c r="H4202" s="2">
        <v>9612800</v>
      </c>
      <c r="I4202" s="2">
        <v>9838100</v>
      </c>
      <c r="J4202" s="2">
        <v>10063400</v>
      </c>
      <c r="K4202" s="2">
        <v>10288700</v>
      </c>
      <c r="L4202" s="2">
        <v>10438900</v>
      </c>
      <c r="M4202" s="2">
        <v>10589100</v>
      </c>
      <c r="N4202" s="2">
        <v>10664200</v>
      </c>
      <c r="O4202" s="2">
        <v>10739300</v>
      </c>
      <c r="P4202" s="2">
        <v>10739300</v>
      </c>
      <c r="Q4202" s="2">
        <v>10739300</v>
      </c>
      <c r="R4202" s="2">
        <v>10739300</v>
      </c>
      <c r="S4202" s="2">
        <v>10739300</v>
      </c>
      <c r="T4202" s="2">
        <v>10739300</v>
      </c>
      <c r="U4202" s="2">
        <v>10739300</v>
      </c>
      <c r="V4202" s="2">
        <v>10739300</v>
      </c>
      <c r="W4202" s="2">
        <v>10739300</v>
      </c>
      <c r="X4202" s="2">
        <v>10739300</v>
      </c>
      <c r="Y4202" s="2">
        <v>10739300</v>
      </c>
      <c r="Z4202" s="2">
        <v>10739300</v>
      </c>
      <c r="AA4202" s="2">
        <v>10739300</v>
      </c>
      <c r="AB4202" s="2">
        <v>10739300</v>
      </c>
      <c r="AC4202" s="2">
        <v>10739300</v>
      </c>
      <c r="AD4202" s="2">
        <v>10739300</v>
      </c>
      <c r="AE4202" s="2">
        <v>10739300</v>
      </c>
      <c r="AF4202" s="2">
        <v>10739300</v>
      </c>
      <c r="AG4202" s="2">
        <v>10739300</v>
      </c>
    </row>
    <row r="4203" spans="1:33" x14ac:dyDescent="0.35">
      <c r="A4203" t="s">
        <v>5833</v>
      </c>
      <c r="B4203" t="s">
        <v>19</v>
      </c>
      <c r="C4203">
        <v>0</v>
      </c>
      <c r="D4203">
        <v>241.255</v>
      </c>
      <c r="E4203">
        <v>249.79499999999999</v>
      </c>
      <c r="F4203">
        <v>258.33499999999998</v>
      </c>
      <c r="G4203">
        <v>266.875</v>
      </c>
      <c r="H4203">
        <v>273.27999999999997</v>
      </c>
      <c r="I4203">
        <v>279.685</v>
      </c>
      <c r="J4203">
        <v>286.08999999999997</v>
      </c>
      <c r="K4203">
        <v>292.495</v>
      </c>
      <c r="L4203">
        <v>296.76499999999999</v>
      </c>
      <c r="M4203">
        <v>301.03500000000003</v>
      </c>
      <c r="N4203">
        <v>303.17</v>
      </c>
      <c r="O4203">
        <v>305.30500000000001</v>
      </c>
      <c r="P4203">
        <v>305.30500000000001</v>
      </c>
      <c r="Q4203">
        <v>305.30500000000001</v>
      </c>
      <c r="R4203">
        <v>305.30500000000001</v>
      </c>
      <c r="S4203">
        <v>305.30500000000001</v>
      </c>
      <c r="T4203">
        <v>305.30500000000001</v>
      </c>
      <c r="U4203">
        <v>305.30500000000001</v>
      </c>
      <c r="V4203">
        <v>305.30500000000001</v>
      </c>
      <c r="W4203">
        <v>305.30500000000001</v>
      </c>
      <c r="X4203">
        <v>305.30500000000001</v>
      </c>
      <c r="Y4203">
        <v>305.30500000000001</v>
      </c>
      <c r="Z4203">
        <v>305.30500000000001</v>
      </c>
      <c r="AA4203">
        <v>305.30500000000001</v>
      </c>
      <c r="AB4203">
        <v>305.30500000000001</v>
      </c>
      <c r="AC4203">
        <v>305.30500000000001</v>
      </c>
      <c r="AD4203">
        <v>305.30500000000001</v>
      </c>
      <c r="AE4203">
        <v>305.30500000000001</v>
      </c>
      <c r="AF4203">
        <v>305.30500000000001</v>
      </c>
      <c r="AG4203">
        <v>305.30500000000001</v>
      </c>
    </row>
    <row r="4204" spans="1:33" x14ac:dyDescent="0.35">
      <c r="A4204" t="s">
        <v>5834</v>
      </c>
      <c r="B4204" t="s">
        <v>19</v>
      </c>
      <c r="C4204">
        <v>0</v>
      </c>
      <c r="D4204">
        <v>1114.18</v>
      </c>
      <c r="E4204">
        <v>1153.6199999999999</v>
      </c>
      <c r="F4204">
        <v>1193.06</v>
      </c>
      <c r="G4204">
        <v>1232.5</v>
      </c>
      <c r="H4204">
        <v>1262.08</v>
      </c>
      <c r="I4204">
        <v>1291.6600000000001</v>
      </c>
      <c r="J4204">
        <v>1321.24</v>
      </c>
      <c r="K4204">
        <v>1350.82</v>
      </c>
      <c r="L4204">
        <v>1370.54</v>
      </c>
      <c r="M4204">
        <v>1390.26</v>
      </c>
      <c r="N4204">
        <v>1400.12</v>
      </c>
      <c r="O4204">
        <v>1409.98</v>
      </c>
      <c r="P4204">
        <v>1409.98</v>
      </c>
      <c r="Q4204">
        <v>1409.98</v>
      </c>
      <c r="R4204">
        <v>1409.98</v>
      </c>
      <c r="S4204">
        <v>1409.98</v>
      </c>
      <c r="T4204">
        <v>1409.98</v>
      </c>
      <c r="U4204">
        <v>1409.98</v>
      </c>
      <c r="V4204">
        <v>1409.98</v>
      </c>
      <c r="W4204">
        <v>1409.98</v>
      </c>
      <c r="X4204">
        <v>1409.98</v>
      </c>
      <c r="Y4204">
        <v>1409.98</v>
      </c>
      <c r="Z4204">
        <v>1409.98</v>
      </c>
      <c r="AA4204">
        <v>1409.98</v>
      </c>
      <c r="AB4204">
        <v>1409.98</v>
      </c>
      <c r="AC4204">
        <v>1409.98</v>
      </c>
      <c r="AD4204">
        <v>1409.98</v>
      </c>
      <c r="AE4204">
        <v>1409.98</v>
      </c>
      <c r="AF4204">
        <v>1409.98</v>
      </c>
      <c r="AG4204">
        <v>1409.98</v>
      </c>
    </row>
    <row r="4205" spans="1:33" x14ac:dyDescent="0.35">
      <c r="A4205" t="s">
        <v>5835</v>
      </c>
      <c r="B4205" t="s">
        <v>19</v>
      </c>
      <c r="C4205">
        <v>0</v>
      </c>
      <c r="D4205">
        <v>3813.3</v>
      </c>
      <c r="E4205">
        <v>3948.28</v>
      </c>
      <c r="F4205">
        <v>4083.27</v>
      </c>
      <c r="G4205">
        <v>4218.25</v>
      </c>
      <c r="H4205">
        <v>4319.49</v>
      </c>
      <c r="I4205">
        <v>4420.7299999999996</v>
      </c>
      <c r="J4205">
        <v>4521.96</v>
      </c>
      <c r="K4205">
        <v>4623.2</v>
      </c>
      <c r="L4205">
        <v>4690.6899999999996</v>
      </c>
      <c r="M4205">
        <v>4758.1899999999996</v>
      </c>
      <c r="N4205">
        <v>4791.93</v>
      </c>
      <c r="O4205">
        <v>4825.68</v>
      </c>
      <c r="P4205">
        <v>4825.68</v>
      </c>
      <c r="Q4205">
        <v>4825.68</v>
      </c>
      <c r="R4205">
        <v>4825.68</v>
      </c>
      <c r="S4205">
        <v>4825.68</v>
      </c>
      <c r="T4205">
        <v>4825.68</v>
      </c>
      <c r="U4205">
        <v>4825.68</v>
      </c>
      <c r="V4205">
        <v>4825.68</v>
      </c>
      <c r="W4205">
        <v>4825.68</v>
      </c>
      <c r="X4205">
        <v>4825.68</v>
      </c>
      <c r="Y4205">
        <v>4825.68</v>
      </c>
      <c r="Z4205">
        <v>4825.68</v>
      </c>
      <c r="AA4205">
        <v>4825.68</v>
      </c>
      <c r="AB4205">
        <v>4825.68</v>
      </c>
      <c r="AC4205">
        <v>4825.68</v>
      </c>
      <c r="AD4205">
        <v>4825.68</v>
      </c>
      <c r="AE4205">
        <v>4825.68</v>
      </c>
      <c r="AF4205">
        <v>4825.68</v>
      </c>
      <c r="AG4205">
        <v>4825.68</v>
      </c>
    </row>
    <row r="4206" spans="1:33" x14ac:dyDescent="0.35">
      <c r="A4206" t="s">
        <v>5836</v>
      </c>
      <c r="B4206" t="s">
        <v>19</v>
      </c>
      <c r="C4206">
        <v>0</v>
      </c>
      <c r="D4206">
        <v>301.03199999999998</v>
      </c>
      <c r="E4206">
        <v>311.68799999999999</v>
      </c>
      <c r="F4206">
        <v>322.34399999999999</v>
      </c>
      <c r="G4206">
        <v>333</v>
      </c>
      <c r="H4206">
        <v>340.99200000000002</v>
      </c>
      <c r="I4206">
        <v>348.98399999999998</v>
      </c>
      <c r="J4206">
        <v>356.976</v>
      </c>
      <c r="K4206">
        <v>364.96800000000002</v>
      </c>
      <c r="L4206">
        <v>370.29599999999999</v>
      </c>
      <c r="M4206">
        <v>375.62400000000002</v>
      </c>
      <c r="N4206">
        <v>378.28800000000001</v>
      </c>
      <c r="O4206">
        <v>380.952</v>
      </c>
      <c r="P4206">
        <v>380.952</v>
      </c>
      <c r="Q4206">
        <v>380.952</v>
      </c>
      <c r="R4206">
        <v>380.952</v>
      </c>
      <c r="S4206">
        <v>380.952</v>
      </c>
      <c r="T4206">
        <v>380.952</v>
      </c>
      <c r="U4206">
        <v>380.952</v>
      </c>
      <c r="V4206">
        <v>380.952</v>
      </c>
      <c r="W4206">
        <v>380.952</v>
      </c>
      <c r="X4206">
        <v>380.952</v>
      </c>
      <c r="Y4206">
        <v>380.952</v>
      </c>
      <c r="Z4206">
        <v>380.952</v>
      </c>
      <c r="AA4206">
        <v>380.952</v>
      </c>
      <c r="AB4206">
        <v>380.952</v>
      </c>
      <c r="AC4206">
        <v>380.952</v>
      </c>
      <c r="AD4206">
        <v>380.952</v>
      </c>
      <c r="AE4206">
        <v>380.952</v>
      </c>
      <c r="AF4206">
        <v>380.952</v>
      </c>
      <c r="AG4206">
        <v>380.952</v>
      </c>
    </row>
    <row r="4207" spans="1:33" x14ac:dyDescent="0.35">
      <c r="A4207" t="s">
        <v>5837</v>
      </c>
      <c r="B4207" t="s">
        <v>19</v>
      </c>
      <c r="C4207">
        <v>0</v>
      </c>
      <c r="D4207">
        <v>267.697</v>
      </c>
      <c r="E4207">
        <v>277.173</v>
      </c>
      <c r="F4207">
        <v>286.649</v>
      </c>
      <c r="G4207">
        <v>296.125</v>
      </c>
      <c r="H4207">
        <v>303.23200000000003</v>
      </c>
      <c r="I4207">
        <v>310.339</v>
      </c>
      <c r="J4207">
        <v>317.44600000000003</v>
      </c>
      <c r="K4207">
        <v>324.553</v>
      </c>
      <c r="L4207">
        <v>329.291</v>
      </c>
      <c r="M4207">
        <v>334.029</v>
      </c>
      <c r="N4207">
        <v>336.39800000000002</v>
      </c>
      <c r="O4207">
        <v>338.767</v>
      </c>
      <c r="P4207">
        <v>338.767</v>
      </c>
      <c r="Q4207">
        <v>338.767</v>
      </c>
      <c r="R4207">
        <v>338.767</v>
      </c>
      <c r="S4207">
        <v>338.767</v>
      </c>
      <c r="T4207">
        <v>338.767</v>
      </c>
      <c r="U4207">
        <v>338.767</v>
      </c>
      <c r="V4207">
        <v>338.767</v>
      </c>
      <c r="W4207">
        <v>338.767</v>
      </c>
      <c r="X4207">
        <v>338.767</v>
      </c>
      <c r="Y4207">
        <v>338.767</v>
      </c>
      <c r="Z4207">
        <v>338.767</v>
      </c>
      <c r="AA4207">
        <v>338.767</v>
      </c>
      <c r="AB4207">
        <v>338.767</v>
      </c>
      <c r="AC4207">
        <v>338.767</v>
      </c>
      <c r="AD4207">
        <v>338.767</v>
      </c>
      <c r="AE4207">
        <v>338.767</v>
      </c>
      <c r="AF4207">
        <v>338.767</v>
      </c>
      <c r="AG4207">
        <v>338.767</v>
      </c>
    </row>
    <row r="4208" spans="1:33" x14ac:dyDescent="0.35">
      <c r="A4208" t="s">
        <v>5838</v>
      </c>
      <c r="B4208" t="s">
        <v>19</v>
      </c>
      <c r="C4208">
        <v>0</v>
      </c>
      <c r="D4208">
        <v>810.66200000000003</v>
      </c>
      <c r="E4208">
        <v>839.35799999999995</v>
      </c>
      <c r="F4208">
        <v>868.05399999999997</v>
      </c>
      <c r="G4208">
        <v>896.75</v>
      </c>
      <c r="H4208">
        <v>918.27200000000005</v>
      </c>
      <c r="I4208">
        <v>939.79399999999998</v>
      </c>
      <c r="J4208">
        <v>961.31600000000003</v>
      </c>
      <c r="K4208">
        <v>982.83799999999997</v>
      </c>
      <c r="L4208">
        <v>997.18600000000004</v>
      </c>
      <c r="M4208">
        <v>1011.53</v>
      </c>
      <c r="N4208">
        <v>1018.71</v>
      </c>
      <c r="O4208">
        <v>1025.8800000000001</v>
      </c>
      <c r="P4208">
        <v>1025.8800000000001</v>
      </c>
      <c r="Q4208">
        <v>1025.8800000000001</v>
      </c>
      <c r="R4208">
        <v>1025.8800000000001</v>
      </c>
      <c r="S4208">
        <v>1025.8800000000001</v>
      </c>
      <c r="T4208">
        <v>1025.8800000000001</v>
      </c>
      <c r="U4208">
        <v>1025.8800000000001</v>
      </c>
      <c r="V4208">
        <v>1025.8800000000001</v>
      </c>
      <c r="W4208">
        <v>1025.8800000000001</v>
      </c>
      <c r="X4208">
        <v>1025.8800000000001</v>
      </c>
      <c r="Y4208">
        <v>1025.8800000000001</v>
      </c>
      <c r="Z4208">
        <v>1025.8800000000001</v>
      </c>
      <c r="AA4208">
        <v>1025.8800000000001</v>
      </c>
      <c r="AB4208">
        <v>1025.8800000000001</v>
      </c>
      <c r="AC4208">
        <v>1025.8800000000001</v>
      </c>
      <c r="AD4208">
        <v>1025.8800000000001</v>
      </c>
      <c r="AE4208">
        <v>1025.8800000000001</v>
      </c>
      <c r="AF4208">
        <v>1025.8800000000001</v>
      </c>
      <c r="AG4208">
        <v>1025.8800000000001</v>
      </c>
    </row>
    <row r="4209" spans="1:33" x14ac:dyDescent="0.35">
      <c r="A4209" t="s">
        <v>5839</v>
      </c>
      <c r="B4209" t="s">
        <v>19</v>
      </c>
      <c r="C4209">
        <v>0</v>
      </c>
      <c r="D4209">
        <v>62.601999999999997</v>
      </c>
      <c r="E4209">
        <v>64.817999999999998</v>
      </c>
      <c r="F4209">
        <v>67.034000000000006</v>
      </c>
      <c r="G4209">
        <v>69.25</v>
      </c>
      <c r="H4209">
        <v>70.912000000000006</v>
      </c>
      <c r="I4209">
        <v>72.573999999999998</v>
      </c>
      <c r="J4209">
        <v>74.236000000000004</v>
      </c>
      <c r="K4209">
        <v>75.897999999999996</v>
      </c>
      <c r="L4209">
        <v>77.006</v>
      </c>
      <c r="M4209">
        <v>78.114000000000004</v>
      </c>
      <c r="N4209">
        <v>78.668000000000006</v>
      </c>
      <c r="O4209">
        <v>79.221999999999994</v>
      </c>
      <c r="P4209">
        <v>79.221999999999994</v>
      </c>
      <c r="Q4209">
        <v>79.221999999999994</v>
      </c>
      <c r="R4209">
        <v>79.221999999999994</v>
      </c>
      <c r="S4209">
        <v>79.221999999999994</v>
      </c>
      <c r="T4209">
        <v>79.221999999999994</v>
      </c>
      <c r="U4209">
        <v>79.221999999999994</v>
      </c>
      <c r="V4209">
        <v>79.221999999999994</v>
      </c>
      <c r="W4209">
        <v>79.221999999999994</v>
      </c>
      <c r="X4209">
        <v>79.221999999999994</v>
      </c>
      <c r="Y4209">
        <v>79.221999999999994</v>
      </c>
      <c r="Z4209">
        <v>79.221999999999994</v>
      </c>
      <c r="AA4209">
        <v>79.221999999999994</v>
      </c>
      <c r="AB4209">
        <v>79.221999999999994</v>
      </c>
      <c r="AC4209">
        <v>79.221999999999994</v>
      </c>
      <c r="AD4209">
        <v>79.221999999999994</v>
      </c>
      <c r="AE4209">
        <v>79.221999999999994</v>
      </c>
      <c r="AF4209">
        <v>79.221999999999994</v>
      </c>
      <c r="AG4209">
        <v>79.221999999999994</v>
      </c>
    </row>
    <row r="4210" spans="1:33" x14ac:dyDescent="0.35">
      <c r="A4210" t="s">
        <v>5840</v>
      </c>
      <c r="B4210" t="s">
        <v>19</v>
      </c>
      <c r="C4210">
        <v>0</v>
      </c>
      <c r="D4210">
        <v>53.448999999999998</v>
      </c>
      <c r="E4210">
        <v>55.341000000000001</v>
      </c>
      <c r="F4210">
        <v>57.232999999999997</v>
      </c>
      <c r="G4210">
        <v>59.125</v>
      </c>
      <c r="H4210">
        <v>60.543999999999997</v>
      </c>
      <c r="I4210">
        <v>61.963000000000001</v>
      </c>
      <c r="J4210">
        <v>63.381999999999998</v>
      </c>
      <c r="K4210">
        <v>64.801000000000002</v>
      </c>
      <c r="L4210">
        <v>65.747</v>
      </c>
      <c r="M4210">
        <v>66.692999999999998</v>
      </c>
      <c r="N4210">
        <v>67.165999999999997</v>
      </c>
      <c r="O4210">
        <v>67.638999999999996</v>
      </c>
      <c r="P4210">
        <v>67.638999999999996</v>
      </c>
      <c r="Q4210">
        <v>67.638999999999996</v>
      </c>
      <c r="R4210">
        <v>67.638999999999996</v>
      </c>
      <c r="S4210">
        <v>67.638999999999996</v>
      </c>
      <c r="T4210">
        <v>67.638999999999996</v>
      </c>
      <c r="U4210">
        <v>67.638999999999996</v>
      </c>
      <c r="V4210">
        <v>67.638999999999996</v>
      </c>
      <c r="W4210">
        <v>67.638999999999996</v>
      </c>
      <c r="X4210">
        <v>67.638999999999996</v>
      </c>
      <c r="Y4210">
        <v>67.638999999999996</v>
      </c>
      <c r="Z4210">
        <v>67.638999999999996</v>
      </c>
      <c r="AA4210">
        <v>67.638999999999996</v>
      </c>
      <c r="AB4210">
        <v>67.638999999999996</v>
      </c>
      <c r="AC4210">
        <v>67.638999999999996</v>
      </c>
      <c r="AD4210">
        <v>67.638999999999996</v>
      </c>
      <c r="AE4210">
        <v>67.638999999999996</v>
      </c>
      <c r="AF4210">
        <v>67.638999999999996</v>
      </c>
      <c r="AG4210">
        <v>67.638999999999996</v>
      </c>
    </row>
    <row r="4211" spans="1:33" x14ac:dyDescent="0.35">
      <c r="A4211" t="s">
        <v>5841</v>
      </c>
      <c r="B4211" t="s">
        <v>19</v>
      </c>
      <c r="C4211">
        <v>0</v>
      </c>
      <c r="D4211">
        <v>339</v>
      </c>
      <c r="E4211">
        <v>351</v>
      </c>
      <c r="F4211">
        <v>363</v>
      </c>
      <c r="G4211">
        <v>375</v>
      </c>
      <c r="H4211">
        <v>384</v>
      </c>
      <c r="I4211">
        <v>393</v>
      </c>
      <c r="J4211">
        <v>402</v>
      </c>
      <c r="K4211">
        <v>411</v>
      </c>
      <c r="L4211">
        <v>417</v>
      </c>
      <c r="M4211">
        <v>423</v>
      </c>
      <c r="N4211">
        <v>426</v>
      </c>
      <c r="O4211">
        <v>429</v>
      </c>
      <c r="P4211">
        <v>429</v>
      </c>
      <c r="Q4211">
        <v>429</v>
      </c>
      <c r="R4211">
        <v>429</v>
      </c>
      <c r="S4211">
        <v>429</v>
      </c>
      <c r="T4211">
        <v>429</v>
      </c>
      <c r="U4211">
        <v>429</v>
      </c>
      <c r="V4211">
        <v>429</v>
      </c>
      <c r="W4211">
        <v>429</v>
      </c>
      <c r="X4211">
        <v>429</v>
      </c>
      <c r="Y4211">
        <v>429</v>
      </c>
      <c r="Z4211">
        <v>429</v>
      </c>
      <c r="AA4211">
        <v>429</v>
      </c>
      <c r="AB4211">
        <v>429</v>
      </c>
      <c r="AC4211">
        <v>429</v>
      </c>
      <c r="AD4211">
        <v>429</v>
      </c>
      <c r="AE4211">
        <v>429</v>
      </c>
      <c r="AF4211">
        <v>429</v>
      </c>
      <c r="AG4211">
        <v>429</v>
      </c>
    </row>
    <row r="4212" spans="1:33" x14ac:dyDescent="0.35">
      <c r="A4212" t="s">
        <v>5842</v>
      </c>
      <c r="B4212" t="s">
        <v>19</v>
      </c>
      <c r="C4212">
        <v>0</v>
      </c>
      <c r="D4212">
        <v>67.8</v>
      </c>
      <c r="E4212">
        <v>70.2</v>
      </c>
      <c r="F4212">
        <v>72.599999999999994</v>
      </c>
      <c r="G4212">
        <v>75</v>
      </c>
      <c r="H4212">
        <v>76.8</v>
      </c>
      <c r="I4212">
        <v>78.599999999999994</v>
      </c>
      <c r="J4212">
        <v>80.400000000000006</v>
      </c>
      <c r="K4212">
        <v>82.2</v>
      </c>
      <c r="L4212">
        <v>83.4</v>
      </c>
      <c r="M4212">
        <v>84.6</v>
      </c>
      <c r="N4212">
        <v>85.2</v>
      </c>
      <c r="O4212">
        <v>85.8</v>
      </c>
      <c r="P4212">
        <v>85.8</v>
      </c>
      <c r="Q4212">
        <v>85.8</v>
      </c>
      <c r="R4212">
        <v>85.8</v>
      </c>
      <c r="S4212">
        <v>85.8</v>
      </c>
      <c r="T4212">
        <v>85.8</v>
      </c>
      <c r="U4212">
        <v>85.8</v>
      </c>
      <c r="V4212">
        <v>85.8</v>
      </c>
      <c r="W4212">
        <v>85.8</v>
      </c>
      <c r="X4212">
        <v>85.8</v>
      </c>
      <c r="Y4212">
        <v>85.8</v>
      </c>
      <c r="Z4212">
        <v>85.8</v>
      </c>
      <c r="AA4212">
        <v>85.8</v>
      </c>
      <c r="AB4212">
        <v>85.8</v>
      </c>
      <c r="AC4212">
        <v>85.8</v>
      </c>
      <c r="AD4212">
        <v>85.8</v>
      </c>
      <c r="AE4212">
        <v>85.8</v>
      </c>
      <c r="AF4212">
        <v>85.8</v>
      </c>
      <c r="AG4212">
        <v>85.8</v>
      </c>
    </row>
    <row r="4213" spans="1:33" x14ac:dyDescent="0.35">
      <c r="A4213" t="s">
        <v>5843</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row>
    <row r="4214" spans="1:33" x14ac:dyDescent="0.35">
      <c r="A4214" t="s">
        <v>5844</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row>
    <row r="4215" spans="1:33" x14ac:dyDescent="0.35">
      <c r="A4215" t="s">
        <v>5845</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row>
    <row r="4216" spans="1:33" x14ac:dyDescent="0.35">
      <c r="A4216" t="s">
        <v>5846</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row>
    <row r="4217" spans="1:33" x14ac:dyDescent="0.35">
      <c r="A4217" t="s">
        <v>5847</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row>
    <row r="4218" spans="1:33" x14ac:dyDescent="0.35">
      <c r="A4218" t="s">
        <v>5848</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row>
    <row r="4219" spans="1:33" x14ac:dyDescent="0.35">
      <c r="A4219" t="s">
        <v>5849</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row>
    <row r="4220" spans="1:33" x14ac:dyDescent="0.35">
      <c r="A4220" t="s">
        <v>5850</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row>
    <row r="4221" spans="1:33" x14ac:dyDescent="0.35">
      <c r="A4221" t="s">
        <v>5851</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row>
    <row r="4222" spans="1:33" x14ac:dyDescent="0.35">
      <c r="A4222" t="s">
        <v>5852</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row>
    <row r="4223" spans="1:33" x14ac:dyDescent="0.35">
      <c r="A4223" t="s">
        <v>5853</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row>
    <row r="4224" spans="1:33" x14ac:dyDescent="0.35">
      <c r="A4224" t="s">
        <v>5854</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row>
    <row r="4225" spans="1:33" x14ac:dyDescent="0.35">
      <c r="A4225" t="s">
        <v>5855</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row>
    <row r="4226" spans="1:33" x14ac:dyDescent="0.35">
      <c r="A4226" t="s">
        <v>5856</v>
      </c>
      <c r="B4226" t="s">
        <v>19</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row>
    <row r="4227" spans="1:33" x14ac:dyDescent="0.35">
      <c r="A4227" t="s">
        <v>5857</v>
      </c>
      <c r="B4227" t="s">
        <v>19</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row>
    <row r="4228" spans="1:33" x14ac:dyDescent="0.35">
      <c r="A4228" t="s">
        <v>5858</v>
      </c>
      <c r="B4228" t="s">
        <v>19</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row>
    <row r="4229" spans="1:33" x14ac:dyDescent="0.35">
      <c r="A4229" t="s">
        <v>5859</v>
      </c>
      <c r="B4229" t="s">
        <v>19</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row>
    <row r="4230" spans="1:33" x14ac:dyDescent="0.35">
      <c r="A4230" t="s">
        <v>5860</v>
      </c>
      <c r="B4230" t="s">
        <v>19</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row>
    <row r="4231" spans="1:33" x14ac:dyDescent="0.35">
      <c r="A4231" t="s">
        <v>5861</v>
      </c>
      <c r="B4231" t="s">
        <v>19</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row>
    <row r="4232" spans="1:33" x14ac:dyDescent="0.35">
      <c r="A4232" t="s">
        <v>5862</v>
      </c>
      <c r="B4232" t="s">
        <v>19</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row>
    <row r="4233" spans="1:33" x14ac:dyDescent="0.35">
      <c r="A4233" t="s">
        <v>5863</v>
      </c>
      <c r="B4233" t="s">
        <v>19</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row>
    <row r="4234" spans="1:33" x14ac:dyDescent="0.35">
      <c r="A4234" t="s">
        <v>5864</v>
      </c>
      <c r="B4234" t="s">
        <v>19</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row>
    <row r="4235" spans="1:33" x14ac:dyDescent="0.35">
      <c r="A4235" t="s">
        <v>5865</v>
      </c>
      <c r="B4235" t="s">
        <v>19</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row>
    <row r="4236" spans="1:33" x14ac:dyDescent="0.35">
      <c r="A4236" t="s">
        <v>5866</v>
      </c>
      <c r="B4236" t="s">
        <v>19</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row>
    <row r="4237" spans="1:33" x14ac:dyDescent="0.35">
      <c r="A4237" t="s">
        <v>5867</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row>
    <row r="4238" spans="1:33" x14ac:dyDescent="0.35">
      <c r="A4238" t="s">
        <v>5868</v>
      </c>
      <c r="B4238" t="s">
        <v>19</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row>
    <row r="4239" spans="1:33" x14ac:dyDescent="0.35">
      <c r="A4239" t="s">
        <v>5869</v>
      </c>
      <c r="B4239" t="s">
        <v>19</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row>
    <row r="4240" spans="1:33" x14ac:dyDescent="0.35">
      <c r="A4240" t="s">
        <v>5870</v>
      </c>
      <c r="B4240" t="s">
        <v>19</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row>
    <row r="4241" spans="1:33" x14ac:dyDescent="0.35">
      <c r="A4241" t="s">
        <v>5871</v>
      </c>
      <c r="B4241" t="s">
        <v>19</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row>
    <row r="4242" spans="1:33" x14ac:dyDescent="0.35">
      <c r="A4242" t="s">
        <v>5872</v>
      </c>
      <c r="B4242" t="s">
        <v>19</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row>
    <row r="4243" spans="1:33" x14ac:dyDescent="0.35">
      <c r="A4243" t="s">
        <v>5873</v>
      </c>
      <c r="B4243" t="s">
        <v>19</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row>
    <row r="4244" spans="1:33" x14ac:dyDescent="0.35">
      <c r="A4244" t="s">
        <v>5874</v>
      </c>
      <c r="B4244" t="s">
        <v>19</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3" x14ac:dyDescent="0.35">
      <c r="A4245" t="s">
        <v>5875</v>
      </c>
      <c r="B4245" t="s">
        <v>19</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row>
    <row r="4246" spans="1:33" x14ac:dyDescent="0.35">
      <c r="A4246" t="s">
        <v>5876</v>
      </c>
      <c r="B4246" t="s">
        <v>19</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row>
    <row r="4247" spans="1:33" x14ac:dyDescent="0.35">
      <c r="A4247" t="s">
        <v>5877</v>
      </c>
      <c r="B4247" t="s">
        <v>19</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row>
    <row r="4248" spans="1:33" x14ac:dyDescent="0.35">
      <c r="A4248" t="s">
        <v>5878</v>
      </c>
      <c r="B4248" t="s">
        <v>19</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row>
    <row r="4249" spans="1:33" x14ac:dyDescent="0.35">
      <c r="A4249" t="s">
        <v>5879</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row>
    <row r="4250" spans="1:33" x14ac:dyDescent="0.35">
      <c r="A4250" t="s">
        <v>5880</v>
      </c>
      <c r="B4250" t="s">
        <v>19</v>
      </c>
      <c r="C4250" s="2">
        <v>12157100000</v>
      </c>
      <c r="D4250" s="2">
        <v>12398800000</v>
      </c>
      <c r="E4250" s="2">
        <v>12455000000</v>
      </c>
      <c r="F4250" s="2">
        <v>12751300000</v>
      </c>
      <c r="G4250" s="2">
        <v>13071800000</v>
      </c>
      <c r="H4250" s="2">
        <v>13270400000</v>
      </c>
      <c r="I4250" s="2">
        <v>13435700000</v>
      </c>
      <c r="J4250" s="2">
        <v>13545400000</v>
      </c>
      <c r="K4250" s="2">
        <v>13609500000</v>
      </c>
      <c r="L4250" s="2">
        <v>13625400000</v>
      </c>
      <c r="M4250" s="2">
        <v>13592500000</v>
      </c>
      <c r="N4250" s="2">
        <v>13510500000</v>
      </c>
      <c r="O4250" s="2">
        <v>13379700000</v>
      </c>
      <c r="P4250" s="2">
        <v>13200500000</v>
      </c>
      <c r="Q4250" s="2">
        <v>12999800000</v>
      </c>
      <c r="R4250" s="2">
        <v>12803200000</v>
      </c>
      <c r="S4250" s="2">
        <v>12610600000</v>
      </c>
      <c r="T4250" s="2">
        <v>12421100000</v>
      </c>
      <c r="U4250" s="2">
        <v>12233900000</v>
      </c>
      <c r="V4250" s="2">
        <v>12049600000</v>
      </c>
      <c r="W4250" s="2">
        <v>11865600000</v>
      </c>
      <c r="X4250" s="2">
        <v>11683400000</v>
      </c>
      <c r="Y4250" s="2">
        <v>11503800000</v>
      </c>
      <c r="Z4250" s="2">
        <v>11327200000</v>
      </c>
      <c r="AA4250" s="2">
        <v>11153300000</v>
      </c>
      <c r="AB4250" s="2">
        <v>10983100000</v>
      </c>
      <c r="AC4250" s="2">
        <v>10816100000</v>
      </c>
      <c r="AD4250" s="2">
        <v>10651900000</v>
      </c>
      <c r="AE4250" s="2">
        <v>10490700000</v>
      </c>
      <c r="AF4250" s="2">
        <v>10331700000</v>
      </c>
      <c r="AG4250" s="2">
        <v>10175400000</v>
      </c>
    </row>
    <row r="4251" spans="1:33" x14ac:dyDescent="0.35">
      <c r="A4251" t="s">
        <v>5881</v>
      </c>
      <c r="B4251" t="s">
        <v>19</v>
      </c>
      <c r="C4251">
        <v>345611</v>
      </c>
      <c r="D4251">
        <v>352483</v>
      </c>
      <c r="E4251">
        <v>354079</v>
      </c>
      <c r="F4251">
        <v>362504</v>
      </c>
      <c r="G4251">
        <v>371615</v>
      </c>
      <c r="H4251">
        <v>377261</v>
      </c>
      <c r="I4251">
        <v>381960</v>
      </c>
      <c r="J4251">
        <v>385078</v>
      </c>
      <c r="K4251">
        <v>386902</v>
      </c>
      <c r="L4251">
        <v>387353</v>
      </c>
      <c r="M4251">
        <v>386418</v>
      </c>
      <c r="N4251">
        <v>384086</v>
      </c>
      <c r="O4251">
        <v>380369</v>
      </c>
      <c r="P4251">
        <v>375275</v>
      </c>
      <c r="Q4251">
        <v>369568</v>
      </c>
      <c r="R4251">
        <v>363980</v>
      </c>
      <c r="S4251">
        <v>358502</v>
      </c>
      <c r="T4251">
        <v>353118</v>
      </c>
      <c r="U4251">
        <v>347795</v>
      </c>
      <c r="V4251">
        <v>342554</v>
      </c>
      <c r="W4251">
        <v>337323</v>
      </c>
      <c r="X4251">
        <v>332144</v>
      </c>
      <c r="Y4251">
        <v>327039</v>
      </c>
      <c r="Z4251">
        <v>322019</v>
      </c>
      <c r="AA4251">
        <v>317075</v>
      </c>
      <c r="AB4251">
        <v>312237</v>
      </c>
      <c r="AC4251">
        <v>307487</v>
      </c>
      <c r="AD4251">
        <v>302821</v>
      </c>
      <c r="AE4251">
        <v>298237</v>
      </c>
      <c r="AF4251">
        <v>293716</v>
      </c>
      <c r="AG4251">
        <v>289274</v>
      </c>
    </row>
    <row r="4252" spans="1:33" x14ac:dyDescent="0.35">
      <c r="A4252" t="s">
        <v>5882</v>
      </c>
      <c r="B4252" t="s">
        <v>19</v>
      </c>
      <c r="C4252" s="2">
        <v>1596130</v>
      </c>
      <c r="D4252" s="2">
        <v>1627860</v>
      </c>
      <c r="E4252" s="2">
        <v>1635230</v>
      </c>
      <c r="F4252" s="2">
        <v>1674140</v>
      </c>
      <c r="G4252" s="2">
        <v>1716220</v>
      </c>
      <c r="H4252" s="2">
        <v>1742290</v>
      </c>
      <c r="I4252" s="2">
        <v>1763990</v>
      </c>
      <c r="J4252" s="2">
        <v>1778390</v>
      </c>
      <c r="K4252" s="2">
        <v>1786810</v>
      </c>
      <c r="L4252" s="2">
        <v>1788900</v>
      </c>
      <c r="M4252" s="2">
        <v>1784580</v>
      </c>
      <c r="N4252" s="2">
        <v>1773810</v>
      </c>
      <c r="O4252" s="2">
        <v>1756650</v>
      </c>
      <c r="P4252" s="2">
        <v>1733120</v>
      </c>
      <c r="Q4252" s="2">
        <v>1706760</v>
      </c>
      <c r="R4252" s="2">
        <v>1680960</v>
      </c>
      <c r="S4252" s="2">
        <v>1655660</v>
      </c>
      <c r="T4252" s="2">
        <v>1630790</v>
      </c>
      <c r="U4252" s="2">
        <v>1606210</v>
      </c>
      <c r="V4252" s="2">
        <v>1582010</v>
      </c>
      <c r="W4252" s="2">
        <v>1557850</v>
      </c>
      <c r="X4252" s="2">
        <v>1533930</v>
      </c>
      <c r="Y4252" s="2">
        <v>1510350</v>
      </c>
      <c r="Z4252" s="2">
        <v>1487170</v>
      </c>
      <c r="AA4252" s="2">
        <v>1464340</v>
      </c>
      <c r="AB4252" s="2">
        <v>1441990</v>
      </c>
      <c r="AC4252" s="2">
        <v>1420060</v>
      </c>
      <c r="AD4252" s="2">
        <v>1398510</v>
      </c>
      <c r="AE4252" s="2">
        <v>1377340</v>
      </c>
      <c r="AF4252" s="2">
        <v>1356460</v>
      </c>
      <c r="AG4252" s="2">
        <v>1335940</v>
      </c>
    </row>
    <row r="4253" spans="1:33" x14ac:dyDescent="0.35">
      <c r="A4253" t="s">
        <v>5883</v>
      </c>
      <c r="B4253" t="s">
        <v>19</v>
      </c>
      <c r="C4253" s="2">
        <v>5462760</v>
      </c>
      <c r="D4253" s="2">
        <v>5571370</v>
      </c>
      <c r="E4253" s="2">
        <v>5596610</v>
      </c>
      <c r="F4253" s="2">
        <v>5729770</v>
      </c>
      <c r="G4253" s="2">
        <v>5873780</v>
      </c>
      <c r="H4253" s="2">
        <v>5963020</v>
      </c>
      <c r="I4253" s="2">
        <v>6037300</v>
      </c>
      <c r="J4253" s="2">
        <v>6086580</v>
      </c>
      <c r="K4253" s="2">
        <v>6115400</v>
      </c>
      <c r="L4253" s="2">
        <v>6122540</v>
      </c>
      <c r="M4253" s="2">
        <v>6107750</v>
      </c>
      <c r="N4253" s="2">
        <v>6070900</v>
      </c>
      <c r="O4253" s="2">
        <v>6012150</v>
      </c>
      <c r="P4253" s="2">
        <v>5931630</v>
      </c>
      <c r="Q4253" s="2">
        <v>5841430</v>
      </c>
      <c r="R4253" s="2">
        <v>5753100</v>
      </c>
      <c r="S4253" s="2">
        <v>5666520</v>
      </c>
      <c r="T4253" s="2">
        <v>5581410</v>
      </c>
      <c r="U4253" s="2">
        <v>5497280</v>
      </c>
      <c r="V4253" s="2">
        <v>5414440</v>
      </c>
      <c r="W4253" s="2">
        <v>5331760</v>
      </c>
      <c r="X4253" s="2">
        <v>5249900</v>
      </c>
      <c r="Y4253" s="2">
        <v>5169200</v>
      </c>
      <c r="Z4253" s="2">
        <v>5089860</v>
      </c>
      <c r="AA4253" s="2">
        <v>5011710</v>
      </c>
      <c r="AB4253" s="2">
        <v>4935250</v>
      </c>
      <c r="AC4253" s="2">
        <v>4860170</v>
      </c>
      <c r="AD4253" s="2">
        <v>4786420</v>
      </c>
      <c r="AE4253" s="2">
        <v>4713960</v>
      </c>
      <c r="AF4253" s="2">
        <v>4642510</v>
      </c>
      <c r="AG4253" s="2">
        <v>4572280</v>
      </c>
    </row>
    <row r="4254" spans="1:33" x14ac:dyDescent="0.35">
      <c r="A4254" t="s">
        <v>5884</v>
      </c>
      <c r="B4254" t="s">
        <v>19</v>
      </c>
      <c r="C4254">
        <v>431245</v>
      </c>
      <c r="D4254">
        <v>439819</v>
      </c>
      <c r="E4254">
        <v>441811</v>
      </c>
      <c r="F4254">
        <v>452323</v>
      </c>
      <c r="G4254">
        <v>463692</v>
      </c>
      <c r="H4254">
        <v>470737</v>
      </c>
      <c r="I4254">
        <v>476600</v>
      </c>
      <c r="J4254">
        <v>480491</v>
      </c>
      <c r="K4254">
        <v>482766</v>
      </c>
      <c r="L4254">
        <v>483329</v>
      </c>
      <c r="M4254">
        <v>482162</v>
      </c>
      <c r="N4254">
        <v>479253</v>
      </c>
      <c r="O4254">
        <v>474615</v>
      </c>
      <c r="P4254">
        <v>468259</v>
      </c>
      <c r="Q4254">
        <v>461138</v>
      </c>
      <c r="R4254">
        <v>454165</v>
      </c>
      <c r="S4254">
        <v>447330</v>
      </c>
      <c r="T4254">
        <v>440611</v>
      </c>
      <c r="U4254">
        <v>433970</v>
      </c>
      <c r="V4254">
        <v>427431</v>
      </c>
      <c r="W4254">
        <v>420903</v>
      </c>
      <c r="X4254">
        <v>414441</v>
      </c>
      <c r="Y4254">
        <v>408071</v>
      </c>
      <c r="Z4254">
        <v>401807</v>
      </c>
      <c r="AA4254">
        <v>395638</v>
      </c>
      <c r="AB4254">
        <v>389602</v>
      </c>
      <c r="AC4254">
        <v>383675</v>
      </c>
      <c r="AD4254">
        <v>377853</v>
      </c>
      <c r="AE4254">
        <v>372133</v>
      </c>
      <c r="AF4254">
        <v>366492</v>
      </c>
      <c r="AG4254">
        <v>360948</v>
      </c>
    </row>
    <row r="4255" spans="1:33" x14ac:dyDescent="0.35">
      <c r="A4255" t="s">
        <v>5885</v>
      </c>
      <c r="B4255" t="s">
        <v>19</v>
      </c>
      <c r="C4255">
        <v>383491</v>
      </c>
      <c r="D4255">
        <v>391116</v>
      </c>
      <c r="E4255">
        <v>392887</v>
      </c>
      <c r="F4255">
        <v>402235</v>
      </c>
      <c r="G4255">
        <v>412344</v>
      </c>
      <c r="H4255">
        <v>418610</v>
      </c>
      <c r="I4255">
        <v>423824</v>
      </c>
      <c r="J4255">
        <v>427283</v>
      </c>
      <c r="K4255">
        <v>429307</v>
      </c>
      <c r="L4255">
        <v>429808</v>
      </c>
      <c r="M4255">
        <v>428770</v>
      </c>
      <c r="N4255">
        <v>426183</v>
      </c>
      <c r="O4255">
        <v>422058</v>
      </c>
      <c r="P4255">
        <v>416406</v>
      </c>
      <c r="Q4255">
        <v>410074</v>
      </c>
      <c r="R4255">
        <v>403873</v>
      </c>
      <c r="S4255">
        <v>397795</v>
      </c>
      <c r="T4255">
        <v>391820</v>
      </c>
      <c r="U4255">
        <v>385914</v>
      </c>
      <c r="V4255">
        <v>380099</v>
      </c>
      <c r="W4255">
        <v>374294</v>
      </c>
      <c r="X4255">
        <v>368548</v>
      </c>
      <c r="Y4255">
        <v>362883</v>
      </c>
      <c r="Z4255">
        <v>357313</v>
      </c>
      <c r="AA4255">
        <v>351827</v>
      </c>
      <c r="AB4255">
        <v>346459</v>
      </c>
      <c r="AC4255">
        <v>341188</v>
      </c>
      <c r="AD4255">
        <v>336011</v>
      </c>
      <c r="AE4255">
        <v>330924</v>
      </c>
      <c r="AF4255">
        <v>325908</v>
      </c>
      <c r="AG4255">
        <v>320979</v>
      </c>
    </row>
    <row r="4256" spans="1:33" x14ac:dyDescent="0.35">
      <c r="A4256" t="s">
        <v>5886</v>
      </c>
      <c r="B4256" t="s">
        <v>19</v>
      </c>
      <c r="C4256" s="2">
        <v>1161320</v>
      </c>
      <c r="D4256" s="2">
        <v>1184410</v>
      </c>
      <c r="E4256" s="2">
        <v>1189770</v>
      </c>
      <c r="F4256" s="2">
        <v>1218080</v>
      </c>
      <c r="G4256" s="2">
        <v>1248700</v>
      </c>
      <c r="H4256" s="2">
        <v>1267670</v>
      </c>
      <c r="I4256" s="2">
        <v>1283460</v>
      </c>
      <c r="J4256" s="2">
        <v>1293930</v>
      </c>
      <c r="K4256" s="2">
        <v>1300060</v>
      </c>
      <c r="L4256" s="2">
        <v>1301580</v>
      </c>
      <c r="M4256" s="2">
        <v>1298440</v>
      </c>
      <c r="N4256" s="2">
        <v>1290600</v>
      </c>
      <c r="O4256" s="2">
        <v>1278110</v>
      </c>
      <c r="P4256" s="2">
        <v>1260990</v>
      </c>
      <c r="Q4256" s="2">
        <v>1241820</v>
      </c>
      <c r="R4256" s="2">
        <v>1223040</v>
      </c>
      <c r="S4256" s="2">
        <v>1204630</v>
      </c>
      <c r="T4256" s="2">
        <v>1186540</v>
      </c>
      <c r="U4256" s="2">
        <v>1168660</v>
      </c>
      <c r="V4256" s="2">
        <v>1151050</v>
      </c>
      <c r="W4256" s="2">
        <v>1133470</v>
      </c>
      <c r="X4256" s="2">
        <v>1116070</v>
      </c>
      <c r="Y4256" s="2">
        <v>1098910</v>
      </c>
      <c r="Z4256" s="2">
        <v>1082040</v>
      </c>
      <c r="AA4256" s="2">
        <v>1065430</v>
      </c>
      <c r="AB4256" s="2">
        <v>1049180</v>
      </c>
      <c r="AC4256" s="2">
        <v>1033210</v>
      </c>
      <c r="AD4256" s="2">
        <v>1017540</v>
      </c>
      <c r="AE4256" s="2">
        <v>1002130</v>
      </c>
      <c r="AF4256">
        <v>986942</v>
      </c>
      <c r="AG4256">
        <v>972014</v>
      </c>
    </row>
    <row r="4257" spans="1:33" x14ac:dyDescent="0.35">
      <c r="A4257" t="s">
        <v>5887</v>
      </c>
      <c r="B4257" t="s">
        <v>19</v>
      </c>
      <c r="C4257">
        <v>89680.9</v>
      </c>
      <c r="D4257">
        <v>91463.9</v>
      </c>
      <c r="E4257">
        <v>91878.2</v>
      </c>
      <c r="F4257">
        <v>94064.2</v>
      </c>
      <c r="G4257">
        <v>96428.4</v>
      </c>
      <c r="H4257">
        <v>97893.5</v>
      </c>
      <c r="I4257">
        <v>99112.9</v>
      </c>
      <c r="J4257">
        <v>99921.8</v>
      </c>
      <c r="K4257">
        <v>100395</v>
      </c>
      <c r="L4257">
        <v>100512</v>
      </c>
      <c r="M4257">
        <v>100270</v>
      </c>
      <c r="N4257">
        <v>99664.6</v>
      </c>
      <c r="O4257">
        <v>98700</v>
      </c>
      <c r="P4257">
        <v>97378.2</v>
      </c>
      <c r="Q4257">
        <v>95897.3</v>
      </c>
      <c r="R4257">
        <v>94447.2</v>
      </c>
      <c r="S4257">
        <v>93025.9</v>
      </c>
      <c r="T4257">
        <v>91628.7</v>
      </c>
      <c r="U4257">
        <v>90247.5</v>
      </c>
      <c r="V4257">
        <v>88887.6</v>
      </c>
      <c r="W4257">
        <v>87530.2</v>
      </c>
      <c r="X4257">
        <v>86186.3</v>
      </c>
      <c r="Y4257">
        <v>84861.5</v>
      </c>
      <c r="Z4257">
        <v>83559</v>
      </c>
      <c r="AA4257">
        <v>82276.100000000006</v>
      </c>
      <c r="AB4257">
        <v>81020.800000000003</v>
      </c>
      <c r="AC4257">
        <v>79788.3</v>
      </c>
      <c r="AD4257">
        <v>78577.5</v>
      </c>
      <c r="AE4257">
        <v>77388</v>
      </c>
      <c r="AF4257">
        <v>76214.899999999994</v>
      </c>
      <c r="AG4257">
        <v>75062.100000000006</v>
      </c>
    </row>
    <row r="4258" spans="1:33" x14ac:dyDescent="0.35">
      <c r="A4258" t="s">
        <v>5888</v>
      </c>
      <c r="B4258" t="s">
        <v>19</v>
      </c>
      <c r="C4258">
        <v>76568.7</v>
      </c>
      <c r="D4258">
        <v>78091</v>
      </c>
      <c r="E4258">
        <v>78444.7</v>
      </c>
      <c r="F4258">
        <v>80311.100000000006</v>
      </c>
      <c r="G4258">
        <v>82329.600000000006</v>
      </c>
      <c r="H4258">
        <v>83580.600000000006</v>
      </c>
      <c r="I4258">
        <v>84621.6</v>
      </c>
      <c r="J4258">
        <v>85312.3</v>
      </c>
      <c r="K4258">
        <v>85716.4</v>
      </c>
      <c r="L4258">
        <v>85816.4</v>
      </c>
      <c r="M4258">
        <v>85609.2</v>
      </c>
      <c r="N4258">
        <v>85092.7</v>
      </c>
      <c r="O4258">
        <v>84269.1</v>
      </c>
      <c r="P4258">
        <v>83140.600000000006</v>
      </c>
      <c r="Q4258">
        <v>81876.2</v>
      </c>
      <c r="R4258">
        <v>80638.2</v>
      </c>
      <c r="S4258">
        <v>79424.600000000006</v>
      </c>
      <c r="T4258">
        <v>78231.7</v>
      </c>
      <c r="U4258">
        <v>77052.5</v>
      </c>
      <c r="V4258">
        <v>75891.399999999994</v>
      </c>
      <c r="W4258">
        <v>74732.5</v>
      </c>
      <c r="X4258">
        <v>73585.100000000006</v>
      </c>
      <c r="Y4258">
        <v>72454</v>
      </c>
      <c r="Z4258">
        <v>71341.899999999994</v>
      </c>
      <c r="AA4258">
        <v>70246.600000000006</v>
      </c>
      <c r="AB4258">
        <v>69174.8</v>
      </c>
      <c r="AC4258">
        <v>68122.5</v>
      </c>
      <c r="AD4258">
        <v>67088.800000000003</v>
      </c>
      <c r="AE4258">
        <v>66073.100000000006</v>
      </c>
      <c r="AF4258">
        <v>65071.6</v>
      </c>
      <c r="AG4258">
        <v>64087.3</v>
      </c>
    </row>
    <row r="4259" spans="1:33" x14ac:dyDescent="0.35">
      <c r="A4259" t="s">
        <v>5889</v>
      </c>
      <c r="B4259" t="s">
        <v>19</v>
      </c>
      <c r="C4259">
        <v>485636</v>
      </c>
      <c r="D4259">
        <v>495292</v>
      </c>
      <c r="E4259">
        <v>497535</v>
      </c>
      <c r="F4259">
        <v>509373</v>
      </c>
      <c r="G4259">
        <v>522175</v>
      </c>
      <c r="H4259">
        <v>530109</v>
      </c>
      <c r="I4259">
        <v>536712</v>
      </c>
      <c r="J4259">
        <v>541093</v>
      </c>
      <c r="K4259">
        <v>543656</v>
      </c>
      <c r="L4259">
        <v>544290</v>
      </c>
      <c r="M4259">
        <v>542976</v>
      </c>
      <c r="N4259">
        <v>539700</v>
      </c>
      <c r="O4259">
        <v>534477</v>
      </c>
      <c r="P4259">
        <v>527319</v>
      </c>
      <c r="Q4259">
        <v>519300</v>
      </c>
      <c r="R4259">
        <v>511447</v>
      </c>
      <c r="S4259">
        <v>503750</v>
      </c>
      <c r="T4259">
        <v>496184</v>
      </c>
      <c r="U4259">
        <v>488705</v>
      </c>
      <c r="V4259">
        <v>481341</v>
      </c>
      <c r="W4259">
        <v>473990</v>
      </c>
      <c r="X4259">
        <v>466713</v>
      </c>
      <c r="Y4259">
        <v>459539</v>
      </c>
      <c r="Z4259">
        <v>452486</v>
      </c>
      <c r="AA4259">
        <v>445539</v>
      </c>
      <c r="AB4259">
        <v>438741</v>
      </c>
      <c r="AC4259">
        <v>432066</v>
      </c>
      <c r="AD4259">
        <v>425510</v>
      </c>
      <c r="AE4259">
        <v>419068</v>
      </c>
      <c r="AF4259">
        <v>412716</v>
      </c>
      <c r="AG4259">
        <v>406473</v>
      </c>
    </row>
    <row r="4260" spans="1:33" x14ac:dyDescent="0.35">
      <c r="A4260" t="s">
        <v>5890</v>
      </c>
      <c r="B4260" t="s">
        <v>19</v>
      </c>
      <c r="C4260">
        <v>97127.3</v>
      </c>
      <c r="D4260">
        <v>99058.4</v>
      </c>
      <c r="E4260">
        <v>99507</v>
      </c>
      <c r="F4260">
        <v>101875</v>
      </c>
      <c r="G4260">
        <v>104435</v>
      </c>
      <c r="H4260">
        <v>106022</v>
      </c>
      <c r="I4260">
        <v>107342</v>
      </c>
      <c r="J4260">
        <v>108219</v>
      </c>
      <c r="K4260">
        <v>108731</v>
      </c>
      <c r="L4260">
        <v>108858</v>
      </c>
      <c r="M4260">
        <v>108595</v>
      </c>
      <c r="N4260">
        <v>107940</v>
      </c>
      <c r="O4260">
        <v>106895</v>
      </c>
      <c r="P4260">
        <v>105464</v>
      </c>
      <c r="Q4260">
        <v>103860</v>
      </c>
      <c r="R4260">
        <v>102289</v>
      </c>
      <c r="S4260">
        <v>100750</v>
      </c>
      <c r="T4260">
        <v>99236.800000000003</v>
      </c>
      <c r="U4260">
        <v>97741</v>
      </c>
      <c r="V4260">
        <v>96268.2</v>
      </c>
      <c r="W4260">
        <v>94798</v>
      </c>
      <c r="X4260">
        <v>93342.6</v>
      </c>
      <c r="Y4260">
        <v>91907.8</v>
      </c>
      <c r="Z4260">
        <v>90497.1</v>
      </c>
      <c r="AA4260">
        <v>89107.7</v>
      </c>
      <c r="AB4260">
        <v>87748.2</v>
      </c>
      <c r="AC4260">
        <v>86413.3</v>
      </c>
      <c r="AD4260">
        <v>85102</v>
      </c>
      <c r="AE4260">
        <v>83813.7</v>
      </c>
      <c r="AF4260">
        <v>82543.199999999997</v>
      </c>
      <c r="AG4260">
        <v>81294.7</v>
      </c>
    </row>
    <row r="4261" spans="1:33" x14ac:dyDescent="0.35">
      <c r="A4261" t="s">
        <v>5891</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row>
    <row r="4262" spans="1:33" x14ac:dyDescent="0.35">
      <c r="A4262" t="s">
        <v>5892</v>
      </c>
      <c r="B4262" t="s">
        <v>19</v>
      </c>
      <c r="C4262">
        <v>0</v>
      </c>
      <c r="D4262" s="2">
        <v>393749000</v>
      </c>
      <c r="E4262" s="2">
        <v>383986000</v>
      </c>
      <c r="F4262" s="2">
        <v>390069000</v>
      </c>
      <c r="G4262" s="2">
        <v>382785000</v>
      </c>
      <c r="H4262" s="2">
        <v>386615000</v>
      </c>
      <c r="I4262" s="2">
        <v>391797000</v>
      </c>
      <c r="J4262" s="2">
        <v>396753000</v>
      </c>
      <c r="K4262" s="2">
        <v>403287000</v>
      </c>
      <c r="L4262" s="2">
        <v>409145000</v>
      </c>
      <c r="M4262" s="2">
        <v>412975000</v>
      </c>
      <c r="N4262" s="2">
        <v>415754000</v>
      </c>
      <c r="O4262" s="2">
        <v>416655000</v>
      </c>
      <c r="P4262" s="2">
        <v>416805000</v>
      </c>
      <c r="Q4262" s="2">
        <v>415754000</v>
      </c>
      <c r="R4262" s="2">
        <v>414702000</v>
      </c>
      <c r="S4262" s="2">
        <v>413726000</v>
      </c>
      <c r="T4262" s="2">
        <v>412975000</v>
      </c>
      <c r="U4262" s="2">
        <v>412149000</v>
      </c>
      <c r="V4262" s="2">
        <v>411473000</v>
      </c>
      <c r="W4262" s="2">
        <v>410497000</v>
      </c>
      <c r="X4262" s="2">
        <v>409821000</v>
      </c>
      <c r="Y4262" s="2">
        <v>409070000</v>
      </c>
      <c r="Z4262" s="2">
        <v>408619000</v>
      </c>
      <c r="AA4262" s="2">
        <v>408619000</v>
      </c>
      <c r="AB4262" s="2">
        <v>408619000</v>
      </c>
      <c r="AC4262" s="2">
        <v>408619000</v>
      </c>
      <c r="AD4262" s="2">
        <v>408619000</v>
      </c>
      <c r="AE4262" s="2">
        <v>408619000</v>
      </c>
      <c r="AF4262" s="2">
        <v>408619000</v>
      </c>
      <c r="AG4262" s="2">
        <v>408619000</v>
      </c>
    </row>
    <row r="4263" spans="1:33" x14ac:dyDescent="0.35">
      <c r="A4263" t="s">
        <v>5893</v>
      </c>
      <c r="B4263" t="s">
        <v>19</v>
      </c>
      <c r="C4263">
        <v>0</v>
      </c>
      <c r="D4263">
        <v>11193.8</v>
      </c>
      <c r="E4263">
        <v>10916.3</v>
      </c>
      <c r="F4263">
        <v>11089.2</v>
      </c>
      <c r="G4263">
        <v>10882.1</v>
      </c>
      <c r="H4263">
        <v>10991</v>
      </c>
      <c r="I4263">
        <v>11138.3</v>
      </c>
      <c r="J4263">
        <v>11279.2</v>
      </c>
      <c r="K4263">
        <v>11464.9</v>
      </c>
      <c r="L4263">
        <v>11631.5</v>
      </c>
      <c r="M4263">
        <v>11740.4</v>
      </c>
      <c r="N4263">
        <v>11819.4</v>
      </c>
      <c r="O4263">
        <v>11845</v>
      </c>
      <c r="P4263">
        <v>11849.3</v>
      </c>
      <c r="Q4263">
        <v>11819.4</v>
      </c>
      <c r="R4263">
        <v>11789.5</v>
      </c>
      <c r="S4263">
        <v>11761.7</v>
      </c>
      <c r="T4263">
        <v>11740.4</v>
      </c>
      <c r="U4263">
        <v>11716.9</v>
      </c>
      <c r="V4263">
        <v>11697.7</v>
      </c>
      <c r="W4263">
        <v>11669.9</v>
      </c>
      <c r="X4263">
        <v>11650.7</v>
      </c>
      <c r="Y4263">
        <v>11629.3</v>
      </c>
      <c r="Z4263">
        <v>11616.5</v>
      </c>
      <c r="AA4263">
        <v>11616.5</v>
      </c>
      <c r="AB4263">
        <v>11616.5</v>
      </c>
      <c r="AC4263">
        <v>11616.5</v>
      </c>
      <c r="AD4263">
        <v>11616.5</v>
      </c>
      <c r="AE4263">
        <v>11616.5</v>
      </c>
      <c r="AF4263">
        <v>11616.5</v>
      </c>
      <c r="AG4263">
        <v>11616.5</v>
      </c>
    </row>
    <row r="4264" spans="1:33" x14ac:dyDescent="0.35">
      <c r="A4264" t="s">
        <v>5894</v>
      </c>
      <c r="B4264" t="s">
        <v>19</v>
      </c>
      <c r="C4264">
        <v>0</v>
      </c>
      <c r="D4264">
        <v>51696</v>
      </c>
      <c r="E4264">
        <v>50414.2</v>
      </c>
      <c r="F4264">
        <v>51212.800000000003</v>
      </c>
      <c r="G4264">
        <v>50256.4</v>
      </c>
      <c r="H4264">
        <v>50759.3</v>
      </c>
      <c r="I4264">
        <v>51439.6</v>
      </c>
      <c r="J4264">
        <v>52090.400000000001</v>
      </c>
      <c r="K4264">
        <v>52948.2</v>
      </c>
      <c r="L4264">
        <v>53717.3</v>
      </c>
      <c r="M4264">
        <v>54220.1</v>
      </c>
      <c r="N4264">
        <v>54585</v>
      </c>
      <c r="O4264">
        <v>54703.3</v>
      </c>
      <c r="P4264">
        <v>54723</v>
      </c>
      <c r="Q4264">
        <v>54585</v>
      </c>
      <c r="R4264">
        <v>54446.9</v>
      </c>
      <c r="S4264">
        <v>54318.7</v>
      </c>
      <c r="T4264">
        <v>54220.1</v>
      </c>
      <c r="U4264">
        <v>54111.7</v>
      </c>
      <c r="V4264">
        <v>54022.9</v>
      </c>
      <c r="W4264">
        <v>53894.8</v>
      </c>
      <c r="X4264">
        <v>53806</v>
      </c>
      <c r="Y4264">
        <v>53707.4</v>
      </c>
      <c r="Z4264">
        <v>53648.3</v>
      </c>
      <c r="AA4264">
        <v>53648.3</v>
      </c>
      <c r="AB4264">
        <v>53648.3</v>
      </c>
      <c r="AC4264">
        <v>53648.3</v>
      </c>
      <c r="AD4264">
        <v>53648.3</v>
      </c>
      <c r="AE4264">
        <v>53648.3</v>
      </c>
      <c r="AF4264">
        <v>53648.3</v>
      </c>
      <c r="AG4264">
        <v>53648.3</v>
      </c>
    </row>
    <row r="4265" spans="1:33" x14ac:dyDescent="0.35">
      <c r="A4265" t="s">
        <v>5895</v>
      </c>
      <c r="B4265" t="s">
        <v>19</v>
      </c>
      <c r="C4265">
        <v>0</v>
      </c>
      <c r="D4265">
        <v>176930</v>
      </c>
      <c r="E4265">
        <v>172543</v>
      </c>
      <c r="F4265">
        <v>175277</v>
      </c>
      <c r="G4265">
        <v>172003</v>
      </c>
      <c r="H4265">
        <v>173724</v>
      </c>
      <c r="I4265">
        <v>176053</v>
      </c>
      <c r="J4265">
        <v>178280</v>
      </c>
      <c r="K4265">
        <v>181216</v>
      </c>
      <c r="L4265">
        <v>183848</v>
      </c>
      <c r="M4265">
        <v>185569</v>
      </c>
      <c r="N4265">
        <v>186818</v>
      </c>
      <c r="O4265">
        <v>187223</v>
      </c>
      <c r="P4265">
        <v>187290</v>
      </c>
      <c r="Q4265">
        <v>186818</v>
      </c>
      <c r="R4265">
        <v>186345</v>
      </c>
      <c r="S4265">
        <v>185907</v>
      </c>
      <c r="T4265">
        <v>185569</v>
      </c>
      <c r="U4265">
        <v>185198</v>
      </c>
      <c r="V4265">
        <v>184894</v>
      </c>
      <c r="W4265">
        <v>184456</v>
      </c>
      <c r="X4265">
        <v>184152</v>
      </c>
      <c r="Y4265">
        <v>183814</v>
      </c>
      <c r="Z4265">
        <v>183612</v>
      </c>
      <c r="AA4265">
        <v>183612</v>
      </c>
      <c r="AB4265">
        <v>183612</v>
      </c>
      <c r="AC4265">
        <v>183612</v>
      </c>
      <c r="AD4265">
        <v>183612</v>
      </c>
      <c r="AE4265">
        <v>183612</v>
      </c>
      <c r="AF4265">
        <v>183612</v>
      </c>
      <c r="AG4265">
        <v>183612</v>
      </c>
    </row>
    <row r="4266" spans="1:33" x14ac:dyDescent="0.35">
      <c r="A4266" t="s">
        <v>5896</v>
      </c>
      <c r="B4266" t="s">
        <v>19</v>
      </c>
      <c r="C4266">
        <v>0</v>
      </c>
      <c r="D4266">
        <v>13967.4</v>
      </c>
      <c r="E4266">
        <v>13621</v>
      </c>
      <c r="F4266">
        <v>13836.8</v>
      </c>
      <c r="G4266">
        <v>13578.4</v>
      </c>
      <c r="H4266">
        <v>13714.3</v>
      </c>
      <c r="I4266">
        <v>13898.1</v>
      </c>
      <c r="J4266">
        <v>14073.9</v>
      </c>
      <c r="K4266">
        <v>14305.7</v>
      </c>
      <c r="L4266">
        <v>14513.5</v>
      </c>
      <c r="M4266">
        <v>14649.3</v>
      </c>
      <c r="N4266">
        <v>14747.9</v>
      </c>
      <c r="O4266">
        <v>14779.9</v>
      </c>
      <c r="P4266">
        <v>14785.2</v>
      </c>
      <c r="Q4266">
        <v>14747.9</v>
      </c>
      <c r="R4266">
        <v>14710.6</v>
      </c>
      <c r="S4266">
        <v>14676</v>
      </c>
      <c r="T4266">
        <v>14649.3</v>
      </c>
      <c r="U4266">
        <v>14620</v>
      </c>
      <c r="V4266">
        <v>14596.1</v>
      </c>
      <c r="W4266">
        <v>14561.4</v>
      </c>
      <c r="X4266">
        <v>14537.4</v>
      </c>
      <c r="Y4266">
        <v>14510.8</v>
      </c>
      <c r="Z4266">
        <v>14494.8</v>
      </c>
      <c r="AA4266">
        <v>14494.8</v>
      </c>
      <c r="AB4266">
        <v>14494.8</v>
      </c>
      <c r="AC4266">
        <v>14494.8</v>
      </c>
      <c r="AD4266">
        <v>14494.8</v>
      </c>
      <c r="AE4266">
        <v>14494.8</v>
      </c>
      <c r="AF4266">
        <v>14494.8</v>
      </c>
      <c r="AG4266">
        <v>14494.8</v>
      </c>
    </row>
    <row r="4267" spans="1:33" x14ac:dyDescent="0.35">
      <c r="A4267" t="s">
        <v>5897</v>
      </c>
      <c r="B4267" t="s">
        <v>19</v>
      </c>
      <c r="C4267">
        <v>0</v>
      </c>
      <c r="D4267">
        <v>12420.7</v>
      </c>
      <c r="E4267">
        <v>12112.7</v>
      </c>
      <c r="F4267">
        <v>12304.6</v>
      </c>
      <c r="G4267">
        <v>12074.8</v>
      </c>
      <c r="H4267">
        <v>12195.6</v>
      </c>
      <c r="I4267">
        <v>12359.1</v>
      </c>
      <c r="J4267">
        <v>12515.4</v>
      </c>
      <c r="K4267">
        <v>12721.5</v>
      </c>
      <c r="L4267">
        <v>12906.3</v>
      </c>
      <c r="M4267">
        <v>13027.1</v>
      </c>
      <c r="N4267">
        <v>13114.8</v>
      </c>
      <c r="O4267">
        <v>13143.2</v>
      </c>
      <c r="P4267">
        <v>13148</v>
      </c>
      <c r="Q4267">
        <v>13114.8</v>
      </c>
      <c r="R4267">
        <v>13081.6</v>
      </c>
      <c r="S4267">
        <v>13050.8</v>
      </c>
      <c r="T4267">
        <v>13027.1</v>
      </c>
      <c r="U4267">
        <v>13001.1</v>
      </c>
      <c r="V4267">
        <v>12979.8</v>
      </c>
      <c r="W4267">
        <v>12949</v>
      </c>
      <c r="X4267">
        <v>12927.6</v>
      </c>
      <c r="Y4267">
        <v>12903.9</v>
      </c>
      <c r="Z4267">
        <v>12889.7</v>
      </c>
      <c r="AA4267">
        <v>12889.7</v>
      </c>
      <c r="AB4267">
        <v>12889.7</v>
      </c>
      <c r="AC4267">
        <v>12889.7</v>
      </c>
      <c r="AD4267">
        <v>12889.7</v>
      </c>
      <c r="AE4267">
        <v>12889.7</v>
      </c>
      <c r="AF4267">
        <v>12889.7</v>
      </c>
      <c r="AG4267">
        <v>12889.7</v>
      </c>
    </row>
    <row r="4268" spans="1:33" x14ac:dyDescent="0.35">
      <c r="A4268" t="s">
        <v>5898</v>
      </c>
      <c r="B4268" t="s">
        <v>19</v>
      </c>
      <c r="C4268">
        <v>0</v>
      </c>
      <c r="D4268">
        <v>37613.300000000003</v>
      </c>
      <c r="E4268">
        <v>36680.699999999997</v>
      </c>
      <c r="F4268">
        <v>37261.800000000003</v>
      </c>
      <c r="G4268">
        <v>36565.9</v>
      </c>
      <c r="H4268">
        <v>36931.800000000003</v>
      </c>
      <c r="I4268">
        <v>37426.800000000003</v>
      </c>
      <c r="J4268">
        <v>37900.199999999997</v>
      </c>
      <c r="K4268">
        <v>38524.400000000001</v>
      </c>
      <c r="L4268">
        <v>39084</v>
      </c>
      <c r="M4268">
        <v>39449.800000000003</v>
      </c>
      <c r="N4268">
        <v>39715.300000000003</v>
      </c>
      <c r="O4268">
        <v>39801.4</v>
      </c>
      <c r="P4268">
        <v>39815.699999999997</v>
      </c>
      <c r="Q4268">
        <v>39715.300000000003</v>
      </c>
      <c r="R4268">
        <v>39614.800000000003</v>
      </c>
      <c r="S4268">
        <v>39521.599999999999</v>
      </c>
      <c r="T4268">
        <v>39449.800000000003</v>
      </c>
      <c r="U4268">
        <v>39370.9</v>
      </c>
      <c r="V4268">
        <v>39306.300000000003</v>
      </c>
      <c r="W4268">
        <v>39213.1</v>
      </c>
      <c r="X4268">
        <v>39148.5</v>
      </c>
      <c r="Y4268">
        <v>39076.800000000003</v>
      </c>
      <c r="Z4268">
        <v>39033.699999999997</v>
      </c>
      <c r="AA4268">
        <v>39033.699999999997</v>
      </c>
      <c r="AB4268">
        <v>39033.699999999997</v>
      </c>
      <c r="AC4268">
        <v>39033.699999999997</v>
      </c>
      <c r="AD4268">
        <v>39033.699999999997</v>
      </c>
      <c r="AE4268">
        <v>39033.699999999997</v>
      </c>
      <c r="AF4268">
        <v>39033.699999999997</v>
      </c>
      <c r="AG4268">
        <v>39033.699999999997</v>
      </c>
    </row>
    <row r="4269" spans="1:33" x14ac:dyDescent="0.35">
      <c r="A4269" t="s">
        <v>5899</v>
      </c>
      <c r="B4269" t="s">
        <v>19</v>
      </c>
      <c r="C4269">
        <v>0</v>
      </c>
      <c r="D4269">
        <v>2904.62</v>
      </c>
      <c r="E4269">
        <v>2832.6</v>
      </c>
      <c r="F4269">
        <v>2877.48</v>
      </c>
      <c r="G4269">
        <v>2823.74</v>
      </c>
      <c r="H4269">
        <v>2851.99</v>
      </c>
      <c r="I4269">
        <v>2890.22</v>
      </c>
      <c r="J4269">
        <v>2926.78</v>
      </c>
      <c r="K4269">
        <v>2974.98</v>
      </c>
      <c r="L4269">
        <v>3018.19</v>
      </c>
      <c r="M4269">
        <v>3046.45</v>
      </c>
      <c r="N4269">
        <v>3066.94</v>
      </c>
      <c r="O4269">
        <v>3073.59</v>
      </c>
      <c r="P4269">
        <v>3074.7</v>
      </c>
      <c r="Q4269">
        <v>3066.94</v>
      </c>
      <c r="R4269">
        <v>3059.19</v>
      </c>
      <c r="S4269">
        <v>3051.99</v>
      </c>
      <c r="T4269">
        <v>3046.45</v>
      </c>
      <c r="U4269">
        <v>3040.35</v>
      </c>
      <c r="V4269">
        <v>3035.37</v>
      </c>
      <c r="W4269">
        <v>3028.16</v>
      </c>
      <c r="X4269">
        <v>3023.18</v>
      </c>
      <c r="Y4269">
        <v>3017.64</v>
      </c>
      <c r="Z4269">
        <v>3014.31</v>
      </c>
      <c r="AA4269">
        <v>3014.31</v>
      </c>
      <c r="AB4269">
        <v>3014.31</v>
      </c>
      <c r="AC4269">
        <v>3014.31</v>
      </c>
      <c r="AD4269">
        <v>3014.31</v>
      </c>
      <c r="AE4269">
        <v>3014.31</v>
      </c>
      <c r="AF4269">
        <v>3014.31</v>
      </c>
      <c r="AG4269">
        <v>3014.31</v>
      </c>
    </row>
    <row r="4270" spans="1:33" x14ac:dyDescent="0.35">
      <c r="A4270" t="s">
        <v>5900</v>
      </c>
      <c r="B4270" t="s">
        <v>19</v>
      </c>
      <c r="C4270">
        <v>0</v>
      </c>
      <c r="D4270">
        <v>2479.94</v>
      </c>
      <c r="E4270">
        <v>2418.4499999999998</v>
      </c>
      <c r="F4270">
        <v>2456.7600000000002</v>
      </c>
      <c r="G4270">
        <v>2410.88</v>
      </c>
      <c r="H4270">
        <v>2435</v>
      </c>
      <c r="I4270">
        <v>2467.64</v>
      </c>
      <c r="J4270">
        <v>2498.86</v>
      </c>
      <c r="K4270">
        <v>2540.0100000000002</v>
      </c>
      <c r="L4270">
        <v>2576.9</v>
      </c>
      <c r="M4270">
        <v>2601.0300000000002</v>
      </c>
      <c r="N4270">
        <v>2618.5300000000002</v>
      </c>
      <c r="O4270">
        <v>2624.2</v>
      </c>
      <c r="P4270">
        <v>2625.15</v>
      </c>
      <c r="Q4270">
        <v>2618.5300000000002</v>
      </c>
      <c r="R4270">
        <v>2611.91</v>
      </c>
      <c r="S4270">
        <v>2605.7600000000002</v>
      </c>
      <c r="T4270">
        <v>2601.0300000000002</v>
      </c>
      <c r="U4270">
        <v>2595.8200000000002</v>
      </c>
      <c r="V4270">
        <v>2591.5700000000002</v>
      </c>
      <c r="W4270">
        <v>2585.42</v>
      </c>
      <c r="X4270">
        <v>2581.16</v>
      </c>
      <c r="Y4270">
        <v>2576.4299999999998</v>
      </c>
      <c r="Z4270">
        <v>2573.59</v>
      </c>
      <c r="AA4270">
        <v>2573.59</v>
      </c>
      <c r="AB4270">
        <v>2573.59</v>
      </c>
      <c r="AC4270">
        <v>2573.59</v>
      </c>
      <c r="AD4270">
        <v>2573.59</v>
      </c>
      <c r="AE4270">
        <v>2573.59</v>
      </c>
      <c r="AF4270">
        <v>2573.59</v>
      </c>
      <c r="AG4270">
        <v>2573.59</v>
      </c>
    </row>
    <row r="4271" spans="1:33" x14ac:dyDescent="0.35">
      <c r="A4271" t="s">
        <v>5901</v>
      </c>
      <c r="B4271" t="s">
        <v>19</v>
      </c>
      <c r="C4271">
        <v>0</v>
      </c>
      <c r="D4271">
        <v>15729</v>
      </c>
      <c r="E4271">
        <v>15339</v>
      </c>
      <c r="F4271">
        <v>15582</v>
      </c>
      <c r="G4271">
        <v>15291</v>
      </c>
      <c r="H4271">
        <v>15444</v>
      </c>
      <c r="I4271">
        <v>15651</v>
      </c>
      <c r="J4271">
        <v>15849</v>
      </c>
      <c r="K4271">
        <v>16110</v>
      </c>
      <c r="L4271">
        <v>16344</v>
      </c>
      <c r="M4271">
        <v>16497</v>
      </c>
      <c r="N4271">
        <v>16608</v>
      </c>
      <c r="O4271">
        <v>16644</v>
      </c>
      <c r="P4271">
        <v>16650</v>
      </c>
      <c r="Q4271">
        <v>16608</v>
      </c>
      <c r="R4271">
        <v>16566</v>
      </c>
      <c r="S4271">
        <v>16527</v>
      </c>
      <c r="T4271">
        <v>16497</v>
      </c>
      <c r="U4271">
        <v>16464</v>
      </c>
      <c r="V4271">
        <v>16437</v>
      </c>
      <c r="W4271">
        <v>16398</v>
      </c>
      <c r="X4271">
        <v>16371</v>
      </c>
      <c r="Y4271">
        <v>16341</v>
      </c>
      <c r="Z4271">
        <v>16323</v>
      </c>
      <c r="AA4271">
        <v>16323</v>
      </c>
      <c r="AB4271">
        <v>16323</v>
      </c>
      <c r="AC4271">
        <v>16323</v>
      </c>
      <c r="AD4271">
        <v>16323</v>
      </c>
      <c r="AE4271">
        <v>16323</v>
      </c>
      <c r="AF4271">
        <v>16323</v>
      </c>
      <c r="AG4271">
        <v>16323</v>
      </c>
    </row>
    <row r="4272" spans="1:33" x14ac:dyDescent="0.35">
      <c r="A4272" t="s">
        <v>5902</v>
      </c>
      <c r="B4272" t="s">
        <v>19</v>
      </c>
      <c r="C4272">
        <v>0</v>
      </c>
      <c r="D4272">
        <v>3145.8</v>
      </c>
      <c r="E4272">
        <v>3067.8</v>
      </c>
      <c r="F4272">
        <v>3116.4</v>
      </c>
      <c r="G4272">
        <v>3058.2</v>
      </c>
      <c r="H4272">
        <v>3088.8</v>
      </c>
      <c r="I4272">
        <v>3130.2</v>
      </c>
      <c r="J4272">
        <v>3169.8</v>
      </c>
      <c r="K4272">
        <v>3222</v>
      </c>
      <c r="L4272">
        <v>3268.8</v>
      </c>
      <c r="M4272">
        <v>3299.4</v>
      </c>
      <c r="N4272">
        <v>3321.6</v>
      </c>
      <c r="O4272">
        <v>3328.8</v>
      </c>
      <c r="P4272">
        <v>3330</v>
      </c>
      <c r="Q4272">
        <v>3321.6</v>
      </c>
      <c r="R4272">
        <v>3313.2</v>
      </c>
      <c r="S4272">
        <v>3305.4</v>
      </c>
      <c r="T4272">
        <v>3299.4</v>
      </c>
      <c r="U4272">
        <v>3292.8</v>
      </c>
      <c r="V4272">
        <v>3287.4</v>
      </c>
      <c r="W4272">
        <v>3279.6</v>
      </c>
      <c r="X4272">
        <v>3274.2</v>
      </c>
      <c r="Y4272">
        <v>3268.2</v>
      </c>
      <c r="Z4272">
        <v>3264.6</v>
      </c>
      <c r="AA4272">
        <v>3264.6</v>
      </c>
      <c r="AB4272">
        <v>3264.6</v>
      </c>
      <c r="AC4272">
        <v>3264.6</v>
      </c>
      <c r="AD4272">
        <v>3264.6</v>
      </c>
      <c r="AE4272">
        <v>3264.6</v>
      </c>
      <c r="AF4272">
        <v>3264.6</v>
      </c>
      <c r="AG4272">
        <v>3264.6</v>
      </c>
    </row>
    <row r="4273" spans="1:33" x14ac:dyDescent="0.35">
      <c r="A4273" t="s">
        <v>5903</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row>
    <row r="4274" spans="1:33" x14ac:dyDescent="0.35">
      <c r="A4274" t="s">
        <v>5904</v>
      </c>
      <c r="B4274" t="s">
        <v>19</v>
      </c>
      <c r="C4274">
        <v>0</v>
      </c>
      <c r="D4274" s="2">
        <v>3679900</v>
      </c>
      <c r="E4274" s="2">
        <v>3830100</v>
      </c>
      <c r="F4274" s="2">
        <v>3980300</v>
      </c>
      <c r="G4274" s="2">
        <v>4055400</v>
      </c>
      <c r="H4274" s="2">
        <v>4205600</v>
      </c>
      <c r="I4274" s="2">
        <v>4280700</v>
      </c>
      <c r="J4274" s="2">
        <v>4430900</v>
      </c>
      <c r="K4274" s="2">
        <v>4506000</v>
      </c>
      <c r="L4274" s="2">
        <v>4581100</v>
      </c>
      <c r="M4274" s="2">
        <v>4656200</v>
      </c>
      <c r="N4274" s="2">
        <v>4656200</v>
      </c>
      <c r="O4274" s="2">
        <v>4731300</v>
      </c>
      <c r="P4274" s="2">
        <v>4731300</v>
      </c>
      <c r="Q4274" s="2">
        <v>4731300</v>
      </c>
      <c r="R4274" s="2">
        <v>4731300</v>
      </c>
      <c r="S4274" s="2">
        <v>4731300</v>
      </c>
      <c r="T4274" s="2">
        <v>4731300</v>
      </c>
      <c r="U4274" s="2">
        <v>4731300</v>
      </c>
      <c r="V4274" s="2">
        <v>4731300</v>
      </c>
      <c r="W4274" s="2">
        <v>4731300</v>
      </c>
      <c r="X4274" s="2">
        <v>4731300</v>
      </c>
      <c r="Y4274" s="2">
        <v>4731300</v>
      </c>
      <c r="Z4274" s="2">
        <v>4731300</v>
      </c>
      <c r="AA4274" s="2">
        <v>4731300</v>
      </c>
      <c r="AB4274" s="2">
        <v>4731300</v>
      </c>
      <c r="AC4274" s="2">
        <v>4731300</v>
      </c>
      <c r="AD4274" s="2">
        <v>4731300</v>
      </c>
      <c r="AE4274" s="2">
        <v>4731300</v>
      </c>
      <c r="AF4274" s="2">
        <v>4731300</v>
      </c>
      <c r="AG4274" s="2">
        <v>4731300</v>
      </c>
    </row>
    <row r="4275" spans="1:33" x14ac:dyDescent="0.35">
      <c r="A4275" t="s">
        <v>5905</v>
      </c>
      <c r="B4275" t="s">
        <v>19</v>
      </c>
      <c r="C4275">
        <v>0</v>
      </c>
      <c r="D4275">
        <v>104.61499999999999</v>
      </c>
      <c r="E4275">
        <v>108.88500000000001</v>
      </c>
      <c r="F4275">
        <v>113.155</v>
      </c>
      <c r="G4275">
        <v>115.29</v>
      </c>
      <c r="H4275">
        <v>119.56</v>
      </c>
      <c r="I4275">
        <v>121.69499999999999</v>
      </c>
      <c r="J4275">
        <v>125.965</v>
      </c>
      <c r="K4275">
        <v>128.1</v>
      </c>
      <c r="L4275">
        <v>130.23500000000001</v>
      </c>
      <c r="M4275">
        <v>132.37</v>
      </c>
      <c r="N4275">
        <v>132.37</v>
      </c>
      <c r="O4275">
        <v>134.505</v>
      </c>
      <c r="P4275">
        <v>134.505</v>
      </c>
      <c r="Q4275">
        <v>134.505</v>
      </c>
      <c r="R4275">
        <v>134.505</v>
      </c>
      <c r="S4275">
        <v>134.505</v>
      </c>
      <c r="T4275">
        <v>134.505</v>
      </c>
      <c r="U4275">
        <v>134.505</v>
      </c>
      <c r="V4275">
        <v>134.505</v>
      </c>
      <c r="W4275">
        <v>134.505</v>
      </c>
      <c r="X4275">
        <v>134.505</v>
      </c>
      <c r="Y4275">
        <v>134.505</v>
      </c>
      <c r="Z4275">
        <v>134.505</v>
      </c>
      <c r="AA4275">
        <v>134.505</v>
      </c>
      <c r="AB4275">
        <v>134.505</v>
      </c>
      <c r="AC4275">
        <v>134.505</v>
      </c>
      <c r="AD4275">
        <v>134.505</v>
      </c>
      <c r="AE4275">
        <v>134.505</v>
      </c>
      <c r="AF4275">
        <v>134.505</v>
      </c>
      <c r="AG4275">
        <v>134.505</v>
      </c>
    </row>
    <row r="4276" spans="1:33" x14ac:dyDescent="0.35">
      <c r="A4276" t="s">
        <v>5906</v>
      </c>
      <c r="B4276" t="s">
        <v>19</v>
      </c>
      <c r="C4276">
        <v>0</v>
      </c>
      <c r="D4276">
        <v>483.14</v>
      </c>
      <c r="E4276">
        <v>502.86</v>
      </c>
      <c r="F4276">
        <v>522.58000000000004</v>
      </c>
      <c r="G4276">
        <v>532.44000000000005</v>
      </c>
      <c r="H4276">
        <v>552.16</v>
      </c>
      <c r="I4276">
        <v>562.02</v>
      </c>
      <c r="J4276">
        <v>581.74</v>
      </c>
      <c r="K4276">
        <v>591.6</v>
      </c>
      <c r="L4276">
        <v>601.46</v>
      </c>
      <c r="M4276">
        <v>611.32000000000005</v>
      </c>
      <c r="N4276">
        <v>611.32000000000005</v>
      </c>
      <c r="O4276">
        <v>621.17999999999995</v>
      </c>
      <c r="P4276">
        <v>621.17999999999995</v>
      </c>
      <c r="Q4276">
        <v>621.17999999999995</v>
      </c>
      <c r="R4276">
        <v>621.17999999999995</v>
      </c>
      <c r="S4276">
        <v>621.17999999999995</v>
      </c>
      <c r="T4276">
        <v>621.17999999999995</v>
      </c>
      <c r="U4276">
        <v>621.17999999999995</v>
      </c>
      <c r="V4276">
        <v>621.17999999999995</v>
      </c>
      <c r="W4276">
        <v>621.17999999999995</v>
      </c>
      <c r="X4276">
        <v>621.17999999999995</v>
      </c>
      <c r="Y4276">
        <v>621.17999999999995</v>
      </c>
      <c r="Z4276">
        <v>621.17999999999995</v>
      </c>
      <c r="AA4276">
        <v>621.17999999999995</v>
      </c>
      <c r="AB4276">
        <v>621.17999999999995</v>
      </c>
      <c r="AC4276">
        <v>621.17999999999995</v>
      </c>
      <c r="AD4276">
        <v>621.17999999999995</v>
      </c>
      <c r="AE4276">
        <v>621.17999999999995</v>
      </c>
      <c r="AF4276">
        <v>621.17999999999995</v>
      </c>
      <c r="AG4276">
        <v>621.17999999999995</v>
      </c>
    </row>
    <row r="4277" spans="1:33" x14ac:dyDescent="0.35">
      <c r="A4277" t="s">
        <v>5907</v>
      </c>
      <c r="B4277" t="s">
        <v>19</v>
      </c>
      <c r="C4277">
        <v>0</v>
      </c>
      <c r="D4277">
        <v>1653.55</v>
      </c>
      <c r="E4277">
        <v>1721.05</v>
      </c>
      <c r="F4277">
        <v>1788.54</v>
      </c>
      <c r="G4277">
        <v>1822.28</v>
      </c>
      <c r="H4277">
        <v>1889.78</v>
      </c>
      <c r="I4277">
        <v>1923.52</v>
      </c>
      <c r="J4277">
        <v>1991.01</v>
      </c>
      <c r="K4277">
        <v>2024.76</v>
      </c>
      <c r="L4277">
        <v>2058.5100000000002</v>
      </c>
      <c r="M4277">
        <v>2092.25</v>
      </c>
      <c r="N4277">
        <v>2092.25</v>
      </c>
      <c r="O4277">
        <v>2126</v>
      </c>
      <c r="P4277">
        <v>2126</v>
      </c>
      <c r="Q4277">
        <v>2126</v>
      </c>
      <c r="R4277">
        <v>2126</v>
      </c>
      <c r="S4277">
        <v>2126</v>
      </c>
      <c r="T4277">
        <v>2126</v>
      </c>
      <c r="U4277">
        <v>2126</v>
      </c>
      <c r="V4277">
        <v>2126</v>
      </c>
      <c r="W4277">
        <v>2126</v>
      </c>
      <c r="X4277">
        <v>2126</v>
      </c>
      <c r="Y4277">
        <v>2126</v>
      </c>
      <c r="Z4277">
        <v>2126</v>
      </c>
      <c r="AA4277">
        <v>2126</v>
      </c>
      <c r="AB4277">
        <v>2126</v>
      </c>
      <c r="AC4277">
        <v>2126</v>
      </c>
      <c r="AD4277">
        <v>2126</v>
      </c>
      <c r="AE4277">
        <v>2126</v>
      </c>
      <c r="AF4277">
        <v>2126</v>
      </c>
      <c r="AG4277">
        <v>2126</v>
      </c>
    </row>
    <row r="4278" spans="1:33" x14ac:dyDescent="0.35">
      <c r="A4278" t="s">
        <v>5908</v>
      </c>
      <c r="B4278" t="s">
        <v>19</v>
      </c>
      <c r="C4278">
        <v>0</v>
      </c>
      <c r="D4278">
        <v>130.536</v>
      </c>
      <c r="E4278">
        <v>135.864</v>
      </c>
      <c r="F4278">
        <v>141.19200000000001</v>
      </c>
      <c r="G4278">
        <v>143.85599999999999</v>
      </c>
      <c r="H4278">
        <v>149.184</v>
      </c>
      <c r="I4278">
        <v>151.84800000000001</v>
      </c>
      <c r="J4278">
        <v>157.17599999999999</v>
      </c>
      <c r="K4278">
        <v>159.84</v>
      </c>
      <c r="L4278">
        <v>162.50399999999999</v>
      </c>
      <c r="M4278">
        <v>165.16800000000001</v>
      </c>
      <c r="N4278">
        <v>165.16800000000001</v>
      </c>
      <c r="O4278">
        <v>167.83199999999999</v>
      </c>
      <c r="P4278">
        <v>167.83199999999999</v>
      </c>
      <c r="Q4278">
        <v>167.83199999999999</v>
      </c>
      <c r="R4278">
        <v>167.83199999999999</v>
      </c>
      <c r="S4278">
        <v>167.83199999999999</v>
      </c>
      <c r="T4278">
        <v>167.83199999999999</v>
      </c>
      <c r="U4278">
        <v>167.83199999999999</v>
      </c>
      <c r="V4278">
        <v>167.83199999999999</v>
      </c>
      <c r="W4278">
        <v>167.83199999999999</v>
      </c>
      <c r="X4278">
        <v>167.83199999999999</v>
      </c>
      <c r="Y4278">
        <v>167.83199999999999</v>
      </c>
      <c r="Z4278">
        <v>167.83199999999999</v>
      </c>
      <c r="AA4278">
        <v>167.83199999999999</v>
      </c>
      <c r="AB4278">
        <v>167.83199999999999</v>
      </c>
      <c r="AC4278">
        <v>167.83199999999999</v>
      </c>
      <c r="AD4278">
        <v>167.83199999999999</v>
      </c>
      <c r="AE4278">
        <v>167.83199999999999</v>
      </c>
      <c r="AF4278">
        <v>167.83199999999999</v>
      </c>
      <c r="AG4278">
        <v>167.83199999999999</v>
      </c>
    </row>
    <row r="4279" spans="1:33" x14ac:dyDescent="0.35">
      <c r="A4279" t="s">
        <v>5909</v>
      </c>
      <c r="B4279" t="s">
        <v>19</v>
      </c>
      <c r="C4279">
        <v>0</v>
      </c>
      <c r="D4279">
        <v>116.081</v>
      </c>
      <c r="E4279">
        <v>120.819</v>
      </c>
      <c r="F4279">
        <v>125.557</v>
      </c>
      <c r="G4279">
        <v>127.926</v>
      </c>
      <c r="H4279">
        <v>132.66399999999999</v>
      </c>
      <c r="I4279">
        <v>135.03299999999999</v>
      </c>
      <c r="J4279">
        <v>139.77099999999999</v>
      </c>
      <c r="K4279">
        <v>142.13999999999999</v>
      </c>
      <c r="L4279">
        <v>144.50899999999999</v>
      </c>
      <c r="M4279">
        <v>146.87799999999999</v>
      </c>
      <c r="N4279">
        <v>146.87799999999999</v>
      </c>
      <c r="O4279">
        <v>149.24700000000001</v>
      </c>
      <c r="P4279">
        <v>149.24700000000001</v>
      </c>
      <c r="Q4279">
        <v>149.24700000000001</v>
      </c>
      <c r="R4279">
        <v>149.24700000000001</v>
      </c>
      <c r="S4279">
        <v>149.24700000000001</v>
      </c>
      <c r="T4279">
        <v>149.24700000000001</v>
      </c>
      <c r="U4279">
        <v>149.24700000000001</v>
      </c>
      <c r="V4279">
        <v>149.24700000000001</v>
      </c>
      <c r="W4279">
        <v>149.24700000000001</v>
      </c>
      <c r="X4279">
        <v>149.24700000000001</v>
      </c>
      <c r="Y4279">
        <v>149.24700000000001</v>
      </c>
      <c r="Z4279">
        <v>149.24700000000001</v>
      </c>
      <c r="AA4279">
        <v>149.24700000000001</v>
      </c>
      <c r="AB4279">
        <v>149.24700000000001</v>
      </c>
      <c r="AC4279">
        <v>149.24700000000001</v>
      </c>
      <c r="AD4279">
        <v>149.24700000000001</v>
      </c>
      <c r="AE4279">
        <v>149.24700000000001</v>
      </c>
      <c r="AF4279">
        <v>149.24700000000001</v>
      </c>
      <c r="AG4279">
        <v>149.24700000000001</v>
      </c>
    </row>
    <row r="4280" spans="1:33" x14ac:dyDescent="0.35">
      <c r="A4280" t="s">
        <v>5910</v>
      </c>
      <c r="B4280" t="s">
        <v>19</v>
      </c>
      <c r="C4280">
        <v>0</v>
      </c>
      <c r="D4280">
        <v>351.52600000000001</v>
      </c>
      <c r="E4280">
        <v>365.87400000000002</v>
      </c>
      <c r="F4280">
        <v>380.22199999999998</v>
      </c>
      <c r="G4280">
        <v>387.39600000000002</v>
      </c>
      <c r="H4280">
        <v>401.74400000000003</v>
      </c>
      <c r="I4280">
        <v>408.91800000000001</v>
      </c>
      <c r="J4280">
        <v>423.26600000000002</v>
      </c>
      <c r="K4280">
        <v>430.44</v>
      </c>
      <c r="L4280">
        <v>437.61399999999998</v>
      </c>
      <c r="M4280">
        <v>444.78800000000001</v>
      </c>
      <c r="N4280">
        <v>444.78800000000001</v>
      </c>
      <c r="O4280">
        <v>451.96199999999999</v>
      </c>
      <c r="P4280">
        <v>451.96199999999999</v>
      </c>
      <c r="Q4280">
        <v>451.96199999999999</v>
      </c>
      <c r="R4280">
        <v>451.96199999999999</v>
      </c>
      <c r="S4280">
        <v>451.96199999999999</v>
      </c>
      <c r="T4280">
        <v>451.96199999999999</v>
      </c>
      <c r="U4280">
        <v>451.96199999999999</v>
      </c>
      <c r="V4280">
        <v>451.96199999999999</v>
      </c>
      <c r="W4280">
        <v>451.96199999999999</v>
      </c>
      <c r="X4280">
        <v>451.96199999999999</v>
      </c>
      <c r="Y4280">
        <v>451.96199999999999</v>
      </c>
      <c r="Z4280">
        <v>451.96199999999999</v>
      </c>
      <c r="AA4280">
        <v>451.96199999999999</v>
      </c>
      <c r="AB4280">
        <v>451.96199999999999</v>
      </c>
      <c r="AC4280">
        <v>451.96199999999999</v>
      </c>
      <c r="AD4280">
        <v>451.96199999999999</v>
      </c>
      <c r="AE4280">
        <v>451.96199999999999</v>
      </c>
      <c r="AF4280">
        <v>451.96199999999999</v>
      </c>
      <c r="AG4280">
        <v>451.96199999999999</v>
      </c>
    </row>
    <row r="4281" spans="1:33" x14ac:dyDescent="0.35">
      <c r="A4281" t="s">
        <v>5911</v>
      </c>
      <c r="B4281" t="s">
        <v>19</v>
      </c>
      <c r="C4281">
        <v>0</v>
      </c>
      <c r="D4281">
        <v>27.146000000000001</v>
      </c>
      <c r="E4281">
        <v>28.254000000000001</v>
      </c>
      <c r="F4281">
        <v>29.361999999999998</v>
      </c>
      <c r="G4281">
        <v>29.916</v>
      </c>
      <c r="H4281">
        <v>31.024000000000001</v>
      </c>
      <c r="I4281">
        <v>31.577999999999999</v>
      </c>
      <c r="J4281">
        <v>32.686</v>
      </c>
      <c r="K4281">
        <v>33.24</v>
      </c>
      <c r="L4281">
        <v>33.793999999999997</v>
      </c>
      <c r="M4281">
        <v>34.347999999999999</v>
      </c>
      <c r="N4281">
        <v>34.347999999999999</v>
      </c>
      <c r="O4281">
        <v>34.902000000000001</v>
      </c>
      <c r="P4281">
        <v>34.902000000000001</v>
      </c>
      <c r="Q4281">
        <v>34.902000000000001</v>
      </c>
      <c r="R4281">
        <v>34.902000000000001</v>
      </c>
      <c r="S4281">
        <v>34.902000000000001</v>
      </c>
      <c r="T4281">
        <v>34.902000000000001</v>
      </c>
      <c r="U4281">
        <v>34.902000000000001</v>
      </c>
      <c r="V4281">
        <v>34.902000000000001</v>
      </c>
      <c r="W4281">
        <v>34.902000000000001</v>
      </c>
      <c r="X4281">
        <v>34.902000000000001</v>
      </c>
      <c r="Y4281">
        <v>34.902000000000001</v>
      </c>
      <c r="Z4281">
        <v>34.902000000000001</v>
      </c>
      <c r="AA4281">
        <v>34.902000000000001</v>
      </c>
      <c r="AB4281">
        <v>34.902000000000001</v>
      </c>
      <c r="AC4281">
        <v>34.902000000000001</v>
      </c>
      <c r="AD4281">
        <v>34.902000000000001</v>
      </c>
      <c r="AE4281">
        <v>34.902000000000001</v>
      </c>
      <c r="AF4281">
        <v>34.902000000000001</v>
      </c>
      <c r="AG4281">
        <v>34.902000000000001</v>
      </c>
    </row>
    <row r="4282" spans="1:33" x14ac:dyDescent="0.35">
      <c r="A4282" t="s">
        <v>5912</v>
      </c>
      <c r="B4282" t="s">
        <v>19</v>
      </c>
      <c r="C4282">
        <v>0</v>
      </c>
      <c r="D4282">
        <v>23.177</v>
      </c>
      <c r="E4282">
        <v>24.123000000000001</v>
      </c>
      <c r="F4282">
        <v>25.068999999999999</v>
      </c>
      <c r="G4282">
        <v>25.542000000000002</v>
      </c>
      <c r="H4282">
        <v>26.488</v>
      </c>
      <c r="I4282">
        <v>26.960999999999999</v>
      </c>
      <c r="J4282">
        <v>27.907</v>
      </c>
      <c r="K4282">
        <v>28.38</v>
      </c>
      <c r="L4282">
        <v>28.853000000000002</v>
      </c>
      <c r="M4282">
        <v>29.326000000000001</v>
      </c>
      <c r="N4282">
        <v>29.326000000000001</v>
      </c>
      <c r="O4282">
        <v>29.798999999999999</v>
      </c>
      <c r="P4282">
        <v>29.798999999999999</v>
      </c>
      <c r="Q4282">
        <v>29.798999999999999</v>
      </c>
      <c r="R4282">
        <v>29.798999999999999</v>
      </c>
      <c r="S4282">
        <v>29.798999999999999</v>
      </c>
      <c r="T4282">
        <v>29.798999999999999</v>
      </c>
      <c r="U4282">
        <v>29.798999999999999</v>
      </c>
      <c r="V4282">
        <v>29.798999999999999</v>
      </c>
      <c r="W4282">
        <v>29.798999999999999</v>
      </c>
      <c r="X4282">
        <v>29.798999999999999</v>
      </c>
      <c r="Y4282">
        <v>29.798999999999999</v>
      </c>
      <c r="Z4282">
        <v>29.798999999999999</v>
      </c>
      <c r="AA4282">
        <v>29.798999999999999</v>
      </c>
      <c r="AB4282">
        <v>29.798999999999999</v>
      </c>
      <c r="AC4282">
        <v>29.798999999999999</v>
      </c>
      <c r="AD4282">
        <v>29.798999999999999</v>
      </c>
      <c r="AE4282">
        <v>29.798999999999999</v>
      </c>
      <c r="AF4282">
        <v>29.798999999999999</v>
      </c>
      <c r="AG4282">
        <v>29.798999999999999</v>
      </c>
    </row>
    <row r="4283" spans="1:33" x14ac:dyDescent="0.35">
      <c r="A4283" t="s">
        <v>5913</v>
      </c>
      <c r="B4283" t="s">
        <v>19</v>
      </c>
      <c r="C4283">
        <v>0</v>
      </c>
      <c r="D4283">
        <v>147</v>
      </c>
      <c r="E4283">
        <v>153</v>
      </c>
      <c r="F4283">
        <v>159</v>
      </c>
      <c r="G4283">
        <v>162</v>
      </c>
      <c r="H4283">
        <v>168</v>
      </c>
      <c r="I4283">
        <v>171</v>
      </c>
      <c r="J4283">
        <v>177</v>
      </c>
      <c r="K4283">
        <v>180</v>
      </c>
      <c r="L4283">
        <v>183</v>
      </c>
      <c r="M4283">
        <v>186</v>
      </c>
      <c r="N4283">
        <v>186</v>
      </c>
      <c r="O4283">
        <v>189</v>
      </c>
      <c r="P4283">
        <v>189</v>
      </c>
      <c r="Q4283">
        <v>189</v>
      </c>
      <c r="R4283">
        <v>189</v>
      </c>
      <c r="S4283">
        <v>189</v>
      </c>
      <c r="T4283">
        <v>189</v>
      </c>
      <c r="U4283">
        <v>189</v>
      </c>
      <c r="V4283">
        <v>189</v>
      </c>
      <c r="W4283">
        <v>189</v>
      </c>
      <c r="X4283">
        <v>189</v>
      </c>
      <c r="Y4283">
        <v>189</v>
      </c>
      <c r="Z4283">
        <v>189</v>
      </c>
      <c r="AA4283">
        <v>189</v>
      </c>
      <c r="AB4283">
        <v>189</v>
      </c>
      <c r="AC4283">
        <v>189</v>
      </c>
      <c r="AD4283">
        <v>189</v>
      </c>
      <c r="AE4283">
        <v>189</v>
      </c>
      <c r="AF4283">
        <v>189</v>
      </c>
      <c r="AG4283">
        <v>189</v>
      </c>
    </row>
    <row r="4284" spans="1:33" x14ac:dyDescent="0.35">
      <c r="A4284" t="s">
        <v>5914</v>
      </c>
      <c r="B4284" t="s">
        <v>19</v>
      </c>
      <c r="C4284">
        <v>0</v>
      </c>
      <c r="D4284">
        <v>29.4</v>
      </c>
      <c r="E4284">
        <v>30.6</v>
      </c>
      <c r="F4284">
        <v>31.8</v>
      </c>
      <c r="G4284">
        <v>32.4</v>
      </c>
      <c r="H4284">
        <v>33.6</v>
      </c>
      <c r="I4284">
        <v>34.200000000000003</v>
      </c>
      <c r="J4284">
        <v>35.4</v>
      </c>
      <c r="K4284">
        <v>36</v>
      </c>
      <c r="L4284">
        <v>36.6</v>
      </c>
      <c r="M4284">
        <v>37.200000000000003</v>
      </c>
      <c r="N4284">
        <v>37.200000000000003</v>
      </c>
      <c r="O4284">
        <v>37.799999999999997</v>
      </c>
      <c r="P4284">
        <v>37.799999999999997</v>
      </c>
      <c r="Q4284">
        <v>37.799999999999997</v>
      </c>
      <c r="R4284">
        <v>37.799999999999997</v>
      </c>
      <c r="S4284">
        <v>37.799999999999997</v>
      </c>
      <c r="T4284">
        <v>37.799999999999997</v>
      </c>
      <c r="U4284">
        <v>37.799999999999997</v>
      </c>
      <c r="V4284">
        <v>37.799999999999997</v>
      </c>
      <c r="W4284">
        <v>37.799999999999997</v>
      </c>
      <c r="X4284">
        <v>37.799999999999997</v>
      </c>
      <c r="Y4284">
        <v>37.799999999999997</v>
      </c>
      <c r="Z4284">
        <v>37.799999999999997</v>
      </c>
      <c r="AA4284">
        <v>37.799999999999997</v>
      </c>
      <c r="AB4284">
        <v>37.799999999999997</v>
      </c>
      <c r="AC4284">
        <v>37.799999999999997</v>
      </c>
      <c r="AD4284">
        <v>37.799999999999997</v>
      </c>
      <c r="AE4284">
        <v>37.799999999999997</v>
      </c>
      <c r="AF4284">
        <v>37.799999999999997</v>
      </c>
      <c r="AG4284">
        <v>37.799999999999997</v>
      </c>
    </row>
    <row r="4285" spans="1:33" x14ac:dyDescent="0.35">
      <c r="A4285" t="s">
        <v>5915</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row>
    <row r="4286" spans="1:33" x14ac:dyDescent="0.35">
      <c r="A4286" t="s">
        <v>5916</v>
      </c>
      <c r="B4286" t="s">
        <v>19</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row>
    <row r="4287" spans="1:33" x14ac:dyDescent="0.35">
      <c r="A4287" t="s">
        <v>5917</v>
      </c>
      <c r="B4287" t="s">
        <v>19</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row>
    <row r="4288" spans="1:33" x14ac:dyDescent="0.35">
      <c r="A4288" t="s">
        <v>5918</v>
      </c>
      <c r="B4288" t="s">
        <v>19</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row>
    <row r="4289" spans="1:33" x14ac:dyDescent="0.35">
      <c r="A4289" t="s">
        <v>5919</v>
      </c>
      <c r="B4289" t="s">
        <v>19</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row>
    <row r="4290" spans="1:33" x14ac:dyDescent="0.35">
      <c r="A4290" t="s">
        <v>5920</v>
      </c>
      <c r="B4290" t="s">
        <v>19</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row>
    <row r="4291" spans="1:33" x14ac:dyDescent="0.35">
      <c r="A4291" t="s">
        <v>5921</v>
      </c>
      <c r="B4291" t="s">
        <v>19</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row>
    <row r="4292" spans="1:33" x14ac:dyDescent="0.35">
      <c r="A4292" t="s">
        <v>5922</v>
      </c>
      <c r="B4292" t="s">
        <v>19</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row>
    <row r="4293" spans="1:33" x14ac:dyDescent="0.35">
      <c r="A4293" t="s">
        <v>5923</v>
      </c>
      <c r="B4293" t="s">
        <v>19</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row>
    <row r="4294" spans="1:33" x14ac:dyDescent="0.35">
      <c r="A4294" t="s">
        <v>5924</v>
      </c>
      <c r="B4294" t="s">
        <v>19</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row>
    <row r="4295" spans="1:33" x14ac:dyDescent="0.35">
      <c r="A4295" t="s">
        <v>5925</v>
      </c>
      <c r="B4295" t="s">
        <v>19</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row>
    <row r="4296" spans="1:33" x14ac:dyDescent="0.35">
      <c r="A4296" t="s">
        <v>5926</v>
      </c>
      <c r="B4296" t="s">
        <v>19</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row>
    <row r="4297" spans="1:33" x14ac:dyDescent="0.35">
      <c r="A4297" t="s">
        <v>5927</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row>
    <row r="4298" spans="1:33" x14ac:dyDescent="0.35">
      <c r="A4298" t="s">
        <v>5928</v>
      </c>
      <c r="B4298" t="s">
        <v>19</v>
      </c>
      <c r="C4298" s="2">
        <v>19345100</v>
      </c>
      <c r="D4298" s="2">
        <v>21628800</v>
      </c>
      <c r="E4298" s="2">
        <v>22379800</v>
      </c>
      <c r="F4298" s="2">
        <v>23130800</v>
      </c>
      <c r="G4298" s="2">
        <v>23806700</v>
      </c>
      <c r="H4298" s="2">
        <v>24482600</v>
      </c>
      <c r="I4298" s="2">
        <v>25083400</v>
      </c>
      <c r="J4298" s="2">
        <v>25684200</v>
      </c>
      <c r="K4298" s="2">
        <v>26209900</v>
      </c>
      <c r="L4298" s="2">
        <v>26585400</v>
      </c>
      <c r="M4298" s="2">
        <v>26960900</v>
      </c>
      <c r="N4298" s="2">
        <v>27186200</v>
      </c>
      <c r="O4298" s="2">
        <v>27336400</v>
      </c>
      <c r="P4298" s="2">
        <v>27411500</v>
      </c>
      <c r="Q4298" s="2">
        <v>27411500</v>
      </c>
      <c r="R4298" s="2">
        <v>27411500</v>
      </c>
      <c r="S4298" s="2">
        <v>27411500</v>
      </c>
      <c r="T4298" s="2">
        <v>27411500</v>
      </c>
      <c r="U4298" s="2">
        <v>27411500</v>
      </c>
      <c r="V4298" s="2">
        <v>27411500</v>
      </c>
      <c r="W4298" s="2">
        <v>27411500</v>
      </c>
      <c r="X4298" s="2">
        <v>27411500</v>
      </c>
      <c r="Y4298" s="2">
        <v>27411500</v>
      </c>
      <c r="Z4298" s="2">
        <v>27411500</v>
      </c>
      <c r="AA4298" s="2">
        <v>27411500</v>
      </c>
      <c r="AB4298" s="2">
        <v>27411500</v>
      </c>
      <c r="AC4298" s="2">
        <v>27411500</v>
      </c>
      <c r="AD4298" s="2">
        <v>27411500</v>
      </c>
      <c r="AE4298" s="2">
        <v>27411500</v>
      </c>
      <c r="AF4298" s="2">
        <v>27411500</v>
      </c>
      <c r="AG4298" s="2">
        <v>27411500</v>
      </c>
    </row>
    <row r="4299" spans="1:33" x14ac:dyDescent="0.35">
      <c r="A4299" t="s">
        <v>5929</v>
      </c>
      <c r="B4299" t="s">
        <v>19</v>
      </c>
      <c r="C4299">
        <v>549.95799999999997</v>
      </c>
      <c r="D4299">
        <v>614.88</v>
      </c>
      <c r="E4299">
        <v>636.23</v>
      </c>
      <c r="F4299">
        <v>657.58</v>
      </c>
      <c r="G4299">
        <v>676.79499999999996</v>
      </c>
      <c r="H4299">
        <v>696.01</v>
      </c>
      <c r="I4299">
        <v>713.09</v>
      </c>
      <c r="J4299">
        <v>730.17</v>
      </c>
      <c r="K4299">
        <v>745.11500000000001</v>
      </c>
      <c r="L4299">
        <v>755.79</v>
      </c>
      <c r="M4299">
        <v>766.46500000000003</v>
      </c>
      <c r="N4299">
        <v>772.87</v>
      </c>
      <c r="O4299">
        <v>777.14</v>
      </c>
      <c r="P4299">
        <v>779.27499999999998</v>
      </c>
      <c r="Q4299">
        <v>779.27499999999998</v>
      </c>
      <c r="R4299">
        <v>779.27499999999998</v>
      </c>
      <c r="S4299">
        <v>779.27499999999998</v>
      </c>
      <c r="T4299">
        <v>779.27499999999998</v>
      </c>
      <c r="U4299">
        <v>779.27499999999998</v>
      </c>
      <c r="V4299">
        <v>779.27499999999998</v>
      </c>
      <c r="W4299">
        <v>779.27499999999998</v>
      </c>
      <c r="X4299">
        <v>779.27499999999998</v>
      </c>
      <c r="Y4299">
        <v>779.27499999999998</v>
      </c>
      <c r="Z4299">
        <v>779.27499999999998</v>
      </c>
      <c r="AA4299">
        <v>779.27499999999998</v>
      </c>
      <c r="AB4299">
        <v>779.27499999999998</v>
      </c>
      <c r="AC4299">
        <v>779.27499999999998</v>
      </c>
      <c r="AD4299">
        <v>779.27499999999998</v>
      </c>
      <c r="AE4299">
        <v>779.27499999999998</v>
      </c>
      <c r="AF4299">
        <v>779.27499999999998</v>
      </c>
      <c r="AG4299">
        <v>779.27499999999998</v>
      </c>
    </row>
    <row r="4300" spans="1:33" x14ac:dyDescent="0.35">
      <c r="A4300" t="s">
        <v>5930</v>
      </c>
      <c r="B4300" t="s">
        <v>19</v>
      </c>
      <c r="C4300">
        <v>2539.85</v>
      </c>
      <c r="D4300">
        <v>2839.68</v>
      </c>
      <c r="E4300">
        <v>2938.28</v>
      </c>
      <c r="F4300">
        <v>3036.88</v>
      </c>
      <c r="G4300">
        <v>3125.62</v>
      </c>
      <c r="H4300">
        <v>3214.36</v>
      </c>
      <c r="I4300">
        <v>3293.24</v>
      </c>
      <c r="J4300">
        <v>3372.12</v>
      </c>
      <c r="K4300">
        <v>3441.14</v>
      </c>
      <c r="L4300">
        <v>3490.44</v>
      </c>
      <c r="M4300">
        <v>3539.74</v>
      </c>
      <c r="N4300">
        <v>3569.32</v>
      </c>
      <c r="O4300">
        <v>3589.04</v>
      </c>
      <c r="P4300">
        <v>3598.9</v>
      </c>
      <c r="Q4300">
        <v>3598.9</v>
      </c>
      <c r="R4300">
        <v>3598.9</v>
      </c>
      <c r="S4300">
        <v>3598.9</v>
      </c>
      <c r="T4300">
        <v>3598.9</v>
      </c>
      <c r="U4300">
        <v>3598.9</v>
      </c>
      <c r="V4300">
        <v>3598.9</v>
      </c>
      <c r="W4300">
        <v>3598.9</v>
      </c>
      <c r="X4300">
        <v>3598.9</v>
      </c>
      <c r="Y4300">
        <v>3598.9</v>
      </c>
      <c r="Z4300">
        <v>3598.9</v>
      </c>
      <c r="AA4300">
        <v>3598.9</v>
      </c>
      <c r="AB4300">
        <v>3598.9</v>
      </c>
      <c r="AC4300">
        <v>3598.9</v>
      </c>
      <c r="AD4300">
        <v>3598.9</v>
      </c>
      <c r="AE4300">
        <v>3598.9</v>
      </c>
      <c r="AF4300">
        <v>3598.9</v>
      </c>
      <c r="AG4300">
        <v>3598.9</v>
      </c>
    </row>
    <row r="4301" spans="1:33" x14ac:dyDescent="0.35">
      <c r="A4301" t="s">
        <v>5931</v>
      </c>
      <c r="B4301" t="s">
        <v>19</v>
      </c>
      <c r="C4301">
        <v>8692.69</v>
      </c>
      <c r="D4301">
        <v>9718.85</v>
      </c>
      <c r="E4301">
        <v>10056.299999999999</v>
      </c>
      <c r="F4301">
        <v>10393.799999999999</v>
      </c>
      <c r="G4301">
        <v>10697.5</v>
      </c>
      <c r="H4301">
        <v>11001.2</v>
      </c>
      <c r="I4301">
        <v>11271.2</v>
      </c>
      <c r="J4301">
        <v>11541.1</v>
      </c>
      <c r="K4301">
        <v>11777.4</v>
      </c>
      <c r="L4301">
        <v>11946.1</v>
      </c>
      <c r="M4301">
        <v>12114.8</v>
      </c>
      <c r="N4301">
        <v>12216.1</v>
      </c>
      <c r="O4301">
        <v>12283.5</v>
      </c>
      <c r="P4301">
        <v>12317.3</v>
      </c>
      <c r="Q4301">
        <v>12317.3</v>
      </c>
      <c r="R4301">
        <v>12317.3</v>
      </c>
      <c r="S4301">
        <v>12317.3</v>
      </c>
      <c r="T4301">
        <v>12317.3</v>
      </c>
      <c r="U4301">
        <v>12317.3</v>
      </c>
      <c r="V4301">
        <v>12317.3</v>
      </c>
      <c r="W4301">
        <v>12317.3</v>
      </c>
      <c r="X4301">
        <v>12317.3</v>
      </c>
      <c r="Y4301">
        <v>12317.3</v>
      </c>
      <c r="Z4301">
        <v>12317.3</v>
      </c>
      <c r="AA4301">
        <v>12317.3</v>
      </c>
      <c r="AB4301">
        <v>12317.3</v>
      </c>
      <c r="AC4301">
        <v>12317.3</v>
      </c>
      <c r="AD4301">
        <v>12317.3</v>
      </c>
      <c r="AE4301">
        <v>12317.3</v>
      </c>
      <c r="AF4301">
        <v>12317.3</v>
      </c>
      <c r="AG4301">
        <v>12317.3</v>
      </c>
    </row>
    <row r="4302" spans="1:33" x14ac:dyDescent="0.35">
      <c r="A4302" t="s">
        <v>5932</v>
      </c>
      <c r="B4302" t="s">
        <v>19</v>
      </c>
      <c r="C4302">
        <v>686.22400000000005</v>
      </c>
      <c r="D4302">
        <v>767.23199999999997</v>
      </c>
      <c r="E4302">
        <v>793.87199999999996</v>
      </c>
      <c r="F4302">
        <v>820.51199999999994</v>
      </c>
      <c r="G4302">
        <v>844.48800000000006</v>
      </c>
      <c r="H4302">
        <v>868.46400000000006</v>
      </c>
      <c r="I4302">
        <v>889.77599999999995</v>
      </c>
      <c r="J4302">
        <v>911.08799999999997</v>
      </c>
      <c r="K4302">
        <v>929.73599999999999</v>
      </c>
      <c r="L4302">
        <v>943.05600000000004</v>
      </c>
      <c r="M4302">
        <v>956.37599999999998</v>
      </c>
      <c r="N4302">
        <v>964.36800000000005</v>
      </c>
      <c r="O4302">
        <v>969.69600000000003</v>
      </c>
      <c r="P4302">
        <v>972.36</v>
      </c>
      <c r="Q4302">
        <v>972.36</v>
      </c>
      <c r="R4302">
        <v>972.36</v>
      </c>
      <c r="S4302">
        <v>972.36</v>
      </c>
      <c r="T4302">
        <v>972.36</v>
      </c>
      <c r="U4302">
        <v>972.36</v>
      </c>
      <c r="V4302">
        <v>972.36</v>
      </c>
      <c r="W4302">
        <v>972.36</v>
      </c>
      <c r="X4302">
        <v>972.36</v>
      </c>
      <c r="Y4302">
        <v>972.36</v>
      </c>
      <c r="Z4302">
        <v>972.36</v>
      </c>
      <c r="AA4302">
        <v>972.36</v>
      </c>
      <c r="AB4302">
        <v>972.36</v>
      </c>
      <c r="AC4302">
        <v>972.36</v>
      </c>
      <c r="AD4302">
        <v>972.36</v>
      </c>
      <c r="AE4302">
        <v>972.36</v>
      </c>
      <c r="AF4302">
        <v>972.36</v>
      </c>
      <c r="AG4302">
        <v>972.36</v>
      </c>
    </row>
    <row r="4303" spans="1:33" x14ac:dyDescent="0.35">
      <c r="A4303" t="s">
        <v>5933</v>
      </c>
      <c r="B4303" t="s">
        <v>19</v>
      </c>
      <c r="C4303">
        <v>610.23500000000001</v>
      </c>
      <c r="D4303">
        <v>682.27200000000005</v>
      </c>
      <c r="E4303">
        <v>705.96199999999999</v>
      </c>
      <c r="F4303">
        <v>729.65200000000004</v>
      </c>
      <c r="G4303">
        <v>750.97299999999996</v>
      </c>
      <c r="H4303">
        <v>772.29399999999998</v>
      </c>
      <c r="I4303">
        <v>791.24599999999998</v>
      </c>
      <c r="J4303">
        <v>810.19799999999998</v>
      </c>
      <c r="K4303">
        <v>826.78099999999995</v>
      </c>
      <c r="L4303">
        <v>838.62599999999998</v>
      </c>
      <c r="M4303">
        <v>850.471</v>
      </c>
      <c r="N4303">
        <v>857.57799999999997</v>
      </c>
      <c r="O4303">
        <v>862.31600000000003</v>
      </c>
      <c r="P4303">
        <v>864.68499999999995</v>
      </c>
      <c r="Q4303">
        <v>864.68499999999995</v>
      </c>
      <c r="R4303">
        <v>864.68499999999995</v>
      </c>
      <c r="S4303">
        <v>864.68499999999995</v>
      </c>
      <c r="T4303">
        <v>864.68499999999995</v>
      </c>
      <c r="U4303">
        <v>864.68499999999995</v>
      </c>
      <c r="V4303">
        <v>864.68499999999995</v>
      </c>
      <c r="W4303">
        <v>864.68499999999995</v>
      </c>
      <c r="X4303">
        <v>864.68499999999995</v>
      </c>
      <c r="Y4303">
        <v>864.68499999999995</v>
      </c>
      <c r="Z4303">
        <v>864.68499999999995</v>
      </c>
      <c r="AA4303">
        <v>864.68499999999995</v>
      </c>
      <c r="AB4303">
        <v>864.68499999999995</v>
      </c>
      <c r="AC4303">
        <v>864.68499999999995</v>
      </c>
      <c r="AD4303">
        <v>864.68499999999995</v>
      </c>
      <c r="AE4303">
        <v>864.68499999999995</v>
      </c>
      <c r="AF4303">
        <v>864.68499999999995</v>
      </c>
      <c r="AG4303">
        <v>864.68499999999995</v>
      </c>
    </row>
    <row r="4304" spans="1:33" x14ac:dyDescent="0.35">
      <c r="A4304" t="s">
        <v>5934</v>
      </c>
      <c r="B4304" t="s">
        <v>19</v>
      </c>
      <c r="C4304">
        <v>1847.96</v>
      </c>
      <c r="D4304">
        <v>2066.11</v>
      </c>
      <c r="E4304">
        <v>2137.85</v>
      </c>
      <c r="F4304">
        <v>2209.59</v>
      </c>
      <c r="G4304">
        <v>2274.16</v>
      </c>
      <c r="H4304">
        <v>2338.7199999999998</v>
      </c>
      <c r="I4304">
        <v>2396.12</v>
      </c>
      <c r="J4304">
        <v>2453.5100000000002</v>
      </c>
      <c r="K4304">
        <v>2503.73</v>
      </c>
      <c r="L4304">
        <v>2539.6</v>
      </c>
      <c r="M4304">
        <v>2575.4699999999998</v>
      </c>
      <c r="N4304">
        <v>2596.9899999999998</v>
      </c>
      <c r="O4304">
        <v>2611.34</v>
      </c>
      <c r="P4304">
        <v>2618.5100000000002</v>
      </c>
      <c r="Q4304">
        <v>2618.5100000000002</v>
      </c>
      <c r="R4304">
        <v>2618.5100000000002</v>
      </c>
      <c r="S4304">
        <v>2618.5100000000002</v>
      </c>
      <c r="T4304">
        <v>2618.5100000000002</v>
      </c>
      <c r="U4304">
        <v>2618.5100000000002</v>
      </c>
      <c r="V4304">
        <v>2618.5100000000002</v>
      </c>
      <c r="W4304">
        <v>2618.5100000000002</v>
      </c>
      <c r="X4304">
        <v>2618.5100000000002</v>
      </c>
      <c r="Y4304">
        <v>2618.5100000000002</v>
      </c>
      <c r="Z4304">
        <v>2618.5100000000002</v>
      </c>
      <c r="AA4304">
        <v>2618.5100000000002</v>
      </c>
      <c r="AB4304">
        <v>2618.5100000000002</v>
      </c>
      <c r="AC4304">
        <v>2618.5100000000002</v>
      </c>
      <c r="AD4304">
        <v>2618.5100000000002</v>
      </c>
      <c r="AE4304">
        <v>2618.5100000000002</v>
      </c>
      <c r="AF4304">
        <v>2618.5100000000002</v>
      </c>
      <c r="AG4304">
        <v>2618.5100000000002</v>
      </c>
    </row>
    <row r="4305" spans="1:33" x14ac:dyDescent="0.35">
      <c r="A4305" t="s">
        <v>5935</v>
      </c>
      <c r="B4305" t="s">
        <v>19</v>
      </c>
      <c r="C4305">
        <v>142.70599999999999</v>
      </c>
      <c r="D4305">
        <v>159.55199999999999</v>
      </c>
      <c r="E4305">
        <v>165.09200000000001</v>
      </c>
      <c r="F4305">
        <v>170.63200000000001</v>
      </c>
      <c r="G4305">
        <v>175.61799999999999</v>
      </c>
      <c r="H4305">
        <v>180.60400000000001</v>
      </c>
      <c r="I4305">
        <v>185.036</v>
      </c>
      <c r="J4305">
        <v>189.46799999999999</v>
      </c>
      <c r="K4305">
        <v>193.346</v>
      </c>
      <c r="L4305">
        <v>196.11600000000001</v>
      </c>
      <c r="M4305">
        <v>198.886</v>
      </c>
      <c r="N4305">
        <v>200.548</v>
      </c>
      <c r="O4305">
        <v>201.65600000000001</v>
      </c>
      <c r="P4305">
        <v>202.21</v>
      </c>
      <c r="Q4305">
        <v>202.21</v>
      </c>
      <c r="R4305">
        <v>202.21</v>
      </c>
      <c r="S4305">
        <v>202.21</v>
      </c>
      <c r="T4305">
        <v>202.21</v>
      </c>
      <c r="U4305">
        <v>202.21</v>
      </c>
      <c r="V4305">
        <v>202.21</v>
      </c>
      <c r="W4305">
        <v>202.21</v>
      </c>
      <c r="X4305">
        <v>202.21</v>
      </c>
      <c r="Y4305">
        <v>202.21</v>
      </c>
      <c r="Z4305">
        <v>202.21</v>
      </c>
      <c r="AA4305">
        <v>202.21</v>
      </c>
      <c r="AB4305">
        <v>202.21</v>
      </c>
      <c r="AC4305">
        <v>202.21</v>
      </c>
      <c r="AD4305">
        <v>202.21</v>
      </c>
      <c r="AE4305">
        <v>202.21</v>
      </c>
      <c r="AF4305">
        <v>202.21</v>
      </c>
      <c r="AG4305">
        <v>202.21</v>
      </c>
    </row>
    <row r="4306" spans="1:33" x14ac:dyDescent="0.35">
      <c r="A4306" t="s">
        <v>5936</v>
      </c>
      <c r="B4306" t="s">
        <v>19</v>
      </c>
      <c r="C4306">
        <v>121.84099999999999</v>
      </c>
      <c r="D4306">
        <v>136.22399999999999</v>
      </c>
      <c r="E4306">
        <v>140.95400000000001</v>
      </c>
      <c r="F4306">
        <v>145.684</v>
      </c>
      <c r="G4306">
        <v>149.941</v>
      </c>
      <c r="H4306">
        <v>154.19800000000001</v>
      </c>
      <c r="I4306">
        <v>157.982</v>
      </c>
      <c r="J4306">
        <v>161.76599999999999</v>
      </c>
      <c r="K4306">
        <v>165.077</v>
      </c>
      <c r="L4306">
        <v>167.44200000000001</v>
      </c>
      <c r="M4306">
        <v>169.80699999999999</v>
      </c>
      <c r="N4306">
        <v>171.226</v>
      </c>
      <c r="O4306">
        <v>172.172</v>
      </c>
      <c r="P4306">
        <v>172.64500000000001</v>
      </c>
      <c r="Q4306">
        <v>172.64500000000001</v>
      </c>
      <c r="R4306">
        <v>172.64500000000001</v>
      </c>
      <c r="S4306">
        <v>172.64500000000001</v>
      </c>
      <c r="T4306">
        <v>172.64500000000001</v>
      </c>
      <c r="U4306">
        <v>172.64500000000001</v>
      </c>
      <c r="V4306">
        <v>172.64500000000001</v>
      </c>
      <c r="W4306">
        <v>172.64500000000001</v>
      </c>
      <c r="X4306">
        <v>172.64500000000001</v>
      </c>
      <c r="Y4306">
        <v>172.64500000000001</v>
      </c>
      <c r="Z4306">
        <v>172.64500000000001</v>
      </c>
      <c r="AA4306">
        <v>172.64500000000001</v>
      </c>
      <c r="AB4306">
        <v>172.64500000000001</v>
      </c>
      <c r="AC4306">
        <v>172.64500000000001</v>
      </c>
      <c r="AD4306">
        <v>172.64500000000001</v>
      </c>
      <c r="AE4306">
        <v>172.64500000000001</v>
      </c>
      <c r="AF4306">
        <v>172.64500000000001</v>
      </c>
      <c r="AG4306">
        <v>172.64500000000001</v>
      </c>
    </row>
    <row r="4307" spans="1:33" x14ac:dyDescent="0.35">
      <c r="A4307" t="s">
        <v>5937</v>
      </c>
      <c r="B4307" t="s">
        <v>19</v>
      </c>
      <c r="C4307">
        <v>772.77499999999998</v>
      </c>
      <c r="D4307">
        <v>864</v>
      </c>
      <c r="E4307">
        <v>894</v>
      </c>
      <c r="F4307">
        <v>924</v>
      </c>
      <c r="G4307">
        <v>951</v>
      </c>
      <c r="H4307">
        <v>978</v>
      </c>
      <c r="I4307">
        <v>1002</v>
      </c>
      <c r="J4307">
        <v>1026</v>
      </c>
      <c r="K4307">
        <v>1047</v>
      </c>
      <c r="L4307">
        <v>1062</v>
      </c>
      <c r="M4307">
        <v>1077</v>
      </c>
      <c r="N4307">
        <v>1086</v>
      </c>
      <c r="O4307">
        <v>1092</v>
      </c>
      <c r="P4307">
        <v>1095</v>
      </c>
      <c r="Q4307">
        <v>1095</v>
      </c>
      <c r="R4307">
        <v>1095</v>
      </c>
      <c r="S4307">
        <v>1095</v>
      </c>
      <c r="T4307">
        <v>1095</v>
      </c>
      <c r="U4307">
        <v>1095</v>
      </c>
      <c r="V4307">
        <v>1095</v>
      </c>
      <c r="W4307">
        <v>1095</v>
      </c>
      <c r="X4307">
        <v>1095</v>
      </c>
      <c r="Y4307">
        <v>1095</v>
      </c>
      <c r="Z4307">
        <v>1095</v>
      </c>
      <c r="AA4307">
        <v>1095</v>
      </c>
      <c r="AB4307">
        <v>1095</v>
      </c>
      <c r="AC4307">
        <v>1095</v>
      </c>
      <c r="AD4307">
        <v>1095</v>
      </c>
      <c r="AE4307">
        <v>1095</v>
      </c>
      <c r="AF4307">
        <v>1095</v>
      </c>
      <c r="AG4307">
        <v>1095</v>
      </c>
    </row>
    <row r="4308" spans="1:33" x14ac:dyDescent="0.35">
      <c r="A4308" t="s">
        <v>5938</v>
      </c>
      <c r="B4308" t="s">
        <v>19</v>
      </c>
      <c r="C4308">
        <v>154.55500000000001</v>
      </c>
      <c r="D4308">
        <v>172.8</v>
      </c>
      <c r="E4308">
        <v>178.8</v>
      </c>
      <c r="F4308">
        <v>184.8</v>
      </c>
      <c r="G4308">
        <v>190.2</v>
      </c>
      <c r="H4308">
        <v>195.6</v>
      </c>
      <c r="I4308">
        <v>200.4</v>
      </c>
      <c r="J4308">
        <v>205.2</v>
      </c>
      <c r="K4308">
        <v>209.4</v>
      </c>
      <c r="L4308">
        <v>212.4</v>
      </c>
      <c r="M4308">
        <v>215.4</v>
      </c>
      <c r="N4308">
        <v>217.2</v>
      </c>
      <c r="O4308">
        <v>218.4</v>
      </c>
      <c r="P4308">
        <v>219</v>
      </c>
      <c r="Q4308">
        <v>219</v>
      </c>
      <c r="R4308">
        <v>219</v>
      </c>
      <c r="S4308">
        <v>219</v>
      </c>
      <c r="T4308">
        <v>219</v>
      </c>
      <c r="U4308">
        <v>219</v>
      </c>
      <c r="V4308">
        <v>219</v>
      </c>
      <c r="W4308">
        <v>219</v>
      </c>
      <c r="X4308">
        <v>219</v>
      </c>
      <c r="Y4308">
        <v>219</v>
      </c>
      <c r="Z4308">
        <v>219</v>
      </c>
      <c r="AA4308">
        <v>219</v>
      </c>
      <c r="AB4308">
        <v>219</v>
      </c>
      <c r="AC4308">
        <v>219</v>
      </c>
      <c r="AD4308">
        <v>219</v>
      </c>
      <c r="AE4308">
        <v>219</v>
      </c>
      <c r="AF4308">
        <v>219</v>
      </c>
      <c r="AG4308">
        <v>219</v>
      </c>
    </row>
    <row r="4309" spans="1:33" x14ac:dyDescent="0.35">
      <c r="A4309" t="s">
        <v>5939</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row>
    <row r="4310" spans="1:33" x14ac:dyDescent="0.35">
      <c r="A4310" t="s">
        <v>5940</v>
      </c>
      <c r="B4310" t="s">
        <v>19</v>
      </c>
      <c r="C4310" s="2">
        <v>159671000000</v>
      </c>
      <c r="D4310" s="2">
        <v>178015000000</v>
      </c>
      <c r="E4310" s="2">
        <v>142475000000</v>
      </c>
      <c r="F4310" s="2">
        <v>135611000000</v>
      </c>
      <c r="G4310" s="2">
        <v>96511000000</v>
      </c>
      <c r="H4310" s="2">
        <v>82583000000</v>
      </c>
      <c r="I4310" s="2">
        <v>75368100000</v>
      </c>
      <c r="J4310" s="2">
        <v>70178500000</v>
      </c>
      <c r="K4310" s="2">
        <v>74525100000</v>
      </c>
      <c r="L4310" s="2">
        <v>77905700000</v>
      </c>
      <c r="M4310" s="2">
        <v>79947700000</v>
      </c>
      <c r="N4310" s="2">
        <v>81710300000</v>
      </c>
      <c r="O4310" s="2">
        <v>82278100000</v>
      </c>
      <c r="P4310" s="2">
        <v>84925300000</v>
      </c>
      <c r="Q4310" s="2">
        <v>85229500000</v>
      </c>
      <c r="R4310" s="2">
        <v>84253900000</v>
      </c>
      <c r="S4310" s="2">
        <v>84142800000</v>
      </c>
      <c r="T4310" s="2">
        <v>85326400000</v>
      </c>
      <c r="U4310" s="2">
        <v>86298900000</v>
      </c>
      <c r="V4310" s="2">
        <v>88594000000</v>
      </c>
      <c r="W4310" s="2">
        <v>86783300000</v>
      </c>
      <c r="X4310" s="2">
        <v>88751700000</v>
      </c>
      <c r="Y4310" s="2">
        <v>90376100000</v>
      </c>
      <c r="Z4310" s="2">
        <v>89000300000</v>
      </c>
      <c r="AA4310" s="2">
        <v>88109600000</v>
      </c>
      <c r="AB4310" s="2">
        <v>87595900000</v>
      </c>
      <c r="AC4310" s="2">
        <v>87787400000</v>
      </c>
      <c r="AD4310" s="2">
        <v>88932700000</v>
      </c>
      <c r="AE4310" s="2">
        <v>89919500000</v>
      </c>
      <c r="AF4310" s="2">
        <v>90660700000</v>
      </c>
      <c r="AG4310" s="2">
        <v>92668900000</v>
      </c>
    </row>
    <row r="4311" spans="1:33" x14ac:dyDescent="0.35">
      <c r="A4311" t="s">
        <v>5941</v>
      </c>
      <c r="B4311" t="s">
        <v>19</v>
      </c>
      <c r="C4311" s="2">
        <v>4539240</v>
      </c>
      <c r="D4311" s="2">
        <v>5060740</v>
      </c>
      <c r="E4311" s="2">
        <v>4050390</v>
      </c>
      <c r="F4311" s="2">
        <v>3855250</v>
      </c>
      <c r="G4311" s="2">
        <v>2743690</v>
      </c>
      <c r="H4311" s="2">
        <v>2347730</v>
      </c>
      <c r="I4311" s="2">
        <v>2142620</v>
      </c>
      <c r="J4311" s="2">
        <v>1995090</v>
      </c>
      <c r="K4311" s="2">
        <v>2118660</v>
      </c>
      <c r="L4311" s="2">
        <v>2214760</v>
      </c>
      <c r="M4311" s="2">
        <v>2272810</v>
      </c>
      <c r="N4311" s="2">
        <v>2322920</v>
      </c>
      <c r="O4311" s="2">
        <v>2339060</v>
      </c>
      <c r="P4311" s="2">
        <v>2414320</v>
      </c>
      <c r="Q4311" s="2">
        <v>2422970</v>
      </c>
      <c r="R4311" s="2">
        <v>2395240</v>
      </c>
      <c r="S4311" s="2">
        <v>2392080</v>
      </c>
      <c r="T4311" s="2">
        <v>2425720</v>
      </c>
      <c r="U4311" s="2">
        <v>2453370</v>
      </c>
      <c r="V4311" s="2">
        <v>2518620</v>
      </c>
      <c r="W4311" s="2">
        <v>2467140</v>
      </c>
      <c r="X4311" s="2">
        <v>2523100</v>
      </c>
      <c r="Y4311" s="2">
        <v>2569280</v>
      </c>
      <c r="Z4311" s="2">
        <v>2530170</v>
      </c>
      <c r="AA4311" s="2">
        <v>2504850</v>
      </c>
      <c r="AB4311" s="2">
        <v>2490240</v>
      </c>
      <c r="AC4311" s="2">
        <v>2495690</v>
      </c>
      <c r="AD4311" s="2">
        <v>2528250</v>
      </c>
      <c r="AE4311" s="2">
        <v>2556300</v>
      </c>
      <c r="AF4311" s="2">
        <v>2577370</v>
      </c>
      <c r="AG4311" s="2">
        <v>2634460</v>
      </c>
    </row>
    <row r="4312" spans="1:33" x14ac:dyDescent="0.35">
      <c r="A4312" t="s">
        <v>5942</v>
      </c>
      <c r="B4312" t="s">
        <v>19</v>
      </c>
      <c r="C4312" s="2">
        <v>20963400</v>
      </c>
      <c r="D4312" s="2">
        <v>23371800</v>
      </c>
      <c r="E4312" s="2">
        <v>18705800</v>
      </c>
      <c r="F4312" s="2">
        <v>17804600</v>
      </c>
      <c r="G4312" s="2">
        <v>12671100</v>
      </c>
      <c r="H4312" s="2">
        <v>10842500</v>
      </c>
      <c r="I4312" s="2">
        <v>9895200</v>
      </c>
      <c r="J4312" s="2">
        <v>9213850</v>
      </c>
      <c r="K4312" s="2">
        <v>9784520</v>
      </c>
      <c r="L4312" s="2">
        <v>10228400</v>
      </c>
      <c r="M4312" s="2">
        <v>10496500</v>
      </c>
      <c r="N4312" s="2">
        <v>10727900</v>
      </c>
      <c r="O4312" s="2">
        <v>10802400</v>
      </c>
      <c r="P4312" s="2">
        <v>11150000</v>
      </c>
      <c r="Q4312" s="2">
        <v>11189900</v>
      </c>
      <c r="R4312" s="2">
        <v>11061800</v>
      </c>
      <c r="S4312" s="2">
        <v>11047200</v>
      </c>
      <c r="T4312" s="2">
        <v>11202600</v>
      </c>
      <c r="U4312" s="2">
        <v>11330300</v>
      </c>
      <c r="V4312" s="2">
        <v>11631600</v>
      </c>
      <c r="W4312" s="2">
        <v>11393900</v>
      </c>
      <c r="X4312" s="2">
        <v>11652400</v>
      </c>
      <c r="Y4312" s="2">
        <v>11865600</v>
      </c>
      <c r="Z4312" s="2">
        <v>11685000</v>
      </c>
      <c r="AA4312" s="2">
        <v>11568000</v>
      </c>
      <c r="AB4312" s="2">
        <v>11500600</v>
      </c>
      <c r="AC4312" s="2">
        <v>11525700</v>
      </c>
      <c r="AD4312" s="2">
        <v>11676100</v>
      </c>
      <c r="AE4312" s="2">
        <v>11805700</v>
      </c>
      <c r="AF4312" s="2">
        <v>11903000</v>
      </c>
      <c r="AG4312" s="2">
        <v>12166600</v>
      </c>
    </row>
    <row r="4313" spans="1:33" x14ac:dyDescent="0.35">
      <c r="A4313" t="s">
        <v>5943</v>
      </c>
      <c r="B4313" t="s">
        <v>19</v>
      </c>
      <c r="C4313" s="2">
        <v>71747700</v>
      </c>
      <c r="D4313" s="2">
        <v>79990500</v>
      </c>
      <c r="E4313" s="2">
        <v>64020900</v>
      </c>
      <c r="F4313" s="2">
        <v>60936500</v>
      </c>
      <c r="G4313" s="2">
        <v>43367000</v>
      </c>
      <c r="H4313" s="2">
        <v>37108500</v>
      </c>
      <c r="I4313" s="2">
        <v>33866500</v>
      </c>
      <c r="J4313" s="2">
        <v>31534600</v>
      </c>
      <c r="K4313" s="2">
        <v>33487700</v>
      </c>
      <c r="L4313" s="2">
        <v>35006800</v>
      </c>
      <c r="M4313" s="2">
        <v>35924300</v>
      </c>
      <c r="N4313" s="2">
        <v>36716300</v>
      </c>
      <c r="O4313" s="2">
        <v>36971400</v>
      </c>
      <c r="P4313" s="2">
        <v>38161000</v>
      </c>
      <c r="Q4313" s="2">
        <v>38297700</v>
      </c>
      <c r="R4313" s="2">
        <v>37859300</v>
      </c>
      <c r="S4313" s="2">
        <v>37809400</v>
      </c>
      <c r="T4313" s="2">
        <v>38341200</v>
      </c>
      <c r="U4313" s="2">
        <v>38778200</v>
      </c>
      <c r="V4313" s="2">
        <v>39809500</v>
      </c>
      <c r="W4313" s="2">
        <v>38995900</v>
      </c>
      <c r="X4313" s="2">
        <v>39880300</v>
      </c>
      <c r="Y4313" s="2">
        <v>40610300</v>
      </c>
      <c r="Z4313" s="2">
        <v>39992000</v>
      </c>
      <c r="AA4313" s="2">
        <v>39591800</v>
      </c>
      <c r="AB4313" s="2">
        <v>39361000</v>
      </c>
      <c r="AC4313" s="2">
        <v>39447000</v>
      </c>
      <c r="AD4313" s="2">
        <v>39961700</v>
      </c>
      <c r="AE4313" s="2">
        <v>40405100</v>
      </c>
      <c r="AF4313" s="2">
        <v>40738200</v>
      </c>
      <c r="AG4313" s="2">
        <v>41640500</v>
      </c>
    </row>
    <row r="4314" spans="1:33" x14ac:dyDescent="0.35">
      <c r="A4314" t="s">
        <v>5944</v>
      </c>
      <c r="B4314" t="s">
        <v>19</v>
      </c>
      <c r="C4314" s="2">
        <v>5663960</v>
      </c>
      <c r="D4314" s="2">
        <v>6314670</v>
      </c>
      <c r="E4314" s="2">
        <v>5053980</v>
      </c>
      <c r="F4314" s="2">
        <v>4810490</v>
      </c>
      <c r="G4314" s="2">
        <v>3423510</v>
      </c>
      <c r="H4314" s="2">
        <v>2929440</v>
      </c>
      <c r="I4314" s="2">
        <v>2673510</v>
      </c>
      <c r="J4314" s="2">
        <v>2489420</v>
      </c>
      <c r="K4314" s="2">
        <v>2643610</v>
      </c>
      <c r="L4314" s="2">
        <v>2763530</v>
      </c>
      <c r="M4314" s="2">
        <v>2835960</v>
      </c>
      <c r="N4314" s="2">
        <v>2898490</v>
      </c>
      <c r="O4314" s="2">
        <v>2918630</v>
      </c>
      <c r="P4314" s="2">
        <v>3012530</v>
      </c>
      <c r="Q4314" s="2">
        <v>3023320</v>
      </c>
      <c r="R4314" s="2">
        <v>2988710</v>
      </c>
      <c r="S4314" s="2">
        <v>2984770</v>
      </c>
      <c r="T4314" s="2">
        <v>3026760</v>
      </c>
      <c r="U4314" s="2">
        <v>3061260</v>
      </c>
      <c r="V4314" s="2">
        <v>3142670</v>
      </c>
      <c r="W4314" s="2">
        <v>3078440</v>
      </c>
      <c r="X4314" s="2">
        <v>3148260</v>
      </c>
      <c r="Y4314" s="2">
        <v>3205880</v>
      </c>
      <c r="Z4314" s="2">
        <v>3157080</v>
      </c>
      <c r="AA4314" s="2">
        <v>3125480</v>
      </c>
      <c r="AB4314" s="2">
        <v>3107260</v>
      </c>
      <c r="AC4314" s="2">
        <v>3114060</v>
      </c>
      <c r="AD4314" s="2">
        <v>3154680</v>
      </c>
      <c r="AE4314" s="2">
        <v>3189690</v>
      </c>
      <c r="AF4314" s="2">
        <v>3215980</v>
      </c>
      <c r="AG4314" s="2">
        <v>3287220</v>
      </c>
    </row>
    <row r="4315" spans="1:33" x14ac:dyDescent="0.35">
      <c r="A4315" t="s">
        <v>5945</v>
      </c>
      <c r="B4315" t="s">
        <v>19</v>
      </c>
      <c r="C4315" s="2">
        <v>5036750</v>
      </c>
      <c r="D4315" s="2">
        <v>5615410</v>
      </c>
      <c r="E4315" s="2">
        <v>4494320</v>
      </c>
      <c r="F4315" s="2">
        <v>4277800</v>
      </c>
      <c r="G4315" s="2">
        <v>3044400</v>
      </c>
      <c r="H4315" s="2">
        <v>2605050</v>
      </c>
      <c r="I4315" s="2">
        <v>2377460</v>
      </c>
      <c r="J4315" s="2">
        <v>2213750</v>
      </c>
      <c r="K4315" s="2">
        <v>2350870</v>
      </c>
      <c r="L4315" s="2">
        <v>2457510</v>
      </c>
      <c r="M4315" s="2">
        <v>2521920</v>
      </c>
      <c r="N4315" s="2">
        <v>2577520</v>
      </c>
      <c r="O4315" s="2">
        <v>2595430</v>
      </c>
      <c r="P4315" s="2">
        <v>2678940</v>
      </c>
      <c r="Q4315" s="2">
        <v>2688530</v>
      </c>
      <c r="R4315" s="2">
        <v>2657760</v>
      </c>
      <c r="S4315" s="2">
        <v>2654250</v>
      </c>
      <c r="T4315" s="2">
        <v>2691590</v>
      </c>
      <c r="U4315" s="2">
        <v>2722270</v>
      </c>
      <c r="V4315" s="2">
        <v>2794660</v>
      </c>
      <c r="W4315" s="2">
        <v>2737550</v>
      </c>
      <c r="X4315" s="2">
        <v>2799640</v>
      </c>
      <c r="Y4315" s="2">
        <v>2850880</v>
      </c>
      <c r="Z4315" s="2">
        <v>2807480</v>
      </c>
      <c r="AA4315" s="2">
        <v>2779380</v>
      </c>
      <c r="AB4315" s="2">
        <v>2763180</v>
      </c>
      <c r="AC4315" s="2">
        <v>2769220</v>
      </c>
      <c r="AD4315" s="2">
        <v>2805350</v>
      </c>
      <c r="AE4315" s="2">
        <v>2836470</v>
      </c>
      <c r="AF4315" s="2">
        <v>2859860</v>
      </c>
      <c r="AG4315" s="2">
        <v>2923200</v>
      </c>
    </row>
    <row r="4316" spans="1:33" x14ac:dyDescent="0.35">
      <c r="A4316" t="s">
        <v>5946</v>
      </c>
      <c r="B4316" t="s">
        <v>19</v>
      </c>
      <c r="C4316" s="2">
        <v>15252700</v>
      </c>
      <c r="D4316" s="2">
        <v>17005000</v>
      </c>
      <c r="E4316" s="2">
        <v>13610100</v>
      </c>
      <c r="F4316" s="2">
        <v>12954400</v>
      </c>
      <c r="G4316" s="2">
        <v>9219310</v>
      </c>
      <c r="H4316" s="2">
        <v>7888820</v>
      </c>
      <c r="I4316" s="2">
        <v>7199610</v>
      </c>
      <c r="J4316" s="2">
        <v>6703870</v>
      </c>
      <c r="K4316" s="2">
        <v>7119080</v>
      </c>
      <c r="L4316" s="2">
        <v>7442020</v>
      </c>
      <c r="M4316" s="2">
        <v>7637080</v>
      </c>
      <c r="N4316" s="2">
        <v>7805460</v>
      </c>
      <c r="O4316" s="2">
        <v>7859690</v>
      </c>
      <c r="P4316" s="2">
        <v>8112570</v>
      </c>
      <c r="Q4316" s="2">
        <v>8141630</v>
      </c>
      <c r="R4316" s="2">
        <v>8048440</v>
      </c>
      <c r="S4316" s="2">
        <v>8037820</v>
      </c>
      <c r="T4316" s="2">
        <v>8150880</v>
      </c>
      <c r="U4316" s="2">
        <v>8243790</v>
      </c>
      <c r="V4316" s="2">
        <v>8463020</v>
      </c>
      <c r="W4316" s="2">
        <v>8290060</v>
      </c>
      <c r="X4316" s="2">
        <v>8478090</v>
      </c>
      <c r="Y4316" s="2">
        <v>8633260</v>
      </c>
      <c r="Z4316" s="2">
        <v>8501840</v>
      </c>
      <c r="AA4316" s="2">
        <v>8416750</v>
      </c>
      <c r="AB4316" s="2">
        <v>8367680</v>
      </c>
      <c r="AC4316" s="2">
        <v>8385980</v>
      </c>
      <c r="AD4316" s="2">
        <v>8495380</v>
      </c>
      <c r="AE4316" s="2">
        <v>8589650</v>
      </c>
      <c r="AF4316" s="2">
        <v>8660450</v>
      </c>
      <c r="AG4316" s="2">
        <v>8852290</v>
      </c>
    </row>
    <row r="4317" spans="1:33" x14ac:dyDescent="0.35">
      <c r="A4317" t="s">
        <v>5947</v>
      </c>
      <c r="B4317" t="s">
        <v>19</v>
      </c>
      <c r="C4317" s="2">
        <v>1177860</v>
      </c>
      <c r="D4317" s="2">
        <v>1313180</v>
      </c>
      <c r="E4317" s="2">
        <v>1051020</v>
      </c>
      <c r="F4317" s="2">
        <v>1000380</v>
      </c>
      <c r="G4317">
        <v>711945</v>
      </c>
      <c r="H4317">
        <v>609201</v>
      </c>
      <c r="I4317">
        <v>555978</v>
      </c>
      <c r="J4317">
        <v>517695</v>
      </c>
      <c r="K4317">
        <v>549759</v>
      </c>
      <c r="L4317">
        <v>574697</v>
      </c>
      <c r="M4317">
        <v>589761</v>
      </c>
      <c r="N4317">
        <v>602763</v>
      </c>
      <c r="O4317">
        <v>606951</v>
      </c>
      <c r="P4317">
        <v>626480</v>
      </c>
      <c r="Q4317">
        <v>628724</v>
      </c>
      <c r="R4317">
        <v>621527</v>
      </c>
      <c r="S4317">
        <v>620707</v>
      </c>
      <c r="T4317">
        <v>629438</v>
      </c>
      <c r="U4317">
        <v>636612</v>
      </c>
      <c r="V4317">
        <v>653543</v>
      </c>
      <c r="W4317">
        <v>640186</v>
      </c>
      <c r="X4317">
        <v>654706</v>
      </c>
      <c r="Y4317">
        <v>666689</v>
      </c>
      <c r="Z4317">
        <v>656540</v>
      </c>
      <c r="AA4317">
        <v>649969</v>
      </c>
      <c r="AB4317">
        <v>646180</v>
      </c>
      <c r="AC4317">
        <v>647593</v>
      </c>
      <c r="AD4317">
        <v>656041</v>
      </c>
      <c r="AE4317">
        <v>663321</v>
      </c>
      <c r="AF4317">
        <v>668789</v>
      </c>
      <c r="AG4317">
        <v>683603</v>
      </c>
    </row>
    <row r="4318" spans="1:33" x14ac:dyDescent="0.35">
      <c r="A4318" t="s">
        <v>5948</v>
      </c>
      <c r="B4318" t="s">
        <v>19</v>
      </c>
      <c r="C4318" s="2">
        <v>1005650</v>
      </c>
      <c r="D4318" s="2">
        <v>1121190</v>
      </c>
      <c r="E4318">
        <v>897347</v>
      </c>
      <c r="F4318">
        <v>854115</v>
      </c>
      <c r="G4318">
        <v>607852</v>
      </c>
      <c r="H4318">
        <v>520130</v>
      </c>
      <c r="I4318">
        <v>474689</v>
      </c>
      <c r="J4318">
        <v>442003</v>
      </c>
      <c r="K4318">
        <v>469379</v>
      </c>
      <c r="L4318">
        <v>490671</v>
      </c>
      <c r="M4318">
        <v>503532</v>
      </c>
      <c r="N4318">
        <v>514633</v>
      </c>
      <c r="O4318">
        <v>518209</v>
      </c>
      <c r="P4318">
        <v>534883</v>
      </c>
      <c r="Q4318">
        <v>536798</v>
      </c>
      <c r="R4318">
        <v>530654</v>
      </c>
      <c r="S4318">
        <v>529954</v>
      </c>
      <c r="T4318">
        <v>537408</v>
      </c>
      <c r="U4318">
        <v>543534</v>
      </c>
      <c r="V4318">
        <v>557989</v>
      </c>
      <c r="W4318">
        <v>546585</v>
      </c>
      <c r="X4318">
        <v>558982</v>
      </c>
      <c r="Y4318">
        <v>569213</v>
      </c>
      <c r="Z4318">
        <v>560548</v>
      </c>
      <c r="AA4318">
        <v>554938</v>
      </c>
      <c r="AB4318">
        <v>551702</v>
      </c>
      <c r="AC4318">
        <v>552909</v>
      </c>
      <c r="AD4318">
        <v>560122</v>
      </c>
      <c r="AE4318">
        <v>566337</v>
      </c>
      <c r="AF4318">
        <v>571006</v>
      </c>
      <c r="AG4318">
        <v>583654</v>
      </c>
    </row>
    <row r="4319" spans="1:33" x14ac:dyDescent="0.35">
      <c r="A4319" t="s">
        <v>5949</v>
      </c>
      <c r="B4319" t="s">
        <v>19</v>
      </c>
      <c r="C4319" s="2">
        <v>6378330</v>
      </c>
      <c r="D4319" s="2">
        <v>7111110</v>
      </c>
      <c r="E4319" s="2">
        <v>5691420</v>
      </c>
      <c r="F4319" s="2">
        <v>5417220</v>
      </c>
      <c r="G4319" s="2">
        <v>3855300</v>
      </c>
      <c r="H4319" s="2">
        <v>3298920</v>
      </c>
      <c r="I4319" s="2">
        <v>3010710</v>
      </c>
      <c r="J4319" s="2">
        <v>2803400</v>
      </c>
      <c r="K4319" s="2">
        <v>2977040</v>
      </c>
      <c r="L4319" s="2">
        <v>3112080</v>
      </c>
      <c r="M4319" s="2">
        <v>3193650</v>
      </c>
      <c r="N4319" s="2">
        <v>3264060</v>
      </c>
      <c r="O4319" s="2">
        <v>3286740</v>
      </c>
      <c r="P4319" s="2">
        <v>3392490</v>
      </c>
      <c r="Q4319" s="2">
        <v>3404640</v>
      </c>
      <c r="R4319" s="2">
        <v>3365670</v>
      </c>
      <c r="S4319" s="2">
        <v>3361230</v>
      </c>
      <c r="T4319" s="2">
        <v>3408510</v>
      </c>
      <c r="U4319" s="2">
        <v>3447360</v>
      </c>
      <c r="V4319" s="2">
        <v>3539040</v>
      </c>
      <c r="W4319" s="2">
        <v>3466710</v>
      </c>
      <c r="X4319" s="2">
        <v>3545340</v>
      </c>
      <c r="Y4319" s="2">
        <v>3610230</v>
      </c>
      <c r="Z4319" s="2">
        <v>3555270</v>
      </c>
      <c r="AA4319" s="2">
        <v>3519690</v>
      </c>
      <c r="AB4319" s="2">
        <v>3499170</v>
      </c>
      <c r="AC4319" s="2">
        <v>3506820</v>
      </c>
      <c r="AD4319" s="2">
        <v>3552570</v>
      </c>
      <c r="AE4319" s="2">
        <v>3591990</v>
      </c>
      <c r="AF4319" s="2">
        <v>3621600</v>
      </c>
      <c r="AG4319" s="2">
        <v>3701820</v>
      </c>
    </row>
    <row r="4320" spans="1:33" x14ac:dyDescent="0.35">
      <c r="A4320" t="s">
        <v>5950</v>
      </c>
      <c r="B4320" t="s">
        <v>19</v>
      </c>
      <c r="C4320" s="2">
        <v>1275670</v>
      </c>
      <c r="D4320" s="2">
        <v>1422220</v>
      </c>
      <c r="E4320" s="2">
        <v>1138280</v>
      </c>
      <c r="F4320" s="2">
        <v>1083440</v>
      </c>
      <c r="G4320">
        <v>771060</v>
      </c>
      <c r="H4320">
        <v>659784</v>
      </c>
      <c r="I4320">
        <v>602142</v>
      </c>
      <c r="J4320">
        <v>560681</v>
      </c>
      <c r="K4320">
        <v>595407</v>
      </c>
      <c r="L4320">
        <v>622416</v>
      </c>
      <c r="M4320">
        <v>638730</v>
      </c>
      <c r="N4320">
        <v>652812</v>
      </c>
      <c r="O4320">
        <v>657348</v>
      </c>
      <c r="P4320">
        <v>678498</v>
      </c>
      <c r="Q4320">
        <v>680928</v>
      </c>
      <c r="R4320">
        <v>673134</v>
      </c>
      <c r="S4320">
        <v>672246</v>
      </c>
      <c r="T4320">
        <v>681702</v>
      </c>
      <c r="U4320">
        <v>689472</v>
      </c>
      <c r="V4320">
        <v>707808</v>
      </c>
      <c r="W4320">
        <v>693342</v>
      </c>
      <c r="X4320">
        <v>709068</v>
      </c>
      <c r="Y4320">
        <v>722046</v>
      </c>
      <c r="Z4320">
        <v>711054</v>
      </c>
      <c r="AA4320">
        <v>703938</v>
      </c>
      <c r="AB4320">
        <v>699834</v>
      </c>
      <c r="AC4320">
        <v>701364</v>
      </c>
      <c r="AD4320">
        <v>710514</v>
      </c>
      <c r="AE4320">
        <v>718398</v>
      </c>
      <c r="AF4320">
        <v>724320</v>
      </c>
      <c r="AG4320">
        <v>740364</v>
      </c>
    </row>
    <row r="4321" spans="1:33" x14ac:dyDescent="0.35">
      <c r="A4321" t="s">
        <v>5951</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row>
    <row r="4322" spans="1:33" x14ac:dyDescent="0.35">
      <c r="A4322" t="s">
        <v>5952</v>
      </c>
      <c r="B4322" t="s">
        <v>19</v>
      </c>
      <c r="C4322" s="2">
        <v>90391100000</v>
      </c>
      <c r="D4322" s="2">
        <v>100776000000</v>
      </c>
      <c r="E4322" s="2">
        <v>80656600000</v>
      </c>
      <c r="F4322" s="2">
        <v>76770200000</v>
      </c>
      <c r="G4322" s="2">
        <v>54635900000</v>
      </c>
      <c r="H4322" s="2">
        <v>46751000000</v>
      </c>
      <c r="I4322" s="2">
        <v>42666500000</v>
      </c>
      <c r="J4322" s="2">
        <v>39728700000</v>
      </c>
      <c r="K4322" s="2">
        <v>42189400000</v>
      </c>
      <c r="L4322" s="2">
        <v>44103200000</v>
      </c>
      <c r="M4322" s="2">
        <v>45259200000</v>
      </c>
      <c r="N4322" s="2">
        <v>46257200000</v>
      </c>
      <c r="O4322" s="2">
        <v>46578100000</v>
      </c>
      <c r="P4322" s="2">
        <v>48076900000</v>
      </c>
      <c r="Q4322" s="2">
        <v>48249100000</v>
      </c>
      <c r="R4322" s="2">
        <v>47696900000</v>
      </c>
      <c r="S4322" s="2">
        <v>47634200000</v>
      </c>
      <c r="T4322" s="2">
        <v>48303900000</v>
      </c>
      <c r="U4322" s="2">
        <v>48854400000</v>
      </c>
      <c r="V4322" s="2">
        <v>50153900000</v>
      </c>
      <c r="W4322" s="2">
        <v>49128800000</v>
      </c>
      <c r="X4322" s="2">
        <v>50243300000</v>
      </c>
      <c r="Y4322" s="2">
        <v>51162800000</v>
      </c>
      <c r="Z4322" s="2">
        <v>50383900000</v>
      </c>
      <c r="AA4322" s="2">
        <v>49879700000</v>
      </c>
      <c r="AB4322" s="2">
        <v>49588900000</v>
      </c>
      <c r="AC4322" s="2">
        <v>49697200000</v>
      </c>
      <c r="AD4322" s="2">
        <v>50345500000</v>
      </c>
      <c r="AE4322" s="2">
        <v>50904100000</v>
      </c>
      <c r="AF4322" s="2">
        <v>51323600000</v>
      </c>
      <c r="AG4322" s="2">
        <v>52460900000</v>
      </c>
    </row>
    <row r="4323" spans="1:33" x14ac:dyDescent="0.35">
      <c r="A4323" t="s">
        <v>5953</v>
      </c>
      <c r="B4323" t="s">
        <v>19</v>
      </c>
      <c r="C4323" s="2">
        <v>2569710</v>
      </c>
      <c r="D4323" s="2">
        <v>2864940</v>
      </c>
      <c r="E4323" s="2">
        <v>2292970</v>
      </c>
      <c r="F4323" s="2">
        <v>2182480</v>
      </c>
      <c r="G4323" s="2">
        <v>1553230</v>
      </c>
      <c r="H4323" s="2">
        <v>1329070</v>
      </c>
      <c r="I4323" s="2">
        <v>1212960</v>
      </c>
      <c r="J4323" s="2">
        <v>1129440</v>
      </c>
      <c r="K4323" s="2">
        <v>1199390</v>
      </c>
      <c r="L4323" s="2">
        <v>1253800</v>
      </c>
      <c r="M4323" s="2">
        <v>1286660</v>
      </c>
      <c r="N4323" s="2">
        <v>1315030</v>
      </c>
      <c r="O4323" s="2">
        <v>1324160</v>
      </c>
      <c r="P4323" s="2">
        <v>1366770</v>
      </c>
      <c r="Q4323" s="2">
        <v>1371660</v>
      </c>
      <c r="R4323" s="2">
        <v>1355960</v>
      </c>
      <c r="S4323" s="2">
        <v>1354180</v>
      </c>
      <c r="T4323" s="2">
        <v>1373220</v>
      </c>
      <c r="U4323" s="2">
        <v>1388870</v>
      </c>
      <c r="V4323" s="2">
        <v>1425810</v>
      </c>
      <c r="W4323" s="2">
        <v>1396670</v>
      </c>
      <c r="X4323" s="2">
        <v>1428350</v>
      </c>
      <c r="Y4323" s="2">
        <v>1454490</v>
      </c>
      <c r="Z4323" s="2">
        <v>1432350</v>
      </c>
      <c r="AA4323" s="2">
        <v>1418020</v>
      </c>
      <c r="AB4323" s="2">
        <v>1409750</v>
      </c>
      <c r="AC4323" s="2">
        <v>1412830</v>
      </c>
      <c r="AD4323" s="2">
        <v>1431260</v>
      </c>
      <c r="AE4323" s="2">
        <v>1447140</v>
      </c>
      <c r="AF4323" s="2">
        <v>1459070</v>
      </c>
      <c r="AG4323" s="2">
        <v>1491400</v>
      </c>
    </row>
    <row r="4324" spans="1:33" x14ac:dyDescent="0.35">
      <c r="A4324" t="s">
        <v>5954</v>
      </c>
      <c r="B4324" t="s">
        <v>19</v>
      </c>
      <c r="C4324" s="2">
        <v>11867600</v>
      </c>
      <c r="D4324" s="2">
        <v>13231000</v>
      </c>
      <c r="E4324" s="2">
        <v>10589500</v>
      </c>
      <c r="F4324" s="2">
        <v>10079300</v>
      </c>
      <c r="G4324" s="2">
        <v>7173230</v>
      </c>
      <c r="H4324" s="2">
        <v>6138010</v>
      </c>
      <c r="I4324" s="2">
        <v>5601750</v>
      </c>
      <c r="J4324" s="2">
        <v>5216050</v>
      </c>
      <c r="K4324" s="2">
        <v>5539110</v>
      </c>
      <c r="L4324" s="2">
        <v>5790370</v>
      </c>
      <c r="M4324" s="2">
        <v>5942160</v>
      </c>
      <c r="N4324" s="2">
        <v>6073180</v>
      </c>
      <c r="O4324" s="2">
        <v>6115320</v>
      </c>
      <c r="P4324" s="2">
        <v>6312100</v>
      </c>
      <c r="Q4324" s="2">
        <v>6334700</v>
      </c>
      <c r="R4324" s="2">
        <v>6262200</v>
      </c>
      <c r="S4324" s="2">
        <v>6253970</v>
      </c>
      <c r="T4324" s="2">
        <v>6341890</v>
      </c>
      <c r="U4324" s="2">
        <v>6414180</v>
      </c>
      <c r="V4324" s="2">
        <v>6584780</v>
      </c>
      <c r="W4324" s="2">
        <v>6450200</v>
      </c>
      <c r="X4324" s="2">
        <v>6596520</v>
      </c>
      <c r="Y4324" s="2">
        <v>6717240</v>
      </c>
      <c r="Z4324" s="2">
        <v>6614990</v>
      </c>
      <c r="AA4324" s="2">
        <v>6548790</v>
      </c>
      <c r="AB4324" s="2">
        <v>6510610</v>
      </c>
      <c r="AC4324" s="2">
        <v>6524830</v>
      </c>
      <c r="AD4324" s="2">
        <v>6609950</v>
      </c>
      <c r="AE4324" s="2">
        <v>6683290</v>
      </c>
      <c r="AF4324" s="2">
        <v>6738360</v>
      </c>
      <c r="AG4324" s="2">
        <v>6887670</v>
      </c>
    </row>
    <row r="4325" spans="1:33" x14ac:dyDescent="0.35">
      <c r="A4325" t="s">
        <v>5955</v>
      </c>
      <c r="B4325" t="s">
        <v>19</v>
      </c>
      <c r="C4325" s="2">
        <v>40617000</v>
      </c>
      <c r="D4325" s="2">
        <v>45283400</v>
      </c>
      <c r="E4325" s="2">
        <v>36242900</v>
      </c>
      <c r="F4325" s="2">
        <v>34496500</v>
      </c>
      <c r="G4325" s="2">
        <v>24550500</v>
      </c>
      <c r="H4325" s="2">
        <v>21007400</v>
      </c>
      <c r="I4325" s="2">
        <v>19172100</v>
      </c>
      <c r="J4325" s="2">
        <v>17852000</v>
      </c>
      <c r="K4325" s="2">
        <v>18957700</v>
      </c>
      <c r="L4325" s="2">
        <v>19817600</v>
      </c>
      <c r="M4325" s="2">
        <v>20337100</v>
      </c>
      <c r="N4325" s="2">
        <v>20785500</v>
      </c>
      <c r="O4325" s="2">
        <v>20929800</v>
      </c>
      <c r="P4325" s="2">
        <v>21603200</v>
      </c>
      <c r="Q4325" s="2">
        <v>21680600</v>
      </c>
      <c r="R4325" s="2">
        <v>21432500</v>
      </c>
      <c r="S4325" s="2">
        <v>21404300</v>
      </c>
      <c r="T4325" s="2">
        <v>21705200</v>
      </c>
      <c r="U4325" s="2">
        <v>21952600</v>
      </c>
      <c r="V4325" s="2">
        <v>22536500</v>
      </c>
      <c r="W4325" s="2">
        <v>22075900</v>
      </c>
      <c r="X4325" s="2">
        <v>22576700</v>
      </c>
      <c r="Y4325" s="2">
        <v>22989900</v>
      </c>
      <c r="Z4325" s="2">
        <v>22639900</v>
      </c>
      <c r="AA4325" s="2">
        <v>22413300</v>
      </c>
      <c r="AB4325" s="2">
        <v>22282700</v>
      </c>
      <c r="AC4325" s="2">
        <v>22331300</v>
      </c>
      <c r="AD4325" s="2">
        <v>22622600</v>
      </c>
      <c r="AE4325" s="2">
        <v>22873600</v>
      </c>
      <c r="AF4325" s="2">
        <v>23062200</v>
      </c>
      <c r="AG4325" s="2">
        <v>23573200</v>
      </c>
    </row>
    <row r="4326" spans="1:33" x14ac:dyDescent="0.35">
      <c r="A4326" t="s">
        <v>5956</v>
      </c>
      <c r="B4326" t="s">
        <v>19</v>
      </c>
      <c r="C4326" s="2">
        <v>3206420</v>
      </c>
      <c r="D4326" s="2">
        <v>3574790</v>
      </c>
      <c r="E4326" s="2">
        <v>2861110</v>
      </c>
      <c r="F4326" s="2">
        <v>2723250</v>
      </c>
      <c r="G4326" s="2">
        <v>1938080</v>
      </c>
      <c r="H4326" s="2">
        <v>1658380</v>
      </c>
      <c r="I4326" s="2">
        <v>1513500</v>
      </c>
      <c r="J4326" s="2">
        <v>1409290</v>
      </c>
      <c r="K4326" s="2">
        <v>1496570</v>
      </c>
      <c r="L4326" s="2">
        <v>1564460</v>
      </c>
      <c r="M4326" s="2">
        <v>1605470</v>
      </c>
      <c r="N4326" s="2">
        <v>1640870</v>
      </c>
      <c r="O4326" s="2">
        <v>1652250</v>
      </c>
      <c r="P4326" s="2">
        <v>1705420</v>
      </c>
      <c r="Q4326" s="2">
        <v>1711530</v>
      </c>
      <c r="R4326" s="2">
        <v>1691940</v>
      </c>
      <c r="S4326" s="2">
        <v>1689710</v>
      </c>
      <c r="T4326" s="2">
        <v>1713470</v>
      </c>
      <c r="U4326" s="2">
        <v>1733000</v>
      </c>
      <c r="V4326" s="2">
        <v>1779090</v>
      </c>
      <c r="W4326" s="2">
        <v>1742730</v>
      </c>
      <c r="X4326" s="2">
        <v>1782260</v>
      </c>
      <c r="Y4326" s="2">
        <v>1814880</v>
      </c>
      <c r="Z4326" s="2">
        <v>1787250</v>
      </c>
      <c r="AA4326" s="2">
        <v>1769370</v>
      </c>
      <c r="AB4326" s="2">
        <v>1759050</v>
      </c>
      <c r="AC4326" s="2">
        <v>1762890</v>
      </c>
      <c r="AD4326" s="2">
        <v>1785890</v>
      </c>
      <c r="AE4326" s="2">
        <v>1805710</v>
      </c>
      <c r="AF4326" s="2">
        <v>1820590</v>
      </c>
      <c r="AG4326" s="2">
        <v>1860930</v>
      </c>
    </row>
    <row r="4327" spans="1:33" x14ac:dyDescent="0.35">
      <c r="A4327" t="s">
        <v>5957</v>
      </c>
      <c r="B4327" t="s">
        <v>19</v>
      </c>
      <c r="C4327" s="2">
        <v>2851350</v>
      </c>
      <c r="D4327" s="2">
        <v>3178940</v>
      </c>
      <c r="E4327" s="2">
        <v>2544280</v>
      </c>
      <c r="F4327" s="2">
        <v>2421690</v>
      </c>
      <c r="G4327" s="2">
        <v>1723470</v>
      </c>
      <c r="H4327" s="2">
        <v>1474740</v>
      </c>
      <c r="I4327" s="2">
        <v>1345900</v>
      </c>
      <c r="J4327" s="2">
        <v>1253230</v>
      </c>
      <c r="K4327" s="2">
        <v>1330850</v>
      </c>
      <c r="L4327" s="2">
        <v>1391220</v>
      </c>
      <c r="M4327" s="2">
        <v>1427680</v>
      </c>
      <c r="N4327" s="2">
        <v>1459160</v>
      </c>
      <c r="O4327" s="2">
        <v>1469290</v>
      </c>
      <c r="P4327" s="2">
        <v>1516570</v>
      </c>
      <c r="Q4327" s="2">
        <v>1522000</v>
      </c>
      <c r="R4327" s="2">
        <v>1504580</v>
      </c>
      <c r="S4327" s="2">
        <v>1502600</v>
      </c>
      <c r="T4327" s="2">
        <v>1523730</v>
      </c>
      <c r="U4327" s="2">
        <v>1541090</v>
      </c>
      <c r="V4327" s="2">
        <v>1582080</v>
      </c>
      <c r="W4327" s="2">
        <v>1549750</v>
      </c>
      <c r="X4327" s="2">
        <v>1584900</v>
      </c>
      <c r="Y4327" s="2">
        <v>1613910</v>
      </c>
      <c r="Z4327" s="2">
        <v>1589340</v>
      </c>
      <c r="AA4327" s="2">
        <v>1573440</v>
      </c>
      <c r="AB4327" s="2">
        <v>1564260</v>
      </c>
      <c r="AC4327" s="2">
        <v>1567680</v>
      </c>
      <c r="AD4327" s="2">
        <v>1588130</v>
      </c>
      <c r="AE4327" s="2">
        <v>1605750</v>
      </c>
      <c r="AF4327" s="2">
        <v>1618980</v>
      </c>
      <c r="AG4327" s="2">
        <v>1654860</v>
      </c>
    </row>
    <row r="4328" spans="1:33" x14ac:dyDescent="0.35">
      <c r="A4328" t="s">
        <v>5958</v>
      </c>
      <c r="B4328" t="s">
        <v>19</v>
      </c>
      <c r="C4328" s="2">
        <v>8634700</v>
      </c>
      <c r="D4328" s="2">
        <v>9626720</v>
      </c>
      <c r="E4328" s="2">
        <v>7704800</v>
      </c>
      <c r="F4328" s="2">
        <v>7333550</v>
      </c>
      <c r="G4328" s="2">
        <v>5219140</v>
      </c>
      <c r="H4328" s="2">
        <v>4465930</v>
      </c>
      <c r="I4328" s="2">
        <v>4075760</v>
      </c>
      <c r="J4328" s="2">
        <v>3795120</v>
      </c>
      <c r="K4328" s="2">
        <v>4030180</v>
      </c>
      <c r="L4328" s="2">
        <v>4213000</v>
      </c>
      <c r="M4328" s="2">
        <v>4323430</v>
      </c>
      <c r="N4328" s="2">
        <v>4418760</v>
      </c>
      <c r="O4328" s="2">
        <v>4449420</v>
      </c>
      <c r="P4328" s="2">
        <v>4592590</v>
      </c>
      <c r="Q4328" s="2">
        <v>4609040</v>
      </c>
      <c r="R4328" s="2">
        <v>4556290</v>
      </c>
      <c r="S4328" s="2">
        <v>4550300</v>
      </c>
      <c r="T4328" s="2">
        <v>4614270</v>
      </c>
      <c r="U4328" s="2">
        <v>4666870</v>
      </c>
      <c r="V4328" s="2">
        <v>4791000</v>
      </c>
      <c r="W4328" s="2">
        <v>4693080</v>
      </c>
      <c r="X4328" s="2">
        <v>4799540</v>
      </c>
      <c r="Y4328" s="2">
        <v>4887370</v>
      </c>
      <c r="Z4328" s="2">
        <v>4812970</v>
      </c>
      <c r="AA4328" s="2">
        <v>4764810</v>
      </c>
      <c r="AB4328" s="2">
        <v>4737030</v>
      </c>
      <c r="AC4328" s="2">
        <v>4747370</v>
      </c>
      <c r="AD4328" s="2">
        <v>4809310</v>
      </c>
      <c r="AE4328" s="2">
        <v>4862670</v>
      </c>
      <c r="AF4328" s="2">
        <v>4902740</v>
      </c>
      <c r="AG4328" s="2">
        <v>5011380</v>
      </c>
    </row>
    <row r="4329" spans="1:33" x14ac:dyDescent="0.35">
      <c r="A4329" t="s">
        <v>5959</v>
      </c>
      <c r="B4329" t="s">
        <v>19</v>
      </c>
      <c r="C4329">
        <v>666800</v>
      </c>
      <c r="D4329">
        <v>743407</v>
      </c>
      <c r="E4329">
        <v>594990</v>
      </c>
      <c r="F4329">
        <v>566321</v>
      </c>
      <c r="G4329">
        <v>403039</v>
      </c>
      <c r="H4329">
        <v>344874</v>
      </c>
      <c r="I4329">
        <v>314743</v>
      </c>
      <c r="J4329">
        <v>293072</v>
      </c>
      <c r="K4329">
        <v>311224</v>
      </c>
      <c r="L4329">
        <v>325341</v>
      </c>
      <c r="M4329">
        <v>333870</v>
      </c>
      <c r="N4329">
        <v>341231</v>
      </c>
      <c r="O4329">
        <v>343599</v>
      </c>
      <c r="P4329">
        <v>354655</v>
      </c>
      <c r="Q4329">
        <v>355926</v>
      </c>
      <c r="R4329">
        <v>351852</v>
      </c>
      <c r="S4329">
        <v>351389</v>
      </c>
      <c r="T4329">
        <v>356329</v>
      </c>
      <c r="U4329">
        <v>360391</v>
      </c>
      <c r="V4329">
        <v>369977</v>
      </c>
      <c r="W4329">
        <v>362415</v>
      </c>
      <c r="X4329">
        <v>370636</v>
      </c>
      <c r="Y4329">
        <v>377419</v>
      </c>
      <c r="Z4329">
        <v>371674</v>
      </c>
      <c r="AA4329">
        <v>367954</v>
      </c>
      <c r="AB4329">
        <v>365809</v>
      </c>
      <c r="AC4329">
        <v>366608</v>
      </c>
      <c r="AD4329">
        <v>371391</v>
      </c>
      <c r="AE4329">
        <v>375511</v>
      </c>
      <c r="AF4329">
        <v>378606</v>
      </c>
      <c r="AG4329">
        <v>386995</v>
      </c>
    </row>
    <row r="4330" spans="1:33" x14ac:dyDescent="0.35">
      <c r="A4330" t="s">
        <v>5960</v>
      </c>
      <c r="B4330" t="s">
        <v>19</v>
      </c>
      <c r="C4330">
        <v>569308</v>
      </c>
      <c r="D4330">
        <v>634714</v>
      </c>
      <c r="E4330">
        <v>507997</v>
      </c>
      <c r="F4330">
        <v>483520</v>
      </c>
      <c r="G4330">
        <v>344111</v>
      </c>
      <c r="H4330">
        <v>294450</v>
      </c>
      <c r="I4330">
        <v>268725</v>
      </c>
      <c r="J4330">
        <v>250222</v>
      </c>
      <c r="K4330">
        <v>265720</v>
      </c>
      <c r="L4330">
        <v>277774</v>
      </c>
      <c r="M4330">
        <v>285055</v>
      </c>
      <c r="N4330">
        <v>291340</v>
      </c>
      <c r="O4330">
        <v>293362</v>
      </c>
      <c r="P4330">
        <v>302801</v>
      </c>
      <c r="Q4330">
        <v>303886</v>
      </c>
      <c r="R4330">
        <v>300408</v>
      </c>
      <c r="S4330">
        <v>300013</v>
      </c>
      <c r="T4330">
        <v>304231</v>
      </c>
      <c r="U4330">
        <v>307698</v>
      </c>
      <c r="V4330">
        <v>315883</v>
      </c>
      <c r="W4330">
        <v>309427</v>
      </c>
      <c r="X4330">
        <v>316446</v>
      </c>
      <c r="Y4330">
        <v>322237</v>
      </c>
      <c r="Z4330">
        <v>317331</v>
      </c>
      <c r="AA4330">
        <v>314156</v>
      </c>
      <c r="AB4330">
        <v>312324</v>
      </c>
      <c r="AC4330">
        <v>313006</v>
      </c>
      <c r="AD4330">
        <v>317090</v>
      </c>
      <c r="AE4330">
        <v>320608</v>
      </c>
      <c r="AF4330">
        <v>323250</v>
      </c>
      <c r="AG4330">
        <v>330413</v>
      </c>
    </row>
    <row r="4331" spans="1:33" x14ac:dyDescent="0.35">
      <c r="A4331" t="s">
        <v>5961</v>
      </c>
      <c r="B4331" t="s">
        <v>19</v>
      </c>
      <c r="C4331" s="2">
        <v>3610830</v>
      </c>
      <c r="D4331" s="2">
        <v>4025670</v>
      </c>
      <c r="E4331" s="2">
        <v>3221970</v>
      </c>
      <c r="F4331" s="2">
        <v>3066720</v>
      </c>
      <c r="G4331" s="2">
        <v>2182520</v>
      </c>
      <c r="H4331" s="2">
        <v>1867550</v>
      </c>
      <c r="I4331" s="2">
        <v>1704390</v>
      </c>
      <c r="J4331" s="2">
        <v>1587030</v>
      </c>
      <c r="K4331" s="2">
        <v>1685330</v>
      </c>
      <c r="L4331" s="2">
        <v>1761780</v>
      </c>
      <c r="M4331" s="2">
        <v>1807960</v>
      </c>
      <c r="N4331" s="2">
        <v>1847820</v>
      </c>
      <c r="O4331" s="2">
        <v>1860650</v>
      </c>
      <c r="P4331" s="2">
        <v>1920520</v>
      </c>
      <c r="Q4331" s="2">
        <v>1927400</v>
      </c>
      <c r="R4331" s="2">
        <v>1905340</v>
      </c>
      <c r="S4331" s="2">
        <v>1902830</v>
      </c>
      <c r="T4331" s="2">
        <v>1929580</v>
      </c>
      <c r="U4331" s="2">
        <v>1951580</v>
      </c>
      <c r="V4331" s="2">
        <v>2003480</v>
      </c>
      <c r="W4331" s="2">
        <v>1962540</v>
      </c>
      <c r="X4331" s="2">
        <v>2007050</v>
      </c>
      <c r="Y4331" s="2">
        <v>2043790</v>
      </c>
      <c r="Z4331" s="2">
        <v>2012670</v>
      </c>
      <c r="AA4331" s="2">
        <v>1992530</v>
      </c>
      <c r="AB4331" s="2">
        <v>1980920</v>
      </c>
      <c r="AC4331" s="2">
        <v>1985240</v>
      </c>
      <c r="AD4331" s="2">
        <v>2011140</v>
      </c>
      <c r="AE4331" s="2">
        <v>2033450</v>
      </c>
      <c r="AF4331" s="2">
        <v>2050210</v>
      </c>
      <c r="AG4331" s="2">
        <v>2095640</v>
      </c>
    </row>
    <row r="4332" spans="1:33" x14ac:dyDescent="0.35">
      <c r="A4332" t="s">
        <v>5962</v>
      </c>
      <c r="B4332" t="s">
        <v>19</v>
      </c>
      <c r="C4332">
        <v>722166</v>
      </c>
      <c r="D4332">
        <v>805134</v>
      </c>
      <c r="E4332">
        <v>644394</v>
      </c>
      <c r="F4332">
        <v>613344</v>
      </c>
      <c r="G4332">
        <v>436505</v>
      </c>
      <c r="H4332">
        <v>373510</v>
      </c>
      <c r="I4332">
        <v>340877</v>
      </c>
      <c r="J4332">
        <v>317407</v>
      </c>
      <c r="K4332">
        <v>337066</v>
      </c>
      <c r="L4332">
        <v>352355</v>
      </c>
      <c r="M4332">
        <v>361592</v>
      </c>
      <c r="N4332">
        <v>369565</v>
      </c>
      <c r="O4332">
        <v>372129</v>
      </c>
      <c r="P4332">
        <v>384103</v>
      </c>
      <c r="Q4332">
        <v>385479</v>
      </c>
      <c r="R4332">
        <v>381067</v>
      </c>
      <c r="S4332">
        <v>380566</v>
      </c>
      <c r="T4332">
        <v>385916</v>
      </c>
      <c r="U4332">
        <v>390315</v>
      </c>
      <c r="V4332">
        <v>400697</v>
      </c>
      <c r="W4332">
        <v>392507</v>
      </c>
      <c r="X4332">
        <v>401411</v>
      </c>
      <c r="Y4332">
        <v>408757</v>
      </c>
      <c r="Z4332">
        <v>402535</v>
      </c>
      <c r="AA4332">
        <v>398506</v>
      </c>
      <c r="AB4332">
        <v>396183</v>
      </c>
      <c r="AC4332">
        <v>397048</v>
      </c>
      <c r="AD4332">
        <v>402228</v>
      </c>
      <c r="AE4332">
        <v>406691</v>
      </c>
      <c r="AF4332">
        <v>410042</v>
      </c>
      <c r="AG4332">
        <v>419128</v>
      </c>
    </row>
    <row r="4333" spans="1:33" x14ac:dyDescent="0.35">
      <c r="A4333" t="s">
        <v>5963</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row>
    <row r="4334" spans="1:33" x14ac:dyDescent="0.35">
      <c r="A4334" t="s">
        <v>5964</v>
      </c>
      <c r="B4334" t="s">
        <v>19</v>
      </c>
      <c r="C4334" s="2">
        <v>40186800000</v>
      </c>
      <c r="D4334" s="2">
        <v>45007600000</v>
      </c>
      <c r="E4334" s="2">
        <v>45211400000</v>
      </c>
      <c r="F4334" s="2">
        <v>46287100000</v>
      </c>
      <c r="G4334" s="2">
        <v>47450600000</v>
      </c>
      <c r="H4334" s="2">
        <v>48171600000</v>
      </c>
      <c r="I4334" s="2">
        <v>48771400000</v>
      </c>
      <c r="J4334" s="2">
        <v>49169700000</v>
      </c>
      <c r="K4334" s="2">
        <v>49402500000</v>
      </c>
      <c r="L4334" s="2">
        <v>49460100000</v>
      </c>
      <c r="M4334" s="2">
        <v>49340800000</v>
      </c>
      <c r="N4334" s="2">
        <v>49043000000</v>
      </c>
      <c r="O4334" s="2">
        <v>48568600000</v>
      </c>
      <c r="P4334" s="2">
        <v>47918200000</v>
      </c>
      <c r="Q4334" s="2">
        <v>47189100000</v>
      </c>
      <c r="R4334" s="2">
        <v>46476000000</v>
      </c>
      <c r="S4334" s="2">
        <v>45776300000</v>
      </c>
      <c r="T4334" s="2">
        <v>45088600000</v>
      </c>
      <c r="U4334" s="2">
        <v>44409100000</v>
      </c>
      <c r="V4334" s="2">
        <v>43739800000</v>
      </c>
      <c r="W4334" s="2">
        <v>43072000000</v>
      </c>
      <c r="X4334" s="2">
        <v>42410700000</v>
      </c>
      <c r="Y4334" s="2">
        <v>41758800000</v>
      </c>
      <c r="Z4334" s="2">
        <v>41117800000</v>
      </c>
      <c r="AA4334" s="2">
        <v>40486500000</v>
      </c>
      <c r="AB4334" s="2">
        <v>39868800000</v>
      </c>
      <c r="AC4334" s="2">
        <v>39262200000</v>
      </c>
      <c r="AD4334" s="2">
        <v>38666500000</v>
      </c>
      <c r="AE4334" s="2">
        <v>38081100000</v>
      </c>
      <c r="AF4334" s="2">
        <v>37503900000</v>
      </c>
      <c r="AG4334" s="2">
        <v>36936600000</v>
      </c>
    </row>
    <row r="4335" spans="1:33" x14ac:dyDescent="0.35">
      <c r="A4335" t="s">
        <v>5965</v>
      </c>
      <c r="B4335" t="s">
        <v>19</v>
      </c>
      <c r="C4335" s="2">
        <v>1142460</v>
      </c>
      <c r="D4335" s="2">
        <v>1279510</v>
      </c>
      <c r="E4335" s="2">
        <v>1285300</v>
      </c>
      <c r="F4335" s="2">
        <v>1315890</v>
      </c>
      <c r="G4335" s="2">
        <v>1348960</v>
      </c>
      <c r="H4335" s="2">
        <v>1369460</v>
      </c>
      <c r="I4335" s="2">
        <v>1386510</v>
      </c>
      <c r="J4335" s="2">
        <v>1397830</v>
      </c>
      <c r="K4335" s="2">
        <v>1404450</v>
      </c>
      <c r="L4335" s="2">
        <v>1406090</v>
      </c>
      <c r="M4335" s="2">
        <v>1402700</v>
      </c>
      <c r="N4335" s="2">
        <v>1394230</v>
      </c>
      <c r="O4335" s="2">
        <v>1380740</v>
      </c>
      <c r="P4335" s="2">
        <v>1362260</v>
      </c>
      <c r="Q4335" s="2">
        <v>1341530</v>
      </c>
      <c r="R4335" s="2">
        <v>1321250</v>
      </c>
      <c r="S4335" s="2">
        <v>1301360</v>
      </c>
      <c r="T4335" s="2">
        <v>1281810</v>
      </c>
      <c r="U4335" s="2">
        <v>1262500</v>
      </c>
      <c r="V4335" s="2">
        <v>1243470</v>
      </c>
      <c r="W4335" s="2">
        <v>1224480</v>
      </c>
      <c r="X4335" s="2">
        <v>1205680</v>
      </c>
      <c r="Y4335" s="2">
        <v>1187150</v>
      </c>
      <c r="Z4335" s="2">
        <v>1168930</v>
      </c>
      <c r="AA4335" s="2">
        <v>1150980</v>
      </c>
      <c r="AB4335" s="2">
        <v>1133420</v>
      </c>
      <c r="AC4335" s="2">
        <v>1116180</v>
      </c>
      <c r="AD4335" s="2">
        <v>1099240</v>
      </c>
      <c r="AE4335" s="2">
        <v>1082600</v>
      </c>
      <c r="AF4335" s="2">
        <v>1066190</v>
      </c>
      <c r="AG4335" s="2">
        <v>1050060</v>
      </c>
    </row>
    <row r="4336" spans="1:33" x14ac:dyDescent="0.35">
      <c r="A4336" t="s">
        <v>5966</v>
      </c>
      <c r="B4336" t="s">
        <v>19</v>
      </c>
      <c r="C4336" s="2">
        <v>5276180</v>
      </c>
      <c r="D4336" s="2">
        <v>5909120</v>
      </c>
      <c r="E4336" s="2">
        <v>5935880</v>
      </c>
      <c r="F4336" s="2">
        <v>6077110</v>
      </c>
      <c r="G4336" s="2">
        <v>6229870</v>
      </c>
      <c r="H4336" s="2">
        <v>6324530</v>
      </c>
      <c r="I4336" s="2">
        <v>6403280</v>
      </c>
      <c r="J4336" s="2">
        <v>6455570</v>
      </c>
      <c r="K4336" s="2">
        <v>6486130</v>
      </c>
      <c r="L4336" s="2">
        <v>6493700</v>
      </c>
      <c r="M4336" s="2">
        <v>6478030</v>
      </c>
      <c r="N4336" s="2">
        <v>6438940</v>
      </c>
      <c r="O4336" s="2">
        <v>6376640</v>
      </c>
      <c r="P4336" s="2">
        <v>6291260</v>
      </c>
      <c r="Q4336" s="2">
        <v>6195530</v>
      </c>
      <c r="R4336" s="2">
        <v>6101900</v>
      </c>
      <c r="S4336" s="2">
        <v>6010050</v>
      </c>
      <c r="T4336" s="2">
        <v>5919760</v>
      </c>
      <c r="U4336" s="2">
        <v>5830540</v>
      </c>
      <c r="V4336" s="2">
        <v>5742670</v>
      </c>
      <c r="W4336" s="2">
        <v>5654990</v>
      </c>
      <c r="X4336" s="2">
        <v>5568170</v>
      </c>
      <c r="Y4336" s="2">
        <v>5482580</v>
      </c>
      <c r="Z4336" s="2">
        <v>5398420</v>
      </c>
      <c r="AA4336" s="2">
        <v>5315540</v>
      </c>
      <c r="AB4336" s="2">
        <v>5234440</v>
      </c>
      <c r="AC4336" s="2">
        <v>5154800</v>
      </c>
      <c r="AD4336" s="2">
        <v>5076580</v>
      </c>
      <c r="AE4336" s="2">
        <v>4999730</v>
      </c>
      <c r="AF4336" s="2">
        <v>4923950</v>
      </c>
      <c r="AG4336" s="2">
        <v>4849460</v>
      </c>
    </row>
    <row r="4337" spans="1:33" x14ac:dyDescent="0.35">
      <c r="A4337" t="s">
        <v>5967</v>
      </c>
      <c r="B4337" t="s">
        <v>19</v>
      </c>
      <c r="C4337" s="2">
        <v>18057800</v>
      </c>
      <c r="D4337" s="2">
        <v>20224100</v>
      </c>
      <c r="E4337" s="2">
        <v>20315600</v>
      </c>
      <c r="F4337" s="2">
        <v>20799000</v>
      </c>
      <c r="G4337" s="2">
        <v>21321800</v>
      </c>
      <c r="H4337" s="2">
        <v>21645800</v>
      </c>
      <c r="I4337" s="2">
        <v>21915300</v>
      </c>
      <c r="J4337" s="2">
        <v>22094300</v>
      </c>
      <c r="K4337" s="2">
        <v>22198900</v>
      </c>
      <c r="L4337" s="2">
        <v>22224800</v>
      </c>
      <c r="M4337" s="2">
        <v>22171200</v>
      </c>
      <c r="N4337" s="2">
        <v>22037400</v>
      </c>
      <c r="O4337" s="2">
        <v>21824200</v>
      </c>
      <c r="P4337" s="2">
        <v>21531900</v>
      </c>
      <c r="Q4337" s="2">
        <v>21204300</v>
      </c>
      <c r="R4337" s="2">
        <v>20883900</v>
      </c>
      <c r="S4337" s="2">
        <v>20569500</v>
      </c>
      <c r="T4337" s="2">
        <v>20260500</v>
      </c>
      <c r="U4337" s="2">
        <v>19955100</v>
      </c>
      <c r="V4337" s="2">
        <v>19654400</v>
      </c>
      <c r="W4337" s="2">
        <v>19354300</v>
      </c>
      <c r="X4337" s="2">
        <v>19057100</v>
      </c>
      <c r="Y4337" s="2">
        <v>18764200</v>
      </c>
      <c r="Z4337" s="2">
        <v>18476200</v>
      </c>
      <c r="AA4337" s="2">
        <v>18192500</v>
      </c>
      <c r="AB4337" s="2">
        <v>17914900</v>
      </c>
      <c r="AC4337" s="2">
        <v>17642400</v>
      </c>
      <c r="AD4337" s="2">
        <v>17374700</v>
      </c>
      <c r="AE4337" s="2">
        <v>17111700</v>
      </c>
      <c r="AF4337" s="2">
        <v>16852300</v>
      </c>
      <c r="AG4337" s="2">
        <v>16597400</v>
      </c>
    </row>
    <row r="4338" spans="1:33" x14ac:dyDescent="0.35">
      <c r="A4338" t="s">
        <v>5968</v>
      </c>
      <c r="B4338" t="s">
        <v>19</v>
      </c>
      <c r="C4338" s="2">
        <v>1425530</v>
      </c>
      <c r="D4338" s="2">
        <v>1596540</v>
      </c>
      <c r="E4338" s="2">
        <v>1603770</v>
      </c>
      <c r="F4338" s="2">
        <v>1641930</v>
      </c>
      <c r="G4338" s="2">
        <v>1683200</v>
      </c>
      <c r="H4338" s="2">
        <v>1708780</v>
      </c>
      <c r="I4338" s="2">
        <v>1730050</v>
      </c>
      <c r="J4338" s="2">
        <v>1744180</v>
      </c>
      <c r="K4338" s="2">
        <v>1752440</v>
      </c>
      <c r="L4338" s="2">
        <v>1754480</v>
      </c>
      <c r="M4338" s="2">
        <v>1750250</v>
      </c>
      <c r="N4338" s="2">
        <v>1739690</v>
      </c>
      <c r="O4338" s="2">
        <v>1722860</v>
      </c>
      <c r="P4338" s="2">
        <v>1699790</v>
      </c>
      <c r="Q4338" s="2">
        <v>1673920</v>
      </c>
      <c r="R4338" s="2">
        <v>1648630</v>
      </c>
      <c r="S4338" s="2">
        <v>1623810</v>
      </c>
      <c r="T4338" s="2">
        <v>1599420</v>
      </c>
      <c r="U4338" s="2">
        <v>1575310</v>
      </c>
      <c r="V4338" s="2">
        <v>1551570</v>
      </c>
      <c r="W4338" s="2">
        <v>1527880</v>
      </c>
      <c r="X4338" s="2">
        <v>1504420</v>
      </c>
      <c r="Y4338" s="2">
        <v>1481300</v>
      </c>
      <c r="Z4338" s="2">
        <v>1458560</v>
      </c>
      <c r="AA4338" s="2">
        <v>1436170</v>
      </c>
      <c r="AB4338" s="2">
        <v>1414250</v>
      </c>
      <c r="AC4338" s="2">
        <v>1392740</v>
      </c>
      <c r="AD4338" s="2">
        <v>1371600</v>
      </c>
      <c r="AE4338" s="2">
        <v>1350840</v>
      </c>
      <c r="AF4338" s="2">
        <v>1330360</v>
      </c>
      <c r="AG4338" s="2">
        <v>1310240</v>
      </c>
    </row>
    <row r="4339" spans="1:33" x14ac:dyDescent="0.35">
      <c r="A4339" t="s">
        <v>5969</v>
      </c>
      <c r="B4339" t="s">
        <v>19</v>
      </c>
      <c r="C4339" s="2">
        <v>1267680</v>
      </c>
      <c r="D4339" s="2">
        <v>1419750</v>
      </c>
      <c r="E4339" s="2">
        <v>1426180</v>
      </c>
      <c r="F4339" s="2">
        <v>1460110</v>
      </c>
      <c r="G4339" s="2">
        <v>1496810</v>
      </c>
      <c r="H4339" s="2">
        <v>1519550</v>
      </c>
      <c r="I4339" s="2">
        <v>1538480</v>
      </c>
      <c r="J4339" s="2">
        <v>1551040</v>
      </c>
      <c r="K4339" s="2">
        <v>1558380</v>
      </c>
      <c r="L4339" s="2">
        <v>1560200</v>
      </c>
      <c r="M4339" s="2">
        <v>1556440</v>
      </c>
      <c r="N4339" s="2">
        <v>1547040</v>
      </c>
      <c r="O4339" s="2">
        <v>1532080</v>
      </c>
      <c r="P4339" s="2">
        <v>1511560</v>
      </c>
      <c r="Q4339" s="2">
        <v>1488560</v>
      </c>
      <c r="R4339" s="2">
        <v>1466070</v>
      </c>
      <c r="S4339" s="2">
        <v>1444000</v>
      </c>
      <c r="T4339" s="2">
        <v>1422300</v>
      </c>
      <c r="U4339" s="2">
        <v>1400870</v>
      </c>
      <c r="V4339" s="2">
        <v>1379750</v>
      </c>
      <c r="W4339" s="2">
        <v>1358690</v>
      </c>
      <c r="X4339" s="2">
        <v>1337830</v>
      </c>
      <c r="Y4339" s="2">
        <v>1317260</v>
      </c>
      <c r="Z4339" s="2">
        <v>1297050</v>
      </c>
      <c r="AA4339" s="2">
        <v>1277130</v>
      </c>
      <c r="AB4339" s="2">
        <v>1257640</v>
      </c>
      <c r="AC4339" s="2">
        <v>1238510</v>
      </c>
      <c r="AD4339" s="2">
        <v>1219720</v>
      </c>
      <c r="AE4339" s="2">
        <v>1201250</v>
      </c>
      <c r="AF4339" s="2">
        <v>1183050</v>
      </c>
      <c r="AG4339" s="2">
        <v>1165150</v>
      </c>
    </row>
    <row r="4340" spans="1:33" x14ac:dyDescent="0.35">
      <c r="A4340" t="s">
        <v>5970</v>
      </c>
      <c r="B4340" t="s">
        <v>19</v>
      </c>
      <c r="C4340" s="2">
        <v>3838880</v>
      </c>
      <c r="D4340" s="2">
        <v>4299390</v>
      </c>
      <c r="E4340" s="2">
        <v>4318870</v>
      </c>
      <c r="F4340" s="2">
        <v>4421620</v>
      </c>
      <c r="G4340" s="2">
        <v>4532760</v>
      </c>
      <c r="H4340" s="2">
        <v>4601640</v>
      </c>
      <c r="I4340" s="2">
        <v>4658940</v>
      </c>
      <c r="J4340" s="2">
        <v>4696980</v>
      </c>
      <c r="K4340" s="2">
        <v>4719220</v>
      </c>
      <c r="L4340" s="2">
        <v>4724730</v>
      </c>
      <c r="M4340" s="2">
        <v>4713330</v>
      </c>
      <c r="N4340" s="2">
        <v>4684880</v>
      </c>
      <c r="O4340" s="2">
        <v>4639560</v>
      </c>
      <c r="P4340" s="2">
        <v>4577430</v>
      </c>
      <c r="Q4340" s="2">
        <v>4507780</v>
      </c>
      <c r="R4340" s="2">
        <v>4439660</v>
      </c>
      <c r="S4340" s="2">
        <v>4372830</v>
      </c>
      <c r="T4340" s="2">
        <v>4307140</v>
      </c>
      <c r="U4340" s="2">
        <v>4242220</v>
      </c>
      <c r="V4340" s="2">
        <v>4178280</v>
      </c>
      <c r="W4340" s="2">
        <v>4114490</v>
      </c>
      <c r="X4340" s="2">
        <v>4051320</v>
      </c>
      <c r="Y4340" s="2">
        <v>3989050</v>
      </c>
      <c r="Z4340" s="2">
        <v>3927820</v>
      </c>
      <c r="AA4340" s="2">
        <v>3867510</v>
      </c>
      <c r="AB4340" s="2">
        <v>3808500</v>
      </c>
      <c r="AC4340" s="2">
        <v>3750560</v>
      </c>
      <c r="AD4340" s="2">
        <v>3693650</v>
      </c>
      <c r="AE4340" s="2">
        <v>3637740</v>
      </c>
      <c r="AF4340" s="2">
        <v>3582600</v>
      </c>
      <c r="AG4340" s="2">
        <v>3528400</v>
      </c>
    </row>
    <row r="4341" spans="1:33" x14ac:dyDescent="0.35">
      <c r="A4341" t="s">
        <v>5971</v>
      </c>
      <c r="B4341" t="s">
        <v>19</v>
      </c>
      <c r="C4341">
        <v>296451</v>
      </c>
      <c r="D4341">
        <v>332013</v>
      </c>
      <c r="E4341">
        <v>333517</v>
      </c>
      <c r="F4341">
        <v>341452</v>
      </c>
      <c r="G4341">
        <v>350035</v>
      </c>
      <c r="H4341">
        <v>355354</v>
      </c>
      <c r="I4341">
        <v>359779</v>
      </c>
      <c r="J4341">
        <v>362717</v>
      </c>
      <c r="K4341">
        <v>364434</v>
      </c>
      <c r="L4341">
        <v>364859</v>
      </c>
      <c r="M4341">
        <v>363979</v>
      </c>
      <c r="N4341">
        <v>361782</v>
      </c>
      <c r="O4341">
        <v>358282</v>
      </c>
      <c r="P4341">
        <v>353485</v>
      </c>
      <c r="Q4341">
        <v>348106</v>
      </c>
      <c r="R4341">
        <v>342845</v>
      </c>
      <c r="S4341">
        <v>337684</v>
      </c>
      <c r="T4341">
        <v>332611</v>
      </c>
      <c r="U4341">
        <v>327598</v>
      </c>
      <c r="V4341">
        <v>322661</v>
      </c>
      <c r="W4341">
        <v>317735</v>
      </c>
      <c r="X4341">
        <v>312857</v>
      </c>
      <c r="Y4341">
        <v>308048</v>
      </c>
      <c r="Z4341">
        <v>303319</v>
      </c>
      <c r="AA4341">
        <v>298662</v>
      </c>
      <c r="AB4341">
        <v>294105</v>
      </c>
      <c r="AC4341">
        <v>289631</v>
      </c>
      <c r="AD4341">
        <v>285236</v>
      </c>
      <c r="AE4341">
        <v>280918</v>
      </c>
      <c r="AF4341">
        <v>276660</v>
      </c>
      <c r="AG4341">
        <v>272475</v>
      </c>
    </row>
    <row r="4342" spans="1:33" x14ac:dyDescent="0.35">
      <c r="A4342" t="s">
        <v>5972</v>
      </c>
      <c r="B4342" t="s">
        <v>19</v>
      </c>
      <c r="C4342">
        <v>253107</v>
      </c>
      <c r="D4342">
        <v>283470</v>
      </c>
      <c r="E4342">
        <v>284754</v>
      </c>
      <c r="F4342">
        <v>291529</v>
      </c>
      <c r="G4342">
        <v>298857</v>
      </c>
      <c r="H4342">
        <v>303398</v>
      </c>
      <c r="I4342">
        <v>307176</v>
      </c>
      <c r="J4342">
        <v>309684</v>
      </c>
      <c r="K4342">
        <v>311150</v>
      </c>
      <c r="L4342">
        <v>311513</v>
      </c>
      <c r="M4342">
        <v>310762</v>
      </c>
      <c r="N4342">
        <v>308886</v>
      </c>
      <c r="O4342">
        <v>305898</v>
      </c>
      <c r="P4342">
        <v>301802</v>
      </c>
      <c r="Q4342">
        <v>297210</v>
      </c>
      <c r="R4342">
        <v>292718</v>
      </c>
      <c r="S4342">
        <v>288312</v>
      </c>
      <c r="T4342">
        <v>283980</v>
      </c>
      <c r="U4342">
        <v>279700</v>
      </c>
      <c r="V4342">
        <v>275485</v>
      </c>
      <c r="W4342">
        <v>271279</v>
      </c>
      <c r="X4342">
        <v>267114</v>
      </c>
      <c r="Y4342">
        <v>263008</v>
      </c>
      <c r="Z4342">
        <v>258971</v>
      </c>
      <c r="AA4342">
        <v>254995</v>
      </c>
      <c r="AB4342">
        <v>251104</v>
      </c>
      <c r="AC4342">
        <v>247284</v>
      </c>
      <c r="AD4342">
        <v>243532</v>
      </c>
      <c r="AE4342">
        <v>239845</v>
      </c>
      <c r="AF4342">
        <v>236210</v>
      </c>
      <c r="AG4342">
        <v>232637</v>
      </c>
    </row>
    <row r="4343" spans="1:33" x14ac:dyDescent="0.35">
      <c r="A4343" t="s">
        <v>5973</v>
      </c>
      <c r="B4343" t="s">
        <v>19</v>
      </c>
      <c r="C4343" s="2">
        <v>1605330</v>
      </c>
      <c r="D4343" s="2">
        <v>1797910</v>
      </c>
      <c r="E4343" s="2">
        <v>1806050</v>
      </c>
      <c r="F4343" s="2">
        <v>1849020</v>
      </c>
      <c r="G4343" s="2">
        <v>1895500</v>
      </c>
      <c r="H4343" s="2">
        <v>1924300</v>
      </c>
      <c r="I4343" s="2">
        <v>1948260</v>
      </c>
      <c r="J4343" s="2">
        <v>1964170</v>
      </c>
      <c r="K4343" s="2">
        <v>1973470</v>
      </c>
      <c r="L4343" s="2">
        <v>1975770</v>
      </c>
      <c r="M4343" s="2">
        <v>1971000</v>
      </c>
      <c r="N4343" s="2">
        <v>1959110</v>
      </c>
      <c r="O4343" s="2">
        <v>1940160</v>
      </c>
      <c r="P4343" s="2">
        <v>1914180</v>
      </c>
      <c r="Q4343" s="2">
        <v>1885050</v>
      </c>
      <c r="R4343" s="2">
        <v>1856560</v>
      </c>
      <c r="S4343" s="2">
        <v>1828610</v>
      </c>
      <c r="T4343" s="2">
        <v>1801140</v>
      </c>
      <c r="U4343" s="2">
        <v>1774000</v>
      </c>
      <c r="V4343" s="2">
        <v>1747260</v>
      </c>
      <c r="W4343" s="2">
        <v>1720590</v>
      </c>
      <c r="X4343" s="2">
        <v>1694170</v>
      </c>
      <c r="Y4343" s="2">
        <v>1668130</v>
      </c>
      <c r="Z4343" s="2">
        <v>1642520</v>
      </c>
      <c r="AA4343" s="2">
        <v>1617300</v>
      </c>
      <c r="AB4343" s="2">
        <v>1592630</v>
      </c>
      <c r="AC4343" s="2">
        <v>1568400</v>
      </c>
      <c r="AD4343" s="2">
        <v>1544600</v>
      </c>
      <c r="AE4343" s="2">
        <v>1521220</v>
      </c>
      <c r="AF4343" s="2">
        <v>1498160</v>
      </c>
      <c r="AG4343" s="2">
        <v>1475500</v>
      </c>
    </row>
    <row r="4344" spans="1:33" x14ac:dyDescent="0.35">
      <c r="A4344" t="s">
        <v>5974</v>
      </c>
      <c r="B4344" t="s">
        <v>19</v>
      </c>
      <c r="C4344">
        <v>321066</v>
      </c>
      <c r="D4344">
        <v>359581</v>
      </c>
      <c r="E4344">
        <v>361210</v>
      </c>
      <c r="F4344">
        <v>369804</v>
      </c>
      <c r="G4344">
        <v>379099</v>
      </c>
      <c r="H4344">
        <v>384860</v>
      </c>
      <c r="I4344">
        <v>389652</v>
      </c>
      <c r="J4344">
        <v>392834</v>
      </c>
      <c r="K4344">
        <v>394694</v>
      </c>
      <c r="L4344">
        <v>395154</v>
      </c>
      <c r="M4344">
        <v>394201</v>
      </c>
      <c r="N4344">
        <v>391822</v>
      </c>
      <c r="O4344">
        <v>388031</v>
      </c>
      <c r="P4344">
        <v>382835</v>
      </c>
      <c r="Q4344">
        <v>377010</v>
      </c>
      <c r="R4344">
        <v>371313</v>
      </c>
      <c r="S4344">
        <v>365723</v>
      </c>
      <c r="T4344">
        <v>360229</v>
      </c>
      <c r="U4344">
        <v>354800</v>
      </c>
      <c r="V4344">
        <v>349452</v>
      </c>
      <c r="W4344">
        <v>344117</v>
      </c>
      <c r="X4344">
        <v>338834</v>
      </c>
      <c r="Y4344">
        <v>333626</v>
      </c>
      <c r="Z4344">
        <v>328505</v>
      </c>
      <c r="AA4344">
        <v>323461</v>
      </c>
      <c r="AB4344">
        <v>318526</v>
      </c>
      <c r="AC4344">
        <v>313679</v>
      </c>
      <c r="AD4344">
        <v>308920</v>
      </c>
      <c r="AE4344">
        <v>304243</v>
      </c>
      <c r="AF4344">
        <v>299632</v>
      </c>
      <c r="AG4344">
        <v>295099</v>
      </c>
    </row>
    <row r="4345" spans="1:33" x14ac:dyDescent="0.35">
      <c r="A4345" t="s">
        <v>5975</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row>
    <row r="4346" spans="1:33" x14ac:dyDescent="0.35">
      <c r="A4346" t="s">
        <v>5976</v>
      </c>
      <c r="B4346" t="s">
        <v>19</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row>
    <row r="4347" spans="1:33" x14ac:dyDescent="0.35">
      <c r="A4347" t="s">
        <v>5977</v>
      </c>
      <c r="B4347" t="s">
        <v>19</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row>
    <row r="4348" spans="1:33" x14ac:dyDescent="0.35">
      <c r="A4348" t="s">
        <v>5978</v>
      </c>
      <c r="B4348" t="s">
        <v>19</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row>
    <row r="4349" spans="1:33" x14ac:dyDescent="0.35">
      <c r="A4349" t="s">
        <v>5979</v>
      </c>
      <c r="B4349" t="s">
        <v>19</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row>
    <row r="4350" spans="1:33" x14ac:dyDescent="0.35">
      <c r="A4350" t="s">
        <v>5980</v>
      </c>
      <c r="B4350" t="s">
        <v>19</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row>
    <row r="4351" spans="1:33" x14ac:dyDescent="0.35">
      <c r="A4351" t="s">
        <v>5981</v>
      </c>
      <c r="B4351" t="s">
        <v>19</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row>
    <row r="4352" spans="1:33" x14ac:dyDescent="0.35">
      <c r="A4352" t="s">
        <v>5982</v>
      </c>
      <c r="B4352" t="s">
        <v>19</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row>
    <row r="4353" spans="1:33" x14ac:dyDescent="0.35">
      <c r="A4353" t="s">
        <v>5983</v>
      </c>
      <c r="B4353" t="s">
        <v>19</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row>
    <row r="4354" spans="1:33" x14ac:dyDescent="0.35">
      <c r="A4354" t="s">
        <v>5984</v>
      </c>
      <c r="B4354" t="s">
        <v>19</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row>
    <row r="4355" spans="1:33" x14ac:dyDescent="0.35">
      <c r="A4355" t="s">
        <v>5985</v>
      </c>
      <c r="B4355" t="s">
        <v>19</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row>
    <row r="4356" spans="1:33" x14ac:dyDescent="0.35">
      <c r="A4356" t="s">
        <v>5986</v>
      </c>
      <c r="B4356" t="s">
        <v>19</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row>
    <row r="4357" spans="1:33" x14ac:dyDescent="0.35">
      <c r="A4357" t="s">
        <v>5987</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row>
    <row r="4358" spans="1:33" x14ac:dyDescent="0.35">
      <c r="A4358" t="s">
        <v>5988</v>
      </c>
      <c r="B4358" t="s">
        <v>19</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row>
    <row r="4359" spans="1:33" x14ac:dyDescent="0.35">
      <c r="A4359" t="s">
        <v>5989</v>
      </c>
      <c r="B4359" t="s">
        <v>19</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row>
    <row r="4360" spans="1:33" x14ac:dyDescent="0.35">
      <c r="A4360" t="s">
        <v>5990</v>
      </c>
      <c r="B4360" t="s">
        <v>19</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row>
    <row r="4361" spans="1:33" x14ac:dyDescent="0.35">
      <c r="A4361" t="s">
        <v>5991</v>
      </c>
      <c r="B4361" t="s">
        <v>19</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row>
    <row r="4362" spans="1:33" x14ac:dyDescent="0.35">
      <c r="A4362" t="s">
        <v>5992</v>
      </c>
      <c r="B4362" t="s">
        <v>19</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row>
    <row r="4363" spans="1:33" x14ac:dyDescent="0.35">
      <c r="A4363" t="s">
        <v>5993</v>
      </c>
      <c r="B4363" t="s">
        <v>19</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row>
    <row r="4364" spans="1:33" x14ac:dyDescent="0.35">
      <c r="A4364" t="s">
        <v>5994</v>
      </c>
      <c r="B4364" t="s">
        <v>19</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row>
    <row r="4365" spans="1:33" x14ac:dyDescent="0.35">
      <c r="A4365" t="s">
        <v>5995</v>
      </c>
      <c r="B4365" t="s">
        <v>19</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row>
    <row r="4366" spans="1:33" x14ac:dyDescent="0.35">
      <c r="A4366" t="s">
        <v>5996</v>
      </c>
      <c r="B4366" t="s">
        <v>19</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row>
    <row r="4367" spans="1:33" x14ac:dyDescent="0.35">
      <c r="A4367" t="s">
        <v>5997</v>
      </c>
      <c r="B4367" t="s">
        <v>19</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row>
    <row r="4368" spans="1:33" x14ac:dyDescent="0.35">
      <c r="A4368" t="s">
        <v>5998</v>
      </c>
      <c r="B4368" t="s">
        <v>19</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3" x14ac:dyDescent="0.35">
      <c r="A4369" t="s">
        <v>5999</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row>
    <row r="4370" spans="1:33" x14ac:dyDescent="0.35">
      <c r="A4370" t="s">
        <v>6000</v>
      </c>
      <c r="B4370" t="s">
        <v>19</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row>
    <row r="4371" spans="1:33" x14ac:dyDescent="0.35">
      <c r="A4371" t="s">
        <v>6001</v>
      </c>
      <c r="B4371" t="s">
        <v>19</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row>
    <row r="4372" spans="1:33" x14ac:dyDescent="0.35">
      <c r="A4372" t="s">
        <v>6002</v>
      </c>
      <c r="B4372" t="s">
        <v>19</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row>
    <row r="4373" spans="1:33" x14ac:dyDescent="0.35">
      <c r="A4373" t="s">
        <v>6003</v>
      </c>
      <c r="B4373" t="s">
        <v>19</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row>
    <row r="4374" spans="1:33" x14ac:dyDescent="0.35">
      <c r="A4374" t="s">
        <v>6004</v>
      </c>
      <c r="B4374" t="s">
        <v>19</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row>
    <row r="4375" spans="1:33" x14ac:dyDescent="0.35">
      <c r="A4375" t="s">
        <v>6005</v>
      </c>
      <c r="B4375" t="s">
        <v>19</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row>
    <row r="4376" spans="1:33" x14ac:dyDescent="0.35">
      <c r="A4376" t="s">
        <v>6006</v>
      </c>
      <c r="B4376" t="s">
        <v>19</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row>
    <row r="4377" spans="1:33" x14ac:dyDescent="0.35">
      <c r="A4377" t="s">
        <v>6007</v>
      </c>
      <c r="B4377" t="s">
        <v>19</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row>
    <row r="4378" spans="1:33" x14ac:dyDescent="0.35">
      <c r="A4378" t="s">
        <v>6008</v>
      </c>
      <c r="B4378" t="s">
        <v>19</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row>
    <row r="4379" spans="1:33" x14ac:dyDescent="0.35">
      <c r="A4379" t="s">
        <v>6009</v>
      </c>
      <c r="B4379" t="s">
        <v>19</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row>
    <row r="4380" spans="1:33" x14ac:dyDescent="0.35">
      <c r="A4380" t="s">
        <v>6010</v>
      </c>
      <c r="B4380" t="s">
        <v>19</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c r="AG4380">
        <v>0</v>
      </c>
    </row>
    <row r="4381" spans="1:33" x14ac:dyDescent="0.35">
      <c r="A4381" t="s">
        <v>6011</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row>
    <row r="4382" spans="1:33" x14ac:dyDescent="0.35">
      <c r="A4382" t="s">
        <v>6012</v>
      </c>
      <c r="B4382" t="s">
        <v>19</v>
      </c>
      <c r="C4382" s="2">
        <v>4560220000000</v>
      </c>
      <c r="D4382" s="2">
        <v>5608430000000</v>
      </c>
      <c r="E4382" s="2">
        <v>4207010000000</v>
      </c>
      <c r="F4382" s="2">
        <v>4246900000000</v>
      </c>
      <c r="G4382" s="2">
        <v>4268250000000</v>
      </c>
      <c r="H4382" s="2">
        <v>4289090000000</v>
      </c>
      <c r="I4382" s="2">
        <v>4313960000000</v>
      </c>
      <c r="J4382" s="2">
        <v>4332150000000</v>
      </c>
      <c r="K4382" s="2">
        <v>4336380000000</v>
      </c>
      <c r="L4382" s="2">
        <v>4347630000000</v>
      </c>
      <c r="M4382" s="2">
        <v>4357440000000</v>
      </c>
      <c r="N4382" s="2">
        <v>4361150000000</v>
      </c>
      <c r="O4382" s="2">
        <v>4402290000000</v>
      </c>
      <c r="P4382" s="2">
        <v>4401620000000</v>
      </c>
      <c r="Q4382" s="2">
        <v>4405770000000</v>
      </c>
      <c r="R4382" s="2">
        <v>4406590000000</v>
      </c>
      <c r="S4382" s="2">
        <v>4409700000000</v>
      </c>
      <c r="T4382" s="2">
        <v>4425710000000</v>
      </c>
      <c r="U4382" s="2">
        <v>4442210000000</v>
      </c>
      <c r="V4382" s="2">
        <v>4456500000000</v>
      </c>
      <c r="W4382" s="2">
        <v>4463720000000</v>
      </c>
      <c r="X4382" s="2">
        <v>4459480000000</v>
      </c>
      <c r="Y4382" s="2">
        <v>4458940000000</v>
      </c>
      <c r="Z4382" s="2">
        <v>4458810000000</v>
      </c>
      <c r="AA4382" s="2">
        <v>4454470000000</v>
      </c>
      <c r="AB4382" s="2">
        <v>4448450000000</v>
      </c>
      <c r="AC4382" s="2">
        <v>4443020000000</v>
      </c>
      <c r="AD4382" s="2">
        <v>4437700000000</v>
      </c>
      <c r="AE4382" s="2">
        <v>4439370000000</v>
      </c>
      <c r="AF4382" s="2">
        <v>4443160000000</v>
      </c>
      <c r="AG4382" s="2">
        <v>4450500000000</v>
      </c>
    </row>
    <row r="4383" spans="1:33" x14ac:dyDescent="0.35">
      <c r="A4383" t="s">
        <v>6013</v>
      </c>
      <c r="B4383" t="s">
        <v>19</v>
      </c>
      <c r="C4383" s="2">
        <v>1082550000</v>
      </c>
      <c r="D4383" s="2">
        <v>1331390000</v>
      </c>
      <c r="E4383" s="2">
        <v>998703000</v>
      </c>
      <c r="F4383" s="2">
        <v>1008170000</v>
      </c>
      <c r="G4383" s="2">
        <v>1013240000</v>
      </c>
      <c r="H4383" s="2">
        <v>1018190000</v>
      </c>
      <c r="I4383" s="2">
        <v>1024090000</v>
      </c>
      <c r="J4383" s="2">
        <v>1028410000</v>
      </c>
      <c r="K4383" s="2">
        <v>1029410000</v>
      </c>
      <c r="L4383" s="2">
        <v>1032080000</v>
      </c>
      <c r="M4383" s="2">
        <v>1034410000</v>
      </c>
      <c r="N4383" s="2">
        <v>1035290000</v>
      </c>
      <c r="O4383" s="2">
        <v>1045060000</v>
      </c>
      <c r="P4383" s="2">
        <v>1044900000</v>
      </c>
      <c r="Q4383" s="2">
        <v>1045890000</v>
      </c>
      <c r="R4383" s="2">
        <v>1046080000</v>
      </c>
      <c r="S4383" s="2">
        <v>1046820000</v>
      </c>
      <c r="T4383" s="2">
        <v>1050620000</v>
      </c>
      <c r="U4383" s="2">
        <v>1054540000</v>
      </c>
      <c r="V4383" s="2">
        <v>1057930000</v>
      </c>
      <c r="W4383" s="2">
        <v>1059640000</v>
      </c>
      <c r="X4383" s="2">
        <v>1058640000</v>
      </c>
      <c r="Y4383" s="2">
        <v>1058510000</v>
      </c>
      <c r="Z4383" s="2">
        <v>1058480000</v>
      </c>
      <c r="AA4383" s="2">
        <v>1057450000</v>
      </c>
      <c r="AB4383" s="2">
        <v>1056020000</v>
      </c>
      <c r="AC4383" s="2">
        <v>1054730000</v>
      </c>
      <c r="AD4383" s="2">
        <v>1053470000</v>
      </c>
      <c r="AE4383" s="2">
        <v>1053860000</v>
      </c>
      <c r="AF4383" s="2">
        <v>1054760000</v>
      </c>
      <c r="AG4383" s="2">
        <v>1056500000</v>
      </c>
    </row>
    <row r="4384" spans="1:33" x14ac:dyDescent="0.35">
      <c r="A4384" t="s">
        <v>6014</v>
      </c>
      <c r="B4384" t="s">
        <v>19</v>
      </c>
      <c r="C4384" s="2">
        <v>12255100000</v>
      </c>
      <c r="D4384" s="2">
        <v>15072100000</v>
      </c>
      <c r="E4384" s="2">
        <v>11305900000</v>
      </c>
      <c r="F4384" s="2">
        <v>11413100000</v>
      </c>
      <c r="G4384" s="2">
        <v>11470500000</v>
      </c>
      <c r="H4384" s="2">
        <v>11526500000</v>
      </c>
      <c r="I4384" s="2">
        <v>11593300000</v>
      </c>
      <c r="J4384" s="2">
        <v>11642200000</v>
      </c>
      <c r="K4384" s="2">
        <v>11653500000</v>
      </c>
      <c r="L4384" s="2">
        <v>11683800000</v>
      </c>
      <c r="M4384" s="2">
        <v>11710100000</v>
      </c>
      <c r="N4384" s="2">
        <v>11720100000</v>
      </c>
      <c r="O4384" s="2">
        <v>11830700000</v>
      </c>
      <c r="P4384" s="2">
        <v>11828900000</v>
      </c>
      <c r="Q4384" s="2">
        <v>11840000000</v>
      </c>
      <c r="R4384" s="2">
        <v>11842200000</v>
      </c>
      <c r="S4384" s="2">
        <v>11850600000</v>
      </c>
      <c r="T4384" s="2">
        <v>11893600000</v>
      </c>
      <c r="U4384" s="2">
        <v>11937900000</v>
      </c>
      <c r="V4384" s="2">
        <v>11976400000</v>
      </c>
      <c r="W4384" s="2">
        <v>11995800000</v>
      </c>
      <c r="X4384" s="2">
        <v>11984400000</v>
      </c>
      <c r="Y4384" s="2">
        <v>11982900000</v>
      </c>
      <c r="Z4384" s="2">
        <v>11982600000</v>
      </c>
      <c r="AA4384" s="2">
        <v>11970900000</v>
      </c>
      <c r="AB4384" s="2">
        <v>11954700000</v>
      </c>
      <c r="AC4384" s="2">
        <v>11940100000</v>
      </c>
      <c r="AD4384" s="2">
        <v>11925800000</v>
      </c>
      <c r="AE4384" s="2">
        <v>11930300000</v>
      </c>
      <c r="AF4384" s="2">
        <v>11940500000</v>
      </c>
      <c r="AG4384" s="2">
        <v>11960200000</v>
      </c>
    </row>
    <row r="4385" spans="1:33" x14ac:dyDescent="0.35">
      <c r="A4385" t="s">
        <v>6015</v>
      </c>
      <c r="B4385" t="s">
        <v>19</v>
      </c>
      <c r="C4385" s="2">
        <v>7307110000</v>
      </c>
      <c r="D4385" s="2">
        <v>8986730000</v>
      </c>
      <c r="E4385" s="2">
        <v>6741140000</v>
      </c>
      <c r="F4385" s="2">
        <v>6805070000</v>
      </c>
      <c r="G4385" s="2">
        <v>6839270000</v>
      </c>
      <c r="H4385" s="2">
        <v>6872660000</v>
      </c>
      <c r="I4385" s="2">
        <v>6912510000</v>
      </c>
      <c r="J4385" s="2">
        <v>6941660000</v>
      </c>
      <c r="K4385" s="2">
        <v>6948440000</v>
      </c>
      <c r="L4385" s="2">
        <v>6966460000</v>
      </c>
      <c r="M4385" s="2">
        <v>6982180000</v>
      </c>
      <c r="N4385" s="2">
        <v>6988130000</v>
      </c>
      <c r="O4385" s="2">
        <v>7054050000</v>
      </c>
      <c r="P4385" s="2">
        <v>7052980000</v>
      </c>
      <c r="Q4385" s="2">
        <v>7059630000</v>
      </c>
      <c r="R4385" s="2">
        <v>7060940000</v>
      </c>
      <c r="S4385" s="2">
        <v>7065920000</v>
      </c>
      <c r="T4385" s="2">
        <v>7091580000</v>
      </c>
      <c r="U4385" s="2">
        <v>7118010000</v>
      </c>
      <c r="V4385" s="2">
        <v>7140920000</v>
      </c>
      <c r="W4385" s="2">
        <v>7152490000</v>
      </c>
      <c r="X4385" s="2">
        <v>7145690000</v>
      </c>
      <c r="Y4385" s="2">
        <v>7144830000</v>
      </c>
      <c r="Z4385" s="2">
        <v>7144620000</v>
      </c>
      <c r="AA4385" s="2">
        <v>7137670000</v>
      </c>
      <c r="AB4385" s="2">
        <v>7128020000</v>
      </c>
      <c r="AC4385" s="2">
        <v>7119310000</v>
      </c>
      <c r="AD4385" s="2">
        <v>7110790000</v>
      </c>
      <c r="AE4385" s="2">
        <v>7113460000</v>
      </c>
      <c r="AF4385" s="2">
        <v>7119550000</v>
      </c>
      <c r="AG4385" s="2">
        <v>7131290000</v>
      </c>
    </row>
    <row r="4386" spans="1:33" x14ac:dyDescent="0.35">
      <c r="A4386" t="s">
        <v>6016</v>
      </c>
      <c r="B4386" t="s">
        <v>19</v>
      </c>
      <c r="C4386" s="2">
        <v>1491680000</v>
      </c>
      <c r="D4386" s="2">
        <v>1834560000</v>
      </c>
      <c r="E4386" s="2">
        <v>1376140000</v>
      </c>
      <c r="F4386" s="2">
        <v>1389190000</v>
      </c>
      <c r="G4386" s="2">
        <v>1396170000</v>
      </c>
      <c r="H4386" s="2">
        <v>1402990000</v>
      </c>
      <c r="I4386" s="2">
        <v>1411130000</v>
      </c>
      <c r="J4386" s="2">
        <v>1417080000</v>
      </c>
      <c r="K4386" s="2">
        <v>1418460000</v>
      </c>
      <c r="L4386" s="2">
        <v>1422140000</v>
      </c>
      <c r="M4386" s="2">
        <v>1425350000</v>
      </c>
      <c r="N4386" s="2">
        <v>1426560000</v>
      </c>
      <c r="O4386" s="2">
        <v>1440020000</v>
      </c>
      <c r="P4386" s="2">
        <v>1439800000</v>
      </c>
      <c r="Q4386" s="2">
        <v>1441160000</v>
      </c>
      <c r="R4386" s="2">
        <v>1441430000</v>
      </c>
      <c r="S4386" s="2">
        <v>1442440000</v>
      </c>
      <c r="T4386" s="2">
        <v>1447680000</v>
      </c>
      <c r="U4386" s="2">
        <v>1453080000</v>
      </c>
      <c r="V4386" s="2">
        <v>1457750000</v>
      </c>
      <c r="W4386" s="2">
        <v>1460120000</v>
      </c>
      <c r="X4386" s="2">
        <v>1458730000</v>
      </c>
      <c r="Y4386" s="2">
        <v>1458550000</v>
      </c>
      <c r="Z4386" s="2">
        <v>1458510000</v>
      </c>
      <c r="AA4386" s="2">
        <v>1457090000</v>
      </c>
      <c r="AB4386" s="2">
        <v>1455120000</v>
      </c>
      <c r="AC4386" s="2">
        <v>1453340000</v>
      </c>
      <c r="AD4386" s="2">
        <v>1451600000</v>
      </c>
      <c r="AE4386" s="2">
        <v>1452150000</v>
      </c>
      <c r="AF4386" s="2">
        <v>1453390000</v>
      </c>
      <c r="AG4386" s="2">
        <v>1455790000</v>
      </c>
    </row>
    <row r="4387" spans="1:33" x14ac:dyDescent="0.35">
      <c r="A4387" t="s">
        <v>6017</v>
      </c>
      <c r="B4387" t="s">
        <v>19</v>
      </c>
      <c r="C4387" s="2">
        <v>1276360000</v>
      </c>
      <c r="D4387" s="2">
        <v>1569740000</v>
      </c>
      <c r="E4387" s="2">
        <v>1177500000</v>
      </c>
      <c r="F4387" s="2">
        <v>1188660000</v>
      </c>
      <c r="G4387" s="2">
        <v>1194640000</v>
      </c>
      <c r="H4387" s="2">
        <v>1200470000</v>
      </c>
      <c r="I4387" s="2">
        <v>1207430000</v>
      </c>
      <c r="J4387" s="2">
        <v>1212520000</v>
      </c>
      <c r="K4387" s="2">
        <v>1213710000</v>
      </c>
      <c r="L4387" s="2">
        <v>1216850000</v>
      </c>
      <c r="M4387" s="2">
        <v>1219600000</v>
      </c>
      <c r="N4387" s="2">
        <v>1220640000</v>
      </c>
      <c r="O4387" s="2">
        <v>1232150000</v>
      </c>
      <c r="P4387" s="2">
        <v>1231970000</v>
      </c>
      <c r="Q4387" s="2">
        <v>1233130000</v>
      </c>
      <c r="R4387" s="2">
        <v>1233360000</v>
      </c>
      <c r="S4387" s="2">
        <v>1234230000</v>
      </c>
      <c r="T4387" s="2">
        <v>1238710000</v>
      </c>
      <c r="U4387" s="2">
        <v>1243330000</v>
      </c>
      <c r="V4387" s="2">
        <v>1247330000</v>
      </c>
      <c r="W4387" s="2">
        <v>1249350000</v>
      </c>
      <c r="X4387" s="2">
        <v>1248160000</v>
      </c>
      <c r="Y4387" s="2">
        <v>1248010000</v>
      </c>
      <c r="Z4387" s="2">
        <v>1247970000</v>
      </c>
      <c r="AA4387" s="2">
        <v>1246760000</v>
      </c>
      <c r="AB4387" s="2">
        <v>1245070000</v>
      </c>
      <c r="AC4387" s="2">
        <v>1243550000</v>
      </c>
      <c r="AD4387" s="2">
        <v>1242070000</v>
      </c>
      <c r="AE4387" s="2">
        <v>1242530000</v>
      </c>
      <c r="AF4387" s="2">
        <v>1243590000</v>
      </c>
      <c r="AG4387" s="2">
        <v>1245650000</v>
      </c>
    </row>
    <row r="4388" spans="1:33" x14ac:dyDescent="0.35">
      <c r="A4388" t="s">
        <v>6018</v>
      </c>
      <c r="B4388" t="s">
        <v>19</v>
      </c>
      <c r="C4388" s="2">
        <v>5442140000</v>
      </c>
      <c r="D4388" s="2">
        <v>6693070000</v>
      </c>
      <c r="E4388" s="2">
        <v>5020620000</v>
      </c>
      <c r="F4388" s="2">
        <v>5068230000</v>
      </c>
      <c r="G4388" s="2">
        <v>5093700000</v>
      </c>
      <c r="H4388" s="2">
        <v>5118580000</v>
      </c>
      <c r="I4388" s="2">
        <v>5148250000</v>
      </c>
      <c r="J4388" s="2">
        <v>5169960000</v>
      </c>
      <c r="K4388" s="2">
        <v>5175010000</v>
      </c>
      <c r="L4388" s="2">
        <v>5188430000</v>
      </c>
      <c r="M4388" s="2">
        <v>5200140000</v>
      </c>
      <c r="N4388" s="2">
        <v>5204570000</v>
      </c>
      <c r="O4388" s="2">
        <v>5253660000</v>
      </c>
      <c r="P4388" s="2">
        <v>5252870000</v>
      </c>
      <c r="Q4388" s="2">
        <v>5257820000</v>
      </c>
      <c r="R4388" s="2">
        <v>5258800000</v>
      </c>
      <c r="S4388" s="2">
        <v>5262510000</v>
      </c>
      <c r="T4388" s="2">
        <v>5281620000</v>
      </c>
      <c r="U4388" s="2">
        <v>5301300000</v>
      </c>
      <c r="V4388" s="2">
        <v>5318360000</v>
      </c>
      <c r="W4388" s="2">
        <v>5326980000</v>
      </c>
      <c r="X4388" s="2">
        <v>5321920000</v>
      </c>
      <c r="Y4388" s="2">
        <v>5321270000</v>
      </c>
      <c r="Z4388" s="2">
        <v>5321120000</v>
      </c>
      <c r="AA4388" s="2">
        <v>5315940000</v>
      </c>
      <c r="AB4388" s="2">
        <v>5308750000</v>
      </c>
      <c r="AC4388" s="2">
        <v>5302270000</v>
      </c>
      <c r="AD4388" s="2">
        <v>5295930000</v>
      </c>
      <c r="AE4388" s="2">
        <v>5297910000</v>
      </c>
      <c r="AF4388" s="2">
        <v>5302450000</v>
      </c>
      <c r="AG4388" s="2">
        <v>5311200000</v>
      </c>
    </row>
    <row r="4389" spans="1:33" x14ac:dyDescent="0.35">
      <c r="A4389" t="s">
        <v>6019</v>
      </c>
      <c r="B4389" t="s">
        <v>19</v>
      </c>
      <c r="C4389" s="2">
        <v>96680300</v>
      </c>
      <c r="D4389" s="2">
        <v>118903000</v>
      </c>
      <c r="E4389" s="2">
        <v>89191900</v>
      </c>
      <c r="F4389" s="2">
        <v>90037700</v>
      </c>
      <c r="G4389" s="2">
        <v>90490200</v>
      </c>
      <c r="H4389" s="2">
        <v>90932100</v>
      </c>
      <c r="I4389" s="2">
        <v>91459300</v>
      </c>
      <c r="J4389" s="2">
        <v>91845000</v>
      </c>
      <c r="K4389" s="2">
        <v>91934600</v>
      </c>
      <c r="L4389" s="2">
        <v>92173000</v>
      </c>
      <c r="M4389" s="2">
        <v>92381100</v>
      </c>
      <c r="N4389" s="2">
        <v>92459800</v>
      </c>
      <c r="O4389" s="2">
        <v>93331900</v>
      </c>
      <c r="P4389" s="2">
        <v>93317900</v>
      </c>
      <c r="Q4389" s="2">
        <v>93405800</v>
      </c>
      <c r="R4389" s="2">
        <v>93423100</v>
      </c>
      <c r="S4389" s="2">
        <v>93489100</v>
      </c>
      <c r="T4389" s="2">
        <v>93828500</v>
      </c>
      <c r="U4389" s="2">
        <v>94178200</v>
      </c>
      <c r="V4389" s="2">
        <v>94481300</v>
      </c>
      <c r="W4389" s="2">
        <v>94634400</v>
      </c>
      <c r="X4389" s="2">
        <v>94544500</v>
      </c>
      <c r="Y4389" s="2">
        <v>94533000</v>
      </c>
      <c r="Z4389" s="2">
        <v>94530300</v>
      </c>
      <c r="AA4389" s="2">
        <v>94438300</v>
      </c>
      <c r="AB4389" s="2">
        <v>94310600</v>
      </c>
      <c r="AC4389" s="2">
        <v>94195400</v>
      </c>
      <c r="AD4389" s="2">
        <v>94082700</v>
      </c>
      <c r="AE4389" s="2">
        <v>94118000</v>
      </c>
      <c r="AF4389" s="2">
        <v>94198600</v>
      </c>
      <c r="AG4389" s="2">
        <v>94354000</v>
      </c>
    </row>
    <row r="4390" spans="1:33" x14ac:dyDescent="0.35">
      <c r="A4390" t="s">
        <v>6020</v>
      </c>
      <c r="B4390" t="s">
        <v>19</v>
      </c>
      <c r="C4390" s="2">
        <v>468636000</v>
      </c>
      <c r="D4390" s="2">
        <v>576356000</v>
      </c>
      <c r="E4390" s="2">
        <v>432338000</v>
      </c>
      <c r="F4390" s="2">
        <v>436437000</v>
      </c>
      <c r="G4390" s="2">
        <v>438631000</v>
      </c>
      <c r="H4390" s="2">
        <v>440773000</v>
      </c>
      <c r="I4390" s="2">
        <v>443328000</v>
      </c>
      <c r="J4390" s="2">
        <v>445198000</v>
      </c>
      <c r="K4390" s="2">
        <v>445632000</v>
      </c>
      <c r="L4390" s="2">
        <v>446788000</v>
      </c>
      <c r="M4390" s="2">
        <v>447797000</v>
      </c>
      <c r="N4390" s="2">
        <v>448178000</v>
      </c>
      <c r="O4390" s="2">
        <v>452406000</v>
      </c>
      <c r="P4390" s="2">
        <v>452337000</v>
      </c>
      <c r="Q4390" s="2">
        <v>452764000</v>
      </c>
      <c r="R4390" s="2">
        <v>452848000</v>
      </c>
      <c r="S4390" s="2">
        <v>453167000</v>
      </c>
      <c r="T4390" s="2">
        <v>454813000</v>
      </c>
      <c r="U4390" s="2">
        <v>456508000</v>
      </c>
      <c r="V4390" s="2">
        <v>457977000</v>
      </c>
      <c r="W4390" s="2">
        <v>458719000</v>
      </c>
      <c r="X4390" s="2">
        <v>458283000</v>
      </c>
      <c r="Y4390" s="2">
        <v>458228000</v>
      </c>
      <c r="Z4390" s="2">
        <v>458214000</v>
      </c>
      <c r="AA4390" s="2">
        <v>457769000</v>
      </c>
      <c r="AB4390" s="2">
        <v>457150000</v>
      </c>
      <c r="AC4390" s="2">
        <v>456591000</v>
      </c>
      <c r="AD4390" s="2">
        <v>456045000</v>
      </c>
      <c r="AE4390" s="2">
        <v>456216000</v>
      </c>
      <c r="AF4390" s="2">
        <v>456606000</v>
      </c>
      <c r="AG4390" s="2">
        <v>457360000</v>
      </c>
    </row>
    <row r="4391" spans="1:33" x14ac:dyDescent="0.35">
      <c r="A4391" t="s">
        <v>6021</v>
      </c>
      <c r="B4391" t="s">
        <v>19</v>
      </c>
      <c r="C4391" s="2">
        <v>222595000</v>
      </c>
      <c r="D4391" s="2">
        <v>273760000</v>
      </c>
      <c r="E4391" s="2">
        <v>205354000</v>
      </c>
      <c r="F4391" s="2">
        <v>207301000</v>
      </c>
      <c r="G4391" s="2">
        <v>208343000</v>
      </c>
      <c r="H4391" s="2">
        <v>209360000</v>
      </c>
      <c r="I4391" s="2">
        <v>210574000</v>
      </c>
      <c r="J4391" s="2">
        <v>211462000</v>
      </c>
      <c r="K4391" s="2">
        <v>211668000</v>
      </c>
      <c r="L4391" s="2">
        <v>212217000</v>
      </c>
      <c r="M4391" s="2">
        <v>212696000</v>
      </c>
      <c r="N4391" s="2">
        <v>212878000</v>
      </c>
      <c r="O4391" s="2">
        <v>214886000</v>
      </c>
      <c r="P4391" s="2">
        <v>214853000</v>
      </c>
      <c r="Q4391" s="2">
        <v>215056000</v>
      </c>
      <c r="R4391" s="2">
        <v>215096000</v>
      </c>
      <c r="S4391" s="2">
        <v>215247000</v>
      </c>
      <c r="T4391" s="2">
        <v>216029000</v>
      </c>
      <c r="U4391" s="2">
        <v>216834000</v>
      </c>
      <c r="V4391" s="2">
        <v>217532000</v>
      </c>
      <c r="W4391" s="2">
        <v>217884000</v>
      </c>
      <c r="X4391" s="2">
        <v>217677000</v>
      </c>
      <c r="Y4391" s="2">
        <v>217651000</v>
      </c>
      <c r="Z4391" s="2">
        <v>217645000</v>
      </c>
      <c r="AA4391" s="2">
        <v>217433000</v>
      </c>
      <c r="AB4391" s="2">
        <v>217139000</v>
      </c>
      <c r="AC4391" s="2">
        <v>216874000</v>
      </c>
      <c r="AD4391" s="2">
        <v>216614000</v>
      </c>
      <c r="AE4391" s="2">
        <v>216695000</v>
      </c>
      <c r="AF4391" s="2">
        <v>216881000</v>
      </c>
      <c r="AG4391" s="2">
        <v>217239000</v>
      </c>
    </row>
    <row r="4392" spans="1:33" x14ac:dyDescent="0.35">
      <c r="A4392" t="s">
        <v>6022</v>
      </c>
      <c r="B4392" t="s">
        <v>19</v>
      </c>
      <c r="C4392" s="2">
        <v>44518900</v>
      </c>
      <c r="D4392" s="2">
        <v>54752000</v>
      </c>
      <c r="E4392" s="2">
        <v>41070700</v>
      </c>
      <c r="F4392" s="2">
        <v>41460200</v>
      </c>
      <c r="G4392" s="2">
        <v>41668600</v>
      </c>
      <c r="H4392" s="2">
        <v>41872000</v>
      </c>
      <c r="I4392" s="2">
        <v>42114800</v>
      </c>
      <c r="J4392" s="2">
        <v>42292400</v>
      </c>
      <c r="K4392" s="2">
        <v>42333700</v>
      </c>
      <c r="L4392" s="2">
        <v>42443500</v>
      </c>
      <c r="M4392" s="2">
        <v>42539300</v>
      </c>
      <c r="N4392" s="2">
        <v>42575500</v>
      </c>
      <c r="O4392" s="2">
        <v>42977100</v>
      </c>
      <c r="P4392" s="2">
        <v>42970600</v>
      </c>
      <c r="Q4392" s="2">
        <v>43011100</v>
      </c>
      <c r="R4392" s="2">
        <v>43019100</v>
      </c>
      <c r="S4392" s="2">
        <v>43049500</v>
      </c>
      <c r="T4392" s="2">
        <v>43205800</v>
      </c>
      <c r="U4392" s="2">
        <v>43366800</v>
      </c>
      <c r="V4392" s="2">
        <v>43506400</v>
      </c>
      <c r="W4392" s="2">
        <v>43576900</v>
      </c>
      <c r="X4392" s="2">
        <v>43535500</v>
      </c>
      <c r="Y4392" s="2">
        <v>43530200</v>
      </c>
      <c r="Z4392" s="2">
        <v>43528900</v>
      </c>
      <c r="AA4392" s="2">
        <v>43486600</v>
      </c>
      <c r="AB4392" s="2">
        <v>43427800</v>
      </c>
      <c r="AC4392" s="2">
        <v>43374700</v>
      </c>
      <c r="AD4392" s="2">
        <v>43322800</v>
      </c>
      <c r="AE4392" s="2">
        <v>43339100</v>
      </c>
      <c r="AF4392" s="2">
        <v>43376200</v>
      </c>
      <c r="AG4392" s="2">
        <v>43447700</v>
      </c>
    </row>
    <row r="4393" spans="1:33" x14ac:dyDescent="0.35">
      <c r="A4393" t="s">
        <v>6023</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row>
    <row r="4394" spans="1:33" x14ac:dyDescent="0.35">
      <c r="A4394" t="s">
        <v>6024</v>
      </c>
      <c r="B4394" t="s">
        <v>19</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row>
    <row r="4395" spans="1:33" x14ac:dyDescent="0.35">
      <c r="A4395" t="s">
        <v>6025</v>
      </c>
      <c r="B4395" t="s">
        <v>19</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row>
    <row r="4396" spans="1:33" x14ac:dyDescent="0.35">
      <c r="A4396" t="s">
        <v>6026</v>
      </c>
      <c r="B4396" t="s">
        <v>19</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row>
    <row r="4397" spans="1:33" x14ac:dyDescent="0.35">
      <c r="A4397" t="s">
        <v>6027</v>
      </c>
      <c r="B4397" t="s">
        <v>19</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row>
    <row r="4398" spans="1:33" x14ac:dyDescent="0.35">
      <c r="A4398" t="s">
        <v>6028</v>
      </c>
      <c r="B4398" t="s">
        <v>19</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row>
    <row r="4399" spans="1:33" x14ac:dyDescent="0.35">
      <c r="A4399" t="s">
        <v>6029</v>
      </c>
      <c r="B4399" t="s">
        <v>19</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row>
    <row r="4400" spans="1:33" x14ac:dyDescent="0.35">
      <c r="A4400" t="s">
        <v>6030</v>
      </c>
      <c r="B4400" t="s">
        <v>19</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3" x14ac:dyDescent="0.35">
      <c r="A4401" t="s">
        <v>6031</v>
      </c>
      <c r="B4401" t="s">
        <v>19</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row>
    <row r="4402" spans="1:33" x14ac:dyDescent="0.35">
      <c r="A4402" t="s">
        <v>6032</v>
      </c>
      <c r="B4402" t="s">
        <v>19</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row>
    <row r="4403" spans="1:33" x14ac:dyDescent="0.35">
      <c r="A4403" t="s">
        <v>6033</v>
      </c>
      <c r="B4403" t="s">
        <v>19</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row>
    <row r="4404" spans="1:33" x14ac:dyDescent="0.35">
      <c r="A4404" t="s">
        <v>6034</v>
      </c>
      <c r="B4404" t="s">
        <v>19</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row>
    <row r="4405" spans="1:33" x14ac:dyDescent="0.35">
      <c r="A4405" t="s">
        <v>6035</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row>
    <row r="4406" spans="1:33" x14ac:dyDescent="0.35">
      <c r="A4406" t="s">
        <v>6036</v>
      </c>
      <c r="B4406" t="s">
        <v>19</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row>
    <row r="4407" spans="1:33" x14ac:dyDescent="0.35">
      <c r="A4407" t="s">
        <v>6037</v>
      </c>
      <c r="B4407" t="s">
        <v>19</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3" x14ac:dyDescent="0.35">
      <c r="A4408" t="s">
        <v>6038</v>
      </c>
      <c r="B4408" t="s">
        <v>19</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row>
    <row r="4409" spans="1:33" x14ac:dyDescent="0.35">
      <c r="A4409" t="s">
        <v>6039</v>
      </c>
      <c r="B4409" t="s">
        <v>19</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row>
    <row r="4410" spans="1:33" x14ac:dyDescent="0.35">
      <c r="A4410" t="s">
        <v>6040</v>
      </c>
      <c r="B4410" t="s">
        <v>19</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row>
    <row r="4411" spans="1:33" x14ac:dyDescent="0.35">
      <c r="A4411" t="s">
        <v>6041</v>
      </c>
      <c r="B4411" t="s">
        <v>19</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row>
    <row r="4412" spans="1:33" x14ac:dyDescent="0.35">
      <c r="A4412" t="s">
        <v>6042</v>
      </c>
      <c r="B4412" t="s">
        <v>19</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row>
    <row r="4413" spans="1:33" x14ac:dyDescent="0.35">
      <c r="A4413" t="s">
        <v>6043</v>
      </c>
      <c r="B4413" t="s">
        <v>19</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row>
    <row r="4414" spans="1:33" x14ac:dyDescent="0.35">
      <c r="A4414" t="s">
        <v>6044</v>
      </c>
      <c r="B4414" t="s">
        <v>19</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row>
    <row r="4415" spans="1:33" x14ac:dyDescent="0.35">
      <c r="A4415" t="s">
        <v>6045</v>
      </c>
      <c r="B4415" t="s">
        <v>19</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row>
    <row r="4416" spans="1:33" x14ac:dyDescent="0.35">
      <c r="A4416" t="s">
        <v>6046</v>
      </c>
      <c r="B4416" t="s">
        <v>19</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row>
    <row r="4417" spans="1:33" x14ac:dyDescent="0.35">
      <c r="A4417" t="s">
        <v>6047</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row>
    <row r="4418" spans="1:33" x14ac:dyDescent="0.35">
      <c r="A4418" t="s">
        <v>6048</v>
      </c>
      <c r="B4418" t="s">
        <v>19</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row>
    <row r="4419" spans="1:33" x14ac:dyDescent="0.35">
      <c r="A4419" t="s">
        <v>6049</v>
      </c>
      <c r="B4419" t="s">
        <v>19</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row>
    <row r="4420" spans="1:33" x14ac:dyDescent="0.35">
      <c r="A4420" t="s">
        <v>6050</v>
      </c>
      <c r="B4420" t="s">
        <v>19</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row>
    <row r="4421" spans="1:33" x14ac:dyDescent="0.35">
      <c r="A4421" t="s">
        <v>6051</v>
      </c>
      <c r="B4421" t="s">
        <v>19</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row>
    <row r="4422" spans="1:33" x14ac:dyDescent="0.35">
      <c r="A4422" t="s">
        <v>6052</v>
      </c>
      <c r="B4422" t="s">
        <v>19</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row>
    <row r="4423" spans="1:33" x14ac:dyDescent="0.35">
      <c r="A4423" t="s">
        <v>6053</v>
      </c>
      <c r="B4423" t="s">
        <v>19</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row>
    <row r="4424" spans="1:33" x14ac:dyDescent="0.35">
      <c r="A4424" t="s">
        <v>6054</v>
      </c>
      <c r="B4424" t="s">
        <v>19</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row>
    <row r="4425" spans="1:33" x14ac:dyDescent="0.35">
      <c r="A4425" t="s">
        <v>6055</v>
      </c>
      <c r="B4425" t="s">
        <v>19</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row>
    <row r="4426" spans="1:33" x14ac:dyDescent="0.35">
      <c r="A4426" t="s">
        <v>6056</v>
      </c>
      <c r="B4426" t="s">
        <v>19</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row>
    <row r="4427" spans="1:33" x14ac:dyDescent="0.35">
      <c r="A4427" t="s">
        <v>6057</v>
      </c>
      <c r="B4427" t="s">
        <v>19</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row>
    <row r="4428" spans="1:33" x14ac:dyDescent="0.35">
      <c r="A4428" t="s">
        <v>6058</v>
      </c>
      <c r="B4428" t="s">
        <v>19</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row>
    <row r="4429" spans="1:33" x14ac:dyDescent="0.35">
      <c r="A4429" t="s">
        <v>6059</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row>
    <row r="4430" spans="1:33" x14ac:dyDescent="0.35">
      <c r="A4430" t="s">
        <v>6060</v>
      </c>
      <c r="B4430" t="s">
        <v>19</v>
      </c>
      <c r="C4430" s="2">
        <v>204966000000</v>
      </c>
      <c r="D4430" s="2">
        <v>257088000000</v>
      </c>
      <c r="E4430" s="2">
        <v>384450000000</v>
      </c>
      <c r="F4430" s="2">
        <v>356903000000</v>
      </c>
      <c r="G4430" s="2">
        <v>307143000000</v>
      </c>
      <c r="H4430" s="2">
        <v>287862000000</v>
      </c>
      <c r="I4430" s="2">
        <v>276518000000</v>
      </c>
      <c r="J4430" s="2">
        <v>268246000000</v>
      </c>
      <c r="K4430" s="2">
        <v>270170000000</v>
      </c>
      <c r="L4430" s="2">
        <v>271787000000</v>
      </c>
      <c r="M4430" s="2">
        <v>272022000000</v>
      </c>
      <c r="N4430" s="2">
        <v>271790000000</v>
      </c>
      <c r="O4430" s="2">
        <v>270463000000</v>
      </c>
      <c r="P4430" s="2">
        <v>271546000000</v>
      </c>
      <c r="Q4430" s="2">
        <v>270500000000</v>
      </c>
      <c r="R4430" s="2">
        <v>268230000000</v>
      </c>
      <c r="S4430" s="2">
        <v>266861000000</v>
      </c>
      <c r="T4430" s="2">
        <v>266881000000</v>
      </c>
      <c r="U4430" s="2">
        <v>266781000000</v>
      </c>
      <c r="V4430" s="2">
        <v>267959000000</v>
      </c>
      <c r="W4430" s="2">
        <v>265618000000</v>
      </c>
      <c r="X4430" s="2">
        <v>266309000000</v>
      </c>
      <c r="Y4430" s="2">
        <v>267087000000</v>
      </c>
      <c r="Z4430" s="2">
        <v>265400000000</v>
      </c>
      <c r="AA4430" s="2">
        <v>264153000000</v>
      </c>
      <c r="AB4430" s="2">
        <v>263070000000</v>
      </c>
      <c r="AC4430" s="2">
        <v>262730000000</v>
      </c>
      <c r="AD4430" s="2">
        <v>263443000000</v>
      </c>
      <c r="AE4430" s="2">
        <v>264227000000</v>
      </c>
      <c r="AF4430" s="2">
        <v>264979000000</v>
      </c>
      <c r="AG4430" s="2">
        <v>266374000000</v>
      </c>
    </row>
    <row r="4431" spans="1:33" x14ac:dyDescent="0.35">
      <c r="A4431" t="s">
        <v>6061</v>
      </c>
      <c r="B4431" t="s">
        <v>19</v>
      </c>
      <c r="C4431" s="2">
        <v>48656900</v>
      </c>
      <c r="D4431" s="2">
        <v>61030100</v>
      </c>
      <c r="E4431" s="2">
        <v>91264500</v>
      </c>
      <c r="F4431" s="2">
        <v>84725300</v>
      </c>
      <c r="G4431" s="2">
        <v>72912800</v>
      </c>
      <c r="H4431" s="2">
        <v>68335600</v>
      </c>
      <c r="I4431" s="2">
        <v>65642700</v>
      </c>
      <c r="J4431" s="2">
        <v>63679100</v>
      </c>
      <c r="K4431" s="2">
        <v>64135700</v>
      </c>
      <c r="L4431" s="2">
        <v>64519600</v>
      </c>
      <c r="M4431" s="2">
        <v>64575300</v>
      </c>
      <c r="N4431" s="2">
        <v>64520300</v>
      </c>
      <c r="O4431" s="2">
        <v>64205300</v>
      </c>
      <c r="P4431" s="2">
        <v>64462400</v>
      </c>
      <c r="Q4431" s="2">
        <v>64214100</v>
      </c>
      <c r="R4431" s="2">
        <v>63675100</v>
      </c>
      <c r="S4431" s="2">
        <v>63350200</v>
      </c>
      <c r="T4431" s="2">
        <v>63355000</v>
      </c>
      <c r="U4431" s="2">
        <v>63331100</v>
      </c>
      <c r="V4431" s="2">
        <v>63610900</v>
      </c>
      <c r="W4431" s="2">
        <v>63055200</v>
      </c>
      <c r="X4431" s="2">
        <v>63219100</v>
      </c>
      <c r="Y4431" s="2">
        <v>63403900</v>
      </c>
      <c r="Z4431" s="2">
        <v>63003400</v>
      </c>
      <c r="AA4431" s="2">
        <v>62707400</v>
      </c>
      <c r="AB4431" s="2">
        <v>62450300</v>
      </c>
      <c r="AC4431" s="2">
        <v>62369600</v>
      </c>
      <c r="AD4431" s="2">
        <v>62538700</v>
      </c>
      <c r="AE4431" s="2">
        <v>62724900</v>
      </c>
      <c r="AF4431" s="2">
        <v>62903300</v>
      </c>
      <c r="AG4431" s="2">
        <v>63234500</v>
      </c>
    </row>
    <row r="4432" spans="1:33" x14ac:dyDescent="0.35">
      <c r="A4432" t="s">
        <v>6062</v>
      </c>
      <c r="B4432" t="s">
        <v>19</v>
      </c>
      <c r="C4432" s="2">
        <v>550824000</v>
      </c>
      <c r="D4432" s="2">
        <v>690895000</v>
      </c>
      <c r="E4432" s="2">
        <v>1033170000</v>
      </c>
      <c r="F4432" s="2">
        <v>959138000</v>
      </c>
      <c r="G4432" s="2">
        <v>825414000</v>
      </c>
      <c r="H4432" s="2">
        <v>773598000</v>
      </c>
      <c r="I4432" s="2">
        <v>743113000</v>
      </c>
      <c r="J4432" s="2">
        <v>720883000</v>
      </c>
      <c r="K4432" s="2">
        <v>726053000</v>
      </c>
      <c r="L4432" s="2">
        <v>730398000</v>
      </c>
      <c r="M4432" s="2">
        <v>731029000</v>
      </c>
      <c r="N4432" s="2">
        <v>730406000</v>
      </c>
      <c r="O4432" s="2">
        <v>726841000</v>
      </c>
      <c r="P4432" s="2">
        <v>729751000</v>
      </c>
      <c r="Q4432" s="2">
        <v>726940000</v>
      </c>
      <c r="R4432" s="2">
        <v>720838000</v>
      </c>
      <c r="S4432" s="2">
        <v>717160000</v>
      </c>
      <c r="T4432" s="2">
        <v>717215000</v>
      </c>
      <c r="U4432" s="2">
        <v>716944000</v>
      </c>
      <c r="V4432" s="2">
        <v>720112000</v>
      </c>
      <c r="W4432" s="2">
        <v>713820000</v>
      </c>
      <c r="X4432" s="2">
        <v>715675000</v>
      </c>
      <c r="Y4432" s="2">
        <v>717768000</v>
      </c>
      <c r="Z4432" s="2">
        <v>713234000</v>
      </c>
      <c r="AA4432" s="2">
        <v>709883000</v>
      </c>
      <c r="AB4432" s="2">
        <v>706973000</v>
      </c>
      <c r="AC4432" s="2">
        <v>706059000</v>
      </c>
      <c r="AD4432" s="2">
        <v>707973000</v>
      </c>
      <c r="AE4432" s="2">
        <v>710081000</v>
      </c>
      <c r="AF4432" s="2">
        <v>712101000</v>
      </c>
      <c r="AG4432" s="2">
        <v>715850000</v>
      </c>
    </row>
    <row r="4433" spans="1:33" x14ac:dyDescent="0.35">
      <c r="A4433" t="s">
        <v>6063</v>
      </c>
      <c r="B4433" t="s">
        <v>19</v>
      </c>
      <c r="C4433" s="2">
        <v>328429000</v>
      </c>
      <c r="D4433" s="2">
        <v>411947000</v>
      </c>
      <c r="E4433" s="2">
        <v>616026000</v>
      </c>
      <c r="F4433" s="2">
        <v>571887000</v>
      </c>
      <c r="G4433" s="2">
        <v>492154000</v>
      </c>
      <c r="H4433" s="2">
        <v>461258000</v>
      </c>
      <c r="I4433" s="2">
        <v>443082000</v>
      </c>
      <c r="J4433" s="2">
        <v>429827000</v>
      </c>
      <c r="K4433" s="2">
        <v>432910000</v>
      </c>
      <c r="L4433" s="2">
        <v>435501000</v>
      </c>
      <c r="M4433" s="2">
        <v>435877000</v>
      </c>
      <c r="N4433" s="2">
        <v>435506000</v>
      </c>
      <c r="O4433" s="2">
        <v>433379000</v>
      </c>
      <c r="P4433" s="2">
        <v>435115000</v>
      </c>
      <c r="Q4433" s="2">
        <v>433439000</v>
      </c>
      <c r="R4433" s="2">
        <v>429801000</v>
      </c>
      <c r="S4433" s="2">
        <v>427607000</v>
      </c>
      <c r="T4433" s="2">
        <v>427640000</v>
      </c>
      <c r="U4433" s="2">
        <v>427478000</v>
      </c>
      <c r="V4433" s="2">
        <v>429367000</v>
      </c>
      <c r="W4433" s="2">
        <v>425616000</v>
      </c>
      <c r="X4433" s="2">
        <v>426722000</v>
      </c>
      <c r="Y4433" s="2">
        <v>427970000</v>
      </c>
      <c r="Z4433" s="2">
        <v>425267000</v>
      </c>
      <c r="AA4433" s="2">
        <v>423268000</v>
      </c>
      <c r="AB4433" s="2">
        <v>421533000</v>
      </c>
      <c r="AC4433" s="2">
        <v>420989000</v>
      </c>
      <c r="AD4433" s="2">
        <v>422130000</v>
      </c>
      <c r="AE4433" s="2">
        <v>423387000</v>
      </c>
      <c r="AF4433" s="2">
        <v>424591000</v>
      </c>
      <c r="AG4433" s="2">
        <v>426827000</v>
      </c>
    </row>
    <row r="4434" spans="1:33" x14ac:dyDescent="0.35">
      <c r="A4434" t="s">
        <v>6064</v>
      </c>
      <c r="B4434" t="s">
        <v>19</v>
      </c>
      <c r="C4434" s="2">
        <v>67045800</v>
      </c>
      <c r="D4434" s="2">
        <v>84095200</v>
      </c>
      <c r="E4434" s="2">
        <v>125756000</v>
      </c>
      <c r="F4434" s="2">
        <v>116746000</v>
      </c>
      <c r="G4434" s="2">
        <v>100469000</v>
      </c>
      <c r="H4434" s="2">
        <v>94161700</v>
      </c>
      <c r="I4434" s="2">
        <v>90451100</v>
      </c>
      <c r="J4434" s="2">
        <v>87745300</v>
      </c>
      <c r="K4434" s="2">
        <v>88374600</v>
      </c>
      <c r="L4434" s="2">
        <v>88903500</v>
      </c>
      <c r="M4434" s="2">
        <v>88980300</v>
      </c>
      <c r="N4434" s="2">
        <v>88904500</v>
      </c>
      <c r="O4434" s="2">
        <v>88470500</v>
      </c>
      <c r="P4434" s="2">
        <v>88824700</v>
      </c>
      <c r="Q4434" s="2">
        <v>88482500</v>
      </c>
      <c r="R4434" s="2">
        <v>87739900</v>
      </c>
      <c r="S4434" s="2">
        <v>87292200</v>
      </c>
      <c r="T4434" s="2">
        <v>87298800</v>
      </c>
      <c r="U4434" s="2">
        <v>87265800</v>
      </c>
      <c r="V4434" s="2">
        <v>87651400</v>
      </c>
      <c r="W4434" s="2">
        <v>86885700</v>
      </c>
      <c r="X4434" s="2">
        <v>87111400</v>
      </c>
      <c r="Y4434" s="2">
        <v>87366200</v>
      </c>
      <c r="Z4434" s="2">
        <v>86814300</v>
      </c>
      <c r="AA4434" s="2">
        <v>86406400</v>
      </c>
      <c r="AB4434" s="2">
        <v>86052200</v>
      </c>
      <c r="AC4434" s="2">
        <v>85941000</v>
      </c>
      <c r="AD4434" s="2">
        <v>86174000</v>
      </c>
      <c r="AE4434" s="2">
        <v>86430500</v>
      </c>
      <c r="AF4434" s="2">
        <v>86676400</v>
      </c>
      <c r="AG4434" s="2">
        <v>87132700</v>
      </c>
    </row>
    <row r="4435" spans="1:33" x14ac:dyDescent="0.35">
      <c r="A4435" t="s">
        <v>6065</v>
      </c>
      <c r="B4435" t="s">
        <v>19</v>
      </c>
      <c r="C4435" s="2">
        <v>57367800</v>
      </c>
      <c r="D4435" s="2">
        <v>71956100</v>
      </c>
      <c r="E4435" s="2">
        <v>107603000</v>
      </c>
      <c r="F4435" s="2">
        <v>99893400</v>
      </c>
      <c r="G4435" s="2">
        <v>85966100</v>
      </c>
      <c r="H4435" s="2">
        <v>80569500</v>
      </c>
      <c r="I4435" s="2">
        <v>77394600</v>
      </c>
      <c r="J4435" s="2">
        <v>75079300</v>
      </c>
      <c r="K4435" s="2">
        <v>75617800</v>
      </c>
      <c r="L4435" s="2">
        <v>76070300</v>
      </c>
      <c r="M4435" s="2">
        <v>76136100</v>
      </c>
      <c r="N4435" s="2">
        <v>76071200</v>
      </c>
      <c r="O4435" s="2">
        <v>75699800</v>
      </c>
      <c r="P4435" s="2">
        <v>76002900</v>
      </c>
      <c r="Q4435" s="2">
        <v>75710100</v>
      </c>
      <c r="R4435" s="2">
        <v>75074700</v>
      </c>
      <c r="S4435" s="2">
        <v>74691600</v>
      </c>
      <c r="T4435" s="2">
        <v>74697300</v>
      </c>
      <c r="U4435" s="2">
        <v>74669100</v>
      </c>
      <c r="V4435" s="2">
        <v>74999000</v>
      </c>
      <c r="W4435" s="2">
        <v>74343800</v>
      </c>
      <c r="X4435" s="2">
        <v>74537000</v>
      </c>
      <c r="Y4435" s="2">
        <v>74754900</v>
      </c>
      <c r="Z4435" s="2">
        <v>74282700</v>
      </c>
      <c r="AA4435" s="2">
        <v>73933700</v>
      </c>
      <c r="AB4435" s="2">
        <v>73630600</v>
      </c>
      <c r="AC4435" s="2">
        <v>73535500</v>
      </c>
      <c r="AD4435" s="2">
        <v>73734800</v>
      </c>
      <c r="AE4435" s="2">
        <v>73954300</v>
      </c>
      <c r="AF4435" s="2">
        <v>74164700</v>
      </c>
      <c r="AG4435" s="2">
        <v>74555200</v>
      </c>
    </row>
    <row r="4436" spans="1:33" x14ac:dyDescent="0.35">
      <c r="A4436" t="s">
        <v>6066</v>
      </c>
      <c r="B4436" t="s">
        <v>19</v>
      </c>
      <c r="C4436" s="2">
        <v>244605000</v>
      </c>
      <c r="D4436" s="2">
        <v>306807000</v>
      </c>
      <c r="E4436" s="2">
        <v>458800000</v>
      </c>
      <c r="F4436" s="2">
        <v>425926000</v>
      </c>
      <c r="G4436" s="2">
        <v>366543000</v>
      </c>
      <c r="H4436" s="2">
        <v>343533000</v>
      </c>
      <c r="I4436" s="2">
        <v>329995000</v>
      </c>
      <c r="J4436" s="2">
        <v>320124000</v>
      </c>
      <c r="K4436" s="2">
        <v>322419000</v>
      </c>
      <c r="L4436" s="2">
        <v>324349000</v>
      </c>
      <c r="M4436" s="2">
        <v>324629000</v>
      </c>
      <c r="N4436" s="2">
        <v>324353000</v>
      </c>
      <c r="O4436" s="2">
        <v>322769000</v>
      </c>
      <c r="P4436" s="2">
        <v>324062000</v>
      </c>
      <c r="Q4436" s="2">
        <v>322813000</v>
      </c>
      <c r="R4436" s="2">
        <v>320104000</v>
      </c>
      <c r="S4436" s="2">
        <v>318471000</v>
      </c>
      <c r="T4436" s="2">
        <v>318495000</v>
      </c>
      <c r="U4436" s="2">
        <v>318374000</v>
      </c>
      <c r="V4436" s="2">
        <v>319781000</v>
      </c>
      <c r="W4436" s="2">
        <v>316987000</v>
      </c>
      <c r="X4436" s="2">
        <v>317811000</v>
      </c>
      <c r="Y4436" s="2">
        <v>318740000</v>
      </c>
      <c r="Z4436" s="2">
        <v>316727000</v>
      </c>
      <c r="AA4436" s="2">
        <v>315239000</v>
      </c>
      <c r="AB4436" s="2">
        <v>313947000</v>
      </c>
      <c r="AC4436" s="2">
        <v>313541000</v>
      </c>
      <c r="AD4436" s="2">
        <v>314391000</v>
      </c>
      <c r="AE4436" s="2">
        <v>315327000</v>
      </c>
      <c r="AF4436" s="2">
        <v>316224000</v>
      </c>
      <c r="AG4436" s="2">
        <v>317889000</v>
      </c>
    </row>
    <row r="4437" spans="1:33" x14ac:dyDescent="0.35">
      <c r="A4437" t="s">
        <v>6067</v>
      </c>
      <c r="B4437" t="s">
        <v>19</v>
      </c>
      <c r="C4437" s="2">
        <v>4345440</v>
      </c>
      <c r="D4437" s="2">
        <v>5450460</v>
      </c>
      <c r="E4437" s="2">
        <v>8150630</v>
      </c>
      <c r="F4437" s="2">
        <v>7566630</v>
      </c>
      <c r="G4437" s="2">
        <v>6511680</v>
      </c>
      <c r="H4437" s="2">
        <v>6102900</v>
      </c>
      <c r="I4437" s="2">
        <v>5862410</v>
      </c>
      <c r="J4437" s="2">
        <v>5687030</v>
      </c>
      <c r="K4437" s="2">
        <v>5727820</v>
      </c>
      <c r="L4437" s="2">
        <v>5762100</v>
      </c>
      <c r="M4437" s="2">
        <v>5767080</v>
      </c>
      <c r="N4437" s="2">
        <v>5762170</v>
      </c>
      <c r="O4437" s="2">
        <v>5734030</v>
      </c>
      <c r="P4437" s="2">
        <v>5756990</v>
      </c>
      <c r="Q4437" s="2">
        <v>5734820</v>
      </c>
      <c r="R4437" s="2">
        <v>5686680</v>
      </c>
      <c r="S4437" s="2">
        <v>5657670</v>
      </c>
      <c r="T4437" s="2">
        <v>5658100</v>
      </c>
      <c r="U4437" s="2">
        <v>5655960</v>
      </c>
      <c r="V4437" s="2">
        <v>5680950</v>
      </c>
      <c r="W4437" s="2">
        <v>5631320</v>
      </c>
      <c r="X4437" s="2">
        <v>5645950</v>
      </c>
      <c r="Y4437" s="2">
        <v>5662460</v>
      </c>
      <c r="Z4437" s="2">
        <v>5626690</v>
      </c>
      <c r="AA4437" s="2">
        <v>5600250</v>
      </c>
      <c r="AB4437" s="2">
        <v>5577300</v>
      </c>
      <c r="AC4437" s="2">
        <v>5570090</v>
      </c>
      <c r="AD4437" s="2">
        <v>5585190</v>
      </c>
      <c r="AE4437" s="2">
        <v>5601820</v>
      </c>
      <c r="AF4437" s="2">
        <v>5617750</v>
      </c>
      <c r="AG4437" s="2">
        <v>5647330</v>
      </c>
    </row>
    <row r="4438" spans="1:33" x14ac:dyDescent="0.35">
      <c r="A4438" t="s">
        <v>6068</v>
      </c>
      <c r="B4438" t="s">
        <v>19</v>
      </c>
      <c r="C4438" s="2">
        <v>21063500</v>
      </c>
      <c r="D4438" s="2">
        <v>26419900</v>
      </c>
      <c r="E4438" s="2">
        <v>39508300</v>
      </c>
      <c r="F4438" s="2">
        <v>36677500</v>
      </c>
      <c r="G4438" s="2">
        <v>31563900</v>
      </c>
      <c r="H4438" s="2">
        <v>29582400</v>
      </c>
      <c r="I4438" s="2">
        <v>28416700</v>
      </c>
      <c r="J4438" s="2">
        <v>27566600</v>
      </c>
      <c r="K4438" s="2">
        <v>27764300</v>
      </c>
      <c r="L4438" s="2">
        <v>27930500</v>
      </c>
      <c r="M4438" s="2">
        <v>27954600</v>
      </c>
      <c r="N4438" s="2">
        <v>27930800</v>
      </c>
      <c r="O4438" s="2">
        <v>27794400</v>
      </c>
      <c r="P4438" s="2">
        <v>27905700</v>
      </c>
      <c r="Q4438" s="2">
        <v>27798200</v>
      </c>
      <c r="R4438" s="2">
        <v>27564900</v>
      </c>
      <c r="S4438" s="2">
        <v>27424300</v>
      </c>
      <c r="T4438" s="2">
        <v>27426300</v>
      </c>
      <c r="U4438" s="2">
        <v>27416000</v>
      </c>
      <c r="V4438" s="2">
        <v>27537100</v>
      </c>
      <c r="W4438" s="2">
        <v>27296600</v>
      </c>
      <c r="X4438" s="2">
        <v>27367500</v>
      </c>
      <c r="Y4438" s="2">
        <v>27447500</v>
      </c>
      <c r="Z4438" s="2">
        <v>27274100</v>
      </c>
      <c r="AA4438" s="2">
        <v>27146000</v>
      </c>
      <c r="AB4438" s="2">
        <v>27034700</v>
      </c>
      <c r="AC4438" s="2">
        <v>26999800</v>
      </c>
      <c r="AD4438" s="2">
        <v>27073000</v>
      </c>
      <c r="AE4438" s="2">
        <v>27153600</v>
      </c>
      <c r="AF4438" s="2">
        <v>27230800</v>
      </c>
      <c r="AG4438" s="2">
        <v>27374200</v>
      </c>
    </row>
    <row r="4439" spans="1:33" x14ac:dyDescent="0.35">
      <c r="A4439" t="s">
        <v>6069</v>
      </c>
      <c r="B4439" t="s">
        <v>19</v>
      </c>
      <c r="C4439" s="2">
        <v>10004900</v>
      </c>
      <c r="D4439" s="2">
        <v>12549000</v>
      </c>
      <c r="E4439" s="2">
        <v>18765800</v>
      </c>
      <c r="F4439" s="2">
        <v>17421200</v>
      </c>
      <c r="G4439" s="2">
        <v>14992400</v>
      </c>
      <c r="H4439" s="2">
        <v>14051200</v>
      </c>
      <c r="I4439" s="2">
        <v>13497500</v>
      </c>
      <c r="J4439" s="2">
        <v>13093700</v>
      </c>
      <c r="K4439" s="2">
        <v>13187600</v>
      </c>
      <c r="L4439" s="2">
        <v>13266500</v>
      </c>
      <c r="M4439" s="2">
        <v>13278000</v>
      </c>
      <c r="N4439" s="2">
        <v>13266700</v>
      </c>
      <c r="O4439" s="2">
        <v>13201900</v>
      </c>
      <c r="P4439" s="2">
        <v>13254800</v>
      </c>
      <c r="Q4439" s="2">
        <v>13203700</v>
      </c>
      <c r="R4439" s="2">
        <v>13092900</v>
      </c>
      <c r="S4439" s="2">
        <v>13026100</v>
      </c>
      <c r="T4439" s="2">
        <v>13027100</v>
      </c>
      <c r="U4439" s="2">
        <v>13022200</v>
      </c>
      <c r="V4439" s="2">
        <v>13079700</v>
      </c>
      <c r="W4439" s="2">
        <v>12965400</v>
      </c>
      <c r="X4439" s="2">
        <v>12999100</v>
      </c>
      <c r="Y4439" s="2">
        <v>13037100</v>
      </c>
      <c r="Z4439" s="2">
        <v>12954800</v>
      </c>
      <c r="AA4439" s="2">
        <v>12893900</v>
      </c>
      <c r="AB4439" s="2">
        <v>12841100</v>
      </c>
      <c r="AC4439" s="2">
        <v>12824500</v>
      </c>
      <c r="AD4439" s="2">
        <v>12859200</v>
      </c>
      <c r="AE4439" s="2">
        <v>12897500</v>
      </c>
      <c r="AF4439" s="2">
        <v>12934200</v>
      </c>
      <c r="AG4439" s="2">
        <v>13002300</v>
      </c>
    </row>
    <row r="4440" spans="1:33" x14ac:dyDescent="0.35">
      <c r="A4440" t="s">
        <v>6070</v>
      </c>
      <c r="B4440" t="s">
        <v>19</v>
      </c>
      <c r="C4440" s="2">
        <v>2000970</v>
      </c>
      <c r="D4440" s="2">
        <v>2509810</v>
      </c>
      <c r="E4440" s="2">
        <v>3753170</v>
      </c>
      <c r="F4440" s="2">
        <v>3484250</v>
      </c>
      <c r="G4440" s="2">
        <v>2998470</v>
      </c>
      <c r="H4440" s="2">
        <v>2810240</v>
      </c>
      <c r="I4440" s="2">
        <v>2699500</v>
      </c>
      <c r="J4440" s="2">
        <v>2618740</v>
      </c>
      <c r="K4440" s="2">
        <v>2637520</v>
      </c>
      <c r="L4440" s="2">
        <v>2653310</v>
      </c>
      <c r="M4440" s="2">
        <v>2655600</v>
      </c>
      <c r="N4440" s="2">
        <v>2653340</v>
      </c>
      <c r="O4440" s="2">
        <v>2640380</v>
      </c>
      <c r="P4440" s="2">
        <v>2650960</v>
      </c>
      <c r="Q4440" s="2">
        <v>2640740</v>
      </c>
      <c r="R4440" s="2">
        <v>2618580</v>
      </c>
      <c r="S4440" s="2">
        <v>2605220</v>
      </c>
      <c r="T4440" s="2">
        <v>2605420</v>
      </c>
      <c r="U4440" s="2">
        <v>2604430</v>
      </c>
      <c r="V4440" s="2">
        <v>2615940</v>
      </c>
      <c r="W4440" s="2">
        <v>2593090</v>
      </c>
      <c r="X4440" s="2">
        <v>2599820</v>
      </c>
      <c r="Y4440" s="2">
        <v>2607430</v>
      </c>
      <c r="Z4440" s="2">
        <v>2590960</v>
      </c>
      <c r="AA4440" s="2">
        <v>2578780</v>
      </c>
      <c r="AB4440" s="2">
        <v>2568210</v>
      </c>
      <c r="AC4440" s="2">
        <v>2564890</v>
      </c>
      <c r="AD4440" s="2">
        <v>2571850</v>
      </c>
      <c r="AE4440" s="2">
        <v>2579500</v>
      </c>
      <c r="AF4440" s="2">
        <v>2586840</v>
      </c>
      <c r="AG4440" s="2">
        <v>2600460</v>
      </c>
    </row>
    <row r="4441" spans="1:33" x14ac:dyDescent="0.35">
      <c r="A4441" t="s">
        <v>6071</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x14ac:dyDescent="0.35">
      <c r="A4442" t="s">
        <v>6072</v>
      </c>
      <c r="B4442" t="s">
        <v>19</v>
      </c>
      <c r="C4442" s="2">
        <v>50230100000</v>
      </c>
      <c r="D4442" s="2">
        <v>61737800000</v>
      </c>
      <c r="E4442" s="2">
        <v>123619000000</v>
      </c>
      <c r="F4442" s="2">
        <v>119775000000</v>
      </c>
      <c r="G4442" s="2">
        <v>112274000000</v>
      </c>
      <c r="H4442" s="2">
        <v>108861000000</v>
      </c>
      <c r="I4442" s="2">
        <v>106706000000</v>
      </c>
      <c r="J4442" s="2">
        <v>105055000000</v>
      </c>
      <c r="K4442" s="2">
        <v>105186000000</v>
      </c>
      <c r="L4442" s="2">
        <v>105263000000</v>
      </c>
      <c r="M4442" s="2">
        <v>105232000000</v>
      </c>
      <c r="N4442" s="2">
        <v>105140000000</v>
      </c>
      <c r="O4442" s="2">
        <v>104935000000</v>
      </c>
      <c r="P4442" s="2">
        <v>105201000000</v>
      </c>
      <c r="Q4442" s="2">
        <v>105065000000</v>
      </c>
      <c r="R4442" s="2">
        <v>104771000000</v>
      </c>
      <c r="S4442" s="2">
        <v>104651000000</v>
      </c>
      <c r="T4442" s="2">
        <v>104838000000</v>
      </c>
      <c r="U4442" s="2">
        <v>104976000000</v>
      </c>
      <c r="V4442" s="2">
        <v>105454000000</v>
      </c>
      <c r="W4442" s="2">
        <v>105275000000</v>
      </c>
      <c r="X4442" s="2">
        <v>105681000000</v>
      </c>
      <c r="Y4442" s="2">
        <v>106205000000</v>
      </c>
      <c r="Z4442" s="2">
        <v>106248000000</v>
      </c>
      <c r="AA4442" s="2">
        <v>106276000000</v>
      </c>
      <c r="AB4442" s="2">
        <v>106368000000</v>
      </c>
      <c r="AC4442" s="2">
        <v>106745000000</v>
      </c>
      <c r="AD4442" s="2">
        <v>107358000000</v>
      </c>
      <c r="AE4442" s="2">
        <v>107852000000</v>
      </c>
      <c r="AF4442" s="2">
        <v>108364000000</v>
      </c>
      <c r="AG4442" s="2">
        <v>109031000000</v>
      </c>
    </row>
    <row r="4443" spans="1:33" x14ac:dyDescent="0.35">
      <c r="A4443" t="s">
        <v>6073</v>
      </c>
      <c r="B4443" t="s">
        <v>19</v>
      </c>
      <c r="C4443" s="2">
        <v>11924100</v>
      </c>
      <c r="D4443" s="2">
        <v>14655900</v>
      </c>
      <c r="E4443" s="2">
        <v>29345900</v>
      </c>
      <c r="F4443" s="2">
        <v>28433400</v>
      </c>
      <c r="G4443" s="2">
        <v>26652700</v>
      </c>
      <c r="H4443" s="2">
        <v>25842500</v>
      </c>
      <c r="I4443" s="2">
        <v>25330900</v>
      </c>
      <c r="J4443" s="2">
        <v>24939000</v>
      </c>
      <c r="K4443" s="2">
        <v>24970200</v>
      </c>
      <c r="L4443" s="2">
        <v>24988400</v>
      </c>
      <c r="M4443" s="2">
        <v>24981100</v>
      </c>
      <c r="N4443" s="2">
        <v>24959300</v>
      </c>
      <c r="O4443" s="2">
        <v>24910500</v>
      </c>
      <c r="P4443" s="2">
        <v>24973700</v>
      </c>
      <c r="Q4443" s="2">
        <v>24941500</v>
      </c>
      <c r="R4443" s="2">
        <v>24871700</v>
      </c>
      <c r="S4443" s="2">
        <v>24843100</v>
      </c>
      <c r="T4443" s="2">
        <v>24887500</v>
      </c>
      <c r="U4443" s="2">
        <v>24920200</v>
      </c>
      <c r="V4443" s="2">
        <v>25033700</v>
      </c>
      <c r="W4443" s="2">
        <v>24991400</v>
      </c>
      <c r="X4443" s="2">
        <v>25087700</v>
      </c>
      <c r="Y4443" s="2">
        <v>25212000</v>
      </c>
      <c r="Z4443" s="2">
        <v>25222300</v>
      </c>
      <c r="AA4443" s="2">
        <v>25228900</v>
      </c>
      <c r="AB4443" s="2">
        <v>25250600</v>
      </c>
      <c r="AC4443" s="2">
        <v>25340200</v>
      </c>
      <c r="AD4443" s="2">
        <v>25485700</v>
      </c>
      <c r="AE4443" s="2">
        <v>25603100</v>
      </c>
      <c r="AF4443" s="2">
        <v>25724500</v>
      </c>
      <c r="AG4443" s="2">
        <v>25882800</v>
      </c>
    </row>
    <row r="4444" spans="1:33" x14ac:dyDescent="0.35">
      <c r="A4444" t="s">
        <v>6074</v>
      </c>
      <c r="B4444" t="s">
        <v>19</v>
      </c>
      <c r="C4444" s="2">
        <v>134988000</v>
      </c>
      <c r="D4444" s="2">
        <v>165914000</v>
      </c>
      <c r="E4444" s="2">
        <v>332212000</v>
      </c>
      <c r="F4444" s="2">
        <v>321882000</v>
      </c>
      <c r="G4444" s="2">
        <v>301724000</v>
      </c>
      <c r="H4444" s="2">
        <v>292552000</v>
      </c>
      <c r="I4444" s="2">
        <v>286760000</v>
      </c>
      <c r="J4444" s="2">
        <v>282323000</v>
      </c>
      <c r="K4444" s="2">
        <v>282677000</v>
      </c>
      <c r="L4444" s="2">
        <v>282883000</v>
      </c>
      <c r="M4444" s="2">
        <v>282801000</v>
      </c>
      <c r="N4444" s="2">
        <v>282553000</v>
      </c>
      <c r="O4444" s="2">
        <v>282001000</v>
      </c>
      <c r="P4444" s="2">
        <v>282716000</v>
      </c>
      <c r="Q4444" s="2">
        <v>282351000</v>
      </c>
      <c r="R4444" s="2">
        <v>281562000</v>
      </c>
      <c r="S4444" s="2">
        <v>281238000</v>
      </c>
      <c r="T4444" s="2">
        <v>281740000</v>
      </c>
      <c r="U4444" s="2">
        <v>282110000</v>
      </c>
      <c r="V4444" s="2">
        <v>283395000</v>
      </c>
      <c r="W4444" s="2">
        <v>282916000</v>
      </c>
      <c r="X4444" s="2">
        <v>284006000</v>
      </c>
      <c r="Y4444" s="2">
        <v>285414000</v>
      </c>
      <c r="Z4444" s="2">
        <v>285531000</v>
      </c>
      <c r="AA4444" s="2">
        <v>285605000</v>
      </c>
      <c r="AB4444" s="2">
        <v>285851000</v>
      </c>
      <c r="AC4444" s="2">
        <v>286865000</v>
      </c>
      <c r="AD4444" s="2">
        <v>288512000</v>
      </c>
      <c r="AE4444" s="2">
        <v>289842000</v>
      </c>
      <c r="AF4444" s="2">
        <v>291216000</v>
      </c>
      <c r="AG4444" s="2">
        <v>293008000</v>
      </c>
    </row>
    <row r="4445" spans="1:33" x14ac:dyDescent="0.35">
      <c r="A4445" t="s">
        <v>6075</v>
      </c>
      <c r="B4445" t="s">
        <v>19</v>
      </c>
      <c r="C4445" s="2">
        <v>80486700</v>
      </c>
      <c r="D4445" s="2">
        <v>98926100</v>
      </c>
      <c r="E4445" s="2">
        <v>198082000</v>
      </c>
      <c r="F4445" s="2">
        <v>191923000</v>
      </c>
      <c r="G4445" s="2">
        <v>179903000</v>
      </c>
      <c r="H4445" s="2">
        <v>174434000</v>
      </c>
      <c r="I4445" s="2">
        <v>170981000</v>
      </c>
      <c r="J4445" s="2">
        <v>168336000</v>
      </c>
      <c r="K4445" s="2">
        <v>168546000</v>
      </c>
      <c r="L4445" s="2">
        <v>168669000</v>
      </c>
      <c r="M4445" s="2">
        <v>168620000</v>
      </c>
      <c r="N4445" s="2">
        <v>168472000</v>
      </c>
      <c r="O4445" s="2">
        <v>168144000</v>
      </c>
      <c r="P4445" s="2">
        <v>168570000</v>
      </c>
      <c r="Q4445" s="2">
        <v>168352000</v>
      </c>
      <c r="R4445" s="2">
        <v>167882000</v>
      </c>
      <c r="S4445" s="2">
        <v>167689000</v>
      </c>
      <c r="T4445" s="2">
        <v>167988000</v>
      </c>
      <c r="U4445" s="2">
        <v>168209000</v>
      </c>
      <c r="V4445" s="2">
        <v>168975000</v>
      </c>
      <c r="W4445" s="2">
        <v>168689000</v>
      </c>
      <c r="X4445" s="2">
        <v>169339000</v>
      </c>
      <c r="Y4445" s="2">
        <v>170178000</v>
      </c>
      <c r="Z4445" s="2">
        <v>170248000</v>
      </c>
      <c r="AA4445" s="2">
        <v>170292000</v>
      </c>
      <c r="AB4445" s="2">
        <v>170439000</v>
      </c>
      <c r="AC4445" s="2">
        <v>171044000</v>
      </c>
      <c r="AD4445" s="2">
        <v>172026000</v>
      </c>
      <c r="AE4445" s="2">
        <v>172818000</v>
      </c>
      <c r="AF4445" s="2">
        <v>173638000</v>
      </c>
      <c r="AG4445" s="2">
        <v>174706000</v>
      </c>
    </row>
    <row r="4446" spans="1:33" x14ac:dyDescent="0.35">
      <c r="A4446" t="s">
        <v>6076</v>
      </c>
      <c r="B4446" t="s">
        <v>19</v>
      </c>
      <c r="C4446" s="2">
        <v>16430600</v>
      </c>
      <c r="D4446" s="2">
        <v>20194900</v>
      </c>
      <c r="E4446" s="2">
        <v>40436600</v>
      </c>
      <c r="F4446" s="2">
        <v>39179300</v>
      </c>
      <c r="G4446" s="2">
        <v>36725600</v>
      </c>
      <c r="H4446" s="2">
        <v>35609200</v>
      </c>
      <c r="I4446" s="2">
        <v>34904200</v>
      </c>
      <c r="J4446" s="2">
        <v>34364200</v>
      </c>
      <c r="K4446" s="2">
        <v>34407200</v>
      </c>
      <c r="L4446" s="2">
        <v>34432300</v>
      </c>
      <c r="M4446" s="2">
        <v>34422300</v>
      </c>
      <c r="N4446" s="2">
        <v>34392100</v>
      </c>
      <c r="O4446" s="2">
        <v>34325000</v>
      </c>
      <c r="P4446" s="2">
        <v>34412000</v>
      </c>
      <c r="Q4446" s="2">
        <v>34367600</v>
      </c>
      <c r="R4446" s="2">
        <v>34271500</v>
      </c>
      <c r="S4446" s="2">
        <v>34232100</v>
      </c>
      <c r="T4446" s="2">
        <v>34293200</v>
      </c>
      <c r="U4446" s="2">
        <v>34338200</v>
      </c>
      <c r="V4446" s="2">
        <v>34494600</v>
      </c>
      <c r="W4446" s="2">
        <v>34436300</v>
      </c>
      <c r="X4446" s="2">
        <v>34569000</v>
      </c>
      <c r="Y4446" s="2">
        <v>34740300</v>
      </c>
      <c r="Z4446" s="2">
        <v>34754600</v>
      </c>
      <c r="AA4446" s="2">
        <v>34763600</v>
      </c>
      <c r="AB4446" s="2">
        <v>34793600</v>
      </c>
      <c r="AC4446" s="2">
        <v>34917000</v>
      </c>
      <c r="AD4446" s="2">
        <v>35117500</v>
      </c>
      <c r="AE4446" s="2">
        <v>35279300</v>
      </c>
      <c r="AF4446" s="2">
        <v>35446600</v>
      </c>
      <c r="AG4446" s="2">
        <v>35664700</v>
      </c>
    </row>
    <row r="4447" spans="1:33" x14ac:dyDescent="0.35">
      <c r="A4447" t="s">
        <v>6077</v>
      </c>
      <c r="B4447" t="s">
        <v>19</v>
      </c>
      <c r="C4447" s="2">
        <v>14058900</v>
      </c>
      <c r="D4447" s="2">
        <v>17279800</v>
      </c>
      <c r="E4447" s="2">
        <v>34599600</v>
      </c>
      <c r="F4447" s="2">
        <v>33523800</v>
      </c>
      <c r="G4447" s="2">
        <v>31424300</v>
      </c>
      <c r="H4447" s="2">
        <v>30469000</v>
      </c>
      <c r="I4447" s="2">
        <v>29865800</v>
      </c>
      <c r="J4447" s="2">
        <v>29403700</v>
      </c>
      <c r="K4447" s="2">
        <v>29440500</v>
      </c>
      <c r="L4447" s="2">
        <v>29462000</v>
      </c>
      <c r="M4447" s="2">
        <v>29453400</v>
      </c>
      <c r="N4447" s="2">
        <v>29427600</v>
      </c>
      <c r="O4447" s="2">
        <v>29370200</v>
      </c>
      <c r="P4447" s="2">
        <v>29444700</v>
      </c>
      <c r="Q4447" s="2">
        <v>29406600</v>
      </c>
      <c r="R4447" s="2">
        <v>29324400</v>
      </c>
      <c r="S4447" s="2">
        <v>29290700</v>
      </c>
      <c r="T4447" s="2">
        <v>29343000</v>
      </c>
      <c r="U4447" s="2">
        <v>29381500</v>
      </c>
      <c r="V4447" s="2">
        <v>29515400</v>
      </c>
      <c r="W4447" s="2">
        <v>29465500</v>
      </c>
      <c r="X4447" s="2">
        <v>29579000</v>
      </c>
      <c r="Y4447" s="2">
        <v>29725600</v>
      </c>
      <c r="Z4447" s="2">
        <v>29737800</v>
      </c>
      <c r="AA4447" s="2">
        <v>29745500</v>
      </c>
      <c r="AB4447" s="2">
        <v>29771200</v>
      </c>
      <c r="AC4447" s="2">
        <v>29876800</v>
      </c>
      <c r="AD4447" s="2">
        <v>30048300</v>
      </c>
      <c r="AE4447" s="2">
        <v>30186800</v>
      </c>
      <c r="AF4447" s="2">
        <v>30329900</v>
      </c>
      <c r="AG4447" s="2">
        <v>30516500</v>
      </c>
    </row>
    <row r="4448" spans="1:33" x14ac:dyDescent="0.35">
      <c r="A4448" t="s">
        <v>6078</v>
      </c>
      <c r="B4448" t="s">
        <v>19</v>
      </c>
      <c r="C4448" s="2">
        <v>59944300</v>
      </c>
      <c r="D4448" s="2">
        <v>73677500</v>
      </c>
      <c r="E4448" s="2">
        <v>147526000</v>
      </c>
      <c r="F4448" s="2">
        <v>142939000</v>
      </c>
      <c r="G4448" s="2">
        <v>133987000</v>
      </c>
      <c r="H4448" s="2">
        <v>129914000</v>
      </c>
      <c r="I4448" s="2">
        <v>127342000</v>
      </c>
      <c r="J4448" s="2">
        <v>125372000</v>
      </c>
      <c r="K4448" s="2">
        <v>125529000</v>
      </c>
      <c r="L4448" s="2">
        <v>125620000</v>
      </c>
      <c r="M4448" s="2">
        <v>125584000</v>
      </c>
      <c r="N4448" s="2">
        <v>125474000</v>
      </c>
      <c r="O4448" s="2">
        <v>125229000</v>
      </c>
      <c r="P4448" s="2">
        <v>125546000</v>
      </c>
      <c r="Q4448" s="2">
        <v>125384000</v>
      </c>
      <c r="R4448" s="2">
        <v>125034000</v>
      </c>
      <c r="S4448" s="2">
        <v>124890000</v>
      </c>
      <c r="T4448" s="2">
        <v>125113000</v>
      </c>
      <c r="U4448" s="2">
        <v>125277000</v>
      </c>
      <c r="V4448" s="2">
        <v>125848000</v>
      </c>
      <c r="W4448" s="2">
        <v>125635000</v>
      </c>
      <c r="X4448" s="2">
        <v>126119000</v>
      </c>
      <c r="Y4448" s="2">
        <v>126744000</v>
      </c>
      <c r="Z4448" s="2">
        <v>126796000</v>
      </c>
      <c r="AA4448" s="2">
        <v>126829000</v>
      </c>
      <c r="AB4448" s="2">
        <v>126938000</v>
      </c>
      <c r="AC4448" s="2">
        <v>127389000</v>
      </c>
      <c r="AD4448" s="2">
        <v>128120000</v>
      </c>
      <c r="AE4448" s="2">
        <v>128710000</v>
      </c>
      <c r="AF4448" s="2">
        <v>129321000</v>
      </c>
      <c r="AG4448" s="2">
        <v>130117000</v>
      </c>
    </row>
    <row r="4449" spans="1:33" x14ac:dyDescent="0.35">
      <c r="A4449" t="s">
        <v>6079</v>
      </c>
      <c r="B4449" t="s">
        <v>19</v>
      </c>
      <c r="C4449" s="2">
        <v>1064920</v>
      </c>
      <c r="D4449" s="2">
        <v>1308890</v>
      </c>
      <c r="E4449" s="2">
        <v>2620820</v>
      </c>
      <c r="F4449" s="2">
        <v>2539330</v>
      </c>
      <c r="G4449" s="2">
        <v>2380290</v>
      </c>
      <c r="H4449" s="2">
        <v>2307940</v>
      </c>
      <c r="I4449" s="2">
        <v>2262240</v>
      </c>
      <c r="J4449" s="2">
        <v>2227240</v>
      </c>
      <c r="K4449" s="2">
        <v>2230030</v>
      </c>
      <c r="L4449" s="2">
        <v>2231660</v>
      </c>
      <c r="M4449" s="2">
        <v>2231010</v>
      </c>
      <c r="N4449" s="2">
        <v>2229060</v>
      </c>
      <c r="O4449" s="2">
        <v>2224700</v>
      </c>
      <c r="P4449" s="2">
        <v>2230350</v>
      </c>
      <c r="Q4449" s="2">
        <v>2227470</v>
      </c>
      <c r="R4449" s="2">
        <v>2221240</v>
      </c>
      <c r="S4449" s="2">
        <v>2218680</v>
      </c>
      <c r="T4449" s="2">
        <v>2222640</v>
      </c>
      <c r="U4449" s="2">
        <v>2225560</v>
      </c>
      <c r="V4449" s="2">
        <v>2235700</v>
      </c>
      <c r="W4449" s="2">
        <v>2231920</v>
      </c>
      <c r="X4449" s="2">
        <v>2240520</v>
      </c>
      <c r="Y4449" s="2">
        <v>2251620</v>
      </c>
      <c r="Z4449" s="2">
        <v>2252550</v>
      </c>
      <c r="AA4449" s="2">
        <v>2253130</v>
      </c>
      <c r="AB4449" s="2">
        <v>2255080</v>
      </c>
      <c r="AC4449" s="2">
        <v>2263080</v>
      </c>
      <c r="AD4449" s="2">
        <v>2276070</v>
      </c>
      <c r="AE4449" s="2">
        <v>2286560</v>
      </c>
      <c r="AF4449" s="2">
        <v>2297400</v>
      </c>
      <c r="AG4449" s="2">
        <v>2311540</v>
      </c>
    </row>
    <row r="4450" spans="1:33" x14ac:dyDescent="0.35">
      <c r="A4450" t="s">
        <v>6080</v>
      </c>
      <c r="B4450" t="s">
        <v>19</v>
      </c>
      <c r="C4450" s="2">
        <v>5161950</v>
      </c>
      <c r="D4450" s="2">
        <v>6344550</v>
      </c>
      <c r="E4450" s="2">
        <v>12703800</v>
      </c>
      <c r="F4450" s="2">
        <v>12308800</v>
      </c>
      <c r="G4450" s="2">
        <v>11537900</v>
      </c>
      <c r="H4450" s="2">
        <v>11187200</v>
      </c>
      <c r="I4450" s="2">
        <v>10965700</v>
      </c>
      <c r="J4450" s="2">
        <v>10796100</v>
      </c>
      <c r="K4450" s="2">
        <v>10809600</v>
      </c>
      <c r="L4450" s="2">
        <v>10817500</v>
      </c>
      <c r="M4450" s="2">
        <v>10814300</v>
      </c>
      <c r="N4450" s="2">
        <v>10804800</v>
      </c>
      <c r="O4450" s="2">
        <v>10783700</v>
      </c>
      <c r="P4450" s="2">
        <v>10811100</v>
      </c>
      <c r="Q4450" s="2">
        <v>10797100</v>
      </c>
      <c r="R4450" s="2">
        <v>10766900</v>
      </c>
      <c r="S4450" s="2">
        <v>10754600</v>
      </c>
      <c r="T4450" s="2">
        <v>10773800</v>
      </c>
      <c r="U4450" s="2">
        <v>10787900</v>
      </c>
      <c r="V4450" s="2">
        <v>10837100</v>
      </c>
      <c r="W4450" s="2">
        <v>10818700</v>
      </c>
      <c r="X4450" s="2">
        <v>10860400</v>
      </c>
      <c r="Y4450" s="2">
        <v>10914200</v>
      </c>
      <c r="Z4450" s="2">
        <v>10918700</v>
      </c>
      <c r="AA4450" s="2">
        <v>10921600</v>
      </c>
      <c r="AB4450" s="2">
        <v>10931000</v>
      </c>
      <c r="AC4450" s="2">
        <v>10969800</v>
      </c>
      <c r="AD4450" s="2">
        <v>11032700</v>
      </c>
      <c r="AE4450" s="2">
        <v>11083600</v>
      </c>
      <c r="AF4450" s="2">
        <v>11136100</v>
      </c>
      <c r="AG4450" s="2">
        <v>11204600</v>
      </c>
    </row>
    <row r="4451" spans="1:33" x14ac:dyDescent="0.35">
      <c r="A4451" t="s">
        <v>6081</v>
      </c>
      <c r="B4451" t="s">
        <v>19</v>
      </c>
      <c r="C4451" s="2">
        <v>2451840</v>
      </c>
      <c r="D4451" s="2">
        <v>3013560</v>
      </c>
      <c r="E4451" s="2">
        <v>6034110</v>
      </c>
      <c r="F4451" s="2">
        <v>5846490</v>
      </c>
      <c r="G4451" s="2">
        <v>5480340</v>
      </c>
      <c r="H4451" s="2">
        <v>5313750</v>
      </c>
      <c r="I4451" s="2">
        <v>5208540</v>
      </c>
      <c r="J4451" s="2">
        <v>5127960</v>
      </c>
      <c r="K4451" s="2">
        <v>5134380</v>
      </c>
      <c r="L4451" s="2">
        <v>5138130</v>
      </c>
      <c r="M4451" s="2">
        <v>5136630</v>
      </c>
      <c r="N4451" s="2">
        <v>5132130</v>
      </c>
      <c r="O4451" s="2">
        <v>5122110</v>
      </c>
      <c r="P4451" s="2">
        <v>5135100</v>
      </c>
      <c r="Q4451" s="2">
        <v>5128470</v>
      </c>
      <c r="R4451" s="2">
        <v>5114130</v>
      </c>
      <c r="S4451" s="2">
        <v>5108250</v>
      </c>
      <c r="T4451" s="2">
        <v>5117370</v>
      </c>
      <c r="U4451" s="2">
        <v>5124090</v>
      </c>
      <c r="V4451" s="2">
        <v>5147430</v>
      </c>
      <c r="W4451" s="2">
        <v>5138730</v>
      </c>
      <c r="X4451" s="2">
        <v>5158530</v>
      </c>
      <c r="Y4451" s="2">
        <v>5184090</v>
      </c>
      <c r="Z4451" s="2">
        <v>5186220</v>
      </c>
      <c r="AA4451" s="2">
        <v>5187570</v>
      </c>
      <c r="AB4451" s="2">
        <v>5192040</v>
      </c>
      <c r="AC4451" s="2">
        <v>5210460</v>
      </c>
      <c r="AD4451" s="2">
        <v>5240370</v>
      </c>
      <c r="AE4451" s="2">
        <v>5264520</v>
      </c>
      <c r="AF4451" s="2">
        <v>5289480</v>
      </c>
      <c r="AG4451" s="2">
        <v>5322030</v>
      </c>
    </row>
    <row r="4452" spans="1:33" x14ac:dyDescent="0.35">
      <c r="A4452" t="s">
        <v>6082</v>
      </c>
      <c r="B4452" t="s">
        <v>19</v>
      </c>
      <c r="C4452">
        <v>490369</v>
      </c>
      <c r="D4452">
        <v>602712</v>
      </c>
      <c r="E4452" s="2">
        <v>1206820</v>
      </c>
      <c r="F4452" s="2">
        <v>1169300</v>
      </c>
      <c r="G4452" s="2">
        <v>1096070</v>
      </c>
      <c r="H4452" s="2">
        <v>1062750</v>
      </c>
      <c r="I4452" s="2">
        <v>1041710</v>
      </c>
      <c r="J4452" s="2">
        <v>1025590</v>
      </c>
      <c r="K4452" s="2">
        <v>1026880</v>
      </c>
      <c r="L4452" s="2">
        <v>1027630</v>
      </c>
      <c r="M4452" s="2">
        <v>1027330</v>
      </c>
      <c r="N4452" s="2">
        <v>1026430</v>
      </c>
      <c r="O4452" s="2">
        <v>1024420</v>
      </c>
      <c r="P4452" s="2">
        <v>1027020</v>
      </c>
      <c r="Q4452" s="2">
        <v>1025690</v>
      </c>
      <c r="R4452" s="2">
        <v>1022830</v>
      </c>
      <c r="S4452" s="2">
        <v>1021650</v>
      </c>
      <c r="T4452" s="2">
        <v>1023470</v>
      </c>
      <c r="U4452" s="2">
        <v>1024820</v>
      </c>
      <c r="V4452" s="2">
        <v>1029490</v>
      </c>
      <c r="W4452" s="2">
        <v>1027750</v>
      </c>
      <c r="X4452" s="2">
        <v>1031710</v>
      </c>
      <c r="Y4452" s="2">
        <v>1036820</v>
      </c>
      <c r="Z4452" s="2">
        <v>1037240</v>
      </c>
      <c r="AA4452" s="2">
        <v>1037510</v>
      </c>
      <c r="AB4452" s="2">
        <v>1038410</v>
      </c>
      <c r="AC4452" s="2">
        <v>1042090</v>
      </c>
      <c r="AD4452" s="2">
        <v>1048070</v>
      </c>
      <c r="AE4452" s="2">
        <v>1052900</v>
      </c>
      <c r="AF4452" s="2">
        <v>1057900</v>
      </c>
      <c r="AG4452" s="2">
        <v>1064410</v>
      </c>
    </row>
    <row r="4453" spans="1:33" x14ac:dyDescent="0.35">
      <c r="A4453" t="s">
        <v>6083</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x14ac:dyDescent="0.35">
      <c r="A4454" t="s">
        <v>6084</v>
      </c>
      <c r="B4454" t="s">
        <v>19</v>
      </c>
      <c r="C4454" s="2">
        <v>96983300000</v>
      </c>
      <c r="D4454" s="2">
        <v>96430100000</v>
      </c>
      <c r="E4454" s="2">
        <v>181557000000</v>
      </c>
      <c r="F4454" s="2">
        <v>183268000000</v>
      </c>
      <c r="G4454" s="2">
        <v>184926000000</v>
      </c>
      <c r="H4454" s="2">
        <v>188224000000</v>
      </c>
      <c r="I4454" s="2">
        <v>185477000000</v>
      </c>
      <c r="J4454" s="2">
        <v>180371000000</v>
      </c>
      <c r="K4454" s="2">
        <v>174240000000</v>
      </c>
      <c r="L4454" s="2">
        <v>170456000000</v>
      </c>
      <c r="M4454" s="2">
        <v>168307000000</v>
      </c>
      <c r="N4454" s="2">
        <v>168094000000</v>
      </c>
      <c r="O4454" s="2">
        <v>167548000000</v>
      </c>
      <c r="P4454" s="2">
        <v>164087000000</v>
      </c>
      <c r="Q4454" s="2">
        <v>159933000000</v>
      </c>
      <c r="R4454" s="2">
        <v>157074000000</v>
      </c>
      <c r="S4454" s="2">
        <v>156650000000</v>
      </c>
      <c r="T4454" s="2">
        <v>158287000000</v>
      </c>
      <c r="U4454" s="2">
        <v>161183000000</v>
      </c>
      <c r="V4454" s="2">
        <v>164111000000</v>
      </c>
      <c r="W4454" s="2">
        <v>164399000000</v>
      </c>
      <c r="X4454" s="2">
        <v>166563000000</v>
      </c>
      <c r="Y4454" s="2">
        <v>168220000000</v>
      </c>
      <c r="Z4454" s="2">
        <v>164660000000</v>
      </c>
      <c r="AA4454" s="2">
        <v>163977000000</v>
      </c>
      <c r="AB4454" s="2">
        <v>167233000000</v>
      </c>
      <c r="AC4454" s="2">
        <v>172753000000</v>
      </c>
      <c r="AD4454" s="2">
        <v>178403000000</v>
      </c>
      <c r="AE4454" s="2">
        <v>182054000000</v>
      </c>
      <c r="AF4454" s="2">
        <v>184531000000</v>
      </c>
      <c r="AG4454" s="2">
        <v>188334000000</v>
      </c>
    </row>
    <row r="4455" spans="1:33" x14ac:dyDescent="0.35">
      <c r="A4455" t="s">
        <v>6085</v>
      </c>
      <c r="B4455" t="s">
        <v>19</v>
      </c>
      <c r="C4455" s="2">
        <v>23022900</v>
      </c>
      <c r="D4455" s="2">
        <v>22891600</v>
      </c>
      <c r="E4455" s="2">
        <v>43099700</v>
      </c>
      <c r="F4455" s="2">
        <v>43505900</v>
      </c>
      <c r="G4455" s="2">
        <v>43899700</v>
      </c>
      <c r="H4455" s="2">
        <v>44682500</v>
      </c>
      <c r="I4455" s="2">
        <v>44030400</v>
      </c>
      <c r="J4455" s="2">
        <v>42818300</v>
      </c>
      <c r="K4455" s="2">
        <v>41362900</v>
      </c>
      <c r="L4455" s="2">
        <v>40464600</v>
      </c>
      <c r="M4455" s="2">
        <v>39954400</v>
      </c>
      <c r="N4455" s="2">
        <v>39903900</v>
      </c>
      <c r="O4455" s="2">
        <v>39774200</v>
      </c>
      <c r="P4455" s="2">
        <v>38952500</v>
      </c>
      <c r="Q4455" s="2">
        <v>37966500</v>
      </c>
      <c r="R4455" s="2">
        <v>37287800</v>
      </c>
      <c r="S4455" s="2">
        <v>37187300</v>
      </c>
      <c r="T4455" s="2">
        <v>37575800</v>
      </c>
      <c r="U4455" s="2">
        <v>38263200</v>
      </c>
      <c r="V4455" s="2">
        <v>38958400</v>
      </c>
      <c r="W4455" s="2">
        <v>39026800</v>
      </c>
      <c r="X4455" s="2">
        <v>39540500</v>
      </c>
      <c r="Y4455" s="2">
        <v>39933900</v>
      </c>
      <c r="Z4455" s="2">
        <v>39088700</v>
      </c>
      <c r="AA4455" s="2">
        <v>38926400</v>
      </c>
      <c r="AB4455" s="2">
        <v>39699400</v>
      </c>
      <c r="AC4455" s="2">
        <v>41009900</v>
      </c>
      <c r="AD4455" s="2">
        <v>42351100</v>
      </c>
      <c r="AE4455" s="2">
        <v>43217900</v>
      </c>
      <c r="AF4455" s="2">
        <v>43805700</v>
      </c>
      <c r="AG4455" s="2">
        <v>44708600</v>
      </c>
    </row>
    <row r="4456" spans="1:33" x14ac:dyDescent="0.35">
      <c r="A4456" t="s">
        <v>6086</v>
      </c>
      <c r="B4456" t="s">
        <v>19</v>
      </c>
      <c r="C4456" s="2">
        <v>260632000</v>
      </c>
      <c r="D4456" s="2">
        <v>259145000</v>
      </c>
      <c r="E4456" s="2">
        <v>487913000</v>
      </c>
      <c r="F4456" s="2">
        <v>492511000</v>
      </c>
      <c r="G4456" s="2">
        <v>496969000</v>
      </c>
      <c r="H4456" s="2">
        <v>505831000</v>
      </c>
      <c r="I4456" s="2">
        <v>498449000</v>
      </c>
      <c r="J4456" s="2">
        <v>484727000</v>
      </c>
      <c r="K4456" s="2">
        <v>468252000</v>
      </c>
      <c r="L4456" s="2">
        <v>458082000</v>
      </c>
      <c r="M4456" s="2">
        <v>452307000</v>
      </c>
      <c r="N4456" s="2">
        <v>451735000</v>
      </c>
      <c r="O4456" s="2">
        <v>450267000</v>
      </c>
      <c r="P4456" s="2">
        <v>440965000</v>
      </c>
      <c r="Q4456" s="2">
        <v>429803000</v>
      </c>
      <c r="R4456" s="2">
        <v>422119000</v>
      </c>
      <c r="S4456" s="2">
        <v>420981000</v>
      </c>
      <c r="T4456" s="2">
        <v>425379000</v>
      </c>
      <c r="U4456" s="2">
        <v>433160000</v>
      </c>
      <c r="V4456" s="2">
        <v>441031000</v>
      </c>
      <c r="W4456" s="2">
        <v>441805000</v>
      </c>
      <c r="X4456" s="2">
        <v>447621000</v>
      </c>
      <c r="Y4456" s="2">
        <v>452074000</v>
      </c>
      <c r="Z4456" s="2">
        <v>442506000</v>
      </c>
      <c r="AA4456" s="2">
        <v>440669000</v>
      </c>
      <c r="AB4456" s="2">
        <v>449419000</v>
      </c>
      <c r="AC4456" s="2">
        <v>464255000</v>
      </c>
      <c r="AD4456" s="2">
        <v>479439000</v>
      </c>
      <c r="AE4456" s="2">
        <v>489251000</v>
      </c>
      <c r="AF4456" s="2">
        <v>495906000</v>
      </c>
      <c r="AG4456" s="2">
        <v>506126000</v>
      </c>
    </row>
    <row r="4457" spans="1:33" x14ac:dyDescent="0.35">
      <c r="A4457" t="s">
        <v>6087</v>
      </c>
      <c r="B4457" t="s">
        <v>19</v>
      </c>
      <c r="C4457" s="2">
        <v>155402000</v>
      </c>
      <c r="D4457" s="2">
        <v>154516000</v>
      </c>
      <c r="E4457" s="2">
        <v>290919000</v>
      </c>
      <c r="F4457" s="2">
        <v>293660000</v>
      </c>
      <c r="G4457" s="2">
        <v>296318000</v>
      </c>
      <c r="H4457" s="2">
        <v>301602000</v>
      </c>
      <c r="I4457" s="2">
        <v>297201000</v>
      </c>
      <c r="J4457" s="2">
        <v>289019000</v>
      </c>
      <c r="K4457" s="2">
        <v>279196000</v>
      </c>
      <c r="L4457" s="2">
        <v>273132000</v>
      </c>
      <c r="M4457" s="2">
        <v>269688000</v>
      </c>
      <c r="N4457" s="2">
        <v>269348000</v>
      </c>
      <c r="O4457" s="2">
        <v>268472000</v>
      </c>
      <c r="P4457" s="2">
        <v>262926000</v>
      </c>
      <c r="Q4457" s="2">
        <v>256270000</v>
      </c>
      <c r="R4457" s="2">
        <v>251689000</v>
      </c>
      <c r="S4457" s="2">
        <v>251010000</v>
      </c>
      <c r="T4457" s="2">
        <v>253633000</v>
      </c>
      <c r="U4457" s="2">
        <v>258272000</v>
      </c>
      <c r="V4457" s="2">
        <v>262965000</v>
      </c>
      <c r="W4457" s="2">
        <v>263427000</v>
      </c>
      <c r="X4457" s="2">
        <v>266894000</v>
      </c>
      <c r="Y4457" s="2">
        <v>269549000</v>
      </c>
      <c r="Z4457" s="2">
        <v>263844000</v>
      </c>
      <c r="AA4457" s="2">
        <v>262749000</v>
      </c>
      <c r="AB4457" s="2">
        <v>267967000</v>
      </c>
      <c r="AC4457" s="2">
        <v>276812000</v>
      </c>
      <c r="AD4457" s="2">
        <v>285866000</v>
      </c>
      <c r="AE4457" s="2">
        <v>291716000</v>
      </c>
      <c r="AF4457" s="2">
        <v>295684000</v>
      </c>
      <c r="AG4457" s="2">
        <v>301778000</v>
      </c>
    </row>
    <row r="4458" spans="1:33" x14ac:dyDescent="0.35">
      <c r="A4458" t="s">
        <v>6088</v>
      </c>
      <c r="B4458" t="s">
        <v>19</v>
      </c>
      <c r="C4458" s="2">
        <v>31723900</v>
      </c>
      <c r="D4458" s="2">
        <v>31543000</v>
      </c>
      <c r="E4458" s="2">
        <v>59388400</v>
      </c>
      <c r="F4458" s="2">
        <v>59948100</v>
      </c>
      <c r="G4458" s="2">
        <v>60490700</v>
      </c>
      <c r="H4458" s="2">
        <v>61569300</v>
      </c>
      <c r="I4458" s="2">
        <v>60670900</v>
      </c>
      <c r="J4458" s="2">
        <v>59000600</v>
      </c>
      <c r="K4458" s="2">
        <v>56995200</v>
      </c>
      <c r="L4458" s="2">
        <v>55757400</v>
      </c>
      <c r="M4458" s="2">
        <v>55054400</v>
      </c>
      <c r="N4458" s="2">
        <v>54984800</v>
      </c>
      <c r="O4458" s="2">
        <v>54806100</v>
      </c>
      <c r="P4458" s="2">
        <v>53673900</v>
      </c>
      <c r="Q4458" s="2">
        <v>52315200</v>
      </c>
      <c r="R4458" s="2">
        <v>51380000</v>
      </c>
      <c r="S4458" s="2">
        <v>51241500</v>
      </c>
      <c r="T4458" s="2">
        <v>51776800</v>
      </c>
      <c r="U4458" s="2">
        <v>52723900</v>
      </c>
      <c r="V4458" s="2">
        <v>53681900</v>
      </c>
      <c r="W4458" s="2">
        <v>53776200</v>
      </c>
      <c r="X4458" s="2">
        <v>54484100</v>
      </c>
      <c r="Y4458" s="2">
        <v>55026100</v>
      </c>
      <c r="Z4458" s="2">
        <v>53861400</v>
      </c>
      <c r="AA4458" s="2">
        <v>53637900</v>
      </c>
      <c r="AB4458" s="2">
        <v>54703000</v>
      </c>
      <c r="AC4458" s="2">
        <v>56508700</v>
      </c>
      <c r="AD4458" s="2">
        <v>58356900</v>
      </c>
      <c r="AE4458" s="2">
        <v>59551300</v>
      </c>
      <c r="AF4458" s="2">
        <v>60361300</v>
      </c>
      <c r="AG4458" s="2">
        <v>61605300</v>
      </c>
    </row>
    <row r="4459" spans="1:33" x14ac:dyDescent="0.35">
      <c r="A4459" t="s">
        <v>6089</v>
      </c>
      <c r="B4459" t="s">
        <v>19</v>
      </c>
      <c r="C4459" s="2">
        <v>27144600</v>
      </c>
      <c r="D4459" s="2">
        <v>26989800</v>
      </c>
      <c r="E4459" s="2">
        <v>50815700</v>
      </c>
      <c r="F4459" s="2">
        <v>51294600</v>
      </c>
      <c r="G4459" s="2">
        <v>51758900</v>
      </c>
      <c r="H4459" s="2">
        <v>52681800</v>
      </c>
      <c r="I4459" s="2">
        <v>51913100</v>
      </c>
      <c r="J4459" s="2">
        <v>50483900</v>
      </c>
      <c r="K4459" s="2">
        <v>48768000</v>
      </c>
      <c r="L4459" s="2">
        <v>47708900</v>
      </c>
      <c r="M4459" s="2">
        <v>47107300</v>
      </c>
      <c r="N4459" s="2">
        <v>47047800</v>
      </c>
      <c r="O4459" s="2">
        <v>46894900</v>
      </c>
      <c r="P4459" s="2">
        <v>45926100</v>
      </c>
      <c r="Q4459" s="2">
        <v>44763600</v>
      </c>
      <c r="R4459" s="2">
        <v>43963300</v>
      </c>
      <c r="S4459" s="2">
        <v>43844800</v>
      </c>
      <c r="T4459" s="2">
        <v>44302900</v>
      </c>
      <c r="U4459" s="2">
        <v>45113300</v>
      </c>
      <c r="V4459" s="2">
        <v>45933000</v>
      </c>
      <c r="W4459" s="2">
        <v>46013600</v>
      </c>
      <c r="X4459" s="2">
        <v>46619300</v>
      </c>
      <c r="Y4459" s="2">
        <v>47083100</v>
      </c>
      <c r="Z4459" s="2">
        <v>46086600</v>
      </c>
      <c r="AA4459" s="2">
        <v>45895300</v>
      </c>
      <c r="AB4459" s="2">
        <v>46806600</v>
      </c>
      <c r="AC4459" s="2">
        <v>48351700</v>
      </c>
      <c r="AD4459" s="2">
        <v>49933100</v>
      </c>
      <c r="AE4459" s="2">
        <v>50955100</v>
      </c>
      <c r="AF4459" s="2">
        <v>51648100</v>
      </c>
      <c r="AG4459" s="2">
        <v>52712600</v>
      </c>
    </row>
    <row r="4460" spans="1:33" x14ac:dyDescent="0.35">
      <c r="A4460" t="s">
        <v>6090</v>
      </c>
      <c r="B4460" t="s">
        <v>19</v>
      </c>
      <c r="C4460" s="2">
        <v>115739000</v>
      </c>
      <c r="D4460" s="2">
        <v>115079000</v>
      </c>
      <c r="E4460" s="2">
        <v>216668000</v>
      </c>
      <c r="F4460" s="2">
        <v>218710000</v>
      </c>
      <c r="G4460" s="2">
        <v>220690000</v>
      </c>
      <c r="H4460" s="2">
        <v>224625000</v>
      </c>
      <c r="I4460" s="2">
        <v>221347000</v>
      </c>
      <c r="J4460" s="2">
        <v>215254000</v>
      </c>
      <c r="K4460" s="2">
        <v>207937000</v>
      </c>
      <c r="L4460" s="2">
        <v>203421000</v>
      </c>
      <c r="M4460" s="2">
        <v>200857000</v>
      </c>
      <c r="N4460" s="2">
        <v>200603000</v>
      </c>
      <c r="O4460" s="2">
        <v>199951000</v>
      </c>
      <c r="P4460" s="2">
        <v>195820000</v>
      </c>
      <c r="Q4460" s="2">
        <v>190863000</v>
      </c>
      <c r="R4460" s="2">
        <v>187451000</v>
      </c>
      <c r="S4460" s="2">
        <v>186946000</v>
      </c>
      <c r="T4460" s="2">
        <v>188899000</v>
      </c>
      <c r="U4460" s="2">
        <v>192354000</v>
      </c>
      <c r="V4460" s="2">
        <v>195849000</v>
      </c>
      <c r="W4460" s="2">
        <v>196193000</v>
      </c>
      <c r="X4460" s="2">
        <v>198776000</v>
      </c>
      <c r="Y4460" s="2">
        <v>200753000</v>
      </c>
      <c r="Z4460" s="2">
        <v>196504000</v>
      </c>
      <c r="AA4460" s="2">
        <v>195689000</v>
      </c>
      <c r="AB4460" s="2">
        <v>199574000</v>
      </c>
      <c r="AC4460" s="2">
        <v>206162000</v>
      </c>
      <c r="AD4460" s="2">
        <v>212905000</v>
      </c>
      <c r="AE4460" s="2">
        <v>217263000</v>
      </c>
      <c r="AF4460" s="2">
        <v>220218000</v>
      </c>
      <c r="AG4460" s="2">
        <v>224756000</v>
      </c>
    </row>
    <row r="4461" spans="1:33" x14ac:dyDescent="0.35">
      <c r="A4461" t="s">
        <v>6091</v>
      </c>
      <c r="B4461" t="s">
        <v>19</v>
      </c>
      <c r="C4461" s="2">
        <v>2056120</v>
      </c>
      <c r="D4461" s="2">
        <v>2044390</v>
      </c>
      <c r="E4461" s="2">
        <v>3849140</v>
      </c>
      <c r="F4461" s="2">
        <v>3885420</v>
      </c>
      <c r="G4461" s="2">
        <v>3920580</v>
      </c>
      <c r="H4461" s="2">
        <v>3990490</v>
      </c>
      <c r="I4461" s="2">
        <v>3932260</v>
      </c>
      <c r="J4461" s="2">
        <v>3824010</v>
      </c>
      <c r="K4461" s="2">
        <v>3694030</v>
      </c>
      <c r="L4461" s="2">
        <v>3613810</v>
      </c>
      <c r="M4461" s="2">
        <v>3568240</v>
      </c>
      <c r="N4461" s="2">
        <v>3563730</v>
      </c>
      <c r="O4461" s="2">
        <v>3552150</v>
      </c>
      <c r="P4461" s="2">
        <v>3478760</v>
      </c>
      <c r="Q4461" s="2">
        <v>3390710</v>
      </c>
      <c r="R4461" s="2">
        <v>3330090</v>
      </c>
      <c r="S4461" s="2">
        <v>3321110</v>
      </c>
      <c r="T4461" s="2">
        <v>3355810</v>
      </c>
      <c r="U4461" s="2">
        <v>3417200</v>
      </c>
      <c r="V4461" s="2">
        <v>3479280</v>
      </c>
      <c r="W4461" s="2">
        <v>3485390</v>
      </c>
      <c r="X4461" s="2">
        <v>3531270</v>
      </c>
      <c r="Y4461" s="2">
        <v>3566400</v>
      </c>
      <c r="Z4461" s="2">
        <v>3490920</v>
      </c>
      <c r="AA4461" s="2">
        <v>3476430</v>
      </c>
      <c r="AB4461" s="2">
        <v>3545460</v>
      </c>
      <c r="AC4461" s="2">
        <v>3662500</v>
      </c>
      <c r="AD4461" s="2">
        <v>3782280</v>
      </c>
      <c r="AE4461" s="2">
        <v>3859690</v>
      </c>
      <c r="AF4461" s="2">
        <v>3912190</v>
      </c>
      <c r="AG4461" s="2">
        <v>3992820</v>
      </c>
    </row>
    <row r="4462" spans="1:33" x14ac:dyDescent="0.35">
      <c r="A4462" t="s">
        <v>6092</v>
      </c>
      <c r="B4462" t="s">
        <v>19</v>
      </c>
      <c r="C4462" s="2">
        <v>9966580</v>
      </c>
      <c r="D4462" s="2">
        <v>9909740</v>
      </c>
      <c r="E4462" s="2">
        <v>18657800</v>
      </c>
      <c r="F4462" s="2">
        <v>18833700</v>
      </c>
      <c r="G4462" s="2">
        <v>19004100</v>
      </c>
      <c r="H4462" s="2">
        <v>19343000</v>
      </c>
      <c r="I4462" s="2">
        <v>19060700</v>
      </c>
      <c r="J4462" s="2">
        <v>18536000</v>
      </c>
      <c r="K4462" s="2">
        <v>17906000</v>
      </c>
      <c r="L4462" s="2">
        <v>17517100</v>
      </c>
      <c r="M4462" s="2">
        <v>17296200</v>
      </c>
      <c r="N4462" s="2">
        <v>17274400</v>
      </c>
      <c r="O4462" s="2">
        <v>17218200</v>
      </c>
      <c r="P4462" s="2">
        <v>16862500</v>
      </c>
      <c r="Q4462" s="2">
        <v>16435700</v>
      </c>
      <c r="R4462" s="2">
        <v>16141900</v>
      </c>
      <c r="S4462" s="2">
        <v>16098300</v>
      </c>
      <c r="T4462" s="2">
        <v>16266500</v>
      </c>
      <c r="U4462" s="2">
        <v>16564100</v>
      </c>
      <c r="V4462" s="2">
        <v>16865000</v>
      </c>
      <c r="W4462" s="2">
        <v>16894700</v>
      </c>
      <c r="X4462" s="2">
        <v>17117100</v>
      </c>
      <c r="Y4462" s="2">
        <v>17287300</v>
      </c>
      <c r="Z4462" s="2">
        <v>16921400</v>
      </c>
      <c r="AA4462" s="2">
        <v>16851200</v>
      </c>
      <c r="AB4462" s="2">
        <v>17185800</v>
      </c>
      <c r="AC4462" s="2">
        <v>17753100</v>
      </c>
      <c r="AD4462" s="2">
        <v>18333800</v>
      </c>
      <c r="AE4462" s="2">
        <v>18709000</v>
      </c>
      <c r="AF4462" s="2">
        <v>18963500</v>
      </c>
      <c r="AG4462" s="2">
        <v>19354300</v>
      </c>
    </row>
    <row r="4463" spans="1:33" x14ac:dyDescent="0.35">
      <c r="A4463" t="s">
        <v>6093</v>
      </c>
      <c r="B4463" t="s">
        <v>19</v>
      </c>
      <c r="C4463" s="2">
        <v>4733970</v>
      </c>
      <c r="D4463" s="2">
        <v>4706970</v>
      </c>
      <c r="E4463" s="2">
        <v>8862180</v>
      </c>
      <c r="F4463" s="2">
        <v>8945700</v>
      </c>
      <c r="G4463" s="2">
        <v>9026670</v>
      </c>
      <c r="H4463" s="2">
        <v>9187620</v>
      </c>
      <c r="I4463" s="2">
        <v>9053550</v>
      </c>
      <c r="J4463" s="2">
        <v>8804310</v>
      </c>
      <c r="K4463" s="2">
        <v>8505060</v>
      </c>
      <c r="L4463" s="2">
        <v>8320350</v>
      </c>
      <c r="M4463" s="2">
        <v>8215440</v>
      </c>
      <c r="N4463" s="2">
        <v>8205060</v>
      </c>
      <c r="O4463" s="2">
        <v>8178390</v>
      </c>
      <c r="P4463" s="2">
        <v>8009430</v>
      </c>
      <c r="Q4463" s="2">
        <v>7806690</v>
      </c>
      <c r="R4463" s="2">
        <v>7667130</v>
      </c>
      <c r="S4463" s="2">
        <v>7646460</v>
      </c>
      <c r="T4463" s="2">
        <v>7726350</v>
      </c>
      <c r="U4463" s="2">
        <v>7867680</v>
      </c>
      <c r="V4463" s="2">
        <v>8010630</v>
      </c>
      <c r="W4463" s="2">
        <v>8024700</v>
      </c>
      <c r="X4463" s="2">
        <v>8130330</v>
      </c>
      <c r="Y4463" s="2">
        <v>8211210</v>
      </c>
      <c r="Z4463" s="2">
        <v>8037420</v>
      </c>
      <c r="AA4463" s="2">
        <v>8004060</v>
      </c>
      <c r="AB4463" s="2">
        <v>8163000</v>
      </c>
      <c r="AC4463" s="2">
        <v>8432460</v>
      </c>
      <c r="AD4463" s="2">
        <v>8708250</v>
      </c>
      <c r="AE4463" s="2">
        <v>8886480</v>
      </c>
      <c r="AF4463" s="2">
        <v>9007350</v>
      </c>
      <c r="AG4463" s="2">
        <v>9192990</v>
      </c>
    </row>
    <row r="4464" spans="1:33" x14ac:dyDescent="0.35">
      <c r="A4464" t="s">
        <v>6094</v>
      </c>
      <c r="B4464" t="s">
        <v>19</v>
      </c>
      <c r="C4464">
        <v>946794</v>
      </c>
      <c r="D4464">
        <v>941394</v>
      </c>
      <c r="E4464" s="2">
        <v>1772440</v>
      </c>
      <c r="F4464" s="2">
        <v>1789140</v>
      </c>
      <c r="G4464" s="2">
        <v>1805330</v>
      </c>
      <c r="H4464" s="2">
        <v>1837520</v>
      </c>
      <c r="I4464" s="2">
        <v>1810710</v>
      </c>
      <c r="J4464" s="2">
        <v>1760860</v>
      </c>
      <c r="K4464" s="2">
        <v>1701010</v>
      </c>
      <c r="L4464" s="2">
        <v>1664070</v>
      </c>
      <c r="M4464" s="2">
        <v>1643090</v>
      </c>
      <c r="N4464" s="2">
        <v>1641010</v>
      </c>
      <c r="O4464" s="2">
        <v>1635680</v>
      </c>
      <c r="P4464" s="2">
        <v>1601890</v>
      </c>
      <c r="Q4464" s="2">
        <v>1561340</v>
      </c>
      <c r="R4464" s="2">
        <v>1533430</v>
      </c>
      <c r="S4464" s="2">
        <v>1529290</v>
      </c>
      <c r="T4464" s="2">
        <v>1545270</v>
      </c>
      <c r="U4464" s="2">
        <v>1573540</v>
      </c>
      <c r="V4464" s="2">
        <v>1602130</v>
      </c>
      <c r="W4464" s="2">
        <v>1604940</v>
      </c>
      <c r="X4464" s="2">
        <v>1626070</v>
      </c>
      <c r="Y4464" s="2">
        <v>1642240</v>
      </c>
      <c r="Z4464" s="2">
        <v>1607480</v>
      </c>
      <c r="AA4464" s="2">
        <v>1600810</v>
      </c>
      <c r="AB4464" s="2">
        <v>1632600</v>
      </c>
      <c r="AC4464" s="2">
        <v>1686490</v>
      </c>
      <c r="AD4464" s="2">
        <v>1741650</v>
      </c>
      <c r="AE4464" s="2">
        <v>1777300</v>
      </c>
      <c r="AF4464" s="2">
        <v>1801470</v>
      </c>
      <c r="AG4464" s="2">
        <v>1838600</v>
      </c>
    </row>
    <row r="4465" spans="1:33" x14ac:dyDescent="0.35">
      <c r="A4465" t="s">
        <v>6095</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x14ac:dyDescent="0.35">
      <c r="A4466" t="s">
        <v>6096</v>
      </c>
      <c r="B4466" t="s">
        <v>19</v>
      </c>
      <c r="C4466" s="2">
        <v>37913500000</v>
      </c>
      <c r="D4466" s="2">
        <v>35762800000</v>
      </c>
      <c r="E4466" s="2">
        <v>10841200000</v>
      </c>
      <c r="F4466" s="2">
        <v>11632900000</v>
      </c>
      <c r="G4466" s="2">
        <v>11630400000</v>
      </c>
      <c r="H4466" s="2">
        <v>11569100000</v>
      </c>
      <c r="I4466" s="2">
        <v>11419100000</v>
      </c>
      <c r="J4466" s="2">
        <v>11216000000</v>
      </c>
      <c r="K4466" s="2">
        <v>10920000000</v>
      </c>
      <c r="L4466" s="2">
        <v>10625800000</v>
      </c>
      <c r="M4466" s="2">
        <v>10390000000</v>
      </c>
      <c r="N4466" s="2">
        <v>10209400000</v>
      </c>
      <c r="O4466" s="2">
        <v>10071500000</v>
      </c>
      <c r="P4466" s="2">
        <v>9919340000</v>
      </c>
      <c r="Q4466" s="2">
        <v>9810120000</v>
      </c>
      <c r="R4466" s="2">
        <v>9747430000</v>
      </c>
      <c r="S4466" s="2">
        <v>9673500000</v>
      </c>
      <c r="T4466" s="2">
        <v>9552970000</v>
      </c>
      <c r="U4466" s="2">
        <v>9446220000</v>
      </c>
      <c r="V4466" s="2">
        <v>9363620000</v>
      </c>
      <c r="W4466" s="2">
        <v>9237620000</v>
      </c>
      <c r="X4466" s="2">
        <v>9133140000</v>
      </c>
      <c r="Y4466" s="2">
        <v>9053240000</v>
      </c>
      <c r="Z4466" s="2">
        <v>8931490000</v>
      </c>
      <c r="AA4466" s="2">
        <v>8810970000</v>
      </c>
      <c r="AB4466" s="2">
        <v>8756020000</v>
      </c>
      <c r="AC4466" s="2">
        <v>8754920000</v>
      </c>
      <c r="AD4466" s="2">
        <v>8756760000</v>
      </c>
      <c r="AE4466" s="2">
        <v>8739730000</v>
      </c>
      <c r="AF4466" s="2">
        <v>8692410000</v>
      </c>
      <c r="AG4466" s="2">
        <v>8652520000</v>
      </c>
    </row>
    <row r="4467" spans="1:33" x14ac:dyDescent="0.35">
      <c r="A4467" t="s">
        <v>6097</v>
      </c>
      <c r="B4467" t="s">
        <v>19</v>
      </c>
      <c r="C4467" s="2">
        <v>9000290</v>
      </c>
      <c r="D4467" s="2">
        <v>8489750</v>
      </c>
      <c r="E4467" s="2">
        <v>2573600</v>
      </c>
      <c r="F4467" s="2">
        <v>2761540</v>
      </c>
      <c r="G4467" s="2">
        <v>2760940</v>
      </c>
      <c r="H4467" s="2">
        <v>2746390</v>
      </c>
      <c r="I4467" s="2">
        <v>2710780</v>
      </c>
      <c r="J4467" s="2">
        <v>2662570</v>
      </c>
      <c r="K4467" s="2">
        <v>2592290</v>
      </c>
      <c r="L4467" s="2">
        <v>2522450</v>
      </c>
      <c r="M4467" s="2">
        <v>2466480</v>
      </c>
      <c r="N4467" s="2">
        <v>2423600</v>
      </c>
      <c r="O4467" s="2">
        <v>2390860</v>
      </c>
      <c r="P4467" s="2">
        <v>2354750</v>
      </c>
      <c r="Q4467" s="2">
        <v>2328830</v>
      </c>
      <c r="R4467" s="2">
        <v>2313940</v>
      </c>
      <c r="S4467" s="2">
        <v>2296390</v>
      </c>
      <c r="T4467" s="2">
        <v>2267780</v>
      </c>
      <c r="U4467" s="2">
        <v>2242440</v>
      </c>
      <c r="V4467" s="2">
        <v>2222830</v>
      </c>
      <c r="W4467" s="2">
        <v>2192920</v>
      </c>
      <c r="X4467" s="2">
        <v>2168120</v>
      </c>
      <c r="Y4467" s="2">
        <v>2149150</v>
      </c>
      <c r="Z4467" s="2">
        <v>2120250</v>
      </c>
      <c r="AA4467" s="2">
        <v>2091640</v>
      </c>
      <c r="AB4467" s="2">
        <v>2078590</v>
      </c>
      <c r="AC4467" s="2">
        <v>2078330</v>
      </c>
      <c r="AD4467" s="2">
        <v>2078770</v>
      </c>
      <c r="AE4467" s="2">
        <v>2074730</v>
      </c>
      <c r="AF4467" s="2">
        <v>2063490</v>
      </c>
      <c r="AG4467" s="2">
        <v>2054020</v>
      </c>
    </row>
    <row r="4468" spans="1:33" x14ac:dyDescent="0.35">
      <c r="A4468" t="s">
        <v>6098</v>
      </c>
      <c r="B4468" t="s">
        <v>19</v>
      </c>
      <c r="C4468" s="2">
        <v>101888000</v>
      </c>
      <c r="D4468" s="2">
        <v>96108700</v>
      </c>
      <c r="E4468" s="2">
        <v>29134600</v>
      </c>
      <c r="F4468" s="2">
        <v>31262100</v>
      </c>
      <c r="G4468" s="2">
        <v>31255400</v>
      </c>
      <c r="H4468" s="2">
        <v>31090700</v>
      </c>
      <c r="I4468" s="2">
        <v>30687500</v>
      </c>
      <c r="J4468" s="2">
        <v>30141800</v>
      </c>
      <c r="K4468" s="2">
        <v>29346200</v>
      </c>
      <c r="L4468" s="2">
        <v>28555600</v>
      </c>
      <c r="M4468" s="2">
        <v>27922000</v>
      </c>
      <c r="N4468" s="2">
        <v>27436600</v>
      </c>
      <c r="O4468" s="2">
        <v>27065900</v>
      </c>
      <c r="P4468" s="2">
        <v>26657100</v>
      </c>
      <c r="Q4468" s="2">
        <v>26363600</v>
      </c>
      <c r="R4468" s="2">
        <v>26195200</v>
      </c>
      <c r="S4468" s="2">
        <v>25996500</v>
      </c>
      <c r="T4468" s="2">
        <v>25672600</v>
      </c>
      <c r="U4468" s="2">
        <v>25385700</v>
      </c>
      <c r="V4468" s="2">
        <v>25163700</v>
      </c>
      <c r="W4468" s="2">
        <v>24825100</v>
      </c>
      <c r="X4468" s="2">
        <v>24544300</v>
      </c>
      <c r="Y4468" s="2">
        <v>24329600</v>
      </c>
      <c r="Z4468" s="2">
        <v>24002400</v>
      </c>
      <c r="AA4468" s="2">
        <v>23678500</v>
      </c>
      <c r="AB4468" s="2">
        <v>23530800</v>
      </c>
      <c r="AC4468" s="2">
        <v>23527900</v>
      </c>
      <c r="AD4468" s="2">
        <v>23532800</v>
      </c>
      <c r="AE4468" s="2">
        <v>23487100</v>
      </c>
      <c r="AF4468" s="2">
        <v>23359900</v>
      </c>
      <c r="AG4468" s="2">
        <v>23252700</v>
      </c>
    </row>
    <row r="4469" spans="1:33" x14ac:dyDescent="0.35">
      <c r="A4469" t="s">
        <v>6099</v>
      </c>
      <c r="B4469" t="s">
        <v>19</v>
      </c>
      <c r="C4469" s="2">
        <v>60751100</v>
      </c>
      <c r="D4469" s="2">
        <v>57304900</v>
      </c>
      <c r="E4469" s="2">
        <v>17371600</v>
      </c>
      <c r="F4469" s="2">
        <v>18640100</v>
      </c>
      <c r="G4469" s="2">
        <v>18636100</v>
      </c>
      <c r="H4469" s="2">
        <v>18537900</v>
      </c>
      <c r="I4469" s="2">
        <v>18297500</v>
      </c>
      <c r="J4469" s="2">
        <v>17972100</v>
      </c>
      <c r="K4469" s="2">
        <v>17497700</v>
      </c>
      <c r="L4469" s="2">
        <v>17026300</v>
      </c>
      <c r="M4469" s="2">
        <v>16648500</v>
      </c>
      <c r="N4469" s="2">
        <v>16359100</v>
      </c>
      <c r="O4469" s="2">
        <v>16138100</v>
      </c>
      <c r="P4469" s="2">
        <v>15894300</v>
      </c>
      <c r="Q4469" s="2">
        <v>15719300</v>
      </c>
      <c r="R4469" s="2">
        <v>15618900</v>
      </c>
      <c r="S4469" s="2">
        <v>15500400</v>
      </c>
      <c r="T4469" s="2">
        <v>15307300</v>
      </c>
      <c r="U4469" s="2">
        <v>15136200</v>
      </c>
      <c r="V4469" s="2">
        <v>15003900</v>
      </c>
      <c r="W4469" s="2">
        <v>14802000</v>
      </c>
      <c r="X4469" s="2">
        <v>14634600</v>
      </c>
      <c r="Y4469" s="2">
        <v>14506500</v>
      </c>
      <c r="Z4469" s="2">
        <v>14311500</v>
      </c>
      <c r="AA4469" s="2">
        <v>14118300</v>
      </c>
      <c r="AB4469" s="2">
        <v>14030300</v>
      </c>
      <c r="AC4469" s="2">
        <v>14028500</v>
      </c>
      <c r="AD4469" s="2">
        <v>14031500</v>
      </c>
      <c r="AE4469" s="2">
        <v>14004200</v>
      </c>
      <c r="AF4469" s="2">
        <v>13928400</v>
      </c>
      <c r="AG4469" s="2">
        <v>13864500</v>
      </c>
    </row>
    <row r="4470" spans="1:33" x14ac:dyDescent="0.35">
      <c r="A4470" t="s">
        <v>6100</v>
      </c>
      <c r="B4470" t="s">
        <v>19</v>
      </c>
      <c r="C4470" s="2">
        <v>12401800</v>
      </c>
      <c r="D4470" s="2">
        <v>11698300</v>
      </c>
      <c r="E4470" s="2">
        <v>3546250</v>
      </c>
      <c r="F4470" s="2">
        <v>3805200</v>
      </c>
      <c r="G4470" s="2">
        <v>3804380</v>
      </c>
      <c r="H4470" s="2">
        <v>3784340</v>
      </c>
      <c r="I4470" s="2">
        <v>3735260</v>
      </c>
      <c r="J4470" s="2">
        <v>3668840</v>
      </c>
      <c r="K4470" s="2">
        <v>3572000</v>
      </c>
      <c r="L4470" s="2">
        <v>3475760</v>
      </c>
      <c r="M4470" s="2">
        <v>3398640</v>
      </c>
      <c r="N4470" s="2">
        <v>3339560</v>
      </c>
      <c r="O4470" s="2">
        <v>3294440</v>
      </c>
      <c r="P4470" s="2">
        <v>3244690</v>
      </c>
      <c r="Q4470" s="2">
        <v>3208960</v>
      </c>
      <c r="R4470" s="2">
        <v>3188450</v>
      </c>
      <c r="S4470" s="2">
        <v>3164270</v>
      </c>
      <c r="T4470" s="2">
        <v>3124850</v>
      </c>
      <c r="U4470" s="2">
        <v>3089920</v>
      </c>
      <c r="V4470" s="2">
        <v>3062900</v>
      </c>
      <c r="W4470" s="2">
        <v>3021690</v>
      </c>
      <c r="X4470" s="2">
        <v>2987510</v>
      </c>
      <c r="Y4470" s="2">
        <v>2961380</v>
      </c>
      <c r="Z4470" s="2">
        <v>2921550</v>
      </c>
      <c r="AA4470" s="2">
        <v>2882130</v>
      </c>
      <c r="AB4470" s="2">
        <v>2864160</v>
      </c>
      <c r="AC4470" s="2">
        <v>2863790</v>
      </c>
      <c r="AD4470" s="2">
        <v>2864400</v>
      </c>
      <c r="AE4470" s="2">
        <v>2858830</v>
      </c>
      <c r="AF4470" s="2">
        <v>2843350</v>
      </c>
      <c r="AG4470" s="2">
        <v>2830300</v>
      </c>
    </row>
    <row r="4471" spans="1:33" x14ac:dyDescent="0.35">
      <c r="A4471" t="s">
        <v>6101</v>
      </c>
      <c r="B4471" t="s">
        <v>19</v>
      </c>
      <c r="C4471" s="2">
        <v>10611600</v>
      </c>
      <c r="D4471" s="2">
        <v>10009600</v>
      </c>
      <c r="E4471" s="2">
        <v>3034350</v>
      </c>
      <c r="F4471" s="2">
        <v>3255930</v>
      </c>
      <c r="G4471" s="2">
        <v>3255220</v>
      </c>
      <c r="H4471" s="2">
        <v>3238070</v>
      </c>
      <c r="I4471" s="2">
        <v>3196080</v>
      </c>
      <c r="J4471" s="2">
        <v>3139240</v>
      </c>
      <c r="K4471" s="2">
        <v>3056380</v>
      </c>
      <c r="L4471" s="2">
        <v>2974040</v>
      </c>
      <c r="M4471" s="2">
        <v>2908050</v>
      </c>
      <c r="N4471" s="2">
        <v>2857490</v>
      </c>
      <c r="O4471" s="2">
        <v>2818890</v>
      </c>
      <c r="P4471" s="2">
        <v>2776320</v>
      </c>
      <c r="Q4471" s="2">
        <v>2745750</v>
      </c>
      <c r="R4471" s="2">
        <v>2728200</v>
      </c>
      <c r="S4471" s="2">
        <v>2707510</v>
      </c>
      <c r="T4471" s="2">
        <v>2673780</v>
      </c>
      <c r="U4471" s="2">
        <v>2643900</v>
      </c>
      <c r="V4471" s="2">
        <v>2620780</v>
      </c>
      <c r="W4471" s="2">
        <v>2585510</v>
      </c>
      <c r="X4471" s="2">
        <v>2556270</v>
      </c>
      <c r="Y4471" s="2">
        <v>2533910</v>
      </c>
      <c r="Z4471" s="2">
        <v>2499830</v>
      </c>
      <c r="AA4471" s="2">
        <v>2466100</v>
      </c>
      <c r="AB4471" s="2">
        <v>2450720</v>
      </c>
      <c r="AC4471" s="2">
        <v>2450410</v>
      </c>
      <c r="AD4471" s="2">
        <v>2450920</v>
      </c>
      <c r="AE4471" s="2">
        <v>2446160</v>
      </c>
      <c r="AF4471" s="2">
        <v>2432910</v>
      </c>
      <c r="AG4471" s="2">
        <v>2421750</v>
      </c>
    </row>
    <row r="4472" spans="1:33" x14ac:dyDescent="0.35">
      <c r="A4472" t="s">
        <v>6102</v>
      </c>
      <c r="B4472" t="s">
        <v>19</v>
      </c>
      <c r="C4472" s="2">
        <v>45245800</v>
      </c>
      <c r="D4472" s="2">
        <v>42679200</v>
      </c>
      <c r="E4472" s="2">
        <v>12937900</v>
      </c>
      <c r="F4472" s="2">
        <v>13882600</v>
      </c>
      <c r="G4472" s="2">
        <v>13879600</v>
      </c>
      <c r="H4472" s="2">
        <v>13806500</v>
      </c>
      <c r="I4472" s="2">
        <v>13627500</v>
      </c>
      <c r="J4472" s="2">
        <v>13385100</v>
      </c>
      <c r="K4472" s="2">
        <v>13031800</v>
      </c>
      <c r="L4472" s="2">
        <v>12680700</v>
      </c>
      <c r="M4472" s="2">
        <v>12399400</v>
      </c>
      <c r="N4472" s="2">
        <v>12183800</v>
      </c>
      <c r="O4472" s="2">
        <v>12019200</v>
      </c>
      <c r="P4472" s="2">
        <v>11837700</v>
      </c>
      <c r="Q4472" s="2">
        <v>11707300</v>
      </c>
      <c r="R4472" s="2">
        <v>11632500</v>
      </c>
      <c r="S4472" s="2">
        <v>11544300</v>
      </c>
      <c r="T4472" s="2">
        <v>11400500</v>
      </c>
      <c r="U4472" s="2">
        <v>11273100</v>
      </c>
      <c r="V4472" s="2">
        <v>11174500</v>
      </c>
      <c r="W4472" s="2">
        <v>11024100</v>
      </c>
      <c r="X4472" s="2">
        <v>10899400</v>
      </c>
      <c r="Y4472" s="2">
        <v>10804100</v>
      </c>
      <c r="Z4472" s="2">
        <v>10658800</v>
      </c>
      <c r="AA4472" s="2">
        <v>10515000</v>
      </c>
      <c r="AB4472" s="2">
        <v>10449400</v>
      </c>
      <c r="AC4472" s="2">
        <v>10448100</v>
      </c>
      <c r="AD4472" s="2">
        <v>10450300</v>
      </c>
      <c r="AE4472" s="2">
        <v>10429900</v>
      </c>
      <c r="AF4472" s="2">
        <v>10373500</v>
      </c>
      <c r="AG4472" s="2">
        <v>10325900</v>
      </c>
    </row>
    <row r="4473" spans="1:33" x14ac:dyDescent="0.35">
      <c r="A4473" t="s">
        <v>6103</v>
      </c>
      <c r="B4473" t="s">
        <v>19</v>
      </c>
      <c r="C4473">
        <v>803796</v>
      </c>
      <c r="D4473">
        <v>758200</v>
      </c>
      <c r="E4473">
        <v>229843</v>
      </c>
      <c r="F4473">
        <v>246627</v>
      </c>
      <c r="G4473">
        <v>246573</v>
      </c>
      <c r="H4473">
        <v>245274</v>
      </c>
      <c r="I4473">
        <v>242093</v>
      </c>
      <c r="J4473">
        <v>237788</v>
      </c>
      <c r="K4473">
        <v>231512</v>
      </c>
      <c r="L4473">
        <v>225274</v>
      </c>
      <c r="M4473">
        <v>220276</v>
      </c>
      <c r="N4473">
        <v>216447</v>
      </c>
      <c r="O4473">
        <v>213523</v>
      </c>
      <c r="P4473">
        <v>210298</v>
      </c>
      <c r="Q4473">
        <v>207982</v>
      </c>
      <c r="R4473">
        <v>206653</v>
      </c>
      <c r="S4473">
        <v>205086</v>
      </c>
      <c r="T4473">
        <v>202531</v>
      </c>
      <c r="U4473">
        <v>200267</v>
      </c>
      <c r="V4473">
        <v>198516</v>
      </c>
      <c r="W4473">
        <v>195845</v>
      </c>
      <c r="X4473">
        <v>193630</v>
      </c>
      <c r="Y4473">
        <v>191936</v>
      </c>
      <c r="Z4473">
        <v>189355</v>
      </c>
      <c r="AA4473">
        <v>186799</v>
      </c>
      <c r="AB4473">
        <v>185635</v>
      </c>
      <c r="AC4473">
        <v>185611</v>
      </c>
      <c r="AD4473">
        <v>185650</v>
      </c>
      <c r="AE4473">
        <v>185289</v>
      </c>
      <c r="AF4473">
        <v>184286</v>
      </c>
      <c r="AG4473">
        <v>183440</v>
      </c>
    </row>
    <row r="4474" spans="1:33" x14ac:dyDescent="0.35">
      <c r="A4474" t="s">
        <v>6104</v>
      </c>
      <c r="B4474" t="s">
        <v>19</v>
      </c>
      <c r="C4474" s="2">
        <v>3896220</v>
      </c>
      <c r="D4474" s="2">
        <v>3675200</v>
      </c>
      <c r="E4474" s="2">
        <v>1114110</v>
      </c>
      <c r="F4474" s="2">
        <v>1195470</v>
      </c>
      <c r="G4474" s="2">
        <v>1195210</v>
      </c>
      <c r="H4474" s="2">
        <v>1188910</v>
      </c>
      <c r="I4474" s="2">
        <v>1173490</v>
      </c>
      <c r="J4474" s="2">
        <v>1152630</v>
      </c>
      <c r="K4474" s="2">
        <v>1122200</v>
      </c>
      <c r="L4474" s="2">
        <v>1091970</v>
      </c>
      <c r="M4474" s="2">
        <v>1067740</v>
      </c>
      <c r="N4474" s="2">
        <v>1049180</v>
      </c>
      <c r="O4474" s="2">
        <v>1035000</v>
      </c>
      <c r="P4474" s="2">
        <v>1019370</v>
      </c>
      <c r="Q4474" s="2">
        <v>1008150</v>
      </c>
      <c r="R4474" s="2">
        <v>1001700</v>
      </c>
      <c r="S4474">
        <v>994107</v>
      </c>
      <c r="T4474">
        <v>981721</v>
      </c>
      <c r="U4474">
        <v>970750</v>
      </c>
      <c r="V4474">
        <v>962262</v>
      </c>
      <c r="W4474">
        <v>949314</v>
      </c>
      <c r="X4474">
        <v>938577</v>
      </c>
      <c r="Y4474">
        <v>930366</v>
      </c>
      <c r="Z4474">
        <v>917854</v>
      </c>
      <c r="AA4474">
        <v>905468</v>
      </c>
      <c r="AB4474">
        <v>899822</v>
      </c>
      <c r="AC4474">
        <v>899708</v>
      </c>
      <c r="AD4474">
        <v>899897</v>
      </c>
      <c r="AE4474">
        <v>898148</v>
      </c>
      <c r="AF4474">
        <v>893285</v>
      </c>
      <c r="AG4474">
        <v>889185</v>
      </c>
    </row>
    <row r="4475" spans="1:33" x14ac:dyDescent="0.35">
      <c r="A4475" t="s">
        <v>6105</v>
      </c>
      <c r="B4475" t="s">
        <v>19</v>
      </c>
      <c r="C4475" s="2">
        <v>1850640</v>
      </c>
      <c r="D4475" s="2">
        <v>1745660</v>
      </c>
      <c r="E4475">
        <v>529185</v>
      </c>
      <c r="F4475">
        <v>567828</v>
      </c>
      <c r="G4475">
        <v>567705</v>
      </c>
      <c r="H4475">
        <v>564714</v>
      </c>
      <c r="I4475">
        <v>557391</v>
      </c>
      <c r="J4475">
        <v>547479</v>
      </c>
      <c r="K4475">
        <v>533028</v>
      </c>
      <c r="L4475">
        <v>518667</v>
      </c>
      <c r="M4475">
        <v>507159</v>
      </c>
      <c r="N4475">
        <v>498342</v>
      </c>
      <c r="O4475">
        <v>491610</v>
      </c>
      <c r="P4475">
        <v>484185</v>
      </c>
      <c r="Q4475">
        <v>478854</v>
      </c>
      <c r="R4475">
        <v>475794</v>
      </c>
      <c r="S4475">
        <v>472185</v>
      </c>
      <c r="T4475">
        <v>466302</v>
      </c>
      <c r="U4475">
        <v>461091</v>
      </c>
      <c r="V4475">
        <v>457059</v>
      </c>
      <c r="W4475">
        <v>450909</v>
      </c>
      <c r="X4475">
        <v>445809</v>
      </c>
      <c r="Y4475">
        <v>441909</v>
      </c>
      <c r="Z4475">
        <v>435966</v>
      </c>
      <c r="AA4475">
        <v>430083</v>
      </c>
      <c r="AB4475">
        <v>427401</v>
      </c>
      <c r="AC4475">
        <v>427347</v>
      </c>
      <c r="AD4475">
        <v>427437</v>
      </c>
      <c r="AE4475">
        <v>426606</v>
      </c>
      <c r="AF4475">
        <v>424296</v>
      </c>
      <c r="AG4475">
        <v>422349</v>
      </c>
    </row>
    <row r="4476" spans="1:33" x14ac:dyDescent="0.35">
      <c r="A4476" t="s">
        <v>6106</v>
      </c>
      <c r="B4476" t="s">
        <v>19</v>
      </c>
      <c r="C4476">
        <v>370129</v>
      </c>
      <c r="D4476">
        <v>349133</v>
      </c>
      <c r="E4476">
        <v>105837</v>
      </c>
      <c r="F4476">
        <v>113566</v>
      </c>
      <c r="G4476">
        <v>113541</v>
      </c>
      <c r="H4476">
        <v>112943</v>
      </c>
      <c r="I4476">
        <v>111478</v>
      </c>
      <c r="J4476">
        <v>109496</v>
      </c>
      <c r="K4476">
        <v>106606</v>
      </c>
      <c r="L4476">
        <v>103733</v>
      </c>
      <c r="M4476">
        <v>101432</v>
      </c>
      <c r="N4476">
        <v>99668.4</v>
      </c>
      <c r="O4476">
        <v>98322</v>
      </c>
      <c r="P4476">
        <v>96837</v>
      </c>
      <c r="Q4476">
        <v>95770.8</v>
      </c>
      <c r="R4476">
        <v>95158.8</v>
      </c>
      <c r="S4476">
        <v>94437</v>
      </c>
      <c r="T4476">
        <v>93260.4</v>
      </c>
      <c r="U4476">
        <v>92218.2</v>
      </c>
      <c r="V4476">
        <v>91411.8</v>
      </c>
      <c r="W4476">
        <v>90181.8</v>
      </c>
      <c r="X4476">
        <v>89161.8</v>
      </c>
      <c r="Y4476">
        <v>88381.8</v>
      </c>
      <c r="Z4476">
        <v>87193.2</v>
      </c>
      <c r="AA4476">
        <v>86016.6</v>
      </c>
      <c r="AB4476">
        <v>85480.2</v>
      </c>
      <c r="AC4476">
        <v>85469.4</v>
      </c>
      <c r="AD4476">
        <v>85487.4</v>
      </c>
      <c r="AE4476">
        <v>85321.2</v>
      </c>
      <c r="AF4476">
        <v>84859.199999999997</v>
      </c>
      <c r="AG4476">
        <v>84469.8</v>
      </c>
    </row>
    <row r="4477" spans="1:33" x14ac:dyDescent="0.35">
      <c r="A4477" t="s">
        <v>6107</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x14ac:dyDescent="0.35">
      <c r="A4478" t="s">
        <v>6108</v>
      </c>
      <c r="B4478" t="s">
        <v>19</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x14ac:dyDescent="0.35">
      <c r="A4479" t="s">
        <v>6109</v>
      </c>
      <c r="B4479" t="s">
        <v>19</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x14ac:dyDescent="0.35">
      <c r="A4480" t="s">
        <v>6110</v>
      </c>
      <c r="B4480" t="s">
        <v>19</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x14ac:dyDescent="0.35">
      <c r="A4481" t="s">
        <v>6111</v>
      </c>
      <c r="B4481" t="s">
        <v>19</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x14ac:dyDescent="0.35">
      <c r="A4482" t="s">
        <v>6112</v>
      </c>
      <c r="B4482" t="s">
        <v>19</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x14ac:dyDescent="0.35">
      <c r="A4483" t="s">
        <v>6113</v>
      </c>
      <c r="B4483" t="s">
        <v>19</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x14ac:dyDescent="0.35">
      <c r="A4484" t="s">
        <v>6114</v>
      </c>
      <c r="B4484" t="s">
        <v>19</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x14ac:dyDescent="0.35">
      <c r="A4485" t="s">
        <v>6115</v>
      </c>
      <c r="B4485" t="s">
        <v>19</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x14ac:dyDescent="0.35">
      <c r="A4486" t="s">
        <v>6116</v>
      </c>
      <c r="B4486" t="s">
        <v>19</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x14ac:dyDescent="0.35">
      <c r="A4487" t="s">
        <v>6117</v>
      </c>
      <c r="B4487" t="s">
        <v>19</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35">
      <c r="A4488" t="s">
        <v>6118</v>
      </c>
      <c r="B4488" t="s">
        <v>19</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35">
      <c r="A4489" t="s">
        <v>6119</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35">
      <c r="A4490" t="s">
        <v>6120</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row>
    <row r="4491" spans="1:33" x14ac:dyDescent="0.35">
      <c r="A4491" t="s">
        <v>6121</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row>
    <row r="4492" spans="1:33" x14ac:dyDescent="0.35">
      <c r="A4492" t="s">
        <v>6122</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row>
    <row r="4493" spans="1:33" x14ac:dyDescent="0.35">
      <c r="A4493" t="s">
        <v>6123</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row>
    <row r="4494" spans="1:33" x14ac:dyDescent="0.35">
      <c r="A4494" t="s">
        <v>6124</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row>
    <row r="4495" spans="1:33" x14ac:dyDescent="0.35">
      <c r="A4495" t="s">
        <v>6125</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row>
    <row r="4496" spans="1:33" x14ac:dyDescent="0.35">
      <c r="A4496" t="s">
        <v>6126</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row>
    <row r="4497" spans="1:33" x14ac:dyDescent="0.35">
      <c r="A4497" t="s">
        <v>6127</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row>
    <row r="4498" spans="1:33" x14ac:dyDescent="0.35">
      <c r="A4498" t="s">
        <v>6128</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row>
    <row r="4499" spans="1:33" x14ac:dyDescent="0.35">
      <c r="A4499" t="s">
        <v>6129</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row>
    <row r="4500" spans="1:33" x14ac:dyDescent="0.35">
      <c r="A4500" t="s">
        <v>6130</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row>
    <row r="4501" spans="1:33" x14ac:dyDescent="0.35">
      <c r="A4501" t="s">
        <v>6131</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row>
    <row r="4502" spans="1:33" x14ac:dyDescent="0.35">
      <c r="A4502" t="s">
        <v>6132</v>
      </c>
      <c r="B4502" t="s">
        <v>19</v>
      </c>
      <c r="C4502" s="2">
        <v>65791700000</v>
      </c>
      <c r="D4502" s="2">
        <v>63824400000</v>
      </c>
      <c r="E4502" s="2">
        <v>126610000000</v>
      </c>
      <c r="F4502" s="2">
        <v>135382000000</v>
      </c>
      <c r="G4502" s="2">
        <v>135424000000</v>
      </c>
      <c r="H4502" s="2">
        <v>135157000000</v>
      </c>
      <c r="I4502" s="2">
        <v>133692000000</v>
      </c>
      <c r="J4502" s="2">
        <v>131464000000</v>
      </c>
      <c r="K4502" s="2">
        <v>128504000000</v>
      </c>
      <c r="L4502" s="2">
        <v>125367000000</v>
      </c>
      <c r="M4502" s="2">
        <v>122948000000</v>
      </c>
      <c r="N4502" s="2">
        <v>121007000000</v>
      </c>
      <c r="O4502" s="2">
        <v>119455000000</v>
      </c>
      <c r="P4502" s="2">
        <v>117698000000</v>
      </c>
      <c r="Q4502" s="2">
        <v>116563000000</v>
      </c>
      <c r="R4502" s="2">
        <v>115987000000</v>
      </c>
      <c r="S4502" s="2">
        <v>115055000000</v>
      </c>
      <c r="T4502" s="2">
        <v>113356000000</v>
      </c>
      <c r="U4502" s="2">
        <v>111598000000</v>
      </c>
      <c r="V4502" s="2">
        <v>110354000000</v>
      </c>
      <c r="W4502" s="2">
        <v>108589000000</v>
      </c>
      <c r="X4502" s="2">
        <v>107023000000</v>
      </c>
      <c r="Y4502" s="2">
        <v>105787000000</v>
      </c>
      <c r="Z4502" s="2">
        <v>104328000000</v>
      </c>
      <c r="AA4502" s="2">
        <v>103008000000</v>
      </c>
      <c r="AB4502" s="2">
        <v>102504000000</v>
      </c>
      <c r="AC4502" s="2">
        <v>102587000000</v>
      </c>
      <c r="AD4502" s="2">
        <v>102510000000</v>
      </c>
      <c r="AE4502" s="2">
        <v>101934000000</v>
      </c>
      <c r="AF4502" s="2">
        <v>101158000000</v>
      </c>
      <c r="AG4502" s="2">
        <v>101020000000</v>
      </c>
    </row>
    <row r="4503" spans="1:33" x14ac:dyDescent="0.35">
      <c r="A4503" t="s">
        <v>6133</v>
      </c>
      <c r="B4503" t="s">
        <v>19</v>
      </c>
      <c r="C4503" s="2">
        <v>15618300</v>
      </c>
      <c r="D4503" s="2">
        <v>15151300</v>
      </c>
      <c r="E4503" s="2">
        <v>30056000</v>
      </c>
      <c r="F4503" s="2">
        <v>32138300</v>
      </c>
      <c r="G4503" s="2">
        <v>32148300</v>
      </c>
      <c r="H4503" s="2">
        <v>32084900</v>
      </c>
      <c r="I4503" s="2">
        <v>31737200</v>
      </c>
      <c r="J4503" s="2">
        <v>31208200</v>
      </c>
      <c r="K4503" s="2">
        <v>30505500</v>
      </c>
      <c r="L4503" s="2">
        <v>29761000</v>
      </c>
      <c r="M4503" s="2">
        <v>29186600</v>
      </c>
      <c r="N4503" s="2">
        <v>28726000</v>
      </c>
      <c r="O4503" s="2">
        <v>28357400</v>
      </c>
      <c r="P4503" s="2">
        <v>27940400</v>
      </c>
      <c r="Q4503" s="2">
        <v>27670800</v>
      </c>
      <c r="R4503" s="2">
        <v>27534100</v>
      </c>
      <c r="S4503" s="2">
        <v>27312900</v>
      </c>
      <c r="T4503" s="2">
        <v>26909500</v>
      </c>
      <c r="U4503" s="2">
        <v>26492400</v>
      </c>
      <c r="V4503" s="2">
        <v>26196900</v>
      </c>
      <c r="W4503" s="2">
        <v>25778000</v>
      </c>
      <c r="X4503" s="2">
        <v>25406300</v>
      </c>
      <c r="Y4503" s="2">
        <v>25112900</v>
      </c>
      <c r="Z4503" s="2">
        <v>24766500</v>
      </c>
      <c r="AA4503" s="2">
        <v>24453000</v>
      </c>
      <c r="AB4503" s="2">
        <v>24333300</v>
      </c>
      <c r="AC4503" s="2">
        <v>24353000</v>
      </c>
      <c r="AD4503" s="2">
        <v>24334800</v>
      </c>
      <c r="AE4503" s="2">
        <v>24198100</v>
      </c>
      <c r="AF4503" s="2">
        <v>24014000</v>
      </c>
      <c r="AG4503" s="2">
        <v>23981100</v>
      </c>
    </row>
    <row r="4504" spans="1:33" x14ac:dyDescent="0.35">
      <c r="A4504" t="s">
        <v>6134</v>
      </c>
      <c r="B4504" t="s">
        <v>19</v>
      </c>
      <c r="C4504" s="2">
        <v>176808000</v>
      </c>
      <c r="D4504" s="2">
        <v>171521000</v>
      </c>
      <c r="E4504" s="2">
        <v>340251000</v>
      </c>
      <c r="F4504" s="2">
        <v>363823000</v>
      </c>
      <c r="G4504" s="2">
        <v>363937000</v>
      </c>
      <c r="H4504" s="2">
        <v>363219000</v>
      </c>
      <c r="I4504" s="2">
        <v>359283000</v>
      </c>
      <c r="J4504" s="2">
        <v>353294000</v>
      </c>
      <c r="K4504" s="2">
        <v>345339000</v>
      </c>
      <c r="L4504" s="2">
        <v>336911000</v>
      </c>
      <c r="M4504" s="2">
        <v>330408000</v>
      </c>
      <c r="N4504" s="2">
        <v>325194000</v>
      </c>
      <c r="O4504" s="2">
        <v>321022000</v>
      </c>
      <c r="P4504" s="2">
        <v>316301000</v>
      </c>
      <c r="Q4504" s="2">
        <v>313249000</v>
      </c>
      <c r="R4504" s="2">
        <v>311702000</v>
      </c>
      <c r="S4504" s="2">
        <v>309198000</v>
      </c>
      <c r="T4504" s="2">
        <v>304631000</v>
      </c>
      <c r="U4504" s="2">
        <v>299909000</v>
      </c>
      <c r="V4504" s="2">
        <v>296564000</v>
      </c>
      <c r="W4504" s="2">
        <v>291822000</v>
      </c>
      <c r="X4504" s="2">
        <v>287614000</v>
      </c>
      <c r="Y4504" s="2">
        <v>284292000</v>
      </c>
      <c r="Z4504" s="2">
        <v>280371000</v>
      </c>
      <c r="AA4504" s="2">
        <v>276822000</v>
      </c>
      <c r="AB4504" s="2">
        <v>275467000</v>
      </c>
      <c r="AC4504" s="2">
        <v>275690000</v>
      </c>
      <c r="AD4504" s="2">
        <v>275484000</v>
      </c>
      <c r="AE4504" s="2">
        <v>273936000</v>
      </c>
      <c r="AF4504" s="2">
        <v>271852000</v>
      </c>
      <c r="AG4504" s="2">
        <v>271480000</v>
      </c>
    </row>
    <row r="4505" spans="1:33" x14ac:dyDescent="0.35">
      <c r="A4505" t="s">
        <v>6135</v>
      </c>
      <c r="B4505" t="s">
        <v>19</v>
      </c>
      <c r="C4505" s="2">
        <v>105422000</v>
      </c>
      <c r="D4505" s="2">
        <v>102270000</v>
      </c>
      <c r="E4505" s="2">
        <v>202875000</v>
      </c>
      <c r="F4505" s="2">
        <v>216930000</v>
      </c>
      <c r="G4505" s="2">
        <v>216998000</v>
      </c>
      <c r="H4505" s="2">
        <v>216570000</v>
      </c>
      <c r="I4505" s="2">
        <v>214223000</v>
      </c>
      <c r="J4505" s="2">
        <v>210652000</v>
      </c>
      <c r="K4505" s="2">
        <v>205909000</v>
      </c>
      <c r="L4505" s="2">
        <v>200884000</v>
      </c>
      <c r="M4505" s="2">
        <v>197006000</v>
      </c>
      <c r="N4505" s="2">
        <v>193897000</v>
      </c>
      <c r="O4505" s="2">
        <v>191410000</v>
      </c>
      <c r="P4505" s="2">
        <v>188595000</v>
      </c>
      <c r="Q4505" s="2">
        <v>186775000</v>
      </c>
      <c r="R4505" s="2">
        <v>185852000</v>
      </c>
      <c r="S4505" s="2">
        <v>184359000</v>
      </c>
      <c r="T4505" s="2">
        <v>181636000</v>
      </c>
      <c r="U4505" s="2">
        <v>178821000</v>
      </c>
      <c r="V4505" s="2">
        <v>176827000</v>
      </c>
      <c r="W4505" s="2">
        <v>173999000</v>
      </c>
      <c r="X4505" s="2">
        <v>171490000</v>
      </c>
      <c r="Y4505" s="2">
        <v>169509000</v>
      </c>
      <c r="Z4505" s="2">
        <v>167171000</v>
      </c>
      <c r="AA4505" s="2">
        <v>165055000</v>
      </c>
      <c r="AB4505" s="2">
        <v>164248000</v>
      </c>
      <c r="AC4505" s="2">
        <v>164381000</v>
      </c>
      <c r="AD4505" s="2">
        <v>164257000</v>
      </c>
      <c r="AE4505" s="2">
        <v>163335000</v>
      </c>
      <c r="AF4505" s="2">
        <v>162092000</v>
      </c>
      <c r="AG4505" s="2">
        <v>161870000</v>
      </c>
    </row>
    <row r="4506" spans="1:33" x14ac:dyDescent="0.35">
      <c r="A4506" t="s">
        <v>6136</v>
      </c>
      <c r="B4506" t="s">
        <v>19</v>
      </c>
      <c r="C4506" s="2">
        <v>21520900</v>
      </c>
      <c r="D4506" s="2">
        <v>20877400</v>
      </c>
      <c r="E4506" s="2">
        <v>41415000</v>
      </c>
      <c r="F4506" s="2">
        <v>44284300</v>
      </c>
      <c r="G4506" s="2">
        <v>44298200</v>
      </c>
      <c r="H4506" s="2">
        <v>44210700</v>
      </c>
      <c r="I4506" s="2">
        <v>43731600</v>
      </c>
      <c r="J4506" s="2">
        <v>43002700</v>
      </c>
      <c r="K4506" s="2">
        <v>42034400</v>
      </c>
      <c r="L4506" s="2">
        <v>41008500</v>
      </c>
      <c r="M4506" s="2">
        <v>40217000</v>
      </c>
      <c r="N4506" s="2">
        <v>39582400</v>
      </c>
      <c r="O4506" s="2">
        <v>39074500</v>
      </c>
      <c r="P4506" s="2">
        <v>38500000</v>
      </c>
      <c r="Q4506" s="2">
        <v>38128400</v>
      </c>
      <c r="R4506" s="2">
        <v>37940100</v>
      </c>
      <c r="S4506" s="2">
        <v>37635300</v>
      </c>
      <c r="T4506" s="2">
        <v>37079400</v>
      </c>
      <c r="U4506" s="2">
        <v>36504600</v>
      </c>
      <c r="V4506" s="2">
        <v>36097500</v>
      </c>
      <c r="W4506" s="2">
        <v>35520400</v>
      </c>
      <c r="X4506" s="2">
        <v>35008100</v>
      </c>
      <c r="Y4506" s="2">
        <v>34603800</v>
      </c>
      <c r="Z4506" s="2">
        <v>34126500</v>
      </c>
      <c r="AA4506" s="2">
        <v>33694500</v>
      </c>
      <c r="AB4506" s="2">
        <v>33529700</v>
      </c>
      <c r="AC4506" s="2">
        <v>33556800</v>
      </c>
      <c r="AD4506" s="2">
        <v>33531700</v>
      </c>
      <c r="AE4506" s="2">
        <v>33343300</v>
      </c>
      <c r="AF4506" s="2">
        <v>33089600</v>
      </c>
      <c r="AG4506" s="2">
        <v>33044300</v>
      </c>
    </row>
    <row r="4507" spans="1:33" x14ac:dyDescent="0.35">
      <c r="A4507" t="s">
        <v>6137</v>
      </c>
      <c r="B4507" t="s">
        <v>19</v>
      </c>
      <c r="C4507" s="2">
        <v>18414400</v>
      </c>
      <c r="D4507" s="2">
        <v>17863800</v>
      </c>
      <c r="E4507" s="2">
        <v>35436800</v>
      </c>
      <c r="F4507" s="2">
        <v>37891900</v>
      </c>
      <c r="G4507" s="2">
        <v>37903700</v>
      </c>
      <c r="H4507" s="2">
        <v>37828900</v>
      </c>
      <c r="I4507" s="2">
        <v>37419000</v>
      </c>
      <c r="J4507" s="2">
        <v>36795300</v>
      </c>
      <c r="K4507" s="2">
        <v>35966800</v>
      </c>
      <c r="L4507" s="2">
        <v>35089000</v>
      </c>
      <c r="M4507" s="2">
        <v>34411700</v>
      </c>
      <c r="N4507" s="2">
        <v>33868700</v>
      </c>
      <c r="O4507" s="2">
        <v>33434200</v>
      </c>
      <c r="P4507" s="2">
        <v>32942500</v>
      </c>
      <c r="Q4507" s="2">
        <v>32624600</v>
      </c>
      <c r="R4507" s="2">
        <v>32463400</v>
      </c>
      <c r="S4507" s="2">
        <v>32202700</v>
      </c>
      <c r="T4507" s="2">
        <v>31727000</v>
      </c>
      <c r="U4507" s="2">
        <v>31235200</v>
      </c>
      <c r="V4507" s="2">
        <v>30886900</v>
      </c>
      <c r="W4507" s="2">
        <v>30393000</v>
      </c>
      <c r="X4507" s="2">
        <v>29954700</v>
      </c>
      <c r="Y4507" s="2">
        <v>29608800</v>
      </c>
      <c r="Z4507" s="2">
        <v>29200400</v>
      </c>
      <c r="AA4507" s="2">
        <v>28830700</v>
      </c>
      <c r="AB4507" s="2">
        <v>28689700</v>
      </c>
      <c r="AC4507" s="2">
        <v>28712900</v>
      </c>
      <c r="AD4507" s="2">
        <v>28691400</v>
      </c>
      <c r="AE4507" s="2">
        <v>28530200</v>
      </c>
      <c r="AF4507" s="2">
        <v>28313100</v>
      </c>
      <c r="AG4507" s="2">
        <v>28274400</v>
      </c>
    </row>
    <row r="4508" spans="1:33" x14ac:dyDescent="0.35">
      <c r="A4508" t="s">
        <v>6138</v>
      </c>
      <c r="B4508" t="s">
        <v>19</v>
      </c>
      <c r="C4508" s="2">
        <v>78515400</v>
      </c>
      <c r="D4508" s="2">
        <v>76167600</v>
      </c>
      <c r="E4508" s="2">
        <v>151096000</v>
      </c>
      <c r="F4508" s="2">
        <v>161564000</v>
      </c>
      <c r="G4508" s="2">
        <v>161614000</v>
      </c>
      <c r="H4508" s="2">
        <v>161295000</v>
      </c>
      <c r="I4508" s="2">
        <v>159547000</v>
      </c>
      <c r="J4508" s="2">
        <v>156888000</v>
      </c>
      <c r="K4508" s="2">
        <v>153355000</v>
      </c>
      <c r="L4508" s="2">
        <v>149613000</v>
      </c>
      <c r="M4508" s="2">
        <v>146725000</v>
      </c>
      <c r="N4508" s="2">
        <v>144409000</v>
      </c>
      <c r="O4508" s="2">
        <v>142557000</v>
      </c>
      <c r="P4508" s="2">
        <v>140461000</v>
      </c>
      <c r="Q4508" s="2">
        <v>139105000</v>
      </c>
      <c r="R4508" s="2">
        <v>138418000</v>
      </c>
      <c r="S4508" s="2">
        <v>137306000</v>
      </c>
      <c r="T4508" s="2">
        <v>135278000</v>
      </c>
      <c r="U4508" s="2">
        <v>133181000</v>
      </c>
      <c r="V4508" s="2">
        <v>131696000</v>
      </c>
      <c r="W4508" s="2">
        <v>129590000</v>
      </c>
      <c r="X4508" s="2">
        <v>127721000</v>
      </c>
      <c r="Y4508" s="2">
        <v>126246000</v>
      </c>
      <c r="Z4508" s="2">
        <v>124505000</v>
      </c>
      <c r="AA4508" s="2">
        <v>122929000</v>
      </c>
      <c r="AB4508" s="2">
        <v>122327000</v>
      </c>
      <c r="AC4508" s="2">
        <v>122426000</v>
      </c>
      <c r="AD4508" s="2">
        <v>122335000</v>
      </c>
      <c r="AE4508" s="2">
        <v>121647000</v>
      </c>
      <c r="AF4508" s="2">
        <v>120722000</v>
      </c>
      <c r="AG4508" s="2">
        <v>120557000</v>
      </c>
    </row>
    <row r="4509" spans="1:33" x14ac:dyDescent="0.35">
      <c r="A4509" t="s">
        <v>6139</v>
      </c>
      <c r="B4509" t="s">
        <v>19</v>
      </c>
      <c r="C4509" s="2">
        <v>1394840</v>
      </c>
      <c r="D4509" s="2">
        <v>1353130</v>
      </c>
      <c r="E4509" s="2">
        <v>2684230</v>
      </c>
      <c r="F4509" s="2">
        <v>2870200</v>
      </c>
      <c r="G4509" s="2">
        <v>2871100</v>
      </c>
      <c r="H4509" s="2">
        <v>2865430</v>
      </c>
      <c r="I4509" s="2">
        <v>2834380</v>
      </c>
      <c r="J4509" s="2">
        <v>2787130</v>
      </c>
      <c r="K4509" s="2">
        <v>2724380</v>
      </c>
      <c r="L4509" s="2">
        <v>2657890</v>
      </c>
      <c r="M4509" s="2">
        <v>2606590</v>
      </c>
      <c r="N4509" s="2">
        <v>2565450</v>
      </c>
      <c r="O4509" s="2">
        <v>2532540</v>
      </c>
      <c r="P4509" s="2">
        <v>2495300</v>
      </c>
      <c r="Q4509" s="2">
        <v>2471220</v>
      </c>
      <c r="R4509" s="2">
        <v>2459010</v>
      </c>
      <c r="S4509" s="2">
        <v>2439260</v>
      </c>
      <c r="T4509" s="2">
        <v>2403230</v>
      </c>
      <c r="U4509" s="2">
        <v>2365970</v>
      </c>
      <c r="V4509" s="2">
        <v>2339590</v>
      </c>
      <c r="W4509" s="2">
        <v>2302180</v>
      </c>
      <c r="X4509" s="2">
        <v>2268980</v>
      </c>
      <c r="Y4509" s="2">
        <v>2242780</v>
      </c>
      <c r="Z4509" s="2">
        <v>2211840</v>
      </c>
      <c r="AA4509" s="2">
        <v>2183840</v>
      </c>
      <c r="AB4509" s="2">
        <v>2173160</v>
      </c>
      <c r="AC4509" s="2">
        <v>2174920</v>
      </c>
      <c r="AD4509" s="2">
        <v>2173290</v>
      </c>
      <c r="AE4509" s="2">
        <v>2161080</v>
      </c>
      <c r="AF4509" s="2">
        <v>2144630</v>
      </c>
      <c r="AG4509" s="2">
        <v>2141700</v>
      </c>
    </row>
    <row r="4510" spans="1:33" x14ac:dyDescent="0.35">
      <c r="A4510" t="s">
        <v>6140</v>
      </c>
      <c r="B4510" t="s">
        <v>19</v>
      </c>
      <c r="C4510" s="2">
        <v>6761150</v>
      </c>
      <c r="D4510" s="2">
        <v>6558980</v>
      </c>
      <c r="E4510" s="2">
        <v>13011200</v>
      </c>
      <c r="F4510" s="2">
        <v>13912600</v>
      </c>
      <c r="G4510" s="2">
        <v>13917000</v>
      </c>
      <c r="H4510" s="2">
        <v>13889500</v>
      </c>
      <c r="I4510" s="2">
        <v>13739000</v>
      </c>
      <c r="J4510" s="2">
        <v>13510000</v>
      </c>
      <c r="K4510" s="2">
        <v>13205800</v>
      </c>
      <c r="L4510" s="2">
        <v>12883500</v>
      </c>
      <c r="M4510" s="2">
        <v>12634800</v>
      </c>
      <c r="N4510" s="2">
        <v>12435400</v>
      </c>
      <c r="O4510" s="2">
        <v>12275900</v>
      </c>
      <c r="P4510" s="2">
        <v>12095400</v>
      </c>
      <c r="Q4510" s="2">
        <v>11978700</v>
      </c>
      <c r="R4510" s="2">
        <v>11919500</v>
      </c>
      <c r="S4510" s="2">
        <v>11823700</v>
      </c>
      <c r="T4510" s="2">
        <v>11649100</v>
      </c>
      <c r="U4510" s="2">
        <v>11468500</v>
      </c>
      <c r="V4510" s="2">
        <v>11340600</v>
      </c>
      <c r="W4510" s="2">
        <v>11159300</v>
      </c>
      <c r="X4510" s="2">
        <v>10998400</v>
      </c>
      <c r="Y4510" s="2">
        <v>10871400</v>
      </c>
      <c r="Z4510" s="2">
        <v>10721400</v>
      </c>
      <c r="AA4510" s="2">
        <v>10585700</v>
      </c>
      <c r="AB4510" s="2">
        <v>10533900</v>
      </c>
      <c r="AC4510" s="2">
        <v>10542400</v>
      </c>
      <c r="AD4510" s="2">
        <v>10534500</v>
      </c>
      <c r="AE4510" s="2">
        <v>10475300</v>
      </c>
      <c r="AF4510" s="2">
        <v>10395600</v>
      </c>
      <c r="AG4510" s="2">
        <v>10381400</v>
      </c>
    </row>
    <row r="4511" spans="1:33" x14ac:dyDescent="0.35">
      <c r="A4511" t="s">
        <v>6141</v>
      </c>
      <c r="B4511" t="s">
        <v>19</v>
      </c>
      <c r="C4511" s="2">
        <v>3211440</v>
      </c>
      <c r="D4511" s="2">
        <v>3115410</v>
      </c>
      <c r="E4511" s="2">
        <v>6180120</v>
      </c>
      <c r="F4511" s="2">
        <v>6608280</v>
      </c>
      <c r="G4511" s="2">
        <v>6610350</v>
      </c>
      <c r="H4511" s="2">
        <v>6597300</v>
      </c>
      <c r="I4511" s="2">
        <v>6525810</v>
      </c>
      <c r="J4511" s="2">
        <v>6417030</v>
      </c>
      <c r="K4511" s="2">
        <v>6272550</v>
      </c>
      <c r="L4511" s="2">
        <v>6119460</v>
      </c>
      <c r="M4511" s="2">
        <v>6001350</v>
      </c>
      <c r="N4511" s="2">
        <v>5906640</v>
      </c>
      <c r="O4511" s="2">
        <v>5830860</v>
      </c>
      <c r="P4511" s="2">
        <v>5745120</v>
      </c>
      <c r="Q4511" s="2">
        <v>5689680</v>
      </c>
      <c r="R4511" s="2">
        <v>5661570</v>
      </c>
      <c r="S4511" s="2">
        <v>5616090</v>
      </c>
      <c r="T4511" s="2">
        <v>5533140</v>
      </c>
      <c r="U4511" s="2">
        <v>5447370</v>
      </c>
      <c r="V4511" s="2">
        <v>5386620</v>
      </c>
      <c r="W4511" s="2">
        <v>5300490</v>
      </c>
      <c r="X4511" s="2">
        <v>5224050</v>
      </c>
      <c r="Y4511" s="2">
        <v>5163720</v>
      </c>
      <c r="Z4511" s="2">
        <v>5092500</v>
      </c>
      <c r="AA4511" s="2">
        <v>5028030</v>
      </c>
      <c r="AB4511" s="2">
        <v>5003430</v>
      </c>
      <c r="AC4511" s="2">
        <v>5007480</v>
      </c>
      <c r="AD4511" s="2">
        <v>5003730</v>
      </c>
      <c r="AE4511" s="2">
        <v>4975620</v>
      </c>
      <c r="AF4511" s="2">
        <v>4937760</v>
      </c>
      <c r="AG4511" s="2">
        <v>4931010</v>
      </c>
    </row>
    <row r="4512" spans="1:33" x14ac:dyDescent="0.35">
      <c r="A4512" t="s">
        <v>6142</v>
      </c>
      <c r="B4512" t="s">
        <v>19</v>
      </c>
      <c r="C4512">
        <v>642288</v>
      </c>
      <c r="D4512">
        <v>623082</v>
      </c>
      <c r="E4512" s="2">
        <v>1236020</v>
      </c>
      <c r="F4512" s="2">
        <v>1321660</v>
      </c>
      <c r="G4512" s="2">
        <v>1322070</v>
      </c>
      <c r="H4512" s="2">
        <v>1319460</v>
      </c>
      <c r="I4512" s="2">
        <v>1305160</v>
      </c>
      <c r="J4512" s="2">
        <v>1283410</v>
      </c>
      <c r="K4512" s="2">
        <v>1254510</v>
      </c>
      <c r="L4512" s="2">
        <v>1223890</v>
      </c>
      <c r="M4512" s="2">
        <v>1200270</v>
      </c>
      <c r="N4512" s="2">
        <v>1181330</v>
      </c>
      <c r="O4512" s="2">
        <v>1166170</v>
      </c>
      <c r="P4512" s="2">
        <v>1149020</v>
      </c>
      <c r="Q4512" s="2">
        <v>1137940</v>
      </c>
      <c r="R4512" s="2">
        <v>1132310</v>
      </c>
      <c r="S4512" s="2">
        <v>1123220</v>
      </c>
      <c r="T4512" s="2">
        <v>1106630</v>
      </c>
      <c r="U4512" s="2">
        <v>1089470</v>
      </c>
      <c r="V4512" s="2">
        <v>1077320</v>
      </c>
      <c r="W4512" s="2">
        <v>1060100</v>
      </c>
      <c r="X4512" s="2">
        <v>1044810</v>
      </c>
      <c r="Y4512" s="2">
        <v>1032740</v>
      </c>
      <c r="Z4512" s="2">
        <v>1018500</v>
      </c>
      <c r="AA4512" s="2">
        <v>1005610</v>
      </c>
      <c r="AB4512" s="2">
        <v>1000690</v>
      </c>
      <c r="AC4512" s="2">
        <v>1001500</v>
      </c>
      <c r="AD4512" s="2">
        <v>1000750</v>
      </c>
      <c r="AE4512">
        <v>995124</v>
      </c>
      <c r="AF4512">
        <v>987552</v>
      </c>
      <c r="AG4512">
        <v>986202</v>
      </c>
    </row>
    <row r="4513" spans="1:33" x14ac:dyDescent="0.35">
      <c r="A4513" t="s">
        <v>6143</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row>
    <row r="4514" spans="1:33" x14ac:dyDescent="0.35">
      <c r="A4514" t="s">
        <v>6144</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row>
    <row r="4515" spans="1:33" x14ac:dyDescent="0.35">
      <c r="A4515" t="s">
        <v>6145</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row>
    <row r="4516" spans="1:33" x14ac:dyDescent="0.35">
      <c r="A4516" t="s">
        <v>6146</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row>
    <row r="4517" spans="1:33" x14ac:dyDescent="0.35">
      <c r="A4517" t="s">
        <v>6147</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row>
    <row r="4518" spans="1:33" x14ac:dyDescent="0.35">
      <c r="A4518" t="s">
        <v>6148</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row>
    <row r="4519" spans="1:33" x14ac:dyDescent="0.35">
      <c r="A4519" t="s">
        <v>6149</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row>
    <row r="4520" spans="1:33" x14ac:dyDescent="0.35">
      <c r="A4520" t="s">
        <v>6150</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row>
    <row r="4521" spans="1:33" x14ac:dyDescent="0.35">
      <c r="A4521" t="s">
        <v>6151</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row>
    <row r="4522" spans="1:33" x14ac:dyDescent="0.35">
      <c r="A4522" t="s">
        <v>6152</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row>
    <row r="4523" spans="1:33" x14ac:dyDescent="0.35">
      <c r="A4523" t="s">
        <v>6153</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row>
    <row r="4524" spans="1:33" x14ac:dyDescent="0.35">
      <c r="A4524" t="s">
        <v>6154</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row>
    <row r="4525" spans="1:33" x14ac:dyDescent="0.35">
      <c r="A4525" t="s">
        <v>6155</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row>
    <row r="4526" spans="1:33" x14ac:dyDescent="0.35">
      <c r="A4526" t="s">
        <v>6156</v>
      </c>
      <c r="B4526" t="s">
        <v>19</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row>
    <row r="4527" spans="1:33" x14ac:dyDescent="0.35">
      <c r="A4527" t="s">
        <v>6157</v>
      </c>
      <c r="B4527" t="s">
        <v>19</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row>
    <row r="4528" spans="1:33" x14ac:dyDescent="0.35">
      <c r="A4528" t="s">
        <v>6158</v>
      </c>
      <c r="B4528" t="s">
        <v>19</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row>
    <row r="4529" spans="1:33" x14ac:dyDescent="0.35">
      <c r="A4529" t="s">
        <v>6159</v>
      </c>
      <c r="B4529" t="s">
        <v>19</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row>
    <row r="4530" spans="1:33" x14ac:dyDescent="0.35">
      <c r="A4530" t="s">
        <v>6160</v>
      </c>
      <c r="B4530" t="s">
        <v>19</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row>
    <row r="4531" spans="1:33" x14ac:dyDescent="0.35">
      <c r="A4531" t="s">
        <v>6161</v>
      </c>
      <c r="B4531" t="s">
        <v>19</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row>
    <row r="4532" spans="1:33" x14ac:dyDescent="0.35">
      <c r="A4532" t="s">
        <v>6162</v>
      </c>
      <c r="B4532" t="s">
        <v>19</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row>
    <row r="4533" spans="1:33" x14ac:dyDescent="0.35">
      <c r="A4533" t="s">
        <v>6163</v>
      </c>
      <c r="B4533" t="s">
        <v>19</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row>
    <row r="4534" spans="1:33" x14ac:dyDescent="0.35">
      <c r="A4534" t="s">
        <v>6164</v>
      </c>
      <c r="B4534" t="s">
        <v>19</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row>
    <row r="4535" spans="1:33" x14ac:dyDescent="0.35">
      <c r="A4535" t="s">
        <v>6165</v>
      </c>
      <c r="B4535" t="s">
        <v>19</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row>
    <row r="4536" spans="1:33" x14ac:dyDescent="0.35">
      <c r="A4536" t="s">
        <v>6166</v>
      </c>
      <c r="B4536" t="s">
        <v>19</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row>
    <row r="4537" spans="1:33" x14ac:dyDescent="0.35">
      <c r="A4537" t="s">
        <v>6167</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row>
    <row r="4538" spans="1:33" x14ac:dyDescent="0.35">
      <c r="A4538" t="s">
        <v>6168</v>
      </c>
      <c r="B4538" t="s">
        <v>19</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row>
    <row r="4539" spans="1:33" x14ac:dyDescent="0.35">
      <c r="A4539" t="s">
        <v>6169</v>
      </c>
      <c r="B4539" t="s">
        <v>19</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row>
    <row r="4540" spans="1:33" x14ac:dyDescent="0.35">
      <c r="A4540" t="s">
        <v>6170</v>
      </c>
      <c r="B4540" t="s">
        <v>19</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row>
    <row r="4541" spans="1:33" x14ac:dyDescent="0.35">
      <c r="A4541" t="s">
        <v>6171</v>
      </c>
      <c r="B4541" t="s">
        <v>19</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row>
    <row r="4542" spans="1:33" x14ac:dyDescent="0.35">
      <c r="A4542" t="s">
        <v>6172</v>
      </c>
      <c r="B4542" t="s">
        <v>19</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row>
    <row r="4543" spans="1:33" x14ac:dyDescent="0.35">
      <c r="A4543" t="s">
        <v>6173</v>
      </c>
      <c r="B4543" t="s">
        <v>19</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row>
    <row r="4544" spans="1:33" x14ac:dyDescent="0.35">
      <c r="A4544" t="s">
        <v>6174</v>
      </c>
      <c r="B4544" t="s">
        <v>19</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row>
    <row r="4545" spans="1:33" x14ac:dyDescent="0.35">
      <c r="A4545" t="s">
        <v>6175</v>
      </c>
      <c r="B4545" t="s">
        <v>19</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row>
    <row r="4546" spans="1:33" x14ac:dyDescent="0.35">
      <c r="A4546" t="s">
        <v>6176</v>
      </c>
      <c r="B4546" t="s">
        <v>19</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row>
    <row r="4547" spans="1:33" x14ac:dyDescent="0.35">
      <c r="A4547" t="s">
        <v>6177</v>
      </c>
      <c r="B4547" t="s">
        <v>19</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row>
    <row r="4548" spans="1:33" x14ac:dyDescent="0.35">
      <c r="A4548" t="s">
        <v>6178</v>
      </c>
      <c r="B4548" t="s">
        <v>19</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row>
    <row r="4549" spans="1:33" x14ac:dyDescent="0.35">
      <c r="A4549" t="s">
        <v>6179</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row>
    <row r="4550" spans="1:33" x14ac:dyDescent="0.35">
      <c r="A4550" t="s">
        <v>6180</v>
      </c>
      <c r="B4550" t="s">
        <v>19</v>
      </c>
      <c r="C4550">
        <v>0</v>
      </c>
      <c r="D4550" s="2">
        <v>53116700000</v>
      </c>
      <c r="E4550" s="2">
        <v>106357000000</v>
      </c>
      <c r="F4550" s="2">
        <v>103050000000</v>
      </c>
      <c r="G4550" s="2">
        <v>96596700000</v>
      </c>
      <c r="H4550" s="2">
        <v>93660100000</v>
      </c>
      <c r="I4550" s="2">
        <v>91805900000</v>
      </c>
      <c r="J4550" s="2">
        <v>90385500000</v>
      </c>
      <c r="K4550" s="2">
        <v>90498600000</v>
      </c>
      <c r="L4550" s="2">
        <v>90564400000</v>
      </c>
      <c r="M4550" s="2">
        <v>90538000000</v>
      </c>
      <c r="N4550" s="2">
        <v>90459300000</v>
      </c>
      <c r="O4550" s="2">
        <v>90282300000</v>
      </c>
      <c r="P4550" s="2">
        <v>90511500000</v>
      </c>
      <c r="Q4550" s="2">
        <v>90394100000</v>
      </c>
      <c r="R4550" s="2">
        <v>90141500000</v>
      </c>
      <c r="S4550" s="2">
        <v>90037700000</v>
      </c>
      <c r="T4550" s="2">
        <v>90198700000</v>
      </c>
      <c r="U4550" s="2">
        <v>90317300000</v>
      </c>
      <c r="V4550" s="2">
        <v>90728500000</v>
      </c>
      <c r="W4550" s="2">
        <v>90574800000</v>
      </c>
      <c r="X4550" s="2">
        <v>90923900000</v>
      </c>
      <c r="Y4550" s="2">
        <v>91374400000</v>
      </c>
      <c r="Z4550" s="2">
        <v>91412500000</v>
      </c>
      <c r="AA4550" s="2">
        <v>91435900000</v>
      </c>
      <c r="AB4550" s="2">
        <v>91514600000</v>
      </c>
      <c r="AC4550" s="2">
        <v>91839700000</v>
      </c>
      <c r="AD4550" s="2">
        <v>92366400000</v>
      </c>
      <c r="AE4550" s="2">
        <v>92792300000</v>
      </c>
      <c r="AF4550" s="2">
        <v>93232400000</v>
      </c>
      <c r="AG4550" s="2">
        <v>93806400000</v>
      </c>
    </row>
    <row r="4551" spans="1:33" x14ac:dyDescent="0.35">
      <c r="A4551" t="s">
        <v>6181</v>
      </c>
      <c r="B4551" t="s">
        <v>19</v>
      </c>
      <c r="C4551">
        <v>0</v>
      </c>
      <c r="D4551" s="2">
        <v>12609400</v>
      </c>
      <c r="E4551" s="2">
        <v>25248100</v>
      </c>
      <c r="F4551" s="2">
        <v>24463100</v>
      </c>
      <c r="G4551" s="2">
        <v>22931100</v>
      </c>
      <c r="H4551" s="2">
        <v>22234000</v>
      </c>
      <c r="I4551" s="2">
        <v>21793800</v>
      </c>
      <c r="J4551" s="2">
        <v>21456600</v>
      </c>
      <c r="K4551" s="2">
        <v>21483500</v>
      </c>
      <c r="L4551" s="2">
        <v>21499100</v>
      </c>
      <c r="M4551" s="2">
        <v>21492800</v>
      </c>
      <c r="N4551" s="2">
        <v>21474100</v>
      </c>
      <c r="O4551" s="2">
        <v>21432100</v>
      </c>
      <c r="P4551" s="2">
        <v>21486500</v>
      </c>
      <c r="Q4551" s="2">
        <v>21458700</v>
      </c>
      <c r="R4551" s="2">
        <v>21398700</v>
      </c>
      <c r="S4551" s="2">
        <v>21374100</v>
      </c>
      <c r="T4551" s="2">
        <v>21412300</v>
      </c>
      <c r="U4551" s="2">
        <v>21440400</v>
      </c>
      <c r="V4551" s="2">
        <v>21538000</v>
      </c>
      <c r="W4551" s="2">
        <v>21501600</v>
      </c>
      <c r="X4551" s="2">
        <v>21584400</v>
      </c>
      <c r="Y4551" s="2">
        <v>21691400</v>
      </c>
      <c r="Z4551" s="2">
        <v>21700400</v>
      </c>
      <c r="AA4551" s="2">
        <v>21706000</v>
      </c>
      <c r="AB4551" s="2">
        <v>21724700</v>
      </c>
      <c r="AC4551" s="2">
        <v>21801800</v>
      </c>
      <c r="AD4551" s="2">
        <v>21926900</v>
      </c>
      <c r="AE4551" s="2">
        <v>22028000</v>
      </c>
      <c r="AF4551" s="2">
        <v>22132400</v>
      </c>
      <c r="AG4551" s="2">
        <v>22268700</v>
      </c>
    </row>
    <row r="4552" spans="1:33" x14ac:dyDescent="0.35">
      <c r="A4552" t="s">
        <v>6182</v>
      </c>
      <c r="B4552" t="s">
        <v>19</v>
      </c>
      <c r="C4552">
        <v>0</v>
      </c>
      <c r="D4552" s="2">
        <v>142745000</v>
      </c>
      <c r="E4552" s="2">
        <v>285823000</v>
      </c>
      <c r="F4552" s="2">
        <v>276936000</v>
      </c>
      <c r="G4552" s="2">
        <v>259593000</v>
      </c>
      <c r="H4552" s="2">
        <v>251701000</v>
      </c>
      <c r="I4552" s="2">
        <v>246718000</v>
      </c>
      <c r="J4552" s="2">
        <v>242901000</v>
      </c>
      <c r="K4552" s="2">
        <v>243205000</v>
      </c>
      <c r="L4552" s="2">
        <v>243382000</v>
      </c>
      <c r="M4552" s="2">
        <v>243311000</v>
      </c>
      <c r="N4552" s="2">
        <v>243099000</v>
      </c>
      <c r="O4552" s="2">
        <v>242624000</v>
      </c>
      <c r="P4552" s="2">
        <v>243240000</v>
      </c>
      <c r="Q4552" s="2">
        <v>242924000</v>
      </c>
      <c r="R4552" s="2">
        <v>242245000</v>
      </c>
      <c r="S4552" s="2">
        <v>241966000</v>
      </c>
      <c r="T4552" s="2">
        <v>242399000</v>
      </c>
      <c r="U4552" s="2">
        <v>242718000</v>
      </c>
      <c r="V4552" s="2">
        <v>243823000</v>
      </c>
      <c r="W4552" s="2">
        <v>243410000</v>
      </c>
      <c r="X4552" s="2">
        <v>244348000</v>
      </c>
      <c r="Y4552" s="2">
        <v>245559000</v>
      </c>
      <c r="Z4552" s="2">
        <v>245661000</v>
      </c>
      <c r="AA4552" s="2">
        <v>245724000</v>
      </c>
      <c r="AB4552" s="2">
        <v>245935000</v>
      </c>
      <c r="AC4552" s="2">
        <v>246809000</v>
      </c>
      <c r="AD4552" s="2">
        <v>248225000</v>
      </c>
      <c r="AE4552" s="2">
        <v>249369000</v>
      </c>
      <c r="AF4552" s="2">
        <v>250552000</v>
      </c>
      <c r="AG4552" s="2">
        <v>252094000</v>
      </c>
    </row>
    <row r="4553" spans="1:33" x14ac:dyDescent="0.35">
      <c r="A4553" t="s">
        <v>6183</v>
      </c>
      <c r="B4553" t="s">
        <v>19</v>
      </c>
      <c r="C4553">
        <v>0</v>
      </c>
      <c r="D4553" s="2">
        <v>85112000</v>
      </c>
      <c r="E4553" s="2">
        <v>170422000</v>
      </c>
      <c r="F4553" s="2">
        <v>165123000</v>
      </c>
      <c r="G4553" s="2">
        <v>154783000</v>
      </c>
      <c r="H4553" s="2">
        <v>150077000</v>
      </c>
      <c r="I4553" s="2">
        <v>147106000</v>
      </c>
      <c r="J4553" s="2">
        <v>144830000</v>
      </c>
      <c r="K4553" s="2">
        <v>145011000</v>
      </c>
      <c r="L4553" s="2">
        <v>145117000</v>
      </c>
      <c r="M4553" s="2">
        <v>145074000</v>
      </c>
      <c r="N4553" s="2">
        <v>144948000</v>
      </c>
      <c r="O4553" s="2">
        <v>144665000</v>
      </c>
      <c r="P4553" s="2">
        <v>145032000</v>
      </c>
      <c r="Q4553" s="2">
        <v>144844000</v>
      </c>
      <c r="R4553" s="2">
        <v>144439000</v>
      </c>
      <c r="S4553" s="2">
        <v>144273000</v>
      </c>
      <c r="T4553" s="2">
        <v>144531000</v>
      </c>
      <c r="U4553" s="2">
        <v>144721000</v>
      </c>
      <c r="V4553" s="2">
        <v>145380000</v>
      </c>
      <c r="W4553" s="2">
        <v>145133000</v>
      </c>
      <c r="X4553" s="2">
        <v>145693000</v>
      </c>
      <c r="Y4553" s="2">
        <v>146415000</v>
      </c>
      <c r="Z4553" s="2">
        <v>146476000</v>
      </c>
      <c r="AA4553" s="2">
        <v>146513000</v>
      </c>
      <c r="AB4553" s="2">
        <v>146639000</v>
      </c>
      <c r="AC4553" s="2">
        <v>147160000</v>
      </c>
      <c r="AD4553" s="2">
        <v>148004000</v>
      </c>
      <c r="AE4553" s="2">
        <v>148687000</v>
      </c>
      <c r="AF4553" s="2">
        <v>149392000</v>
      </c>
      <c r="AG4553" s="2">
        <v>150312000</v>
      </c>
    </row>
    <row r="4554" spans="1:33" x14ac:dyDescent="0.35">
      <c r="A4554" t="s">
        <v>6184</v>
      </c>
      <c r="B4554" t="s">
        <v>19</v>
      </c>
      <c r="C4554">
        <v>0</v>
      </c>
      <c r="D4554" s="2">
        <v>17374800</v>
      </c>
      <c r="E4554" s="2">
        <v>34790200</v>
      </c>
      <c r="F4554" s="2">
        <v>33708400</v>
      </c>
      <c r="G4554" s="2">
        <v>31597500</v>
      </c>
      <c r="H4554" s="2">
        <v>30636900</v>
      </c>
      <c r="I4554" s="2">
        <v>30030400</v>
      </c>
      <c r="J4554" s="2">
        <v>29565700</v>
      </c>
      <c r="K4554" s="2">
        <v>29602700</v>
      </c>
      <c r="L4554" s="2">
        <v>29624200</v>
      </c>
      <c r="M4554" s="2">
        <v>29615600</v>
      </c>
      <c r="N4554" s="2">
        <v>29589900</v>
      </c>
      <c r="O4554" s="2">
        <v>29532000</v>
      </c>
      <c r="P4554" s="2">
        <v>29607000</v>
      </c>
      <c r="Q4554" s="2">
        <v>29568600</v>
      </c>
      <c r="R4554" s="2">
        <v>29485900</v>
      </c>
      <c r="S4554" s="2">
        <v>29452000</v>
      </c>
      <c r="T4554" s="2">
        <v>29504600</v>
      </c>
      <c r="U4554" s="2">
        <v>29543400</v>
      </c>
      <c r="V4554" s="2">
        <v>29677900</v>
      </c>
      <c r="W4554" s="2">
        <v>29627700</v>
      </c>
      <c r="X4554" s="2">
        <v>29741900</v>
      </c>
      <c r="Y4554" s="2">
        <v>29889200</v>
      </c>
      <c r="Z4554" s="2">
        <v>29901700</v>
      </c>
      <c r="AA4554" s="2">
        <v>29909300</v>
      </c>
      <c r="AB4554" s="2">
        <v>29935100</v>
      </c>
      <c r="AC4554" s="2">
        <v>30041400</v>
      </c>
      <c r="AD4554" s="2">
        <v>30213700</v>
      </c>
      <c r="AE4554" s="2">
        <v>30353000</v>
      </c>
      <c r="AF4554" s="2">
        <v>30497000</v>
      </c>
      <c r="AG4554" s="2">
        <v>30684700</v>
      </c>
    </row>
    <row r="4555" spans="1:33" x14ac:dyDescent="0.35">
      <c r="A4555" t="s">
        <v>6185</v>
      </c>
      <c r="B4555" t="s">
        <v>19</v>
      </c>
      <c r="C4555">
        <v>0</v>
      </c>
      <c r="D4555" s="2">
        <v>14866800</v>
      </c>
      <c r="E4555" s="2">
        <v>29768200</v>
      </c>
      <c r="F4555" s="2">
        <v>28842600</v>
      </c>
      <c r="G4555" s="2">
        <v>27036400</v>
      </c>
      <c r="H4555" s="2">
        <v>26214500</v>
      </c>
      <c r="I4555" s="2">
        <v>25695500</v>
      </c>
      <c r="J4555" s="2">
        <v>25297900</v>
      </c>
      <c r="K4555" s="2">
        <v>25329600</v>
      </c>
      <c r="L4555" s="2">
        <v>25348000</v>
      </c>
      <c r="M4555" s="2">
        <v>25340600</v>
      </c>
      <c r="N4555" s="2">
        <v>25318600</v>
      </c>
      <c r="O4555" s="2">
        <v>25269000</v>
      </c>
      <c r="P4555" s="2">
        <v>25333200</v>
      </c>
      <c r="Q4555" s="2">
        <v>25300400</v>
      </c>
      <c r="R4555" s="2">
        <v>25229700</v>
      </c>
      <c r="S4555" s="2">
        <v>25200600</v>
      </c>
      <c r="T4555" s="2">
        <v>25245700</v>
      </c>
      <c r="U4555" s="2">
        <v>25278900</v>
      </c>
      <c r="V4555" s="2">
        <v>25393900</v>
      </c>
      <c r="W4555" s="2">
        <v>25350900</v>
      </c>
      <c r="X4555" s="2">
        <v>25448600</v>
      </c>
      <c r="Y4555" s="2">
        <v>25574700</v>
      </c>
      <c r="Z4555" s="2">
        <v>25585400</v>
      </c>
      <c r="AA4555" s="2">
        <v>25591900</v>
      </c>
      <c r="AB4555" s="2">
        <v>25614000</v>
      </c>
      <c r="AC4555" s="2">
        <v>25704900</v>
      </c>
      <c r="AD4555" s="2">
        <v>25852400</v>
      </c>
      <c r="AE4555" s="2">
        <v>25971600</v>
      </c>
      <c r="AF4555" s="2">
        <v>26094700</v>
      </c>
      <c r="AG4555" s="2">
        <v>26255400</v>
      </c>
    </row>
    <row r="4556" spans="1:33" x14ac:dyDescent="0.35">
      <c r="A4556" t="s">
        <v>6186</v>
      </c>
      <c r="B4556" t="s">
        <v>19</v>
      </c>
      <c r="C4556">
        <v>0</v>
      </c>
      <c r="D4556" s="2">
        <v>63389100</v>
      </c>
      <c r="E4556" s="2">
        <v>126926000</v>
      </c>
      <c r="F4556" s="2">
        <v>122979000</v>
      </c>
      <c r="G4556" s="2">
        <v>115278000</v>
      </c>
      <c r="H4556" s="2">
        <v>111773000</v>
      </c>
      <c r="I4556" s="2">
        <v>109561000</v>
      </c>
      <c r="J4556" s="2">
        <v>107866000</v>
      </c>
      <c r="K4556" s="2">
        <v>108001000</v>
      </c>
      <c r="L4556" s="2">
        <v>108079000</v>
      </c>
      <c r="M4556" s="2">
        <v>108047000</v>
      </c>
      <c r="N4556" s="2">
        <v>107954000</v>
      </c>
      <c r="O4556" s="2">
        <v>107742000</v>
      </c>
      <c r="P4556" s="2">
        <v>108016000</v>
      </c>
      <c r="Q4556" s="2">
        <v>107876000</v>
      </c>
      <c r="R4556" s="2">
        <v>107574000</v>
      </c>
      <c r="S4556" s="2">
        <v>107450000</v>
      </c>
      <c r="T4556" s="2">
        <v>107643000</v>
      </c>
      <c r="U4556" s="2">
        <v>107784000</v>
      </c>
      <c r="V4556" s="2">
        <v>108275000</v>
      </c>
      <c r="W4556" s="2">
        <v>108091000</v>
      </c>
      <c r="X4556" s="2">
        <v>108508000</v>
      </c>
      <c r="Y4556" s="2">
        <v>109046000</v>
      </c>
      <c r="Z4556" s="2">
        <v>109091000</v>
      </c>
      <c r="AA4556" s="2">
        <v>109119000</v>
      </c>
      <c r="AB4556" s="2">
        <v>109213000</v>
      </c>
      <c r="AC4556" s="2">
        <v>109601000</v>
      </c>
      <c r="AD4556" s="2">
        <v>110230000</v>
      </c>
      <c r="AE4556" s="2">
        <v>110738000</v>
      </c>
      <c r="AF4556" s="2">
        <v>111263000</v>
      </c>
      <c r="AG4556" s="2">
        <v>111948000</v>
      </c>
    </row>
    <row r="4557" spans="1:33" x14ac:dyDescent="0.35">
      <c r="A4557" t="s">
        <v>6187</v>
      </c>
      <c r="B4557" t="s">
        <v>19</v>
      </c>
      <c r="C4557">
        <v>0</v>
      </c>
      <c r="D4557" s="2">
        <v>1126120</v>
      </c>
      <c r="E4557" s="2">
        <v>2254850</v>
      </c>
      <c r="F4557" s="2">
        <v>2184740</v>
      </c>
      <c r="G4557" s="2">
        <v>2047930</v>
      </c>
      <c r="H4557" s="2">
        <v>1985670</v>
      </c>
      <c r="I4557" s="2">
        <v>1946360</v>
      </c>
      <c r="J4557" s="2">
        <v>1916240</v>
      </c>
      <c r="K4557" s="2">
        <v>1918640</v>
      </c>
      <c r="L4557" s="2">
        <v>1920040</v>
      </c>
      <c r="M4557" s="2">
        <v>1919480</v>
      </c>
      <c r="N4557" s="2">
        <v>1917810</v>
      </c>
      <c r="O4557" s="2">
        <v>1914050</v>
      </c>
      <c r="P4557" s="2">
        <v>1918920</v>
      </c>
      <c r="Q4557" s="2">
        <v>1916430</v>
      </c>
      <c r="R4557" s="2">
        <v>1911070</v>
      </c>
      <c r="S4557" s="2">
        <v>1908870</v>
      </c>
      <c r="T4557" s="2">
        <v>1912280</v>
      </c>
      <c r="U4557" s="2">
        <v>1914800</v>
      </c>
      <c r="V4557" s="2">
        <v>1923510</v>
      </c>
      <c r="W4557" s="2">
        <v>1920260</v>
      </c>
      <c r="X4557" s="2">
        <v>1927660</v>
      </c>
      <c r="Y4557" s="2">
        <v>1937210</v>
      </c>
      <c r="Z4557" s="2">
        <v>1938020</v>
      </c>
      <c r="AA4557" s="2">
        <v>1938510</v>
      </c>
      <c r="AB4557" s="2">
        <v>1940180</v>
      </c>
      <c r="AC4557" s="2">
        <v>1947070</v>
      </c>
      <c r="AD4557" s="2">
        <v>1958240</v>
      </c>
      <c r="AE4557" s="2">
        <v>1967270</v>
      </c>
      <c r="AF4557" s="2">
        <v>1976600</v>
      </c>
      <c r="AG4557" s="2">
        <v>1988770</v>
      </c>
    </row>
    <row r="4558" spans="1:33" x14ac:dyDescent="0.35">
      <c r="A4558" t="s">
        <v>6188</v>
      </c>
      <c r="B4558" t="s">
        <v>19</v>
      </c>
      <c r="C4558">
        <v>0</v>
      </c>
      <c r="D4558" s="2">
        <v>5458590</v>
      </c>
      <c r="E4558" s="2">
        <v>10929900</v>
      </c>
      <c r="F4558" s="2">
        <v>10590000</v>
      </c>
      <c r="G4558" s="2">
        <v>9926860</v>
      </c>
      <c r="H4558" s="2">
        <v>9625080</v>
      </c>
      <c r="I4558" s="2">
        <v>9434530</v>
      </c>
      <c r="J4558" s="2">
        <v>9288560</v>
      </c>
      <c r="K4558" s="2">
        <v>9300180</v>
      </c>
      <c r="L4558" s="2">
        <v>9306940</v>
      </c>
      <c r="M4558" s="2">
        <v>9304230</v>
      </c>
      <c r="N4558" s="2">
        <v>9296140</v>
      </c>
      <c r="O4558" s="2">
        <v>9277950</v>
      </c>
      <c r="P4558" s="2">
        <v>9301510</v>
      </c>
      <c r="Q4558" s="2">
        <v>9289450</v>
      </c>
      <c r="R4558" s="2">
        <v>9263490</v>
      </c>
      <c r="S4558" s="2">
        <v>9252810</v>
      </c>
      <c r="T4558" s="2">
        <v>9269360</v>
      </c>
      <c r="U4558" s="2">
        <v>9281550</v>
      </c>
      <c r="V4558" s="2">
        <v>9323810</v>
      </c>
      <c r="W4558" s="2">
        <v>9308020</v>
      </c>
      <c r="X4558" s="2">
        <v>9343890</v>
      </c>
      <c r="Y4558" s="2">
        <v>9390190</v>
      </c>
      <c r="Z4558" s="2">
        <v>9394100</v>
      </c>
      <c r="AA4558" s="2">
        <v>9396500</v>
      </c>
      <c r="AB4558" s="2">
        <v>9404590</v>
      </c>
      <c r="AC4558" s="2">
        <v>9438000</v>
      </c>
      <c r="AD4558" s="2">
        <v>9492130</v>
      </c>
      <c r="AE4558" s="2">
        <v>9535900</v>
      </c>
      <c r="AF4558" s="2">
        <v>9581120</v>
      </c>
      <c r="AG4558" s="2">
        <v>9640110</v>
      </c>
    </row>
    <row r="4559" spans="1:33" x14ac:dyDescent="0.35">
      <c r="A4559" t="s">
        <v>6189</v>
      </c>
      <c r="B4559" t="s">
        <v>19</v>
      </c>
      <c r="C4559">
        <v>0</v>
      </c>
      <c r="D4559" s="2">
        <v>2592740</v>
      </c>
      <c r="E4559" s="2">
        <v>5191530</v>
      </c>
      <c r="F4559" s="2">
        <v>5030100</v>
      </c>
      <c r="G4559" s="2">
        <v>4715100</v>
      </c>
      <c r="H4559" s="2">
        <v>4571760</v>
      </c>
      <c r="I4559" s="2">
        <v>4481250</v>
      </c>
      <c r="J4559" s="2">
        <v>4411920</v>
      </c>
      <c r="K4559" s="2">
        <v>4417440</v>
      </c>
      <c r="L4559" s="2">
        <v>4420650</v>
      </c>
      <c r="M4559" s="2">
        <v>4419360</v>
      </c>
      <c r="N4559" s="2">
        <v>4415520</v>
      </c>
      <c r="O4559" s="2">
        <v>4406880</v>
      </c>
      <c r="P4559" s="2">
        <v>4418070</v>
      </c>
      <c r="Q4559" s="2">
        <v>4412340</v>
      </c>
      <c r="R4559" s="2">
        <v>4400010</v>
      </c>
      <c r="S4559" s="2">
        <v>4394940</v>
      </c>
      <c r="T4559" s="2">
        <v>4402800</v>
      </c>
      <c r="U4559" s="2">
        <v>4408590</v>
      </c>
      <c r="V4559" s="2">
        <v>4428660</v>
      </c>
      <c r="W4559" s="2">
        <v>4421160</v>
      </c>
      <c r="X4559" s="2">
        <v>4438200</v>
      </c>
      <c r="Y4559" s="2">
        <v>4460190</v>
      </c>
      <c r="Z4559" s="2">
        <v>4462050</v>
      </c>
      <c r="AA4559" s="2">
        <v>4463190</v>
      </c>
      <c r="AB4559" s="2">
        <v>4467030</v>
      </c>
      <c r="AC4559" s="2">
        <v>4482900</v>
      </c>
      <c r="AD4559" s="2">
        <v>4508610</v>
      </c>
      <c r="AE4559" s="2">
        <v>4529400</v>
      </c>
      <c r="AF4559" s="2">
        <v>4550880</v>
      </c>
      <c r="AG4559" s="2">
        <v>4578900</v>
      </c>
    </row>
    <row r="4560" spans="1:33" x14ac:dyDescent="0.35">
      <c r="A4560" t="s">
        <v>6190</v>
      </c>
      <c r="B4560" t="s">
        <v>19</v>
      </c>
      <c r="C4560">
        <v>0</v>
      </c>
      <c r="D4560">
        <v>518549</v>
      </c>
      <c r="E4560" s="2">
        <v>1038310</v>
      </c>
      <c r="F4560" s="2">
        <v>1006020</v>
      </c>
      <c r="G4560">
        <v>943020</v>
      </c>
      <c r="H4560">
        <v>914352</v>
      </c>
      <c r="I4560">
        <v>896250</v>
      </c>
      <c r="J4560">
        <v>882384</v>
      </c>
      <c r="K4560">
        <v>883488</v>
      </c>
      <c r="L4560">
        <v>884130</v>
      </c>
      <c r="M4560">
        <v>883872</v>
      </c>
      <c r="N4560">
        <v>883104</v>
      </c>
      <c r="O4560">
        <v>881376</v>
      </c>
      <c r="P4560">
        <v>883614</v>
      </c>
      <c r="Q4560">
        <v>882468</v>
      </c>
      <c r="R4560">
        <v>880002</v>
      </c>
      <c r="S4560">
        <v>878988</v>
      </c>
      <c r="T4560">
        <v>880560</v>
      </c>
      <c r="U4560">
        <v>881718</v>
      </c>
      <c r="V4560">
        <v>885732</v>
      </c>
      <c r="W4560">
        <v>884232</v>
      </c>
      <c r="X4560">
        <v>887640</v>
      </c>
      <c r="Y4560">
        <v>892038</v>
      </c>
      <c r="Z4560">
        <v>892410</v>
      </c>
      <c r="AA4560">
        <v>892638</v>
      </c>
      <c r="AB4560">
        <v>893406</v>
      </c>
      <c r="AC4560">
        <v>896580</v>
      </c>
      <c r="AD4560">
        <v>901722</v>
      </c>
      <c r="AE4560">
        <v>905880</v>
      </c>
      <c r="AF4560">
        <v>910176</v>
      </c>
      <c r="AG4560">
        <v>915780</v>
      </c>
    </row>
    <row r="4561" spans="1:33" x14ac:dyDescent="0.35">
      <c r="A4561" t="s">
        <v>6191</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row>
    <row r="4562" spans="1:33" x14ac:dyDescent="0.35">
      <c r="A4562" t="s">
        <v>6192</v>
      </c>
      <c r="B4562" t="s">
        <v>19</v>
      </c>
      <c r="C4562" s="2">
        <v>65469700000</v>
      </c>
      <c r="D4562" s="2">
        <v>62027300000</v>
      </c>
      <c r="E4562" s="2">
        <v>121303000000</v>
      </c>
      <c r="F4562" s="2">
        <v>130664000000</v>
      </c>
      <c r="G4562" s="2">
        <v>131519000000</v>
      </c>
      <c r="H4562" s="2">
        <v>131687000000</v>
      </c>
      <c r="I4562" s="2">
        <v>131282000000</v>
      </c>
      <c r="J4562" s="2">
        <v>130564000000</v>
      </c>
      <c r="K4562" s="2">
        <v>128478000000</v>
      </c>
      <c r="L4562" s="2">
        <v>126101000000</v>
      </c>
      <c r="M4562" s="2">
        <v>124575000000</v>
      </c>
      <c r="N4562" s="2">
        <v>124146000000</v>
      </c>
      <c r="O4562" s="2">
        <v>123669000000</v>
      </c>
      <c r="P4562" s="2">
        <v>122835000000</v>
      </c>
      <c r="Q4562" s="2">
        <v>123796000000</v>
      </c>
      <c r="R4562" s="2">
        <v>125222000000</v>
      </c>
      <c r="S4562" s="2">
        <v>126683000000</v>
      </c>
      <c r="T4562" s="2">
        <v>127282000000</v>
      </c>
      <c r="U4562" s="2">
        <v>127798000000</v>
      </c>
      <c r="V4562" s="2">
        <v>128845000000</v>
      </c>
      <c r="W4562" s="2">
        <v>128627000000</v>
      </c>
      <c r="X4562" s="2">
        <v>128367000000</v>
      </c>
      <c r="Y4562" s="2">
        <v>128696000000</v>
      </c>
      <c r="Z4562" s="2">
        <v>128223000000</v>
      </c>
      <c r="AA4562" s="2">
        <v>128127000000</v>
      </c>
      <c r="AB4562" s="2">
        <v>129429000000</v>
      </c>
      <c r="AC4562" s="2">
        <v>131593000000</v>
      </c>
      <c r="AD4562" s="2">
        <v>133757000000</v>
      </c>
      <c r="AE4562" s="2">
        <v>134519000000</v>
      </c>
      <c r="AF4562" s="2">
        <v>134920000000</v>
      </c>
      <c r="AG4562" s="2">
        <v>135948000000</v>
      </c>
    </row>
    <row r="4563" spans="1:33" x14ac:dyDescent="0.35">
      <c r="A4563" t="s">
        <v>6193</v>
      </c>
      <c r="B4563" t="s">
        <v>19</v>
      </c>
      <c r="C4563" s="2">
        <v>15541900</v>
      </c>
      <c r="D4563" s="2">
        <v>14724700</v>
      </c>
      <c r="E4563" s="2">
        <v>28796100</v>
      </c>
      <c r="F4563" s="2">
        <v>31018300</v>
      </c>
      <c r="G4563" s="2">
        <v>31221300</v>
      </c>
      <c r="H4563" s="2">
        <v>31261100</v>
      </c>
      <c r="I4563" s="2">
        <v>31165000</v>
      </c>
      <c r="J4563" s="2">
        <v>30994700</v>
      </c>
      <c r="K4563" s="2">
        <v>30499500</v>
      </c>
      <c r="L4563" s="2">
        <v>29935000</v>
      </c>
      <c r="M4563" s="2">
        <v>29572900</v>
      </c>
      <c r="N4563" s="2">
        <v>29471100</v>
      </c>
      <c r="O4563" s="2">
        <v>29357700</v>
      </c>
      <c r="P4563" s="2">
        <v>29159900</v>
      </c>
      <c r="Q4563" s="2">
        <v>29388100</v>
      </c>
      <c r="R4563" s="2">
        <v>29726500</v>
      </c>
      <c r="S4563" s="2">
        <v>30073300</v>
      </c>
      <c r="T4563" s="2">
        <v>30215500</v>
      </c>
      <c r="U4563" s="2">
        <v>30338000</v>
      </c>
      <c r="V4563" s="2">
        <v>30586600</v>
      </c>
      <c r="W4563" s="2">
        <v>30534800</v>
      </c>
      <c r="X4563" s="2">
        <v>30473000</v>
      </c>
      <c r="Y4563" s="2">
        <v>30551200</v>
      </c>
      <c r="Z4563" s="2">
        <v>30438800</v>
      </c>
      <c r="AA4563" s="2">
        <v>30416100</v>
      </c>
      <c r="AB4563" s="2">
        <v>30725200</v>
      </c>
      <c r="AC4563" s="2">
        <v>31238800</v>
      </c>
      <c r="AD4563" s="2">
        <v>31752500</v>
      </c>
      <c r="AE4563" s="2">
        <v>31933600</v>
      </c>
      <c r="AF4563" s="2">
        <v>32028700</v>
      </c>
      <c r="AG4563" s="2">
        <v>32272600</v>
      </c>
    </row>
    <row r="4564" spans="1:33" x14ac:dyDescent="0.35">
      <c r="A4564" t="s">
        <v>6194</v>
      </c>
      <c r="B4564" t="s">
        <v>19</v>
      </c>
      <c r="C4564" s="2">
        <v>175942000</v>
      </c>
      <c r="D4564" s="2">
        <v>166691000</v>
      </c>
      <c r="E4564" s="2">
        <v>325988000</v>
      </c>
      <c r="F4564" s="2">
        <v>351145000</v>
      </c>
      <c r="G4564" s="2">
        <v>353443000</v>
      </c>
      <c r="H4564" s="2">
        <v>353893000</v>
      </c>
      <c r="I4564" s="2">
        <v>352805000</v>
      </c>
      <c r="J4564" s="2">
        <v>350877000</v>
      </c>
      <c r="K4564" s="2">
        <v>345272000</v>
      </c>
      <c r="L4564" s="2">
        <v>338881000</v>
      </c>
      <c r="M4564" s="2">
        <v>334782000</v>
      </c>
      <c r="N4564" s="2">
        <v>333629000</v>
      </c>
      <c r="O4564" s="2">
        <v>332346000</v>
      </c>
      <c r="P4564" s="2">
        <v>330106000</v>
      </c>
      <c r="Q4564" s="2">
        <v>332689000</v>
      </c>
      <c r="R4564" s="2">
        <v>336521000</v>
      </c>
      <c r="S4564" s="2">
        <v>340447000</v>
      </c>
      <c r="T4564" s="2">
        <v>342056000</v>
      </c>
      <c r="U4564" s="2">
        <v>343443000</v>
      </c>
      <c r="V4564" s="2">
        <v>346258000</v>
      </c>
      <c r="W4564" s="2">
        <v>345671000</v>
      </c>
      <c r="X4564" s="2">
        <v>344971000</v>
      </c>
      <c r="Y4564" s="2">
        <v>345856000</v>
      </c>
      <c r="Z4564" s="2">
        <v>344585000</v>
      </c>
      <c r="AA4564" s="2">
        <v>344327000</v>
      </c>
      <c r="AB4564" s="2">
        <v>347827000</v>
      </c>
      <c r="AC4564" s="2">
        <v>353641000</v>
      </c>
      <c r="AD4564" s="2">
        <v>359456000</v>
      </c>
      <c r="AE4564" s="2">
        <v>361506000</v>
      </c>
      <c r="AF4564" s="2">
        <v>362583000</v>
      </c>
      <c r="AG4564" s="2">
        <v>365344000</v>
      </c>
    </row>
    <row r="4565" spans="1:33" x14ac:dyDescent="0.35">
      <c r="A4565" t="s">
        <v>6195</v>
      </c>
      <c r="B4565" t="s">
        <v>19</v>
      </c>
      <c r="C4565" s="2">
        <v>104906000</v>
      </c>
      <c r="D4565" s="2">
        <v>99390000</v>
      </c>
      <c r="E4565" s="2">
        <v>194371000</v>
      </c>
      <c r="F4565" s="2">
        <v>209371000</v>
      </c>
      <c r="G4565" s="2">
        <v>210740000</v>
      </c>
      <c r="H4565" s="2">
        <v>211009000</v>
      </c>
      <c r="I4565" s="2">
        <v>210360000</v>
      </c>
      <c r="J4565" s="2">
        <v>209211000</v>
      </c>
      <c r="K4565" s="2">
        <v>205869000</v>
      </c>
      <c r="L4565" s="2">
        <v>202058000</v>
      </c>
      <c r="M4565" s="2">
        <v>199614000</v>
      </c>
      <c r="N4565" s="2">
        <v>198927000</v>
      </c>
      <c r="O4565" s="2">
        <v>198161000</v>
      </c>
      <c r="P4565" s="2">
        <v>196826000</v>
      </c>
      <c r="Q4565" s="2">
        <v>198366000</v>
      </c>
      <c r="R4565" s="2">
        <v>200651000</v>
      </c>
      <c r="S4565" s="2">
        <v>202992000</v>
      </c>
      <c r="T4565" s="2">
        <v>203951000</v>
      </c>
      <c r="U4565" s="2">
        <v>204778000</v>
      </c>
      <c r="V4565" s="2">
        <v>206457000</v>
      </c>
      <c r="W4565" s="2">
        <v>206107000</v>
      </c>
      <c r="X4565" s="2">
        <v>205689000</v>
      </c>
      <c r="Y4565" s="2">
        <v>206217000</v>
      </c>
      <c r="Z4565" s="2">
        <v>205459000</v>
      </c>
      <c r="AA4565" s="2">
        <v>205305000</v>
      </c>
      <c r="AB4565" s="2">
        <v>207392000</v>
      </c>
      <c r="AC4565" s="2">
        <v>210859000</v>
      </c>
      <c r="AD4565" s="2">
        <v>214326000</v>
      </c>
      <c r="AE4565" s="2">
        <v>215548000</v>
      </c>
      <c r="AF4565" s="2">
        <v>216190000</v>
      </c>
      <c r="AG4565" s="2">
        <v>217837000</v>
      </c>
    </row>
    <row r="4566" spans="1:33" x14ac:dyDescent="0.35">
      <c r="A4566" t="s">
        <v>6196</v>
      </c>
      <c r="B4566" t="s">
        <v>19</v>
      </c>
      <c r="C4566" s="2">
        <v>21415600</v>
      </c>
      <c r="D4566" s="2">
        <v>20289600</v>
      </c>
      <c r="E4566" s="2">
        <v>39679100</v>
      </c>
      <c r="F4566" s="2">
        <v>42741100</v>
      </c>
      <c r="G4566" s="2">
        <v>43020800</v>
      </c>
      <c r="H4566" s="2">
        <v>43075600</v>
      </c>
      <c r="I4566" s="2">
        <v>42943100</v>
      </c>
      <c r="J4566" s="2">
        <v>42708500</v>
      </c>
      <c r="K4566" s="2">
        <v>42026200</v>
      </c>
      <c r="L4566" s="2">
        <v>41248400</v>
      </c>
      <c r="M4566" s="2">
        <v>40749400</v>
      </c>
      <c r="N4566" s="2">
        <v>40609100</v>
      </c>
      <c r="O4566" s="2">
        <v>40452900</v>
      </c>
      <c r="P4566" s="2">
        <v>40180300</v>
      </c>
      <c r="Q4566" s="2">
        <v>40494700</v>
      </c>
      <c r="R4566" s="2">
        <v>40961100</v>
      </c>
      <c r="S4566" s="2">
        <v>41439000</v>
      </c>
      <c r="T4566" s="2">
        <v>41634800</v>
      </c>
      <c r="U4566" s="2">
        <v>41803700</v>
      </c>
      <c r="V4566" s="2">
        <v>42146200</v>
      </c>
      <c r="W4566" s="2">
        <v>42074900</v>
      </c>
      <c r="X4566" s="2">
        <v>41989600</v>
      </c>
      <c r="Y4566" s="2">
        <v>42097400</v>
      </c>
      <c r="Z4566" s="2">
        <v>41942600</v>
      </c>
      <c r="AA4566" s="2">
        <v>41911200</v>
      </c>
      <c r="AB4566" s="2">
        <v>42337200</v>
      </c>
      <c r="AC4566" s="2">
        <v>43044900</v>
      </c>
      <c r="AD4566" s="2">
        <v>43752700</v>
      </c>
      <c r="AE4566" s="2">
        <v>44002200</v>
      </c>
      <c r="AF4566" s="2">
        <v>44133300</v>
      </c>
      <c r="AG4566" s="2">
        <v>44469400</v>
      </c>
    </row>
    <row r="4567" spans="1:33" x14ac:dyDescent="0.35">
      <c r="A4567" t="s">
        <v>6197</v>
      </c>
      <c r="B4567" t="s">
        <v>19</v>
      </c>
      <c r="C4567" s="2">
        <v>18324300</v>
      </c>
      <c r="D4567" s="2">
        <v>17360800</v>
      </c>
      <c r="E4567" s="2">
        <v>33951400</v>
      </c>
      <c r="F4567" s="2">
        <v>36571500</v>
      </c>
      <c r="G4567" s="2">
        <v>36810700</v>
      </c>
      <c r="H4567" s="2">
        <v>36857700</v>
      </c>
      <c r="I4567" s="2">
        <v>36744300</v>
      </c>
      <c r="J4567" s="2">
        <v>36543600</v>
      </c>
      <c r="K4567" s="2">
        <v>35959700</v>
      </c>
      <c r="L4567" s="2">
        <v>35294200</v>
      </c>
      <c r="M4567" s="2">
        <v>34867200</v>
      </c>
      <c r="N4567" s="2">
        <v>34747200</v>
      </c>
      <c r="O4567" s="2">
        <v>34613500</v>
      </c>
      <c r="P4567" s="2">
        <v>34380300</v>
      </c>
      <c r="Q4567" s="2">
        <v>34649300</v>
      </c>
      <c r="R4567" s="2">
        <v>35048400</v>
      </c>
      <c r="S4567" s="2">
        <v>35457300</v>
      </c>
      <c r="T4567" s="2">
        <v>35624800</v>
      </c>
      <c r="U4567" s="2">
        <v>35769300</v>
      </c>
      <c r="V4567" s="2">
        <v>36062400</v>
      </c>
      <c r="W4567" s="2">
        <v>36001400</v>
      </c>
      <c r="X4567" s="2">
        <v>35928400</v>
      </c>
      <c r="Y4567" s="2">
        <v>36020600</v>
      </c>
      <c r="Z4567" s="2">
        <v>35888200</v>
      </c>
      <c r="AA4567" s="2">
        <v>35861400</v>
      </c>
      <c r="AB4567" s="2">
        <v>36225900</v>
      </c>
      <c r="AC4567" s="2">
        <v>36831400</v>
      </c>
      <c r="AD4567" s="2">
        <v>37437100</v>
      </c>
      <c r="AE4567" s="2">
        <v>37650500</v>
      </c>
      <c r="AF4567" s="2">
        <v>37762700</v>
      </c>
      <c r="AG4567" s="2">
        <v>38050300</v>
      </c>
    </row>
    <row r="4568" spans="1:33" x14ac:dyDescent="0.35">
      <c r="A4568" t="s">
        <v>6198</v>
      </c>
      <c r="B4568" t="s">
        <v>19</v>
      </c>
      <c r="C4568" s="2">
        <v>78131100</v>
      </c>
      <c r="D4568" s="2">
        <v>74023000</v>
      </c>
      <c r="E4568" s="2">
        <v>144762000</v>
      </c>
      <c r="F4568" s="2">
        <v>155934000</v>
      </c>
      <c r="G4568" s="2">
        <v>156954000</v>
      </c>
      <c r="H4568" s="2">
        <v>157154000</v>
      </c>
      <c r="I4568" s="2">
        <v>156671000</v>
      </c>
      <c r="J4568" s="2">
        <v>155815000</v>
      </c>
      <c r="K4568" s="2">
        <v>153325000</v>
      </c>
      <c r="L4568" s="2">
        <v>150488000</v>
      </c>
      <c r="M4568" s="2">
        <v>148667000</v>
      </c>
      <c r="N4568" s="2">
        <v>148155000</v>
      </c>
      <c r="O4568" s="2">
        <v>147585000</v>
      </c>
      <c r="P4568" s="2">
        <v>146591000</v>
      </c>
      <c r="Q4568" s="2">
        <v>147738000</v>
      </c>
      <c r="R4568" s="2">
        <v>149440000</v>
      </c>
      <c r="S4568" s="2">
        <v>151183000</v>
      </c>
      <c r="T4568" s="2">
        <v>151897000</v>
      </c>
      <c r="U4568" s="2">
        <v>152513000</v>
      </c>
      <c r="V4568" s="2">
        <v>153763000</v>
      </c>
      <c r="W4568" s="2">
        <v>153503000</v>
      </c>
      <c r="X4568" s="2">
        <v>153192000</v>
      </c>
      <c r="Y4568" s="2">
        <v>153585000</v>
      </c>
      <c r="Z4568" s="2">
        <v>153020000</v>
      </c>
      <c r="AA4568" s="2">
        <v>152906000</v>
      </c>
      <c r="AB4568" s="2">
        <v>154460000</v>
      </c>
      <c r="AC4568" s="2">
        <v>157042000</v>
      </c>
      <c r="AD4568" s="2">
        <v>159624000</v>
      </c>
      <c r="AE4568" s="2">
        <v>160535000</v>
      </c>
      <c r="AF4568" s="2">
        <v>161013000</v>
      </c>
      <c r="AG4568" s="2">
        <v>162239000</v>
      </c>
    </row>
    <row r="4569" spans="1:33" x14ac:dyDescent="0.35">
      <c r="A4569" t="s">
        <v>6199</v>
      </c>
      <c r="B4569" t="s">
        <v>19</v>
      </c>
      <c r="C4569" s="2">
        <v>1388010</v>
      </c>
      <c r="D4569" s="2">
        <v>1315030</v>
      </c>
      <c r="E4569" s="2">
        <v>2571720</v>
      </c>
      <c r="F4569" s="2">
        <v>2770180</v>
      </c>
      <c r="G4569" s="2">
        <v>2788300</v>
      </c>
      <c r="H4569" s="2">
        <v>2791860</v>
      </c>
      <c r="I4569" s="2">
        <v>2783270</v>
      </c>
      <c r="J4569" s="2">
        <v>2768070</v>
      </c>
      <c r="K4569" s="2">
        <v>2723840</v>
      </c>
      <c r="L4569" s="2">
        <v>2673430</v>
      </c>
      <c r="M4569" s="2">
        <v>2641090</v>
      </c>
      <c r="N4569" s="2">
        <v>2631990</v>
      </c>
      <c r="O4569" s="2">
        <v>2621870</v>
      </c>
      <c r="P4569" s="2">
        <v>2604200</v>
      </c>
      <c r="Q4569" s="2">
        <v>2624580</v>
      </c>
      <c r="R4569" s="2">
        <v>2654810</v>
      </c>
      <c r="S4569" s="2">
        <v>2685780</v>
      </c>
      <c r="T4569" s="2">
        <v>2698470</v>
      </c>
      <c r="U4569" s="2">
        <v>2709420</v>
      </c>
      <c r="V4569" s="2">
        <v>2731620</v>
      </c>
      <c r="W4569" s="2">
        <v>2727000</v>
      </c>
      <c r="X4569" s="2">
        <v>2721470</v>
      </c>
      <c r="Y4569" s="2">
        <v>2728460</v>
      </c>
      <c r="Z4569" s="2">
        <v>2718420</v>
      </c>
      <c r="AA4569" s="2">
        <v>2716390</v>
      </c>
      <c r="AB4569" s="2">
        <v>2744000</v>
      </c>
      <c r="AC4569" s="2">
        <v>2789870</v>
      </c>
      <c r="AD4569" s="2">
        <v>2835740</v>
      </c>
      <c r="AE4569" s="2">
        <v>2851920</v>
      </c>
      <c r="AF4569" s="2">
        <v>2860410</v>
      </c>
      <c r="AG4569" s="2">
        <v>2882200</v>
      </c>
    </row>
    <row r="4570" spans="1:33" x14ac:dyDescent="0.35">
      <c r="A4570" t="s">
        <v>6200</v>
      </c>
      <c r="B4570" t="s">
        <v>19</v>
      </c>
      <c r="C4570" s="2">
        <v>6728060</v>
      </c>
      <c r="D4570" s="2">
        <v>6374300</v>
      </c>
      <c r="E4570" s="2">
        <v>12465800</v>
      </c>
      <c r="F4570" s="2">
        <v>13427800</v>
      </c>
      <c r="G4570" s="2">
        <v>13515700</v>
      </c>
      <c r="H4570" s="2">
        <v>13532900</v>
      </c>
      <c r="I4570" s="2">
        <v>13491300</v>
      </c>
      <c r="J4570" s="2">
        <v>13417600</v>
      </c>
      <c r="K4570" s="2">
        <v>13203200</v>
      </c>
      <c r="L4570" s="2">
        <v>12958900</v>
      </c>
      <c r="M4570" s="2">
        <v>12802100</v>
      </c>
      <c r="N4570" s="2">
        <v>12758000</v>
      </c>
      <c r="O4570" s="2">
        <v>12708900</v>
      </c>
      <c r="P4570" s="2">
        <v>12623300</v>
      </c>
      <c r="Q4570" s="2">
        <v>12722100</v>
      </c>
      <c r="R4570" s="2">
        <v>12868600</v>
      </c>
      <c r="S4570" s="2">
        <v>13018700</v>
      </c>
      <c r="T4570" s="2">
        <v>13080200</v>
      </c>
      <c r="U4570" s="2">
        <v>13133300</v>
      </c>
      <c r="V4570" s="2">
        <v>13240900</v>
      </c>
      <c r="W4570" s="2">
        <v>13218500</v>
      </c>
      <c r="X4570" s="2">
        <v>13191700</v>
      </c>
      <c r="Y4570" s="2">
        <v>13225600</v>
      </c>
      <c r="Z4570" s="2">
        <v>13176900</v>
      </c>
      <c r="AA4570" s="2">
        <v>13167100</v>
      </c>
      <c r="AB4570" s="2">
        <v>13300900</v>
      </c>
      <c r="AC4570" s="2">
        <v>13523300</v>
      </c>
      <c r="AD4570" s="2">
        <v>13745600</v>
      </c>
      <c r="AE4570" s="2">
        <v>13824000</v>
      </c>
      <c r="AF4570" s="2">
        <v>13865200</v>
      </c>
      <c r="AG4570" s="2">
        <v>13970800</v>
      </c>
    </row>
    <row r="4571" spans="1:33" x14ac:dyDescent="0.35">
      <c r="A4571" t="s">
        <v>6201</v>
      </c>
      <c r="B4571" t="s">
        <v>19</v>
      </c>
      <c r="C4571" s="2">
        <v>3195720</v>
      </c>
      <c r="D4571" s="2">
        <v>3027690</v>
      </c>
      <c r="E4571" s="2">
        <v>5921070</v>
      </c>
      <c r="F4571" s="2">
        <v>6378000</v>
      </c>
      <c r="G4571" s="2">
        <v>6419730</v>
      </c>
      <c r="H4571" s="2">
        <v>6427920</v>
      </c>
      <c r="I4571" s="2">
        <v>6408150</v>
      </c>
      <c r="J4571" s="2">
        <v>6373140</v>
      </c>
      <c r="K4571" s="2">
        <v>6271320</v>
      </c>
      <c r="L4571" s="2">
        <v>6155250</v>
      </c>
      <c r="M4571" s="2">
        <v>6080790</v>
      </c>
      <c r="N4571" s="2">
        <v>6059850</v>
      </c>
      <c r="O4571" s="2">
        <v>6036540</v>
      </c>
      <c r="P4571" s="2">
        <v>5995860</v>
      </c>
      <c r="Q4571" s="2">
        <v>6042780</v>
      </c>
      <c r="R4571" s="2">
        <v>6112380</v>
      </c>
      <c r="S4571" s="2">
        <v>6183690</v>
      </c>
      <c r="T4571" s="2">
        <v>6212910</v>
      </c>
      <c r="U4571" s="2">
        <v>6238110</v>
      </c>
      <c r="V4571" s="2">
        <v>6289230</v>
      </c>
      <c r="W4571" s="2">
        <v>6278580</v>
      </c>
      <c r="X4571" s="2">
        <v>6265860</v>
      </c>
      <c r="Y4571" s="2">
        <v>6281940</v>
      </c>
      <c r="Z4571" s="2">
        <v>6258840</v>
      </c>
      <c r="AA4571" s="2">
        <v>6254160</v>
      </c>
      <c r="AB4571" s="2">
        <v>6317730</v>
      </c>
      <c r="AC4571" s="2">
        <v>6423330</v>
      </c>
      <c r="AD4571" s="2">
        <v>6528960</v>
      </c>
      <c r="AE4571" s="2">
        <v>6566190</v>
      </c>
      <c r="AF4571" s="2">
        <v>6585750</v>
      </c>
      <c r="AG4571" s="2">
        <v>6635910</v>
      </c>
    </row>
    <row r="4572" spans="1:33" x14ac:dyDescent="0.35">
      <c r="A4572" t="s">
        <v>6202</v>
      </c>
      <c r="B4572" t="s">
        <v>19</v>
      </c>
      <c r="C4572">
        <v>639144</v>
      </c>
      <c r="D4572">
        <v>605538</v>
      </c>
      <c r="E4572" s="2">
        <v>1184210</v>
      </c>
      <c r="F4572" s="2">
        <v>1275600</v>
      </c>
      <c r="G4572" s="2">
        <v>1283950</v>
      </c>
      <c r="H4572" s="2">
        <v>1285580</v>
      </c>
      <c r="I4572" s="2">
        <v>1281630</v>
      </c>
      <c r="J4572" s="2">
        <v>1274630</v>
      </c>
      <c r="K4572" s="2">
        <v>1254260</v>
      </c>
      <c r="L4572" s="2">
        <v>1231050</v>
      </c>
      <c r="M4572" s="2">
        <v>1216160</v>
      </c>
      <c r="N4572" s="2">
        <v>1211970</v>
      </c>
      <c r="O4572" s="2">
        <v>1207310</v>
      </c>
      <c r="P4572" s="2">
        <v>1199170</v>
      </c>
      <c r="Q4572" s="2">
        <v>1208560</v>
      </c>
      <c r="R4572" s="2">
        <v>1222480</v>
      </c>
      <c r="S4572" s="2">
        <v>1236740</v>
      </c>
      <c r="T4572" s="2">
        <v>1242580</v>
      </c>
      <c r="U4572" s="2">
        <v>1247620</v>
      </c>
      <c r="V4572" s="2">
        <v>1257850</v>
      </c>
      <c r="W4572" s="2">
        <v>1255720</v>
      </c>
      <c r="X4572" s="2">
        <v>1253170</v>
      </c>
      <c r="Y4572" s="2">
        <v>1256390</v>
      </c>
      <c r="Z4572" s="2">
        <v>1251770</v>
      </c>
      <c r="AA4572" s="2">
        <v>1250830</v>
      </c>
      <c r="AB4572" s="2">
        <v>1263550</v>
      </c>
      <c r="AC4572" s="2">
        <v>1284670</v>
      </c>
      <c r="AD4572" s="2">
        <v>1305790</v>
      </c>
      <c r="AE4572" s="2">
        <v>1313240</v>
      </c>
      <c r="AF4572" s="2">
        <v>1317150</v>
      </c>
      <c r="AG4572" s="2">
        <v>1327180</v>
      </c>
    </row>
    <row r="4573" spans="1:33" x14ac:dyDescent="0.35">
      <c r="A4573" t="s">
        <v>6203</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row>
    <row r="4574" spans="1:33" x14ac:dyDescent="0.35">
      <c r="A4574" t="s">
        <v>6204</v>
      </c>
      <c r="B4574" t="s">
        <v>19</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row>
    <row r="4575" spans="1:33" x14ac:dyDescent="0.35">
      <c r="A4575" t="s">
        <v>6205</v>
      </c>
      <c r="B4575" t="s">
        <v>19</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row>
    <row r="4576" spans="1:33" x14ac:dyDescent="0.35">
      <c r="A4576" t="s">
        <v>6206</v>
      </c>
      <c r="B4576" t="s">
        <v>19</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row>
    <row r="4577" spans="1:33" x14ac:dyDescent="0.35">
      <c r="A4577" t="s">
        <v>6207</v>
      </c>
      <c r="B4577" t="s">
        <v>19</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row>
    <row r="4578" spans="1:33" x14ac:dyDescent="0.35">
      <c r="A4578" t="s">
        <v>6208</v>
      </c>
      <c r="B4578" t="s">
        <v>19</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row>
    <row r="4579" spans="1:33" x14ac:dyDescent="0.35">
      <c r="A4579" t="s">
        <v>6209</v>
      </c>
      <c r="B4579" t="s">
        <v>19</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row>
    <row r="4580" spans="1:33" x14ac:dyDescent="0.35">
      <c r="A4580" t="s">
        <v>6210</v>
      </c>
      <c r="B4580" t="s">
        <v>19</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row>
    <row r="4581" spans="1:33" x14ac:dyDescent="0.35">
      <c r="A4581" t="s">
        <v>6211</v>
      </c>
      <c r="B4581" t="s">
        <v>19</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row>
    <row r="4582" spans="1:33" x14ac:dyDescent="0.35">
      <c r="A4582" t="s">
        <v>6212</v>
      </c>
      <c r="B4582" t="s">
        <v>19</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row>
    <row r="4583" spans="1:33" x14ac:dyDescent="0.35">
      <c r="A4583" t="s">
        <v>6213</v>
      </c>
      <c r="B4583" t="s">
        <v>19</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row>
    <row r="4584" spans="1:33" x14ac:dyDescent="0.35">
      <c r="A4584" t="s">
        <v>6214</v>
      </c>
      <c r="B4584" t="s">
        <v>19</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row>
    <row r="4585" spans="1:33" x14ac:dyDescent="0.35">
      <c r="A4585" t="s">
        <v>6215</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row>
    <row r="4586" spans="1:33" x14ac:dyDescent="0.35">
      <c r="A4586" t="s">
        <v>6216</v>
      </c>
      <c r="B4586" t="s">
        <v>19</v>
      </c>
      <c r="C4586" s="2">
        <v>32919500000</v>
      </c>
      <c r="D4586" s="2">
        <v>30892700000</v>
      </c>
      <c r="E4586" s="2">
        <v>61389600000</v>
      </c>
      <c r="F4586" s="2">
        <v>67041200000</v>
      </c>
      <c r="G4586" s="2">
        <v>67539000000</v>
      </c>
      <c r="H4586" s="2">
        <v>67054700000</v>
      </c>
      <c r="I4586" s="2">
        <v>66020300000</v>
      </c>
      <c r="J4586" s="2">
        <v>64906700000</v>
      </c>
      <c r="K4586" s="2">
        <v>63492500000</v>
      </c>
      <c r="L4586" s="2">
        <v>62069100000</v>
      </c>
      <c r="M4586" s="2">
        <v>61049600000</v>
      </c>
      <c r="N4586" s="2">
        <v>60089000000</v>
      </c>
      <c r="O4586" s="2">
        <v>59277600000</v>
      </c>
      <c r="P4586" s="2">
        <v>58631900000</v>
      </c>
      <c r="Q4586" s="2">
        <v>58457600000</v>
      </c>
      <c r="R4586" s="2">
        <v>58528400000</v>
      </c>
      <c r="S4586" s="2">
        <v>58636700000</v>
      </c>
      <c r="T4586" s="2">
        <v>58689500000</v>
      </c>
      <c r="U4586" s="2">
        <v>58858300000</v>
      </c>
      <c r="V4586" s="2">
        <v>59388300000</v>
      </c>
      <c r="W4586" s="2">
        <v>59565100000</v>
      </c>
      <c r="X4586" s="2">
        <v>59834900000</v>
      </c>
      <c r="Y4586" s="2">
        <v>60289900000</v>
      </c>
      <c r="Z4586" s="2">
        <v>60541800000</v>
      </c>
      <c r="AA4586" s="2">
        <v>60946400000</v>
      </c>
      <c r="AB4586" s="2">
        <v>61994700000</v>
      </c>
      <c r="AC4586" s="2">
        <v>63347400000</v>
      </c>
      <c r="AD4586" s="2">
        <v>64653500000</v>
      </c>
      <c r="AE4586" s="2">
        <v>65906600000</v>
      </c>
      <c r="AF4586" s="2">
        <v>67060800000</v>
      </c>
      <c r="AG4586" s="2">
        <v>68389000000</v>
      </c>
    </row>
    <row r="4587" spans="1:33" x14ac:dyDescent="0.35">
      <c r="A4587" t="s">
        <v>6217</v>
      </c>
      <c r="B4587" t="s">
        <v>19</v>
      </c>
      <c r="C4587" s="2">
        <v>7814770</v>
      </c>
      <c r="D4587" s="2">
        <v>7333630</v>
      </c>
      <c r="E4587" s="2">
        <v>14573300</v>
      </c>
      <c r="F4587" s="2">
        <v>15914900</v>
      </c>
      <c r="G4587" s="2">
        <v>16033100</v>
      </c>
      <c r="H4587" s="2">
        <v>15918100</v>
      </c>
      <c r="I4587" s="2">
        <v>15672600</v>
      </c>
      <c r="J4587" s="2">
        <v>15408200</v>
      </c>
      <c r="K4587" s="2">
        <v>15072500</v>
      </c>
      <c r="L4587" s="2">
        <v>14734600</v>
      </c>
      <c r="M4587" s="2">
        <v>14492600</v>
      </c>
      <c r="N4587" s="2">
        <v>14264500</v>
      </c>
      <c r="O4587" s="2">
        <v>14071900</v>
      </c>
      <c r="P4587" s="2">
        <v>13918600</v>
      </c>
      <c r="Q4587" s="2">
        <v>13877200</v>
      </c>
      <c r="R4587" s="2">
        <v>13894100</v>
      </c>
      <c r="S4587" s="2">
        <v>13919800</v>
      </c>
      <c r="T4587" s="2">
        <v>13932300</v>
      </c>
      <c r="U4587" s="2">
        <v>13972400</v>
      </c>
      <c r="V4587" s="2">
        <v>14098200</v>
      </c>
      <c r="W4587" s="2">
        <v>14140200</v>
      </c>
      <c r="X4587" s="2">
        <v>14204200</v>
      </c>
      <c r="Y4587" s="2">
        <v>14312200</v>
      </c>
      <c r="Z4587" s="2">
        <v>14372000</v>
      </c>
      <c r="AA4587" s="2">
        <v>14468100</v>
      </c>
      <c r="AB4587" s="2">
        <v>14716900</v>
      </c>
      <c r="AC4587" s="2">
        <v>15038100</v>
      </c>
      <c r="AD4587" s="2">
        <v>15348100</v>
      </c>
      <c r="AE4587" s="2">
        <v>15645600</v>
      </c>
      <c r="AF4587" s="2">
        <v>15919600</v>
      </c>
      <c r="AG4587" s="2">
        <v>16234900</v>
      </c>
    </row>
    <row r="4588" spans="1:33" x14ac:dyDescent="0.35">
      <c r="A4588" t="s">
        <v>6218</v>
      </c>
      <c r="B4588" t="s">
        <v>19</v>
      </c>
      <c r="C4588" s="2">
        <v>88467600</v>
      </c>
      <c r="D4588" s="2">
        <v>83020900</v>
      </c>
      <c r="E4588" s="2">
        <v>164978000</v>
      </c>
      <c r="F4588" s="2">
        <v>180166000</v>
      </c>
      <c r="G4588" s="2">
        <v>181504000</v>
      </c>
      <c r="H4588" s="2">
        <v>180202000</v>
      </c>
      <c r="I4588" s="2">
        <v>177422000</v>
      </c>
      <c r="J4588" s="2">
        <v>174430000</v>
      </c>
      <c r="K4588" s="2">
        <v>170629000</v>
      </c>
      <c r="L4588" s="2">
        <v>166804000</v>
      </c>
      <c r="M4588" s="2">
        <v>164064000</v>
      </c>
      <c r="N4588" s="2">
        <v>161483000</v>
      </c>
      <c r="O4588" s="2">
        <v>159302000</v>
      </c>
      <c r="P4588" s="2">
        <v>157567000</v>
      </c>
      <c r="Q4588" s="2">
        <v>157098000</v>
      </c>
      <c r="R4588" s="2">
        <v>157289000</v>
      </c>
      <c r="S4588" s="2">
        <v>157580000</v>
      </c>
      <c r="T4588" s="2">
        <v>157722000</v>
      </c>
      <c r="U4588" s="2">
        <v>158175000</v>
      </c>
      <c r="V4588" s="2">
        <v>159600000</v>
      </c>
      <c r="W4588" s="2">
        <v>160075000</v>
      </c>
      <c r="X4588" s="2">
        <v>160800000</v>
      </c>
      <c r="Y4588" s="2">
        <v>162022000</v>
      </c>
      <c r="Z4588" s="2">
        <v>162699000</v>
      </c>
      <c r="AA4588" s="2">
        <v>163787000</v>
      </c>
      <c r="AB4588" s="2">
        <v>166604000</v>
      </c>
      <c r="AC4588" s="2">
        <v>170239000</v>
      </c>
      <c r="AD4588" s="2">
        <v>173749000</v>
      </c>
      <c r="AE4588" s="2">
        <v>177117000</v>
      </c>
      <c r="AF4588" s="2">
        <v>180219000</v>
      </c>
      <c r="AG4588" s="2">
        <v>183788000</v>
      </c>
    </row>
    <row r="4589" spans="1:33" x14ac:dyDescent="0.35">
      <c r="A4589" t="s">
        <v>6219</v>
      </c>
      <c r="B4589" t="s">
        <v>19</v>
      </c>
      <c r="C4589" s="2">
        <v>52748900</v>
      </c>
      <c r="D4589" s="2">
        <v>49501300</v>
      </c>
      <c r="E4589" s="2">
        <v>98368100</v>
      </c>
      <c r="F4589" s="2">
        <v>107424000</v>
      </c>
      <c r="G4589" s="2">
        <v>108222000</v>
      </c>
      <c r="H4589" s="2">
        <v>107446000</v>
      </c>
      <c r="I4589" s="2">
        <v>105788000</v>
      </c>
      <c r="J4589" s="2">
        <v>104004000</v>
      </c>
      <c r="K4589" s="2">
        <v>101738000</v>
      </c>
      <c r="L4589" s="2">
        <v>99456900</v>
      </c>
      <c r="M4589" s="2">
        <v>97823300</v>
      </c>
      <c r="N4589" s="2">
        <v>96284200</v>
      </c>
      <c r="O4589" s="2">
        <v>94983900</v>
      </c>
      <c r="P4589" s="2">
        <v>93949300</v>
      </c>
      <c r="Q4589" s="2">
        <v>93670000</v>
      </c>
      <c r="R4589" s="2">
        <v>93783600</v>
      </c>
      <c r="S4589" s="2">
        <v>93957100</v>
      </c>
      <c r="T4589" s="2">
        <v>94041700</v>
      </c>
      <c r="U4589" s="2">
        <v>94312200</v>
      </c>
      <c r="V4589" s="2">
        <v>95161400</v>
      </c>
      <c r="W4589" s="2">
        <v>95444600</v>
      </c>
      <c r="X4589" s="2">
        <v>95877100</v>
      </c>
      <c r="Y4589" s="2">
        <v>96606000</v>
      </c>
      <c r="Z4589" s="2">
        <v>97009700</v>
      </c>
      <c r="AA4589" s="2">
        <v>97658100</v>
      </c>
      <c r="AB4589" s="2">
        <v>99337800</v>
      </c>
      <c r="AC4589" s="2">
        <v>101505000</v>
      </c>
      <c r="AD4589" s="2">
        <v>103598000</v>
      </c>
      <c r="AE4589" s="2">
        <v>105606000</v>
      </c>
      <c r="AF4589" s="2">
        <v>107456000</v>
      </c>
      <c r="AG4589" s="2">
        <v>109584000</v>
      </c>
    </row>
    <row r="4590" spans="1:33" x14ac:dyDescent="0.35">
      <c r="A4590" t="s">
        <v>6220</v>
      </c>
      <c r="B4590" t="s">
        <v>19</v>
      </c>
      <c r="C4590" s="2">
        <v>10768200</v>
      </c>
      <c r="D4590" s="2">
        <v>10105200</v>
      </c>
      <c r="E4590" s="2">
        <v>20081000</v>
      </c>
      <c r="F4590" s="2">
        <v>21929600</v>
      </c>
      <c r="G4590" s="2">
        <v>22092500</v>
      </c>
      <c r="H4590" s="2">
        <v>21934100</v>
      </c>
      <c r="I4590" s="2">
        <v>21595700</v>
      </c>
      <c r="J4590" s="2">
        <v>21231400</v>
      </c>
      <c r="K4590" s="2">
        <v>20768800</v>
      </c>
      <c r="L4590" s="2">
        <v>20303200</v>
      </c>
      <c r="M4590" s="2">
        <v>19969700</v>
      </c>
      <c r="N4590" s="2">
        <v>19655500</v>
      </c>
      <c r="O4590" s="2">
        <v>19390100</v>
      </c>
      <c r="P4590" s="2">
        <v>19178900</v>
      </c>
      <c r="Q4590" s="2">
        <v>19121900</v>
      </c>
      <c r="R4590" s="2">
        <v>19145100</v>
      </c>
      <c r="S4590" s="2">
        <v>19180500</v>
      </c>
      <c r="T4590" s="2">
        <v>19197800</v>
      </c>
      <c r="U4590" s="2">
        <v>19253000</v>
      </c>
      <c r="V4590" s="2">
        <v>19426300</v>
      </c>
      <c r="W4590" s="2">
        <v>19484200</v>
      </c>
      <c r="X4590" s="2">
        <v>19572400</v>
      </c>
      <c r="Y4590" s="2">
        <v>19721200</v>
      </c>
      <c r="Z4590" s="2">
        <v>19803600</v>
      </c>
      <c r="AA4590" s="2">
        <v>19936000</v>
      </c>
      <c r="AB4590" s="2">
        <v>20278900</v>
      </c>
      <c r="AC4590" s="2">
        <v>20721400</v>
      </c>
      <c r="AD4590" s="2">
        <v>21148600</v>
      </c>
      <c r="AE4590" s="2">
        <v>21558500</v>
      </c>
      <c r="AF4590" s="2">
        <v>21936100</v>
      </c>
      <c r="AG4590" s="2">
        <v>22370500</v>
      </c>
    </row>
    <row r="4591" spans="1:33" x14ac:dyDescent="0.35">
      <c r="A4591" t="s">
        <v>6221</v>
      </c>
      <c r="B4591" t="s">
        <v>19</v>
      </c>
      <c r="C4591" s="2">
        <v>9213820</v>
      </c>
      <c r="D4591" s="2">
        <v>8646550</v>
      </c>
      <c r="E4591" s="2">
        <v>17182300</v>
      </c>
      <c r="F4591" s="2">
        <v>18764100</v>
      </c>
      <c r="G4591" s="2">
        <v>18903400</v>
      </c>
      <c r="H4591" s="2">
        <v>18767900</v>
      </c>
      <c r="I4591" s="2">
        <v>18478400</v>
      </c>
      <c r="J4591" s="2">
        <v>18166700</v>
      </c>
      <c r="K4591" s="2">
        <v>17770900</v>
      </c>
      <c r="L4591" s="2">
        <v>17372500</v>
      </c>
      <c r="M4591" s="2">
        <v>17087100</v>
      </c>
      <c r="N4591" s="2">
        <v>16818300</v>
      </c>
      <c r="O4591" s="2">
        <v>16591200</v>
      </c>
      <c r="P4591" s="2">
        <v>16410400</v>
      </c>
      <c r="Q4591" s="2">
        <v>16361600</v>
      </c>
      <c r="R4591" s="2">
        <v>16381500</v>
      </c>
      <c r="S4591" s="2">
        <v>16411800</v>
      </c>
      <c r="T4591" s="2">
        <v>16426600</v>
      </c>
      <c r="U4591" s="2">
        <v>16473800</v>
      </c>
      <c r="V4591" s="2">
        <v>16622200</v>
      </c>
      <c r="W4591" s="2">
        <v>16671600</v>
      </c>
      <c r="X4591" s="2">
        <v>16747200</v>
      </c>
      <c r="Y4591" s="2">
        <v>16874500</v>
      </c>
      <c r="Z4591" s="2">
        <v>16945000</v>
      </c>
      <c r="AA4591" s="2">
        <v>17058300</v>
      </c>
      <c r="AB4591" s="2">
        <v>17351700</v>
      </c>
      <c r="AC4591" s="2">
        <v>17730300</v>
      </c>
      <c r="AD4591" s="2">
        <v>18095800</v>
      </c>
      <c r="AE4591" s="2">
        <v>18446600</v>
      </c>
      <c r="AF4591" s="2">
        <v>18769600</v>
      </c>
      <c r="AG4591" s="2">
        <v>19141400</v>
      </c>
    </row>
    <row r="4592" spans="1:33" x14ac:dyDescent="0.35">
      <c r="A4592" t="s">
        <v>6222</v>
      </c>
      <c r="B4592" t="s">
        <v>19</v>
      </c>
      <c r="C4592" s="2">
        <v>39286000</v>
      </c>
      <c r="D4592" s="2">
        <v>36867200</v>
      </c>
      <c r="E4592" s="2">
        <v>73261900</v>
      </c>
      <c r="F4592" s="2">
        <v>80006600</v>
      </c>
      <c r="G4592" s="2">
        <v>80600700</v>
      </c>
      <c r="H4592" s="2">
        <v>80022700</v>
      </c>
      <c r="I4592" s="2">
        <v>78788300</v>
      </c>
      <c r="J4592" s="2">
        <v>77459200</v>
      </c>
      <c r="K4592" s="2">
        <v>75771600</v>
      </c>
      <c r="L4592" s="2">
        <v>74072900</v>
      </c>
      <c r="M4592" s="2">
        <v>72856200</v>
      </c>
      <c r="N4592" s="2">
        <v>71709900</v>
      </c>
      <c r="O4592" s="2">
        <v>70741500</v>
      </c>
      <c r="P4592" s="2">
        <v>69970900</v>
      </c>
      <c r="Q4592" s="2">
        <v>69762900</v>
      </c>
      <c r="R4592" s="2">
        <v>69847500</v>
      </c>
      <c r="S4592" s="2">
        <v>69976700</v>
      </c>
      <c r="T4592" s="2">
        <v>70039700</v>
      </c>
      <c r="U4592" s="2">
        <v>70241200</v>
      </c>
      <c r="V4592" s="2">
        <v>70873700</v>
      </c>
      <c r="W4592" s="2">
        <v>71084600</v>
      </c>
      <c r="X4592" s="2">
        <v>71406700</v>
      </c>
      <c r="Y4592" s="2">
        <v>71949600</v>
      </c>
      <c r="Z4592" s="2">
        <v>72250200</v>
      </c>
      <c r="AA4592" s="2">
        <v>72733100</v>
      </c>
      <c r="AB4592" s="2">
        <v>73984100</v>
      </c>
      <c r="AC4592" s="2">
        <v>75598500</v>
      </c>
      <c r="AD4592" s="2">
        <v>77157100</v>
      </c>
      <c r="AE4592" s="2">
        <v>78652600</v>
      </c>
      <c r="AF4592" s="2">
        <v>80030000</v>
      </c>
      <c r="AG4592" s="2">
        <v>81615000</v>
      </c>
    </row>
    <row r="4593" spans="1:33" x14ac:dyDescent="0.35">
      <c r="A4593" t="s">
        <v>6223</v>
      </c>
      <c r="B4593" t="s">
        <v>19</v>
      </c>
      <c r="C4593">
        <v>697919</v>
      </c>
      <c r="D4593">
        <v>654950</v>
      </c>
      <c r="E4593" s="2">
        <v>1301510</v>
      </c>
      <c r="F4593" s="2">
        <v>1421330</v>
      </c>
      <c r="G4593" s="2">
        <v>1431880</v>
      </c>
      <c r="H4593" s="2">
        <v>1421610</v>
      </c>
      <c r="I4593" s="2">
        <v>1399680</v>
      </c>
      <c r="J4593" s="2">
        <v>1376070</v>
      </c>
      <c r="K4593" s="2">
        <v>1346090</v>
      </c>
      <c r="L4593" s="2">
        <v>1315910</v>
      </c>
      <c r="M4593" s="2">
        <v>1294300</v>
      </c>
      <c r="N4593" s="2">
        <v>1273930</v>
      </c>
      <c r="O4593" s="2">
        <v>1256730</v>
      </c>
      <c r="P4593" s="2">
        <v>1243040</v>
      </c>
      <c r="Q4593" s="2">
        <v>1239350</v>
      </c>
      <c r="R4593" s="2">
        <v>1240850</v>
      </c>
      <c r="S4593" s="2">
        <v>1243140</v>
      </c>
      <c r="T4593" s="2">
        <v>1244260</v>
      </c>
      <c r="U4593" s="2">
        <v>1247840</v>
      </c>
      <c r="V4593" s="2">
        <v>1259080</v>
      </c>
      <c r="W4593" s="2">
        <v>1262830</v>
      </c>
      <c r="X4593" s="2">
        <v>1268550</v>
      </c>
      <c r="Y4593" s="2">
        <v>1278190</v>
      </c>
      <c r="Z4593" s="2">
        <v>1283530</v>
      </c>
      <c r="AA4593" s="2">
        <v>1292110</v>
      </c>
      <c r="AB4593" s="2">
        <v>1314340</v>
      </c>
      <c r="AC4593" s="2">
        <v>1343020</v>
      </c>
      <c r="AD4593" s="2">
        <v>1370700</v>
      </c>
      <c r="AE4593" s="2">
        <v>1397270</v>
      </c>
      <c r="AF4593" s="2">
        <v>1421740</v>
      </c>
      <c r="AG4593" s="2">
        <v>1449900</v>
      </c>
    </row>
    <row r="4594" spans="1:33" x14ac:dyDescent="0.35">
      <c r="A4594" t="s">
        <v>6224</v>
      </c>
      <c r="B4594" t="s">
        <v>19</v>
      </c>
      <c r="C4594" s="2">
        <v>3383010</v>
      </c>
      <c r="D4594" s="2">
        <v>3174720</v>
      </c>
      <c r="E4594" s="2">
        <v>6308760</v>
      </c>
      <c r="F4594" s="2">
        <v>6889560</v>
      </c>
      <c r="G4594" s="2">
        <v>6940720</v>
      </c>
      <c r="H4594" s="2">
        <v>6890950</v>
      </c>
      <c r="I4594" s="2">
        <v>6784650</v>
      </c>
      <c r="J4594" s="2">
        <v>6670200</v>
      </c>
      <c r="K4594" s="2">
        <v>6524870</v>
      </c>
      <c r="L4594" s="2">
        <v>6378590</v>
      </c>
      <c r="M4594" s="2">
        <v>6273820</v>
      </c>
      <c r="N4594" s="2">
        <v>6175110</v>
      </c>
      <c r="O4594" s="2">
        <v>6091720</v>
      </c>
      <c r="P4594" s="2">
        <v>6025360</v>
      </c>
      <c r="Q4594" s="2">
        <v>6007450</v>
      </c>
      <c r="R4594" s="2">
        <v>6014730</v>
      </c>
      <c r="S4594" s="2">
        <v>6025860</v>
      </c>
      <c r="T4594" s="2">
        <v>6031290</v>
      </c>
      <c r="U4594" s="2">
        <v>6048640</v>
      </c>
      <c r="V4594" s="2">
        <v>6103100</v>
      </c>
      <c r="W4594" s="2">
        <v>6121270</v>
      </c>
      <c r="X4594" s="2">
        <v>6149000</v>
      </c>
      <c r="Y4594" s="2">
        <v>6195750</v>
      </c>
      <c r="Z4594" s="2">
        <v>6221640</v>
      </c>
      <c r="AA4594" s="2">
        <v>6263220</v>
      </c>
      <c r="AB4594" s="2">
        <v>6370950</v>
      </c>
      <c r="AC4594" s="2">
        <v>6509960</v>
      </c>
      <c r="AD4594" s="2">
        <v>6644180</v>
      </c>
      <c r="AE4594" s="2">
        <v>6772960</v>
      </c>
      <c r="AF4594" s="2">
        <v>6891580</v>
      </c>
      <c r="AG4594" s="2">
        <v>7028070</v>
      </c>
    </row>
    <row r="4595" spans="1:33" x14ac:dyDescent="0.35">
      <c r="A4595" t="s">
        <v>6225</v>
      </c>
      <c r="B4595" t="s">
        <v>19</v>
      </c>
      <c r="C4595" s="2">
        <v>1606880</v>
      </c>
      <c r="D4595" s="2">
        <v>1507940</v>
      </c>
      <c r="E4595" s="2">
        <v>2996560</v>
      </c>
      <c r="F4595" s="2">
        <v>3272430</v>
      </c>
      <c r="G4595" s="2">
        <v>3296730</v>
      </c>
      <c r="H4595" s="2">
        <v>3273090</v>
      </c>
      <c r="I4595" s="2">
        <v>3222600</v>
      </c>
      <c r="J4595" s="2">
        <v>3168240</v>
      </c>
      <c r="K4595" s="2">
        <v>3099210</v>
      </c>
      <c r="L4595" s="2">
        <v>3029730</v>
      </c>
      <c r="M4595" s="2">
        <v>2979970</v>
      </c>
      <c r="N4595" s="2">
        <v>2933080</v>
      </c>
      <c r="O4595" s="2">
        <v>2893470</v>
      </c>
      <c r="P4595" s="2">
        <v>2861950</v>
      </c>
      <c r="Q4595" s="2">
        <v>2853440</v>
      </c>
      <c r="R4595" s="2">
        <v>2856900</v>
      </c>
      <c r="S4595" s="2">
        <v>2862190</v>
      </c>
      <c r="T4595" s="2">
        <v>2864770</v>
      </c>
      <c r="U4595" s="2">
        <v>2873010</v>
      </c>
      <c r="V4595" s="2">
        <v>2898880</v>
      </c>
      <c r="W4595" s="2">
        <v>2907500</v>
      </c>
      <c r="X4595" s="2">
        <v>2920680</v>
      </c>
      <c r="Y4595" s="2">
        <v>2942880</v>
      </c>
      <c r="Z4595" s="2">
        <v>2955180</v>
      </c>
      <c r="AA4595" s="2">
        <v>2974930</v>
      </c>
      <c r="AB4595" s="2">
        <v>3026100</v>
      </c>
      <c r="AC4595" s="2">
        <v>3092130</v>
      </c>
      <c r="AD4595" s="2">
        <v>3155880</v>
      </c>
      <c r="AE4595" s="2">
        <v>3217050</v>
      </c>
      <c r="AF4595" s="2">
        <v>3273390</v>
      </c>
      <c r="AG4595" s="2">
        <v>3338220</v>
      </c>
    </row>
    <row r="4596" spans="1:33" x14ac:dyDescent="0.35">
      <c r="A4596" t="s">
        <v>6226</v>
      </c>
      <c r="B4596" t="s">
        <v>19</v>
      </c>
      <c r="C4596">
        <v>321375</v>
      </c>
      <c r="D4596">
        <v>301589</v>
      </c>
      <c r="E4596">
        <v>599312</v>
      </c>
      <c r="F4596">
        <v>654486</v>
      </c>
      <c r="G4596">
        <v>659346</v>
      </c>
      <c r="H4596">
        <v>654618</v>
      </c>
      <c r="I4596">
        <v>644520</v>
      </c>
      <c r="J4596">
        <v>633648</v>
      </c>
      <c r="K4596">
        <v>619842</v>
      </c>
      <c r="L4596">
        <v>605946</v>
      </c>
      <c r="M4596">
        <v>595993</v>
      </c>
      <c r="N4596">
        <v>586616</v>
      </c>
      <c r="O4596">
        <v>578694</v>
      </c>
      <c r="P4596">
        <v>572390</v>
      </c>
      <c r="Q4596">
        <v>570689</v>
      </c>
      <c r="R4596">
        <v>571381</v>
      </c>
      <c r="S4596">
        <v>572438</v>
      </c>
      <c r="T4596">
        <v>572953</v>
      </c>
      <c r="U4596">
        <v>574601</v>
      </c>
      <c r="V4596">
        <v>579775</v>
      </c>
      <c r="W4596">
        <v>581501</v>
      </c>
      <c r="X4596">
        <v>584135</v>
      </c>
      <c r="Y4596">
        <v>588577</v>
      </c>
      <c r="Z4596">
        <v>591036</v>
      </c>
      <c r="AA4596">
        <v>594986</v>
      </c>
      <c r="AB4596">
        <v>605220</v>
      </c>
      <c r="AC4596">
        <v>618426</v>
      </c>
      <c r="AD4596">
        <v>631176</v>
      </c>
      <c r="AE4596">
        <v>643410</v>
      </c>
      <c r="AF4596">
        <v>654678</v>
      </c>
      <c r="AG4596">
        <v>667644</v>
      </c>
    </row>
    <row r="4597" spans="1:33" x14ac:dyDescent="0.35">
      <c r="A4597" t="s">
        <v>6227</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row>
    <row r="4598" spans="1:33" x14ac:dyDescent="0.35">
      <c r="A4598" t="s">
        <v>6228</v>
      </c>
      <c r="B4598" t="s">
        <v>19</v>
      </c>
      <c r="C4598" s="2">
        <v>32466000000</v>
      </c>
      <c r="D4598" s="2">
        <v>31605100000</v>
      </c>
      <c r="E4598" s="2">
        <v>65536000000</v>
      </c>
      <c r="F4598" s="2">
        <v>69645900000</v>
      </c>
      <c r="G4598" s="2">
        <v>68633600000</v>
      </c>
      <c r="H4598" s="2">
        <v>68513800000</v>
      </c>
      <c r="I4598" s="2">
        <v>68470100000</v>
      </c>
      <c r="J4598" s="2">
        <v>68403800000</v>
      </c>
      <c r="K4598" s="2">
        <v>67585700000</v>
      </c>
      <c r="L4598" s="2">
        <v>66770800000</v>
      </c>
      <c r="M4598" s="2">
        <v>66309800000</v>
      </c>
      <c r="N4598" s="2">
        <v>66193000000</v>
      </c>
      <c r="O4598" s="2">
        <v>66012300000</v>
      </c>
      <c r="P4598" s="2">
        <v>65778800000</v>
      </c>
      <c r="Q4598" s="2">
        <v>65987800000</v>
      </c>
      <c r="R4598" s="2">
        <v>66536600000</v>
      </c>
      <c r="S4598" s="2">
        <v>67165900000</v>
      </c>
      <c r="T4598" s="2">
        <v>67508300000</v>
      </c>
      <c r="U4598" s="2">
        <v>67765200000</v>
      </c>
      <c r="V4598" s="2">
        <v>68355800000</v>
      </c>
      <c r="W4598" s="2">
        <v>68416000000</v>
      </c>
      <c r="X4598" s="2">
        <v>68575200000</v>
      </c>
      <c r="Y4598" s="2">
        <v>69074300000</v>
      </c>
      <c r="Z4598" s="2">
        <v>69225500000</v>
      </c>
      <c r="AA4598" s="2">
        <v>69473800000</v>
      </c>
      <c r="AB4598" s="2">
        <v>70412900000</v>
      </c>
      <c r="AC4598" s="2">
        <v>71736100000</v>
      </c>
      <c r="AD4598" s="2">
        <v>72959200000</v>
      </c>
      <c r="AE4598" s="2">
        <v>73846000000</v>
      </c>
      <c r="AF4598" s="2">
        <v>74500000000</v>
      </c>
      <c r="AG4598" s="2">
        <v>75554000000</v>
      </c>
    </row>
    <row r="4599" spans="1:33" x14ac:dyDescent="0.35">
      <c r="A4599" t="s">
        <v>6229</v>
      </c>
      <c r="B4599" t="s">
        <v>19</v>
      </c>
      <c r="C4599" s="2">
        <v>7707110</v>
      </c>
      <c r="D4599" s="2">
        <v>7502750</v>
      </c>
      <c r="E4599" s="2">
        <v>15557600</v>
      </c>
      <c r="F4599" s="2">
        <v>16533200</v>
      </c>
      <c r="G4599" s="2">
        <v>16292900</v>
      </c>
      <c r="H4599" s="2">
        <v>16264500</v>
      </c>
      <c r="I4599" s="2">
        <v>16254100</v>
      </c>
      <c r="J4599" s="2">
        <v>16238400</v>
      </c>
      <c r="K4599" s="2">
        <v>16044200</v>
      </c>
      <c r="L4599" s="2">
        <v>15850700</v>
      </c>
      <c r="M4599" s="2">
        <v>15741300</v>
      </c>
      <c r="N4599" s="2">
        <v>15713600</v>
      </c>
      <c r="O4599" s="2">
        <v>15670700</v>
      </c>
      <c r="P4599" s="2">
        <v>15615200</v>
      </c>
      <c r="Q4599" s="2">
        <v>15664800</v>
      </c>
      <c r="R4599" s="2">
        <v>15795100</v>
      </c>
      <c r="S4599" s="2">
        <v>15944500</v>
      </c>
      <c r="T4599" s="2">
        <v>16025800</v>
      </c>
      <c r="U4599" s="2">
        <v>16086800</v>
      </c>
      <c r="V4599" s="2">
        <v>16227000</v>
      </c>
      <c r="W4599" s="2">
        <v>16241300</v>
      </c>
      <c r="X4599" s="2">
        <v>16279100</v>
      </c>
      <c r="Y4599" s="2">
        <v>16397600</v>
      </c>
      <c r="Z4599" s="2">
        <v>16433400</v>
      </c>
      <c r="AA4599" s="2">
        <v>16492400</v>
      </c>
      <c r="AB4599" s="2">
        <v>16715300</v>
      </c>
      <c r="AC4599" s="2">
        <v>17029400</v>
      </c>
      <c r="AD4599" s="2">
        <v>17319800</v>
      </c>
      <c r="AE4599" s="2">
        <v>17530300</v>
      </c>
      <c r="AF4599" s="2">
        <v>17685600</v>
      </c>
      <c r="AG4599" s="2">
        <v>17935800</v>
      </c>
    </row>
    <row r="4600" spans="1:33" x14ac:dyDescent="0.35">
      <c r="A4600" t="s">
        <v>6230</v>
      </c>
      <c r="B4600" t="s">
        <v>19</v>
      </c>
      <c r="C4600" s="2">
        <v>87248800</v>
      </c>
      <c r="D4600" s="2">
        <v>84935300</v>
      </c>
      <c r="E4600" s="2">
        <v>176121000</v>
      </c>
      <c r="F4600" s="2">
        <v>187166000</v>
      </c>
      <c r="G4600" s="2">
        <v>184445000</v>
      </c>
      <c r="H4600" s="2">
        <v>184123000</v>
      </c>
      <c r="I4600" s="2">
        <v>184006000</v>
      </c>
      <c r="J4600" s="2">
        <v>183828000</v>
      </c>
      <c r="K4600" s="2">
        <v>181629000</v>
      </c>
      <c r="L4600" s="2">
        <v>179439000</v>
      </c>
      <c r="M4600" s="2">
        <v>178200000</v>
      </c>
      <c r="N4600" s="2">
        <v>177887000</v>
      </c>
      <c r="O4600" s="2">
        <v>177401000</v>
      </c>
      <c r="P4600" s="2">
        <v>176773000</v>
      </c>
      <c r="Q4600" s="2">
        <v>177335000</v>
      </c>
      <c r="R4600" s="2">
        <v>178810000</v>
      </c>
      <c r="S4600" s="2">
        <v>180501000</v>
      </c>
      <c r="T4600" s="2">
        <v>181421000</v>
      </c>
      <c r="U4600" s="2">
        <v>182111000</v>
      </c>
      <c r="V4600" s="2">
        <v>183699000</v>
      </c>
      <c r="W4600" s="2">
        <v>183861000</v>
      </c>
      <c r="X4600" s="2">
        <v>184288000</v>
      </c>
      <c r="Y4600" s="2">
        <v>185630000</v>
      </c>
      <c r="Z4600" s="2">
        <v>186036000</v>
      </c>
      <c r="AA4600" s="2">
        <v>186703000</v>
      </c>
      <c r="AB4600" s="2">
        <v>189227000</v>
      </c>
      <c r="AC4600" s="2">
        <v>192783000</v>
      </c>
      <c r="AD4600" s="2">
        <v>196070000</v>
      </c>
      <c r="AE4600" s="2">
        <v>198453000</v>
      </c>
      <c r="AF4600" s="2">
        <v>200210000</v>
      </c>
      <c r="AG4600" s="2">
        <v>203043000</v>
      </c>
    </row>
    <row r="4601" spans="1:33" x14ac:dyDescent="0.35">
      <c r="A4601" t="s">
        <v>6231</v>
      </c>
      <c r="B4601" t="s">
        <v>19</v>
      </c>
      <c r="C4601" s="2">
        <v>52022200</v>
      </c>
      <c r="D4601" s="2">
        <v>50642800</v>
      </c>
      <c r="E4601" s="2">
        <v>105012000</v>
      </c>
      <c r="F4601" s="2">
        <v>111598000</v>
      </c>
      <c r="G4601" s="2">
        <v>109976000</v>
      </c>
      <c r="H4601" s="2">
        <v>109784000</v>
      </c>
      <c r="I4601" s="2">
        <v>109714000</v>
      </c>
      <c r="J4601" s="2">
        <v>109607000</v>
      </c>
      <c r="K4601" s="2">
        <v>108297000</v>
      </c>
      <c r="L4601" s="2">
        <v>106991000</v>
      </c>
      <c r="M4601" s="2">
        <v>106252000</v>
      </c>
      <c r="N4601" s="2">
        <v>106065000</v>
      </c>
      <c r="O4601" s="2">
        <v>105775000</v>
      </c>
      <c r="P4601" s="2">
        <v>105401000</v>
      </c>
      <c r="Q4601" s="2">
        <v>105736000</v>
      </c>
      <c r="R4601" s="2">
        <v>106616000</v>
      </c>
      <c r="S4601" s="2">
        <v>107624000</v>
      </c>
      <c r="T4601" s="2">
        <v>108173000</v>
      </c>
      <c r="U4601" s="2">
        <v>108584000</v>
      </c>
      <c r="V4601" s="2">
        <v>109531000</v>
      </c>
      <c r="W4601" s="2">
        <v>109627000</v>
      </c>
      <c r="X4601" s="2">
        <v>109882000</v>
      </c>
      <c r="Y4601" s="2">
        <v>110682000</v>
      </c>
      <c r="Z4601" s="2">
        <v>110924000</v>
      </c>
      <c r="AA4601" s="2">
        <v>111322000</v>
      </c>
      <c r="AB4601" s="2">
        <v>112827000</v>
      </c>
      <c r="AC4601" s="2">
        <v>114947000</v>
      </c>
      <c r="AD4601" s="2">
        <v>116907000</v>
      </c>
      <c r="AE4601" s="2">
        <v>118328000</v>
      </c>
      <c r="AF4601" s="2">
        <v>119376000</v>
      </c>
      <c r="AG4601" s="2">
        <v>121065000</v>
      </c>
    </row>
    <row r="4602" spans="1:33" x14ac:dyDescent="0.35">
      <c r="A4602" t="s">
        <v>6232</v>
      </c>
      <c r="B4602" t="s">
        <v>19</v>
      </c>
      <c r="C4602" s="2">
        <v>10619900</v>
      </c>
      <c r="D4602" s="2">
        <v>10338300</v>
      </c>
      <c r="E4602" s="2">
        <v>21437300</v>
      </c>
      <c r="F4602" s="2">
        <v>22781700</v>
      </c>
      <c r="G4602" s="2">
        <v>22450500</v>
      </c>
      <c r="H4602" s="2">
        <v>22411300</v>
      </c>
      <c r="I4602" s="2">
        <v>22397100</v>
      </c>
      <c r="J4602" s="2">
        <v>22375300</v>
      </c>
      <c r="K4602" s="2">
        <v>22107800</v>
      </c>
      <c r="L4602" s="2">
        <v>21841200</v>
      </c>
      <c r="M4602" s="2">
        <v>21690400</v>
      </c>
      <c r="N4602" s="2">
        <v>21652200</v>
      </c>
      <c r="O4602" s="2">
        <v>21593100</v>
      </c>
      <c r="P4602" s="2">
        <v>21516700</v>
      </c>
      <c r="Q4602" s="2">
        <v>21585100</v>
      </c>
      <c r="R4602" s="2">
        <v>21764600</v>
      </c>
      <c r="S4602" s="2">
        <v>21970500</v>
      </c>
      <c r="T4602" s="2">
        <v>22082400</v>
      </c>
      <c r="U4602" s="2">
        <v>22166500</v>
      </c>
      <c r="V4602" s="2">
        <v>22359700</v>
      </c>
      <c r="W4602" s="2">
        <v>22379400</v>
      </c>
      <c r="X4602" s="2">
        <v>22431400</v>
      </c>
      <c r="Y4602" s="2">
        <v>22594700</v>
      </c>
      <c r="Z4602" s="2">
        <v>22644100</v>
      </c>
      <c r="AA4602" s="2">
        <v>22725400</v>
      </c>
      <c r="AB4602" s="2">
        <v>23032500</v>
      </c>
      <c r="AC4602" s="2">
        <v>23465400</v>
      </c>
      <c r="AD4602" s="2">
        <v>23865500</v>
      </c>
      <c r="AE4602" s="2">
        <v>24155600</v>
      </c>
      <c r="AF4602" s="2">
        <v>24369500</v>
      </c>
      <c r="AG4602" s="2">
        <v>24714200</v>
      </c>
    </row>
    <row r="4603" spans="1:33" x14ac:dyDescent="0.35">
      <c r="A4603" t="s">
        <v>6233</v>
      </c>
      <c r="B4603" t="s">
        <v>19</v>
      </c>
      <c r="C4603" s="2">
        <v>9086890</v>
      </c>
      <c r="D4603" s="2">
        <v>8845940</v>
      </c>
      <c r="E4603" s="2">
        <v>18342800</v>
      </c>
      <c r="F4603" s="2">
        <v>19493100</v>
      </c>
      <c r="G4603" s="2">
        <v>19209800</v>
      </c>
      <c r="H4603" s="2">
        <v>19176300</v>
      </c>
      <c r="I4603" s="2">
        <v>19164100</v>
      </c>
      <c r="J4603" s="2">
        <v>19145500</v>
      </c>
      <c r="K4603" s="2">
        <v>18916500</v>
      </c>
      <c r="L4603" s="2">
        <v>18688400</v>
      </c>
      <c r="M4603" s="2">
        <v>18559400</v>
      </c>
      <c r="N4603" s="2">
        <v>18526700</v>
      </c>
      <c r="O4603" s="2">
        <v>18476200</v>
      </c>
      <c r="P4603" s="2">
        <v>18410800</v>
      </c>
      <c r="Q4603" s="2">
        <v>18469300</v>
      </c>
      <c r="R4603" s="2">
        <v>18622900</v>
      </c>
      <c r="S4603" s="2">
        <v>18799000</v>
      </c>
      <c r="T4603" s="2">
        <v>18894800</v>
      </c>
      <c r="U4603" s="2">
        <v>18966800</v>
      </c>
      <c r="V4603" s="2">
        <v>19132100</v>
      </c>
      <c r="W4603" s="2">
        <v>19148900</v>
      </c>
      <c r="X4603" s="2">
        <v>19193500</v>
      </c>
      <c r="Y4603" s="2">
        <v>19333200</v>
      </c>
      <c r="Z4603" s="2">
        <v>19375500</v>
      </c>
      <c r="AA4603" s="2">
        <v>19445000</v>
      </c>
      <c r="AB4603" s="2">
        <v>19707800</v>
      </c>
      <c r="AC4603" s="2">
        <v>20078200</v>
      </c>
      <c r="AD4603" s="2">
        <v>20420500</v>
      </c>
      <c r="AE4603" s="2">
        <v>20668700</v>
      </c>
      <c r="AF4603" s="2">
        <v>20851700</v>
      </c>
      <c r="AG4603" s="2">
        <v>21146800</v>
      </c>
    </row>
    <row r="4604" spans="1:33" x14ac:dyDescent="0.35">
      <c r="A4604" t="s">
        <v>6234</v>
      </c>
      <c r="B4604" t="s">
        <v>19</v>
      </c>
      <c r="C4604" s="2">
        <v>38744700</v>
      </c>
      <c r="D4604" s="2">
        <v>37717400</v>
      </c>
      <c r="E4604" s="2">
        <v>78210300</v>
      </c>
      <c r="F4604" s="2">
        <v>83115000</v>
      </c>
      <c r="G4604" s="2">
        <v>81906900</v>
      </c>
      <c r="H4604" s="2">
        <v>81763900</v>
      </c>
      <c r="I4604" s="2">
        <v>81711800</v>
      </c>
      <c r="J4604" s="2">
        <v>81632600</v>
      </c>
      <c r="K4604" s="2">
        <v>80656400</v>
      </c>
      <c r="L4604" s="2">
        <v>79683800</v>
      </c>
      <c r="M4604" s="2">
        <v>79133700</v>
      </c>
      <c r="N4604" s="2">
        <v>78994400</v>
      </c>
      <c r="O4604" s="2">
        <v>78778700</v>
      </c>
      <c r="P4604" s="2">
        <v>78500000</v>
      </c>
      <c r="Q4604" s="2">
        <v>78749400</v>
      </c>
      <c r="R4604" s="2">
        <v>79404400</v>
      </c>
      <c r="S4604" s="2">
        <v>80155400</v>
      </c>
      <c r="T4604" s="2">
        <v>80564000</v>
      </c>
      <c r="U4604" s="2">
        <v>80870600</v>
      </c>
      <c r="V4604" s="2">
        <v>81575400</v>
      </c>
      <c r="W4604" s="2">
        <v>81647300</v>
      </c>
      <c r="X4604" s="2">
        <v>81837300</v>
      </c>
      <c r="Y4604" s="2">
        <v>82432800</v>
      </c>
      <c r="Z4604" s="2">
        <v>82613300</v>
      </c>
      <c r="AA4604" s="2">
        <v>82909600</v>
      </c>
      <c r="AB4604" s="2">
        <v>84030300</v>
      </c>
      <c r="AC4604" s="2">
        <v>85609500</v>
      </c>
      <c r="AD4604" s="2">
        <v>87069000</v>
      </c>
      <c r="AE4604" s="2">
        <v>88127400</v>
      </c>
      <c r="AF4604" s="2">
        <v>88907800</v>
      </c>
      <c r="AG4604" s="2">
        <v>90165700</v>
      </c>
    </row>
    <row r="4605" spans="1:33" x14ac:dyDescent="0.35">
      <c r="A4605" t="s">
        <v>6235</v>
      </c>
      <c r="B4605" t="s">
        <v>19</v>
      </c>
      <c r="C4605">
        <v>688305</v>
      </c>
      <c r="D4605">
        <v>670053</v>
      </c>
      <c r="E4605" s="2">
        <v>1389410</v>
      </c>
      <c r="F4605" s="2">
        <v>1476550</v>
      </c>
      <c r="G4605" s="2">
        <v>1455090</v>
      </c>
      <c r="H4605" s="2">
        <v>1452550</v>
      </c>
      <c r="I4605" s="2">
        <v>1451620</v>
      </c>
      <c r="J4605" s="2">
        <v>1450210</v>
      </c>
      <c r="K4605" s="2">
        <v>1432870</v>
      </c>
      <c r="L4605" s="2">
        <v>1415590</v>
      </c>
      <c r="M4605" s="2">
        <v>1405820</v>
      </c>
      <c r="N4605" s="2">
        <v>1403340</v>
      </c>
      <c r="O4605" s="2">
        <v>1399510</v>
      </c>
      <c r="P4605" s="2">
        <v>1394560</v>
      </c>
      <c r="Q4605" s="2">
        <v>1398990</v>
      </c>
      <c r="R4605" s="2">
        <v>1410630</v>
      </c>
      <c r="S4605" s="2">
        <v>1423970</v>
      </c>
      <c r="T4605" s="2">
        <v>1431230</v>
      </c>
      <c r="U4605" s="2">
        <v>1436670</v>
      </c>
      <c r="V4605" s="2">
        <v>1449200</v>
      </c>
      <c r="W4605" s="2">
        <v>1450470</v>
      </c>
      <c r="X4605" s="2">
        <v>1453850</v>
      </c>
      <c r="Y4605" s="2">
        <v>1464430</v>
      </c>
      <c r="Z4605" s="2">
        <v>1467630</v>
      </c>
      <c r="AA4605" s="2">
        <v>1472900</v>
      </c>
      <c r="AB4605" s="2">
        <v>1492810</v>
      </c>
      <c r="AC4605" s="2">
        <v>1520860</v>
      </c>
      <c r="AD4605" s="2">
        <v>1546790</v>
      </c>
      <c r="AE4605" s="2">
        <v>1565590</v>
      </c>
      <c r="AF4605" s="2">
        <v>1579460</v>
      </c>
      <c r="AG4605" s="2">
        <v>1601800</v>
      </c>
    </row>
    <row r="4606" spans="1:33" x14ac:dyDescent="0.35">
      <c r="A4606" t="s">
        <v>6236</v>
      </c>
      <c r="B4606" t="s">
        <v>19</v>
      </c>
      <c r="C4606" s="2">
        <v>3336400</v>
      </c>
      <c r="D4606" s="2">
        <v>3247930</v>
      </c>
      <c r="E4606" s="2">
        <v>6734880</v>
      </c>
      <c r="F4606" s="2">
        <v>7157230</v>
      </c>
      <c r="G4606" s="2">
        <v>7053200</v>
      </c>
      <c r="H4606" s="2">
        <v>7040890</v>
      </c>
      <c r="I4606" s="2">
        <v>7036400</v>
      </c>
      <c r="J4606" s="2">
        <v>7029580</v>
      </c>
      <c r="K4606" s="2">
        <v>6945520</v>
      </c>
      <c r="L4606" s="2">
        <v>6861770</v>
      </c>
      <c r="M4606" s="2">
        <v>6814400</v>
      </c>
      <c r="N4606" s="2">
        <v>6802400</v>
      </c>
      <c r="O4606" s="2">
        <v>6783830</v>
      </c>
      <c r="P4606" s="2">
        <v>6759830</v>
      </c>
      <c r="Q4606" s="2">
        <v>6781300</v>
      </c>
      <c r="R4606" s="2">
        <v>6837700</v>
      </c>
      <c r="S4606" s="2">
        <v>6902380</v>
      </c>
      <c r="T4606" s="2">
        <v>6937560</v>
      </c>
      <c r="U4606" s="2">
        <v>6963960</v>
      </c>
      <c r="V4606" s="2">
        <v>7024660</v>
      </c>
      <c r="W4606" s="2">
        <v>7030840</v>
      </c>
      <c r="X4606" s="2">
        <v>7047200</v>
      </c>
      <c r="Y4606" s="2">
        <v>7098490</v>
      </c>
      <c r="Z4606" s="2">
        <v>7114030</v>
      </c>
      <c r="AA4606" s="2">
        <v>7139540</v>
      </c>
      <c r="AB4606" s="2">
        <v>7236050</v>
      </c>
      <c r="AC4606" s="2">
        <v>7372040</v>
      </c>
      <c r="AD4606" s="2">
        <v>7497720</v>
      </c>
      <c r="AE4606" s="2">
        <v>7588860</v>
      </c>
      <c r="AF4606" s="2">
        <v>7656070</v>
      </c>
      <c r="AG4606" s="2">
        <v>7764390</v>
      </c>
    </row>
    <row r="4607" spans="1:33" x14ac:dyDescent="0.35">
      <c r="A4607" t="s">
        <v>6237</v>
      </c>
      <c r="B4607" t="s">
        <v>19</v>
      </c>
      <c r="C4607" s="2">
        <v>1584740</v>
      </c>
      <c r="D4607" s="2">
        <v>1542720</v>
      </c>
      <c r="E4607" s="2">
        <v>3198960</v>
      </c>
      <c r="F4607" s="2">
        <v>3399570</v>
      </c>
      <c r="G4607" s="2">
        <v>3350160</v>
      </c>
      <c r="H4607" s="2">
        <v>3344310</v>
      </c>
      <c r="I4607" s="2">
        <v>3342180</v>
      </c>
      <c r="J4607" s="2">
        <v>3338940</v>
      </c>
      <c r="K4607" s="2">
        <v>3299010</v>
      </c>
      <c r="L4607" s="2">
        <v>3259230</v>
      </c>
      <c r="M4607" s="2">
        <v>3236730</v>
      </c>
      <c r="N4607" s="2">
        <v>3231030</v>
      </c>
      <c r="O4607" s="2">
        <v>3222210</v>
      </c>
      <c r="P4607" s="2">
        <v>3210810</v>
      </c>
      <c r="Q4607" s="2">
        <v>3221010</v>
      </c>
      <c r="R4607" s="2">
        <v>3247800</v>
      </c>
      <c r="S4607" s="2">
        <v>3278520</v>
      </c>
      <c r="T4607" s="2">
        <v>3295230</v>
      </c>
      <c r="U4607" s="2">
        <v>3307770</v>
      </c>
      <c r="V4607" s="2">
        <v>3336600</v>
      </c>
      <c r="W4607" s="2">
        <v>3339540</v>
      </c>
      <c r="X4607" s="2">
        <v>3347310</v>
      </c>
      <c r="Y4607" s="2">
        <v>3371670</v>
      </c>
      <c r="Z4607" s="2">
        <v>3379050</v>
      </c>
      <c r="AA4607" s="2">
        <v>3391170</v>
      </c>
      <c r="AB4607" s="2">
        <v>3437010</v>
      </c>
      <c r="AC4607" s="2">
        <v>3501600</v>
      </c>
      <c r="AD4607" s="2">
        <v>3561300</v>
      </c>
      <c r="AE4607" s="2">
        <v>3604590</v>
      </c>
      <c r="AF4607" s="2">
        <v>3636510</v>
      </c>
      <c r="AG4607" s="2">
        <v>3687960</v>
      </c>
    </row>
    <row r="4608" spans="1:33" x14ac:dyDescent="0.35">
      <c r="A4608" t="s">
        <v>6238</v>
      </c>
      <c r="B4608" t="s">
        <v>19</v>
      </c>
      <c r="C4608">
        <v>316948</v>
      </c>
      <c r="D4608">
        <v>308543</v>
      </c>
      <c r="E4608">
        <v>639792</v>
      </c>
      <c r="F4608">
        <v>679914</v>
      </c>
      <c r="G4608">
        <v>670032</v>
      </c>
      <c r="H4608">
        <v>668862</v>
      </c>
      <c r="I4608">
        <v>668436</v>
      </c>
      <c r="J4608">
        <v>667788</v>
      </c>
      <c r="K4608">
        <v>659802</v>
      </c>
      <c r="L4608">
        <v>651846</v>
      </c>
      <c r="M4608">
        <v>647346</v>
      </c>
      <c r="N4608">
        <v>646206</v>
      </c>
      <c r="O4608">
        <v>644442</v>
      </c>
      <c r="P4608">
        <v>642162</v>
      </c>
      <c r="Q4608">
        <v>644202</v>
      </c>
      <c r="R4608">
        <v>649560</v>
      </c>
      <c r="S4608">
        <v>655704</v>
      </c>
      <c r="T4608">
        <v>659046</v>
      </c>
      <c r="U4608">
        <v>661554</v>
      </c>
      <c r="V4608">
        <v>667320</v>
      </c>
      <c r="W4608">
        <v>667908</v>
      </c>
      <c r="X4608">
        <v>669462</v>
      </c>
      <c r="Y4608">
        <v>674334</v>
      </c>
      <c r="Z4608">
        <v>675810</v>
      </c>
      <c r="AA4608">
        <v>678234</v>
      </c>
      <c r="AB4608">
        <v>687402</v>
      </c>
      <c r="AC4608">
        <v>700320</v>
      </c>
      <c r="AD4608">
        <v>712260</v>
      </c>
      <c r="AE4608">
        <v>720918</v>
      </c>
      <c r="AF4608">
        <v>727302</v>
      </c>
      <c r="AG4608">
        <v>737592</v>
      </c>
    </row>
    <row r="4609" spans="1:33" x14ac:dyDescent="0.35">
      <c r="A4609" t="s">
        <v>6239</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row>
    <row r="4610" spans="1:33" x14ac:dyDescent="0.35">
      <c r="A4610" t="s">
        <v>6240</v>
      </c>
      <c r="B4610" t="s">
        <v>19</v>
      </c>
      <c r="C4610" s="2">
        <v>41069800000</v>
      </c>
      <c r="D4610" s="2">
        <v>39774100000</v>
      </c>
      <c r="E4610" s="2">
        <v>83282600000</v>
      </c>
      <c r="F4610" s="2">
        <v>94953900000</v>
      </c>
      <c r="G4610" s="2">
        <v>92775700000</v>
      </c>
      <c r="H4610" s="2">
        <v>90683600000</v>
      </c>
      <c r="I4610" s="2">
        <v>88321700000</v>
      </c>
      <c r="J4610" s="2">
        <v>86232100000</v>
      </c>
      <c r="K4610" s="2">
        <v>83897800000</v>
      </c>
      <c r="L4610" s="2">
        <v>81260600000</v>
      </c>
      <c r="M4610" s="2">
        <v>79076300000</v>
      </c>
      <c r="N4610" s="2">
        <v>77708200000</v>
      </c>
      <c r="O4610" s="2">
        <v>76275500000</v>
      </c>
      <c r="P4610" s="2">
        <v>74587900000</v>
      </c>
      <c r="Q4610" s="2">
        <v>73892700000</v>
      </c>
      <c r="R4610" s="2">
        <v>73630300000</v>
      </c>
      <c r="S4610" s="2">
        <v>73439200000</v>
      </c>
      <c r="T4610" s="2">
        <v>73061800000</v>
      </c>
      <c r="U4610" s="2">
        <v>72742200000</v>
      </c>
      <c r="V4610" s="2">
        <v>72783400000</v>
      </c>
      <c r="W4610" s="2">
        <v>72168200000</v>
      </c>
      <c r="X4610" s="2">
        <v>71302200000</v>
      </c>
      <c r="Y4610" s="2">
        <v>70570200000</v>
      </c>
      <c r="Z4610" s="2">
        <v>69475600000</v>
      </c>
      <c r="AA4610" s="2">
        <v>68454100000</v>
      </c>
      <c r="AB4610" s="2">
        <v>68371800000</v>
      </c>
      <c r="AC4610" s="2">
        <v>68602300000</v>
      </c>
      <c r="AD4610" s="2">
        <v>68644700000</v>
      </c>
      <c r="AE4610" s="2">
        <v>68187400000</v>
      </c>
      <c r="AF4610" s="2">
        <v>67400100000</v>
      </c>
      <c r="AG4610" s="2">
        <v>66976000000</v>
      </c>
    </row>
    <row r="4611" spans="1:33" x14ac:dyDescent="0.35">
      <c r="A4611" t="s">
        <v>6241</v>
      </c>
      <c r="B4611" t="s">
        <v>19</v>
      </c>
      <c r="C4611" s="2">
        <v>9749580</v>
      </c>
      <c r="D4611" s="2">
        <v>9441990</v>
      </c>
      <c r="E4611" s="2">
        <v>19770500</v>
      </c>
      <c r="F4611" s="2">
        <v>22541100</v>
      </c>
      <c r="G4611" s="2">
        <v>22024000</v>
      </c>
      <c r="H4611" s="2">
        <v>21527400</v>
      </c>
      <c r="I4611" s="2">
        <v>20966700</v>
      </c>
      <c r="J4611" s="2">
        <v>20470600</v>
      </c>
      <c r="K4611" s="2">
        <v>19916500</v>
      </c>
      <c r="L4611" s="2">
        <v>19290500</v>
      </c>
      <c r="M4611" s="2">
        <v>18771900</v>
      </c>
      <c r="N4611" s="2">
        <v>18447200</v>
      </c>
      <c r="O4611" s="2">
        <v>18107100</v>
      </c>
      <c r="P4611" s="2">
        <v>17706400</v>
      </c>
      <c r="Q4611" s="2">
        <v>17541400</v>
      </c>
      <c r="R4611" s="2">
        <v>17479100</v>
      </c>
      <c r="S4611" s="2">
        <v>17433700</v>
      </c>
      <c r="T4611" s="2">
        <v>17344200</v>
      </c>
      <c r="U4611" s="2">
        <v>17268300</v>
      </c>
      <c r="V4611" s="2">
        <v>17278100</v>
      </c>
      <c r="W4611" s="2">
        <v>17132000</v>
      </c>
      <c r="X4611" s="2">
        <v>16926400</v>
      </c>
      <c r="Y4611" s="2">
        <v>16752700</v>
      </c>
      <c r="Z4611" s="2">
        <v>16492800</v>
      </c>
      <c r="AA4611" s="2">
        <v>16250300</v>
      </c>
      <c r="AB4611" s="2">
        <v>16230800</v>
      </c>
      <c r="AC4611" s="2">
        <v>16285500</v>
      </c>
      <c r="AD4611" s="2">
        <v>16295600</v>
      </c>
      <c r="AE4611" s="2">
        <v>16187000</v>
      </c>
      <c r="AF4611" s="2">
        <v>16000100</v>
      </c>
      <c r="AG4611" s="2">
        <v>15899500</v>
      </c>
    </row>
    <row r="4612" spans="1:33" x14ac:dyDescent="0.35">
      <c r="A4612" t="s">
        <v>6242</v>
      </c>
      <c r="B4612" t="s">
        <v>19</v>
      </c>
      <c r="C4612" s="2">
        <v>110371000</v>
      </c>
      <c r="D4612" s="2">
        <v>106889000</v>
      </c>
      <c r="E4612" s="2">
        <v>223813000</v>
      </c>
      <c r="F4612" s="2">
        <v>255178000</v>
      </c>
      <c r="G4612" s="2">
        <v>249325000</v>
      </c>
      <c r="H4612" s="2">
        <v>243702000</v>
      </c>
      <c r="I4612" s="2">
        <v>237355000</v>
      </c>
      <c r="J4612" s="2">
        <v>231739000</v>
      </c>
      <c r="K4612" s="2">
        <v>225466000</v>
      </c>
      <c r="L4612" s="2">
        <v>218379000</v>
      </c>
      <c r="M4612" s="2">
        <v>212509000</v>
      </c>
      <c r="N4612" s="2">
        <v>208832000</v>
      </c>
      <c r="O4612" s="2">
        <v>204982000</v>
      </c>
      <c r="P4612" s="2">
        <v>200447000</v>
      </c>
      <c r="Q4612" s="2">
        <v>198579000</v>
      </c>
      <c r="R4612" s="2">
        <v>197873000</v>
      </c>
      <c r="S4612" s="2">
        <v>197360000</v>
      </c>
      <c r="T4612" s="2">
        <v>196346000</v>
      </c>
      <c r="U4612" s="2">
        <v>195487000</v>
      </c>
      <c r="V4612" s="2">
        <v>195597000</v>
      </c>
      <c r="W4612" s="2">
        <v>193944000</v>
      </c>
      <c r="X4612" s="2">
        <v>191617000</v>
      </c>
      <c r="Y4612" s="2">
        <v>189650000</v>
      </c>
      <c r="Z4612" s="2">
        <v>186708000</v>
      </c>
      <c r="AA4612" s="2">
        <v>183963000</v>
      </c>
      <c r="AB4612" s="2">
        <v>183742000</v>
      </c>
      <c r="AC4612" s="2">
        <v>184361000</v>
      </c>
      <c r="AD4612" s="2">
        <v>184475000</v>
      </c>
      <c r="AE4612" s="2">
        <v>183246000</v>
      </c>
      <c r="AF4612" s="2">
        <v>181130000</v>
      </c>
      <c r="AG4612" s="2">
        <v>179991000</v>
      </c>
    </row>
    <row r="4613" spans="1:33" x14ac:dyDescent="0.35">
      <c r="A4613" t="s">
        <v>6243</v>
      </c>
      <c r="B4613" t="s">
        <v>19</v>
      </c>
      <c r="C4613" s="2">
        <v>65808600</v>
      </c>
      <c r="D4613" s="2">
        <v>63732500</v>
      </c>
      <c r="E4613" s="2">
        <v>133449000</v>
      </c>
      <c r="F4613" s="2">
        <v>152150000</v>
      </c>
      <c r="G4613" s="2">
        <v>148660000</v>
      </c>
      <c r="H4613" s="2">
        <v>145308000</v>
      </c>
      <c r="I4613" s="2">
        <v>141523000</v>
      </c>
      <c r="J4613" s="2">
        <v>138175000</v>
      </c>
      <c r="K4613" s="2">
        <v>134434000</v>
      </c>
      <c r="L4613" s="2">
        <v>130209000</v>
      </c>
      <c r="M4613" s="2">
        <v>126709000</v>
      </c>
      <c r="N4613" s="2">
        <v>124516000</v>
      </c>
      <c r="O4613" s="2">
        <v>122221000</v>
      </c>
      <c r="P4613" s="2">
        <v>119517000</v>
      </c>
      <c r="Q4613" s="2">
        <v>118403000</v>
      </c>
      <c r="R4613" s="2">
        <v>117982000</v>
      </c>
      <c r="S4613" s="2">
        <v>117676000</v>
      </c>
      <c r="T4613" s="2">
        <v>117071000</v>
      </c>
      <c r="U4613" s="2">
        <v>116559000</v>
      </c>
      <c r="V4613" s="2">
        <v>116625000</v>
      </c>
      <c r="W4613" s="2">
        <v>115639000</v>
      </c>
      <c r="X4613" s="2">
        <v>114252000</v>
      </c>
      <c r="Y4613" s="2">
        <v>113079000</v>
      </c>
      <c r="Z4613" s="2">
        <v>111325000</v>
      </c>
      <c r="AA4613" s="2">
        <v>109688000</v>
      </c>
      <c r="AB4613" s="2">
        <v>109556000</v>
      </c>
      <c r="AC4613" s="2">
        <v>109925000</v>
      </c>
      <c r="AD4613" s="2">
        <v>109993000</v>
      </c>
      <c r="AE4613" s="2">
        <v>109261000</v>
      </c>
      <c r="AF4613" s="2">
        <v>107999000</v>
      </c>
      <c r="AG4613" s="2">
        <v>107320000</v>
      </c>
    </row>
    <row r="4614" spans="1:33" x14ac:dyDescent="0.35">
      <c r="A4614" t="s">
        <v>6244</v>
      </c>
      <c r="B4614" t="s">
        <v>19</v>
      </c>
      <c r="C4614" s="2">
        <v>13434200</v>
      </c>
      <c r="D4614" s="2">
        <v>13010400</v>
      </c>
      <c r="E4614" s="2">
        <v>27242300</v>
      </c>
      <c r="F4614" s="2">
        <v>31060100</v>
      </c>
      <c r="G4614" s="2">
        <v>30347600</v>
      </c>
      <c r="H4614" s="2">
        <v>29663300</v>
      </c>
      <c r="I4614" s="2">
        <v>28890700</v>
      </c>
      <c r="J4614" s="2">
        <v>28207100</v>
      </c>
      <c r="K4614" s="2">
        <v>27443600</v>
      </c>
      <c r="L4614" s="2">
        <v>26580900</v>
      </c>
      <c r="M4614" s="2">
        <v>25866400</v>
      </c>
      <c r="N4614" s="2">
        <v>25418900</v>
      </c>
      <c r="O4614" s="2">
        <v>24950300</v>
      </c>
      <c r="P4614" s="2">
        <v>24398200</v>
      </c>
      <c r="Q4614" s="2">
        <v>24170800</v>
      </c>
      <c r="R4614" s="2">
        <v>24085000</v>
      </c>
      <c r="S4614" s="2">
        <v>24022500</v>
      </c>
      <c r="T4614" s="2">
        <v>23899000</v>
      </c>
      <c r="U4614" s="2">
        <v>23794500</v>
      </c>
      <c r="V4614" s="2">
        <v>23808000</v>
      </c>
      <c r="W4614" s="2">
        <v>23606700</v>
      </c>
      <c r="X4614" s="2">
        <v>23323500</v>
      </c>
      <c r="Y4614" s="2">
        <v>23084000</v>
      </c>
      <c r="Z4614" s="2">
        <v>22726000</v>
      </c>
      <c r="AA4614" s="2">
        <v>22391800</v>
      </c>
      <c r="AB4614" s="2">
        <v>22364900</v>
      </c>
      <c r="AC4614" s="2">
        <v>22440300</v>
      </c>
      <c r="AD4614" s="2">
        <v>22454200</v>
      </c>
      <c r="AE4614" s="2">
        <v>22304600</v>
      </c>
      <c r="AF4614" s="2">
        <v>22047100</v>
      </c>
      <c r="AG4614" s="2">
        <v>21908300</v>
      </c>
    </row>
    <row r="4615" spans="1:33" x14ac:dyDescent="0.35">
      <c r="A4615" t="s">
        <v>6245</v>
      </c>
      <c r="B4615" t="s">
        <v>19</v>
      </c>
      <c r="C4615" s="2">
        <v>11495000</v>
      </c>
      <c r="D4615" s="2">
        <v>11132400</v>
      </c>
      <c r="E4615" s="2">
        <v>23309900</v>
      </c>
      <c r="F4615" s="2">
        <v>26576600</v>
      </c>
      <c r="G4615" s="2">
        <v>25966900</v>
      </c>
      <c r="H4615" s="2">
        <v>25381400</v>
      </c>
      <c r="I4615" s="2">
        <v>24720300</v>
      </c>
      <c r="J4615" s="2">
        <v>24135400</v>
      </c>
      <c r="K4615" s="2">
        <v>23482100</v>
      </c>
      <c r="L4615" s="2">
        <v>22744000</v>
      </c>
      <c r="M4615" s="2">
        <v>22132600</v>
      </c>
      <c r="N4615" s="2">
        <v>21749700</v>
      </c>
      <c r="O4615" s="2">
        <v>21348700</v>
      </c>
      <c r="P4615" s="2">
        <v>20876300</v>
      </c>
      <c r="Q4615" s="2">
        <v>20681800</v>
      </c>
      <c r="R4615" s="2">
        <v>20608300</v>
      </c>
      <c r="S4615" s="2">
        <v>20554800</v>
      </c>
      <c r="T4615" s="2">
        <v>20449200</v>
      </c>
      <c r="U4615" s="2">
        <v>20359800</v>
      </c>
      <c r="V4615" s="2">
        <v>20371300</v>
      </c>
      <c r="W4615" s="2">
        <v>20199100</v>
      </c>
      <c r="X4615" s="2">
        <v>19956700</v>
      </c>
      <c r="Y4615" s="2">
        <v>19751900</v>
      </c>
      <c r="Z4615" s="2">
        <v>19445500</v>
      </c>
      <c r="AA4615" s="2">
        <v>19159600</v>
      </c>
      <c r="AB4615" s="2">
        <v>19136500</v>
      </c>
      <c r="AC4615" s="2">
        <v>19201000</v>
      </c>
      <c r="AD4615" s="2">
        <v>19212900</v>
      </c>
      <c r="AE4615" s="2">
        <v>19084900</v>
      </c>
      <c r="AF4615" s="2">
        <v>18864600</v>
      </c>
      <c r="AG4615" s="2">
        <v>18745900</v>
      </c>
    </row>
    <row r="4616" spans="1:33" x14ac:dyDescent="0.35">
      <c r="A4616" t="s">
        <v>6246</v>
      </c>
      <c r="B4616" t="s">
        <v>19</v>
      </c>
      <c r="C4616" s="2">
        <v>49012500</v>
      </c>
      <c r="D4616" s="2">
        <v>47466200</v>
      </c>
      <c r="E4616" s="2">
        <v>99389000</v>
      </c>
      <c r="F4616" s="2">
        <v>113317000</v>
      </c>
      <c r="G4616" s="2">
        <v>110718000</v>
      </c>
      <c r="H4616" s="2">
        <v>108221000</v>
      </c>
      <c r="I4616" s="2">
        <v>105403000</v>
      </c>
      <c r="J4616" s="2">
        <v>102909000</v>
      </c>
      <c r="K4616" s="2">
        <v>100123000</v>
      </c>
      <c r="L4616" s="2">
        <v>96975900</v>
      </c>
      <c r="M4616" s="2">
        <v>94369200</v>
      </c>
      <c r="N4616" s="2">
        <v>92736500</v>
      </c>
      <c r="O4616" s="2">
        <v>91026800</v>
      </c>
      <c r="P4616" s="2">
        <v>89012700</v>
      </c>
      <c r="Q4616" s="2">
        <v>88183200</v>
      </c>
      <c r="R4616" s="2">
        <v>87870000</v>
      </c>
      <c r="S4616" s="2">
        <v>87641900</v>
      </c>
      <c r="T4616" s="2">
        <v>87191500</v>
      </c>
      <c r="U4616" s="2">
        <v>86810100</v>
      </c>
      <c r="V4616" s="2">
        <v>86859300</v>
      </c>
      <c r="W4616" s="2">
        <v>86125100</v>
      </c>
      <c r="X4616" s="2">
        <v>85091600</v>
      </c>
      <c r="Y4616" s="2">
        <v>84218100</v>
      </c>
      <c r="Z4616" s="2">
        <v>82911800</v>
      </c>
      <c r="AA4616" s="2">
        <v>81692800</v>
      </c>
      <c r="AB4616" s="2">
        <v>81594500</v>
      </c>
      <c r="AC4616" s="2">
        <v>81869500</v>
      </c>
      <c r="AD4616" s="2">
        <v>81920100</v>
      </c>
      <c r="AE4616" s="2">
        <v>81374500</v>
      </c>
      <c r="AF4616" s="2">
        <v>80434900</v>
      </c>
      <c r="AG4616" s="2">
        <v>79928800</v>
      </c>
    </row>
    <row r="4617" spans="1:33" x14ac:dyDescent="0.35">
      <c r="A4617" t="s">
        <v>6247</v>
      </c>
      <c r="B4617" t="s">
        <v>19</v>
      </c>
      <c r="C4617">
        <v>870713</v>
      </c>
      <c r="D4617">
        <v>843243</v>
      </c>
      <c r="E4617" s="2">
        <v>1765660</v>
      </c>
      <c r="F4617" s="2">
        <v>2013100</v>
      </c>
      <c r="G4617" s="2">
        <v>1966920</v>
      </c>
      <c r="H4617" s="2">
        <v>1922560</v>
      </c>
      <c r="I4617" s="2">
        <v>1872490</v>
      </c>
      <c r="J4617" s="2">
        <v>1828190</v>
      </c>
      <c r="K4617" s="2">
        <v>1778700</v>
      </c>
      <c r="L4617" s="2">
        <v>1722790</v>
      </c>
      <c r="M4617" s="2">
        <v>1676480</v>
      </c>
      <c r="N4617" s="2">
        <v>1647470</v>
      </c>
      <c r="O4617" s="2">
        <v>1617100</v>
      </c>
      <c r="P4617" s="2">
        <v>1581320</v>
      </c>
      <c r="Q4617" s="2">
        <v>1566580</v>
      </c>
      <c r="R4617" s="2">
        <v>1561020</v>
      </c>
      <c r="S4617" s="2">
        <v>1556970</v>
      </c>
      <c r="T4617" s="2">
        <v>1548970</v>
      </c>
      <c r="U4617" s="2">
        <v>1542190</v>
      </c>
      <c r="V4617" s="2">
        <v>1543060</v>
      </c>
      <c r="W4617" s="2">
        <v>1530020</v>
      </c>
      <c r="X4617" s="2">
        <v>1511660</v>
      </c>
      <c r="Y4617" s="2">
        <v>1496140</v>
      </c>
      <c r="Z4617" s="2">
        <v>1472940</v>
      </c>
      <c r="AA4617" s="2">
        <v>1451280</v>
      </c>
      <c r="AB4617" s="2">
        <v>1449540</v>
      </c>
      <c r="AC4617" s="2">
        <v>1454420</v>
      </c>
      <c r="AD4617" s="2">
        <v>1455320</v>
      </c>
      <c r="AE4617" s="2">
        <v>1445630</v>
      </c>
      <c r="AF4617" s="2">
        <v>1428930</v>
      </c>
      <c r="AG4617" s="2">
        <v>1419940</v>
      </c>
    </row>
    <row r="4618" spans="1:33" x14ac:dyDescent="0.35">
      <c r="A4618" t="s">
        <v>6248</v>
      </c>
      <c r="B4618" t="s">
        <v>19</v>
      </c>
      <c r="C4618" s="2">
        <v>4220580</v>
      </c>
      <c r="D4618" s="2">
        <v>4087430</v>
      </c>
      <c r="E4618" s="2">
        <v>8558620</v>
      </c>
      <c r="F4618" s="2">
        <v>9758030</v>
      </c>
      <c r="G4618" s="2">
        <v>9534190</v>
      </c>
      <c r="H4618" s="2">
        <v>9319190</v>
      </c>
      <c r="I4618" s="2">
        <v>9076470</v>
      </c>
      <c r="J4618" s="2">
        <v>8861730</v>
      </c>
      <c r="K4618" s="2">
        <v>8621850</v>
      </c>
      <c r="L4618" s="2">
        <v>8350830</v>
      </c>
      <c r="M4618" s="2">
        <v>8126360</v>
      </c>
      <c r="N4618" s="2">
        <v>7985760</v>
      </c>
      <c r="O4618" s="2">
        <v>7838530</v>
      </c>
      <c r="P4618" s="2">
        <v>7665100</v>
      </c>
      <c r="Q4618" s="2">
        <v>7593660</v>
      </c>
      <c r="R4618" s="2">
        <v>7566690</v>
      </c>
      <c r="S4618" s="2">
        <v>7547050</v>
      </c>
      <c r="T4618" s="2">
        <v>7508270</v>
      </c>
      <c r="U4618" s="2">
        <v>7475430</v>
      </c>
      <c r="V4618" s="2">
        <v>7479660</v>
      </c>
      <c r="W4618" s="2">
        <v>7416440</v>
      </c>
      <c r="X4618" s="2">
        <v>7327440</v>
      </c>
      <c r="Y4618" s="2">
        <v>7252220</v>
      </c>
      <c r="Z4618" s="2">
        <v>7139730</v>
      </c>
      <c r="AA4618" s="2">
        <v>7034760</v>
      </c>
      <c r="AB4618" s="2">
        <v>7026300</v>
      </c>
      <c r="AC4618" s="2">
        <v>7049980</v>
      </c>
      <c r="AD4618" s="2">
        <v>7054340</v>
      </c>
      <c r="AE4618" s="2">
        <v>7007350</v>
      </c>
      <c r="AF4618" s="2">
        <v>6926440</v>
      </c>
      <c r="AG4618" s="2">
        <v>6882860</v>
      </c>
    </row>
    <row r="4619" spans="1:33" x14ac:dyDescent="0.35">
      <c r="A4619" t="s">
        <v>6249</v>
      </c>
      <c r="B4619" t="s">
        <v>19</v>
      </c>
      <c r="C4619" s="2">
        <v>2004710</v>
      </c>
      <c r="D4619" s="2">
        <v>1941470</v>
      </c>
      <c r="E4619" s="2">
        <v>4065210</v>
      </c>
      <c r="F4619" s="2">
        <v>4634910</v>
      </c>
      <c r="G4619" s="2">
        <v>4528590</v>
      </c>
      <c r="H4619" s="2">
        <v>4426470</v>
      </c>
      <c r="I4619" s="2">
        <v>4311180</v>
      </c>
      <c r="J4619" s="2">
        <v>4209180</v>
      </c>
      <c r="K4619" s="2">
        <v>4095240</v>
      </c>
      <c r="L4619" s="2">
        <v>3966510</v>
      </c>
      <c r="M4619" s="2">
        <v>3859890</v>
      </c>
      <c r="N4619" s="2">
        <v>3793110</v>
      </c>
      <c r="O4619" s="2">
        <v>3723180</v>
      </c>
      <c r="P4619" s="2">
        <v>3640800</v>
      </c>
      <c r="Q4619" s="2">
        <v>3606870</v>
      </c>
      <c r="R4619" s="2">
        <v>3594060</v>
      </c>
      <c r="S4619" s="2">
        <v>3584730</v>
      </c>
      <c r="T4619" s="2">
        <v>3566310</v>
      </c>
      <c r="U4619" s="2">
        <v>3550710</v>
      </c>
      <c r="V4619" s="2">
        <v>3552720</v>
      </c>
      <c r="W4619" s="2">
        <v>3522690</v>
      </c>
      <c r="X4619" s="2">
        <v>3480420</v>
      </c>
      <c r="Y4619" s="2">
        <v>3444690</v>
      </c>
      <c r="Z4619" s="2">
        <v>3391260</v>
      </c>
      <c r="AA4619" s="2">
        <v>3341400</v>
      </c>
      <c r="AB4619" s="2">
        <v>3337380</v>
      </c>
      <c r="AC4619" s="2">
        <v>3348630</v>
      </c>
      <c r="AD4619" s="2">
        <v>3350700</v>
      </c>
      <c r="AE4619" s="2">
        <v>3328380</v>
      </c>
      <c r="AF4619" s="2">
        <v>3289950</v>
      </c>
      <c r="AG4619" s="2">
        <v>3269250</v>
      </c>
    </row>
    <row r="4620" spans="1:33" x14ac:dyDescent="0.35">
      <c r="A4620" t="s">
        <v>6250</v>
      </c>
      <c r="B4620" t="s">
        <v>19</v>
      </c>
      <c r="C4620">
        <v>400942</v>
      </c>
      <c r="D4620">
        <v>388293</v>
      </c>
      <c r="E4620">
        <v>813042</v>
      </c>
      <c r="F4620">
        <v>926982</v>
      </c>
      <c r="G4620">
        <v>905718</v>
      </c>
      <c r="H4620">
        <v>885294</v>
      </c>
      <c r="I4620">
        <v>862236</v>
      </c>
      <c r="J4620">
        <v>841836</v>
      </c>
      <c r="K4620">
        <v>819048</v>
      </c>
      <c r="L4620">
        <v>793302</v>
      </c>
      <c r="M4620">
        <v>771978</v>
      </c>
      <c r="N4620">
        <v>758622</v>
      </c>
      <c r="O4620">
        <v>744636</v>
      </c>
      <c r="P4620">
        <v>728160</v>
      </c>
      <c r="Q4620">
        <v>721374</v>
      </c>
      <c r="R4620">
        <v>718812</v>
      </c>
      <c r="S4620">
        <v>716946</v>
      </c>
      <c r="T4620">
        <v>713262</v>
      </c>
      <c r="U4620">
        <v>710142</v>
      </c>
      <c r="V4620">
        <v>710544</v>
      </c>
      <c r="W4620">
        <v>704538</v>
      </c>
      <c r="X4620">
        <v>696084</v>
      </c>
      <c r="Y4620">
        <v>688938</v>
      </c>
      <c r="Z4620">
        <v>678252</v>
      </c>
      <c r="AA4620">
        <v>668280</v>
      </c>
      <c r="AB4620">
        <v>667476</v>
      </c>
      <c r="AC4620">
        <v>669726</v>
      </c>
      <c r="AD4620">
        <v>670140</v>
      </c>
      <c r="AE4620">
        <v>665676</v>
      </c>
      <c r="AF4620">
        <v>657990</v>
      </c>
      <c r="AG4620">
        <v>653850</v>
      </c>
    </row>
    <row r="4621" spans="1:33" x14ac:dyDescent="0.35">
      <c r="A4621" t="s">
        <v>6251</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row>
    <row r="4622" spans="1:33" x14ac:dyDescent="0.35">
      <c r="A4622" t="s">
        <v>6252</v>
      </c>
      <c r="B4622" t="s">
        <v>19</v>
      </c>
      <c r="C4622" s="2">
        <v>23250000000</v>
      </c>
      <c r="D4622" s="2">
        <v>22516500000</v>
      </c>
      <c r="E4622" s="2">
        <v>47146900000</v>
      </c>
      <c r="F4622" s="2">
        <v>53754200000</v>
      </c>
      <c r="G4622" s="2">
        <v>52521000000</v>
      </c>
      <c r="H4622" s="2">
        <v>51336900000</v>
      </c>
      <c r="I4622" s="2">
        <v>49999700000</v>
      </c>
      <c r="J4622" s="2">
        <v>48816600000</v>
      </c>
      <c r="K4622" s="2">
        <v>47495200000</v>
      </c>
      <c r="L4622" s="2">
        <v>46002400000</v>
      </c>
      <c r="M4622" s="2">
        <v>44765900000</v>
      </c>
      <c r="N4622" s="2">
        <v>43991200000</v>
      </c>
      <c r="O4622" s="2">
        <v>43180300000</v>
      </c>
      <c r="P4622" s="2">
        <v>42225000000</v>
      </c>
      <c r="Q4622" s="2">
        <v>41831500000</v>
      </c>
      <c r="R4622" s="2">
        <v>41682700000</v>
      </c>
      <c r="S4622" s="2">
        <v>41574500000</v>
      </c>
      <c r="T4622" s="2">
        <v>41361000000</v>
      </c>
      <c r="U4622" s="2">
        <v>41179900000</v>
      </c>
      <c r="V4622" s="2">
        <v>41203400000</v>
      </c>
      <c r="W4622" s="2">
        <v>40855000000</v>
      </c>
      <c r="X4622" s="2">
        <v>40364900000</v>
      </c>
      <c r="Y4622" s="2">
        <v>39950300000</v>
      </c>
      <c r="Z4622" s="2">
        <v>39330800000</v>
      </c>
      <c r="AA4622" s="2">
        <v>38752700000</v>
      </c>
      <c r="AB4622" s="2">
        <v>38705800000</v>
      </c>
      <c r="AC4622" s="2">
        <v>38836300000</v>
      </c>
      <c r="AD4622" s="2">
        <v>38860300000</v>
      </c>
      <c r="AE4622" s="2">
        <v>38601400000</v>
      </c>
      <c r="AF4622" s="2">
        <v>38155800000</v>
      </c>
      <c r="AG4622" s="2">
        <v>37915900000</v>
      </c>
    </row>
    <row r="4623" spans="1:33" x14ac:dyDescent="0.35">
      <c r="A4623" t="s">
        <v>6253</v>
      </c>
      <c r="B4623" t="s">
        <v>19</v>
      </c>
      <c r="C4623" s="2">
        <v>5519320</v>
      </c>
      <c r="D4623" s="2">
        <v>5345210</v>
      </c>
      <c r="E4623" s="2">
        <v>11192200</v>
      </c>
      <c r="F4623" s="2">
        <v>12760700</v>
      </c>
      <c r="G4623" s="2">
        <v>12468000</v>
      </c>
      <c r="H4623" s="2">
        <v>12186900</v>
      </c>
      <c r="I4623" s="2">
        <v>11869400</v>
      </c>
      <c r="J4623" s="2">
        <v>11588600</v>
      </c>
      <c r="K4623" s="2">
        <v>11274900</v>
      </c>
      <c r="L4623" s="2">
        <v>10920500</v>
      </c>
      <c r="M4623" s="2">
        <v>10627000</v>
      </c>
      <c r="N4623" s="2">
        <v>10443100</v>
      </c>
      <c r="O4623" s="2">
        <v>10250600</v>
      </c>
      <c r="P4623" s="2">
        <v>10023800</v>
      </c>
      <c r="Q4623" s="2">
        <v>9930380</v>
      </c>
      <c r="R4623" s="2">
        <v>9895070</v>
      </c>
      <c r="S4623" s="2">
        <v>9869380</v>
      </c>
      <c r="T4623" s="2">
        <v>9818690</v>
      </c>
      <c r="U4623" s="2">
        <v>9775710</v>
      </c>
      <c r="V4623" s="2">
        <v>9781280</v>
      </c>
      <c r="W4623" s="2">
        <v>9698570</v>
      </c>
      <c r="X4623" s="2">
        <v>9582230</v>
      </c>
      <c r="Y4623" s="2">
        <v>9483810</v>
      </c>
      <c r="Z4623" s="2">
        <v>9336740</v>
      </c>
      <c r="AA4623" s="2">
        <v>9199510</v>
      </c>
      <c r="AB4623" s="2">
        <v>9188370</v>
      </c>
      <c r="AC4623" s="2">
        <v>9219350</v>
      </c>
      <c r="AD4623" s="2">
        <v>9225050</v>
      </c>
      <c r="AE4623" s="2">
        <v>9163600</v>
      </c>
      <c r="AF4623" s="2">
        <v>9057810</v>
      </c>
      <c r="AG4623" s="2">
        <v>9000860</v>
      </c>
    </row>
    <row r="4624" spans="1:33" x14ac:dyDescent="0.35">
      <c r="A4624" t="s">
        <v>6254</v>
      </c>
      <c r="B4624" t="s">
        <v>19</v>
      </c>
      <c r="C4624" s="2">
        <v>62481900</v>
      </c>
      <c r="D4624" s="2">
        <v>60510700</v>
      </c>
      <c r="E4624" s="2">
        <v>126702000</v>
      </c>
      <c r="F4624" s="2">
        <v>144459000</v>
      </c>
      <c r="G4624" s="2">
        <v>141144000</v>
      </c>
      <c r="H4624" s="2">
        <v>137962000</v>
      </c>
      <c r="I4624" s="2">
        <v>134369000</v>
      </c>
      <c r="J4624" s="2">
        <v>131189000</v>
      </c>
      <c r="K4624" s="2">
        <v>127638000</v>
      </c>
      <c r="L4624" s="2">
        <v>123626000</v>
      </c>
      <c r="M4624" s="2">
        <v>120303000</v>
      </c>
      <c r="N4624" s="2">
        <v>118221000</v>
      </c>
      <c r="O4624" s="2">
        <v>116042000</v>
      </c>
      <c r="P4624" s="2">
        <v>113475000</v>
      </c>
      <c r="Q4624" s="2">
        <v>112417000</v>
      </c>
      <c r="R4624" s="2">
        <v>112018000</v>
      </c>
      <c r="S4624" s="2">
        <v>111727000</v>
      </c>
      <c r="T4624" s="2">
        <v>111153000</v>
      </c>
      <c r="U4624" s="2">
        <v>110667000</v>
      </c>
      <c r="V4624" s="2">
        <v>110730000</v>
      </c>
      <c r="W4624" s="2">
        <v>109793000</v>
      </c>
      <c r="X4624" s="2">
        <v>108476000</v>
      </c>
      <c r="Y4624" s="2">
        <v>107362000</v>
      </c>
      <c r="Z4624" s="2">
        <v>105697000</v>
      </c>
      <c r="AA4624" s="2">
        <v>104144000</v>
      </c>
      <c r="AB4624" s="2">
        <v>104018000</v>
      </c>
      <c r="AC4624" s="2">
        <v>104368000</v>
      </c>
      <c r="AD4624" s="2">
        <v>104433000</v>
      </c>
      <c r="AE4624" s="2">
        <v>103737000</v>
      </c>
      <c r="AF4624" s="2">
        <v>102539000</v>
      </c>
      <c r="AG4624" s="2">
        <v>101895000</v>
      </c>
    </row>
    <row r="4625" spans="1:33" x14ac:dyDescent="0.35">
      <c r="A4625" t="s">
        <v>6255</v>
      </c>
      <c r="B4625" t="s">
        <v>19</v>
      </c>
      <c r="C4625" s="2">
        <v>37254900</v>
      </c>
      <c r="D4625" s="2">
        <v>36079600</v>
      </c>
      <c r="E4625" s="2">
        <v>75546400</v>
      </c>
      <c r="F4625" s="2">
        <v>86133600</v>
      </c>
      <c r="G4625" s="2">
        <v>84157500</v>
      </c>
      <c r="H4625" s="2">
        <v>82260200</v>
      </c>
      <c r="I4625" s="2">
        <v>80117400</v>
      </c>
      <c r="J4625" s="2">
        <v>78221800</v>
      </c>
      <c r="K4625" s="2">
        <v>76104300</v>
      </c>
      <c r="L4625" s="2">
        <v>73712300</v>
      </c>
      <c r="M4625" s="2">
        <v>71731000</v>
      </c>
      <c r="N4625" s="2">
        <v>70489600</v>
      </c>
      <c r="O4625" s="2">
        <v>69190300</v>
      </c>
      <c r="P4625" s="2">
        <v>67659600</v>
      </c>
      <c r="Q4625" s="2">
        <v>67029000</v>
      </c>
      <c r="R4625" s="2">
        <v>66790700</v>
      </c>
      <c r="S4625" s="2">
        <v>66617300</v>
      </c>
      <c r="T4625" s="2">
        <v>66275200</v>
      </c>
      <c r="U4625" s="2">
        <v>65985000</v>
      </c>
      <c r="V4625" s="2">
        <v>66022600</v>
      </c>
      <c r="W4625" s="2">
        <v>65464400</v>
      </c>
      <c r="X4625" s="2">
        <v>64679100</v>
      </c>
      <c r="Y4625" s="2">
        <v>64014700</v>
      </c>
      <c r="Z4625" s="2">
        <v>63022000</v>
      </c>
      <c r="AA4625" s="2">
        <v>62095700</v>
      </c>
      <c r="AB4625" s="2">
        <v>62020600</v>
      </c>
      <c r="AC4625" s="2">
        <v>62229700</v>
      </c>
      <c r="AD4625" s="2">
        <v>62268200</v>
      </c>
      <c r="AE4625" s="2">
        <v>61853400</v>
      </c>
      <c r="AF4625" s="2">
        <v>61139300</v>
      </c>
      <c r="AG4625" s="2">
        <v>60754900</v>
      </c>
    </row>
    <row r="4626" spans="1:33" x14ac:dyDescent="0.35">
      <c r="A4626" t="s">
        <v>6256</v>
      </c>
      <c r="B4626" t="s">
        <v>19</v>
      </c>
      <c r="C4626" s="2">
        <v>7605240</v>
      </c>
      <c r="D4626" s="2">
        <v>7365320</v>
      </c>
      <c r="E4626" s="2">
        <v>15422100</v>
      </c>
      <c r="F4626" s="2">
        <v>17583400</v>
      </c>
      <c r="G4626" s="2">
        <v>17180000</v>
      </c>
      <c r="H4626" s="2">
        <v>16792700</v>
      </c>
      <c r="I4626" s="2">
        <v>16355200</v>
      </c>
      <c r="J4626" s="2">
        <v>15968300</v>
      </c>
      <c r="K4626" s="2">
        <v>15536000</v>
      </c>
      <c r="L4626" s="2">
        <v>15047700</v>
      </c>
      <c r="M4626" s="2">
        <v>14643200</v>
      </c>
      <c r="N4626" s="2">
        <v>14389800</v>
      </c>
      <c r="O4626" s="2">
        <v>14124600</v>
      </c>
      <c r="P4626" s="2">
        <v>13812100</v>
      </c>
      <c r="Q4626" s="2">
        <v>13683400</v>
      </c>
      <c r="R4626" s="2">
        <v>13634700</v>
      </c>
      <c r="S4626" s="2">
        <v>13599300</v>
      </c>
      <c r="T4626" s="2">
        <v>13529500</v>
      </c>
      <c r="U4626" s="2">
        <v>13470200</v>
      </c>
      <c r="V4626" s="2">
        <v>13477900</v>
      </c>
      <c r="W4626" s="2">
        <v>13364000</v>
      </c>
      <c r="X4626" s="2">
        <v>13203600</v>
      </c>
      <c r="Y4626" s="2">
        <v>13068000</v>
      </c>
      <c r="Z4626" s="2">
        <v>12865400</v>
      </c>
      <c r="AA4626" s="2">
        <v>12676300</v>
      </c>
      <c r="AB4626" s="2">
        <v>12660900</v>
      </c>
      <c r="AC4626" s="2">
        <v>12703600</v>
      </c>
      <c r="AD4626" s="2">
        <v>12711500</v>
      </c>
      <c r="AE4626" s="2">
        <v>12626800</v>
      </c>
      <c r="AF4626" s="2">
        <v>12481000</v>
      </c>
      <c r="AG4626" s="2">
        <v>12402600</v>
      </c>
    </row>
    <row r="4627" spans="1:33" x14ac:dyDescent="0.35">
      <c r="A4627" t="s">
        <v>6257</v>
      </c>
      <c r="B4627" t="s">
        <v>19</v>
      </c>
      <c r="C4627" s="2">
        <v>6507430</v>
      </c>
      <c r="D4627" s="2">
        <v>6302140</v>
      </c>
      <c r="E4627" s="2">
        <v>13195900</v>
      </c>
      <c r="F4627" s="2">
        <v>15045200</v>
      </c>
      <c r="G4627" s="2">
        <v>14700100</v>
      </c>
      <c r="H4627" s="2">
        <v>14368700</v>
      </c>
      <c r="I4627" s="2">
        <v>13994400</v>
      </c>
      <c r="J4627" s="2">
        <v>13663300</v>
      </c>
      <c r="K4627" s="2">
        <v>13293400</v>
      </c>
      <c r="L4627" s="2">
        <v>12875600</v>
      </c>
      <c r="M4627" s="2">
        <v>12529500</v>
      </c>
      <c r="N4627" s="2">
        <v>12312700</v>
      </c>
      <c r="O4627" s="2">
        <v>12085700</v>
      </c>
      <c r="P4627" s="2">
        <v>11818300</v>
      </c>
      <c r="Q4627" s="2">
        <v>11708200</v>
      </c>
      <c r="R4627" s="2">
        <v>11666600</v>
      </c>
      <c r="S4627" s="2">
        <v>11636300</v>
      </c>
      <c r="T4627" s="2">
        <v>11576500</v>
      </c>
      <c r="U4627" s="2">
        <v>11525800</v>
      </c>
      <c r="V4627" s="2">
        <v>11532400</v>
      </c>
      <c r="W4627" s="2">
        <v>11434900</v>
      </c>
      <c r="X4627" s="2">
        <v>11297700</v>
      </c>
      <c r="Y4627" s="2">
        <v>11181700</v>
      </c>
      <c r="Z4627" s="2">
        <v>11008300</v>
      </c>
      <c r="AA4627" s="2">
        <v>10846500</v>
      </c>
      <c r="AB4627" s="2">
        <v>10833300</v>
      </c>
      <c r="AC4627" s="2">
        <v>10869900</v>
      </c>
      <c r="AD4627" s="2">
        <v>10876600</v>
      </c>
      <c r="AE4627" s="2">
        <v>10804100</v>
      </c>
      <c r="AF4627" s="2">
        <v>10679400</v>
      </c>
      <c r="AG4627" s="2">
        <v>10612300</v>
      </c>
    </row>
    <row r="4628" spans="1:33" x14ac:dyDescent="0.35">
      <c r="A4628" t="s">
        <v>6258</v>
      </c>
      <c r="B4628" t="s">
        <v>19</v>
      </c>
      <c r="C4628" s="2">
        <v>27746400</v>
      </c>
      <c r="D4628" s="2">
        <v>26871100</v>
      </c>
      <c r="E4628" s="2">
        <v>56264900</v>
      </c>
      <c r="F4628" s="2">
        <v>64150000</v>
      </c>
      <c r="G4628" s="2">
        <v>62678300</v>
      </c>
      <c r="H4628" s="2">
        <v>61265200</v>
      </c>
      <c r="I4628" s="2">
        <v>59669300</v>
      </c>
      <c r="J4628" s="2">
        <v>58257500</v>
      </c>
      <c r="K4628" s="2">
        <v>56680500</v>
      </c>
      <c r="L4628" s="2">
        <v>54899000</v>
      </c>
      <c r="M4628" s="2">
        <v>53423300</v>
      </c>
      <c r="N4628" s="2">
        <v>52498800</v>
      </c>
      <c r="O4628" s="2">
        <v>51531100</v>
      </c>
      <c r="P4628" s="2">
        <v>50391000</v>
      </c>
      <c r="Q4628" s="2">
        <v>49921400</v>
      </c>
      <c r="R4628" s="2">
        <v>49743900</v>
      </c>
      <c r="S4628" s="2">
        <v>49614800</v>
      </c>
      <c r="T4628" s="2">
        <v>49360000</v>
      </c>
      <c r="U4628" s="2">
        <v>49143900</v>
      </c>
      <c r="V4628" s="2">
        <v>49171900</v>
      </c>
      <c r="W4628" s="2">
        <v>48756100</v>
      </c>
      <c r="X4628" s="2">
        <v>48171200</v>
      </c>
      <c r="Y4628" s="2">
        <v>47676400</v>
      </c>
      <c r="Z4628" s="2">
        <v>46937100</v>
      </c>
      <c r="AA4628" s="2">
        <v>46247200</v>
      </c>
      <c r="AB4628" s="2">
        <v>46191300</v>
      </c>
      <c r="AC4628" s="2">
        <v>46347000</v>
      </c>
      <c r="AD4628" s="2">
        <v>46375600</v>
      </c>
      <c r="AE4628" s="2">
        <v>46066700</v>
      </c>
      <c r="AF4628" s="2">
        <v>45534900</v>
      </c>
      <c r="AG4628" s="2">
        <v>45248600</v>
      </c>
    </row>
    <row r="4629" spans="1:33" x14ac:dyDescent="0.35">
      <c r="A4629" t="s">
        <v>6259</v>
      </c>
      <c r="B4629" t="s">
        <v>19</v>
      </c>
      <c r="C4629">
        <v>492918</v>
      </c>
      <c r="D4629">
        <v>477368</v>
      </c>
      <c r="E4629">
        <v>999552</v>
      </c>
      <c r="F4629" s="2">
        <v>1139630</v>
      </c>
      <c r="G4629" s="2">
        <v>1113490</v>
      </c>
      <c r="H4629" s="2">
        <v>1088380</v>
      </c>
      <c r="I4629" s="2">
        <v>1060030</v>
      </c>
      <c r="J4629" s="2">
        <v>1034950</v>
      </c>
      <c r="K4629" s="2">
        <v>1006930</v>
      </c>
      <c r="L4629">
        <v>975286</v>
      </c>
      <c r="M4629">
        <v>949071</v>
      </c>
      <c r="N4629">
        <v>932647</v>
      </c>
      <c r="O4629">
        <v>915455</v>
      </c>
      <c r="P4629">
        <v>895203</v>
      </c>
      <c r="Q4629">
        <v>886860</v>
      </c>
      <c r="R4629">
        <v>883706</v>
      </c>
      <c r="S4629">
        <v>881412</v>
      </c>
      <c r="T4629">
        <v>876885</v>
      </c>
      <c r="U4629">
        <v>873046</v>
      </c>
      <c r="V4629">
        <v>873544</v>
      </c>
      <c r="W4629">
        <v>866158</v>
      </c>
      <c r="X4629">
        <v>855767</v>
      </c>
      <c r="Y4629">
        <v>846977</v>
      </c>
      <c r="Z4629">
        <v>833843</v>
      </c>
      <c r="AA4629">
        <v>821587</v>
      </c>
      <c r="AB4629">
        <v>820593</v>
      </c>
      <c r="AC4629">
        <v>823359</v>
      </c>
      <c r="AD4629">
        <v>823869</v>
      </c>
      <c r="AE4629">
        <v>818380</v>
      </c>
      <c r="AF4629">
        <v>808932</v>
      </c>
      <c r="AG4629">
        <v>803847</v>
      </c>
    </row>
    <row r="4630" spans="1:33" x14ac:dyDescent="0.35">
      <c r="A4630" t="s">
        <v>6260</v>
      </c>
      <c r="B4630" t="s">
        <v>19</v>
      </c>
      <c r="C4630" s="2">
        <v>2389310</v>
      </c>
      <c r="D4630" s="2">
        <v>2313940</v>
      </c>
      <c r="E4630" s="2">
        <v>4845100</v>
      </c>
      <c r="F4630" s="2">
        <v>5524110</v>
      </c>
      <c r="G4630" s="2">
        <v>5397380</v>
      </c>
      <c r="H4630" s="2">
        <v>5275690</v>
      </c>
      <c r="I4630" s="2">
        <v>5138270</v>
      </c>
      <c r="J4630" s="2">
        <v>5016690</v>
      </c>
      <c r="K4630" s="2">
        <v>4880890</v>
      </c>
      <c r="L4630" s="2">
        <v>4727480</v>
      </c>
      <c r="M4630" s="2">
        <v>4600410</v>
      </c>
      <c r="N4630" s="2">
        <v>4520800</v>
      </c>
      <c r="O4630" s="2">
        <v>4437460</v>
      </c>
      <c r="P4630" s="2">
        <v>4339290</v>
      </c>
      <c r="Q4630" s="2">
        <v>4298850</v>
      </c>
      <c r="R4630" s="2">
        <v>4283570</v>
      </c>
      <c r="S4630" s="2">
        <v>4272450</v>
      </c>
      <c r="T4630" s="2">
        <v>4250500</v>
      </c>
      <c r="U4630" s="2">
        <v>4231900</v>
      </c>
      <c r="V4630" s="2">
        <v>4234310</v>
      </c>
      <c r="W4630" s="2">
        <v>4198500</v>
      </c>
      <c r="X4630" s="2">
        <v>4148140</v>
      </c>
      <c r="Y4630" s="2">
        <v>4105530</v>
      </c>
      <c r="Z4630" s="2">
        <v>4041870</v>
      </c>
      <c r="AA4630" s="2">
        <v>3982460</v>
      </c>
      <c r="AB4630" s="2">
        <v>3977640</v>
      </c>
      <c r="AC4630" s="2">
        <v>3991050</v>
      </c>
      <c r="AD4630" s="2">
        <v>3993520</v>
      </c>
      <c r="AE4630" s="2">
        <v>3966920</v>
      </c>
      <c r="AF4630" s="2">
        <v>3921120</v>
      </c>
      <c r="AG4630" s="2">
        <v>3896470</v>
      </c>
    </row>
    <row r="4631" spans="1:33" x14ac:dyDescent="0.35">
      <c r="A4631" t="s">
        <v>6261</v>
      </c>
      <c r="B4631" t="s">
        <v>19</v>
      </c>
      <c r="C4631" s="2">
        <v>1134890</v>
      </c>
      <c r="D4631" s="2">
        <v>1099080</v>
      </c>
      <c r="E4631" s="2">
        <v>2301350</v>
      </c>
      <c r="F4631" s="2">
        <v>2623860</v>
      </c>
      <c r="G4631" s="2">
        <v>2563670</v>
      </c>
      <c r="H4631" s="2">
        <v>2505870</v>
      </c>
      <c r="I4631" s="2">
        <v>2440600</v>
      </c>
      <c r="J4631" s="2">
        <v>2382850</v>
      </c>
      <c r="K4631" s="2">
        <v>2318350</v>
      </c>
      <c r="L4631" s="2">
        <v>2245480</v>
      </c>
      <c r="M4631" s="2">
        <v>2185120</v>
      </c>
      <c r="N4631" s="2">
        <v>2147310</v>
      </c>
      <c r="O4631" s="2">
        <v>2107730</v>
      </c>
      <c r="P4631" s="2">
        <v>2061100</v>
      </c>
      <c r="Q4631" s="2">
        <v>2041890</v>
      </c>
      <c r="R4631" s="2">
        <v>2034630</v>
      </c>
      <c r="S4631" s="2">
        <v>2029340</v>
      </c>
      <c r="T4631" s="2">
        <v>2018920</v>
      </c>
      <c r="U4631" s="2">
        <v>2010080</v>
      </c>
      <c r="V4631" s="2">
        <v>2011230</v>
      </c>
      <c r="W4631" s="2">
        <v>1994220</v>
      </c>
      <c r="X4631" s="2">
        <v>1970300</v>
      </c>
      <c r="Y4631" s="2">
        <v>1950060</v>
      </c>
      <c r="Z4631" s="2">
        <v>1919820</v>
      </c>
      <c r="AA4631" s="2">
        <v>1891610</v>
      </c>
      <c r="AB4631" s="2">
        <v>1889320</v>
      </c>
      <c r="AC4631" s="2">
        <v>1895690</v>
      </c>
      <c r="AD4631" s="2">
        <v>1896860</v>
      </c>
      <c r="AE4631" s="2">
        <v>1884220</v>
      </c>
      <c r="AF4631" s="2">
        <v>1862470</v>
      </c>
      <c r="AG4631" s="2">
        <v>1850760</v>
      </c>
    </row>
    <row r="4632" spans="1:33" x14ac:dyDescent="0.35">
      <c r="A4632" t="s">
        <v>6262</v>
      </c>
      <c r="B4632" t="s">
        <v>19</v>
      </c>
      <c r="C4632">
        <v>226977</v>
      </c>
      <c r="D4632">
        <v>219817</v>
      </c>
      <c r="E4632">
        <v>460270</v>
      </c>
      <c r="F4632">
        <v>524773</v>
      </c>
      <c r="G4632">
        <v>512734</v>
      </c>
      <c r="H4632">
        <v>501174</v>
      </c>
      <c r="I4632">
        <v>488119</v>
      </c>
      <c r="J4632">
        <v>476570</v>
      </c>
      <c r="K4632">
        <v>463669</v>
      </c>
      <c r="L4632">
        <v>449096</v>
      </c>
      <c r="M4632">
        <v>437024</v>
      </c>
      <c r="N4632">
        <v>429461</v>
      </c>
      <c r="O4632">
        <v>421545</v>
      </c>
      <c r="P4632">
        <v>412219</v>
      </c>
      <c r="Q4632">
        <v>408377</v>
      </c>
      <c r="R4632">
        <v>406925</v>
      </c>
      <c r="S4632">
        <v>405869</v>
      </c>
      <c r="T4632">
        <v>403784</v>
      </c>
      <c r="U4632">
        <v>402017</v>
      </c>
      <c r="V4632">
        <v>402246</v>
      </c>
      <c r="W4632">
        <v>398845</v>
      </c>
      <c r="X4632">
        <v>394060</v>
      </c>
      <c r="Y4632">
        <v>390013</v>
      </c>
      <c r="Z4632">
        <v>383965</v>
      </c>
      <c r="AA4632">
        <v>378321</v>
      </c>
      <c r="AB4632">
        <v>377863</v>
      </c>
      <c r="AC4632">
        <v>379137</v>
      </c>
      <c r="AD4632">
        <v>379372</v>
      </c>
      <c r="AE4632">
        <v>376844</v>
      </c>
      <c r="AF4632">
        <v>372494</v>
      </c>
      <c r="AG4632">
        <v>370152</v>
      </c>
    </row>
    <row r="4633" spans="1:33" x14ac:dyDescent="0.35">
      <c r="A4633" t="s">
        <v>6263</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x14ac:dyDescent="0.35">
      <c r="A4634" t="s">
        <v>6264</v>
      </c>
      <c r="B4634" t="s">
        <v>19</v>
      </c>
      <c r="C4634" s="2">
        <v>156875000000</v>
      </c>
      <c r="D4634" s="2">
        <v>192814000000</v>
      </c>
      <c r="E4634" s="2">
        <v>386076000000</v>
      </c>
      <c r="F4634" s="2">
        <v>374072000000</v>
      </c>
      <c r="G4634" s="2">
        <v>350645000000</v>
      </c>
      <c r="H4634" s="2">
        <v>339986000000</v>
      </c>
      <c r="I4634" s="2">
        <v>333255000000</v>
      </c>
      <c r="J4634" s="2">
        <v>328099000000</v>
      </c>
      <c r="K4634" s="2">
        <v>328510000000</v>
      </c>
      <c r="L4634" s="2">
        <v>328750000000</v>
      </c>
      <c r="M4634" s="2">
        <v>328653000000</v>
      </c>
      <c r="N4634" s="2">
        <v>328367000000</v>
      </c>
      <c r="O4634" s="2">
        <v>327725000000</v>
      </c>
      <c r="P4634" s="2">
        <v>328555000000</v>
      </c>
      <c r="Q4634" s="2">
        <v>328132000000</v>
      </c>
      <c r="R4634" s="2">
        <v>327213000000</v>
      </c>
      <c r="S4634" s="2">
        <v>326838000000</v>
      </c>
      <c r="T4634" s="2">
        <v>327420000000</v>
      </c>
      <c r="U4634" s="2">
        <v>327850000000</v>
      </c>
      <c r="V4634" s="2">
        <v>329343000000</v>
      </c>
      <c r="W4634" s="2">
        <v>328787000000</v>
      </c>
      <c r="X4634" s="2">
        <v>330054000000</v>
      </c>
      <c r="Y4634" s="2">
        <v>331690000000</v>
      </c>
      <c r="Z4634" s="2">
        <v>331827000000</v>
      </c>
      <c r="AA4634" s="2">
        <v>331912000000</v>
      </c>
      <c r="AB4634" s="2">
        <v>332198000000</v>
      </c>
      <c r="AC4634" s="2">
        <v>333377000000</v>
      </c>
      <c r="AD4634" s="2">
        <v>335291000000</v>
      </c>
      <c r="AE4634" s="2">
        <v>336836000000</v>
      </c>
      <c r="AF4634" s="2">
        <v>338434000000</v>
      </c>
      <c r="AG4634" s="2">
        <v>340517000000</v>
      </c>
    </row>
    <row r="4635" spans="1:33" x14ac:dyDescent="0.35">
      <c r="A4635" t="s">
        <v>6265</v>
      </c>
      <c r="B4635" t="s">
        <v>19</v>
      </c>
      <c r="C4635" s="2">
        <v>37240500</v>
      </c>
      <c r="D4635" s="2">
        <v>45772000</v>
      </c>
      <c r="E4635" s="2">
        <v>91650600</v>
      </c>
      <c r="F4635" s="2">
        <v>88801000</v>
      </c>
      <c r="G4635" s="2">
        <v>83239700</v>
      </c>
      <c r="H4635" s="2">
        <v>80709300</v>
      </c>
      <c r="I4635" s="2">
        <v>79111500</v>
      </c>
      <c r="J4635" s="2">
        <v>77887400</v>
      </c>
      <c r="K4635" s="2">
        <v>77985000</v>
      </c>
      <c r="L4635" s="2">
        <v>78041900</v>
      </c>
      <c r="M4635" s="2">
        <v>78019000</v>
      </c>
      <c r="N4635" s="2">
        <v>77951000</v>
      </c>
      <c r="O4635" s="2">
        <v>77798700</v>
      </c>
      <c r="P4635" s="2">
        <v>77995800</v>
      </c>
      <c r="Q4635" s="2">
        <v>77895300</v>
      </c>
      <c r="R4635" s="2">
        <v>77677200</v>
      </c>
      <c r="S4635" s="2">
        <v>77588000</v>
      </c>
      <c r="T4635" s="2">
        <v>77726300</v>
      </c>
      <c r="U4635" s="2">
        <v>77828500</v>
      </c>
      <c r="V4635" s="2">
        <v>78182800</v>
      </c>
      <c r="W4635" s="2">
        <v>78050800</v>
      </c>
      <c r="X4635" s="2">
        <v>78351500</v>
      </c>
      <c r="Y4635" s="2">
        <v>78739900</v>
      </c>
      <c r="Z4635" s="2">
        <v>78772400</v>
      </c>
      <c r="AA4635" s="2">
        <v>78792700</v>
      </c>
      <c r="AB4635" s="2">
        <v>78860600</v>
      </c>
      <c r="AC4635" s="2">
        <v>79140400</v>
      </c>
      <c r="AD4635" s="2">
        <v>79594700</v>
      </c>
      <c r="AE4635" s="2">
        <v>79961700</v>
      </c>
      <c r="AF4635" s="2">
        <v>80340900</v>
      </c>
      <c r="AG4635" s="2">
        <v>80835300</v>
      </c>
    </row>
    <row r="4636" spans="1:33" x14ac:dyDescent="0.35">
      <c r="A4636" t="s">
        <v>6266</v>
      </c>
      <c r="B4636" t="s">
        <v>19</v>
      </c>
      <c r="C4636" s="2">
        <v>421584000</v>
      </c>
      <c r="D4636" s="2">
        <v>518165000</v>
      </c>
      <c r="E4636" s="2">
        <v>1037540000</v>
      </c>
      <c r="F4636" s="2">
        <v>1005280000</v>
      </c>
      <c r="G4636" s="2">
        <v>942321000</v>
      </c>
      <c r="H4636" s="2">
        <v>913674000</v>
      </c>
      <c r="I4636" s="2">
        <v>895587000</v>
      </c>
      <c r="J4636" s="2">
        <v>881729000</v>
      </c>
      <c r="K4636" s="2">
        <v>882834000</v>
      </c>
      <c r="L4636" s="2">
        <v>883478000</v>
      </c>
      <c r="M4636" s="2">
        <v>883219000</v>
      </c>
      <c r="N4636" s="2">
        <v>882449000</v>
      </c>
      <c r="O4636" s="2">
        <v>880725000</v>
      </c>
      <c r="P4636" s="2">
        <v>882956000</v>
      </c>
      <c r="Q4636" s="2">
        <v>881818000</v>
      </c>
      <c r="R4636" s="2">
        <v>879349000</v>
      </c>
      <c r="S4636" s="2">
        <v>878340000</v>
      </c>
      <c r="T4636" s="2">
        <v>879906000</v>
      </c>
      <c r="U4636" s="2">
        <v>881062000</v>
      </c>
      <c r="V4636" s="2">
        <v>885074000</v>
      </c>
      <c r="W4636" s="2">
        <v>883579000</v>
      </c>
      <c r="X4636" s="2">
        <v>886983000</v>
      </c>
      <c r="Y4636" s="2">
        <v>891380000</v>
      </c>
      <c r="Z4636" s="2">
        <v>891748000</v>
      </c>
      <c r="AA4636" s="2">
        <v>891978000</v>
      </c>
      <c r="AB4636" s="2">
        <v>892746000</v>
      </c>
      <c r="AC4636" s="2">
        <v>895914000</v>
      </c>
      <c r="AD4636" s="2">
        <v>901057000</v>
      </c>
      <c r="AE4636" s="2">
        <v>905211000</v>
      </c>
      <c r="AF4636" s="2">
        <v>909504000</v>
      </c>
      <c r="AG4636" s="2">
        <v>915101000</v>
      </c>
    </row>
    <row r="4637" spans="1:33" x14ac:dyDescent="0.35">
      <c r="A4637" t="s">
        <v>6267</v>
      </c>
      <c r="B4637" t="s">
        <v>19</v>
      </c>
      <c r="C4637" s="2">
        <v>251370000</v>
      </c>
      <c r="D4637" s="2">
        <v>308957000</v>
      </c>
      <c r="E4637" s="2">
        <v>618632000</v>
      </c>
      <c r="F4637" s="2">
        <v>599398000</v>
      </c>
      <c r="G4637" s="2">
        <v>561860000</v>
      </c>
      <c r="H4637" s="2">
        <v>544779000</v>
      </c>
      <c r="I4637" s="2">
        <v>533995000</v>
      </c>
      <c r="J4637" s="2">
        <v>525732000</v>
      </c>
      <c r="K4637" s="2">
        <v>526391000</v>
      </c>
      <c r="L4637" s="2">
        <v>526775000</v>
      </c>
      <c r="M4637" s="2">
        <v>526620000</v>
      </c>
      <c r="N4637" s="2">
        <v>526161000</v>
      </c>
      <c r="O4637" s="2">
        <v>525133000</v>
      </c>
      <c r="P4637" s="2">
        <v>526464000</v>
      </c>
      <c r="Q4637" s="2">
        <v>525785000</v>
      </c>
      <c r="R4637" s="2">
        <v>524313000</v>
      </c>
      <c r="S4637" s="2">
        <v>523711000</v>
      </c>
      <c r="T4637" s="2">
        <v>524645000</v>
      </c>
      <c r="U4637" s="2">
        <v>525334000</v>
      </c>
      <c r="V4637" s="2">
        <v>527726000</v>
      </c>
      <c r="W4637" s="2">
        <v>526835000</v>
      </c>
      <c r="X4637" s="2">
        <v>528865000</v>
      </c>
      <c r="Y4637" s="2">
        <v>531486000</v>
      </c>
      <c r="Z4637" s="2">
        <v>531706000</v>
      </c>
      <c r="AA4637" s="2">
        <v>531843000</v>
      </c>
      <c r="AB4637" s="2">
        <v>532301000</v>
      </c>
      <c r="AC4637" s="2">
        <v>534190000</v>
      </c>
      <c r="AD4637" s="2">
        <v>537256000</v>
      </c>
      <c r="AE4637" s="2">
        <v>539733000</v>
      </c>
      <c r="AF4637" s="2">
        <v>542293000</v>
      </c>
      <c r="AG4637" s="2">
        <v>545630000</v>
      </c>
    </row>
    <row r="4638" spans="1:33" x14ac:dyDescent="0.35">
      <c r="A4638" t="s">
        <v>6268</v>
      </c>
      <c r="B4638" t="s">
        <v>19</v>
      </c>
      <c r="C4638" s="2">
        <v>51314900</v>
      </c>
      <c r="D4638" s="2">
        <v>63070700</v>
      </c>
      <c r="E4638" s="2">
        <v>126288000</v>
      </c>
      <c r="F4638" s="2">
        <v>122362000</v>
      </c>
      <c r="G4638" s="2">
        <v>114699000</v>
      </c>
      <c r="H4638" s="2">
        <v>111212000</v>
      </c>
      <c r="I4638" s="2">
        <v>109010000</v>
      </c>
      <c r="J4638" s="2">
        <v>107323000</v>
      </c>
      <c r="K4638" s="2">
        <v>107458000</v>
      </c>
      <c r="L4638" s="2">
        <v>107536000</v>
      </c>
      <c r="M4638" s="2">
        <v>107505000</v>
      </c>
      <c r="N4638" s="2">
        <v>107411000</v>
      </c>
      <c r="O4638" s="2">
        <v>107201000</v>
      </c>
      <c r="P4638" s="2">
        <v>107473000</v>
      </c>
      <c r="Q4638" s="2">
        <v>107334000</v>
      </c>
      <c r="R4638" s="2">
        <v>107034000</v>
      </c>
      <c r="S4638" s="2">
        <v>106911000</v>
      </c>
      <c r="T4638" s="2">
        <v>107101000</v>
      </c>
      <c r="U4638" s="2">
        <v>107242000</v>
      </c>
      <c r="V4638" s="2">
        <v>107731000</v>
      </c>
      <c r="W4638" s="2">
        <v>107549000</v>
      </c>
      <c r="X4638" s="2">
        <v>107963000</v>
      </c>
      <c r="Y4638" s="2">
        <v>108498000</v>
      </c>
      <c r="Z4638" s="2">
        <v>108543000</v>
      </c>
      <c r="AA4638" s="2">
        <v>108571000</v>
      </c>
      <c r="AB4638" s="2">
        <v>108664000</v>
      </c>
      <c r="AC4638" s="2">
        <v>109050000</v>
      </c>
      <c r="AD4638" s="2">
        <v>109676000</v>
      </c>
      <c r="AE4638" s="2">
        <v>110182000</v>
      </c>
      <c r="AF4638" s="2">
        <v>110704000</v>
      </c>
      <c r="AG4638" s="2">
        <v>111385000</v>
      </c>
    </row>
    <row r="4639" spans="1:33" x14ac:dyDescent="0.35">
      <c r="A4639" t="s">
        <v>6269</v>
      </c>
      <c r="B4639" t="s">
        <v>19</v>
      </c>
      <c r="C4639" s="2">
        <v>43907600</v>
      </c>
      <c r="D4639" s="2">
        <v>53966500</v>
      </c>
      <c r="E4639" s="2">
        <v>108058000</v>
      </c>
      <c r="F4639" s="2">
        <v>104699000</v>
      </c>
      <c r="G4639" s="2">
        <v>98141900</v>
      </c>
      <c r="H4639" s="2">
        <v>95158400</v>
      </c>
      <c r="I4639" s="2">
        <v>93274600</v>
      </c>
      <c r="J4639" s="2">
        <v>91831300</v>
      </c>
      <c r="K4639" s="2">
        <v>91946400</v>
      </c>
      <c r="L4639" s="2">
        <v>92013500</v>
      </c>
      <c r="M4639" s="2">
        <v>91986500</v>
      </c>
      <c r="N4639" s="2">
        <v>91906300</v>
      </c>
      <c r="O4639" s="2">
        <v>91726700</v>
      </c>
      <c r="P4639" s="2">
        <v>91959100</v>
      </c>
      <c r="Q4639" s="2">
        <v>91840600</v>
      </c>
      <c r="R4639" s="2">
        <v>91583400</v>
      </c>
      <c r="S4639" s="2">
        <v>91478300</v>
      </c>
      <c r="T4639" s="2">
        <v>91641400</v>
      </c>
      <c r="U4639" s="2">
        <v>91761800</v>
      </c>
      <c r="V4639" s="2">
        <v>92179700</v>
      </c>
      <c r="W4639" s="2">
        <v>92024000</v>
      </c>
      <c r="X4639" s="2">
        <v>92378500</v>
      </c>
      <c r="Y4639" s="2">
        <v>92836400</v>
      </c>
      <c r="Z4639" s="2">
        <v>92874800</v>
      </c>
      <c r="AA4639" s="2">
        <v>92898700</v>
      </c>
      <c r="AB4639" s="2">
        <v>92978700</v>
      </c>
      <c r="AC4639" s="2">
        <v>93308600</v>
      </c>
      <c r="AD4639" s="2">
        <v>93844300</v>
      </c>
      <c r="AE4639" s="2">
        <v>94276900</v>
      </c>
      <c r="AF4639" s="2">
        <v>94724000</v>
      </c>
      <c r="AG4639" s="2">
        <v>95307000</v>
      </c>
    </row>
    <row r="4640" spans="1:33" x14ac:dyDescent="0.35">
      <c r="A4640" t="s">
        <v>6270</v>
      </c>
      <c r="B4640" t="s">
        <v>19</v>
      </c>
      <c r="C4640" s="2">
        <v>187213000</v>
      </c>
      <c r="D4640" s="2">
        <v>230103000</v>
      </c>
      <c r="E4640" s="2">
        <v>460741000</v>
      </c>
      <c r="F4640" s="2">
        <v>446415000</v>
      </c>
      <c r="G4640" s="2">
        <v>418458000</v>
      </c>
      <c r="H4640" s="2">
        <v>405737000</v>
      </c>
      <c r="I4640" s="2">
        <v>397705000</v>
      </c>
      <c r="J4640" s="2">
        <v>391551000</v>
      </c>
      <c r="K4640" s="2">
        <v>392042000</v>
      </c>
      <c r="L4640" s="2">
        <v>392328000</v>
      </c>
      <c r="M4640" s="2">
        <v>392213000</v>
      </c>
      <c r="N4640" s="2">
        <v>391871000</v>
      </c>
      <c r="O4640" s="2">
        <v>391105000</v>
      </c>
      <c r="P4640" s="2">
        <v>392096000</v>
      </c>
      <c r="Q4640" s="2">
        <v>391591000</v>
      </c>
      <c r="R4640" s="2">
        <v>390494000</v>
      </c>
      <c r="S4640" s="2">
        <v>390046000</v>
      </c>
      <c r="T4640" s="2">
        <v>390741000</v>
      </c>
      <c r="U4640" s="2">
        <v>391255000</v>
      </c>
      <c r="V4640" s="2">
        <v>393036000</v>
      </c>
      <c r="W4640" s="2">
        <v>392372000</v>
      </c>
      <c r="X4640" s="2">
        <v>393884000</v>
      </c>
      <c r="Y4640" s="2">
        <v>395837000</v>
      </c>
      <c r="Z4640" s="2">
        <v>396000000</v>
      </c>
      <c r="AA4640" s="2">
        <v>396102000</v>
      </c>
      <c r="AB4640" s="2">
        <v>396443000</v>
      </c>
      <c r="AC4640" s="2">
        <v>397850000</v>
      </c>
      <c r="AD4640" s="2">
        <v>400134000</v>
      </c>
      <c r="AE4640" s="2">
        <v>401979000</v>
      </c>
      <c r="AF4640" s="2">
        <v>403885000</v>
      </c>
      <c r="AG4640" s="2">
        <v>406371000</v>
      </c>
    </row>
    <row r="4641" spans="1:33" x14ac:dyDescent="0.35">
      <c r="A4641" t="s">
        <v>6271</v>
      </c>
      <c r="B4641" t="s">
        <v>19</v>
      </c>
      <c r="C4641" s="2">
        <v>3325870</v>
      </c>
      <c r="D4641" s="2">
        <v>4087800</v>
      </c>
      <c r="E4641" s="2">
        <v>8185110</v>
      </c>
      <c r="F4641" s="2">
        <v>7930620</v>
      </c>
      <c r="G4641" s="2">
        <v>7433950</v>
      </c>
      <c r="H4641" s="2">
        <v>7207960</v>
      </c>
      <c r="I4641" s="2">
        <v>7065270</v>
      </c>
      <c r="J4641" s="2">
        <v>6955950</v>
      </c>
      <c r="K4641" s="2">
        <v>6964670</v>
      </c>
      <c r="L4641" s="2">
        <v>6969750</v>
      </c>
      <c r="M4641" s="2">
        <v>6967700</v>
      </c>
      <c r="N4641" s="2">
        <v>6961630</v>
      </c>
      <c r="O4641" s="2">
        <v>6948030</v>
      </c>
      <c r="P4641" s="2">
        <v>6965630</v>
      </c>
      <c r="Q4641" s="2">
        <v>6956650</v>
      </c>
      <c r="R4641" s="2">
        <v>6937170</v>
      </c>
      <c r="S4641" s="2">
        <v>6929210</v>
      </c>
      <c r="T4641" s="2">
        <v>6941560</v>
      </c>
      <c r="U4641" s="2">
        <v>6950680</v>
      </c>
      <c r="V4641" s="2">
        <v>6982330</v>
      </c>
      <c r="W4641" s="2">
        <v>6970540</v>
      </c>
      <c r="X4641" s="2">
        <v>6997400</v>
      </c>
      <c r="Y4641" s="2">
        <v>7032080</v>
      </c>
      <c r="Z4641" s="2">
        <v>7034990</v>
      </c>
      <c r="AA4641" s="2">
        <v>7036800</v>
      </c>
      <c r="AB4641" s="2">
        <v>7042860</v>
      </c>
      <c r="AC4641" s="2">
        <v>7067850</v>
      </c>
      <c r="AD4641" s="2">
        <v>7108430</v>
      </c>
      <c r="AE4641" s="2">
        <v>7141200</v>
      </c>
      <c r="AF4641" s="2">
        <v>7175060</v>
      </c>
      <c r="AG4641" s="2">
        <v>7219220</v>
      </c>
    </row>
    <row r="4642" spans="1:33" x14ac:dyDescent="0.35">
      <c r="A4642" t="s">
        <v>6272</v>
      </c>
      <c r="B4642" t="s">
        <v>19</v>
      </c>
      <c r="C4642" s="2">
        <v>16121400</v>
      </c>
      <c r="D4642" s="2">
        <v>19814700</v>
      </c>
      <c r="E4642" s="2">
        <v>39675500</v>
      </c>
      <c r="F4642" s="2">
        <v>38441900</v>
      </c>
      <c r="G4642" s="2">
        <v>36034400</v>
      </c>
      <c r="H4642" s="2">
        <v>34939000</v>
      </c>
      <c r="I4642" s="2">
        <v>34247300</v>
      </c>
      <c r="J4642" s="2">
        <v>33717400</v>
      </c>
      <c r="K4642" s="2">
        <v>33759700</v>
      </c>
      <c r="L4642" s="2">
        <v>33784300</v>
      </c>
      <c r="M4642" s="2">
        <v>33774400</v>
      </c>
      <c r="N4642" s="2">
        <v>33744900</v>
      </c>
      <c r="O4642" s="2">
        <v>33679000</v>
      </c>
      <c r="P4642" s="2">
        <v>33764300</v>
      </c>
      <c r="Q4642" s="2">
        <v>33720800</v>
      </c>
      <c r="R4642" s="2">
        <v>33626400</v>
      </c>
      <c r="S4642" s="2">
        <v>33587800</v>
      </c>
      <c r="T4642" s="2">
        <v>33647700</v>
      </c>
      <c r="U4642" s="2">
        <v>33691900</v>
      </c>
      <c r="V4642" s="2">
        <v>33845300</v>
      </c>
      <c r="W4642" s="2">
        <v>33788100</v>
      </c>
      <c r="X4642" s="2">
        <v>33918300</v>
      </c>
      <c r="Y4642" s="2">
        <v>34086400</v>
      </c>
      <c r="Z4642" s="2">
        <v>34100500</v>
      </c>
      <c r="AA4642" s="2">
        <v>34109300</v>
      </c>
      <c r="AB4642" s="2">
        <v>34138700</v>
      </c>
      <c r="AC4642" s="2">
        <v>34259800</v>
      </c>
      <c r="AD4642" s="2">
        <v>34456500</v>
      </c>
      <c r="AE4642" s="2">
        <v>34615300</v>
      </c>
      <c r="AF4642" s="2">
        <v>34779500</v>
      </c>
      <c r="AG4642" s="2">
        <v>34993500</v>
      </c>
    </row>
    <row r="4643" spans="1:33" x14ac:dyDescent="0.35">
      <c r="A4643" t="s">
        <v>6273</v>
      </c>
      <c r="B4643" t="s">
        <v>19</v>
      </c>
      <c r="C4643" s="2">
        <v>7657410</v>
      </c>
      <c r="D4643" s="2">
        <v>9411660</v>
      </c>
      <c r="E4643" s="2">
        <v>18845200</v>
      </c>
      <c r="F4643" s="2">
        <v>18259300</v>
      </c>
      <c r="G4643" s="2">
        <v>17115800</v>
      </c>
      <c r="H4643" s="2">
        <v>16595500</v>
      </c>
      <c r="I4643" s="2">
        <v>16266900</v>
      </c>
      <c r="J4643" s="2">
        <v>16015200</v>
      </c>
      <c r="K4643" s="2">
        <v>16035300</v>
      </c>
      <c r="L4643" s="2">
        <v>16047000</v>
      </c>
      <c r="M4643" s="2">
        <v>16042300</v>
      </c>
      <c r="N4643" s="2">
        <v>16028300</v>
      </c>
      <c r="O4643" s="2">
        <v>15997000</v>
      </c>
      <c r="P4643" s="2">
        <v>16037500</v>
      </c>
      <c r="Q4643" s="2">
        <v>16016900</v>
      </c>
      <c r="R4643" s="2">
        <v>15972000</v>
      </c>
      <c r="S4643" s="2">
        <v>15953700</v>
      </c>
      <c r="T4643" s="2">
        <v>15982100</v>
      </c>
      <c r="U4643" s="2">
        <v>16003100</v>
      </c>
      <c r="V4643" s="2">
        <v>16076000</v>
      </c>
      <c r="W4643" s="2">
        <v>16048800</v>
      </c>
      <c r="X4643" s="2">
        <v>16110700</v>
      </c>
      <c r="Y4643" s="2">
        <v>16190500</v>
      </c>
      <c r="Z4643" s="2">
        <v>16197200</v>
      </c>
      <c r="AA4643" s="2">
        <v>16201400</v>
      </c>
      <c r="AB4643" s="2">
        <v>16215300</v>
      </c>
      <c r="AC4643" s="2">
        <v>16272900</v>
      </c>
      <c r="AD4643" s="2">
        <v>16366300</v>
      </c>
      <c r="AE4643" s="2">
        <v>16441700</v>
      </c>
      <c r="AF4643" s="2">
        <v>16519700</v>
      </c>
      <c r="AG4643" s="2">
        <v>16621400</v>
      </c>
    </row>
    <row r="4644" spans="1:33" x14ac:dyDescent="0.35">
      <c r="A4644" t="s">
        <v>6274</v>
      </c>
      <c r="B4644" t="s">
        <v>19</v>
      </c>
      <c r="C4644" s="2">
        <v>1531480</v>
      </c>
      <c r="D4644" s="2">
        <v>1882330</v>
      </c>
      <c r="E4644" s="2">
        <v>3769040</v>
      </c>
      <c r="F4644" s="2">
        <v>3651860</v>
      </c>
      <c r="G4644" s="2">
        <v>3423160</v>
      </c>
      <c r="H4644" s="2">
        <v>3319090</v>
      </c>
      <c r="I4644" s="2">
        <v>3253390</v>
      </c>
      <c r="J4644" s="2">
        <v>3203050</v>
      </c>
      <c r="K4644" s="2">
        <v>3207060</v>
      </c>
      <c r="L4644" s="2">
        <v>3209400</v>
      </c>
      <c r="M4644" s="2">
        <v>3208460</v>
      </c>
      <c r="N4644" s="2">
        <v>3205660</v>
      </c>
      <c r="O4644" s="2">
        <v>3199400</v>
      </c>
      <c r="P4644" s="2">
        <v>3207500</v>
      </c>
      <c r="Q4644" s="2">
        <v>3203370</v>
      </c>
      <c r="R4644" s="2">
        <v>3194400</v>
      </c>
      <c r="S4644" s="2">
        <v>3190730</v>
      </c>
      <c r="T4644" s="2">
        <v>3196420</v>
      </c>
      <c r="U4644" s="2">
        <v>3200620</v>
      </c>
      <c r="V4644" s="2">
        <v>3215200</v>
      </c>
      <c r="W4644" s="2">
        <v>3209770</v>
      </c>
      <c r="X4644" s="2">
        <v>3222130</v>
      </c>
      <c r="Y4644" s="2">
        <v>3238100</v>
      </c>
      <c r="Z4644" s="2">
        <v>3239440</v>
      </c>
      <c r="AA4644" s="2">
        <v>3240280</v>
      </c>
      <c r="AB4644" s="2">
        <v>3243070</v>
      </c>
      <c r="AC4644" s="2">
        <v>3254570</v>
      </c>
      <c r="AD4644" s="2">
        <v>3273260</v>
      </c>
      <c r="AE4644" s="2">
        <v>3288350</v>
      </c>
      <c r="AF4644" s="2">
        <v>3303940</v>
      </c>
      <c r="AG4644" s="2">
        <v>3324280</v>
      </c>
    </row>
    <row r="4645" spans="1:33" x14ac:dyDescent="0.35">
      <c r="A4645" t="s">
        <v>6275</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x14ac:dyDescent="0.35">
      <c r="A4646" t="s">
        <v>6276</v>
      </c>
      <c r="B4646" t="s">
        <v>19</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x14ac:dyDescent="0.35">
      <c r="A4647" t="s">
        <v>6277</v>
      </c>
      <c r="B4647" t="s">
        <v>19</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x14ac:dyDescent="0.35">
      <c r="A4648" t="s">
        <v>6278</v>
      </c>
      <c r="B4648" t="s">
        <v>19</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x14ac:dyDescent="0.35">
      <c r="A4649" t="s">
        <v>6279</v>
      </c>
      <c r="B4649" t="s">
        <v>19</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x14ac:dyDescent="0.35">
      <c r="A4650" t="s">
        <v>6280</v>
      </c>
      <c r="B4650" t="s">
        <v>19</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x14ac:dyDescent="0.35">
      <c r="A4651" t="s">
        <v>6281</v>
      </c>
      <c r="B4651" t="s">
        <v>19</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x14ac:dyDescent="0.35">
      <c r="A4652" t="s">
        <v>6282</v>
      </c>
      <c r="B4652" t="s">
        <v>19</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x14ac:dyDescent="0.35">
      <c r="A4653" t="s">
        <v>6283</v>
      </c>
      <c r="B4653" t="s">
        <v>19</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x14ac:dyDescent="0.35">
      <c r="A4654" t="s">
        <v>6284</v>
      </c>
      <c r="B4654" t="s">
        <v>19</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x14ac:dyDescent="0.35">
      <c r="A4655" t="s">
        <v>6285</v>
      </c>
      <c r="B4655" t="s">
        <v>19</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x14ac:dyDescent="0.35">
      <c r="A4656" t="s">
        <v>6286</v>
      </c>
      <c r="B4656" t="s">
        <v>19</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x14ac:dyDescent="0.35">
      <c r="A4657" t="s">
        <v>6287</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x14ac:dyDescent="0.35">
      <c r="A4658" t="s">
        <v>6288</v>
      </c>
      <c r="B4658" t="s">
        <v>19</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x14ac:dyDescent="0.35">
      <c r="A4659" t="s">
        <v>6289</v>
      </c>
      <c r="B4659" t="s">
        <v>19</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x14ac:dyDescent="0.35">
      <c r="A4660" t="s">
        <v>6290</v>
      </c>
      <c r="B4660" t="s">
        <v>19</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x14ac:dyDescent="0.35">
      <c r="A4661" t="s">
        <v>6291</v>
      </c>
      <c r="B4661" t="s">
        <v>19</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x14ac:dyDescent="0.35">
      <c r="A4662" t="s">
        <v>6292</v>
      </c>
      <c r="B4662" t="s">
        <v>19</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x14ac:dyDescent="0.35">
      <c r="A4663" t="s">
        <v>6293</v>
      </c>
      <c r="B4663" t="s">
        <v>19</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x14ac:dyDescent="0.35">
      <c r="A4664" t="s">
        <v>6294</v>
      </c>
      <c r="B4664" t="s">
        <v>19</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x14ac:dyDescent="0.35">
      <c r="A4665" t="s">
        <v>6295</v>
      </c>
      <c r="B4665" t="s">
        <v>19</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x14ac:dyDescent="0.35">
      <c r="A4666" t="s">
        <v>6296</v>
      </c>
      <c r="B4666" t="s">
        <v>19</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x14ac:dyDescent="0.35">
      <c r="A4667" t="s">
        <v>6297</v>
      </c>
      <c r="B4667" t="s">
        <v>19</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x14ac:dyDescent="0.35">
      <c r="A4668" t="s">
        <v>6298</v>
      </c>
      <c r="B4668" t="s">
        <v>19</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x14ac:dyDescent="0.35">
      <c r="A4669" t="s">
        <v>6299</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x14ac:dyDescent="0.35">
      <c r="A4670" t="s">
        <v>6300</v>
      </c>
      <c r="B4670" t="s">
        <v>19</v>
      </c>
      <c r="C4670" s="2">
        <v>1331970000000</v>
      </c>
      <c r="D4670" s="2">
        <v>1626140000000</v>
      </c>
      <c r="E4670" s="2">
        <v>1465100000000</v>
      </c>
      <c r="F4670" s="2">
        <v>1430410000000</v>
      </c>
      <c r="G4670" s="2">
        <v>1445930000000</v>
      </c>
      <c r="H4670" s="2">
        <v>1455780000000</v>
      </c>
      <c r="I4670" s="2">
        <v>1459660000000</v>
      </c>
      <c r="J4670" s="2">
        <v>1461050000000</v>
      </c>
      <c r="K4670" s="2">
        <v>1474550000000</v>
      </c>
      <c r="L4670" s="2">
        <v>1490310000000</v>
      </c>
      <c r="M4670" s="2">
        <v>1502440000000</v>
      </c>
      <c r="N4670" s="2">
        <v>1517330000000</v>
      </c>
      <c r="O4670" s="2">
        <v>1564540000000</v>
      </c>
      <c r="P4670" s="2">
        <v>1606240000000</v>
      </c>
      <c r="Q4670" s="2">
        <v>1615900000000</v>
      </c>
      <c r="R4670" s="2">
        <v>1623390000000</v>
      </c>
      <c r="S4670" s="2">
        <v>1633750000000</v>
      </c>
      <c r="T4670" s="2">
        <v>1659730000000</v>
      </c>
      <c r="U4670" s="2">
        <v>1692940000000</v>
      </c>
      <c r="V4670" s="2">
        <v>1728700000000</v>
      </c>
      <c r="W4670" s="2">
        <v>1758520000000</v>
      </c>
      <c r="X4670" s="2">
        <v>1783230000000</v>
      </c>
      <c r="Y4670" s="2">
        <v>1808070000000</v>
      </c>
      <c r="Z4670" s="2">
        <v>1830700000000</v>
      </c>
      <c r="AA4670" s="2">
        <v>1850250000000</v>
      </c>
      <c r="AB4670" s="2">
        <v>1867630000000</v>
      </c>
      <c r="AC4670" s="2">
        <v>1890150000000</v>
      </c>
      <c r="AD4670" s="2">
        <v>1912460000000</v>
      </c>
      <c r="AE4670" s="2">
        <v>1934630000000</v>
      </c>
      <c r="AF4670" s="2">
        <v>1962400000000</v>
      </c>
      <c r="AG4670" s="2">
        <v>1993020000000</v>
      </c>
    </row>
    <row r="4671" spans="1:33" x14ac:dyDescent="0.35">
      <c r="A4671" t="s">
        <v>6301</v>
      </c>
      <c r="B4671" t="s">
        <v>19</v>
      </c>
      <c r="C4671" s="2">
        <v>316197000</v>
      </c>
      <c r="D4671" s="2">
        <v>386030000</v>
      </c>
      <c r="E4671" s="2">
        <v>347799000</v>
      </c>
      <c r="F4671" s="2">
        <v>339565000</v>
      </c>
      <c r="G4671" s="2">
        <v>343250000</v>
      </c>
      <c r="H4671" s="2">
        <v>345587000</v>
      </c>
      <c r="I4671" s="2">
        <v>346508000</v>
      </c>
      <c r="J4671" s="2">
        <v>346838000</v>
      </c>
      <c r="K4671" s="2">
        <v>350045000</v>
      </c>
      <c r="L4671" s="2">
        <v>353784000</v>
      </c>
      <c r="M4671" s="2">
        <v>356664000</v>
      </c>
      <c r="N4671" s="2">
        <v>360199000</v>
      </c>
      <c r="O4671" s="2">
        <v>371407000</v>
      </c>
      <c r="P4671" s="2">
        <v>381307000</v>
      </c>
      <c r="Q4671" s="2">
        <v>383599000</v>
      </c>
      <c r="R4671" s="2">
        <v>385376000</v>
      </c>
      <c r="S4671" s="2">
        <v>387837000</v>
      </c>
      <c r="T4671" s="2">
        <v>394004000</v>
      </c>
      <c r="U4671" s="2">
        <v>401887000</v>
      </c>
      <c r="V4671" s="2">
        <v>410377000</v>
      </c>
      <c r="W4671" s="2">
        <v>417456000</v>
      </c>
      <c r="X4671" s="2">
        <v>423322000</v>
      </c>
      <c r="Y4671" s="2">
        <v>429219000</v>
      </c>
      <c r="Z4671" s="2">
        <v>434589000</v>
      </c>
      <c r="AA4671" s="2">
        <v>439230000</v>
      </c>
      <c r="AB4671" s="2">
        <v>443357000</v>
      </c>
      <c r="AC4671" s="2">
        <v>448704000</v>
      </c>
      <c r="AD4671" s="2">
        <v>453998000</v>
      </c>
      <c r="AE4671" s="2">
        <v>459263000</v>
      </c>
      <c r="AF4671" s="2">
        <v>465854000</v>
      </c>
      <c r="AG4671" s="2">
        <v>473125000</v>
      </c>
    </row>
    <row r="4672" spans="1:33" x14ac:dyDescent="0.35">
      <c r="A4672" t="s">
        <v>6302</v>
      </c>
      <c r="B4672" t="s">
        <v>19</v>
      </c>
      <c r="C4672" s="2">
        <v>3579530000</v>
      </c>
      <c r="D4672" s="2">
        <v>4370070000</v>
      </c>
      <c r="E4672" s="2">
        <v>3937280000</v>
      </c>
      <c r="F4672" s="2">
        <v>3844060000</v>
      </c>
      <c r="G4672" s="2">
        <v>3885780000</v>
      </c>
      <c r="H4672" s="2">
        <v>3912240000</v>
      </c>
      <c r="I4672" s="2">
        <v>3922670000</v>
      </c>
      <c r="J4672" s="2">
        <v>3926400000</v>
      </c>
      <c r="K4672" s="2">
        <v>3962700000</v>
      </c>
      <c r="L4672" s="2">
        <v>4005040000</v>
      </c>
      <c r="M4672" s="2">
        <v>4037640000</v>
      </c>
      <c r="N4672" s="2">
        <v>4077660000</v>
      </c>
      <c r="O4672" s="2">
        <v>4204540000</v>
      </c>
      <c r="P4672" s="2">
        <v>4316610000</v>
      </c>
      <c r="Q4672" s="2">
        <v>4342550000</v>
      </c>
      <c r="R4672" s="2">
        <v>4362670000</v>
      </c>
      <c r="S4672" s="2">
        <v>4390540000</v>
      </c>
      <c r="T4672" s="2">
        <v>4460350000</v>
      </c>
      <c r="U4672" s="2">
        <v>4549590000</v>
      </c>
      <c r="V4672" s="2">
        <v>4645700000</v>
      </c>
      <c r="W4672" s="2">
        <v>4725840000</v>
      </c>
      <c r="X4672" s="2">
        <v>4792240000</v>
      </c>
      <c r="Y4672" s="2">
        <v>4859000000</v>
      </c>
      <c r="Z4672" s="2">
        <v>4919800000</v>
      </c>
      <c r="AA4672" s="2">
        <v>4972340000</v>
      </c>
      <c r="AB4672" s="2">
        <v>5019050000</v>
      </c>
      <c r="AC4672" s="2">
        <v>5079580000</v>
      </c>
      <c r="AD4672" s="2">
        <v>5139520000</v>
      </c>
      <c r="AE4672" s="2">
        <v>5199110000</v>
      </c>
      <c r="AF4672" s="2">
        <v>5273730000</v>
      </c>
      <c r="AG4672" s="2">
        <v>5356040000</v>
      </c>
    </row>
    <row r="4673" spans="1:33" x14ac:dyDescent="0.35">
      <c r="A4673" t="s">
        <v>6303</v>
      </c>
      <c r="B4673" t="s">
        <v>19</v>
      </c>
      <c r="C4673" s="2">
        <v>2134300000</v>
      </c>
      <c r="D4673" s="2">
        <v>2605660000</v>
      </c>
      <c r="E4673" s="2">
        <v>2347610000</v>
      </c>
      <c r="F4673" s="2">
        <v>2292030000</v>
      </c>
      <c r="G4673" s="2">
        <v>2316900000</v>
      </c>
      <c r="H4673" s="2">
        <v>2332680000</v>
      </c>
      <c r="I4673" s="2">
        <v>2338890000</v>
      </c>
      <c r="J4673" s="2">
        <v>2341120000</v>
      </c>
      <c r="K4673" s="2">
        <v>2362770000</v>
      </c>
      <c r="L4673" s="2">
        <v>2388010000</v>
      </c>
      <c r="M4673" s="2">
        <v>2407450000</v>
      </c>
      <c r="N4673" s="2">
        <v>2431310000</v>
      </c>
      <c r="O4673" s="2">
        <v>2506960000</v>
      </c>
      <c r="P4673" s="2">
        <v>2573780000</v>
      </c>
      <c r="Q4673" s="2">
        <v>2589250000</v>
      </c>
      <c r="R4673" s="2">
        <v>2601250000</v>
      </c>
      <c r="S4673" s="2">
        <v>2617860000</v>
      </c>
      <c r="T4673" s="2">
        <v>2659490000</v>
      </c>
      <c r="U4673" s="2">
        <v>2712700000</v>
      </c>
      <c r="V4673" s="2">
        <v>2770000000</v>
      </c>
      <c r="W4673" s="2">
        <v>2817790000</v>
      </c>
      <c r="X4673" s="2">
        <v>2857380000</v>
      </c>
      <c r="Y4673" s="2">
        <v>2897180000</v>
      </c>
      <c r="Z4673" s="2">
        <v>2933430000</v>
      </c>
      <c r="AA4673" s="2">
        <v>2964760000</v>
      </c>
      <c r="AB4673" s="2">
        <v>2992610000</v>
      </c>
      <c r="AC4673" s="2">
        <v>3028700000</v>
      </c>
      <c r="AD4673" s="2">
        <v>3064440000</v>
      </c>
      <c r="AE4673" s="2">
        <v>3099980000</v>
      </c>
      <c r="AF4673" s="2">
        <v>3144470000</v>
      </c>
      <c r="AG4673" s="2">
        <v>3193540000</v>
      </c>
    </row>
    <row r="4674" spans="1:33" x14ac:dyDescent="0.35">
      <c r="A4674" t="s">
        <v>6304</v>
      </c>
      <c r="B4674" t="s">
        <v>19</v>
      </c>
      <c r="C4674" s="2">
        <v>435698000</v>
      </c>
      <c r="D4674" s="2">
        <v>531922000</v>
      </c>
      <c r="E4674" s="2">
        <v>479243000</v>
      </c>
      <c r="F4674" s="2">
        <v>467896000</v>
      </c>
      <c r="G4674" s="2">
        <v>472975000</v>
      </c>
      <c r="H4674" s="2">
        <v>476195000</v>
      </c>
      <c r="I4674" s="2">
        <v>477464000</v>
      </c>
      <c r="J4674" s="2">
        <v>477918000</v>
      </c>
      <c r="K4674" s="2">
        <v>482337000</v>
      </c>
      <c r="L4674" s="2">
        <v>487490000</v>
      </c>
      <c r="M4674" s="2">
        <v>491458000</v>
      </c>
      <c r="N4674" s="2">
        <v>496330000</v>
      </c>
      <c r="O4674" s="2">
        <v>511773000</v>
      </c>
      <c r="P4674" s="2">
        <v>525414000</v>
      </c>
      <c r="Q4674" s="2">
        <v>528572000</v>
      </c>
      <c r="R4674" s="2">
        <v>531021000</v>
      </c>
      <c r="S4674" s="2">
        <v>534413000</v>
      </c>
      <c r="T4674" s="2">
        <v>542911000</v>
      </c>
      <c r="U4674" s="2">
        <v>553773000</v>
      </c>
      <c r="V4674" s="2">
        <v>565471000</v>
      </c>
      <c r="W4674" s="2">
        <v>575226000</v>
      </c>
      <c r="X4674" s="2">
        <v>583308000</v>
      </c>
      <c r="Y4674" s="2">
        <v>591434000</v>
      </c>
      <c r="Z4674" s="2">
        <v>598834000</v>
      </c>
      <c r="AA4674" s="2">
        <v>605229000</v>
      </c>
      <c r="AB4674" s="2">
        <v>610914000</v>
      </c>
      <c r="AC4674" s="2">
        <v>618282000</v>
      </c>
      <c r="AD4674" s="2">
        <v>625578000</v>
      </c>
      <c r="AE4674" s="2">
        <v>632832000</v>
      </c>
      <c r="AF4674" s="2">
        <v>641915000</v>
      </c>
      <c r="AG4674" s="2">
        <v>651933000</v>
      </c>
    </row>
    <row r="4675" spans="1:33" x14ac:dyDescent="0.35">
      <c r="A4675" t="s">
        <v>6305</v>
      </c>
      <c r="B4675" t="s">
        <v>19</v>
      </c>
      <c r="C4675" s="2">
        <v>372805000</v>
      </c>
      <c r="D4675" s="2">
        <v>455139000</v>
      </c>
      <c r="E4675" s="2">
        <v>410065000</v>
      </c>
      <c r="F4675" s="2">
        <v>400356000</v>
      </c>
      <c r="G4675" s="2">
        <v>404701000</v>
      </c>
      <c r="H4675" s="2">
        <v>407457000</v>
      </c>
      <c r="I4675" s="2">
        <v>408542000</v>
      </c>
      <c r="J4675" s="2">
        <v>408931000</v>
      </c>
      <c r="K4675" s="2">
        <v>412712000</v>
      </c>
      <c r="L4675" s="2">
        <v>417121000</v>
      </c>
      <c r="M4675" s="2">
        <v>420517000</v>
      </c>
      <c r="N4675" s="2">
        <v>424685000</v>
      </c>
      <c r="O4675" s="2">
        <v>437899000</v>
      </c>
      <c r="P4675" s="2">
        <v>449571000</v>
      </c>
      <c r="Q4675" s="2">
        <v>452273000</v>
      </c>
      <c r="R4675" s="2">
        <v>454368000</v>
      </c>
      <c r="S4675" s="2">
        <v>457270000</v>
      </c>
      <c r="T4675" s="2">
        <v>464542000</v>
      </c>
      <c r="U4675" s="2">
        <v>473836000</v>
      </c>
      <c r="V4675" s="2">
        <v>483846000</v>
      </c>
      <c r="W4675" s="2">
        <v>492192000</v>
      </c>
      <c r="X4675" s="2">
        <v>499107000</v>
      </c>
      <c r="Y4675" s="2">
        <v>506060000</v>
      </c>
      <c r="Z4675" s="2">
        <v>512393000</v>
      </c>
      <c r="AA4675" s="2">
        <v>517864000</v>
      </c>
      <c r="AB4675" s="2">
        <v>522729000</v>
      </c>
      <c r="AC4675" s="2">
        <v>529034000</v>
      </c>
      <c r="AD4675" s="2">
        <v>535276000</v>
      </c>
      <c r="AE4675" s="2">
        <v>541483000</v>
      </c>
      <c r="AF4675" s="2">
        <v>549255000</v>
      </c>
      <c r="AG4675" s="2">
        <v>557826000</v>
      </c>
    </row>
    <row r="4676" spans="1:33" x14ac:dyDescent="0.35">
      <c r="A4676" t="s">
        <v>6306</v>
      </c>
      <c r="B4676" t="s">
        <v>19</v>
      </c>
      <c r="C4676" s="2">
        <v>1589570000</v>
      </c>
      <c r="D4676" s="2">
        <v>1940630000</v>
      </c>
      <c r="E4676" s="2">
        <v>1748440000</v>
      </c>
      <c r="F4676" s="2">
        <v>1707040000</v>
      </c>
      <c r="G4676" s="2">
        <v>1725570000</v>
      </c>
      <c r="H4676" s="2">
        <v>1737320000</v>
      </c>
      <c r="I4676" s="2">
        <v>1741950000</v>
      </c>
      <c r="J4676" s="2">
        <v>1743600000</v>
      </c>
      <c r="K4676" s="2">
        <v>1759720000</v>
      </c>
      <c r="L4676" s="2">
        <v>1778520000</v>
      </c>
      <c r="M4676" s="2">
        <v>1793000000</v>
      </c>
      <c r="N4676" s="2">
        <v>1810770000</v>
      </c>
      <c r="O4676" s="2">
        <v>1867120000</v>
      </c>
      <c r="P4676" s="2">
        <v>1916880000</v>
      </c>
      <c r="Q4676" s="2">
        <v>1928410000</v>
      </c>
      <c r="R4676" s="2">
        <v>1937340000</v>
      </c>
      <c r="S4676" s="2">
        <v>1949710000</v>
      </c>
      <c r="T4676" s="2">
        <v>1980720000</v>
      </c>
      <c r="U4676" s="2">
        <v>2020340000</v>
      </c>
      <c r="V4676" s="2">
        <v>2063020000</v>
      </c>
      <c r="W4676" s="2">
        <v>2098610000</v>
      </c>
      <c r="X4676" s="2">
        <v>2128100000</v>
      </c>
      <c r="Y4676" s="2">
        <v>2157740000</v>
      </c>
      <c r="Z4676" s="2">
        <v>2184740000</v>
      </c>
      <c r="AA4676" s="2">
        <v>2208070000</v>
      </c>
      <c r="AB4676" s="2">
        <v>2228820000</v>
      </c>
      <c r="AC4676" s="2">
        <v>2255700000</v>
      </c>
      <c r="AD4676" s="2">
        <v>2282310000</v>
      </c>
      <c r="AE4676" s="2">
        <v>2308780000</v>
      </c>
      <c r="AF4676" s="2">
        <v>2341920000</v>
      </c>
      <c r="AG4676" s="2">
        <v>2378460000</v>
      </c>
    </row>
    <row r="4677" spans="1:33" x14ac:dyDescent="0.35">
      <c r="A4677" t="s">
        <v>6307</v>
      </c>
      <c r="B4677" t="s">
        <v>19</v>
      </c>
      <c r="C4677" s="2">
        <v>28238900</v>
      </c>
      <c r="D4677" s="2">
        <v>34475400</v>
      </c>
      <c r="E4677" s="2">
        <v>31061200</v>
      </c>
      <c r="F4677" s="2">
        <v>30325800</v>
      </c>
      <c r="G4677" s="2">
        <v>30654900</v>
      </c>
      <c r="H4677" s="2">
        <v>30863600</v>
      </c>
      <c r="I4677" s="2">
        <v>30945900</v>
      </c>
      <c r="J4677" s="2">
        <v>30975300</v>
      </c>
      <c r="K4677" s="2">
        <v>31261700</v>
      </c>
      <c r="L4677" s="2">
        <v>31595700</v>
      </c>
      <c r="M4677" s="2">
        <v>31852900</v>
      </c>
      <c r="N4677" s="2">
        <v>32168600</v>
      </c>
      <c r="O4677" s="2">
        <v>33169600</v>
      </c>
      <c r="P4677" s="2">
        <v>34053600</v>
      </c>
      <c r="Q4677" s="2">
        <v>34258300</v>
      </c>
      <c r="R4677" s="2">
        <v>34417100</v>
      </c>
      <c r="S4677" s="2">
        <v>34636900</v>
      </c>
      <c r="T4677" s="2">
        <v>35187600</v>
      </c>
      <c r="U4677" s="2">
        <v>35891700</v>
      </c>
      <c r="V4677" s="2">
        <v>36649900</v>
      </c>
      <c r="W4677" s="2">
        <v>37282100</v>
      </c>
      <c r="X4677" s="2">
        <v>37805900</v>
      </c>
      <c r="Y4677" s="2">
        <v>38332600</v>
      </c>
      <c r="Z4677" s="2">
        <v>38812200</v>
      </c>
      <c r="AA4677" s="2">
        <v>39226700</v>
      </c>
      <c r="AB4677" s="2">
        <v>39595200</v>
      </c>
      <c r="AC4677" s="2">
        <v>40072700</v>
      </c>
      <c r="AD4677" s="2">
        <v>40545600</v>
      </c>
      <c r="AE4677" s="2">
        <v>41015700</v>
      </c>
      <c r="AF4677" s="2">
        <v>41604400</v>
      </c>
      <c r="AG4677" s="2">
        <v>42253700</v>
      </c>
    </row>
    <row r="4678" spans="1:33" x14ac:dyDescent="0.35">
      <c r="A4678" t="s">
        <v>6308</v>
      </c>
      <c r="B4678" t="s">
        <v>19</v>
      </c>
      <c r="C4678" s="2">
        <v>136882000</v>
      </c>
      <c r="D4678" s="2">
        <v>167112000</v>
      </c>
      <c r="E4678" s="2">
        <v>150562000</v>
      </c>
      <c r="F4678" s="2">
        <v>146997000</v>
      </c>
      <c r="G4678" s="2">
        <v>148593000</v>
      </c>
      <c r="H4678" s="2">
        <v>149605000</v>
      </c>
      <c r="I4678" s="2">
        <v>150003000</v>
      </c>
      <c r="J4678" s="2">
        <v>150146000</v>
      </c>
      <c r="K4678" s="2">
        <v>151534000</v>
      </c>
      <c r="L4678" s="2">
        <v>153153000</v>
      </c>
      <c r="M4678" s="2">
        <v>154400000</v>
      </c>
      <c r="N4678" s="2">
        <v>155930000</v>
      </c>
      <c r="O4678" s="2">
        <v>160782000</v>
      </c>
      <c r="P4678" s="2">
        <v>165067000</v>
      </c>
      <c r="Q4678" s="2">
        <v>166060000</v>
      </c>
      <c r="R4678" s="2">
        <v>166829000</v>
      </c>
      <c r="S4678" s="2">
        <v>167894000</v>
      </c>
      <c r="T4678" s="2">
        <v>170564000</v>
      </c>
      <c r="U4678" s="2">
        <v>173977000</v>
      </c>
      <c r="V4678" s="2">
        <v>177652000</v>
      </c>
      <c r="W4678" s="2">
        <v>180717000</v>
      </c>
      <c r="X4678" s="2">
        <v>183256000</v>
      </c>
      <c r="Y4678" s="2">
        <v>185809000</v>
      </c>
      <c r="Z4678" s="2">
        <v>188133000</v>
      </c>
      <c r="AA4678" s="2">
        <v>190143000</v>
      </c>
      <c r="AB4678" s="2">
        <v>191929000</v>
      </c>
      <c r="AC4678" s="2">
        <v>194244000</v>
      </c>
      <c r="AD4678" s="2">
        <v>196536000</v>
      </c>
      <c r="AE4678" s="2">
        <v>198814000</v>
      </c>
      <c r="AF4678" s="2">
        <v>201668000</v>
      </c>
      <c r="AG4678" s="2">
        <v>204815000</v>
      </c>
    </row>
    <row r="4679" spans="1:33" x14ac:dyDescent="0.35">
      <c r="A4679" t="s">
        <v>6309</v>
      </c>
      <c r="B4679" t="s">
        <v>19</v>
      </c>
      <c r="C4679" s="2">
        <v>65016600</v>
      </c>
      <c r="D4679" s="2">
        <v>79375500</v>
      </c>
      <c r="E4679" s="2">
        <v>71514600</v>
      </c>
      <c r="F4679" s="2">
        <v>69821400</v>
      </c>
      <c r="G4679" s="2">
        <v>70579200</v>
      </c>
      <c r="H4679" s="2">
        <v>71059800</v>
      </c>
      <c r="I4679" s="2">
        <v>71249100</v>
      </c>
      <c r="J4679" s="2">
        <v>71316900</v>
      </c>
      <c r="K4679" s="2">
        <v>71976300</v>
      </c>
      <c r="L4679" s="2">
        <v>72745200</v>
      </c>
      <c r="M4679" s="2">
        <v>73337400</v>
      </c>
      <c r="N4679" s="2">
        <v>74064300</v>
      </c>
      <c r="O4679" s="2">
        <v>76368900</v>
      </c>
      <c r="P4679" s="2">
        <v>78404400</v>
      </c>
      <c r="Q4679" s="2">
        <v>78875700</v>
      </c>
      <c r="R4679" s="2">
        <v>79241100</v>
      </c>
      <c r="S4679" s="2">
        <v>79747200</v>
      </c>
      <c r="T4679" s="2">
        <v>81015300</v>
      </c>
      <c r="U4679" s="2">
        <v>82636200</v>
      </c>
      <c r="V4679" s="2">
        <v>84381900</v>
      </c>
      <c r="W4679" s="2">
        <v>85837500</v>
      </c>
      <c r="X4679" s="2">
        <v>87043500</v>
      </c>
      <c r="Y4679" s="2">
        <v>88256100</v>
      </c>
      <c r="Z4679" s="2">
        <v>89360400</v>
      </c>
      <c r="AA4679" s="2">
        <v>90314700</v>
      </c>
      <c r="AB4679" s="2">
        <v>91163100</v>
      </c>
      <c r="AC4679" s="2">
        <v>92262600</v>
      </c>
      <c r="AD4679" s="2">
        <v>93351300</v>
      </c>
      <c r="AE4679" s="2">
        <v>94433700</v>
      </c>
      <c r="AF4679" s="2">
        <v>95789100</v>
      </c>
      <c r="AG4679" s="2">
        <v>97284000</v>
      </c>
    </row>
    <row r="4680" spans="1:33" x14ac:dyDescent="0.35">
      <c r="A4680" t="s">
        <v>6310</v>
      </c>
      <c r="B4680" t="s">
        <v>19</v>
      </c>
      <c r="C4680" s="2">
        <v>13003300</v>
      </c>
      <c r="D4680" s="2">
        <v>15875100</v>
      </c>
      <c r="E4680" s="2">
        <v>14302900</v>
      </c>
      <c r="F4680" s="2">
        <v>13964300</v>
      </c>
      <c r="G4680" s="2">
        <v>14115800</v>
      </c>
      <c r="H4680" s="2">
        <v>14212000</v>
      </c>
      <c r="I4680" s="2">
        <v>14249800</v>
      </c>
      <c r="J4680" s="2">
        <v>14263400</v>
      </c>
      <c r="K4680" s="2">
        <v>14395300</v>
      </c>
      <c r="L4680" s="2">
        <v>14549000</v>
      </c>
      <c r="M4680" s="2">
        <v>14667500</v>
      </c>
      <c r="N4680" s="2">
        <v>14812900</v>
      </c>
      <c r="O4680" s="2">
        <v>15273800</v>
      </c>
      <c r="P4680" s="2">
        <v>15680900</v>
      </c>
      <c r="Q4680" s="2">
        <v>15775100</v>
      </c>
      <c r="R4680" s="2">
        <v>15848200</v>
      </c>
      <c r="S4680" s="2">
        <v>15949400</v>
      </c>
      <c r="T4680" s="2">
        <v>16203100</v>
      </c>
      <c r="U4680" s="2">
        <v>16527200</v>
      </c>
      <c r="V4680" s="2">
        <v>16876400</v>
      </c>
      <c r="W4680" s="2">
        <v>17167500</v>
      </c>
      <c r="X4680" s="2">
        <v>17408700</v>
      </c>
      <c r="Y4680" s="2">
        <v>17651200</v>
      </c>
      <c r="Z4680" s="2">
        <v>17872100</v>
      </c>
      <c r="AA4680" s="2">
        <v>18062900</v>
      </c>
      <c r="AB4680" s="2">
        <v>18232600</v>
      </c>
      <c r="AC4680" s="2">
        <v>18452500</v>
      </c>
      <c r="AD4680" s="2">
        <v>18670300</v>
      </c>
      <c r="AE4680" s="2">
        <v>18886700</v>
      </c>
      <c r="AF4680" s="2">
        <v>19157800</v>
      </c>
      <c r="AG4680" s="2">
        <v>19456800</v>
      </c>
    </row>
    <row r="4681" spans="1:33" x14ac:dyDescent="0.35">
      <c r="A4681" t="s">
        <v>6311</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row>
    <row r="4682" spans="1:33" x14ac:dyDescent="0.35">
      <c r="A4682" t="s">
        <v>6312</v>
      </c>
      <c r="B4682" t="s">
        <v>19</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row>
    <row r="4683" spans="1:33" x14ac:dyDescent="0.35">
      <c r="A4683" t="s">
        <v>6313</v>
      </c>
      <c r="B4683" t="s">
        <v>19</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row>
    <row r="4684" spans="1:33" x14ac:dyDescent="0.35">
      <c r="A4684" t="s">
        <v>6314</v>
      </c>
      <c r="B4684" t="s">
        <v>19</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row>
    <row r="4685" spans="1:33" x14ac:dyDescent="0.35">
      <c r="A4685" t="s">
        <v>6315</v>
      </c>
      <c r="B4685" t="s">
        <v>19</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row>
    <row r="4686" spans="1:33" x14ac:dyDescent="0.35">
      <c r="A4686" t="s">
        <v>6316</v>
      </c>
      <c r="B4686" t="s">
        <v>19</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row>
    <row r="4687" spans="1:33" x14ac:dyDescent="0.35">
      <c r="A4687" t="s">
        <v>6317</v>
      </c>
      <c r="B4687" t="s">
        <v>19</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row>
    <row r="4688" spans="1:33" x14ac:dyDescent="0.35">
      <c r="A4688" t="s">
        <v>6318</v>
      </c>
      <c r="B4688" t="s">
        <v>19</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row>
    <row r="4689" spans="1:33" x14ac:dyDescent="0.35">
      <c r="A4689" t="s">
        <v>6319</v>
      </c>
      <c r="B4689" t="s">
        <v>19</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row>
    <row r="4690" spans="1:33" x14ac:dyDescent="0.35">
      <c r="A4690" t="s">
        <v>6320</v>
      </c>
      <c r="B4690" t="s">
        <v>19</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row>
    <row r="4691" spans="1:33" x14ac:dyDescent="0.35">
      <c r="A4691" t="s">
        <v>6321</v>
      </c>
      <c r="B4691" t="s">
        <v>19</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row>
    <row r="4692" spans="1:33" x14ac:dyDescent="0.35">
      <c r="A4692" t="s">
        <v>6322</v>
      </c>
      <c r="B4692" t="s">
        <v>19</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row>
    <row r="4693" spans="1:33" x14ac:dyDescent="0.35">
      <c r="A4693" t="s">
        <v>6323</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row>
    <row r="4694" spans="1:33" x14ac:dyDescent="0.35">
      <c r="A4694" t="s">
        <v>6324</v>
      </c>
      <c r="B4694" t="s">
        <v>19</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row>
    <row r="4695" spans="1:33" x14ac:dyDescent="0.35">
      <c r="A4695" t="s">
        <v>6325</v>
      </c>
      <c r="B4695" t="s">
        <v>19</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row>
    <row r="4696" spans="1:33" x14ac:dyDescent="0.35">
      <c r="A4696" t="s">
        <v>6326</v>
      </c>
      <c r="B4696" t="s">
        <v>19</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row>
    <row r="4697" spans="1:33" x14ac:dyDescent="0.35">
      <c r="A4697" t="s">
        <v>6327</v>
      </c>
      <c r="B4697" t="s">
        <v>19</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row>
    <row r="4698" spans="1:33" x14ac:dyDescent="0.35">
      <c r="A4698" t="s">
        <v>6328</v>
      </c>
      <c r="B4698" t="s">
        <v>19</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row>
    <row r="4699" spans="1:33" x14ac:dyDescent="0.35">
      <c r="A4699" t="s">
        <v>6329</v>
      </c>
      <c r="B4699" t="s">
        <v>19</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row>
    <row r="4700" spans="1:33" x14ac:dyDescent="0.35">
      <c r="A4700" t="s">
        <v>6330</v>
      </c>
      <c r="B4700" t="s">
        <v>19</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row>
    <row r="4701" spans="1:33" x14ac:dyDescent="0.35">
      <c r="A4701" t="s">
        <v>6331</v>
      </c>
      <c r="B4701" t="s">
        <v>19</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row>
    <row r="4702" spans="1:33" x14ac:dyDescent="0.35">
      <c r="A4702" t="s">
        <v>6332</v>
      </c>
      <c r="B4702" t="s">
        <v>19</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row>
    <row r="4703" spans="1:33" x14ac:dyDescent="0.35">
      <c r="A4703" t="s">
        <v>6333</v>
      </c>
      <c r="B4703" t="s">
        <v>19</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row>
    <row r="4704" spans="1:33" x14ac:dyDescent="0.35">
      <c r="A4704" t="s">
        <v>6334</v>
      </c>
      <c r="B4704" t="s">
        <v>19</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row>
    <row r="4705" spans="1:33" x14ac:dyDescent="0.35">
      <c r="A4705" t="s">
        <v>6335</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row>
    <row r="4706" spans="1:33" x14ac:dyDescent="0.35">
      <c r="A4706" t="s">
        <v>6336</v>
      </c>
      <c r="B4706" t="s">
        <v>19</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row>
    <row r="4707" spans="1:33" x14ac:dyDescent="0.35">
      <c r="A4707" t="s">
        <v>6337</v>
      </c>
      <c r="B4707" t="s">
        <v>19</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row>
    <row r="4708" spans="1:33" x14ac:dyDescent="0.35">
      <c r="A4708" t="s">
        <v>6338</v>
      </c>
      <c r="B4708" t="s">
        <v>19</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row>
    <row r="4709" spans="1:33" x14ac:dyDescent="0.35">
      <c r="A4709" t="s">
        <v>6339</v>
      </c>
      <c r="B4709" t="s">
        <v>19</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row>
    <row r="4710" spans="1:33" x14ac:dyDescent="0.35">
      <c r="A4710" t="s">
        <v>6340</v>
      </c>
      <c r="B4710" t="s">
        <v>19</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row>
    <row r="4711" spans="1:33" x14ac:dyDescent="0.35">
      <c r="A4711" t="s">
        <v>6341</v>
      </c>
      <c r="B4711" t="s">
        <v>19</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row>
    <row r="4712" spans="1:33" x14ac:dyDescent="0.35">
      <c r="A4712" t="s">
        <v>6342</v>
      </c>
      <c r="B4712" t="s">
        <v>19</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row>
    <row r="4713" spans="1:33" x14ac:dyDescent="0.35">
      <c r="A4713" t="s">
        <v>6343</v>
      </c>
      <c r="B4713" t="s">
        <v>19</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row>
    <row r="4714" spans="1:33" x14ac:dyDescent="0.35">
      <c r="A4714" t="s">
        <v>6344</v>
      </c>
      <c r="B4714" t="s">
        <v>19</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row>
    <row r="4715" spans="1:33" x14ac:dyDescent="0.35">
      <c r="A4715" t="s">
        <v>6345</v>
      </c>
      <c r="B4715" t="s">
        <v>19</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row>
    <row r="4716" spans="1:33" x14ac:dyDescent="0.35">
      <c r="A4716" t="s">
        <v>6346</v>
      </c>
      <c r="B4716" t="s">
        <v>19</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row>
    <row r="4717" spans="1:33" x14ac:dyDescent="0.35">
      <c r="A4717" t="s">
        <v>6347</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row>
    <row r="4718" spans="1:33" x14ac:dyDescent="0.35">
      <c r="A4718" t="s">
        <v>6348</v>
      </c>
      <c r="B4718" t="s">
        <v>19</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row>
    <row r="4719" spans="1:33" x14ac:dyDescent="0.35">
      <c r="A4719" t="s">
        <v>6349</v>
      </c>
      <c r="B4719" t="s">
        <v>19</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row>
    <row r="4720" spans="1:33" x14ac:dyDescent="0.35">
      <c r="A4720" t="s">
        <v>6350</v>
      </c>
      <c r="B4720" t="s">
        <v>19</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3" x14ac:dyDescent="0.35">
      <c r="A4721" t="s">
        <v>6351</v>
      </c>
      <c r="B4721" t="s">
        <v>19</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row>
    <row r="4722" spans="1:33" x14ac:dyDescent="0.35">
      <c r="A4722" t="s">
        <v>6352</v>
      </c>
      <c r="B4722" t="s">
        <v>19</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row>
    <row r="4723" spans="1:33" x14ac:dyDescent="0.35">
      <c r="A4723" t="s">
        <v>6353</v>
      </c>
      <c r="B4723" t="s">
        <v>19</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row>
    <row r="4724" spans="1:33" x14ac:dyDescent="0.35">
      <c r="A4724" t="s">
        <v>6354</v>
      </c>
      <c r="B4724" t="s">
        <v>19</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row>
    <row r="4725" spans="1:33" x14ac:dyDescent="0.35">
      <c r="A4725" t="s">
        <v>6355</v>
      </c>
      <c r="B4725" t="s">
        <v>19</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row>
    <row r="4726" spans="1:33" x14ac:dyDescent="0.35">
      <c r="A4726" t="s">
        <v>6356</v>
      </c>
      <c r="B4726" t="s">
        <v>19</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row>
    <row r="4727" spans="1:33" x14ac:dyDescent="0.35">
      <c r="A4727" t="s">
        <v>6357</v>
      </c>
      <c r="B4727" t="s">
        <v>19</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row>
    <row r="4728" spans="1:33" x14ac:dyDescent="0.35">
      <c r="A4728" t="s">
        <v>6358</v>
      </c>
      <c r="B4728" t="s">
        <v>19</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row>
    <row r="4729" spans="1:33" x14ac:dyDescent="0.35">
      <c r="A4729" t="s">
        <v>6359</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row>
    <row r="4730" spans="1:33" x14ac:dyDescent="0.35">
      <c r="A4730" t="s">
        <v>6360</v>
      </c>
      <c r="B4730" t="s">
        <v>19</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row>
    <row r="4731" spans="1:33" x14ac:dyDescent="0.35">
      <c r="A4731" t="s">
        <v>6361</v>
      </c>
      <c r="B4731" t="s">
        <v>19</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row>
    <row r="4732" spans="1:33" x14ac:dyDescent="0.35">
      <c r="A4732" t="s">
        <v>6362</v>
      </c>
      <c r="B4732" t="s">
        <v>19</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row>
    <row r="4733" spans="1:33" x14ac:dyDescent="0.35">
      <c r="A4733" t="s">
        <v>6363</v>
      </c>
      <c r="B4733" t="s">
        <v>19</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row>
    <row r="4734" spans="1:33" x14ac:dyDescent="0.35">
      <c r="A4734" t="s">
        <v>6364</v>
      </c>
      <c r="B4734" t="s">
        <v>19</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row>
    <row r="4735" spans="1:33" x14ac:dyDescent="0.35">
      <c r="A4735" t="s">
        <v>6365</v>
      </c>
      <c r="B4735" t="s">
        <v>19</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row>
    <row r="4736" spans="1:33" x14ac:dyDescent="0.35">
      <c r="A4736" t="s">
        <v>6366</v>
      </c>
      <c r="B4736" t="s">
        <v>19</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row>
    <row r="4737" spans="1:33" x14ac:dyDescent="0.35">
      <c r="A4737" t="s">
        <v>6367</v>
      </c>
      <c r="B4737" t="s">
        <v>19</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row>
    <row r="4738" spans="1:33" x14ac:dyDescent="0.35">
      <c r="A4738" t="s">
        <v>6368</v>
      </c>
      <c r="B4738" t="s">
        <v>19</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row>
    <row r="4739" spans="1:33" x14ac:dyDescent="0.35">
      <c r="A4739" t="s">
        <v>6369</v>
      </c>
      <c r="B4739" t="s">
        <v>19</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row>
    <row r="4740" spans="1:33" x14ac:dyDescent="0.35">
      <c r="A4740" t="s">
        <v>6370</v>
      </c>
      <c r="B4740" t="s">
        <v>19</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row>
    <row r="4741" spans="1:33" x14ac:dyDescent="0.35">
      <c r="A4741" t="s">
        <v>6371</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row>
    <row r="4742" spans="1:33" x14ac:dyDescent="0.35">
      <c r="A4742" t="s">
        <v>6372</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row>
    <row r="4743" spans="1:33" x14ac:dyDescent="0.35">
      <c r="A4743" t="s">
        <v>6373</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row>
    <row r="4744" spans="1:33" x14ac:dyDescent="0.35">
      <c r="A4744" t="s">
        <v>6374</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row>
    <row r="4745" spans="1:33" x14ac:dyDescent="0.35">
      <c r="A4745" t="s">
        <v>6375</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3" x14ac:dyDescent="0.35">
      <c r="A4746" t="s">
        <v>6376</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row>
    <row r="4747" spans="1:33" x14ac:dyDescent="0.35">
      <c r="A4747" t="s">
        <v>6377</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row>
    <row r="4748" spans="1:33" x14ac:dyDescent="0.35">
      <c r="A4748" t="s">
        <v>6378</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row>
    <row r="4749" spans="1:33" x14ac:dyDescent="0.35">
      <c r="A4749" t="s">
        <v>6379</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row>
    <row r="4750" spans="1:33" x14ac:dyDescent="0.35">
      <c r="A4750" t="s">
        <v>6380</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row>
    <row r="4751" spans="1:33" x14ac:dyDescent="0.35">
      <c r="A4751" t="s">
        <v>6381</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row>
    <row r="4752" spans="1:33" x14ac:dyDescent="0.35">
      <c r="A4752" t="s">
        <v>6382</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row>
    <row r="4753" spans="1:33" x14ac:dyDescent="0.35">
      <c r="A4753" t="s">
        <v>6383</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row>
    <row r="4754" spans="1:33" x14ac:dyDescent="0.35">
      <c r="A4754" t="s">
        <v>6384</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row>
    <row r="4755" spans="1:33" x14ac:dyDescent="0.35">
      <c r="A4755" t="s">
        <v>6385</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row>
    <row r="4756" spans="1:33" x14ac:dyDescent="0.35">
      <c r="A4756" t="s">
        <v>6386</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row>
    <row r="4757" spans="1:33" x14ac:dyDescent="0.35">
      <c r="A4757" t="s">
        <v>6387</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row>
    <row r="4758" spans="1:33" x14ac:dyDescent="0.35">
      <c r="A4758" t="s">
        <v>6388</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row>
    <row r="4759" spans="1:33" x14ac:dyDescent="0.35">
      <c r="A4759" t="s">
        <v>6389</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row>
    <row r="4760" spans="1:33" x14ac:dyDescent="0.35">
      <c r="A4760" t="s">
        <v>6390</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row>
    <row r="4761" spans="1:33" x14ac:dyDescent="0.35">
      <c r="A4761" t="s">
        <v>6391</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x14ac:dyDescent="0.35">
      <c r="A4762" t="s">
        <v>6392</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x14ac:dyDescent="0.35">
      <c r="A4763" t="s">
        <v>6393</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x14ac:dyDescent="0.35">
      <c r="A4764" t="s">
        <v>6394</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x14ac:dyDescent="0.35">
      <c r="A4765" t="s">
        <v>6395</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x14ac:dyDescent="0.35">
      <c r="A4766" t="s">
        <v>6396</v>
      </c>
      <c r="B4766" t="s">
        <v>19</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x14ac:dyDescent="0.35">
      <c r="A4767" t="s">
        <v>6397</v>
      </c>
      <c r="B4767" t="s">
        <v>19</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x14ac:dyDescent="0.35">
      <c r="A4768" t="s">
        <v>6398</v>
      </c>
      <c r="B4768" t="s">
        <v>19</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35">
      <c r="A4769" t="s">
        <v>6399</v>
      </c>
      <c r="B4769" t="s">
        <v>19</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35">
      <c r="A4770" t="s">
        <v>6400</v>
      </c>
      <c r="B4770" t="s">
        <v>19</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x14ac:dyDescent="0.35">
      <c r="A4771" t="s">
        <v>6401</v>
      </c>
      <c r="B4771" t="s">
        <v>19</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x14ac:dyDescent="0.35">
      <c r="A4772" t="s">
        <v>6402</v>
      </c>
      <c r="B4772" t="s">
        <v>19</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x14ac:dyDescent="0.35">
      <c r="A4773" t="s">
        <v>6403</v>
      </c>
      <c r="B4773" t="s">
        <v>19</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x14ac:dyDescent="0.35">
      <c r="A4774" t="s">
        <v>6404</v>
      </c>
      <c r="B4774" t="s">
        <v>19</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x14ac:dyDescent="0.35">
      <c r="A4775" t="s">
        <v>6405</v>
      </c>
      <c r="B4775" t="s">
        <v>19</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x14ac:dyDescent="0.35">
      <c r="A4776" t="s">
        <v>6406</v>
      </c>
      <c r="B4776" t="s">
        <v>19</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x14ac:dyDescent="0.35">
      <c r="A4777" t="s">
        <v>6407</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x14ac:dyDescent="0.35">
      <c r="A4778" t="s">
        <v>6408</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x14ac:dyDescent="0.35">
      <c r="A4779" t="s">
        <v>6409</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x14ac:dyDescent="0.35">
      <c r="A4780" t="s">
        <v>6410</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x14ac:dyDescent="0.35">
      <c r="A4781" t="s">
        <v>6411</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x14ac:dyDescent="0.35">
      <c r="A4782" t="s">
        <v>6412</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x14ac:dyDescent="0.35">
      <c r="A4783" t="s">
        <v>6413</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x14ac:dyDescent="0.35">
      <c r="A4784" t="s">
        <v>6414</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x14ac:dyDescent="0.35">
      <c r="A4785" t="s">
        <v>6415</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x14ac:dyDescent="0.35">
      <c r="A4786" t="s">
        <v>6416</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x14ac:dyDescent="0.35">
      <c r="A4787" t="s">
        <v>6417</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x14ac:dyDescent="0.35">
      <c r="A4788" t="s">
        <v>6418</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x14ac:dyDescent="0.35">
      <c r="A4789" t="s">
        <v>6419</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x14ac:dyDescent="0.35">
      <c r="A4790" t="s">
        <v>6420</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x14ac:dyDescent="0.35">
      <c r="A4791" t="s">
        <v>6421</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x14ac:dyDescent="0.35">
      <c r="A4792" t="s">
        <v>6422</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x14ac:dyDescent="0.35">
      <c r="A4793" t="s">
        <v>6423</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x14ac:dyDescent="0.35">
      <c r="A4794" t="s">
        <v>6424</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x14ac:dyDescent="0.35">
      <c r="A4795" t="s">
        <v>6425</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x14ac:dyDescent="0.35">
      <c r="A4796" t="s">
        <v>6426</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x14ac:dyDescent="0.35">
      <c r="A4797" t="s">
        <v>6427</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x14ac:dyDescent="0.35">
      <c r="A4798" t="s">
        <v>6428</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x14ac:dyDescent="0.35">
      <c r="A4799" t="s">
        <v>6429</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x14ac:dyDescent="0.35">
      <c r="A4800" t="s">
        <v>6430</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x14ac:dyDescent="0.35">
      <c r="A4801" t="s">
        <v>6431</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x14ac:dyDescent="0.35">
      <c r="A4802" t="s">
        <v>6432</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x14ac:dyDescent="0.35">
      <c r="A4803" t="s">
        <v>6433</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x14ac:dyDescent="0.35">
      <c r="A4804" t="s">
        <v>6434</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x14ac:dyDescent="0.35">
      <c r="A4805" t="s">
        <v>6435</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x14ac:dyDescent="0.35">
      <c r="A4806" t="s">
        <v>6436</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x14ac:dyDescent="0.35">
      <c r="A4807" t="s">
        <v>6437</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x14ac:dyDescent="0.35">
      <c r="A4808" t="s">
        <v>6438</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x14ac:dyDescent="0.35">
      <c r="A4809" t="s">
        <v>6439</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x14ac:dyDescent="0.35">
      <c r="A4810" t="s">
        <v>6440</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x14ac:dyDescent="0.35">
      <c r="A4811" t="s">
        <v>6441</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x14ac:dyDescent="0.35">
      <c r="A4812" t="s">
        <v>6442</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x14ac:dyDescent="0.35">
      <c r="A4813" t="s">
        <v>6443</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x14ac:dyDescent="0.35">
      <c r="A4814" t="s">
        <v>6444</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x14ac:dyDescent="0.35">
      <c r="A4815" t="s">
        <v>6445</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x14ac:dyDescent="0.35">
      <c r="A4816" t="s">
        <v>6446</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x14ac:dyDescent="0.35">
      <c r="A4817" t="s">
        <v>6447</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x14ac:dyDescent="0.35">
      <c r="A4818" t="s">
        <v>6448</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x14ac:dyDescent="0.35">
      <c r="A4819" t="s">
        <v>6449</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row>
    <row r="4820" spans="1:33" x14ac:dyDescent="0.35">
      <c r="A4820" t="s">
        <v>6450</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row>
    <row r="4821" spans="1:33" x14ac:dyDescent="0.35">
      <c r="A4821" t="s">
        <v>6451</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row>
    <row r="4822" spans="1:33" x14ac:dyDescent="0.35">
      <c r="A4822" t="s">
        <v>6452</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row>
    <row r="4823" spans="1:33" x14ac:dyDescent="0.35">
      <c r="A4823" t="s">
        <v>6453</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row>
    <row r="4824" spans="1:33" x14ac:dyDescent="0.35">
      <c r="A4824" t="s">
        <v>6454</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row>
    <row r="4825" spans="1:33" x14ac:dyDescent="0.35">
      <c r="A4825" t="s">
        <v>6455</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row>
    <row r="4826" spans="1:33" x14ac:dyDescent="0.35">
      <c r="A4826" t="s">
        <v>6456</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row>
    <row r="4827" spans="1:33" x14ac:dyDescent="0.35">
      <c r="A4827" t="s">
        <v>6457</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row>
    <row r="4828" spans="1:33" x14ac:dyDescent="0.35">
      <c r="A4828" t="s">
        <v>6458</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row>
    <row r="4829" spans="1:33" x14ac:dyDescent="0.35">
      <c r="A4829" t="s">
        <v>6459</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row>
    <row r="4830" spans="1:33" x14ac:dyDescent="0.35">
      <c r="A4830" t="s">
        <v>6460</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row>
    <row r="4831" spans="1:33" x14ac:dyDescent="0.35">
      <c r="A4831" t="s">
        <v>6461</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row>
    <row r="4832" spans="1:33" x14ac:dyDescent="0.35">
      <c r="A4832" t="s">
        <v>6462</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row>
    <row r="4833" spans="1:33" x14ac:dyDescent="0.35">
      <c r="A4833" t="s">
        <v>6463</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row>
    <row r="4834" spans="1:33" x14ac:dyDescent="0.35">
      <c r="A4834" t="s">
        <v>6464</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row>
    <row r="4835" spans="1:33" x14ac:dyDescent="0.35">
      <c r="A4835" t="s">
        <v>6465</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row>
    <row r="4836" spans="1:33" x14ac:dyDescent="0.35">
      <c r="A4836" t="s">
        <v>6466</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row>
    <row r="4837" spans="1:33" x14ac:dyDescent="0.35">
      <c r="A4837" t="s">
        <v>6467</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row>
    <row r="4838" spans="1:33" x14ac:dyDescent="0.35">
      <c r="A4838" t="s">
        <v>6468</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row>
    <row r="4839" spans="1:33" x14ac:dyDescent="0.35">
      <c r="A4839" t="s">
        <v>6469</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row>
    <row r="4840" spans="1:33" x14ac:dyDescent="0.35">
      <c r="A4840" t="s">
        <v>6470</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row>
    <row r="4841" spans="1:33" x14ac:dyDescent="0.35">
      <c r="A4841" t="s">
        <v>6471</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row>
    <row r="4842" spans="1:33" x14ac:dyDescent="0.35">
      <c r="A4842" t="s">
        <v>6472</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row>
    <row r="4843" spans="1:33" x14ac:dyDescent="0.35">
      <c r="A4843" t="s">
        <v>6473</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row>
    <row r="4844" spans="1:33" x14ac:dyDescent="0.35">
      <c r="A4844" t="s">
        <v>6474</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row>
    <row r="4845" spans="1:33" x14ac:dyDescent="0.35">
      <c r="A4845" t="s">
        <v>6475</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row>
    <row r="4846" spans="1:33" x14ac:dyDescent="0.35">
      <c r="A4846" t="s">
        <v>6476</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row>
    <row r="4847" spans="1:33" x14ac:dyDescent="0.35">
      <c r="A4847" t="s">
        <v>6477</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row>
    <row r="4848" spans="1:33" x14ac:dyDescent="0.35">
      <c r="A4848" t="s">
        <v>6478</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row>
    <row r="4849" spans="1:33" x14ac:dyDescent="0.35">
      <c r="A4849" t="s">
        <v>6479</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row>
    <row r="4850" spans="1:33" x14ac:dyDescent="0.35">
      <c r="A4850" t="s">
        <v>6480</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row>
    <row r="4851" spans="1:33" x14ac:dyDescent="0.35">
      <c r="A4851" t="s">
        <v>6481</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row>
    <row r="4852" spans="1:33" x14ac:dyDescent="0.35">
      <c r="A4852" t="s">
        <v>6482</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row>
    <row r="4853" spans="1:33" x14ac:dyDescent="0.35">
      <c r="A4853" t="s">
        <v>6483</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row>
    <row r="4854" spans="1:33" x14ac:dyDescent="0.35">
      <c r="A4854" t="s">
        <v>6484</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row>
    <row r="4855" spans="1:33" x14ac:dyDescent="0.35">
      <c r="A4855" t="s">
        <v>6485</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row>
    <row r="4856" spans="1:33" x14ac:dyDescent="0.35">
      <c r="A4856" t="s">
        <v>6486</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row>
    <row r="4857" spans="1:33" x14ac:dyDescent="0.35">
      <c r="A4857" t="s">
        <v>6487</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row>
    <row r="4858" spans="1:33" x14ac:dyDescent="0.35">
      <c r="A4858" t="s">
        <v>6488</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row>
    <row r="4859" spans="1:33" x14ac:dyDescent="0.35">
      <c r="A4859" t="s">
        <v>6489</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row>
    <row r="4860" spans="1:33" x14ac:dyDescent="0.35">
      <c r="A4860" t="s">
        <v>6490</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row>
    <row r="4861" spans="1:33" x14ac:dyDescent="0.35">
      <c r="A4861" t="s">
        <v>6491</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row>
    <row r="4862" spans="1:33" x14ac:dyDescent="0.35">
      <c r="A4862" t="s">
        <v>6492</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row>
    <row r="4863" spans="1:33" x14ac:dyDescent="0.35">
      <c r="A4863" t="s">
        <v>6493</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row>
    <row r="4864" spans="1:33" x14ac:dyDescent="0.35">
      <c r="A4864" t="s">
        <v>6494</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row>
    <row r="4865" spans="1:33" x14ac:dyDescent="0.35">
      <c r="A4865" t="s">
        <v>6495</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row>
    <row r="4866" spans="1:33" x14ac:dyDescent="0.35">
      <c r="A4866" t="s">
        <v>6496</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row>
    <row r="4867" spans="1:33" x14ac:dyDescent="0.35">
      <c r="A4867" t="s">
        <v>6497</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row>
    <row r="4868" spans="1:33" x14ac:dyDescent="0.35">
      <c r="A4868" t="s">
        <v>6498</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row>
    <row r="4869" spans="1:33" x14ac:dyDescent="0.35">
      <c r="A4869" t="s">
        <v>6499</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row>
    <row r="4870" spans="1:33" x14ac:dyDescent="0.35">
      <c r="A4870" t="s">
        <v>6500</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row>
    <row r="4871" spans="1:33" x14ac:dyDescent="0.35">
      <c r="A4871" t="s">
        <v>6501</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row>
    <row r="4872" spans="1:33" x14ac:dyDescent="0.35">
      <c r="A4872" t="s">
        <v>6502</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x14ac:dyDescent="0.35">
      <c r="A4873" t="s">
        <v>6503</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x14ac:dyDescent="0.35">
      <c r="A4874" t="s">
        <v>6504</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row>
    <row r="4875" spans="1:33" x14ac:dyDescent="0.35">
      <c r="A4875" t="s">
        <v>6505</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row>
    <row r="4876" spans="1:33" x14ac:dyDescent="0.35">
      <c r="A4876" t="s">
        <v>6506</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row>
    <row r="4877" spans="1:33" x14ac:dyDescent="0.35">
      <c r="A4877" t="s">
        <v>6507</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row>
    <row r="4878" spans="1:33" x14ac:dyDescent="0.35">
      <c r="A4878" t="s">
        <v>6508</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row>
    <row r="4879" spans="1:33" x14ac:dyDescent="0.35">
      <c r="A4879" t="s">
        <v>6509</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row>
    <row r="4880" spans="1:33" x14ac:dyDescent="0.35">
      <c r="A4880" t="s">
        <v>6510</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row>
    <row r="4881" spans="1:33" x14ac:dyDescent="0.35">
      <c r="A4881" t="s">
        <v>6511</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row>
    <row r="4882" spans="1:33" x14ac:dyDescent="0.35">
      <c r="A4882" t="s">
        <v>6512</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row>
    <row r="4883" spans="1:33" x14ac:dyDescent="0.35">
      <c r="A4883" t="s">
        <v>6513</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row>
    <row r="4884" spans="1:33" x14ac:dyDescent="0.35">
      <c r="A4884" t="s">
        <v>6514</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row>
    <row r="4885" spans="1:33" x14ac:dyDescent="0.35">
      <c r="A4885" t="s">
        <v>6515</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row>
    <row r="4886" spans="1:33" x14ac:dyDescent="0.35">
      <c r="A4886" t="s">
        <v>6516</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row>
    <row r="4887" spans="1:33" x14ac:dyDescent="0.35">
      <c r="A4887" t="s">
        <v>6517</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3" x14ac:dyDescent="0.35">
      <c r="A4888" t="s">
        <v>6518</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row>
    <row r="4889" spans="1:33" x14ac:dyDescent="0.35">
      <c r="A4889" t="s">
        <v>6519</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row>
    <row r="4890" spans="1:33" x14ac:dyDescent="0.35">
      <c r="A4890" t="s">
        <v>6520</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row>
    <row r="4891" spans="1:33" x14ac:dyDescent="0.35">
      <c r="A4891" t="s">
        <v>6521</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row>
    <row r="4892" spans="1:33" x14ac:dyDescent="0.35">
      <c r="A4892" t="s">
        <v>6522</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3" x14ac:dyDescent="0.35">
      <c r="A4893" t="s">
        <v>6523</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3" x14ac:dyDescent="0.35">
      <c r="A4894" t="s">
        <v>6524</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row>
    <row r="4895" spans="1:33" x14ac:dyDescent="0.35">
      <c r="A4895" t="s">
        <v>6525</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row>
    <row r="4896" spans="1:33" x14ac:dyDescent="0.35">
      <c r="A4896" t="s">
        <v>6526</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3" x14ac:dyDescent="0.35">
      <c r="A4897" t="s">
        <v>6527</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3" x14ac:dyDescent="0.35">
      <c r="A4898" t="s">
        <v>6528</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3" x14ac:dyDescent="0.35">
      <c r="A4899" t="s">
        <v>6529</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3" x14ac:dyDescent="0.35">
      <c r="A4900" t="s">
        <v>6530</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3" x14ac:dyDescent="0.35">
      <c r="A4901" t="s">
        <v>6531</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3" x14ac:dyDescent="0.35">
      <c r="A4902" t="s">
        <v>6532</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3" x14ac:dyDescent="0.35">
      <c r="A4903" t="s">
        <v>6533</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3" x14ac:dyDescent="0.35">
      <c r="A4904" t="s">
        <v>6534</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row>
    <row r="4905" spans="1:33" x14ac:dyDescent="0.35">
      <c r="A4905" t="s">
        <v>6535</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3" x14ac:dyDescent="0.35">
      <c r="A4906" t="s">
        <v>6536</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3" x14ac:dyDescent="0.35">
      <c r="A4907" t="s">
        <v>6537</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row>
    <row r="4908" spans="1:33" x14ac:dyDescent="0.35">
      <c r="A4908" t="s">
        <v>6538</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3" x14ac:dyDescent="0.35">
      <c r="A4909" t="s">
        <v>6539</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3" x14ac:dyDescent="0.35">
      <c r="A4910" t="s">
        <v>6540</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3" x14ac:dyDescent="0.35">
      <c r="A4911" t="s">
        <v>6541</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3" x14ac:dyDescent="0.35">
      <c r="A4912" t="s">
        <v>6542</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3" x14ac:dyDescent="0.35">
      <c r="A4913" t="s">
        <v>6543</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row>
    <row r="4914" spans="1:33" x14ac:dyDescent="0.35">
      <c r="A4914" t="s">
        <v>6544</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row>
    <row r="4915" spans="1:33" x14ac:dyDescent="0.35">
      <c r="A4915" t="s">
        <v>6545</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3" x14ac:dyDescent="0.35">
      <c r="A4916" t="s">
        <v>6546</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3" x14ac:dyDescent="0.35">
      <c r="A4917" t="s">
        <v>6547</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3" x14ac:dyDescent="0.35">
      <c r="A4918" t="s">
        <v>6548</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3" x14ac:dyDescent="0.35">
      <c r="A4919" t="s">
        <v>6549</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3" x14ac:dyDescent="0.35">
      <c r="A4920" t="s">
        <v>6550</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3" x14ac:dyDescent="0.35">
      <c r="A4921" t="s">
        <v>6551</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3" x14ac:dyDescent="0.35">
      <c r="A4922" t="s">
        <v>6552</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3" x14ac:dyDescent="0.35">
      <c r="A4923" t="s">
        <v>6553</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x14ac:dyDescent="0.35">
      <c r="A4924" t="s">
        <v>6554</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row>
    <row r="4925" spans="1:33" x14ac:dyDescent="0.35">
      <c r="A4925" t="s">
        <v>6555</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3" x14ac:dyDescent="0.35">
      <c r="A4926" t="s">
        <v>6556</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3" x14ac:dyDescent="0.35">
      <c r="A4927" t="s">
        <v>6557</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3" x14ac:dyDescent="0.35">
      <c r="A4928" t="s">
        <v>6558</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3" x14ac:dyDescent="0.35">
      <c r="A4929" t="s">
        <v>6559</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3" x14ac:dyDescent="0.35">
      <c r="A4930" t="s">
        <v>6560</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3" x14ac:dyDescent="0.35">
      <c r="A4931" t="s">
        <v>6561</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3" x14ac:dyDescent="0.35">
      <c r="A4932" t="s">
        <v>6562</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row>
    <row r="4933" spans="1:33" x14ac:dyDescent="0.35">
      <c r="A4933" t="s">
        <v>6563</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3" x14ac:dyDescent="0.35">
      <c r="A4934" t="s">
        <v>6564</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3" x14ac:dyDescent="0.35">
      <c r="A4935" t="s">
        <v>6565</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3" x14ac:dyDescent="0.35">
      <c r="A4936" t="s">
        <v>6566</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3" x14ac:dyDescent="0.35">
      <c r="A4937" t="s">
        <v>6567</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3" x14ac:dyDescent="0.35">
      <c r="A4938" t="s">
        <v>6568</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3" x14ac:dyDescent="0.35">
      <c r="A4939" t="s">
        <v>6569</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3" x14ac:dyDescent="0.35">
      <c r="A4940" t="s">
        <v>6570</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3" x14ac:dyDescent="0.35">
      <c r="A4941" t="s">
        <v>6571</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3" x14ac:dyDescent="0.35">
      <c r="A4942" t="s">
        <v>6572</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3" x14ac:dyDescent="0.35">
      <c r="A4943" t="s">
        <v>6573</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3" x14ac:dyDescent="0.35">
      <c r="A4944" t="s">
        <v>6574</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3" x14ac:dyDescent="0.35">
      <c r="A4945" t="s">
        <v>6575</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3" x14ac:dyDescent="0.35">
      <c r="A4946" t="s">
        <v>6576</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3" x14ac:dyDescent="0.35">
      <c r="A4947" t="s">
        <v>6577</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3" x14ac:dyDescent="0.35">
      <c r="A4948" t="s">
        <v>6578</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3" x14ac:dyDescent="0.35">
      <c r="A4949" t="s">
        <v>6579</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3" x14ac:dyDescent="0.35">
      <c r="A4950" t="s">
        <v>6580</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3" x14ac:dyDescent="0.35">
      <c r="A4951" t="s">
        <v>6581</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row>
    <row r="4952" spans="1:33" x14ac:dyDescent="0.35">
      <c r="A4952" t="s">
        <v>6582</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3" x14ac:dyDescent="0.35">
      <c r="A4953" t="s">
        <v>6583</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3" x14ac:dyDescent="0.35">
      <c r="A4954" t="s">
        <v>6584</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3" x14ac:dyDescent="0.35">
      <c r="A4955" t="s">
        <v>6585</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3" x14ac:dyDescent="0.35">
      <c r="A4956" t="s">
        <v>6586</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3" x14ac:dyDescent="0.35">
      <c r="A4957" t="s">
        <v>6587</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3" x14ac:dyDescent="0.35">
      <c r="A4958" t="s">
        <v>6588</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3" x14ac:dyDescent="0.35">
      <c r="A4959" t="s">
        <v>6589</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3" x14ac:dyDescent="0.35">
      <c r="A4960" t="s">
        <v>6590</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x14ac:dyDescent="0.35">
      <c r="A4961" t="s">
        <v>6591</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x14ac:dyDescent="0.35">
      <c r="A4962" t="s">
        <v>6592</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x14ac:dyDescent="0.35">
      <c r="A4963" t="s">
        <v>6593</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x14ac:dyDescent="0.35">
      <c r="A4964" t="s">
        <v>6594</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x14ac:dyDescent="0.35">
      <c r="A4965" t="s">
        <v>6595</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x14ac:dyDescent="0.35">
      <c r="A4966" t="s">
        <v>6596</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x14ac:dyDescent="0.35">
      <c r="A4967" t="s">
        <v>6597</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x14ac:dyDescent="0.35">
      <c r="A4968" t="s">
        <v>6598</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x14ac:dyDescent="0.35">
      <c r="A4969" t="s">
        <v>6599</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x14ac:dyDescent="0.35">
      <c r="A4970" t="s">
        <v>6600</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x14ac:dyDescent="0.35">
      <c r="A4971" t="s">
        <v>6601</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x14ac:dyDescent="0.35">
      <c r="A4972" t="s">
        <v>6602</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x14ac:dyDescent="0.35">
      <c r="A4973" t="s">
        <v>6603</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x14ac:dyDescent="0.35">
      <c r="A4974" t="s">
        <v>6604</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x14ac:dyDescent="0.35">
      <c r="A4975" t="s">
        <v>6605</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x14ac:dyDescent="0.35">
      <c r="A4976" t="s">
        <v>6606</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x14ac:dyDescent="0.35">
      <c r="A4977" t="s">
        <v>6607</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x14ac:dyDescent="0.35">
      <c r="A4978" t="s">
        <v>6608</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x14ac:dyDescent="0.35">
      <c r="A4979" t="s">
        <v>6609</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x14ac:dyDescent="0.35">
      <c r="A4980" t="s">
        <v>6610</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x14ac:dyDescent="0.35">
      <c r="A4981" t="s">
        <v>6611</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x14ac:dyDescent="0.35">
      <c r="A4982" t="s">
        <v>6612</v>
      </c>
      <c r="B4982" t="s">
        <v>19</v>
      </c>
      <c r="C4982" s="2">
        <v>51105400000000</v>
      </c>
      <c r="D4982" s="2">
        <v>54270500000000</v>
      </c>
      <c r="E4982" s="2">
        <v>53349900000000</v>
      </c>
      <c r="F4982" s="2">
        <v>54058100000000</v>
      </c>
      <c r="G4982" s="2">
        <v>54525500000000</v>
      </c>
      <c r="H4982" s="2">
        <v>54968200000000</v>
      </c>
      <c r="I4982" s="2">
        <v>55445900000000</v>
      </c>
      <c r="J4982" s="2">
        <v>55825400000000</v>
      </c>
      <c r="K4982" s="2">
        <v>56066200000000</v>
      </c>
      <c r="L4982" s="2">
        <v>56313300000000</v>
      </c>
      <c r="M4982" s="2">
        <v>56552100000000</v>
      </c>
      <c r="N4982" s="2">
        <v>56721400000000</v>
      </c>
      <c r="O4982" s="2">
        <v>57022500000000</v>
      </c>
      <c r="P4982" s="2">
        <v>57099200000000</v>
      </c>
      <c r="Q4982" s="2">
        <v>57179600000000</v>
      </c>
      <c r="R4982" s="2">
        <v>57210100000000</v>
      </c>
      <c r="S4982" s="2">
        <v>57261500000000</v>
      </c>
      <c r="T4982" s="2">
        <v>57391700000000</v>
      </c>
      <c r="U4982" s="2">
        <v>57528300000000</v>
      </c>
      <c r="V4982" s="2">
        <v>57673500000000</v>
      </c>
      <c r="W4982" s="2">
        <v>57773500000000</v>
      </c>
      <c r="X4982" s="2">
        <v>57798200000000</v>
      </c>
      <c r="Y4982" s="2">
        <v>57862100000000</v>
      </c>
      <c r="Z4982" s="2">
        <v>57950500000000</v>
      </c>
      <c r="AA4982" s="2">
        <v>57995500000000</v>
      </c>
      <c r="AB4982" s="2">
        <v>58023400000000</v>
      </c>
      <c r="AC4982" s="2">
        <v>58052700000000</v>
      </c>
      <c r="AD4982" s="2">
        <v>58081600000000</v>
      </c>
      <c r="AE4982" s="2">
        <v>58192100000000</v>
      </c>
      <c r="AF4982" s="2">
        <v>58329200000000</v>
      </c>
      <c r="AG4982" s="2">
        <v>58511900000000</v>
      </c>
    </row>
    <row r="4983" spans="1:33" x14ac:dyDescent="0.35">
      <c r="A4983" t="s">
        <v>6613</v>
      </c>
      <c r="B4983" t="s">
        <v>19</v>
      </c>
      <c r="C4983" s="2">
        <v>446802000000</v>
      </c>
      <c r="D4983" s="2">
        <v>467919000000</v>
      </c>
      <c r="E4983" s="2">
        <v>474401000000</v>
      </c>
      <c r="F4983" s="2">
        <v>477532000000</v>
      </c>
      <c r="G4983" s="2">
        <v>480951000000</v>
      </c>
      <c r="H4983" s="2">
        <v>484569000000</v>
      </c>
      <c r="I4983" s="2">
        <v>487189000000</v>
      </c>
      <c r="J4983" s="2">
        <v>489804000000</v>
      </c>
      <c r="K4983" s="2">
        <v>492411000000</v>
      </c>
      <c r="L4983" s="2">
        <v>495020000000</v>
      </c>
      <c r="M4983" s="2">
        <v>497628000000</v>
      </c>
      <c r="N4983" s="2">
        <v>500333000000</v>
      </c>
      <c r="O4983" s="2">
        <v>502947000000</v>
      </c>
      <c r="P4983" s="2">
        <v>505545000000</v>
      </c>
      <c r="Q4983" s="2">
        <v>508044000000</v>
      </c>
      <c r="R4983" s="2">
        <v>510540000000</v>
      </c>
      <c r="S4983" s="2">
        <v>512838000000</v>
      </c>
      <c r="T4983" s="2">
        <v>515142000000</v>
      </c>
      <c r="U4983" s="2">
        <v>517447000000</v>
      </c>
      <c r="V4983" s="2">
        <v>519552000000</v>
      </c>
      <c r="W4983" s="2">
        <v>521653000000</v>
      </c>
      <c r="X4983" s="2">
        <v>523650000000</v>
      </c>
      <c r="Y4983" s="2">
        <v>525649000000</v>
      </c>
      <c r="Z4983" s="2">
        <v>527549000000</v>
      </c>
      <c r="AA4983" s="2">
        <v>529447000000</v>
      </c>
      <c r="AB4983" s="2">
        <v>531244000000</v>
      </c>
      <c r="AC4983" s="2">
        <v>533042000000</v>
      </c>
      <c r="AD4983" s="2">
        <v>534739000000</v>
      </c>
      <c r="AE4983" s="2">
        <v>536442000000</v>
      </c>
      <c r="AF4983" s="2">
        <v>538146000000</v>
      </c>
      <c r="AG4983" s="2">
        <v>539852000000</v>
      </c>
    </row>
    <row r="4984" spans="1:33" x14ac:dyDescent="0.35">
      <c r="A4984" t="s">
        <v>6614</v>
      </c>
      <c r="B4984" t="s">
        <v>19</v>
      </c>
      <c r="C4984" s="2">
        <v>2261670000000</v>
      </c>
      <c r="D4984" s="2">
        <v>2368810000000</v>
      </c>
      <c r="E4984" s="2">
        <v>2400110000000</v>
      </c>
      <c r="F4984" s="2">
        <v>2415330000000</v>
      </c>
      <c r="G4984" s="2">
        <v>2432450000000</v>
      </c>
      <c r="H4984" s="2">
        <v>2450570000000</v>
      </c>
      <c r="I4984" s="2">
        <v>2464700000000</v>
      </c>
      <c r="J4984" s="2">
        <v>2477800000000</v>
      </c>
      <c r="K4984" s="2">
        <v>2490840000000</v>
      </c>
      <c r="L4984" s="2">
        <v>2503900000000</v>
      </c>
      <c r="M4984" s="2">
        <v>2517960000000</v>
      </c>
      <c r="N4984" s="2">
        <v>2530980000000</v>
      </c>
      <c r="O4984" s="2">
        <v>2544110000000</v>
      </c>
      <c r="P4984" s="2">
        <v>2557100000000</v>
      </c>
      <c r="Q4984" s="2">
        <v>2570100000000</v>
      </c>
      <c r="R4984" s="2">
        <v>2582080000000</v>
      </c>
      <c r="S4984" s="2">
        <v>2594070000000</v>
      </c>
      <c r="T4984" s="2">
        <v>2606110000000</v>
      </c>
      <c r="U4984" s="2">
        <v>2617160000000</v>
      </c>
      <c r="V4984" s="2">
        <v>2628200000000</v>
      </c>
      <c r="W4984" s="2">
        <v>2638220000000</v>
      </c>
      <c r="X4984" s="2">
        <v>2649190000000</v>
      </c>
      <c r="Y4984" s="2">
        <v>2659190000000</v>
      </c>
      <c r="Z4984" s="2">
        <v>2668190000000</v>
      </c>
      <c r="AA4984" s="2">
        <v>2678170000000</v>
      </c>
      <c r="AB4984" s="2">
        <v>2687140000000</v>
      </c>
      <c r="AC4984" s="2">
        <v>2696120000000</v>
      </c>
      <c r="AD4984" s="2">
        <v>2705100000000</v>
      </c>
      <c r="AE4984" s="2">
        <v>2713120000000</v>
      </c>
      <c r="AF4984" s="2">
        <v>2722140000000</v>
      </c>
      <c r="AG4984" s="2">
        <v>2730180000000</v>
      </c>
    </row>
    <row r="4985" spans="1:33" x14ac:dyDescent="0.35">
      <c r="A4985" t="s">
        <v>6615</v>
      </c>
      <c r="B4985" t="s">
        <v>19</v>
      </c>
      <c r="C4985" s="2">
        <v>251982000000</v>
      </c>
      <c r="D4985" s="2">
        <v>265157000000</v>
      </c>
      <c r="E4985" s="2">
        <v>266524000000</v>
      </c>
      <c r="F4985" s="2">
        <v>268497000000</v>
      </c>
      <c r="G4985" s="2">
        <v>270430000000</v>
      </c>
      <c r="H4985" s="2">
        <v>272449000000</v>
      </c>
      <c r="I4985" s="2">
        <v>273992000000</v>
      </c>
      <c r="J4985" s="2">
        <v>275478000000</v>
      </c>
      <c r="K4985" s="2">
        <v>276875000000</v>
      </c>
      <c r="L4985" s="2">
        <v>278384000000</v>
      </c>
      <c r="M4985" s="2">
        <v>279788000000</v>
      </c>
      <c r="N4985" s="2">
        <v>281149000000</v>
      </c>
      <c r="O4985" s="2">
        <v>282605000000</v>
      </c>
      <c r="P4985" s="2">
        <v>283894000000</v>
      </c>
      <c r="Q4985" s="2">
        <v>285193000000</v>
      </c>
      <c r="R4985" s="2">
        <v>286365000000</v>
      </c>
      <c r="S4985" s="2">
        <v>287553000000</v>
      </c>
      <c r="T4985" s="2">
        <v>288800000000</v>
      </c>
      <c r="U4985" s="2">
        <v>289953000000</v>
      </c>
      <c r="V4985" s="2">
        <v>291109000000</v>
      </c>
      <c r="W4985" s="2">
        <v>292234000000</v>
      </c>
      <c r="X4985" s="2">
        <v>293206000000</v>
      </c>
      <c r="Y4985" s="2">
        <v>294206000000</v>
      </c>
      <c r="Z4985" s="2">
        <v>295220000000</v>
      </c>
      <c r="AA4985" s="2">
        <v>296111000000</v>
      </c>
      <c r="AB4985" s="2">
        <v>296993000000</v>
      </c>
      <c r="AC4985" s="2">
        <v>297879000000</v>
      </c>
      <c r="AD4985" s="2">
        <v>298765000000</v>
      </c>
      <c r="AE4985" s="2">
        <v>299701000000</v>
      </c>
      <c r="AF4985" s="2">
        <v>300555000000</v>
      </c>
      <c r="AG4985" s="2">
        <v>301536000000</v>
      </c>
    </row>
    <row r="4986" spans="1:33" x14ac:dyDescent="0.35">
      <c r="A4986" t="s">
        <v>6616</v>
      </c>
      <c r="B4986" t="s">
        <v>19</v>
      </c>
      <c r="C4986" s="2">
        <v>25012800000</v>
      </c>
      <c r="D4986" s="2">
        <v>26469900000</v>
      </c>
      <c r="E4986" s="2">
        <v>26367200000</v>
      </c>
      <c r="F4986" s="2">
        <v>26552700000</v>
      </c>
      <c r="G4986" s="2">
        <v>26744200000</v>
      </c>
      <c r="H4986" s="2">
        <v>26944600000</v>
      </c>
      <c r="I4986" s="2">
        <v>27097500000</v>
      </c>
      <c r="J4986" s="2">
        <v>27244900000</v>
      </c>
      <c r="K4986" s="2">
        <v>27383200000</v>
      </c>
      <c r="L4986" s="2">
        <v>27523700000</v>
      </c>
      <c r="M4986" s="2">
        <v>27663600000</v>
      </c>
      <c r="N4986" s="2">
        <v>27799200000</v>
      </c>
      <c r="O4986" s="2">
        <v>27950200000</v>
      </c>
      <c r="P4986" s="2">
        <v>28081000000</v>
      </c>
      <c r="Q4986" s="2">
        <v>28203300000</v>
      </c>
      <c r="R4986" s="2">
        <v>28333000000</v>
      </c>
      <c r="S4986" s="2">
        <v>28444100000</v>
      </c>
      <c r="T4986" s="2">
        <v>28571900000</v>
      </c>
      <c r="U4986" s="2">
        <v>28690100000</v>
      </c>
      <c r="V4986" s="2">
        <v>28808100000</v>
      </c>
      <c r="W4986" s="2">
        <v>28912400000</v>
      </c>
      <c r="X4986" s="2">
        <v>29010700000</v>
      </c>
      <c r="Y4986" s="2">
        <v>29111500000</v>
      </c>
      <c r="Z4986" s="2">
        <v>29213300000</v>
      </c>
      <c r="AA4986" s="2">
        <v>29302500000</v>
      </c>
      <c r="AB4986" s="2">
        <v>29390500000</v>
      </c>
      <c r="AC4986" s="2">
        <v>29478900000</v>
      </c>
      <c r="AD4986" s="2">
        <v>29557200000</v>
      </c>
      <c r="AE4986" s="2">
        <v>29650600000</v>
      </c>
      <c r="AF4986" s="2">
        <v>29735600000</v>
      </c>
      <c r="AG4986" s="2">
        <v>29833300000</v>
      </c>
    </row>
    <row r="4987" spans="1:33" x14ac:dyDescent="0.35">
      <c r="A4987" t="s">
        <v>6617</v>
      </c>
      <c r="B4987" t="s">
        <v>19</v>
      </c>
      <c r="C4987" s="2">
        <v>23372100000</v>
      </c>
      <c r="D4987" s="2">
        <v>24701700000</v>
      </c>
      <c r="E4987" s="2">
        <v>24643500000</v>
      </c>
      <c r="F4987" s="2">
        <v>24814700000</v>
      </c>
      <c r="G4987" s="2">
        <v>24993600000</v>
      </c>
      <c r="H4987" s="2">
        <v>25181600000</v>
      </c>
      <c r="I4987" s="2">
        <v>25321800000</v>
      </c>
      <c r="J4987" s="2">
        <v>25467100000</v>
      </c>
      <c r="K4987" s="2">
        <v>25594400000</v>
      </c>
      <c r="L4987" s="2">
        <v>25723700000</v>
      </c>
      <c r="M4987" s="2">
        <v>25852400000</v>
      </c>
      <c r="N4987" s="2">
        <v>25987300000</v>
      </c>
      <c r="O4987" s="2">
        <v>26125600000</v>
      </c>
      <c r="P4987" s="2">
        <v>26246100000</v>
      </c>
      <c r="Q4987" s="2">
        <v>26368100000</v>
      </c>
      <c r="R4987" s="2">
        <v>26477700000</v>
      </c>
      <c r="S4987" s="2">
        <v>26598600000</v>
      </c>
      <c r="T4987" s="2">
        <v>26705300000</v>
      </c>
      <c r="U4987" s="2">
        <v>26822400000</v>
      </c>
      <c r="V4987" s="2">
        <v>26929300000</v>
      </c>
      <c r="W4987" s="2">
        <v>27033000000</v>
      </c>
      <c r="X4987" s="2">
        <v>27121400000</v>
      </c>
      <c r="Y4987" s="2">
        <v>27212100000</v>
      </c>
      <c r="Z4987" s="2">
        <v>27303700000</v>
      </c>
      <c r="AA4987" s="2">
        <v>27392900000</v>
      </c>
      <c r="AB4987" s="2">
        <v>27481200000</v>
      </c>
      <c r="AC4987" s="2">
        <v>27559800000</v>
      </c>
      <c r="AD4987" s="2">
        <v>27638400000</v>
      </c>
      <c r="AE4987" s="2">
        <v>27721400000</v>
      </c>
      <c r="AF4987" s="2">
        <v>27805700000</v>
      </c>
      <c r="AG4987" s="2">
        <v>27892500000</v>
      </c>
    </row>
    <row r="4988" spans="1:33" x14ac:dyDescent="0.35">
      <c r="A4988" t="s">
        <v>6618</v>
      </c>
      <c r="B4988" t="s">
        <v>19</v>
      </c>
      <c r="C4988" s="2">
        <v>9521770000</v>
      </c>
      <c r="D4988" s="2">
        <v>10996400000</v>
      </c>
      <c r="E4988" s="2">
        <v>9374640000</v>
      </c>
      <c r="F4988" s="2">
        <v>9483660000</v>
      </c>
      <c r="G4988" s="2">
        <v>9551040000</v>
      </c>
      <c r="H4988" s="2">
        <v>9615880000</v>
      </c>
      <c r="I4988" s="2">
        <v>9686770000</v>
      </c>
      <c r="J4988" s="2">
        <v>9741580000</v>
      </c>
      <c r="K4988" s="2">
        <v>9768860000</v>
      </c>
      <c r="L4988" s="2">
        <v>9804200000</v>
      </c>
      <c r="M4988" s="2">
        <v>9837360000</v>
      </c>
      <c r="N4988" s="2">
        <v>9857640000</v>
      </c>
      <c r="O4988" s="2">
        <v>9932360000</v>
      </c>
      <c r="P4988" s="2">
        <v>9941780000</v>
      </c>
      <c r="Q4988" s="2">
        <v>9956450000</v>
      </c>
      <c r="R4988" s="2">
        <v>9962980000</v>
      </c>
      <c r="S4988" s="2">
        <v>9973570000</v>
      </c>
      <c r="T4988" s="2">
        <v>10005000000</v>
      </c>
      <c r="U4988" s="2">
        <v>10037300000</v>
      </c>
      <c r="V4988" s="2">
        <v>10067900000</v>
      </c>
      <c r="W4988" s="2">
        <v>10086900000</v>
      </c>
      <c r="X4988" s="2">
        <v>10086500000</v>
      </c>
      <c r="Y4988" s="2">
        <v>10093500000</v>
      </c>
      <c r="Z4988" s="2">
        <v>10103000000</v>
      </c>
      <c r="AA4988" s="2">
        <v>10103700000</v>
      </c>
      <c r="AB4988" s="2">
        <v>10100900000</v>
      </c>
      <c r="AC4988" s="2">
        <v>10098600000</v>
      </c>
      <c r="AD4988" s="2">
        <v>10096400000</v>
      </c>
      <c r="AE4988" s="2">
        <v>10108900000</v>
      </c>
      <c r="AF4988" s="2">
        <v>10126300000</v>
      </c>
      <c r="AG4988" s="2">
        <v>10151500000</v>
      </c>
    </row>
    <row r="4989" spans="1:33" x14ac:dyDescent="0.35">
      <c r="A4989" t="s">
        <v>6619</v>
      </c>
      <c r="B4989" t="s">
        <v>19</v>
      </c>
      <c r="C4989" s="2">
        <v>11180400000</v>
      </c>
      <c r="D4989" s="2">
        <v>11717500000</v>
      </c>
      <c r="E4989" s="2">
        <v>11860800000</v>
      </c>
      <c r="F4989" s="2">
        <v>11946100000</v>
      </c>
      <c r="G4989" s="2">
        <v>12029400000</v>
      </c>
      <c r="H4989" s="2">
        <v>12112500000</v>
      </c>
      <c r="I4989" s="2">
        <v>12185900000</v>
      </c>
      <c r="J4989" s="2">
        <v>12248500000</v>
      </c>
      <c r="K4989" s="2">
        <v>12320000000</v>
      </c>
      <c r="L4989" s="2">
        <v>12381600000</v>
      </c>
      <c r="M4989" s="2">
        <v>12443200000</v>
      </c>
      <c r="N4989" s="2">
        <v>12514200000</v>
      </c>
      <c r="O4989" s="2">
        <v>12576700000</v>
      </c>
      <c r="P4989" s="2">
        <v>12637200000</v>
      </c>
      <c r="Q4989" s="2">
        <v>12697700000</v>
      </c>
      <c r="R4989" s="2">
        <v>12757800000</v>
      </c>
      <c r="S4989" s="2">
        <v>12818100000</v>
      </c>
      <c r="T4989" s="2">
        <v>12879100000</v>
      </c>
      <c r="U4989" s="2">
        <v>12930200000</v>
      </c>
      <c r="V4989" s="2">
        <v>12991200000</v>
      </c>
      <c r="W4989" s="2">
        <v>13041900000</v>
      </c>
      <c r="X4989" s="2">
        <v>13091900000</v>
      </c>
      <c r="Y4989" s="2">
        <v>13132300000</v>
      </c>
      <c r="Z4989" s="2">
        <v>13182800000</v>
      </c>
      <c r="AA4989" s="2">
        <v>13232900000</v>
      </c>
      <c r="AB4989" s="2">
        <v>13272900000</v>
      </c>
      <c r="AC4989" s="2">
        <v>13312900000</v>
      </c>
      <c r="AD4989" s="2">
        <v>13362900000</v>
      </c>
      <c r="AE4989" s="2">
        <v>13403500000</v>
      </c>
      <c r="AF4989" s="2">
        <v>13444400000</v>
      </c>
      <c r="AG4989" s="2">
        <v>13485600000</v>
      </c>
    </row>
    <row r="4990" spans="1:33" x14ac:dyDescent="0.35">
      <c r="A4990" t="s">
        <v>6620</v>
      </c>
      <c r="B4990" t="s">
        <v>19</v>
      </c>
      <c r="C4990" s="2">
        <v>6698940000</v>
      </c>
      <c r="D4990" s="2">
        <v>7097890000</v>
      </c>
      <c r="E4990" s="2">
        <v>7047930000</v>
      </c>
      <c r="F4990" s="2">
        <v>7097490000</v>
      </c>
      <c r="G4990" s="2">
        <v>7147530000</v>
      </c>
      <c r="H4990" s="2">
        <v>7200350000</v>
      </c>
      <c r="I4990" s="2">
        <v>7240840000</v>
      </c>
      <c r="J4990" s="2">
        <v>7279960000</v>
      </c>
      <c r="K4990" s="2">
        <v>7316670000</v>
      </c>
      <c r="L4990" s="2">
        <v>7354130000</v>
      </c>
      <c r="M4990" s="2">
        <v>7391390000</v>
      </c>
      <c r="N4990" s="2">
        <v>7427540000</v>
      </c>
      <c r="O4990" s="2">
        <v>7467000000</v>
      </c>
      <c r="P4990" s="2">
        <v>7501670000</v>
      </c>
      <c r="Q4990" s="2">
        <v>7535900000</v>
      </c>
      <c r="R4990" s="2">
        <v>7568460000</v>
      </c>
      <c r="S4990" s="2">
        <v>7599450000</v>
      </c>
      <c r="T4990" s="2">
        <v>7632340000</v>
      </c>
      <c r="U4990" s="2">
        <v>7664350000</v>
      </c>
      <c r="V4990" s="2">
        <v>7695240000</v>
      </c>
      <c r="W4990" s="2">
        <v>7724110000</v>
      </c>
      <c r="X4990" s="2">
        <v>7750310000</v>
      </c>
      <c r="Y4990" s="2">
        <v>7776190000</v>
      </c>
      <c r="Z4990" s="2">
        <v>7801340000</v>
      </c>
      <c r="AA4990" s="2">
        <v>7825810000</v>
      </c>
      <c r="AB4990" s="2">
        <v>7849030000</v>
      </c>
      <c r="AC4990" s="2">
        <v>7872350000</v>
      </c>
      <c r="AD4990" s="2">
        <v>7894700000</v>
      </c>
      <c r="AE4990" s="2">
        <v>7918330000</v>
      </c>
      <c r="AF4990" s="2">
        <v>7942380000</v>
      </c>
      <c r="AG4990" s="2">
        <v>7966120000</v>
      </c>
    </row>
    <row r="4991" spans="1:33" x14ac:dyDescent="0.35">
      <c r="A4991" t="s">
        <v>6621</v>
      </c>
      <c r="B4991" t="s">
        <v>19</v>
      </c>
      <c r="C4991" s="2">
        <v>10041700000000</v>
      </c>
      <c r="D4991" s="2">
        <v>10061800000000</v>
      </c>
      <c r="E4991" s="2">
        <v>10081800000000</v>
      </c>
      <c r="F4991" s="2">
        <v>10111800000000</v>
      </c>
      <c r="G4991" s="2">
        <v>10131800000000</v>
      </c>
      <c r="H4991" s="2">
        <v>10151800000000</v>
      </c>
      <c r="I4991" s="2">
        <v>10161800000000</v>
      </c>
      <c r="J4991" s="2">
        <v>10171800000000</v>
      </c>
      <c r="K4991" s="2">
        <v>10181800000000</v>
      </c>
      <c r="L4991" s="2">
        <v>10191900000000</v>
      </c>
      <c r="M4991" s="2">
        <v>10201900000000</v>
      </c>
      <c r="N4991" s="2">
        <v>10191900000000</v>
      </c>
      <c r="O4991" s="2">
        <v>10191900000000</v>
      </c>
      <c r="P4991" s="2">
        <v>10191900000000</v>
      </c>
      <c r="Q4991" s="2">
        <v>10181900000000</v>
      </c>
      <c r="R4991" s="2">
        <v>10181900000000</v>
      </c>
      <c r="S4991" s="2">
        <v>10171900000000</v>
      </c>
      <c r="T4991" s="2">
        <v>10161900000000</v>
      </c>
      <c r="U4991" s="2">
        <v>10141900000000</v>
      </c>
      <c r="V4991" s="2">
        <v>10131900000000</v>
      </c>
      <c r="W4991" s="2">
        <v>10121900000000</v>
      </c>
      <c r="X4991" s="2">
        <v>10091900000000</v>
      </c>
      <c r="Y4991" s="2">
        <v>10071900000000</v>
      </c>
      <c r="Z4991" s="2">
        <v>10041900000000</v>
      </c>
      <c r="AA4991" s="2">
        <v>10011900000000</v>
      </c>
      <c r="AB4991" s="2">
        <v>9987910000000</v>
      </c>
      <c r="AC4991" s="2">
        <v>9953910000000</v>
      </c>
      <c r="AD4991" s="2">
        <v>9919910000000</v>
      </c>
      <c r="AE4991" s="2">
        <v>9885910000000</v>
      </c>
      <c r="AF4991" s="2">
        <v>9851920000000</v>
      </c>
      <c r="AG4991" s="2">
        <v>9817920000000</v>
      </c>
    </row>
    <row r="4992" spans="1:33" x14ac:dyDescent="0.35">
      <c r="A4992" t="s">
        <v>6622</v>
      </c>
      <c r="B4992" t="s">
        <v>19</v>
      </c>
      <c r="C4992" s="2">
        <v>1128330000000</v>
      </c>
      <c r="D4992" s="2">
        <v>1143350000000</v>
      </c>
      <c r="E4992" s="2">
        <v>1157340000000</v>
      </c>
      <c r="F4992" s="2">
        <v>1172350000000</v>
      </c>
      <c r="G4992" s="2">
        <v>1187350000000</v>
      </c>
      <c r="H4992" s="2">
        <v>1202350000000</v>
      </c>
      <c r="I4992" s="2">
        <v>1216360000000</v>
      </c>
      <c r="J4992" s="2">
        <v>1229360000000</v>
      </c>
      <c r="K4992" s="2">
        <v>1243360000000</v>
      </c>
      <c r="L4992" s="2">
        <v>1257360000000</v>
      </c>
      <c r="M4992" s="2">
        <v>1271360000000</v>
      </c>
      <c r="N4992" s="2">
        <v>1275360000000</v>
      </c>
      <c r="O4992" s="2">
        <v>1279370000000</v>
      </c>
      <c r="P4992" s="2">
        <v>1283370000000</v>
      </c>
      <c r="Q4992" s="2">
        <v>1287370000000</v>
      </c>
      <c r="R4992" s="2">
        <v>1292370000000</v>
      </c>
      <c r="S4992" s="2">
        <v>1296370000000</v>
      </c>
      <c r="T4992" s="2">
        <v>1300370000000</v>
      </c>
      <c r="U4992" s="2">
        <v>1304370000000</v>
      </c>
      <c r="V4992" s="2">
        <v>1307370000000</v>
      </c>
      <c r="W4992" s="2">
        <v>1311370000000</v>
      </c>
      <c r="X4992" s="2">
        <v>1315370000000</v>
      </c>
      <c r="Y4992" s="2">
        <v>1318370000000</v>
      </c>
      <c r="Z4992" s="2">
        <v>1321370000000</v>
      </c>
      <c r="AA4992" s="2">
        <v>1324370000000</v>
      </c>
      <c r="AB4992" s="2">
        <v>1327370000000</v>
      </c>
      <c r="AC4992" s="2">
        <v>1330370000000</v>
      </c>
      <c r="AD4992" s="2">
        <v>1333370000000</v>
      </c>
      <c r="AE4992" s="2">
        <v>1336370000000</v>
      </c>
      <c r="AF4992" s="2">
        <v>1339370000000</v>
      </c>
      <c r="AG4992" s="2">
        <v>1342380000000</v>
      </c>
    </row>
    <row r="4993" spans="1:33" x14ac:dyDescent="0.35">
      <c r="A4993" t="s">
        <v>6623</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x14ac:dyDescent="0.35">
      <c r="A4994" t="s">
        <v>6624</v>
      </c>
      <c r="B4994" t="s">
        <v>19</v>
      </c>
      <c r="C4994" s="2">
        <v>11374300000000</v>
      </c>
      <c r="D4994" s="2">
        <v>11867100000000</v>
      </c>
      <c r="E4994" s="2">
        <v>12310800000000</v>
      </c>
      <c r="F4994" s="2">
        <v>12451400000000</v>
      </c>
      <c r="G4994" s="2">
        <v>11758000000000</v>
      </c>
      <c r="H4994" s="2">
        <v>11662300000000</v>
      </c>
      <c r="I4994" s="2">
        <v>11713500000000</v>
      </c>
      <c r="J4994" s="2">
        <v>11615300000000</v>
      </c>
      <c r="K4994" s="2">
        <v>11631800000000</v>
      </c>
      <c r="L4994" s="2">
        <v>11567500000000</v>
      </c>
      <c r="M4994" s="2">
        <v>11501700000000</v>
      </c>
      <c r="N4994" s="2">
        <v>11462500000000</v>
      </c>
      <c r="O4994" s="2">
        <v>11405900000000</v>
      </c>
      <c r="P4994" s="2">
        <v>11377600000000</v>
      </c>
      <c r="Q4994" s="2">
        <v>11154900000000</v>
      </c>
      <c r="R4994" s="2">
        <v>11037300000000</v>
      </c>
      <c r="S4994" s="2">
        <v>10912700000000</v>
      </c>
      <c r="T4994" s="2">
        <v>10818500000000</v>
      </c>
      <c r="U4994" s="2">
        <v>10816300000000</v>
      </c>
      <c r="V4994" s="2">
        <v>10768400000000</v>
      </c>
      <c r="W4994" s="2">
        <v>10734300000000</v>
      </c>
      <c r="X4994" s="2">
        <v>10683200000000</v>
      </c>
      <c r="Y4994" s="2">
        <v>10660800000000</v>
      </c>
      <c r="Z4994" s="2">
        <v>10614500000000</v>
      </c>
      <c r="AA4994" s="2">
        <v>10586400000000</v>
      </c>
      <c r="AB4994" s="2">
        <v>10514800000000</v>
      </c>
      <c r="AC4994" s="2">
        <v>10500400000000</v>
      </c>
      <c r="AD4994" s="2">
        <v>10470800000000</v>
      </c>
      <c r="AE4994" s="2">
        <v>10430700000000</v>
      </c>
      <c r="AF4994" s="2">
        <v>10417900000000</v>
      </c>
      <c r="AG4994" s="2">
        <v>10458900000000</v>
      </c>
    </row>
    <row r="4995" spans="1:33" x14ac:dyDescent="0.35">
      <c r="A4995" t="s">
        <v>6625</v>
      </c>
      <c r="B4995" t="s">
        <v>19</v>
      </c>
      <c r="C4995" s="2">
        <v>23649400000</v>
      </c>
      <c r="D4995" s="2">
        <v>21773100000</v>
      </c>
      <c r="E4995" s="2">
        <v>22056200000</v>
      </c>
      <c r="F4995" s="2">
        <v>23576500000</v>
      </c>
      <c r="G4995" s="2">
        <v>24388200000</v>
      </c>
      <c r="H4995" s="2">
        <v>25171200000</v>
      </c>
      <c r="I4995" s="2">
        <v>25312200000</v>
      </c>
      <c r="J4995" s="2">
        <v>25399200000</v>
      </c>
      <c r="K4995" s="2">
        <v>25522000000</v>
      </c>
      <c r="L4995" s="2">
        <v>25640500000</v>
      </c>
      <c r="M4995" s="2">
        <v>25739300000</v>
      </c>
      <c r="N4995" s="2">
        <v>25857700000</v>
      </c>
      <c r="O4995" s="2">
        <v>25965500000</v>
      </c>
      <c r="P4995" s="2">
        <v>26073400000</v>
      </c>
      <c r="Q4995" s="2">
        <v>26144600000</v>
      </c>
      <c r="R4995" s="2">
        <v>26219600000</v>
      </c>
      <c r="S4995" s="2">
        <v>26304800000</v>
      </c>
      <c r="T4995" s="2">
        <v>26391200000</v>
      </c>
      <c r="U4995" s="2">
        <v>26499800000</v>
      </c>
      <c r="V4995" s="2">
        <v>26588300000</v>
      </c>
      <c r="W4995" s="2">
        <v>26677000000</v>
      </c>
      <c r="X4995" s="2">
        <v>26764600000</v>
      </c>
      <c r="Y4995" s="2">
        <v>26853100000</v>
      </c>
      <c r="Z4995" s="2">
        <v>26922100000</v>
      </c>
      <c r="AA4995" s="2">
        <v>27010900000</v>
      </c>
      <c r="AB4995" s="2">
        <v>27069500000</v>
      </c>
      <c r="AC4995" s="2">
        <v>27140100000</v>
      </c>
      <c r="AD4995" s="2">
        <v>27209700000</v>
      </c>
      <c r="AE4995" s="2">
        <v>27287400000</v>
      </c>
      <c r="AF4995" s="2">
        <v>27356100000</v>
      </c>
      <c r="AG4995" s="2">
        <v>27448300000</v>
      </c>
    </row>
    <row r="4996" spans="1:33" x14ac:dyDescent="0.35">
      <c r="A4996" t="s">
        <v>6626</v>
      </c>
      <c r="B4996" t="s">
        <v>19</v>
      </c>
      <c r="C4996" s="2">
        <v>234265000000</v>
      </c>
      <c r="D4996" s="2">
        <v>216183000000</v>
      </c>
      <c r="E4996" s="2">
        <v>218943000000</v>
      </c>
      <c r="F4996" s="2">
        <v>234196000000</v>
      </c>
      <c r="G4996" s="2">
        <v>241660000000</v>
      </c>
      <c r="H4996" s="2">
        <v>249378000000</v>
      </c>
      <c r="I4996" s="2">
        <v>250782000000</v>
      </c>
      <c r="J4996" s="2">
        <v>251467000000</v>
      </c>
      <c r="K4996" s="2">
        <v>252682000000</v>
      </c>
      <c r="L4996" s="2">
        <v>253875000000</v>
      </c>
      <c r="M4996" s="2">
        <v>254769000000</v>
      </c>
      <c r="N4996" s="2">
        <v>255961000000</v>
      </c>
      <c r="O4996" s="2">
        <v>256950000000</v>
      </c>
      <c r="P4996" s="2">
        <v>257938000000</v>
      </c>
      <c r="Q4996" s="2">
        <v>258494000000</v>
      </c>
      <c r="R4996" s="2">
        <v>259168000000</v>
      </c>
      <c r="S4996" s="2">
        <v>259944000000</v>
      </c>
      <c r="T4996" s="2">
        <v>260625000000</v>
      </c>
      <c r="U4996" s="2">
        <v>261717000000</v>
      </c>
      <c r="V4996" s="2">
        <v>262610000000</v>
      </c>
      <c r="W4996" s="2">
        <v>263403000000</v>
      </c>
      <c r="X4996" s="2">
        <v>264291000000</v>
      </c>
      <c r="Y4996" s="2">
        <v>265183000000</v>
      </c>
      <c r="Z4996" s="2">
        <v>265778000000</v>
      </c>
      <c r="AA4996" s="2">
        <v>266572000000</v>
      </c>
      <c r="AB4996" s="2">
        <v>267065000000</v>
      </c>
      <c r="AC4996" s="2">
        <v>267768000000</v>
      </c>
      <c r="AD4996" s="2">
        <v>268466000000</v>
      </c>
      <c r="AE4996" s="2">
        <v>269154000000</v>
      </c>
      <c r="AF4996" s="2">
        <v>269847000000</v>
      </c>
      <c r="AG4996" s="2">
        <v>270758000000</v>
      </c>
    </row>
    <row r="4997" spans="1:33" x14ac:dyDescent="0.35">
      <c r="A4997" t="s">
        <v>6627</v>
      </c>
      <c r="B4997" t="s">
        <v>19</v>
      </c>
      <c r="C4997" s="2">
        <v>48491400000</v>
      </c>
      <c r="D4997" s="2">
        <v>47939300000</v>
      </c>
      <c r="E4997" s="2">
        <v>48494100000</v>
      </c>
      <c r="F4997" s="2">
        <v>51198600000</v>
      </c>
      <c r="G4997" s="2">
        <v>49950300000</v>
      </c>
      <c r="H4997" s="2">
        <v>50734400000</v>
      </c>
      <c r="I4997" s="2">
        <v>51029900000</v>
      </c>
      <c r="J4997" s="2">
        <v>50637500000</v>
      </c>
      <c r="K4997" s="2">
        <v>50801100000</v>
      </c>
      <c r="L4997" s="2">
        <v>50797100000</v>
      </c>
      <c r="M4997" s="2">
        <v>50619800000</v>
      </c>
      <c r="N4997" s="2">
        <v>50660700000</v>
      </c>
      <c r="O4997" s="2">
        <v>50517000000</v>
      </c>
      <c r="P4997" s="2">
        <v>50488400000</v>
      </c>
      <c r="Q4997" s="2">
        <v>49896700000</v>
      </c>
      <c r="R4997" s="2">
        <v>49484900000</v>
      </c>
      <c r="S4997" s="2">
        <v>49218400000</v>
      </c>
      <c r="T4997" s="2">
        <v>48938600000</v>
      </c>
      <c r="U4997" s="2">
        <v>49086500000</v>
      </c>
      <c r="V4997" s="2">
        <v>49047200000</v>
      </c>
      <c r="W4997" s="2">
        <v>48973700000</v>
      </c>
      <c r="X4997" s="2">
        <v>48985100000</v>
      </c>
      <c r="Y4997" s="2">
        <v>49039300000</v>
      </c>
      <c r="Z4997" s="2">
        <v>48848200000</v>
      </c>
      <c r="AA4997" s="2">
        <v>48805800000</v>
      </c>
      <c r="AB4997" s="2">
        <v>48556700000</v>
      </c>
      <c r="AC4997" s="2">
        <v>48511200000</v>
      </c>
      <c r="AD4997" s="2">
        <v>48405500000</v>
      </c>
      <c r="AE4997" s="2">
        <v>48342700000</v>
      </c>
      <c r="AF4997" s="2">
        <v>48341600000</v>
      </c>
      <c r="AG4997" s="2">
        <v>48573900000</v>
      </c>
    </row>
    <row r="4998" spans="1:33" x14ac:dyDescent="0.35">
      <c r="A4998" t="s">
        <v>6628</v>
      </c>
      <c r="B4998" t="s">
        <v>19</v>
      </c>
      <c r="C4998" s="2">
        <v>440768000000</v>
      </c>
      <c r="D4998" s="2">
        <v>470971000000</v>
      </c>
      <c r="E4998" s="2">
        <v>473187000000</v>
      </c>
      <c r="F4998" s="2">
        <v>500094000000</v>
      </c>
      <c r="G4998" s="2">
        <v>453481000000</v>
      </c>
      <c r="H4998" s="2">
        <v>453680000000</v>
      </c>
      <c r="I4998" s="2">
        <v>457281000000</v>
      </c>
      <c r="J4998" s="2">
        <v>446280000000</v>
      </c>
      <c r="K4998" s="2">
        <v>446680000000</v>
      </c>
      <c r="L4998" s="2">
        <v>444478000000</v>
      </c>
      <c r="M4998" s="2">
        <v>438177000000</v>
      </c>
      <c r="N4998" s="2">
        <v>436576000000</v>
      </c>
      <c r="O4998" s="2">
        <v>431275000000</v>
      </c>
      <c r="P4998" s="2">
        <v>428174000000</v>
      </c>
      <c r="Q4998" s="2">
        <v>414468000000</v>
      </c>
      <c r="R4998" s="2">
        <v>403566000000</v>
      </c>
      <c r="S4998" s="2">
        <v>396262000000</v>
      </c>
      <c r="T4998" s="2">
        <v>388460000000</v>
      </c>
      <c r="U4998" s="2">
        <v>389660000000</v>
      </c>
      <c r="V4998" s="2">
        <v>387059000000</v>
      </c>
      <c r="W4998" s="2">
        <v>383258000000</v>
      </c>
      <c r="X4998" s="2">
        <v>382256000000</v>
      </c>
      <c r="Y4998" s="2">
        <v>381555000000</v>
      </c>
      <c r="Z4998" s="2">
        <v>375455000000</v>
      </c>
      <c r="AA4998" s="2">
        <v>372854000000</v>
      </c>
      <c r="AB4998" s="2">
        <v>365753000000</v>
      </c>
      <c r="AC4998" s="2">
        <v>362753000000</v>
      </c>
      <c r="AD4998" s="2">
        <v>358553000000</v>
      </c>
      <c r="AE4998" s="2">
        <v>355851000000</v>
      </c>
      <c r="AF4998" s="2">
        <v>354451000000</v>
      </c>
      <c r="AG4998" s="2">
        <v>357352000000</v>
      </c>
    </row>
    <row r="4999" spans="1:33" x14ac:dyDescent="0.35">
      <c r="A4999" t="s">
        <v>6629</v>
      </c>
      <c r="B4999" t="s">
        <v>19</v>
      </c>
      <c r="C4999" s="2">
        <v>60581700000</v>
      </c>
      <c r="D4999" s="2">
        <v>64444500000</v>
      </c>
      <c r="E4999" s="2">
        <v>64778800000</v>
      </c>
      <c r="F4999" s="2">
        <v>68474500000</v>
      </c>
      <c r="G4999" s="2">
        <v>62343300000</v>
      </c>
      <c r="H4999" s="2">
        <v>62422700000</v>
      </c>
      <c r="I4999" s="2">
        <v>62913700000</v>
      </c>
      <c r="J4999" s="2">
        <v>61462100000</v>
      </c>
      <c r="K4999" s="2">
        <v>61522800000</v>
      </c>
      <c r="L4999" s="2">
        <v>61241100000</v>
      </c>
      <c r="M4999" s="2">
        <v>60410000000</v>
      </c>
      <c r="N4999" s="2">
        <v>60199000000</v>
      </c>
      <c r="O4999" s="2">
        <v>59507900000</v>
      </c>
      <c r="P4999" s="2">
        <v>59107300000</v>
      </c>
      <c r="Q4999" s="2">
        <v>57291900000</v>
      </c>
      <c r="R4999" s="2">
        <v>55849600000</v>
      </c>
      <c r="S4999" s="2">
        <v>54886500000</v>
      </c>
      <c r="T4999" s="2">
        <v>53854600000</v>
      </c>
      <c r="U4999" s="2">
        <v>54024200000</v>
      </c>
      <c r="V4999" s="2">
        <v>53683000000</v>
      </c>
      <c r="W4999" s="2">
        <v>53182500000</v>
      </c>
      <c r="X4999" s="2">
        <v>53050900000</v>
      </c>
      <c r="Y4999" s="2">
        <v>52970200000</v>
      </c>
      <c r="Z4999" s="2">
        <v>52159600000</v>
      </c>
      <c r="AA4999" s="2">
        <v>51829100000</v>
      </c>
      <c r="AB4999" s="2">
        <v>50887900000</v>
      </c>
      <c r="AC4999" s="2">
        <v>50497900000</v>
      </c>
      <c r="AD4999" s="2">
        <v>49947600000</v>
      </c>
      <c r="AE4999" s="2">
        <v>49586600000</v>
      </c>
      <c r="AF4999" s="2">
        <v>49406300000</v>
      </c>
      <c r="AG4999" s="2">
        <v>49807300000</v>
      </c>
    </row>
    <row r="5000" spans="1:33" x14ac:dyDescent="0.35">
      <c r="A5000" t="s">
        <v>6630</v>
      </c>
      <c r="B5000" t="s">
        <v>19</v>
      </c>
      <c r="C5000" s="2">
        <v>1420400000</v>
      </c>
      <c r="D5000" s="2">
        <v>1484640000</v>
      </c>
      <c r="E5000" s="2">
        <v>1533640000</v>
      </c>
      <c r="F5000" s="2">
        <v>1604820000</v>
      </c>
      <c r="G5000" s="2">
        <v>1474720000</v>
      </c>
      <c r="H5000" s="2">
        <v>1470460000</v>
      </c>
      <c r="I5000" s="2">
        <v>1481720000</v>
      </c>
      <c r="J5000" s="2">
        <v>1456110000</v>
      </c>
      <c r="K5000" s="2">
        <v>1456940000</v>
      </c>
      <c r="L5000" s="2">
        <v>1447640000</v>
      </c>
      <c r="M5000" s="2">
        <v>1431610000</v>
      </c>
      <c r="N5000" s="2">
        <v>1426180000</v>
      </c>
      <c r="O5000" s="2">
        <v>1413580000</v>
      </c>
      <c r="P5000" s="2">
        <v>1407590000</v>
      </c>
      <c r="Q5000" s="2">
        <v>1367910000</v>
      </c>
      <c r="R5000" s="2">
        <v>1341910000</v>
      </c>
      <c r="S5000" s="2">
        <v>1320310000</v>
      </c>
      <c r="T5000" s="2">
        <v>1300610000</v>
      </c>
      <c r="U5000" s="2">
        <v>1303540000</v>
      </c>
      <c r="V5000" s="2">
        <v>1295500000</v>
      </c>
      <c r="W5000" s="2">
        <v>1287040000</v>
      </c>
      <c r="X5000" s="2">
        <v>1281590000</v>
      </c>
      <c r="Y5000" s="2">
        <v>1279450000</v>
      </c>
      <c r="Z5000" s="2">
        <v>1265760000</v>
      </c>
      <c r="AA5000" s="2">
        <v>1259820000</v>
      </c>
      <c r="AB5000" s="2">
        <v>1241870000</v>
      </c>
      <c r="AC5000" s="2">
        <v>1235570000</v>
      </c>
      <c r="AD5000" s="2">
        <v>1226310000</v>
      </c>
      <c r="AE5000" s="2">
        <v>1219460000</v>
      </c>
      <c r="AF5000" s="2">
        <v>1217040000</v>
      </c>
      <c r="AG5000" s="2">
        <v>1224920000</v>
      </c>
    </row>
    <row r="5001" spans="1:33" x14ac:dyDescent="0.35">
      <c r="A5001" t="s">
        <v>6631</v>
      </c>
      <c r="B5001" t="s">
        <v>19</v>
      </c>
      <c r="C5001" s="2">
        <v>1109250000</v>
      </c>
      <c r="D5001" s="2">
        <v>1020320000</v>
      </c>
      <c r="E5001" s="2">
        <v>1036340000</v>
      </c>
      <c r="F5001" s="2">
        <v>1108030000</v>
      </c>
      <c r="G5001" s="2">
        <v>1146260000</v>
      </c>
      <c r="H5001" s="2">
        <v>1182800000</v>
      </c>
      <c r="I5001" s="2">
        <v>1189050000</v>
      </c>
      <c r="J5001" s="2">
        <v>1192810000</v>
      </c>
      <c r="K5001" s="2">
        <v>1198780000</v>
      </c>
      <c r="L5001" s="2">
        <v>1204390000</v>
      </c>
      <c r="M5001" s="2">
        <v>1209150000</v>
      </c>
      <c r="N5001" s="2">
        <v>1214950000</v>
      </c>
      <c r="O5001" s="2">
        <v>1219790000</v>
      </c>
      <c r="P5001" s="2">
        <v>1224790000</v>
      </c>
      <c r="Q5001" s="2">
        <v>1227870000</v>
      </c>
      <c r="R5001" s="2">
        <v>1232570000</v>
      </c>
      <c r="S5001" s="2">
        <v>1236040000</v>
      </c>
      <c r="T5001" s="2">
        <v>1239730000</v>
      </c>
      <c r="U5001" s="2">
        <v>1245730000</v>
      </c>
      <c r="V5001" s="2">
        <v>1249500000</v>
      </c>
      <c r="W5001" s="2">
        <v>1253430000</v>
      </c>
      <c r="X5001" s="2">
        <v>1258150000</v>
      </c>
      <c r="Y5001" s="2">
        <v>1262080000</v>
      </c>
      <c r="Z5001" s="2">
        <v>1265970000</v>
      </c>
      <c r="AA5001" s="2">
        <v>1269900000</v>
      </c>
      <c r="AB5001" s="2">
        <v>1272640000</v>
      </c>
      <c r="AC5001" s="2">
        <v>1275620000</v>
      </c>
      <c r="AD5001" s="2">
        <v>1279560000</v>
      </c>
      <c r="AE5001" s="2">
        <v>1282440000</v>
      </c>
      <c r="AF5001" s="2">
        <v>1286460000</v>
      </c>
      <c r="AG5001" s="2">
        <v>1290580000</v>
      </c>
    </row>
    <row r="5002" spans="1:33" x14ac:dyDescent="0.35">
      <c r="A5002" t="s">
        <v>6632</v>
      </c>
      <c r="B5002" t="s">
        <v>19</v>
      </c>
      <c r="C5002" s="2">
        <v>1029060000</v>
      </c>
      <c r="D5002" s="2">
        <v>1002170000</v>
      </c>
      <c r="E5002" s="2">
        <v>1013550000</v>
      </c>
      <c r="F5002" s="2">
        <v>1073240000</v>
      </c>
      <c r="G5002" s="2">
        <v>1060120000</v>
      </c>
      <c r="H5002" s="2">
        <v>1080650000</v>
      </c>
      <c r="I5002" s="2">
        <v>1086960000</v>
      </c>
      <c r="J5002" s="2">
        <v>1081050000</v>
      </c>
      <c r="K5002" s="2">
        <v>1085060000</v>
      </c>
      <c r="L5002" s="2">
        <v>1086230000</v>
      </c>
      <c r="M5002" s="2">
        <v>1084270000</v>
      </c>
      <c r="N5002" s="2">
        <v>1085880000</v>
      </c>
      <c r="O5002" s="2">
        <v>1084610000</v>
      </c>
      <c r="P5002" s="2">
        <v>1085090000</v>
      </c>
      <c r="Q5002" s="2">
        <v>1076030000</v>
      </c>
      <c r="R5002" s="2">
        <v>1069700000</v>
      </c>
      <c r="S5002" s="2">
        <v>1066140000</v>
      </c>
      <c r="T5002" s="2">
        <v>1062320000</v>
      </c>
      <c r="U5002" s="2">
        <v>1065710000</v>
      </c>
      <c r="V5002" s="2">
        <v>1066120000</v>
      </c>
      <c r="W5002" s="2">
        <v>1065510000</v>
      </c>
      <c r="X5002" s="2">
        <v>1066770000</v>
      </c>
      <c r="Y5002" s="2">
        <v>1068420000</v>
      </c>
      <c r="Z5002" s="2">
        <v>1065850000</v>
      </c>
      <c r="AA5002" s="2">
        <v>1065950000</v>
      </c>
      <c r="AB5002" s="2">
        <v>1062270000</v>
      </c>
      <c r="AC5002" s="2">
        <v>1062250000</v>
      </c>
      <c r="AD5002" s="2">
        <v>1061070000</v>
      </c>
      <c r="AE5002" s="2">
        <v>1060700000</v>
      </c>
      <c r="AF5002" s="2">
        <v>1061510000</v>
      </c>
      <c r="AG5002" s="2">
        <v>1066160000</v>
      </c>
    </row>
    <row r="5003" spans="1:33" x14ac:dyDescent="0.35">
      <c r="A5003" t="s">
        <v>6633</v>
      </c>
      <c r="B5003" t="s">
        <v>19</v>
      </c>
      <c r="C5003" s="2">
        <v>1880230000000</v>
      </c>
      <c r="D5003" s="2">
        <v>2227230000000</v>
      </c>
      <c r="E5003" s="2">
        <v>2220250000000</v>
      </c>
      <c r="F5003" s="2">
        <v>2201260000000</v>
      </c>
      <c r="G5003" s="2">
        <v>1917240000000</v>
      </c>
      <c r="H5003" s="2">
        <v>1862240000000</v>
      </c>
      <c r="I5003" s="2">
        <v>1877240000000</v>
      </c>
      <c r="J5003" s="2">
        <v>1832240000000</v>
      </c>
      <c r="K5003" s="2">
        <v>1834240000000</v>
      </c>
      <c r="L5003" s="2">
        <v>1825240000000</v>
      </c>
      <c r="M5003" s="2">
        <v>1798240000000</v>
      </c>
      <c r="N5003" s="2">
        <v>1792240000000</v>
      </c>
      <c r="O5003" s="2">
        <v>1770230000000</v>
      </c>
      <c r="P5003" s="2">
        <v>1757230000000</v>
      </c>
      <c r="Q5003" s="2">
        <v>1700230000000</v>
      </c>
      <c r="R5003" s="2">
        <v>1655230000000</v>
      </c>
      <c r="S5003" s="2">
        <v>1625220000000</v>
      </c>
      <c r="T5003" s="2">
        <v>1593220000000</v>
      </c>
      <c r="U5003" s="2">
        <v>1598220000000</v>
      </c>
      <c r="V5003" s="2">
        <v>1587220000000</v>
      </c>
      <c r="W5003" s="2">
        <v>1571220000000</v>
      </c>
      <c r="X5003" s="2">
        <v>1567220000000</v>
      </c>
      <c r="Y5003" s="2">
        <v>1564220000000</v>
      </c>
      <c r="Z5003" s="2">
        <v>1539220000000</v>
      </c>
      <c r="AA5003" s="2">
        <v>1528220000000</v>
      </c>
      <c r="AB5003" s="2">
        <v>1499220000000</v>
      </c>
      <c r="AC5003" s="2">
        <v>1486220000000</v>
      </c>
      <c r="AD5003" s="2">
        <v>1469220000000</v>
      </c>
      <c r="AE5003" s="2">
        <v>1458220000000</v>
      </c>
      <c r="AF5003" s="2">
        <v>1452220000000</v>
      </c>
      <c r="AG5003" s="2">
        <v>1464220000000</v>
      </c>
    </row>
    <row r="5004" spans="1:33" x14ac:dyDescent="0.35">
      <c r="A5004" t="s">
        <v>6634</v>
      </c>
      <c r="B5004" t="s">
        <v>19</v>
      </c>
      <c r="C5004" s="2">
        <v>34087000</v>
      </c>
      <c r="D5004" s="2">
        <v>34693900</v>
      </c>
      <c r="E5004" s="2">
        <v>38289000</v>
      </c>
      <c r="F5004" s="2">
        <v>39192000</v>
      </c>
      <c r="G5004" s="2">
        <v>36162400</v>
      </c>
      <c r="H5004" s="2">
        <v>35616500</v>
      </c>
      <c r="I5004" s="2">
        <v>35889200</v>
      </c>
      <c r="J5004" s="2">
        <v>35646900</v>
      </c>
      <c r="K5004" s="2">
        <v>35594100</v>
      </c>
      <c r="L5004" s="2">
        <v>35167300</v>
      </c>
      <c r="M5004" s="2">
        <v>34906800</v>
      </c>
      <c r="N5004" s="2">
        <v>34707500</v>
      </c>
      <c r="O5004" s="2">
        <v>34547800</v>
      </c>
      <c r="P5004" s="2">
        <v>34566700</v>
      </c>
      <c r="Q5004" s="2">
        <v>33622600</v>
      </c>
      <c r="R5004" s="2">
        <v>33330300</v>
      </c>
      <c r="S5004" s="2">
        <v>32774500</v>
      </c>
      <c r="T5004" s="2">
        <v>32467800</v>
      </c>
      <c r="U5004" s="2">
        <v>32485200</v>
      </c>
      <c r="V5004" s="2">
        <v>32241800</v>
      </c>
      <c r="W5004" s="2">
        <v>32174700</v>
      </c>
      <c r="X5004" s="2">
        <v>31884100</v>
      </c>
      <c r="Y5004" s="2">
        <v>31811200</v>
      </c>
      <c r="Z5004" s="2">
        <v>31705800</v>
      </c>
      <c r="AA5004" s="2">
        <v>31640300</v>
      </c>
      <c r="AB5004" s="2">
        <v>31361800</v>
      </c>
      <c r="AC5004" s="2">
        <v>31324500</v>
      </c>
      <c r="AD5004" s="2">
        <v>31262000</v>
      </c>
      <c r="AE5004" s="2">
        <v>31149200</v>
      </c>
      <c r="AF5004" s="2">
        <v>31187300</v>
      </c>
      <c r="AG5004" s="2">
        <v>31303400</v>
      </c>
    </row>
    <row r="5005" spans="1:33" x14ac:dyDescent="0.35">
      <c r="A5005" t="s">
        <v>6635</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x14ac:dyDescent="0.35">
      <c r="A5006" t="s">
        <v>6636</v>
      </c>
      <c r="B5006" t="s">
        <v>19</v>
      </c>
      <c r="C5006" s="2">
        <v>177304000000000</v>
      </c>
      <c r="D5006" s="2">
        <v>182481000000000</v>
      </c>
      <c r="E5006" s="2">
        <v>188041000000000</v>
      </c>
      <c r="F5006" s="2">
        <v>189442000000000</v>
      </c>
      <c r="G5006" s="2">
        <v>191365000000000</v>
      </c>
      <c r="H5006" s="2">
        <v>193454000000000</v>
      </c>
      <c r="I5006" s="2">
        <v>193720000000000</v>
      </c>
      <c r="J5006" s="2">
        <v>193573000000000</v>
      </c>
      <c r="K5006" s="2">
        <v>196889000000000</v>
      </c>
      <c r="L5006" s="2">
        <v>198141000000000</v>
      </c>
      <c r="M5006" s="2">
        <v>199537000000000</v>
      </c>
      <c r="N5006" s="2">
        <v>200855000000000</v>
      </c>
      <c r="O5006" s="2">
        <v>202786000000000</v>
      </c>
      <c r="P5006" s="2">
        <v>204356000000000</v>
      </c>
      <c r="Q5006" s="2">
        <v>203436000000000</v>
      </c>
      <c r="R5006" s="2">
        <v>203142000000000</v>
      </c>
      <c r="S5006" s="2">
        <v>202621000000000</v>
      </c>
      <c r="T5006" s="2">
        <v>202490000000000</v>
      </c>
      <c r="U5006" s="2">
        <v>203092000000000</v>
      </c>
      <c r="V5006" s="2">
        <v>204538000000000</v>
      </c>
      <c r="W5006" s="2">
        <v>206027000000000</v>
      </c>
      <c r="X5006" s="2">
        <v>206049000000000</v>
      </c>
      <c r="Y5006" s="2">
        <v>206805000000000</v>
      </c>
      <c r="Z5006" s="2">
        <v>208926000000000</v>
      </c>
      <c r="AA5006" s="2">
        <v>210294000000000</v>
      </c>
      <c r="AB5006" s="2">
        <v>212091000000000</v>
      </c>
      <c r="AC5006" s="2">
        <v>213364000000000</v>
      </c>
      <c r="AD5006" s="2">
        <v>214455000000000</v>
      </c>
      <c r="AE5006" s="2">
        <v>215456000000000</v>
      </c>
      <c r="AF5006" s="2">
        <v>216039000000000</v>
      </c>
      <c r="AG5006" s="2">
        <v>219133000000000</v>
      </c>
    </row>
    <row r="5007" spans="1:33" x14ac:dyDescent="0.35">
      <c r="A5007" t="s">
        <v>6637</v>
      </c>
      <c r="B5007" t="s">
        <v>19</v>
      </c>
      <c r="C5007" s="2">
        <v>2433250000000</v>
      </c>
      <c r="D5007" s="2">
        <v>2490690000000</v>
      </c>
      <c r="E5007" s="2">
        <v>2577110000000</v>
      </c>
      <c r="F5007" s="2">
        <v>2618190000000</v>
      </c>
      <c r="G5007" s="2">
        <v>2653350000000</v>
      </c>
      <c r="H5007" s="2">
        <v>2681560000000</v>
      </c>
      <c r="I5007" s="2">
        <v>2680590000000</v>
      </c>
      <c r="J5007" s="2">
        <v>2675590000000</v>
      </c>
      <c r="K5007" s="2">
        <v>2718830000000</v>
      </c>
      <c r="L5007" s="2">
        <v>2737910000000</v>
      </c>
      <c r="M5007" s="2">
        <v>2743060000000</v>
      </c>
      <c r="N5007" s="2">
        <v>2761160000000</v>
      </c>
      <c r="O5007" s="2">
        <v>2781320000000</v>
      </c>
      <c r="P5007" s="2">
        <v>2799440000000</v>
      </c>
      <c r="Q5007" s="2">
        <v>2787380000000</v>
      </c>
      <c r="R5007" s="2">
        <v>2777380000000</v>
      </c>
      <c r="S5007" s="2">
        <v>2773330000000</v>
      </c>
      <c r="T5007" s="2">
        <v>2782300000000</v>
      </c>
      <c r="U5007" s="2">
        <v>2797320000000</v>
      </c>
      <c r="V5007" s="2">
        <v>2816430000000</v>
      </c>
      <c r="W5007" s="2">
        <v>2836540000000</v>
      </c>
      <c r="X5007" s="2">
        <v>2845510000000</v>
      </c>
      <c r="Y5007" s="2">
        <v>2859560000000</v>
      </c>
      <c r="Z5007" s="2">
        <v>2883730000000</v>
      </c>
      <c r="AA5007" s="2">
        <v>2906820000000</v>
      </c>
      <c r="AB5007" s="2">
        <v>2923970000000</v>
      </c>
      <c r="AC5007" s="2">
        <v>2942060000000</v>
      </c>
      <c r="AD5007" s="2">
        <v>2962130000000</v>
      </c>
      <c r="AE5007" s="2">
        <v>2977200000000</v>
      </c>
      <c r="AF5007" s="2">
        <v>2989230000000</v>
      </c>
      <c r="AG5007" s="2">
        <v>3016500000000</v>
      </c>
    </row>
    <row r="5008" spans="1:33" x14ac:dyDescent="0.35">
      <c r="A5008" t="s">
        <v>6638</v>
      </c>
      <c r="B5008" t="s">
        <v>19</v>
      </c>
      <c r="C5008" s="2">
        <v>935654000000</v>
      </c>
      <c r="D5008" s="2">
        <v>955750000000</v>
      </c>
      <c r="E5008" s="2">
        <v>983413000000</v>
      </c>
      <c r="F5008" s="2">
        <v>997839000000</v>
      </c>
      <c r="G5008" s="2">
        <v>1011300000000</v>
      </c>
      <c r="H5008" s="2">
        <v>1023190000000</v>
      </c>
      <c r="I5008" s="2">
        <v>1024450000000</v>
      </c>
      <c r="J5008" s="2">
        <v>1024640000000</v>
      </c>
      <c r="K5008" s="2">
        <v>1038420000000</v>
      </c>
      <c r="L5008" s="2">
        <v>1045190000000</v>
      </c>
      <c r="M5008" s="2">
        <v>1048670000000</v>
      </c>
      <c r="N5008" s="2">
        <v>1055290000000</v>
      </c>
      <c r="O5008" s="2">
        <v>1062660000000</v>
      </c>
      <c r="P5008" s="2">
        <v>1069320000000</v>
      </c>
      <c r="Q5008" s="2">
        <v>1067370000000</v>
      </c>
      <c r="R5008" s="2">
        <v>1066280000000</v>
      </c>
      <c r="S5008" s="2">
        <v>1066430000000</v>
      </c>
      <c r="T5008" s="2">
        <v>1069640000000</v>
      </c>
      <c r="U5008" s="2">
        <v>1075070000000</v>
      </c>
      <c r="V5008" s="2">
        <v>1081860000000</v>
      </c>
      <c r="W5008" s="2">
        <v>1088430000000</v>
      </c>
      <c r="X5008" s="2">
        <v>1092300000000</v>
      </c>
      <c r="Y5008" s="2">
        <v>1096540000000</v>
      </c>
      <c r="Z5008" s="2">
        <v>1104450000000</v>
      </c>
      <c r="AA5008" s="2">
        <v>1111910000000</v>
      </c>
      <c r="AB5008" s="2">
        <v>1118730000000</v>
      </c>
      <c r="AC5008" s="2">
        <v>1124220000000</v>
      </c>
      <c r="AD5008" s="2">
        <v>1130580000000</v>
      </c>
      <c r="AE5008" s="2">
        <v>1135980000000</v>
      </c>
      <c r="AF5008" s="2">
        <v>1140110000000</v>
      </c>
      <c r="AG5008" s="2">
        <v>1149540000000</v>
      </c>
    </row>
    <row r="5009" spans="1:33" x14ac:dyDescent="0.35">
      <c r="A5009" t="s">
        <v>6639</v>
      </c>
      <c r="B5009" t="s">
        <v>19</v>
      </c>
      <c r="C5009" s="2">
        <v>736258000000</v>
      </c>
      <c r="D5009" s="2">
        <v>754719000000</v>
      </c>
      <c r="E5009" s="2">
        <v>780233000000</v>
      </c>
      <c r="F5009" s="2">
        <v>791430000000</v>
      </c>
      <c r="G5009" s="2">
        <v>802080000000</v>
      </c>
      <c r="H5009" s="2">
        <v>811329000000</v>
      </c>
      <c r="I5009" s="2">
        <v>811316000000</v>
      </c>
      <c r="J5009" s="2">
        <v>810204000000</v>
      </c>
      <c r="K5009" s="2">
        <v>823290000000</v>
      </c>
      <c r="L5009" s="2">
        <v>828913000000</v>
      </c>
      <c r="M5009" s="2">
        <v>831679000000</v>
      </c>
      <c r="N5009" s="2">
        <v>837198000000</v>
      </c>
      <c r="O5009" s="2">
        <v>843734000000</v>
      </c>
      <c r="P5009" s="2">
        <v>849401000000</v>
      </c>
      <c r="Q5009" s="2">
        <v>845976000000</v>
      </c>
      <c r="R5009" s="2">
        <v>843570000000</v>
      </c>
      <c r="S5009" s="2">
        <v>842434000000</v>
      </c>
      <c r="T5009" s="2">
        <v>844193000000</v>
      </c>
      <c r="U5009" s="2">
        <v>848413000000</v>
      </c>
      <c r="V5009" s="2">
        <v>854246000000</v>
      </c>
      <c r="W5009" s="2">
        <v>860265000000</v>
      </c>
      <c r="X5009" s="2">
        <v>862342000000</v>
      </c>
      <c r="Y5009" s="2">
        <v>866268000000</v>
      </c>
      <c r="Z5009" s="2">
        <v>874074000000</v>
      </c>
      <c r="AA5009" s="2">
        <v>880686000000</v>
      </c>
      <c r="AB5009" s="2">
        <v>886327000000</v>
      </c>
      <c r="AC5009" s="2">
        <v>891698000000</v>
      </c>
      <c r="AD5009" s="2">
        <v>897423000000</v>
      </c>
      <c r="AE5009" s="2">
        <v>901820000000</v>
      </c>
      <c r="AF5009" s="2">
        <v>905273000000</v>
      </c>
      <c r="AG5009" s="2">
        <v>914602000000</v>
      </c>
    </row>
    <row r="5010" spans="1:33" x14ac:dyDescent="0.35">
      <c r="A5010" t="s">
        <v>6640</v>
      </c>
      <c r="B5010" t="s">
        <v>19</v>
      </c>
      <c r="C5010" s="2">
        <v>19420800000</v>
      </c>
      <c r="D5010" s="2">
        <v>19915400000</v>
      </c>
      <c r="E5010" s="2">
        <v>20536400000</v>
      </c>
      <c r="F5010" s="2">
        <v>20822000000</v>
      </c>
      <c r="G5010" s="2">
        <v>21096200000</v>
      </c>
      <c r="H5010" s="2">
        <v>21355800000</v>
      </c>
      <c r="I5010" s="2">
        <v>21368400000</v>
      </c>
      <c r="J5010" s="2">
        <v>21358100000</v>
      </c>
      <c r="K5010" s="2">
        <v>21680400000</v>
      </c>
      <c r="L5010" s="2">
        <v>21822900000</v>
      </c>
      <c r="M5010" s="2">
        <v>21916600000</v>
      </c>
      <c r="N5010" s="2">
        <v>22062700000</v>
      </c>
      <c r="O5010" s="2">
        <v>22233300000</v>
      </c>
      <c r="P5010" s="2">
        <v>22389800000</v>
      </c>
      <c r="Q5010" s="2">
        <v>22314300000</v>
      </c>
      <c r="R5010" s="2">
        <v>22273100000</v>
      </c>
      <c r="S5010" s="2">
        <v>22255100000</v>
      </c>
      <c r="T5010" s="2">
        <v>22290900000</v>
      </c>
      <c r="U5010" s="2">
        <v>22399400000</v>
      </c>
      <c r="V5010" s="2">
        <v>22540300000</v>
      </c>
      <c r="W5010" s="2">
        <v>22691300000</v>
      </c>
      <c r="X5010" s="2">
        <v>22742800000</v>
      </c>
      <c r="Y5010" s="2">
        <v>22839800000</v>
      </c>
      <c r="Z5010" s="2">
        <v>23033000000</v>
      </c>
      <c r="AA5010" s="2">
        <v>23195800000</v>
      </c>
      <c r="AB5010" s="2">
        <v>23343200000</v>
      </c>
      <c r="AC5010" s="2">
        <v>23487800000</v>
      </c>
      <c r="AD5010" s="2">
        <v>23621900000</v>
      </c>
      <c r="AE5010" s="2">
        <v>23729000000</v>
      </c>
      <c r="AF5010" s="2">
        <v>23809700000</v>
      </c>
      <c r="AG5010" s="2">
        <v>24060600000</v>
      </c>
    </row>
    <row r="5011" spans="1:33" x14ac:dyDescent="0.35">
      <c r="A5011" t="s">
        <v>6641</v>
      </c>
      <c r="B5011" t="s">
        <v>19</v>
      </c>
      <c r="C5011" s="2">
        <v>18651400000</v>
      </c>
      <c r="D5011" s="2">
        <v>19114400000</v>
      </c>
      <c r="E5011" s="2">
        <v>19725800000</v>
      </c>
      <c r="F5011" s="2">
        <v>19988700000</v>
      </c>
      <c r="G5011" s="2">
        <v>20258600000</v>
      </c>
      <c r="H5011" s="2">
        <v>20503200000</v>
      </c>
      <c r="I5011" s="2">
        <v>20524900000</v>
      </c>
      <c r="J5011" s="2">
        <v>20504600000</v>
      </c>
      <c r="K5011" s="2">
        <v>20821200000</v>
      </c>
      <c r="L5011" s="2">
        <v>20961800000</v>
      </c>
      <c r="M5011" s="2">
        <v>21052400000</v>
      </c>
      <c r="N5011" s="2">
        <v>21186500000</v>
      </c>
      <c r="O5011" s="2">
        <v>21353600000</v>
      </c>
      <c r="P5011" s="2">
        <v>21497400000</v>
      </c>
      <c r="Q5011" s="2">
        <v>21423500000</v>
      </c>
      <c r="R5011" s="2">
        <v>21392500000</v>
      </c>
      <c r="S5011" s="2">
        <v>21365800000</v>
      </c>
      <c r="T5011" s="2">
        <v>21402500000</v>
      </c>
      <c r="U5011" s="2">
        <v>21500600000</v>
      </c>
      <c r="V5011" s="2">
        <v>21649100000</v>
      </c>
      <c r="W5011" s="2">
        <v>21797600000</v>
      </c>
      <c r="X5011" s="2">
        <v>21839600000</v>
      </c>
      <c r="Y5011" s="2">
        <v>21935600000</v>
      </c>
      <c r="Z5011" s="2">
        <v>22125200000</v>
      </c>
      <c r="AA5011" s="2">
        <v>22276100000</v>
      </c>
      <c r="AB5011" s="2">
        <v>22420000000</v>
      </c>
      <c r="AC5011" s="2">
        <v>22552600000</v>
      </c>
      <c r="AD5011" s="2">
        <v>22685400000</v>
      </c>
      <c r="AE5011" s="2">
        <v>22791000000</v>
      </c>
      <c r="AF5011" s="2">
        <v>22871100000</v>
      </c>
      <c r="AG5011" s="2">
        <v>23105900000</v>
      </c>
    </row>
    <row r="5012" spans="1:33" x14ac:dyDescent="0.35">
      <c r="A5012" t="s">
        <v>6642</v>
      </c>
      <c r="B5012" t="s">
        <v>19</v>
      </c>
      <c r="C5012" s="2">
        <v>65244200000</v>
      </c>
      <c r="D5012" s="2">
        <v>66834400000</v>
      </c>
      <c r="E5012" s="2">
        <v>69143900000</v>
      </c>
      <c r="F5012" s="2">
        <v>70234600000</v>
      </c>
      <c r="G5012" s="2">
        <v>71190200000</v>
      </c>
      <c r="H5012" s="2">
        <v>71965300000</v>
      </c>
      <c r="I5012" s="2">
        <v>71938800000</v>
      </c>
      <c r="J5012" s="2">
        <v>71799200000</v>
      </c>
      <c r="K5012" s="2">
        <v>72980200000</v>
      </c>
      <c r="L5012" s="2">
        <v>73482200000</v>
      </c>
      <c r="M5012" s="2">
        <v>73637600000</v>
      </c>
      <c r="N5012" s="2">
        <v>74131600000</v>
      </c>
      <c r="O5012" s="2">
        <v>74672400000</v>
      </c>
      <c r="P5012" s="2">
        <v>75155800000</v>
      </c>
      <c r="Q5012" s="2">
        <v>74825100000</v>
      </c>
      <c r="R5012" s="2">
        <v>74560200000</v>
      </c>
      <c r="S5012" s="2">
        <v>74455000000</v>
      </c>
      <c r="T5012" s="2">
        <v>74652300000</v>
      </c>
      <c r="U5012" s="2">
        <v>75057100000</v>
      </c>
      <c r="V5012" s="2">
        <v>75565800000</v>
      </c>
      <c r="W5012" s="2">
        <v>76106400000</v>
      </c>
      <c r="X5012" s="2">
        <v>76332000000</v>
      </c>
      <c r="Y5012" s="2">
        <v>76694500000</v>
      </c>
      <c r="Z5012" s="2">
        <v>77356300000</v>
      </c>
      <c r="AA5012" s="2">
        <v>77971800000</v>
      </c>
      <c r="AB5012" s="2">
        <v>78432400000</v>
      </c>
      <c r="AC5012" s="2">
        <v>78916700000</v>
      </c>
      <c r="AD5012" s="2">
        <v>79450800000</v>
      </c>
      <c r="AE5012" s="2">
        <v>79827300000</v>
      </c>
      <c r="AF5012" s="2">
        <v>80167800000</v>
      </c>
      <c r="AG5012" s="2">
        <v>80930300000</v>
      </c>
    </row>
    <row r="5013" spans="1:33" x14ac:dyDescent="0.35">
      <c r="A5013" t="s">
        <v>6643</v>
      </c>
      <c r="B5013" t="s">
        <v>19</v>
      </c>
      <c r="C5013" s="2">
        <v>2164010000</v>
      </c>
      <c r="D5013" s="2">
        <v>2208780000</v>
      </c>
      <c r="E5013" s="2">
        <v>2256700000</v>
      </c>
      <c r="F5013" s="2">
        <v>2287020000</v>
      </c>
      <c r="G5013" s="2">
        <v>2317860000</v>
      </c>
      <c r="H5013" s="2">
        <v>2348590000</v>
      </c>
      <c r="I5013" s="2">
        <v>2356700000</v>
      </c>
      <c r="J5013" s="2">
        <v>2362730000</v>
      </c>
      <c r="K5013" s="2">
        <v>2386090000</v>
      </c>
      <c r="L5013" s="2">
        <v>2400140000</v>
      </c>
      <c r="M5013" s="2">
        <v>2412490000</v>
      </c>
      <c r="N5013" s="2">
        <v>2425730000</v>
      </c>
      <c r="O5013" s="2">
        <v>2441560000</v>
      </c>
      <c r="P5013" s="2">
        <v>2456640000</v>
      </c>
      <c r="Q5013" s="2">
        <v>2458820000</v>
      </c>
      <c r="R5013" s="2">
        <v>2462500000</v>
      </c>
      <c r="S5013" s="2">
        <v>2467170000</v>
      </c>
      <c r="T5013" s="2">
        <v>2475100000</v>
      </c>
      <c r="U5013" s="2">
        <v>2485590000</v>
      </c>
      <c r="V5013" s="2">
        <v>2498240000</v>
      </c>
      <c r="W5013" s="2">
        <v>2511040000</v>
      </c>
      <c r="X5013" s="2">
        <v>2518590000</v>
      </c>
      <c r="Y5013" s="2">
        <v>2528740000</v>
      </c>
      <c r="Z5013" s="2">
        <v>2543680000</v>
      </c>
      <c r="AA5013" s="2">
        <v>2556980000</v>
      </c>
      <c r="AB5013" s="2">
        <v>2569730000</v>
      </c>
      <c r="AC5013" s="2">
        <v>2580980000</v>
      </c>
      <c r="AD5013" s="2">
        <v>2591360000</v>
      </c>
      <c r="AE5013" s="2">
        <v>2600960000</v>
      </c>
      <c r="AF5013" s="2">
        <v>2609870000</v>
      </c>
      <c r="AG5013" s="2">
        <v>2627520000</v>
      </c>
    </row>
    <row r="5014" spans="1:33" x14ac:dyDescent="0.35">
      <c r="A5014" t="s">
        <v>6644</v>
      </c>
      <c r="B5014" t="s">
        <v>19</v>
      </c>
      <c r="C5014" s="2">
        <v>6478950000</v>
      </c>
      <c r="D5014" s="2">
        <v>6647280000</v>
      </c>
      <c r="E5014" s="2">
        <v>6861660000</v>
      </c>
      <c r="F5014" s="2">
        <v>6949620000</v>
      </c>
      <c r="G5014" s="2">
        <v>7042120000</v>
      </c>
      <c r="H5014" s="2">
        <v>7128260000</v>
      </c>
      <c r="I5014" s="2">
        <v>7134950000</v>
      </c>
      <c r="J5014" s="2">
        <v>7129740000</v>
      </c>
      <c r="K5014" s="2">
        <v>7241500000</v>
      </c>
      <c r="L5014" s="2">
        <v>7289150000</v>
      </c>
      <c r="M5014" s="2">
        <v>7323810000</v>
      </c>
      <c r="N5014" s="2">
        <v>7372050000</v>
      </c>
      <c r="O5014" s="2">
        <v>7432520000</v>
      </c>
      <c r="P5014" s="2">
        <v>7484820000</v>
      </c>
      <c r="Q5014" s="2">
        <v>7458520000</v>
      </c>
      <c r="R5014" s="2">
        <v>7446470000</v>
      </c>
      <c r="S5014" s="2">
        <v>7437300000</v>
      </c>
      <c r="T5014" s="2">
        <v>7447680000</v>
      </c>
      <c r="U5014" s="2">
        <v>7480350000</v>
      </c>
      <c r="V5014" s="2">
        <v>7530460000</v>
      </c>
      <c r="W5014" s="2">
        <v>7583300000</v>
      </c>
      <c r="X5014" s="2">
        <v>7596590000</v>
      </c>
      <c r="Y5014" s="2">
        <v>7628620000</v>
      </c>
      <c r="Z5014" s="2">
        <v>7697260000</v>
      </c>
      <c r="AA5014" s="2">
        <v>7750670000</v>
      </c>
      <c r="AB5014" s="2">
        <v>7804540000</v>
      </c>
      <c r="AC5014" s="2">
        <v>7849950000</v>
      </c>
      <c r="AD5014" s="2">
        <v>7896360000</v>
      </c>
      <c r="AE5014" s="2">
        <v>7932940000</v>
      </c>
      <c r="AF5014" s="2">
        <v>7960070000</v>
      </c>
      <c r="AG5014" s="2">
        <v>8047930000</v>
      </c>
    </row>
    <row r="5015" spans="1:33" x14ac:dyDescent="0.35">
      <c r="A5015" t="s">
        <v>6645</v>
      </c>
      <c r="B5015" t="s">
        <v>19</v>
      </c>
      <c r="C5015" s="2">
        <v>5846320000000</v>
      </c>
      <c r="D5015" s="2">
        <v>5934410000000</v>
      </c>
      <c r="E5015" s="2">
        <v>6092490000000</v>
      </c>
      <c r="F5015" s="2">
        <v>6141510000000</v>
      </c>
      <c r="G5015" s="2">
        <v>6175540000000</v>
      </c>
      <c r="H5015" s="2">
        <v>6192580000000</v>
      </c>
      <c r="I5015" s="2">
        <v>6188590000000</v>
      </c>
      <c r="J5015" s="2">
        <v>6176590000000</v>
      </c>
      <c r="K5015" s="2">
        <v>6277630000000</v>
      </c>
      <c r="L5015" s="2">
        <v>6321640000000</v>
      </c>
      <c r="M5015" s="2">
        <v>6333670000000</v>
      </c>
      <c r="N5015" s="2">
        <v>6375680000000</v>
      </c>
      <c r="O5015" s="2">
        <v>6421710000000</v>
      </c>
      <c r="P5015" s="2">
        <v>6462730000000</v>
      </c>
      <c r="Q5015" s="2">
        <v>6434720000000</v>
      </c>
      <c r="R5015" s="2">
        <v>6410720000000</v>
      </c>
      <c r="S5015" s="2">
        <v>6402710000000</v>
      </c>
      <c r="T5015" s="2">
        <v>6421700000000</v>
      </c>
      <c r="U5015" s="2">
        <v>6458710000000</v>
      </c>
      <c r="V5015" s="2">
        <v>6501730000000</v>
      </c>
      <c r="W5015" s="2">
        <v>6548740000000</v>
      </c>
      <c r="X5015" s="2">
        <v>6569740000000</v>
      </c>
      <c r="Y5015" s="2">
        <v>6601750000000</v>
      </c>
      <c r="Z5015" s="2">
        <v>6658780000000</v>
      </c>
      <c r="AA5015" s="2">
        <v>6711790000000</v>
      </c>
      <c r="AB5015" s="2">
        <v>6750820000000</v>
      </c>
      <c r="AC5015" s="2">
        <v>6792840000000</v>
      </c>
      <c r="AD5015" s="2">
        <v>6840850000000</v>
      </c>
      <c r="AE5015" s="2">
        <v>6873860000000</v>
      </c>
      <c r="AF5015" s="2">
        <v>6903860000000</v>
      </c>
      <c r="AG5015" s="2">
        <v>6966910000000</v>
      </c>
    </row>
    <row r="5016" spans="1:33" x14ac:dyDescent="0.35">
      <c r="A5016" t="s">
        <v>6646</v>
      </c>
      <c r="B5016" t="s">
        <v>19</v>
      </c>
      <c r="C5016" s="2">
        <v>264529000</v>
      </c>
      <c r="D5016" s="2">
        <v>275901000</v>
      </c>
      <c r="E5016" s="2">
        <v>284137000</v>
      </c>
      <c r="F5016" s="2">
        <v>287101000</v>
      </c>
      <c r="G5016" s="2">
        <v>290995000</v>
      </c>
      <c r="H5016" s="2">
        <v>295495000</v>
      </c>
      <c r="I5016" s="2">
        <v>296464000</v>
      </c>
      <c r="J5016" s="2">
        <v>296502000</v>
      </c>
      <c r="K5016" s="2">
        <v>301364000</v>
      </c>
      <c r="L5016" s="2">
        <v>302838000</v>
      </c>
      <c r="M5016" s="2">
        <v>305215000</v>
      </c>
      <c r="N5016" s="2">
        <v>306807000</v>
      </c>
      <c r="O5016" s="2">
        <v>309558000</v>
      </c>
      <c r="P5016" s="2">
        <v>311838000</v>
      </c>
      <c r="Q5016" s="2">
        <v>310424000</v>
      </c>
      <c r="R5016" s="2">
        <v>310053000</v>
      </c>
      <c r="S5016" s="2">
        <v>308999000</v>
      </c>
      <c r="T5016" s="2">
        <v>308126000</v>
      </c>
      <c r="U5016" s="2">
        <v>308456000</v>
      </c>
      <c r="V5016" s="2">
        <v>310393000</v>
      </c>
      <c r="W5016" s="2">
        <v>312512000</v>
      </c>
      <c r="X5016" s="2">
        <v>312239000</v>
      </c>
      <c r="Y5016" s="2">
        <v>313098000</v>
      </c>
      <c r="Z5016" s="2">
        <v>315904000</v>
      </c>
      <c r="AA5016" s="2">
        <v>317678000</v>
      </c>
      <c r="AB5016" s="2">
        <v>320439000</v>
      </c>
      <c r="AC5016" s="2">
        <v>322083000</v>
      </c>
      <c r="AD5016" s="2">
        <v>323003000</v>
      </c>
      <c r="AE5016" s="2">
        <v>324092000</v>
      </c>
      <c r="AF5016" s="2">
        <v>324866000</v>
      </c>
      <c r="AG5016" s="2">
        <v>329786000</v>
      </c>
    </row>
    <row r="5017" spans="1:33" x14ac:dyDescent="0.35">
      <c r="A5017" t="s">
        <v>6647</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x14ac:dyDescent="0.35">
      <c r="A5018" t="s">
        <v>6648</v>
      </c>
      <c r="B5018" t="s">
        <v>19</v>
      </c>
      <c r="C5018" s="2">
        <v>22678700000000</v>
      </c>
      <c r="D5018" s="2">
        <v>21963800000000</v>
      </c>
      <c r="E5018" s="2">
        <v>22478300000000</v>
      </c>
      <c r="F5018" s="2">
        <v>22782300000000</v>
      </c>
      <c r="G5018" s="2">
        <v>22889400000000</v>
      </c>
      <c r="H5018" s="2">
        <v>23056000000000</v>
      </c>
      <c r="I5018" s="2">
        <v>23070300000000</v>
      </c>
      <c r="J5018" s="2">
        <v>22998900000000</v>
      </c>
      <c r="K5018" s="2">
        <v>23076900000000</v>
      </c>
      <c r="L5018" s="2">
        <v>23103400000000</v>
      </c>
      <c r="M5018" s="2">
        <v>23128300000000</v>
      </c>
      <c r="N5018" s="2">
        <v>23116800000000</v>
      </c>
      <c r="O5018" s="2">
        <v>23084500000000</v>
      </c>
      <c r="P5018" s="2">
        <v>23052500000000</v>
      </c>
      <c r="Q5018" s="2">
        <v>22963200000000</v>
      </c>
      <c r="R5018" s="2">
        <v>22907800000000</v>
      </c>
      <c r="S5018" s="2">
        <v>22869300000000</v>
      </c>
      <c r="T5018" s="2">
        <v>22849500000000</v>
      </c>
      <c r="U5018" s="2">
        <v>22856500000000</v>
      </c>
      <c r="V5018" s="2">
        <v>22861100000000</v>
      </c>
      <c r="W5018" s="2">
        <v>22866600000000</v>
      </c>
      <c r="X5018" s="2">
        <v>22903600000000</v>
      </c>
      <c r="Y5018" s="2">
        <v>22933400000000</v>
      </c>
      <c r="Z5018" s="2">
        <v>22972600000000</v>
      </c>
      <c r="AA5018" s="2">
        <v>22978000000000</v>
      </c>
      <c r="AB5018" s="2">
        <v>22978000000000</v>
      </c>
      <c r="AC5018" s="2">
        <v>22994800000000</v>
      </c>
      <c r="AD5018" s="2">
        <v>22979400000000</v>
      </c>
      <c r="AE5018" s="2">
        <v>22905800000000</v>
      </c>
      <c r="AF5018" s="2">
        <v>22875300000000</v>
      </c>
      <c r="AG5018" s="2">
        <v>22956300000000</v>
      </c>
    </row>
    <row r="5019" spans="1:33" x14ac:dyDescent="0.35">
      <c r="A5019" t="s">
        <v>6649</v>
      </c>
      <c r="B5019" t="s">
        <v>19</v>
      </c>
      <c r="C5019" s="2">
        <v>1626390000</v>
      </c>
      <c r="D5019" s="2">
        <v>1558490000</v>
      </c>
      <c r="E5019" s="2">
        <v>1572990000</v>
      </c>
      <c r="F5019" s="2">
        <v>1591200000</v>
      </c>
      <c r="G5019" s="2">
        <v>1597380000</v>
      </c>
      <c r="H5019" s="2">
        <v>1608830000</v>
      </c>
      <c r="I5019" s="2">
        <v>1609030000</v>
      </c>
      <c r="J5019" s="2">
        <v>1603900000</v>
      </c>
      <c r="K5019" s="2">
        <v>1610060000</v>
      </c>
      <c r="L5019" s="2">
        <v>1610650000</v>
      </c>
      <c r="M5019" s="2">
        <v>1610770000</v>
      </c>
      <c r="N5019" s="2">
        <v>1609110000</v>
      </c>
      <c r="O5019" s="2">
        <v>1605810000</v>
      </c>
      <c r="P5019" s="2">
        <v>1601780000</v>
      </c>
      <c r="Q5019" s="2">
        <v>1591610000</v>
      </c>
      <c r="R5019" s="2">
        <v>1584500000</v>
      </c>
      <c r="S5019" s="2">
        <v>1579430000</v>
      </c>
      <c r="T5019" s="2">
        <v>1575320000</v>
      </c>
      <c r="U5019" s="2">
        <v>1573440000</v>
      </c>
      <c r="V5019" s="2">
        <v>1572680000</v>
      </c>
      <c r="W5019" s="2">
        <v>1571290000</v>
      </c>
      <c r="X5019" s="2">
        <v>1570370000</v>
      </c>
      <c r="Y5019" s="2">
        <v>1569330000</v>
      </c>
      <c r="Z5019" s="2">
        <v>1569590000</v>
      </c>
      <c r="AA5019" s="2">
        <v>1568380000</v>
      </c>
      <c r="AB5019" s="2">
        <v>1567810000</v>
      </c>
      <c r="AC5019" s="2">
        <v>1569320000</v>
      </c>
      <c r="AD5019" s="2">
        <v>1568550000</v>
      </c>
      <c r="AE5019" s="2">
        <v>1563920000</v>
      </c>
      <c r="AF5019" s="2">
        <v>1560980000</v>
      </c>
      <c r="AG5019" s="2">
        <v>1565690000</v>
      </c>
    </row>
    <row r="5020" spans="1:33" x14ac:dyDescent="0.35">
      <c r="A5020" t="s">
        <v>6650</v>
      </c>
      <c r="B5020" t="s">
        <v>19</v>
      </c>
      <c r="C5020" s="2">
        <v>9417620000</v>
      </c>
      <c r="D5020" s="2">
        <v>9052710000</v>
      </c>
      <c r="E5020" s="2">
        <v>9134070000</v>
      </c>
      <c r="F5020" s="2">
        <v>9238320000</v>
      </c>
      <c r="G5020" s="2">
        <v>9278230000</v>
      </c>
      <c r="H5020" s="2">
        <v>9345840000</v>
      </c>
      <c r="I5020" s="2">
        <v>9352490000</v>
      </c>
      <c r="J5020" s="2">
        <v>9330170000</v>
      </c>
      <c r="K5020" s="2">
        <v>9367950000</v>
      </c>
      <c r="L5020" s="2">
        <v>9375260000</v>
      </c>
      <c r="M5020" s="2">
        <v>9379430000</v>
      </c>
      <c r="N5020" s="2">
        <v>9373240000</v>
      </c>
      <c r="O5020" s="2">
        <v>9357610000</v>
      </c>
      <c r="P5020" s="2">
        <v>9337300000</v>
      </c>
      <c r="Q5020" s="2">
        <v>9283360000</v>
      </c>
      <c r="R5020" s="2">
        <v>9245530000</v>
      </c>
      <c r="S5020" s="2">
        <v>9218560000</v>
      </c>
      <c r="T5020" s="2">
        <v>9196670000</v>
      </c>
      <c r="U5020" s="2">
        <v>9186880000</v>
      </c>
      <c r="V5020" s="2">
        <v>9182890000</v>
      </c>
      <c r="W5020" s="2">
        <v>9175670000</v>
      </c>
      <c r="X5020" s="2">
        <v>9171050000</v>
      </c>
      <c r="Y5020" s="2">
        <v>9165690000</v>
      </c>
      <c r="Z5020" s="2">
        <v>9167280000</v>
      </c>
      <c r="AA5020" s="2">
        <v>9160970000</v>
      </c>
      <c r="AB5020" s="2">
        <v>9158090000</v>
      </c>
      <c r="AC5020" s="2">
        <v>9166220000</v>
      </c>
      <c r="AD5020" s="2">
        <v>9162150000</v>
      </c>
      <c r="AE5020" s="2">
        <v>9137410000</v>
      </c>
      <c r="AF5020" s="2">
        <v>9121750000</v>
      </c>
      <c r="AG5020" s="2">
        <v>9147180000</v>
      </c>
    </row>
    <row r="5021" spans="1:33" x14ac:dyDescent="0.35">
      <c r="A5021" t="s">
        <v>6651</v>
      </c>
      <c r="B5021" t="s">
        <v>19</v>
      </c>
      <c r="C5021" s="2">
        <v>19527200000</v>
      </c>
      <c r="D5021" s="2">
        <v>18847900000</v>
      </c>
      <c r="E5021" s="2">
        <v>19111600000</v>
      </c>
      <c r="F5021" s="2">
        <v>19342900000</v>
      </c>
      <c r="G5021" s="2">
        <v>19432900000</v>
      </c>
      <c r="H5021" s="2">
        <v>19575500000</v>
      </c>
      <c r="I5021" s="2">
        <v>19594000000</v>
      </c>
      <c r="J5021" s="2">
        <v>19549500000</v>
      </c>
      <c r="K5021" s="2">
        <v>19625800000</v>
      </c>
      <c r="L5021" s="2">
        <v>19647500000</v>
      </c>
      <c r="M5021" s="2">
        <v>19664000000</v>
      </c>
      <c r="N5021" s="2">
        <v>19655500000</v>
      </c>
      <c r="O5021" s="2">
        <v>19628100000</v>
      </c>
      <c r="P5021" s="2">
        <v>19594000000</v>
      </c>
      <c r="Q5021" s="2">
        <v>19499400000</v>
      </c>
      <c r="R5021" s="2">
        <v>19435100000</v>
      </c>
      <c r="S5021" s="2">
        <v>19389500000</v>
      </c>
      <c r="T5021" s="2">
        <v>19356100000</v>
      </c>
      <c r="U5021" s="2">
        <v>19346200000</v>
      </c>
      <c r="V5021" s="2">
        <v>19342700000</v>
      </c>
      <c r="W5021" s="2">
        <v>19335500000</v>
      </c>
      <c r="X5021" s="2">
        <v>19341300000</v>
      </c>
      <c r="Y5021" s="2">
        <v>19343900000</v>
      </c>
      <c r="Z5021" s="2">
        <v>19358200000</v>
      </c>
      <c r="AA5021" s="2">
        <v>19352100000</v>
      </c>
      <c r="AB5021" s="2">
        <v>19348600000</v>
      </c>
      <c r="AC5021" s="2">
        <v>19364000000</v>
      </c>
      <c r="AD5021" s="2">
        <v>19354300000</v>
      </c>
      <c r="AE5021" s="2">
        <v>19300700000</v>
      </c>
      <c r="AF5021" s="2">
        <v>19271700000</v>
      </c>
      <c r="AG5021" s="2">
        <v>19328700000</v>
      </c>
    </row>
    <row r="5022" spans="1:33" x14ac:dyDescent="0.35">
      <c r="A5022" t="s">
        <v>6652</v>
      </c>
      <c r="B5022" t="s">
        <v>19</v>
      </c>
      <c r="C5022" s="2">
        <v>2385050000</v>
      </c>
      <c r="D5022" s="2">
        <v>2347130000</v>
      </c>
      <c r="E5022" s="2">
        <v>2388040000</v>
      </c>
      <c r="F5022" s="2">
        <v>2416690000</v>
      </c>
      <c r="G5022" s="2">
        <v>2433720000</v>
      </c>
      <c r="H5022" s="2">
        <v>2453140000</v>
      </c>
      <c r="I5022" s="2">
        <v>2462830000</v>
      </c>
      <c r="J5022" s="2">
        <v>2466890000</v>
      </c>
      <c r="K5022" s="2">
        <v>2478560000</v>
      </c>
      <c r="L5022" s="2">
        <v>2486930000</v>
      </c>
      <c r="M5022" s="2">
        <v>2494260000</v>
      </c>
      <c r="N5022" s="2">
        <v>2498080000</v>
      </c>
      <c r="O5022" s="2">
        <v>2499650000</v>
      </c>
      <c r="P5022" s="2">
        <v>2500310000</v>
      </c>
      <c r="Q5022" s="2">
        <v>2497150000</v>
      </c>
      <c r="R5022" s="2">
        <v>2495230000</v>
      </c>
      <c r="S5022" s="2">
        <v>2493900000</v>
      </c>
      <c r="T5022" s="2">
        <v>2493730000</v>
      </c>
      <c r="U5022" s="2">
        <v>2495170000</v>
      </c>
      <c r="V5022" s="2">
        <v>2495880000</v>
      </c>
      <c r="W5022" s="2">
        <v>2497030000</v>
      </c>
      <c r="X5022" s="2">
        <v>2500560000</v>
      </c>
      <c r="Y5022" s="2">
        <v>2503430000</v>
      </c>
      <c r="Z5022" s="2">
        <v>2506660000</v>
      </c>
      <c r="AA5022" s="2">
        <v>2507690000</v>
      </c>
      <c r="AB5022" s="2">
        <v>2508050000</v>
      </c>
      <c r="AC5022" s="2">
        <v>2509000000</v>
      </c>
      <c r="AD5022" s="2">
        <v>2508160000</v>
      </c>
      <c r="AE5022" s="2">
        <v>2503920000</v>
      </c>
      <c r="AF5022" s="2">
        <v>2502540000</v>
      </c>
      <c r="AG5022" s="2">
        <v>2507700000</v>
      </c>
    </row>
    <row r="5023" spans="1:33" x14ac:dyDescent="0.35">
      <c r="A5023" t="s">
        <v>6653</v>
      </c>
      <c r="B5023" t="s">
        <v>19</v>
      </c>
      <c r="C5023" s="2">
        <v>1126380000</v>
      </c>
      <c r="D5023" s="2">
        <v>1097420000</v>
      </c>
      <c r="E5023" s="2">
        <v>1118430000</v>
      </c>
      <c r="F5023" s="2">
        <v>1132550000</v>
      </c>
      <c r="G5023" s="2">
        <v>1138970000</v>
      </c>
      <c r="H5023" s="2">
        <v>1147600000</v>
      </c>
      <c r="I5023" s="2">
        <v>1149970000</v>
      </c>
      <c r="J5023" s="2">
        <v>1148870000</v>
      </c>
      <c r="K5023" s="2">
        <v>1153520000</v>
      </c>
      <c r="L5023" s="2">
        <v>1155910000</v>
      </c>
      <c r="M5023" s="2">
        <v>1158010000</v>
      </c>
      <c r="N5023" s="2">
        <v>1158430000</v>
      </c>
      <c r="O5023" s="2">
        <v>1157800000</v>
      </c>
      <c r="P5023" s="2">
        <v>1156920000</v>
      </c>
      <c r="Q5023" s="2">
        <v>1153510000</v>
      </c>
      <c r="R5023" s="2">
        <v>1151330000</v>
      </c>
      <c r="S5023" s="2">
        <v>1149810000</v>
      </c>
      <c r="T5023" s="2">
        <v>1149020000</v>
      </c>
      <c r="U5023" s="2">
        <v>1149330000</v>
      </c>
      <c r="V5023" s="2">
        <v>1149520000</v>
      </c>
      <c r="W5023" s="2">
        <v>1149770000</v>
      </c>
      <c r="X5023" s="2">
        <v>1151250000</v>
      </c>
      <c r="Y5023" s="2">
        <v>1152430000</v>
      </c>
      <c r="Z5023" s="2">
        <v>1153980000</v>
      </c>
      <c r="AA5023" s="2">
        <v>1154220000</v>
      </c>
      <c r="AB5023" s="2">
        <v>1154260000</v>
      </c>
      <c r="AC5023" s="2">
        <v>1154940000</v>
      </c>
      <c r="AD5023" s="2">
        <v>1154370000</v>
      </c>
      <c r="AE5023" s="2">
        <v>1151500000</v>
      </c>
      <c r="AF5023" s="2">
        <v>1150310000</v>
      </c>
      <c r="AG5023" s="2">
        <v>1153540000</v>
      </c>
    </row>
    <row r="5024" spans="1:33" x14ac:dyDescent="0.35">
      <c r="A5024" t="s">
        <v>6654</v>
      </c>
      <c r="B5024" t="s">
        <v>19</v>
      </c>
      <c r="C5024" s="2">
        <v>8136810000</v>
      </c>
      <c r="D5024" s="2">
        <v>8066270000</v>
      </c>
      <c r="E5024" s="2">
        <v>8217160000</v>
      </c>
      <c r="F5024" s="2">
        <v>8315410000</v>
      </c>
      <c r="G5024" s="2">
        <v>8381400000</v>
      </c>
      <c r="H5024" s="2">
        <v>8450260000</v>
      </c>
      <c r="I5024" s="2">
        <v>8493030000</v>
      </c>
      <c r="J5024" s="2">
        <v>8519290000</v>
      </c>
      <c r="K5024" s="2">
        <v>8562140000</v>
      </c>
      <c r="L5024" s="2">
        <v>8598180000</v>
      </c>
      <c r="M5024" s="2">
        <v>8630130000</v>
      </c>
      <c r="N5024" s="2">
        <v>8649500000</v>
      </c>
      <c r="O5024" s="2">
        <v>8661320000</v>
      </c>
      <c r="P5024" s="2">
        <v>8669820000</v>
      </c>
      <c r="Q5024" s="2">
        <v>8670040000</v>
      </c>
      <c r="R5024" s="2">
        <v>8671240000</v>
      </c>
      <c r="S5024" s="2">
        <v>8672200000</v>
      </c>
      <c r="T5024" s="2">
        <v>8676750000</v>
      </c>
      <c r="U5024" s="2">
        <v>8685120000</v>
      </c>
      <c r="V5024" s="2">
        <v>8689000000</v>
      </c>
      <c r="W5024" s="2">
        <v>8695590000</v>
      </c>
      <c r="X5024" s="2">
        <v>8711310000</v>
      </c>
      <c r="Y5024" s="2">
        <v>8724440000</v>
      </c>
      <c r="Z5024" s="2">
        <v>8737350000</v>
      </c>
      <c r="AA5024" s="2">
        <v>8743190000</v>
      </c>
      <c r="AB5024" s="2">
        <v>8745460000</v>
      </c>
      <c r="AC5024" s="2">
        <v>8747460000</v>
      </c>
      <c r="AD5024" s="2">
        <v>8745050000</v>
      </c>
      <c r="AE5024" s="2">
        <v>8733640000</v>
      </c>
      <c r="AF5024" s="2">
        <v>8731750000</v>
      </c>
      <c r="AG5024" s="2">
        <v>8747000000</v>
      </c>
    </row>
    <row r="5025" spans="1:33" x14ac:dyDescent="0.35">
      <c r="A5025" t="s">
        <v>6655</v>
      </c>
      <c r="B5025" t="s">
        <v>19</v>
      </c>
      <c r="C5025" s="2">
        <v>111569000</v>
      </c>
      <c r="D5025" s="2">
        <v>108943000</v>
      </c>
      <c r="E5025" s="2">
        <v>112729000</v>
      </c>
      <c r="F5025" s="2">
        <v>114427000</v>
      </c>
      <c r="G5025" s="2">
        <v>115032000</v>
      </c>
      <c r="H5025" s="2">
        <v>115878000</v>
      </c>
      <c r="I5025" s="2">
        <v>115986000</v>
      </c>
      <c r="J5025" s="2">
        <v>115626000</v>
      </c>
      <c r="K5025" s="2">
        <v>115974000</v>
      </c>
      <c r="L5025" s="2">
        <v>116174000</v>
      </c>
      <c r="M5025" s="2">
        <v>116384000</v>
      </c>
      <c r="N5025" s="2">
        <v>116370000</v>
      </c>
      <c r="O5025" s="2">
        <v>116260000</v>
      </c>
      <c r="P5025" s="2">
        <v>116196000</v>
      </c>
      <c r="Q5025" s="2">
        <v>115961000</v>
      </c>
      <c r="R5025" s="2">
        <v>115859000</v>
      </c>
      <c r="S5025" s="2">
        <v>115794000</v>
      </c>
      <c r="T5025" s="2">
        <v>115845000</v>
      </c>
      <c r="U5025" s="2">
        <v>116011000</v>
      </c>
      <c r="V5025" s="2">
        <v>116094000</v>
      </c>
      <c r="W5025" s="2">
        <v>116219000</v>
      </c>
      <c r="X5025" s="2">
        <v>116601000</v>
      </c>
      <c r="Y5025" s="2">
        <v>116924000</v>
      </c>
      <c r="Z5025" s="2">
        <v>117259000</v>
      </c>
      <c r="AA5025" s="2">
        <v>117374000</v>
      </c>
      <c r="AB5025" s="2">
        <v>117405000</v>
      </c>
      <c r="AC5025" s="2">
        <v>117472000</v>
      </c>
      <c r="AD5025" s="2">
        <v>117377000</v>
      </c>
      <c r="AE5025" s="2">
        <v>116976000</v>
      </c>
      <c r="AF5025" s="2">
        <v>116866000</v>
      </c>
      <c r="AG5025" s="2">
        <v>117328000</v>
      </c>
    </row>
    <row r="5026" spans="1:33" x14ac:dyDescent="0.35">
      <c r="A5026" t="s">
        <v>6656</v>
      </c>
      <c r="B5026" t="s">
        <v>19</v>
      </c>
      <c r="C5026" s="2">
        <v>277961000</v>
      </c>
      <c r="D5026" s="2">
        <v>267073000</v>
      </c>
      <c r="E5026" s="2">
        <v>270355000</v>
      </c>
      <c r="F5026" s="2">
        <v>273593000</v>
      </c>
      <c r="G5026" s="2">
        <v>274721000</v>
      </c>
      <c r="H5026" s="2">
        <v>276700000</v>
      </c>
      <c r="I5026" s="2">
        <v>276786000</v>
      </c>
      <c r="J5026" s="2">
        <v>275938000</v>
      </c>
      <c r="K5026" s="2">
        <v>276980000</v>
      </c>
      <c r="L5026" s="2">
        <v>277143000</v>
      </c>
      <c r="M5026" s="2">
        <v>277238000</v>
      </c>
      <c r="N5026" s="2">
        <v>276998000</v>
      </c>
      <c r="O5026" s="2">
        <v>276484000</v>
      </c>
      <c r="P5026" s="2">
        <v>275870000</v>
      </c>
      <c r="Q5026" s="2">
        <v>274288000</v>
      </c>
      <c r="R5026" s="2">
        <v>273200000</v>
      </c>
      <c r="S5026" s="2">
        <v>272428000</v>
      </c>
      <c r="T5026" s="2">
        <v>271830000</v>
      </c>
      <c r="U5026" s="2">
        <v>271600000</v>
      </c>
      <c r="V5026" s="2">
        <v>271511000</v>
      </c>
      <c r="W5026" s="2">
        <v>271341000</v>
      </c>
      <c r="X5026" s="2">
        <v>271317000</v>
      </c>
      <c r="Y5026" s="2">
        <v>271257000</v>
      </c>
      <c r="Z5026" s="2">
        <v>271395000</v>
      </c>
      <c r="AA5026" s="2">
        <v>271248000</v>
      </c>
      <c r="AB5026" s="2">
        <v>271174000</v>
      </c>
      <c r="AC5026" s="2">
        <v>271419000</v>
      </c>
      <c r="AD5026" s="2">
        <v>271276000</v>
      </c>
      <c r="AE5026" s="2">
        <v>270469000</v>
      </c>
      <c r="AF5026" s="2">
        <v>269999000</v>
      </c>
      <c r="AG5026" s="2">
        <v>270837000</v>
      </c>
    </row>
    <row r="5027" spans="1:33" x14ac:dyDescent="0.35">
      <c r="A5027" t="s">
        <v>6657</v>
      </c>
      <c r="B5027" t="s">
        <v>19</v>
      </c>
      <c r="C5027" s="2">
        <v>815085000</v>
      </c>
      <c r="D5027" s="2">
        <v>797391000</v>
      </c>
      <c r="E5027" s="2">
        <v>820274000</v>
      </c>
      <c r="F5027" s="2">
        <v>831785000</v>
      </c>
      <c r="G5027" s="2">
        <v>836595000</v>
      </c>
      <c r="H5027" s="2">
        <v>842903000</v>
      </c>
      <c r="I5027" s="2">
        <v>844449000</v>
      </c>
      <c r="J5027" s="2">
        <v>843051000</v>
      </c>
      <c r="K5027" s="2">
        <v>846056000</v>
      </c>
      <c r="L5027" s="2">
        <v>847910000</v>
      </c>
      <c r="M5027" s="2">
        <v>849700000</v>
      </c>
      <c r="N5027" s="2">
        <v>850009000</v>
      </c>
      <c r="O5027" s="2">
        <v>849598000</v>
      </c>
      <c r="P5027" s="2">
        <v>849295000</v>
      </c>
      <c r="Q5027" s="2">
        <v>847678000</v>
      </c>
      <c r="R5027" s="2">
        <v>846881000</v>
      </c>
      <c r="S5027" s="2">
        <v>846356000</v>
      </c>
      <c r="T5027" s="2">
        <v>846527000</v>
      </c>
      <c r="U5027" s="2">
        <v>847457000</v>
      </c>
      <c r="V5027" s="2">
        <v>847923000</v>
      </c>
      <c r="W5027" s="2">
        <v>848633000</v>
      </c>
      <c r="X5027" s="2">
        <v>850842000</v>
      </c>
      <c r="Y5027" s="2">
        <v>852696000</v>
      </c>
      <c r="Z5027" s="2">
        <v>854667000</v>
      </c>
      <c r="AA5027" s="2">
        <v>855316000</v>
      </c>
      <c r="AB5027" s="2">
        <v>855497000</v>
      </c>
      <c r="AC5027" s="2">
        <v>855941000</v>
      </c>
      <c r="AD5027" s="2">
        <v>855383000</v>
      </c>
      <c r="AE5027" s="2">
        <v>852925000</v>
      </c>
      <c r="AF5027" s="2">
        <v>852202000</v>
      </c>
      <c r="AG5027" s="2">
        <v>855057000</v>
      </c>
    </row>
    <row r="5028" spans="1:33" x14ac:dyDescent="0.35">
      <c r="A5028" t="s">
        <v>6658</v>
      </c>
      <c r="B5028" t="s">
        <v>19</v>
      </c>
      <c r="C5028" s="2">
        <v>127202000</v>
      </c>
      <c r="D5028" s="2">
        <v>124797000</v>
      </c>
      <c r="E5028" s="2">
        <v>129163000</v>
      </c>
      <c r="F5028" s="2">
        <v>131093000</v>
      </c>
      <c r="G5028" s="2">
        <v>131864000</v>
      </c>
      <c r="H5028" s="2">
        <v>132855000</v>
      </c>
      <c r="I5028" s="2">
        <v>133082000</v>
      </c>
      <c r="J5028" s="2">
        <v>132807000</v>
      </c>
      <c r="K5028" s="2">
        <v>133240000</v>
      </c>
      <c r="L5028" s="2">
        <v>133545000</v>
      </c>
      <c r="M5028" s="2">
        <v>133855000</v>
      </c>
      <c r="N5028" s="2">
        <v>133905000</v>
      </c>
      <c r="O5028" s="2">
        <v>133848000</v>
      </c>
      <c r="P5028" s="2">
        <v>133837000</v>
      </c>
      <c r="Q5028" s="2">
        <v>133677000</v>
      </c>
      <c r="R5028" s="2">
        <v>133635000</v>
      </c>
      <c r="S5028" s="2">
        <v>133614000</v>
      </c>
      <c r="T5028" s="2">
        <v>133719000</v>
      </c>
      <c r="U5028" s="2">
        <v>133939000</v>
      </c>
      <c r="V5028" s="2">
        <v>134046000</v>
      </c>
      <c r="W5028" s="2">
        <v>134212000</v>
      </c>
      <c r="X5028" s="2">
        <v>134675000</v>
      </c>
      <c r="Y5028" s="2">
        <v>135069000</v>
      </c>
      <c r="Z5028" s="2">
        <v>135464000</v>
      </c>
      <c r="AA5028" s="2">
        <v>135615000</v>
      </c>
      <c r="AB5028" s="2">
        <v>135660000</v>
      </c>
      <c r="AC5028" s="2">
        <v>135724000</v>
      </c>
      <c r="AD5028" s="2">
        <v>135622000</v>
      </c>
      <c r="AE5028" s="2">
        <v>135200000</v>
      </c>
      <c r="AF5028" s="2">
        <v>135102000</v>
      </c>
      <c r="AG5028" s="2">
        <v>135600000</v>
      </c>
    </row>
    <row r="5029" spans="1:33" x14ac:dyDescent="0.35">
      <c r="A5029" t="s">
        <v>6659</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3" x14ac:dyDescent="0.35">
      <c r="A5030" t="s">
        <v>6660</v>
      </c>
      <c r="B5030" t="s">
        <v>19</v>
      </c>
      <c r="C5030" s="2">
        <v>61279200000000</v>
      </c>
      <c r="D5030" s="2">
        <v>62872300000000</v>
      </c>
      <c r="E5030" s="2">
        <v>63314700000000</v>
      </c>
      <c r="F5030" s="2">
        <v>63486800000000</v>
      </c>
      <c r="G5030" s="2">
        <v>63452200000000</v>
      </c>
      <c r="H5030" s="2">
        <v>63326700000000</v>
      </c>
      <c r="I5030" s="2">
        <v>63009800000000</v>
      </c>
      <c r="J5030" s="2">
        <v>62463600000000</v>
      </c>
      <c r="K5030" s="2">
        <v>61854000000000</v>
      </c>
      <c r="L5030" s="2">
        <v>61182700000000</v>
      </c>
      <c r="M5030" s="2">
        <v>60531800000000</v>
      </c>
      <c r="N5030" s="2">
        <v>59933400000000</v>
      </c>
      <c r="O5030" s="2">
        <v>59172600000000</v>
      </c>
      <c r="P5030" s="2">
        <v>58462500000000</v>
      </c>
      <c r="Q5030" s="2">
        <v>57786400000000</v>
      </c>
      <c r="R5030" s="2">
        <v>57181500000000</v>
      </c>
      <c r="S5030" s="2">
        <v>56649400000000</v>
      </c>
      <c r="T5030" s="2">
        <v>56349700000000</v>
      </c>
      <c r="U5030" s="2">
        <v>56244700000000</v>
      </c>
      <c r="V5030" s="2">
        <v>56187700000000</v>
      </c>
      <c r="W5030" s="2">
        <v>56116000000000</v>
      </c>
      <c r="X5030" s="2">
        <v>56062100000000</v>
      </c>
      <c r="Y5030" s="2">
        <v>56095300000000</v>
      </c>
      <c r="Z5030" s="2">
        <v>56175300000000</v>
      </c>
      <c r="AA5030" s="2">
        <v>56209400000000</v>
      </c>
      <c r="AB5030" s="2">
        <v>56275600000000</v>
      </c>
      <c r="AC5030" s="2">
        <v>56332200000000</v>
      </c>
      <c r="AD5030" s="2">
        <v>56405900000000</v>
      </c>
      <c r="AE5030" s="2">
        <v>56483700000000</v>
      </c>
      <c r="AF5030" s="2">
        <v>56577400000000</v>
      </c>
      <c r="AG5030" s="2">
        <v>56693300000000</v>
      </c>
    </row>
    <row r="5031" spans="1:33" x14ac:dyDescent="0.35">
      <c r="A5031" t="s">
        <v>6661</v>
      </c>
      <c r="B5031" t="s">
        <v>19</v>
      </c>
      <c r="C5031" s="2">
        <v>5616650000</v>
      </c>
      <c r="D5031" s="2">
        <v>5786870000</v>
      </c>
      <c r="E5031" s="2">
        <v>5867680000</v>
      </c>
      <c r="F5031" s="2">
        <v>5876320000</v>
      </c>
      <c r="G5031" s="2">
        <v>5883280000</v>
      </c>
      <c r="H5031" s="2">
        <v>5866890000</v>
      </c>
      <c r="I5031" s="2">
        <v>5826390000</v>
      </c>
      <c r="J5031" s="2">
        <v>5760500000</v>
      </c>
      <c r="K5031" s="2">
        <v>5680780000</v>
      </c>
      <c r="L5031" s="2">
        <v>5595550000</v>
      </c>
      <c r="M5031" s="2">
        <v>5515670000</v>
      </c>
      <c r="N5031" s="2">
        <v>5443820000</v>
      </c>
      <c r="O5031" s="2">
        <v>5355250000</v>
      </c>
      <c r="P5031" s="2">
        <v>5273500000</v>
      </c>
      <c r="Q5031" s="2">
        <v>5198140000</v>
      </c>
      <c r="R5031" s="2">
        <v>5132270000</v>
      </c>
      <c r="S5031" s="2">
        <v>5074010000</v>
      </c>
      <c r="T5031" s="2">
        <v>5040950000</v>
      </c>
      <c r="U5031" s="2">
        <v>5030150000</v>
      </c>
      <c r="V5031" s="2">
        <v>5023500000</v>
      </c>
      <c r="W5031" s="2">
        <v>5019330000</v>
      </c>
      <c r="X5031" s="2">
        <v>5013500000</v>
      </c>
      <c r="Y5031" s="2">
        <v>5017760000</v>
      </c>
      <c r="Z5031" s="2">
        <v>5030160000</v>
      </c>
      <c r="AA5031" s="2">
        <v>5036890000</v>
      </c>
      <c r="AB5031" s="2">
        <v>5046700000</v>
      </c>
      <c r="AC5031" s="2">
        <v>5055310000</v>
      </c>
      <c r="AD5031" s="2">
        <v>5064420000</v>
      </c>
      <c r="AE5031" s="2">
        <v>5073480000</v>
      </c>
      <c r="AF5031" s="2">
        <v>5084570000</v>
      </c>
      <c r="AG5031" s="2">
        <v>5097230000</v>
      </c>
    </row>
    <row r="5032" spans="1:33" x14ac:dyDescent="0.35">
      <c r="A5032" t="s">
        <v>6662</v>
      </c>
      <c r="B5032" t="s">
        <v>19</v>
      </c>
      <c r="C5032" s="2">
        <v>35242400000</v>
      </c>
      <c r="D5032" s="2">
        <v>36251500000</v>
      </c>
      <c r="E5032" s="2">
        <v>36909000000</v>
      </c>
      <c r="F5032" s="2">
        <v>36951700000</v>
      </c>
      <c r="G5032" s="2">
        <v>36958200000</v>
      </c>
      <c r="H5032" s="2">
        <v>36877300000</v>
      </c>
      <c r="I5032" s="2">
        <v>36675400000</v>
      </c>
      <c r="J5032" s="2">
        <v>36339200000</v>
      </c>
      <c r="K5032" s="2">
        <v>35938200000</v>
      </c>
      <c r="L5032" s="2">
        <v>35502700000</v>
      </c>
      <c r="M5032" s="2">
        <v>35089500000</v>
      </c>
      <c r="N5032" s="2">
        <v>34713700000</v>
      </c>
      <c r="O5032" s="2">
        <v>34241900000</v>
      </c>
      <c r="P5032" s="2">
        <v>33804200000</v>
      </c>
      <c r="Q5032" s="2">
        <v>33395000000</v>
      </c>
      <c r="R5032" s="2">
        <v>33035300000</v>
      </c>
      <c r="S5032" s="2">
        <v>32717700000</v>
      </c>
      <c r="T5032" s="2">
        <v>32536400000</v>
      </c>
      <c r="U5032" s="2">
        <v>32473700000</v>
      </c>
      <c r="V5032" s="2">
        <v>32435000000</v>
      </c>
      <c r="W5032" s="2">
        <v>32405800000</v>
      </c>
      <c r="X5032" s="2">
        <v>32371000000</v>
      </c>
      <c r="Y5032" s="2">
        <v>32390800000</v>
      </c>
      <c r="Z5032" s="2">
        <v>32451600000</v>
      </c>
      <c r="AA5032" s="2">
        <v>32482400000</v>
      </c>
      <c r="AB5032" s="2">
        <v>32530100000</v>
      </c>
      <c r="AC5032" s="2">
        <v>32572500000</v>
      </c>
      <c r="AD5032" s="2">
        <v>32619000000</v>
      </c>
      <c r="AE5032" s="2">
        <v>32665100000</v>
      </c>
      <c r="AF5032" s="2">
        <v>32722300000</v>
      </c>
      <c r="AG5032" s="2">
        <v>32789100000</v>
      </c>
    </row>
    <row r="5033" spans="1:33" x14ac:dyDescent="0.35">
      <c r="A5033" t="s">
        <v>6663</v>
      </c>
      <c r="B5033" t="s">
        <v>19</v>
      </c>
      <c r="C5033" s="2">
        <v>67735200000</v>
      </c>
      <c r="D5033" s="2">
        <v>69408600000</v>
      </c>
      <c r="E5033" s="2">
        <v>70151700000</v>
      </c>
      <c r="F5033" s="2">
        <v>70352600000</v>
      </c>
      <c r="G5033" s="2">
        <v>70495100000</v>
      </c>
      <c r="H5033" s="2">
        <v>70430600000</v>
      </c>
      <c r="I5033" s="2">
        <v>70135400000</v>
      </c>
      <c r="J5033" s="2">
        <v>69592000000</v>
      </c>
      <c r="K5033" s="2">
        <v>68920900000</v>
      </c>
      <c r="L5033" s="2">
        <v>68183500000</v>
      </c>
      <c r="M5033" s="2">
        <v>67478600000</v>
      </c>
      <c r="N5033" s="2">
        <v>66832800000</v>
      </c>
      <c r="O5033" s="2">
        <v>66013700000</v>
      </c>
      <c r="P5033" s="2">
        <v>65241800000</v>
      </c>
      <c r="Q5033" s="2">
        <v>64517800000</v>
      </c>
      <c r="R5033" s="2">
        <v>63881000000</v>
      </c>
      <c r="S5033" s="2">
        <v>63317600000</v>
      </c>
      <c r="T5033" s="2">
        <v>62993100000</v>
      </c>
      <c r="U5033" s="2">
        <v>62877500000</v>
      </c>
      <c r="V5033" s="2">
        <v>62803900000</v>
      </c>
      <c r="W5033" s="2">
        <v>62746500000</v>
      </c>
      <c r="X5033" s="2">
        <v>62680100000</v>
      </c>
      <c r="Y5033" s="2">
        <v>62709200000</v>
      </c>
      <c r="Z5033" s="2">
        <v>62810200000</v>
      </c>
      <c r="AA5033" s="2">
        <v>62858600000</v>
      </c>
      <c r="AB5033" s="2">
        <v>62937700000</v>
      </c>
      <c r="AC5033" s="2">
        <v>63005700000</v>
      </c>
      <c r="AD5033" s="2">
        <v>63081800000</v>
      </c>
      <c r="AE5033" s="2">
        <v>63158400000</v>
      </c>
      <c r="AF5033" s="2">
        <v>63254100000</v>
      </c>
      <c r="AG5033" s="2">
        <v>63367600000</v>
      </c>
    </row>
    <row r="5034" spans="1:33" x14ac:dyDescent="0.35">
      <c r="A5034" t="s">
        <v>6664</v>
      </c>
      <c r="B5034" t="s">
        <v>19</v>
      </c>
      <c r="C5034" s="2">
        <v>10795400000</v>
      </c>
      <c r="D5034" s="2">
        <v>10923700000</v>
      </c>
      <c r="E5034" s="2">
        <v>11044700000</v>
      </c>
      <c r="F5034" s="2">
        <v>11102200000</v>
      </c>
      <c r="G5034" s="2">
        <v>11143900000</v>
      </c>
      <c r="H5034" s="2">
        <v>11186000000</v>
      </c>
      <c r="I5034" s="2">
        <v>11217700000</v>
      </c>
      <c r="J5034" s="2">
        <v>11235800000</v>
      </c>
      <c r="K5034" s="2">
        <v>11247800000</v>
      </c>
      <c r="L5034" s="2">
        <v>11249500000</v>
      </c>
      <c r="M5034" s="2">
        <v>11243900000</v>
      </c>
      <c r="N5034" s="2">
        <v>11232400000</v>
      </c>
      <c r="O5034" s="2">
        <v>11205200000</v>
      </c>
      <c r="P5034" s="2">
        <v>11171400000</v>
      </c>
      <c r="Q5034" s="2">
        <v>11133700000</v>
      </c>
      <c r="R5034" s="2">
        <v>11099100000</v>
      </c>
      <c r="S5034" s="2">
        <v>11068400000</v>
      </c>
      <c r="T5034" s="2">
        <v>11047800000</v>
      </c>
      <c r="U5034" s="2">
        <v>11035400000</v>
      </c>
      <c r="V5034" s="2">
        <v>11025800000</v>
      </c>
      <c r="W5034" s="2">
        <v>11015300000</v>
      </c>
      <c r="X5034" s="2">
        <v>11005900000</v>
      </c>
      <c r="Y5034" s="2">
        <v>11001000000</v>
      </c>
      <c r="Z5034" s="2">
        <v>10998100000</v>
      </c>
      <c r="AA5034" s="2">
        <v>10993200000</v>
      </c>
      <c r="AB5034" s="2">
        <v>10990100000</v>
      </c>
      <c r="AC5034" s="2">
        <v>10986900000</v>
      </c>
      <c r="AD5034" s="2">
        <v>10985100000</v>
      </c>
      <c r="AE5034" s="2">
        <v>10983300000</v>
      </c>
      <c r="AF5034" s="2">
        <v>10982600000</v>
      </c>
      <c r="AG5034" s="2">
        <v>10983800000</v>
      </c>
    </row>
    <row r="5035" spans="1:33" x14ac:dyDescent="0.35">
      <c r="A5035" t="s">
        <v>6665</v>
      </c>
      <c r="B5035" t="s">
        <v>19</v>
      </c>
      <c r="C5035" s="2">
        <v>4092330000</v>
      </c>
      <c r="D5035" s="2">
        <v>4176460000</v>
      </c>
      <c r="E5035" s="2">
        <v>4239700000</v>
      </c>
      <c r="F5035" s="2">
        <v>4251570000</v>
      </c>
      <c r="G5035" s="2">
        <v>4251680000</v>
      </c>
      <c r="H5035" s="2">
        <v>4253250000</v>
      </c>
      <c r="I5035" s="2">
        <v>4247900000</v>
      </c>
      <c r="J5035" s="2">
        <v>4233190000</v>
      </c>
      <c r="K5035" s="2">
        <v>4216470000</v>
      </c>
      <c r="L5035" s="2">
        <v>4195730000</v>
      </c>
      <c r="M5035" s="2">
        <v>4174100000</v>
      </c>
      <c r="N5035" s="2">
        <v>4152920000</v>
      </c>
      <c r="O5035" s="2">
        <v>4123360000</v>
      </c>
      <c r="P5035" s="2">
        <v>4094490000</v>
      </c>
      <c r="Q5035" s="2">
        <v>4065650000</v>
      </c>
      <c r="R5035" s="2">
        <v>4039580000</v>
      </c>
      <c r="S5035" s="2">
        <v>4016660000</v>
      </c>
      <c r="T5035" s="2">
        <v>4003170000</v>
      </c>
      <c r="U5035" s="2">
        <v>3997410000</v>
      </c>
      <c r="V5035" s="2">
        <v>3993810000</v>
      </c>
      <c r="W5035" s="2">
        <v>3989290000</v>
      </c>
      <c r="X5035" s="2">
        <v>3985800000</v>
      </c>
      <c r="Y5035" s="2">
        <v>3985970000</v>
      </c>
      <c r="Z5035" s="2">
        <v>3987790000</v>
      </c>
      <c r="AA5035" s="2">
        <v>3987810000</v>
      </c>
      <c r="AB5035" s="2">
        <v>3989180000</v>
      </c>
      <c r="AC5035" s="2">
        <v>3990370000</v>
      </c>
      <c r="AD5035" s="2">
        <v>3992440000</v>
      </c>
      <c r="AE5035" s="2">
        <v>3994620000</v>
      </c>
      <c r="AF5035" s="2">
        <v>3997500000</v>
      </c>
      <c r="AG5035" s="2">
        <v>4001510000</v>
      </c>
    </row>
    <row r="5036" spans="1:33" x14ac:dyDescent="0.35">
      <c r="A5036" t="s">
        <v>6666</v>
      </c>
      <c r="B5036" t="s">
        <v>19</v>
      </c>
      <c r="C5036" s="2">
        <v>40109700000</v>
      </c>
      <c r="D5036" s="2">
        <v>40443300000</v>
      </c>
      <c r="E5036" s="2">
        <v>40883700000</v>
      </c>
      <c r="F5036" s="2">
        <v>41125400000</v>
      </c>
      <c r="G5036" s="2">
        <v>41304100000</v>
      </c>
      <c r="H5036" s="2">
        <v>41515000000</v>
      </c>
      <c r="I5036" s="2">
        <v>41712700000</v>
      </c>
      <c r="J5036" s="2">
        <v>41885400000</v>
      </c>
      <c r="K5036" s="2">
        <v>42048900000</v>
      </c>
      <c r="L5036" s="2">
        <v>42174200000</v>
      </c>
      <c r="M5036" s="2">
        <v>42260500000</v>
      </c>
      <c r="N5036" s="2">
        <v>42309300000</v>
      </c>
      <c r="O5036" s="2">
        <v>42311400000</v>
      </c>
      <c r="P5036" s="2">
        <v>42275200000</v>
      </c>
      <c r="Q5036" s="2">
        <v>42212600000</v>
      </c>
      <c r="R5036" s="2">
        <v>42151200000</v>
      </c>
      <c r="S5036" s="2">
        <v>42096200000</v>
      </c>
      <c r="T5036" s="2">
        <v>42050900000</v>
      </c>
      <c r="U5036" s="2">
        <v>42011100000</v>
      </c>
      <c r="V5036" s="2">
        <v>41977100000</v>
      </c>
      <c r="W5036" s="2">
        <v>41936900000</v>
      </c>
      <c r="X5036" s="2">
        <v>41903200000</v>
      </c>
      <c r="Y5036" s="2">
        <v>41875700000</v>
      </c>
      <c r="Z5036" s="2">
        <v>41845900000</v>
      </c>
      <c r="AA5036" s="2">
        <v>41815100000</v>
      </c>
      <c r="AB5036" s="2">
        <v>41787700000</v>
      </c>
      <c r="AC5036" s="2">
        <v>41762000000</v>
      </c>
      <c r="AD5036" s="2">
        <v>41741400000</v>
      </c>
      <c r="AE5036" s="2">
        <v>41720800000</v>
      </c>
      <c r="AF5036" s="2">
        <v>41701900000</v>
      </c>
      <c r="AG5036" s="2">
        <v>41689100000</v>
      </c>
    </row>
    <row r="5037" spans="1:33" x14ac:dyDescent="0.35">
      <c r="A5037" t="s">
        <v>6667</v>
      </c>
      <c r="B5037" t="s">
        <v>19</v>
      </c>
      <c r="C5037" s="2">
        <v>235059000</v>
      </c>
      <c r="D5037" s="2">
        <v>241162000</v>
      </c>
      <c r="E5037" s="2">
        <v>243817000</v>
      </c>
      <c r="F5037" s="2">
        <v>244127000</v>
      </c>
      <c r="G5037" s="2">
        <v>242115000</v>
      </c>
      <c r="H5037" s="2">
        <v>241365000</v>
      </c>
      <c r="I5037" s="2">
        <v>240445000</v>
      </c>
      <c r="J5037" s="2">
        <v>238962000</v>
      </c>
      <c r="K5037" s="2">
        <v>237944000</v>
      </c>
      <c r="L5037" s="2">
        <v>236679000</v>
      </c>
      <c r="M5037" s="2">
        <v>235271000</v>
      </c>
      <c r="N5037" s="2">
        <v>233883000</v>
      </c>
      <c r="O5037" s="2">
        <v>231948000</v>
      </c>
      <c r="P5037" s="2">
        <v>230157000</v>
      </c>
      <c r="Q5037" s="2">
        <v>228268000</v>
      </c>
      <c r="R5037" s="2">
        <v>226457000</v>
      </c>
      <c r="S5037" s="2">
        <v>224897000</v>
      </c>
      <c r="T5037" s="2">
        <v>224056000</v>
      </c>
      <c r="U5037" s="2">
        <v>223720000</v>
      </c>
      <c r="V5037" s="2">
        <v>223615000</v>
      </c>
      <c r="W5037" s="2">
        <v>223151000</v>
      </c>
      <c r="X5037" s="2">
        <v>223016000</v>
      </c>
      <c r="Y5037" s="2">
        <v>223103000</v>
      </c>
      <c r="Z5037" s="2">
        <v>223093000</v>
      </c>
      <c r="AA5037" s="2">
        <v>222998000</v>
      </c>
      <c r="AB5037" s="2">
        <v>223024000</v>
      </c>
      <c r="AC5037" s="2">
        <v>223049000</v>
      </c>
      <c r="AD5037" s="2">
        <v>223226000</v>
      </c>
      <c r="AE5037" s="2">
        <v>223444000</v>
      </c>
      <c r="AF5037" s="2">
        <v>223691000</v>
      </c>
      <c r="AG5037" s="2">
        <v>224065000</v>
      </c>
    </row>
    <row r="5038" spans="1:33" x14ac:dyDescent="0.35">
      <c r="A5038" t="s">
        <v>6668</v>
      </c>
      <c r="B5038" t="s">
        <v>19</v>
      </c>
      <c r="C5038" s="2">
        <v>939165000</v>
      </c>
      <c r="D5038" s="2">
        <v>969601000</v>
      </c>
      <c r="E5038" s="2">
        <v>990405000</v>
      </c>
      <c r="F5038" s="2">
        <v>990251000</v>
      </c>
      <c r="G5038" s="2">
        <v>987827000</v>
      </c>
      <c r="H5038" s="2">
        <v>984134000</v>
      </c>
      <c r="I5038" s="2">
        <v>977272000</v>
      </c>
      <c r="J5038" s="2">
        <v>966640000</v>
      </c>
      <c r="K5038" s="2">
        <v>954685000</v>
      </c>
      <c r="L5038" s="2">
        <v>941798000</v>
      </c>
      <c r="M5038" s="2">
        <v>929562000</v>
      </c>
      <c r="N5038" s="2">
        <v>918477000</v>
      </c>
      <c r="O5038" s="2">
        <v>904656000</v>
      </c>
      <c r="P5038" s="2">
        <v>892013000</v>
      </c>
      <c r="Q5038" s="2">
        <v>880152000</v>
      </c>
      <c r="R5038" s="2">
        <v>869654000</v>
      </c>
      <c r="S5038" s="2">
        <v>860420000</v>
      </c>
      <c r="T5038" s="2">
        <v>855231000</v>
      </c>
      <c r="U5038" s="2">
        <v>853497000</v>
      </c>
      <c r="V5038" s="2">
        <v>852528000</v>
      </c>
      <c r="W5038" s="2">
        <v>851612000</v>
      </c>
      <c r="X5038" s="2">
        <v>850726000</v>
      </c>
      <c r="Y5038" s="2">
        <v>851416000</v>
      </c>
      <c r="Z5038" s="2">
        <v>853143000</v>
      </c>
      <c r="AA5038" s="2">
        <v>854027000</v>
      </c>
      <c r="AB5038" s="2">
        <v>855415000</v>
      </c>
      <c r="AC5038" s="2">
        <v>856671000</v>
      </c>
      <c r="AD5038" s="2">
        <v>858108000</v>
      </c>
      <c r="AE5038" s="2">
        <v>859555000</v>
      </c>
      <c r="AF5038" s="2">
        <v>861311000</v>
      </c>
      <c r="AG5038" s="2">
        <v>863378000</v>
      </c>
    </row>
    <row r="5039" spans="1:33" x14ac:dyDescent="0.35">
      <c r="A5039" t="s">
        <v>6669</v>
      </c>
      <c r="B5039" t="s">
        <v>19</v>
      </c>
      <c r="C5039" s="2">
        <v>2334900000</v>
      </c>
      <c r="D5039" s="2">
        <v>2375640000</v>
      </c>
      <c r="E5039" s="2">
        <v>2390680000</v>
      </c>
      <c r="F5039" s="2">
        <v>2400860000</v>
      </c>
      <c r="G5039" s="2">
        <v>2400140000</v>
      </c>
      <c r="H5039" s="2">
        <v>2402450000</v>
      </c>
      <c r="I5039" s="2">
        <v>2401770000</v>
      </c>
      <c r="J5039" s="2">
        <v>2396290000</v>
      </c>
      <c r="K5039" s="2">
        <v>2391300000</v>
      </c>
      <c r="L5039" s="2">
        <v>2383970000</v>
      </c>
      <c r="M5039" s="2">
        <v>2375390000</v>
      </c>
      <c r="N5039" s="2">
        <v>2366450000</v>
      </c>
      <c r="O5039" s="2">
        <v>2353050000</v>
      </c>
      <c r="P5039" s="2">
        <v>2339560000</v>
      </c>
      <c r="Q5039" s="2">
        <v>2325450000</v>
      </c>
      <c r="R5039" s="2">
        <v>2312300000</v>
      </c>
      <c r="S5039" s="2">
        <v>2300800000</v>
      </c>
      <c r="T5039" s="2">
        <v>2294090000</v>
      </c>
      <c r="U5039" s="2">
        <v>2291010000</v>
      </c>
      <c r="V5039" s="2">
        <v>2289290000</v>
      </c>
      <c r="W5039" s="2">
        <v>2286090000</v>
      </c>
      <c r="X5039" s="2">
        <v>2284300000</v>
      </c>
      <c r="Y5039" s="2">
        <v>2284200000</v>
      </c>
      <c r="Z5039" s="2">
        <v>2284180000</v>
      </c>
      <c r="AA5039" s="2">
        <v>2283420000</v>
      </c>
      <c r="AB5039" s="2">
        <v>2283450000</v>
      </c>
      <c r="AC5039" s="2">
        <v>2283390000</v>
      </c>
      <c r="AD5039" s="2">
        <v>2284130000</v>
      </c>
      <c r="AE5039" s="2">
        <v>2285060000</v>
      </c>
      <c r="AF5039" s="2">
        <v>2286270000</v>
      </c>
      <c r="AG5039" s="2">
        <v>2288260000</v>
      </c>
    </row>
    <row r="5040" spans="1:33" x14ac:dyDescent="0.35">
      <c r="A5040" t="s">
        <v>6670</v>
      </c>
      <c r="B5040" t="s">
        <v>19</v>
      </c>
      <c r="C5040" s="2">
        <v>304658000</v>
      </c>
      <c r="D5040" s="2">
        <v>309837000</v>
      </c>
      <c r="E5040" s="2">
        <v>311315000</v>
      </c>
      <c r="F5040" s="2">
        <v>312591000</v>
      </c>
      <c r="G5040" s="2">
        <v>311514000</v>
      </c>
      <c r="H5040" s="2">
        <v>311673000</v>
      </c>
      <c r="I5040" s="2">
        <v>311725000</v>
      </c>
      <c r="J5040" s="2">
        <v>311292000</v>
      </c>
      <c r="K5040" s="2">
        <v>311322000</v>
      </c>
      <c r="L5040" s="2">
        <v>311041000</v>
      </c>
      <c r="M5040" s="2">
        <v>310472000</v>
      </c>
      <c r="N5040" s="2">
        <v>309761000</v>
      </c>
      <c r="O5040" s="2">
        <v>308504000</v>
      </c>
      <c r="P5040" s="2">
        <v>307208000</v>
      </c>
      <c r="Q5040" s="2">
        <v>305706000</v>
      </c>
      <c r="R5040" s="2">
        <v>304222000</v>
      </c>
      <c r="S5040" s="2">
        <v>302944000</v>
      </c>
      <c r="T5040" s="2">
        <v>302219000</v>
      </c>
      <c r="U5040" s="2">
        <v>301852000</v>
      </c>
      <c r="V5040" s="2">
        <v>301695000</v>
      </c>
      <c r="W5040" s="2">
        <v>301158000</v>
      </c>
      <c r="X5040" s="2">
        <v>300967000</v>
      </c>
      <c r="Y5040" s="2">
        <v>300939000</v>
      </c>
      <c r="Z5040" s="2">
        <v>300761000</v>
      </c>
      <c r="AA5040" s="2">
        <v>300533000</v>
      </c>
      <c r="AB5040" s="2">
        <v>300415000</v>
      </c>
      <c r="AC5040" s="2">
        <v>300300000</v>
      </c>
      <c r="AD5040" s="2">
        <v>300345000</v>
      </c>
      <c r="AE5040" s="2">
        <v>300433000</v>
      </c>
      <c r="AF5040" s="2">
        <v>300537000</v>
      </c>
      <c r="AG5040" s="2">
        <v>300774000</v>
      </c>
    </row>
    <row r="5041" spans="1:33" x14ac:dyDescent="0.35">
      <c r="A5041" t="s">
        <v>6671</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3" x14ac:dyDescent="0.35">
      <c r="A5042" t="s">
        <v>6672</v>
      </c>
      <c r="B5042" t="s">
        <v>19</v>
      </c>
      <c r="C5042" s="2">
        <v>6508630000000</v>
      </c>
      <c r="D5042" s="2">
        <v>6702440000000</v>
      </c>
      <c r="E5042" s="2">
        <v>6640100000000</v>
      </c>
      <c r="F5042" s="2">
        <v>6663540000000</v>
      </c>
      <c r="G5042" s="2">
        <v>6626290000000</v>
      </c>
      <c r="H5042" s="2">
        <v>6606180000000</v>
      </c>
      <c r="I5042" s="2">
        <v>6594720000000</v>
      </c>
      <c r="J5042" s="2">
        <v>6581620000000</v>
      </c>
      <c r="K5042" s="2">
        <v>6596230000000</v>
      </c>
      <c r="L5042" s="2">
        <v>6608120000000</v>
      </c>
      <c r="M5042" s="2">
        <v>6625670000000</v>
      </c>
      <c r="N5042" s="2">
        <v>6641110000000</v>
      </c>
      <c r="O5042" s="2">
        <v>6650130000000</v>
      </c>
      <c r="P5042" s="2">
        <v>6671530000000</v>
      </c>
      <c r="Q5042" s="2">
        <v>6685710000000</v>
      </c>
      <c r="R5042" s="2">
        <v>6702540000000</v>
      </c>
      <c r="S5042" s="2">
        <v>6724520000000</v>
      </c>
      <c r="T5042" s="2">
        <v>6755260000000</v>
      </c>
      <c r="U5042" s="2">
        <v>6785440000000</v>
      </c>
      <c r="V5042" s="2">
        <v>6828770000000</v>
      </c>
      <c r="W5042" s="2">
        <v>6859430000000</v>
      </c>
      <c r="X5042" s="2">
        <v>6902760000000</v>
      </c>
      <c r="Y5042" s="2">
        <v>6961770000000</v>
      </c>
      <c r="Z5042" s="2">
        <v>7018640000000</v>
      </c>
      <c r="AA5042" s="2">
        <v>7062320000000</v>
      </c>
      <c r="AB5042" s="2">
        <v>7111080000000</v>
      </c>
      <c r="AC5042" s="2">
        <v>7172070000000</v>
      </c>
      <c r="AD5042" s="2">
        <v>7240430000000</v>
      </c>
      <c r="AE5042" s="2">
        <v>7297610000000</v>
      </c>
      <c r="AF5042" s="2">
        <v>7356310000000</v>
      </c>
      <c r="AG5042" s="2">
        <v>7417840000000</v>
      </c>
    </row>
    <row r="5043" spans="1:33" x14ac:dyDescent="0.35">
      <c r="A5043" t="s">
        <v>6673</v>
      </c>
      <c r="B5043" t="s">
        <v>19</v>
      </c>
      <c r="C5043" s="2">
        <v>660735000</v>
      </c>
      <c r="D5043" s="2">
        <v>674361000</v>
      </c>
      <c r="E5043" s="2">
        <v>686048000</v>
      </c>
      <c r="F5043" s="2">
        <v>688902000</v>
      </c>
      <c r="G5043" s="2">
        <v>695660000</v>
      </c>
      <c r="H5043" s="2">
        <v>696878000</v>
      </c>
      <c r="I5043" s="2">
        <v>697362000</v>
      </c>
      <c r="J5043" s="2">
        <v>697533000</v>
      </c>
      <c r="K5043" s="2">
        <v>696608000</v>
      </c>
      <c r="L5043" s="2">
        <v>695556000</v>
      </c>
      <c r="M5043" s="2">
        <v>696177000</v>
      </c>
      <c r="N5043" s="2">
        <v>697007000</v>
      </c>
      <c r="O5043" s="2">
        <v>697402000</v>
      </c>
      <c r="P5043" s="2">
        <v>699000000</v>
      </c>
      <c r="Q5043" s="2">
        <v>700766000</v>
      </c>
      <c r="R5043" s="2">
        <v>703595000</v>
      </c>
      <c r="S5043" s="2">
        <v>706689000</v>
      </c>
      <c r="T5043" s="2">
        <v>710099000</v>
      </c>
      <c r="U5043" s="2">
        <v>713531000</v>
      </c>
      <c r="V5043" s="2">
        <v>717815000</v>
      </c>
      <c r="W5043" s="2">
        <v>722830000</v>
      </c>
      <c r="X5043" s="2">
        <v>727369000</v>
      </c>
      <c r="Y5043" s="2">
        <v>733850000</v>
      </c>
      <c r="Z5043" s="2">
        <v>741563000</v>
      </c>
      <c r="AA5043" s="2">
        <v>747525000</v>
      </c>
      <c r="AB5043" s="2">
        <v>753849000</v>
      </c>
      <c r="AC5043" s="2">
        <v>761423000</v>
      </c>
      <c r="AD5043" s="2">
        <v>769165000</v>
      </c>
      <c r="AE5043" s="2">
        <v>775399000</v>
      </c>
      <c r="AF5043" s="2">
        <v>781914000</v>
      </c>
      <c r="AG5043" s="2">
        <v>788347000</v>
      </c>
    </row>
    <row r="5044" spans="1:33" x14ac:dyDescent="0.35">
      <c r="A5044" t="s">
        <v>6674</v>
      </c>
      <c r="B5044" t="s">
        <v>19</v>
      </c>
      <c r="C5044" s="2">
        <v>3623220000</v>
      </c>
      <c r="D5044" s="2">
        <v>3713220000</v>
      </c>
      <c r="E5044" s="2">
        <v>3865420000</v>
      </c>
      <c r="F5044" s="2">
        <v>3875430000</v>
      </c>
      <c r="G5044" s="2">
        <v>3904020000</v>
      </c>
      <c r="H5044" s="2">
        <v>3906890000</v>
      </c>
      <c r="I5044" s="2">
        <v>3907210000</v>
      </c>
      <c r="J5044" s="2">
        <v>3906550000</v>
      </c>
      <c r="K5044" s="2">
        <v>3901550000</v>
      </c>
      <c r="L5044" s="2">
        <v>3895770000</v>
      </c>
      <c r="M5044" s="2">
        <v>3899050000</v>
      </c>
      <c r="N5044" s="2">
        <v>3903420000</v>
      </c>
      <c r="O5044" s="2">
        <v>3905450000</v>
      </c>
      <c r="P5044" s="2">
        <v>3914480000</v>
      </c>
      <c r="Q5044" s="2">
        <v>3923980000</v>
      </c>
      <c r="R5044" s="2">
        <v>3939170000</v>
      </c>
      <c r="S5044" s="2">
        <v>3955950000</v>
      </c>
      <c r="T5044" s="2">
        <v>3974720000</v>
      </c>
      <c r="U5044" s="2">
        <v>3993590000</v>
      </c>
      <c r="V5044" s="2">
        <v>4017370000</v>
      </c>
      <c r="W5044" s="2">
        <v>4044720000</v>
      </c>
      <c r="X5044" s="2">
        <v>4069860000</v>
      </c>
      <c r="Y5044" s="2">
        <v>4105690000</v>
      </c>
      <c r="Z5044" s="2">
        <v>4147840000</v>
      </c>
      <c r="AA5044" s="2">
        <v>4180430000</v>
      </c>
      <c r="AB5044" s="2">
        <v>4214980000</v>
      </c>
      <c r="AC5044" s="2">
        <v>4256690000</v>
      </c>
      <c r="AD5044" s="2">
        <v>4299490000</v>
      </c>
      <c r="AE5044" s="2">
        <v>4333910000</v>
      </c>
      <c r="AF5044" s="2">
        <v>4369930000</v>
      </c>
      <c r="AG5044" s="2">
        <v>4405620000</v>
      </c>
    </row>
    <row r="5045" spans="1:33" x14ac:dyDescent="0.35">
      <c r="A5045" t="s">
        <v>6675</v>
      </c>
      <c r="B5045" t="s">
        <v>19</v>
      </c>
      <c r="C5045" s="2">
        <v>6460540000</v>
      </c>
      <c r="D5045" s="2">
        <v>6609890000</v>
      </c>
      <c r="E5045" s="2">
        <v>6655330000</v>
      </c>
      <c r="F5045" s="2">
        <v>6683280000</v>
      </c>
      <c r="G5045" s="2">
        <v>6726630000</v>
      </c>
      <c r="H5045" s="2">
        <v>6732420000</v>
      </c>
      <c r="I5045" s="2">
        <v>6734620000</v>
      </c>
      <c r="J5045" s="2">
        <v>6734010000</v>
      </c>
      <c r="K5045" s="2">
        <v>6731670000</v>
      </c>
      <c r="L5045" s="2">
        <v>6727620000</v>
      </c>
      <c r="M5045" s="2">
        <v>6737190000</v>
      </c>
      <c r="N5045" s="2">
        <v>6747670000</v>
      </c>
      <c r="O5045" s="2">
        <v>6753610000</v>
      </c>
      <c r="P5045" s="2">
        <v>6771070000</v>
      </c>
      <c r="Q5045" s="2">
        <v>6787900000</v>
      </c>
      <c r="R5045" s="2">
        <v>6813250000</v>
      </c>
      <c r="S5045" s="2">
        <v>6841730000</v>
      </c>
      <c r="T5045" s="2">
        <v>6874630000</v>
      </c>
      <c r="U5045" s="2">
        <v>6907620000</v>
      </c>
      <c r="V5045" s="2">
        <v>6949980000</v>
      </c>
      <c r="W5045" s="2">
        <v>6994920000</v>
      </c>
      <c r="X5045" s="2">
        <v>7039230000</v>
      </c>
      <c r="Y5045" s="2">
        <v>7101680000</v>
      </c>
      <c r="Z5045" s="2">
        <v>7172840000</v>
      </c>
      <c r="AA5045" s="2">
        <v>7227800000</v>
      </c>
      <c r="AB5045" s="2">
        <v>7286590000</v>
      </c>
      <c r="AC5045" s="2">
        <v>7357600000</v>
      </c>
      <c r="AD5045" s="2">
        <v>7431570000</v>
      </c>
      <c r="AE5045" s="2">
        <v>7491710000</v>
      </c>
      <c r="AF5045" s="2">
        <v>7554340000</v>
      </c>
      <c r="AG5045" s="2">
        <v>7617000000</v>
      </c>
    </row>
    <row r="5046" spans="1:33" x14ac:dyDescent="0.35">
      <c r="A5046" t="s">
        <v>6676</v>
      </c>
      <c r="B5046" t="s">
        <v>19</v>
      </c>
      <c r="C5046" s="2">
        <v>352360000</v>
      </c>
      <c r="D5046" s="2">
        <v>368160000</v>
      </c>
      <c r="E5046" s="2">
        <v>382876000</v>
      </c>
      <c r="F5046" s="2">
        <v>382928000</v>
      </c>
      <c r="G5046" s="2">
        <v>380626000</v>
      </c>
      <c r="H5046" s="2">
        <v>379534000</v>
      </c>
      <c r="I5046" s="2">
        <v>379075000</v>
      </c>
      <c r="J5046" s="2">
        <v>378696000</v>
      </c>
      <c r="K5046" s="2">
        <v>379731000</v>
      </c>
      <c r="L5046" s="2">
        <v>380543000</v>
      </c>
      <c r="M5046" s="2">
        <v>381707000</v>
      </c>
      <c r="N5046" s="2">
        <v>382716000</v>
      </c>
      <c r="O5046" s="2">
        <v>383532000</v>
      </c>
      <c r="P5046" s="2">
        <v>384961000</v>
      </c>
      <c r="Q5046" s="2">
        <v>385889000</v>
      </c>
      <c r="R5046" s="2">
        <v>387018000</v>
      </c>
      <c r="S5046" s="2">
        <v>388400000</v>
      </c>
      <c r="T5046" s="2">
        <v>390260000</v>
      </c>
      <c r="U5046" s="2">
        <v>392115000</v>
      </c>
      <c r="V5046" s="2">
        <v>394656000</v>
      </c>
      <c r="W5046" s="2">
        <v>396728000</v>
      </c>
      <c r="X5046" s="2">
        <v>399315000</v>
      </c>
      <c r="Y5046" s="2">
        <v>402799000</v>
      </c>
      <c r="Z5046" s="2">
        <v>406266000</v>
      </c>
      <c r="AA5046" s="2">
        <v>408945000</v>
      </c>
      <c r="AB5046" s="2">
        <v>411829000</v>
      </c>
      <c r="AC5046" s="2">
        <v>415492000</v>
      </c>
      <c r="AD5046" s="2">
        <v>419506000</v>
      </c>
      <c r="AE5046" s="2">
        <v>422847000</v>
      </c>
      <c r="AF5046" s="2">
        <v>426327000</v>
      </c>
      <c r="AG5046" s="2">
        <v>429923000</v>
      </c>
    </row>
    <row r="5047" spans="1:33" x14ac:dyDescent="0.35">
      <c r="A5047" t="s">
        <v>6677</v>
      </c>
      <c r="B5047" t="s">
        <v>19</v>
      </c>
      <c r="C5047" s="2">
        <v>277008000</v>
      </c>
      <c r="D5047" s="2">
        <v>287607000</v>
      </c>
      <c r="E5047" s="2">
        <v>300811000</v>
      </c>
      <c r="F5047" s="2">
        <v>300904000</v>
      </c>
      <c r="G5047" s="2">
        <v>298858000</v>
      </c>
      <c r="H5047" s="2">
        <v>297702000</v>
      </c>
      <c r="I5047" s="2">
        <v>297026000</v>
      </c>
      <c r="J5047" s="2">
        <v>296392000</v>
      </c>
      <c r="K5047" s="2">
        <v>296879000</v>
      </c>
      <c r="L5047" s="2">
        <v>297241000</v>
      </c>
      <c r="M5047" s="2">
        <v>297913000</v>
      </c>
      <c r="N5047" s="2">
        <v>298513000</v>
      </c>
      <c r="O5047" s="2">
        <v>298878000</v>
      </c>
      <c r="P5047" s="2">
        <v>299818000</v>
      </c>
      <c r="Q5047" s="2">
        <v>300439000</v>
      </c>
      <c r="R5047" s="2">
        <v>301217000</v>
      </c>
      <c r="S5047" s="2">
        <v>302212000</v>
      </c>
      <c r="T5047" s="2">
        <v>303575000</v>
      </c>
      <c r="U5047" s="2">
        <v>304919000</v>
      </c>
      <c r="V5047" s="2">
        <v>306820000</v>
      </c>
      <c r="W5047" s="2">
        <v>308291000</v>
      </c>
      <c r="X5047" s="2">
        <v>310209000</v>
      </c>
      <c r="Y5047" s="2">
        <v>312832000</v>
      </c>
      <c r="Z5047" s="2">
        <v>315419000</v>
      </c>
      <c r="AA5047" s="2">
        <v>317412000</v>
      </c>
      <c r="AB5047" s="2">
        <v>319598000</v>
      </c>
      <c r="AC5047" s="2">
        <v>322363000</v>
      </c>
      <c r="AD5047" s="2">
        <v>325416000</v>
      </c>
      <c r="AE5047" s="2">
        <v>327944000</v>
      </c>
      <c r="AF5047" s="2">
        <v>330560000</v>
      </c>
      <c r="AG5047" s="2">
        <v>333282000</v>
      </c>
    </row>
    <row r="5048" spans="1:33" x14ac:dyDescent="0.35">
      <c r="A5048" t="s">
        <v>6678</v>
      </c>
      <c r="B5048" t="s">
        <v>19</v>
      </c>
      <c r="C5048" s="2">
        <v>627213000</v>
      </c>
      <c r="D5048" s="2">
        <v>676837000</v>
      </c>
      <c r="E5048" s="2">
        <v>733205000</v>
      </c>
      <c r="F5048" s="2">
        <v>729354000</v>
      </c>
      <c r="G5048" s="2">
        <v>712315000</v>
      </c>
      <c r="H5048" s="2">
        <v>706569000</v>
      </c>
      <c r="I5048" s="2">
        <v>704256000</v>
      </c>
      <c r="J5048" s="2">
        <v>702725000</v>
      </c>
      <c r="K5048" s="2">
        <v>707966000</v>
      </c>
      <c r="L5048" s="2">
        <v>712432000</v>
      </c>
      <c r="M5048" s="2">
        <v>716396000</v>
      </c>
      <c r="N5048" s="2">
        <v>719491000</v>
      </c>
      <c r="O5048" s="2">
        <v>722414000</v>
      </c>
      <c r="P5048" s="2">
        <v>726341000</v>
      </c>
      <c r="Q5048" s="2">
        <v>728052000</v>
      </c>
      <c r="R5048" s="2">
        <v>729363000</v>
      </c>
      <c r="S5048" s="2">
        <v>731358000</v>
      </c>
      <c r="T5048" s="2">
        <v>734866000</v>
      </c>
      <c r="U5048" s="2">
        <v>738345000</v>
      </c>
      <c r="V5048" s="2">
        <v>743531000</v>
      </c>
      <c r="W5048" s="2">
        <v>746158000</v>
      </c>
      <c r="X5048" s="2">
        <v>751258000</v>
      </c>
      <c r="Y5048" s="2">
        <v>757686000</v>
      </c>
      <c r="Z5048" s="2">
        <v>762693000</v>
      </c>
      <c r="AA5048" s="2">
        <v>766567000</v>
      </c>
      <c r="AB5048" s="2">
        <v>770793000</v>
      </c>
      <c r="AC5048" s="2">
        <v>776715000</v>
      </c>
      <c r="AD5048" s="2">
        <v>783798000</v>
      </c>
      <c r="AE5048" s="2">
        <v>789925000</v>
      </c>
      <c r="AF5048" s="2">
        <v>796305000</v>
      </c>
      <c r="AG5048" s="2">
        <v>803214000</v>
      </c>
    </row>
    <row r="5049" spans="1:33" x14ac:dyDescent="0.35">
      <c r="A5049" t="s">
        <v>6679</v>
      </c>
      <c r="B5049" t="s">
        <v>19</v>
      </c>
      <c r="C5049" s="2">
        <v>22831100</v>
      </c>
      <c r="D5049" s="2">
        <v>24099200</v>
      </c>
      <c r="E5049" s="2">
        <v>24465600</v>
      </c>
      <c r="F5049" s="2">
        <v>24419100</v>
      </c>
      <c r="G5049" s="2">
        <v>23518400</v>
      </c>
      <c r="H5049" s="2">
        <v>23183200</v>
      </c>
      <c r="I5049" s="2">
        <v>22998300</v>
      </c>
      <c r="J5049" s="2">
        <v>22828900</v>
      </c>
      <c r="K5049" s="2">
        <v>23014200</v>
      </c>
      <c r="L5049" s="2">
        <v>23180800</v>
      </c>
      <c r="M5049" s="2">
        <v>23302400</v>
      </c>
      <c r="N5049" s="2">
        <v>23391900</v>
      </c>
      <c r="O5049" s="2">
        <v>23445100</v>
      </c>
      <c r="P5049" s="2">
        <v>23554400</v>
      </c>
      <c r="Q5049" s="2">
        <v>23579600</v>
      </c>
      <c r="R5049" s="2">
        <v>23565300</v>
      </c>
      <c r="S5049" s="2">
        <v>23587000</v>
      </c>
      <c r="T5049" s="2">
        <v>23677200</v>
      </c>
      <c r="U5049" s="2">
        <v>23760000</v>
      </c>
      <c r="V5049" s="2">
        <v>23921900</v>
      </c>
      <c r="W5049" s="2">
        <v>23912800</v>
      </c>
      <c r="X5049" s="2">
        <v>24058600</v>
      </c>
      <c r="Y5049" s="2">
        <v>24239900</v>
      </c>
      <c r="Z5049" s="2">
        <v>24321200</v>
      </c>
      <c r="AA5049" s="2">
        <v>24381400</v>
      </c>
      <c r="AB5049" s="2">
        <v>24468600</v>
      </c>
      <c r="AC5049" s="2">
        <v>24603100</v>
      </c>
      <c r="AD5049" s="2">
        <v>24800300</v>
      </c>
      <c r="AE5049" s="2">
        <v>24978100</v>
      </c>
      <c r="AF5049" s="2">
        <v>25154400</v>
      </c>
      <c r="AG5049" s="2">
        <v>25364600</v>
      </c>
    </row>
    <row r="5050" spans="1:33" x14ac:dyDescent="0.35">
      <c r="A5050" t="s">
        <v>6680</v>
      </c>
      <c r="B5050" t="s">
        <v>19</v>
      </c>
      <c r="C5050" s="2">
        <v>108239000</v>
      </c>
      <c r="D5050" s="2">
        <v>111347000</v>
      </c>
      <c r="E5050" s="2">
        <v>116992000</v>
      </c>
      <c r="F5050" s="2">
        <v>117169000</v>
      </c>
      <c r="G5050" s="2">
        <v>117467000</v>
      </c>
      <c r="H5050" s="2">
        <v>117346000</v>
      </c>
      <c r="I5050" s="2">
        <v>117236000</v>
      </c>
      <c r="J5050" s="2">
        <v>117114000</v>
      </c>
      <c r="K5050" s="2">
        <v>117038000</v>
      </c>
      <c r="L5050" s="2">
        <v>116933000</v>
      </c>
      <c r="M5050" s="2">
        <v>117059000</v>
      </c>
      <c r="N5050" s="2">
        <v>117204000</v>
      </c>
      <c r="O5050" s="2">
        <v>117266000</v>
      </c>
      <c r="P5050" s="2">
        <v>117553000</v>
      </c>
      <c r="Q5050" s="2">
        <v>117816000</v>
      </c>
      <c r="R5050" s="2">
        <v>118218000</v>
      </c>
      <c r="S5050" s="2">
        <v>118679000</v>
      </c>
      <c r="T5050" s="2">
        <v>119226000</v>
      </c>
      <c r="U5050" s="2">
        <v>119771000</v>
      </c>
      <c r="V5050" s="2">
        <v>120487000</v>
      </c>
      <c r="W5050" s="2">
        <v>121224000</v>
      </c>
      <c r="X5050" s="2">
        <v>121968000</v>
      </c>
      <c r="Y5050" s="2">
        <v>123021000</v>
      </c>
      <c r="Z5050" s="2">
        <v>124199000</v>
      </c>
      <c r="AA5050" s="2">
        <v>125110000</v>
      </c>
      <c r="AB5050" s="2">
        <v>126085000</v>
      </c>
      <c r="AC5050" s="2">
        <v>127279000</v>
      </c>
      <c r="AD5050" s="2">
        <v>128529000</v>
      </c>
      <c r="AE5050" s="2">
        <v>129542000</v>
      </c>
      <c r="AF5050" s="2">
        <v>130597000</v>
      </c>
      <c r="AG5050" s="2">
        <v>131659000</v>
      </c>
    </row>
    <row r="5051" spans="1:33" x14ac:dyDescent="0.35">
      <c r="A5051" t="s">
        <v>6681</v>
      </c>
      <c r="B5051" t="s">
        <v>19</v>
      </c>
      <c r="C5051" s="2">
        <v>152609000</v>
      </c>
      <c r="D5051" s="2">
        <v>159561000</v>
      </c>
      <c r="E5051" s="2">
        <v>157367000</v>
      </c>
      <c r="F5051" s="2">
        <v>157541000</v>
      </c>
      <c r="G5051" s="2">
        <v>153710000</v>
      </c>
      <c r="H5051" s="2">
        <v>152299000</v>
      </c>
      <c r="I5051" s="2">
        <v>151557000</v>
      </c>
      <c r="J5051" s="2">
        <v>150849000</v>
      </c>
      <c r="K5051" s="2">
        <v>151832000</v>
      </c>
      <c r="L5051" s="2">
        <v>152704000</v>
      </c>
      <c r="M5051" s="2">
        <v>153429000</v>
      </c>
      <c r="N5051" s="2">
        <v>153989000</v>
      </c>
      <c r="O5051" s="2">
        <v>154358000</v>
      </c>
      <c r="P5051" s="2">
        <v>155037000</v>
      </c>
      <c r="Q5051" s="2">
        <v>155294000</v>
      </c>
      <c r="R5051" s="2">
        <v>155410000</v>
      </c>
      <c r="S5051" s="2">
        <v>155715000</v>
      </c>
      <c r="T5051" s="2">
        <v>156380000</v>
      </c>
      <c r="U5051" s="2">
        <v>157013000</v>
      </c>
      <c r="V5051" s="2">
        <v>158083000</v>
      </c>
      <c r="W5051" s="2">
        <v>158343000</v>
      </c>
      <c r="X5051" s="2">
        <v>159350000</v>
      </c>
      <c r="Y5051" s="2">
        <v>160640000</v>
      </c>
      <c r="Z5051" s="2">
        <v>161504000</v>
      </c>
      <c r="AA5051" s="2">
        <v>162159000</v>
      </c>
      <c r="AB5051" s="2">
        <v>162967000</v>
      </c>
      <c r="AC5051" s="2">
        <v>164077000</v>
      </c>
      <c r="AD5051" s="2">
        <v>165510000</v>
      </c>
      <c r="AE5051" s="2">
        <v>166767000</v>
      </c>
      <c r="AF5051" s="2">
        <v>168034000</v>
      </c>
      <c r="AG5051" s="2">
        <v>169462000</v>
      </c>
    </row>
    <row r="5052" spans="1:33" x14ac:dyDescent="0.35">
      <c r="A5052" t="s">
        <v>6682</v>
      </c>
      <c r="B5052" t="s">
        <v>19</v>
      </c>
      <c r="C5052" s="2">
        <v>19587000</v>
      </c>
      <c r="D5052" s="2">
        <v>20803100</v>
      </c>
      <c r="E5052" s="2">
        <v>20363600</v>
      </c>
      <c r="F5052" s="2">
        <v>20331200</v>
      </c>
      <c r="G5052" s="2">
        <v>19353400</v>
      </c>
      <c r="H5052" s="2">
        <v>19011900</v>
      </c>
      <c r="I5052" s="2">
        <v>18831200</v>
      </c>
      <c r="J5052" s="2">
        <v>18665300</v>
      </c>
      <c r="K5052" s="2">
        <v>18886500</v>
      </c>
      <c r="L5052" s="2">
        <v>19087600</v>
      </c>
      <c r="M5052" s="2">
        <v>19224500</v>
      </c>
      <c r="N5052" s="2">
        <v>19323400</v>
      </c>
      <c r="O5052" s="2">
        <v>19387900</v>
      </c>
      <c r="P5052" s="2">
        <v>19498200</v>
      </c>
      <c r="Q5052" s="2">
        <v>19515600</v>
      </c>
      <c r="R5052" s="2">
        <v>19481500</v>
      </c>
      <c r="S5052" s="2">
        <v>19483300</v>
      </c>
      <c r="T5052" s="2">
        <v>19556200</v>
      </c>
      <c r="U5052" s="2">
        <v>19621400</v>
      </c>
      <c r="V5052" s="2">
        <v>19764200</v>
      </c>
      <c r="W5052" s="2">
        <v>19717300</v>
      </c>
      <c r="X5052" s="2">
        <v>19841200</v>
      </c>
      <c r="Y5052" s="2">
        <v>19987300</v>
      </c>
      <c r="Z5052" s="2">
        <v>20016700</v>
      </c>
      <c r="AA5052" s="2">
        <v>20036500</v>
      </c>
      <c r="AB5052" s="2">
        <v>20082500</v>
      </c>
      <c r="AC5052" s="2">
        <v>20168500</v>
      </c>
      <c r="AD5052" s="2">
        <v>20320600</v>
      </c>
      <c r="AE5052" s="2">
        <v>20464900</v>
      </c>
      <c r="AF5052" s="2">
        <v>20605400</v>
      </c>
      <c r="AG5052" s="2">
        <v>20782500</v>
      </c>
    </row>
    <row r="5053" spans="1:33" x14ac:dyDescent="0.35">
      <c r="A5053" t="s">
        <v>6683</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row>
    <row r="5054" spans="1:33" x14ac:dyDescent="0.35">
      <c r="A5054" t="s">
        <v>6684</v>
      </c>
      <c r="B5054" t="s">
        <v>19</v>
      </c>
      <c r="C5054" s="2">
        <v>3678870000000</v>
      </c>
      <c r="D5054" s="2">
        <v>3806710000000</v>
      </c>
      <c r="E5054" s="2">
        <v>3711910000000</v>
      </c>
      <c r="F5054" s="2">
        <v>3567940000000</v>
      </c>
      <c r="G5054" s="2">
        <v>3591710000000</v>
      </c>
      <c r="H5054" s="2">
        <v>3646860000000</v>
      </c>
      <c r="I5054" s="2">
        <v>3570880000000</v>
      </c>
      <c r="J5054" s="2">
        <v>3463820000000</v>
      </c>
      <c r="K5054" s="2">
        <v>3339040000000</v>
      </c>
      <c r="L5054" s="2">
        <v>3274100000000</v>
      </c>
      <c r="M5054" s="2">
        <v>3262720000000</v>
      </c>
      <c r="N5054" s="2">
        <v>3214610000000</v>
      </c>
      <c r="O5054" s="2">
        <v>3182590000000</v>
      </c>
      <c r="P5054" s="2">
        <v>3137150000000</v>
      </c>
      <c r="Q5054" s="2">
        <v>3102490000000</v>
      </c>
      <c r="R5054" s="2">
        <v>3080320000000</v>
      </c>
      <c r="S5054" s="2">
        <v>3086560000000</v>
      </c>
      <c r="T5054" s="2">
        <v>3092220000000</v>
      </c>
      <c r="U5054" s="2">
        <v>3103750000000</v>
      </c>
      <c r="V5054" s="2">
        <v>3132790000000</v>
      </c>
      <c r="W5054" s="2">
        <v>3151040000000</v>
      </c>
      <c r="X5054" s="2">
        <v>3189120000000</v>
      </c>
      <c r="Y5054" s="2">
        <v>3236610000000</v>
      </c>
      <c r="Z5054" s="2">
        <v>3237440000000</v>
      </c>
      <c r="AA5054" s="2">
        <v>3227500000000</v>
      </c>
      <c r="AB5054" s="2">
        <v>3242680000000</v>
      </c>
      <c r="AC5054" s="2">
        <v>3281920000000</v>
      </c>
      <c r="AD5054" s="2">
        <v>3328380000000</v>
      </c>
      <c r="AE5054" s="2">
        <v>3361370000000</v>
      </c>
      <c r="AF5054" s="2">
        <v>3391230000000</v>
      </c>
      <c r="AG5054" s="2">
        <v>3466070000000</v>
      </c>
    </row>
    <row r="5055" spans="1:33" x14ac:dyDescent="0.35">
      <c r="A5055" t="s">
        <v>6685</v>
      </c>
      <c r="B5055" t="s">
        <v>19</v>
      </c>
      <c r="C5055" s="2">
        <v>379611000</v>
      </c>
      <c r="D5055" s="2">
        <v>392790000</v>
      </c>
      <c r="E5055" s="2">
        <v>395010000</v>
      </c>
      <c r="F5055" s="2">
        <v>379426000</v>
      </c>
      <c r="G5055" s="2">
        <v>381949000</v>
      </c>
      <c r="H5055" s="2">
        <v>386969000</v>
      </c>
      <c r="I5055" s="2">
        <v>377604000</v>
      </c>
      <c r="J5055" s="2">
        <v>364777000</v>
      </c>
      <c r="K5055" s="2">
        <v>350705000</v>
      </c>
      <c r="L5055" s="2">
        <v>343221000</v>
      </c>
      <c r="M5055" s="2">
        <v>341560000</v>
      </c>
      <c r="N5055" s="2">
        <v>335900000</v>
      </c>
      <c r="O5055" s="2">
        <v>332178000</v>
      </c>
      <c r="P5055" s="2">
        <v>327253000</v>
      </c>
      <c r="Q5055" s="2">
        <v>323793000</v>
      </c>
      <c r="R5055" s="2">
        <v>321769000</v>
      </c>
      <c r="S5055" s="2">
        <v>322592000</v>
      </c>
      <c r="T5055" s="2">
        <v>322912000</v>
      </c>
      <c r="U5055" s="2">
        <v>323737000</v>
      </c>
      <c r="V5055" s="2">
        <v>326489000</v>
      </c>
      <c r="W5055" s="2">
        <v>328494000</v>
      </c>
      <c r="X5055" s="2">
        <v>332412000</v>
      </c>
      <c r="Y5055" s="2">
        <v>337379000</v>
      </c>
      <c r="Z5055" s="2">
        <v>337914000</v>
      </c>
      <c r="AA5055" s="2">
        <v>336958000</v>
      </c>
      <c r="AB5055" s="2">
        <v>338358000</v>
      </c>
      <c r="AC5055" s="2">
        <v>342471000</v>
      </c>
      <c r="AD5055" s="2">
        <v>347107000</v>
      </c>
      <c r="AE5055" s="2">
        <v>350334000</v>
      </c>
      <c r="AF5055" s="2">
        <v>353446000</v>
      </c>
      <c r="AG5055" s="2">
        <v>361251000</v>
      </c>
    </row>
    <row r="5056" spans="1:33" x14ac:dyDescent="0.35">
      <c r="A5056" t="s">
        <v>6686</v>
      </c>
      <c r="B5056" t="s">
        <v>19</v>
      </c>
      <c r="C5056" s="2">
        <v>2151980000</v>
      </c>
      <c r="D5056" s="2">
        <v>2221240000</v>
      </c>
      <c r="E5056" s="2">
        <v>2354570000</v>
      </c>
      <c r="F5056" s="2">
        <v>2273950000</v>
      </c>
      <c r="G5056" s="2">
        <v>2289680000</v>
      </c>
      <c r="H5056" s="2">
        <v>2320770000</v>
      </c>
      <c r="I5056" s="2">
        <v>2266780000</v>
      </c>
      <c r="J5056" s="2">
        <v>2191050000</v>
      </c>
      <c r="K5056" s="2">
        <v>2107430000</v>
      </c>
      <c r="L5056" s="2">
        <v>2062200000</v>
      </c>
      <c r="M5056" s="2">
        <v>2050260000</v>
      </c>
      <c r="N5056" s="2">
        <v>2019700000</v>
      </c>
      <c r="O5056" s="2">
        <v>1999050000</v>
      </c>
      <c r="P5056" s="2">
        <v>1968010000</v>
      </c>
      <c r="Q5056" s="2">
        <v>1943880000</v>
      </c>
      <c r="R5056" s="2">
        <v>1929220000</v>
      </c>
      <c r="S5056" s="2">
        <v>1933050000</v>
      </c>
      <c r="T5056" s="2">
        <v>1936950000</v>
      </c>
      <c r="U5056" s="2">
        <v>1945270000</v>
      </c>
      <c r="V5056" s="2">
        <v>1963900000</v>
      </c>
      <c r="W5056" s="2">
        <v>1974990000</v>
      </c>
      <c r="X5056" s="2">
        <v>1998810000</v>
      </c>
      <c r="Y5056" s="2">
        <v>2027520000</v>
      </c>
      <c r="Z5056" s="2">
        <v>2025530000</v>
      </c>
      <c r="AA5056" s="2">
        <v>2019520000</v>
      </c>
      <c r="AB5056" s="2">
        <v>2031450000</v>
      </c>
      <c r="AC5056" s="2">
        <v>2061000000</v>
      </c>
      <c r="AD5056" s="2">
        <v>2093440000</v>
      </c>
      <c r="AE5056" s="2">
        <v>2115620000</v>
      </c>
      <c r="AF5056" s="2">
        <v>2135610000</v>
      </c>
      <c r="AG5056" s="2">
        <v>2182390000</v>
      </c>
    </row>
    <row r="5057" spans="1:33" x14ac:dyDescent="0.35">
      <c r="A5057" t="s">
        <v>6687</v>
      </c>
      <c r="B5057" t="s">
        <v>19</v>
      </c>
      <c r="C5057" s="2">
        <v>3612560000</v>
      </c>
      <c r="D5057" s="2">
        <v>3739430000</v>
      </c>
      <c r="E5057" s="2">
        <v>3701620000</v>
      </c>
      <c r="F5057" s="2">
        <v>3552970000</v>
      </c>
      <c r="G5057" s="2">
        <v>3576440000</v>
      </c>
      <c r="H5057" s="2">
        <v>3625070000</v>
      </c>
      <c r="I5057" s="2">
        <v>3539670000</v>
      </c>
      <c r="J5057" s="2">
        <v>3422470000</v>
      </c>
      <c r="K5057" s="2">
        <v>3292290000</v>
      </c>
      <c r="L5057" s="2">
        <v>3223600000</v>
      </c>
      <c r="M5057" s="2">
        <v>3209560000</v>
      </c>
      <c r="N5057" s="2">
        <v>3156890000</v>
      </c>
      <c r="O5057" s="2">
        <v>3122310000</v>
      </c>
      <c r="P5057" s="2">
        <v>3076800000</v>
      </c>
      <c r="Q5057" s="2">
        <v>3044780000</v>
      </c>
      <c r="R5057" s="2">
        <v>3025750000</v>
      </c>
      <c r="S5057" s="2">
        <v>3033390000</v>
      </c>
      <c r="T5057" s="2">
        <v>3036490000</v>
      </c>
      <c r="U5057" s="2">
        <v>3044230000</v>
      </c>
      <c r="V5057" s="2">
        <v>3070190000</v>
      </c>
      <c r="W5057" s="2">
        <v>3089060000</v>
      </c>
      <c r="X5057" s="2">
        <v>3125960000</v>
      </c>
      <c r="Y5057" s="2">
        <v>3172920000</v>
      </c>
      <c r="Z5057" s="2">
        <v>3178290000</v>
      </c>
      <c r="AA5057" s="2">
        <v>3169190000</v>
      </c>
      <c r="AB5057" s="2">
        <v>3181850000</v>
      </c>
      <c r="AC5057" s="2">
        <v>3219230000</v>
      </c>
      <c r="AD5057" s="2">
        <v>3262100000</v>
      </c>
      <c r="AE5057" s="2">
        <v>3292210000</v>
      </c>
      <c r="AF5057" s="2">
        <v>3321150000</v>
      </c>
      <c r="AG5057" s="2">
        <v>3394570000</v>
      </c>
    </row>
    <row r="5058" spans="1:33" x14ac:dyDescent="0.35">
      <c r="A5058" t="s">
        <v>6688</v>
      </c>
      <c r="B5058" t="s">
        <v>19</v>
      </c>
      <c r="C5058" s="2">
        <v>178587000</v>
      </c>
      <c r="D5058" s="2">
        <v>183711000</v>
      </c>
      <c r="E5058" s="2">
        <v>204173000</v>
      </c>
      <c r="F5058" s="2">
        <v>198645000</v>
      </c>
      <c r="G5058" s="2">
        <v>200088000</v>
      </c>
      <c r="H5058" s="2">
        <v>203221000</v>
      </c>
      <c r="I5058" s="2">
        <v>199210000</v>
      </c>
      <c r="J5058" s="2">
        <v>193246000</v>
      </c>
      <c r="K5058" s="2">
        <v>186314000</v>
      </c>
      <c r="L5058" s="2">
        <v>182530000</v>
      </c>
      <c r="M5058" s="2">
        <v>181431000</v>
      </c>
      <c r="N5058" s="2">
        <v>179332000</v>
      </c>
      <c r="O5058" s="2">
        <v>177828000</v>
      </c>
      <c r="P5058" s="2">
        <v>174980000</v>
      </c>
      <c r="Q5058" s="2">
        <v>172414000</v>
      </c>
      <c r="R5058" s="2">
        <v>170732000</v>
      </c>
      <c r="S5058" s="2">
        <v>170887000</v>
      </c>
      <c r="T5058" s="2">
        <v>171551000</v>
      </c>
      <c r="U5058" s="2">
        <v>172796000</v>
      </c>
      <c r="V5058" s="2">
        <v>174783000</v>
      </c>
      <c r="W5058" s="2">
        <v>175625000</v>
      </c>
      <c r="X5058" s="2">
        <v>177792000</v>
      </c>
      <c r="Y5058" s="2">
        <v>180214000</v>
      </c>
      <c r="Z5058" s="2">
        <v>179302000</v>
      </c>
      <c r="AA5058" s="2">
        <v>178709000</v>
      </c>
      <c r="AB5058" s="2">
        <v>180220000</v>
      </c>
      <c r="AC5058" s="2">
        <v>183365000</v>
      </c>
      <c r="AD5058" s="2">
        <v>186827000</v>
      </c>
      <c r="AE5058" s="2">
        <v>189181000</v>
      </c>
      <c r="AF5058" s="2">
        <v>191098000</v>
      </c>
      <c r="AG5058" s="2">
        <v>195242000</v>
      </c>
    </row>
    <row r="5059" spans="1:33" x14ac:dyDescent="0.35">
      <c r="A5059" t="s">
        <v>6689</v>
      </c>
      <c r="B5059" t="s">
        <v>19</v>
      </c>
      <c r="C5059" s="2">
        <v>164402000</v>
      </c>
      <c r="D5059" s="2">
        <v>169218000</v>
      </c>
      <c r="E5059" s="2">
        <v>186142000</v>
      </c>
      <c r="F5059" s="2">
        <v>180897000</v>
      </c>
      <c r="G5059" s="2">
        <v>182202000</v>
      </c>
      <c r="H5059" s="2">
        <v>185024000</v>
      </c>
      <c r="I5059" s="2">
        <v>181314000</v>
      </c>
      <c r="J5059" s="2">
        <v>175838000</v>
      </c>
      <c r="K5059" s="2">
        <v>169499000</v>
      </c>
      <c r="L5059" s="2">
        <v>166050000</v>
      </c>
      <c r="M5059" s="2">
        <v>165072000</v>
      </c>
      <c r="N5059" s="2">
        <v>163097000</v>
      </c>
      <c r="O5059" s="2">
        <v>161695000</v>
      </c>
      <c r="P5059" s="2">
        <v>159125000</v>
      </c>
      <c r="Q5059" s="2">
        <v>156847000</v>
      </c>
      <c r="R5059" s="2">
        <v>155361000</v>
      </c>
      <c r="S5059" s="2">
        <v>155523000</v>
      </c>
      <c r="T5059" s="2">
        <v>156091000</v>
      </c>
      <c r="U5059" s="2">
        <v>157163000</v>
      </c>
      <c r="V5059" s="2">
        <v>158932000</v>
      </c>
      <c r="W5059" s="2">
        <v>159715000</v>
      </c>
      <c r="X5059" s="2">
        <v>161681000</v>
      </c>
      <c r="Y5059" s="2">
        <v>163902000</v>
      </c>
      <c r="Z5059" s="2">
        <v>163163000</v>
      </c>
      <c r="AA5059" s="2">
        <v>162629000</v>
      </c>
      <c r="AB5059" s="2">
        <v>163944000</v>
      </c>
      <c r="AC5059" s="2">
        <v>166729000</v>
      </c>
      <c r="AD5059" s="2">
        <v>169801000</v>
      </c>
      <c r="AE5059" s="2">
        <v>171894000</v>
      </c>
      <c r="AF5059" s="2">
        <v>173618000</v>
      </c>
      <c r="AG5059" s="2">
        <v>177388000</v>
      </c>
    </row>
    <row r="5060" spans="1:33" x14ac:dyDescent="0.35">
      <c r="A5060" t="s">
        <v>6690</v>
      </c>
      <c r="B5060" t="s">
        <v>19</v>
      </c>
      <c r="C5060" s="2">
        <v>257192000</v>
      </c>
      <c r="D5060" s="2">
        <v>261185000</v>
      </c>
      <c r="E5060" s="2">
        <v>355729000</v>
      </c>
      <c r="F5060" s="2">
        <v>353191000</v>
      </c>
      <c r="G5060" s="2">
        <v>356101000</v>
      </c>
      <c r="H5060" s="2">
        <v>362812000</v>
      </c>
      <c r="I5060" s="2">
        <v>357766000</v>
      </c>
      <c r="J5060" s="2">
        <v>348802000</v>
      </c>
      <c r="K5060" s="2">
        <v>337435000</v>
      </c>
      <c r="L5060" s="2">
        <v>330896000</v>
      </c>
      <c r="M5060" s="2">
        <v>328150000</v>
      </c>
      <c r="N5060" s="2">
        <v>326669000</v>
      </c>
      <c r="O5060" s="2">
        <v>325136000</v>
      </c>
      <c r="P5060" s="2">
        <v>319288000</v>
      </c>
      <c r="Q5060" s="2">
        <v>312681000</v>
      </c>
      <c r="R5060" s="2">
        <v>308051000</v>
      </c>
      <c r="S5060" s="2">
        <v>307605000</v>
      </c>
      <c r="T5060" s="2">
        <v>310087000</v>
      </c>
      <c r="U5060" s="2">
        <v>314453000</v>
      </c>
      <c r="V5060" s="2">
        <v>319407000</v>
      </c>
      <c r="W5060" s="2">
        <v>320343000</v>
      </c>
      <c r="X5060" s="2">
        <v>324479000</v>
      </c>
      <c r="Y5060" s="2">
        <v>328258000</v>
      </c>
      <c r="Z5060" s="2">
        <v>323438000</v>
      </c>
      <c r="AA5060" s="2">
        <v>322156000</v>
      </c>
      <c r="AB5060" s="2">
        <v>326955000</v>
      </c>
      <c r="AC5060" s="2">
        <v>335311000</v>
      </c>
      <c r="AD5060" s="2">
        <v>344273000</v>
      </c>
      <c r="AE5060" s="2">
        <v>350231000</v>
      </c>
      <c r="AF5060" s="2">
        <v>354427000</v>
      </c>
      <c r="AG5060" s="2">
        <v>361904000</v>
      </c>
    </row>
    <row r="5061" spans="1:33" x14ac:dyDescent="0.35">
      <c r="A5061" t="s">
        <v>6691</v>
      </c>
      <c r="B5061" t="s">
        <v>19</v>
      </c>
      <c r="C5061" s="2">
        <v>14342900</v>
      </c>
      <c r="D5061" s="2">
        <v>14742200</v>
      </c>
      <c r="E5061" s="2">
        <v>15934000</v>
      </c>
      <c r="F5061" s="2">
        <v>15553300</v>
      </c>
      <c r="G5061" s="2">
        <v>15668300</v>
      </c>
      <c r="H5061" s="2">
        <v>15967400</v>
      </c>
      <c r="I5061" s="2">
        <v>15737100</v>
      </c>
      <c r="J5061" s="2">
        <v>15360500</v>
      </c>
      <c r="K5061" s="2">
        <v>14868300</v>
      </c>
      <c r="L5061" s="2">
        <v>14605900</v>
      </c>
      <c r="M5061" s="2">
        <v>14541500</v>
      </c>
      <c r="N5061" s="2">
        <v>14419500</v>
      </c>
      <c r="O5061" s="2">
        <v>14325500</v>
      </c>
      <c r="P5061" s="2">
        <v>14103900</v>
      </c>
      <c r="Q5061" s="2">
        <v>13879900</v>
      </c>
      <c r="R5061" s="2">
        <v>13720900</v>
      </c>
      <c r="S5061" s="2">
        <v>13720400</v>
      </c>
      <c r="T5061" s="2">
        <v>13795000</v>
      </c>
      <c r="U5061" s="2">
        <v>13926100</v>
      </c>
      <c r="V5061" s="2">
        <v>14107900</v>
      </c>
      <c r="W5061" s="2">
        <v>14167400</v>
      </c>
      <c r="X5061" s="2">
        <v>14346000</v>
      </c>
      <c r="Y5061" s="2">
        <v>14537700</v>
      </c>
      <c r="Z5061" s="2">
        <v>14424900</v>
      </c>
      <c r="AA5061" s="2">
        <v>14371500</v>
      </c>
      <c r="AB5061" s="2">
        <v>14512600</v>
      </c>
      <c r="AC5061" s="2">
        <v>14776100</v>
      </c>
      <c r="AD5061" s="2">
        <v>15078600</v>
      </c>
      <c r="AE5061" s="2">
        <v>15287800</v>
      </c>
      <c r="AF5061" s="2">
        <v>15445500</v>
      </c>
      <c r="AG5061" s="2">
        <v>15779200</v>
      </c>
    </row>
    <row r="5062" spans="1:33" x14ac:dyDescent="0.35">
      <c r="A5062" t="s">
        <v>6692</v>
      </c>
      <c r="B5062" t="s">
        <v>19</v>
      </c>
      <c r="C5062" s="2">
        <v>66600600</v>
      </c>
      <c r="D5062" s="2">
        <v>68644600</v>
      </c>
      <c r="E5062" s="2">
        <v>74537600</v>
      </c>
      <c r="F5062" s="2">
        <v>72211100</v>
      </c>
      <c r="G5062" s="2">
        <v>72721600</v>
      </c>
      <c r="H5062" s="2">
        <v>73756700</v>
      </c>
      <c r="I5062" s="2">
        <v>72126300</v>
      </c>
      <c r="J5062" s="2">
        <v>69793600</v>
      </c>
      <c r="K5062" s="2">
        <v>67180000</v>
      </c>
      <c r="L5062" s="2">
        <v>65757700</v>
      </c>
      <c r="M5062" s="2">
        <v>65359900</v>
      </c>
      <c r="N5062" s="2">
        <v>64468100</v>
      </c>
      <c r="O5062" s="2">
        <v>63853000</v>
      </c>
      <c r="P5062" s="2">
        <v>62843700</v>
      </c>
      <c r="Q5062" s="2">
        <v>62009800</v>
      </c>
      <c r="R5062" s="2">
        <v>61487900</v>
      </c>
      <c r="S5062" s="2">
        <v>61584500</v>
      </c>
      <c r="T5062" s="2">
        <v>61753500</v>
      </c>
      <c r="U5062" s="2">
        <v>62091100</v>
      </c>
      <c r="V5062" s="2">
        <v>62732400</v>
      </c>
      <c r="W5062" s="2">
        <v>63065800</v>
      </c>
      <c r="X5062" s="2">
        <v>63833200</v>
      </c>
      <c r="Y5062" s="2">
        <v>64729500</v>
      </c>
      <c r="Z5062" s="2">
        <v>64559200</v>
      </c>
      <c r="AA5062" s="2">
        <v>64359700</v>
      </c>
      <c r="AB5062" s="2">
        <v>64807900</v>
      </c>
      <c r="AC5062" s="2">
        <v>65834300</v>
      </c>
      <c r="AD5062" s="2">
        <v>66957400</v>
      </c>
      <c r="AE5062" s="2">
        <v>67721600</v>
      </c>
      <c r="AF5062" s="2">
        <v>68382100</v>
      </c>
      <c r="AG5062" s="2">
        <v>69873400</v>
      </c>
    </row>
    <row r="5063" spans="1:33" x14ac:dyDescent="0.35">
      <c r="A5063" t="s">
        <v>6693</v>
      </c>
      <c r="B5063" t="s">
        <v>19</v>
      </c>
      <c r="C5063" s="2">
        <v>84872400</v>
      </c>
      <c r="D5063" s="2">
        <v>87587100</v>
      </c>
      <c r="E5063" s="2">
        <v>87735600</v>
      </c>
      <c r="F5063" s="2">
        <v>84928100</v>
      </c>
      <c r="G5063" s="2">
        <v>85521500</v>
      </c>
      <c r="H5063" s="2">
        <v>87071200</v>
      </c>
      <c r="I5063" s="2">
        <v>85651200</v>
      </c>
      <c r="J5063" s="2">
        <v>83483400</v>
      </c>
      <c r="K5063" s="2">
        <v>80728900</v>
      </c>
      <c r="L5063" s="2">
        <v>79299000</v>
      </c>
      <c r="M5063" s="2">
        <v>79045000</v>
      </c>
      <c r="N5063" s="2">
        <v>78171400</v>
      </c>
      <c r="O5063" s="2">
        <v>77554200</v>
      </c>
      <c r="P5063" s="2">
        <v>76427400</v>
      </c>
      <c r="Q5063" s="2">
        <v>75402500</v>
      </c>
      <c r="R5063" s="2">
        <v>74688100</v>
      </c>
      <c r="S5063" s="2">
        <v>74752400</v>
      </c>
      <c r="T5063" s="2">
        <v>75038500</v>
      </c>
      <c r="U5063" s="2">
        <v>75551700</v>
      </c>
      <c r="V5063" s="2">
        <v>76413000</v>
      </c>
      <c r="W5063" s="2">
        <v>76792300</v>
      </c>
      <c r="X5063" s="2">
        <v>77744000</v>
      </c>
      <c r="Y5063" s="2">
        <v>78847300</v>
      </c>
      <c r="Z5063" s="2">
        <v>78538400</v>
      </c>
      <c r="AA5063" s="2">
        <v>78266200</v>
      </c>
      <c r="AB5063" s="2">
        <v>78830600</v>
      </c>
      <c r="AC5063" s="2">
        <v>79991500</v>
      </c>
      <c r="AD5063" s="2">
        <v>81370900</v>
      </c>
      <c r="AE5063" s="2">
        <v>82344200</v>
      </c>
      <c r="AF5063" s="2">
        <v>83127700</v>
      </c>
      <c r="AG5063" s="2">
        <v>84944700</v>
      </c>
    </row>
    <row r="5064" spans="1:33" x14ac:dyDescent="0.35">
      <c r="A5064" t="s">
        <v>6694</v>
      </c>
      <c r="B5064" t="s">
        <v>19</v>
      </c>
      <c r="C5064" s="2">
        <v>11350400</v>
      </c>
      <c r="D5064" s="2">
        <v>11680100</v>
      </c>
      <c r="E5064" s="2">
        <v>11994000</v>
      </c>
      <c r="F5064" s="2">
        <v>11694100</v>
      </c>
      <c r="G5064" s="2">
        <v>11779600</v>
      </c>
      <c r="H5064" s="2">
        <v>12028500</v>
      </c>
      <c r="I5064" s="2">
        <v>11891000</v>
      </c>
      <c r="J5064" s="2">
        <v>11649800</v>
      </c>
      <c r="K5064" s="2">
        <v>11303000</v>
      </c>
      <c r="L5064" s="2">
        <v>11124000</v>
      </c>
      <c r="M5064" s="2">
        <v>11092800</v>
      </c>
      <c r="N5064" s="2">
        <v>11011900</v>
      </c>
      <c r="O5064" s="2">
        <v>10948000</v>
      </c>
      <c r="P5064" s="2">
        <v>10786900</v>
      </c>
      <c r="Q5064" s="2">
        <v>10617400</v>
      </c>
      <c r="R5064" s="2">
        <v>10492100</v>
      </c>
      <c r="S5064" s="2">
        <v>10488700</v>
      </c>
      <c r="T5064" s="2">
        <v>10550000</v>
      </c>
      <c r="U5064" s="2">
        <v>10655000</v>
      </c>
      <c r="V5064" s="2">
        <v>10798200</v>
      </c>
      <c r="W5064" s="2">
        <v>10842600</v>
      </c>
      <c r="X5064" s="2">
        <v>10980400</v>
      </c>
      <c r="Y5064" s="2">
        <v>11128800</v>
      </c>
      <c r="Z5064" s="2">
        <v>11039300</v>
      </c>
      <c r="AA5064" s="2">
        <v>10996600</v>
      </c>
      <c r="AB5064" s="2">
        <v>11103100</v>
      </c>
      <c r="AC5064" s="2">
        <v>11294600</v>
      </c>
      <c r="AD5064" s="2">
        <v>11523400</v>
      </c>
      <c r="AE5064" s="2">
        <v>11684300</v>
      </c>
      <c r="AF5064" s="2">
        <v>11802500</v>
      </c>
      <c r="AG5064" s="2">
        <v>12058100</v>
      </c>
    </row>
    <row r="5065" spans="1:33" x14ac:dyDescent="0.35">
      <c r="A5065" t="s">
        <v>6695</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x14ac:dyDescent="0.35">
      <c r="A5066" t="s">
        <v>6696</v>
      </c>
      <c r="B5066" t="s">
        <v>19</v>
      </c>
      <c r="C5066" s="2">
        <v>37566300000000</v>
      </c>
      <c r="D5066" s="2">
        <v>37406400000000</v>
      </c>
      <c r="E5066" s="2">
        <v>37344800000000</v>
      </c>
      <c r="F5066" s="2">
        <v>37086900000000</v>
      </c>
      <c r="G5066" s="2">
        <v>36423900000000</v>
      </c>
      <c r="H5066" s="2">
        <v>35062800000000</v>
      </c>
      <c r="I5066" s="2">
        <v>34205400000000</v>
      </c>
      <c r="J5066" s="2">
        <v>33341200000000</v>
      </c>
      <c r="K5066" s="2">
        <v>32515800000000</v>
      </c>
      <c r="L5066" s="2">
        <v>31714300000000</v>
      </c>
      <c r="M5066" s="2">
        <v>30938100000000</v>
      </c>
      <c r="N5066" s="2">
        <v>30177100000000</v>
      </c>
      <c r="O5066" s="2">
        <v>29466200000000</v>
      </c>
      <c r="P5066" s="2">
        <v>28740400000000</v>
      </c>
      <c r="Q5066" s="2">
        <v>28033200000000</v>
      </c>
      <c r="R5066" s="2">
        <v>27416800000000</v>
      </c>
      <c r="S5066" s="2">
        <v>26827600000000</v>
      </c>
      <c r="T5066" s="2">
        <v>26252700000000</v>
      </c>
      <c r="U5066" s="2">
        <v>25709800000000</v>
      </c>
      <c r="V5066" s="2">
        <v>25240800000000</v>
      </c>
      <c r="W5066" s="2">
        <v>24677900000000</v>
      </c>
      <c r="X5066" s="2">
        <v>24190900000000</v>
      </c>
      <c r="Y5066" s="2">
        <v>23776000000000</v>
      </c>
      <c r="Z5066" s="2">
        <v>23351700000000</v>
      </c>
      <c r="AA5066" s="2">
        <v>22836900000000</v>
      </c>
      <c r="AB5066" s="2">
        <v>22421800000000</v>
      </c>
      <c r="AC5066" s="2">
        <v>22116600000000</v>
      </c>
      <c r="AD5066" s="2">
        <v>21842400000000</v>
      </c>
      <c r="AE5066" s="2">
        <v>21632800000000</v>
      </c>
      <c r="AF5066" s="2">
        <v>21191000000000</v>
      </c>
      <c r="AG5066" s="2">
        <v>20949300000000</v>
      </c>
    </row>
    <row r="5067" spans="1:33" x14ac:dyDescent="0.35">
      <c r="A5067" t="s">
        <v>6697</v>
      </c>
      <c r="B5067" t="s">
        <v>19</v>
      </c>
      <c r="C5067" s="2">
        <v>122852000000</v>
      </c>
      <c r="D5067" s="2">
        <v>127422000000</v>
      </c>
      <c r="E5067" s="2">
        <v>130537000000</v>
      </c>
      <c r="F5067" s="2">
        <v>129821000000</v>
      </c>
      <c r="G5067" s="2">
        <v>130176000000</v>
      </c>
      <c r="H5067" s="2">
        <v>129458000000</v>
      </c>
      <c r="I5067" s="2">
        <v>128077000000</v>
      </c>
      <c r="J5067" s="2">
        <v>126894000000</v>
      </c>
      <c r="K5067" s="2">
        <v>125810000000</v>
      </c>
      <c r="L5067" s="2">
        <v>124727000000</v>
      </c>
      <c r="M5067" s="2">
        <v>123447000000</v>
      </c>
      <c r="N5067" s="2">
        <v>122269000000</v>
      </c>
      <c r="O5067" s="2">
        <v>121199000000</v>
      </c>
      <c r="P5067" s="2">
        <v>119922000000</v>
      </c>
      <c r="Q5067" s="2">
        <v>118552000000</v>
      </c>
      <c r="R5067" s="2">
        <v>117495000000</v>
      </c>
      <c r="S5067" s="2">
        <v>116439000000</v>
      </c>
      <c r="T5067" s="2">
        <v>115282000000</v>
      </c>
      <c r="U5067" s="2">
        <v>114228000000</v>
      </c>
      <c r="V5067" s="2">
        <v>113379000000</v>
      </c>
      <c r="W5067" s="2">
        <v>112329000000</v>
      </c>
      <c r="X5067" s="2">
        <v>111379000000</v>
      </c>
      <c r="Y5067" s="2">
        <v>110539000000</v>
      </c>
      <c r="Z5067" s="2">
        <v>109805000000</v>
      </c>
      <c r="AA5067" s="2">
        <v>108461000000</v>
      </c>
      <c r="AB5067" s="2">
        <v>107527000000</v>
      </c>
      <c r="AC5067" s="2">
        <v>107003000000</v>
      </c>
      <c r="AD5067" s="2">
        <v>106579000000</v>
      </c>
      <c r="AE5067" s="2">
        <v>106261000000</v>
      </c>
      <c r="AF5067" s="2">
        <v>104920000000</v>
      </c>
      <c r="AG5067" s="2">
        <v>104497000000</v>
      </c>
    </row>
    <row r="5068" spans="1:33" x14ac:dyDescent="0.35">
      <c r="A5068" t="s">
        <v>6698</v>
      </c>
      <c r="B5068" t="s">
        <v>19</v>
      </c>
      <c r="C5068" s="2">
        <v>121286000000</v>
      </c>
      <c r="D5068" s="2">
        <v>124753000000</v>
      </c>
      <c r="E5068" s="2">
        <v>127364000000</v>
      </c>
      <c r="F5068" s="2">
        <v>126711000000</v>
      </c>
      <c r="G5068" s="2">
        <v>126996000000</v>
      </c>
      <c r="H5068" s="2">
        <v>125845000000</v>
      </c>
      <c r="I5068" s="2">
        <v>124633000000</v>
      </c>
      <c r="J5068" s="2">
        <v>123315000000</v>
      </c>
      <c r="K5068" s="2">
        <v>122100000000</v>
      </c>
      <c r="L5068" s="2">
        <v>120992000000</v>
      </c>
      <c r="M5068" s="2">
        <v>119803000000</v>
      </c>
      <c r="N5068" s="2">
        <v>118525000000</v>
      </c>
      <c r="O5068" s="2">
        <v>117388000000</v>
      </c>
      <c r="P5068" s="2">
        <v>116122000000</v>
      </c>
      <c r="Q5068" s="2">
        <v>114898000000</v>
      </c>
      <c r="R5068" s="2">
        <v>113863000000</v>
      </c>
      <c r="S5068" s="2">
        <v>112850000000</v>
      </c>
      <c r="T5068" s="2">
        <v>111792000000</v>
      </c>
      <c r="U5068" s="2">
        <v>110825000000</v>
      </c>
      <c r="V5068" s="2">
        <v>109991000000</v>
      </c>
      <c r="W5068" s="2">
        <v>109017000000</v>
      </c>
      <c r="X5068" s="2">
        <v>108083000000</v>
      </c>
      <c r="Y5068" s="2">
        <v>107338000000</v>
      </c>
      <c r="Z5068" s="2">
        <v>106634000000</v>
      </c>
      <c r="AA5068" s="2">
        <v>105504000000</v>
      </c>
      <c r="AB5068" s="2">
        <v>104659000000</v>
      </c>
      <c r="AC5068" s="2">
        <v>104223000000</v>
      </c>
      <c r="AD5068" s="2">
        <v>103793000000</v>
      </c>
      <c r="AE5068" s="2">
        <v>103532000000</v>
      </c>
      <c r="AF5068" s="2">
        <v>102388000000</v>
      </c>
      <c r="AG5068" s="2">
        <v>101935000000</v>
      </c>
    </row>
    <row r="5069" spans="1:33" x14ac:dyDescent="0.35">
      <c r="A5069" t="s">
        <v>6699</v>
      </c>
      <c r="B5069" t="s">
        <v>19</v>
      </c>
      <c r="C5069" s="2">
        <v>112546000000</v>
      </c>
      <c r="D5069" s="2">
        <v>115160000000</v>
      </c>
      <c r="E5069" s="2">
        <v>117043000000</v>
      </c>
      <c r="F5069" s="2">
        <v>116259000000</v>
      </c>
      <c r="G5069" s="2">
        <v>115850000000</v>
      </c>
      <c r="H5069" s="2">
        <v>113978000000</v>
      </c>
      <c r="I5069" s="2">
        <v>112268000000</v>
      </c>
      <c r="J5069" s="2">
        <v>110575000000</v>
      </c>
      <c r="K5069" s="2">
        <v>109008000000</v>
      </c>
      <c r="L5069" s="2">
        <v>107451000000</v>
      </c>
      <c r="M5069" s="2">
        <v>105875000000</v>
      </c>
      <c r="N5069" s="2">
        <v>104268000000</v>
      </c>
      <c r="O5069" s="2">
        <v>102827000000</v>
      </c>
      <c r="P5069" s="2">
        <v>101253000000</v>
      </c>
      <c r="Q5069" s="2">
        <v>99678300000</v>
      </c>
      <c r="R5069" s="2">
        <v>98359600000</v>
      </c>
      <c r="S5069" s="2">
        <v>97067000000</v>
      </c>
      <c r="T5069" s="2">
        <v>95748900000</v>
      </c>
      <c r="U5069" s="2">
        <v>94540700000</v>
      </c>
      <c r="V5069" s="2">
        <v>93467800000</v>
      </c>
      <c r="W5069" s="2">
        <v>92267500000</v>
      </c>
      <c r="X5069" s="2">
        <v>91124700000</v>
      </c>
      <c r="Y5069" s="2">
        <v>90175200000</v>
      </c>
      <c r="Z5069" s="2">
        <v>89279300000</v>
      </c>
      <c r="AA5069" s="2">
        <v>87974700000</v>
      </c>
      <c r="AB5069" s="2">
        <v>86968500000</v>
      </c>
      <c r="AC5069" s="2">
        <v>86360500000</v>
      </c>
      <c r="AD5069" s="2">
        <v>85769100000</v>
      </c>
      <c r="AE5069" s="2">
        <v>85357700000</v>
      </c>
      <c r="AF5069" s="2">
        <v>84086300000</v>
      </c>
      <c r="AG5069" s="2">
        <v>83509300000</v>
      </c>
    </row>
    <row r="5070" spans="1:33" x14ac:dyDescent="0.35">
      <c r="A5070" t="s">
        <v>6700</v>
      </c>
      <c r="B5070" t="s">
        <v>19</v>
      </c>
      <c r="C5070" s="2">
        <v>43030200000</v>
      </c>
      <c r="D5070" s="2">
        <v>44556900000</v>
      </c>
      <c r="E5070" s="2">
        <v>45470300000</v>
      </c>
      <c r="F5070" s="2">
        <v>45109200000</v>
      </c>
      <c r="G5070" s="2">
        <v>45091000000</v>
      </c>
      <c r="H5070" s="2">
        <v>44618200000</v>
      </c>
      <c r="I5070" s="2">
        <v>44060900000</v>
      </c>
      <c r="J5070" s="2">
        <v>43531200000</v>
      </c>
      <c r="K5070" s="2">
        <v>43060600000</v>
      </c>
      <c r="L5070" s="2">
        <v>42597100000</v>
      </c>
      <c r="M5070" s="2">
        <v>42114400000</v>
      </c>
      <c r="N5070" s="2">
        <v>41602800000</v>
      </c>
      <c r="O5070" s="2">
        <v>41143400000</v>
      </c>
      <c r="P5070" s="2">
        <v>40644100000</v>
      </c>
      <c r="Q5070" s="2">
        <v>40106500000</v>
      </c>
      <c r="R5070" s="2">
        <v>39653200000</v>
      </c>
      <c r="S5070" s="2">
        <v>39216800000</v>
      </c>
      <c r="T5070" s="2">
        <v>38769500000</v>
      </c>
      <c r="U5070" s="2">
        <v>38350800000</v>
      </c>
      <c r="V5070" s="2">
        <v>37998400000</v>
      </c>
      <c r="W5070" s="2">
        <v>37583500000</v>
      </c>
      <c r="X5070" s="2">
        <v>37188200000</v>
      </c>
      <c r="Y5070" s="2">
        <v>36865400000</v>
      </c>
      <c r="Z5070" s="2">
        <v>36535400000</v>
      </c>
      <c r="AA5070" s="2">
        <v>36040100000</v>
      </c>
      <c r="AB5070" s="2">
        <v>35649500000</v>
      </c>
      <c r="AC5070" s="2">
        <v>35428000000</v>
      </c>
      <c r="AD5070" s="2">
        <v>35220600000</v>
      </c>
      <c r="AE5070" s="2">
        <v>35080900000</v>
      </c>
      <c r="AF5070" s="2">
        <v>34583600000</v>
      </c>
      <c r="AG5070" s="2">
        <v>34364100000</v>
      </c>
    </row>
    <row r="5071" spans="1:33" x14ac:dyDescent="0.35">
      <c r="A5071" t="s">
        <v>6701</v>
      </c>
      <c r="B5071" t="s">
        <v>19</v>
      </c>
      <c r="C5071" s="2">
        <v>32191200000</v>
      </c>
      <c r="D5071" s="2">
        <v>33354800000</v>
      </c>
      <c r="E5071" s="2">
        <v>34116300000</v>
      </c>
      <c r="F5071" s="2">
        <v>33894000000</v>
      </c>
      <c r="G5071" s="2">
        <v>33952600000</v>
      </c>
      <c r="H5071" s="2">
        <v>33690200000</v>
      </c>
      <c r="I5071" s="2">
        <v>33319800000</v>
      </c>
      <c r="J5071" s="2">
        <v>32960700000</v>
      </c>
      <c r="K5071" s="2">
        <v>32656400000</v>
      </c>
      <c r="L5071" s="2">
        <v>32344100000</v>
      </c>
      <c r="M5071" s="2">
        <v>32012900000</v>
      </c>
      <c r="N5071" s="2">
        <v>31652300000</v>
      </c>
      <c r="O5071" s="2">
        <v>31353900000</v>
      </c>
      <c r="P5071" s="2">
        <v>30996900000</v>
      </c>
      <c r="Q5071" s="2">
        <v>30629000000</v>
      </c>
      <c r="R5071" s="2">
        <v>30325000000</v>
      </c>
      <c r="S5071" s="2">
        <v>30023200000</v>
      </c>
      <c r="T5071" s="2">
        <v>29713500000</v>
      </c>
      <c r="U5071" s="2">
        <v>29436500000</v>
      </c>
      <c r="V5071" s="2">
        <v>29192900000</v>
      </c>
      <c r="W5071" s="2">
        <v>28906600000</v>
      </c>
      <c r="X5071" s="2">
        <v>28624100000</v>
      </c>
      <c r="Y5071" s="2">
        <v>28404400000</v>
      </c>
      <c r="Z5071" s="2">
        <v>28183500000</v>
      </c>
      <c r="AA5071" s="2">
        <v>27828600000</v>
      </c>
      <c r="AB5071" s="2">
        <v>27567800000</v>
      </c>
      <c r="AC5071" s="2">
        <v>27424100000</v>
      </c>
      <c r="AD5071" s="2">
        <v>27282000000</v>
      </c>
      <c r="AE5071" s="2">
        <v>27203400000</v>
      </c>
      <c r="AF5071" s="2">
        <v>26844200000</v>
      </c>
      <c r="AG5071" s="2">
        <v>26704600000</v>
      </c>
    </row>
    <row r="5072" spans="1:33" x14ac:dyDescent="0.35">
      <c r="A5072" t="s">
        <v>6702</v>
      </c>
      <c r="B5072" t="s">
        <v>19</v>
      </c>
      <c r="C5072" s="2">
        <v>41351400000</v>
      </c>
      <c r="D5072" s="2">
        <v>42500200000</v>
      </c>
      <c r="E5072" s="2">
        <v>42795800000</v>
      </c>
      <c r="F5072" s="2">
        <v>42129600000</v>
      </c>
      <c r="G5072" s="2">
        <v>41571300000</v>
      </c>
      <c r="H5072" s="2">
        <v>40485300000</v>
      </c>
      <c r="I5072" s="2">
        <v>39613800000</v>
      </c>
      <c r="J5072" s="2">
        <v>38788500000</v>
      </c>
      <c r="K5072" s="2">
        <v>38079800000</v>
      </c>
      <c r="L5072" s="2">
        <v>37390900000</v>
      </c>
      <c r="M5072" s="2">
        <v>36691000000</v>
      </c>
      <c r="N5072" s="2">
        <v>35983000000</v>
      </c>
      <c r="O5072" s="2">
        <v>35295200000</v>
      </c>
      <c r="P5072" s="2">
        <v>34640000000</v>
      </c>
      <c r="Q5072" s="2">
        <v>33919500000</v>
      </c>
      <c r="R5072" s="2">
        <v>33240900000</v>
      </c>
      <c r="S5072" s="2">
        <v>32600400000</v>
      </c>
      <c r="T5072" s="2">
        <v>31992300000</v>
      </c>
      <c r="U5072" s="2">
        <v>31438300000</v>
      </c>
      <c r="V5072" s="2">
        <v>30923800000</v>
      </c>
      <c r="W5072" s="2">
        <v>30383400000</v>
      </c>
      <c r="X5072" s="2">
        <v>29872500000</v>
      </c>
      <c r="Y5072" s="2">
        <v>29409900000</v>
      </c>
      <c r="Z5072" s="2">
        <v>28907900000</v>
      </c>
      <c r="AA5072" s="2">
        <v>28306800000</v>
      </c>
      <c r="AB5072" s="2">
        <v>27762100000</v>
      </c>
      <c r="AC5072" s="2">
        <v>27388900000</v>
      </c>
      <c r="AD5072" s="2">
        <v>27031900000</v>
      </c>
      <c r="AE5072" s="2">
        <v>26742200000</v>
      </c>
      <c r="AF5072" s="2">
        <v>26195600000</v>
      </c>
      <c r="AG5072" s="2">
        <v>25872400000</v>
      </c>
    </row>
    <row r="5073" spans="1:33" x14ac:dyDescent="0.35">
      <c r="A5073" t="s">
        <v>6703</v>
      </c>
      <c r="B5073" t="s">
        <v>19</v>
      </c>
      <c r="C5073" s="2">
        <v>1090930000</v>
      </c>
      <c r="D5073" s="2">
        <v>1127080000</v>
      </c>
      <c r="E5073" s="2">
        <v>1150230000</v>
      </c>
      <c r="F5073" s="2">
        <v>1142930000</v>
      </c>
      <c r="G5073" s="2">
        <v>1144580000</v>
      </c>
      <c r="H5073" s="2">
        <v>1134130000</v>
      </c>
      <c r="I5073" s="2">
        <v>1123050000</v>
      </c>
      <c r="J5073" s="2">
        <v>1111200000</v>
      </c>
      <c r="K5073" s="2">
        <v>1101370000</v>
      </c>
      <c r="L5073" s="2">
        <v>1091590000</v>
      </c>
      <c r="M5073" s="2">
        <v>1081150000</v>
      </c>
      <c r="N5073" s="2">
        <v>1070250000</v>
      </c>
      <c r="O5073" s="2">
        <v>1060670000</v>
      </c>
      <c r="P5073" s="2">
        <v>1049900000</v>
      </c>
      <c r="Q5073" s="2">
        <v>1038430000</v>
      </c>
      <c r="R5073" s="2">
        <v>1028860000</v>
      </c>
      <c r="S5073" s="2">
        <v>1019450000</v>
      </c>
      <c r="T5073" s="2">
        <v>1009850000</v>
      </c>
      <c r="U5073" s="2">
        <v>1001160000</v>
      </c>
      <c r="V5073" s="2">
        <v>993815000</v>
      </c>
      <c r="W5073" s="2">
        <v>984543000</v>
      </c>
      <c r="X5073" s="2">
        <v>975979000</v>
      </c>
      <c r="Y5073" s="2">
        <v>969150000</v>
      </c>
      <c r="Z5073" s="2">
        <v>961985000</v>
      </c>
      <c r="AA5073" s="2">
        <v>950780000</v>
      </c>
      <c r="AB5073" s="2">
        <v>942310000</v>
      </c>
      <c r="AC5073" s="2">
        <v>937777000</v>
      </c>
      <c r="AD5073" s="2">
        <v>933583000</v>
      </c>
      <c r="AE5073" s="2">
        <v>931083000</v>
      </c>
      <c r="AF5073" s="2">
        <v>919946000</v>
      </c>
      <c r="AG5073" s="2">
        <v>915787000</v>
      </c>
    </row>
    <row r="5074" spans="1:33" x14ac:dyDescent="0.35">
      <c r="A5074" t="s">
        <v>6704</v>
      </c>
      <c r="B5074" t="s">
        <v>19</v>
      </c>
      <c r="C5074" s="2">
        <v>6947730000</v>
      </c>
      <c r="D5074" s="2">
        <v>7191280000</v>
      </c>
      <c r="E5074" s="2">
        <v>7356230000</v>
      </c>
      <c r="F5074" s="2">
        <v>7313200000</v>
      </c>
      <c r="G5074" s="2">
        <v>7328260000</v>
      </c>
      <c r="H5074" s="2">
        <v>7272510000</v>
      </c>
      <c r="I5074" s="2">
        <v>7194220000</v>
      </c>
      <c r="J5074" s="2">
        <v>7117680000</v>
      </c>
      <c r="K5074" s="2">
        <v>7050070000</v>
      </c>
      <c r="L5074" s="2">
        <v>6981660000</v>
      </c>
      <c r="M5074" s="2">
        <v>6908770000</v>
      </c>
      <c r="N5074" s="2">
        <v>6832190000</v>
      </c>
      <c r="O5074" s="2">
        <v>6766740000</v>
      </c>
      <c r="P5074" s="2">
        <v>6689440000</v>
      </c>
      <c r="Q5074" s="2">
        <v>6611050000</v>
      </c>
      <c r="R5074" s="2">
        <v>6545630000</v>
      </c>
      <c r="S5074" s="2">
        <v>6481480000</v>
      </c>
      <c r="T5074" s="2">
        <v>6415170000</v>
      </c>
      <c r="U5074" s="2">
        <v>6354360000</v>
      </c>
      <c r="V5074" s="2">
        <v>6302520000</v>
      </c>
      <c r="W5074" s="2">
        <v>6240150000</v>
      </c>
      <c r="X5074" s="2">
        <v>6180150000</v>
      </c>
      <c r="Y5074" s="2">
        <v>6132570000</v>
      </c>
      <c r="Z5074" s="2">
        <v>6086800000</v>
      </c>
      <c r="AA5074" s="2">
        <v>6012420000</v>
      </c>
      <c r="AB5074" s="2">
        <v>5956660000</v>
      </c>
      <c r="AC5074" s="2">
        <v>5928500000</v>
      </c>
      <c r="AD5074" s="2">
        <v>5899510000</v>
      </c>
      <c r="AE5074" s="2">
        <v>5883360000</v>
      </c>
      <c r="AF5074" s="2">
        <v>5806640000</v>
      </c>
      <c r="AG5074" s="2">
        <v>5776860000</v>
      </c>
    </row>
    <row r="5075" spans="1:33" x14ac:dyDescent="0.35">
      <c r="A5075" t="s">
        <v>6705</v>
      </c>
      <c r="B5075" t="s">
        <v>19</v>
      </c>
      <c r="C5075" s="2">
        <v>1256890000</v>
      </c>
      <c r="D5075" s="2">
        <v>1262270000</v>
      </c>
      <c r="E5075" s="2">
        <v>1248310000</v>
      </c>
      <c r="F5075" s="2">
        <v>1229000000</v>
      </c>
      <c r="G5075" s="2">
        <v>1195490000</v>
      </c>
      <c r="H5075" s="2">
        <v>1140870000</v>
      </c>
      <c r="I5075" s="2">
        <v>1107210000</v>
      </c>
      <c r="J5075" s="2">
        <v>1074500000</v>
      </c>
      <c r="K5075" s="2">
        <v>1045790000</v>
      </c>
      <c r="L5075" s="2">
        <v>1018610000</v>
      </c>
      <c r="M5075" s="2">
        <v>991732000</v>
      </c>
      <c r="N5075" s="2">
        <v>965134000</v>
      </c>
      <c r="O5075" s="2">
        <v>939030000</v>
      </c>
      <c r="P5075" s="2">
        <v>914900000</v>
      </c>
      <c r="Q5075" s="2">
        <v>889042000</v>
      </c>
      <c r="R5075" s="2">
        <v>864293000</v>
      </c>
      <c r="S5075" s="2">
        <v>841033000</v>
      </c>
      <c r="T5075" s="2">
        <v>819736000</v>
      </c>
      <c r="U5075" s="2">
        <v>799952000</v>
      </c>
      <c r="V5075" s="2">
        <v>782540000</v>
      </c>
      <c r="W5075" s="2">
        <v>761328000</v>
      </c>
      <c r="X5075" s="2">
        <v>744098000</v>
      </c>
      <c r="Y5075" s="2">
        <v>727911000</v>
      </c>
      <c r="Z5075" s="2">
        <v>708942000</v>
      </c>
      <c r="AA5075" s="2">
        <v>688108000</v>
      </c>
      <c r="AB5075" s="2">
        <v>669531000</v>
      </c>
      <c r="AC5075" s="2">
        <v>655217000</v>
      </c>
      <c r="AD5075" s="2">
        <v>642494000</v>
      </c>
      <c r="AE5075" s="2">
        <v>632090000</v>
      </c>
      <c r="AF5075" s="2">
        <v>615445000</v>
      </c>
      <c r="AG5075" s="2">
        <v>604718000</v>
      </c>
    </row>
    <row r="5076" spans="1:33" x14ac:dyDescent="0.35">
      <c r="A5076" t="s">
        <v>6706</v>
      </c>
      <c r="B5076" t="s">
        <v>19</v>
      </c>
      <c r="C5076" s="2">
        <v>162337000</v>
      </c>
      <c r="D5076" s="2">
        <v>163454000</v>
      </c>
      <c r="E5076" s="2">
        <v>160738000</v>
      </c>
      <c r="F5076" s="2">
        <v>158121000</v>
      </c>
      <c r="G5076" s="2">
        <v>153235000</v>
      </c>
      <c r="H5076" s="2">
        <v>145935000</v>
      </c>
      <c r="I5076" s="2">
        <v>141695000</v>
      </c>
      <c r="J5076" s="2">
        <v>137605000</v>
      </c>
      <c r="K5076" s="2">
        <v>134202000</v>
      </c>
      <c r="L5076" s="2">
        <v>131044000</v>
      </c>
      <c r="M5076" s="2">
        <v>127889000</v>
      </c>
      <c r="N5076" s="2">
        <v>124753000</v>
      </c>
      <c r="O5076" s="2">
        <v>121581000</v>
      </c>
      <c r="P5076" s="2">
        <v>118831000</v>
      </c>
      <c r="Q5076" s="2">
        <v>115688000</v>
      </c>
      <c r="R5076" s="2">
        <v>112536000</v>
      </c>
      <c r="S5076" s="2">
        <v>109611000</v>
      </c>
      <c r="T5076" s="2">
        <v>107041000</v>
      </c>
      <c r="U5076" s="2">
        <v>104660000</v>
      </c>
      <c r="V5076" s="2">
        <v>102639000</v>
      </c>
      <c r="W5076" s="2">
        <v>99839400</v>
      </c>
      <c r="X5076" s="2">
        <v>97791400</v>
      </c>
      <c r="Y5076" s="2">
        <v>95800200</v>
      </c>
      <c r="Z5076" s="2">
        <v>93174300</v>
      </c>
      <c r="AA5076" s="2">
        <v>90358600</v>
      </c>
      <c r="AB5076" s="2">
        <v>87828900</v>
      </c>
      <c r="AC5076" s="2">
        <v>85869800</v>
      </c>
      <c r="AD5076" s="2">
        <v>84206700</v>
      </c>
      <c r="AE5076" s="2">
        <v>82886900</v>
      </c>
      <c r="AF5076" s="2">
        <v>80742100</v>
      </c>
      <c r="AG5076" s="2">
        <v>79414200</v>
      </c>
    </row>
    <row r="5077" spans="1:33" x14ac:dyDescent="0.35">
      <c r="A5077" t="s">
        <v>6707</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row>
    <row r="5078" spans="1:33" x14ac:dyDescent="0.35">
      <c r="A5078" t="s">
        <v>6708</v>
      </c>
      <c r="B5078" t="s">
        <v>19</v>
      </c>
      <c r="C5078" s="2">
        <v>201103000000000</v>
      </c>
      <c r="D5078" s="2">
        <v>208462000000000</v>
      </c>
      <c r="E5078" s="2">
        <v>210958000000000</v>
      </c>
      <c r="F5078" s="2">
        <v>204771000000000</v>
      </c>
      <c r="G5078" s="2">
        <v>201988000000000</v>
      </c>
      <c r="H5078" s="2">
        <v>203111000000000</v>
      </c>
      <c r="I5078" s="2">
        <v>204490000000000</v>
      </c>
      <c r="J5078" s="2">
        <v>203470000000000</v>
      </c>
      <c r="K5078" s="2">
        <v>204508000000000</v>
      </c>
      <c r="L5078" s="2">
        <v>205147000000000</v>
      </c>
      <c r="M5078" s="2">
        <v>206102000000000</v>
      </c>
      <c r="N5078" s="2">
        <v>205607000000000</v>
      </c>
      <c r="O5078" s="2">
        <v>205056000000000</v>
      </c>
      <c r="P5078" s="2">
        <v>205271000000000</v>
      </c>
      <c r="Q5078" s="2">
        <v>206980000000000</v>
      </c>
      <c r="R5078" s="2">
        <v>207460000000000</v>
      </c>
      <c r="S5078" s="2">
        <v>210037000000000</v>
      </c>
      <c r="T5078" s="2">
        <v>211687000000000</v>
      </c>
      <c r="U5078" s="2">
        <v>212534000000000</v>
      </c>
      <c r="V5078" s="2">
        <v>213805000000000</v>
      </c>
      <c r="W5078" s="2">
        <v>212569000000000</v>
      </c>
      <c r="X5078" s="2">
        <v>213342000000000</v>
      </c>
      <c r="Y5078" s="2">
        <v>212897000000000</v>
      </c>
      <c r="Z5078" s="2">
        <v>212736000000000</v>
      </c>
      <c r="AA5078" s="2">
        <v>214033000000000</v>
      </c>
      <c r="AB5078" s="2">
        <v>213536000000000</v>
      </c>
      <c r="AC5078" s="2">
        <v>212681000000000</v>
      </c>
      <c r="AD5078" s="2">
        <v>212615000000000</v>
      </c>
      <c r="AE5078" s="2">
        <v>215283000000000</v>
      </c>
      <c r="AF5078" s="2">
        <v>216782000000000</v>
      </c>
      <c r="AG5078" s="2">
        <v>217071000000000</v>
      </c>
    </row>
    <row r="5079" spans="1:33" x14ac:dyDescent="0.35">
      <c r="A5079" t="s">
        <v>6709</v>
      </c>
      <c r="B5079" t="s">
        <v>19</v>
      </c>
      <c r="C5079" s="2">
        <v>184428000000</v>
      </c>
      <c r="D5079" s="2">
        <v>196814000000</v>
      </c>
      <c r="E5079" s="2">
        <v>209791000000</v>
      </c>
      <c r="F5079" s="2">
        <v>217159000000</v>
      </c>
      <c r="G5079" s="2">
        <v>226165000000</v>
      </c>
      <c r="H5079" s="2">
        <v>235842000000</v>
      </c>
      <c r="I5079" s="2">
        <v>238917000000</v>
      </c>
      <c r="J5079" s="2">
        <v>238120000000</v>
      </c>
      <c r="K5079" s="2">
        <v>240727000000</v>
      </c>
      <c r="L5079" s="2">
        <v>240483000000</v>
      </c>
      <c r="M5079" s="2">
        <v>239909000000</v>
      </c>
      <c r="N5079" s="2">
        <v>237729000000</v>
      </c>
      <c r="O5079" s="2">
        <v>235644000000</v>
      </c>
      <c r="P5079" s="2">
        <v>235610000000</v>
      </c>
      <c r="Q5079" s="2">
        <v>233143000000</v>
      </c>
      <c r="R5079" s="2">
        <v>231920000000</v>
      </c>
      <c r="S5079" s="2">
        <v>230911000000</v>
      </c>
      <c r="T5079" s="2">
        <v>228965000000</v>
      </c>
      <c r="U5079" s="2">
        <v>227586000000</v>
      </c>
      <c r="V5079" s="2">
        <v>227881000000</v>
      </c>
      <c r="W5079" s="2">
        <v>228510000000</v>
      </c>
      <c r="X5079" s="2">
        <v>227327000000</v>
      </c>
      <c r="Y5079" s="2">
        <v>226773000000</v>
      </c>
      <c r="Z5079" s="2">
        <v>226859000000</v>
      </c>
      <c r="AA5079" s="2">
        <v>225977000000</v>
      </c>
      <c r="AB5079" s="2">
        <v>228354000000</v>
      </c>
      <c r="AC5079" s="2">
        <v>229692000000</v>
      </c>
      <c r="AD5079" s="2">
        <v>230045000000</v>
      </c>
      <c r="AE5079" s="2">
        <v>229536000000</v>
      </c>
      <c r="AF5079" s="2">
        <v>227614000000</v>
      </c>
      <c r="AG5079" s="2">
        <v>232847000000</v>
      </c>
    </row>
    <row r="5080" spans="1:33" x14ac:dyDescent="0.35">
      <c r="A5080" t="s">
        <v>6710</v>
      </c>
      <c r="B5080" t="s">
        <v>19</v>
      </c>
      <c r="C5080" s="2">
        <v>435611000000</v>
      </c>
      <c r="D5080" s="2">
        <v>454540000000</v>
      </c>
      <c r="E5080" s="2">
        <v>457851000000</v>
      </c>
      <c r="F5080" s="2">
        <v>448067000000</v>
      </c>
      <c r="G5080" s="2">
        <v>449283000000</v>
      </c>
      <c r="H5080" s="2">
        <v>455269000000</v>
      </c>
      <c r="I5080" s="2">
        <v>457468000000</v>
      </c>
      <c r="J5080" s="2">
        <v>456706000000</v>
      </c>
      <c r="K5080" s="2">
        <v>458289000000</v>
      </c>
      <c r="L5080" s="2">
        <v>460643000000</v>
      </c>
      <c r="M5080" s="2">
        <v>461844000000</v>
      </c>
      <c r="N5080" s="2">
        <v>462007000000</v>
      </c>
      <c r="O5080" s="2">
        <v>462029000000</v>
      </c>
      <c r="P5080" s="2">
        <v>462922000000</v>
      </c>
      <c r="Q5080" s="2">
        <v>464162000000</v>
      </c>
      <c r="R5080" s="2">
        <v>465689000000</v>
      </c>
      <c r="S5080" s="2">
        <v>467923000000</v>
      </c>
      <c r="T5080" s="2">
        <v>469671000000</v>
      </c>
      <c r="U5080" s="2">
        <v>471276000000</v>
      </c>
      <c r="V5080" s="2">
        <v>476162000000</v>
      </c>
      <c r="W5080" s="2">
        <v>475726000000</v>
      </c>
      <c r="X5080" s="2">
        <v>478322000000</v>
      </c>
      <c r="Y5080" s="2">
        <v>479575000000</v>
      </c>
      <c r="Z5080" s="2">
        <v>481768000000</v>
      </c>
      <c r="AA5080" s="2">
        <v>487066000000</v>
      </c>
      <c r="AB5080" s="2">
        <v>490280000000</v>
      </c>
      <c r="AC5080" s="2">
        <v>493332000000</v>
      </c>
      <c r="AD5080" s="2">
        <v>496759000000</v>
      </c>
      <c r="AE5080" s="2">
        <v>501627000000</v>
      </c>
      <c r="AF5080" s="2">
        <v>505532000000</v>
      </c>
      <c r="AG5080" s="2">
        <v>511935000000</v>
      </c>
    </row>
    <row r="5081" spans="1:33" x14ac:dyDescent="0.35">
      <c r="A5081" t="s">
        <v>6711</v>
      </c>
      <c r="B5081" t="s">
        <v>19</v>
      </c>
      <c r="C5081" s="2">
        <v>347985000000</v>
      </c>
      <c r="D5081" s="2">
        <v>362830000000</v>
      </c>
      <c r="E5081" s="2">
        <v>368548000000</v>
      </c>
      <c r="F5081" s="2">
        <v>359245000000</v>
      </c>
      <c r="G5081" s="2">
        <v>359864000000</v>
      </c>
      <c r="H5081" s="2">
        <v>365283000000</v>
      </c>
      <c r="I5081" s="2">
        <v>368042000000</v>
      </c>
      <c r="J5081" s="2">
        <v>366828000000</v>
      </c>
      <c r="K5081" s="2">
        <v>368828000000</v>
      </c>
      <c r="L5081" s="2">
        <v>370245000000</v>
      </c>
      <c r="M5081" s="2">
        <v>371281000000</v>
      </c>
      <c r="N5081" s="2">
        <v>370660000000</v>
      </c>
      <c r="O5081" s="2">
        <v>369346000000</v>
      </c>
      <c r="P5081" s="2">
        <v>370002000000</v>
      </c>
      <c r="Q5081" s="2">
        <v>371260000000</v>
      </c>
      <c r="R5081" s="2">
        <v>372060000000</v>
      </c>
      <c r="S5081" s="2">
        <v>374742000000</v>
      </c>
      <c r="T5081" s="2">
        <v>376059000000</v>
      </c>
      <c r="U5081" s="2">
        <v>377163000000</v>
      </c>
      <c r="V5081" s="2">
        <v>380533000000</v>
      </c>
      <c r="W5081" s="2">
        <v>379903000000</v>
      </c>
      <c r="X5081" s="2">
        <v>381449000000</v>
      </c>
      <c r="Y5081" s="2">
        <v>381661000000</v>
      </c>
      <c r="Z5081" s="2">
        <v>382540000000</v>
      </c>
      <c r="AA5081" s="2">
        <v>385394000000</v>
      </c>
      <c r="AB5081" s="2">
        <v>387023000000</v>
      </c>
      <c r="AC5081" s="2">
        <v>387995000000</v>
      </c>
      <c r="AD5081" s="2">
        <v>389607000000</v>
      </c>
      <c r="AE5081" s="2">
        <v>393273000000</v>
      </c>
      <c r="AF5081" s="2">
        <v>395328000000</v>
      </c>
      <c r="AG5081" s="2">
        <v>399548000000</v>
      </c>
    </row>
    <row r="5082" spans="1:33" x14ac:dyDescent="0.35">
      <c r="A5082" t="s">
        <v>6712</v>
      </c>
      <c r="B5082" t="s">
        <v>19</v>
      </c>
      <c r="C5082" s="2">
        <v>178483000000</v>
      </c>
      <c r="D5082" s="2">
        <v>186285000000</v>
      </c>
      <c r="E5082" s="2">
        <v>186709000000</v>
      </c>
      <c r="F5082" s="2">
        <v>181129000000</v>
      </c>
      <c r="G5082" s="2">
        <v>181991000000</v>
      </c>
      <c r="H5082" s="2">
        <v>184384000000</v>
      </c>
      <c r="I5082" s="2">
        <v>185003000000</v>
      </c>
      <c r="J5082" s="2">
        <v>184902000000</v>
      </c>
      <c r="K5082" s="2">
        <v>185328000000</v>
      </c>
      <c r="L5082" s="2">
        <v>186442000000</v>
      </c>
      <c r="M5082" s="2">
        <v>186861000000</v>
      </c>
      <c r="N5082" s="2">
        <v>187186000000</v>
      </c>
      <c r="O5082" s="2">
        <v>187550000000</v>
      </c>
      <c r="P5082" s="2">
        <v>187991000000</v>
      </c>
      <c r="Q5082" s="2">
        <v>188332000000</v>
      </c>
      <c r="R5082" s="2">
        <v>189366000000</v>
      </c>
      <c r="S5082" s="2">
        <v>190138000000</v>
      </c>
      <c r="T5082" s="2">
        <v>191078000000</v>
      </c>
      <c r="U5082" s="2">
        <v>192051000000</v>
      </c>
      <c r="V5082" s="2">
        <v>195132000000</v>
      </c>
      <c r="W5082" s="2">
        <v>195117000000</v>
      </c>
      <c r="X5082" s="2">
        <v>196882000000</v>
      </c>
      <c r="Y5082" s="2">
        <v>197694000000</v>
      </c>
      <c r="Z5082" s="2">
        <v>198922000000</v>
      </c>
      <c r="AA5082" s="2">
        <v>201544000000</v>
      </c>
      <c r="AB5082" s="2">
        <v>203271000000</v>
      </c>
      <c r="AC5082" s="2">
        <v>205095000000</v>
      </c>
      <c r="AD5082" s="2">
        <v>206942000000</v>
      </c>
      <c r="AE5082" s="2">
        <v>208948000000</v>
      </c>
      <c r="AF5082" s="2">
        <v>210835000000</v>
      </c>
      <c r="AG5082" s="2">
        <v>213920000000</v>
      </c>
    </row>
    <row r="5083" spans="1:33" x14ac:dyDescent="0.35">
      <c r="A5083" t="s">
        <v>6713</v>
      </c>
      <c r="B5083" t="s">
        <v>19</v>
      </c>
      <c r="C5083" s="2">
        <v>152259000000</v>
      </c>
      <c r="D5083" s="2">
        <v>158937000000</v>
      </c>
      <c r="E5083" s="2">
        <v>159241000000</v>
      </c>
      <c r="F5083" s="2">
        <v>155434000000</v>
      </c>
      <c r="G5083" s="2">
        <v>156122000000</v>
      </c>
      <c r="H5083" s="2">
        <v>158147000000</v>
      </c>
      <c r="I5083" s="2">
        <v>158671000000</v>
      </c>
      <c r="J5083" s="2">
        <v>158581000000</v>
      </c>
      <c r="K5083" s="2">
        <v>158939000000</v>
      </c>
      <c r="L5083" s="2">
        <v>159903000000</v>
      </c>
      <c r="M5083" s="2">
        <v>160274000000</v>
      </c>
      <c r="N5083" s="2">
        <v>160551000000</v>
      </c>
      <c r="O5083" s="2">
        <v>160874000000</v>
      </c>
      <c r="P5083" s="2">
        <v>161230000000</v>
      </c>
      <c r="Q5083" s="2">
        <v>161537000000</v>
      </c>
      <c r="R5083" s="2">
        <v>162282000000</v>
      </c>
      <c r="S5083" s="2">
        <v>162845000000</v>
      </c>
      <c r="T5083" s="2">
        <v>163509000000</v>
      </c>
      <c r="U5083" s="2">
        <v>164203000000</v>
      </c>
      <c r="V5083" s="2">
        <v>166387000000</v>
      </c>
      <c r="W5083" s="2">
        <v>166383000000</v>
      </c>
      <c r="X5083" s="2">
        <v>167620000000</v>
      </c>
      <c r="Y5083" s="2">
        <v>168330000000</v>
      </c>
      <c r="Z5083" s="2">
        <v>169387000000</v>
      </c>
      <c r="AA5083" s="2">
        <v>171649000000</v>
      </c>
      <c r="AB5083" s="2">
        <v>173131000000</v>
      </c>
      <c r="AC5083" s="2">
        <v>174690000000</v>
      </c>
      <c r="AD5083" s="2">
        <v>176275000000</v>
      </c>
      <c r="AE5083" s="2">
        <v>178015000000</v>
      </c>
      <c r="AF5083" s="2">
        <v>179646000000</v>
      </c>
      <c r="AG5083" s="2">
        <v>182291000000</v>
      </c>
    </row>
    <row r="5084" spans="1:33" x14ac:dyDescent="0.35">
      <c r="A5084" t="s">
        <v>6714</v>
      </c>
      <c r="B5084" t="s">
        <v>19</v>
      </c>
      <c r="C5084" s="2">
        <v>119908000000</v>
      </c>
      <c r="D5084" s="2">
        <v>126631000000</v>
      </c>
      <c r="E5084" s="2">
        <v>131593000000</v>
      </c>
      <c r="F5084" s="2">
        <v>127751000000</v>
      </c>
      <c r="G5084" s="2">
        <v>130492000000</v>
      </c>
      <c r="H5084" s="2">
        <v>134024000000</v>
      </c>
      <c r="I5084" s="2">
        <v>135036000000</v>
      </c>
      <c r="J5084" s="2">
        <v>134661000000</v>
      </c>
      <c r="K5084" s="2">
        <v>135685000000</v>
      </c>
      <c r="L5084" s="2">
        <v>135728000000</v>
      </c>
      <c r="M5084" s="2">
        <v>135756000000</v>
      </c>
      <c r="N5084" s="2">
        <v>134928000000</v>
      </c>
      <c r="O5084" s="2">
        <v>134844000000</v>
      </c>
      <c r="P5084" s="2">
        <v>134959000000</v>
      </c>
      <c r="Q5084" s="2">
        <v>134265000000</v>
      </c>
      <c r="R5084" s="2">
        <v>135179000000</v>
      </c>
      <c r="S5084" s="2">
        <v>135876000000</v>
      </c>
      <c r="T5084" s="2">
        <v>136851000000</v>
      </c>
      <c r="U5084" s="2">
        <v>137610000000</v>
      </c>
      <c r="V5084" s="2">
        <v>141259000000</v>
      </c>
      <c r="W5084" s="2">
        <v>140891000000</v>
      </c>
      <c r="X5084" s="2">
        <v>142732000000</v>
      </c>
      <c r="Y5084" s="2">
        <v>142400000000</v>
      </c>
      <c r="Z5084" s="2">
        <v>142416000000</v>
      </c>
      <c r="AA5084" s="2">
        <v>142508000000</v>
      </c>
      <c r="AB5084" s="2">
        <v>143208000000</v>
      </c>
      <c r="AC5084" s="2">
        <v>143699000000</v>
      </c>
      <c r="AD5084" s="2">
        <v>143760000000</v>
      </c>
      <c r="AE5084" s="2">
        <v>144141000000</v>
      </c>
      <c r="AF5084" s="2">
        <v>143966000000</v>
      </c>
      <c r="AG5084" s="2">
        <v>145698000000</v>
      </c>
    </row>
    <row r="5085" spans="1:33" x14ac:dyDescent="0.35">
      <c r="A5085" t="s">
        <v>6715</v>
      </c>
      <c r="B5085" t="s">
        <v>19</v>
      </c>
      <c r="C5085" s="2">
        <v>7200790000</v>
      </c>
      <c r="D5085" s="2">
        <v>7534590000</v>
      </c>
      <c r="E5085" s="2">
        <v>7595380000</v>
      </c>
      <c r="F5085" s="2">
        <v>7508680000</v>
      </c>
      <c r="G5085" s="2">
        <v>7541360000</v>
      </c>
      <c r="H5085" s="2">
        <v>7642310000</v>
      </c>
      <c r="I5085" s="2">
        <v>7667290000</v>
      </c>
      <c r="J5085" s="2">
        <v>7658220000</v>
      </c>
      <c r="K5085" s="2">
        <v>7681800000</v>
      </c>
      <c r="L5085" s="2">
        <v>7718410000</v>
      </c>
      <c r="M5085" s="2">
        <v>7736140000</v>
      </c>
      <c r="N5085" s="2">
        <v>7737250000</v>
      </c>
      <c r="O5085" s="2">
        <v>7759830000</v>
      </c>
      <c r="P5085" s="2">
        <v>7770600000</v>
      </c>
      <c r="Q5085" s="2">
        <v>7781440000</v>
      </c>
      <c r="R5085" s="2">
        <v>7809590000</v>
      </c>
      <c r="S5085" s="2">
        <v>7836050000</v>
      </c>
      <c r="T5085" s="2">
        <v>7869560000</v>
      </c>
      <c r="U5085" s="2">
        <v>7894590000</v>
      </c>
      <c r="V5085" s="2">
        <v>7978050000</v>
      </c>
      <c r="W5085" s="2">
        <v>7964620000</v>
      </c>
      <c r="X5085" s="2">
        <v>8010460000</v>
      </c>
      <c r="Y5085" s="2">
        <v>8028490000</v>
      </c>
      <c r="Z5085" s="2">
        <v>8063680000</v>
      </c>
      <c r="AA5085" s="2">
        <v>8150230000</v>
      </c>
      <c r="AB5085" s="2">
        <v>8202490000</v>
      </c>
      <c r="AC5085" s="2">
        <v>8257080000</v>
      </c>
      <c r="AD5085" s="2">
        <v>8310030000</v>
      </c>
      <c r="AE5085" s="2">
        <v>8385480000</v>
      </c>
      <c r="AF5085" s="2">
        <v>8451000000</v>
      </c>
      <c r="AG5085" s="2">
        <v>8551990000</v>
      </c>
    </row>
    <row r="5086" spans="1:33" x14ac:dyDescent="0.35">
      <c r="A5086" t="s">
        <v>6716</v>
      </c>
      <c r="B5086" t="s">
        <v>19</v>
      </c>
      <c r="C5086" s="2">
        <v>49892500000</v>
      </c>
      <c r="D5086" s="2">
        <v>51980100000</v>
      </c>
      <c r="E5086" s="2">
        <v>51823200000</v>
      </c>
      <c r="F5086" s="2">
        <v>50387200000</v>
      </c>
      <c r="G5086" s="2">
        <v>50443800000</v>
      </c>
      <c r="H5086" s="2">
        <v>50968000000</v>
      </c>
      <c r="I5086" s="2">
        <v>51099300000</v>
      </c>
      <c r="J5086" s="2">
        <v>51083700000</v>
      </c>
      <c r="K5086" s="2">
        <v>51157900000</v>
      </c>
      <c r="L5086" s="2">
        <v>51507200000</v>
      </c>
      <c r="M5086" s="2">
        <v>51649600000</v>
      </c>
      <c r="N5086" s="2">
        <v>51794100000</v>
      </c>
      <c r="O5086" s="2">
        <v>51928100000</v>
      </c>
      <c r="P5086" s="2">
        <v>52054700000</v>
      </c>
      <c r="Q5086" s="2">
        <v>52221700000</v>
      </c>
      <c r="R5086" s="2">
        <v>52484300000</v>
      </c>
      <c r="S5086" s="2">
        <v>52697900000</v>
      </c>
      <c r="T5086" s="2">
        <v>52944800000</v>
      </c>
      <c r="U5086" s="2">
        <v>53198600000</v>
      </c>
      <c r="V5086" s="2">
        <v>53908700000</v>
      </c>
      <c r="W5086" s="2">
        <v>53905100000</v>
      </c>
      <c r="X5086" s="2">
        <v>54329200000</v>
      </c>
      <c r="Y5086" s="2">
        <v>54593300000</v>
      </c>
      <c r="Z5086" s="2">
        <v>54968900000</v>
      </c>
      <c r="AA5086" s="2">
        <v>55788200000</v>
      </c>
      <c r="AB5086" s="2">
        <v>56267500000</v>
      </c>
      <c r="AC5086" s="2">
        <v>56789300000</v>
      </c>
      <c r="AD5086" s="2">
        <v>57348900000</v>
      </c>
      <c r="AE5086" s="2">
        <v>57976000000</v>
      </c>
      <c r="AF5086" s="2">
        <v>58592200000</v>
      </c>
      <c r="AG5086" s="2">
        <v>59428700000</v>
      </c>
    </row>
    <row r="5087" spans="1:33" x14ac:dyDescent="0.35">
      <c r="A5087" t="s">
        <v>6717</v>
      </c>
      <c r="B5087" t="s">
        <v>19</v>
      </c>
      <c r="C5087" s="2">
        <v>6653940000</v>
      </c>
      <c r="D5087" s="2">
        <v>6941470000</v>
      </c>
      <c r="E5087" s="2">
        <v>7045560000</v>
      </c>
      <c r="F5087" s="2">
        <v>6826990000</v>
      </c>
      <c r="G5087" s="2">
        <v>6757050000</v>
      </c>
      <c r="H5087" s="2">
        <v>6793720000</v>
      </c>
      <c r="I5087" s="2">
        <v>6816660000</v>
      </c>
      <c r="J5087" s="2">
        <v>6789490000</v>
      </c>
      <c r="K5087" s="2">
        <v>6821750000</v>
      </c>
      <c r="L5087" s="2">
        <v>6836670000</v>
      </c>
      <c r="M5087" s="2">
        <v>6868050000</v>
      </c>
      <c r="N5087" s="2">
        <v>6847230000</v>
      </c>
      <c r="O5087" s="2">
        <v>6876640000</v>
      </c>
      <c r="P5087" s="2">
        <v>6881570000</v>
      </c>
      <c r="Q5087" s="2">
        <v>6920930000</v>
      </c>
      <c r="R5087" s="2">
        <v>6971520000</v>
      </c>
      <c r="S5087" s="2">
        <v>7055540000</v>
      </c>
      <c r="T5087" s="2">
        <v>7150230000</v>
      </c>
      <c r="U5087" s="2">
        <v>7199690000</v>
      </c>
      <c r="V5087" s="2">
        <v>7323100000</v>
      </c>
      <c r="W5087" s="2">
        <v>7262460000</v>
      </c>
      <c r="X5087" s="2">
        <v>7340800000</v>
      </c>
      <c r="Y5087" s="2">
        <v>7315180000</v>
      </c>
      <c r="Z5087" s="2">
        <v>7302120000</v>
      </c>
      <c r="AA5087" s="2">
        <v>7334550000</v>
      </c>
      <c r="AB5087" s="2">
        <v>7308180000</v>
      </c>
      <c r="AC5087" s="2">
        <v>7282140000</v>
      </c>
      <c r="AD5087" s="2">
        <v>7262470000</v>
      </c>
      <c r="AE5087" s="2">
        <v>7338450000</v>
      </c>
      <c r="AF5087" s="2">
        <v>7386390000</v>
      </c>
      <c r="AG5087" s="2">
        <v>7374310000</v>
      </c>
    </row>
    <row r="5088" spans="1:33" x14ac:dyDescent="0.35">
      <c r="A5088" t="s">
        <v>6718</v>
      </c>
      <c r="B5088" t="s">
        <v>19</v>
      </c>
      <c r="C5088" s="2">
        <v>1182460000</v>
      </c>
      <c r="D5088" s="2">
        <v>1238920000</v>
      </c>
      <c r="E5088" s="2">
        <v>1260530000</v>
      </c>
      <c r="F5088" s="2">
        <v>1249310000</v>
      </c>
      <c r="G5088" s="2">
        <v>1239200000</v>
      </c>
      <c r="H5088" s="2">
        <v>1246040000</v>
      </c>
      <c r="I5088" s="2">
        <v>1247830000</v>
      </c>
      <c r="J5088" s="2">
        <v>1243580000</v>
      </c>
      <c r="K5088" s="2">
        <v>1249040000</v>
      </c>
      <c r="L5088" s="2">
        <v>1250800000</v>
      </c>
      <c r="M5088" s="2">
        <v>1256160000</v>
      </c>
      <c r="N5088" s="2">
        <v>1251570000</v>
      </c>
      <c r="O5088" s="2">
        <v>1261610000</v>
      </c>
      <c r="P5088" s="2">
        <v>1261340000</v>
      </c>
      <c r="Q5088" s="2">
        <v>1266290000</v>
      </c>
      <c r="R5088" s="2">
        <v>1274510000</v>
      </c>
      <c r="S5088" s="2">
        <v>1286270000</v>
      </c>
      <c r="T5088" s="2">
        <v>1303330000</v>
      </c>
      <c r="U5088" s="2">
        <v>1310260000</v>
      </c>
      <c r="V5088" s="2">
        <v>1328390000</v>
      </c>
      <c r="W5088" s="2">
        <v>1315570000</v>
      </c>
      <c r="X5088" s="2">
        <v>1327440000</v>
      </c>
      <c r="Y5088" s="2">
        <v>1321610000</v>
      </c>
      <c r="Z5088" s="2">
        <v>1318430000</v>
      </c>
      <c r="AA5088" s="2">
        <v>1323140000</v>
      </c>
      <c r="AB5088" s="2">
        <v>1317410000</v>
      </c>
      <c r="AC5088" s="2">
        <v>1312950000</v>
      </c>
      <c r="AD5088" s="2">
        <v>1307540000</v>
      </c>
      <c r="AE5088" s="2">
        <v>1319950000</v>
      </c>
      <c r="AF5088" s="2">
        <v>1328370000</v>
      </c>
      <c r="AG5088" s="2">
        <v>1324060000</v>
      </c>
    </row>
    <row r="5089" spans="1:33" x14ac:dyDescent="0.35">
      <c r="A5089" t="s">
        <v>6719</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row>
    <row r="5090" spans="1:33" x14ac:dyDescent="0.35">
      <c r="A5090" t="s">
        <v>6720</v>
      </c>
      <c r="B5090" t="s">
        <v>19</v>
      </c>
      <c r="C5090" s="2">
        <v>291848000000000</v>
      </c>
      <c r="D5090" s="2">
        <v>301258000000000</v>
      </c>
      <c r="E5090" s="2">
        <v>295118000000000</v>
      </c>
      <c r="F5090" s="2">
        <v>296612000000000</v>
      </c>
      <c r="G5090" s="2">
        <v>300649000000000</v>
      </c>
      <c r="H5090" s="2">
        <v>306563000000000</v>
      </c>
      <c r="I5090" s="2">
        <v>311215000000000</v>
      </c>
      <c r="J5090" s="2">
        <v>311975000000000</v>
      </c>
      <c r="K5090" s="2">
        <v>315170000000000</v>
      </c>
      <c r="L5090" s="2">
        <v>317841000000000</v>
      </c>
      <c r="M5090" s="2">
        <v>321287000000000</v>
      </c>
      <c r="N5090" s="2">
        <v>325308000000000</v>
      </c>
      <c r="O5090" s="2">
        <v>330954000000000</v>
      </c>
      <c r="P5090" s="2">
        <v>334983000000000</v>
      </c>
      <c r="Q5090" s="2">
        <v>339365000000000</v>
      </c>
      <c r="R5090" s="2">
        <v>344194000000000</v>
      </c>
      <c r="S5090" s="2">
        <v>349550000000000</v>
      </c>
      <c r="T5090" s="2">
        <v>354278000000000</v>
      </c>
      <c r="U5090" s="2">
        <v>358758000000000</v>
      </c>
      <c r="V5090" s="2">
        <v>362817000000000</v>
      </c>
      <c r="W5090" s="2">
        <v>366886000000000</v>
      </c>
      <c r="X5090" s="2">
        <v>371428000000000</v>
      </c>
      <c r="Y5090" s="2">
        <v>376552000000000</v>
      </c>
      <c r="Z5090" s="2">
        <v>382295000000000</v>
      </c>
      <c r="AA5090" s="2">
        <v>384333000000000</v>
      </c>
      <c r="AB5090" s="2">
        <v>386830000000000</v>
      </c>
      <c r="AC5090" s="2">
        <v>393696000000000</v>
      </c>
      <c r="AD5090" s="2">
        <v>397575000000000</v>
      </c>
      <c r="AE5090" s="2">
        <v>397149000000000</v>
      </c>
      <c r="AF5090" s="2">
        <v>399757000000000</v>
      </c>
      <c r="AG5090" s="2">
        <v>406935000000000</v>
      </c>
    </row>
    <row r="5091" spans="1:33" x14ac:dyDescent="0.35">
      <c r="A5091" t="s">
        <v>6721</v>
      </c>
      <c r="B5091" t="s">
        <v>19</v>
      </c>
      <c r="C5091" s="2">
        <v>800420000000</v>
      </c>
      <c r="D5091" s="2">
        <v>818412000000</v>
      </c>
      <c r="E5091" s="2">
        <v>803350000000</v>
      </c>
      <c r="F5091" s="2">
        <v>800329000000</v>
      </c>
      <c r="G5091" s="2">
        <v>818565000000</v>
      </c>
      <c r="H5091" s="2">
        <v>841346000000</v>
      </c>
      <c r="I5091" s="2">
        <v>850895000000</v>
      </c>
      <c r="J5091" s="2">
        <v>859089000000</v>
      </c>
      <c r="K5091" s="2">
        <v>868365000000</v>
      </c>
      <c r="L5091" s="2">
        <v>879634000000</v>
      </c>
      <c r="M5091" s="2">
        <v>892455000000</v>
      </c>
      <c r="N5091" s="2">
        <v>905530000000</v>
      </c>
      <c r="O5091" s="2">
        <v>922302000000</v>
      </c>
      <c r="P5091" s="2">
        <v>935577000000</v>
      </c>
      <c r="Q5091" s="2">
        <v>950829000000</v>
      </c>
      <c r="R5091" s="2">
        <v>966430000000</v>
      </c>
      <c r="S5091" s="2">
        <v>981522000000</v>
      </c>
      <c r="T5091" s="2">
        <v>995694000000</v>
      </c>
      <c r="U5091" s="2">
        <v>1008960000000</v>
      </c>
      <c r="V5091" s="2">
        <v>1020920000000</v>
      </c>
      <c r="W5091" s="2">
        <v>1031100000000</v>
      </c>
      <c r="X5091" s="2">
        <v>1046250000000</v>
      </c>
      <c r="Y5091" s="2">
        <v>1061430000000</v>
      </c>
      <c r="Z5091" s="2">
        <v>1076680000000</v>
      </c>
      <c r="AA5091" s="2">
        <v>1080800000000</v>
      </c>
      <c r="AB5091" s="2">
        <v>1084950000000</v>
      </c>
      <c r="AC5091" s="2">
        <v>1103260000000</v>
      </c>
      <c r="AD5091" s="2">
        <v>1113450000000</v>
      </c>
      <c r="AE5091" s="2">
        <v>1110440000000</v>
      </c>
      <c r="AF5091" s="2">
        <v>1117550000000</v>
      </c>
      <c r="AG5091" s="2">
        <v>1137840000000</v>
      </c>
    </row>
    <row r="5092" spans="1:33" x14ac:dyDescent="0.35">
      <c r="A5092" t="s">
        <v>6722</v>
      </c>
      <c r="B5092" t="s">
        <v>19</v>
      </c>
      <c r="C5092" s="2">
        <v>519753000000</v>
      </c>
      <c r="D5092" s="2">
        <v>522812000000</v>
      </c>
      <c r="E5092" s="2">
        <v>527515000000</v>
      </c>
      <c r="F5092" s="2">
        <v>525586000000</v>
      </c>
      <c r="G5092" s="2">
        <v>536835000000</v>
      </c>
      <c r="H5092" s="2">
        <v>548127000000</v>
      </c>
      <c r="I5092" s="2">
        <v>553545000000</v>
      </c>
      <c r="J5092" s="2">
        <v>558367000000</v>
      </c>
      <c r="K5092" s="2">
        <v>562897000000</v>
      </c>
      <c r="L5092" s="2">
        <v>567211000000</v>
      </c>
      <c r="M5092" s="2">
        <v>571999000000</v>
      </c>
      <c r="N5092" s="2">
        <v>577069000000</v>
      </c>
      <c r="O5092" s="2">
        <v>583354000000</v>
      </c>
      <c r="P5092" s="2">
        <v>588514000000</v>
      </c>
      <c r="Q5092" s="2">
        <v>593852000000</v>
      </c>
      <c r="R5092" s="2">
        <v>599446000000</v>
      </c>
      <c r="S5092" s="2">
        <v>604889000000</v>
      </c>
      <c r="T5092" s="2">
        <v>609904000000</v>
      </c>
      <c r="U5092" s="2">
        <v>614800000000</v>
      </c>
      <c r="V5092" s="2">
        <v>619224000000</v>
      </c>
      <c r="W5092" s="2">
        <v>623529000000</v>
      </c>
      <c r="X5092" s="2">
        <v>628407000000</v>
      </c>
      <c r="Y5092" s="2">
        <v>633556000000</v>
      </c>
      <c r="Z5092" s="2">
        <v>639003000000</v>
      </c>
      <c r="AA5092" s="2">
        <v>641464000000</v>
      </c>
      <c r="AB5092" s="2">
        <v>644356000000</v>
      </c>
      <c r="AC5092" s="2">
        <v>650588000000</v>
      </c>
      <c r="AD5092" s="2">
        <v>654481000000</v>
      </c>
      <c r="AE5092" s="2">
        <v>655164000000</v>
      </c>
      <c r="AF5092" s="2">
        <v>658037000000</v>
      </c>
      <c r="AG5092" s="2">
        <v>664434000000</v>
      </c>
    </row>
    <row r="5093" spans="1:33" x14ac:dyDescent="0.35">
      <c r="A5093" t="s">
        <v>6723</v>
      </c>
      <c r="B5093" t="s">
        <v>19</v>
      </c>
      <c r="C5093" s="2">
        <v>222379000000</v>
      </c>
      <c r="D5093" s="2">
        <v>227487000000</v>
      </c>
      <c r="E5093" s="2">
        <v>228137000000</v>
      </c>
      <c r="F5093" s="2">
        <v>228508000000</v>
      </c>
      <c r="G5093" s="2">
        <v>233892000000</v>
      </c>
      <c r="H5093" s="2">
        <v>240069000000</v>
      </c>
      <c r="I5093" s="2">
        <v>244438000000</v>
      </c>
      <c r="J5093" s="2">
        <v>248084000000</v>
      </c>
      <c r="K5093" s="2">
        <v>250874000000</v>
      </c>
      <c r="L5093" s="2">
        <v>252686000000</v>
      </c>
      <c r="M5093" s="2">
        <v>255176000000</v>
      </c>
      <c r="N5093" s="2">
        <v>258259000000</v>
      </c>
      <c r="O5093" s="2">
        <v>262446000000</v>
      </c>
      <c r="P5093" s="2">
        <v>265401000000</v>
      </c>
      <c r="Q5093" s="2">
        <v>268337000000</v>
      </c>
      <c r="R5093" s="2">
        <v>271727000000</v>
      </c>
      <c r="S5093" s="2">
        <v>275031000000</v>
      </c>
      <c r="T5093" s="2">
        <v>278048000000</v>
      </c>
      <c r="U5093" s="2">
        <v>280922000000</v>
      </c>
      <c r="V5093" s="2">
        <v>283566000000</v>
      </c>
      <c r="W5093" s="2">
        <v>286332000000</v>
      </c>
      <c r="X5093" s="2">
        <v>289196000000</v>
      </c>
      <c r="Y5093" s="2">
        <v>292361000000</v>
      </c>
      <c r="Z5093" s="2">
        <v>296123000000</v>
      </c>
      <c r="AA5093" s="2">
        <v>297674000000</v>
      </c>
      <c r="AB5093" s="2">
        <v>299570000000</v>
      </c>
      <c r="AC5093" s="2">
        <v>304249000000</v>
      </c>
      <c r="AD5093" s="2">
        <v>306988000000</v>
      </c>
      <c r="AE5093" s="2">
        <v>306748000000</v>
      </c>
      <c r="AF5093" s="2">
        <v>308457000000</v>
      </c>
      <c r="AG5093" s="2">
        <v>313000000000</v>
      </c>
    </row>
    <row r="5094" spans="1:33" x14ac:dyDescent="0.35">
      <c r="A5094" t="s">
        <v>6724</v>
      </c>
      <c r="B5094" t="s">
        <v>19</v>
      </c>
      <c r="C5094" s="2">
        <v>40847500000</v>
      </c>
      <c r="D5094" s="2">
        <v>41656800000</v>
      </c>
      <c r="E5094" s="2">
        <v>41289500000</v>
      </c>
      <c r="F5094" s="2">
        <v>41258400000</v>
      </c>
      <c r="G5094" s="2">
        <v>42108400000</v>
      </c>
      <c r="H5094" s="2">
        <v>43137800000</v>
      </c>
      <c r="I5094" s="2">
        <v>43664900000</v>
      </c>
      <c r="J5094" s="2">
        <v>44127200000</v>
      </c>
      <c r="K5094" s="2">
        <v>44682300000</v>
      </c>
      <c r="L5094" s="2">
        <v>45158300000</v>
      </c>
      <c r="M5094" s="2">
        <v>45706000000</v>
      </c>
      <c r="N5094" s="2">
        <v>46266800000</v>
      </c>
      <c r="O5094" s="2">
        <v>46977400000</v>
      </c>
      <c r="P5094" s="2">
        <v>47533300000</v>
      </c>
      <c r="Q5094" s="2">
        <v>48144700000</v>
      </c>
      <c r="R5094" s="2">
        <v>48783800000</v>
      </c>
      <c r="S5094" s="2">
        <v>49397500000</v>
      </c>
      <c r="T5094" s="2">
        <v>49955700000</v>
      </c>
      <c r="U5094" s="2">
        <v>50486600000</v>
      </c>
      <c r="V5094" s="2">
        <v>50956000000</v>
      </c>
      <c r="W5094" s="2">
        <v>51391400000</v>
      </c>
      <c r="X5094" s="2">
        <v>51964900000</v>
      </c>
      <c r="Y5094" s="2">
        <v>52580200000</v>
      </c>
      <c r="Z5094" s="2">
        <v>53212600000</v>
      </c>
      <c r="AA5094" s="2">
        <v>53374700000</v>
      </c>
      <c r="AB5094" s="2">
        <v>53592100000</v>
      </c>
      <c r="AC5094" s="2">
        <v>54340500000</v>
      </c>
      <c r="AD5094" s="2">
        <v>54759300000</v>
      </c>
      <c r="AE5094" s="2">
        <v>54659200000</v>
      </c>
      <c r="AF5094" s="2">
        <v>54928200000</v>
      </c>
      <c r="AG5094" s="2">
        <v>55738500000</v>
      </c>
    </row>
    <row r="5095" spans="1:33" x14ac:dyDescent="0.35">
      <c r="A5095" t="s">
        <v>6725</v>
      </c>
      <c r="B5095" t="s">
        <v>19</v>
      </c>
      <c r="C5095" s="2">
        <v>29805600000</v>
      </c>
      <c r="D5095" s="2">
        <v>30443800000</v>
      </c>
      <c r="E5095" s="2">
        <v>30143300000</v>
      </c>
      <c r="F5095" s="2">
        <v>30093900000</v>
      </c>
      <c r="G5095" s="2">
        <v>30776500000</v>
      </c>
      <c r="H5095" s="2">
        <v>31594600000</v>
      </c>
      <c r="I5095" s="2">
        <v>32011900000</v>
      </c>
      <c r="J5095" s="2">
        <v>32368900000</v>
      </c>
      <c r="K5095" s="2">
        <v>32788100000</v>
      </c>
      <c r="L5095" s="2">
        <v>33164300000</v>
      </c>
      <c r="M5095" s="2">
        <v>33586500000</v>
      </c>
      <c r="N5095" s="2">
        <v>34035700000</v>
      </c>
      <c r="O5095" s="2">
        <v>34626800000</v>
      </c>
      <c r="P5095" s="2">
        <v>35072200000</v>
      </c>
      <c r="Q5095" s="2">
        <v>35568200000</v>
      </c>
      <c r="R5095" s="2">
        <v>36100200000</v>
      </c>
      <c r="S5095" s="2">
        <v>36597400000</v>
      </c>
      <c r="T5095" s="2">
        <v>37054100000</v>
      </c>
      <c r="U5095" s="2">
        <v>37492500000</v>
      </c>
      <c r="V5095" s="2">
        <v>37878500000</v>
      </c>
      <c r="W5095" s="2">
        <v>38242500000</v>
      </c>
      <c r="X5095" s="2">
        <v>38704100000</v>
      </c>
      <c r="Y5095" s="2">
        <v>39206900000</v>
      </c>
      <c r="Z5095" s="2">
        <v>39725400000</v>
      </c>
      <c r="AA5095" s="2">
        <v>39869300000</v>
      </c>
      <c r="AB5095" s="2">
        <v>40057700000</v>
      </c>
      <c r="AC5095" s="2">
        <v>40681100000</v>
      </c>
      <c r="AD5095" s="2">
        <v>41017400000</v>
      </c>
      <c r="AE5095" s="2">
        <v>40954800000</v>
      </c>
      <c r="AF5095" s="2">
        <v>41178000000</v>
      </c>
      <c r="AG5095" s="2">
        <v>41833600000</v>
      </c>
    </row>
    <row r="5096" spans="1:33" x14ac:dyDescent="0.35">
      <c r="A5096" t="s">
        <v>6726</v>
      </c>
      <c r="B5096" t="s">
        <v>19</v>
      </c>
      <c r="C5096" s="2">
        <v>155146000000</v>
      </c>
      <c r="D5096" s="2">
        <v>158326000000</v>
      </c>
      <c r="E5096" s="2">
        <v>155984000000</v>
      </c>
      <c r="F5096" s="2">
        <v>155813000000</v>
      </c>
      <c r="G5096" s="2">
        <v>158822000000</v>
      </c>
      <c r="H5096" s="2">
        <v>162663000000</v>
      </c>
      <c r="I5096" s="2">
        <v>164490000000</v>
      </c>
      <c r="J5096" s="2">
        <v>165985000000</v>
      </c>
      <c r="K5096" s="2">
        <v>167860000000</v>
      </c>
      <c r="L5096" s="2">
        <v>169737000000</v>
      </c>
      <c r="M5096" s="2">
        <v>171895000000</v>
      </c>
      <c r="N5096" s="2">
        <v>174138000000</v>
      </c>
      <c r="O5096" s="2">
        <v>176881000000</v>
      </c>
      <c r="P5096" s="2">
        <v>179059000000</v>
      </c>
      <c r="Q5096" s="2">
        <v>181504000000</v>
      </c>
      <c r="R5096" s="2">
        <v>183965000000</v>
      </c>
      <c r="S5096" s="2">
        <v>186422000000</v>
      </c>
      <c r="T5096" s="2">
        <v>188654000000</v>
      </c>
      <c r="U5096" s="2">
        <v>190789000000</v>
      </c>
      <c r="V5096" s="2">
        <v>192625000000</v>
      </c>
      <c r="W5096" s="2">
        <v>194256000000</v>
      </c>
      <c r="X5096" s="2">
        <v>196684000000</v>
      </c>
      <c r="Y5096" s="2">
        <v>199119000000</v>
      </c>
      <c r="Z5096" s="2">
        <v>201571000000</v>
      </c>
      <c r="AA5096" s="2">
        <v>202073000000</v>
      </c>
      <c r="AB5096" s="2">
        <v>202785000000</v>
      </c>
      <c r="AC5096" s="2">
        <v>205752000000</v>
      </c>
      <c r="AD5096" s="2">
        <v>207387000000</v>
      </c>
      <c r="AE5096" s="2">
        <v>206842000000</v>
      </c>
      <c r="AF5096" s="2">
        <v>207932000000</v>
      </c>
      <c r="AG5096" s="2">
        <v>211094000000</v>
      </c>
    </row>
    <row r="5097" spans="1:33" x14ac:dyDescent="0.35">
      <c r="A5097" t="s">
        <v>6727</v>
      </c>
      <c r="B5097" t="s">
        <v>19</v>
      </c>
      <c r="C5097" s="2">
        <v>2298040000</v>
      </c>
      <c r="D5097" s="2">
        <v>2307680000</v>
      </c>
      <c r="E5097" s="2">
        <v>2336200000</v>
      </c>
      <c r="F5097" s="2">
        <v>2328120000</v>
      </c>
      <c r="G5097" s="2">
        <v>2376880000</v>
      </c>
      <c r="H5097" s="2">
        <v>2424810000</v>
      </c>
      <c r="I5097" s="2">
        <v>2448070000</v>
      </c>
      <c r="J5097" s="2">
        <v>2468990000</v>
      </c>
      <c r="K5097" s="2">
        <v>2491990000</v>
      </c>
      <c r="L5097" s="2">
        <v>2509690000</v>
      </c>
      <c r="M5097" s="2">
        <v>2529490000</v>
      </c>
      <c r="N5097" s="2">
        <v>2550450000</v>
      </c>
      <c r="O5097" s="2">
        <v>2575600000</v>
      </c>
      <c r="P5097" s="2">
        <v>2596410000</v>
      </c>
      <c r="Q5097" s="2">
        <v>2617590000</v>
      </c>
      <c r="R5097" s="2">
        <v>2640820000</v>
      </c>
      <c r="S5097" s="2">
        <v>2661780000</v>
      </c>
      <c r="T5097" s="2">
        <v>2681630000</v>
      </c>
      <c r="U5097" s="2">
        <v>2700510000</v>
      </c>
      <c r="V5097" s="2">
        <v>2718180000</v>
      </c>
      <c r="W5097" s="2">
        <v>2735410000</v>
      </c>
      <c r="X5097" s="2">
        <v>2753810000</v>
      </c>
      <c r="Y5097" s="2">
        <v>2773960000</v>
      </c>
      <c r="Z5097" s="2">
        <v>2794770000</v>
      </c>
      <c r="AA5097" s="2">
        <v>2805590000</v>
      </c>
      <c r="AB5097" s="2">
        <v>2816810000</v>
      </c>
      <c r="AC5097" s="2">
        <v>2840690000</v>
      </c>
      <c r="AD5097" s="2">
        <v>2856030000</v>
      </c>
      <c r="AE5097" s="2">
        <v>2859870000</v>
      </c>
      <c r="AF5097" s="2">
        <v>2871140000</v>
      </c>
      <c r="AG5097" s="2">
        <v>2895520000</v>
      </c>
    </row>
    <row r="5098" spans="1:33" x14ac:dyDescent="0.35">
      <c r="A5098" t="s">
        <v>6728</v>
      </c>
      <c r="B5098" t="s">
        <v>19</v>
      </c>
      <c r="C5098" s="2">
        <v>5306080000</v>
      </c>
      <c r="D5098" s="2">
        <v>5429860000</v>
      </c>
      <c r="E5098" s="2">
        <v>5422420000</v>
      </c>
      <c r="F5098" s="2">
        <v>5424080000</v>
      </c>
      <c r="G5098" s="2">
        <v>5556460000</v>
      </c>
      <c r="H5098" s="2">
        <v>5709330000</v>
      </c>
      <c r="I5098" s="2">
        <v>5803400000</v>
      </c>
      <c r="J5098" s="2">
        <v>5884820000</v>
      </c>
      <c r="K5098" s="2">
        <v>5975270000</v>
      </c>
      <c r="L5098" s="2">
        <v>6033880000</v>
      </c>
      <c r="M5098" s="2">
        <v>6105420000</v>
      </c>
      <c r="N5098" s="2">
        <v>6185210000</v>
      </c>
      <c r="O5098" s="2">
        <v>6291850000</v>
      </c>
      <c r="P5098" s="2">
        <v>6372440000</v>
      </c>
      <c r="Q5098" s="2">
        <v>6456480000</v>
      </c>
      <c r="R5098" s="2">
        <v>6547710000</v>
      </c>
      <c r="S5098" s="2">
        <v>6635990000</v>
      </c>
      <c r="T5098" s="2">
        <v>6713810000</v>
      </c>
      <c r="U5098" s="2">
        <v>6788050000</v>
      </c>
      <c r="V5098" s="2">
        <v>6855860000</v>
      </c>
      <c r="W5098" s="2">
        <v>6923930000</v>
      </c>
      <c r="X5098" s="2">
        <v>7000040000</v>
      </c>
      <c r="Y5098" s="2">
        <v>7084140000</v>
      </c>
      <c r="Z5098" s="2">
        <v>7178790000</v>
      </c>
      <c r="AA5098" s="2">
        <v>7212860000</v>
      </c>
      <c r="AB5098" s="2">
        <v>7253370000</v>
      </c>
      <c r="AC5098" s="2">
        <v>7365060000</v>
      </c>
      <c r="AD5098" s="2">
        <v>7430720000</v>
      </c>
      <c r="AE5098" s="2">
        <v>7424540000</v>
      </c>
      <c r="AF5098" s="2">
        <v>7465510000</v>
      </c>
      <c r="AG5098" s="2">
        <v>7579590000</v>
      </c>
    </row>
    <row r="5099" spans="1:33" x14ac:dyDescent="0.35">
      <c r="A5099" t="s">
        <v>6729</v>
      </c>
      <c r="B5099" t="s">
        <v>19</v>
      </c>
      <c r="C5099" s="2">
        <v>15048800000</v>
      </c>
      <c r="D5099" s="2">
        <v>15570900000</v>
      </c>
      <c r="E5099" s="2">
        <v>15151100000</v>
      </c>
      <c r="F5099" s="2">
        <v>15261600000</v>
      </c>
      <c r="G5099" s="2">
        <v>15434200000</v>
      </c>
      <c r="H5099" s="2">
        <v>15715800000</v>
      </c>
      <c r="I5099" s="2">
        <v>15922000000</v>
      </c>
      <c r="J5099" s="2">
        <v>16098500000</v>
      </c>
      <c r="K5099" s="2">
        <v>16281800000</v>
      </c>
      <c r="L5099" s="2">
        <v>16469300000</v>
      </c>
      <c r="M5099" s="2">
        <v>16694400000</v>
      </c>
      <c r="N5099" s="2">
        <v>16927300000</v>
      </c>
      <c r="O5099" s="2">
        <v>17225600000</v>
      </c>
      <c r="P5099" s="2">
        <v>17456300000</v>
      </c>
      <c r="Q5099" s="2">
        <v>17712100000</v>
      </c>
      <c r="R5099" s="2">
        <v>17985900000</v>
      </c>
      <c r="S5099" s="2">
        <v>18248200000</v>
      </c>
      <c r="T5099" s="2">
        <v>18496400000</v>
      </c>
      <c r="U5099" s="2">
        <v>18724000000</v>
      </c>
      <c r="V5099" s="2">
        <v>18929400000</v>
      </c>
      <c r="W5099" s="2">
        <v>19119900000</v>
      </c>
      <c r="X5099" s="2">
        <v>19363700000</v>
      </c>
      <c r="Y5099" s="2">
        <v>19632800000</v>
      </c>
      <c r="Z5099" s="2">
        <v>19914000000</v>
      </c>
      <c r="AA5099" s="2">
        <v>19983200000</v>
      </c>
      <c r="AB5099" s="2">
        <v>20076700000</v>
      </c>
      <c r="AC5099" s="2">
        <v>20407000000</v>
      </c>
      <c r="AD5099" s="2">
        <v>20587300000</v>
      </c>
      <c r="AE5099" s="2">
        <v>20545200000</v>
      </c>
      <c r="AF5099" s="2">
        <v>20661800000</v>
      </c>
      <c r="AG5099" s="2">
        <v>21018100000</v>
      </c>
    </row>
    <row r="5100" spans="1:33" x14ac:dyDescent="0.35">
      <c r="A5100" t="s">
        <v>6730</v>
      </c>
      <c r="B5100" t="s">
        <v>19</v>
      </c>
      <c r="C5100" s="2">
        <v>77535300000</v>
      </c>
      <c r="D5100" s="2">
        <v>80463000000</v>
      </c>
      <c r="E5100" s="2">
        <v>77536400000</v>
      </c>
      <c r="F5100" s="2">
        <v>78138900000</v>
      </c>
      <c r="G5100" s="2">
        <v>78835400000</v>
      </c>
      <c r="H5100" s="2">
        <v>80203000000</v>
      </c>
      <c r="I5100" s="2">
        <v>81110100000</v>
      </c>
      <c r="J5100" s="2">
        <v>81886200000</v>
      </c>
      <c r="K5100" s="2">
        <v>82791700000</v>
      </c>
      <c r="L5100" s="2">
        <v>83893800000</v>
      </c>
      <c r="M5100" s="2">
        <v>85166600000</v>
      </c>
      <c r="N5100" s="2">
        <v>86440200000</v>
      </c>
      <c r="O5100" s="2">
        <v>88085200000</v>
      </c>
      <c r="P5100" s="2">
        <v>89378500000</v>
      </c>
      <c r="Q5100" s="2">
        <v>90881200000</v>
      </c>
      <c r="R5100" s="2">
        <v>92414600000</v>
      </c>
      <c r="S5100" s="2">
        <v>93907900000</v>
      </c>
      <c r="T5100" s="2">
        <v>95290700000</v>
      </c>
      <c r="U5100" s="2">
        <v>96593500000</v>
      </c>
      <c r="V5100" s="2">
        <v>97736000000</v>
      </c>
      <c r="W5100" s="2">
        <v>98779000000</v>
      </c>
      <c r="X5100" s="2">
        <v>100231000000</v>
      </c>
      <c r="Y5100" s="2">
        <v>101744000000</v>
      </c>
      <c r="Z5100" s="2">
        <v>103248000000</v>
      </c>
      <c r="AA5100" s="2">
        <v>103650000000</v>
      </c>
      <c r="AB5100" s="2">
        <v>104052000000</v>
      </c>
      <c r="AC5100" s="2">
        <v>105857000000</v>
      </c>
      <c r="AD5100" s="2">
        <v>106860000000</v>
      </c>
      <c r="AE5100" s="2">
        <v>106560000000</v>
      </c>
      <c r="AF5100" s="2">
        <v>107162000000</v>
      </c>
      <c r="AG5100" s="2">
        <v>109166000000</v>
      </c>
    </row>
    <row r="5101" spans="1:33" x14ac:dyDescent="0.35">
      <c r="A5101" t="s">
        <v>6731</v>
      </c>
      <c r="B5101" t="s">
        <v>19</v>
      </c>
      <c r="C5101" s="2">
        <v>182900000000000</v>
      </c>
      <c r="D5101" s="2">
        <v>201100000000000</v>
      </c>
      <c r="E5101" s="2">
        <v>204500000000000</v>
      </c>
      <c r="F5101" s="2">
        <v>208700000000000</v>
      </c>
      <c r="G5101" s="2">
        <v>184700000000000</v>
      </c>
      <c r="H5101" s="2">
        <v>184000000000000</v>
      </c>
      <c r="I5101" s="2">
        <v>183500000000000</v>
      </c>
      <c r="J5101" s="2">
        <v>182600000000000</v>
      </c>
      <c r="K5101" s="2">
        <v>181100000000000</v>
      </c>
      <c r="L5101" s="2">
        <v>150700000000000</v>
      </c>
      <c r="M5101" s="2">
        <v>147700000000000</v>
      </c>
      <c r="N5101" s="2">
        <v>143400000000000</v>
      </c>
      <c r="O5101" s="2">
        <v>141000000000000</v>
      </c>
      <c r="P5101" s="2">
        <v>137200000000000</v>
      </c>
      <c r="Q5101" s="2">
        <v>115600000000000</v>
      </c>
      <c r="R5101" s="2">
        <v>113400000000000</v>
      </c>
      <c r="S5101" s="2">
        <v>105300000000000</v>
      </c>
      <c r="T5101" s="2">
        <v>105700000000000</v>
      </c>
      <c r="U5101" s="2">
        <v>106100000000000</v>
      </c>
      <c r="V5101" s="2">
        <v>106500000000000</v>
      </c>
      <c r="W5101" s="2">
        <v>106900000000000</v>
      </c>
      <c r="X5101" s="2">
        <v>107400000000000</v>
      </c>
      <c r="Y5101" s="2">
        <v>107800000000000</v>
      </c>
      <c r="Z5101" s="2">
        <v>108200000000000</v>
      </c>
      <c r="AA5101" s="2">
        <v>108700000000000</v>
      </c>
      <c r="AB5101" s="2">
        <v>109100000000000</v>
      </c>
      <c r="AC5101" s="2">
        <v>111400000000000</v>
      </c>
      <c r="AD5101" s="2">
        <v>113700000000000</v>
      </c>
      <c r="AE5101" s="2">
        <v>116000000000000</v>
      </c>
      <c r="AF5101" s="2">
        <v>118300000000000</v>
      </c>
      <c r="AG5101" s="2">
        <v>120600000000000</v>
      </c>
    </row>
    <row r="5102" spans="1:33" x14ac:dyDescent="0.35">
      <c r="A5102" t="s">
        <v>6732</v>
      </c>
      <c r="B5102" t="s">
        <v>19</v>
      </c>
      <c r="C5102" s="2">
        <v>4360110000000</v>
      </c>
      <c r="D5102" s="2">
        <v>4367440000000</v>
      </c>
      <c r="E5102" s="2">
        <v>4415500000000</v>
      </c>
      <c r="F5102" s="2">
        <v>4429100000000</v>
      </c>
      <c r="G5102" s="2">
        <v>4492120000000</v>
      </c>
      <c r="H5102" s="2">
        <v>4540200000000</v>
      </c>
      <c r="I5102" s="2">
        <v>4569710000000</v>
      </c>
      <c r="J5102" s="2">
        <v>4601310000000</v>
      </c>
      <c r="K5102" s="2">
        <v>4636650000000</v>
      </c>
      <c r="L5102" s="2">
        <v>4657120000000</v>
      </c>
      <c r="M5102" s="2">
        <v>4686450000000</v>
      </c>
      <c r="N5102" s="2">
        <v>4721560000000</v>
      </c>
      <c r="O5102" s="2">
        <v>4747800000000</v>
      </c>
      <c r="P5102" s="2">
        <v>4780000000000</v>
      </c>
      <c r="Q5102" s="2">
        <v>4803520000000</v>
      </c>
      <c r="R5102" s="2">
        <v>4851900000000</v>
      </c>
      <c r="S5102" s="2">
        <v>4902130000000</v>
      </c>
      <c r="T5102" s="2">
        <v>4951630000000</v>
      </c>
      <c r="U5102" s="2">
        <v>4997070000000</v>
      </c>
      <c r="V5102" s="2">
        <v>5048550000000</v>
      </c>
      <c r="W5102" s="2">
        <v>5099930000000</v>
      </c>
      <c r="X5102" s="2">
        <v>5146950000000</v>
      </c>
      <c r="Y5102" s="2">
        <v>5208520000000</v>
      </c>
      <c r="Z5102" s="2">
        <v>5293280000000</v>
      </c>
      <c r="AA5102" s="2">
        <v>5364000000000</v>
      </c>
      <c r="AB5102" s="2">
        <v>5438600000000</v>
      </c>
      <c r="AC5102" s="2">
        <v>5530950000000</v>
      </c>
      <c r="AD5102" s="2">
        <v>5616250000000</v>
      </c>
      <c r="AE5102" s="2">
        <v>5687940000000</v>
      </c>
      <c r="AF5102" s="2">
        <v>5760710000000</v>
      </c>
      <c r="AG5102" s="2">
        <v>5865260000000</v>
      </c>
    </row>
    <row r="5103" spans="1:33" x14ac:dyDescent="0.35">
      <c r="A5103" t="s">
        <v>6733</v>
      </c>
      <c r="B5103" t="s">
        <v>19</v>
      </c>
      <c r="C5103" s="2">
        <v>504294000</v>
      </c>
      <c r="D5103" s="2">
        <v>504883000</v>
      </c>
      <c r="E5103" s="2">
        <v>518112000</v>
      </c>
      <c r="F5103" s="2">
        <v>520744000</v>
      </c>
      <c r="G5103" s="2">
        <v>527921000</v>
      </c>
      <c r="H5103" s="2">
        <v>533359000</v>
      </c>
      <c r="I5103" s="2">
        <v>536536000</v>
      </c>
      <c r="J5103" s="2">
        <v>539857000</v>
      </c>
      <c r="K5103" s="2">
        <v>543512000</v>
      </c>
      <c r="L5103" s="2">
        <v>545454000</v>
      </c>
      <c r="M5103" s="2">
        <v>548492000</v>
      </c>
      <c r="N5103" s="2">
        <v>552249000</v>
      </c>
      <c r="O5103" s="2">
        <v>555043000</v>
      </c>
      <c r="P5103" s="2">
        <v>558489000</v>
      </c>
      <c r="Q5103" s="2">
        <v>561026000</v>
      </c>
      <c r="R5103" s="2">
        <v>566460000</v>
      </c>
      <c r="S5103" s="2">
        <v>572061000</v>
      </c>
      <c r="T5103" s="2">
        <v>577484000</v>
      </c>
      <c r="U5103" s="2">
        <v>582437000</v>
      </c>
      <c r="V5103" s="2">
        <v>588142000</v>
      </c>
      <c r="W5103" s="2">
        <v>593771000</v>
      </c>
      <c r="X5103" s="2">
        <v>598928000</v>
      </c>
      <c r="Y5103" s="2">
        <v>605781000</v>
      </c>
      <c r="Z5103" s="2">
        <v>615246000</v>
      </c>
      <c r="AA5103" s="2">
        <v>623130000</v>
      </c>
      <c r="AB5103" s="2">
        <v>631557000</v>
      </c>
      <c r="AC5103" s="2">
        <v>642077000</v>
      </c>
      <c r="AD5103" s="2">
        <v>651774000</v>
      </c>
      <c r="AE5103" s="2">
        <v>659861000</v>
      </c>
      <c r="AF5103" s="2">
        <v>668045000</v>
      </c>
      <c r="AG5103" s="2">
        <v>679926000</v>
      </c>
    </row>
    <row r="5104" spans="1:33" x14ac:dyDescent="0.35">
      <c r="A5104" t="s">
        <v>6734</v>
      </c>
      <c r="B5104" t="s">
        <v>19</v>
      </c>
      <c r="C5104" s="2">
        <v>2785530000</v>
      </c>
      <c r="D5104" s="2">
        <v>2785890000</v>
      </c>
      <c r="E5104" s="2">
        <v>2945670000</v>
      </c>
      <c r="F5104" s="2">
        <v>2972170000</v>
      </c>
      <c r="G5104" s="2">
        <v>3010550000</v>
      </c>
      <c r="H5104" s="2">
        <v>3039200000</v>
      </c>
      <c r="I5104" s="2">
        <v>3054080000</v>
      </c>
      <c r="J5104" s="2">
        <v>3068640000</v>
      </c>
      <c r="K5104" s="2">
        <v>3083950000</v>
      </c>
      <c r="L5104" s="2">
        <v>3089870000</v>
      </c>
      <c r="M5104" s="2">
        <v>3102650000</v>
      </c>
      <c r="N5104" s="2">
        <v>3119940000</v>
      </c>
      <c r="O5104" s="2">
        <v>3132660000</v>
      </c>
      <c r="P5104" s="2">
        <v>3148560000</v>
      </c>
      <c r="Q5104" s="2">
        <v>3160490000</v>
      </c>
      <c r="R5104" s="2">
        <v>3188680000</v>
      </c>
      <c r="S5104" s="2">
        <v>3217260000</v>
      </c>
      <c r="T5104" s="2">
        <v>3243790000</v>
      </c>
      <c r="U5104" s="2">
        <v>3267740000</v>
      </c>
      <c r="V5104" s="2">
        <v>3296430000</v>
      </c>
      <c r="W5104" s="2">
        <v>3323970000</v>
      </c>
      <c r="X5104" s="2">
        <v>3349280000</v>
      </c>
      <c r="Y5104" s="2">
        <v>3384110000</v>
      </c>
      <c r="Z5104" s="2">
        <v>3432560000</v>
      </c>
      <c r="AA5104" s="2">
        <v>3472770000</v>
      </c>
      <c r="AB5104" s="2">
        <v>3517040000</v>
      </c>
      <c r="AC5104" s="2">
        <v>3573320000</v>
      </c>
      <c r="AD5104" s="2">
        <v>3624980000</v>
      </c>
      <c r="AE5104" s="2">
        <v>3667330000</v>
      </c>
      <c r="AF5104" s="2">
        <v>3709920000</v>
      </c>
      <c r="AG5104" s="2">
        <v>3773150000</v>
      </c>
    </row>
    <row r="5105" spans="1:33" x14ac:dyDescent="0.35">
      <c r="A5105" t="s">
        <v>6735</v>
      </c>
      <c r="B5105" t="s">
        <v>19</v>
      </c>
      <c r="C5105" s="2">
        <v>4693610000</v>
      </c>
      <c r="D5105" s="2">
        <v>4700380000</v>
      </c>
      <c r="E5105" s="2">
        <v>4785250000</v>
      </c>
      <c r="F5105" s="2">
        <v>4804470000</v>
      </c>
      <c r="G5105" s="2">
        <v>4871830000</v>
      </c>
      <c r="H5105" s="2">
        <v>4923060000</v>
      </c>
      <c r="I5105" s="2">
        <v>4953800000</v>
      </c>
      <c r="J5105" s="2">
        <v>4986370000</v>
      </c>
      <c r="K5105" s="2">
        <v>5022550000</v>
      </c>
      <c r="L5105" s="2">
        <v>5042750000</v>
      </c>
      <c r="M5105" s="2">
        <v>5072790000</v>
      </c>
      <c r="N5105" s="2">
        <v>5109270000</v>
      </c>
      <c r="O5105" s="2">
        <v>5136480000</v>
      </c>
      <c r="P5105" s="2">
        <v>5169940000</v>
      </c>
      <c r="Q5105" s="2">
        <v>5194470000</v>
      </c>
      <c r="R5105" s="2">
        <v>5245850000</v>
      </c>
      <c r="S5105" s="2">
        <v>5299020000</v>
      </c>
      <c r="T5105" s="2">
        <v>5351000000</v>
      </c>
      <c r="U5105" s="2">
        <v>5398610000</v>
      </c>
      <c r="V5105" s="2">
        <v>5452950000</v>
      </c>
      <c r="W5105" s="2">
        <v>5506900000</v>
      </c>
      <c r="X5105" s="2">
        <v>5556310000</v>
      </c>
      <c r="Y5105" s="2">
        <v>5621430000</v>
      </c>
      <c r="Z5105" s="2">
        <v>5711200000</v>
      </c>
      <c r="AA5105" s="2">
        <v>5786060000</v>
      </c>
      <c r="AB5105" s="2">
        <v>5865500000</v>
      </c>
      <c r="AC5105" s="2">
        <v>5964210000</v>
      </c>
      <c r="AD5105" s="2">
        <v>6055310000</v>
      </c>
      <c r="AE5105" s="2">
        <v>6131600000</v>
      </c>
      <c r="AF5105" s="2">
        <v>6208930000</v>
      </c>
      <c r="AG5105" s="2">
        <v>6320560000</v>
      </c>
    </row>
    <row r="5106" spans="1:33" x14ac:dyDescent="0.35">
      <c r="A5106" t="s">
        <v>6736</v>
      </c>
      <c r="B5106" t="s">
        <v>19</v>
      </c>
      <c r="C5106" s="2">
        <v>202326000</v>
      </c>
      <c r="D5106" s="2">
        <v>202074000</v>
      </c>
      <c r="E5106" s="2">
        <v>221991000</v>
      </c>
      <c r="F5106" s="2">
        <v>225064000</v>
      </c>
      <c r="G5106" s="2">
        <v>227729000</v>
      </c>
      <c r="H5106" s="2">
        <v>229678000</v>
      </c>
      <c r="I5106" s="2">
        <v>230502000</v>
      </c>
      <c r="J5106" s="2">
        <v>231198000</v>
      </c>
      <c r="K5106" s="2">
        <v>231842000</v>
      </c>
      <c r="L5106" s="2">
        <v>231810000</v>
      </c>
      <c r="M5106" s="2">
        <v>232355000</v>
      </c>
      <c r="N5106" s="2">
        <v>233281000</v>
      </c>
      <c r="O5106" s="2">
        <v>233943000</v>
      </c>
      <c r="P5106" s="2">
        <v>234798000</v>
      </c>
      <c r="Q5106" s="2">
        <v>235465000</v>
      </c>
      <c r="R5106" s="2">
        <v>237337000</v>
      </c>
      <c r="S5106" s="2">
        <v>239187000</v>
      </c>
      <c r="T5106" s="2">
        <v>240787000</v>
      </c>
      <c r="U5106" s="2">
        <v>242199000</v>
      </c>
      <c r="V5106" s="2">
        <v>244012000</v>
      </c>
      <c r="W5106" s="2">
        <v>245672000</v>
      </c>
      <c r="X5106" s="2">
        <v>247206000</v>
      </c>
      <c r="Y5106" s="2">
        <v>249446000</v>
      </c>
      <c r="Z5106" s="2">
        <v>252598000</v>
      </c>
      <c r="AA5106" s="2">
        <v>255199000</v>
      </c>
      <c r="AB5106" s="2">
        <v>258197000</v>
      </c>
      <c r="AC5106" s="2">
        <v>262109000</v>
      </c>
      <c r="AD5106" s="2">
        <v>265678000</v>
      </c>
      <c r="AE5106" s="2">
        <v>268532000</v>
      </c>
      <c r="AF5106" s="2">
        <v>271375000</v>
      </c>
      <c r="AG5106" s="2">
        <v>275738000</v>
      </c>
    </row>
    <row r="5107" spans="1:33" x14ac:dyDescent="0.35">
      <c r="A5107" t="s">
        <v>6737</v>
      </c>
      <c r="B5107" t="s">
        <v>19</v>
      </c>
      <c r="C5107" s="2">
        <v>188779000</v>
      </c>
      <c r="D5107" s="2">
        <v>188597000</v>
      </c>
      <c r="E5107" s="2">
        <v>205586000</v>
      </c>
      <c r="F5107" s="2">
        <v>208232000</v>
      </c>
      <c r="G5107" s="2">
        <v>210743000</v>
      </c>
      <c r="H5107" s="2">
        <v>212586000</v>
      </c>
      <c r="I5107" s="2">
        <v>213405000</v>
      </c>
      <c r="J5107" s="2">
        <v>214123000</v>
      </c>
      <c r="K5107" s="2">
        <v>214814000</v>
      </c>
      <c r="L5107" s="2">
        <v>214873000</v>
      </c>
      <c r="M5107" s="2">
        <v>215455000</v>
      </c>
      <c r="N5107" s="2">
        <v>216382000</v>
      </c>
      <c r="O5107" s="2">
        <v>217050000</v>
      </c>
      <c r="P5107" s="2">
        <v>217905000</v>
      </c>
      <c r="Q5107" s="2">
        <v>218566000</v>
      </c>
      <c r="R5107" s="2">
        <v>220347000</v>
      </c>
      <c r="S5107" s="2">
        <v>222116000</v>
      </c>
      <c r="T5107" s="2">
        <v>223671000</v>
      </c>
      <c r="U5107" s="2">
        <v>225052000</v>
      </c>
      <c r="V5107" s="2">
        <v>226795000</v>
      </c>
      <c r="W5107" s="2">
        <v>228410000</v>
      </c>
      <c r="X5107" s="2">
        <v>229899000</v>
      </c>
      <c r="Y5107" s="2">
        <v>232045000</v>
      </c>
      <c r="Z5107" s="2">
        <v>235057000</v>
      </c>
      <c r="AA5107" s="2">
        <v>237545000</v>
      </c>
      <c r="AB5107" s="2">
        <v>240384000</v>
      </c>
      <c r="AC5107" s="2">
        <v>244067000</v>
      </c>
      <c r="AD5107" s="2">
        <v>247433000</v>
      </c>
      <c r="AE5107" s="2">
        <v>250139000</v>
      </c>
      <c r="AF5107" s="2">
        <v>252839000</v>
      </c>
      <c r="AG5107" s="2">
        <v>256954000</v>
      </c>
    </row>
    <row r="5108" spans="1:33" x14ac:dyDescent="0.35">
      <c r="A5108" t="s">
        <v>6738</v>
      </c>
      <c r="B5108" t="s">
        <v>19</v>
      </c>
      <c r="C5108" s="2">
        <v>199834000</v>
      </c>
      <c r="D5108" s="2">
        <v>197750000</v>
      </c>
      <c r="E5108" s="2">
        <v>272262000</v>
      </c>
      <c r="F5108" s="2">
        <v>282866000</v>
      </c>
      <c r="G5108" s="2">
        <v>284696000</v>
      </c>
      <c r="H5108" s="2">
        <v>285743000</v>
      </c>
      <c r="I5108" s="2">
        <v>284870000</v>
      </c>
      <c r="J5108" s="2">
        <v>283166000</v>
      </c>
      <c r="K5108" s="2">
        <v>280716000</v>
      </c>
      <c r="L5108" s="2">
        <v>277640000</v>
      </c>
      <c r="M5108" s="2">
        <v>275649000</v>
      </c>
      <c r="N5108" s="2">
        <v>274381000</v>
      </c>
      <c r="O5108" s="2">
        <v>273313000</v>
      </c>
      <c r="P5108" s="2">
        <v>272176000</v>
      </c>
      <c r="Q5108" s="2">
        <v>271517000</v>
      </c>
      <c r="R5108" s="2">
        <v>272213000</v>
      </c>
      <c r="S5108" s="2">
        <v>272547000</v>
      </c>
      <c r="T5108" s="2">
        <v>271965000</v>
      </c>
      <c r="U5108" s="2">
        <v>271201000</v>
      </c>
      <c r="V5108" s="2">
        <v>271206000</v>
      </c>
      <c r="W5108" s="2">
        <v>270601000</v>
      </c>
      <c r="X5108" s="2">
        <v>270105000</v>
      </c>
      <c r="Y5108" s="2">
        <v>270404000</v>
      </c>
      <c r="Z5108" s="2">
        <v>271099000</v>
      </c>
      <c r="AA5108" s="2">
        <v>271558000</v>
      </c>
      <c r="AB5108" s="2">
        <v>273078000</v>
      </c>
      <c r="AC5108" s="2">
        <v>275784000</v>
      </c>
      <c r="AD5108" s="2">
        <v>278104000</v>
      </c>
      <c r="AE5108" s="2">
        <v>279459000</v>
      </c>
      <c r="AF5108" s="2">
        <v>280611000</v>
      </c>
      <c r="AG5108" s="2">
        <v>283403000</v>
      </c>
    </row>
    <row r="5109" spans="1:33" x14ac:dyDescent="0.35">
      <c r="A5109" t="s">
        <v>6739</v>
      </c>
      <c r="B5109" t="s">
        <v>19</v>
      </c>
      <c r="C5109" s="2">
        <v>12725500</v>
      </c>
      <c r="D5109" s="2">
        <v>12708400</v>
      </c>
      <c r="E5109" s="2">
        <v>14000600</v>
      </c>
      <c r="F5109" s="2">
        <v>14199300</v>
      </c>
      <c r="G5109" s="2">
        <v>14366400</v>
      </c>
      <c r="H5109" s="2">
        <v>14488300</v>
      </c>
      <c r="I5109" s="2">
        <v>14539000</v>
      </c>
      <c r="J5109" s="2">
        <v>14581000</v>
      </c>
      <c r="K5109" s="2">
        <v>14619300</v>
      </c>
      <c r="L5109" s="2">
        <v>14615100</v>
      </c>
      <c r="M5109" s="2">
        <v>14647500</v>
      </c>
      <c r="N5109" s="2">
        <v>14704200</v>
      </c>
      <c r="O5109" s="2">
        <v>14744600</v>
      </c>
      <c r="P5109" s="2">
        <v>14796900</v>
      </c>
      <c r="Q5109" s="2">
        <v>14837900</v>
      </c>
      <c r="R5109" s="2">
        <v>14954900</v>
      </c>
      <c r="S5109" s="2">
        <v>15070100</v>
      </c>
      <c r="T5109" s="2">
        <v>15169200</v>
      </c>
      <c r="U5109" s="2">
        <v>15256500</v>
      </c>
      <c r="V5109" s="2">
        <v>15369200</v>
      </c>
      <c r="W5109" s="2">
        <v>15472000</v>
      </c>
      <c r="X5109" s="2">
        <v>15567000</v>
      </c>
      <c r="Y5109" s="2">
        <v>15706500</v>
      </c>
      <c r="Z5109" s="2">
        <v>15903100</v>
      </c>
      <c r="AA5109" s="2">
        <v>16065100</v>
      </c>
      <c r="AB5109" s="2">
        <v>16252600</v>
      </c>
      <c r="AC5109" s="2">
        <v>16497800</v>
      </c>
      <c r="AD5109" s="2">
        <v>16721500</v>
      </c>
      <c r="AE5109" s="2">
        <v>16899900</v>
      </c>
      <c r="AF5109" s="2">
        <v>17077500</v>
      </c>
      <c r="AG5109" s="2">
        <v>17350800</v>
      </c>
    </row>
    <row r="5110" spans="1:33" x14ac:dyDescent="0.35">
      <c r="A5110" t="s">
        <v>6740</v>
      </c>
      <c r="B5110" t="s">
        <v>19</v>
      </c>
      <c r="C5110" s="2">
        <v>82838500</v>
      </c>
      <c r="D5110" s="2">
        <v>82800800</v>
      </c>
      <c r="E5110" s="2">
        <v>88992100</v>
      </c>
      <c r="F5110" s="2">
        <v>89979100</v>
      </c>
      <c r="G5110" s="2">
        <v>91099200</v>
      </c>
      <c r="H5110" s="2">
        <v>91928300</v>
      </c>
      <c r="I5110" s="2">
        <v>92326500</v>
      </c>
      <c r="J5110" s="2">
        <v>92696800</v>
      </c>
      <c r="K5110" s="2">
        <v>93071000</v>
      </c>
      <c r="L5110" s="2">
        <v>93167000</v>
      </c>
      <c r="M5110" s="2">
        <v>93480700</v>
      </c>
      <c r="N5110" s="2">
        <v>93937800</v>
      </c>
      <c r="O5110" s="2">
        <v>94270700</v>
      </c>
      <c r="P5110" s="2">
        <v>94691600</v>
      </c>
      <c r="Q5110" s="2">
        <v>95011800</v>
      </c>
      <c r="R5110" s="2">
        <v>95819800</v>
      </c>
      <c r="S5110" s="2">
        <v>96630500</v>
      </c>
      <c r="T5110" s="2">
        <v>97362900</v>
      </c>
      <c r="U5110" s="2">
        <v>98018400</v>
      </c>
      <c r="V5110" s="2">
        <v>98824600</v>
      </c>
      <c r="W5110" s="2">
        <v>99584800</v>
      </c>
      <c r="X5110" s="2">
        <v>100285000</v>
      </c>
      <c r="Y5110" s="2">
        <v>101270000</v>
      </c>
      <c r="Z5110" s="2">
        <v>102648000</v>
      </c>
      <c r="AA5110" s="2">
        <v>103788000</v>
      </c>
      <c r="AB5110" s="2">
        <v>105067000</v>
      </c>
      <c r="AC5110" s="2">
        <v>106710000</v>
      </c>
      <c r="AD5110" s="2">
        <v>108215000</v>
      </c>
      <c r="AE5110" s="2">
        <v>109436000</v>
      </c>
      <c r="AF5110" s="2">
        <v>110659000</v>
      </c>
      <c r="AG5110" s="2">
        <v>112499000</v>
      </c>
    </row>
    <row r="5111" spans="1:33" x14ac:dyDescent="0.35">
      <c r="A5111" t="s">
        <v>6741</v>
      </c>
      <c r="B5111" t="s">
        <v>19</v>
      </c>
      <c r="C5111" s="2">
        <v>84144700</v>
      </c>
      <c r="D5111" s="2">
        <v>84224000</v>
      </c>
      <c r="E5111" s="2">
        <v>87011200</v>
      </c>
      <c r="F5111" s="2">
        <v>87530300</v>
      </c>
      <c r="G5111" s="2">
        <v>88719400</v>
      </c>
      <c r="H5111" s="2">
        <v>89617600</v>
      </c>
      <c r="I5111" s="2">
        <v>90129800</v>
      </c>
      <c r="J5111" s="2">
        <v>90658600</v>
      </c>
      <c r="K5111" s="2">
        <v>91235900</v>
      </c>
      <c r="L5111" s="2">
        <v>91527800</v>
      </c>
      <c r="M5111" s="2">
        <v>92008000</v>
      </c>
      <c r="N5111" s="2">
        <v>92611700</v>
      </c>
      <c r="O5111" s="2">
        <v>93059700</v>
      </c>
      <c r="P5111" s="2">
        <v>93613700</v>
      </c>
      <c r="Q5111" s="2">
        <v>94023100</v>
      </c>
      <c r="R5111" s="2">
        <v>94917600</v>
      </c>
      <c r="S5111" s="2">
        <v>95836400</v>
      </c>
      <c r="T5111" s="2">
        <v>96718400</v>
      </c>
      <c r="U5111" s="2">
        <v>97522100</v>
      </c>
      <c r="V5111" s="2">
        <v>98455000</v>
      </c>
      <c r="W5111" s="2">
        <v>99370500</v>
      </c>
      <c r="X5111" s="2">
        <v>100210000</v>
      </c>
      <c r="Y5111" s="2">
        <v>101333000</v>
      </c>
      <c r="Z5111" s="2">
        <v>102887000</v>
      </c>
      <c r="AA5111" s="2">
        <v>104180000</v>
      </c>
      <c r="AB5111" s="2">
        <v>105571000</v>
      </c>
      <c r="AC5111" s="2">
        <v>107314000</v>
      </c>
      <c r="AD5111" s="2">
        <v>108919000</v>
      </c>
      <c r="AE5111" s="2">
        <v>110253000</v>
      </c>
      <c r="AF5111" s="2">
        <v>111601000</v>
      </c>
      <c r="AG5111" s="2">
        <v>113567000</v>
      </c>
    </row>
    <row r="5112" spans="1:33" x14ac:dyDescent="0.35">
      <c r="A5112" t="s">
        <v>6742</v>
      </c>
      <c r="B5112" t="s">
        <v>19</v>
      </c>
      <c r="C5112" s="2">
        <v>8735620</v>
      </c>
      <c r="D5112" s="2">
        <v>8733980</v>
      </c>
      <c r="E5112" s="2">
        <v>9319160</v>
      </c>
      <c r="F5112" s="2">
        <v>9413900</v>
      </c>
      <c r="G5112" s="2">
        <v>9533020</v>
      </c>
      <c r="H5112" s="2">
        <v>9621530</v>
      </c>
      <c r="I5112" s="2">
        <v>9665600</v>
      </c>
      <c r="J5112" s="2">
        <v>9707610</v>
      </c>
      <c r="K5112" s="2">
        <v>9750880</v>
      </c>
      <c r="L5112" s="2">
        <v>9764770</v>
      </c>
      <c r="M5112" s="2">
        <v>9800970</v>
      </c>
      <c r="N5112" s="2">
        <v>9851870</v>
      </c>
      <c r="O5112" s="2">
        <v>9889100</v>
      </c>
      <c r="P5112" s="2">
        <v>9935930</v>
      </c>
      <c r="Q5112" s="2">
        <v>9971320</v>
      </c>
      <c r="R5112" s="2">
        <v>10058000</v>
      </c>
      <c r="S5112" s="2">
        <v>10145300</v>
      </c>
      <c r="T5112" s="2">
        <v>10225200</v>
      </c>
      <c r="U5112" s="2">
        <v>10297000</v>
      </c>
      <c r="V5112" s="2">
        <v>10384200</v>
      </c>
      <c r="W5112" s="2">
        <v>10467100</v>
      </c>
      <c r="X5112" s="2">
        <v>10543400</v>
      </c>
      <c r="Y5112" s="2">
        <v>10649700</v>
      </c>
      <c r="Z5112" s="2">
        <v>10798000</v>
      </c>
      <c r="AA5112" s="2">
        <v>10920800</v>
      </c>
      <c r="AB5112" s="2">
        <v>11057500</v>
      </c>
      <c r="AC5112" s="2">
        <v>11232200</v>
      </c>
      <c r="AD5112" s="2">
        <v>11392300</v>
      </c>
      <c r="AE5112" s="2">
        <v>11522900</v>
      </c>
      <c r="AF5112" s="2">
        <v>11653900</v>
      </c>
      <c r="AG5112" s="2">
        <v>11849900</v>
      </c>
    </row>
    <row r="5113" spans="1:33" x14ac:dyDescent="0.35">
      <c r="A5113" t="s">
        <v>6743</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x14ac:dyDescent="0.35">
      <c r="A5114" t="s">
        <v>6744</v>
      </c>
      <c r="B5114" t="s">
        <v>19</v>
      </c>
      <c r="C5114" s="2">
        <v>6396060000000</v>
      </c>
      <c r="D5114" s="2">
        <v>5723100000000</v>
      </c>
      <c r="E5114" s="2">
        <v>5323240000000</v>
      </c>
      <c r="F5114" s="2">
        <v>5262710000000</v>
      </c>
      <c r="G5114" s="2">
        <v>5082030000000</v>
      </c>
      <c r="H5114" s="2">
        <v>4956500000000</v>
      </c>
      <c r="I5114" s="2">
        <v>4810390000000</v>
      </c>
      <c r="J5114" s="2">
        <v>4622510000000</v>
      </c>
      <c r="K5114" s="2">
        <v>4416990000000</v>
      </c>
      <c r="L5114" s="2">
        <v>4230600000000</v>
      </c>
      <c r="M5114" s="2">
        <v>4106810000000</v>
      </c>
      <c r="N5114" s="2">
        <v>4007150000000</v>
      </c>
      <c r="O5114" s="2">
        <v>3946700000000</v>
      </c>
      <c r="P5114" s="2">
        <v>3873510000000</v>
      </c>
      <c r="Q5114" s="2">
        <v>3795360000000</v>
      </c>
      <c r="R5114" s="2">
        <v>3728820000000</v>
      </c>
      <c r="S5114" s="2">
        <v>3656450000000</v>
      </c>
      <c r="T5114" s="2">
        <v>3578280000000</v>
      </c>
      <c r="U5114" s="2">
        <v>3504520000000</v>
      </c>
      <c r="V5114" s="2">
        <v>3451440000000</v>
      </c>
      <c r="W5114" s="2">
        <v>3378990000000</v>
      </c>
      <c r="X5114" s="2">
        <v>3313230000000</v>
      </c>
      <c r="Y5114" s="2">
        <v>3255700000000</v>
      </c>
      <c r="Z5114" s="2">
        <v>3205680000000</v>
      </c>
      <c r="AA5114" s="2">
        <v>3156720000000</v>
      </c>
      <c r="AB5114" s="2">
        <v>3110830000000</v>
      </c>
      <c r="AC5114" s="2">
        <v>3063860000000</v>
      </c>
      <c r="AD5114" s="2">
        <v>3013470000000</v>
      </c>
      <c r="AE5114" s="2">
        <v>2963950000000</v>
      </c>
      <c r="AF5114" s="2">
        <v>2896390000000</v>
      </c>
      <c r="AG5114" s="2">
        <v>2842000000000</v>
      </c>
    </row>
    <row r="5115" spans="1:33" x14ac:dyDescent="0.35">
      <c r="A5115" t="s">
        <v>6745</v>
      </c>
      <c r="B5115" t="s">
        <v>19</v>
      </c>
      <c r="C5115" s="2">
        <v>727845000</v>
      </c>
      <c r="D5115" s="2">
        <v>651265000</v>
      </c>
      <c r="E5115" s="2">
        <v>605762000</v>
      </c>
      <c r="F5115" s="2">
        <v>598874000</v>
      </c>
      <c r="G5115" s="2">
        <v>578313000</v>
      </c>
      <c r="H5115" s="2">
        <v>564028000</v>
      </c>
      <c r="I5115" s="2">
        <v>547402000</v>
      </c>
      <c r="J5115" s="2">
        <v>526022000</v>
      </c>
      <c r="K5115" s="2">
        <v>502635000</v>
      </c>
      <c r="L5115" s="2">
        <v>481424000</v>
      </c>
      <c r="M5115" s="2">
        <v>467338000</v>
      </c>
      <c r="N5115" s="2">
        <v>455996000</v>
      </c>
      <c r="O5115" s="2">
        <v>449118000</v>
      </c>
      <c r="P5115" s="2">
        <v>440788000</v>
      </c>
      <c r="Q5115" s="2">
        <v>431896000</v>
      </c>
      <c r="R5115" s="2">
        <v>424324000</v>
      </c>
      <c r="S5115" s="2">
        <v>416088000</v>
      </c>
      <c r="T5115" s="2">
        <v>407192000</v>
      </c>
      <c r="U5115" s="2">
        <v>398800000</v>
      </c>
      <c r="V5115" s="2">
        <v>392759000</v>
      </c>
      <c r="W5115" s="2">
        <v>384514000</v>
      </c>
      <c r="X5115" s="2">
        <v>377031000</v>
      </c>
      <c r="Y5115" s="2">
        <v>370485000</v>
      </c>
      <c r="Z5115" s="2">
        <v>364793000</v>
      </c>
      <c r="AA5115" s="2">
        <v>359221000</v>
      </c>
      <c r="AB5115" s="2">
        <v>353999000</v>
      </c>
      <c r="AC5115" s="2">
        <v>348655000</v>
      </c>
      <c r="AD5115" s="2">
        <v>342920000</v>
      </c>
      <c r="AE5115" s="2">
        <v>337285000</v>
      </c>
      <c r="AF5115" s="2">
        <v>329596000</v>
      </c>
      <c r="AG5115" s="2">
        <v>323407000</v>
      </c>
    </row>
    <row r="5116" spans="1:33" x14ac:dyDescent="0.35">
      <c r="A5116" t="s">
        <v>6746</v>
      </c>
      <c r="B5116" t="s">
        <v>19</v>
      </c>
      <c r="C5116" s="2">
        <v>3885490000</v>
      </c>
      <c r="D5116" s="2">
        <v>3476680000</v>
      </c>
      <c r="E5116" s="2">
        <v>3233780000</v>
      </c>
      <c r="F5116" s="2">
        <v>3197000000</v>
      </c>
      <c r="G5116" s="2">
        <v>3087240000</v>
      </c>
      <c r="H5116" s="2">
        <v>3010980000</v>
      </c>
      <c r="I5116" s="2">
        <v>2922230000</v>
      </c>
      <c r="J5116" s="2">
        <v>2808090000</v>
      </c>
      <c r="K5116" s="2">
        <v>2683240000</v>
      </c>
      <c r="L5116" s="2">
        <v>2570010000</v>
      </c>
      <c r="M5116" s="2">
        <v>2494810000</v>
      </c>
      <c r="N5116" s="2">
        <v>2434270000</v>
      </c>
      <c r="O5116" s="2">
        <v>2397550000</v>
      </c>
      <c r="P5116" s="2">
        <v>2353090000</v>
      </c>
      <c r="Q5116" s="2">
        <v>2305610000</v>
      </c>
      <c r="R5116" s="2">
        <v>2265190000</v>
      </c>
      <c r="S5116" s="2">
        <v>2221230000</v>
      </c>
      <c r="T5116" s="2">
        <v>2173740000</v>
      </c>
      <c r="U5116" s="2">
        <v>2128930000</v>
      </c>
      <c r="V5116" s="2">
        <v>2096690000</v>
      </c>
      <c r="W5116" s="2">
        <v>2052670000</v>
      </c>
      <c r="X5116" s="2">
        <v>2012730000</v>
      </c>
      <c r="Y5116" s="2">
        <v>1977780000</v>
      </c>
      <c r="Z5116" s="2">
        <v>1947400000</v>
      </c>
      <c r="AA5116" s="2">
        <v>1917650000</v>
      </c>
      <c r="AB5116" s="2">
        <v>1889770000</v>
      </c>
      <c r="AC5116" s="2">
        <v>1861240000</v>
      </c>
      <c r="AD5116" s="2">
        <v>1830630000</v>
      </c>
      <c r="AE5116" s="2">
        <v>1800550000</v>
      </c>
      <c r="AF5116" s="2">
        <v>1759500000</v>
      </c>
      <c r="AG5116" s="2">
        <v>1726460000</v>
      </c>
    </row>
    <row r="5117" spans="1:33" x14ac:dyDescent="0.35">
      <c r="A5117" t="s">
        <v>6747</v>
      </c>
      <c r="B5117" t="s">
        <v>19</v>
      </c>
      <c r="C5117" s="2">
        <v>6833760000</v>
      </c>
      <c r="D5117" s="2">
        <v>6114750000</v>
      </c>
      <c r="E5117" s="2">
        <v>5687520000</v>
      </c>
      <c r="F5117" s="2">
        <v>5622850000</v>
      </c>
      <c r="G5117" s="2">
        <v>5429800000</v>
      </c>
      <c r="H5117" s="2">
        <v>5295680000</v>
      </c>
      <c r="I5117" s="2">
        <v>5139580000</v>
      </c>
      <c r="J5117" s="2">
        <v>4938840000</v>
      </c>
      <c r="K5117" s="2">
        <v>4719250000</v>
      </c>
      <c r="L5117" s="2">
        <v>4520100000</v>
      </c>
      <c r="M5117" s="2">
        <v>4387850000</v>
      </c>
      <c r="N5117" s="2">
        <v>4281370000</v>
      </c>
      <c r="O5117" s="2">
        <v>4216780000</v>
      </c>
      <c r="P5117" s="2">
        <v>4138580000</v>
      </c>
      <c r="Q5117" s="2">
        <v>4055080000</v>
      </c>
      <c r="R5117" s="2">
        <v>3983990000</v>
      </c>
      <c r="S5117" s="2">
        <v>3906670000</v>
      </c>
      <c r="T5117" s="2">
        <v>3823140000</v>
      </c>
      <c r="U5117" s="2">
        <v>3744340000</v>
      </c>
      <c r="V5117" s="2">
        <v>3687620000</v>
      </c>
      <c r="W5117" s="2">
        <v>3610220000</v>
      </c>
      <c r="X5117" s="2">
        <v>3539960000</v>
      </c>
      <c r="Y5117" s="2">
        <v>3478500000</v>
      </c>
      <c r="Z5117" s="2">
        <v>3425050000</v>
      </c>
      <c r="AA5117" s="2">
        <v>3372740000</v>
      </c>
      <c r="AB5117" s="2">
        <v>3323710000</v>
      </c>
      <c r="AC5117" s="2">
        <v>3273530000</v>
      </c>
      <c r="AD5117" s="2">
        <v>3219690000</v>
      </c>
      <c r="AE5117" s="2">
        <v>3166780000</v>
      </c>
      <c r="AF5117" s="2">
        <v>3094590000</v>
      </c>
      <c r="AG5117" s="2">
        <v>3036480000</v>
      </c>
    </row>
    <row r="5118" spans="1:33" x14ac:dyDescent="0.35">
      <c r="A5118" t="s">
        <v>6748</v>
      </c>
      <c r="B5118" t="s">
        <v>19</v>
      </c>
      <c r="C5118" s="2">
        <v>269295000</v>
      </c>
      <c r="D5118" s="2">
        <v>240961000</v>
      </c>
      <c r="E5118" s="2">
        <v>224126000</v>
      </c>
      <c r="F5118" s="2">
        <v>221578000</v>
      </c>
      <c r="G5118" s="2">
        <v>213970000</v>
      </c>
      <c r="H5118" s="2">
        <v>208685000</v>
      </c>
      <c r="I5118" s="2">
        <v>202533000</v>
      </c>
      <c r="J5118" s="2">
        <v>194623000</v>
      </c>
      <c r="K5118" s="2">
        <v>185970000</v>
      </c>
      <c r="L5118" s="2">
        <v>178122000</v>
      </c>
      <c r="M5118" s="2">
        <v>172910000</v>
      </c>
      <c r="N5118" s="2">
        <v>168714000</v>
      </c>
      <c r="O5118" s="2">
        <v>166169000</v>
      </c>
      <c r="P5118" s="2">
        <v>163087000</v>
      </c>
      <c r="Q5118" s="2">
        <v>159797000</v>
      </c>
      <c r="R5118" s="2">
        <v>156996000</v>
      </c>
      <c r="S5118" s="2">
        <v>153949000</v>
      </c>
      <c r="T5118" s="2">
        <v>150657000</v>
      </c>
      <c r="U5118" s="2">
        <v>147552000</v>
      </c>
      <c r="V5118" s="2">
        <v>145317000</v>
      </c>
      <c r="W5118" s="2">
        <v>142266000</v>
      </c>
      <c r="X5118" s="2">
        <v>139498000</v>
      </c>
      <c r="Y5118" s="2">
        <v>137076000</v>
      </c>
      <c r="Z5118" s="2">
        <v>134970000</v>
      </c>
      <c r="AA5118" s="2">
        <v>132908000</v>
      </c>
      <c r="AB5118" s="2">
        <v>130976000</v>
      </c>
      <c r="AC5118" s="2">
        <v>128999000</v>
      </c>
      <c r="AD5118" s="2">
        <v>126877000</v>
      </c>
      <c r="AE5118" s="2">
        <v>124792000</v>
      </c>
      <c r="AF5118" s="2">
        <v>121947000</v>
      </c>
      <c r="AG5118" s="2">
        <v>119658000</v>
      </c>
    </row>
    <row r="5119" spans="1:33" x14ac:dyDescent="0.35">
      <c r="A5119" t="s">
        <v>6749</v>
      </c>
      <c r="B5119" t="s">
        <v>19</v>
      </c>
      <c r="C5119" s="2">
        <v>253745000</v>
      </c>
      <c r="D5119" s="2">
        <v>227047000</v>
      </c>
      <c r="E5119" s="2">
        <v>211184000</v>
      </c>
      <c r="F5119" s="2">
        <v>208783000</v>
      </c>
      <c r="G5119" s="2">
        <v>201615000</v>
      </c>
      <c r="H5119" s="2">
        <v>196635000</v>
      </c>
      <c r="I5119" s="2">
        <v>190838000</v>
      </c>
      <c r="J5119" s="2">
        <v>183385000</v>
      </c>
      <c r="K5119" s="2">
        <v>175231000</v>
      </c>
      <c r="L5119" s="2">
        <v>167836000</v>
      </c>
      <c r="M5119" s="2">
        <v>162926000</v>
      </c>
      <c r="N5119" s="2">
        <v>158972000</v>
      </c>
      <c r="O5119" s="2">
        <v>156574000</v>
      </c>
      <c r="P5119" s="2">
        <v>153670000</v>
      </c>
      <c r="Q5119" s="2">
        <v>150570000</v>
      </c>
      <c r="R5119" s="2">
        <v>147930000</v>
      </c>
      <c r="S5119" s="2">
        <v>145059000</v>
      </c>
      <c r="T5119" s="2">
        <v>141958000</v>
      </c>
      <c r="U5119" s="2">
        <v>139032000</v>
      </c>
      <c r="V5119" s="2">
        <v>136926000</v>
      </c>
      <c r="W5119" s="2">
        <v>134051000</v>
      </c>
      <c r="X5119" s="2">
        <v>131443000</v>
      </c>
      <c r="Y5119" s="2">
        <v>129160000</v>
      </c>
      <c r="Z5119" s="2">
        <v>127176000</v>
      </c>
      <c r="AA5119" s="2">
        <v>125234000</v>
      </c>
      <c r="AB5119" s="2">
        <v>123413000</v>
      </c>
      <c r="AC5119" s="2">
        <v>121550000</v>
      </c>
      <c r="AD5119" s="2">
        <v>119551000</v>
      </c>
      <c r="AE5119" s="2">
        <v>117586000</v>
      </c>
      <c r="AF5119" s="2">
        <v>114906000</v>
      </c>
      <c r="AG5119" s="2">
        <v>112748000</v>
      </c>
    </row>
    <row r="5120" spans="1:33" x14ac:dyDescent="0.35">
      <c r="A5120" t="s">
        <v>6750</v>
      </c>
      <c r="B5120" t="s">
        <v>19</v>
      </c>
      <c r="C5120" s="2">
        <v>180695000</v>
      </c>
      <c r="D5120" s="2">
        <v>161684000</v>
      </c>
      <c r="E5120" s="2">
        <v>150387000</v>
      </c>
      <c r="F5120" s="2">
        <v>148677000</v>
      </c>
      <c r="G5120" s="2">
        <v>143573000</v>
      </c>
      <c r="H5120" s="2">
        <v>140026000</v>
      </c>
      <c r="I5120" s="2">
        <v>135899000</v>
      </c>
      <c r="J5120" s="2">
        <v>130591000</v>
      </c>
      <c r="K5120" s="2">
        <v>124785000</v>
      </c>
      <c r="L5120" s="2">
        <v>119519000</v>
      </c>
      <c r="M5120" s="2">
        <v>116022000</v>
      </c>
      <c r="N5120" s="2">
        <v>113206000</v>
      </c>
      <c r="O5120" s="2">
        <v>111498000</v>
      </c>
      <c r="P5120" s="2">
        <v>109431000</v>
      </c>
      <c r="Q5120" s="2">
        <v>107223000</v>
      </c>
      <c r="R5120" s="2">
        <v>105343000</v>
      </c>
      <c r="S5120" s="2">
        <v>103298000</v>
      </c>
      <c r="T5120" s="2">
        <v>101090000</v>
      </c>
      <c r="U5120" s="2">
        <v>99006400</v>
      </c>
      <c r="V5120" s="2">
        <v>97506700</v>
      </c>
      <c r="W5120" s="2">
        <v>95459900</v>
      </c>
      <c r="X5120" s="2">
        <v>93602100</v>
      </c>
      <c r="Y5120" s="2">
        <v>91977000</v>
      </c>
      <c r="Z5120" s="2">
        <v>90563900</v>
      </c>
      <c r="AA5120" s="2">
        <v>89180600</v>
      </c>
      <c r="AB5120" s="2">
        <v>87884100</v>
      </c>
      <c r="AC5120" s="2">
        <v>86557400</v>
      </c>
      <c r="AD5120" s="2">
        <v>85133600</v>
      </c>
      <c r="AE5120" s="2">
        <v>83734700</v>
      </c>
      <c r="AF5120" s="2">
        <v>81825900</v>
      </c>
      <c r="AG5120" s="2">
        <v>80289400</v>
      </c>
    </row>
    <row r="5121" spans="1:33" x14ac:dyDescent="0.35">
      <c r="A5121" t="s">
        <v>6751</v>
      </c>
      <c r="B5121" t="s">
        <v>19</v>
      </c>
      <c r="C5121" s="2">
        <v>16876200</v>
      </c>
      <c r="D5121" s="2">
        <v>15100500</v>
      </c>
      <c r="E5121" s="2">
        <v>14045500</v>
      </c>
      <c r="F5121" s="2">
        <v>13885800</v>
      </c>
      <c r="G5121" s="2">
        <v>13409000</v>
      </c>
      <c r="H5121" s="2">
        <v>13077800</v>
      </c>
      <c r="I5121" s="2">
        <v>12692300</v>
      </c>
      <c r="J5121" s="2">
        <v>12196600</v>
      </c>
      <c r="K5121" s="2">
        <v>11654300</v>
      </c>
      <c r="L5121" s="2">
        <v>11162500</v>
      </c>
      <c r="M5121" s="2">
        <v>10835900</v>
      </c>
      <c r="N5121" s="2">
        <v>10573000</v>
      </c>
      <c r="O5121" s="2">
        <v>10413500</v>
      </c>
      <c r="P5121" s="2">
        <v>10220300</v>
      </c>
      <c r="Q5121" s="2">
        <v>10014100</v>
      </c>
      <c r="R5121" s="2">
        <v>9838580</v>
      </c>
      <c r="S5121" s="2">
        <v>9647620</v>
      </c>
      <c r="T5121" s="2">
        <v>9441360</v>
      </c>
      <c r="U5121" s="2">
        <v>9246760</v>
      </c>
      <c r="V5121" s="2">
        <v>9106690</v>
      </c>
      <c r="W5121" s="2">
        <v>8915540</v>
      </c>
      <c r="X5121" s="2">
        <v>8742020</v>
      </c>
      <c r="Y5121" s="2">
        <v>8590250</v>
      </c>
      <c r="Z5121" s="2">
        <v>8458270</v>
      </c>
      <c r="AA5121" s="2">
        <v>8329080</v>
      </c>
      <c r="AB5121" s="2">
        <v>8207990</v>
      </c>
      <c r="AC5121" s="2">
        <v>8084080</v>
      </c>
      <c r="AD5121" s="2">
        <v>7951100</v>
      </c>
      <c r="AE5121" s="2">
        <v>7820460</v>
      </c>
      <c r="AF5121" s="2">
        <v>7642180</v>
      </c>
      <c r="AG5121" s="2">
        <v>7498680</v>
      </c>
    </row>
    <row r="5122" spans="1:33" x14ac:dyDescent="0.35">
      <c r="A5122" t="s">
        <v>6752</v>
      </c>
      <c r="B5122" t="s">
        <v>19</v>
      </c>
      <c r="C5122" s="2">
        <v>113311000</v>
      </c>
      <c r="D5122" s="2">
        <v>101389000</v>
      </c>
      <c r="E5122" s="2">
        <v>94305500</v>
      </c>
      <c r="F5122" s="2">
        <v>93233100</v>
      </c>
      <c r="G5122" s="2">
        <v>90032200</v>
      </c>
      <c r="H5122" s="2">
        <v>87808300</v>
      </c>
      <c r="I5122" s="2">
        <v>85219900</v>
      </c>
      <c r="J5122" s="2">
        <v>81891500</v>
      </c>
      <c r="K5122" s="2">
        <v>78250500</v>
      </c>
      <c r="L5122" s="2">
        <v>74948400</v>
      </c>
      <c r="M5122" s="2">
        <v>72755400</v>
      </c>
      <c r="N5122" s="2">
        <v>70989800</v>
      </c>
      <c r="O5122" s="2">
        <v>69919000</v>
      </c>
      <c r="P5122" s="2">
        <v>68622300</v>
      </c>
      <c r="Q5122" s="2">
        <v>67237800</v>
      </c>
      <c r="R5122" s="2">
        <v>66059100</v>
      </c>
      <c r="S5122" s="2">
        <v>64776900</v>
      </c>
      <c r="T5122" s="2">
        <v>63392000</v>
      </c>
      <c r="U5122" s="2">
        <v>62085400</v>
      </c>
      <c r="V5122" s="2">
        <v>61144900</v>
      </c>
      <c r="W5122" s="2">
        <v>59861500</v>
      </c>
      <c r="X5122" s="2">
        <v>58696400</v>
      </c>
      <c r="Y5122" s="2">
        <v>57677400</v>
      </c>
      <c r="Z5122" s="2">
        <v>56791200</v>
      </c>
      <c r="AA5122" s="2">
        <v>55923800</v>
      </c>
      <c r="AB5122" s="2">
        <v>55110800</v>
      </c>
      <c r="AC5122" s="2">
        <v>54278800</v>
      </c>
      <c r="AD5122" s="2">
        <v>53386000</v>
      </c>
      <c r="AE5122" s="2">
        <v>52508800</v>
      </c>
      <c r="AF5122" s="2">
        <v>51311800</v>
      </c>
      <c r="AG5122" s="2">
        <v>50348300</v>
      </c>
    </row>
    <row r="5123" spans="1:33" x14ac:dyDescent="0.35">
      <c r="A5123" t="s">
        <v>6753</v>
      </c>
      <c r="B5123" t="s">
        <v>19</v>
      </c>
      <c r="C5123" s="2">
        <v>120544000</v>
      </c>
      <c r="D5123" s="2">
        <v>107861000</v>
      </c>
      <c r="E5123" s="2">
        <v>100325000</v>
      </c>
      <c r="F5123" s="2">
        <v>99184200</v>
      </c>
      <c r="G5123" s="2">
        <v>95778900</v>
      </c>
      <c r="H5123" s="2">
        <v>93413100</v>
      </c>
      <c r="I5123" s="2">
        <v>90659500</v>
      </c>
      <c r="J5123" s="2">
        <v>87118600</v>
      </c>
      <c r="K5123" s="2">
        <v>83245200</v>
      </c>
      <c r="L5123" s="2">
        <v>79732300</v>
      </c>
      <c r="M5123" s="2">
        <v>77399400</v>
      </c>
      <c r="N5123" s="2">
        <v>75521100</v>
      </c>
      <c r="O5123" s="2">
        <v>74381900</v>
      </c>
      <c r="P5123" s="2">
        <v>73002400</v>
      </c>
      <c r="Q5123" s="2">
        <v>71529600</v>
      </c>
      <c r="R5123" s="2">
        <v>70275600</v>
      </c>
      <c r="S5123" s="2">
        <v>68911600</v>
      </c>
      <c r="T5123" s="2">
        <v>67438300</v>
      </c>
      <c r="U5123" s="2">
        <v>66048300</v>
      </c>
      <c r="V5123" s="2">
        <v>65047800</v>
      </c>
      <c r="W5123" s="2">
        <v>63682400</v>
      </c>
      <c r="X5123" s="2">
        <v>62443000</v>
      </c>
      <c r="Y5123" s="2">
        <v>61358900</v>
      </c>
      <c r="Z5123" s="2">
        <v>60416200</v>
      </c>
      <c r="AA5123" s="2">
        <v>59493400</v>
      </c>
      <c r="AB5123" s="2">
        <v>58628500</v>
      </c>
      <c r="AC5123" s="2">
        <v>57743400</v>
      </c>
      <c r="AD5123" s="2">
        <v>56793600</v>
      </c>
      <c r="AE5123" s="2">
        <v>55860400</v>
      </c>
      <c r="AF5123" s="2">
        <v>54587000</v>
      </c>
      <c r="AG5123" s="2">
        <v>53562000</v>
      </c>
    </row>
    <row r="5124" spans="1:33" x14ac:dyDescent="0.35">
      <c r="A5124" t="s">
        <v>6754</v>
      </c>
      <c r="B5124" t="s">
        <v>19</v>
      </c>
      <c r="C5124" s="2">
        <v>12054400</v>
      </c>
      <c r="D5124" s="2">
        <v>10786100</v>
      </c>
      <c r="E5124" s="2">
        <v>10032500</v>
      </c>
      <c r="F5124" s="2">
        <v>9918420</v>
      </c>
      <c r="G5124" s="2">
        <v>9577890</v>
      </c>
      <c r="H5124" s="2">
        <v>9341310</v>
      </c>
      <c r="I5124" s="2">
        <v>9065950</v>
      </c>
      <c r="J5124" s="2">
        <v>8711860</v>
      </c>
      <c r="K5124" s="2">
        <v>8324520</v>
      </c>
      <c r="L5124" s="2">
        <v>7973230</v>
      </c>
      <c r="M5124" s="2">
        <v>7739940</v>
      </c>
      <c r="N5124" s="2">
        <v>7552110</v>
      </c>
      <c r="O5124" s="2">
        <v>7438190</v>
      </c>
      <c r="P5124" s="2">
        <v>7300240</v>
      </c>
      <c r="Q5124" s="2">
        <v>7152960</v>
      </c>
      <c r="R5124" s="2">
        <v>7027560</v>
      </c>
      <c r="S5124" s="2">
        <v>6891160</v>
      </c>
      <c r="T5124" s="2">
        <v>6743830</v>
      </c>
      <c r="U5124" s="2">
        <v>6604830</v>
      </c>
      <c r="V5124" s="2">
        <v>6504780</v>
      </c>
      <c r="W5124" s="2">
        <v>6368240</v>
      </c>
      <c r="X5124" s="2">
        <v>6244300</v>
      </c>
      <c r="Y5124" s="2">
        <v>6135890</v>
      </c>
      <c r="Z5124" s="2">
        <v>6041620</v>
      </c>
      <c r="AA5124" s="2">
        <v>5949340</v>
      </c>
      <c r="AB5124" s="2">
        <v>5862850</v>
      </c>
      <c r="AC5124" s="2">
        <v>5774340</v>
      </c>
      <c r="AD5124" s="2">
        <v>5679360</v>
      </c>
      <c r="AE5124" s="2">
        <v>5586040</v>
      </c>
      <c r="AF5124" s="2">
        <v>5458700</v>
      </c>
      <c r="AG5124" s="2">
        <v>5356200</v>
      </c>
    </row>
    <row r="5125" spans="1:33" x14ac:dyDescent="0.35">
      <c r="A5125" t="s">
        <v>6755</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3" x14ac:dyDescent="0.35">
      <c r="A5126" t="s">
        <v>6756</v>
      </c>
      <c r="B5126" t="s">
        <v>19</v>
      </c>
      <c r="C5126" s="2">
        <v>86068800000000</v>
      </c>
      <c r="D5126" s="2">
        <v>85159800000000</v>
      </c>
      <c r="E5126" s="2">
        <v>89008600000000</v>
      </c>
      <c r="F5126" s="2">
        <v>89732100000000</v>
      </c>
      <c r="G5126" s="2">
        <v>91535000000000</v>
      </c>
      <c r="H5126" s="2">
        <v>92822400000000</v>
      </c>
      <c r="I5126" s="2">
        <v>93469800000000</v>
      </c>
      <c r="J5126" s="2">
        <v>93591800000000</v>
      </c>
      <c r="K5126" s="2">
        <v>92838200000000</v>
      </c>
      <c r="L5126" s="2">
        <v>92377600000000</v>
      </c>
      <c r="M5126" s="2">
        <v>92335700000000</v>
      </c>
      <c r="N5126" s="2">
        <v>92308500000000</v>
      </c>
      <c r="O5126" s="2">
        <v>92027400000000</v>
      </c>
      <c r="P5126" s="2">
        <v>91625100000000</v>
      </c>
      <c r="Q5126" s="2">
        <v>91215000000000</v>
      </c>
      <c r="R5126" s="2">
        <v>91025800000000</v>
      </c>
      <c r="S5126" s="2">
        <v>91855800000000</v>
      </c>
      <c r="T5126" s="2">
        <v>92362700000000</v>
      </c>
      <c r="U5126" s="2">
        <v>92848100000000</v>
      </c>
      <c r="V5126" s="2">
        <v>93310700000000</v>
      </c>
      <c r="W5126" s="2">
        <v>94104200000000</v>
      </c>
      <c r="X5126" s="2">
        <v>95002500000000</v>
      </c>
      <c r="Y5126" s="2">
        <v>95691500000000</v>
      </c>
      <c r="Z5126" s="2">
        <v>96008400000000</v>
      </c>
      <c r="AA5126" s="2">
        <v>96469500000000</v>
      </c>
      <c r="AB5126" s="2">
        <v>96960900000000</v>
      </c>
      <c r="AC5126" s="2">
        <v>97451000000000</v>
      </c>
      <c r="AD5126" s="2">
        <v>97988300000000</v>
      </c>
      <c r="AE5126" s="2">
        <v>98056000000000</v>
      </c>
      <c r="AF5126" s="2">
        <v>98101200000000</v>
      </c>
      <c r="AG5126" s="2">
        <v>98345400000000</v>
      </c>
    </row>
    <row r="5127" spans="1:33" x14ac:dyDescent="0.35">
      <c r="A5127" t="s">
        <v>6757</v>
      </c>
      <c r="B5127" t="s">
        <v>19</v>
      </c>
      <c r="C5127" s="2">
        <v>9809420000</v>
      </c>
      <c r="D5127" s="2">
        <v>9534470000</v>
      </c>
      <c r="E5127" s="2">
        <v>10076600000</v>
      </c>
      <c r="F5127" s="2">
        <v>10209300000</v>
      </c>
      <c r="G5127" s="2">
        <v>10445400000</v>
      </c>
      <c r="H5127" s="2">
        <v>10654600000</v>
      </c>
      <c r="I5127" s="2">
        <v>10724400000</v>
      </c>
      <c r="J5127" s="2">
        <v>10768100000</v>
      </c>
      <c r="K5127" s="2">
        <v>10814400000</v>
      </c>
      <c r="L5127" s="2">
        <v>10888200000</v>
      </c>
      <c r="M5127" s="2">
        <v>11008100000</v>
      </c>
      <c r="N5127" s="2">
        <v>11125700000</v>
      </c>
      <c r="O5127" s="2">
        <v>11222400000</v>
      </c>
      <c r="P5127" s="2">
        <v>11314700000</v>
      </c>
      <c r="Q5127" s="2">
        <v>11406000000</v>
      </c>
      <c r="R5127" s="2">
        <v>11520500000</v>
      </c>
      <c r="S5127" s="2">
        <v>11604500000</v>
      </c>
      <c r="T5127" s="2">
        <v>11659300000</v>
      </c>
      <c r="U5127" s="2">
        <v>11714600000</v>
      </c>
      <c r="V5127" s="2">
        <v>11770100000</v>
      </c>
      <c r="W5127" s="2">
        <v>11848500000</v>
      </c>
      <c r="X5127" s="2">
        <v>11937500000</v>
      </c>
      <c r="Y5127" s="2">
        <v>12016400000</v>
      </c>
      <c r="Z5127" s="2">
        <v>12044600000</v>
      </c>
      <c r="AA5127" s="2">
        <v>12093400000</v>
      </c>
      <c r="AB5127" s="2">
        <v>12153500000</v>
      </c>
      <c r="AC5127" s="2">
        <v>12204500000</v>
      </c>
      <c r="AD5127" s="2">
        <v>12255800000</v>
      </c>
      <c r="AE5127" s="2">
        <v>12266100000</v>
      </c>
      <c r="AF5127" s="2">
        <v>12275900000</v>
      </c>
      <c r="AG5127" s="2">
        <v>12296700000</v>
      </c>
    </row>
    <row r="5128" spans="1:33" x14ac:dyDescent="0.35">
      <c r="A5128" t="s">
        <v>6758</v>
      </c>
      <c r="B5128" t="s">
        <v>19</v>
      </c>
      <c r="C5128" s="2">
        <v>148971000000</v>
      </c>
      <c r="D5128" s="2">
        <v>144419000000</v>
      </c>
      <c r="E5128" s="2">
        <v>153310000000</v>
      </c>
      <c r="F5128" s="2">
        <v>155102000000</v>
      </c>
      <c r="G5128" s="2">
        <v>158748000000</v>
      </c>
      <c r="H5128" s="2">
        <v>162012000000</v>
      </c>
      <c r="I5128" s="2">
        <v>163016000000</v>
      </c>
      <c r="J5128" s="2">
        <v>163683000000</v>
      </c>
      <c r="K5128" s="2">
        <v>164432000000</v>
      </c>
      <c r="L5128" s="2">
        <v>165572000000</v>
      </c>
      <c r="M5128" s="2">
        <v>167506000000</v>
      </c>
      <c r="N5128" s="2">
        <v>169622000000</v>
      </c>
      <c r="O5128" s="2">
        <v>171328000000</v>
      </c>
      <c r="P5128" s="2">
        <v>172902000000</v>
      </c>
      <c r="Q5128" s="2">
        <v>174569000000</v>
      </c>
      <c r="R5128" s="2">
        <v>176455000000</v>
      </c>
      <c r="S5128" s="2">
        <v>177935000000</v>
      </c>
      <c r="T5128" s="2">
        <v>179054000000</v>
      </c>
      <c r="U5128" s="2">
        <v>180075000000</v>
      </c>
      <c r="V5128" s="2">
        <v>181102000000</v>
      </c>
      <c r="W5128" s="2">
        <v>182737000000</v>
      </c>
      <c r="X5128" s="2">
        <v>184482000000</v>
      </c>
      <c r="Y5128" s="2">
        <v>185825000000</v>
      </c>
      <c r="Z5128" s="2">
        <v>186561000000</v>
      </c>
      <c r="AA5128" s="2">
        <v>187504000000</v>
      </c>
      <c r="AB5128" s="2">
        <v>188451000000</v>
      </c>
      <c r="AC5128" s="2">
        <v>189403000000</v>
      </c>
      <c r="AD5128" s="2">
        <v>190456000000</v>
      </c>
      <c r="AE5128" s="2">
        <v>190606000000</v>
      </c>
      <c r="AF5128" s="2">
        <v>190750000000</v>
      </c>
      <c r="AG5128" s="2">
        <v>191298000000</v>
      </c>
    </row>
    <row r="5129" spans="1:33" x14ac:dyDescent="0.35">
      <c r="A5129" t="s">
        <v>6759</v>
      </c>
      <c r="B5129" t="s">
        <v>19</v>
      </c>
      <c r="C5129" s="2">
        <v>134922000000</v>
      </c>
      <c r="D5129" s="2">
        <v>130902000000</v>
      </c>
      <c r="E5129" s="2">
        <v>139322000000</v>
      </c>
      <c r="F5129" s="2">
        <v>141063000000</v>
      </c>
      <c r="G5129" s="2">
        <v>144697000000</v>
      </c>
      <c r="H5129" s="2">
        <v>147678000000</v>
      </c>
      <c r="I5129" s="2">
        <v>148748000000</v>
      </c>
      <c r="J5129" s="2">
        <v>149344000000</v>
      </c>
      <c r="K5129" s="2">
        <v>149983000000</v>
      </c>
      <c r="L5129" s="2">
        <v>151114000000</v>
      </c>
      <c r="M5129" s="2">
        <v>152923000000</v>
      </c>
      <c r="N5129" s="2">
        <v>154884000000</v>
      </c>
      <c r="O5129" s="2">
        <v>156511000000</v>
      </c>
      <c r="P5129" s="2">
        <v>157868000000</v>
      </c>
      <c r="Q5129" s="2">
        <v>159402000000</v>
      </c>
      <c r="R5129" s="2">
        <v>161168000000</v>
      </c>
      <c r="S5129" s="2">
        <v>162428000000</v>
      </c>
      <c r="T5129" s="2">
        <v>163384000000</v>
      </c>
      <c r="U5129" s="2">
        <v>164245000000</v>
      </c>
      <c r="V5129" s="2">
        <v>165110000000</v>
      </c>
      <c r="W5129" s="2">
        <v>166499000000</v>
      </c>
      <c r="X5129" s="2">
        <v>168097000000</v>
      </c>
      <c r="Y5129" s="2">
        <v>169292000000</v>
      </c>
      <c r="Z5129" s="2">
        <v>169880000000</v>
      </c>
      <c r="AA5129" s="2">
        <v>170673000000</v>
      </c>
      <c r="AB5129" s="2">
        <v>171478000000</v>
      </c>
      <c r="AC5129" s="2">
        <v>172291000000</v>
      </c>
      <c r="AD5129" s="2">
        <v>173208000000</v>
      </c>
      <c r="AE5129" s="2">
        <v>173215000000</v>
      </c>
      <c r="AF5129" s="2">
        <v>173218000000</v>
      </c>
      <c r="AG5129" s="2">
        <v>173528000000</v>
      </c>
    </row>
    <row r="5130" spans="1:33" x14ac:dyDescent="0.35">
      <c r="A5130" t="s">
        <v>6760</v>
      </c>
      <c r="B5130" t="s">
        <v>19</v>
      </c>
      <c r="C5130" s="2">
        <v>23946200000</v>
      </c>
      <c r="D5130" s="2">
        <v>23554500000</v>
      </c>
      <c r="E5130" s="2">
        <v>24521600000</v>
      </c>
      <c r="F5130" s="2">
        <v>24780400000</v>
      </c>
      <c r="G5130" s="2">
        <v>25229300000</v>
      </c>
      <c r="H5130" s="2">
        <v>25617300000</v>
      </c>
      <c r="I5130" s="2">
        <v>25804400000</v>
      </c>
      <c r="J5130" s="2">
        <v>25930800000</v>
      </c>
      <c r="K5130" s="2">
        <v>26062200000</v>
      </c>
      <c r="L5130" s="2">
        <v>26255500000</v>
      </c>
      <c r="M5130" s="2">
        <v>26526400000</v>
      </c>
      <c r="N5130" s="2">
        <v>26804700000</v>
      </c>
      <c r="O5130" s="2">
        <v>27019500000</v>
      </c>
      <c r="P5130" s="2">
        <v>27218400000</v>
      </c>
      <c r="Q5130" s="2">
        <v>27410800000</v>
      </c>
      <c r="R5130" s="2">
        <v>27646000000</v>
      </c>
      <c r="S5130" s="2">
        <v>27818800000</v>
      </c>
      <c r="T5130" s="2">
        <v>27932900000</v>
      </c>
      <c r="U5130" s="2">
        <v>28027500000</v>
      </c>
      <c r="V5130" s="2">
        <v>28135000000</v>
      </c>
      <c r="W5130" s="2">
        <v>28288700000</v>
      </c>
      <c r="X5130" s="2">
        <v>28477500000</v>
      </c>
      <c r="Y5130" s="2">
        <v>28614500000</v>
      </c>
      <c r="Z5130" s="2">
        <v>28680000000</v>
      </c>
      <c r="AA5130" s="2">
        <v>28766700000</v>
      </c>
      <c r="AB5130" s="2">
        <v>28862900000</v>
      </c>
      <c r="AC5130" s="2">
        <v>28959200000</v>
      </c>
      <c r="AD5130" s="2">
        <v>29066000000</v>
      </c>
      <c r="AE5130" s="2">
        <v>29073000000</v>
      </c>
      <c r="AF5130" s="2">
        <v>29077800000</v>
      </c>
      <c r="AG5130" s="2">
        <v>29121900000</v>
      </c>
    </row>
    <row r="5131" spans="1:33" x14ac:dyDescent="0.35">
      <c r="A5131" t="s">
        <v>6761</v>
      </c>
      <c r="B5131" t="s">
        <v>19</v>
      </c>
      <c r="C5131" s="2">
        <v>10092700000</v>
      </c>
      <c r="D5131" s="2">
        <v>9842510000</v>
      </c>
      <c r="E5131" s="2">
        <v>10388100000</v>
      </c>
      <c r="F5131" s="2">
        <v>10510800000</v>
      </c>
      <c r="G5131" s="2">
        <v>10747300000</v>
      </c>
      <c r="H5131" s="2">
        <v>10954100000</v>
      </c>
      <c r="I5131" s="2">
        <v>11034400000</v>
      </c>
      <c r="J5131" s="2">
        <v>11085300000</v>
      </c>
      <c r="K5131" s="2">
        <v>11145900000</v>
      </c>
      <c r="L5131" s="2">
        <v>11249800000</v>
      </c>
      <c r="M5131" s="2">
        <v>11401500000</v>
      </c>
      <c r="N5131" s="2">
        <v>11559800000</v>
      </c>
      <c r="O5131" s="2">
        <v>11690500000</v>
      </c>
      <c r="P5131" s="2">
        <v>11811700000</v>
      </c>
      <c r="Q5131" s="2">
        <v>11935500000</v>
      </c>
      <c r="R5131" s="2">
        <v>12078500000</v>
      </c>
      <c r="S5131" s="2">
        <v>12190800000</v>
      </c>
      <c r="T5131" s="2">
        <v>12253300000</v>
      </c>
      <c r="U5131" s="2">
        <v>12312300000</v>
      </c>
      <c r="V5131" s="2">
        <v>12372200000</v>
      </c>
      <c r="W5131" s="2">
        <v>12463800000</v>
      </c>
      <c r="X5131" s="2">
        <v>12572100000</v>
      </c>
      <c r="Y5131" s="2">
        <v>12654400000</v>
      </c>
      <c r="Z5131" s="2">
        <v>12690500000</v>
      </c>
      <c r="AA5131" s="2">
        <v>12744900000</v>
      </c>
      <c r="AB5131" s="2">
        <v>12800700000</v>
      </c>
      <c r="AC5131" s="2">
        <v>12855700000</v>
      </c>
      <c r="AD5131" s="2">
        <v>12917100000</v>
      </c>
      <c r="AE5131" s="2">
        <v>12921700000</v>
      </c>
      <c r="AF5131" s="2">
        <v>12922500000</v>
      </c>
      <c r="AG5131" s="2">
        <v>12947900000</v>
      </c>
    </row>
    <row r="5132" spans="1:33" x14ac:dyDescent="0.35">
      <c r="A5132" t="s">
        <v>6762</v>
      </c>
      <c r="B5132" t="s">
        <v>19</v>
      </c>
      <c r="C5132" s="2">
        <v>79829500000</v>
      </c>
      <c r="D5132" s="2">
        <v>79027600000</v>
      </c>
      <c r="E5132" s="2">
        <v>81415900000</v>
      </c>
      <c r="F5132" s="2">
        <v>82201700000</v>
      </c>
      <c r="G5132" s="2">
        <v>83393900000</v>
      </c>
      <c r="H5132" s="2">
        <v>84478600000</v>
      </c>
      <c r="I5132" s="2">
        <v>85059600000</v>
      </c>
      <c r="J5132" s="2">
        <v>85511700000</v>
      </c>
      <c r="K5132" s="2">
        <v>85956900000</v>
      </c>
      <c r="L5132" s="2">
        <v>86481300000</v>
      </c>
      <c r="M5132" s="2">
        <v>87151800000</v>
      </c>
      <c r="N5132" s="2">
        <v>87795200000</v>
      </c>
      <c r="O5132" s="2">
        <v>88289500000</v>
      </c>
      <c r="P5132" s="2">
        <v>88700100000</v>
      </c>
      <c r="Q5132" s="2">
        <v>89099900000</v>
      </c>
      <c r="R5132" s="2">
        <v>89572800000</v>
      </c>
      <c r="S5132" s="2">
        <v>89923200000</v>
      </c>
      <c r="T5132" s="2">
        <v>90178600000</v>
      </c>
      <c r="U5132" s="2">
        <v>90414000000</v>
      </c>
      <c r="V5132" s="2">
        <v>90652900000</v>
      </c>
      <c r="W5132" s="2">
        <v>91015900000</v>
      </c>
      <c r="X5132" s="2">
        <v>91436000000</v>
      </c>
      <c r="Y5132" s="2">
        <v>91752000000</v>
      </c>
      <c r="Z5132" s="2">
        <v>91895600000</v>
      </c>
      <c r="AA5132" s="2">
        <v>92108300000</v>
      </c>
      <c r="AB5132" s="2">
        <v>92321600000</v>
      </c>
      <c r="AC5132" s="2">
        <v>92535200000</v>
      </c>
      <c r="AD5132" s="2">
        <v>92778900000</v>
      </c>
      <c r="AE5132" s="2">
        <v>92793600000</v>
      </c>
      <c r="AF5132" s="2">
        <v>92795700000</v>
      </c>
      <c r="AG5132" s="2">
        <v>92895900000</v>
      </c>
    </row>
    <row r="5133" spans="1:33" x14ac:dyDescent="0.35">
      <c r="A5133" t="s">
        <v>6763</v>
      </c>
      <c r="B5133" t="s">
        <v>19</v>
      </c>
      <c r="C5133" s="2">
        <v>527151000</v>
      </c>
      <c r="D5133" s="2">
        <v>515555000</v>
      </c>
      <c r="E5133" s="2">
        <v>538701000</v>
      </c>
      <c r="F5133" s="2">
        <v>546253000</v>
      </c>
      <c r="G5133" s="2">
        <v>557378000</v>
      </c>
      <c r="H5133" s="2">
        <v>567730000</v>
      </c>
      <c r="I5133" s="2">
        <v>572474000</v>
      </c>
      <c r="J5133" s="2">
        <v>576287000</v>
      </c>
      <c r="K5133" s="2">
        <v>580121000</v>
      </c>
      <c r="L5133" s="2">
        <v>585736000</v>
      </c>
      <c r="M5133" s="2">
        <v>592587000</v>
      </c>
      <c r="N5133" s="2">
        <v>599434000</v>
      </c>
      <c r="O5133" s="2">
        <v>605297000</v>
      </c>
      <c r="P5133" s="2">
        <v>610623000</v>
      </c>
      <c r="Q5133" s="2">
        <v>615805000</v>
      </c>
      <c r="R5133" s="2">
        <v>621610000</v>
      </c>
      <c r="S5133" s="2">
        <v>626535000</v>
      </c>
      <c r="T5133" s="2">
        <v>628967000</v>
      </c>
      <c r="U5133" s="2">
        <v>631406000</v>
      </c>
      <c r="V5133" s="2">
        <v>633719000</v>
      </c>
      <c r="W5133" s="2">
        <v>637056000</v>
      </c>
      <c r="X5133" s="2">
        <v>640778000</v>
      </c>
      <c r="Y5133" s="2">
        <v>643845000</v>
      </c>
      <c r="Z5133" s="2">
        <v>645443000</v>
      </c>
      <c r="AA5133" s="2">
        <v>647497000</v>
      </c>
      <c r="AB5133" s="2">
        <v>649735000</v>
      </c>
      <c r="AC5133" s="2">
        <v>651890000</v>
      </c>
      <c r="AD5133" s="2">
        <v>654161000</v>
      </c>
      <c r="AE5133" s="2">
        <v>654760000</v>
      </c>
      <c r="AF5133" s="2">
        <v>655268000</v>
      </c>
      <c r="AG5133" s="2">
        <v>656438000</v>
      </c>
    </row>
    <row r="5134" spans="1:33" x14ac:dyDescent="0.35">
      <c r="A5134" t="s">
        <v>6764</v>
      </c>
      <c r="B5134" t="s">
        <v>19</v>
      </c>
      <c r="C5134" s="2">
        <v>1114880000</v>
      </c>
      <c r="D5134" s="2">
        <v>1081550000</v>
      </c>
      <c r="E5134" s="2">
        <v>1154990000</v>
      </c>
      <c r="F5134" s="2">
        <v>1171910000</v>
      </c>
      <c r="G5134" s="2">
        <v>1204620000</v>
      </c>
      <c r="H5134" s="2">
        <v>1232580000</v>
      </c>
      <c r="I5134" s="2">
        <v>1241850000</v>
      </c>
      <c r="J5134" s="2">
        <v>1248100000</v>
      </c>
      <c r="K5134" s="2">
        <v>1255150000</v>
      </c>
      <c r="L5134" s="2">
        <v>1274570000</v>
      </c>
      <c r="M5134" s="2">
        <v>1298900000</v>
      </c>
      <c r="N5134" s="2">
        <v>1325050000</v>
      </c>
      <c r="O5134" s="2">
        <v>1348050000</v>
      </c>
      <c r="P5134" s="2">
        <v>1370180000</v>
      </c>
      <c r="Q5134" s="2">
        <v>1392380000</v>
      </c>
      <c r="R5134" s="2">
        <v>1417410000</v>
      </c>
      <c r="S5134" s="2">
        <v>1437870000</v>
      </c>
      <c r="T5134" s="2">
        <v>1444470000</v>
      </c>
      <c r="U5134" s="2">
        <v>1451240000</v>
      </c>
      <c r="V5134" s="2">
        <v>1457670000</v>
      </c>
      <c r="W5134" s="2">
        <v>1467470000</v>
      </c>
      <c r="X5134" s="2">
        <v>1481450000</v>
      </c>
      <c r="Y5134" s="2">
        <v>1491150000</v>
      </c>
      <c r="Z5134" s="2">
        <v>1494450000</v>
      </c>
      <c r="AA5134" s="2">
        <v>1500270000</v>
      </c>
      <c r="AB5134" s="2">
        <v>1506920000</v>
      </c>
      <c r="AC5134" s="2">
        <v>1513650000</v>
      </c>
      <c r="AD5134" s="2">
        <v>1520530000</v>
      </c>
      <c r="AE5134" s="2">
        <v>1520400000</v>
      </c>
      <c r="AF5134" s="2">
        <v>1519690000</v>
      </c>
      <c r="AG5134" s="2">
        <v>1521960000</v>
      </c>
    </row>
    <row r="5135" spans="1:33" x14ac:dyDescent="0.35">
      <c r="A5135" t="s">
        <v>6765</v>
      </c>
      <c r="B5135" t="s">
        <v>19</v>
      </c>
      <c r="C5135" s="2">
        <v>2047000000</v>
      </c>
      <c r="D5135" s="2">
        <v>2048660000</v>
      </c>
      <c r="E5135" s="2">
        <v>2078990000</v>
      </c>
      <c r="F5135" s="2">
        <v>2105690000</v>
      </c>
      <c r="G5135" s="2">
        <v>2133420000</v>
      </c>
      <c r="H5135" s="2">
        <v>2157470000</v>
      </c>
      <c r="I5135" s="2">
        <v>2178260000</v>
      </c>
      <c r="J5135" s="2">
        <v>2196200000</v>
      </c>
      <c r="K5135" s="2">
        <v>2211700000</v>
      </c>
      <c r="L5135" s="2">
        <v>2228340000</v>
      </c>
      <c r="M5135" s="2">
        <v>2242430000</v>
      </c>
      <c r="N5135" s="2">
        <v>2253400000</v>
      </c>
      <c r="O5135" s="2">
        <v>2261430000</v>
      </c>
      <c r="P5135" s="2">
        <v>2265690000</v>
      </c>
      <c r="Q5135" s="2">
        <v>2268290000</v>
      </c>
      <c r="R5135" s="2">
        <v>2271520000</v>
      </c>
      <c r="S5135" s="2">
        <v>2274560000</v>
      </c>
      <c r="T5135" s="2">
        <v>2271930000</v>
      </c>
      <c r="U5135" s="2">
        <v>2269360000</v>
      </c>
      <c r="V5135" s="2">
        <v>2266920000</v>
      </c>
      <c r="W5135" s="2">
        <v>2264760000</v>
      </c>
      <c r="X5135" s="2">
        <v>2262990000</v>
      </c>
      <c r="Y5135" s="2">
        <v>2261040000</v>
      </c>
      <c r="Z5135" s="2">
        <v>2258840000</v>
      </c>
      <c r="AA5135" s="2">
        <v>2256680000</v>
      </c>
      <c r="AB5135" s="2">
        <v>2254750000</v>
      </c>
      <c r="AC5135" s="2">
        <v>2252980000</v>
      </c>
      <c r="AD5135" s="2">
        <v>2251260000</v>
      </c>
      <c r="AE5135" s="2">
        <v>2249470000</v>
      </c>
      <c r="AF5135" s="2">
        <v>2247500000</v>
      </c>
      <c r="AG5135" s="2">
        <v>2245540000</v>
      </c>
    </row>
    <row r="5136" spans="1:33" x14ac:dyDescent="0.35">
      <c r="A5136" t="s">
        <v>6766</v>
      </c>
      <c r="B5136" t="s">
        <v>19</v>
      </c>
      <c r="C5136" s="2">
        <v>297944000</v>
      </c>
      <c r="D5136" s="2">
        <v>297805000</v>
      </c>
      <c r="E5136" s="2">
        <v>302411000</v>
      </c>
      <c r="F5136" s="2">
        <v>306606000</v>
      </c>
      <c r="G5136" s="2">
        <v>310860000</v>
      </c>
      <c r="H5136" s="2">
        <v>314662000</v>
      </c>
      <c r="I5136" s="2">
        <v>318033000</v>
      </c>
      <c r="J5136" s="2">
        <v>320997000</v>
      </c>
      <c r="K5136" s="2">
        <v>323617000</v>
      </c>
      <c r="L5136" s="2">
        <v>326389000</v>
      </c>
      <c r="M5136" s="2">
        <v>328735000</v>
      </c>
      <c r="N5136" s="2">
        <v>330588000</v>
      </c>
      <c r="O5136" s="2">
        <v>331965000</v>
      </c>
      <c r="P5136" s="2">
        <v>332759000</v>
      </c>
      <c r="Q5136" s="2">
        <v>333287000</v>
      </c>
      <c r="R5136" s="2">
        <v>333886000</v>
      </c>
      <c r="S5136" s="2">
        <v>334457000</v>
      </c>
      <c r="T5136" s="2">
        <v>334185000</v>
      </c>
      <c r="U5136" s="2">
        <v>333914000</v>
      </c>
      <c r="V5136" s="2">
        <v>333660000</v>
      </c>
      <c r="W5136" s="2">
        <v>333417000</v>
      </c>
      <c r="X5136" s="2">
        <v>333244000</v>
      </c>
      <c r="Y5136" s="2">
        <v>333039000</v>
      </c>
      <c r="Z5136" s="2">
        <v>332796000</v>
      </c>
      <c r="AA5136" s="2">
        <v>332555000</v>
      </c>
      <c r="AB5136" s="2">
        <v>332334000</v>
      </c>
      <c r="AC5136" s="2">
        <v>332131000</v>
      </c>
      <c r="AD5136" s="2">
        <v>331932000</v>
      </c>
      <c r="AE5136" s="2">
        <v>331743000</v>
      </c>
      <c r="AF5136" s="2">
        <v>331520000</v>
      </c>
      <c r="AG5136" s="2">
        <v>331281000</v>
      </c>
    </row>
    <row r="5137" spans="1:33" x14ac:dyDescent="0.35">
      <c r="A5137" t="s">
        <v>6767</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3" x14ac:dyDescent="0.35">
      <c r="A5138" t="s">
        <v>6768</v>
      </c>
      <c r="B5138" t="s">
        <v>19</v>
      </c>
      <c r="C5138" s="2">
        <v>55857300000000</v>
      </c>
      <c r="D5138" s="2">
        <v>61307300000000</v>
      </c>
      <c r="E5138" s="2">
        <v>62647400000000</v>
      </c>
      <c r="F5138" s="2">
        <v>62934700000000</v>
      </c>
      <c r="G5138" s="2">
        <v>62420600000000</v>
      </c>
      <c r="H5138" s="2">
        <v>62836200000000</v>
      </c>
      <c r="I5138" s="2">
        <v>62285900000000</v>
      </c>
      <c r="J5138" s="2">
        <v>61227500000000</v>
      </c>
      <c r="K5138" s="2">
        <v>60045900000000</v>
      </c>
      <c r="L5138" s="2">
        <v>59104000000000</v>
      </c>
      <c r="M5138" s="2">
        <v>58440700000000</v>
      </c>
      <c r="N5138" s="2">
        <v>57551400000000</v>
      </c>
      <c r="O5138" s="2">
        <v>56894000000000</v>
      </c>
      <c r="P5138" s="2">
        <v>55997400000000</v>
      </c>
      <c r="Q5138" s="2">
        <v>55384500000000</v>
      </c>
      <c r="R5138" s="2">
        <v>55116400000000</v>
      </c>
      <c r="S5138" s="2">
        <v>54874400000000</v>
      </c>
      <c r="T5138" s="2">
        <v>54492300000000</v>
      </c>
      <c r="U5138" s="2">
        <v>54037800000000</v>
      </c>
      <c r="V5138" s="2">
        <v>53277800000000</v>
      </c>
      <c r="W5138" s="2">
        <v>52550800000000</v>
      </c>
      <c r="X5138" s="2">
        <v>52437100000000</v>
      </c>
      <c r="Y5138" s="2">
        <v>52686700000000</v>
      </c>
      <c r="Z5138" s="2">
        <v>53021600000000</v>
      </c>
      <c r="AA5138" s="2">
        <v>52666700000000</v>
      </c>
      <c r="AB5138" s="2">
        <v>52298600000000</v>
      </c>
      <c r="AC5138" s="2">
        <v>52609800000000</v>
      </c>
      <c r="AD5138" s="2">
        <v>52574700000000</v>
      </c>
      <c r="AE5138" s="2">
        <v>51468300000000</v>
      </c>
      <c r="AF5138" s="2">
        <v>50652000000000</v>
      </c>
      <c r="AG5138" s="2">
        <v>50889300000000</v>
      </c>
    </row>
    <row r="5139" spans="1:33" x14ac:dyDescent="0.35">
      <c r="A5139" t="s">
        <v>6769</v>
      </c>
      <c r="B5139" t="s">
        <v>19</v>
      </c>
      <c r="C5139" s="2">
        <v>13674100000</v>
      </c>
      <c r="D5139" s="2">
        <v>13666800000</v>
      </c>
      <c r="E5139" s="2">
        <v>15286100000</v>
      </c>
      <c r="F5139" s="2">
        <v>14981400000</v>
      </c>
      <c r="G5139" s="2">
        <v>15869900000</v>
      </c>
      <c r="H5139" s="2">
        <v>16947700000</v>
      </c>
      <c r="I5139" s="2">
        <v>16854200000</v>
      </c>
      <c r="J5139" s="2">
        <v>16651200000</v>
      </c>
      <c r="K5139" s="2">
        <v>16431600000</v>
      </c>
      <c r="L5139" s="2">
        <v>16268900000</v>
      </c>
      <c r="M5139" s="2">
        <v>16149000000</v>
      </c>
      <c r="N5139" s="2">
        <v>15982600000</v>
      </c>
      <c r="O5139" s="2">
        <v>15871200000</v>
      </c>
      <c r="P5139" s="2">
        <v>15694200000</v>
      </c>
      <c r="Q5139" s="2">
        <v>15580600000</v>
      </c>
      <c r="R5139" s="2">
        <v>15543500000</v>
      </c>
      <c r="S5139" s="2">
        <v>15507200000</v>
      </c>
      <c r="T5139" s="2">
        <v>15436300000</v>
      </c>
      <c r="U5139" s="2">
        <v>15352500000</v>
      </c>
      <c r="V5139" s="2">
        <v>15193200000</v>
      </c>
      <c r="W5139" s="2">
        <v>15035100000</v>
      </c>
      <c r="X5139" s="2">
        <v>15031600000</v>
      </c>
      <c r="Y5139" s="2">
        <v>15117400000</v>
      </c>
      <c r="Z5139" s="2">
        <v>15216800000</v>
      </c>
      <c r="AA5139" s="2">
        <v>15148700000</v>
      </c>
      <c r="AB5139" s="2">
        <v>15072100000</v>
      </c>
      <c r="AC5139" s="2">
        <v>15161000000</v>
      </c>
      <c r="AD5139" s="2">
        <v>15171500000</v>
      </c>
      <c r="AE5139" s="2">
        <v>14915500000</v>
      </c>
      <c r="AF5139" s="2">
        <v>14726300000</v>
      </c>
      <c r="AG5139" s="2">
        <v>14803200000</v>
      </c>
    </row>
    <row r="5140" spans="1:33" x14ac:dyDescent="0.35">
      <c r="A5140" t="s">
        <v>6770</v>
      </c>
      <c r="B5140" t="s">
        <v>19</v>
      </c>
      <c r="C5140" s="2">
        <v>327377000000</v>
      </c>
      <c r="D5140" s="2">
        <v>332760000000</v>
      </c>
      <c r="E5140" s="2">
        <v>375837000000</v>
      </c>
      <c r="F5140" s="2">
        <v>367327000000</v>
      </c>
      <c r="G5140" s="2">
        <v>390765000000</v>
      </c>
      <c r="H5140" s="2">
        <v>419900000000</v>
      </c>
      <c r="I5140" s="2">
        <v>417982000000</v>
      </c>
      <c r="J5140" s="2">
        <v>413068000000</v>
      </c>
      <c r="K5140" s="2">
        <v>407616000000</v>
      </c>
      <c r="L5140" s="2">
        <v>403434000000</v>
      </c>
      <c r="M5140" s="2">
        <v>400533000000</v>
      </c>
      <c r="N5140" s="2">
        <v>396196000000</v>
      </c>
      <c r="O5140" s="2">
        <v>393397000000</v>
      </c>
      <c r="P5140" s="2">
        <v>388863000000</v>
      </c>
      <c r="Q5140" s="2">
        <v>385807000000</v>
      </c>
      <c r="R5140" s="2">
        <v>384444000000</v>
      </c>
      <c r="S5140" s="2">
        <v>383285000000</v>
      </c>
      <c r="T5140" s="2">
        <v>381397000000</v>
      </c>
      <c r="U5140" s="2">
        <v>378996000000</v>
      </c>
      <c r="V5140" s="2">
        <v>374355000000</v>
      </c>
      <c r="W5140" s="2">
        <v>369924000000</v>
      </c>
      <c r="X5140" s="2">
        <v>369781000000</v>
      </c>
      <c r="Y5140" s="2">
        <v>371897000000</v>
      </c>
      <c r="Z5140" s="2">
        <v>374536000000</v>
      </c>
      <c r="AA5140" s="2">
        <v>372469000000</v>
      </c>
      <c r="AB5140" s="2">
        <v>370110000000</v>
      </c>
      <c r="AC5140" s="2">
        <v>372546000000</v>
      </c>
      <c r="AD5140" s="2">
        <v>372630000000</v>
      </c>
      <c r="AE5140" s="2">
        <v>365356000000</v>
      </c>
      <c r="AF5140" s="2">
        <v>360122000000</v>
      </c>
      <c r="AG5140" s="2">
        <v>362143000000</v>
      </c>
    </row>
    <row r="5141" spans="1:33" x14ac:dyDescent="0.35">
      <c r="A5141" t="s">
        <v>6771</v>
      </c>
      <c r="B5141" t="s">
        <v>19</v>
      </c>
      <c r="C5141" s="2">
        <v>76490700000</v>
      </c>
      <c r="D5141" s="2">
        <v>77426200000</v>
      </c>
      <c r="E5141" s="2">
        <v>85472400000</v>
      </c>
      <c r="F5141" s="2">
        <v>84125200000</v>
      </c>
      <c r="G5141" s="2">
        <v>88070300000</v>
      </c>
      <c r="H5141" s="2">
        <v>93224000000</v>
      </c>
      <c r="I5141" s="2">
        <v>92548600000</v>
      </c>
      <c r="J5141" s="2">
        <v>91131300000</v>
      </c>
      <c r="K5141" s="2">
        <v>89548500000</v>
      </c>
      <c r="L5141" s="2">
        <v>88278900000</v>
      </c>
      <c r="M5141" s="2">
        <v>87384200000</v>
      </c>
      <c r="N5141" s="2">
        <v>86159000000</v>
      </c>
      <c r="O5141" s="2">
        <v>85288100000</v>
      </c>
      <c r="P5141" s="2">
        <v>84062200000</v>
      </c>
      <c r="Q5141" s="2">
        <v>83212400000</v>
      </c>
      <c r="R5141" s="2">
        <v>82841400000</v>
      </c>
      <c r="S5141" s="2">
        <v>82506500000</v>
      </c>
      <c r="T5141" s="2">
        <v>81975800000</v>
      </c>
      <c r="U5141" s="2">
        <v>81342400000</v>
      </c>
      <c r="V5141" s="2">
        <v>80231700000</v>
      </c>
      <c r="W5141" s="2">
        <v>79186900000</v>
      </c>
      <c r="X5141" s="2">
        <v>79053000000</v>
      </c>
      <c r="Y5141" s="2">
        <v>79434200000</v>
      </c>
      <c r="Z5141" s="2">
        <v>79946500000</v>
      </c>
      <c r="AA5141" s="2">
        <v>79429600000</v>
      </c>
      <c r="AB5141" s="2">
        <v>78889300000</v>
      </c>
      <c r="AC5141" s="2">
        <v>79367000000</v>
      </c>
      <c r="AD5141" s="2">
        <v>79327600000</v>
      </c>
      <c r="AE5141" s="2">
        <v>77696800000</v>
      </c>
      <c r="AF5141" s="2">
        <v>76505500000</v>
      </c>
      <c r="AG5141" s="2">
        <v>76874300000</v>
      </c>
    </row>
    <row r="5142" spans="1:33" x14ac:dyDescent="0.35">
      <c r="A5142" t="s">
        <v>6772</v>
      </c>
      <c r="B5142" t="s">
        <v>19</v>
      </c>
      <c r="C5142" s="2">
        <v>33463800000</v>
      </c>
      <c r="D5142" s="2">
        <v>34432600000</v>
      </c>
      <c r="E5142" s="2">
        <v>38645000000</v>
      </c>
      <c r="F5142" s="2">
        <v>37826100000</v>
      </c>
      <c r="G5142" s="2">
        <v>39992800000</v>
      </c>
      <c r="H5142" s="2">
        <v>42814000000</v>
      </c>
      <c r="I5142" s="2">
        <v>42633000000</v>
      </c>
      <c r="J5142" s="2">
        <v>42090500000</v>
      </c>
      <c r="K5142" s="2">
        <v>41478900000</v>
      </c>
      <c r="L5142" s="2">
        <v>40970800000</v>
      </c>
      <c r="M5142" s="2">
        <v>40597200000</v>
      </c>
      <c r="N5142" s="2">
        <v>40082000000</v>
      </c>
      <c r="O5142" s="2">
        <v>39734400000</v>
      </c>
      <c r="P5142" s="2">
        <v>39217900000</v>
      </c>
      <c r="Q5142" s="2">
        <v>38848000000</v>
      </c>
      <c r="R5142" s="2">
        <v>38662100000</v>
      </c>
      <c r="S5142" s="2">
        <v>38506000000</v>
      </c>
      <c r="T5142" s="2">
        <v>38250600000</v>
      </c>
      <c r="U5142" s="2">
        <v>37956900000</v>
      </c>
      <c r="V5142" s="2">
        <v>37416200000</v>
      </c>
      <c r="W5142" s="2">
        <v>36908600000</v>
      </c>
      <c r="X5142" s="2">
        <v>36845800000</v>
      </c>
      <c r="Y5142" s="2">
        <v>37022800000</v>
      </c>
      <c r="Z5142" s="2">
        <v>37265600000</v>
      </c>
      <c r="AA5142" s="2">
        <v>37011400000</v>
      </c>
      <c r="AB5142" s="2">
        <v>36729300000</v>
      </c>
      <c r="AC5142" s="2">
        <v>36951700000</v>
      </c>
      <c r="AD5142" s="2">
        <v>36930400000</v>
      </c>
      <c r="AE5142" s="2">
        <v>36128400000</v>
      </c>
      <c r="AF5142" s="2">
        <v>35538900000</v>
      </c>
      <c r="AG5142" s="2">
        <v>35714600000</v>
      </c>
    </row>
    <row r="5143" spans="1:33" x14ac:dyDescent="0.35">
      <c r="A5143" t="s">
        <v>6773</v>
      </c>
      <c r="B5143" t="s">
        <v>19</v>
      </c>
      <c r="C5143" s="2">
        <v>22931200000</v>
      </c>
      <c r="D5143" s="2">
        <v>23495700000</v>
      </c>
      <c r="E5143" s="2">
        <v>26498900000</v>
      </c>
      <c r="F5143" s="2">
        <v>25908200000</v>
      </c>
      <c r="G5143" s="2">
        <v>27495400000</v>
      </c>
      <c r="H5143" s="2">
        <v>29505400000</v>
      </c>
      <c r="I5143" s="2">
        <v>29366200000</v>
      </c>
      <c r="J5143" s="2">
        <v>29005200000</v>
      </c>
      <c r="K5143" s="2">
        <v>28590200000</v>
      </c>
      <c r="L5143" s="2">
        <v>28263300000</v>
      </c>
      <c r="M5143" s="2">
        <v>28035600000</v>
      </c>
      <c r="N5143" s="2">
        <v>27695800000</v>
      </c>
      <c r="O5143" s="2">
        <v>27481500000</v>
      </c>
      <c r="P5143" s="2">
        <v>27133500000</v>
      </c>
      <c r="Q5143" s="2">
        <v>26893100000</v>
      </c>
      <c r="R5143" s="2">
        <v>26780300000</v>
      </c>
      <c r="S5143" s="2">
        <v>26687600000</v>
      </c>
      <c r="T5143" s="2">
        <v>26531500000</v>
      </c>
      <c r="U5143" s="2">
        <v>26345100000</v>
      </c>
      <c r="V5143" s="2">
        <v>25993200000</v>
      </c>
      <c r="W5143" s="2">
        <v>25652300000</v>
      </c>
      <c r="X5143" s="2">
        <v>25631200000</v>
      </c>
      <c r="Y5143" s="2">
        <v>25767200000</v>
      </c>
      <c r="Z5143" s="2">
        <v>25955500000</v>
      </c>
      <c r="AA5143" s="2">
        <v>25792900000</v>
      </c>
      <c r="AB5143" s="2">
        <v>25611100000</v>
      </c>
      <c r="AC5143" s="2">
        <v>25779200000</v>
      </c>
      <c r="AD5143" s="2">
        <v>25771900000</v>
      </c>
      <c r="AE5143" s="2">
        <v>25228000000</v>
      </c>
      <c r="AF5143" s="2">
        <v>24838700000</v>
      </c>
      <c r="AG5143" s="2">
        <v>24974700000</v>
      </c>
    </row>
    <row r="5144" spans="1:33" x14ac:dyDescent="0.35">
      <c r="A5144" t="s">
        <v>6774</v>
      </c>
      <c r="B5144" t="s">
        <v>19</v>
      </c>
      <c r="C5144" s="2">
        <v>31124400000</v>
      </c>
      <c r="D5144" s="2">
        <v>32700900000</v>
      </c>
      <c r="E5144" s="2">
        <v>35620500000</v>
      </c>
      <c r="F5144" s="2">
        <v>35122400000</v>
      </c>
      <c r="G5144" s="2">
        <v>36219900000</v>
      </c>
      <c r="H5144" s="2">
        <v>38060100000</v>
      </c>
      <c r="I5144" s="2">
        <v>38040900000</v>
      </c>
      <c r="J5144" s="2">
        <v>37472100000</v>
      </c>
      <c r="K5144" s="2">
        <v>36832900000</v>
      </c>
      <c r="L5144" s="2">
        <v>36142300000</v>
      </c>
      <c r="M5144" s="2">
        <v>35622400000</v>
      </c>
      <c r="N5144" s="2">
        <v>35004600000</v>
      </c>
      <c r="O5144" s="2">
        <v>34557900000</v>
      </c>
      <c r="P5144" s="2">
        <v>33969800000</v>
      </c>
      <c r="Q5144" s="2">
        <v>33536400000</v>
      </c>
      <c r="R5144" s="2">
        <v>33242700000</v>
      </c>
      <c r="S5144" s="2">
        <v>32966700000</v>
      </c>
      <c r="T5144" s="2">
        <v>32605400000</v>
      </c>
      <c r="U5144" s="2">
        <v>32226300000</v>
      </c>
      <c r="V5144" s="2">
        <v>31618900000</v>
      </c>
      <c r="W5144" s="2">
        <v>31044100000</v>
      </c>
      <c r="X5144" s="2">
        <v>30848600000</v>
      </c>
      <c r="Y5144" s="2">
        <v>30878200000</v>
      </c>
      <c r="Z5144" s="2">
        <v>30958600000</v>
      </c>
      <c r="AA5144" s="2">
        <v>30633900000</v>
      </c>
      <c r="AB5144" s="2">
        <v>30295800000</v>
      </c>
      <c r="AC5144" s="2">
        <v>30365100000</v>
      </c>
      <c r="AD5144" s="2">
        <v>30225400000</v>
      </c>
      <c r="AE5144" s="2">
        <v>29451900000</v>
      </c>
      <c r="AF5144" s="2">
        <v>28864200000</v>
      </c>
      <c r="AG5144" s="2">
        <v>28876800000</v>
      </c>
    </row>
    <row r="5145" spans="1:33" x14ac:dyDescent="0.35">
      <c r="A5145" t="s">
        <v>6775</v>
      </c>
      <c r="B5145" t="s">
        <v>19</v>
      </c>
      <c r="C5145" s="2">
        <v>589189000</v>
      </c>
      <c r="D5145" s="2">
        <v>591726000</v>
      </c>
      <c r="E5145" s="2">
        <v>661976000</v>
      </c>
      <c r="F5145" s="2">
        <v>648712000</v>
      </c>
      <c r="G5145" s="2">
        <v>686875000</v>
      </c>
      <c r="H5145" s="2">
        <v>733950000</v>
      </c>
      <c r="I5145" s="2">
        <v>731108000</v>
      </c>
      <c r="J5145" s="2">
        <v>723058000</v>
      </c>
      <c r="K5145" s="2">
        <v>714031000</v>
      </c>
      <c r="L5145" s="2">
        <v>706773000</v>
      </c>
      <c r="M5145" s="2">
        <v>701726000</v>
      </c>
      <c r="N5145" s="2">
        <v>694444000</v>
      </c>
      <c r="O5145" s="2">
        <v>689620000</v>
      </c>
      <c r="P5145" s="2">
        <v>682286000</v>
      </c>
      <c r="Q5145" s="2">
        <v>677295000</v>
      </c>
      <c r="R5145" s="2">
        <v>675166000</v>
      </c>
      <c r="S5145" s="2">
        <v>673251000</v>
      </c>
      <c r="T5145" s="2">
        <v>670145000</v>
      </c>
      <c r="U5145" s="2">
        <v>666298000</v>
      </c>
      <c r="V5145" s="2">
        <v>658886000</v>
      </c>
      <c r="W5145" s="2">
        <v>651819000</v>
      </c>
      <c r="X5145" s="2">
        <v>651495000</v>
      </c>
      <c r="Y5145" s="2">
        <v>654670000</v>
      </c>
      <c r="Z5145" s="2">
        <v>658758000</v>
      </c>
      <c r="AA5145" s="2">
        <v>655422000</v>
      </c>
      <c r="AB5145" s="2">
        <v>651854000</v>
      </c>
      <c r="AC5145" s="2">
        <v>655534000</v>
      </c>
      <c r="AD5145" s="2">
        <v>655618000</v>
      </c>
      <c r="AE5145" s="2">
        <v>644269000</v>
      </c>
      <c r="AF5145" s="2">
        <v>636067000</v>
      </c>
      <c r="AG5145" s="2">
        <v>639049000</v>
      </c>
    </row>
    <row r="5146" spans="1:33" x14ac:dyDescent="0.35">
      <c r="A5146" t="s">
        <v>6776</v>
      </c>
      <c r="B5146" t="s">
        <v>19</v>
      </c>
      <c r="C5146" s="2">
        <v>2472160000</v>
      </c>
      <c r="D5146" s="2">
        <v>2511020000</v>
      </c>
      <c r="E5146" s="2">
        <v>2815860000</v>
      </c>
      <c r="F5146" s="2">
        <v>2758360000</v>
      </c>
      <c r="G5146" s="2">
        <v>2919590000</v>
      </c>
      <c r="H5146" s="2">
        <v>3120740000</v>
      </c>
      <c r="I5146" s="2">
        <v>3102110000</v>
      </c>
      <c r="J5146" s="2">
        <v>3060580000</v>
      </c>
      <c r="K5146" s="2">
        <v>3013960000</v>
      </c>
      <c r="L5146" s="2">
        <v>2978790000</v>
      </c>
      <c r="M5146" s="2">
        <v>2953740000</v>
      </c>
      <c r="N5146" s="2">
        <v>2917670000</v>
      </c>
      <c r="O5146" s="2">
        <v>2893470000</v>
      </c>
      <c r="P5146" s="2">
        <v>2856360000</v>
      </c>
      <c r="Q5146" s="2">
        <v>2830390000</v>
      </c>
      <c r="R5146" s="2">
        <v>2820050000</v>
      </c>
      <c r="S5146" s="2">
        <v>2810810000</v>
      </c>
      <c r="T5146" s="2">
        <v>2794830000</v>
      </c>
      <c r="U5146" s="2">
        <v>2775410000</v>
      </c>
      <c r="V5146" s="2">
        <v>2740040000</v>
      </c>
      <c r="W5146" s="2">
        <v>2705880000</v>
      </c>
      <c r="X5146" s="2">
        <v>2704110000</v>
      </c>
      <c r="Y5146" s="2">
        <v>2718870000</v>
      </c>
      <c r="Z5146" s="2">
        <v>2738220000</v>
      </c>
      <c r="AA5146" s="2">
        <v>2722720000</v>
      </c>
      <c r="AB5146" s="2">
        <v>2704470000</v>
      </c>
      <c r="AC5146" s="2">
        <v>2722740000</v>
      </c>
      <c r="AD5146" s="2">
        <v>2722650000</v>
      </c>
      <c r="AE5146" s="2">
        <v>2667260000</v>
      </c>
      <c r="AF5146" s="2">
        <v>2627960000</v>
      </c>
      <c r="AG5146" s="2">
        <v>2642880000</v>
      </c>
    </row>
    <row r="5147" spans="1:33" x14ac:dyDescent="0.35">
      <c r="A5147" t="s">
        <v>6777</v>
      </c>
      <c r="B5147" t="s">
        <v>19</v>
      </c>
      <c r="C5147" s="2">
        <v>667701000</v>
      </c>
      <c r="D5147" s="2">
        <v>694250000</v>
      </c>
      <c r="E5147" s="2">
        <v>706444000</v>
      </c>
      <c r="F5147" s="2">
        <v>711966000</v>
      </c>
      <c r="G5147" s="2">
        <v>697115000</v>
      </c>
      <c r="H5147" s="2">
        <v>696670000</v>
      </c>
      <c r="I5147" s="2">
        <v>693395000</v>
      </c>
      <c r="J5147" s="2">
        <v>676531000</v>
      </c>
      <c r="K5147" s="2">
        <v>657284000</v>
      </c>
      <c r="L5147" s="2">
        <v>635833000</v>
      </c>
      <c r="M5147" s="2">
        <v>619610000</v>
      </c>
      <c r="N5147" s="2">
        <v>602469000</v>
      </c>
      <c r="O5147" s="2">
        <v>588501000</v>
      </c>
      <c r="P5147" s="2">
        <v>572501000</v>
      </c>
      <c r="Q5147" s="2">
        <v>560583000</v>
      </c>
      <c r="R5147" s="2">
        <v>552618000</v>
      </c>
      <c r="S5147" s="2">
        <v>544710000</v>
      </c>
      <c r="T5147" s="2">
        <v>534819000</v>
      </c>
      <c r="U5147" s="2">
        <v>524886000</v>
      </c>
      <c r="V5147" s="2">
        <v>511785000</v>
      </c>
      <c r="W5147" s="2">
        <v>499261000</v>
      </c>
      <c r="X5147" s="2">
        <v>492177000</v>
      </c>
      <c r="Y5147" s="2">
        <v>489238000</v>
      </c>
      <c r="Z5147" s="2">
        <v>487505000</v>
      </c>
      <c r="AA5147" s="2">
        <v>479675000</v>
      </c>
      <c r="AB5147" s="2">
        <v>472400000</v>
      </c>
      <c r="AC5147" s="2">
        <v>470583000</v>
      </c>
      <c r="AD5147" s="2">
        <v>465777000</v>
      </c>
      <c r="AE5147" s="2">
        <v>451790000</v>
      </c>
      <c r="AF5147" s="2">
        <v>440402000</v>
      </c>
      <c r="AG5147" s="2">
        <v>437388000</v>
      </c>
    </row>
    <row r="5148" spans="1:33" x14ac:dyDescent="0.35">
      <c r="A5148" t="s">
        <v>6778</v>
      </c>
      <c r="B5148" t="s">
        <v>19</v>
      </c>
      <c r="C5148" s="2">
        <v>84367300</v>
      </c>
      <c r="D5148" s="2">
        <v>88783200</v>
      </c>
      <c r="E5148" s="2">
        <v>90211100</v>
      </c>
      <c r="F5148" s="2">
        <v>90947800</v>
      </c>
      <c r="G5148" s="2">
        <v>88763100</v>
      </c>
      <c r="H5148" s="2">
        <v>88641900</v>
      </c>
      <c r="I5148" s="2">
        <v>88501700</v>
      </c>
      <c r="J5148" s="2">
        <v>86444500</v>
      </c>
      <c r="K5148" s="2">
        <v>84070100</v>
      </c>
      <c r="L5148" s="2">
        <v>81245400</v>
      </c>
      <c r="M5148" s="2">
        <v>79091800</v>
      </c>
      <c r="N5148" s="2">
        <v>76858400</v>
      </c>
      <c r="O5148" s="2">
        <v>75043400</v>
      </c>
      <c r="P5148" s="2">
        <v>72970800</v>
      </c>
      <c r="Q5148" s="2">
        <v>71398100</v>
      </c>
      <c r="R5148" s="2">
        <v>70276100</v>
      </c>
      <c r="S5148" s="2">
        <v>69158000</v>
      </c>
      <c r="T5148" s="2">
        <v>67781100</v>
      </c>
      <c r="U5148" s="2">
        <v>66420100</v>
      </c>
      <c r="V5148" s="2">
        <v>64642700</v>
      </c>
      <c r="W5148" s="2">
        <v>62937000</v>
      </c>
      <c r="X5148" s="2">
        <v>61917800</v>
      </c>
      <c r="Y5148" s="2">
        <v>61441400</v>
      </c>
      <c r="Z5148" s="2">
        <v>61108000</v>
      </c>
      <c r="AA5148" s="2">
        <v>60011900</v>
      </c>
      <c r="AB5148" s="2">
        <v>58993000</v>
      </c>
      <c r="AC5148" s="2">
        <v>58653000</v>
      </c>
      <c r="AD5148" s="2">
        <v>57942200</v>
      </c>
      <c r="AE5148" s="2">
        <v>56087900</v>
      </c>
      <c r="AF5148" s="2">
        <v>54560000</v>
      </c>
      <c r="AG5148" s="2">
        <v>54063500</v>
      </c>
    </row>
    <row r="5149" spans="1:33" x14ac:dyDescent="0.35">
      <c r="A5149" t="s">
        <v>6779</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3" x14ac:dyDescent="0.35">
      <c r="A5150" t="s">
        <v>6780</v>
      </c>
      <c r="B5150" t="s">
        <v>19</v>
      </c>
      <c r="C5150" s="2">
        <v>12966900000000</v>
      </c>
      <c r="D5150" s="2">
        <v>13653700000000</v>
      </c>
      <c r="E5150" s="2">
        <v>14033400000000</v>
      </c>
      <c r="F5150" s="2">
        <v>14146700000000</v>
      </c>
      <c r="G5150" s="2">
        <v>14073700000000</v>
      </c>
      <c r="H5150" s="2">
        <v>14094600000000</v>
      </c>
      <c r="I5150" s="2">
        <v>14161600000000</v>
      </c>
      <c r="J5150" s="2">
        <v>14201700000000</v>
      </c>
      <c r="K5150" s="2">
        <v>14241500000000</v>
      </c>
      <c r="L5150" s="2">
        <v>14272000000000</v>
      </c>
      <c r="M5150" s="2">
        <v>14315700000000</v>
      </c>
      <c r="N5150" s="2">
        <v>14357300000000</v>
      </c>
      <c r="O5150" s="2">
        <v>14350700000000</v>
      </c>
      <c r="P5150" s="2">
        <v>14355400000000</v>
      </c>
      <c r="Q5150" s="2">
        <v>14358100000000</v>
      </c>
      <c r="R5150" s="2">
        <v>14374000000000</v>
      </c>
      <c r="S5150" s="2">
        <v>14348100000000</v>
      </c>
      <c r="T5150" s="2">
        <v>14326500000000</v>
      </c>
      <c r="U5150" s="2">
        <v>14348400000000</v>
      </c>
      <c r="V5150" s="2">
        <v>14347600000000</v>
      </c>
      <c r="W5150" s="2">
        <v>14300200000000</v>
      </c>
      <c r="X5150" s="2">
        <v>14352000000000</v>
      </c>
      <c r="Y5150" s="2">
        <v>14465600000000</v>
      </c>
      <c r="Z5150" s="2">
        <v>14560800000000</v>
      </c>
      <c r="AA5150" s="2">
        <v>14598800000000</v>
      </c>
      <c r="AB5150" s="2">
        <v>14702300000000</v>
      </c>
      <c r="AC5150" s="2">
        <v>14829900000000</v>
      </c>
      <c r="AD5150" s="2">
        <v>14961000000000</v>
      </c>
      <c r="AE5150" s="2">
        <v>15034300000000</v>
      </c>
      <c r="AF5150" s="2">
        <v>15092000000000</v>
      </c>
      <c r="AG5150" s="2">
        <v>15236700000000</v>
      </c>
    </row>
    <row r="5151" spans="1:33" x14ac:dyDescent="0.35">
      <c r="A5151" t="s">
        <v>6781</v>
      </c>
      <c r="B5151" t="s">
        <v>19</v>
      </c>
      <c r="C5151" s="2">
        <v>13327000000</v>
      </c>
      <c r="D5151" s="2">
        <v>15785500000</v>
      </c>
      <c r="E5151" s="2">
        <v>17444300000</v>
      </c>
      <c r="F5151" s="2">
        <v>17402900000</v>
      </c>
      <c r="G5151" s="2">
        <v>17614200000</v>
      </c>
      <c r="H5151" s="2">
        <v>17927100000</v>
      </c>
      <c r="I5151" s="2">
        <v>18131800000</v>
      </c>
      <c r="J5151" s="2">
        <v>18314200000</v>
      </c>
      <c r="K5151" s="2">
        <v>18463500000</v>
      </c>
      <c r="L5151" s="2">
        <v>18602200000</v>
      </c>
      <c r="M5151" s="2">
        <v>18733400000</v>
      </c>
      <c r="N5151" s="2">
        <v>18855200000</v>
      </c>
      <c r="O5151" s="2">
        <v>18922800000</v>
      </c>
      <c r="P5151" s="2">
        <v>18991400000</v>
      </c>
      <c r="Q5151" s="2">
        <v>19070700000</v>
      </c>
      <c r="R5151" s="2">
        <v>19122600000</v>
      </c>
      <c r="S5151" s="2">
        <v>19101200000</v>
      </c>
      <c r="T5151" s="2">
        <v>19079700000</v>
      </c>
      <c r="U5151" s="2">
        <v>19151100000</v>
      </c>
      <c r="V5151" s="2">
        <v>19141000000</v>
      </c>
      <c r="W5151" s="2">
        <v>19078900000</v>
      </c>
      <c r="X5151" s="2">
        <v>19162900000</v>
      </c>
      <c r="Y5151" s="2">
        <v>19322500000</v>
      </c>
      <c r="Z5151" s="2">
        <v>19452000000</v>
      </c>
      <c r="AA5151" s="2">
        <v>19506600000</v>
      </c>
      <c r="AB5151" s="2">
        <v>19656200000</v>
      </c>
      <c r="AC5151" s="2">
        <v>19827600000</v>
      </c>
      <c r="AD5151" s="2">
        <v>20009000000</v>
      </c>
      <c r="AE5151" s="2">
        <v>20095700000</v>
      </c>
      <c r="AF5151" s="2">
        <v>20151100000</v>
      </c>
      <c r="AG5151" s="2">
        <v>20372700000</v>
      </c>
    </row>
    <row r="5152" spans="1:33" x14ac:dyDescent="0.35">
      <c r="A5152" t="s">
        <v>6782</v>
      </c>
      <c r="B5152" t="s">
        <v>19</v>
      </c>
      <c r="C5152" s="2">
        <v>161904000000</v>
      </c>
      <c r="D5152" s="2">
        <v>194078000000</v>
      </c>
      <c r="E5152" s="2">
        <v>215962000000</v>
      </c>
      <c r="F5152" s="2">
        <v>215403000000</v>
      </c>
      <c r="G5152" s="2">
        <v>218104000000</v>
      </c>
      <c r="H5152" s="2">
        <v>222216000000</v>
      </c>
      <c r="I5152" s="2">
        <v>224940000000</v>
      </c>
      <c r="J5152" s="2">
        <v>227151000000</v>
      </c>
      <c r="K5152" s="2">
        <v>229247000000</v>
      </c>
      <c r="L5152" s="2">
        <v>231140000000</v>
      </c>
      <c r="M5152" s="2">
        <v>232847000000</v>
      </c>
      <c r="N5152" s="2">
        <v>234356000000</v>
      </c>
      <c r="O5152" s="2">
        <v>235243000000</v>
      </c>
      <c r="P5152" s="2">
        <v>236136000000</v>
      </c>
      <c r="Q5152" s="2">
        <v>237133000000</v>
      </c>
      <c r="R5152" s="2">
        <v>237843000000</v>
      </c>
      <c r="S5152" s="2">
        <v>237435000000</v>
      </c>
      <c r="T5152" s="2">
        <v>237028000000</v>
      </c>
      <c r="U5152" s="2">
        <v>237936000000</v>
      </c>
      <c r="V5152" s="2">
        <v>237836000000</v>
      </c>
      <c r="W5152" s="2">
        <v>236925000000</v>
      </c>
      <c r="X5152" s="2">
        <v>237948000000</v>
      </c>
      <c r="Y5152" s="2">
        <v>240100000000</v>
      </c>
      <c r="Z5152" s="2">
        <v>241652000000</v>
      </c>
      <c r="AA5152" s="2">
        <v>242277000000</v>
      </c>
      <c r="AB5152" s="2">
        <v>244229000000</v>
      </c>
      <c r="AC5152" s="2">
        <v>246491000000</v>
      </c>
      <c r="AD5152" s="2">
        <v>248753000000</v>
      </c>
      <c r="AE5152" s="2">
        <v>249889000000</v>
      </c>
      <c r="AF5152" s="2">
        <v>250620000000</v>
      </c>
      <c r="AG5152" s="2">
        <v>253382000000</v>
      </c>
    </row>
    <row r="5153" spans="1:33" x14ac:dyDescent="0.35">
      <c r="A5153" t="s">
        <v>6783</v>
      </c>
      <c r="B5153" t="s">
        <v>19</v>
      </c>
      <c r="C5153" s="2">
        <v>25766600000</v>
      </c>
      <c r="D5153" s="2">
        <v>29318500000</v>
      </c>
      <c r="E5153" s="2">
        <v>31668100000</v>
      </c>
      <c r="F5153" s="2">
        <v>31700000000</v>
      </c>
      <c r="G5153" s="2">
        <v>31945100000</v>
      </c>
      <c r="H5153" s="2">
        <v>32357200000</v>
      </c>
      <c r="I5153" s="2">
        <v>32649900000</v>
      </c>
      <c r="J5153" s="2">
        <v>32890500000</v>
      </c>
      <c r="K5153" s="2">
        <v>33079500000</v>
      </c>
      <c r="L5153" s="2">
        <v>33251600000</v>
      </c>
      <c r="M5153" s="2">
        <v>33436300000</v>
      </c>
      <c r="N5153" s="2">
        <v>33595400000</v>
      </c>
      <c r="O5153" s="2">
        <v>33654100000</v>
      </c>
      <c r="P5153" s="2">
        <v>33733600000</v>
      </c>
      <c r="Q5153" s="2">
        <v>33816700000</v>
      </c>
      <c r="R5153" s="2">
        <v>33903100000</v>
      </c>
      <c r="S5153" s="2">
        <v>33849000000</v>
      </c>
      <c r="T5153" s="2">
        <v>33805400000</v>
      </c>
      <c r="U5153" s="2">
        <v>33899500000</v>
      </c>
      <c r="V5153" s="2">
        <v>33890100000</v>
      </c>
      <c r="W5153" s="2">
        <v>33787900000</v>
      </c>
      <c r="X5153" s="2">
        <v>33927200000</v>
      </c>
      <c r="Y5153" s="2">
        <v>34208200000</v>
      </c>
      <c r="Z5153" s="2">
        <v>34447000000</v>
      </c>
      <c r="AA5153" s="2">
        <v>34539100000</v>
      </c>
      <c r="AB5153" s="2">
        <v>34807800000</v>
      </c>
      <c r="AC5153" s="2">
        <v>35125300000</v>
      </c>
      <c r="AD5153" s="2">
        <v>35443200000</v>
      </c>
      <c r="AE5153" s="2">
        <v>35607000000</v>
      </c>
      <c r="AF5153" s="2">
        <v>35729400000</v>
      </c>
      <c r="AG5153" s="2">
        <v>36099700000</v>
      </c>
    </row>
    <row r="5154" spans="1:33" x14ac:dyDescent="0.35">
      <c r="A5154" t="s">
        <v>6784</v>
      </c>
      <c r="B5154" t="s">
        <v>19</v>
      </c>
      <c r="C5154" s="2">
        <v>12107300000</v>
      </c>
      <c r="D5154" s="2">
        <v>14806300000</v>
      </c>
      <c r="E5154" s="2">
        <v>16629700000</v>
      </c>
      <c r="F5154" s="2">
        <v>16602100000</v>
      </c>
      <c r="G5154" s="2">
        <v>16788500000</v>
      </c>
      <c r="H5154" s="2">
        <v>17108200000</v>
      </c>
      <c r="I5154" s="2">
        <v>17339400000</v>
      </c>
      <c r="J5154" s="2">
        <v>17530000000</v>
      </c>
      <c r="K5154" s="2">
        <v>17700900000</v>
      </c>
      <c r="L5154" s="2">
        <v>17851400000</v>
      </c>
      <c r="M5154" s="2">
        <v>18002600000</v>
      </c>
      <c r="N5154" s="2">
        <v>18123900000</v>
      </c>
      <c r="O5154" s="2">
        <v>18183500000</v>
      </c>
      <c r="P5154" s="2">
        <v>18253700000</v>
      </c>
      <c r="Q5154" s="2">
        <v>18323700000</v>
      </c>
      <c r="R5154" s="2">
        <v>18374400000</v>
      </c>
      <c r="S5154" s="2">
        <v>18324000000</v>
      </c>
      <c r="T5154" s="2">
        <v>18274000000</v>
      </c>
      <c r="U5154" s="2">
        <v>18345000000</v>
      </c>
      <c r="V5154" s="2">
        <v>18315700000</v>
      </c>
      <c r="W5154" s="2">
        <v>18225100000</v>
      </c>
      <c r="X5154" s="2">
        <v>18307400000</v>
      </c>
      <c r="Y5154" s="2">
        <v>18481800000</v>
      </c>
      <c r="Z5154" s="2">
        <v>18615900000</v>
      </c>
      <c r="AA5154" s="2">
        <v>18658000000</v>
      </c>
      <c r="AB5154" s="2">
        <v>18821900000</v>
      </c>
      <c r="AC5154" s="2">
        <v>19026900000</v>
      </c>
      <c r="AD5154" s="2">
        <v>19222100000</v>
      </c>
      <c r="AE5154" s="2">
        <v>19305400000</v>
      </c>
      <c r="AF5154" s="2">
        <v>19358400000</v>
      </c>
      <c r="AG5154" s="2">
        <v>19603700000</v>
      </c>
    </row>
    <row r="5155" spans="1:33" x14ac:dyDescent="0.35">
      <c r="A5155" t="s">
        <v>6785</v>
      </c>
      <c r="B5155" t="s">
        <v>19</v>
      </c>
      <c r="C5155" s="2">
        <v>9433720000</v>
      </c>
      <c r="D5155" s="2">
        <v>11473600000</v>
      </c>
      <c r="E5155" s="2">
        <v>12885100000</v>
      </c>
      <c r="F5155" s="2">
        <v>12867400000</v>
      </c>
      <c r="G5155" s="2">
        <v>13014000000</v>
      </c>
      <c r="H5155" s="2">
        <v>13263700000</v>
      </c>
      <c r="I5155" s="2">
        <v>13434600000</v>
      </c>
      <c r="J5155" s="2">
        <v>13584900000</v>
      </c>
      <c r="K5155" s="2">
        <v>13715300000</v>
      </c>
      <c r="L5155" s="2">
        <v>13835500000</v>
      </c>
      <c r="M5155" s="2">
        <v>13946300000</v>
      </c>
      <c r="N5155" s="2">
        <v>14037200000</v>
      </c>
      <c r="O5155" s="2">
        <v>14086500000</v>
      </c>
      <c r="P5155" s="2">
        <v>14136300000</v>
      </c>
      <c r="Q5155" s="2">
        <v>14196000000</v>
      </c>
      <c r="R5155" s="2">
        <v>14236500000</v>
      </c>
      <c r="S5155" s="2">
        <v>14195900000</v>
      </c>
      <c r="T5155" s="2">
        <v>14155500000</v>
      </c>
      <c r="U5155" s="2">
        <v>14206100000</v>
      </c>
      <c r="V5155" s="2">
        <v>14186400000</v>
      </c>
      <c r="W5155" s="2">
        <v>14115400000</v>
      </c>
      <c r="X5155" s="2">
        <v>14187100000</v>
      </c>
      <c r="Y5155" s="2">
        <v>14320700000</v>
      </c>
      <c r="Z5155" s="2">
        <v>14423900000</v>
      </c>
      <c r="AA5155" s="2">
        <v>14455400000</v>
      </c>
      <c r="AB5155" s="2">
        <v>14578700000</v>
      </c>
      <c r="AC5155" s="2">
        <v>14732800000</v>
      </c>
      <c r="AD5155" s="2">
        <v>14887100000</v>
      </c>
      <c r="AE5155" s="2">
        <v>14949700000</v>
      </c>
      <c r="AF5155" s="2">
        <v>14991900000</v>
      </c>
      <c r="AG5155" s="2">
        <v>15186300000</v>
      </c>
    </row>
    <row r="5156" spans="1:33" x14ac:dyDescent="0.35">
      <c r="A5156" t="s">
        <v>6786</v>
      </c>
      <c r="B5156" t="s">
        <v>19</v>
      </c>
      <c r="C5156" s="2">
        <v>45685900000</v>
      </c>
      <c r="D5156" s="2">
        <v>56261900000</v>
      </c>
      <c r="E5156" s="2">
        <v>63427900000</v>
      </c>
      <c r="F5156" s="2">
        <v>63346500000</v>
      </c>
      <c r="G5156" s="2">
        <v>64060500000</v>
      </c>
      <c r="H5156" s="2">
        <v>65316100000</v>
      </c>
      <c r="I5156" s="2">
        <v>66215200000</v>
      </c>
      <c r="J5156" s="2">
        <v>66964600000</v>
      </c>
      <c r="K5156" s="2">
        <v>67629000000</v>
      </c>
      <c r="L5156" s="2">
        <v>68242600000</v>
      </c>
      <c r="M5156" s="2">
        <v>68806200000</v>
      </c>
      <c r="N5156" s="2">
        <v>69279100000</v>
      </c>
      <c r="O5156" s="2">
        <v>69530800000</v>
      </c>
      <c r="P5156" s="2">
        <v>69793400000</v>
      </c>
      <c r="Q5156" s="2">
        <v>70074200000</v>
      </c>
      <c r="R5156" s="2">
        <v>70255100000</v>
      </c>
      <c r="S5156" s="2">
        <v>70055700000</v>
      </c>
      <c r="T5156" s="2">
        <v>69857500000</v>
      </c>
      <c r="U5156" s="2">
        <v>70110000000</v>
      </c>
      <c r="V5156" s="2">
        <v>70023500000</v>
      </c>
      <c r="W5156" s="2">
        <v>69624000000</v>
      </c>
      <c r="X5156" s="2">
        <v>69968300000</v>
      </c>
      <c r="Y5156" s="2">
        <v>70644800000</v>
      </c>
      <c r="Z5156" s="2">
        <v>71169800000</v>
      </c>
      <c r="AA5156" s="2">
        <v>71332900000</v>
      </c>
      <c r="AB5156" s="2">
        <v>71957500000</v>
      </c>
      <c r="AC5156" s="2">
        <v>72733800000</v>
      </c>
      <c r="AD5156" s="2">
        <v>73491000000</v>
      </c>
      <c r="AE5156" s="2">
        <v>73826600000</v>
      </c>
      <c r="AF5156" s="2">
        <v>74032000000</v>
      </c>
      <c r="AG5156" s="2">
        <v>74989400000</v>
      </c>
    </row>
    <row r="5157" spans="1:33" x14ac:dyDescent="0.35">
      <c r="A5157" t="s">
        <v>6787</v>
      </c>
      <c r="B5157" t="s">
        <v>19</v>
      </c>
      <c r="C5157" s="2">
        <v>317357000</v>
      </c>
      <c r="D5157" s="2">
        <v>368619000</v>
      </c>
      <c r="E5157" s="2">
        <v>400525000</v>
      </c>
      <c r="F5157" s="2">
        <v>398760000</v>
      </c>
      <c r="G5157" s="2">
        <v>403065000</v>
      </c>
      <c r="H5157" s="2">
        <v>409621000</v>
      </c>
      <c r="I5157" s="2">
        <v>413270000</v>
      </c>
      <c r="J5157" s="2">
        <v>416383000</v>
      </c>
      <c r="K5157" s="2">
        <v>419538000</v>
      </c>
      <c r="L5157" s="2">
        <v>422463000</v>
      </c>
      <c r="M5157" s="2">
        <v>425279000</v>
      </c>
      <c r="N5157" s="2">
        <v>427780000</v>
      </c>
      <c r="O5157" s="2">
        <v>429454000</v>
      </c>
      <c r="P5157" s="2">
        <v>431276000</v>
      </c>
      <c r="Q5157" s="2">
        <v>432940000</v>
      </c>
      <c r="R5157" s="2">
        <v>434407000</v>
      </c>
      <c r="S5157" s="2">
        <v>434623000</v>
      </c>
      <c r="T5157" s="2">
        <v>434789000</v>
      </c>
      <c r="U5157" s="2">
        <v>436417000</v>
      </c>
      <c r="V5157" s="2">
        <v>436962000</v>
      </c>
      <c r="W5157" s="2">
        <v>436395000</v>
      </c>
      <c r="X5157" s="2">
        <v>438318000</v>
      </c>
      <c r="Y5157" s="2">
        <v>441265000</v>
      </c>
      <c r="Z5157" s="2">
        <v>443697000</v>
      </c>
      <c r="AA5157" s="2">
        <v>444928000</v>
      </c>
      <c r="AB5157" s="2">
        <v>447596000</v>
      </c>
      <c r="AC5157" s="2">
        <v>450823000</v>
      </c>
      <c r="AD5157" s="2">
        <v>454101000</v>
      </c>
      <c r="AE5157" s="2">
        <v>455881000</v>
      </c>
      <c r="AF5157" s="2">
        <v>457224000</v>
      </c>
      <c r="AG5157" s="2">
        <v>461044000</v>
      </c>
    </row>
    <row r="5158" spans="1:33" x14ac:dyDescent="0.35">
      <c r="A5158" t="s">
        <v>6788</v>
      </c>
      <c r="B5158" t="s">
        <v>19</v>
      </c>
      <c r="C5158" s="2">
        <v>1046480000</v>
      </c>
      <c r="D5158" s="2">
        <v>1244740000</v>
      </c>
      <c r="E5158" s="2">
        <v>1382080000</v>
      </c>
      <c r="F5158" s="2">
        <v>1381180000</v>
      </c>
      <c r="G5158" s="2">
        <v>1394740000</v>
      </c>
      <c r="H5158" s="2">
        <v>1418920000</v>
      </c>
      <c r="I5158" s="2">
        <v>1435500000</v>
      </c>
      <c r="J5158" s="2">
        <v>1448750000</v>
      </c>
      <c r="K5158" s="2">
        <v>1460700000</v>
      </c>
      <c r="L5158" s="2">
        <v>1471540000</v>
      </c>
      <c r="M5158" s="2">
        <v>1482760000</v>
      </c>
      <c r="N5158" s="2">
        <v>1491050000</v>
      </c>
      <c r="O5158" s="2">
        <v>1495660000</v>
      </c>
      <c r="P5158" s="2">
        <v>1500490000</v>
      </c>
      <c r="Q5158" s="2">
        <v>1506360000</v>
      </c>
      <c r="R5158" s="2">
        <v>1509620000</v>
      </c>
      <c r="S5158" s="2">
        <v>1506380000</v>
      </c>
      <c r="T5158" s="2">
        <v>1503150000</v>
      </c>
      <c r="U5158" s="2">
        <v>1508390000</v>
      </c>
      <c r="V5158" s="2">
        <v>1507410000</v>
      </c>
      <c r="W5158" s="2">
        <v>1500040000</v>
      </c>
      <c r="X5158" s="2">
        <v>1507700000</v>
      </c>
      <c r="Y5158" s="2">
        <v>1521220000</v>
      </c>
      <c r="Z5158" s="2">
        <v>1531690000</v>
      </c>
      <c r="AA5158" s="2">
        <v>1535390000</v>
      </c>
      <c r="AB5158" s="2">
        <v>1547870000</v>
      </c>
      <c r="AC5158" s="2">
        <v>1563660000</v>
      </c>
      <c r="AD5158" s="2">
        <v>1578470000</v>
      </c>
      <c r="AE5158" s="2">
        <v>1586540000</v>
      </c>
      <c r="AF5158" s="2">
        <v>1590430000</v>
      </c>
      <c r="AG5158" s="2">
        <v>1609280000</v>
      </c>
    </row>
    <row r="5159" spans="1:33" x14ac:dyDescent="0.35">
      <c r="A5159" t="s">
        <v>6789</v>
      </c>
      <c r="B5159" t="s">
        <v>19</v>
      </c>
      <c r="C5159" s="2">
        <v>222286000</v>
      </c>
      <c r="D5159" s="2">
        <v>241908000</v>
      </c>
      <c r="E5159" s="2">
        <v>244908000</v>
      </c>
      <c r="F5159" s="2">
        <v>246243000</v>
      </c>
      <c r="G5159" s="2">
        <v>242121000</v>
      </c>
      <c r="H5159" s="2">
        <v>241220000</v>
      </c>
      <c r="I5159" s="2">
        <v>241338000</v>
      </c>
      <c r="J5159" s="2">
        <v>241133000</v>
      </c>
      <c r="K5159" s="2">
        <v>241960000</v>
      </c>
      <c r="L5159" s="2">
        <v>242596000</v>
      </c>
      <c r="M5159" s="2">
        <v>243312000</v>
      </c>
      <c r="N5159" s="2">
        <v>243963000</v>
      </c>
      <c r="O5159" s="2">
        <v>243782000</v>
      </c>
      <c r="P5159" s="2">
        <v>243872000</v>
      </c>
      <c r="Q5159" s="2">
        <v>243689000</v>
      </c>
      <c r="R5159" s="2">
        <v>243660000</v>
      </c>
      <c r="S5159" s="2">
        <v>243205000</v>
      </c>
      <c r="T5159" s="2">
        <v>242991000</v>
      </c>
      <c r="U5159" s="2">
        <v>243243000</v>
      </c>
      <c r="V5159" s="2">
        <v>243504000</v>
      </c>
      <c r="W5159" s="2">
        <v>242610000</v>
      </c>
      <c r="X5159" s="2">
        <v>243467000</v>
      </c>
      <c r="Y5159" s="2">
        <v>245230000</v>
      </c>
      <c r="Z5159" s="2">
        <v>246431000</v>
      </c>
      <c r="AA5159" s="2">
        <v>246863000</v>
      </c>
      <c r="AB5159" s="2">
        <v>248222000</v>
      </c>
      <c r="AC5159" s="2">
        <v>249979000</v>
      </c>
      <c r="AD5159" s="2">
        <v>251985000</v>
      </c>
      <c r="AE5159" s="2">
        <v>253269000</v>
      </c>
      <c r="AF5159" s="2">
        <v>254308000</v>
      </c>
      <c r="AG5159" s="2">
        <v>256530000</v>
      </c>
    </row>
    <row r="5160" spans="1:33" x14ac:dyDescent="0.35">
      <c r="A5160" t="s">
        <v>6790</v>
      </c>
      <c r="B5160" t="s">
        <v>19</v>
      </c>
      <c r="C5160" s="2">
        <v>25892500</v>
      </c>
      <c r="D5160" s="2">
        <v>28668900</v>
      </c>
      <c r="E5160" s="2">
        <v>28793700</v>
      </c>
      <c r="F5160" s="2">
        <v>28905100</v>
      </c>
      <c r="G5160" s="2">
        <v>27970900</v>
      </c>
      <c r="H5160" s="2">
        <v>27709800</v>
      </c>
      <c r="I5160" s="2">
        <v>27634700</v>
      </c>
      <c r="J5160" s="2">
        <v>27536200</v>
      </c>
      <c r="K5160" s="2">
        <v>27720200</v>
      </c>
      <c r="L5160" s="2">
        <v>27877100</v>
      </c>
      <c r="M5160" s="2">
        <v>28001400</v>
      </c>
      <c r="N5160" s="2">
        <v>28102400</v>
      </c>
      <c r="O5160" s="2">
        <v>28104000</v>
      </c>
      <c r="P5160" s="2">
        <v>28144000</v>
      </c>
      <c r="Q5160" s="2">
        <v>28115100</v>
      </c>
      <c r="R5160" s="2">
        <v>28068800</v>
      </c>
      <c r="S5160" s="2">
        <v>27993900</v>
      </c>
      <c r="T5160" s="2">
        <v>27972200</v>
      </c>
      <c r="U5160" s="2">
        <v>27994100</v>
      </c>
      <c r="V5160" s="2">
        <v>28047800</v>
      </c>
      <c r="W5160" s="2">
        <v>27890000</v>
      </c>
      <c r="X5160" s="2">
        <v>27991700</v>
      </c>
      <c r="Y5160" s="2">
        <v>28182300</v>
      </c>
      <c r="Z5160" s="2">
        <v>28249700</v>
      </c>
      <c r="AA5160" s="2">
        <v>28248700</v>
      </c>
      <c r="AB5160" s="2">
        <v>28353500</v>
      </c>
      <c r="AC5160" s="2">
        <v>28505400</v>
      </c>
      <c r="AD5160" s="2">
        <v>28713000</v>
      </c>
      <c r="AE5160" s="2">
        <v>28856000</v>
      </c>
      <c r="AF5160" s="2">
        <v>28968700</v>
      </c>
      <c r="AG5160" s="2">
        <v>29220100</v>
      </c>
    </row>
    <row r="5161" spans="1:33" x14ac:dyDescent="0.35">
      <c r="A5161" t="s">
        <v>6791</v>
      </c>
      <c r="B5161" t="s">
        <v>19</v>
      </c>
      <c r="C5161" s="2">
        <v>2700000000000</v>
      </c>
      <c r="D5161" s="2">
        <v>2969000000000</v>
      </c>
      <c r="E5161" s="2">
        <v>3020000000000</v>
      </c>
      <c r="F5161" s="2">
        <v>3081000000000</v>
      </c>
      <c r="G5161" s="2">
        <v>2726000000000</v>
      </c>
      <c r="H5161" s="2">
        <v>2716000000000</v>
      </c>
      <c r="I5161" s="2">
        <v>2708000000000</v>
      </c>
      <c r="J5161" s="2">
        <v>2696000000000</v>
      </c>
      <c r="K5161" s="2">
        <v>2673000000000</v>
      </c>
      <c r="L5161" s="2">
        <v>2225000000000</v>
      </c>
      <c r="M5161" s="2">
        <v>2180000000000</v>
      </c>
      <c r="N5161" s="2">
        <v>2117000000000</v>
      </c>
      <c r="O5161" s="2">
        <v>2081000000000</v>
      </c>
      <c r="P5161" s="2">
        <v>2026000000000</v>
      </c>
      <c r="Q5161" s="2">
        <v>1706000000000</v>
      </c>
      <c r="R5161" s="2">
        <v>1673000000000</v>
      </c>
      <c r="S5161" s="2">
        <v>1555000000000</v>
      </c>
      <c r="T5161" s="2">
        <v>1561000000000</v>
      </c>
      <c r="U5161" s="2">
        <v>1567000000000</v>
      </c>
      <c r="V5161" s="2">
        <v>1573000000000</v>
      </c>
      <c r="W5161" s="2">
        <v>1579000000000</v>
      </c>
      <c r="X5161" s="2">
        <v>1585000000000</v>
      </c>
      <c r="Y5161" s="2">
        <v>1591000000000</v>
      </c>
      <c r="Z5161" s="2">
        <v>1598000000000</v>
      </c>
      <c r="AA5161" s="2">
        <v>1604000000000</v>
      </c>
      <c r="AB5161" s="2">
        <v>1611000000000</v>
      </c>
      <c r="AC5161" s="2">
        <v>1645000000000</v>
      </c>
      <c r="AD5161" s="2">
        <v>1679000000000</v>
      </c>
      <c r="AE5161" s="2">
        <v>1713000000000</v>
      </c>
      <c r="AF5161" s="2">
        <v>1747000000000</v>
      </c>
      <c r="AG5161" s="2">
        <v>1781000000000</v>
      </c>
    </row>
    <row r="5162" spans="1:33" x14ac:dyDescent="0.35">
      <c r="A5162" t="s">
        <v>6792</v>
      </c>
      <c r="B5162" t="s">
        <v>19</v>
      </c>
      <c r="C5162" s="2">
        <v>6086290000000</v>
      </c>
      <c r="D5162" s="2">
        <v>5938920000000</v>
      </c>
      <c r="E5162" s="2">
        <v>6045520000000</v>
      </c>
      <c r="F5162" s="2">
        <v>6163290000000</v>
      </c>
      <c r="G5162" s="2">
        <v>6286280000000</v>
      </c>
      <c r="H5162" s="2">
        <v>6351080000000</v>
      </c>
      <c r="I5162" s="2">
        <v>6373600000000</v>
      </c>
      <c r="J5162" s="2">
        <v>6369120000000</v>
      </c>
      <c r="K5162" s="2">
        <v>6326080000000</v>
      </c>
      <c r="L5162" s="2">
        <v>6281520000000</v>
      </c>
      <c r="M5162" s="2">
        <v>6271560000000</v>
      </c>
      <c r="N5162" s="2">
        <v>6284770000000</v>
      </c>
      <c r="O5162" s="2">
        <v>6288330000000</v>
      </c>
      <c r="P5162" s="2">
        <v>6297210000000</v>
      </c>
      <c r="Q5162" s="2">
        <v>6331380000000</v>
      </c>
      <c r="R5162" s="2">
        <v>6394570000000</v>
      </c>
      <c r="S5162" s="2">
        <v>6465330000000</v>
      </c>
      <c r="T5162" s="2">
        <v>6532780000000</v>
      </c>
      <c r="U5162" s="2">
        <v>6582640000000</v>
      </c>
      <c r="V5162" s="2">
        <v>6636690000000</v>
      </c>
      <c r="W5162" s="2">
        <v>6661470000000</v>
      </c>
      <c r="X5162" s="2">
        <v>6661470000000</v>
      </c>
      <c r="Y5162" s="2">
        <v>6706480000000</v>
      </c>
      <c r="Z5162" s="2">
        <v>6773340000000</v>
      </c>
      <c r="AA5162" s="2">
        <v>6809210000000</v>
      </c>
      <c r="AB5162" s="2">
        <v>6858270000000</v>
      </c>
      <c r="AC5162" s="2">
        <v>6932600000000</v>
      </c>
      <c r="AD5162" s="2">
        <v>6995140000000</v>
      </c>
      <c r="AE5162" s="2">
        <v>6977170000000</v>
      </c>
      <c r="AF5162" s="2">
        <v>6958100000000</v>
      </c>
      <c r="AG5162" s="2">
        <v>7000360000000</v>
      </c>
    </row>
    <row r="5163" spans="1:33" x14ac:dyDescent="0.35">
      <c r="A5163" t="s">
        <v>6793</v>
      </c>
      <c r="B5163" t="s">
        <v>19</v>
      </c>
      <c r="C5163" s="2">
        <v>700686000</v>
      </c>
      <c r="D5163" s="2">
        <v>683456000</v>
      </c>
      <c r="E5163" s="2">
        <v>702914000</v>
      </c>
      <c r="F5163" s="2">
        <v>717472000</v>
      </c>
      <c r="G5163" s="2">
        <v>731574000</v>
      </c>
      <c r="H5163" s="2">
        <v>738968000</v>
      </c>
      <c r="I5163" s="2">
        <v>741480000</v>
      </c>
      <c r="J5163" s="2">
        <v>740882000</v>
      </c>
      <c r="K5163" s="2">
        <v>735725000</v>
      </c>
      <c r="L5163" s="2">
        <v>730361000</v>
      </c>
      <c r="M5163" s="2">
        <v>729039000</v>
      </c>
      <c r="N5163" s="2">
        <v>730489000</v>
      </c>
      <c r="O5163" s="2">
        <v>730834000</v>
      </c>
      <c r="P5163" s="2">
        <v>731741000</v>
      </c>
      <c r="Q5163" s="2">
        <v>735749000</v>
      </c>
      <c r="R5163" s="2">
        <v>743116000</v>
      </c>
      <c r="S5163" s="2">
        <v>751348000</v>
      </c>
      <c r="T5163" s="2">
        <v>759098000</v>
      </c>
      <c r="U5163" s="2">
        <v>764836000</v>
      </c>
      <c r="V5163" s="2">
        <v>771117000</v>
      </c>
      <c r="W5163" s="2">
        <v>773909000</v>
      </c>
      <c r="X5163" s="2">
        <v>773877000</v>
      </c>
      <c r="Y5163" s="2">
        <v>779039000</v>
      </c>
      <c r="Z5163" s="2">
        <v>786589000</v>
      </c>
      <c r="AA5163" s="2">
        <v>790660000</v>
      </c>
      <c r="AB5163" s="2">
        <v>796404000</v>
      </c>
      <c r="AC5163" s="2">
        <v>805129000</v>
      </c>
      <c r="AD5163" s="2">
        <v>812514000</v>
      </c>
      <c r="AE5163" s="2">
        <v>810563000</v>
      </c>
      <c r="AF5163" s="2">
        <v>808443000</v>
      </c>
      <c r="AG5163" s="2">
        <v>813378000</v>
      </c>
    </row>
    <row r="5164" spans="1:33" x14ac:dyDescent="0.35">
      <c r="A5164" t="s">
        <v>6794</v>
      </c>
      <c r="B5164" t="s">
        <v>19</v>
      </c>
      <c r="C5164" s="2">
        <v>3833490000</v>
      </c>
      <c r="D5164" s="2">
        <v>3736610000</v>
      </c>
      <c r="E5164" s="2">
        <v>3924660000</v>
      </c>
      <c r="F5164" s="2">
        <v>4015670000</v>
      </c>
      <c r="G5164" s="2">
        <v>4092170000</v>
      </c>
      <c r="H5164" s="2">
        <v>4131880000</v>
      </c>
      <c r="I5164" s="2">
        <v>4144710000</v>
      </c>
      <c r="J5164" s="2">
        <v>4140500000</v>
      </c>
      <c r="K5164" s="2">
        <v>4110010000</v>
      </c>
      <c r="L5164" s="2">
        <v>4078000000</v>
      </c>
      <c r="M5164" s="2">
        <v>4068770000</v>
      </c>
      <c r="N5164" s="2">
        <v>4075900000</v>
      </c>
      <c r="O5164" s="2">
        <v>4077070000</v>
      </c>
      <c r="P5164" s="2">
        <v>4080730000</v>
      </c>
      <c r="Q5164" s="2">
        <v>4103490000</v>
      </c>
      <c r="R5164" s="2">
        <v>4144840000</v>
      </c>
      <c r="S5164" s="2">
        <v>4190860000</v>
      </c>
      <c r="T5164" s="2">
        <v>4233080000</v>
      </c>
      <c r="U5164" s="2">
        <v>4264450000</v>
      </c>
      <c r="V5164" s="2">
        <v>4299460000</v>
      </c>
      <c r="W5164" s="2">
        <v>4314060000</v>
      </c>
      <c r="X5164" s="2">
        <v>4313520000</v>
      </c>
      <c r="Y5164" s="2">
        <v>4341550000</v>
      </c>
      <c r="Z5164" s="2">
        <v>4381180000</v>
      </c>
      <c r="AA5164" s="2">
        <v>4402770000</v>
      </c>
      <c r="AB5164" s="2">
        <v>4435280000</v>
      </c>
      <c r="AC5164" s="2">
        <v>4484930000</v>
      </c>
      <c r="AD5164" s="2">
        <v>4527430000</v>
      </c>
      <c r="AE5164" s="2">
        <v>4518100000</v>
      </c>
      <c r="AF5164" s="2">
        <v>4507350000</v>
      </c>
      <c r="AG5164" s="2">
        <v>4535160000</v>
      </c>
    </row>
    <row r="5165" spans="1:33" x14ac:dyDescent="0.35">
      <c r="A5165" t="s">
        <v>6795</v>
      </c>
      <c r="B5165" t="s">
        <v>19</v>
      </c>
      <c r="C5165" s="2">
        <v>6537750000</v>
      </c>
      <c r="D5165" s="2">
        <v>6378210000</v>
      </c>
      <c r="E5165" s="2">
        <v>6523750000</v>
      </c>
      <c r="F5165" s="2">
        <v>6654580000</v>
      </c>
      <c r="G5165" s="2">
        <v>6786440000</v>
      </c>
      <c r="H5165" s="2">
        <v>6855770000</v>
      </c>
      <c r="I5165" s="2">
        <v>6879610000</v>
      </c>
      <c r="J5165" s="2">
        <v>6874440000</v>
      </c>
      <c r="K5165" s="2">
        <v>6827330000</v>
      </c>
      <c r="L5165" s="2">
        <v>6778450000</v>
      </c>
      <c r="M5165" s="2">
        <v>6767000000</v>
      </c>
      <c r="N5165" s="2">
        <v>6780880000</v>
      </c>
      <c r="O5165" s="2">
        <v>6784430000</v>
      </c>
      <c r="P5165" s="2">
        <v>6793460000</v>
      </c>
      <c r="Q5165" s="2">
        <v>6830490000</v>
      </c>
      <c r="R5165" s="2">
        <v>6898770000</v>
      </c>
      <c r="S5165" s="2">
        <v>6975140000</v>
      </c>
      <c r="T5165" s="2">
        <v>7047530000</v>
      </c>
      <c r="U5165" s="2">
        <v>7101080000</v>
      </c>
      <c r="V5165" s="2">
        <v>7159400000</v>
      </c>
      <c r="W5165" s="2">
        <v>7185750000</v>
      </c>
      <c r="X5165" s="2">
        <v>7185610000</v>
      </c>
      <c r="Y5165" s="2">
        <v>7233870000</v>
      </c>
      <c r="Z5165" s="2">
        <v>7305060000</v>
      </c>
      <c r="AA5165" s="2">
        <v>7343340000</v>
      </c>
      <c r="AB5165" s="2">
        <v>7396450000</v>
      </c>
      <c r="AC5165" s="2">
        <v>7477010000</v>
      </c>
      <c r="AD5165" s="2">
        <v>7545000000</v>
      </c>
      <c r="AE5165" s="2">
        <v>7526210000</v>
      </c>
      <c r="AF5165" s="2">
        <v>7506040000</v>
      </c>
      <c r="AG5165" s="2">
        <v>7551740000</v>
      </c>
    </row>
    <row r="5166" spans="1:33" x14ac:dyDescent="0.35">
      <c r="A5166" t="s">
        <v>6796</v>
      </c>
      <c r="B5166" t="s">
        <v>19</v>
      </c>
      <c r="C5166" s="2">
        <v>274912000</v>
      </c>
      <c r="D5166" s="2">
        <v>267723000</v>
      </c>
      <c r="E5166" s="2">
        <v>289105000</v>
      </c>
      <c r="F5166" s="2">
        <v>296732000</v>
      </c>
      <c r="G5166" s="2">
        <v>302154000</v>
      </c>
      <c r="H5166" s="2">
        <v>304930000</v>
      </c>
      <c r="I5166" s="2">
        <v>305763000</v>
      </c>
      <c r="J5166" s="2">
        <v>305370000</v>
      </c>
      <c r="K5166" s="2">
        <v>302963000</v>
      </c>
      <c r="L5166" s="2">
        <v>300409000</v>
      </c>
      <c r="M5166" s="2">
        <v>299555000</v>
      </c>
      <c r="N5166" s="2">
        <v>299989000</v>
      </c>
      <c r="O5166" s="2">
        <v>300003000</v>
      </c>
      <c r="P5166" s="2">
        <v>300139000</v>
      </c>
      <c r="Q5166" s="2">
        <v>301852000</v>
      </c>
      <c r="R5166" s="2">
        <v>304918000</v>
      </c>
      <c r="S5166" s="2">
        <v>308314000</v>
      </c>
      <c r="T5166" s="2">
        <v>311325000</v>
      </c>
      <c r="U5166" s="2">
        <v>313571000</v>
      </c>
      <c r="V5166" s="2">
        <v>316145000</v>
      </c>
      <c r="W5166" s="2">
        <v>317126000</v>
      </c>
      <c r="X5166" s="2">
        <v>317052000</v>
      </c>
      <c r="Y5166" s="2">
        <v>319041000</v>
      </c>
      <c r="Z5166" s="2">
        <v>321721000</v>
      </c>
      <c r="AA5166" s="2">
        <v>323204000</v>
      </c>
      <c r="AB5166" s="2">
        <v>325641000</v>
      </c>
      <c r="AC5166" s="2">
        <v>329387000</v>
      </c>
      <c r="AD5166" s="2">
        <v>332637000</v>
      </c>
      <c r="AE5166" s="2">
        <v>332098000</v>
      </c>
      <c r="AF5166" s="2">
        <v>331409000</v>
      </c>
      <c r="AG5166" s="2">
        <v>333481000</v>
      </c>
    </row>
    <row r="5167" spans="1:33" x14ac:dyDescent="0.35">
      <c r="A5167" t="s">
        <v>6797</v>
      </c>
      <c r="B5167" t="s">
        <v>19</v>
      </c>
      <c r="C5167" s="2">
        <v>257183000</v>
      </c>
      <c r="D5167" s="2">
        <v>250506000</v>
      </c>
      <c r="E5167" s="2">
        <v>268974000</v>
      </c>
      <c r="F5167" s="2">
        <v>275895000</v>
      </c>
      <c r="G5167" s="2">
        <v>280980000</v>
      </c>
      <c r="H5167" s="2">
        <v>283591000</v>
      </c>
      <c r="I5167" s="2">
        <v>284387000</v>
      </c>
      <c r="J5167" s="2">
        <v>284037000</v>
      </c>
      <c r="K5167" s="2">
        <v>281828000</v>
      </c>
      <c r="L5167" s="2">
        <v>279489000</v>
      </c>
      <c r="M5167" s="2">
        <v>278728000</v>
      </c>
      <c r="N5167" s="2">
        <v>279149000</v>
      </c>
      <c r="O5167" s="2">
        <v>279175000</v>
      </c>
      <c r="P5167" s="2">
        <v>279327000</v>
      </c>
      <c r="Q5167" s="2">
        <v>280914000</v>
      </c>
      <c r="R5167" s="2">
        <v>283763000</v>
      </c>
      <c r="S5167" s="2">
        <v>286921000</v>
      </c>
      <c r="T5167" s="2">
        <v>289741000</v>
      </c>
      <c r="U5167" s="2">
        <v>291843000</v>
      </c>
      <c r="V5167" s="2">
        <v>294239000</v>
      </c>
      <c r="W5167" s="2">
        <v>295169000</v>
      </c>
      <c r="X5167" s="2">
        <v>295107000</v>
      </c>
      <c r="Y5167" s="2">
        <v>296971000</v>
      </c>
      <c r="Z5167" s="2">
        <v>299510000</v>
      </c>
      <c r="AA5167" s="2">
        <v>300911000</v>
      </c>
      <c r="AB5167" s="2">
        <v>303170000</v>
      </c>
      <c r="AC5167" s="2">
        <v>306638000</v>
      </c>
      <c r="AD5167" s="2">
        <v>309639000</v>
      </c>
      <c r="AE5167" s="2">
        <v>309109000</v>
      </c>
      <c r="AF5167" s="2">
        <v>308449000</v>
      </c>
      <c r="AG5167" s="2">
        <v>310372000</v>
      </c>
    </row>
    <row r="5168" spans="1:33" x14ac:dyDescent="0.35">
      <c r="A5168" t="s">
        <v>6798</v>
      </c>
      <c r="B5168" t="s">
        <v>19</v>
      </c>
      <c r="C5168" s="2">
        <v>248226000</v>
      </c>
      <c r="D5168" s="2">
        <v>240078000</v>
      </c>
      <c r="E5168" s="2">
        <v>312153000</v>
      </c>
      <c r="F5168" s="2">
        <v>326388000</v>
      </c>
      <c r="G5168" s="2">
        <v>330858000</v>
      </c>
      <c r="H5168" s="2">
        <v>332884000</v>
      </c>
      <c r="I5168" s="2">
        <v>333049000</v>
      </c>
      <c r="J5168" s="2">
        <v>332087000</v>
      </c>
      <c r="K5168" s="2">
        <v>328441000</v>
      </c>
      <c r="L5168" s="2">
        <v>324412000</v>
      </c>
      <c r="M5168" s="2">
        <v>322354000</v>
      </c>
      <c r="N5168" s="2">
        <v>322227000</v>
      </c>
      <c r="O5168" s="2">
        <v>321771000</v>
      </c>
      <c r="P5168" s="2">
        <v>321051000</v>
      </c>
      <c r="Q5168" s="2">
        <v>323137000</v>
      </c>
      <c r="R5168" s="2">
        <v>326583000</v>
      </c>
      <c r="S5168" s="2">
        <v>330284000</v>
      </c>
      <c r="T5168" s="2">
        <v>332887000</v>
      </c>
      <c r="U5168" s="2">
        <v>334897000</v>
      </c>
      <c r="V5168" s="2">
        <v>337644000</v>
      </c>
      <c r="W5168" s="2">
        <v>338090000</v>
      </c>
      <c r="X5168" s="2">
        <v>337786000</v>
      </c>
      <c r="Y5168" s="2">
        <v>339442000</v>
      </c>
      <c r="Z5168" s="2">
        <v>340779000</v>
      </c>
      <c r="AA5168" s="2">
        <v>341681000</v>
      </c>
      <c r="AB5168" s="2">
        <v>344584000</v>
      </c>
      <c r="AC5168" s="2">
        <v>349205000</v>
      </c>
      <c r="AD5168" s="2">
        <v>353493000</v>
      </c>
      <c r="AE5168" s="2">
        <v>353874000</v>
      </c>
      <c r="AF5168" s="2">
        <v>353802000</v>
      </c>
      <c r="AG5168" s="2">
        <v>356193000</v>
      </c>
    </row>
    <row r="5169" spans="1:33" x14ac:dyDescent="0.35">
      <c r="A5169" t="s">
        <v>6799</v>
      </c>
      <c r="B5169" t="s">
        <v>19</v>
      </c>
      <c r="C5169" s="2">
        <v>17274100</v>
      </c>
      <c r="D5169" s="2">
        <v>16823200</v>
      </c>
      <c r="E5169" s="2">
        <v>18204700</v>
      </c>
      <c r="F5169" s="2">
        <v>18689200</v>
      </c>
      <c r="G5169" s="2">
        <v>19029600</v>
      </c>
      <c r="H5169" s="2">
        <v>19203700</v>
      </c>
      <c r="I5169" s="2">
        <v>19255600</v>
      </c>
      <c r="J5169" s="2">
        <v>19230500</v>
      </c>
      <c r="K5169" s="2">
        <v>19078300</v>
      </c>
      <c r="L5169" s="2">
        <v>18916600</v>
      </c>
      <c r="M5169" s="2">
        <v>18862000</v>
      </c>
      <c r="N5169" s="2">
        <v>18888900</v>
      </c>
      <c r="O5169" s="2">
        <v>18889400</v>
      </c>
      <c r="P5169" s="2">
        <v>18897400</v>
      </c>
      <c r="Q5169" s="2">
        <v>19005400</v>
      </c>
      <c r="R5169" s="2">
        <v>19198600</v>
      </c>
      <c r="S5169" s="2">
        <v>19412400</v>
      </c>
      <c r="T5169" s="2">
        <v>19601500</v>
      </c>
      <c r="U5169" s="2">
        <v>19742600</v>
      </c>
      <c r="V5169" s="2">
        <v>19904700</v>
      </c>
      <c r="W5169" s="2">
        <v>19966000</v>
      </c>
      <c r="X5169" s="2">
        <v>19961200</v>
      </c>
      <c r="Y5169" s="2">
        <v>20086000</v>
      </c>
      <c r="Z5169" s="2">
        <v>20253600</v>
      </c>
      <c r="AA5169" s="2">
        <v>20346500</v>
      </c>
      <c r="AB5169" s="2">
        <v>20500100</v>
      </c>
      <c r="AC5169" s="2">
        <v>20736400</v>
      </c>
      <c r="AD5169" s="2">
        <v>20941600</v>
      </c>
      <c r="AE5169" s="2">
        <v>20908300</v>
      </c>
      <c r="AF5169" s="2">
        <v>20865500</v>
      </c>
      <c r="AG5169" s="2">
        <v>20996000</v>
      </c>
    </row>
    <row r="5170" spans="1:33" x14ac:dyDescent="0.35">
      <c r="A5170" t="s">
        <v>6800</v>
      </c>
      <c r="B5170" t="s">
        <v>19</v>
      </c>
      <c r="C5170" s="2">
        <v>113392000</v>
      </c>
      <c r="D5170" s="2">
        <v>110484000</v>
      </c>
      <c r="E5170" s="2">
        <v>117414000</v>
      </c>
      <c r="F5170" s="2">
        <v>120296000</v>
      </c>
      <c r="G5170" s="2">
        <v>122548000</v>
      </c>
      <c r="H5170" s="2">
        <v>123710000</v>
      </c>
      <c r="I5170" s="2">
        <v>124074000</v>
      </c>
      <c r="J5170" s="2">
        <v>123934000</v>
      </c>
      <c r="K5170" s="2">
        <v>122994000</v>
      </c>
      <c r="L5170" s="2">
        <v>122002000</v>
      </c>
      <c r="M5170" s="2">
        <v>121696000</v>
      </c>
      <c r="N5170" s="2">
        <v>121894000</v>
      </c>
      <c r="O5170" s="2">
        <v>121916000</v>
      </c>
      <c r="P5170" s="2">
        <v>122002000</v>
      </c>
      <c r="Q5170" s="2">
        <v>122690000</v>
      </c>
      <c r="R5170" s="2">
        <v>123930000</v>
      </c>
      <c r="S5170" s="2">
        <v>125308000</v>
      </c>
      <c r="T5170" s="2">
        <v>126554000</v>
      </c>
      <c r="U5170" s="2">
        <v>127481000</v>
      </c>
      <c r="V5170" s="2">
        <v>128528000</v>
      </c>
      <c r="W5170" s="2">
        <v>128948000</v>
      </c>
      <c r="X5170" s="2">
        <v>128926000</v>
      </c>
      <c r="Y5170" s="2">
        <v>129751000</v>
      </c>
      <c r="Z5170" s="2">
        <v>130896000</v>
      </c>
      <c r="AA5170" s="2">
        <v>131523000</v>
      </c>
      <c r="AB5170" s="2">
        <v>132503000</v>
      </c>
      <c r="AC5170" s="2">
        <v>134004000</v>
      </c>
      <c r="AD5170" s="2">
        <v>135296000</v>
      </c>
      <c r="AE5170" s="2">
        <v>135042000</v>
      </c>
      <c r="AF5170" s="2">
        <v>134739000</v>
      </c>
      <c r="AG5170" s="2">
        <v>135575000</v>
      </c>
    </row>
    <row r="5171" spans="1:33" x14ac:dyDescent="0.35">
      <c r="A5171" t="s">
        <v>6801</v>
      </c>
      <c r="B5171" t="s">
        <v>19</v>
      </c>
      <c r="C5171" s="2">
        <v>116668000</v>
      </c>
      <c r="D5171" s="2">
        <v>113795000</v>
      </c>
      <c r="E5171" s="2">
        <v>117580000</v>
      </c>
      <c r="F5171" s="2">
        <v>120081000</v>
      </c>
      <c r="G5171" s="2">
        <v>122424000</v>
      </c>
      <c r="H5171" s="2">
        <v>123650000</v>
      </c>
      <c r="I5171" s="2">
        <v>124063000</v>
      </c>
      <c r="J5171" s="2">
        <v>123957000</v>
      </c>
      <c r="K5171" s="2">
        <v>123083000</v>
      </c>
      <c r="L5171" s="2">
        <v>122173000</v>
      </c>
      <c r="M5171" s="2">
        <v>121939000</v>
      </c>
      <c r="N5171" s="2">
        <v>122175000</v>
      </c>
      <c r="O5171" s="2">
        <v>122228000</v>
      </c>
      <c r="P5171" s="2">
        <v>122371000</v>
      </c>
      <c r="Q5171" s="2">
        <v>123043000</v>
      </c>
      <c r="R5171" s="2">
        <v>124277000</v>
      </c>
      <c r="S5171" s="2">
        <v>125654000</v>
      </c>
      <c r="T5171" s="2">
        <v>126943000</v>
      </c>
      <c r="U5171" s="2">
        <v>127899000</v>
      </c>
      <c r="V5171" s="2">
        <v>128949000</v>
      </c>
      <c r="W5171" s="2">
        <v>129409000</v>
      </c>
      <c r="X5171" s="2">
        <v>129401000</v>
      </c>
      <c r="Y5171" s="2">
        <v>130259000</v>
      </c>
      <c r="Z5171" s="2">
        <v>131505000</v>
      </c>
      <c r="AA5171" s="2">
        <v>132178000</v>
      </c>
      <c r="AB5171" s="2">
        <v>133142000</v>
      </c>
      <c r="AC5171" s="2">
        <v>134608000</v>
      </c>
      <c r="AD5171" s="2">
        <v>135851000</v>
      </c>
      <c r="AE5171" s="2">
        <v>135536000</v>
      </c>
      <c r="AF5171" s="2">
        <v>135188000</v>
      </c>
      <c r="AG5171" s="2">
        <v>136015000</v>
      </c>
    </row>
    <row r="5172" spans="1:33" x14ac:dyDescent="0.35">
      <c r="A5172" t="s">
        <v>6802</v>
      </c>
      <c r="B5172" t="s">
        <v>19</v>
      </c>
      <c r="C5172" s="2">
        <v>11986300</v>
      </c>
      <c r="D5172" s="2">
        <v>11683900</v>
      </c>
      <c r="E5172" s="2">
        <v>12351700</v>
      </c>
      <c r="F5172" s="2">
        <v>12647400</v>
      </c>
      <c r="G5172" s="2">
        <v>12885900</v>
      </c>
      <c r="H5172" s="2">
        <v>13009400</v>
      </c>
      <c r="I5172" s="2">
        <v>13048700</v>
      </c>
      <c r="J5172" s="2">
        <v>13034600</v>
      </c>
      <c r="K5172" s="2">
        <v>12937100</v>
      </c>
      <c r="L5172" s="2">
        <v>12834400</v>
      </c>
      <c r="M5172" s="2">
        <v>12803700</v>
      </c>
      <c r="N5172" s="2">
        <v>12825200</v>
      </c>
      <c r="O5172" s="2">
        <v>12828100</v>
      </c>
      <c r="P5172" s="2">
        <v>12838300</v>
      </c>
      <c r="Q5172" s="2">
        <v>12910300</v>
      </c>
      <c r="R5172" s="2">
        <v>13040600</v>
      </c>
      <c r="S5172" s="2">
        <v>13185400</v>
      </c>
      <c r="T5172" s="2">
        <v>13317300</v>
      </c>
      <c r="U5172" s="2">
        <v>13415300</v>
      </c>
      <c r="V5172" s="2">
        <v>13525400</v>
      </c>
      <c r="W5172" s="2">
        <v>13570400</v>
      </c>
      <c r="X5172" s="2">
        <v>13568300</v>
      </c>
      <c r="Y5172" s="2">
        <v>13655800</v>
      </c>
      <c r="Z5172" s="2">
        <v>13778000</v>
      </c>
      <c r="AA5172" s="2">
        <v>13844900</v>
      </c>
      <c r="AB5172" s="2">
        <v>13947600</v>
      </c>
      <c r="AC5172" s="2">
        <v>14104700</v>
      </c>
      <c r="AD5172" s="2">
        <v>14239700</v>
      </c>
      <c r="AE5172" s="2">
        <v>14211800</v>
      </c>
      <c r="AF5172" s="2">
        <v>14179000</v>
      </c>
      <c r="AG5172" s="2">
        <v>14266700</v>
      </c>
    </row>
    <row r="5173" spans="1:33" x14ac:dyDescent="0.35">
      <c r="A5173" t="s">
        <v>6803</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3" x14ac:dyDescent="0.35">
      <c r="A5174" t="s">
        <v>6804</v>
      </c>
      <c r="B5174" t="s">
        <v>19</v>
      </c>
      <c r="C5174" s="2">
        <v>1817280000000</v>
      </c>
      <c r="D5174" s="2">
        <v>1637880000000</v>
      </c>
      <c r="E5174" s="2">
        <v>1634560000000</v>
      </c>
      <c r="F5174" s="2">
        <v>1699930000000</v>
      </c>
      <c r="G5174" s="2">
        <v>1734890000000</v>
      </c>
      <c r="H5174" s="2">
        <v>1771230000000</v>
      </c>
      <c r="I5174" s="2">
        <v>1785850000000</v>
      </c>
      <c r="J5174" s="2">
        <v>1790000000000</v>
      </c>
      <c r="K5174" s="2">
        <v>1782100000000</v>
      </c>
      <c r="L5174" s="2">
        <v>1768640000000</v>
      </c>
      <c r="M5174" s="2">
        <v>1760510000000</v>
      </c>
      <c r="N5174" s="2">
        <v>1763030000000</v>
      </c>
      <c r="O5174" s="2">
        <v>1754620000000</v>
      </c>
      <c r="P5174" s="2">
        <v>1758160000000</v>
      </c>
      <c r="Q5174" s="2">
        <v>1768630000000</v>
      </c>
      <c r="R5174" s="2">
        <v>1787260000000</v>
      </c>
      <c r="S5174" s="2">
        <v>1808010000000</v>
      </c>
      <c r="T5174" s="2">
        <v>1828030000000</v>
      </c>
      <c r="U5174" s="2">
        <v>1849060000000</v>
      </c>
      <c r="V5174" s="2">
        <v>1871540000000</v>
      </c>
      <c r="W5174" s="2">
        <v>1894930000000</v>
      </c>
      <c r="X5174" s="2">
        <v>1914450000000</v>
      </c>
      <c r="Y5174" s="2">
        <v>1940470000000</v>
      </c>
      <c r="Z5174" s="2">
        <v>1975070000000</v>
      </c>
      <c r="AA5174" s="2">
        <v>2007480000000</v>
      </c>
      <c r="AB5174" s="2">
        <v>2044970000000</v>
      </c>
      <c r="AC5174" s="2">
        <v>2078750000000</v>
      </c>
      <c r="AD5174" s="2">
        <v>2111220000000</v>
      </c>
      <c r="AE5174" s="2">
        <v>2145070000000</v>
      </c>
      <c r="AF5174" s="2">
        <v>2177350000000</v>
      </c>
      <c r="AG5174" s="2">
        <v>2208330000000</v>
      </c>
    </row>
    <row r="5175" spans="1:33" x14ac:dyDescent="0.35">
      <c r="A5175" t="s">
        <v>6805</v>
      </c>
      <c r="B5175" t="s">
        <v>19</v>
      </c>
      <c r="C5175" s="2">
        <v>206798000</v>
      </c>
      <c r="D5175" s="2">
        <v>186383000</v>
      </c>
      <c r="E5175" s="2">
        <v>186006000</v>
      </c>
      <c r="F5175" s="2">
        <v>193445000</v>
      </c>
      <c r="G5175" s="2">
        <v>197423000</v>
      </c>
      <c r="H5175" s="2">
        <v>201558000</v>
      </c>
      <c r="I5175" s="2">
        <v>203222000</v>
      </c>
      <c r="J5175" s="2">
        <v>203694000</v>
      </c>
      <c r="K5175" s="2">
        <v>202795000</v>
      </c>
      <c r="L5175" s="2">
        <v>201264000</v>
      </c>
      <c r="M5175" s="2">
        <v>200338000</v>
      </c>
      <c r="N5175" s="2">
        <v>200625000</v>
      </c>
      <c r="O5175" s="2">
        <v>199668000</v>
      </c>
      <c r="P5175" s="2">
        <v>200070000</v>
      </c>
      <c r="Q5175" s="2">
        <v>201262000</v>
      </c>
      <c r="R5175" s="2">
        <v>203382000</v>
      </c>
      <c r="S5175" s="2">
        <v>205744000</v>
      </c>
      <c r="T5175" s="2">
        <v>208022000</v>
      </c>
      <c r="U5175" s="2">
        <v>210415000</v>
      </c>
      <c r="V5175" s="2">
        <v>212973000</v>
      </c>
      <c r="W5175" s="2">
        <v>215634000</v>
      </c>
      <c r="X5175" s="2">
        <v>217855000</v>
      </c>
      <c r="Y5175" s="2">
        <v>220817000</v>
      </c>
      <c r="Z5175" s="2">
        <v>224754000</v>
      </c>
      <c r="AA5175" s="2">
        <v>228442000</v>
      </c>
      <c r="AB5175" s="2">
        <v>232708000</v>
      </c>
      <c r="AC5175" s="2">
        <v>236552000</v>
      </c>
      <c r="AD5175" s="2">
        <v>240247000</v>
      </c>
      <c r="AE5175" s="2">
        <v>244100000</v>
      </c>
      <c r="AF5175" s="2">
        <v>247772000</v>
      </c>
      <c r="AG5175" s="2">
        <v>251298000</v>
      </c>
    </row>
    <row r="5176" spans="1:33" x14ac:dyDescent="0.35">
      <c r="A5176" t="s">
        <v>6806</v>
      </c>
      <c r="B5176" t="s">
        <v>19</v>
      </c>
      <c r="C5176" s="2">
        <v>1103960000</v>
      </c>
      <c r="D5176" s="2">
        <v>994978000</v>
      </c>
      <c r="E5176" s="2">
        <v>992967000</v>
      </c>
      <c r="F5176" s="2">
        <v>1032680000</v>
      </c>
      <c r="G5176" s="2">
        <v>1053910000</v>
      </c>
      <c r="H5176" s="2">
        <v>1075990000</v>
      </c>
      <c r="I5176" s="2">
        <v>1084870000</v>
      </c>
      <c r="J5176" s="2">
        <v>1087390000</v>
      </c>
      <c r="K5176" s="2">
        <v>1082590000</v>
      </c>
      <c r="L5176" s="2">
        <v>1074420000</v>
      </c>
      <c r="M5176" s="2">
        <v>1069480000</v>
      </c>
      <c r="N5176" s="2">
        <v>1071010000</v>
      </c>
      <c r="O5176" s="2">
        <v>1065900000</v>
      </c>
      <c r="P5176" s="2">
        <v>1068050000</v>
      </c>
      <c r="Q5176" s="2">
        <v>1074410000</v>
      </c>
      <c r="R5176" s="2">
        <v>1085720000</v>
      </c>
      <c r="S5176" s="2">
        <v>1098330000</v>
      </c>
      <c r="T5176" s="2">
        <v>1110500000</v>
      </c>
      <c r="U5176" s="2">
        <v>1123270000</v>
      </c>
      <c r="V5176" s="2">
        <v>1136930000</v>
      </c>
      <c r="W5176" s="2">
        <v>1151130000</v>
      </c>
      <c r="X5176" s="2">
        <v>1162990000</v>
      </c>
      <c r="Y5176" s="2">
        <v>1178800000</v>
      </c>
      <c r="Z5176" s="2">
        <v>1199820000</v>
      </c>
      <c r="AA5176" s="2">
        <v>1219510000</v>
      </c>
      <c r="AB5176" s="2">
        <v>1242280000</v>
      </c>
      <c r="AC5176" s="2">
        <v>1262800000</v>
      </c>
      <c r="AD5176" s="2">
        <v>1282530000</v>
      </c>
      <c r="AE5176" s="2">
        <v>1303090000</v>
      </c>
      <c r="AF5176" s="2">
        <v>1322700000</v>
      </c>
      <c r="AG5176" s="2">
        <v>1341520000</v>
      </c>
    </row>
    <row r="5177" spans="1:33" x14ac:dyDescent="0.35">
      <c r="A5177" t="s">
        <v>6807</v>
      </c>
      <c r="B5177" t="s">
        <v>19</v>
      </c>
      <c r="C5177" s="2">
        <v>1941640000</v>
      </c>
      <c r="D5177" s="2">
        <v>1749960000</v>
      </c>
      <c r="E5177" s="2">
        <v>1746420000</v>
      </c>
      <c r="F5177" s="2">
        <v>1816260000</v>
      </c>
      <c r="G5177" s="2">
        <v>1853610000</v>
      </c>
      <c r="H5177" s="2">
        <v>1892440000</v>
      </c>
      <c r="I5177" s="2">
        <v>1908060000</v>
      </c>
      <c r="J5177" s="2">
        <v>1912500000</v>
      </c>
      <c r="K5177" s="2">
        <v>1904050000</v>
      </c>
      <c r="L5177" s="2">
        <v>1889670000</v>
      </c>
      <c r="M5177" s="2">
        <v>1880980000</v>
      </c>
      <c r="N5177" s="2">
        <v>1883680000</v>
      </c>
      <c r="O5177" s="2">
        <v>1874690000</v>
      </c>
      <c r="P5177" s="2">
        <v>1878470000</v>
      </c>
      <c r="Q5177" s="2">
        <v>1889650000</v>
      </c>
      <c r="R5177" s="2">
        <v>1909560000</v>
      </c>
      <c r="S5177" s="2">
        <v>1931740000</v>
      </c>
      <c r="T5177" s="2">
        <v>1953130000</v>
      </c>
      <c r="U5177" s="2">
        <v>1975590000</v>
      </c>
      <c r="V5177" s="2">
        <v>1999610000</v>
      </c>
      <c r="W5177" s="2">
        <v>2024600000</v>
      </c>
      <c r="X5177" s="2">
        <v>2045450000</v>
      </c>
      <c r="Y5177" s="2">
        <v>2073260000</v>
      </c>
      <c r="Z5177" s="2">
        <v>2110230000</v>
      </c>
      <c r="AA5177" s="2">
        <v>2144860000</v>
      </c>
      <c r="AB5177" s="2">
        <v>2184910000</v>
      </c>
      <c r="AC5177" s="2">
        <v>2221000000</v>
      </c>
      <c r="AD5177" s="2">
        <v>2255690000</v>
      </c>
      <c r="AE5177" s="2">
        <v>2291860000</v>
      </c>
      <c r="AF5177" s="2">
        <v>2326350000</v>
      </c>
      <c r="AG5177" s="2">
        <v>2359450000</v>
      </c>
    </row>
    <row r="5178" spans="1:33" x14ac:dyDescent="0.35">
      <c r="A5178" t="s">
        <v>6808</v>
      </c>
      <c r="B5178" t="s">
        <v>19</v>
      </c>
      <c r="C5178" s="2">
        <v>76513400</v>
      </c>
      <c r="D5178" s="2">
        <v>68959900</v>
      </c>
      <c r="E5178" s="2">
        <v>68820500</v>
      </c>
      <c r="F5178" s="2">
        <v>71572800</v>
      </c>
      <c r="G5178" s="2">
        <v>73044600</v>
      </c>
      <c r="H5178" s="2">
        <v>74574600</v>
      </c>
      <c r="I5178" s="2">
        <v>75190100</v>
      </c>
      <c r="J5178" s="2">
        <v>75365000</v>
      </c>
      <c r="K5178" s="2">
        <v>75032200</v>
      </c>
      <c r="L5178" s="2">
        <v>74465600</v>
      </c>
      <c r="M5178" s="2">
        <v>74123200</v>
      </c>
      <c r="N5178" s="2">
        <v>74229500</v>
      </c>
      <c r="O5178" s="2">
        <v>73875400</v>
      </c>
      <c r="P5178" s="2">
        <v>74024200</v>
      </c>
      <c r="Q5178" s="2">
        <v>74465000</v>
      </c>
      <c r="R5178" s="2">
        <v>75249300</v>
      </c>
      <c r="S5178" s="2">
        <v>76123300</v>
      </c>
      <c r="T5178" s="2">
        <v>76966200</v>
      </c>
      <c r="U5178" s="2">
        <v>77851500</v>
      </c>
      <c r="V5178" s="2">
        <v>78798000</v>
      </c>
      <c r="W5178" s="2">
        <v>79782600</v>
      </c>
      <c r="X5178" s="2">
        <v>80604500</v>
      </c>
      <c r="Y5178" s="2">
        <v>81700200</v>
      </c>
      <c r="Z5178" s="2">
        <v>83157000</v>
      </c>
      <c r="AA5178" s="2">
        <v>84521500</v>
      </c>
      <c r="AB5178" s="2">
        <v>86099900</v>
      </c>
      <c r="AC5178" s="2">
        <v>87522000</v>
      </c>
      <c r="AD5178" s="2">
        <v>88889200</v>
      </c>
      <c r="AE5178" s="2">
        <v>90314500</v>
      </c>
      <c r="AF5178" s="2">
        <v>91673500</v>
      </c>
      <c r="AG5178" s="2">
        <v>92977900</v>
      </c>
    </row>
    <row r="5179" spans="1:33" x14ac:dyDescent="0.35">
      <c r="A5179" t="s">
        <v>6809</v>
      </c>
      <c r="B5179" t="s">
        <v>19</v>
      </c>
      <c r="C5179" s="2">
        <v>72095200</v>
      </c>
      <c r="D5179" s="2">
        <v>64977900</v>
      </c>
      <c r="E5179" s="2">
        <v>64846500</v>
      </c>
      <c r="F5179" s="2">
        <v>67439900</v>
      </c>
      <c r="G5179" s="2">
        <v>68826700</v>
      </c>
      <c r="H5179" s="2">
        <v>70268400</v>
      </c>
      <c r="I5179" s="2">
        <v>70848300</v>
      </c>
      <c r="J5179" s="2">
        <v>71013200</v>
      </c>
      <c r="K5179" s="2">
        <v>70699500</v>
      </c>
      <c r="L5179" s="2">
        <v>70165700</v>
      </c>
      <c r="M5179" s="2">
        <v>69843000</v>
      </c>
      <c r="N5179" s="2">
        <v>69943200</v>
      </c>
      <c r="O5179" s="2">
        <v>69609600</v>
      </c>
      <c r="P5179" s="2">
        <v>69749700</v>
      </c>
      <c r="Q5179" s="2">
        <v>70165100</v>
      </c>
      <c r="R5179" s="2">
        <v>70904100</v>
      </c>
      <c r="S5179" s="2">
        <v>71727600</v>
      </c>
      <c r="T5179" s="2">
        <v>72521800</v>
      </c>
      <c r="U5179" s="2">
        <v>73356000</v>
      </c>
      <c r="V5179" s="2">
        <v>74247900</v>
      </c>
      <c r="W5179" s="2">
        <v>75175600</v>
      </c>
      <c r="X5179" s="2">
        <v>75950000</v>
      </c>
      <c r="Y5179" s="2">
        <v>76982500</v>
      </c>
      <c r="Z5179" s="2">
        <v>78355200</v>
      </c>
      <c r="AA5179" s="2">
        <v>79640900</v>
      </c>
      <c r="AB5179" s="2">
        <v>81128100</v>
      </c>
      <c r="AC5179" s="2">
        <v>82468200</v>
      </c>
      <c r="AD5179" s="2">
        <v>83756400</v>
      </c>
      <c r="AE5179" s="2">
        <v>85099400</v>
      </c>
      <c r="AF5179" s="2">
        <v>86379900</v>
      </c>
      <c r="AG5179" s="2">
        <v>87609000</v>
      </c>
    </row>
    <row r="5180" spans="1:33" x14ac:dyDescent="0.35">
      <c r="A5180" t="s">
        <v>6810</v>
      </c>
      <c r="B5180" t="s">
        <v>19</v>
      </c>
      <c r="C5180" s="2">
        <v>51340000</v>
      </c>
      <c r="D5180" s="2">
        <v>46271900</v>
      </c>
      <c r="E5180" s="2">
        <v>46178400</v>
      </c>
      <c r="F5180" s="2">
        <v>48025200</v>
      </c>
      <c r="G5180" s="2">
        <v>49012700</v>
      </c>
      <c r="H5180" s="2">
        <v>50039400</v>
      </c>
      <c r="I5180" s="2">
        <v>50452400</v>
      </c>
      <c r="J5180" s="2">
        <v>50569800</v>
      </c>
      <c r="K5180" s="2">
        <v>50346400</v>
      </c>
      <c r="L5180" s="2">
        <v>49966300</v>
      </c>
      <c r="M5180" s="2">
        <v>49736500</v>
      </c>
      <c r="N5180" s="2">
        <v>49807900</v>
      </c>
      <c r="O5180" s="2">
        <v>49570300</v>
      </c>
      <c r="P5180" s="2">
        <v>49670100</v>
      </c>
      <c r="Q5180" s="2">
        <v>49965900</v>
      </c>
      <c r="R5180" s="2">
        <v>50492200</v>
      </c>
      <c r="S5180" s="2">
        <v>51078600</v>
      </c>
      <c r="T5180" s="2">
        <v>51644100</v>
      </c>
      <c r="U5180" s="2">
        <v>52238200</v>
      </c>
      <c r="V5180" s="2">
        <v>52873300</v>
      </c>
      <c r="W5180" s="2">
        <v>53533900</v>
      </c>
      <c r="X5180" s="2">
        <v>54085400</v>
      </c>
      <c r="Y5180" s="2">
        <v>54820700</v>
      </c>
      <c r="Z5180" s="2">
        <v>55798200</v>
      </c>
      <c r="AA5180" s="2">
        <v>56713800</v>
      </c>
      <c r="AB5180" s="2">
        <v>57772800</v>
      </c>
      <c r="AC5180" s="2">
        <v>58727100</v>
      </c>
      <c r="AD5180" s="2">
        <v>59644500</v>
      </c>
      <c r="AE5180" s="2">
        <v>60600800</v>
      </c>
      <c r="AF5180" s="2">
        <v>61512700</v>
      </c>
      <c r="AG5180" s="2">
        <v>62387900</v>
      </c>
    </row>
    <row r="5181" spans="1:33" x14ac:dyDescent="0.35">
      <c r="A5181" t="s">
        <v>6811</v>
      </c>
      <c r="B5181" t="s">
        <v>19</v>
      </c>
      <c r="C5181" s="2">
        <v>4794930</v>
      </c>
      <c r="D5181" s="2">
        <v>4321590</v>
      </c>
      <c r="E5181" s="2">
        <v>4312850</v>
      </c>
      <c r="F5181" s="2">
        <v>4485340</v>
      </c>
      <c r="G5181" s="2">
        <v>4577570</v>
      </c>
      <c r="H5181" s="2">
        <v>4673460</v>
      </c>
      <c r="I5181" s="2">
        <v>4712030</v>
      </c>
      <c r="J5181" s="2">
        <v>4722990</v>
      </c>
      <c r="K5181" s="2">
        <v>4702130</v>
      </c>
      <c r="L5181" s="2">
        <v>4666630</v>
      </c>
      <c r="M5181" s="2">
        <v>4645160</v>
      </c>
      <c r="N5181" s="2">
        <v>4651830</v>
      </c>
      <c r="O5181" s="2">
        <v>4629640</v>
      </c>
      <c r="P5181" s="2">
        <v>4638960</v>
      </c>
      <c r="Q5181" s="2">
        <v>4666580</v>
      </c>
      <c r="R5181" s="2">
        <v>4715740</v>
      </c>
      <c r="S5181" s="2">
        <v>4770510</v>
      </c>
      <c r="T5181" s="2">
        <v>4823330</v>
      </c>
      <c r="U5181" s="2">
        <v>4878810</v>
      </c>
      <c r="V5181" s="2">
        <v>4938130</v>
      </c>
      <c r="W5181" s="2">
        <v>4999830</v>
      </c>
      <c r="X5181" s="2">
        <v>5051330</v>
      </c>
      <c r="Y5181" s="2">
        <v>5120000</v>
      </c>
      <c r="Z5181" s="2">
        <v>5211300</v>
      </c>
      <c r="AA5181" s="2">
        <v>5296810</v>
      </c>
      <c r="AB5181" s="2">
        <v>5395720</v>
      </c>
      <c r="AC5181" s="2">
        <v>5484840</v>
      </c>
      <c r="AD5181" s="2">
        <v>5570520</v>
      </c>
      <c r="AE5181" s="2">
        <v>5659840</v>
      </c>
      <c r="AF5181" s="2">
        <v>5745000</v>
      </c>
      <c r="AG5181" s="2">
        <v>5826750</v>
      </c>
    </row>
    <row r="5182" spans="1:33" x14ac:dyDescent="0.35">
      <c r="A5182" t="s">
        <v>6812</v>
      </c>
      <c r="B5182" t="s">
        <v>19</v>
      </c>
      <c r="C5182" s="2">
        <v>32194500</v>
      </c>
      <c r="D5182" s="2">
        <v>29016200</v>
      </c>
      <c r="E5182" s="2">
        <v>28957600</v>
      </c>
      <c r="F5182" s="2">
        <v>30115700</v>
      </c>
      <c r="G5182" s="2">
        <v>30734900</v>
      </c>
      <c r="H5182" s="2">
        <v>31378700</v>
      </c>
      <c r="I5182" s="2">
        <v>31637700</v>
      </c>
      <c r="J5182" s="2">
        <v>31711300</v>
      </c>
      <c r="K5182" s="2">
        <v>31571200</v>
      </c>
      <c r="L5182" s="2">
        <v>31332900</v>
      </c>
      <c r="M5182" s="2">
        <v>31188800</v>
      </c>
      <c r="N5182" s="2">
        <v>31233500</v>
      </c>
      <c r="O5182" s="2">
        <v>31084500</v>
      </c>
      <c r="P5182" s="2">
        <v>31147100</v>
      </c>
      <c r="Q5182" s="2">
        <v>31332600</v>
      </c>
      <c r="R5182" s="2">
        <v>31662600</v>
      </c>
      <c r="S5182" s="2">
        <v>32030300</v>
      </c>
      <c r="T5182" s="2">
        <v>32385000</v>
      </c>
      <c r="U5182" s="2">
        <v>32757500</v>
      </c>
      <c r="V5182" s="2">
        <v>33155800</v>
      </c>
      <c r="W5182" s="2">
        <v>33570100</v>
      </c>
      <c r="X5182" s="2">
        <v>33915900</v>
      </c>
      <c r="Y5182" s="2">
        <v>34377000</v>
      </c>
      <c r="Z5182" s="2">
        <v>34989900</v>
      </c>
      <c r="AA5182" s="2">
        <v>35564100</v>
      </c>
      <c r="AB5182" s="2">
        <v>36228200</v>
      </c>
      <c r="AC5182" s="2">
        <v>36826600</v>
      </c>
      <c r="AD5182" s="2">
        <v>37401900</v>
      </c>
      <c r="AE5182" s="2">
        <v>38001600</v>
      </c>
      <c r="AF5182" s="2">
        <v>38573400</v>
      </c>
      <c r="AG5182" s="2">
        <v>39122300</v>
      </c>
    </row>
    <row r="5183" spans="1:33" x14ac:dyDescent="0.35">
      <c r="A5183" t="s">
        <v>6813</v>
      </c>
      <c r="B5183" t="s">
        <v>19</v>
      </c>
      <c r="C5183" s="2">
        <v>34249500</v>
      </c>
      <c r="D5183" s="2">
        <v>30868400</v>
      </c>
      <c r="E5183" s="2">
        <v>30806100</v>
      </c>
      <c r="F5183" s="2">
        <v>32038100</v>
      </c>
      <c r="G5183" s="2">
        <v>32696900</v>
      </c>
      <c r="H5183" s="2">
        <v>33381800</v>
      </c>
      <c r="I5183" s="2">
        <v>33657300</v>
      </c>
      <c r="J5183" s="2">
        <v>33735600</v>
      </c>
      <c r="K5183" s="2">
        <v>33586600</v>
      </c>
      <c r="L5183" s="2">
        <v>33333000</v>
      </c>
      <c r="M5183" s="2">
        <v>33179700</v>
      </c>
      <c r="N5183" s="2">
        <v>33227300</v>
      </c>
      <c r="O5183" s="2">
        <v>33068800</v>
      </c>
      <c r="P5183" s="2">
        <v>33135400</v>
      </c>
      <c r="Q5183" s="2">
        <v>33332700</v>
      </c>
      <c r="R5183" s="2">
        <v>33683800</v>
      </c>
      <c r="S5183" s="2">
        <v>34075000</v>
      </c>
      <c r="T5183" s="2">
        <v>34452300</v>
      </c>
      <c r="U5183" s="2">
        <v>34848600</v>
      </c>
      <c r="V5183" s="2">
        <v>35272300</v>
      </c>
      <c r="W5183" s="2">
        <v>35713000</v>
      </c>
      <c r="X5183" s="2">
        <v>36080900</v>
      </c>
      <c r="Y5183" s="2">
        <v>36571400</v>
      </c>
      <c r="Z5183" s="2">
        <v>37223500</v>
      </c>
      <c r="AA5183" s="2">
        <v>37834300</v>
      </c>
      <c r="AB5183" s="2">
        <v>38540800</v>
      </c>
      <c r="AC5183" s="2">
        <v>39177400</v>
      </c>
      <c r="AD5183" s="2">
        <v>39789400</v>
      </c>
      <c r="AE5183" s="2">
        <v>40427400</v>
      </c>
      <c r="AF5183" s="2">
        <v>41035700</v>
      </c>
      <c r="AG5183" s="2">
        <v>41619600</v>
      </c>
    </row>
    <row r="5184" spans="1:33" x14ac:dyDescent="0.35">
      <c r="A5184" t="s">
        <v>6814</v>
      </c>
      <c r="B5184" t="s">
        <v>19</v>
      </c>
      <c r="C5184" s="2">
        <v>3424950</v>
      </c>
      <c r="D5184" s="2">
        <v>3086860</v>
      </c>
      <c r="E5184" s="2">
        <v>3080620</v>
      </c>
      <c r="F5184" s="2">
        <v>3203820</v>
      </c>
      <c r="G5184" s="2">
        <v>3269700</v>
      </c>
      <c r="H5184" s="2">
        <v>3338190</v>
      </c>
      <c r="I5184" s="2">
        <v>3365740</v>
      </c>
      <c r="J5184" s="2">
        <v>3373580</v>
      </c>
      <c r="K5184" s="2">
        <v>3358680</v>
      </c>
      <c r="L5184" s="2">
        <v>3333320</v>
      </c>
      <c r="M5184" s="2">
        <v>3317990</v>
      </c>
      <c r="N5184" s="2">
        <v>3322750</v>
      </c>
      <c r="O5184" s="2">
        <v>3306900</v>
      </c>
      <c r="P5184" s="2">
        <v>3313560</v>
      </c>
      <c r="Q5184" s="2">
        <v>3333290</v>
      </c>
      <c r="R5184" s="2">
        <v>3368400</v>
      </c>
      <c r="S5184" s="2">
        <v>3407520</v>
      </c>
      <c r="T5184" s="2">
        <v>3445250</v>
      </c>
      <c r="U5184" s="2">
        <v>3484880</v>
      </c>
      <c r="V5184" s="2">
        <v>3527250</v>
      </c>
      <c r="W5184" s="2">
        <v>3571320</v>
      </c>
      <c r="X5184" s="2">
        <v>3608110</v>
      </c>
      <c r="Y5184" s="2">
        <v>3657160</v>
      </c>
      <c r="Z5184" s="2">
        <v>3722370</v>
      </c>
      <c r="AA5184" s="2">
        <v>3783450</v>
      </c>
      <c r="AB5184" s="2">
        <v>3854100</v>
      </c>
      <c r="AC5184" s="2">
        <v>3917760</v>
      </c>
      <c r="AD5184" s="2">
        <v>3978960</v>
      </c>
      <c r="AE5184" s="2">
        <v>4042760</v>
      </c>
      <c r="AF5184" s="2">
        <v>4103590</v>
      </c>
      <c r="AG5184" s="2">
        <v>4161980</v>
      </c>
    </row>
    <row r="5185" spans="1:33" x14ac:dyDescent="0.35">
      <c r="A5185" t="s">
        <v>6815</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x14ac:dyDescent="0.35">
      <c r="A5186" t="s">
        <v>6816</v>
      </c>
      <c r="B5186" t="s">
        <v>19</v>
      </c>
      <c r="C5186" s="2">
        <v>1747410000000</v>
      </c>
      <c r="D5186" s="2">
        <v>1681830000000</v>
      </c>
      <c r="E5186" s="2">
        <v>1754920000000</v>
      </c>
      <c r="F5186" s="2">
        <v>1808700000000</v>
      </c>
      <c r="G5186" s="2">
        <v>1843630000000</v>
      </c>
      <c r="H5186" s="2">
        <v>1851910000000</v>
      </c>
      <c r="I5186" s="2">
        <v>1849680000000</v>
      </c>
      <c r="J5186" s="2">
        <v>1844740000000</v>
      </c>
      <c r="K5186" s="2">
        <v>1836530000000</v>
      </c>
      <c r="L5186" s="2">
        <v>1827230000000</v>
      </c>
      <c r="M5186" s="2">
        <v>1825080000000</v>
      </c>
      <c r="N5186" s="2">
        <v>1816190000000</v>
      </c>
      <c r="O5186" s="2">
        <v>1808640000000</v>
      </c>
      <c r="P5186" s="2">
        <v>1816510000000</v>
      </c>
      <c r="Q5186" s="2">
        <v>1830750000000</v>
      </c>
      <c r="R5186" s="2">
        <v>1850440000000</v>
      </c>
      <c r="S5186" s="2">
        <v>1872370000000</v>
      </c>
      <c r="T5186" s="2">
        <v>1898290000000</v>
      </c>
      <c r="U5186" s="2">
        <v>1927980000000</v>
      </c>
      <c r="V5186" s="2">
        <v>1963670000000</v>
      </c>
      <c r="W5186" s="2">
        <v>1998910000000</v>
      </c>
      <c r="X5186" s="2">
        <v>2032570000000</v>
      </c>
      <c r="Y5186" s="2">
        <v>2072870000000</v>
      </c>
      <c r="Z5186" s="2">
        <v>2119580000000</v>
      </c>
      <c r="AA5186" s="2">
        <v>2164740000000</v>
      </c>
      <c r="AB5186" s="2">
        <v>2218030000000</v>
      </c>
      <c r="AC5186" s="2">
        <v>2273470000000</v>
      </c>
      <c r="AD5186" s="2">
        <v>2328000000000</v>
      </c>
      <c r="AE5186" s="2">
        <v>2387040000000</v>
      </c>
      <c r="AF5186" s="2">
        <v>2448040000000</v>
      </c>
      <c r="AG5186" s="2">
        <v>2509450000000</v>
      </c>
    </row>
    <row r="5187" spans="1:33" x14ac:dyDescent="0.35">
      <c r="A5187" t="s">
        <v>6817</v>
      </c>
      <c r="B5187" t="s">
        <v>19</v>
      </c>
      <c r="C5187" s="2">
        <v>202916000</v>
      </c>
      <c r="D5187" s="2">
        <v>195203000</v>
      </c>
      <c r="E5187" s="2">
        <v>207290000</v>
      </c>
      <c r="F5187" s="2">
        <v>214109000</v>
      </c>
      <c r="G5187" s="2">
        <v>218144000</v>
      </c>
      <c r="H5187" s="2">
        <v>219027000</v>
      </c>
      <c r="I5187" s="2">
        <v>218645000</v>
      </c>
      <c r="J5187" s="2">
        <v>217945000</v>
      </c>
      <c r="K5187" s="2">
        <v>216836000</v>
      </c>
      <c r="L5187" s="2">
        <v>215602000</v>
      </c>
      <c r="M5187" s="2">
        <v>215231000</v>
      </c>
      <c r="N5187" s="2">
        <v>214101000</v>
      </c>
      <c r="O5187" s="2">
        <v>213142000</v>
      </c>
      <c r="P5187" s="2">
        <v>213958000</v>
      </c>
      <c r="Q5187" s="2">
        <v>215557000</v>
      </c>
      <c r="R5187" s="2">
        <v>217806000</v>
      </c>
      <c r="S5187" s="2">
        <v>220315000</v>
      </c>
      <c r="T5187" s="2">
        <v>223270000</v>
      </c>
      <c r="U5187" s="2">
        <v>226670000</v>
      </c>
      <c r="V5187" s="2">
        <v>230797000</v>
      </c>
      <c r="W5187" s="2">
        <v>234829000</v>
      </c>
      <c r="X5187" s="2">
        <v>238693000</v>
      </c>
      <c r="Y5187" s="2">
        <v>243335000</v>
      </c>
      <c r="Z5187" s="2">
        <v>248682000</v>
      </c>
      <c r="AA5187" s="2">
        <v>253871000</v>
      </c>
      <c r="AB5187" s="2">
        <v>260064000</v>
      </c>
      <c r="AC5187" s="2">
        <v>266540000</v>
      </c>
      <c r="AD5187" s="2">
        <v>272907000</v>
      </c>
      <c r="AE5187" s="2">
        <v>279781000</v>
      </c>
      <c r="AF5187" s="2">
        <v>286865000</v>
      </c>
      <c r="AG5187" s="2">
        <v>294017000</v>
      </c>
    </row>
    <row r="5188" spans="1:33" x14ac:dyDescent="0.35">
      <c r="A5188" t="s">
        <v>6818</v>
      </c>
      <c r="B5188" t="s">
        <v>19</v>
      </c>
      <c r="C5188" s="2">
        <v>1129990000</v>
      </c>
      <c r="D5188" s="2">
        <v>1085930000</v>
      </c>
      <c r="E5188" s="2">
        <v>1193770000</v>
      </c>
      <c r="F5188" s="2">
        <v>1238190000</v>
      </c>
      <c r="G5188" s="2">
        <v>1260450000</v>
      </c>
      <c r="H5188" s="2">
        <v>1264470000</v>
      </c>
      <c r="I5188" s="2">
        <v>1260960000</v>
      </c>
      <c r="J5188" s="2">
        <v>1255640000</v>
      </c>
      <c r="K5188" s="2">
        <v>1247720000</v>
      </c>
      <c r="L5188" s="2">
        <v>1239110000</v>
      </c>
      <c r="M5188" s="2">
        <v>1235680000</v>
      </c>
      <c r="N5188" s="2">
        <v>1228280000</v>
      </c>
      <c r="O5188" s="2">
        <v>1222010000</v>
      </c>
      <c r="P5188" s="2">
        <v>1225450000</v>
      </c>
      <c r="Q5188" s="2">
        <v>1233740000</v>
      </c>
      <c r="R5188" s="2">
        <v>1245850000</v>
      </c>
      <c r="S5188" s="2">
        <v>1259390000</v>
      </c>
      <c r="T5188" s="2">
        <v>1275240000</v>
      </c>
      <c r="U5188" s="2">
        <v>1293630000</v>
      </c>
      <c r="V5188" s="2">
        <v>1316420000</v>
      </c>
      <c r="W5188" s="2">
        <v>1338190000</v>
      </c>
      <c r="X5188" s="2">
        <v>1359200000</v>
      </c>
      <c r="Y5188" s="2">
        <v>1384630000</v>
      </c>
      <c r="Z5188" s="2">
        <v>1413530000</v>
      </c>
      <c r="AA5188" s="2">
        <v>1441800000</v>
      </c>
      <c r="AB5188" s="2">
        <v>1476360000</v>
      </c>
      <c r="AC5188" s="2">
        <v>1512850000</v>
      </c>
      <c r="AD5188" s="2">
        <v>1548690000</v>
      </c>
      <c r="AE5188" s="2">
        <v>1587170000</v>
      </c>
      <c r="AF5188" s="2">
        <v>1626620000</v>
      </c>
      <c r="AG5188" s="2">
        <v>1666690000</v>
      </c>
    </row>
    <row r="5189" spans="1:33" x14ac:dyDescent="0.35">
      <c r="A5189" t="s">
        <v>6819</v>
      </c>
      <c r="B5189" t="s">
        <v>19</v>
      </c>
      <c r="C5189" s="2">
        <v>1884570000</v>
      </c>
      <c r="D5189" s="2">
        <v>1813410000</v>
      </c>
      <c r="E5189" s="2">
        <v>1907790000</v>
      </c>
      <c r="F5189" s="2">
        <v>1968270000</v>
      </c>
      <c r="G5189" s="2">
        <v>2005850000</v>
      </c>
      <c r="H5189" s="2">
        <v>2014450000</v>
      </c>
      <c r="I5189" s="2">
        <v>2011510000</v>
      </c>
      <c r="J5189" s="2">
        <v>2005630000</v>
      </c>
      <c r="K5189" s="2">
        <v>1996110000</v>
      </c>
      <c r="L5189" s="2">
        <v>1985410000</v>
      </c>
      <c r="M5189" s="2">
        <v>1982570000</v>
      </c>
      <c r="N5189" s="2">
        <v>1972560000</v>
      </c>
      <c r="O5189" s="2">
        <v>1964060000</v>
      </c>
      <c r="P5189" s="2">
        <v>1972130000</v>
      </c>
      <c r="Q5189" s="2">
        <v>1987250000</v>
      </c>
      <c r="R5189" s="2">
        <v>2008320000</v>
      </c>
      <c r="S5189" s="2">
        <v>2031810000</v>
      </c>
      <c r="T5189" s="2">
        <v>2059520000</v>
      </c>
      <c r="U5189" s="2">
        <v>2091340000</v>
      </c>
      <c r="V5189" s="2">
        <v>2129760000</v>
      </c>
      <c r="W5189" s="2">
        <v>2167500000</v>
      </c>
      <c r="X5189" s="2">
        <v>2203610000</v>
      </c>
      <c r="Y5189" s="2">
        <v>2246910000</v>
      </c>
      <c r="Z5189" s="2">
        <v>2296950000</v>
      </c>
      <c r="AA5189" s="2">
        <v>2345420000</v>
      </c>
      <c r="AB5189" s="2">
        <v>2402910000</v>
      </c>
      <c r="AC5189" s="2">
        <v>2462870000</v>
      </c>
      <c r="AD5189" s="2">
        <v>2521830000</v>
      </c>
      <c r="AE5189" s="2">
        <v>2585580000</v>
      </c>
      <c r="AF5189" s="2">
        <v>2651370000</v>
      </c>
      <c r="AG5189" s="2">
        <v>2717690000</v>
      </c>
    </row>
    <row r="5190" spans="1:33" x14ac:dyDescent="0.35">
      <c r="A5190" t="s">
        <v>6820</v>
      </c>
      <c r="B5190" t="s">
        <v>19</v>
      </c>
      <c r="C5190" s="2">
        <v>82953900</v>
      </c>
      <c r="D5190" s="2">
        <v>79615000</v>
      </c>
      <c r="E5190" s="2">
        <v>91384200</v>
      </c>
      <c r="F5190" s="2">
        <v>95259400</v>
      </c>
      <c r="G5190" s="2">
        <v>96871600</v>
      </c>
      <c r="H5190" s="2">
        <v>97082500</v>
      </c>
      <c r="I5190" s="2">
        <v>96693600</v>
      </c>
      <c r="J5190" s="2">
        <v>96168100</v>
      </c>
      <c r="K5190" s="2">
        <v>95419500</v>
      </c>
      <c r="L5190" s="2">
        <v>94622200</v>
      </c>
      <c r="M5190" s="2">
        <v>94241100</v>
      </c>
      <c r="N5190" s="2">
        <v>93593100</v>
      </c>
      <c r="O5190" s="2">
        <v>93044200</v>
      </c>
      <c r="P5190" s="2">
        <v>93191500</v>
      </c>
      <c r="Q5190" s="2">
        <v>93741300</v>
      </c>
      <c r="R5190" s="2">
        <v>94590600</v>
      </c>
      <c r="S5190" s="2">
        <v>95544600</v>
      </c>
      <c r="T5190" s="2">
        <v>96650800</v>
      </c>
      <c r="U5190" s="2">
        <v>97949000</v>
      </c>
      <c r="V5190" s="2">
        <v>99602800</v>
      </c>
      <c r="W5190" s="2">
        <v>101137000</v>
      </c>
      <c r="X5190" s="2">
        <v>102631000</v>
      </c>
      <c r="Y5190" s="2">
        <v>104458000</v>
      </c>
      <c r="Z5190" s="2">
        <v>106496000</v>
      </c>
      <c r="AA5190" s="2">
        <v>108513000</v>
      </c>
      <c r="AB5190" s="2">
        <v>111055000</v>
      </c>
      <c r="AC5190" s="2">
        <v>113775000</v>
      </c>
      <c r="AD5190" s="2">
        <v>116443000</v>
      </c>
      <c r="AE5190" s="2">
        <v>119286000</v>
      </c>
      <c r="AF5190" s="2">
        <v>122183000</v>
      </c>
      <c r="AG5190" s="2">
        <v>125147000</v>
      </c>
    </row>
    <row r="5191" spans="1:33" x14ac:dyDescent="0.35">
      <c r="A5191" t="s">
        <v>6821</v>
      </c>
      <c r="B5191" t="s">
        <v>19</v>
      </c>
      <c r="C5191" s="2">
        <v>77231200</v>
      </c>
      <c r="D5191" s="2">
        <v>74142600</v>
      </c>
      <c r="E5191" s="2">
        <v>84368200</v>
      </c>
      <c r="F5191" s="2">
        <v>87859500</v>
      </c>
      <c r="G5191" s="2">
        <v>89364500</v>
      </c>
      <c r="H5191" s="2">
        <v>89576900</v>
      </c>
      <c r="I5191" s="2">
        <v>89239900</v>
      </c>
      <c r="J5191" s="2">
        <v>88776200</v>
      </c>
      <c r="K5191" s="2">
        <v>88110900</v>
      </c>
      <c r="L5191" s="2">
        <v>87399900</v>
      </c>
      <c r="M5191" s="2">
        <v>87069700</v>
      </c>
      <c r="N5191" s="2">
        <v>86486400</v>
      </c>
      <c r="O5191" s="2">
        <v>85992200</v>
      </c>
      <c r="P5191" s="2">
        <v>86149300</v>
      </c>
      <c r="Q5191" s="2">
        <v>86672200</v>
      </c>
      <c r="R5191" s="2">
        <v>87470500</v>
      </c>
      <c r="S5191" s="2">
        <v>88366400</v>
      </c>
      <c r="T5191" s="2">
        <v>89407100</v>
      </c>
      <c r="U5191" s="2">
        <v>90625600</v>
      </c>
      <c r="V5191" s="2">
        <v>92168900</v>
      </c>
      <c r="W5191" s="2">
        <v>93609400</v>
      </c>
      <c r="X5191" s="2">
        <v>95009800</v>
      </c>
      <c r="Y5191" s="2">
        <v>96717800</v>
      </c>
      <c r="Z5191" s="2">
        <v>98631400</v>
      </c>
      <c r="AA5191" s="2">
        <v>100520000</v>
      </c>
      <c r="AB5191" s="2">
        <v>102886000</v>
      </c>
      <c r="AC5191" s="2">
        <v>105410000</v>
      </c>
      <c r="AD5191" s="2">
        <v>107887000</v>
      </c>
      <c r="AE5191" s="2">
        <v>110531000</v>
      </c>
      <c r="AF5191" s="2">
        <v>113228000</v>
      </c>
      <c r="AG5191" s="2">
        <v>115983000</v>
      </c>
    </row>
    <row r="5192" spans="1:33" x14ac:dyDescent="0.35">
      <c r="A5192" t="s">
        <v>6822</v>
      </c>
      <c r="B5192" t="s">
        <v>19</v>
      </c>
      <c r="C5192" s="2">
        <v>87722100</v>
      </c>
      <c r="D5192" s="2">
        <v>83507900</v>
      </c>
      <c r="E5192" s="2">
        <v>121106000</v>
      </c>
      <c r="F5192" s="2">
        <v>129210000</v>
      </c>
      <c r="G5192" s="2">
        <v>130777000</v>
      </c>
      <c r="H5192" s="2">
        <v>130447000</v>
      </c>
      <c r="I5192" s="2">
        <v>129179000</v>
      </c>
      <c r="J5192" s="2">
        <v>127741000</v>
      </c>
      <c r="K5192" s="2">
        <v>125862000</v>
      </c>
      <c r="L5192" s="2">
        <v>123940000</v>
      </c>
      <c r="M5192" s="2">
        <v>122692000</v>
      </c>
      <c r="N5192" s="2">
        <v>121322000</v>
      </c>
      <c r="O5192" s="2">
        <v>120163000</v>
      </c>
      <c r="P5192" s="2">
        <v>119633000</v>
      </c>
      <c r="Q5192" s="2">
        <v>119832000</v>
      </c>
      <c r="R5192" s="2">
        <v>120471000</v>
      </c>
      <c r="S5192" s="2">
        <v>121217000</v>
      </c>
      <c r="T5192" s="2">
        <v>122010000</v>
      </c>
      <c r="U5192" s="2">
        <v>123046000</v>
      </c>
      <c r="V5192" s="2">
        <v>124672000</v>
      </c>
      <c r="W5192" s="2">
        <v>125873000</v>
      </c>
      <c r="X5192" s="2">
        <v>127139000</v>
      </c>
      <c r="Y5192" s="2">
        <v>128807000</v>
      </c>
      <c r="Z5192" s="2">
        <v>130420000</v>
      </c>
      <c r="AA5192" s="2">
        <v>132167000</v>
      </c>
      <c r="AB5192" s="2">
        <v>134894000</v>
      </c>
      <c r="AC5192" s="2">
        <v>138037000</v>
      </c>
      <c r="AD5192" s="2">
        <v>141099000</v>
      </c>
      <c r="AE5192" s="2">
        <v>144227000</v>
      </c>
      <c r="AF5192" s="2">
        <v>147295000</v>
      </c>
      <c r="AG5192" s="2">
        <v>150578000</v>
      </c>
    </row>
    <row r="5193" spans="1:33" x14ac:dyDescent="0.35">
      <c r="A5193" t="s">
        <v>6823</v>
      </c>
      <c r="B5193" t="s">
        <v>19</v>
      </c>
      <c r="C5193" s="2">
        <v>5221640</v>
      </c>
      <c r="D5193" s="2">
        <v>5010980</v>
      </c>
      <c r="E5193" s="2">
        <v>5769930</v>
      </c>
      <c r="F5193" s="2">
        <v>6016740</v>
      </c>
      <c r="G5193" s="2">
        <v>6118130</v>
      </c>
      <c r="H5193" s="2">
        <v>6131000</v>
      </c>
      <c r="I5193" s="2">
        <v>6105910</v>
      </c>
      <c r="J5193" s="2">
        <v>6072190</v>
      </c>
      <c r="K5193" s="2">
        <v>6024290</v>
      </c>
      <c r="L5193" s="2">
        <v>5973320</v>
      </c>
      <c r="M5193" s="2">
        <v>5948720</v>
      </c>
      <c r="N5193" s="2">
        <v>5907440</v>
      </c>
      <c r="O5193" s="2">
        <v>5872470</v>
      </c>
      <c r="P5193" s="2">
        <v>5881260</v>
      </c>
      <c r="Q5193" s="2">
        <v>5915580</v>
      </c>
      <c r="R5193" s="2">
        <v>5968860</v>
      </c>
      <c r="S5193" s="2">
        <v>6028720</v>
      </c>
      <c r="T5193" s="2">
        <v>6098080</v>
      </c>
      <c r="U5193" s="2">
        <v>6179550</v>
      </c>
      <c r="V5193" s="2">
        <v>6283570</v>
      </c>
      <c r="W5193" s="2">
        <v>6379830</v>
      </c>
      <c r="X5193" s="2">
        <v>6473660</v>
      </c>
      <c r="Y5193" s="2">
        <v>6588430</v>
      </c>
      <c r="Z5193" s="2">
        <v>6716360</v>
      </c>
      <c r="AA5193" s="2">
        <v>6843010</v>
      </c>
      <c r="AB5193" s="2">
        <v>7003080</v>
      </c>
      <c r="AC5193" s="2">
        <v>7174460</v>
      </c>
      <c r="AD5193" s="2">
        <v>7342590</v>
      </c>
      <c r="AE5193" s="2">
        <v>7521640</v>
      </c>
      <c r="AF5193" s="2">
        <v>7704000</v>
      </c>
      <c r="AG5193" s="2">
        <v>7890700</v>
      </c>
    </row>
    <row r="5194" spans="1:33" x14ac:dyDescent="0.35">
      <c r="A5194" t="s">
        <v>6824</v>
      </c>
      <c r="B5194" t="s">
        <v>19</v>
      </c>
      <c r="C5194" s="2">
        <v>33756600</v>
      </c>
      <c r="D5194" s="2">
        <v>32422400</v>
      </c>
      <c r="E5194" s="2">
        <v>36311000</v>
      </c>
      <c r="F5194" s="2">
        <v>37744500</v>
      </c>
      <c r="G5194" s="2">
        <v>38405500</v>
      </c>
      <c r="H5194" s="2">
        <v>38511100</v>
      </c>
      <c r="I5194" s="2">
        <v>38383600</v>
      </c>
      <c r="J5194" s="2">
        <v>38201300</v>
      </c>
      <c r="K5194" s="2">
        <v>37935600</v>
      </c>
      <c r="L5194" s="2">
        <v>37649800</v>
      </c>
      <c r="M5194" s="2">
        <v>37525000</v>
      </c>
      <c r="N5194" s="2">
        <v>37285800</v>
      </c>
      <c r="O5194" s="2">
        <v>37083100</v>
      </c>
      <c r="P5194" s="2">
        <v>37167700</v>
      </c>
      <c r="Q5194" s="2">
        <v>37405000</v>
      </c>
      <c r="R5194" s="2">
        <v>37759900</v>
      </c>
      <c r="S5194" s="2">
        <v>38157600</v>
      </c>
      <c r="T5194" s="2">
        <v>38621200</v>
      </c>
      <c r="U5194" s="2">
        <v>39161500</v>
      </c>
      <c r="V5194" s="2">
        <v>39838900</v>
      </c>
      <c r="W5194" s="2">
        <v>40478300</v>
      </c>
      <c r="X5194" s="2">
        <v>41097600</v>
      </c>
      <c r="Y5194" s="2">
        <v>41850200</v>
      </c>
      <c r="Z5194" s="2">
        <v>42699200</v>
      </c>
      <c r="AA5194" s="2">
        <v>43533600</v>
      </c>
      <c r="AB5194" s="2">
        <v>44566800</v>
      </c>
      <c r="AC5194" s="2">
        <v>45664000</v>
      </c>
      <c r="AD5194" s="2">
        <v>46741100</v>
      </c>
      <c r="AE5194" s="2">
        <v>47893700</v>
      </c>
      <c r="AF5194" s="2">
        <v>49072500</v>
      </c>
      <c r="AG5194" s="2">
        <v>50273400</v>
      </c>
    </row>
    <row r="5195" spans="1:33" x14ac:dyDescent="0.35">
      <c r="A5195" t="s">
        <v>6825</v>
      </c>
      <c r="B5195" t="s">
        <v>19</v>
      </c>
      <c r="C5195" s="2">
        <v>33919200</v>
      </c>
      <c r="D5195" s="2">
        <v>32622400</v>
      </c>
      <c r="E5195" s="2">
        <v>34913900</v>
      </c>
      <c r="F5195" s="2">
        <v>36096800</v>
      </c>
      <c r="G5195" s="2">
        <v>36769900</v>
      </c>
      <c r="H5195" s="2">
        <v>36911600</v>
      </c>
      <c r="I5195" s="2">
        <v>36838500</v>
      </c>
      <c r="J5195" s="2">
        <v>36711900</v>
      </c>
      <c r="K5195" s="2">
        <v>36514900</v>
      </c>
      <c r="L5195" s="2">
        <v>36296900</v>
      </c>
      <c r="M5195" s="2">
        <v>36225900</v>
      </c>
      <c r="N5195" s="2">
        <v>36029600</v>
      </c>
      <c r="O5195" s="2">
        <v>35863100</v>
      </c>
      <c r="P5195" s="2">
        <v>35992100</v>
      </c>
      <c r="Q5195" s="2">
        <v>36255100</v>
      </c>
      <c r="R5195" s="2">
        <v>36628400</v>
      </c>
      <c r="S5195" s="2">
        <v>37044900</v>
      </c>
      <c r="T5195" s="2">
        <v>37534900</v>
      </c>
      <c r="U5195" s="2">
        <v>38099500</v>
      </c>
      <c r="V5195" s="2">
        <v>38788100</v>
      </c>
      <c r="W5195" s="2">
        <v>39457500</v>
      </c>
      <c r="X5195" s="2">
        <v>40100100</v>
      </c>
      <c r="Y5195" s="2">
        <v>40873200</v>
      </c>
      <c r="Z5195" s="2">
        <v>41761100</v>
      </c>
      <c r="AA5195" s="2">
        <v>42624200</v>
      </c>
      <c r="AB5195" s="2">
        <v>43660000</v>
      </c>
      <c r="AC5195" s="2">
        <v>44745300</v>
      </c>
      <c r="AD5195" s="2">
        <v>45812200</v>
      </c>
      <c r="AE5195" s="2">
        <v>46962600</v>
      </c>
      <c r="AF5195" s="2">
        <v>48146700</v>
      </c>
      <c r="AG5195" s="2">
        <v>49343900</v>
      </c>
    </row>
    <row r="5196" spans="1:33" x14ac:dyDescent="0.35">
      <c r="A5196" t="s">
        <v>6826</v>
      </c>
      <c r="B5196" t="s">
        <v>19</v>
      </c>
      <c r="C5196" s="2">
        <v>3552610</v>
      </c>
      <c r="D5196" s="2">
        <v>3413040</v>
      </c>
      <c r="E5196" s="2">
        <v>3791040</v>
      </c>
      <c r="F5196" s="2">
        <v>3936930</v>
      </c>
      <c r="G5196" s="2">
        <v>4006670</v>
      </c>
      <c r="H5196" s="2">
        <v>4018470</v>
      </c>
      <c r="I5196" s="2">
        <v>4006110</v>
      </c>
      <c r="J5196" s="2">
        <v>3988020</v>
      </c>
      <c r="K5196" s="2">
        <v>3961410</v>
      </c>
      <c r="L5196" s="2">
        <v>3932670</v>
      </c>
      <c r="M5196" s="2">
        <v>3920580</v>
      </c>
      <c r="N5196" s="2">
        <v>3896270</v>
      </c>
      <c r="O5196" s="2">
        <v>3875650</v>
      </c>
      <c r="P5196" s="2">
        <v>3885400</v>
      </c>
      <c r="Q5196" s="2">
        <v>3910860</v>
      </c>
      <c r="R5196" s="2">
        <v>3948530</v>
      </c>
      <c r="S5196" s="2">
        <v>3990710</v>
      </c>
      <c r="T5196" s="2">
        <v>4039960</v>
      </c>
      <c r="U5196" s="2">
        <v>4097250</v>
      </c>
      <c r="V5196" s="2">
        <v>4168700</v>
      </c>
      <c r="W5196" s="2">
        <v>4236500</v>
      </c>
      <c r="X5196" s="2">
        <v>4302080</v>
      </c>
      <c r="Y5196" s="2">
        <v>4381610</v>
      </c>
      <c r="Z5196" s="2">
        <v>4471630</v>
      </c>
      <c r="AA5196" s="2">
        <v>4559920</v>
      </c>
      <c r="AB5196" s="2">
        <v>4668610</v>
      </c>
      <c r="AC5196" s="2">
        <v>4783750</v>
      </c>
      <c r="AD5196" s="2">
        <v>4896810</v>
      </c>
      <c r="AE5196" s="2">
        <v>5017960</v>
      </c>
      <c r="AF5196" s="2">
        <v>5142010</v>
      </c>
      <c r="AG5196" s="2">
        <v>5268210</v>
      </c>
    </row>
    <row r="5197" spans="1:33" x14ac:dyDescent="0.35">
      <c r="A5197" t="s">
        <v>6827</v>
      </c>
      <c r="B5197" t="s">
        <v>19</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x14ac:dyDescent="0.35">
      <c r="A5198" t="s">
        <v>6828</v>
      </c>
      <c r="B5198" t="s">
        <v>19</v>
      </c>
      <c r="C5198" s="2">
        <v>3155370000000</v>
      </c>
      <c r="D5198" s="2">
        <v>3010010000000</v>
      </c>
      <c r="E5198" s="2">
        <v>3147760000000</v>
      </c>
      <c r="F5198" s="2">
        <v>3195600000000</v>
      </c>
      <c r="G5198" s="2">
        <v>3231540000000</v>
      </c>
      <c r="H5198" s="2">
        <v>3267200000000</v>
      </c>
      <c r="I5198" s="2">
        <v>3296230000000</v>
      </c>
      <c r="J5198" s="2">
        <v>3328540000000</v>
      </c>
      <c r="K5198" s="2">
        <v>3336400000000</v>
      </c>
      <c r="L5198" s="2">
        <v>3343400000000</v>
      </c>
      <c r="M5198" s="2">
        <v>3361660000000</v>
      </c>
      <c r="N5198" s="2">
        <v>3392770000000</v>
      </c>
      <c r="O5198" s="2">
        <v>3402530000000</v>
      </c>
      <c r="P5198" s="2">
        <v>3426210000000</v>
      </c>
      <c r="Q5198" s="2">
        <v>3459390000000</v>
      </c>
      <c r="R5198" s="2">
        <v>3508850000000</v>
      </c>
      <c r="S5198" s="2">
        <v>3562650000000</v>
      </c>
      <c r="T5198" s="2">
        <v>3610450000000</v>
      </c>
      <c r="U5198" s="2">
        <v>3647870000000</v>
      </c>
      <c r="V5198" s="2">
        <v>3689740000000</v>
      </c>
      <c r="W5198" s="2">
        <v>3728060000000</v>
      </c>
      <c r="X5198" s="2">
        <v>3757530000000</v>
      </c>
      <c r="Y5198" s="2">
        <v>3804440000000</v>
      </c>
      <c r="Z5198" s="2">
        <v>3863410000000</v>
      </c>
      <c r="AA5198" s="2">
        <v>3908700000000</v>
      </c>
      <c r="AB5198" s="2">
        <v>3963910000000</v>
      </c>
      <c r="AC5198" s="2">
        <v>4030420000000</v>
      </c>
      <c r="AD5198" s="2">
        <v>4087420000000</v>
      </c>
      <c r="AE5198" s="2">
        <v>4131260000000</v>
      </c>
      <c r="AF5198" s="2">
        <v>4172190000000</v>
      </c>
      <c r="AG5198" s="2">
        <v>4230080000000</v>
      </c>
    </row>
    <row r="5199" spans="1:33" x14ac:dyDescent="0.35">
      <c r="A5199" t="s">
        <v>6829</v>
      </c>
      <c r="B5199" t="s">
        <v>19</v>
      </c>
      <c r="C5199" s="2">
        <v>356513000</v>
      </c>
      <c r="D5199" s="2">
        <v>339090000</v>
      </c>
      <c r="E5199" s="2">
        <v>358740000</v>
      </c>
      <c r="F5199" s="2">
        <v>364641000</v>
      </c>
      <c r="G5199" s="2">
        <v>368534000</v>
      </c>
      <c r="H5199" s="2">
        <v>372479000</v>
      </c>
      <c r="I5199" s="2">
        <v>375695000</v>
      </c>
      <c r="J5199" s="2">
        <v>379259000</v>
      </c>
      <c r="K5199" s="2">
        <v>379913000</v>
      </c>
      <c r="L5199" s="2">
        <v>380476000</v>
      </c>
      <c r="M5199" s="2">
        <v>382371000</v>
      </c>
      <c r="N5199" s="2">
        <v>385778000</v>
      </c>
      <c r="O5199" s="2">
        <v>386732000</v>
      </c>
      <c r="P5199" s="2">
        <v>389270000</v>
      </c>
      <c r="Q5199" s="2">
        <v>392980000</v>
      </c>
      <c r="R5199" s="2">
        <v>398556000</v>
      </c>
      <c r="S5199" s="2">
        <v>404624000</v>
      </c>
      <c r="T5199" s="2">
        <v>409978000</v>
      </c>
      <c r="U5199" s="2">
        <v>414174000</v>
      </c>
      <c r="V5199" s="2">
        <v>418912000</v>
      </c>
      <c r="W5199" s="2">
        <v>423184000</v>
      </c>
      <c r="X5199" s="2">
        <v>426482000</v>
      </c>
      <c r="Y5199" s="2">
        <v>431787000</v>
      </c>
      <c r="Z5199" s="2">
        <v>438408000</v>
      </c>
      <c r="AA5199" s="2">
        <v>443520000</v>
      </c>
      <c r="AB5199" s="2">
        <v>449851000</v>
      </c>
      <c r="AC5199" s="2">
        <v>457446000</v>
      </c>
      <c r="AD5199" s="2">
        <v>463972000</v>
      </c>
      <c r="AE5199" s="2">
        <v>468993000</v>
      </c>
      <c r="AF5199" s="2">
        <v>473638000</v>
      </c>
      <c r="AG5199" s="2">
        <v>480209000</v>
      </c>
    </row>
    <row r="5200" spans="1:33" x14ac:dyDescent="0.35">
      <c r="A5200" t="s">
        <v>6830</v>
      </c>
      <c r="B5200" t="s">
        <v>19</v>
      </c>
      <c r="C5200" s="2">
        <v>1947720000</v>
      </c>
      <c r="D5200" s="2">
        <v>1853310000</v>
      </c>
      <c r="E5200" s="2">
        <v>2006330000</v>
      </c>
      <c r="F5200" s="2">
        <v>2043660000</v>
      </c>
      <c r="G5200" s="2">
        <v>2062990000</v>
      </c>
      <c r="H5200" s="2">
        <v>2083860000</v>
      </c>
      <c r="I5200" s="2">
        <v>2100940000</v>
      </c>
      <c r="J5200" s="2">
        <v>2119850000</v>
      </c>
      <c r="K5200" s="2">
        <v>2122150000</v>
      </c>
      <c r="L5200" s="2">
        <v>2123960000</v>
      </c>
      <c r="M5200" s="2">
        <v>2133390000</v>
      </c>
      <c r="N5200" s="2">
        <v>2151380000</v>
      </c>
      <c r="O5200" s="2">
        <v>2156190000</v>
      </c>
      <c r="P5200" s="2">
        <v>2169380000</v>
      </c>
      <c r="Q5200" s="2">
        <v>2189460000</v>
      </c>
      <c r="R5200" s="2">
        <v>2219980000</v>
      </c>
      <c r="S5200" s="2">
        <v>2253230000</v>
      </c>
      <c r="T5200" s="2">
        <v>2282260000</v>
      </c>
      <c r="U5200" s="2">
        <v>2305010000</v>
      </c>
      <c r="V5200" s="2">
        <v>2331120000</v>
      </c>
      <c r="W5200" s="2">
        <v>2353980000</v>
      </c>
      <c r="X5200" s="2">
        <v>2371790000</v>
      </c>
      <c r="Y5200" s="2">
        <v>2400800000</v>
      </c>
      <c r="Z5200" s="2">
        <v>2436340000</v>
      </c>
      <c r="AA5200" s="2">
        <v>2463960000</v>
      </c>
      <c r="AB5200" s="2">
        <v>2499080000</v>
      </c>
      <c r="AC5200" s="2">
        <v>2541470000</v>
      </c>
      <c r="AD5200" s="2">
        <v>2578020000</v>
      </c>
      <c r="AE5200" s="2">
        <v>2606060000</v>
      </c>
      <c r="AF5200" s="2">
        <v>2631770000</v>
      </c>
      <c r="AG5200" s="2">
        <v>2668300000</v>
      </c>
    </row>
    <row r="5201" spans="1:33" x14ac:dyDescent="0.35">
      <c r="A5201" t="s">
        <v>6831</v>
      </c>
      <c r="B5201" t="s">
        <v>19</v>
      </c>
      <c r="C5201" s="2">
        <v>3341020000</v>
      </c>
      <c r="D5201" s="2">
        <v>3179640000</v>
      </c>
      <c r="E5201" s="2">
        <v>3343340000</v>
      </c>
      <c r="F5201" s="2">
        <v>3396280000</v>
      </c>
      <c r="G5201" s="2">
        <v>3433620000</v>
      </c>
      <c r="H5201" s="2">
        <v>3470940000</v>
      </c>
      <c r="I5201" s="2">
        <v>3501340000</v>
      </c>
      <c r="J5201" s="2">
        <v>3535070000</v>
      </c>
      <c r="K5201" s="2">
        <v>3542020000</v>
      </c>
      <c r="L5201" s="2">
        <v>3548100000</v>
      </c>
      <c r="M5201" s="2">
        <v>3566450000</v>
      </c>
      <c r="N5201" s="2">
        <v>3598760000</v>
      </c>
      <c r="O5201" s="2">
        <v>3608120000</v>
      </c>
      <c r="P5201" s="2">
        <v>3632380000</v>
      </c>
      <c r="Q5201" s="2">
        <v>3667280000</v>
      </c>
      <c r="R5201" s="2">
        <v>3719540000</v>
      </c>
      <c r="S5201" s="2">
        <v>3776400000</v>
      </c>
      <c r="T5201" s="2">
        <v>3826730000</v>
      </c>
      <c r="U5201" s="2">
        <v>3866160000</v>
      </c>
      <c r="V5201" s="2">
        <v>3910490000</v>
      </c>
      <c r="W5201" s="2">
        <v>3950770000</v>
      </c>
      <c r="X5201" s="2">
        <v>3981790000</v>
      </c>
      <c r="Y5201" s="2">
        <v>4031490000</v>
      </c>
      <c r="Z5201" s="2">
        <v>4093800000</v>
      </c>
      <c r="AA5201" s="2">
        <v>4141790000</v>
      </c>
      <c r="AB5201" s="2">
        <v>4200790000</v>
      </c>
      <c r="AC5201" s="2">
        <v>4271560000</v>
      </c>
      <c r="AD5201" s="2">
        <v>4332310000</v>
      </c>
      <c r="AE5201" s="2">
        <v>4379060000</v>
      </c>
      <c r="AF5201" s="2">
        <v>4422470000</v>
      </c>
      <c r="AG5201" s="2">
        <v>4483820000</v>
      </c>
    </row>
    <row r="5202" spans="1:33" x14ac:dyDescent="0.35">
      <c r="A5202" t="s">
        <v>6832</v>
      </c>
      <c r="B5202" t="s">
        <v>19</v>
      </c>
      <c r="C5202" s="2">
        <v>141596000</v>
      </c>
      <c r="D5202" s="2">
        <v>135171000</v>
      </c>
      <c r="E5202" s="2">
        <v>150624000</v>
      </c>
      <c r="F5202" s="2">
        <v>153806000</v>
      </c>
      <c r="G5202" s="2">
        <v>155025000</v>
      </c>
      <c r="H5202" s="2">
        <v>156484000</v>
      </c>
      <c r="I5202" s="2">
        <v>157688000</v>
      </c>
      <c r="J5202" s="2">
        <v>159021000</v>
      </c>
      <c r="K5202" s="2">
        <v>159108000</v>
      </c>
      <c r="L5202" s="2">
        <v>159160000</v>
      </c>
      <c r="M5202" s="2">
        <v>159788000</v>
      </c>
      <c r="N5202" s="2">
        <v>161056000</v>
      </c>
      <c r="O5202" s="2">
        <v>161405000</v>
      </c>
      <c r="P5202" s="2">
        <v>162325000</v>
      </c>
      <c r="Q5202" s="2">
        <v>163775000</v>
      </c>
      <c r="R5202" s="2">
        <v>166004000</v>
      </c>
      <c r="S5202" s="2">
        <v>168439000</v>
      </c>
      <c r="T5202" s="2">
        <v>170539000</v>
      </c>
      <c r="U5202" s="2">
        <v>172180000</v>
      </c>
      <c r="V5202" s="2">
        <v>174104000</v>
      </c>
      <c r="W5202" s="2">
        <v>175727000</v>
      </c>
      <c r="X5202" s="2">
        <v>177007000</v>
      </c>
      <c r="Y5202" s="2">
        <v>179117000</v>
      </c>
      <c r="Z5202" s="2">
        <v>181634000</v>
      </c>
      <c r="AA5202" s="2">
        <v>183607000</v>
      </c>
      <c r="AB5202" s="2">
        <v>186193000</v>
      </c>
      <c r="AC5202" s="2">
        <v>189360000</v>
      </c>
      <c r="AD5202" s="2">
        <v>192100000</v>
      </c>
      <c r="AE5202" s="2">
        <v>194193000</v>
      </c>
      <c r="AF5202" s="2">
        <v>196095000</v>
      </c>
      <c r="AG5202" s="2">
        <v>198822000</v>
      </c>
    </row>
    <row r="5203" spans="1:33" x14ac:dyDescent="0.35">
      <c r="A5203" t="s">
        <v>6833</v>
      </c>
      <c r="B5203" t="s">
        <v>19</v>
      </c>
      <c r="C5203" s="2">
        <v>132356000</v>
      </c>
      <c r="D5203" s="2">
        <v>126308000</v>
      </c>
      <c r="E5203" s="2">
        <v>139903000</v>
      </c>
      <c r="F5203" s="2">
        <v>142784000</v>
      </c>
      <c r="G5203" s="2">
        <v>143959000</v>
      </c>
      <c r="H5203" s="2">
        <v>145336000</v>
      </c>
      <c r="I5203" s="2">
        <v>146469000</v>
      </c>
      <c r="J5203" s="2">
        <v>147725000</v>
      </c>
      <c r="K5203" s="2">
        <v>147828000</v>
      </c>
      <c r="L5203" s="2">
        <v>147897000</v>
      </c>
      <c r="M5203" s="2">
        <v>148498000</v>
      </c>
      <c r="N5203" s="2">
        <v>149693000</v>
      </c>
      <c r="O5203" s="2">
        <v>150024000</v>
      </c>
      <c r="P5203" s="2">
        <v>150896000</v>
      </c>
      <c r="Q5203" s="2">
        <v>152254000</v>
      </c>
      <c r="R5203" s="2">
        <v>154336000</v>
      </c>
      <c r="S5203" s="2">
        <v>156609000</v>
      </c>
      <c r="T5203" s="2">
        <v>158575000</v>
      </c>
      <c r="U5203" s="2">
        <v>160113000</v>
      </c>
      <c r="V5203" s="2">
        <v>161906000</v>
      </c>
      <c r="W5203" s="2">
        <v>163432000</v>
      </c>
      <c r="X5203" s="2">
        <v>164632000</v>
      </c>
      <c r="Y5203" s="2">
        <v>166604000</v>
      </c>
      <c r="Z5203" s="2">
        <v>168969000</v>
      </c>
      <c r="AA5203" s="2">
        <v>170819000</v>
      </c>
      <c r="AB5203" s="2">
        <v>173228000</v>
      </c>
      <c r="AC5203" s="2">
        <v>176172000</v>
      </c>
      <c r="AD5203" s="2">
        <v>178716000</v>
      </c>
      <c r="AE5203" s="2">
        <v>180661000</v>
      </c>
      <c r="AF5203" s="2">
        <v>182433000</v>
      </c>
      <c r="AG5203" s="2">
        <v>184969000</v>
      </c>
    </row>
    <row r="5204" spans="1:33" x14ac:dyDescent="0.35">
      <c r="A5204" t="s">
        <v>6834</v>
      </c>
      <c r="B5204" t="s">
        <v>19</v>
      </c>
      <c r="C5204" s="2">
        <v>132153000</v>
      </c>
      <c r="D5204" s="2">
        <v>127655000</v>
      </c>
      <c r="E5204" s="2">
        <v>171254000</v>
      </c>
      <c r="F5204" s="2">
        <v>177434000</v>
      </c>
      <c r="G5204" s="2">
        <v>177327000</v>
      </c>
      <c r="H5204" s="2">
        <v>178271000</v>
      </c>
      <c r="I5204" s="2">
        <v>179106000</v>
      </c>
      <c r="J5204" s="2">
        <v>180024000</v>
      </c>
      <c r="K5204" s="2">
        <v>179403000</v>
      </c>
      <c r="L5204" s="2">
        <v>178755000</v>
      </c>
      <c r="M5204" s="2">
        <v>178834000</v>
      </c>
      <c r="N5204" s="2">
        <v>179671000</v>
      </c>
      <c r="O5204" s="2">
        <v>179842000</v>
      </c>
      <c r="P5204" s="2">
        <v>180339000</v>
      </c>
      <c r="Q5204" s="2">
        <v>181592000</v>
      </c>
      <c r="R5204" s="2">
        <v>183724000</v>
      </c>
      <c r="S5204" s="2">
        <v>186082000</v>
      </c>
      <c r="T5204" s="2">
        <v>187932000</v>
      </c>
      <c r="U5204" s="2">
        <v>189362000</v>
      </c>
      <c r="V5204" s="2">
        <v>191311000</v>
      </c>
      <c r="W5204" s="2">
        <v>192541000</v>
      </c>
      <c r="X5204" s="2">
        <v>193619000</v>
      </c>
      <c r="Y5204" s="2">
        <v>195599000</v>
      </c>
      <c r="Z5204" s="2">
        <v>197526000</v>
      </c>
      <c r="AA5204" s="2">
        <v>199153000</v>
      </c>
      <c r="AB5204" s="2">
        <v>201860000</v>
      </c>
      <c r="AC5204" s="2">
        <v>205389000</v>
      </c>
      <c r="AD5204" s="2">
        <v>208512000</v>
      </c>
      <c r="AE5204" s="2">
        <v>210846000</v>
      </c>
      <c r="AF5204" s="2">
        <v>212837000</v>
      </c>
      <c r="AG5204" s="2">
        <v>215817000</v>
      </c>
    </row>
    <row r="5205" spans="1:33" x14ac:dyDescent="0.35">
      <c r="A5205" t="s">
        <v>6835</v>
      </c>
      <c r="B5205" t="s">
        <v>19</v>
      </c>
      <c r="C5205" s="2">
        <v>9293230</v>
      </c>
      <c r="D5205" s="2">
        <v>8936810</v>
      </c>
      <c r="E5205" s="2">
        <v>9942330</v>
      </c>
      <c r="F5205" s="2">
        <v>10147600</v>
      </c>
      <c r="G5205" s="2">
        <v>10227700</v>
      </c>
      <c r="H5205" s="2">
        <v>10324900</v>
      </c>
      <c r="I5205" s="2">
        <v>10405300</v>
      </c>
      <c r="J5205" s="2">
        <v>10495200</v>
      </c>
      <c r="K5205" s="2">
        <v>10508500</v>
      </c>
      <c r="L5205" s="2">
        <v>10519100</v>
      </c>
      <c r="M5205" s="2">
        <v>10565800</v>
      </c>
      <c r="N5205" s="2">
        <v>10652400</v>
      </c>
      <c r="O5205" s="2">
        <v>10682200</v>
      </c>
      <c r="P5205" s="2">
        <v>10747400</v>
      </c>
      <c r="Q5205" s="2">
        <v>10843900</v>
      </c>
      <c r="R5205" s="2">
        <v>10991300</v>
      </c>
      <c r="S5205" s="2">
        <v>11152300</v>
      </c>
      <c r="T5205" s="2">
        <v>11291900</v>
      </c>
      <c r="U5205" s="2">
        <v>11400500</v>
      </c>
      <c r="V5205" s="2">
        <v>11527500</v>
      </c>
      <c r="W5205" s="2">
        <v>11635200</v>
      </c>
      <c r="X5205" s="2">
        <v>11720100</v>
      </c>
      <c r="Y5205" s="2">
        <v>11858300</v>
      </c>
      <c r="Z5205" s="2">
        <v>12022700</v>
      </c>
      <c r="AA5205" s="2">
        <v>12150900</v>
      </c>
      <c r="AB5205" s="2">
        <v>12317700</v>
      </c>
      <c r="AC5205" s="2">
        <v>12525400</v>
      </c>
      <c r="AD5205" s="2">
        <v>12704700</v>
      </c>
      <c r="AE5205" s="2">
        <v>12841200</v>
      </c>
      <c r="AF5205" s="2">
        <v>12966500</v>
      </c>
      <c r="AG5205" s="2">
        <v>13147000</v>
      </c>
    </row>
    <row r="5206" spans="1:33" x14ac:dyDescent="0.35">
      <c r="A5206" t="s">
        <v>6836</v>
      </c>
      <c r="B5206" t="s">
        <v>19</v>
      </c>
      <c r="C5206" s="2">
        <v>57783000</v>
      </c>
      <c r="D5206" s="2">
        <v>55030900</v>
      </c>
      <c r="E5206" s="2">
        <v>60327700</v>
      </c>
      <c r="F5206" s="2">
        <v>61518100</v>
      </c>
      <c r="G5206" s="2">
        <v>62059000</v>
      </c>
      <c r="H5206" s="2">
        <v>62667500</v>
      </c>
      <c r="I5206" s="2">
        <v>63167100</v>
      </c>
      <c r="J5206" s="2">
        <v>63719800</v>
      </c>
      <c r="K5206" s="2">
        <v>63771000</v>
      </c>
      <c r="L5206" s="2">
        <v>63807800</v>
      </c>
      <c r="M5206" s="2">
        <v>64075300</v>
      </c>
      <c r="N5206" s="2">
        <v>64600600</v>
      </c>
      <c r="O5206" s="2">
        <v>64740100</v>
      </c>
      <c r="P5206" s="2">
        <v>65122800</v>
      </c>
      <c r="Q5206" s="2">
        <v>65716100</v>
      </c>
      <c r="R5206" s="2">
        <v>66623000</v>
      </c>
      <c r="S5206" s="2">
        <v>67612000</v>
      </c>
      <c r="T5206" s="2">
        <v>68470700</v>
      </c>
      <c r="U5206" s="2">
        <v>69142900</v>
      </c>
      <c r="V5206" s="2">
        <v>69921600</v>
      </c>
      <c r="W5206" s="2">
        <v>70592700</v>
      </c>
      <c r="X5206" s="2">
        <v>71118300</v>
      </c>
      <c r="Y5206" s="2">
        <v>71979100</v>
      </c>
      <c r="Z5206" s="2">
        <v>73022300</v>
      </c>
      <c r="AA5206" s="2">
        <v>73835900</v>
      </c>
      <c r="AB5206" s="2">
        <v>74884900</v>
      </c>
      <c r="AC5206" s="2">
        <v>76157400</v>
      </c>
      <c r="AD5206" s="2">
        <v>77256300</v>
      </c>
      <c r="AE5206" s="2">
        <v>78098000</v>
      </c>
      <c r="AF5206" s="2">
        <v>78866300</v>
      </c>
      <c r="AG5206" s="2">
        <v>79961900</v>
      </c>
    </row>
    <row r="5207" spans="1:33" x14ac:dyDescent="0.35">
      <c r="A5207" t="s">
        <v>6837</v>
      </c>
      <c r="B5207" t="s">
        <v>19</v>
      </c>
      <c r="C5207" s="2">
        <v>62067000</v>
      </c>
      <c r="D5207" s="2">
        <v>59493600</v>
      </c>
      <c r="E5207" s="2">
        <v>63161000</v>
      </c>
      <c r="F5207" s="2">
        <v>64198100</v>
      </c>
      <c r="G5207" s="2">
        <v>64863100</v>
      </c>
      <c r="H5207" s="2">
        <v>65555500</v>
      </c>
      <c r="I5207" s="2">
        <v>66121800</v>
      </c>
      <c r="J5207" s="2">
        <v>66754700</v>
      </c>
      <c r="K5207" s="2">
        <v>66912800</v>
      </c>
      <c r="L5207" s="2">
        <v>67052900</v>
      </c>
      <c r="M5207" s="2">
        <v>67414700</v>
      </c>
      <c r="N5207" s="2">
        <v>68027100</v>
      </c>
      <c r="O5207" s="2">
        <v>68238900</v>
      </c>
      <c r="P5207" s="2">
        <v>68709600</v>
      </c>
      <c r="Q5207" s="2">
        <v>69363900</v>
      </c>
      <c r="R5207" s="2">
        <v>70342100</v>
      </c>
      <c r="S5207" s="2">
        <v>71407800</v>
      </c>
      <c r="T5207" s="2">
        <v>72350500</v>
      </c>
      <c r="U5207" s="2">
        <v>73086400</v>
      </c>
      <c r="V5207" s="2">
        <v>73918000</v>
      </c>
      <c r="W5207" s="2">
        <v>74666100</v>
      </c>
      <c r="X5207" s="2">
        <v>75245000</v>
      </c>
      <c r="Y5207" s="2">
        <v>76167200</v>
      </c>
      <c r="Z5207" s="2">
        <v>77309600</v>
      </c>
      <c r="AA5207" s="2">
        <v>78188900</v>
      </c>
      <c r="AB5207" s="2">
        <v>79274100</v>
      </c>
      <c r="AC5207" s="2">
        <v>80601300</v>
      </c>
      <c r="AD5207" s="2">
        <v>81739700</v>
      </c>
      <c r="AE5207" s="2">
        <v>82612200</v>
      </c>
      <c r="AF5207" s="2">
        <v>83426000</v>
      </c>
      <c r="AG5207" s="2">
        <v>84585000</v>
      </c>
    </row>
    <row r="5208" spans="1:33" x14ac:dyDescent="0.35">
      <c r="A5208" t="s">
        <v>6838</v>
      </c>
      <c r="B5208" t="s">
        <v>19</v>
      </c>
      <c r="C5208" s="2">
        <v>6672810</v>
      </c>
      <c r="D5208" s="2">
        <v>6447580</v>
      </c>
      <c r="E5208" s="2">
        <v>6990240</v>
      </c>
      <c r="F5208" s="2">
        <v>7116370</v>
      </c>
      <c r="G5208" s="2">
        <v>7181320</v>
      </c>
      <c r="H5208" s="2">
        <v>7254510</v>
      </c>
      <c r="I5208" s="2">
        <v>7314790</v>
      </c>
      <c r="J5208" s="2">
        <v>7382680</v>
      </c>
      <c r="K5208" s="2">
        <v>7401010</v>
      </c>
      <c r="L5208" s="2">
        <v>7417240</v>
      </c>
      <c r="M5208" s="2">
        <v>7457100</v>
      </c>
      <c r="N5208" s="2">
        <v>7523370</v>
      </c>
      <c r="O5208" s="2">
        <v>7549940</v>
      </c>
      <c r="P5208" s="2">
        <v>7601830</v>
      </c>
      <c r="Q5208" s="2">
        <v>7672570</v>
      </c>
      <c r="R5208" s="2">
        <v>7778690</v>
      </c>
      <c r="S5208" s="2">
        <v>7894530</v>
      </c>
      <c r="T5208" s="2">
        <v>7996460</v>
      </c>
      <c r="U5208" s="2">
        <v>8075680</v>
      </c>
      <c r="V5208" s="2">
        <v>8166380</v>
      </c>
      <c r="W5208" s="2">
        <v>8246040</v>
      </c>
      <c r="X5208" s="2">
        <v>8308240</v>
      </c>
      <c r="Y5208" s="2">
        <v>8407310</v>
      </c>
      <c r="Z5208" s="2">
        <v>8527310</v>
      </c>
      <c r="AA5208" s="2">
        <v>8619890</v>
      </c>
      <c r="AB5208" s="2">
        <v>8736130</v>
      </c>
      <c r="AC5208" s="2">
        <v>8881760</v>
      </c>
      <c r="AD5208" s="2">
        <v>9006770</v>
      </c>
      <c r="AE5208" s="2">
        <v>9102040</v>
      </c>
      <c r="AF5208" s="2">
        <v>9190940</v>
      </c>
      <c r="AG5208" s="2">
        <v>9318870</v>
      </c>
    </row>
    <row r="5209" spans="1:33" x14ac:dyDescent="0.35">
      <c r="A5209" t="s">
        <v>6839</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x14ac:dyDescent="0.35">
      <c r="A5210" t="s">
        <v>6840</v>
      </c>
      <c r="B5210" t="s">
        <v>19</v>
      </c>
      <c r="C5210" s="2">
        <v>5457080000000</v>
      </c>
      <c r="D5210" s="2">
        <v>5520840000000</v>
      </c>
      <c r="E5210" s="2">
        <v>5990760000000</v>
      </c>
      <c r="F5210" s="2">
        <v>6446050000000</v>
      </c>
      <c r="G5210" s="2">
        <v>6383890000000</v>
      </c>
      <c r="H5210" s="2">
        <v>6312020000000</v>
      </c>
      <c r="I5210" s="2">
        <v>6238480000000</v>
      </c>
      <c r="J5210" s="2">
        <v>6160050000000</v>
      </c>
      <c r="K5210" s="2">
        <v>6103370000000</v>
      </c>
      <c r="L5210" s="2">
        <v>6013700000000</v>
      </c>
      <c r="M5210" s="2">
        <v>5958540000000</v>
      </c>
      <c r="N5210" s="2">
        <v>5946680000000</v>
      </c>
      <c r="O5210" s="2">
        <v>5920250000000</v>
      </c>
      <c r="P5210" s="2">
        <v>5913530000000</v>
      </c>
      <c r="Q5210" s="2">
        <v>5930780000000</v>
      </c>
      <c r="R5210" s="2">
        <v>5974260000000</v>
      </c>
      <c r="S5210" s="2">
        <v>6025340000000</v>
      </c>
      <c r="T5210" s="2">
        <v>6069700000000</v>
      </c>
      <c r="U5210" s="2">
        <v>6114810000000</v>
      </c>
      <c r="V5210" s="2">
        <v>6169140000000</v>
      </c>
      <c r="W5210" s="2">
        <v>6224660000000</v>
      </c>
      <c r="X5210" s="2">
        <v>6276840000000</v>
      </c>
      <c r="Y5210" s="2">
        <v>6337910000000</v>
      </c>
      <c r="Z5210" s="2">
        <v>6416410000000</v>
      </c>
      <c r="AA5210" s="2">
        <v>6471950000000</v>
      </c>
      <c r="AB5210" s="2">
        <v>6563250000000</v>
      </c>
      <c r="AC5210" s="2">
        <v>6670670000000</v>
      </c>
      <c r="AD5210" s="2">
        <v>6758450000000</v>
      </c>
      <c r="AE5210" s="2">
        <v>6798800000000</v>
      </c>
      <c r="AF5210" s="2">
        <v>6829250000000</v>
      </c>
      <c r="AG5210" s="2">
        <v>6886870000000</v>
      </c>
    </row>
    <row r="5211" spans="1:33" x14ac:dyDescent="0.35">
      <c r="A5211" t="s">
        <v>6841</v>
      </c>
      <c r="B5211" t="s">
        <v>19</v>
      </c>
      <c r="C5211" s="2">
        <v>599908000</v>
      </c>
      <c r="D5211" s="2">
        <v>603997000</v>
      </c>
      <c r="E5211" s="2">
        <v>664907000</v>
      </c>
      <c r="F5211" s="2">
        <v>717663000</v>
      </c>
      <c r="G5211" s="2">
        <v>714059000</v>
      </c>
      <c r="H5211" s="2">
        <v>706986000</v>
      </c>
      <c r="I5211" s="2">
        <v>699038000</v>
      </c>
      <c r="J5211" s="2">
        <v>690379000</v>
      </c>
      <c r="K5211" s="2">
        <v>683347000</v>
      </c>
      <c r="L5211" s="2">
        <v>672714000</v>
      </c>
      <c r="M5211" s="2">
        <v>666129000</v>
      </c>
      <c r="N5211" s="2">
        <v>664532000</v>
      </c>
      <c r="O5211" s="2">
        <v>661311000</v>
      </c>
      <c r="P5211" s="2">
        <v>660129000</v>
      </c>
      <c r="Q5211" s="2">
        <v>661973000</v>
      </c>
      <c r="R5211" s="2">
        <v>666932000</v>
      </c>
      <c r="S5211" s="2">
        <v>672679000</v>
      </c>
      <c r="T5211" s="2">
        <v>677535000</v>
      </c>
      <c r="U5211" s="2">
        <v>682474000</v>
      </c>
      <c r="V5211" s="2">
        <v>688366000</v>
      </c>
      <c r="W5211" s="2">
        <v>694713000</v>
      </c>
      <c r="X5211" s="2">
        <v>700314000</v>
      </c>
      <c r="Y5211" s="2">
        <v>706948000</v>
      </c>
      <c r="Z5211" s="2">
        <v>715786000</v>
      </c>
      <c r="AA5211" s="2">
        <v>722020000</v>
      </c>
      <c r="AB5211" s="2">
        <v>732317000</v>
      </c>
      <c r="AC5211" s="2">
        <v>744392000</v>
      </c>
      <c r="AD5211" s="2">
        <v>754148000</v>
      </c>
      <c r="AE5211" s="2">
        <v>758561000</v>
      </c>
      <c r="AF5211" s="2">
        <v>761858000</v>
      </c>
      <c r="AG5211" s="2">
        <v>768100000</v>
      </c>
    </row>
    <row r="5212" spans="1:33" x14ac:dyDescent="0.35">
      <c r="A5212" t="s">
        <v>6842</v>
      </c>
      <c r="B5212" t="s">
        <v>19</v>
      </c>
      <c r="C5212" s="2">
        <v>3254570000</v>
      </c>
      <c r="D5212" s="2">
        <v>3273840000</v>
      </c>
      <c r="E5212" s="2">
        <v>3661280000</v>
      </c>
      <c r="F5212" s="2">
        <v>3959360000</v>
      </c>
      <c r="G5212" s="2">
        <v>3937930000</v>
      </c>
      <c r="H5212" s="2">
        <v>3897520000</v>
      </c>
      <c r="I5212" s="2">
        <v>3851910000</v>
      </c>
      <c r="J5212" s="2">
        <v>3802850000</v>
      </c>
      <c r="K5212" s="2">
        <v>3761920000</v>
      </c>
      <c r="L5212" s="2">
        <v>3701390000</v>
      </c>
      <c r="M5212" s="2">
        <v>3663120000</v>
      </c>
      <c r="N5212" s="2">
        <v>3652640000</v>
      </c>
      <c r="O5212" s="2">
        <v>3633400000</v>
      </c>
      <c r="P5212" s="2">
        <v>3624640000</v>
      </c>
      <c r="Q5212" s="2">
        <v>3633490000</v>
      </c>
      <c r="R5212" s="2">
        <v>3659600000</v>
      </c>
      <c r="S5212" s="2">
        <v>3690000000</v>
      </c>
      <c r="T5212" s="2">
        <v>3715350000</v>
      </c>
      <c r="U5212" s="2">
        <v>3741230000</v>
      </c>
      <c r="V5212" s="2">
        <v>3772670000</v>
      </c>
      <c r="W5212" s="2">
        <v>3805700000</v>
      </c>
      <c r="X5212" s="2">
        <v>3834320000</v>
      </c>
      <c r="Y5212" s="2">
        <v>3868640000</v>
      </c>
      <c r="Z5212" s="2">
        <v>3914270000</v>
      </c>
      <c r="AA5212" s="2">
        <v>3946120000</v>
      </c>
      <c r="AB5212" s="2">
        <v>4000950000</v>
      </c>
      <c r="AC5212" s="2">
        <v>4065690000</v>
      </c>
      <c r="AD5212" s="2">
        <v>4117780000</v>
      </c>
      <c r="AE5212" s="2">
        <v>4140650000</v>
      </c>
      <c r="AF5212" s="2">
        <v>4157120000</v>
      </c>
      <c r="AG5212" s="2">
        <v>4189770000</v>
      </c>
    </row>
    <row r="5213" spans="1:33" x14ac:dyDescent="0.35">
      <c r="A5213" t="s">
        <v>6843</v>
      </c>
      <c r="B5213" t="s">
        <v>19</v>
      </c>
      <c r="C5213" s="2">
        <v>5662760000</v>
      </c>
      <c r="D5213" s="2">
        <v>5708390000</v>
      </c>
      <c r="E5213" s="2">
        <v>6248630000</v>
      </c>
      <c r="F5213" s="2">
        <v>6737700000</v>
      </c>
      <c r="G5213" s="2">
        <v>6697240000</v>
      </c>
      <c r="H5213" s="2">
        <v>6629230000</v>
      </c>
      <c r="I5213" s="2">
        <v>6554560000</v>
      </c>
      <c r="J5213" s="2">
        <v>6473450000</v>
      </c>
      <c r="K5213" s="2">
        <v>6409520000</v>
      </c>
      <c r="L5213" s="2">
        <v>6311560000</v>
      </c>
      <c r="M5213" s="2">
        <v>6251170000</v>
      </c>
      <c r="N5213" s="2">
        <v>6237200000</v>
      </c>
      <c r="O5213" s="2">
        <v>6207940000</v>
      </c>
      <c r="P5213" s="2">
        <v>6198340000</v>
      </c>
      <c r="Q5213" s="2">
        <v>6216160000</v>
      </c>
      <c r="R5213" s="2">
        <v>6262800000</v>
      </c>
      <c r="S5213" s="2">
        <v>6316970000</v>
      </c>
      <c r="T5213" s="2">
        <v>6363100000</v>
      </c>
      <c r="U5213" s="2">
        <v>6410010000</v>
      </c>
      <c r="V5213" s="2">
        <v>6465940000</v>
      </c>
      <c r="W5213" s="2">
        <v>6525690000</v>
      </c>
      <c r="X5213" s="2">
        <v>6579310000</v>
      </c>
      <c r="Y5213" s="2">
        <v>6642530000</v>
      </c>
      <c r="Z5213" s="2">
        <v>6726110000</v>
      </c>
      <c r="AA5213" s="2">
        <v>6785210000</v>
      </c>
      <c r="AB5213" s="2">
        <v>6882110000</v>
      </c>
      <c r="AC5213" s="2">
        <v>6995720000</v>
      </c>
      <c r="AD5213" s="2">
        <v>7087800000</v>
      </c>
      <c r="AE5213" s="2">
        <v>7129780000</v>
      </c>
      <c r="AF5213" s="2">
        <v>7161380000</v>
      </c>
      <c r="AG5213" s="2">
        <v>7220810000</v>
      </c>
    </row>
    <row r="5214" spans="1:33" x14ac:dyDescent="0.35">
      <c r="A5214" t="s">
        <v>6844</v>
      </c>
      <c r="B5214" t="s">
        <v>19</v>
      </c>
      <c r="C5214" s="2">
        <v>239438000</v>
      </c>
      <c r="D5214" s="2">
        <v>241520000</v>
      </c>
      <c r="E5214" s="2">
        <v>273866000</v>
      </c>
      <c r="F5214" s="2">
        <v>296323000</v>
      </c>
      <c r="G5214" s="2">
        <v>293375000</v>
      </c>
      <c r="H5214" s="2">
        <v>289859000</v>
      </c>
      <c r="I5214" s="2">
        <v>286145000</v>
      </c>
      <c r="J5214" s="2">
        <v>282288000</v>
      </c>
      <c r="K5214" s="2">
        <v>279213000</v>
      </c>
      <c r="L5214" s="2">
        <v>274678000</v>
      </c>
      <c r="M5214" s="2">
        <v>271730000</v>
      </c>
      <c r="N5214" s="2">
        <v>270835000</v>
      </c>
      <c r="O5214" s="2">
        <v>269311000</v>
      </c>
      <c r="P5214" s="2">
        <v>268531000</v>
      </c>
      <c r="Q5214" s="2">
        <v>269056000</v>
      </c>
      <c r="R5214" s="2">
        <v>270816000</v>
      </c>
      <c r="S5214" s="2">
        <v>272909000</v>
      </c>
      <c r="T5214" s="2">
        <v>274657000</v>
      </c>
      <c r="U5214" s="2">
        <v>276454000</v>
      </c>
      <c r="V5214" s="2">
        <v>278730000</v>
      </c>
      <c r="W5214" s="2">
        <v>280900000</v>
      </c>
      <c r="X5214" s="2">
        <v>282833000</v>
      </c>
      <c r="Y5214" s="2">
        <v>285178000</v>
      </c>
      <c r="Z5214" s="2">
        <v>288174000</v>
      </c>
      <c r="AA5214" s="2">
        <v>290225000</v>
      </c>
      <c r="AB5214" s="2">
        <v>294039000</v>
      </c>
      <c r="AC5214" s="2">
        <v>298613000</v>
      </c>
      <c r="AD5214" s="2">
        <v>302303000</v>
      </c>
      <c r="AE5214" s="2">
        <v>303862000</v>
      </c>
      <c r="AF5214" s="2">
        <v>304914000</v>
      </c>
      <c r="AG5214" s="2">
        <v>307199000</v>
      </c>
    </row>
    <row r="5215" spans="1:33" x14ac:dyDescent="0.35">
      <c r="A5215" t="s">
        <v>6845</v>
      </c>
      <c r="B5215" t="s">
        <v>19</v>
      </c>
      <c r="C5215" s="2">
        <v>223872000</v>
      </c>
      <c r="D5215" s="2">
        <v>225804000</v>
      </c>
      <c r="E5215" s="2">
        <v>255095000</v>
      </c>
      <c r="F5215" s="2">
        <v>275914000</v>
      </c>
      <c r="G5215" s="2">
        <v>273280000</v>
      </c>
      <c r="H5215" s="2">
        <v>270057000</v>
      </c>
      <c r="I5215" s="2">
        <v>266640000</v>
      </c>
      <c r="J5215" s="2">
        <v>263076000</v>
      </c>
      <c r="K5215" s="2">
        <v>260238000</v>
      </c>
      <c r="L5215" s="2">
        <v>256038000</v>
      </c>
      <c r="M5215" s="2">
        <v>253321000</v>
      </c>
      <c r="N5215" s="2">
        <v>252514000</v>
      </c>
      <c r="O5215" s="2">
        <v>251118000</v>
      </c>
      <c r="P5215" s="2">
        <v>250426000</v>
      </c>
      <c r="Q5215" s="2">
        <v>250941000</v>
      </c>
      <c r="R5215" s="2">
        <v>252607000</v>
      </c>
      <c r="S5215" s="2">
        <v>254583000</v>
      </c>
      <c r="T5215" s="2">
        <v>256239000</v>
      </c>
      <c r="U5215" s="2">
        <v>257937000</v>
      </c>
      <c r="V5215" s="2">
        <v>260074000</v>
      </c>
      <c r="W5215" s="2">
        <v>262139000</v>
      </c>
      <c r="X5215" s="2">
        <v>263979000</v>
      </c>
      <c r="Y5215" s="2">
        <v>266205000</v>
      </c>
      <c r="Z5215" s="2">
        <v>269060000</v>
      </c>
      <c r="AA5215" s="2">
        <v>271022000</v>
      </c>
      <c r="AB5215" s="2">
        <v>274616000</v>
      </c>
      <c r="AC5215" s="2">
        <v>278916000</v>
      </c>
      <c r="AD5215" s="2">
        <v>282386000</v>
      </c>
      <c r="AE5215" s="2">
        <v>283865000</v>
      </c>
      <c r="AF5215" s="2">
        <v>284877000</v>
      </c>
      <c r="AG5215" s="2">
        <v>287036000</v>
      </c>
    </row>
    <row r="5216" spans="1:33" x14ac:dyDescent="0.35">
      <c r="A5216" t="s">
        <v>6846</v>
      </c>
      <c r="B5216" t="s">
        <v>19</v>
      </c>
      <c r="C5216" s="2">
        <v>222650000</v>
      </c>
      <c r="D5216" s="2">
        <v>225312000</v>
      </c>
      <c r="E5216" s="2">
        <v>287662000</v>
      </c>
      <c r="F5216" s="2">
        <v>314516000</v>
      </c>
      <c r="G5216" s="2">
        <v>307274000</v>
      </c>
      <c r="H5216" s="2">
        <v>301732000</v>
      </c>
      <c r="I5216" s="2">
        <v>296340000</v>
      </c>
      <c r="J5216" s="2">
        <v>291276000</v>
      </c>
      <c r="K5216" s="2">
        <v>287186000</v>
      </c>
      <c r="L5216" s="2">
        <v>281661000</v>
      </c>
      <c r="M5216" s="2">
        <v>277588000</v>
      </c>
      <c r="N5216" s="2">
        <v>275721000</v>
      </c>
      <c r="O5216" s="2">
        <v>273333000</v>
      </c>
      <c r="P5216" s="2">
        <v>271341000</v>
      </c>
      <c r="Q5216" s="2">
        <v>271044000</v>
      </c>
      <c r="R5216" s="2">
        <v>271933000</v>
      </c>
      <c r="S5216" s="2">
        <v>273187000</v>
      </c>
      <c r="T5216" s="2">
        <v>274115000</v>
      </c>
      <c r="U5216" s="2">
        <v>275140000</v>
      </c>
      <c r="V5216" s="2">
        <v>276954000</v>
      </c>
      <c r="W5216" s="2">
        <v>277724000</v>
      </c>
      <c r="X5216" s="2">
        <v>278371000</v>
      </c>
      <c r="Y5216" s="2">
        <v>279421000</v>
      </c>
      <c r="Z5216" s="2">
        <v>280331000</v>
      </c>
      <c r="AA5216" s="2">
        <v>280678000</v>
      </c>
      <c r="AB5216" s="2">
        <v>283227000</v>
      </c>
      <c r="AC5216" s="2">
        <v>286669000</v>
      </c>
      <c r="AD5216" s="2">
        <v>289387000</v>
      </c>
      <c r="AE5216" s="2">
        <v>290091000</v>
      </c>
      <c r="AF5216" s="2">
        <v>290090000</v>
      </c>
      <c r="AG5216" s="2">
        <v>291430000</v>
      </c>
    </row>
    <row r="5217" spans="1:33" x14ac:dyDescent="0.35">
      <c r="A5217" t="s">
        <v>6847</v>
      </c>
      <c r="B5217" t="s">
        <v>19</v>
      </c>
      <c r="C5217" s="2">
        <v>16614100</v>
      </c>
      <c r="D5217" s="2">
        <v>16925200</v>
      </c>
      <c r="E5217" s="2">
        <v>18858600</v>
      </c>
      <c r="F5217" s="2">
        <v>20304200</v>
      </c>
      <c r="G5217" s="2">
        <v>19892200</v>
      </c>
      <c r="H5217" s="2">
        <v>19588100</v>
      </c>
      <c r="I5217" s="2">
        <v>19310600</v>
      </c>
      <c r="J5217" s="2">
        <v>19035700</v>
      </c>
      <c r="K5217" s="2">
        <v>18859100</v>
      </c>
      <c r="L5217" s="2">
        <v>18579300</v>
      </c>
      <c r="M5217" s="2">
        <v>18395300</v>
      </c>
      <c r="N5217" s="2">
        <v>18343000</v>
      </c>
      <c r="O5217" s="2">
        <v>18248600</v>
      </c>
      <c r="P5217" s="2">
        <v>18211200</v>
      </c>
      <c r="Q5217" s="2">
        <v>18245600</v>
      </c>
      <c r="R5217" s="2">
        <v>18353000</v>
      </c>
      <c r="S5217" s="2">
        <v>18486600</v>
      </c>
      <c r="T5217" s="2">
        <v>18604700</v>
      </c>
      <c r="U5217" s="2">
        <v>18726500</v>
      </c>
      <c r="V5217" s="2">
        <v>18886900</v>
      </c>
      <c r="W5217" s="2">
        <v>19016200</v>
      </c>
      <c r="X5217" s="2">
        <v>19150600</v>
      </c>
      <c r="Y5217" s="2">
        <v>19310700</v>
      </c>
      <c r="Z5217" s="2">
        <v>19495200</v>
      </c>
      <c r="AA5217" s="2">
        <v>19620600</v>
      </c>
      <c r="AB5217" s="2">
        <v>19864500</v>
      </c>
      <c r="AC5217" s="2">
        <v>20162000</v>
      </c>
      <c r="AD5217" s="2">
        <v>20407700</v>
      </c>
      <c r="AE5217" s="2">
        <v>20512500</v>
      </c>
      <c r="AF5217" s="2">
        <v>20582200</v>
      </c>
      <c r="AG5217" s="2">
        <v>20740900</v>
      </c>
    </row>
    <row r="5218" spans="1:33" x14ac:dyDescent="0.35">
      <c r="A5218" t="s">
        <v>6848</v>
      </c>
      <c r="B5218" t="s">
        <v>19</v>
      </c>
      <c r="C5218" s="2">
        <v>96670900</v>
      </c>
      <c r="D5218" s="2">
        <v>97288300</v>
      </c>
      <c r="E5218" s="2">
        <v>109589000</v>
      </c>
      <c r="F5218" s="2">
        <v>118581000</v>
      </c>
      <c r="G5218" s="2">
        <v>117795000</v>
      </c>
      <c r="H5218" s="2">
        <v>116526000</v>
      </c>
      <c r="I5218" s="2">
        <v>115117000</v>
      </c>
      <c r="J5218" s="2">
        <v>113620000</v>
      </c>
      <c r="K5218" s="2">
        <v>112378000</v>
      </c>
      <c r="L5218" s="2">
        <v>110552000</v>
      </c>
      <c r="M5218" s="2">
        <v>109384000</v>
      </c>
      <c r="N5218" s="2">
        <v>109047000</v>
      </c>
      <c r="O5218" s="2">
        <v>108452000</v>
      </c>
      <c r="P5218" s="2">
        <v>108161000</v>
      </c>
      <c r="Q5218" s="2">
        <v>108403000</v>
      </c>
      <c r="R5218" s="2">
        <v>109157000</v>
      </c>
      <c r="S5218" s="2">
        <v>110040000</v>
      </c>
      <c r="T5218" s="2">
        <v>110775000</v>
      </c>
      <c r="U5218" s="2">
        <v>111526000</v>
      </c>
      <c r="V5218" s="2">
        <v>112452000</v>
      </c>
      <c r="W5218" s="2">
        <v>113398000</v>
      </c>
      <c r="X5218" s="2">
        <v>114218000</v>
      </c>
      <c r="Y5218" s="2">
        <v>115207000</v>
      </c>
      <c r="Z5218" s="2">
        <v>116510000</v>
      </c>
      <c r="AA5218" s="2">
        <v>117413000</v>
      </c>
      <c r="AB5218" s="2">
        <v>119012000</v>
      </c>
      <c r="AC5218" s="2">
        <v>120911000</v>
      </c>
      <c r="AD5218" s="2">
        <v>122438000</v>
      </c>
      <c r="AE5218" s="2">
        <v>123097000</v>
      </c>
      <c r="AF5218" s="2">
        <v>123560000</v>
      </c>
      <c r="AG5218" s="2">
        <v>124510000</v>
      </c>
    </row>
    <row r="5219" spans="1:33" x14ac:dyDescent="0.35">
      <c r="A5219" t="s">
        <v>6849</v>
      </c>
      <c r="B5219" t="s">
        <v>19</v>
      </c>
      <c r="C5219" s="2">
        <v>110550000</v>
      </c>
      <c r="D5219" s="2">
        <v>112456000</v>
      </c>
      <c r="E5219" s="2">
        <v>122108000</v>
      </c>
      <c r="F5219" s="2">
        <v>131162000</v>
      </c>
      <c r="G5219" s="2">
        <v>129001000</v>
      </c>
      <c r="H5219" s="2">
        <v>127247000</v>
      </c>
      <c r="I5219" s="2">
        <v>125613000</v>
      </c>
      <c r="J5219" s="2">
        <v>123943000</v>
      </c>
      <c r="K5219" s="2">
        <v>122877000</v>
      </c>
      <c r="L5219" s="2">
        <v>121133000</v>
      </c>
      <c r="M5219" s="2">
        <v>120038000</v>
      </c>
      <c r="N5219" s="2">
        <v>119793000</v>
      </c>
      <c r="O5219" s="2">
        <v>119260000</v>
      </c>
      <c r="P5219" s="2">
        <v>119135000</v>
      </c>
      <c r="Q5219" s="2">
        <v>119447000</v>
      </c>
      <c r="R5219" s="2">
        <v>120248000</v>
      </c>
      <c r="S5219" s="2">
        <v>121216000</v>
      </c>
      <c r="T5219" s="2">
        <v>122076000</v>
      </c>
      <c r="U5219" s="2">
        <v>122956000</v>
      </c>
      <c r="V5219" s="2">
        <v>124053000</v>
      </c>
      <c r="W5219" s="2">
        <v>125056000</v>
      </c>
      <c r="X5219" s="2">
        <v>126070000</v>
      </c>
      <c r="Y5219" s="2">
        <v>127255000</v>
      </c>
      <c r="Z5219" s="2">
        <v>128691000</v>
      </c>
      <c r="AA5219" s="2">
        <v>129698000</v>
      </c>
      <c r="AB5219" s="2">
        <v>131436000</v>
      </c>
      <c r="AC5219" s="2">
        <v>133511000</v>
      </c>
      <c r="AD5219" s="2">
        <v>135226000</v>
      </c>
      <c r="AE5219" s="2">
        <v>136003000</v>
      </c>
      <c r="AF5219" s="2">
        <v>136571000</v>
      </c>
      <c r="AG5219" s="2">
        <v>137709000</v>
      </c>
    </row>
    <row r="5220" spans="1:33" x14ac:dyDescent="0.35">
      <c r="A5220" t="s">
        <v>6850</v>
      </c>
      <c r="B5220" t="s">
        <v>19</v>
      </c>
      <c r="C5220" s="2">
        <v>12480200</v>
      </c>
      <c r="D5220" s="2">
        <v>12805200</v>
      </c>
      <c r="E5220" s="2">
        <v>13886700</v>
      </c>
      <c r="F5220" s="2">
        <v>14872300</v>
      </c>
      <c r="G5220" s="2">
        <v>14470500</v>
      </c>
      <c r="H5220" s="2">
        <v>14221100</v>
      </c>
      <c r="I5220" s="2">
        <v>14012900</v>
      </c>
      <c r="J5220" s="2">
        <v>13811100</v>
      </c>
      <c r="K5220" s="2">
        <v>13706800</v>
      </c>
      <c r="L5220" s="2">
        <v>13524400</v>
      </c>
      <c r="M5220" s="2">
        <v>13406000</v>
      </c>
      <c r="N5220" s="2">
        <v>13378500</v>
      </c>
      <c r="O5220" s="2">
        <v>13319900</v>
      </c>
      <c r="P5220" s="2">
        <v>13308900</v>
      </c>
      <c r="Q5220" s="2">
        <v>13338300</v>
      </c>
      <c r="R5220" s="2">
        <v>13415000</v>
      </c>
      <c r="S5220" s="2">
        <v>13512800</v>
      </c>
      <c r="T5220" s="2">
        <v>13603900</v>
      </c>
      <c r="U5220" s="2">
        <v>13697500</v>
      </c>
      <c r="V5220" s="2">
        <v>13821300</v>
      </c>
      <c r="W5220" s="2">
        <v>13913600</v>
      </c>
      <c r="X5220" s="2">
        <v>14021600</v>
      </c>
      <c r="Y5220" s="2">
        <v>14147100</v>
      </c>
      <c r="Z5220" s="2">
        <v>14283500</v>
      </c>
      <c r="AA5220" s="2">
        <v>14377200</v>
      </c>
      <c r="AB5220" s="2">
        <v>14554500</v>
      </c>
      <c r="AC5220" s="2">
        <v>14771500</v>
      </c>
      <c r="AD5220" s="2">
        <v>14954300</v>
      </c>
      <c r="AE5220" s="2">
        <v>15035500</v>
      </c>
      <c r="AF5220" s="2">
        <v>15091800</v>
      </c>
      <c r="AG5220" s="2">
        <v>15215800</v>
      </c>
    </row>
    <row r="5221" spans="1:33" x14ac:dyDescent="0.35">
      <c r="A5221" t="s">
        <v>6851</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x14ac:dyDescent="0.35">
      <c r="A5222" t="s">
        <v>6852</v>
      </c>
      <c r="B5222" t="s">
        <v>19</v>
      </c>
      <c r="C5222" s="2">
        <v>3089300000000</v>
      </c>
      <c r="D5222" s="2">
        <v>3125400000000</v>
      </c>
      <c r="E5222" s="2">
        <v>3391420000000</v>
      </c>
      <c r="F5222" s="2">
        <v>3649170000000</v>
      </c>
      <c r="G5222" s="2">
        <v>3613980000000</v>
      </c>
      <c r="H5222" s="2">
        <v>3573300000000</v>
      </c>
      <c r="I5222" s="2">
        <v>3531670000000</v>
      </c>
      <c r="J5222" s="2">
        <v>3487270000000</v>
      </c>
      <c r="K5222" s="2">
        <v>3455190000000</v>
      </c>
      <c r="L5222" s="2">
        <v>3404400000000</v>
      </c>
      <c r="M5222" s="2">
        <v>3373170000000</v>
      </c>
      <c r="N5222" s="2">
        <v>3366470000000</v>
      </c>
      <c r="O5222" s="2">
        <v>3351510000000</v>
      </c>
      <c r="P5222" s="2">
        <v>3347690000000</v>
      </c>
      <c r="Q5222" s="2">
        <v>3357470000000</v>
      </c>
      <c r="R5222" s="2">
        <v>3382070000000</v>
      </c>
      <c r="S5222" s="2">
        <v>3411010000000</v>
      </c>
      <c r="T5222" s="2">
        <v>3436120000000</v>
      </c>
      <c r="U5222" s="2">
        <v>3461650000000</v>
      </c>
      <c r="V5222" s="2">
        <v>3492420000000</v>
      </c>
      <c r="W5222" s="2">
        <v>3523830000000</v>
      </c>
      <c r="X5222" s="2">
        <v>3553380000000</v>
      </c>
      <c r="Y5222" s="2">
        <v>3587950000000</v>
      </c>
      <c r="Z5222" s="2">
        <v>3632400000000</v>
      </c>
      <c r="AA5222" s="2">
        <v>3663830000000</v>
      </c>
      <c r="AB5222" s="2">
        <v>3715520000000</v>
      </c>
      <c r="AC5222" s="2">
        <v>3776330000000</v>
      </c>
      <c r="AD5222" s="2">
        <v>3826040000000</v>
      </c>
      <c r="AE5222" s="2">
        <v>3848860000000</v>
      </c>
      <c r="AF5222" s="2">
        <v>3866100000000</v>
      </c>
      <c r="AG5222" s="2">
        <v>3898730000000</v>
      </c>
    </row>
    <row r="5223" spans="1:33" x14ac:dyDescent="0.35">
      <c r="A5223" t="s">
        <v>6853</v>
      </c>
      <c r="B5223" t="s">
        <v>19</v>
      </c>
      <c r="C5223" s="2">
        <v>339613000</v>
      </c>
      <c r="D5223" s="2">
        <v>341929000</v>
      </c>
      <c r="E5223" s="2">
        <v>376409000</v>
      </c>
      <c r="F5223" s="2">
        <v>406275000</v>
      </c>
      <c r="G5223" s="2">
        <v>404235000</v>
      </c>
      <c r="H5223" s="2">
        <v>400231000</v>
      </c>
      <c r="I5223" s="2">
        <v>395733000</v>
      </c>
      <c r="J5223" s="2">
        <v>390831000</v>
      </c>
      <c r="K5223" s="2">
        <v>386851000</v>
      </c>
      <c r="L5223" s="2">
        <v>380829000</v>
      </c>
      <c r="M5223" s="2">
        <v>377100000</v>
      </c>
      <c r="N5223" s="2">
        <v>376197000</v>
      </c>
      <c r="O5223" s="2">
        <v>374375000</v>
      </c>
      <c r="P5223" s="2">
        <v>373704000</v>
      </c>
      <c r="Q5223" s="2">
        <v>374749000</v>
      </c>
      <c r="R5223" s="2">
        <v>377555000</v>
      </c>
      <c r="S5223" s="2">
        <v>380811000</v>
      </c>
      <c r="T5223" s="2">
        <v>383560000</v>
      </c>
      <c r="U5223" s="2">
        <v>386354000</v>
      </c>
      <c r="V5223" s="2">
        <v>389692000</v>
      </c>
      <c r="W5223" s="2">
        <v>393283000</v>
      </c>
      <c r="X5223" s="2">
        <v>396455000</v>
      </c>
      <c r="Y5223" s="2">
        <v>400209000</v>
      </c>
      <c r="Z5223" s="2">
        <v>405214000</v>
      </c>
      <c r="AA5223" s="2">
        <v>408742000</v>
      </c>
      <c r="AB5223" s="2">
        <v>414571000</v>
      </c>
      <c r="AC5223" s="2">
        <v>421407000</v>
      </c>
      <c r="AD5223" s="2">
        <v>426932000</v>
      </c>
      <c r="AE5223" s="2">
        <v>429428000</v>
      </c>
      <c r="AF5223" s="2">
        <v>431294000</v>
      </c>
      <c r="AG5223" s="2">
        <v>434829000</v>
      </c>
    </row>
    <row r="5224" spans="1:33" x14ac:dyDescent="0.35">
      <c r="A5224" t="s">
        <v>6854</v>
      </c>
      <c r="B5224" t="s">
        <v>19</v>
      </c>
      <c r="C5224" s="2">
        <v>1842440000</v>
      </c>
      <c r="D5224" s="2">
        <v>1853350000</v>
      </c>
      <c r="E5224" s="2">
        <v>2072680000</v>
      </c>
      <c r="F5224" s="2">
        <v>2241430000</v>
      </c>
      <c r="G5224" s="2">
        <v>2229300000</v>
      </c>
      <c r="H5224" s="2">
        <v>2206420000</v>
      </c>
      <c r="I5224" s="2">
        <v>2180610000</v>
      </c>
      <c r="J5224" s="2">
        <v>2152830000</v>
      </c>
      <c r="K5224" s="2">
        <v>2129670000</v>
      </c>
      <c r="L5224" s="2">
        <v>2095380000</v>
      </c>
      <c r="M5224" s="2">
        <v>2073720000</v>
      </c>
      <c r="N5224" s="2">
        <v>2067790000</v>
      </c>
      <c r="O5224" s="2">
        <v>2056910000</v>
      </c>
      <c r="P5224" s="2">
        <v>2051940000</v>
      </c>
      <c r="Q5224" s="2">
        <v>2056950000</v>
      </c>
      <c r="R5224" s="2">
        <v>2071730000</v>
      </c>
      <c r="S5224" s="2">
        <v>2088950000</v>
      </c>
      <c r="T5224" s="2">
        <v>2103300000</v>
      </c>
      <c r="U5224" s="2">
        <v>2117940000</v>
      </c>
      <c r="V5224" s="2">
        <v>2135750000</v>
      </c>
      <c r="W5224" s="2">
        <v>2154440000</v>
      </c>
      <c r="X5224" s="2">
        <v>2170650000</v>
      </c>
      <c r="Y5224" s="2">
        <v>2190070000</v>
      </c>
      <c r="Z5224" s="2">
        <v>2215910000</v>
      </c>
      <c r="AA5224" s="2">
        <v>2233930000</v>
      </c>
      <c r="AB5224" s="2">
        <v>2264970000</v>
      </c>
      <c r="AC5224" s="2">
        <v>2301630000</v>
      </c>
      <c r="AD5224" s="2">
        <v>2331120000</v>
      </c>
      <c r="AE5224" s="2">
        <v>2344060000</v>
      </c>
      <c r="AF5224" s="2">
        <v>2353380000</v>
      </c>
      <c r="AG5224" s="2">
        <v>2371880000</v>
      </c>
    </row>
    <row r="5225" spans="1:33" x14ac:dyDescent="0.35">
      <c r="A5225" t="s">
        <v>6855</v>
      </c>
      <c r="B5225" t="s">
        <v>19</v>
      </c>
      <c r="C5225" s="2">
        <v>3205740000</v>
      </c>
      <c r="D5225" s="2">
        <v>3231580000</v>
      </c>
      <c r="E5225" s="2">
        <v>3537390000</v>
      </c>
      <c r="F5225" s="2">
        <v>3814270000</v>
      </c>
      <c r="G5225" s="2">
        <v>3791370000</v>
      </c>
      <c r="H5225" s="2">
        <v>3752870000</v>
      </c>
      <c r="I5225" s="2">
        <v>3710600000</v>
      </c>
      <c r="J5225" s="2">
        <v>3664690000</v>
      </c>
      <c r="K5225" s="2">
        <v>3628500000</v>
      </c>
      <c r="L5225" s="2">
        <v>3573020000</v>
      </c>
      <c r="M5225" s="2">
        <v>3538830000</v>
      </c>
      <c r="N5225" s="2">
        <v>3530940000</v>
      </c>
      <c r="O5225" s="2">
        <v>3514380000</v>
      </c>
      <c r="P5225" s="2">
        <v>3508930000</v>
      </c>
      <c r="Q5225" s="2">
        <v>3519030000</v>
      </c>
      <c r="R5225" s="2">
        <v>3545410000</v>
      </c>
      <c r="S5225" s="2">
        <v>3576100000</v>
      </c>
      <c r="T5225" s="2">
        <v>3602220000</v>
      </c>
      <c r="U5225" s="2">
        <v>3628760000</v>
      </c>
      <c r="V5225" s="2">
        <v>3660440000</v>
      </c>
      <c r="W5225" s="2">
        <v>3694250000</v>
      </c>
      <c r="X5225" s="2">
        <v>3724610000</v>
      </c>
      <c r="Y5225" s="2">
        <v>3760390000</v>
      </c>
      <c r="Z5225" s="2">
        <v>3807720000</v>
      </c>
      <c r="AA5225" s="2">
        <v>3841170000</v>
      </c>
      <c r="AB5225" s="2">
        <v>3896030000</v>
      </c>
      <c r="AC5225" s="2">
        <v>3960340000</v>
      </c>
      <c r="AD5225" s="2">
        <v>4012490000</v>
      </c>
      <c r="AE5225" s="2">
        <v>4036230000</v>
      </c>
      <c r="AF5225" s="2">
        <v>4054120000</v>
      </c>
      <c r="AG5225" s="2">
        <v>4087780000</v>
      </c>
    </row>
    <row r="5226" spans="1:33" x14ac:dyDescent="0.35">
      <c r="A5226" t="s">
        <v>6856</v>
      </c>
      <c r="B5226" t="s">
        <v>19</v>
      </c>
      <c r="C5226" s="2">
        <v>135548000</v>
      </c>
      <c r="D5226" s="2">
        <v>136727000</v>
      </c>
      <c r="E5226" s="2">
        <v>155037000</v>
      </c>
      <c r="F5226" s="2">
        <v>167751000</v>
      </c>
      <c r="G5226" s="2">
        <v>166082000</v>
      </c>
      <c r="H5226" s="2">
        <v>164092000</v>
      </c>
      <c r="I5226" s="2">
        <v>161989000</v>
      </c>
      <c r="J5226" s="2">
        <v>159806000</v>
      </c>
      <c r="K5226" s="2">
        <v>158066000</v>
      </c>
      <c r="L5226" s="2">
        <v>155497000</v>
      </c>
      <c r="M5226" s="2">
        <v>153828000</v>
      </c>
      <c r="N5226" s="2">
        <v>153322000</v>
      </c>
      <c r="O5226" s="2">
        <v>152460000</v>
      </c>
      <c r="P5226" s="2">
        <v>152017000</v>
      </c>
      <c r="Q5226" s="2">
        <v>152315000</v>
      </c>
      <c r="R5226" s="2">
        <v>153311000</v>
      </c>
      <c r="S5226" s="2">
        <v>154496000</v>
      </c>
      <c r="T5226" s="2">
        <v>155486000</v>
      </c>
      <c r="U5226" s="2">
        <v>156503000</v>
      </c>
      <c r="V5226" s="2">
        <v>157792000</v>
      </c>
      <c r="W5226" s="2">
        <v>159020000</v>
      </c>
      <c r="X5226" s="2">
        <v>160114000</v>
      </c>
      <c r="Y5226" s="2">
        <v>161442000</v>
      </c>
      <c r="Z5226" s="2">
        <v>163138000</v>
      </c>
      <c r="AA5226" s="2">
        <v>164299000</v>
      </c>
      <c r="AB5226" s="2">
        <v>166458000</v>
      </c>
      <c r="AC5226" s="2">
        <v>169048000</v>
      </c>
      <c r="AD5226" s="2">
        <v>171137000</v>
      </c>
      <c r="AE5226" s="2">
        <v>172019000</v>
      </c>
      <c r="AF5226" s="2">
        <v>172615000</v>
      </c>
      <c r="AG5226" s="2">
        <v>173908000</v>
      </c>
    </row>
    <row r="5227" spans="1:33" x14ac:dyDescent="0.35">
      <c r="A5227" t="s">
        <v>6857</v>
      </c>
      <c r="B5227" t="s">
        <v>19</v>
      </c>
      <c r="C5227" s="2">
        <v>126736000</v>
      </c>
      <c r="D5227" s="2">
        <v>127830000</v>
      </c>
      <c r="E5227" s="2">
        <v>144411000</v>
      </c>
      <c r="F5227" s="2">
        <v>156197000</v>
      </c>
      <c r="G5227" s="2">
        <v>154706000</v>
      </c>
      <c r="H5227" s="2">
        <v>152882000</v>
      </c>
      <c r="I5227" s="2">
        <v>150947000</v>
      </c>
      <c r="J5227" s="2">
        <v>148930000</v>
      </c>
      <c r="K5227" s="2">
        <v>147324000</v>
      </c>
      <c r="L5227" s="2">
        <v>144945000</v>
      </c>
      <c r="M5227" s="2">
        <v>143407000</v>
      </c>
      <c r="N5227" s="2">
        <v>142951000</v>
      </c>
      <c r="O5227" s="2">
        <v>142161000</v>
      </c>
      <c r="P5227" s="2">
        <v>141768000</v>
      </c>
      <c r="Q5227" s="2">
        <v>142060000</v>
      </c>
      <c r="R5227" s="2">
        <v>143002000</v>
      </c>
      <c r="S5227" s="2">
        <v>144122000</v>
      </c>
      <c r="T5227" s="2">
        <v>145059000</v>
      </c>
      <c r="U5227" s="2">
        <v>146020000</v>
      </c>
      <c r="V5227" s="2">
        <v>147231000</v>
      </c>
      <c r="W5227" s="2">
        <v>148399000</v>
      </c>
      <c r="X5227" s="2">
        <v>149441000</v>
      </c>
      <c r="Y5227" s="2">
        <v>150701000</v>
      </c>
      <c r="Z5227" s="2">
        <v>152317000</v>
      </c>
      <c r="AA5227" s="2">
        <v>153428000</v>
      </c>
      <c r="AB5227" s="2">
        <v>155463000</v>
      </c>
      <c r="AC5227" s="2">
        <v>157897000</v>
      </c>
      <c r="AD5227" s="2">
        <v>159862000</v>
      </c>
      <c r="AE5227" s="2">
        <v>160699000</v>
      </c>
      <c r="AF5227" s="2">
        <v>161272000</v>
      </c>
      <c r="AG5227" s="2">
        <v>162494000</v>
      </c>
    </row>
    <row r="5228" spans="1:33" x14ac:dyDescent="0.35">
      <c r="A5228" t="s">
        <v>6858</v>
      </c>
      <c r="B5228" t="s">
        <v>19</v>
      </c>
      <c r="C5228" s="2">
        <v>126044000</v>
      </c>
      <c r="D5228" s="2">
        <v>127551000</v>
      </c>
      <c r="E5228" s="2">
        <v>162848000</v>
      </c>
      <c r="F5228" s="2">
        <v>178050000</v>
      </c>
      <c r="G5228" s="2">
        <v>173951000</v>
      </c>
      <c r="H5228" s="2">
        <v>170813000</v>
      </c>
      <c r="I5228" s="2">
        <v>167761000</v>
      </c>
      <c r="J5228" s="2">
        <v>164894000</v>
      </c>
      <c r="K5228" s="2">
        <v>162579000</v>
      </c>
      <c r="L5228" s="2">
        <v>159451000</v>
      </c>
      <c r="M5228" s="2">
        <v>157145000</v>
      </c>
      <c r="N5228" s="2">
        <v>156088000</v>
      </c>
      <c r="O5228" s="2">
        <v>154736000</v>
      </c>
      <c r="P5228" s="2">
        <v>153609000</v>
      </c>
      <c r="Q5228" s="2">
        <v>153441000</v>
      </c>
      <c r="R5228" s="2">
        <v>153943000</v>
      </c>
      <c r="S5228" s="2">
        <v>154654000</v>
      </c>
      <c r="T5228" s="2">
        <v>155179000</v>
      </c>
      <c r="U5228" s="2">
        <v>155759000</v>
      </c>
      <c r="V5228" s="2">
        <v>156787000</v>
      </c>
      <c r="W5228" s="2">
        <v>157222000</v>
      </c>
      <c r="X5228" s="2">
        <v>157588000</v>
      </c>
      <c r="Y5228" s="2">
        <v>158182000</v>
      </c>
      <c r="Z5228" s="2">
        <v>158698000</v>
      </c>
      <c r="AA5228" s="2">
        <v>158895000</v>
      </c>
      <c r="AB5228" s="2">
        <v>160337000</v>
      </c>
      <c r="AC5228" s="2">
        <v>162286000</v>
      </c>
      <c r="AD5228" s="2">
        <v>163825000</v>
      </c>
      <c r="AE5228" s="2">
        <v>164223000</v>
      </c>
      <c r="AF5228" s="2">
        <v>164222000</v>
      </c>
      <c r="AG5228" s="2">
        <v>164982000</v>
      </c>
    </row>
    <row r="5229" spans="1:33" x14ac:dyDescent="0.35">
      <c r="A5229" t="s">
        <v>6859</v>
      </c>
      <c r="B5229" t="s">
        <v>19</v>
      </c>
      <c r="C5229" s="2">
        <v>9405380</v>
      </c>
      <c r="D5229" s="2">
        <v>9581500</v>
      </c>
      <c r="E5229" s="2">
        <v>10676000</v>
      </c>
      <c r="F5229" s="2">
        <v>11494400</v>
      </c>
      <c r="G5229" s="2">
        <v>11261100</v>
      </c>
      <c r="H5229" s="2">
        <v>11089000</v>
      </c>
      <c r="I5229" s="2">
        <v>10931900</v>
      </c>
      <c r="J5229" s="2">
        <v>10776300</v>
      </c>
      <c r="K5229" s="2">
        <v>10676300</v>
      </c>
      <c r="L5229" s="2">
        <v>10517900</v>
      </c>
      <c r="M5229" s="2">
        <v>10413700</v>
      </c>
      <c r="N5229" s="2">
        <v>10384100</v>
      </c>
      <c r="O5229" s="2">
        <v>10330700</v>
      </c>
      <c r="P5229" s="2">
        <v>10309500</v>
      </c>
      <c r="Q5229" s="2">
        <v>10329000</v>
      </c>
      <c r="R5229" s="2">
        <v>10389800</v>
      </c>
      <c r="S5229" s="2">
        <v>10465500</v>
      </c>
      <c r="T5229" s="2">
        <v>10532300</v>
      </c>
      <c r="U5229" s="2">
        <v>10601200</v>
      </c>
      <c r="V5229" s="2">
        <v>10692100</v>
      </c>
      <c r="W5229" s="2">
        <v>10765300</v>
      </c>
      <c r="X5229" s="2">
        <v>10841300</v>
      </c>
      <c r="Y5229" s="2">
        <v>10931900</v>
      </c>
      <c r="Z5229" s="2">
        <v>11036400</v>
      </c>
      <c r="AA5229" s="2">
        <v>11107400</v>
      </c>
      <c r="AB5229" s="2">
        <v>11245500</v>
      </c>
      <c r="AC5229" s="2">
        <v>11413900</v>
      </c>
      <c r="AD5229" s="2">
        <v>11553000</v>
      </c>
      <c r="AE5229" s="2">
        <v>11612300</v>
      </c>
      <c r="AF5229" s="2">
        <v>11651700</v>
      </c>
      <c r="AG5229" s="2">
        <v>11741600</v>
      </c>
    </row>
    <row r="5230" spans="1:33" x14ac:dyDescent="0.35">
      <c r="A5230" t="s">
        <v>6860</v>
      </c>
      <c r="B5230" t="s">
        <v>19</v>
      </c>
      <c r="C5230" s="2">
        <v>54726300</v>
      </c>
      <c r="D5230" s="2">
        <v>55075800</v>
      </c>
      <c r="E5230" s="2">
        <v>62039100</v>
      </c>
      <c r="F5230" s="2">
        <v>67129700</v>
      </c>
      <c r="G5230" s="2">
        <v>66684500</v>
      </c>
      <c r="H5230" s="2">
        <v>65966300</v>
      </c>
      <c r="I5230" s="2">
        <v>65169100</v>
      </c>
      <c r="J5230" s="2">
        <v>64321700</v>
      </c>
      <c r="K5230" s="2">
        <v>63618700</v>
      </c>
      <c r="L5230" s="2">
        <v>62584200</v>
      </c>
      <c r="M5230" s="2">
        <v>61922900</v>
      </c>
      <c r="N5230" s="2">
        <v>61732300</v>
      </c>
      <c r="O5230" s="2">
        <v>61395700</v>
      </c>
      <c r="P5230" s="2">
        <v>61230900</v>
      </c>
      <c r="Q5230" s="2">
        <v>61368200</v>
      </c>
      <c r="R5230" s="2">
        <v>61794600</v>
      </c>
      <c r="S5230" s="2">
        <v>62295000</v>
      </c>
      <c r="T5230" s="2">
        <v>62710600</v>
      </c>
      <c r="U5230" s="2">
        <v>63135700</v>
      </c>
      <c r="V5230" s="2">
        <v>63660500</v>
      </c>
      <c r="W5230" s="2">
        <v>64195300</v>
      </c>
      <c r="X5230" s="2">
        <v>64659700</v>
      </c>
      <c r="Y5230" s="2">
        <v>65219700</v>
      </c>
      <c r="Z5230" s="2">
        <v>65957600</v>
      </c>
      <c r="AA5230" s="2">
        <v>66468400</v>
      </c>
      <c r="AB5230" s="2">
        <v>67373800</v>
      </c>
      <c r="AC5230" s="2">
        <v>68448800</v>
      </c>
      <c r="AD5230" s="2">
        <v>69313400</v>
      </c>
      <c r="AE5230" s="2">
        <v>69686500</v>
      </c>
      <c r="AF5230" s="2">
        <v>69948600</v>
      </c>
      <c r="AG5230" s="2">
        <v>70486400</v>
      </c>
    </row>
    <row r="5231" spans="1:33" x14ac:dyDescent="0.35">
      <c r="A5231" t="s">
        <v>6861</v>
      </c>
      <c r="B5231" t="s">
        <v>19</v>
      </c>
      <c r="C5231" s="2">
        <v>62583200</v>
      </c>
      <c r="D5231" s="2">
        <v>63662300</v>
      </c>
      <c r="E5231" s="2">
        <v>69126400</v>
      </c>
      <c r="F5231" s="2">
        <v>74251900</v>
      </c>
      <c r="G5231" s="2">
        <v>73028400</v>
      </c>
      <c r="H5231" s="2">
        <v>72035400</v>
      </c>
      <c r="I5231" s="2">
        <v>71111000</v>
      </c>
      <c r="J5231" s="2">
        <v>70165300</v>
      </c>
      <c r="K5231" s="2">
        <v>69562100</v>
      </c>
      <c r="L5231" s="2">
        <v>68574500</v>
      </c>
      <c r="M5231" s="2">
        <v>67954400</v>
      </c>
      <c r="N5231" s="2">
        <v>67815800</v>
      </c>
      <c r="O5231" s="2">
        <v>67514600</v>
      </c>
      <c r="P5231" s="2">
        <v>67443200</v>
      </c>
      <c r="Q5231" s="2">
        <v>67620200</v>
      </c>
      <c r="R5231" s="2">
        <v>68073400</v>
      </c>
      <c r="S5231" s="2">
        <v>68621500</v>
      </c>
      <c r="T5231" s="2">
        <v>69108700</v>
      </c>
      <c r="U5231" s="2">
        <v>69606200</v>
      </c>
      <c r="V5231" s="2">
        <v>70227900</v>
      </c>
      <c r="W5231" s="2">
        <v>70795100</v>
      </c>
      <c r="X5231" s="2">
        <v>71369500</v>
      </c>
      <c r="Y5231" s="2">
        <v>72040000</v>
      </c>
      <c r="Z5231" s="2">
        <v>72853500</v>
      </c>
      <c r="AA5231" s="2">
        <v>73423000</v>
      </c>
      <c r="AB5231" s="2">
        <v>74407200</v>
      </c>
      <c r="AC5231" s="2">
        <v>75582000</v>
      </c>
      <c r="AD5231" s="2">
        <v>76552900</v>
      </c>
      <c r="AE5231" s="2">
        <v>76992600</v>
      </c>
      <c r="AF5231" s="2">
        <v>77314100</v>
      </c>
      <c r="AG5231" s="2">
        <v>77958500</v>
      </c>
    </row>
    <row r="5232" spans="1:33" x14ac:dyDescent="0.35">
      <c r="A5232" t="s">
        <v>6862</v>
      </c>
      <c r="B5232" t="s">
        <v>19</v>
      </c>
      <c r="C5232" s="2">
        <v>7065160</v>
      </c>
      <c r="D5232" s="2">
        <v>7249150</v>
      </c>
      <c r="E5232" s="2">
        <v>7861340</v>
      </c>
      <c r="F5232" s="2">
        <v>8419320</v>
      </c>
      <c r="G5232" s="2">
        <v>8191890</v>
      </c>
      <c r="H5232" s="2">
        <v>8050700</v>
      </c>
      <c r="I5232" s="2">
        <v>7932820</v>
      </c>
      <c r="J5232" s="2">
        <v>7818590</v>
      </c>
      <c r="K5232" s="2">
        <v>7759580</v>
      </c>
      <c r="L5232" s="2">
        <v>7656260</v>
      </c>
      <c r="M5232" s="2">
        <v>7589240</v>
      </c>
      <c r="N5232" s="2">
        <v>7573670</v>
      </c>
      <c r="O5232" s="2">
        <v>7540530</v>
      </c>
      <c r="P5232" s="2">
        <v>7534270</v>
      </c>
      <c r="Q5232" s="2">
        <v>7550920</v>
      </c>
      <c r="R5232" s="2">
        <v>7594350</v>
      </c>
      <c r="S5232" s="2">
        <v>7649770</v>
      </c>
      <c r="T5232" s="2">
        <v>7701290</v>
      </c>
      <c r="U5232" s="2">
        <v>7754270</v>
      </c>
      <c r="V5232" s="2">
        <v>7824360</v>
      </c>
      <c r="W5232" s="2">
        <v>7876630</v>
      </c>
      <c r="X5232" s="2">
        <v>7937760</v>
      </c>
      <c r="Y5232" s="2">
        <v>8008770</v>
      </c>
      <c r="Z5232" s="2">
        <v>8086030</v>
      </c>
      <c r="AA5232" s="2">
        <v>8139070</v>
      </c>
      <c r="AB5232" s="2">
        <v>8239460</v>
      </c>
      <c r="AC5232" s="2">
        <v>8362270</v>
      </c>
      <c r="AD5232" s="2">
        <v>8465780</v>
      </c>
      <c r="AE5232" s="2">
        <v>8511750</v>
      </c>
      <c r="AF5232" s="2">
        <v>8543600</v>
      </c>
      <c r="AG5232" s="2">
        <v>8613810</v>
      </c>
    </row>
    <row r="5233" spans="1:33" x14ac:dyDescent="0.35">
      <c r="A5233" t="s">
        <v>6863</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x14ac:dyDescent="0.35">
      <c r="A5234" t="s">
        <v>6864</v>
      </c>
      <c r="B5234" t="s">
        <v>19</v>
      </c>
      <c r="C5234" s="2">
        <v>20527200000000</v>
      </c>
      <c r="D5234" s="2">
        <v>21152100000000</v>
      </c>
      <c r="E5234" s="2">
        <v>20965000000000</v>
      </c>
      <c r="F5234" s="2">
        <v>21043700000000</v>
      </c>
      <c r="G5234" s="2">
        <v>20930500000000</v>
      </c>
      <c r="H5234" s="2">
        <v>20869000000000</v>
      </c>
      <c r="I5234" s="2">
        <v>20834100000000</v>
      </c>
      <c r="J5234" s="2">
        <v>20793800000000</v>
      </c>
      <c r="K5234" s="2">
        <v>20841500000000</v>
      </c>
      <c r="L5234" s="2">
        <v>20880100000000</v>
      </c>
      <c r="M5234" s="2">
        <v>20937000000000</v>
      </c>
      <c r="N5234" s="2">
        <v>20985300000000</v>
      </c>
      <c r="O5234" s="2">
        <v>21015700000000</v>
      </c>
      <c r="P5234" s="2">
        <v>21086500000000</v>
      </c>
      <c r="Q5234" s="2">
        <v>21135100000000</v>
      </c>
      <c r="R5234" s="2">
        <v>21192500000000</v>
      </c>
      <c r="S5234" s="2">
        <v>21266400000000</v>
      </c>
      <c r="T5234" s="2">
        <v>21368700000000</v>
      </c>
      <c r="U5234" s="2">
        <v>21470100000000</v>
      </c>
      <c r="V5234" s="2">
        <v>21613600000000</v>
      </c>
      <c r="W5234" s="2">
        <v>21717600000000</v>
      </c>
      <c r="X5234" s="2">
        <v>21861100000000</v>
      </c>
      <c r="Y5234" s="2">
        <v>22054400000000</v>
      </c>
      <c r="Z5234" s="2">
        <v>22241300000000</v>
      </c>
      <c r="AA5234" s="2">
        <v>22387100000000</v>
      </c>
      <c r="AB5234" s="2">
        <v>22549700000000</v>
      </c>
      <c r="AC5234" s="2">
        <v>22751400000000</v>
      </c>
      <c r="AD5234" s="2">
        <v>22975800000000</v>
      </c>
      <c r="AE5234" s="2">
        <v>23166700000000</v>
      </c>
      <c r="AF5234" s="2">
        <v>23363000000000</v>
      </c>
      <c r="AG5234" s="2">
        <v>23568000000000</v>
      </c>
    </row>
    <row r="5235" spans="1:33" x14ac:dyDescent="0.35">
      <c r="A5235" t="s">
        <v>6865</v>
      </c>
      <c r="B5235" t="s">
        <v>19</v>
      </c>
      <c r="C5235" s="2">
        <v>176564000000</v>
      </c>
      <c r="D5235" s="2">
        <v>198206000000</v>
      </c>
      <c r="E5235" s="2">
        <v>210543000000</v>
      </c>
      <c r="F5235" s="2">
        <v>215752000000</v>
      </c>
      <c r="G5235" s="2">
        <v>219773000000</v>
      </c>
      <c r="H5235" s="2">
        <v>225876000000</v>
      </c>
      <c r="I5235" s="2">
        <v>226678000000</v>
      </c>
      <c r="J5235" s="2">
        <v>227378000000</v>
      </c>
      <c r="K5235" s="2">
        <v>229176000000</v>
      </c>
      <c r="L5235" s="2">
        <v>230672000000</v>
      </c>
      <c r="M5235" s="2">
        <v>232674000000</v>
      </c>
      <c r="N5235" s="2">
        <v>232677000000</v>
      </c>
      <c r="O5235" s="2">
        <v>234678000000</v>
      </c>
      <c r="P5235" s="2">
        <v>238583000000</v>
      </c>
      <c r="Q5235" s="2">
        <v>242489000000</v>
      </c>
      <c r="R5235" s="2">
        <v>246897000000</v>
      </c>
      <c r="S5235" s="2">
        <v>251807000000</v>
      </c>
      <c r="T5235" s="2">
        <v>257618000000</v>
      </c>
      <c r="U5235" s="2">
        <v>264228000000</v>
      </c>
      <c r="V5235" s="2">
        <v>271842000000</v>
      </c>
      <c r="W5235" s="2">
        <v>279357000000</v>
      </c>
      <c r="X5235" s="2">
        <v>286872000000</v>
      </c>
      <c r="Y5235" s="2">
        <v>295092000000</v>
      </c>
      <c r="Z5235" s="2">
        <v>303816000000</v>
      </c>
      <c r="AA5235" s="2">
        <v>312435000000</v>
      </c>
      <c r="AB5235" s="2">
        <v>321954000000</v>
      </c>
      <c r="AC5235" s="2">
        <v>332178000000</v>
      </c>
      <c r="AD5235" s="2">
        <v>342402000000</v>
      </c>
      <c r="AE5235" s="2">
        <v>353722000000</v>
      </c>
      <c r="AF5235" s="2">
        <v>365542000000</v>
      </c>
      <c r="AG5235" s="2">
        <v>377362000000</v>
      </c>
    </row>
    <row r="5236" spans="1:33" x14ac:dyDescent="0.35">
      <c r="A5236" t="s">
        <v>6866</v>
      </c>
      <c r="B5236" t="s">
        <v>19</v>
      </c>
      <c r="C5236" s="2">
        <v>215616000000</v>
      </c>
      <c r="D5236" s="2">
        <v>236697000000</v>
      </c>
      <c r="E5236" s="2">
        <v>249772000000</v>
      </c>
      <c r="F5236" s="2">
        <v>254903000000</v>
      </c>
      <c r="G5236" s="2">
        <v>259093000000</v>
      </c>
      <c r="H5236" s="2">
        <v>266002000000</v>
      </c>
      <c r="I5236" s="2">
        <v>267003000000</v>
      </c>
      <c r="J5236" s="2">
        <v>267901000000</v>
      </c>
      <c r="K5236" s="2">
        <v>269785000000</v>
      </c>
      <c r="L5236" s="2">
        <v>271367000000</v>
      </c>
      <c r="M5236" s="2">
        <v>273477000000</v>
      </c>
      <c r="N5236" s="2">
        <v>273791000000</v>
      </c>
      <c r="O5236" s="2">
        <v>275897000000</v>
      </c>
      <c r="P5236" s="2">
        <v>279625000000</v>
      </c>
      <c r="Q5236" s="2">
        <v>283455000000</v>
      </c>
      <c r="R5236" s="2">
        <v>287703000000</v>
      </c>
      <c r="S5236" s="2">
        <v>292355000000</v>
      </c>
      <c r="T5236" s="2">
        <v>297814000000</v>
      </c>
      <c r="U5236" s="2">
        <v>303972000000</v>
      </c>
      <c r="V5236" s="2">
        <v>311047000000</v>
      </c>
      <c r="W5236" s="2">
        <v>318032000000</v>
      </c>
      <c r="X5236" s="2">
        <v>325011000000</v>
      </c>
      <c r="Y5236" s="2">
        <v>332623000000</v>
      </c>
      <c r="Z5236" s="2">
        <v>340654000000</v>
      </c>
      <c r="AA5236" s="2">
        <v>348656000000</v>
      </c>
      <c r="AB5236" s="2">
        <v>357364000000</v>
      </c>
      <c r="AC5236" s="2">
        <v>366794000000</v>
      </c>
      <c r="AD5236" s="2">
        <v>376228000000</v>
      </c>
      <c r="AE5236" s="2">
        <v>386535000000</v>
      </c>
      <c r="AF5236" s="2">
        <v>397348000000</v>
      </c>
      <c r="AG5236" s="2">
        <v>408159000000</v>
      </c>
    </row>
    <row r="5237" spans="1:33" x14ac:dyDescent="0.35">
      <c r="A5237" t="s">
        <v>6867</v>
      </c>
      <c r="B5237" t="s">
        <v>19</v>
      </c>
      <c r="C5237" s="2">
        <v>171277000000</v>
      </c>
      <c r="D5237" s="2">
        <v>190443000000</v>
      </c>
      <c r="E5237" s="2">
        <v>201185000000</v>
      </c>
      <c r="F5237" s="2">
        <v>205773000000</v>
      </c>
      <c r="G5237" s="2">
        <v>209408000000</v>
      </c>
      <c r="H5237" s="2">
        <v>214626000000</v>
      </c>
      <c r="I5237" s="2">
        <v>215333000000</v>
      </c>
      <c r="J5237" s="2">
        <v>216031000000</v>
      </c>
      <c r="K5237" s="2">
        <v>217524000000</v>
      </c>
      <c r="L5237" s="2">
        <v>218811000000</v>
      </c>
      <c r="M5237" s="2">
        <v>220541000000</v>
      </c>
      <c r="N5237" s="2">
        <v>220574000000</v>
      </c>
      <c r="O5237" s="2">
        <v>222292000000</v>
      </c>
      <c r="P5237" s="2">
        <v>225747000000</v>
      </c>
      <c r="Q5237" s="2">
        <v>229099000000</v>
      </c>
      <c r="R5237" s="2">
        <v>233079000000</v>
      </c>
      <c r="S5237" s="2">
        <v>237368000000</v>
      </c>
      <c r="T5237" s="2">
        <v>242470000000</v>
      </c>
      <c r="U5237" s="2">
        <v>248273000000</v>
      </c>
      <c r="V5237" s="2">
        <v>254906000000</v>
      </c>
      <c r="W5237" s="2">
        <v>261546000000</v>
      </c>
      <c r="X5237" s="2">
        <v>268184000000</v>
      </c>
      <c r="Y5237" s="2">
        <v>275479000000</v>
      </c>
      <c r="Z5237" s="2">
        <v>283102000000</v>
      </c>
      <c r="AA5237" s="2">
        <v>290773000000</v>
      </c>
      <c r="AB5237" s="2">
        <v>299157000000</v>
      </c>
      <c r="AC5237" s="2">
        <v>308179000000</v>
      </c>
      <c r="AD5237" s="2">
        <v>317210000000</v>
      </c>
      <c r="AE5237" s="2">
        <v>327098000000</v>
      </c>
      <c r="AF5237" s="2">
        <v>337493000000</v>
      </c>
      <c r="AG5237" s="2">
        <v>347889000000</v>
      </c>
    </row>
    <row r="5238" spans="1:33" x14ac:dyDescent="0.35">
      <c r="A5238" t="s">
        <v>6868</v>
      </c>
      <c r="B5238" t="s">
        <v>19</v>
      </c>
      <c r="C5238" s="2">
        <v>123800000000</v>
      </c>
      <c r="D5238" s="2">
        <v>139350000000</v>
      </c>
      <c r="E5238" s="2">
        <v>148196000000</v>
      </c>
      <c r="F5238" s="2">
        <v>151896000000</v>
      </c>
      <c r="G5238" s="2">
        <v>154789000000</v>
      </c>
      <c r="H5238" s="2">
        <v>159085000000</v>
      </c>
      <c r="I5238" s="2">
        <v>159584000000</v>
      </c>
      <c r="J5238" s="2">
        <v>160083000000</v>
      </c>
      <c r="K5238" s="2">
        <v>161386000000</v>
      </c>
      <c r="L5238" s="2">
        <v>162488000000</v>
      </c>
      <c r="M5238" s="2">
        <v>163892000000</v>
      </c>
      <c r="N5238" s="2">
        <v>163895000000</v>
      </c>
      <c r="O5238" s="2">
        <v>165298000000</v>
      </c>
      <c r="P5238" s="2">
        <v>168102000000</v>
      </c>
      <c r="Q5238" s="2">
        <v>170905000000</v>
      </c>
      <c r="R5238" s="2">
        <v>174109000000</v>
      </c>
      <c r="S5238" s="2">
        <v>177513000000</v>
      </c>
      <c r="T5238" s="2">
        <v>181719000000</v>
      </c>
      <c r="U5238" s="2">
        <v>186525000000</v>
      </c>
      <c r="V5238" s="2">
        <v>192033000000</v>
      </c>
      <c r="W5238" s="2">
        <v>197439000000</v>
      </c>
      <c r="X5238" s="2">
        <v>202847000000</v>
      </c>
      <c r="Y5238" s="2">
        <v>208758000000</v>
      </c>
      <c r="Z5238" s="2">
        <v>214969000000</v>
      </c>
      <c r="AA5238" s="2">
        <v>221277000000</v>
      </c>
      <c r="AB5238" s="2">
        <v>228086000000</v>
      </c>
      <c r="AC5238" s="2">
        <v>235498000000</v>
      </c>
      <c r="AD5238" s="2">
        <v>242910000000</v>
      </c>
      <c r="AE5238" s="2">
        <v>251021000000</v>
      </c>
      <c r="AF5238" s="2">
        <v>259531000000</v>
      </c>
      <c r="AG5238" s="2">
        <v>268143000000</v>
      </c>
    </row>
    <row r="5239" spans="1:33" x14ac:dyDescent="0.35">
      <c r="A5239" t="s">
        <v>6869</v>
      </c>
      <c r="B5239" t="s">
        <v>19</v>
      </c>
      <c r="C5239" s="2">
        <v>73035100000</v>
      </c>
      <c r="D5239" s="2">
        <v>82158200000</v>
      </c>
      <c r="E5239" s="2">
        <v>87349500000</v>
      </c>
      <c r="F5239" s="2">
        <v>89559800000</v>
      </c>
      <c r="G5239" s="2">
        <v>91213400000</v>
      </c>
      <c r="H5239" s="2">
        <v>93739800000</v>
      </c>
      <c r="I5239" s="2">
        <v>94067600000</v>
      </c>
      <c r="J5239" s="2">
        <v>94365700000</v>
      </c>
      <c r="K5239" s="2">
        <v>95097200000</v>
      </c>
      <c r="L5239" s="2">
        <v>95728300000</v>
      </c>
      <c r="M5239" s="2">
        <v>96570400000</v>
      </c>
      <c r="N5239" s="2">
        <v>96542300000</v>
      </c>
      <c r="O5239" s="2">
        <v>97393400000</v>
      </c>
      <c r="P5239" s="2">
        <v>99016400000</v>
      </c>
      <c r="Q5239" s="2">
        <v>100668000000</v>
      </c>
      <c r="R5239" s="2">
        <v>102541000000</v>
      </c>
      <c r="S5239" s="2">
        <v>104544000000</v>
      </c>
      <c r="T5239" s="2">
        <v>107048000000</v>
      </c>
      <c r="U5239" s="2">
        <v>109852000000</v>
      </c>
      <c r="V5239" s="2">
        <v>113058000000</v>
      </c>
      <c r="W5239" s="2">
        <v>116263000000</v>
      </c>
      <c r="X5239" s="2">
        <v>119469000000</v>
      </c>
      <c r="Y5239" s="2">
        <v>122877000000</v>
      </c>
      <c r="Z5239" s="2">
        <v>126585000000</v>
      </c>
      <c r="AA5239" s="2">
        <v>130191000000</v>
      </c>
      <c r="AB5239" s="2">
        <v>134298000000</v>
      </c>
      <c r="AC5239" s="2">
        <v>138607000000</v>
      </c>
      <c r="AD5239" s="2">
        <v>142916000000</v>
      </c>
      <c r="AE5239" s="2">
        <v>147724000000</v>
      </c>
      <c r="AF5239" s="2">
        <v>152732000000</v>
      </c>
      <c r="AG5239" s="2">
        <v>157741000000</v>
      </c>
    </row>
    <row r="5240" spans="1:33" x14ac:dyDescent="0.35">
      <c r="A5240" t="s">
        <v>6870</v>
      </c>
      <c r="B5240" t="s">
        <v>19</v>
      </c>
      <c r="C5240" s="2">
        <v>129459000000</v>
      </c>
      <c r="D5240" s="2">
        <v>145714000000</v>
      </c>
      <c r="E5240" s="2">
        <v>154990000000</v>
      </c>
      <c r="F5240" s="2">
        <v>158978000000</v>
      </c>
      <c r="G5240" s="2">
        <v>161825000000</v>
      </c>
      <c r="H5240" s="2">
        <v>166307000000</v>
      </c>
      <c r="I5240" s="2">
        <v>166899000000</v>
      </c>
      <c r="J5240" s="2">
        <v>167395000000</v>
      </c>
      <c r="K5240" s="2">
        <v>168711000000</v>
      </c>
      <c r="L5240" s="2">
        <v>169825000000</v>
      </c>
      <c r="M5240" s="2">
        <v>171337000000</v>
      </c>
      <c r="N5240" s="2">
        <v>171247000000</v>
      </c>
      <c r="O5240" s="2">
        <v>172756000000</v>
      </c>
      <c r="P5240" s="2">
        <v>175668000000</v>
      </c>
      <c r="Q5240" s="2">
        <v>178574000000</v>
      </c>
      <c r="R5240" s="2">
        <v>181978000000</v>
      </c>
      <c r="S5240" s="2">
        <v>185584000000</v>
      </c>
      <c r="T5240" s="2">
        <v>189995000000</v>
      </c>
      <c r="U5240" s="2">
        <v>194906000000</v>
      </c>
      <c r="V5240" s="2">
        <v>200622000000</v>
      </c>
      <c r="W5240" s="2">
        <v>206330000000</v>
      </c>
      <c r="X5240" s="2">
        <v>211946000000</v>
      </c>
      <c r="Y5240" s="2">
        <v>218166000000</v>
      </c>
      <c r="Z5240" s="2">
        <v>224682000000</v>
      </c>
      <c r="AA5240" s="2">
        <v>231194000000</v>
      </c>
      <c r="AB5240" s="2">
        <v>238307000000</v>
      </c>
      <c r="AC5240" s="2">
        <v>246026000000</v>
      </c>
      <c r="AD5240" s="2">
        <v>253748000000</v>
      </c>
      <c r="AE5240" s="2">
        <v>262267000000</v>
      </c>
      <c r="AF5240" s="2">
        <v>271187000000</v>
      </c>
      <c r="AG5240" s="2">
        <v>280109000000</v>
      </c>
    </row>
    <row r="5241" spans="1:33" x14ac:dyDescent="0.35">
      <c r="A5241" t="s">
        <v>6871</v>
      </c>
      <c r="B5241" t="s">
        <v>19</v>
      </c>
      <c r="C5241" s="2">
        <v>1572300000</v>
      </c>
      <c r="D5241" s="2">
        <v>1741260000</v>
      </c>
      <c r="E5241" s="2">
        <v>1840410000</v>
      </c>
      <c r="F5241" s="2">
        <v>1880260000</v>
      </c>
      <c r="G5241" s="2">
        <v>1908450000</v>
      </c>
      <c r="H5241" s="2">
        <v>1959400000</v>
      </c>
      <c r="I5241" s="2">
        <v>1965830000</v>
      </c>
      <c r="J5241" s="2">
        <v>1972300000</v>
      </c>
      <c r="K5241" s="2">
        <v>1986880000</v>
      </c>
      <c r="L5241" s="2">
        <v>1999400000</v>
      </c>
      <c r="M5241" s="2">
        <v>2015780000</v>
      </c>
      <c r="N5241" s="2">
        <v>2018060000</v>
      </c>
      <c r="O5241" s="2">
        <v>2034220000</v>
      </c>
      <c r="P5241" s="2">
        <v>2063560000</v>
      </c>
      <c r="Q5241" s="2">
        <v>2093640000</v>
      </c>
      <c r="R5241" s="2">
        <v>2127600000</v>
      </c>
      <c r="S5241" s="2">
        <v>2164660000</v>
      </c>
      <c r="T5241" s="2">
        <v>2208950000</v>
      </c>
      <c r="U5241" s="2">
        <v>2258210000</v>
      </c>
      <c r="V5241" s="2">
        <v>2315710000</v>
      </c>
      <c r="W5241" s="2">
        <v>2371680000</v>
      </c>
      <c r="X5241" s="2">
        <v>2428140000</v>
      </c>
      <c r="Y5241" s="2">
        <v>2489700000</v>
      </c>
      <c r="Z5241" s="2">
        <v>2554960000</v>
      </c>
      <c r="AA5241" s="2">
        <v>2619150000</v>
      </c>
      <c r="AB5241" s="2">
        <v>2689420000</v>
      </c>
      <c r="AC5241" s="2">
        <v>2765840000</v>
      </c>
      <c r="AD5241" s="2">
        <v>2842450000</v>
      </c>
      <c r="AE5241" s="2">
        <v>2926010000</v>
      </c>
      <c r="AF5241" s="2">
        <v>3014560000</v>
      </c>
      <c r="AG5241" s="2">
        <v>3103220000</v>
      </c>
    </row>
    <row r="5242" spans="1:33" x14ac:dyDescent="0.35">
      <c r="A5242" t="s">
        <v>6872</v>
      </c>
      <c r="B5242" t="s">
        <v>19</v>
      </c>
      <c r="C5242" s="2">
        <v>8240040000</v>
      </c>
      <c r="D5242" s="2">
        <v>9236750000</v>
      </c>
      <c r="E5242" s="2">
        <v>9815380000</v>
      </c>
      <c r="F5242" s="2">
        <v>10054900000</v>
      </c>
      <c r="G5242" s="2">
        <v>10237900000</v>
      </c>
      <c r="H5242" s="2">
        <v>10516500000</v>
      </c>
      <c r="I5242" s="2">
        <v>10546100000</v>
      </c>
      <c r="J5242" s="2">
        <v>10585800000</v>
      </c>
      <c r="K5242" s="2">
        <v>10665500000</v>
      </c>
      <c r="L5242" s="2">
        <v>10725200000</v>
      </c>
      <c r="M5242" s="2">
        <v>10825600000</v>
      </c>
      <c r="N5242" s="2">
        <v>10816000000</v>
      </c>
      <c r="O5242" s="2">
        <v>10916200000</v>
      </c>
      <c r="P5242" s="2">
        <v>11087100000</v>
      </c>
      <c r="Q5242" s="2">
        <v>11268000000</v>
      </c>
      <c r="R5242" s="2">
        <v>11469200000</v>
      </c>
      <c r="S5242" s="2">
        <v>11700600000</v>
      </c>
      <c r="T5242" s="2">
        <v>11962400000</v>
      </c>
      <c r="U5242" s="2">
        <v>12274100000</v>
      </c>
      <c r="V5242" s="2">
        <v>12616300000</v>
      </c>
      <c r="W5242" s="2">
        <v>12968600000</v>
      </c>
      <c r="X5242" s="2">
        <v>13310900000</v>
      </c>
      <c r="Y5242" s="2">
        <v>13694200000</v>
      </c>
      <c r="Z5242" s="2">
        <v>14087900000</v>
      </c>
      <c r="AA5242" s="2">
        <v>14490700000</v>
      </c>
      <c r="AB5242" s="2">
        <v>14933800000</v>
      </c>
      <c r="AC5242" s="2">
        <v>15397500000</v>
      </c>
      <c r="AD5242" s="2">
        <v>15871400000</v>
      </c>
      <c r="AE5242" s="2">
        <v>16394600000</v>
      </c>
      <c r="AF5242" s="2">
        <v>16937900000</v>
      </c>
      <c r="AG5242" s="2">
        <v>17481200000</v>
      </c>
    </row>
    <row r="5243" spans="1:33" x14ac:dyDescent="0.35">
      <c r="A5243" t="s">
        <v>6873</v>
      </c>
      <c r="B5243" t="s">
        <v>19</v>
      </c>
      <c r="C5243" s="2">
        <v>476614000</v>
      </c>
      <c r="D5243" s="2">
        <v>498326000</v>
      </c>
      <c r="E5243" s="2">
        <v>491476000</v>
      </c>
      <c r="F5243" s="2">
        <v>492019000</v>
      </c>
      <c r="G5243" s="2">
        <v>480054000</v>
      </c>
      <c r="H5243" s="2">
        <v>475648000</v>
      </c>
      <c r="I5243" s="2">
        <v>473332000</v>
      </c>
      <c r="J5243" s="2">
        <v>471119000</v>
      </c>
      <c r="K5243" s="2">
        <v>474191000</v>
      </c>
      <c r="L5243" s="2">
        <v>476913000</v>
      </c>
      <c r="M5243" s="2">
        <v>479176000</v>
      </c>
      <c r="N5243" s="2">
        <v>480928000</v>
      </c>
      <c r="O5243" s="2">
        <v>482079000</v>
      </c>
      <c r="P5243" s="2">
        <v>484197000</v>
      </c>
      <c r="Q5243" s="2">
        <v>485003000</v>
      </c>
      <c r="R5243" s="2">
        <v>485366000</v>
      </c>
      <c r="S5243" s="2">
        <v>486317000</v>
      </c>
      <c r="T5243" s="2">
        <v>488393000</v>
      </c>
      <c r="U5243" s="2">
        <v>490369000</v>
      </c>
      <c r="V5243" s="2">
        <v>493710000</v>
      </c>
      <c r="W5243" s="2">
        <v>494525000</v>
      </c>
      <c r="X5243" s="2">
        <v>497668000</v>
      </c>
      <c r="Y5243" s="2">
        <v>501698000</v>
      </c>
      <c r="Z5243" s="2">
        <v>504395000</v>
      </c>
      <c r="AA5243" s="2">
        <v>506442000</v>
      </c>
      <c r="AB5243" s="2">
        <v>508964000</v>
      </c>
      <c r="AC5243" s="2">
        <v>512434000</v>
      </c>
      <c r="AD5243" s="2">
        <v>516905000</v>
      </c>
      <c r="AE5243" s="2">
        <v>520834000</v>
      </c>
      <c r="AF5243" s="2">
        <v>524790000</v>
      </c>
      <c r="AG5243" s="2">
        <v>529250000</v>
      </c>
    </row>
    <row r="5244" spans="1:33" x14ac:dyDescent="0.35">
      <c r="A5244" t="s">
        <v>6874</v>
      </c>
      <c r="B5244" t="s">
        <v>19</v>
      </c>
      <c r="C5244" s="2">
        <v>1068170000</v>
      </c>
      <c r="D5244" s="2">
        <v>1169970000</v>
      </c>
      <c r="E5244" s="2">
        <v>1207600000</v>
      </c>
      <c r="F5244" s="2">
        <v>1234500000</v>
      </c>
      <c r="G5244" s="2">
        <v>1247440000</v>
      </c>
      <c r="H5244" s="2">
        <v>1253380000</v>
      </c>
      <c r="I5244" s="2">
        <v>1256810000</v>
      </c>
      <c r="J5244" s="2">
        <v>1260290000</v>
      </c>
      <c r="K5244" s="2">
        <v>1269990000</v>
      </c>
      <c r="L5244" s="2">
        <v>1278610000</v>
      </c>
      <c r="M5244" s="2">
        <v>1290040000</v>
      </c>
      <c r="N5244" s="2">
        <v>1290350000</v>
      </c>
      <c r="O5244" s="2">
        <v>1301550000</v>
      </c>
      <c r="P5244" s="2">
        <v>1321900000</v>
      </c>
      <c r="Q5244" s="2">
        <v>1343950000</v>
      </c>
      <c r="R5244" s="2">
        <v>1367840000</v>
      </c>
      <c r="S5244" s="2">
        <v>1393850000</v>
      </c>
      <c r="T5244" s="2">
        <v>1426080000</v>
      </c>
      <c r="U5244" s="2">
        <v>1462280000</v>
      </c>
      <c r="V5244" s="2">
        <v>1504730000</v>
      </c>
      <c r="W5244" s="2">
        <v>1545580000</v>
      </c>
      <c r="X5244" s="2">
        <v>1586970000</v>
      </c>
      <c r="Y5244" s="2">
        <v>1632420000</v>
      </c>
      <c r="Z5244" s="2">
        <v>1679510000</v>
      </c>
      <c r="AA5244" s="2">
        <v>1726580000</v>
      </c>
      <c r="AB5244" s="2">
        <v>1778720000</v>
      </c>
      <c r="AC5244" s="2">
        <v>1834990000</v>
      </c>
      <c r="AD5244" s="2">
        <v>1891460000</v>
      </c>
      <c r="AE5244" s="2">
        <v>1953910000</v>
      </c>
      <c r="AF5244" s="2">
        <v>2018350000</v>
      </c>
      <c r="AG5244" s="2">
        <v>2083910000</v>
      </c>
    </row>
    <row r="5245" spans="1:33" x14ac:dyDescent="0.35">
      <c r="A5245" t="s">
        <v>6875</v>
      </c>
      <c r="B5245" t="s">
        <v>19</v>
      </c>
      <c r="C5245" s="2">
        <v>3700000000000</v>
      </c>
      <c r="D5245" s="2">
        <v>4069000000000</v>
      </c>
      <c r="E5245" s="2">
        <v>4138000000000</v>
      </c>
      <c r="F5245" s="2">
        <v>4222000000000</v>
      </c>
      <c r="G5245" s="2">
        <v>3736000000000</v>
      </c>
      <c r="H5245" s="2">
        <v>3721000000000</v>
      </c>
      <c r="I5245" s="2">
        <v>3711000000000</v>
      </c>
      <c r="J5245" s="2">
        <v>3695000000000</v>
      </c>
      <c r="K5245" s="2">
        <v>3664000000000</v>
      </c>
      <c r="L5245" s="2">
        <v>3049000000000</v>
      </c>
      <c r="M5245" s="2">
        <v>2987000000000</v>
      </c>
      <c r="N5245" s="2">
        <v>2901000000000</v>
      </c>
      <c r="O5245" s="2">
        <v>2852000000000</v>
      </c>
      <c r="P5245" s="2">
        <v>2776000000000</v>
      </c>
      <c r="Q5245" s="2">
        <v>2338000000000</v>
      </c>
      <c r="R5245" s="2">
        <v>2293000000000</v>
      </c>
      <c r="S5245" s="2">
        <v>2131000000000</v>
      </c>
      <c r="T5245" s="2">
        <v>2139000000000</v>
      </c>
      <c r="U5245" s="2">
        <v>2147000000000</v>
      </c>
      <c r="V5245" s="2">
        <v>2155000000000</v>
      </c>
      <c r="W5245" s="2">
        <v>2163000000000</v>
      </c>
      <c r="X5245" s="2">
        <v>2172000000000</v>
      </c>
      <c r="Y5245" s="2">
        <v>2181000000000</v>
      </c>
      <c r="Z5245" s="2">
        <v>2190000000000</v>
      </c>
      <c r="AA5245" s="2">
        <v>2198000000000</v>
      </c>
      <c r="AB5245" s="2">
        <v>2207000000000</v>
      </c>
      <c r="AC5245" s="2">
        <v>2254000000000</v>
      </c>
      <c r="AD5245" s="2">
        <v>2300000000000</v>
      </c>
      <c r="AE5245" s="2">
        <v>2347000000000</v>
      </c>
      <c r="AF5245" s="2">
        <v>2394000000000</v>
      </c>
      <c r="AG5245" s="2">
        <v>2441000000000</v>
      </c>
    </row>
    <row r="5246" spans="1:33" x14ac:dyDescent="0.35">
      <c r="A5246" t="s">
        <v>6876</v>
      </c>
      <c r="B5246" t="s">
        <v>19</v>
      </c>
      <c r="C5246" s="2">
        <v>58418300000000</v>
      </c>
      <c r="D5246" s="2">
        <v>57464500000000</v>
      </c>
      <c r="E5246" s="2">
        <v>57612800000000</v>
      </c>
      <c r="F5246" s="2">
        <v>57666900000000</v>
      </c>
      <c r="G5246" s="2">
        <v>56971800000000</v>
      </c>
      <c r="H5246" s="2">
        <v>57125200000000</v>
      </c>
      <c r="I5246" s="2">
        <v>56477000000000</v>
      </c>
      <c r="J5246" s="2">
        <v>56015800000000</v>
      </c>
      <c r="K5246" s="2">
        <v>57249700000000</v>
      </c>
      <c r="L5246" s="2">
        <v>57761800000000</v>
      </c>
      <c r="M5246" s="2">
        <v>58142700000000</v>
      </c>
      <c r="N5246" s="2">
        <v>58826400000000</v>
      </c>
      <c r="O5246" s="2">
        <v>59920800000000</v>
      </c>
      <c r="P5246" s="2">
        <v>60428900000000</v>
      </c>
      <c r="Q5246" s="2">
        <v>59908200000000</v>
      </c>
      <c r="R5246" s="2">
        <v>59761500000000</v>
      </c>
      <c r="S5246" s="2">
        <v>59861400000000</v>
      </c>
      <c r="T5246" s="2">
        <v>60135700000000</v>
      </c>
      <c r="U5246" s="2">
        <v>60505500000000</v>
      </c>
      <c r="V5246" s="2">
        <v>60836400000000</v>
      </c>
      <c r="W5246" s="2">
        <v>61205100000000</v>
      </c>
      <c r="X5246" s="2">
        <v>61335800000000</v>
      </c>
      <c r="Y5246" s="2">
        <v>61645500000000</v>
      </c>
      <c r="Z5246" s="2">
        <v>61891700000000</v>
      </c>
      <c r="AA5246" s="2">
        <v>62342000000000</v>
      </c>
      <c r="AB5246" s="2">
        <v>62194200000000</v>
      </c>
      <c r="AC5246" s="2">
        <v>62384300000000</v>
      </c>
      <c r="AD5246" s="2">
        <v>62841200000000</v>
      </c>
      <c r="AE5246" s="2">
        <v>63346600000000</v>
      </c>
      <c r="AF5246" s="2">
        <v>63689500000000</v>
      </c>
      <c r="AG5246" s="2">
        <v>63993400000000</v>
      </c>
    </row>
    <row r="5247" spans="1:33" x14ac:dyDescent="0.35">
      <c r="A5247" t="s">
        <v>6877</v>
      </c>
      <c r="B5247" t="s">
        <v>19</v>
      </c>
      <c r="C5247" s="2">
        <v>194738000000</v>
      </c>
      <c r="D5247" s="2">
        <v>192934000000</v>
      </c>
      <c r="E5247" s="2">
        <v>193552000000</v>
      </c>
      <c r="F5247" s="2">
        <v>194858000000</v>
      </c>
      <c r="G5247" s="2">
        <v>196279000000</v>
      </c>
      <c r="H5247" s="2">
        <v>196497000000</v>
      </c>
      <c r="I5247" s="2">
        <v>195925000000</v>
      </c>
      <c r="J5247" s="2">
        <v>194174000000</v>
      </c>
      <c r="K5247" s="2">
        <v>195914000000</v>
      </c>
      <c r="L5247" s="2">
        <v>195273000000</v>
      </c>
      <c r="M5247" s="2">
        <v>194018000000</v>
      </c>
      <c r="N5247" s="2">
        <v>193297000000</v>
      </c>
      <c r="O5247" s="2">
        <v>193421000000</v>
      </c>
      <c r="P5247" s="2">
        <v>194679000000</v>
      </c>
      <c r="Q5247" s="2">
        <v>193121000000</v>
      </c>
      <c r="R5247" s="2">
        <v>191507000000</v>
      </c>
      <c r="S5247" s="2">
        <v>191118000000</v>
      </c>
      <c r="T5247" s="2">
        <v>192048000000</v>
      </c>
      <c r="U5247" s="2">
        <v>193289000000</v>
      </c>
      <c r="V5247" s="2">
        <v>194625000000</v>
      </c>
      <c r="W5247" s="2">
        <v>195965000000</v>
      </c>
      <c r="X5247" s="2">
        <v>196679000000</v>
      </c>
      <c r="Y5247" s="2">
        <v>197713000000</v>
      </c>
      <c r="Z5247" s="2">
        <v>199439000000</v>
      </c>
      <c r="AA5247" s="2">
        <v>200489000000</v>
      </c>
      <c r="AB5247" s="2">
        <v>201471000000</v>
      </c>
      <c r="AC5247" s="2">
        <v>203092000000</v>
      </c>
      <c r="AD5247" s="2">
        <v>204642000000</v>
      </c>
      <c r="AE5247" s="2">
        <v>205898000000</v>
      </c>
      <c r="AF5247" s="2">
        <v>207036000000</v>
      </c>
      <c r="AG5247" s="2">
        <v>209169000000</v>
      </c>
    </row>
    <row r="5248" spans="1:33" x14ac:dyDescent="0.35">
      <c r="A5248" t="s">
        <v>6878</v>
      </c>
      <c r="B5248" t="s">
        <v>19</v>
      </c>
      <c r="C5248" s="2">
        <v>40404400000</v>
      </c>
      <c r="D5248" s="2">
        <v>39802500000</v>
      </c>
      <c r="E5248" s="2">
        <v>39918900000</v>
      </c>
      <c r="F5248" s="2">
        <v>39995700000</v>
      </c>
      <c r="G5248" s="2">
        <v>39617400000</v>
      </c>
      <c r="H5248" s="2">
        <v>39724000000</v>
      </c>
      <c r="I5248" s="2">
        <v>39319000000</v>
      </c>
      <c r="J5248" s="2">
        <v>38996700000</v>
      </c>
      <c r="K5248" s="2">
        <v>39791200000</v>
      </c>
      <c r="L5248" s="2">
        <v>40084200000</v>
      </c>
      <c r="M5248" s="2">
        <v>40280300000</v>
      </c>
      <c r="N5248" s="2">
        <v>40678300000</v>
      </c>
      <c r="O5248" s="2">
        <v>41345200000</v>
      </c>
      <c r="P5248" s="2">
        <v>41687900000</v>
      </c>
      <c r="Q5248" s="2">
        <v>41332700000</v>
      </c>
      <c r="R5248" s="2">
        <v>41205000000</v>
      </c>
      <c r="S5248" s="2">
        <v>41253500000</v>
      </c>
      <c r="T5248" s="2">
        <v>41442500000</v>
      </c>
      <c r="U5248" s="2">
        <v>41698100000</v>
      </c>
      <c r="V5248" s="2">
        <v>41931400000</v>
      </c>
      <c r="W5248" s="2">
        <v>42188200000</v>
      </c>
      <c r="X5248" s="2">
        <v>42284900000</v>
      </c>
      <c r="Y5248" s="2">
        <v>42500000000</v>
      </c>
      <c r="Z5248" s="2">
        <v>42692700000</v>
      </c>
      <c r="AA5248" s="2">
        <v>42992100000</v>
      </c>
      <c r="AB5248" s="2">
        <v>42930100000</v>
      </c>
      <c r="AC5248" s="2">
        <v>43087200000</v>
      </c>
      <c r="AD5248" s="2">
        <v>43403700000</v>
      </c>
      <c r="AE5248" s="2">
        <v>43744000000</v>
      </c>
      <c r="AF5248" s="2">
        <v>43981000000</v>
      </c>
      <c r="AG5248" s="2">
        <v>44221500000</v>
      </c>
    </row>
    <row r="5249" spans="1:33" x14ac:dyDescent="0.35">
      <c r="A5249" t="s">
        <v>6879</v>
      </c>
      <c r="B5249" t="s">
        <v>19</v>
      </c>
      <c r="C5249" s="2">
        <v>63011800000</v>
      </c>
      <c r="D5249" s="2">
        <v>62012700000</v>
      </c>
      <c r="E5249" s="2">
        <v>62194200000</v>
      </c>
      <c r="F5249" s="2">
        <v>62270900000</v>
      </c>
      <c r="G5249" s="2">
        <v>61544700000</v>
      </c>
      <c r="H5249" s="2">
        <v>61721300000</v>
      </c>
      <c r="I5249" s="2">
        <v>61032200000</v>
      </c>
      <c r="J5249" s="2">
        <v>60535300000</v>
      </c>
      <c r="K5249" s="2">
        <v>61864900000</v>
      </c>
      <c r="L5249" s="2">
        <v>62410300000</v>
      </c>
      <c r="M5249" s="2">
        <v>62812900000</v>
      </c>
      <c r="N5249" s="2">
        <v>63544900000</v>
      </c>
      <c r="O5249" s="2">
        <v>64717700000</v>
      </c>
      <c r="P5249" s="2">
        <v>65269400000</v>
      </c>
      <c r="Q5249" s="2">
        <v>64711200000</v>
      </c>
      <c r="R5249" s="2">
        <v>64551700000</v>
      </c>
      <c r="S5249" s="2">
        <v>64655400000</v>
      </c>
      <c r="T5249" s="2">
        <v>64947100000</v>
      </c>
      <c r="U5249" s="2">
        <v>65345300000</v>
      </c>
      <c r="V5249" s="2">
        <v>65701600000</v>
      </c>
      <c r="W5249" s="2">
        <v>66096500000</v>
      </c>
      <c r="X5249" s="2">
        <v>66238600000</v>
      </c>
      <c r="Y5249" s="2">
        <v>66572800000</v>
      </c>
      <c r="Z5249" s="2">
        <v>66841500000</v>
      </c>
      <c r="AA5249" s="2">
        <v>67325600000</v>
      </c>
      <c r="AB5249" s="2">
        <v>67170600000</v>
      </c>
      <c r="AC5249" s="2">
        <v>67379900000</v>
      </c>
      <c r="AD5249" s="2">
        <v>67873600000</v>
      </c>
      <c r="AE5249" s="2">
        <v>68418600000</v>
      </c>
      <c r="AF5249" s="2">
        <v>68790500000</v>
      </c>
      <c r="AG5249" s="2">
        <v>69123300000</v>
      </c>
    </row>
    <row r="5250" spans="1:33" x14ac:dyDescent="0.35">
      <c r="A5250" t="s">
        <v>6880</v>
      </c>
      <c r="B5250" t="s">
        <v>19</v>
      </c>
      <c r="C5250" s="2">
        <v>36342000000</v>
      </c>
      <c r="D5250" s="2">
        <v>36009000000</v>
      </c>
      <c r="E5250" s="2">
        <v>36116000000</v>
      </c>
      <c r="F5250" s="2">
        <v>36358300000</v>
      </c>
      <c r="G5250" s="2">
        <v>36588800000</v>
      </c>
      <c r="H5250" s="2">
        <v>36645500000</v>
      </c>
      <c r="I5250" s="2">
        <v>36518500000</v>
      </c>
      <c r="J5250" s="2">
        <v>36200000000</v>
      </c>
      <c r="K5250" s="2">
        <v>36541500000</v>
      </c>
      <c r="L5250" s="2">
        <v>36433600000</v>
      </c>
      <c r="M5250" s="2">
        <v>36210200000</v>
      </c>
      <c r="N5250" s="2">
        <v>36109500000</v>
      </c>
      <c r="O5250" s="2">
        <v>36145800000</v>
      </c>
      <c r="P5250" s="2">
        <v>36387000000</v>
      </c>
      <c r="Q5250" s="2">
        <v>36086000000</v>
      </c>
      <c r="R5250" s="2">
        <v>35800600000</v>
      </c>
      <c r="S5250" s="2">
        <v>35725000000</v>
      </c>
      <c r="T5250" s="2">
        <v>35906000000</v>
      </c>
      <c r="U5250" s="2">
        <v>36140900000</v>
      </c>
      <c r="V5250" s="2">
        <v>36384300000</v>
      </c>
      <c r="W5250" s="2">
        <v>36639100000</v>
      </c>
      <c r="X5250" s="2">
        <v>36764300000</v>
      </c>
      <c r="Y5250" s="2">
        <v>36957000000</v>
      </c>
      <c r="Z5250" s="2">
        <v>37266700000</v>
      </c>
      <c r="AA5250" s="2">
        <v>37465300000</v>
      </c>
      <c r="AB5250" s="2">
        <v>37648600000</v>
      </c>
      <c r="AC5250" s="2">
        <v>37936100000</v>
      </c>
      <c r="AD5250" s="2">
        <v>38224800000</v>
      </c>
      <c r="AE5250" s="2">
        <v>38465700000</v>
      </c>
      <c r="AF5250" s="2">
        <v>38669900000</v>
      </c>
      <c r="AG5250" s="2">
        <v>39062000000</v>
      </c>
    </row>
    <row r="5251" spans="1:33" x14ac:dyDescent="0.35">
      <c r="A5251" t="s">
        <v>6881</v>
      </c>
      <c r="B5251" t="s">
        <v>19</v>
      </c>
      <c r="C5251" s="2">
        <v>14584500000</v>
      </c>
      <c r="D5251" s="2">
        <v>14452200000</v>
      </c>
      <c r="E5251" s="2">
        <v>14488800000</v>
      </c>
      <c r="F5251" s="2">
        <v>14580900000</v>
      </c>
      <c r="G5251" s="2">
        <v>14643200000</v>
      </c>
      <c r="H5251" s="2">
        <v>14669600000</v>
      </c>
      <c r="I5251" s="2">
        <v>14614100000</v>
      </c>
      <c r="J5251" s="2">
        <v>14486600000</v>
      </c>
      <c r="K5251" s="2">
        <v>14635200000</v>
      </c>
      <c r="L5251" s="2">
        <v>14606000000</v>
      </c>
      <c r="M5251" s="2">
        <v>14541600000</v>
      </c>
      <c r="N5251" s="2">
        <v>14519200000</v>
      </c>
      <c r="O5251" s="2">
        <v>14562800000</v>
      </c>
      <c r="P5251" s="2">
        <v>14662700000</v>
      </c>
      <c r="Q5251" s="2">
        <v>14532900000</v>
      </c>
      <c r="R5251" s="2">
        <v>14427900000</v>
      </c>
      <c r="S5251" s="2">
        <v>14402000000</v>
      </c>
      <c r="T5251" s="2">
        <v>14482300000</v>
      </c>
      <c r="U5251" s="2">
        <v>14566400000</v>
      </c>
      <c r="V5251" s="2">
        <v>14669000000</v>
      </c>
      <c r="W5251" s="2">
        <v>14773000000</v>
      </c>
      <c r="X5251" s="2">
        <v>14817900000</v>
      </c>
      <c r="Y5251" s="2">
        <v>14899800000</v>
      </c>
      <c r="Z5251" s="2">
        <v>15009000000</v>
      </c>
      <c r="AA5251" s="2">
        <v>15096500000</v>
      </c>
      <c r="AB5251" s="2">
        <v>15160200000</v>
      </c>
      <c r="AC5251" s="2">
        <v>15267300000</v>
      </c>
      <c r="AD5251" s="2">
        <v>15384900000</v>
      </c>
      <c r="AE5251" s="2">
        <v>15484600000</v>
      </c>
      <c r="AF5251" s="2">
        <v>15567900000</v>
      </c>
      <c r="AG5251" s="2">
        <v>15719300000</v>
      </c>
    </row>
    <row r="5252" spans="1:33" x14ac:dyDescent="0.35">
      <c r="A5252" t="s">
        <v>6882</v>
      </c>
      <c r="B5252" t="s">
        <v>19</v>
      </c>
      <c r="C5252" s="2">
        <v>2636310000</v>
      </c>
      <c r="D5252" s="2">
        <v>2608280000</v>
      </c>
      <c r="E5252" s="2">
        <v>2616130000</v>
      </c>
      <c r="F5252" s="2">
        <v>2624680000</v>
      </c>
      <c r="G5252" s="2">
        <v>2612900000</v>
      </c>
      <c r="H5252" s="2">
        <v>2619320000</v>
      </c>
      <c r="I5252" s="2">
        <v>2598110000</v>
      </c>
      <c r="J5252" s="2">
        <v>2576740000</v>
      </c>
      <c r="K5252" s="2">
        <v>2619360000</v>
      </c>
      <c r="L5252" s="2">
        <v>2630270000</v>
      </c>
      <c r="M5252" s="2">
        <v>2634360000</v>
      </c>
      <c r="N5252" s="2">
        <v>2649950000</v>
      </c>
      <c r="O5252" s="2">
        <v>2681050000</v>
      </c>
      <c r="P5252" s="2">
        <v>2702310000</v>
      </c>
      <c r="Q5252" s="2">
        <v>2679300000</v>
      </c>
      <c r="R5252" s="2">
        <v>2666720000</v>
      </c>
      <c r="S5252" s="2">
        <v>2667690000</v>
      </c>
      <c r="T5252" s="2">
        <v>2680010000</v>
      </c>
      <c r="U5252" s="2">
        <v>2696990000</v>
      </c>
      <c r="V5252" s="2">
        <v>2712950000</v>
      </c>
      <c r="W5252" s="2">
        <v>2729840000</v>
      </c>
      <c r="X5252" s="2">
        <v>2737350000</v>
      </c>
      <c r="Y5252" s="2">
        <v>2750780000</v>
      </c>
      <c r="Z5252" s="2">
        <v>2767260000</v>
      </c>
      <c r="AA5252" s="2">
        <v>2784680000</v>
      </c>
      <c r="AB5252" s="2">
        <v>2786150000</v>
      </c>
      <c r="AC5252" s="2">
        <v>2800110000</v>
      </c>
      <c r="AD5252" s="2">
        <v>2820670000</v>
      </c>
      <c r="AE5252" s="2">
        <v>2840660000</v>
      </c>
      <c r="AF5252" s="2">
        <v>2856130000</v>
      </c>
      <c r="AG5252" s="2">
        <v>2876210000</v>
      </c>
    </row>
    <row r="5253" spans="1:33" x14ac:dyDescent="0.35">
      <c r="A5253" t="s">
        <v>6883</v>
      </c>
      <c r="B5253" t="s">
        <v>19</v>
      </c>
      <c r="C5253" s="2">
        <v>349375000</v>
      </c>
      <c r="D5253" s="2">
        <v>345460000</v>
      </c>
      <c r="E5253" s="2">
        <v>346397000</v>
      </c>
      <c r="F5253" s="2">
        <v>348042000</v>
      </c>
      <c r="G5253" s="2">
        <v>347698000</v>
      </c>
      <c r="H5253" s="2">
        <v>348423000</v>
      </c>
      <c r="I5253" s="2">
        <v>346133000</v>
      </c>
      <c r="J5253" s="2">
        <v>343268000</v>
      </c>
      <c r="K5253" s="2">
        <v>348198000</v>
      </c>
      <c r="L5253" s="2">
        <v>348778000</v>
      </c>
      <c r="M5253" s="2">
        <v>348416000</v>
      </c>
      <c r="N5253" s="2">
        <v>349449000</v>
      </c>
      <c r="O5253" s="2">
        <v>352349000</v>
      </c>
      <c r="P5253" s="2">
        <v>354875000</v>
      </c>
      <c r="Q5253" s="2">
        <v>351956000</v>
      </c>
      <c r="R5253" s="2">
        <v>350016000</v>
      </c>
      <c r="S5253" s="2">
        <v>349790000</v>
      </c>
      <c r="T5253" s="2">
        <v>351479000</v>
      </c>
      <c r="U5253" s="2">
        <v>353717000</v>
      </c>
      <c r="V5253" s="2">
        <v>355853000</v>
      </c>
      <c r="W5253" s="2">
        <v>358184000</v>
      </c>
      <c r="X5253" s="2">
        <v>359212000</v>
      </c>
      <c r="Y5253" s="2">
        <v>361103000</v>
      </c>
      <c r="Z5253" s="2">
        <v>363510000</v>
      </c>
      <c r="AA5253" s="2">
        <v>365674000</v>
      </c>
      <c r="AB5253" s="2">
        <v>366456000</v>
      </c>
      <c r="AC5253" s="2">
        <v>368522000</v>
      </c>
      <c r="AD5253" s="2">
        <v>371295000</v>
      </c>
      <c r="AE5253" s="2">
        <v>373902000</v>
      </c>
      <c r="AF5253" s="2">
        <v>375887000</v>
      </c>
      <c r="AG5253" s="2">
        <v>378942000</v>
      </c>
    </row>
    <row r="5254" spans="1:33" x14ac:dyDescent="0.35">
      <c r="A5254" t="s">
        <v>6884</v>
      </c>
      <c r="B5254" t="s">
        <v>19</v>
      </c>
      <c r="C5254" s="2">
        <v>2137280000</v>
      </c>
      <c r="D5254" s="2">
        <v>2112340000</v>
      </c>
      <c r="E5254" s="2">
        <v>2118270000</v>
      </c>
      <c r="F5254" s="2">
        <v>2127220000</v>
      </c>
      <c r="G5254" s="2">
        <v>2123840000</v>
      </c>
      <c r="H5254" s="2">
        <v>2127690000</v>
      </c>
      <c r="I5254" s="2">
        <v>2113350000</v>
      </c>
      <c r="J5254" s="2">
        <v>2095520000</v>
      </c>
      <c r="K5254" s="2">
        <v>2127210000</v>
      </c>
      <c r="L5254" s="2">
        <v>2131470000</v>
      </c>
      <c r="M5254" s="2">
        <v>2130450000</v>
      </c>
      <c r="N5254" s="2">
        <v>2138750000</v>
      </c>
      <c r="O5254" s="2">
        <v>2158220000</v>
      </c>
      <c r="P5254" s="2">
        <v>2174120000</v>
      </c>
      <c r="Q5254" s="2">
        <v>2156260000</v>
      </c>
      <c r="R5254" s="2">
        <v>2143990000</v>
      </c>
      <c r="S5254" s="2">
        <v>2143820000</v>
      </c>
      <c r="T5254" s="2">
        <v>2153450000</v>
      </c>
      <c r="U5254" s="2">
        <v>2167750000</v>
      </c>
      <c r="V5254" s="2">
        <v>2180360000</v>
      </c>
      <c r="W5254" s="2">
        <v>2194620000</v>
      </c>
      <c r="X5254" s="2">
        <v>2200830000</v>
      </c>
      <c r="Y5254" s="2">
        <v>2212140000</v>
      </c>
      <c r="Z5254" s="2">
        <v>2226220000</v>
      </c>
      <c r="AA5254" s="2">
        <v>2240040000</v>
      </c>
      <c r="AB5254" s="2">
        <v>2244240000</v>
      </c>
      <c r="AC5254" s="2">
        <v>2256380000</v>
      </c>
      <c r="AD5254" s="2">
        <v>2273260000</v>
      </c>
      <c r="AE5254" s="2">
        <v>2289030000</v>
      </c>
      <c r="AF5254" s="2">
        <v>2301980000</v>
      </c>
      <c r="AG5254" s="2">
        <v>2319060000</v>
      </c>
    </row>
    <row r="5255" spans="1:33" x14ac:dyDescent="0.35">
      <c r="A5255" t="s">
        <v>6885</v>
      </c>
      <c r="B5255" t="s">
        <v>19</v>
      </c>
      <c r="C5255" s="2">
        <v>2641070000000</v>
      </c>
      <c r="D5255" s="2">
        <v>2597050000000</v>
      </c>
      <c r="E5255" s="2">
        <v>2583050000000</v>
      </c>
      <c r="F5255" s="2">
        <v>2581050000000</v>
      </c>
      <c r="G5255" s="2">
        <v>2581040000000</v>
      </c>
      <c r="H5255" s="2">
        <v>2564040000000</v>
      </c>
      <c r="I5255" s="2">
        <v>2557030000000</v>
      </c>
      <c r="J5255" s="2">
        <v>2535020000000</v>
      </c>
      <c r="K5255" s="2">
        <v>2556050000000</v>
      </c>
      <c r="L5255" s="2">
        <v>2546060000000</v>
      </c>
      <c r="M5255" s="2">
        <v>2528060000000</v>
      </c>
      <c r="N5255" s="2">
        <v>2518080000000</v>
      </c>
      <c r="O5255" s="2">
        <v>2518100000000</v>
      </c>
      <c r="P5255" s="2">
        <v>2534110000000</v>
      </c>
      <c r="Q5255" s="2">
        <v>2513100000000</v>
      </c>
      <c r="R5255" s="2">
        <v>2493090000000</v>
      </c>
      <c r="S5255" s="2">
        <v>2486100000000</v>
      </c>
      <c r="T5255" s="2">
        <v>2499100000000</v>
      </c>
      <c r="U5255" s="2">
        <v>2515110000000</v>
      </c>
      <c r="V5255" s="2">
        <v>2533110000000</v>
      </c>
      <c r="W5255" s="2">
        <v>2550120000000</v>
      </c>
      <c r="X5255" s="2">
        <v>2559120000000</v>
      </c>
      <c r="Y5255" s="2">
        <v>2573130000000</v>
      </c>
      <c r="Z5255" s="2">
        <v>2596130000000</v>
      </c>
      <c r="AA5255" s="2">
        <v>2609140000000</v>
      </c>
      <c r="AB5255" s="2">
        <v>2623140000000</v>
      </c>
      <c r="AC5255" s="2">
        <v>2644140000000</v>
      </c>
      <c r="AD5255" s="2">
        <v>2664150000000</v>
      </c>
      <c r="AE5255" s="2">
        <v>2681160000000</v>
      </c>
      <c r="AF5255" s="2">
        <v>2695170000000</v>
      </c>
      <c r="AG5255" s="2">
        <v>2723170000000</v>
      </c>
    </row>
    <row r="5256" spans="1:33" x14ac:dyDescent="0.35">
      <c r="A5256" t="s">
        <v>6886</v>
      </c>
      <c r="B5256" t="s">
        <v>19</v>
      </c>
      <c r="C5256" s="2">
        <v>106625000</v>
      </c>
      <c r="D5256" s="2">
        <v>104967000</v>
      </c>
      <c r="E5256" s="2">
        <v>105277000</v>
      </c>
      <c r="F5256" s="2">
        <v>105382000</v>
      </c>
      <c r="G5256" s="2">
        <v>104065000</v>
      </c>
      <c r="H5256" s="2">
        <v>104369000</v>
      </c>
      <c r="I5256" s="2">
        <v>103165000</v>
      </c>
      <c r="J5256" s="2">
        <v>102330000</v>
      </c>
      <c r="K5256" s="2">
        <v>104637000</v>
      </c>
      <c r="L5256" s="2">
        <v>105619000</v>
      </c>
      <c r="M5256" s="2">
        <v>106361000</v>
      </c>
      <c r="N5256" s="2">
        <v>107670000</v>
      </c>
      <c r="O5256" s="2">
        <v>109740000</v>
      </c>
      <c r="P5256" s="2">
        <v>110686000</v>
      </c>
      <c r="Q5256" s="2">
        <v>109741000</v>
      </c>
      <c r="R5256" s="2">
        <v>109497000</v>
      </c>
      <c r="S5256" s="2">
        <v>109691000</v>
      </c>
      <c r="T5256" s="2">
        <v>110184000</v>
      </c>
      <c r="U5256" s="2">
        <v>110856000</v>
      </c>
      <c r="V5256" s="2">
        <v>111452000</v>
      </c>
      <c r="W5256" s="2">
        <v>112118000</v>
      </c>
      <c r="X5256" s="2">
        <v>112352000</v>
      </c>
      <c r="Y5256" s="2">
        <v>112917000</v>
      </c>
      <c r="Z5256" s="2">
        <v>113350000</v>
      </c>
      <c r="AA5256" s="2">
        <v>114179000</v>
      </c>
      <c r="AB5256" s="2">
        <v>113880000</v>
      </c>
      <c r="AC5256" s="2">
        <v>114212000</v>
      </c>
      <c r="AD5256" s="2">
        <v>115048000</v>
      </c>
      <c r="AE5256" s="2">
        <v>115980000</v>
      </c>
      <c r="AF5256" s="2">
        <v>116610000</v>
      </c>
      <c r="AG5256" s="2">
        <v>117148000</v>
      </c>
    </row>
    <row r="5257" spans="1:33" x14ac:dyDescent="0.35">
      <c r="A5257" t="s">
        <v>6887</v>
      </c>
      <c r="B5257" t="s">
        <v>19</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x14ac:dyDescent="0.35">
      <c r="A5258" t="s">
        <v>6888</v>
      </c>
      <c r="B5258" t="s">
        <v>19</v>
      </c>
      <c r="C5258" s="2">
        <v>13100000000000</v>
      </c>
      <c r="D5258" s="2">
        <v>13230000000000</v>
      </c>
      <c r="E5258" s="2">
        <v>13360000000000</v>
      </c>
      <c r="F5258" s="2">
        <v>13490000000000</v>
      </c>
      <c r="G5258" s="2">
        <v>13620000000000</v>
      </c>
      <c r="H5258" s="2">
        <v>13750000000000</v>
      </c>
      <c r="I5258" s="2">
        <v>13890000000000</v>
      </c>
      <c r="J5258" s="2">
        <v>14040000000000</v>
      </c>
      <c r="K5258" s="2">
        <v>14180000000000</v>
      </c>
      <c r="L5258" s="2">
        <v>14330000000000</v>
      </c>
      <c r="M5258" s="2">
        <v>14470000000000</v>
      </c>
      <c r="N5258" s="2">
        <v>14630000000000</v>
      </c>
      <c r="O5258" s="2">
        <v>14790000000000</v>
      </c>
      <c r="P5258" s="2">
        <v>14940000000000</v>
      </c>
      <c r="Q5258" s="2">
        <v>15100000000000</v>
      </c>
      <c r="R5258" s="2">
        <v>15260000000000</v>
      </c>
      <c r="S5258" s="2">
        <v>15420000000000</v>
      </c>
      <c r="T5258" s="2">
        <v>15590000000000</v>
      </c>
      <c r="U5258" s="2">
        <v>15750000000000</v>
      </c>
      <c r="V5258" s="2">
        <v>15920000000000</v>
      </c>
      <c r="W5258" s="2">
        <v>16080000000000</v>
      </c>
      <c r="X5258" s="2">
        <v>16250000000000</v>
      </c>
      <c r="Y5258" s="2">
        <v>16420000000000</v>
      </c>
      <c r="Z5258" s="2">
        <v>16590000000000</v>
      </c>
      <c r="AA5258" s="2">
        <v>16760000000000</v>
      </c>
      <c r="AB5258" s="2">
        <v>16920000000000</v>
      </c>
      <c r="AC5258" s="2">
        <v>17090000000000</v>
      </c>
      <c r="AD5258" s="2">
        <v>17260000000000</v>
      </c>
      <c r="AE5258" s="2">
        <v>17430000000000</v>
      </c>
      <c r="AF5258" s="2">
        <v>17600000000000</v>
      </c>
      <c r="AG5258" s="2">
        <v>17770000000000</v>
      </c>
    </row>
    <row r="5259" spans="1:33" x14ac:dyDescent="0.35">
      <c r="A5259" t="s">
        <v>6889</v>
      </c>
      <c r="B5259" t="s">
        <v>19</v>
      </c>
      <c r="C5259" s="2">
        <v>172500000000</v>
      </c>
      <c r="D5259" s="2">
        <v>174200000000</v>
      </c>
      <c r="E5259" s="2">
        <v>175900000000</v>
      </c>
      <c r="F5259" s="2">
        <v>177600000000</v>
      </c>
      <c r="G5259" s="2">
        <v>179300000000</v>
      </c>
      <c r="H5259" s="2">
        <v>181000000000</v>
      </c>
      <c r="I5259" s="2">
        <v>182900000000</v>
      </c>
      <c r="J5259" s="2">
        <v>184800000000</v>
      </c>
      <c r="K5259" s="2">
        <v>186700000000</v>
      </c>
      <c r="L5259" s="2">
        <v>188600000000</v>
      </c>
      <c r="M5259" s="2">
        <v>190600000000</v>
      </c>
      <c r="N5259" s="2">
        <v>192600000000</v>
      </c>
      <c r="O5259" s="2">
        <v>194700000000</v>
      </c>
      <c r="P5259" s="2">
        <v>196700000000</v>
      </c>
      <c r="Q5259" s="2">
        <v>198800000000</v>
      </c>
      <c r="R5259" s="2">
        <v>200900000000</v>
      </c>
      <c r="S5259" s="2">
        <v>203100000000</v>
      </c>
      <c r="T5259" s="2">
        <v>205200000000</v>
      </c>
      <c r="U5259" s="2">
        <v>207400000000</v>
      </c>
      <c r="V5259" s="2">
        <v>209600000000</v>
      </c>
      <c r="W5259" s="2">
        <v>211800000000</v>
      </c>
      <c r="X5259" s="2">
        <v>214000000000</v>
      </c>
      <c r="Y5259" s="2">
        <v>216200000000</v>
      </c>
      <c r="Z5259" s="2">
        <v>218400000000</v>
      </c>
      <c r="AA5259" s="2">
        <v>220600000000</v>
      </c>
      <c r="AB5259" s="2">
        <v>222800000000</v>
      </c>
      <c r="AC5259" s="2">
        <v>225100000000</v>
      </c>
      <c r="AD5259" s="2">
        <v>227300000000</v>
      </c>
      <c r="AE5259" s="2">
        <v>229500000000</v>
      </c>
      <c r="AF5259" s="2">
        <v>231800000000</v>
      </c>
      <c r="AG5259" s="2">
        <v>234000000000</v>
      </c>
    </row>
    <row r="5260" spans="1:33" x14ac:dyDescent="0.35">
      <c r="A5260" t="s">
        <v>6890</v>
      </c>
      <c r="B5260" t="s">
        <v>19</v>
      </c>
      <c r="C5260" s="2">
        <v>1303000000000</v>
      </c>
      <c r="D5260" s="2">
        <v>1316000000000</v>
      </c>
      <c r="E5260" s="2">
        <v>1329000000000</v>
      </c>
      <c r="F5260" s="2">
        <v>1342000000000</v>
      </c>
      <c r="G5260" s="2">
        <v>1355000000000</v>
      </c>
      <c r="H5260" s="2">
        <v>1368000000000</v>
      </c>
      <c r="I5260" s="2">
        <v>1382000000000</v>
      </c>
      <c r="J5260" s="2">
        <v>1397000000000</v>
      </c>
      <c r="K5260" s="2">
        <v>1411000000000</v>
      </c>
      <c r="L5260" s="2">
        <v>1425000000000</v>
      </c>
      <c r="M5260" s="2">
        <v>1440000000000</v>
      </c>
      <c r="N5260" s="2">
        <v>1455000000000</v>
      </c>
      <c r="O5260" s="2">
        <v>1471000000000</v>
      </c>
      <c r="P5260" s="2">
        <v>1487000000000</v>
      </c>
      <c r="Q5260" s="2">
        <v>1502000000000</v>
      </c>
      <c r="R5260" s="2">
        <v>1518000000000</v>
      </c>
      <c r="S5260" s="2">
        <v>1534000000000</v>
      </c>
      <c r="T5260" s="2">
        <v>1551000000000</v>
      </c>
      <c r="U5260" s="2">
        <v>1567000000000</v>
      </c>
      <c r="V5260" s="2">
        <v>1584000000000</v>
      </c>
      <c r="W5260" s="2">
        <v>1600000000000</v>
      </c>
      <c r="X5260" s="2">
        <v>1617000000000</v>
      </c>
      <c r="Y5260" s="2">
        <v>1633000000000</v>
      </c>
      <c r="Z5260" s="2">
        <v>1650000000000</v>
      </c>
      <c r="AA5260" s="2">
        <v>1667000000000</v>
      </c>
      <c r="AB5260" s="2">
        <v>1684000000000</v>
      </c>
      <c r="AC5260" s="2">
        <v>1701000000000</v>
      </c>
      <c r="AD5260" s="2">
        <v>1717000000000</v>
      </c>
      <c r="AE5260" s="2">
        <v>1734000000000</v>
      </c>
      <c r="AF5260" s="2">
        <v>1751000000000</v>
      </c>
      <c r="AG5260" s="2">
        <v>1768000000000</v>
      </c>
    </row>
    <row r="5261" spans="1:33" x14ac:dyDescent="0.35">
      <c r="A5261" t="s">
        <v>6891</v>
      </c>
      <c r="B5261" t="s">
        <v>19</v>
      </c>
      <c r="C5261" s="2">
        <v>81230000000</v>
      </c>
      <c r="D5261" s="2">
        <v>82040000000</v>
      </c>
      <c r="E5261" s="2">
        <v>82840000000</v>
      </c>
      <c r="F5261" s="2">
        <v>83650000000</v>
      </c>
      <c r="G5261" s="2">
        <v>84450000000</v>
      </c>
      <c r="H5261" s="2">
        <v>85260000000</v>
      </c>
      <c r="I5261" s="2">
        <v>86160000000</v>
      </c>
      <c r="J5261" s="2">
        <v>87050000000</v>
      </c>
      <c r="K5261" s="2">
        <v>87950000000</v>
      </c>
      <c r="L5261" s="2">
        <v>88850000000</v>
      </c>
      <c r="M5261" s="2">
        <v>89740000000</v>
      </c>
      <c r="N5261" s="2">
        <v>90720000000</v>
      </c>
      <c r="O5261" s="2">
        <v>91690000000</v>
      </c>
      <c r="P5261" s="2">
        <v>92660000000</v>
      </c>
      <c r="Q5261" s="2">
        <v>93630000000</v>
      </c>
      <c r="R5261" s="2">
        <v>94610000000</v>
      </c>
      <c r="S5261" s="2">
        <v>95630000000</v>
      </c>
      <c r="T5261" s="2">
        <v>96650000000</v>
      </c>
      <c r="U5261" s="2">
        <v>97680000000</v>
      </c>
      <c r="V5261" s="2">
        <v>98700000000</v>
      </c>
      <c r="W5261" s="2">
        <v>99730000000</v>
      </c>
      <c r="X5261" s="2">
        <v>100800000000</v>
      </c>
      <c r="Y5261" s="2">
        <v>101800000000</v>
      </c>
      <c r="Z5261" s="2">
        <v>102900000000</v>
      </c>
      <c r="AA5261" s="2">
        <v>103900000000</v>
      </c>
      <c r="AB5261" s="2">
        <v>104900000000</v>
      </c>
      <c r="AC5261" s="2">
        <v>106000000000</v>
      </c>
      <c r="AD5261" s="2">
        <v>107000000000</v>
      </c>
      <c r="AE5261" s="2">
        <v>108100000000</v>
      </c>
      <c r="AF5261" s="2">
        <v>109100000000</v>
      </c>
      <c r="AG5261" s="2">
        <v>110200000000</v>
      </c>
    </row>
    <row r="5262" spans="1:33" x14ac:dyDescent="0.35">
      <c r="A5262" t="s">
        <v>6892</v>
      </c>
      <c r="B5262" t="s">
        <v>19</v>
      </c>
      <c r="C5262" s="2">
        <v>227500000000</v>
      </c>
      <c r="D5262" s="2">
        <v>229700000000</v>
      </c>
      <c r="E5262" s="2">
        <v>232000000000</v>
      </c>
      <c r="F5262" s="2">
        <v>234200000000</v>
      </c>
      <c r="G5262" s="2">
        <v>236500000000</v>
      </c>
      <c r="H5262" s="2">
        <v>238700000000</v>
      </c>
      <c r="I5262" s="2">
        <v>241200000000</v>
      </c>
      <c r="J5262" s="2">
        <v>243800000000</v>
      </c>
      <c r="K5262" s="2">
        <v>246300000000</v>
      </c>
      <c r="L5262" s="2">
        <v>248800000000</v>
      </c>
      <c r="M5262" s="2">
        <v>251300000000</v>
      </c>
      <c r="N5262" s="2">
        <v>254000000000</v>
      </c>
      <c r="O5262" s="2">
        <v>256700000000</v>
      </c>
      <c r="P5262" s="2">
        <v>259500000000</v>
      </c>
      <c r="Q5262" s="2">
        <v>262200000000</v>
      </c>
      <c r="R5262" s="2">
        <v>264900000000</v>
      </c>
      <c r="S5262" s="2">
        <v>267800000000</v>
      </c>
      <c r="T5262" s="2">
        <v>270600000000</v>
      </c>
      <c r="U5262" s="2">
        <v>273500000000</v>
      </c>
      <c r="V5262" s="2">
        <v>276400000000</v>
      </c>
      <c r="W5262" s="2">
        <v>279200000000</v>
      </c>
      <c r="X5262" s="2">
        <v>282200000000</v>
      </c>
      <c r="Y5262" s="2">
        <v>285100000000</v>
      </c>
      <c r="Z5262" s="2">
        <v>288000000000</v>
      </c>
      <c r="AA5262" s="2">
        <v>290900000000</v>
      </c>
      <c r="AB5262" s="2">
        <v>293900000000</v>
      </c>
      <c r="AC5262" s="2">
        <v>296800000000</v>
      </c>
      <c r="AD5262" s="2">
        <v>299700000000</v>
      </c>
      <c r="AE5262" s="2">
        <v>302700000000</v>
      </c>
      <c r="AF5262" s="2">
        <v>305600000000</v>
      </c>
      <c r="AG5262" s="2">
        <v>308600000000</v>
      </c>
    </row>
    <row r="5263" spans="1:33" x14ac:dyDescent="0.35">
      <c r="A5263" t="s">
        <v>6893</v>
      </c>
      <c r="B5263" t="s">
        <v>19</v>
      </c>
      <c r="C5263" s="2">
        <v>203100000000</v>
      </c>
      <c r="D5263" s="2">
        <v>205100000000</v>
      </c>
      <c r="E5263" s="2">
        <v>207100000000</v>
      </c>
      <c r="F5263" s="2">
        <v>209100000000</v>
      </c>
      <c r="G5263" s="2">
        <v>211100000000</v>
      </c>
      <c r="H5263" s="2">
        <v>213100000000</v>
      </c>
      <c r="I5263" s="2">
        <v>215400000000</v>
      </c>
      <c r="J5263" s="2">
        <v>217600000000</v>
      </c>
      <c r="K5263" s="2">
        <v>219900000000</v>
      </c>
      <c r="L5263" s="2">
        <v>222100000000</v>
      </c>
      <c r="M5263" s="2">
        <v>224300000000</v>
      </c>
      <c r="N5263" s="2">
        <v>226800000000</v>
      </c>
      <c r="O5263" s="2">
        <v>229200000000</v>
      </c>
      <c r="P5263" s="2">
        <v>231600000000</v>
      </c>
      <c r="Q5263" s="2">
        <v>234100000000</v>
      </c>
      <c r="R5263" s="2">
        <v>236500000000</v>
      </c>
      <c r="S5263" s="2">
        <v>239100000000</v>
      </c>
      <c r="T5263" s="2">
        <v>241600000000</v>
      </c>
      <c r="U5263" s="2">
        <v>244200000000</v>
      </c>
      <c r="V5263" s="2">
        <v>246700000000</v>
      </c>
      <c r="W5263" s="2">
        <v>249300000000</v>
      </c>
      <c r="X5263" s="2">
        <v>251900000000</v>
      </c>
      <c r="Y5263" s="2">
        <v>254500000000</v>
      </c>
      <c r="Z5263" s="2">
        <v>257100000000</v>
      </c>
      <c r="AA5263" s="2">
        <v>259700000000</v>
      </c>
      <c r="AB5263" s="2">
        <v>262400000000</v>
      </c>
      <c r="AC5263" s="2">
        <v>265000000000</v>
      </c>
      <c r="AD5263" s="2">
        <v>267600000000</v>
      </c>
      <c r="AE5263" s="2">
        <v>270200000000</v>
      </c>
      <c r="AF5263" s="2">
        <v>272900000000</v>
      </c>
      <c r="AG5263" s="2">
        <v>275500000000</v>
      </c>
    </row>
    <row r="5264" spans="1:33" x14ac:dyDescent="0.35">
      <c r="A5264" t="s">
        <v>6894</v>
      </c>
      <c r="B5264" t="s">
        <v>19</v>
      </c>
      <c r="C5264" s="2">
        <v>25250000000</v>
      </c>
      <c r="D5264" s="2">
        <v>25500000000</v>
      </c>
      <c r="E5264" s="2">
        <v>25750000000</v>
      </c>
      <c r="F5264" s="2">
        <v>26000000000</v>
      </c>
      <c r="G5264" s="2">
        <v>26250000000</v>
      </c>
      <c r="H5264" s="2">
        <v>26500000000</v>
      </c>
      <c r="I5264" s="2">
        <v>26780000000</v>
      </c>
      <c r="J5264" s="2">
        <v>27060000000</v>
      </c>
      <c r="K5264" s="2">
        <v>27340000000</v>
      </c>
      <c r="L5264" s="2">
        <v>27620000000</v>
      </c>
      <c r="M5264" s="2">
        <v>27900000000</v>
      </c>
      <c r="N5264" s="2">
        <v>28200000000</v>
      </c>
      <c r="O5264" s="2">
        <v>28500000000</v>
      </c>
      <c r="P5264" s="2">
        <v>28800000000</v>
      </c>
      <c r="Q5264" s="2">
        <v>29110000000</v>
      </c>
      <c r="R5264" s="2">
        <v>29410000000</v>
      </c>
      <c r="S5264" s="2">
        <v>29730000000</v>
      </c>
      <c r="T5264" s="2">
        <v>30050000000</v>
      </c>
      <c r="U5264" s="2">
        <v>30360000000</v>
      </c>
      <c r="V5264" s="2">
        <v>30680000000</v>
      </c>
      <c r="W5264" s="2">
        <v>31000000000</v>
      </c>
      <c r="X5264" s="2">
        <v>31330000000</v>
      </c>
      <c r="Y5264" s="2">
        <v>31650000000</v>
      </c>
      <c r="Z5264" s="2">
        <v>31970000000</v>
      </c>
      <c r="AA5264" s="2">
        <v>32300000000</v>
      </c>
      <c r="AB5264" s="2">
        <v>32620000000</v>
      </c>
      <c r="AC5264" s="2">
        <v>32950000000</v>
      </c>
      <c r="AD5264" s="2">
        <v>33280000000</v>
      </c>
      <c r="AE5264" s="2">
        <v>33600000000</v>
      </c>
      <c r="AF5264" s="2">
        <v>33930000000</v>
      </c>
      <c r="AG5264" s="2">
        <v>34260000000</v>
      </c>
    </row>
    <row r="5265" spans="1:33" x14ac:dyDescent="0.35">
      <c r="A5265" t="s">
        <v>6895</v>
      </c>
      <c r="B5265" t="s">
        <v>19</v>
      </c>
      <c r="C5265" s="2">
        <v>21390000000</v>
      </c>
      <c r="D5265" s="2">
        <v>21600000000</v>
      </c>
      <c r="E5265" s="2">
        <v>21810000000</v>
      </c>
      <c r="F5265" s="2">
        <v>22020000000</v>
      </c>
      <c r="G5265" s="2">
        <v>22240000000</v>
      </c>
      <c r="H5265" s="2">
        <v>22450000000</v>
      </c>
      <c r="I5265" s="2">
        <v>22680000000</v>
      </c>
      <c r="J5265" s="2">
        <v>22920000000</v>
      </c>
      <c r="K5265" s="2">
        <v>23160000000</v>
      </c>
      <c r="L5265" s="2">
        <v>23390000000</v>
      </c>
      <c r="M5265" s="2">
        <v>23630000000</v>
      </c>
      <c r="N5265" s="2">
        <v>23880000000</v>
      </c>
      <c r="O5265" s="2">
        <v>24140000000</v>
      </c>
      <c r="P5265" s="2">
        <v>24400000000</v>
      </c>
      <c r="Q5265" s="2">
        <v>24650000000</v>
      </c>
      <c r="R5265" s="2">
        <v>24910000000</v>
      </c>
      <c r="S5265" s="2">
        <v>25180000000</v>
      </c>
      <c r="T5265" s="2">
        <v>25450000000</v>
      </c>
      <c r="U5265" s="2">
        <v>25720000000</v>
      </c>
      <c r="V5265" s="2">
        <v>25990000000</v>
      </c>
      <c r="W5265" s="2">
        <v>26260000000</v>
      </c>
      <c r="X5265" s="2">
        <v>26530000000</v>
      </c>
      <c r="Y5265" s="2">
        <v>26810000000</v>
      </c>
      <c r="Z5265" s="2">
        <v>27080000000</v>
      </c>
      <c r="AA5265" s="2">
        <v>27360000000</v>
      </c>
      <c r="AB5265" s="2">
        <v>27630000000</v>
      </c>
      <c r="AC5265" s="2">
        <v>27910000000</v>
      </c>
      <c r="AD5265" s="2">
        <v>28180000000</v>
      </c>
      <c r="AE5265" s="2">
        <v>28460000000</v>
      </c>
      <c r="AF5265" s="2">
        <v>28740000000</v>
      </c>
      <c r="AG5265" s="2">
        <v>29010000000</v>
      </c>
    </row>
    <row r="5266" spans="1:33" x14ac:dyDescent="0.35">
      <c r="A5266" t="s">
        <v>6896</v>
      </c>
      <c r="B5266" t="s">
        <v>19</v>
      </c>
      <c r="C5266" s="2">
        <v>76690000000</v>
      </c>
      <c r="D5266" s="2">
        <v>77450000000</v>
      </c>
      <c r="E5266" s="2">
        <v>78210000000</v>
      </c>
      <c r="F5266" s="2">
        <v>78970000000</v>
      </c>
      <c r="G5266" s="2">
        <v>79730000000</v>
      </c>
      <c r="H5266" s="2">
        <v>80490000000</v>
      </c>
      <c r="I5266" s="2">
        <v>81340000000</v>
      </c>
      <c r="J5266" s="2">
        <v>82190000000</v>
      </c>
      <c r="K5266" s="2">
        <v>83040000000</v>
      </c>
      <c r="L5266" s="2">
        <v>83880000000</v>
      </c>
      <c r="M5266" s="2">
        <v>84730000000</v>
      </c>
      <c r="N5266" s="2">
        <v>85650000000</v>
      </c>
      <c r="O5266" s="2">
        <v>86560000000</v>
      </c>
      <c r="P5266" s="2">
        <v>87480000000</v>
      </c>
      <c r="Q5266" s="2">
        <v>88400000000</v>
      </c>
      <c r="R5266" s="2">
        <v>89320000000</v>
      </c>
      <c r="S5266" s="2">
        <v>90290000000</v>
      </c>
      <c r="T5266" s="2">
        <v>91250000000</v>
      </c>
      <c r="U5266" s="2">
        <v>92220000000</v>
      </c>
      <c r="V5266" s="2">
        <v>93190000000</v>
      </c>
      <c r="W5266" s="2">
        <v>94150000000</v>
      </c>
      <c r="X5266" s="2">
        <v>95140000000</v>
      </c>
      <c r="Y5266" s="2">
        <v>96120000000</v>
      </c>
      <c r="Z5266" s="2">
        <v>97110000000</v>
      </c>
      <c r="AA5266" s="2">
        <v>98100000000</v>
      </c>
      <c r="AB5266" s="2">
        <v>99080000000</v>
      </c>
      <c r="AC5266" s="2">
        <v>100100000000</v>
      </c>
      <c r="AD5266" s="2">
        <v>101100000000</v>
      </c>
      <c r="AE5266" s="2">
        <v>102100000000</v>
      </c>
      <c r="AF5266" s="2">
        <v>103000000000</v>
      </c>
      <c r="AG5266" s="2">
        <v>104000000000</v>
      </c>
    </row>
    <row r="5267" spans="1:33" x14ac:dyDescent="0.35">
      <c r="A5267" t="s">
        <v>6897</v>
      </c>
      <c r="B5267" t="s">
        <v>19</v>
      </c>
      <c r="C5267" s="2">
        <v>5204000000000</v>
      </c>
      <c r="D5267" s="2">
        <v>5256000000000</v>
      </c>
      <c r="E5267" s="2">
        <v>5307000000000</v>
      </c>
      <c r="F5267" s="2">
        <v>5359000000000</v>
      </c>
      <c r="G5267" s="2">
        <v>5410000000000</v>
      </c>
      <c r="H5267" s="2">
        <v>5462000000000</v>
      </c>
      <c r="I5267" s="2">
        <v>5519000000000</v>
      </c>
      <c r="J5267" s="2">
        <v>5577000000000</v>
      </c>
      <c r="K5267" s="2">
        <v>5634000000000</v>
      </c>
      <c r="L5267" s="2">
        <v>5692000000000</v>
      </c>
      <c r="M5267" s="2">
        <v>5749000000000</v>
      </c>
      <c r="N5267" s="2">
        <v>5812000000000</v>
      </c>
      <c r="O5267" s="2">
        <v>5874000000000</v>
      </c>
      <c r="P5267" s="2">
        <v>5936000000000</v>
      </c>
      <c r="Q5267" s="2">
        <v>5998000000000</v>
      </c>
      <c r="R5267" s="2">
        <v>6061000000000</v>
      </c>
      <c r="S5267" s="2">
        <v>6126000000000</v>
      </c>
      <c r="T5267" s="2">
        <v>6192000000000</v>
      </c>
      <c r="U5267" s="2">
        <v>6258000000000</v>
      </c>
      <c r="V5267" s="2">
        <v>6323000000000</v>
      </c>
      <c r="W5267" s="2">
        <v>6389000000000</v>
      </c>
      <c r="X5267" s="2">
        <v>6456000000000</v>
      </c>
      <c r="Y5267" s="2">
        <v>6523000000000</v>
      </c>
      <c r="Z5267" s="2">
        <v>6589000000000</v>
      </c>
      <c r="AA5267" s="2">
        <v>6656000000000</v>
      </c>
      <c r="AB5267" s="2">
        <v>6723000000000</v>
      </c>
      <c r="AC5267" s="2">
        <v>6790000000000</v>
      </c>
      <c r="AD5267" s="2">
        <v>6858000000000</v>
      </c>
      <c r="AE5267" s="2">
        <v>6925000000000</v>
      </c>
      <c r="AF5267" s="2">
        <v>6992000000000</v>
      </c>
      <c r="AG5267" s="2">
        <v>7060000000000</v>
      </c>
    </row>
    <row r="5268" spans="1:33" x14ac:dyDescent="0.35">
      <c r="A5268" t="s">
        <v>6898</v>
      </c>
      <c r="B5268" t="s">
        <v>19</v>
      </c>
      <c r="C5268" s="2">
        <v>85570000000</v>
      </c>
      <c r="D5268" s="2">
        <v>86010000000</v>
      </c>
      <c r="E5268" s="2">
        <v>86460000000</v>
      </c>
      <c r="F5268" s="2">
        <v>86900000000</v>
      </c>
      <c r="G5268" s="2">
        <v>87350000000</v>
      </c>
      <c r="H5268" s="2">
        <v>87790000000</v>
      </c>
      <c r="I5268" s="2">
        <v>88200000000</v>
      </c>
      <c r="J5268" s="2">
        <v>88620000000</v>
      </c>
      <c r="K5268" s="2">
        <v>89030000000</v>
      </c>
      <c r="L5268" s="2">
        <v>89440000000</v>
      </c>
      <c r="M5268" s="2">
        <v>89850000000</v>
      </c>
      <c r="N5268" s="2">
        <v>90220000000</v>
      </c>
      <c r="O5268" s="2">
        <v>90580000000</v>
      </c>
      <c r="P5268" s="2">
        <v>90950000000</v>
      </c>
      <c r="Q5268" s="2">
        <v>91310000000</v>
      </c>
      <c r="R5268" s="2">
        <v>91680000000</v>
      </c>
      <c r="S5268" s="2">
        <v>92010000000</v>
      </c>
      <c r="T5268" s="2">
        <v>92330000000</v>
      </c>
      <c r="U5268" s="2">
        <v>92660000000</v>
      </c>
      <c r="V5268" s="2">
        <v>92990000000</v>
      </c>
      <c r="W5268" s="2">
        <v>93320000000</v>
      </c>
      <c r="X5268" s="2">
        <v>93610000000</v>
      </c>
      <c r="Y5268" s="2">
        <v>93910000000</v>
      </c>
      <c r="Z5268" s="2">
        <v>94210000000</v>
      </c>
      <c r="AA5268" s="2">
        <v>94500000000</v>
      </c>
      <c r="AB5268" s="2">
        <v>94800000000</v>
      </c>
      <c r="AC5268" s="2">
        <v>95090000000</v>
      </c>
      <c r="AD5268" s="2">
        <v>95370000000</v>
      </c>
      <c r="AE5268" s="2">
        <v>95660000000</v>
      </c>
      <c r="AF5268" s="2">
        <v>95940000000</v>
      </c>
      <c r="AG5268" s="2">
        <v>96220000000</v>
      </c>
    </row>
    <row r="5269" spans="1:33" x14ac:dyDescent="0.35">
      <c r="A5269" t="s">
        <v>6899</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3" x14ac:dyDescent="0.35">
      <c r="A5270" t="s">
        <v>6900</v>
      </c>
      <c r="B5270" t="s">
        <v>19</v>
      </c>
      <c r="C5270" s="2">
        <v>55895200000000</v>
      </c>
      <c r="D5270" s="2">
        <v>58154600000000</v>
      </c>
      <c r="E5270" s="2">
        <v>53951800000000</v>
      </c>
      <c r="F5270" s="2">
        <v>52740000000000</v>
      </c>
      <c r="G5270" s="2">
        <v>53420600000000</v>
      </c>
      <c r="H5270" s="2">
        <v>53864100000000</v>
      </c>
      <c r="I5270" s="2">
        <v>54044200000000</v>
      </c>
      <c r="J5270" s="2">
        <v>54124700000000</v>
      </c>
      <c r="K5270" s="2">
        <v>54639000000000</v>
      </c>
      <c r="L5270" s="2">
        <v>55156700000000</v>
      </c>
      <c r="M5270" s="2">
        <v>55512100000000</v>
      </c>
      <c r="N5270" s="2">
        <v>55889900000000</v>
      </c>
      <c r="O5270" s="2">
        <v>57131700000000</v>
      </c>
      <c r="P5270" s="2">
        <v>58174700000000</v>
      </c>
      <c r="Q5270" s="2">
        <v>58159300000000</v>
      </c>
      <c r="R5270" s="2">
        <v>58082500000000</v>
      </c>
      <c r="S5270" s="2">
        <v>58115300000000</v>
      </c>
      <c r="T5270" s="2">
        <v>58656600000000</v>
      </c>
      <c r="U5270" s="2">
        <v>59449300000000</v>
      </c>
      <c r="V5270" s="2">
        <v>60339200000000</v>
      </c>
      <c r="W5270" s="2">
        <v>61047500000000</v>
      </c>
      <c r="X5270" s="2">
        <v>61588100000000</v>
      </c>
      <c r="Y5270" s="2">
        <v>62119100000000</v>
      </c>
      <c r="Z5270" s="2">
        <v>62584900000000</v>
      </c>
      <c r="AA5270" s="2">
        <v>62955000000000</v>
      </c>
      <c r="AB5270" s="2">
        <v>63270100000000</v>
      </c>
      <c r="AC5270" s="2">
        <v>63748200000000</v>
      </c>
      <c r="AD5270" s="2">
        <v>64220700000000</v>
      </c>
      <c r="AE5270" s="2">
        <v>64688800000000</v>
      </c>
      <c r="AF5270" s="2">
        <v>65327800000000</v>
      </c>
      <c r="AG5270" s="2">
        <v>66056400000000</v>
      </c>
    </row>
    <row r="5271" spans="1:33" x14ac:dyDescent="0.35">
      <c r="A5271" t="s">
        <v>6901</v>
      </c>
      <c r="B5271" t="s">
        <v>19</v>
      </c>
      <c r="C5271" s="2">
        <v>751967000000</v>
      </c>
      <c r="D5271" s="2">
        <v>725592000000</v>
      </c>
      <c r="E5271" s="2">
        <v>722159000000</v>
      </c>
      <c r="F5271" s="2">
        <v>739390000000</v>
      </c>
      <c r="G5271" s="2">
        <v>759920000000</v>
      </c>
      <c r="H5271" s="2">
        <v>777140000000</v>
      </c>
      <c r="I5271" s="2">
        <v>781346000000</v>
      </c>
      <c r="J5271" s="2">
        <v>785547000000</v>
      </c>
      <c r="K5271" s="2">
        <v>789769000000</v>
      </c>
      <c r="L5271" s="2">
        <v>793989000000</v>
      </c>
      <c r="M5271" s="2">
        <v>798202000000</v>
      </c>
      <c r="N5271" s="2">
        <v>802417000000</v>
      </c>
      <c r="O5271" s="2">
        <v>806662000000</v>
      </c>
      <c r="P5271" s="2">
        <v>810899000000</v>
      </c>
      <c r="Q5271" s="2">
        <v>814986000000</v>
      </c>
      <c r="R5271" s="2">
        <v>818871000000</v>
      </c>
      <c r="S5271" s="2">
        <v>822663000000</v>
      </c>
      <c r="T5271" s="2">
        <v>826380000000</v>
      </c>
      <c r="U5271" s="2">
        <v>830010000000</v>
      </c>
      <c r="V5271" s="2">
        <v>833544000000</v>
      </c>
      <c r="W5271" s="2">
        <v>836970000000</v>
      </c>
      <c r="X5271" s="2">
        <v>840189000000</v>
      </c>
      <c r="Y5271" s="2">
        <v>843408000000</v>
      </c>
      <c r="Z5271" s="2">
        <v>846425000000</v>
      </c>
      <c r="AA5271" s="2">
        <v>849439000000</v>
      </c>
      <c r="AB5271" s="2">
        <v>852451000000</v>
      </c>
      <c r="AC5271" s="2">
        <v>855271000000</v>
      </c>
      <c r="AD5271" s="2">
        <v>858091000000</v>
      </c>
      <c r="AE5271" s="2">
        <v>860911000000</v>
      </c>
      <c r="AF5271" s="2">
        <v>863639000000</v>
      </c>
      <c r="AG5271" s="2">
        <v>866372000000</v>
      </c>
    </row>
    <row r="5272" spans="1:33" x14ac:dyDescent="0.35">
      <c r="A5272" t="s">
        <v>6902</v>
      </c>
      <c r="B5272" t="s">
        <v>19</v>
      </c>
      <c r="C5272" s="2">
        <v>7384320000000</v>
      </c>
      <c r="D5272" s="2">
        <v>7124370000000</v>
      </c>
      <c r="E5272" s="2">
        <v>7090950000000</v>
      </c>
      <c r="F5272" s="2">
        <v>7260550000000</v>
      </c>
      <c r="G5272" s="2">
        <v>7462730000000</v>
      </c>
      <c r="H5272" s="2">
        <v>7632840000000</v>
      </c>
      <c r="I5272" s="2">
        <v>7673870000000</v>
      </c>
      <c r="J5272" s="2">
        <v>7714880000000</v>
      </c>
      <c r="K5272" s="2">
        <v>7757000000000</v>
      </c>
      <c r="L5272" s="2">
        <v>7798130000000</v>
      </c>
      <c r="M5272" s="2">
        <v>7839200000000</v>
      </c>
      <c r="N5272" s="2">
        <v>7881300000000</v>
      </c>
      <c r="O5272" s="2">
        <v>7922580000000</v>
      </c>
      <c r="P5272" s="2">
        <v>7963810000000</v>
      </c>
      <c r="Q5272" s="2">
        <v>8003760000000</v>
      </c>
      <c r="R5272" s="2">
        <v>8042690000000</v>
      </c>
      <c r="S5272" s="2">
        <v>8079650000000</v>
      </c>
      <c r="T5272" s="2">
        <v>8116770000000</v>
      </c>
      <c r="U5272" s="2">
        <v>8151960000000</v>
      </c>
      <c r="V5272" s="2">
        <v>8186180000000</v>
      </c>
      <c r="W5272" s="2">
        <v>8219350000000</v>
      </c>
      <c r="X5272" s="2">
        <v>8251470000000</v>
      </c>
      <c r="Y5272" s="2">
        <v>8282600000000</v>
      </c>
      <c r="Z5272" s="2">
        <v>8313710000000</v>
      </c>
      <c r="AA5272" s="2">
        <v>8342800000000</v>
      </c>
      <c r="AB5272" s="2">
        <v>8371890000000</v>
      </c>
      <c r="AC5272" s="2">
        <v>8400020000000</v>
      </c>
      <c r="AD5272" s="2">
        <v>8427150000000</v>
      </c>
      <c r="AE5272" s="2">
        <v>8454280000000</v>
      </c>
      <c r="AF5272" s="2">
        <v>8481460000000</v>
      </c>
      <c r="AG5272" s="2">
        <v>8508660000000</v>
      </c>
    </row>
    <row r="5273" spans="1:33" x14ac:dyDescent="0.35">
      <c r="A5273" t="s">
        <v>6903</v>
      </c>
      <c r="B5273" t="s">
        <v>19</v>
      </c>
      <c r="C5273" s="2">
        <v>770808000000</v>
      </c>
      <c r="D5273" s="2">
        <v>746063000000</v>
      </c>
      <c r="E5273" s="2">
        <v>740203000000</v>
      </c>
      <c r="F5273" s="2">
        <v>756423000000</v>
      </c>
      <c r="G5273" s="2">
        <v>777004000000</v>
      </c>
      <c r="H5273" s="2">
        <v>794147000000</v>
      </c>
      <c r="I5273" s="2">
        <v>798435000000</v>
      </c>
      <c r="J5273" s="2">
        <v>802563000000</v>
      </c>
      <c r="K5273" s="2">
        <v>807040000000</v>
      </c>
      <c r="L5273" s="2">
        <v>811411000000</v>
      </c>
      <c r="M5273" s="2">
        <v>815686000000</v>
      </c>
      <c r="N5273" s="2">
        <v>820077000000</v>
      </c>
      <c r="O5273" s="2">
        <v>824791000000</v>
      </c>
      <c r="P5273" s="2">
        <v>829395000000</v>
      </c>
      <c r="Q5273" s="2">
        <v>833296000000</v>
      </c>
      <c r="R5273" s="2">
        <v>837066000000</v>
      </c>
      <c r="S5273" s="2">
        <v>840712000000</v>
      </c>
      <c r="T5273" s="2">
        <v>844658000000</v>
      </c>
      <c r="U5273" s="2">
        <v>848553000000</v>
      </c>
      <c r="V5273" s="2">
        <v>852407000000</v>
      </c>
      <c r="W5273" s="2">
        <v>856059000000</v>
      </c>
      <c r="X5273" s="2">
        <v>859517000000</v>
      </c>
      <c r="Y5273" s="2">
        <v>862876000000</v>
      </c>
      <c r="Z5273" s="2">
        <v>866205000000</v>
      </c>
      <c r="AA5273" s="2">
        <v>869286000000</v>
      </c>
      <c r="AB5273" s="2">
        <v>872343000000</v>
      </c>
      <c r="AC5273" s="2">
        <v>875396000000</v>
      </c>
      <c r="AD5273" s="2">
        <v>878349000000</v>
      </c>
      <c r="AE5273" s="2">
        <v>881302000000</v>
      </c>
      <c r="AF5273" s="2">
        <v>884353000000</v>
      </c>
      <c r="AG5273" s="2">
        <v>887456000000</v>
      </c>
    </row>
    <row r="5274" spans="1:33" x14ac:dyDescent="0.35">
      <c r="A5274" t="s">
        <v>6904</v>
      </c>
      <c r="B5274" t="s">
        <v>19</v>
      </c>
      <c r="C5274" s="2">
        <v>74780000000</v>
      </c>
      <c r="D5274" s="2">
        <v>72386000000</v>
      </c>
      <c r="E5274" s="2">
        <v>71873600000</v>
      </c>
      <c r="F5274" s="2">
        <v>73488300000</v>
      </c>
      <c r="G5274" s="2">
        <v>75487600000</v>
      </c>
      <c r="H5274" s="2">
        <v>77176600000</v>
      </c>
      <c r="I5274" s="2">
        <v>77594100000</v>
      </c>
      <c r="J5274" s="2">
        <v>77997300000</v>
      </c>
      <c r="K5274" s="2">
        <v>78429800000</v>
      </c>
      <c r="L5274" s="2">
        <v>78853000000</v>
      </c>
      <c r="M5274" s="2">
        <v>79279200000</v>
      </c>
      <c r="N5274" s="2">
        <v>79697000000</v>
      </c>
      <c r="O5274" s="2">
        <v>80164800000</v>
      </c>
      <c r="P5274" s="2">
        <v>80613900000</v>
      </c>
      <c r="Q5274" s="2">
        <v>81005100000</v>
      </c>
      <c r="R5274" s="2">
        <v>81393400000</v>
      </c>
      <c r="S5274" s="2">
        <v>81766700000</v>
      </c>
      <c r="T5274" s="2">
        <v>82143200000</v>
      </c>
      <c r="U5274" s="2">
        <v>82531100000</v>
      </c>
      <c r="V5274" s="2">
        <v>82903200000</v>
      </c>
      <c r="W5274" s="2">
        <v>83267000000</v>
      </c>
      <c r="X5274" s="2">
        <v>83603300000</v>
      </c>
      <c r="Y5274" s="2">
        <v>83939300000</v>
      </c>
      <c r="Z5274" s="2">
        <v>84252400000</v>
      </c>
      <c r="AA5274" s="2">
        <v>84561100000</v>
      </c>
      <c r="AB5274" s="2">
        <v>84857300000</v>
      </c>
      <c r="AC5274" s="2">
        <v>85161000000</v>
      </c>
      <c r="AD5274" s="2">
        <v>85454400000</v>
      </c>
      <c r="AE5274" s="2">
        <v>85747700000</v>
      </c>
      <c r="AF5274" s="2">
        <v>86038800000</v>
      </c>
      <c r="AG5274" s="2">
        <v>86334000000</v>
      </c>
    </row>
    <row r="5275" spans="1:33" x14ac:dyDescent="0.35">
      <c r="A5275" t="s">
        <v>6905</v>
      </c>
      <c r="B5275" t="s">
        <v>19</v>
      </c>
      <c r="C5275" s="2">
        <v>70510100000</v>
      </c>
      <c r="D5275" s="2">
        <v>68234500000</v>
      </c>
      <c r="E5275" s="2">
        <v>67764200000</v>
      </c>
      <c r="F5275" s="2">
        <v>69284700000</v>
      </c>
      <c r="G5275" s="2">
        <v>71180800000</v>
      </c>
      <c r="H5275" s="2">
        <v>72767700000</v>
      </c>
      <c r="I5275" s="2">
        <v>73164400000</v>
      </c>
      <c r="J5275" s="2">
        <v>73547100000</v>
      </c>
      <c r="K5275" s="2">
        <v>73947100000</v>
      </c>
      <c r="L5275" s="2">
        <v>74357600000</v>
      </c>
      <c r="M5275" s="2">
        <v>74751900000</v>
      </c>
      <c r="N5275" s="2">
        <v>75147600000</v>
      </c>
      <c r="O5275" s="2">
        <v>75588500000</v>
      </c>
      <c r="P5275" s="2">
        <v>76011600000</v>
      </c>
      <c r="Q5275" s="2">
        <v>76382200000</v>
      </c>
      <c r="R5275" s="2">
        <v>76740200000</v>
      </c>
      <c r="S5275" s="2">
        <v>77092800000</v>
      </c>
      <c r="T5275" s="2">
        <v>77446000000</v>
      </c>
      <c r="U5275" s="2">
        <v>77809300000</v>
      </c>
      <c r="V5275" s="2">
        <v>78166400000</v>
      </c>
      <c r="W5275" s="2">
        <v>78496200000</v>
      </c>
      <c r="X5275" s="2">
        <v>78819200000</v>
      </c>
      <c r="Y5275" s="2">
        <v>79132000000</v>
      </c>
      <c r="Z5275" s="2">
        <v>79432200000</v>
      </c>
      <c r="AA5275" s="2">
        <v>79718700000</v>
      </c>
      <c r="AB5275" s="2">
        <v>80002900000</v>
      </c>
      <c r="AC5275" s="2">
        <v>80283700000</v>
      </c>
      <c r="AD5275" s="2">
        <v>80554400000</v>
      </c>
      <c r="AE5275" s="2">
        <v>80824900000</v>
      </c>
      <c r="AF5275" s="2">
        <v>81102400000</v>
      </c>
      <c r="AG5275" s="2">
        <v>81383500000</v>
      </c>
    </row>
    <row r="5276" spans="1:33" x14ac:dyDescent="0.35">
      <c r="A5276" t="s">
        <v>6906</v>
      </c>
      <c r="B5276" t="s">
        <v>19</v>
      </c>
      <c r="C5276" s="2">
        <v>8296250000</v>
      </c>
      <c r="D5276" s="2">
        <v>8755200000</v>
      </c>
      <c r="E5276" s="2">
        <v>8230200000</v>
      </c>
      <c r="F5276" s="2">
        <v>8150520000</v>
      </c>
      <c r="G5276" s="2">
        <v>8288410000</v>
      </c>
      <c r="H5276" s="2">
        <v>8390110000</v>
      </c>
      <c r="I5276" s="2">
        <v>8424360000</v>
      </c>
      <c r="J5276" s="2">
        <v>8447600000</v>
      </c>
      <c r="K5276" s="2">
        <v>8521310000</v>
      </c>
      <c r="L5276" s="2">
        <v>8597970000</v>
      </c>
      <c r="M5276" s="2">
        <v>8658140000</v>
      </c>
      <c r="N5276" s="2">
        <v>8723120000</v>
      </c>
      <c r="O5276" s="2">
        <v>8906560000</v>
      </c>
      <c r="P5276" s="2">
        <v>9065510000</v>
      </c>
      <c r="Q5276" s="2">
        <v>9098860000</v>
      </c>
      <c r="R5276" s="2">
        <v>9123050000</v>
      </c>
      <c r="S5276" s="2">
        <v>9157380000</v>
      </c>
      <c r="T5276" s="2">
        <v>9252550000</v>
      </c>
      <c r="U5276" s="2">
        <v>9375780000</v>
      </c>
      <c r="V5276" s="2">
        <v>9508770000</v>
      </c>
      <c r="W5276" s="2">
        <v>9619290000</v>
      </c>
      <c r="X5276" s="2">
        <v>9709560000</v>
      </c>
      <c r="Y5276" s="2">
        <v>9798580000</v>
      </c>
      <c r="Z5276" s="2">
        <v>9877590000</v>
      </c>
      <c r="AA5276" s="2">
        <v>9944300000</v>
      </c>
      <c r="AB5276" s="2">
        <v>10003100000</v>
      </c>
      <c r="AC5276" s="2">
        <v>10081200000</v>
      </c>
      <c r="AD5276" s="2">
        <v>10157200000</v>
      </c>
      <c r="AE5276" s="2">
        <v>10233500000</v>
      </c>
      <c r="AF5276" s="2">
        <v>10329600000</v>
      </c>
      <c r="AG5276" s="2">
        <v>10436500000</v>
      </c>
    </row>
    <row r="5277" spans="1:33" x14ac:dyDescent="0.35">
      <c r="A5277" t="s">
        <v>6907</v>
      </c>
      <c r="B5277" t="s">
        <v>19</v>
      </c>
      <c r="C5277" s="2">
        <v>35925600000</v>
      </c>
      <c r="D5277" s="2">
        <v>34686300000</v>
      </c>
      <c r="E5277" s="2">
        <v>34507600000</v>
      </c>
      <c r="F5277" s="2">
        <v>35319600000</v>
      </c>
      <c r="G5277" s="2">
        <v>36294400000</v>
      </c>
      <c r="H5277" s="2">
        <v>37117600000</v>
      </c>
      <c r="I5277" s="2">
        <v>37319000000</v>
      </c>
      <c r="J5277" s="2">
        <v>37519600000</v>
      </c>
      <c r="K5277" s="2">
        <v>37723400000</v>
      </c>
      <c r="L5277" s="2">
        <v>37927300000</v>
      </c>
      <c r="M5277" s="2">
        <v>38130100000</v>
      </c>
      <c r="N5277" s="2">
        <v>38333000000</v>
      </c>
      <c r="O5277" s="2">
        <v>38542800000</v>
      </c>
      <c r="P5277" s="2">
        <v>38741200000</v>
      </c>
      <c r="Q5277" s="2">
        <v>38942000000</v>
      </c>
      <c r="R5277" s="2">
        <v>39122400000</v>
      </c>
      <c r="S5277" s="2">
        <v>39313400000</v>
      </c>
      <c r="T5277" s="2">
        <v>39487900000</v>
      </c>
      <c r="U5277" s="2">
        <v>39664200000</v>
      </c>
      <c r="V5277" s="2">
        <v>39831200000</v>
      </c>
      <c r="W5277" s="2">
        <v>39996900000</v>
      </c>
      <c r="X5277" s="2">
        <v>40161300000</v>
      </c>
      <c r="Y5277" s="2">
        <v>40315600000</v>
      </c>
      <c r="Z5277" s="2">
        <v>40469400000</v>
      </c>
      <c r="AA5277" s="2">
        <v>40612500000</v>
      </c>
      <c r="AB5277" s="2">
        <v>40755100000</v>
      </c>
      <c r="AC5277" s="2">
        <v>40888800000</v>
      </c>
      <c r="AD5277" s="2">
        <v>41022500000</v>
      </c>
      <c r="AE5277" s="2">
        <v>41156200000</v>
      </c>
      <c r="AF5277" s="2">
        <v>41291000000</v>
      </c>
      <c r="AG5277" s="2">
        <v>41426500000</v>
      </c>
    </row>
    <row r="5278" spans="1:33" x14ac:dyDescent="0.35">
      <c r="A5278" t="s">
        <v>6908</v>
      </c>
      <c r="B5278" t="s">
        <v>19</v>
      </c>
      <c r="C5278" s="2">
        <v>20064300000</v>
      </c>
      <c r="D5278" s="2">
        <v>19416900000</v>
      </c>
      <c r="E5278" s="2">
        <v>19284100000</v>
      </c>
      <c r="F5278" s="2">
        <v>19719500000</v>
      </c>
      <c r="G5278" s="2">
        <v>20256400000</v>
      </c>
      <c r="H5278" s="2">
        <v>20710700000</v>
      </c>
      <c r="I5278" s="2">
        <v>20822200000</v>
      </c>
      <c r="J5278" s="2">
        <v>20922700000</v>
      </c>
      <c r="K5278" s="2">
        <v>21037800000</v>
      </c>
      <c r="L5278" s="2">
        <v>21153000000</v>
      </c>
      <c r="M5278" s="2">
        <v>21266400000</v>
      </c>
      <c r="N5278" s="2">
        <v>21380300000</v>
      </c>
      <c r="O5278" s="2">
        <v>21502700000</v>
      </c>
      <c r="P5278" s="2">
        <v>21623000000</v>
      </c>
      <c r="Q5278" s="2">
        <v>21722000000</v>
      </c>
      <c r="R5278" s="2">
        <v>21830300000</v>
      </c>
      <c r="S5278" s="2">
        <v>21930000000</v>
      </c>
      <c r="T5278" s="2">
        <v>22025400000</v>
      </c>
      <c r="U5278" s="2">
        <v>22123600000</v>
      </c>
      <c r="V5278" s="2">
        <v>22222900000</v>
      </c>
      <c r="W5278" s="2">
        <v>22320200000</v>
      </c>
      <c r="X5278" s="2">
        <v>22415800000</v>
      </c>
      <c r="Y5278" s="2">
        <v>22501400000</v>
      </c>
      <c r="Z5278" s="2">
        <v>22586400000</v>
      </c>
      <c r="AA5278" s="2">
        <v>22670400000</v>
      </c>
      <c r="AB5278" s="2">
        <v>22744000000</v>
      </c>
      <c r="AC5278" s="2">
        <v>22829400000</v>
      </c>
      <c r="AD5278" s="2">
        <v>22904800000</v>
      </c>
      <c r="AE5278" s="2">
        <v>22980200000</v>
      </c>
      <c r="AF5278" s="2">
        <v>23057500000</v>
      </c>
      <c r="AG5278" s="2">
        <v>23135800000</v>
      </c>
    </row>
    <row r="5279" spans="1:33" x14ac:dyDescent="0.35">
      <c r="A5279" t="s">
        <v>6909</v>
      </c>
      <c r="B5279" t="s">
        <v>19</v>
      </c>
      <c r="C5279" s="2">
        <v>1999240000</v>
      </c>
      <c r="D5279" s="2">
        <v>2092170000</v>
      </c>
      <c r="E5279" s="2">
        <v>1942670000</v>
      </c>
      <c r="F5279" s="2">
        <v>1900590000</v>
      </c>
      <c r="G5279" s="2">
        <v>1925990000</v>
      </c>
      <c r="H5279" s="2">
        <v>1942700000</v>
      </c>
      <c r="I5279" s="2">
        <v>1949870000</v>
      </c>
      <c r="J5279" s="2">
        <v>1953420000</v>
      </c>
      <c r="K5279" s="2">
        <v>1973060000</v>
      </c>
      <c r="L5279" s="2">
        <v>1993230000</v>
      </c>
      <c r="M5279" s="2">
        <v>2007510000</v>
      </c>
      <c r="N5279" s="2">
        <v>2022590000</v>
      </c>
      <c r="O5279" s="2">
        <v>2072620000</v>
      </c>
      <c r="P5279" s="2">
        <v>2115140000</v>
      </c>
      <c r="Q5279" s="2">
        <v>2118130000</v>
      </c>
      <c r="R5279" s="2">
        <v>2118680000</v>
      </c>
      <c r="S5279" s="2">
        <v>2122850000</v>
      </c>
      <c r="T5279" s="2">
        <v>2145630000</v>
      </c>
      <c r="U5279" s="2">
        <v>2177610000</v>
      </c>
      <c r="V5279" s="2">
        <v>2213080000</v>
      </c>
      <c r="W5279" s="2">
        <v>2241680000</v>
      </c>
      <c r="X5279" s="2">
        <v>2263970000</v>
      </c>
      <c r="Y5279" s="2">
        <v>2285730000</v>
      </c>
      <c r="Z5279" s="2">
        <v>2304750000</v>
      </c>
      <c r="AA5279" s="2">
        <v>2319990000</v>
      </c>
      <c r="AB5279" s="2">
        <v>2332930000</v>
      </c>
      <c r="AC5279" s="2">
        <v>2351820000</v>
      </c>
      <c r="AD5279" s="2">
        <v>2370400000</v>
      </c>
      <c r="AE5279" s="2">
        <v>2388740000</v>
      </c>
      <c r="AF5279" s="2">
        <v>2413440000</v>
      </c>
      <c r="AG5279" s="2">
        <v>2441460000</v>
      </c>
    </row>
    <row r="5280" spans="1:33" x14ac:dyDescent="0.35">
      <c r="A5280" t="s">
        <v>6910</v>
      </c>
      <c r="B5280" t="s">
        <v>19</v>
      </c>
      <c r="C5280" s="2">
        <v>377806000</v>
      </c>
      <c r="D5280" s="2">
        <v>396392000</v>
      </c>
      <c r="E5280" s="2">
        <v>368273000</v>
      </c>
      <c r="F5280" s="2">
        <v>360450000</v>
      </c>
      <c r="G5280" s="2">
        <v>365356000</v>
      </c>
      <c r="H5280" s="2">
        <v>368601000</v>
      </c>
      <c r="I5280" s="2">
        <v>370027000</v>
      </c>
      <c r="J5280" s="2">
        <v>370766000</v>
      </c>
      <c r="K5280" s="2">
        <v>374604000</v>
      </c>
      <c r="L5280" s="2">
        <v>378578000</v>
      </c>
      <c r="M5280" s="2">
        <v>381429000</v>
      </c>
      <c r="N5280" s="2">
        <v>384433000</v>
      </c>
      <c r="O5280" s="2">
        <v>394435000</v>
      </c>
      <c r="P5280" s="2">
        <v>402981000</v>
      </c>
      <c r="Q5280" s="2">
        <v>403892000</v>
      </c>
      <c r="R5280" s="2">
        <v>404319000</v>
      </c>
      <c r="S5280" s="2">
        <v>405399000</v>
      </c>
      <c r="T5280" s="2">
        <v>410036000</v>
      </c>
      <c r="U5280" s="2">
        <v>416432000</v>
      </c>
      <c r="V5280" s="2">
        <v>423488000</v>
      </c>
      <c r="W5280" s="2">
        <v>429211000</v>
      </c>
      <c r="X5280" s="2">
        <v>433709000</v>
      </c>
      <c r="Y5280" s="2">
        <v>438089000</v>
      </c>
      <c r="Z5280" s="2">
        <v>441912000</v>
      </c>
      <c r="AA5280" s="2">
        <v>444984000</v>
      </c>
      <c r="AB5280" s="2">
        <v>447587000</v>
      </c>
      <c r="AC5280" s="2">
        <v>451327000</v>
      </c>
      <c r="AD5280" s="2">
        <v>454999000</v>
      </c>
      <c r="AE5280" s="2">
        <v>458615000</v>
      </c>
      <c r="AF5280" s="2">
        <v>463458000</v>
      </c>
      <c r="AG5280" s="2">
        <v>468940000</v>
      </c>
    </row>
    <row r="5281" spans="1:33" x14ac:dyDescent="0.35">
      <c r="A5281" t="s">
        <v>6911</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x14ac:dyDescent="0.35">
      <c r="A5282" t="s">
        <v>7</v>
      </c>
      <c r="B5282" t="s">
        <v>19</v>
      </c>
      <c r="C5282">
        <v>1601.58</v>
      </c>
      <c r="D5282">
        <v>1697.71</v>
      </c>
      <c r="E5282">
        <v>1743.89</v>
      </c>
      <c r="F5282">
        <v>1772.87</v>
      </c>
      <c r="G5282">
        <v>1758.9</v>
      </c>
      <c r="H5282">
        <v>1740.19</v>
      </c>
      <c r="I5282">
        <v>1708.77</v>
      </c>
      <c r="J5282">
        <v>1673.16</v>
      </c>
      <c r="K5282">
        <v>1640.39</v>
      </c>
      <c r="L5282">
        <v>1605.9</v>
      </c>
      <c r="M5282">
        <v>1572.85</v>
      </c>
      <c r="N5282">
        <v>1540.25</v>
      </c>
      <c r="O5282">
        <v>1508.59</v>
      </c>
      <c r="P5282">
        <v>1476.8</v>
      </c>
      <c r="Q5282">
        <v>1444.14</v>
      </c>
      <c r="R5282">
        <v>1414.77</v>
      </c>
      <c r="S5282">
        <v>1387.33</v>
      </c>
      <c r="T5282">
        <v>1363.51</v>
      </c>
      <c r="U5282">
        <v>1344.18</v>
      </c>
      <c r="V5282">
        <v>1329.97</v>
      </c>
      <c r="W5282">
        <v>1315.22</v>
      </c>
      <c r="X5282">
        <v>1302.99</v>
      </c>
      <c r="Y5282">
        <v>1292.97</v>
      </c>
      <c r="Z5282">
        <v>1283.98</v>
      </c>
      <c r="AA5282">
        <v>1273.23</v>
      </c>
      <c r="AB5282">
        <v>1264.8699999999999</v>
      </c>
      <c r="AC5282">
        <v>1259.1099999999999</v>
      </c>
      <c r="AD5282">
        <v>1253.6600000000001</v>
      </c>
      <c r="AE5282">
        <v>1247.82</v>
      </c>
      <c r="AF5282">
        <v>1242.77</v>
      </c>
      <c r="AG5282">
        <v>1242.1099999999999</v>
      </c>
    </row>
    <row r="5283" spans="1:33" x14ac:dyDescent="0.35">
      <c r="A5283" t="s">
        <v>8</v>
      </c>
      <c r="B5283" t="s">
        <v>19</v>
      </c>
      <c r="C5283">
        <v>1454.81</v>
      </c>
      <c r="D5283">
        <v>1498.39</v>
      </c>
      <c r="E5283">
        <v>1448.21</v>
      </c>
      <c r="F5283">
        <v>1432.09</v>
      </c>
      <c r="G5283">
        <v>1411.07</v>
      </c>
      <c r="H5283">
        <v>1352.51</v>
      </c>
      <c r="I5283">
        <v>1318.55</v>
      </c>
      <c r="J5283">
        <v>1291.46</v>
      </c>
      <c r="K5283">
        <v>1248.01</v>
      </c>
      <c r="L5283">
        <v>1222.25</v>
      </c>
      <c r="M5283">
        <v>1200.94</v>
      </c>
      <c r="N5283">
        <v>1206.8399999999999</v>
      </c>
      <c r="O5283">
        <v>1203.7</v>
      </c>
      <c r="P5283">
        <v>1209.92</v>
      </c>
      <c r="Q5283">
        <v>1198.25</v>
      </c>
      <c r="R5283">
        <v>1196.01</v>
      </c>
      <c r="S5283">
        <v>1198.96</v>
      </c>
      <c r="T5283">
        <v>1203.01</v>
      </c>
      <c r="U5283">
        <v>1204.07</v>
      </c>
      <c r="V5283">
        <v>1208.8599999999999</v>
      </c>
      <c r="W5283">
        <v>1207.95</v>
      </c>
      <c r="X5283">
        <v>1211.8399999999999</v>
      </c>
      <c r="Y5283">
        <v>1216.08</v>
      </c>
      <c r="Z5283">
        <v>1219.06</v>
      </c>
      <c r="AA5283">
        <v>1223.5899999999999</v>
      </c>
      <c r="AB5283">
        <v>1217.24</v>
      </c>
      <c r="AC5283">
        <v>1221.3800000000001</v>
      </c>
      <c r="AD5283">
        <v>1226.1400000000001</v>
      </c>
      <c r="AE5283">
        <v>1232.19</v>
      </c>
      <c r="AF5283">
        <v>1236.21</v>
      </c>
      <c r="AG5283">
        <v>1241.76</v>
      </c>
    </row>
    <row r="5284" spans="1:33" x14ac:dyDescent="0.35">
      <c r="A5284" t="s">
        <v>9</v>
      </c>
      <c r="B5284" t="s">
        <v>19</v>
      </c>
      <c r="C5284">
        <v>64.709699999999998</v>
      </c>
      <c r="D5284">
        <v>69.103899999999996</v>
      </c>
      <c r="E5284">
        <v>72.638499999999993</v>
      </c>
      <c r="F5284">
        <v>74.086299999999994</v>
      </c>
      <c r="G5284">
        <v>74.311300000000003</v>
      </c>
      <c r="H5284">
        <v>74.914000000000001</v>
      </c>
      <c r="I5284">
        <v>75.194699999999997</v>
      </c>
      <c r="J5284">
        <v>75.238100000000003</v>
      </c>
      <c r="K5284">
        <v>75.155699999999996</v>
      </c>
      <c r="L5284">
        <v>75.036000000000001</v>
      </c>
      <c r="M5284">
        <v>74.906099999999995</v>
      </c>
      <c r="N5284">
        <v>74.777299999999997</v>
      </c>
      <c r="O5284">
        <v>75.199799999999996</v>
      </c>
      <c r="P5284">
        <v>75.1935</v>
      </c>
      <c r="Q5284">
        <v>75.0565</v>
      </c>
      <c r="R5284">
        <v>75.012299999999996</v>
      </c>
      <c r="S5284">
        <v>74.887799999999999</v>
      </c>
      <c r="T5284">
        <v>74.901300000000006</v>
      </c>
      <c r="U5284">
        <v>75.014399999999995</v>
      </c>
      <c r="V5284">
        <v>74.911500000000004</v>
      </c>
      <c r="W5284">
        <v>74.839399999999998</v>
      </c>
      <c r="X5284">
        <v>74.913600000000002</v>
      </c>
      <c r="Y5284">
        <v>74.879000000000005</v>
      </c>
      <c r="Z5284">
        <v>75.102599999999995</v>
      </c>
      <c r="AA5284">
        <v>75.046800000000005</v>
      </c>
      <c r="AB5284">
        <v>74.822500000000005</v>
      </c>
      <c r="AC5284">
        <v>75.045299999999997</v>
      </c>
      <c r="AD5284">
        <v>74.872299999999996</v>
      </c>
      <c r="AE5284">
        <v>74.740799999999993</v>
      </c>
      <c r="AF5284">
        <v>74.687200000000004</v>
      </c>
      <c r="AG5284">
        <v>74.905799999999999</v>
      </c>
    </row>
    <row r="5285" spans="1:33" x14ac:dyDescent="0.35">
      <c r="A5285" t="s">
        <v>10</v>
      </c>
      <c r="B5285" t="s">
        <v>19</v>
      </c>
      <c r="C5285">
        <v>-758.70899999999995</v>
      </c>
      <c r="D5285">
        <v>-740.18799999999999</v>
      </c>
      <c r="E5285">
        <v>-735.697</v>
      </c>
      <c r="F5285">
        <v>-732.20500000000004</v>
      </c>
      <c r="G5285">
        <v>-728.96600000000001</v>
      </c>
      <c r="H5285">
        <v>-724.47400000000005</v>
      </c>
      <c r="I5285">
        <v>-720.98199999999997</v>
      </c>
      <c r="J5285">
        <v>-717.74400000000003</v>
      </c>
      <c r="K5285">
        <v>-713.25099999999998</v>
      </c>
      <c r="L5285">
        <v>-709.73299999999995</v>
      </c>
      <c r="M5285">
        <v>-705.24099999999999</v>
      </c>
      <c r="N5285">
        <v>-702.029</v>
      </c>
      <c r="O5285">
        <v>-698.51</v>
      </c>
      <c r="P5285">
        <v>-694.01900000000001</v>
      </c>
      <c r="Q5285">
        <v>-690.52700000000004</v>
      </c>
      <c r="R5285">
        <v>-686.28800000000001</v>
      </c>
      <c r="S5285">
        <v>-682.79600000000005</v>
      </c>
      <c r="T5285">
        <v>-679.30399999999997</v>
      </c>
      <c r="U5285">
        <v>-674.78499999999997</v>
      </c>
      <c r="V5285">
        <v>-671.57299999999998</v>
      </c>
      <c r="W5285">
        <v>-668.08199999999999</v>
      </c>
      <c r="X5285">
        <v>-663.56299999999999</v>
      </c>
      <c r="Y5285">
        <v>-660.07100000000003</v>
      </c>
      <c r="Z5285">
        <v>-655.85900000000004</v>
      </c>
      <c r="AA5285">
        <v>-652.34100000000001</v>
      </c>
      <c r="AB5285">
        <v>-648.84799999999996</v>
      </c>
      <c r="AC5285">
        <v>-644.63599999999997</v>
      </c>
      <c r="AD5285">
        <v>-641.11800000000005</v>
      </c>
      <c r="AE5285">
        <v>-636.62599999999998</v>
      </c>
      <c r="AF5285">
        <v>-633.13400000000001</v>
      </c>
      <c r="AG5285">
        <v>-629.89499999999998</v>
      </c>
    </row>
    <row r="5286" spans="1:33" x14ac:dyDescent="0.35">
      <c r="A5286" t="s">
        <v>11</v>
      </c>
      <c r="B5286" t="s">
        <v>19</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x14ac:dyDescent="0.35">
      <c r="A5287" t="s">
        <v>12</v>
      </c>
      <c r="B5287" t="s">
        <v>19</v>
      </c>
      <c r="C5287">
        <v>890.56</v>
      </c>
      <c r="D5287">
        <v>933.34299999999996</v>
      </c>
      <c r="E5287">
        <v>939.15700000000004</v>
      </c>
      <c r="F5287">
        <v>947.18</v>
      </c>
      <c r="G5287">
        <v>918.74699999999996</v>
      </c>
      <c r="H5287">
        <v>921.89499999999998</v>
      </c>
      <c r="I5287">
        <v>923.9</v>
      </c>
      <c r="J5287">
        <v>920.00900000000001</v>
      </c>
      <c r="K5287">
        <v>924.28899999999999</v>
      </c>
      <c r="L5287">
        <v>895.94899999999996</v>
      </c>
      <c r="M5287">
        <v>894.85799999999995</v>
      </c>
      <c r="N5287">
        <v>894.46799999999996</v>
      </c>
      <c r="O5287">
        <v>896.88099999999997</v>
      </c>
      <c r="P5287">
        <v>897.31200000000001</v>
      </c>
      <c r="Q5287">
        <v>874.87099999999998</v>
      </c>
      <c r="R5287">
        <v>873.46600000000001</v>
      </c>
      <c r="S5287">
        <v>868.46799999999996</v>
      </c>
      <c r="T5287">
        <v>873.21100000000001</v>
      </c>
      <c r="U5287">
        <v>879.55799999999999</v>
      </c>
      <c r="V5287">
        <v>885.14400000000001</v>
      </c>
      <c r="W5287">
        <v>890.71600000000001</v>
      </c>
      <c r="X5287">
        <v>896.98900000000003</v>
      </c>
      <c r="Y5287">
        <v>904.18700000000001</v>
      </c>
      <c r="Z5287">
        <v>911.65800000000002</v>
      </c>
      <c r="AA5287">
        <v>915.81399999999996</v>
      </c>
      <c r="AB5287">
        <v>919.10699999999997</v>
      </c>
      <c r="AC5287">
        <v>929.13499999999999</v>
      </c>
      <c r="AD5287">
        <v>936.827</v>
      </c>
      <c r="AE5287">
        <v>939.59699999999998</v>
      </c>
      <c r="AF5287">
        <v>944.82</v>
      </c>
      <c r="AG5287">
        <v>956.99099999999999</v>
      </c>
    </row>
    <row r="5288" spans="1:33" x14ac:dyDescent="0.35">
      <c r="A5288" t="s">
        <v>13</v>
      </c>
      <c r="B5288" t="s">
        <v>19</v>
      </c>
      <c r="C5288">
        <v>779.81100000000004</v>
      </c>
      <c r="D5288">
        <v>796.65</v>
      </c>
      <c r="E5288">
        <v>802.75699999999995</v>
      </c>
      <c r="F5288">
        <v>798.75599999999997</v>
      </c>
      <c r="G5288">
        <v>799.43399999999997</v>
      </c>
      <c r="H5288">
        <v>805.13300000000004</v>
      </c>
      <c r="I5288">
        <v>807.72699999999998</v>
      </c>
      <c r="J5288">
        <v>805.15899999999999</v>
      </c>
      <c r="K5288">
        <v>809.05899999999997</v>
      </c>
      <c r="L5288">
        <v>809.505</v>
      </c>
      <c r="M5288">
        <v>811.38400000000001</v>
      </c>
      <c r="N5288">
        <v>812.21100000000001</v>
      </c>
      <c r="O5288">
        <v>815.48099999999999</v>
      </c>
      <c r="P5288">
        <v>817.56299999999999</v>
      </c>
      <c r="Q5288">
        <v>817.23800000000006</v>
      </c>
      <c r="R5288">
        <v>817.63699999999994</v>
      </c>
      <c r="S5288">
        <v>820.70500000000004</v>
      </c>
      <c r="T5288">
        <v>823.47900000000004</v>
      </c>
      <c r="U5288">
        <v>826.56200000000001</v>
      </c>
      <c r="V5288">
        <v>830.89800000000002</v>
      </c>
      <c r="W5288">
        <v>832.67399999999998</v>
      </c>
      <c r="X5288">
        <v>834.89300000000003</v>
      </c>
      <c r="Y5288">
        <v>837.44399999999996</v>
      </c>
      <c r="Z5288">
        <v>841.995</v>
      </c>
      <c r="AA5288">
        <v>845.78</v>
      </c>
      <c r="AB5288">
        <v>848.221</v>
      </c>
      <c r="AC5288">
        <v>852.07</v>
      </c>
      <c r="AD5288">
        <v>855.58600000000001</v>
      </c>
      <c r="AE5288">
        <v>859.82100000000003</v>
      </c>
      <c r="AF5288">
        <v>863.37699999999995</v>
      </c>
      <c r="AG5288">
        <v>870.17</v>
      </c>
    </row>
    <row r="5289" spans="1:33" x14ac:dyDescent="0.35">
      <c r="A5289" t="s">
        <v>14</v>
      </c>
      <c r="B5289" t="s">
        <v>19</v>
      </c>
      <c r="C5289">
        <v>639.06600000000003</v>
      </c>
      <c r="D5289">
        <v>647.13400000000001</v>
      </c>
      <c r="E5289">
        <v>650.60900000000004</v>
      </c>
      <c r="F5289">
        <v>656.18799999999999</v>
      </c>
      <c r="G5289">
        <v>661.25</v>
      </c>
      <c r="H5289">
        <v>666.29</v>
      </c>
      <c r="I5289">
        <v>670.80799999999999</v>
      </c>
      <c r="J5289">
        <v>674.95799999999997</v>
      </c>
      <c r="K5289">
        <v>679.23699999999997</v>
      </c>
      <c r="L5289">
        <v>683.51900000000001</v>
      </c>
      <c r="M5289">
        <v>687.79499999999996</v>
      </c>
      <c r="N5289">
        <v>688.79300000000001</v>
      </c>
      <c r="O5289">
        <v>690.2</v>
      </c>
      <c r="P5289">
        <v>691.38199999999995</v>
      </c>
      <c r="Q5289">
        <v>692.28700000000003</v>
      </c>
      <c r="R5289">
        <v>693.68600000000004</v>
      </c>
      <c r="S5289">
        <v>694.56</v>
      </c>
      <c r="T5289">
        <v>695.51300000000003</v>
      </c>
      <c r="U5289">
        <v>696.18799999999999</v>
      </c>
      <c r="V5289">
        <v>696.88900000000001</v>
      </c>
      <c r="W5289">
        <v>697.80499999999995</v>
      </c>
      <c r="X5289">
        <v>698.08799999999997</v>
      </c>
      <c r="Y5289">
        <v>698.41899999999998</v>
      </c>
      <c r="Z5289">
        <v>698.49699999999996</v>
      </c>
      <c r="AA5289">
        <v>698.53300000000002</v>
      </c>
      <c r="AB5289">
        <v>698.71500000000003</v>
      </c>
      <c r="AC5289">
        <v>698.61800000000005</v>
      </c>
      <c r="AD5289">
        <v>698.52300000000002</v>
      </c>
      <c r="AE5289">
        <v>698.505</v>
      </c>
      <c r="AF5289">
        <v>698.51599999999996</v>
      </c>
      <c r="AG5289">
        <v>698.57</v>
      </c>
    </row>
    <row r="5290" spans="1:33" x14ac:dyDescent="0.35">
      <c r="A5290" t="s">
        <v>15</v>
      </c>
      <c r="B5290" t="s">
        <v>19</v>
      </c>
      <c r="C5290">
        <v>187.88200000000001</v>
      </c>
      <c r="D5290">
        <v>189.64699999999999</v>
      </c>
      <c r="E5290">
        <v>191.387</v>
      </c>
      <c r="F5290">
        <v>193.15199999999999</v>
      </c>
      <c r="G5290">
        <v>194.89599999999999</v>
      </c>
      <c r="H5290">
        <v>196.661</v>
      </c>
      <c r="I5290">
        <v>198.57400000000001</v>
      </c>
      <c r="J5290">
        <v>200.53200000000001</v>
      </c>
      <c r="K5290">
        <v>202.447</v>
      </c>
      <c r="L5290">
        <v>204.398</v>
      </c>
      <c r="M5290">
        <v>206.316</v>
      </c>
      <c r="N5290">
        <v>208.411</v>
      </c>
      <c r="O5290">
        <v>210.482</v>
      </c>
      <c r="P5290">
        <v>212.54400000000001</v>
      </c>
      <c r="Q5290">
        <v>214.60900000000001</v>
      </c>
      <c r="R5290">
        <v>216.71</v>
      </c>
      <c r="S5290">
        <v>218.857</v>
      </c>
      <c r="T5290">
        <v>221.041</v>
      </c>
      <c r="U5290">
        <v>223.21700000000001</v>
      </c>
      <c r="V5290">
        <v>225.376</v>
      </c>
      <c r="W5290">
        <v>227.55199999999999</v>
      </c>
      <c r="X5290">
        <v>229.755</v>
      </c>
      <c r="Y5290">
        <v>231.964</v>
      </c>
      <c r="Z5290">
        <v>234.14099999999999</v>
      </c>
      <c r="AA5290">
        <v>236.34899999999999</v>
      </c>
      <c r="AB5290">
        <v>238.54599999999999</v>
      </c>
      <c r="AC5290">
        <v>240.751</v>
      </c>
      <c r="AD5290">
        <v>242.97800000000001</v>
      </c>
      <c r="AE5290">
        <v>245.184</v>
      </c>
      <c r="AF5290">
        <v>247.39400000000001</v>
      </c>
      <c r="AG5290">
        <v>249.62200000000001</v>
      </c>
    </row>
    <row r="5291" spans="1:33" x14ac:dyDescent="0.35">
      <c r="A5291" t="s">
        <v>16</v>
      </c>
      <c r="B5291" t="s">
        <v>19</v>
      </c>
      <c r="C5291">
        <v>545.14700000000005</v>
      </c>
      <c r="D5291">
        <v>558.99099999999999</v>
      </c>
      <c r="E5291">
        <v>572.83600000000001</v>
      </c>
      <c r="F5291">
        <v>562.44899999999996</v>
      </c>
      <c r="G5291">
        <v>562.04</v>
      </c>
      <c r="H5291">
        <v>562.08500000000004</v>
      </c>
      <c r="I5291">
        <v>561.16200000000003</v>
      </c>
      <c r="J5291">
        <v>561.16</v>
      </c>
      <c r="K5291">
        <v>560.16399999999999</v>
      </c>
      <c r="L5291">
        <v>558.32799999999997</v>
      </c>
      <c r="M5291">
        <v>556.64</v>
      </c>
      <c r="N5291">
        <v>555.31500000000005</v>
      </c>
      <c r="O5291">
        <v>553.52800000000002</v>
      </c>
      <c r="P5291">
        <v>551.72799999999995</v>
      </c>
      <c r="Q5291">
        <v>550.43799999999999</v>
      </c>
      <c r="R5291">
        <v>549.702</v>
      </c>
      <c r="S5291">
        <v>549.29499999999996</v>
      </c>
      <c r="T5291">
        <v>548.67399999999998</v>
      </c>
      <c r="U5291">
        <v>547.82399999999996</v>
      </c>
      <c r="V5291">
        <v>546.96799999999996</v>
      </c>
      <c r="W5291">
        <v>546.14099999999996</v>
      </c>
      <c r="X5291">
        <v>545.12199999999996</v>
      </c>
      <c r="Y5291">
        <v>544.45899999999995</v>
      </c>
      <c r="Z5291">
        <v>543.98599999999999</v>
      </c>
      <c r="AA5291">
        <v>543.54600000000005</v>
      </c>
      <c r="AB5291">
        <v>543.25900000000001</v>
      </c>
      <c r="AC5291">
        <v>542.82100000000003</v>
      </c>
      <c r="AD5291">
        <v>542.42200000000003</v>
      </c>
      <c r="AE5291">
        <v>541.82100000000003</v>
      </c>
      <c r="AF5291">
        <v>541.07299999999998</v>
      </c>
      <c r="AG5291">
        <v>540.28899999999999</v>
      </c>
    </row>
    <row r="5292" spans="1:33" x14ac:dyDescent="0.35">
      <c r="A5292" t="s">
        <v>1922</v>
      </c>
      <c r="B5292" t="s">
        <v>19</v>
      </c>
      <c r="C5292" s="2">
        <v>730560000</v>
      </c>
      <c r="D5292" s="2">
        <v>797331000</v>
      </c>
      <c r="E5292" s="2">
        <v>759822000</v>
      </c>
      <c r="F5292" s="2">
        <v>726369000</v>
      </c>
      <c r="G5292" s="2">
        <v>696972000</v>
      </c>
      <c r="H5292" s="2">
        <v>608779000</v>
      </c>
      <c r="I5292" s="2">
        <v>574306000</v>
      </c>
      <c r="J5292" s="2">
        <v>543836000</v>
      </c>
      <c r="K5292" s="2">
        <v>493776000</v>
      </c>
      <c r="L5292" s="2">
        <v>461838000</v>
      </c>
      <c r="M5292" s="2">
        <v>434446000</v>
      </c>
      <c r="N5292" s="2">
        <v>434964000</v>
      </c>
      <c r="O5292" s="2">
        <v>427410000</v>
      </c>
      <c r="P5292" s="2">
        <v>429481000</v>
      </c>
      <c r="Q5292" s="2">
        <v>414216000</v>
      </c>
      <c r="R5292" s="2">
        <v>407851000</v>
      </c>
      <c r="S5292" s="2">
        <v>406172000</v>
      </c>
      <c r="T5292" s="2">
        <v>406173000</v>
      </c>
      <c r="U5292" s="2">
        <v>403174000</v>
      </c>
      <c r="V5292" s="2">
        <v>403935000</v>
      </c>
      <c r="W5292" s="2">
        <v>398766000</v>
      </c>
      <c r="X5292" s="2">
        <v>399627000</v>
      </c>
      <c r="Y5292" s="2">
        <v>400175000</v>
      </c>
      <c r="Z5292" s="2">
        <v>399049000</v>
      </c>
      <c r="AA5292" s="2">
        <v>398627000</v>
      </c>
      <c r="AB5292" s="2">
        <v>388215000</v>
      </c>
      <c r="AC5292" s="2">
        <v>387724000</v>
      </c>
      <c r="AD5292" s="2">
        <v>387900000</v>
      </c>
      <c r="AE5292" s="2">
        <v>388872000</v>
      </c>
      <c r="AF5292" s="2">
        <v>389151000</v>
      </c>
      <c r="AG5292" s="2">
        <v>389792000</v>
      </c>
    </row>
    <row r="5293" spans="1:33" x14ac:dyDescent="0.35">
      <c r="A5293" t="s">
        <v>1925</v>
      </c>
      <c r="B5293" t="s">
        <v>19</v>
      </c>
      <c r="C5293" s="2">
        <v>1479790000</v>
      </c>
      <c r="D5293" s="2">
        <v>1403050000</v>
      </c>
      <c r="E5293" s="2">
        <v>1380730000</v>
      </c>
      <c r="F5293" s="2">
        <v>1428420000</v>
      </c>
      <c r="G5293" s="2">
        <v>1456060000</v>
      </c>
      <c r="H5293" s="2">
        <v>1542730000</v>
      </c>
      <c r="I5293" s="2">
        <v>1536470000</v>
      </c>
      <c r="J5293" s="2">
        <v>1536730000</v>
      </c>
      <c r="K5293" s="2">
        <v>1548840000</v>
      </c>
      <c r="L5293" s="2">
        <v>1563040000</v>
      </c>
      <c r="M5293" s="2">
        <v>1578930000</v>
      </c>
      <c r="N5293" s="2">
        <v>1580310000</v>
      </c>
      <c r="O5293" s="2">
        <v>1580810000</v>
      </c>
      <c r="P5293" s="2">
        <v>1582330000</v>
      </c>
      <c r="Q5293" s="2">
        <v>1582490000</v>
      </c>
      <c r="R5293" s="2">
        <v>1586600000</v>
      </c>
      <c r="S5293" s="2">
        <v>1589610000</v>
      </c>
      <c r="T5293" s="2">
        <v>1590950000</v>
      </c>
      <c r="U5293" s="2">
        <v>1590060000</v>
      </c>
      <c r="V5293" s="2">
        <v>1590250000</v>
      </c>
      <c r="W5293" s="2">
        <v>1590020000</v>
      </c>
      <c r="X5293" s="2">
        <v>1587930000</v>
      </c>
      <c r="Y5293" s="2">
        <v>1587020000</v>
      </c>
      <c r="Z5293" s="2">
        <v>1590840000</v>
      </c>
      <c r="AA5293" s="2">
        <v>1594580000</v>
      </c>
      <c r="AB5293" s="2">
        <v>1597230000</v>
      </c>
      <c r="AC5293" s="2">
        <v>1599340000</v>
      </c>
      <c r="AD5293" s="2">
        <v>1599830000</v>
      </c>
      <c r="AE5293" s="2">
        <v>1600220000</v>
      </c>
      <c r="AF5293" s="2">
        <v>1598450000</v>
      </c>
      <c r="AG5293" s="2">
        <v>1597630000</v>
      </c>
    </row>
    <row r="5294" spans="1:33" x14ac:dyDescent="0.35">
      <c r="A5294" t="s">
        <v>1926</v>
      </c>
      <c r="B5294" t="s">
        <v>19</v>
      </c>
      <c r="C5294" s="2">
        <v>782057000</v>
      </c>
      <c r="D5294" s="2">
        <v>782057000</v>
      </c>
      <c r="E5294" s="2">
        <v>786104000</v>
      </c>
      <c r="F5294" s="2">
        <v>794199000</v>
      </c>
      <c r="G5294" s="2">
        <v>794199000</v>
      </c>
      <c r="H5294" s="2">
        <v>782057000</v>
      </c>
      <c r="I5294" s="2">
        <v>773963000</v>
      </c>
      <c r="J5294" s="2">
        <v>757775000</v>
      </c>
      <c r="K5294" s="2">
        <v>701115000</v>
      </c>
      <c r="L5294" s="2">
        <v>693021000</v>
      </c>
      <c r="M5294" s="2">
        <v>693021000</v>
      </c>
      <c r="N5294" s="2">
        <v>693021000</v>
      </c>
      <c r="O5294" s="2">
        <v>693021000</v>
      </c>
      <c r="P5294" s="2">
        <v>644455000</v>
      </c>
      <c r="Q5294" s="2">
        <v>644455000</v>
      </c>
      <c r="R5294" s="2">
        <v>636361000</v>
      </c>
      <c r="S5294" s="2">
        <v>636361000</v>
      </c>
      <c r="T5294" s="2">
        <v>636361000</v>
      </c>
      <c r="U5294" s="2">
        <v>636361000</v>
      </c>
      <c r="V5294" s="2">
        <v>636361000</v>
      </c>
      <c r="W5294" s="2">
        <v>636361000</v>
      </c>
      <c r="X5294" s="2">
        <v>636361000</v>
      </c>
      <c r="Y5294" s="2">
        <v>636361000</v>
      </c>
      <c r="Z5294" s="2">
        <v>636361000</v>
      </c>
      <c r="AA5294" s="2">
        <v>636361000</v>
      </c>
      <c r="AB5294" s="2">
        <v>636361000</v>
      </c>
      <c r="AC5294" s="2">
        <v>636361000</v>
      </c>
      <c r="AD5294" s="2">
        <v>636361000</v>
      </c>
      <c r="AE5294" s="2">
        <v>636361000</v>
      </c>
      <c r="AF5294" s="2">
        <v>636361000</v>
      </c>
      <c r="AG5294" s="2">
        <v>636361000</v>
      </c>
    </row>
    <row r="5295" spans="1:33" x14ac:dyDescent="0.35">
      <c r="A5295" t="s">
        <v>1927</v>
      </c>
      <c r="B5295" t="s">
        <v>19</v>
      </c>
      <c r="C5295" s="2">
        <v>283957000</v>
      </c>
      <c r="D5295" s="2">
        <v>284344000</v>
      </c>
      <c r="E5295" s="2">
        <v>284411000</v>
      </c>
      <c r="F5295" s="2">
        <v>284639000</v>
      </c>
      <c r="G5295" s="2">
        <v>285007000</v>
      </c>
      <c r="H5295" s="2">
        <v>284764000</v>
      </c>
      <c r="I5295" s="2">
        <v>284594000</v>
      </c>
      <c r="J5295" s="2">
        <v>284348000</v>
      </c>
      <c r="K5295" s="2">
        <v>283371000</v>
      </c>
      <c r="L5295" s="2">
        <v>282826000</v>
      </c>
      <c r="M5295" s="2">
        <v>282512000</v>
      </c>
      <c r="N5295" s="2">
        <v>282512000</v>
      </c>
      <c r="O5295" s="2">
        <v>282512000</v>
      </c>
      <c r="P5295" s="2">
        <v>282512000</v>
      </c>
      <c r="Q5295" s="2">
        <v>282458000</v>
      </c>
      <c r="R5295" s="2">
        <v>282458000</v>
      </c>
      <c r="S5295" s="2">
        <v>282458000</v>
      </c>
      <c r="T5295" s="2">
        <v>282455000</v>
      </c>
      <c r="U5295" s="2">
        <v>282455000</v>
      </c>
      <c r="V5295" s="2">
        <v>282419000</v>
      </c>
      <c r="W5295" s="2">
        <v>282419000</v>
      </c>
      <c r="X5295" s="2">
        <v>282419000</v>
      </c>
      <c r="Y5295" s="2">
        <v>282419000</v>
      </c>
      <c r="Z5295" s="2">
        <v>282419000</v>
      </c>
      <c r="AA5295" s="2">
        <v>282134000</v>
      </c>
      <c r="AB5295" s="2">
        <v>282134000</v>
      </c>
      <c r="AC5295" s="2">
        <v>282127000</v>
      </c>
      <c r="AD5295" s="2">
        <v>282116000</v>
      </c>
      <c r="AE5295" s="2">
        <v>282116000</v>
      </c>
      <c r="AF5295" s="2">
        <v>282056000</v>
      </c>
      <c r="AG5295" s="2">
        <v>281838000</v>
      </c>
    </row>
    <row r="5296" spans="1:33" x14ac:dyDescent="0.35">
      <c r="A5296" t="s">
        <v>1928</v>
      </c>
      <c r="B5296" t="s">
        <v>19</v>
      </c>
      <c r="C5296" s="2">
        <v>367094000</v>
      </c>
      <c r="D5296" s="2">
        <v>419495000</v>
      </c>
      <c r="E5296" s="2">
        <v>446064000</v>
      </c>
      <c r="F5296" s="2">
        <v>461465000</v>
      </c>
      <c r="G5296" s="2">
        <v>470607000</v>
      </c>
      <c r="H5296" s="2">
        <v>500254000</v>
      </c>
      <c r="I5296" s="2">
        <v>540028000</v>
      </c>
      <c r="J5296" s="2">
        <v>573599000</v>
      </c>
      <c r="K5296" s="2">
        <v>639153000</v>
      </c>
      <c r="L5296" s="2">
        <v>671885000</v>
      </c>
      <c r="M5296" s="2">
        <v>696141000</v>
      </c>
      <c r="N5296" s="2">
        <v>713485000</v>
      </c>
      <c r="O5296" s="2">
        <v>737109000</v>
      </c>
      <c r="P5296" s="2">
        <v>779028000</v>
      </c>
      <c r="Q5296" s="2">
        <v>804587000</v>
      </c>
      <c r="R5296" s="2">
        <v>832180000</v>
      </c>
      <c r="S5296" s="2">
        <v>853765000</v>
      </c>
      <c r="T5296" s="2">
        <v>876397000</v>
      </c>
      <c r="U5296" s="2">
        <v>899113000</v>
      </c>
      <c r="V5296" s="2">
        <v>920231000</v>
      </c>
      <c r="W5296" s="2">
        <v>939858000</v>
      </c>
      <c r="X5296" s="2">
        <v>960697000</v>
      </c>
      <c r="Y5296" s="2">
        <v>981274000</v>
      </c>
      <c r="Z5296" s="2">
        <v>1002280000</v>
      </c>
      <c r="AA5296" s="2">
        <v>1020490000</v>
      </c>
      <c r="AB5296" s="2">
        <v>1045410000</v>
      </c>
      <c r="AC5296" s="2">
        <v>1068370000</v>
      </c>
      <c r="AD5296" s="2">
        <v>1090840000</v>
      </c>
      <c r="AE5296" s="2">
        <v>1110100000</v>
      </c>
      <c r="AF5296" s="2">
        <v>1132840000</v>
      </c>
      <c r="AG5296" s="2">
        <v>1158100000</v>
      </c>
    </row>
    <row r="5297" spans="1:33" x14ac:dyDescent="0.35">
      <c r="A5297" t="s">
        <v>1929</v>
      </c>
      <c r="B5297" t="s">
        <v>19</v>
      </c>
      <c r="C5297" s="2">
        <v>143572000</v>
      </c>
      <c r="D5297" s="2">
        <v>187596000</v>
      </c>
      <c r="E5297" s="2">
        <v>240617000</v>
      </c>
      <c r="F5297" s="2">
        <v>284486000</v>
      </c>
      <c r="G5297" s="2">
        <v>302180000</v>
      </c>
      <c r="H5297" s="2">
        <v>330253000</v>
      </c>
      <c r="I5297" s="2">
        <v>362585000</v>
      </c>
      <c r="J5297" s="2">
        <v>395377000</v>
      </c>
      <c r="K5297" s="2">
        <v>458417000</v>
      </c>
      <c r="L5297" s="2">
        <v>494520000</v>
      </c>
      <c r="M5297" s="2">
        <v>525937000</v>
      </c>
      <c r="N5297" s="2">
        <v>549217000</v>
      </c>
      <c r="O5297" s="2">
        <v>581467000</v>
      </c>
      <c r="P5297" s="2">
        <v>634733000</v>
      </c>
      <c r="Q5297" s="2">
        <v>669261000</v>
      </c>
      <c r="R5297" s="2">
        <v>706794000</v>
      </c>
      <c r="S5297" s="2">
        <v>739735000</v>
      </c>
      <c r="T5297" s="2">
        <v>773151000</v>
      </c>
      <c r="U5297" s="2">
        <v>806917000</v>
      </c>
      <c r="V5297" s="2">
        <v>839117000</v>
      </c>
      <c r="W5297" s="2">
        <v>871990000</v>
      </c>
      <c r="X5297" s="2">
        <v>905252000</v>
      </c>
      <c r="Y5297" s="2">
        <v>938673000</v>
      </c>
      <c r="Z5297" s="2">
        <v>973105000</v>
      </c>
      <c r="AA5297" s="2">
        <v>1006290000</v>
      </c>
      <c r="AB5297" s="2">
        <v>1046740000</v>
      </c>
      <c r="AC5297" s="2">
        <v>1084650000</v>
      </c>
      <c r="AD5297" s="2">
        <v>1122280000</v>
      </c>
      <c r="AE5297" s="2">
        <v>1158750000</v>
      </c>
      <c r="AF5297" s="2">
        <v>1198020000</v>
      </c>
      <c r="AG5297" s="2">
        <v>1240580000</v>
      </c>
    </row>
    <row r="5298" spans="1:33" x14ac:dyDescent="0.35">
      <c r="A5298" t="s">
        <v>1930</v>
      </c>
      <c r="B5298" t="s">
        <v>19</v>
      </c>
      <c r="C5298" s="2">
        <v>3172420</v>
      </c>
      <c r="D5298" s="2">
        <v>3172420</v>
      </c>
      <c r="E5298" s="2">
        <v>3172420</v>
      </c>
      <c r="F5298" s="2">
        <v>3172420</v>
      </c>
      <c r="G5298" s="2">
        <v>3172420</v>
      </c>
      <c r="H5298" s="2">
        <v>3959560</v>
      </c>
      <c r="I5298" s="2">
        <v>3959560</v>
      </c>
      <c r="J5298" s="2">
        <v>3959560</v>
      </c>
      <c r="K5298" s="2">
        <v>4746690</v>
      </c>
      <c r="L5298" s="2">
        <v>4746690</v>
      </c>
      <c r="M5298" s="2">
        <v>4746690</v>
      </c>
      <c r="N5298" s="2">
        <v>4746690</v>
      </c>
      <c r="O5298" s="2">
        <v>4746690</v>
      </c>
      <c r="P5298" s="2">
        <v>4746690</v>
      </c>
      <c r="Q5298" s="2">
        <v>4746690</v>
      </c>
      <c r="R5298" s="2">
        <v>4746690</v>
      </c>
      <c r="S5298" s="2">
        <v>4746690</v>
      </c>
      <c r="T5298" s="2">
        <v>4746690</v>
      </c>
      <c r="U5298" s="2">
        <v>4746690</v>
      </c>
      <c r="V5298" s="2">
        <v>4746690</v>
      </c>
      <c r="W5298" s="2">
        <v>4746690</v>
      </c>
      <c r="X5298" s="2">
        <v>4746690</v>
      </c>
      <c r="Y5298" s="2">
        <v>4746690</v>
      </c>
      <c r="Z5298" s="2">
        <v>4746690</v>
      </c>
      <c r="AA5298" s="2">
        <v>4746690</v>
      </c>
      <c r="AB5298" s="2">
        <v>4746690</v>
      </c>
      <c r="AC5298" s="2">
        <v>4746690</v>
      </c>
      <c r="AD5298" s="2">
        <v>4746690</v>
      </c>
      <c r="AE5298" s="2">
        <v>4746690</v>
      </c>
      <c r="AF5298" s="2">
        <v>4746690</v>
      </c>
      <c r="AG5298" s="2">
        <v>4746690</v>
      </c>
    </row>
    <row r="5299" spans="1:33" x14ac:dyDescent="0.35">
      <c r="A5299" t="s">
        <v>1931</v>
      </c>
      <c r="B5299" t="s">
        <v>19</v>
      </c>
      <c r="C5299" s="2">
        <v>4118140</v>
      </c>
      <c r="D5299" s="2">
        <v>35371700</v>
      </c>
      <c r="E5299" s="2">
        <v>37727900</v>
      </c>
      <c r="F5299" s="2">
        <v>37864300</v>
      </c>
      <c r="G5299" s="2">
        <v>37766600</v>
      </c>
      <c r="H5299" s="2">
        <v>37614000</v>
      </c>
      <c r="I5299" s="2">
        <v>36989200</v>
      </c>
      <c r="J5299" s="2">
        <v>35401000</v>
      </c>
      <c r="K5299" s="2">
        <v>32574000</v>
      </c>
      <c r="L5299" s="2">
        <v>27898000</v>
      </c>
      <c r="M5299" s="2">
        <v>21959200</v>
      </c>
      <c r="N5299" s="2">
        <v>22801200</v>
      </c>
      <c r="O5299" s="2">
        <v>23112700</v>
      </c>
      <c r="P5299" s="2">
        <v>24875600</v>
      </c>
      <c r="Q5299" s="2">
        <v>24512400</v>
      </c>
      <c r="R5299" s="2">
        <v>22497700</v>
      </c>
      <c r="S5299" s="2">
        <v>21562700</v>
      </c>
      <c r="T5299" s="2">
        <v>21443000</v>
      </c>
      <c r="U5299" s="2">
        <v>21858700</v>
      </c>
      <c r="V5299" s="2">
        <v>22314000</v>
      </c>
      <c r="W5299" s="2">
        <v>23008800</v>
      </c>
      <c r="X5299" s="2">
        <v>23963400</v>
      </c>
      <c r="Y5299" s="2">
        <v>23911500</v>
      </c>
      <c r="Z5299" s="2">
        <v>22434700</v>
      </c>
      <c r="AA5299" s="2">
        <v>21727400</v>
      </c>
      <c r="AB5299" s="2">
        <v>20318900</v>
      </c>
      <c r="AC5299" s="2">
        <v>19810900</v>
      </c>
      <c r="AD5299" s="2">
        <v>19485800</v>
      </c>
      <c r="AE5299" s="2">
        <v>19551200</v>
      </c>
      <c r="AF5299" s="2">
        <v>19614200</v>
      </c>
      <c r="AG5299" s="2">
        <v>20128800</v>
      </c>
    </row>
    <row r="5300" spans="1:33" x14ac:dyDescent="0.35">
      <c r="A5300" t="s">
        <v>1932</v>
      </c>
      <c r="B5300" t="s">
        <v>19</v>
      </c>
      <c r="C5300" s="2">
        <v>15255800</v>
      </c>
      <c r="D5300" s="2">
        <v>15515400</v>
      </c>
      <c r="E5300" s="2">
        <v>15775100</v>
      </c>
      <c r="F5300" s="2">
        <v>15775100</v>
      </c>
      <c r="G5300" s="2">
        <v>15775100</v>
      </c>
      <c r="H5300" s="2">
        <v>16121300</v>
      </c>
      <c r="I5300" s="2">
        <v>16640500</v>
      </c>
      <c r="J5300" s="2">
        <v>17073300</v>
      </c>
      <c r="K5300" s="2">
        <v>17938800</v>
      </c>
      <c r="L5300" s="2">
        <v>18285000</v>
      </c>
      <c r="M5300" s="2">
        <v>18458100</v>
      </c>
      <c r="N5300" s="2">
        <v>18631200</v>
      </c>
      <c r="O5300" s="2">
        <v>18804300</v>
      </c>
      <c r="P5300" s="2">
        <v>19150500</v>
      </c>
      <c r="Q5300" s="2">
        <v>19323600</v>
      </c>
      <c r="R5300" s="2">
        <v>19496700</v>
      </c>
      <c r="S5300" s="2">
        <v>19669800</v>
      </c>
      <c r="T5300" s="2">
        <v>19842900</v>
      </c>
      <c r="U5300" s="2">
        <v>20016000</v>
      </c>
      <c r="V5300" s="2">
        <v>20102500</v>
      </c>
      <c r="W5300" s="2">
        <v>20189000</v>
      </c>
      <c r="X5300" s="2">
        <v>20275600</v>
      </c>
      <c r="Y5300" s="2">
        <v>20362100</v>
      </c>
      <c r="Z5300" s="2">
        <v>20448700</v>
      </c>
      <c r="AA5300" s="2">
        <v>20535200</v>
      </c>
      <c r="AB5300" s="2">
        <v>20621800</v>
      </c>
      <c r="AC5300" s="2">
        <v>20708300</v>
      </c>
      <c r="AD5300" s="2">
        <v>20794900</v>
      </c>
      <c r="AE5300" s="2">
        <v>20881400</v>
      </c>
      <c r="AF5300" s="2">
        <v>20968000</v>
      </c>
      <c r="AG5300" s="2">
        <v>21054500</v>
      </c>
    </row>
    <row r="5301" spans="1:33" x14ac:dyDescent="0.35">
      <c r="A5301" t="s">
        <v>1933</v>
      </c>
      <c r="B5301" t="s">
        <v>19</v>
      </c>
      <c r="C5301" s="2">
        <v>12715700</v>
      </c>
      <c r="D5301" s="2">
        <v>12395600</v>
      </c>
      <c r="E5301" s="2">
        <v>12389800</v>
      </c>
      <c r="F5301" s="2">
        <v>12379600</v>
      </c>
      <c r="G5301" s="2">
        <v>12368400</v>
      </c>
      <c r="H5301" s="2">
        <v>12355400</v>
      </c>
      <c r="I5301" s="2">
        <v>12397700</v>
      </c>
      <c r="J5301" s="2">
        <v>12450200</v>
      </c>
      <c r="K5301" s="2">
        <v>12493700</v>
      </c>
      <c r="L5301" s="2">
        <v>12529200</v>
      </c>
      <c r="M5301" s="2">
        <v>12560900</v>
      </c>
      <c r="N5301" s="2">
        <v>12585200</v>
      </c>
      <c r="O5301" s="2">
        <v>12606300</v>
      </c>
      <c r="P5301" s="2">
        <v>12617300</v>
      </c>
      <c r="Q5301" s="2">
        <v>12637600</v>
      </c>
      <c r="R5301" s="2">
        <v>12654000</v>
      </c>
      <c r="S5301" s="2">
        <v>12672400</v>
      </c>
      <c r="T5301" s="2">
        <v>12686400</v>
      </c>
      <c r="U5301" s="2">
        <v>12702000</v>
      </c>
      <c r="V5301" s="2">
        <v>12716300</v>
      </c>
      <c r="W5301" s="2">
        <v>12730600</v>
      </c>
      <c r="X5301" s="2">
        <v>12742200</v>
      </c>
      <c r="Y5301" s="2">
        <v>12754500</v>
      </c>
      <c r="Z5301" s="2">
        <v>12765400</v>
      </c>
      <c r="AA5301" s="2">
        <v>12776700</v>
      </c>
      <c r="AB5301" s="2">
        <v>12788300</v>
      </c>
      <c r="AC5301" s="2">
        <v>12799100</v>
      </c>
      <c r="AD5301" s="2">
        <v>12810400</v>
      </c>
      <c r="AE5301" s="2">
        <v>12821600</v>
      </c>
      <c r="AF5301" s="2">
        <v>12831400</v>
      </c>
      <c r="AG5301" s="2">
        <v>12842700</v>
      </c>
    </row>
    <row r="5302" spans="1:33" x14ac:dyDescent="0.35">
      <c r="A5302" t="s">
        <v>1934</v>
      </c>
      <c r="B5302" t="s">
        <v>19</v>
      </c>
      <c r="C5302" s="2">
        <v>145408000</v>
      </c>
      <c r="D5302" s="2">
        <v>147450000</v>
      </c>
      <c r="E5302" s="2">
        <v>148377000</v>
      </c>
      <c r="F5302" s="2">
        <v>150069000</v>
      </c>
      <c r="G5302" s="2">
        <v>150856000</v>
      </c>
      <c r="H5302" s="2">
        <v>150771000</v>
      </c>
      <c r="I5302" s="2">
        <v>160316000</v>
      </c>
      <c r="J5302" s="2">
        <v>172570000</v>
      </c>
      <c r="K5302" s="2">
        <v>183841000</v>
      </c>
      <c r="L5302" s="2">
        <v>195094000</v>
      </c>
      <c r="M5302" s="2">
        <v>205673000</v>
      </c>
      <c r="N5302" s="2">
        <v>214425000</v>
      </c>
      <c r="O5302" s="2">
        <v>222532000</v>
      </c>
      <c r="P5302" s="2">
        <v>227300000</v>
      </c>
      <c r="Q5302" s="2">
        <v>235655000</v>
      </c>
      <c r="R5302" s="2">
        <v>243223000</v>
      </c>
      <c r="S5302" s="2">
        <v>251587000</v>
      </c>
      <c r="T5302" s="2">
        <v>259156000</v>
      </c>
      <c r="U5302" s="2">
        <v>267428000</v>
      </c>
      <c r="V5302" s="2">
        <v>275127000</v>
      </c>
      <c r="W5302" s="2">
        <v>283524000</v>
      </c>
      <c r="X5302" s="2">
        <v>290411000</v>
      </c>
      <c r="Y5302" s="2">
        <v>298236000</v>
      </c>
      <c r="Z5302" s="2">
        <v>305986000</v>
      </c>
      <c r="AA5302" s="2">
        <v>314313000</v>
      </c>
      <c r="AB5302" s="2">
        <v>323021000</v>
      </c>
      <c r="AC5302" s="2">
        <v>331915000</v>
      </c>
      <c r="AD5302" s="2">
        <v>341197000</v>
      </c>
      <c r="AE5302" s="2">
        <v>350608000</v>
      </c>
      <c r="AF5302" s="2">
        <v>359811000</v>
      </c>
      <c r="AG5302" s="2">
        <v>370034000</v>
      </c>
    </row>
    <row r="5303" spans="1:33" x14ac:dyDescent="0.35">
      <c r="A5303" t="s">
        <v>1935</v>
      </c>
      <c r="B5303" t="s">
        <v>19</v>
      </c>
      <c r="C5303" s="2">
        <v>36054800</v>
      </c>
      <c r="D5303" s="2">
        <v>45139400</v>
      </c>
      <c r="E5303" s="2">
        <v>45138300</v>
      </c>
      <c r="F5303" s="2">
        <v>45109100</v>
      </c>
      <c r="G5303" s="2">
        <v>44140200</v>
      </c>
      <c r="H5303" s="2">
        <v>43552900</v>
      </c>
      <c r="I5303" s="2">
        <v>42515500</v>
      </c>
      <c r="J5303" s="2">
        <v>40846300</v>
      </c>
      <c r="K5303" s="2">
        <v>38430900</v>
      </c>
      <c r="L5303" s="2">
        <v>34824100</v>
      </c>
      <c r="M5303" s="2">
        <v>30785000</v>
      </c>
      <c r="N5303" s="2">
        <v>31512200</v>
      </c>
      <c r="O5303" s="2">
        <v>31977600</v>
      </c>
      <c r="P5303" s="2">
        <v>33340300</v>
      </c>
      <c r="Q5303" s="2">
        <v>33199700</v>
      </c>
      <c r="R5303" s="2">
        <v>32461500</v>
      </c>
      <c r="S5303" s="2">
        <v>32139200</v>
      </c>
      <c r="T5303" s="2">
        <v>32115100</v>
      </c>
      <c r="U5303" s="2">
        <v>32565000</v>
      </c>
      <c r="V5303" s="2">
        <v>32941800</v>
      </c>
      <c r="W5303" s="2">
        <v>33425800</v>
      </c>
      <c r="X5303" s="2">
        <v>33998600</v>
      </c>
      <c r="Y5303" s="2">
        <v>34383200</v>
      </c>
      <c r="Z5303" s="2">
        <v>33557500</v>
      </c>
      <c r="AA5303" s="2">
        <v>33266300</v>
      </c>
      <c r="AB5303" s="2">
        <v>32476200</v>
      </c>
      <c r="AC5303" s="2">
        <v>32208900</v>
      </c>
      <c r="AD5303" s="2">
        <v>32275400</v>
      </c>
      <c r="AE5303" s="2">
        <v>32746000</v>
      </c>
      <c r="AF5303" s="2">
        <v>32870300</v>
      </c>
      <c r="AG5303" s="2">
        <v>33267400</v>
      </c>
    </row>
    <row r="5304" spans="1:33" x14ac:dyDescent="0.35">
      <c r="A5304" t="s">
        <v>1936</v>
      </c>
      <c r="B5304" t="s">
        <v>19</v>
      </c>
      <c r="C5304">
        <v>124988</v>
      </c>
      <c r="D5304">
        <v>168612</v>
      </c>
      <c r="E5304">
        <v>169050</v>
      </c>
      <c r="F5304">
        <v>169488</v>
      </c>
      <c r="G5304" s="2">
        <v>8781270</v>
      </c>
      <c r="H5304" s="2">
        <v>9907450</v>
      </c>
      <c r="I5304" s="2">
        <v>12242300</v>
      </c>
      <c r="J5304" s="2">
        <v>19762700</v>
      </c>
      <c r="K5304" s="2">
        <v>23248800</v>
      </c>
      <c r="L5304" s="2">
        <v>24240800</v>
      </c>
      <c r="M5304" s="2">
        <v>24939200</v>
      </c>
      <c r="N5304" s="2">
        <v>25386000</v>
      </c>
      <c r="O5304" s="2">
        <v>26071200</v>
      </c>
      <c r="P5304" s="2">
        <v>27259400</v>
      </c>
      <c r="Q5304" s="2">
        <v>27999100</v>
      </c>
      <c r="R5304" s="2">
        <v>28817900</v>
      </c>
      <c r="S5304" s="2">
        <v>29468400</v>
      </c>
      <c r="T5304" s="2">
        <v>30176000</v>
      </c>
      <c r="U5304" s="2">
        <v>30856000</v>
      </c>
      <c r="V5304" s="2">
        <v>31547200</v>
      </c>
      <c r="W5304" s="2">
        <v>32184500</v>
      </c>
      <c r="X5304" s="2">
        <v>32883000</v>
      </c>
      <c r="Y5304" s="2">
        <v>33525600</v>
      </c>
      <c r="Z5304" s="2">
        <v>34255800</v>
      </c>
      <c r="AA5304" s="2">
        <v>34903700</v>
      </c>
      <c r="AB5304" s="2">
        <v>35725000</v>
      </c>
      <c r="AC5304" s="2">
        <v>36565000</v>
      </c>
      <c r="AD5304" s="2">
        <v>37319200</v>
      </c>
      <c r="AE5304" s="2">
        <v>38026500</v>
      </c>
      <c r="AF5304" s="2">
        <v>38854000</v>
      </c>
      <c r="AG5304" s="2">
        <v>39715900</v>
      </c>
    </row>
    <row r="5305" spans="1:33" x14ac:dyDescent="0.35">
      <c r="A5305" t="s">
        <v>1937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x14ac:dyDescent="0.35">
      <c r="A5306" t="s">
        <v>1938</v>
      </c>
      <c r="B5306" t="s">
        <v>19</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x14ac:dyDescent="0.35">
      <c r="A5307" t="s">
        <v>1939</v>
      </c>
      <c r="B5307" t="s">
        <v>19</v>
      </c>
      <c r="C5307" s="2">
        <v>13875800</v>
      </c>
      <c r="D5307" s="2">
        <v>13875800</v>
      </c>
      <c r="E5307" s="2">
        <v>13875800</v>
      </c>
      <c r="F5307" s="2">
        <v>13875800</v>
      </c>
      <c r="G5307" s="2">
        <v>13875800</v>
      </c>
      <c r="H5307" s="2">
        <v>14254300</v>
      </c>
      <c r="I5307" s="2">
        <v>14632700</v>
      </c>
      <c r="J5307" s="2">
        <v>14885000</v>
      </c>
      <c r="K5307" s="2">
        <v>15137300</v>
      </c>
      <c r="L5307" s="2">
        <v>15263400</v>
      </c>
      <c r="M5307" s="2">
        <v>15389600</v>
      </c>
      <c r="N5307" s="2">
        <v>15515700</v>
      </c>
      <c r="O5307" s="2">
        <v>15641900</v>
      </c>
      <c r="P5307" s="2">
        <v>15768000</v>
      </c>
      <c r="Q5307" s="2">
        <v>15894100</v>
      </c>
      <c r="R5307" s="2">
        <v>16020300</v>
      </c>
      <c r="S5307" s="2">
        <v>16146400</v>
      </c>
      <c r="T5307" s="2">
        <v>16272600</v>
      </c>
      <c r="U5307" s="2">
        <v>16398700</v>
      </c>
      <c r="V5307" s="2">
        <v>16398700</v>
      </c>
      <c r="W5307" s="2">
        <v>16398700</v>
      </c>
      <c r="X5307" s="2">
        <v>16398700</v>
      </c>
      <c r="Y5307" s="2">
        <v>16398700</v>
      </c>
      <c r="Z5307" s="2">
        <v>16398700</v>
      </c>
      <c r="AA5307" s="2">
        <v>16398700</v>
      </c>
      <c r="AB5307" s="2">
        <v>16398700</v>
      </c>
      <c r="AC5307" s="2">
        <v>16398700</v>
      </c>
      <c r="AD5307" s="2">
        <v>16398700</v>
      </c>
      <c r="AE5307" s="2">
        <v>16398700</v>
      </c>
      <c r="AF5307" s="2">
        <v>16398700</v>
      </c>
      <c r="AG5307" s="2">
        <v>16398700</v>
      </c>
    </row>
    <row r="5308" spans="1:33" x14ac:dyDescent="0.35">
      <c r="A5308" t="s">
        <v>2790</v>
      </c>
      <c r="B5308" t="s">
        <v>19</v>
      </c>
      <c r="C5308" s="2">
        <v>1573710000000000</v>
      </c>
      <c r="D5308" s="2">
        <v>1668530000000000</v>
      </c>
      <c r="E5308" s="2">
        <v>1714120000000000</v>
      </c>
      <c r="F5308" s="2">
        <v>1742800000000000</v>
      </c>
      <c r="G5308" s="2">
        <v>1729160000000000</v>
      </c>
      <c r="H5308" s="2">
        <v>1711000000000000</v>
      </c>
      <c r="I5308" s="2">
        <v>1680390000000000</v>
      </c>
      <c r="J5308" s="2">
        <v>1645620000000000</v>
      </c>
      <c r="K5308" s="2">
        <v>1613670000000000</v>
      </c>
      <c r="L5308" s="2">
        <v>1580020000000000</v>
      </c>
      <c r="M5308" s="2">
        <v>1547770000000000</v>
      </c>
      <c r="N5308" s="2">
        <v>1515950000000000</v>
      </c>
      <c r="O5308" s="2">
        <v>1485080000000000</v>
      </c>
      <c r="P5308" s="2">
        <v>1454030000000000</v>
      </c>
      <c r="Q5308" s="2">
        <v>1422070000000000</v>
      </c>
      <c r="R5308" s="2">
        <v>1393330000000000</v>
      </c>
      <c r="S5308" s="2">
        <v>1366480000000000</v>
      </c>
      <c r="T5308" s="2">
        <v>1343170000000000</v>
      </c>
      <c r="U5308" s="2">
        <v>1324240000000000</v>
      </c>
      <c r="V5308" s="2">
        <v>1310330000000000</v>
      </c>
      <c r="W5308" s="2">
        <v>1295820000000000</v>
      </c>
      <c r="X5308" s="2">
        <v>1283830000000000</v>
      </c>
      <c r="Y5308" s="2">
        <v>1274000000000000</v>
      </c>
      <c r="Z5308" s="2">
        <v>1265170000000000</v>
      </c>
      <c r="AA5308" s="2">
        <v>1254590000000000</v>
      </c>
      <c r="AB5308" s="2">
        <v>1246370000000000</v>
      </c>
      <c r="AC5308" s="2">
        <v>1240710000000000</v>
      </c>
      <c r="AD5308" s="2">
        <v>1235340000000000</v>
      </c>
      <c r="AE5308" s="2">
        <v>1229600000000000</v>
      </c>
      <c r="AF5308" s="2">
        <v>1224630000000000</v>
      </c>
      <c r="AG5308" s="2">
        <v>1223990000000000</v>
      </c>
    </row>
    <row r="5309" spans="1:33" x14ac:dyDescent="0.35">
      <c r="A5309" t="s">
        <v>2791</v>
      </c>
      <c r="B5309" t="s">
        <v>19</v>
      </c>
      <c r="C5309" s="2">
        <v>1571700000000</v>
      </c>
      <c r="D5309" s="2">
        <v>1642440000000</v>
      </c>
      <c r="E5309" s="2">
        <v>1674750000000</v>
      </c>
      <c r="F5309" s="2">
        <v>1691220000000</v>
      </c>
      <c r="G5309" s="2">
        <v>1673720000000</v>
      </c>
      <c r="H5309" s="2">
        <v>1648220000000</v>
      </c>
      <c r="I5309" s="2">
        <v>1609580000000</v>
      </c>
      <c r="J5309" s="2">
        <v>1567700000000</v>
      </c>
      <c r="K5309" s="2">
        <v>1527490000000</v>
      </c>
      <c r="L5309" s="2">
        <v>1486690000000</v>
      </c>
      <c r="M5309" s="2">
        <v>1447340000000</v>
      </c>
      <c r="N5309" s="2">
        <v>1409320000000</v>
      </c>
      <c r="O5309" s="2">
        <v>1371260000000</v>
      </c>
      <c r="P5309" s="2">
        <v>1334600000000</v>
      </c>
      <c r="Q5309" s="2">
        <v>1299780000000</v>
      </c>
      <c r="R5309" s="2">
        <v>1267830000000</v>
      </c>
      <c r="S5309" s="2">
        <v>1238540000000</v>
      </c>
      <c r="T5309" s="2">
        <v>1212970000000</v>
      </c>
      <c r="U5309" s="2">
        <v>1192900000000</v>
      </c>
      <c r="V5309" s="2">
        <v>1178060000000</v>
      </c>
      <c r="W5309" s="2">
        <v>1164730000000</v>
      </c>
      <c r="X5309" s="2">
        <v>1152880000000</v>
      </c>
      <c r="Y5309" s="2">
        <v>1143200000000</v>
      </c>
      <c r="Z5309" s="2">
        <v>1134660000000</v>
      </c>
      <c r="AA5309" s="2">
        <v>1125750000000</v>
      </c>
      <c r="AB5309" s="2">
        <v>1118430000000</v>
      </c>
      <c r="AC5309" s="2">
        <v>1113300000000</v>
      </c>
      <c r="AD5309" s="2">
        <v>1108730000000</v>
      </c>
      <c r="AE5309" s="2">
        <v>1103860000000</v>
      </c>
      <c r="AF5309" s="2">
        <v>1099790000000</v>
      </c>
      <c r="AG5309" s="2">
        <v>1098780000000</v>
      </c>
    </row>
    <row r="5310" spans="1:33" x14ac:dyDescent="0.35">
      <c r="A5310" t="s">
        <v>2792</v>
      </c>
      <c r="B5310" t="s">
        <v>19</v>
      </c>
      <c r="C5310" s="2">
        <v>17303000000000</v>
      </c>
      <c r="D5310" s="2">
        <v>18008900000000</v>
      </c>
      <c r="E5310" s="2">
        <v>18333500000000</v>
      </c>
      <c r="F5310" s="2">
        <v>18493200000000</v>
      </c>
      <c r="G5310" s="2">
        <v>18294500000000</v>
      </c>
      <c r="H5310" s="2">
        <v>17988200000000</v>
      </c>
      <c r="I5310" s="2">
        <v>17529600000000</v>
      </c>
      <c r="J5310" s="2">
        <v>17039600000000</v>
      </c>
      <c r="K5310" s="2">
        <v>16563000000000</v>
      </c>
      <c r="L5310" s="2">
        <v>16082400000000</v>
      </c>
      <c r="M5310" s="2">
        <v>15618600000000</v>
      </c>
      <c r="N5310" s="2">
        <v>15171600000000</v>
      </c>
      <c r="O5310" s="2">
        <v>14720000000000</v>
      </c>
      <c r="P5310" s="2">
        <v>14288800000000</v>
      </c>
      <c r="Q5310" s="2">
        <v>13881200000000</v>
      </c>
      <c r="R5310" s="2">
        <v>13504500000000</v>
      </c>
      <c r="S5310" s="2">
        <v>13157400000000</v>
      </c>
      <c r="T5310" s="2">
        <v>12853100000000</v>
      </c>
      <c r="U5310" s="2">
        <v>12613100000000</v>
      </c>
      <c r="V5310" s="2">
        <v>12433200000000</v>
      </c>
      <c r="W5310" s="2">
        <v>12273800000000</v>
      </c>
      <c r="X5310" s="2">
        <v>12130300000000</v>
      </c>
      <c r="Y5310" s="2">
        <v>12010400000000</v>
      </c>
      <c r="Z5310" s="2">
        <v>11905700000000</v>
      </c>
      <c r="AA5310" s="2">
        <v>11799400000000</v>
      </c>
      <c r="AB5310" s="2">
        <v>11710000000000</v>
      </c>
      <c r="AC5310" s="2">
        <v>11643800000000</v>
      </c>
      <c r="AD5310" s="2">
        <v>11584900000000</v>
      </c>
      <c r="AE5310" s="2">
        <v>11524900000000</v>
      </c>
      <c r="AF5310" s="2">
        <v>11473700000000</v>
      </c>
      <c r="AG5310" s="2">
        <v>11451600000000</v>
      </c>
    </row>
    <row r="5311" spans="1:33" x14ac:dyDescent="0.35">
      <c r="A5311" t="s">
        <v>2793</v>
      </c>
      <c r="B5311" t="s">
        <v>19</v>
      </c>
      <c r="C5311" s="2">
        <v>4230350000000</v>
      </c>
      <c r="D5311" s="2">
        <v>4462970000000</v>
      </c>
      <c r="E5311" s="2">
        <v>4530310000000</v>
      </c>
      <c r="F5311" s="2">
        <v>4556410000000</v>
      </c>
      <c r="G5311" s="2">
        <v>4495280000000</v>
      </c>
      <c r="H5311" s="2">
        <v>4457130000000</v>
      </c>
      <c r="I5311" s="2">
        <v>4400480000000</v>
      </c>
      <c r="J5311" s="2">
        <v>4325410000000</v>
      </c>
      <c r="K5311" s="2">
        <v>4260300000000</v>
      </c>
      <c r="L5311" s="2">
        <v>4189830000000</v>
      </c>
      <c r="M5311" s="2">
        <v>4122440000000</v>
      </c>
      <c r="N5311" s="2">
        <v>4056670000000</v>
      </c>
      <c r="O5311" s="2">
        <v>3994640000000</v>
      </c>
      <c r="P5311" s="2">
        <v>3931510000000</v>
      </c>
      <c r="Q5311" s="2">
        <v>3869590000000</v>
      </c>
      <c r="R5311" s="2">
        <v>3814860000000</v>
      </c>
      <c r="S5311" s="2">
        <v>3765350000000</v>
      </c>
      <c r="T5311" s="2">
        <v>3722470000000</v>
      </c>
      <c r="U5311" s="2">
        <v>3688790000000</v>
      </c>
      <c r="V5311" s="2">
        <v>3663540000000</v>
      </c>
      <c r="W5311" s="2">
        <v>3634790000000</v>
      </c>
      <c r="X5311" s="2">
        <v>3613140000000</v>
      </c>
      <c r="Y5311" s="2">
        <v>3597290000000</v>
      </c>
      <c r="Z5311" s="2">
        <v>3579340000000</v>
      </c>
      <c r="AA5311" s="2">
        <v>3559320000000</v>
      </c>
      <c r="AB5311" s="2">
        <v>3541460000000</v>
      </c>
      <c r="AC5311" s="2">
        <v>3531140000000</v>
      </c>
      <c r="AD5311" s="2">
        <v>3520020000000</v>
      </c>
      <c r="AE5311" s="2">
        <v>3507860000000</v>
      </c>
      <c r="AF5311" s="2">
        <v>3498180000000</v>
      </c>
      <c r="AG5311" s="2">
        <v>3501310000000</v>
      </c>
    </row>
    <row r="5312" spans="1:33" x14ac:dyDescent="0.35">
      <c r="A5312" t="s">
        <v>2794</v>
      </c>
      <c r="B5312" t="s">
        <v>19</v>
      </c>
      <c r="C5312" s="2">
        <v>250152000000</v>
      </c>
      <c r="D5312" s="2">
        <v>263429000000</v>
      </c>
      <c r="E5312" s="2">
        <v>267542000000</v>
      </c>
      <c r="F5312" s="2">
        <v>269130000000</v>
      </c>
      <c r="G5312" s="2">
        <v>266142000000</v>
      </c>
      <c r="H5312" s="2">
        <v>263376000000</v>
      </c>
      <c r="I5312" s="2">
        <v>259161000000</v>
      </c>
      <c r="J5312" s="2">
        <v>254147000000</v>
      </c>
      <c r="K5312" s="2">
        <v>249598000000</v>
      </c>
      <c r="L5312" s="2">
        <v>244781000000</v>
      </c>
      <c r="M5312" s="2">
        <v>240146000000</v>
      </c>
      <c r="N5312" s="2">
        <v>235595000000</v>
      </c>
      <c r="O5312" s="2">
        <v>231228000000</v>
      </c>
      <c r="P5312" s="2">
        <v>226880000000</v>
      </c>
      <c r="Q5312" s="2">
        <v>222706000000</v>
      </c>
      <c r="R5312" s="2">
        <v>218945000000</v>
      </c>
      <c r="S5312" s="2">
        <v>215517000000</v>
      </c>
      <c r="T5312" s="2">
        <v>212488000000</v>
      </c>
      <c r="U5312" s="2">
        <v>210058000000</v>
      </c>
      <c r="V5312" s="2">
        <v>208209000000</v>
      </c>
      <c r="W5312" s="2">
        <v>206309000000</v>
      </c>
      <c r="X5312" s="2">
        <v>204732000000</v>
      </c>
      <c r="Y5312" s="2">
        <v>203496000000</v>
      </c>
      <c r="Z5312" s="2">
        <v>202256000000</v>
      </c>
      <c r="AA5312" s="2">
        <v>200847000000</v>
      </c>
      <c r="AB5312" s="2">
        <v>199632000000</v>
      </c>
      <c r="AC5312" s="2">
        <v>198814000000</v>
      </c>
      <c r="AD5312" s="2">
        <v>197980000000</v>
      </c>
      <c r="AE5312" s="2">
        <v>197073000000</v>
      </c>
      <c r="AF5312" s="2">
        <v>196309000000</v>
      </c>
      <c r="AG5312" s="2">
        <v>196243000000</v>
      </c>
    </row>
    <row r="5313" spans="1:33" x14ac:dyDescent="0.35">
      <c r="A5313" t="s">
        <v>2795</v>
      </c>
      <c r="B5313" t="s">
        <v>19</v>
      </c>
      <c r="C5313" s="2">
        <v>142767000000</v>
      </c>
      <c r="D5313" s="2">
        <v>151159000000</v>
      </c>
      <c r="E5313" s="2">
        <v>153697000000</v>
      </c>
      <c r="F5313" s="2">
        <v>154754000000</v>
      </c>
      <c r="G5313" s="2">
        <v>152976000000</v>
      </c>
      <c r="H5313" s="2">
        <v>151868000000</v>
      </c>
      <c r="I5313" s="2">
        <v>150135000000</v>
      </c>
      <c r="J5313" s="2">
        <v>147825000000</v>
      </c>
      <c r="K5313" s="2">
        <v>145873000000</v>
      </c>
      <c r="L5313" s="2">
        <v>143731000000</v>
      </c>
      <c r="M5313" s="2">
        <v>141683000000</v>
      </c>
      <c r="N5313" s="2">
        <v>139659000000</v>
      </c>
      <c r="O5313" s="2">
        <v>137815000000</v>
      </c>
      <c r="P5313" s="2">
        <v>135892000000</v>
      </c>
      <c r="Q5313" s="2">
        <v>134012000000</v>
      </c>
      <c r="R5313" s="2">
        <v>132372000000</v>
      </c>
      <c r="S5313" s="2">
        <v>130906000000</v>
      </c>
      <c r="T5313" s="2">
        <v>129633000000</v>
      </c>
      <c r="U5313" s="2">
        <v>128628000000</v>
      </c>
      <c r="V5313" s="2">
        <v>127890000000</v>
      </c>
      <c r="W5313" s="2">
        <v>127008000000</v>
      </c>
      <c r="X5313" s="2">
        <v>126358000000</v>
      </c>
      <c r="Y5313" s="2">
        <v>125906000000</v>
      </c>
      <c r="Z5313" s="2">
        <v>125381000000</v>
      </c>
      <c r="AA5313" s="2">
        <v>124744000000</v>
      </c>
      <c r="AB5313" s="2">
        <v>124207000000</v>
      </c>
      <c r="AC5313" s="2">
        <v>123913000000</v>
      </c>
      <c r="AD5313" s="2">
        <v>123592000000</v>
      </c>
      <c r="AE5313" s="2">
        <v>123223000000</v>
      </c>
      <c r="AF5313" s="2">
        <v>122936000000</v>
      </c>
      <c r="AG5313" s="2">
        <v>123116000000</v>
      </c>
    </row>
    <row r="5314" spans="1:33" x14ac:dyDescent="0.35">
      <c r="A5314" t="s">
        <v>2796</v>
      </c>
      <c r="B5314" t="s">
        <v>19</v>
      </c>
      <c r="C5314" s="2">
        <v>181685000000</v>
      </c>
      <c r="D5314" s="2">
        <v>188562000000</v>
      </c>
      <c r="E5314" s="2">
        <v>194043000000</v>
      </c>
      <c r="F5314" s="2">
        <v>198386000000</v>
      </c>
      <c r="G5314" s="2">
        <v>199035000000</v>
      </c>
      <c r="H5314" s="2">
        <v>199587000000</v>
      </c>
      <c r="I5314" s="2">
        <v>199130000000</v>
      </c>
      <c r="J5314" s="2">
        <v>198212000000</v>
      </c>
      <c r="K5314" s="2">
        <v>197830000000</v>
      </c>
      <c r="L5314" s="2">
        <v>197563000000</v>
      </c>
      <c r="M5314" s="2">
        <v>197265000000</v>
      </c>
      <c r="N5314" s="2">
        <v>197117000000</v>
      </c>
      <c r="O5314" s="2">
        <v>197632000000</v>
      </c>
      <c r="P5314" s="2">
        <v>197482000000</v>
      </c>
      <c r="Q5314" s="2">
        <v>197021000000</v>
      </c>
      <c r="R5314" s="2">
        <v>196836000000</v>
      </c>
      <c r="S5314" s="2">
        <v>196679000000</v>
      </c>
      <c r="T5314" s="2">
        <v>196723000000</v>
      </c>
      <c r="U5314" s="2">
        <v>196840000000</v>
      </c>
      <c r="V5314" s="2">
        <v>197265000000</v>
      </c>
      <c r="W5314" s="2">
        <v>196658000000</v>
      </c>
      <c r="X5314" s="2">
        <v>196940000000</v>
      </c>
      <c r="Y5314" s="2">
        <v>197481000000</v>
      </c>
      <c r="Z5314" s="2">
        <v>197682000000</v>
      </c>
      <c r="AA5314" s="2">
        <v>197806000000</v>
      </c>
      <c r="AB5314" s="2">
        <v>198347000000</v>
      </c>
      <c r="AC5314" s="2">
        <v>198792000000</v>
      </c>
      <c r="AD5314" s="2">
        <v>199523000000</v>
      </c>
      <c r="AE5314" s="2">
        <v>200241000000</v>
      </c>
      <c r="AF5314" s="2">
        <v>200925000000</v>
      </c>
      <c r="AG5314" s="2">
        <v>202061000000</v>
      </c>
    </row>
    <row r="5315" spans="1:33" x14ac:dyDescent="0.35">
      <c r="A5315" t="s">
        <v>2797</v>
      </c>
      <c r="B5315" t="s">
        <v>19</v>
      </c>
      <c r="C5315" s="2">
        <v>58953100000</v>
      </c>
      <c r="D5315" s="2">
        <v>62945700000</v>
      </c>
      <c r="E5315" s="2">
        <v>63759200000</v>
      </c>
      <c r="F5315" s="2">
        <v>63939500000</v>
      </c>
      <c r="G5315" s="2">
        <v>62870500000</v>
      </c>
      <c r="H5315" s="2">
        <v>62477500000</v>
      </c>
      <c r="I5315" s="2">
        <v>61965400000</v>
      </c>
      <c r="J5315" s="2">
        <v>61122600000</v>
      </c>
      <c r="K5315" s="2">
        <v>60471300000</v>
      </c>
      <c r="L5315" s="2">
        <v>59701100000</v>
      </c>
      <c r="M5315" s="2">
        <v>58978000000</v>
      </c>
      <c r="N5315" s="2">
        <v>58254600000</v>
      </c>
      <c r="O5315" s="2">
        <v>57609000000</v>
      </c>
      <c r="P5315" s="2">
        <v>56935700000</v>
      </c>
      <c r="Q5315" s="2">
        <v>56306900000</v>
      </c>
      <c r="R5315" s="2">
        <v>55779400000</v>
      </c>
      <c r="S5315" s="2">
        <v>55333700000</v>
      </c>
      <c r="T5315" s="2">
        <v>54951100000</v>
      </c>
      <c r="U5315" s="2">
        <v>54661100000</v>
      </c>
      <c r="V5315" s="2">
        <v>54448300000</v>
      </c>
      <c r="W5315" s="2">
        <v>54169900000</v>
      </c>
      <c r="X5315" s="2">
        <v>53978300000</v>
      </c>
      <c r="Y5315" s="2">
        <v>53868700000</v>
      </c>
      <c r="Z5315" s="2">
        <v>53705500000</v>
      </c>
      <c r="AA5315" s="2">
        <v>53491400000</v>
      </c>
      <c r="AB5315" s="2">
        <v>53286000000</v>
      </c>
      <c r="AC5315" s="2">
        <v>53219600000</v>
      </c>
      <c r="AD5315" s="2">
        <v>53110200000</v>
      </c>
      <c r="AE5315" s="2">
        <v>52973400000</v>
      </c>
      <c r="AF5315" s="2">
        <v>52882100000</v>
      </c>
      <c r="AG5315" s="2">
        <v>53021100000</v>
      </c>
    </row>
    <row r="5316" spans="1:33" x14ac:dyDescent="0.35">
      <c r="A5316" t="s">
        <v>2798</v>
      </c>
      <c r="B5316" t="s">
        <v>19</v>
      </c>
      <c r="C5316" s="2">
        <v>43453900000</v>
      </c>
      <c r="D5316" s="2">
        <v>45623000000</v>
      </c>
      <c r="E5316" s="2">
        <v>46338800000</v>
      </c>
      <c r="F5316" s="2">
        <v>46649500000</v>
      </c>
      <c r="G5316" s="2">
        <v>46197200000</v>
      </c>
      <c r="H5316" s="2">
        <v>45801000000</v>
      </c>
      <c r="I5316" s="2">
        <v>45162800000</v>
      </c>
      <c r="J5316" s="2">
        <v>44383100000</v>
      </c>
      <c r="K5316" s="2">
        <v>43687800000</v>
      </c>
      <c r="L5316" s="2">
        <v>42952500000</v>
      </c>
      <c r="M5316" s="2">
        <v>42242900000</v>
      </c>
      <c r="N5316" s="2">
        <v>41549700000</v>
      </c>
      <c r="O5316" s="2">
        <v>40901200000</v>
      </c>
      <c r="P5316" s="2">
        <v>40236200000</v>
      </c>
      <c r="Q5316" s="2">
        <v>39580500000</v>
      </c>
      <c r="R5316" s="2">
        <v>38993600000</v>
      </c>
      <c r="S5316" s="2">
        <v>38453700000</v>
      </c>
      <c r="T5316" s="2">
        <v>37979100000</v>
      </c>
      <c r="U5316" s="2">
        <v>37596100000</v>
      </c>
      <c r="V5316" s="2">
        <v>37306800000</v>
      </c>
      <c r="W5316" s="2">
        <v>36976700000</v>
      </c>
      <c r="X5316" s="2">
        <v>36724600000</v>
      </c>
      <c r="Y5316" s="2">
        <v>36531200000</v>
      </c>
      <c r="Z5316" s="2">
        <v>36324400000</v>
      </c>
      <c r="AA5316" s="2">
        <v>36091000000</v>
      </c>
      <c r="AB5316" s="2">
        <v>35895800000</v>
      </c>
      <c r="AC5316" s="2">
        <v>35758600000</v>
      </c>
      <c r="AD5316" s="2">
        <v>35625300000</v>
      </c>
      <c r="AE5316" s="2">
        <v>35480900000</v>
      </c>
      <c r="AF5316" s="2">
        <v>35357500000</v>
      </c>
      <c r="AG5316" s="2">
        <v>35353000000</v>
      </c>
    </row>
    <row r="5317" spans="1:33" x14ac:dyDescent="0.35">
      <c r="A5317" t="s">
        <v>2799</v>
      </c>
      <c r="B5317" t="s">
        <v>19</v>
      </c>
      <c r="C5317" s="2">
        <v>64361200000</v>
      </c>
      <c r="D5317" s="2">
        <v>68246700000</v>
      </c>
      <c r="E5317" s="2">
        <v>70125300000</v>
      </c>
      <c r="F5317" s="2">
        <v>71313000000</v>
      </c>
      <c r="G5317" s="2">
        <v>70765000000</v>
      </c>
      <c r="H5317" s="2">
        <v>70023900000</v>
      </c>
      <c r="I5317" s="2">
        <v>68770800000</v>
      </c>
      <c r="J5317" s="2">
        <v>67350700000</v>
      </c>
      <c r="K5317" s="2">
        <v>66044200000</v>
      </c>
      <c r="L5317" s="2">
        <v>64669100000</v>
      </c>
      <c r="M5317" s="2">
        <v>63350300000</v>
      </c>
      <c r="N5317" s="2">
        <v>62048300000</v>
      </c>
      <c r="O5317" s="2">
        <v>60786700000</v>
      </c>
      <c r="P5317" s="2">
        <v>59516200000</v>
      </c>
      <c r="Q5317" s="2">
        <v>58207200000</v>
      </c>
      <c r="R5317" s="2">
        <v>57029400000</v>
      </c>
      <c r="S5317" s="2">
        <v>55930800000</v>
      </c>
      <c r="T5317" s="2">
        <v>54976900000</v>
      </c>
      <c r="U5317" s="2">
        <v>54202700000</v>
      </c>
      <c r="V5317" s="2">
        <v>53636000000</v>
      </c>
      <c r="W5317" s="2">
        <v>53045600000</v>
      </c>
      <c r="X5317" s="2">
        <v>52556000000</v>
      </c>
      <c r="Y5317" s="2">
        <v>52157200000</v>
      </c>
      <c r="Z5317" s="2">
        <v>51798000000</v>
      </c>
      <c r="AA5317" s="2">
        <v>51368100000</v>
      </c>
      <c r="AB5317" s="2">
        <v>51034600000</v>
      </c>
      <c r="AC5317" s="2">
        <v>50805800000</v>
      </c>
      <c r="AD5317" s="2">
        <v>50589100000</v>
      </c>
      <c r="AE5317" s="2">
        <v>50355100000</v>
      </c>
      <c r="AF5317" s="2">
        <v>50152700000</v>
      </c>
      <c r="AG5317" s="2">
        <v>50127600000</v>
      </c>
    </row>
    <row r="5318" spans="1:33" x14ac:dyDescent="0.35">
      <c r="A5318" t="s">
        <v>2800</v>
      </c>
      <c r="B5318" t="s">
        <v>19</v>
      </c>
      <c r="C5318" s="2">
        <v>12865000000</v>
      </c>
      <c r="D5318" s="2">
        <v>13642000000</v>
      </c>
      <c r="E5318" s="2">
        <v>14017900000</v>
      </c>
      <c r="F5318" s="2">
        <v>14255700000</v>
      </c>
      <c r="G5318" s="2">
        <v>14146300000</v>
      </c>
      <c r="H5318" s="2">
        <v>13998400000</v>
      </c>
      <c r="I5318" s="2">
        <v>13748100000</v>
      </c>
      <c r="J5318" s="2">
        <v>13464400000</v>
      </c>
      <c r="K5318" s="2">
        <v>13203400000</v>
      </c>
      <c r="L5318" s="2">
        <v>12928700000</v>
      </c>
      <c r="M5318" s="2">
        <v>12665200000</v>
      </c>
      <c r="N5318" s="2">
        <v>12405100000</v>
      </c>
      <c r="O5318" s="2">
        <v>12153100000</v>
      </c>
      <c r="P5318" s="2">
        <v>11899300000</v>
      </c>
      <c r="Q5318" s="2">
        <v>11637700000</v>
      </c>
      <c r="R5318" s="2">
        <v>11402400000</v>
      </c>
      <c r="S5318" s="2">
        <v>11182900000</v>
      </c>
      <c r="T5318" s="2">
        <v>10992300000</v>
      </c>
      <c r="U5318" s="2">
        <v>10837700000</v>
      </c>
      <c r="V5318" s="2">
        <v>10724500000</v>
      </c>
      <c r="W5318" s="2">
        <v>10606600000</v>
      </c>
      <c r="X5318" s="2">
        <v>10508900000</v>
      </c>
      <c r="Y5318" s="2">
        <v>10429300000</v>
      </c>
      <c r="Z5318" s="2">
        <v>10357600000</v>
      </c>
      <c r="AA5318" s="2">
        <v>10271800000</v>
      </c>
      <c r="AB5318" s="2">
        <v>10205200000</v>
      </c>
      <c r="AC5318" s="2">
        <v>10159600000</v>
      </c>
      <c r="AD5318" s="2">
        <v>10116400000</v>
      </c>
      <c r="AE5318" s="2">
        <v>10069600000</v>
      </c>
      <c r="AF5318" s="2">
        <v>10029100000</v>
      </c>
      <c r="AG5318" s="2">
        <v>10024100000</v>
      </c>
    </row>
    <row r="5319" spans="1:33" x14ac:dyDescent="0.35">
      <c r="A5319" t="s">
        <v>2801</v>
      </c>
      <c r="B5319" t="s">
        <v>19</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x14ac:dyDescent="0.35">
      <c r="A5320" t="s">
        <v>2802</v>
      </c>
      <c r="B5320" t="s">
        <v>19</v>
      </c>
      <c r="C5320" s="2">
        <v>1452390000000000</v>
      </c>
      <c r="D5320" s="2">
        <v>1495760000000000</v>
      </c>
      <c r="E5320" s="2">
        <v>1445700000000000</v>
      </c>
      <c r="F5320" s="2">
        <v>1429700000000000</v>
      </c>
      <c r="G5320" s="2">
        <v>1408780000000000</v>
      </c>
      <c r="H5320" s="2">
        <v>1350520000000000</v>
      </c>
      <c r="I5320" s="2">
        <v>1316680000000000</v>
      </c>
      <c r="J5320" s="2">
        <v>1289690000000000</v>
      </c>
      <c r="K5320" s="2">
        <v>1246410000000000</v>
      </c>
      <c r="L5320" s="2">
        <v>1220760000000000</v>
      </c>
      <c r="M5320" s="2">
        <v>1199550000000000</v>
      </c>
      <c r="N5320" s="2">
        <v>1205460000000000</v>
      </c>
      <c r="O5320" s="2">
        <v>1202340000000000</v>
      </c>
      <c r="P5320" s="2">
        <v>1208550000000000</v>
      </c>
      <c r="Q5320" s="2">
        <v>1196930000000000</v>
      </c>
      <c r="R5320" s="2">
        <v>1194710000000000</v>
      </c>
      <c r="S5320" s="2">
        <v>1197670000000000</v>
      </c>
      <c r="T5320" s="2">
        <v>1201720000000000</v>
      </c>
      <c r="U5320" s="2">
        <v>1202790000000000</v>
      </c>
      <c r="V5320" s="2">
        <v>1207570000000000</v>
      </c>
      <c r="W5320" s="2">
        <v>1206690000000000</v>
      </c>
      <c r="X5320" s="2">
        <v>1210570000000000</v>
      </c>
      <c r="Y5320" s="2">
        <v>1214810000000000</v>
      </c>
      <c r="Z5320" s="2">
        <v>1217800000000000</v>
      </c>
      <c r="AA5320" s="2">
        <v>1222340000000000</v>
      </c>
      <c r="AB5320" s="2">
        <v>1216020000000000</v>
      </c>
      <c r="AC5320" s="2">
        <v>1220170000000000</v>
      </c>
      <c r="AD5320" s="2">
        <v>1224930000000000</v>
      </c>
      <c r="AE5320" s="2">
        <v>1230980000000000</v>
      </c>
      <c r="AF5320" s="2">
        <v>1235000000000000</v>
      </c>
      <c r="AG5320" s="2">
        <v>1240550000000000</v>
      </c>
    </row>
    <row r="5321" spans="1:33" x14ac:dyDescent="0.35">
      <c r="A5321" t="s">
        <v>2803</v>
      </c>
      <c r="B5321" t="s">
        <v>19</v>
      </c>
      <c r="C5321" s="2">
        <v>27747700000</v>
      </c>
      <c r="D5321" s="2">
        <v>29184300000</v>
      </c>
      <c r="E5321" s="2">
        <v>28581100000</v>
      </c>
      <c r="F5321" s="2">
        <v>28464000000</v>
      </c>
      <c r="G5321" s="2">
        <v>28242100000</v>
      </c>
      <c r="H5321" s="2">
        <v>27723700000</v>
      </c>
      <c r="I5321" s="2">
        <v>27368200000</v>
      </c>
      <c r="J5321" s="2">
        <v>27056300000</v>
      </c>
      <c r="K5321" s="2">
        <v>26516600000</v>
      </c>
      <c r="L5321" s="2">
        <v>26112300000</v>
      </c>
      <c r="M5321" s="2">
        <v>25722100000</v>
      </c>
      <c r="N5321" s="2">
        <v>25872700000</v>
      </c>
      <c r="O5321" s="2">
        <v>25889200000</v>
      </c>
      <c r="P5321" s="2">
        <v>26065100000</v>
      </c>
      <c r="Q5321" s="2">
        <v>25951800000</v>
      </c>
      <c r="R5321" s="2">
        <v>25905100000</v>
      </c>
      <c r="S5321" s="2">
        <v>25960200000</v>
      </c>
      <c r="T5321" s="2">
        <v>26052400000</v>
      </c>
      <c r="U5321" s="2">
        <v>26122900000</v>
      </c>
      <c r="V5321" s="2">
        <v>26215300000</v>
      </c>
      <c r="W5321" s="2">
        <v>26245300000</v>
      </c>
      <c r="X5321" s="2">
        <v>26337700000</v>
      </c>
      <c r="Y5321" s="2">
        <v>26404300000</v>
      </c>
      <c r="Z5321" s="2">
        <v>26414900000</v>
      </c>
      <c r="AA5321" s="2">
        <v>26472300000</v>
      </c>
      <c r="AB5321" s="2">
        <v>26368600000</v>
      </c>
      <c r="AC5321" s="2">
        <v>26426200000</v>
      </c>
      <c r="AD5321" s="2">
        <v>26495700000</v>
      </c>
      <c r="AE5321" s="2">
        <v>26594600000</v>
      </c>
      <c r="AF5321" s="2">
        <v>26663900000</v>
      </c>
      <c r="AG5321" s="2">
        <v>26771500000</v>
      </c>
    </row>
    <row r="5322" spans="1:33" x14ac:dyDescent="0.35">
      <c r="A5322" t="s">
        <v>2804</v>
      </c>
      <c r="B5322" t="s">
        <v>19</v>
      </c>
      <c r="C5322" s="2">
        <v>417540000000</v>
      </c>
      <c r="D5322" s="2">
        <v>461439000000</v>
      </c>
      <c r="E5322" s="2">
        <v>448536000000</v>
      </c>
      <c r="F5322" s="2">
        <v>439632000000</v>
      </c>
      <c r="G5322" s="2">
        <v>430478000000</v>
      </c>
      <c r="H5322" s="2">
        <v>405002000000</v>
      </c>
      <c r="I5322" s="2">
        <v>393363000000</v>
      </c>
      <c r="J5322" s="2">
        <v>382418000000</v>
      </c>
      <c r="K5322" s="2">
        <v>364180000000</v>
      </c>
      <c r="L5322" s="2">
        <v>350231000000</v>
      </c>
      <c r="M5322" s="2">
        <v>336820000000</v>
      </c>
      <c r="N5322" s="2">
        <v>338769000000</v>
      </c>
      <c r="O5322" s="2">
        <v>337385000000</v>
      </c>
      <c r="P5322" s="2">
        <v>340489000000</v>
      </c>
      <c r="Q5322" s="2">
        <v>335738000000</v>
      </c>
      <c r="R5322" s="2">
        <v>332782000000</v>
      </c>
      <c r="S5322" s="2">
        <v>332364000000</v>
      </c>
      <c r="T5322" s="2">
        <v>333090000000</v>
      </c>
      <c r="U5322" s="2">
        <v>333281000000</v>
      </c>
      <c r="V5322" s="2">
        <v>334520000000</v>
      </c>
      <c r="W5322" s="2">
        <v>333962000000</v>
      </c>
      <c r="X5322" s="2">
        <v>335496000000</v>
      </c>
      <c r="Y5322" s="2">
        <v>336253000000</v>
      </c>
      <c r="Z5322" s="2">
        <v>335204000000</v>
      </c>
      <c r="AA5322" s="2">
        <v>335186000000</v>
      </c>
      <c r="AB5322" s="2">
        <v>331016000000</v>
      </c>
      <c r="AC5322" s="2">
        <v>331076000000</v>
      </c>
      <c r="AD5322" s="2">
        <v>331564000000</v>
      </c>
      <c r="AE5322" s="2">
        <v>332764000000</v>
      </c>
      <c r="AF5322" s="2">
        <v>333459000000</v>
      </c>
      <c r="AG5322" s="2">
        <v>334826000000</v>
      </c>
    </row>
    <row r="5323" spans="1:33" x14ac:dyDescent="0.35">
      <c r="A5323" t="s">
        <v>2805</v>
      </c>
      <c r="B5323" t="s">
        <v>19</v>
      </c>
      <c r="C5323" s="2">
        <v>783843000000</v>
      </c>
      <c r="D5323" s="2">
        <v>841162000000</v>
      </c>
      <c r="E5323" s="2">
        <v>812724000000</v>
      </c>
      <c r="F5323" s="2">
        <v>793968000000</v>
      </c>
      <c r="G5323" s="2">
        <v>775147000000</v>
      </c>
      <c r="H5323" s="2">
        <v>721594000000</v>
      </c>
      <c r="I5323" s="2">
        <v>697576000000</v>
      </c>
      <c r="J5323" s="2">
        <v>676223000000</v>
      </c>
      <c r="K5323" s="2">
        <v>641159000000</v>
      </c>
      <c r="L5323" s="2">
        <v>617050000000</v>
      </c>
      <c r="M5323" s="2">
        <v>595335000000</v>
      </c>
      <c r="N5323" s="2">
        <v>598039000000</v>
      </c>
      <c r="O5323" s="2">
        <v>594510000000</v>
      </c>
      <c r="P5323" s="2">
        <v>598640000000</v>
      </c>
      <c r="Q5323" s="2">
        <v>588946000000</v>
      </c>
      <c r="R5323" s="2">
        <v>584593000000</v>
      </c>
      <c r="S5323" s="2">
        <v>584297000000</v>
      </c>
      <c r="T5323" s="2">
        <v>585501000000</v>
      </c>
      <c r="U5323" s="2">
        <v>585074000000</v>
      </c>
      <c r="V5323" s="2">
        <v>587060000000</v>
      </c>
      <c r="W5323" s="2">
        <v>585128000000</v>
      </c>
      <c r="X5323" s="2">
        <v>587223000000</v>
      </c>
      <c r="Y5323" s="2">
        <v>588759000000</v>
      </c>
      <c r="Z5323" s="2">
        <v>588043000000</v>
      </c>
      <c r="AA5323" s="2">
        <v>588626000000</v>
      </c>
      <c r="AB5323" s="2">
        <v>581477000000</v>
      </c>
      <c r="AC5323" s="2">
        <v>582021000000</v>
      </c>
      <c r="AD5323" s="2">
        <v>583257000000</v>
      </c>
      <c r="AE5323" s="2">
        <v>585539000000</v>
      </c>
      <c r="AF5323" s="2">
        <v>586816000000</v>
      </c>
      <c r="AG5323" s="2">
        <v>588973000000</v>
      </c>
    </row>
    <row r="5324" spans="1:33" x14ac:dyDescent="0.35">
      <c r="A5324" t="s">
        <v>2806</v>
      </c>
      <c r="B5324" t="s">
        <v>19</v>
      </c>
      <c r="C5324" s="2">
        <v>94211200000</v>
      </c>
      <c r="D5324" s="2">
        <v>100494000000</v>
      </c>
      <c r="E5324" s="2">
        <v>97365000000</v>
      </c>
      <c r="F5324" s="2">
        <v>95709000000</v>
      </c>
      <c r="G5324" s="2">
        <v>93903100000</v>
      </c>
      <c r="H5324" s="2">
        <v>88834700000</v>
      </c>
      <c r="I5324" s="2">
        <v>86343800000</v>
      </c>
      <c r="J5324" s="2">
        <v>84163700000</v>
      </c>
      <c r="K5324" s="2">
        <v>80587200000</v>
      </c>
      <c r="L5324" s="2">
        <v>78118600000</v>
      </c>
      <c r="M5324" s="2">
        <v>75872900000</v>
      </c>
      <c r="N5324" s="2">
        <v>76260300000</v>
      </c>
      <c r="O5324" s="2">
        <v>75969700000</v>
      </c>
      <c r="P5324" s="2">
        <v>76497800000</v>
      </c>
      <c r="Q5324" s="2">
        <v>75541800000</v>
      </c>
      <c r="R5324" s="2">
        <v>75120200000</v>
      </c>
      <c r="S5324" s="2">
        <v>75153100000</v>
      </c>
      <c r="T5324" s="2">
        <v>75349400000</v>
      </c>
      <c r="U5324" s="2">
        <v>75380400000</v>
      </c>
      <c r="V5324" s="2">
        <v>75662600000</v>
      </c>
      <c r="W5324" s="2">
        <v>75543500000</v>
      </c>
      <c r="X5324" s="2">
        <v>75829600000</v>
      </c>
      <c r="Y5324" s="2">
        <v>76044800000</v>
      </c>
      <c r="Z5324" s="2">
        <v>76016700000</v>
      </c>
      <c r="AA5324" s="2">
        <v>76149800000</v>
      </c>
      <c r="AB5324" s="2">
        <v>75449400000</v>
      </c>
      <c r="AC5324" s="2">
        <v>75577600000</v>
      </c>
      <c r="AD5324" s="2">
        <v>75776000000</v>
      </c>
      <c r="AE5324" s="2">
        <v>76094700000</v>
      </c>
      <c r="AF5324" s="2">
        <v>76292200000</v>
      </c>
      <c r="AG5324" s="2">
        <v>76608900000</v>
      </c>
    </row>
    <row r="5325" spans="1:33" x14ac:dyDescent="0.35">
      <c r="A5325" t="s">
        <v>2807</v>
      </c>
      <c r="B5325" t="s">
        <v>19</v>
      </c>
      <c r="C5325" s="2">
        <v>79445400000</v>
      </c>
      <c r="D5325" s="2">
        <v>84138600000</v>
      </c>
      <c r="E5325" s="2">
        <v>81641900000</v>
      </c>
      <c r="F5325" s="2">
        <v>80539600000</v>
      </c>
      <c r="G5325" s="2">
        <v>79247300000</v>
      </c>
      <c r="H5325" s="2">
        <v>75667400000</v>
      </c>
      <c r="I5325" s="2">
        <v>73787100000</v>
      </c>
      <c r="J5325" s="2">
        <v>72167900000</v>
      </c>
      <c r="K5325" s="2">
        <v>69511000000</v>
      </c>
      <c r="L5325" s="2">
        <v>67694000000</v>
      </c>
      <c r="M5325" s="2">
        <v>66042700000</v>
      </c>
      <c r="N5325" s="2">
        <v>66391600000</v>
      </c>
      <c r="O5325" s="2">
        <v>66212000000</v>
      </c>
      <c r="P5325" s="2">
        <v>66655800000</v>
      </c>
      <c r="Q5325" s="2">
        <v>65961900000</v>
      </c>
      <c r="R5325" s="2">
        <v>65677000000</v>
      </c>
      <c r="S5325" s="2">
        <v>65747300000</v>
      </c>
      <c r="T5325" s="2">
        <v>65939200000</v>
      </c>
      <c r="U5325" s="2">
        <v>66003000000</v>
      </c>
      <c r="V5325" s="2">
        <v>66255700000</v>
      </c>
      <c r="W5325" s="2">
        <v>66204100000</v>
      </c>
      <c r="X5325" s="2">
        <v>66451500000</v>
      </c>
      <c r="Y5325" s="2">
        <v>66646300000</v>
      </c>
      <c r="Z5325" s="2">
        <v>66662600000</v>
      </c>
      <c r="AA5325" s="2">
        <v>66809600000</v>
      </c>
      <c r="AB5325" s="2">
        <v>66311400000</v>
      </c>
      <c r="AC5325" s="2">
        <v>66452700000</v>
      </c>
      <c r="AD5325" s="2">
        <v>66644600000</v>
      </c>
      <c r="AE5325" s="2">
        <v>66931500000</v>
      </c>
      <c r="AF5325" s="2">
        <v>67116800000</v>
      </c>
      <c r="AG5325" s="2">
        <v>67404200000</v>
      </c>
    </row>
    <row r="5326" spans="1:33" x14ac:dyDescent="0.35">
      <c r="A5326" t="s">
        <v>2808</v>
      </c>
      <c r="B5326" t="s">
        <v>19</v>
      </c>
      <c r="C5326" s="2">
        <v>834727000000</v>
      </c>
      <c r="D5326" s="2">
        <v>912353000000</v>
      </c>
      <c r="E5326" s="2">
        <v>874892000000</v>
      </c>
      <c r="F5326" s="2">
        <v>841712000000</v>
      </c>
      <c r="G5326" s="2">
        <v>811395000000</v>
      </c>
      <c r="H5326" s="2">
        <v>723579000000</v>
      </c>
      <c r="I5326" s="2">
        <v>688535000000</v>
      </c>
      <c r="J5326" s="2">
        <v>656627000000</v>
      </c>
      <c r="K5326" s="2">
        <v>604297000000</v>
      </c>
      <c r="L5326" s="2">
        <v>568439000000</v>
      </c>
      <c r="M5326" s="2">
        <v>536558000000</v>
      </c>
      <c r="N5326" s="2">
        <v>538201000000</v>
      </c>
      <c r="O5326" s="2">
        <v>531451000000</v>
      </c>
      <c r="P5326" s="2">
        <v>535366000000</v>
      </c>
      <c r="Q5326" s="2">
        <v>520196000000</v>
      </c>
      <c r="R5326" s="2">
        <v>513147000000</v>
      </c>
      <c r="S5326" s="2">
        <v>511306000000</v>
      </c>
      <c r="T5326" s="2">
        <v>511506000000</v>
      </c>
      <c r="U5326" s="2">
        <v>509275000000</v>
      </c>
      <c r="V5326" s="2">
        <v>510558000000</v>
      </c>
      <c r="W5326" s="2">
        <v>506061000000</v>
      </c>
      <c r="X5326" s="2">
        <v>507673000000</v>
      </c>
      <c r="Y5326" s="2">
        <v>508716000000</v>
      </c>
      <c r="Z5326" s="2">
        <v>506662000000</v>
      </c>
      <c r="AA5326" s="2">
        <v>505961000000</v>
      </c>
      <c r="AB5326" s="2">
        <v>494685000000</v>
      </c>
      <c r="AC5326" s="2">
        <v>493948000000</v>
      </c>
      <c r="AD5326" s="2">
        <v>494259000000</v>
      </c>
      <c r="AE5326" s="2">
        <v>495845000000</v>
      </c>
      <c r="AF5326" s="2">
        <v>496332000000</v>
      </c>
      <c r="AG5326" s="2">
        <v>497528000000</v>
      </c>
    </row>
    <row r="5327" spans="1:33" x14ac:dyDescent="0.35">
      <c r="A5327" t="s">
        <v>2809</v>
      </c>
      <c r="B5327" t="s">
        <v>19</v>
      </c>
      <c r="C5327" s="2">
        <v>4633920000</v>
      </c>
      <c r="D5327" s="2">
        <v>4759620000</v>
      </c>
      <c r="E5327" s="2">
        <v>4646390000</v>
      </c>
      <c r="F5327" s="2">
        <v>4623800000</v>
      </c>
      <c r="G5327" s="2">
        <v>4584300000</v>
      </c>
      <c r="H5327" s="2">
        <v>4480710000</v>
      </c>
      <c r="I5327" s="2">
        <v>4411990000</v>
      </c>
      <c r="J5327" s="2">
        <v>4358110000</v>
      </c>
      <c r="K5327" s="2">
        <v>4268070000</v>
      </c>
      <c r="L5327" s="2">
        <v>4211540000</v>
      </c>
      <c r="M5327" s="2">
        <v>4161910000</v>
      </c>
      <c r="N5327" s="2">
        <v>4182450000</v>
      </c>
      <c r="O5327" s="2">
        <v>4181340000</v>
      </c>
      <c r="P5327" s="2">
        <v>4202520000</v>
      </c>
      <c r="Q5327" s="2">
        <v>4181100000</v>
      </c>
      <c r="R5327" s="2">
        <v>4177100000</v>
      </c>
      <c r="S5327" s="2">
        <v>4187080000</v>
      </c>
      <c r="T5327" s="2">
        <v>4200460000</v>
      </c>
      <c r="U5327" s="2">
        <v>4208210000</v>
      </c>
      <c r="V5327" s="2">
        <v>4223100000</v>
      </c>
      <c r="W5327" s="2">
        <v>4226170000</v>
      </c>
      <c r="X5327" s="2">
        <v>4239220000</v>
      </c>
      <c r="Y5327" s="2">
        <v>4251360000</v>
      </c>
      <c r="Z5327" s="2">
        <v>4258690000</v>
      </c>
      <c r="AA5327" s="2">
        <v>4271410000</v>
      </c>
      <c r="AB5327" s="2">
        <v>4258490000</v>
      </c>
      <c r="AC5327" s="2">
        <v>4270510000</v>
      </c>
      <c r="AD5327" s="2">
        <v>4284020000</v>
      </c>
      <c r="AE5327" s="2">
        <v>4301250000</v>
      </c>
      <c r="AF5327" s="2">
        <v>4313300000</v>
      </c>
      <c r="AG5327" s="2">
        <v>4330420000</v>
      </c>
    </row>
    <row r="5328" spans="1:33" x14ac:dyDescent="0.35">
      <c r="A5328" t="s">
        <v>2810</v>
      </c>
      <c r="B5328" t="s">
        <v>19</v>
      </c>
      <c r="C5328" s="2">
        <v>17228200000</v>
      </c>
      <c r="D5328" s="2">
        <v>17417400000</v>
      </c>
      <c r="E5328" s="2">
        <v>17091200000</v>
      </c>
      <c r="F5328" s="2">
        <v>17319900000</v>
      </c>
      <c r="G5328" s="2">
        <v>17401300000</v>
      </c>
      <c r="H5328" s="2">
        <v>17709100000</v>
      </c>
      <c r="I5328" s="2">
        <v>17629900000</v>
      </c>
      <c r="J5328" s="2">
        <v>17607500000</v>
      </c>
      <c r="K5328" s="2">
        <v>17573400000</v>
      </c>
      <c r="L5328" s="2">
        <v>17572600000</v>
      </c>
      <c r="M5328" s="2">
        <v>17569400000</v>
      </c>
      <c r="N5328" s="2">
        <v>17683900000</v>
      </c>
      <c r="O5328" s="2">
        <v>17747600000</v>
      </c>
      <c r="P5328" s="2">
        <v>17848500000</v>
      </c>
      <c r="Q5328" s="2">
        <v>17869400000</v>
      </c>
      <c r="R5328" s="2">
        <v>17909900000</v>
      </c>
      <c r="S5328" s="2">
        <v>17988500000</v>
      </c>
      <c r="T5328" s="2">
        <v>18071300000</v>
      </c>
      <c r="U5328" s="2">
        <v>18145400000</v>
      </c>
      <c r="V5328" s="2">
        <v>18227800000</v>
      </c>
      <c r="W5328" s="2">
        <v>18297500000</v>
      </c>
      <c r="X5328" s="2">
        <v>18366600000</v>
      </c>
      <c r="Y5328" s="2">
        <v>18432100000</v>
      </c>
      <c r="Z5328" s="2">
        <v>18495600000</v>
      </c>
      <c r="AA5328" s="2">
        <v>18582800000</v>
      </c>
      <c r="AB5328" s="2">
        <v>18615300000</v>
      </c>
      <c r="AC5328" s="2">
        <v>18699200000</v>
      </c>
      <c r="AD5328" s="2">
        <v>18781500000</v>
      </c>
      <c r="AE5328" s="2">
        <v>18875900000</v>
      </c>
      <c r="AF5328" s="2">
        <v>18948400000</v>
      </c>
      <c r="AG5328" s="2">
        <v>19048100000</v>
      </c>
    </row>
    <row r="5329" spans="1:33" x14ac:dyDescent="0.35">
      <c r="A5329" t="s">
        <v>2811</v>
      </c>
      <c r="B5329" t="s">
        <v>19</v>
      </c>
      <c r="C5329" s="2">
        <v>110078000000</v>
      </c>
      <c r="D5329" s="2">
        <v>118352000000</v>
      </c>
      <c r="E5329" s="2">
        <v>113776000000</v>
      </c>
      <c r="F5329" s="2">
        <v>110231000000</v>
      </c>
      <c r="G5329" s="2">
        <v>106883000000</v>
      </c>
      <c r="H5329" s="2">
        <v>97287800000</v>
      </c>
      <c r="I5329" s="2">
        <v>93307200000</v>
      </c>
      <c r="J5329" s="2">
        <v>89738200000</v>
      </c>
      <c r="K5329" s="2">
        <v>83882900000</v>
      </c>
      <c r="L5329" s="2">
        <v>79948000000</v>
      </c>
      <c r="M5329" s="2">
        <v>76489800000</v>
      </c>
      <c r="N5329" s="2">
        <v>76767600000</v>
      </c>
      <c r="O5329" s="2">
        <v>76064900000</v>
      </c>
      <c r="P5329" s="2">
        <v>76568200000</v>
      </c>
      <c r="Q5329" s="2">
        <v>74892100000</v>
      </c>
      <c r="R5329" s="2">
        <v>74189500000</v>
      </c>
      <c r="S5329" s="2">
        <v>74084000000</v>
      </c>
      <c r="T5329" s="2">
        <v>74194500000</v>
      </c>
      <c r="U5329" s="2">
        <v>74009900000</v>
      </c>
      <c r="V5329" s="2">
        <v>74215400000</v>
      </c>
      <c r="W5329" s="2">
        <v>73751200000</v>
      </c>
      <c r="X5329" s="2">
        <v>73970800000</v>
      </c>
      <c r="Y5329" s="2">
        <v>74146100000</v>
      </c>
      <c r="Z5329" s="2">
        <v>74003000000</v>
      </c>
      <c r="AA5329" s="2">
        <v>74016100000</v>
      </c>
      <c r="AB5329" s="2">
        <v>72802300000</v>
      </c>
      <c r="AC5329" s="2">
        <v>72803700000</v>
      </c>
      <c r="AD5329" s="2">
        <v>72918000000</v>
      </c>
      <c r="AE5329" s="2">
        <v>73177800000</v>
      </c>
      <c r="AF5329" s="2">
        <v>73294500000</v>
      </c>
      <c r="AG5329" s="2">
        <v>73504700000</v>
      </c>
    </row>
    <row r="5330" spans="1:33" x14ac:dyDescent="0.35">
      <c r="A5330" t="s">
        <v>2812</v>
      </c>
      <c r="B5330" t="s">
        <v>19</v>
      </c>
      <c r="C5330" s="2">
        <v>15367300000</v>
      </c>
      <c r="D5330" s="2">
        <v>16599500000</v>
      </c>
      <c r="E5330" s="2">
        <v>15944300000</v>
      </c>
      <c r="F5330" s="2">
        <v>15413600000</v>
      </c>
      <c r="G5330" s="2">
        <v>14918300000</v>
      </c>
      <c r="H5330" s="2">
        <v>13494600000</v>
      </c>
      <c r="I5330" s="2">
        <v>12912600000</v>
      </c>
      <c r="J5330" s="2">
        <v>12387900000</v>
      </c>
      <c r="K5330" s="2">
        <v>11526900000</v>
      </c>
      <c r="L5330" s="2">
        <v>10945100000</v>
      </c>
      <c r="M5330" s="2">
        <v>10432200000</v>
      </c>
      <c r="N5330" s="2">
        <v>10468300000</v>
      </c>
      <c r="O5330" s="2">
        <v>10362300000</v>
      </c>
      <c r="P5330" s="2">
        <v>10433000000</v>
      </c>
      <c r="Q5330" s="2">
        <v>10185400000</v>
      </c>
      <c r="R5330" s="2">
        <v>10078500000</v>
      </c>
      <c r="S5330" s="2">
        <v>10058400000</v>
      </c>
      <c r="T5330" s="2">
        <v>10070600000</v>
      </c>
      <c r="U5330" s="2">
        <v>10040300000</v>
      </c>
      <c r="V5330" s="2">
        <v>10067100000</v>
      </c>
      <c r="W5330" s="2">
        <v>9996440000</v>
      </c>
      <c r="X5330" s="2">
        <v>10026400000</v>
      </c>
      <c r="Y5330" s="2">
        <v>10049100000</v>
      </c>
      <c r="Z5330" s="2">
        <v>10024000000</v>
      </c>
      <c r="AA5330" s="2">
        <v>10021400000</v>
      </c>
      <c r="AB5330" s="2">
        <v>9840510000</v>
      </c>
      <c r="AC5330" s="2">
        <v>9836510000</v>
      </c>
      <c r="AD5330" s="2">
        <v>9849290000</v>
      </c>
      <c r="AE5330" s="2">
        <v>9883240000</v>
      </c>
      <c r="AF5330" s="2">
        <v>9897150000</v>
      </c>
      <c r="AG5330" s="2">
        <v>9923960000</v>
      </c>
    </row>
    <row r="5331" spans="1:33" x14ac:dyDescent="0.35">
      <c r="A5331" t="s">
        <v>2813</v>
      </c>
      <c r="B5331" t="s">
        <v>19</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x14ac:dyDescent="0.35">
      <c r="A5332" t="s">
        <v>2814</v>
      </c>
      <c r="B5332" t="s">
        <v>19</v>
      </c>
      <c r="C5332" s="2">
        <v>323408000000000</v>
      </c>
      <c r="D5332" s="2">
        <v>326145000000000</v>
      </c>
      <c r="E5332" s="2">
        <v>331341000000000</v>
      </c>
      <c r="F5332" s="2">
        <v>324030000000000</v>
      </c>
      <c r="G5332" s="2">
        <v>323747000000000</v>
      </c>
      <c r="H5332" s="2">
        <v>323612000000000</v>
      </c>
      <c r="I5332" s="2">
        <v>323017000000000</v>
      </c>
      <c r="J5332" s="2">
        <v>322084000000000</v>
      </c>
      <c r="K5332" s="2">
        <v>320841000000000</v>
      </c>
      <c r="L5332" s="2">
        <v>319311000000000</v>
      </c>
      <c r="M5332" s="2">
        <v>317812000000000</v>
      </c>
      <c r="N5332" s="2">
        <v>316420000000000</v>
      </c>
      <c r="O5332" s="2">
        <v>314877000000000</v>
      </c>
      <c r="P5332" s="2">
        <v>313300000000000</v>
      </c>
      <c r="Q5332" s="2">
        <v>312032000000000</v>
      </c>
      <c r="R5332" s="2">
        <v>310966000000000</v>
      </c>
      <c r="S5332" s="2">
        <v>310126000000000</v>
      </c>
      <c r="T5332" s="2">
        <v>309242000000000</v>
      </c>
      <c r="U5332" s="2">
        <v>308297000000000</v>
      </c>
      <c r="V5332" s="2">
        <v>307384000000000</v>
      </c>
      <c r="W5332" s="2">
        <v>306578000000000</v>
      </c>
      <c r="X5332" s="2">
        <v>305606000000000</v>
      </c>
      <c r="Y5332" s="2">
        <v>304774000000000</v>
      </c>
      <c r="Z5332" s="2">
        <v>304057000000000</v>
      </c>
      <c r="AA5332" s="2">
        <v>303340000000000</v>
      </c>
      <c r="AB5332" s="2">
        <v>302661000000000</v>
      </c>
      <c r="AC5332" s="2">
        <v>302001000000000</v>
      </c>
      <c r="AD5332" s="2">
        <v>301311000000000</v>
      </c>
      <c r="AE5332" s="2">
        <v>300563000000000</v>
      </c>
      <c r="AF5332" s="2">
        <v>299755000000000</v>
      </c>
      <c r="AG5332" s="2">
        <v>298892000000000</v>
      </c>
    </row>
    <row r="5333" spans="1:33" x14ac:dyDescent="0.35">
      <c r="A5333" t="s">
        <v>2815</v>
      </c>
      <c r="B5333" t="s">
        <v>19</v>
      </c>
      <c r="C5333" s="2">
        <v>298806000000</v>
      </c>
      <c r="D5333" s="2">
        <v>302726000000</v>
      </c>
      <c r="E5333" s="2">
        <v>314844000000</v>
      </c>
      <c r="F5333" s="2">
        <v>294702000000</v>
      </c>
      <c r="G5333" s="2">
        <v>291785000000</v>
      </c>
      <c r="H5333" s="2">
        <v>290046000000</v>
      </c>
      <c r="I5333" s="2">
        <v>288420000000</v>
      </c>
      <c r="J5333" s="2">
        <v>286245000000</v>
      </c>
      <c r="K5333" s="2">
        <v>283164000000</v>
      </c>
      <c r="L5333" s="2">
        <v>279317000000</v>
      </c>
      <c r="M5333" s="2">
        <v>274524000000</v>
      </c>
      <c r="N5333" s="2">
        <v>270109000000</v>
      </c>
      <c r="O5333" s="2">
        <v>265966000000</v>
      </c>
      <c r="P5333" s="2">
        <v>261533000000</v>
      </c>
      <c r="Q5333" s="2">
        <v>256822000000</v>
      </c>
      <c r="R5333" s="2">
        <v>251925000000</v>
      </c>
      <c r="S5333" s="2">
        <v>247179000000</v>
      </c>
      <c r="T5333" s="2">
        <v>242939000000</v>
      </c>
      <c r="U5333" s="2">
        <v>238997000000</v>
      </c>
      <c r="V5333" s="2">
        <v>234980000000</v>
      </c>
      <c r="W5333" s="2">
        <v>231484000000</v>
      </c>
      <c r="X5333" s="2">
        <v>228331000000</v>
      </c>
      <c r="Y5333" s="2">
        <v>225195000000</v>
      </c>
      <c r="Z5333" s="2">
        <v>222517000000</v>
      </c>
      <c r="AA5333" s="2">
        <v>220279000000</v>
      </c>
      <c r="AB5333" s="2">
        <v>217883000000</v>
      </c>
      <c r="AC5333" s="2">
        <v>215582000000</v>
      </c>
      <c r="AD5333" s="2">
        <v>213039000000</v>
      </c>
      <c r="AE5333" s="2">
        <v>210270000000</v>
      </c>
      <c r="AF5333" s="2">
        <v>207573000000</v>
      </c>
      <c r="AG5333" s="2">
        <v>204656000000</v>
      </c>
    </row>
    <row r="5334" spans="1:33" x14ac:dyDescent="0.35">
      <c r="A5334" t="s">
        <v>2816</v>
      </c>
      <c r="B5334" t="s">
        <v>19</v>
      </c>
      <c r="C5334" s="2">
        <v>2137200000000</v>
      </c>
      <c r="D5334" s="2">
        <v>2165470000000</v>
      </c>
      <c r="E5334" s="2">
        <v>2252820000000</v>
      </c>
      <c r="F5334" s="2">
        <v>2107450000000</v>
      </c>
      <c r="G5334" s="2">
        <v>2086290000000</v>
      </c>
      <c r="H5334" s="2">
        <v>2073660000000</v>
      </c>
      <c r="I5334" s="2">
        <v>2061880000000</v>
      </c>
      <c r="J5334" s="2">
        <v>2046170000000</v>
      </c>
      <c r="K5334" s="2">
        <v>2023930000000</v>
      </c>
      <c r="L5334" s="2">
        <v>1996170000000</v>
      </c>
      <c r="M5334" s="2">
        <v>1961560000000</v>
      </c>
      <c r="N5334" s="2">
        <v>1929680000000</v>
      </c>
      <c r="O5334" s="2">
        <v>1899790000000</v>
      </c>
      <c r="P5334" s="2">
        <v>1867800000000</v>
      </c>
      <c r="Q5334" s="2">
        <v>1833770000000</v>
      </c>
      <c r="R5334" s="2">
        <v>1798380000000</v>
      </c>
      <c r="S5334" s="2">
        <v>1764060000000</v>
      </c>
      <c r="T5334" s="2">
        <v>1733420000000</v>
      </c>
      <c r="U5334" s="2">
        <v>1704940000000</v>
      </c>
      <c r="V5334" s="2">
        <v>1675910000000</v>
      </c>
      <c r="W5334" s="2">
        <v>1650640000000</v>
      </c>
      <c r="X5334" s="2">
        <v>1627870000000</v>
      </c>
      <c r="Y5334" s="2">
        <v>1605220000000</v>
      </c>
      <c r="Z5334" s="2">
        <v>1585870000000</v>
      </c>
      <c r="AA5334" s="2">
        <v>1569710000000</v>
      </c>
      <c r="AB5334" s="2">
        <v>1552400000000</v>
      </c>
      <c r="AC5334" s="2">
        <v>1535780000000</v>
      </c>
      <c r="AD5334" s="2">
        <v>1517420000000</v>
      </c>
      <c r="AE5334" s="2">
        <v>1497420000000</v>
      </c>
      <c r="AF5334" s="2">
        <v>1477950000000</v>
      </c>
      <c r="AG5334" s="2">
        <v>1456900000000</v>
      </c>
    </row>
    <row r="5335" spans="1:33" x14ac:dyDescent="0.35">
      <c r="A5335" t="s">
        <v>2817</v>
      </c>
      <c r="B5335" t="s">
        <v>19</v>
      </c>
      <c r="C5335" s="2">
        <v>291986000000</v>
      </c>
      <c r="D5335" s="2">
        <v>294299000000</v>
      </c>
      <c r="E5335" s="2">
        <v>300374000000</v>
      </c>
      <c r="F5335" s="2">
        <v>291514000000</v>
      </c>
      <c r="G5335" s="2">
        <v>290691000000</v>
      </c>
      <c r="H5335" s="2">
        <v>290141000000</v>
      </c>
      <c r="I5335" s="2">
        <v>289269000000</v>
      </c>
      <c r="J5335" s="2">
        <v>288080000000</v>
      </c>
      <c r="K5335" s="2">
        <v>286556000000</v>
      </c>
      <c r="L5335" s="2">
        <v>284723000000</v>
      </c>
      <c r="M5335" s="2">
        <v>282796000000</v>
      </c>
      <c r="N5335" s="2">
        <v>281001000000</v>
      </c>
      <c r="O5335" s="2">
        <v>279138000000</v>
      </c>
      <c r="P5335" s="2">
        <v>277206000000</v>
      </c>
      <c r="Q5335" s="2">
        <v>275474000000</v>
      </c>
      <c r="R5335" s="2">
        <v>273863000000</v>
      </c>
      <c r="S5335" s="2">
        <v>272447000000</v>
      </c>
      <c r="T5335" s="2">
        <v>271070000000</v>
      </c>
      <c r="U5335" s="2">
        <v>269691000000</v>
      </c>
      <c r="V5335" s="2">
        <v>268331000000</v>
      </c>
      <c r="W5335" s="2">
        <v>267125000000</v>
      </c>
      <c r="X5335" s="2">
        <v>265844000000</v>
      </c>
      <c r="Y5335" s="2">
        <v>264676000000</v>
      </c>
      <c r="Z5335" s="2">
        <v>263655000000</v>
      </c>
      <c r="AA5335" s="2">
        <v>262696000000</v>
      </c>
      <c r="AB5335" s="2">
        <v>261750000000</v>
      </c>
      <c r="AC5335" s="2">
        <v>260828000000</v>
      </c>
      <c r="AD5335" s="2">
        <v>259851000000</v>
      </c>
      <c r="AE5335" s="2">
        <v>258800000000</v>
      </c>
      <c r="AF5335" s="2">
        <v>257715000000</v>
      </c>
      <c r="AG5335" s="2">
        <v>256559000000</v>
      </c>
    </row>
    <row r="5336" spans="1:33" x14ac:dyDescent="0.35">
      <c r="A5336" t="s">
        <v>2818</v>
      </c>
      <c r="B5336" t="s">
        <v>19</v>
      </c>
      <c r="C5336" s="2">
        <v>370102000000</v>
      </c>
      <c r="D5336" s="2">
        <v>374610000000</v>
      </c>
      <c r="E5336" s="2">
        <v>388177000000</v>
      </c>
      <c r="F5336" s="2">
        <v>365930000000</v>
      </c>
      <c r="G5336" s="2">
        <v>362946000000</v>
      </c>
      <c r="H5336" s="2">
        <v>361231000000</v>
      </c>
      <c r="I5336" s="2">
        <v>359541000000</v>
      </c>
      <c r="J5336" s="2">
        <v>357197000000</v>
      </c>
      <c r="K5336" s="2">
        <v>353818000000</v>
      </c>
      <c r="L5336" s="2">
        <v>349563000000</v>
      </c>
      <c r="M5336" s="2">
        <v>344299000000</v>
      </c>
      <c r="N5336" s="2">
        <v>339456000000</v>
      </c>
      <c r="O5336" s="2">
        <v>334869000000</v>
      </c>
      <c r="P5336" s="2">
        <v>329965000000</v>
      </c>
      <c r="Q5336" s="2">
        <v>324818000000</v>
      </c>
      <c r="R5336" s="2">
        <v>319508000000</v>
      </c>
      <c r="S5336" s="2">
        <v>314395000000</v>
      </c>
      <c r="T5336" s="2">
        <v>309810000000</v>
      </c>
      <c r="U5336" s="2">
        <v>305526000000</v>
      </c>
      <c r="V5336" s="2">
        <v>301163000000</v>
      </c>
      <c r="W5336" s="2">
        <v>297376000000</v>
      </c>
      <c r="X5336" s="2">
        <v>293915000000</v>
      </c>
      <c r="Y5336" s="2">
        <v>290501000000</v>
      </c>
      <c r="Z5336" s="2">
        <v>287596000000</v>
      </c>
      <c r="AA5336" s="2">
        <v>285158000000</v>
      </c>
      <c r="AB5336" s="2">
        <v>282554000000</v>
      </c>
      <c r="AC5336" s="2">
        <v>280051000000</v>
      </c>
      <c r="AD5336" s="2">
        <v>277278000000</v>
      </c>
      <c r="AE5336" s="2">
        <v>274252000000</v>
      </c>
      <c r="AF5336" s="2">
        <v>271290000000</v>
      </c>
      <c r="AG5336" s="2">
        <v>268081000000</v>
      </c>
    </row>
    <row r="5337" spans="1:33" x14ac:dyDescent="0.35">
      <c r="A5337" t="s">
        <v>2819</v>
      </c>
      <c r="B5337" t="s">
        <v>19</v>
      </c>
      <c r="C5337" s="2">
        <v>361594000000</v>
      </c>
      <c r="D5337" s="2">
        <v>366015000000</v>
      </c>
      <c r="E5337" s="2">
        <v>379374000000</v>
      </c>
      <c r="F5337" s="2">
        <v>357451000000</v>
      </c>
      <c r="G5337" s="2">
        <v>354496000000</v>
      </c>
      <c r="H5337" s="2">
        <v>352794000000</v>
      </c>
      <c r="I5337" s="2">
        <v>351124000000</v>
      </c>
      <c r="J5337" s="2">
        <v>348814000000</v>
      </c>
      <c r="K5337" s="2">
        <v>345484000000</v>
      </c>
      <c r="L5337" s="2">
        <v>341292000000</v>
      </c>
      <c r="M5337" s="2">
        <v>336102000000</v>
      </c>
      <c r="N5337" s="2">
        <v>331326000000</v>
      </c>
      <c r="O5337" s="2">
        <v>326807000000</v>
      </c>
      <c r="P5337" s="2">
        <v>321974000000</v>
      </c>
      <c r="Q5337" s="2">
        <v>316896000000</v>
      </c>
      <c r="R5337" s="2">
        <v>311654000000</v>
      </c>
      <c r="S5337" s="2">
        <v>306604000000</v>
      </c>
      <c r="T5337" s="2">
        <v>302076000000</v>
      </c>
      <c r="U5337" s="2">
        <v>297848000000</v>
      </c>
      <c r="V5337" s="2">
        <v>293542000000</v>
      </c>
      <c r="W5337" s="2">
        <v>289803000000</v>
      </c>
      <c r="X5337" s="2">
        <v>286391000000</v>
      </c>
      <c r="Y5337" s="2">
        <v>283022000000</v>
      </c>
      <c r="Z5337" s="2">
        <v>280155000000</v>
      </c>
      <c r="AA5337" s="2">
        <v>277751000000</v>
      </c>
      <c r="AB5337" s="2">
        <v>275181000000</v>
      </c>
      <c r="AC5337" s="2">
        <v>272711000000</v>
      </c>
      <c r="AD5337" s="2">
        <v>269975000000</v>
      </c>
      <c r="AE5337" s="2">
        <v>266990000000</v>
      </c>
      <c r="AF5337" s="2">
        <v>264068000000</v>
      </c>
      <c r="AG5337" s="2">
        <v>260904000000</v>
      </c>
    </row>
    <row r="5338" spans="1:33" x14ac:dyDescent="0.35">
      <c r="A5338" t="s">
        <v>2820</v>
      </c>
      <c r="B5338" t="s">
        <v>19</v>
      </c>
      <c r="C5338" s="2">
        <v>24001900000</v>
      </c>
      <c r="D5338" s="2">
        <v>24240300000</v>
      </c>
      <c r="E5338" s="2">
        <v>25084700000</v>
      </c>
      <c r="F5338" s="2">
        <v>23720700000</v>
      </c>
      <c r="G5338" s="2">
        <v>23396200000</v>
      </c>
      <c r="H5338" s="2">
        <v>23112800000</v>
      </c>
      <c r="I5338" s="2">
        <v>22836700000</v>
      </c>
      <c r="J5338" s="2">
        <v>22552400000</v>
      </c>
      <c r="K5338" s="2">
        <v>22265400000</v>
      </c>
      <c r="L5338" s="2">
        <v>21968900000</v>
      </c>
      <c r="M5338" s="2">
        <v>21665300000</v>
      </c>
      <c r="N5338" s="2">
        <v>21374000000</v>
      </c>
      <c r="O5338" s="2">
        <v>21092500000</v>
      </c>
      <c r="P5338" s="2">
        <v>20806700000</v>
      </c>
      <c r="Q5338" s="2">
        <v>20527400000</v>
      </c>
      <c r="R5338" s="2">
        <v>20250200000</v>
      </c>
      <c r="S5338" s="2">
        <v>19985800000</v>
      </c>
      <c r="T5338" s="2">
        <v>19737600000</v>
      </c>
      <c r="U5338" s="2">
        <v>19499500000</v>
      </c>
      <c r="V5338" s="2">
        <v>19267200000</v>
      </c>
      <c r="W5338" s="2">
        <v>19048000000</v>
      </c>
      <c r="X5338" s="2">
        <v>18840200000</v>
      </c>
      <c r="Y5338" s="2">
        <v>18637100000</v>
      </c>
      <c r="Z5338" s="2">
        <v>18443500000</v>
      </c>
      <c r="AA5338" s="2">
        <v>18261100000</v>
      </c>
      <c r="AB5338" s="2">
        <v>18083300000</v>
      </c>
      <c r="AC5338" s="2">
        <v>17912300000</v>
      </c>
      <c r="AD5338" s="2">
        <v>17741900000</v>
      </c>
      <c r="AE5338" s="2">
        <v>17568600000</v>
      </c>
      <c r="AF5338" s="2">
        <v>17397200000</v>
      </c>
      <c r="AG5338" s="2">
        <v>17222800000</v>
      </c>
    </row>
    <row r="5339" spans="1:33" x14ac:dyDescent="0.35">
      <c r="A5339" t="s">
        <v>2821</v>
      </c>
      <c r="B5339" t="s">
        <v>19</v>
      </c>
      <c r="C5339" s="2">
        <v>18803700000</v>
      </c>
      <c r="D5339" s="2">
        <v>19032000000</v>
      </c>
      <c r="E5339" s="2">
        <v>19762800000</v>
      </c>
      <c r="F5339" s="2">
        <v>18561800000</v>
      </c>
      <c r="G5339" s="2">
        <v>18390200000</v>
      </c>
      <c r="H5339" s="2">
        <v>18287000000</v>
      </c>
      <c r="I5339" s="2">
        <v>18188200000</v>
      </c>
      <c r="J5339" s="2">
        <v>18056300000</v>
      </c>
      <c r="K5339" s="2">
        <v>17871000000</v>
      </c>
      <c r="L5339" s="2">
        <v>17640400000</v>
      </c>
      <c r="M5339" s="2">
        <v>17355400000</v>
      </c>
      <c r="N5339" s="2">
        <v>17092700000</v>
      </c>
      <c r="O5339" s="2">
        <v>16845200000</v>
      </c>
      <c r="P5339" s="2">
        <v>16580600000</v>
      </c>
      <c r="Q5339" s="2">
        <v>16301400000</v>
      </c>
      <c r="R5339" s="2">
        <v>16012400000</v>
      </c>
      <c r="S5339" s="2">
        <v>15733000000</v>
      </c>
      <c r="T5339" s="2">
        <v>15482700000</v>
      </c>
      <c r="U5339" s="2">
        <v>15249200000</v>
      </c>
      <c r="V5339" s="2">
        <v>15011700000</v>
      </c>
      <c r="W5339" s="2">
        <v>14804800000</v>
      </c>
      <c r="X5339" s="2">
        <v>14616700000</v>
      </c>
      <c r="Y5339" s="2">
        <v>14430600000</v>
      </c>
      <c r="Z5339" s="2">
        <v>14271300000</v>
      </c>
      <c r="AA5339" s="2">
        <v>14137400000</v>
      </c>
      <c r="AB5339" s="2">
        <v>13994700000</v>
      </c>
      <c r="AC5339" s="2">
        <v>13857400000</v>
      </c>
      <c r="AD5339" s="2">
        <v>13705800000</v>
      </c>
      <c r="AE5339" s="2">
        <v>13540900000</v>
      </c>
      <c r="AF5339" s="2">
        <v>13379900000</v>
      </c>
      <c r="AG5339" s="2">
        <v>13205900000</v>
      </c>
    </row>
    <row r="5340" spans="1:33" x14ac:dyDescent="0.35">
      <c r="A5340" t="s">
        <v>2822</v>
      </c>
      <c r="B5340" t="s">
        <v>19</v>
      </c>
      <c r="C5340" s="2">
        <v>196502000000</v>
      </c>
      <c r="D5340" s="2">
        <v>198889000000</v>
      </c>
      <c r="E5340" s="2">
        <v>205926000000</v>
      </c>
      <c r="F5340" s="2">
        <v>194405000000</v>
      </c>
      <c r="G5340" s="2">
        <v>192905000000</v>
      </c>
      <c r="H5340" s="2">
        <v>192064000000</v>
      </c>
      <c r="I5340" s="2">
        <v>191222000000</v>
      </c>
      <c r="J5340" s="2">
        <v>190033000000</v>
      </c>
      <c r="K5340" s="2">
        <v>188296000000</v>
      </c>
      <c r="L5340" s="2">
        <v>186097000000</v>
      </c>
      <c r="M5340" s="2">
        <v>183373000000</v>
      </c>
      <c r="N5340" s="2">
        <v>180869000000</v>
      </c>
      <c r="O5340" s="2">
        <v>178493000000</v>
      </c>
      <c r="P5340" s="2">
        <v>175952000000</v>
      </c>
      <c r="Q5340" s="2">
        <v>173290000000</v>
      </c>
      <c r="R5340" s="2">
        <v>170548000000</v>
      </c>
      <c r="S5340" s="2">
        <v>167913000000</v>
      </c>
      <c r="T5340" s="2">
        <v>165548000000</v>
      </c>
      <c r="U5340" s="2">
        <v>163337000000</v>
      </c>
      <c r="V5340" s="2">
        <v>161084000000</v>
      </c>
      <c r="W5340" s="2">
        <v>159132000000</v>
      </c>
      <c r="X5340" s="2">
        <v>157344000000</v>
      </c>
      <c r="Y5340" s="2">
        <v>155583000000</v>
      </c>
      <c r="Z5340" s="2">
        <v>154088000000</v>
      </c>
      <c r="AA5340" s="2">
        <v>152835000000</v>
      </c>
      <c r="AB5340" s="2">
        <v>151495000000</v>
      </c>
      <c r="AC5340" s="2">
        <v>150207000000</v>
      </c>
      <c r="AD5340" s="2">
        <v>148778000000</v>
      </c>
      <c r="AE5340" s="2">
        <v>147216000000</v>
      </c>
      <c r="AF5340" s="2">
        <v>145685000000</v>
      </c>
      <c r="AG5340" s="2">
        <v>144025000000</v>
      </c>
    </row>
    <row r="5341" spans="1:33" x14ac:dyDescent="0.35">
      <c r="A5341" t="s">
        <v>2823</v>
      </c>
      <c r="B5341" t="s">
        <v>19</v>
      </c>
      <c r="C5341" s="2">
        <v>7622900000</v>
      </c>
      <c r="D5341" s="2">
        <v>7702070000</v>
      </c>
      <c r="E5341" s="2">
        <v>7842510000</v>
      </c>
      <c r="F5341" s="2">
        <v>7627940000</v>
      </c>
      <c r="G5341" s="2">
        <v>7599940000</v>
      </c>
      <c r="H5341" s="2">
        <v>7575870000</v>
      </c>
      <c r="I5341" s="2">
        <v>7543570000</v>
      </c>
      <c r="J5341" s="2">
        <v>7505510000</v>
      </c>
      <c r="K5341" s="2">
        <v>7463530000</v>
      </c>
      <c r="L5341" s="2">
        <v>7417170000</v>
      </c>
      <c r="M5341" s="2">
        <v>7373210000</v>
      </c>
      <c r="N5341" s="2">
        <v>7331420000</v>
      </c>
      <c r="O5341" s="2">
        <v>7286950000</v>
      </c>
      <c r="P5341" s="2">
        <v>7242400000</v>
      </c>
      <c r="Q5341" s="2">
        <v>7205060000</v>
      </c>
      <c r="R5341" s="2">
        <v>7172450000</v>
      </c>
      <c r="S5341" s="2">
        <v>7144950000</v>
      </c>
      <c r="T5341" s="2">
        <v>7116890000</v>
      </c>
      <c r="U5341" s="2">
        <v>7087900000</v>
      </c>
      <c r="V5341" s="2">
        <v>7060200000</v>
      </c>
      <c r="W5341" s="2">
        <v>7034350000</v>
      </c>
      <c r="X5341" s="2">
        <v>7005630000</v>
      </c>
      <c r="Y5341" s="2">
        <v>6979790000</v>
      </c>
      <c r="Z5341" s="2">
        <v>6955780000</v>
      </c>
      <c r="AA5341" s="2">
        <v>6931680000</v>
      </c>
      <c r="AB5341" s="2">
        <v>6909150000</v>
      </c>
      <c r="AC5341" s="2">
        <v>6887610000</v>
      </c>
      <c r="AD5341" s="2">
        <v>6866440000</v>
      </c>
      <c r="AE5341" s="2">
        <v>6844540000</v>
      </c>
      <c r="AF5341" s="2">
        <v>6821530000</v>
      </c>
      <c r="AG5341" s="2">
        <v>6797810000</v>
      </c>
    </row>
    <row r="5342" spans="1:33" x14ac:dyDescent="0.35">
      <c r="A5342" t="s">
        <v>2824</v>
      </c>
      <c r="B5342" t="s">
        <v>19</v>
      </c>
      <c r="C5342" s="2">
        <v>1027620000</v>
      </c>
      <c r="D5342" s="2">
        <v>1039660000</v>
      </c>
      <c r="E5342" s="2">
        <v>1061470000</v>
      </c>
      <c r="F5342" s="2">
        <v>1026480000</v>
      </c>
      <c r="G5342" s="2">
        <v>1019610000</v>
      </c>
      <c r="H5342" s="2">
        <v>1013310000</v>
      </c>
      <c r="I5342" s="2">
        <v>1006270000</v>
      </c>
      <c r="J5342" s="2">
        <v>998780000</v>
      </c>
      <c r="K5342" s="2">
        <v>991260000</v>
      </c>
      <c r="L5342" s="2">
        <v>983500000</v>
      </c>
      <c r="M5342" s="2">
        <v>976310000</v>
      </c>
      <c r="N5342" s="2">
        <v>969360000</v>
      </c>
      <c r="O5342" s="2">
        <v>962180000</v>
      </c>
      <c r="P5342" s="2">
        <v>955080000</v>
      </c>
      <c r="Q5342" s="2">
        <v>948950000</v>
      </c>
      <c r="R5342" s="2">
        <v>943440000</v>
      </c>
      <c r="S5342" s="2">
        <v>938590000</v>
      </c>
      <c r="T5342" s="2">
        <v>933730000</v>
      </c>
      <c r="U5342" s="2">
        <v>928810000</v>
      </c>
      <c r="V5342" s="2">
        <v>924140000</v>
      </c>
      <c r="W5342" s="2">
        <v>919630000</v>
      </c>
      <c r="X5342" s="2">
        <v>914870000</v>
      </c>
      <c r="Y5342" s="2">
        <v>910450000</v>
      </c>
      <c r="Z5342" s="2">
        <v>906150000</v>
      </c>
      <c r="AA5342" s="2">
        <v>901820000</v>
      </c>
      <c r="AB5342" s="2">
        <v>897810000</v>
      </c>
      <c r="AC5342" s="2">
        <v>893990000</v>
      </c>
      <c r="AD5342" s="2">
        <v>890370000</v>
      </c>
      <c r="AE5342" s="2">
        <v>886740000</v>
      </c>
      <c r="AF5342" s="2">
        <v>883000000</v>
      </c>
      <c r="AG5342" s="2">
        <v>879250000</v>
      </c>
    </row>
    <row r="5343" spans="1:33" x14ac:dyDescent="0.35">
      <c r="A5343" t="s">
        <v>2825</v>
      </c>
      <c r="B5343" t="s">
        <v>19</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x14ac:dyDescent="0.35">
      <c r="A5344" t="s">
        <v>2826</v>
      </c>
      <c r="B5344" t="s">
        <v>19</v>
      </c>
      <c r="C5344" s="2">
        <v>222316000000000</v>
      </c>
      <c r="D5344" s="2">
        <v>233471000000000</v>
      </c>
      <c r="E5344" s="2">
        <v>242078000000000</v>
      </c>
      <c r="F5344" s="2">
        <v>239165000000000</v>
      </c>
      <c r="G5344" s="2">
        <v>239080000000000</v>
      </c>
      <c r="H5344" s="2">
        <v>239289000000000</v>
      </c>
      <c r="I5344" s="2">
        <v>238982000000000</v>
      </c>
      <c r="J5344" s="2">
        <v>239943000000000</v>
      </c>
      <c r="K5344" s="2">
        <v>240222000000000</v>
      </c>
      <c r="L5344" s="2">
        <v>239950000000000</v>
      </c>
      <c r="M5344" s="2">
        <v>239805000000000</v>
      </c>
      <c r="N5344" s="2">
        <v>239917000000000</v>
      </c>
      <c r="O5344" s="2">
        <v>239711000000000</v>
      </c>
      <c r="P5344" s="2">
        <v>239528000000000</v>
      </c>
      <c r="Q5344" s="2">
        <v>239553000000000</v>
      </c>
      <c r="R5344" s="2">
        <v>239936000000000</v>
      </c>
      <c r="S5344" s="2">
        <v>240425000000000</v>
      </c>
      <c r="T5344" s="2">
        <v>240735000000000</v>
      </c>
      <c r="U5344" s="2">
        <v>240871000000000</v>
      </c>
      <c r="V5344" s="2">
        <v>240972000000000</v>
      </c>
      <c r="W5344" s="2">
        <v>240986000000000</v>
      </c>
      <c r="X5344" s="2">
        <v>240972000000000</v>
      </c>
      <c r="Y5344" s="2">
        <v>241173000000000</v>
      </c>
      <c r="Z5344" s="2">
        <v>241448000000000</v>
      </c>
      <c r="AA5344" s="2">
        <v>241751000000000</v>
      </c>
      <c r="AB5344" s="2">
        <v>242171000000000</v>
      </c>
      <c r="AC5344" s="2">
        <v>242419000000000</v>
      </c>
      <c r="AD5344" s="2">
        <v>242738000000000</v>
      </c>
      <c r="AE5344" s="2">
        <v>242914000000000</v>
      </c>
      <c r="AF5344" s="2">
        <v>243001000000000</v>
      </c>
      <c r="AG5344" s="2">
        <v>243109000000000</v>
      </c>
    </row>
    <row r="5345" spans="1:33" x14ac:dyDescent="0.35">
      <c r="A5345" t="s">
        <v>2827</v>
      </c>
      <c r="B5345" t="s">
        <v>19</v>
      </c>
      <c r="C5345" s="2">
        <v>17458900000</v>
      </c>
      <c r="D5345" s="2">
        <v>18329600000</v>
      </c>
      <c r="E5345" s="2">
        <v>19047400000</v>
      </c>
      <c r="F5345" s="2">
        <v>18780500000</v>
      </c>
      <c r="G5345" s="2">
        <v>18786200000</v>
      </c>
      <c r="H5345" s="2">
        <v>18816800000</v>
      </c>
      <c r="I5345" s="2">
        <v>18801000000</v>
      </c>
      <c r="J5345" s="2">
        <v>18879000000</v>
      </c>
      <c r="K5345" s="2">
        <v>18900100000</v>
      </c>
      <c r="L5345" s="2">
        <v>18873500000</v>
      </c>
      <c r="M5345" s="2">
        <v>18857800000</v>
      </c>
      <c r="N5345" s="2">
        <v>18864500000</v>
      </c>
      <c r="O5345" s="2">
        <v>18848000000</v>
      </c>
      <c r="P5345" s="2">
        <v>18830000000</v>
      </c>
      <c r="Q5345" s="2">
        <v>18829300000</v>
      </c>
      <c r="R5345" s="2">
        <v>18858800000</v>
      </c>
      <c r="S5345" s="2">
        <v>18899400000</v>
      </c>
      <c r="T5345" s="2">
        <v>18924600000</v>
      </c>
      <c r="U5345" s="2">
        <v>18935000000</v>
      </c>
      <c r="V5345" s="2">
        <v>18941600000</v>
      </c>
      <c r="W5345" s="2">
        <v>18942800000</v>
      </c>
      <c r="X5345" s="2">
        <v>18940600000</v>
      </c>
      <c r="Y5345" s="2">
        <v>18955100000</v>
      </c>
      <c r="Z5345" s="2">
        <v>18978700000</v>
      </c>
      <c r="AA5345" s="2">
        <v>19005500000</v>
      </c>
      <c r="AB5345" s="2">
        <v>19041300000</v>
      </c>
      <c r="AC5345" s="2">
        <v>19061000000</v>
      </c>
      <c r="AD5345" s="2">
        <v>19085800000</v>
      </c>
      <c r="AE5345" s="2">
        <v>19097400000</v>
      </c>
      <c r="AF5345" s="2">
        <v>19101600000</v>
      </c>
      <c r="AG5345" s="2">
        <v>19106400000</v>
      </c>
    </row>
    <row r="5346" spans="1:33" x14ac:dyDescent="0.35">
      <c r="A5346" t="s">
        <v>2828</v>
      </c>
      <c r="B5346" t="s">
        <v>19</v>
      </c>
      <c r="C5346" s="2">
        <v>109831000000</v>
      </c>
      <c r="D5346" s="2">
        <v>115347000000</v>
      </c>
      <c r="E5346" s="2">
        <v>119807000000</v>
      </c>
      <c r="F5346" s="2">
        <v>118177000000</v>
      </c>
      <c r="G5346" s="2">
        <v>118202000000</v>
      </c>
      <c r="H5346" s="2">
        <v>118381000000</v>
      </c>
      <c r="I5346" s="2">
        <v>118275000000</v>
      </c>
      <c r="J5346" s="2">
        <v>118765000000</v>
      </c>
      <c r="K5346" s="2">
        <v>118903000000</v>
      </c>
      <c r="L5346" s="2">
        <v>118747000000</v>
      </c>
      <c r="M5346" s="2">
        <v>118659000000</v>
      </c>
      <c r="N5346" s="2">
        <v>118710000000</v>
      </c>
      <c r="O5346" s="2">
        <v>118613000000</v>
      </c>
      <c r="P5346" s="2">
        <v>118511000000</v>
      </c>
      <c r="Q5346" s="2">
        <v>118516000000</v>
      </c>
      <c r="R5346" s="2">
        <v>118709000000</v>
      </c>
      <c r="S5346" s="2">
        <v>118968000000</v>
      </c>
      <c r="T5346" s="2">
        <v>119132000000</v>
      </c>
      <c r="U5346" s="2">
        <v>119205000000</v>
      </c>
      <c r="V5346" s="2">
        <v>119255000000</v>
      </c>
      <c r="W5346" s="2">
        <v>119269000000</v>
      </c>
      <c r="X5346" s="2">
        <v>119263000000</v>
      </c>
      <c r="Y5346" s="2">
        <v>119363000000</v>
      </c>
      <c r="Z5346" s="2">
        <v>119516000000</v>
      </c>
      <c r="AA5346" s="2">
        <v>119689000000</v>
      </c>
      <c r="AB5346" s="2">
        <v>119918000000</v>
      </c>
      <c r="AC5346" s="2">
        <v>120049000000</v>
      </c>
      <c r="AD5346" s="2">
        <v>120212000000</v>
      </c>
      <c r="AE5346" s="2">
        <v>120293000000</v>
      </c>
      <c r="AF5346" s="2">
        <v>120329000000</v>
      </c>
      <c r="AG5346" s="2">
        <v>120369000000</v>
      </c>
    </row>
    <row r="5347" spans="1:33" x14ac:dyDescent="0.35">
      <c r="A5347" t="s">
        <v>2829</v>
      </c>
      <c r="B5347" t="s">
        <v>19</v>
      </c>
      <c r="C5347" s="2">
        <v>172294000000</v>
      </c>
      <c r="D5347" s="2">
        <v>180675000000</v>
      </c>
      <c r="E5347" s="2">
        <v>187373000000</v>
      </c>
      <c r="F5347" s="2">
        <v>185108000000</v>
      </c>
      <c r="G5347" s="2">
        <v>185006000000</v>
      </c>
      <c r="H5347" s="2">
        <v>185127000000</v>
      </c>
      <c r="I5347" s="2">
        <v>184858000000</v>
      </c>
      <c r="J5347" s="2">
        <v>185581000000</v>
      </c>
      <c r="K5347" s="2">
        <v>185765000000</v>
      </c>
      <c r="L5347" s="2">
        <v>185511000000</v>
      </c>
      <c r="M5347" s="2">
        <v>185356000000</v>
      </c>
      <c r="N5347" s="2">
        <v>185390000000</v>
      </c>
      <c r="O5347" s="2">
        <v>185177000000</v>
      </c>
      <c r="P5347" s="2">
        <v>184980000000</v>
      </c>
      <c r="Q5347" s="2">
        <v>184950000000</v>
      </c>
      <c r="R5347" s="2">
        <v>185193000000</v>
      </c>
      <c r="S5347" s="2">
        <v>185517000000</v>
      </c>
      <c r="T5347" s="2">
        <v>185702000000</v>
      </c>
      <c r="U5347" s="2">
        <v>185751000000</v>
      </c>
      <c r="V5347" s="2">
        <v>185775000000</v>
      </c>
      <c r="W5347" s="2">
        <v>185734000000</v>
      </c>
      <c r="X5347" s="2">
        <v>185666000000</v>
      </c>
      <c r="Y5347" s="2">
        <v>185764000000</v>
      </c>
      <c r="Z5347" s="2">
        <v>185913000000</v>
      </c>
      <c r="AA5347" s="2">
        <v>186082000000</v>
      </c>
      <c r="AB5347" s="2">
        <v>186346000000</v>
      </c>
      <c r="AC5347" s="2">
        <v>186480000000</v>
      </c>
      <c r="AD5347" s="2">
        <v>186672000000</v>
      </c>
      <c r="AE5347" s="2">
        <v>186761000000</v>
      </c>
      <c r="AF5347" s="2">
        <v>186781000000</v>
      </c>
      <c r="AG5347" s="2">
        <v>186818000000</v>
      </c>
    </row>
    <row r="5348" spans="1:33" x14ac:dyDescent="0.35">
      <c r="A5348" t="s">
        <v>2830</v>
      </c>
      <c r="B5348" t="s">
        <v>19</v>
      </c>
      <c r="C5348" s="2">
        <v>52502500000</v>
      </c>
      <c r="D5348" s="2">
        <v>55128900000</v>
      </c>
      <c r="E5348" s="2">
        <v>57371500000</v>
      </c>
      <c r="F5348" s="2">
        <v>56491200000</v>
      </c>
      <c r="G5348" s="2">
        <v>56536400000</v>
      </c>
      <c r="H5348" s="2">
        <v>56660200000</v>
      </c>
      <c r="I5348" s="2">
        <v>56631900000</v>
      </c>
      <c r="J5348" s="2">
        <v>56873400000</v>
      </c>
      <c r="K5348" s="2">
        <v>56937600000</v>
      </c>
      <c r="L5348" s="2">
        <v>56849700000</v>
      </c>
      <c r="M5348" s="2">
        <v>56797100000</v>
      </c>
      <c r="N5348" s="2">
        <v>56816600000</v>
      </c>
      <c r="O5348" s="2">
        <v>56770100000</v>
      </c>
      <c r="P5348" s="2">
        <v>56712400000</v>
      </c>
      <c r="Q5348" s="2">
        <v>56708800000</v>
      </c>
      <c r="R5348" s="2">
        <v>56800000000</v>
      </c>
      <c r="S5348" s="2">
        <v>56930800000</v>
      </c>
      <c r="T5348" s="2">
        <v>57012000000</v>
      </c>
      <c r="U5348" s="2">
        <v>57046900000</v>
      </c>
      <c r="V5348" s="2">
        <v>57067900000</v>
      </c>
      <c r="W5348" s="2">
        <v>57075600000</v>
      </c>
      <c r="X5348" s="2">
        <v>57070600000</v>
      </c>
      <c r="Y5348" s="2">
        <v>57115600000</v>
      </c>
      <c r="Z5348" s="2">
        <v>57195500000</v>
      </c>
      <c r="AA5348" s="2">
        <v>57286900000</v>
      </c>
      <c r="AB5348" s="2">
        <v>57404700000</v>
      </c>
      <c r="AC5348" s="2">
        <v>57468600000</v>
      </c>
      <c r="AD5348" s="2">
        <v>57546900000</v>
      </c>
      <c r="AE5348" s="2">
        <v>57580600000</v>
      </c>
      <c r="AF5348" s="2">
        <v>57591200000</v>
      </c>
      <c r="AG5348" s="2">
        <v>57601300000</v>
      </c>
    </row>
    <row r="5349" spans="1:33" x14ac:dyDescent="0.35">
      <c r="A5349" t="s">
        <v>2831</v>
      </c>
      <c r="B5349" t="s">
        <v>19</v>
      </c>
      <c r="C5349" s="2">
        <v>48826800000</v>
      </c>
      <c r="D5349" s="2">
        <v>51267100000</v>
      </c>
      <c r="E5349" s="2">
        <v>53360100000</v>
      </c>
      <c r="F5349" s="2">
        <v>52534800000</v>
      </c>
      <c r="G5349" s="2">
        <v>52578800000</v>
      </c>
      <c r="H5349" s="2">
        <v>52696100000</v>
      </c>
      <c r="I5349" s="2">
        <v>52671200000</v>
      </c>
      <c r="J5349" s="2">
        <v>52896100000</v>
      </c>
      <c r="K5349" s="2">
        <v>52955500000</v>
      </c>
      <c r="L5349" s="2">
        <v>52872600000</v>
      </c>
      <c r="M5349" s="2">
        <v>52822700000</v>
      </c>
      <c r="N5349" s="2">
        <v>52840200000</v>
      </c>
      <c r="O5349" s="2">
        <v>52796700000</v>
      </c>
      <c r="P5349" s="2">
        <v>52742200000</v>
      </c>
      <c r="Q5349" s="2">
        <v>52738100000</v>
      </c>
      <c r="R5349" s="2">
        <v>52822600000</v>
      </c>
      <c r="S5349" s="2">
        <v>52944300000</v>
      </c>
      <c r="T5349" s="2">
        <v>53019700000</v>
      </c>
      <c r="U5349" s="2">
        <v>53051900000</v>
      </c>
      <c r="V5349" s="2">
        <v>53070900000</v>
      </c>
      <c r="W5349" s="2">
        <v>53077800000</v>
      </c>
      <c r="X5349" s="2">
        <v>53072700000</v>
      </c>
      <c r="Y5349" s="2">
        <v>53114100000</v>
      </c>
      <c r="Z5349" s="2">
        <v>53188300000</v>
      </c>
      <c r="AA5349" s="2">
        <v>53273600000</v>
      </c>
      <c r="AB5349" s="2">
        <v>53383300000</v>
      </c>
      <c r="AC5349" s="2">
        <v>53442500000</v>
      </c>
      <c r="AD5349" s="2">
        <v>53515000000</v>
      </c>
      <c r="AE5349" s="2">
        <v>53545700000</v>
      </c>
      <c r="AF5349" s="2">
        <v>53554900000</v>
      </c>
      <c r="AG5349" s="2">
        <v>53563400000</v>
      </c>
    </row>
    <row r="5350" spans="1:33" x14ac:dyDescent="0.35">
      <c r="A5350" t="s">
        <v>2832</v>
      </c>
      <c r="B5350" t="s">
        <v>19</v>
      </c>
      <c r="C5350" s="2">
        <v>13791300000</v>
      </c>
      <c r="D5350" s="2">
        <v>14402800000</v>
      </c>
      <c r="E5350" s="2">
        <v>14761700000</v>
      </c>
      <c r="F5350" s="2">
        <v>14747400000</v>
      </c>
      <c r="G5350" s="2">
        <v>14672700000</v>
      </c>
      <c r="H5350" s="2">
        <v>14606800000</v>
      </c>
      <c r="I5350" s="2">
        <v>14538700000</v>
      </c>
      <c r="J5350" s="2">
        <v>14578300000</v>
      </c>
      <c r="K5350" s="2">
        <v>14586300000</v>
      </c>
      <c r="L5350" s="2">
        <v>14576100000</v>
      </c>
      <c r="M5350" s="2">
        <v>14569000000</v>
      </c>
      <c r="N5350" s="2">
        <v>14564600000</v>
      </c>
      <c r="O5350" s="2">
        <v>14532100000</v>
      </c>
      <c r="P5350" s="2">
        <v>14515000000</v>
      </c>
      <c r="Q5350" s="2">
        <v>14508400000</v>
      </c>
      <c r="R5350" s="2">
        <v>14513800000</v>
      </c>
      <c r="S5350" s="2">
        <v>14512300000</v>
      </c>
      <c r="T5350" s="2">
        <v>14506500000</v>
      </c>
      <c r="U5350" s="2">
        <v>14493500000</v>
      </c>
      <c r="V5350" s="2">
        <v>14484500000</v>
      </c>
      <c r="W5350" s="2">
        <v>14464200000</v>
      </c>
      <c r="X5350" s="2">
        <v>14445900000</v>
      </c>
      <c r="Y5350" s="2">
        <v>14441100000</v>
      </c>
      <c r="Z5350" s="2">
        <v>14424000000</v>
      </c>
      <c r="AA5350" s="2">
        <v>14403600000</v>
      </c>
      <c r="AB5350" s="2">
        <v>14392900000</v>
      </c>
      <c r="AC5350" s="2">
        <v>14384300000</v>
      </c>
      <c r="AD5350" s="2">
        <v>14383000000</v>
      </c>
      <c r="AE5350" s="2">
        <v>14385200000</v>
      </c>
      <c r="AF5350" s="2">
        <v>14383600000</v>
      </c>
      <c r="AG5350" s="2">
        <v>14388300000</v>
      </c>
    </row>
    <row r="5351" spans="1:33" x14ac:dyDescent="0.35">
      <c r="A5351" t="s">
        <v>2833</v>
      </c>
      <c r="B5351" t="s">
        <v>19</v>
      </c>
      <c r="C5351" s="2">
        <v>1989700000</v>
      </c>
      <c r="D5351" s="2">
        <v>2082590000</v>
      </c>
      <c r="E5351" s="2">
        <v>2165640000</v>
      </c>
      <c r="F5351" s="2">
        <v>2134510000</v>
      </c>
      <c r="G5351" s="2">
        <v>2134470000</v>
      </c>
      <c r="H5351" s="2">
        <v>2137170000</v>
      </c>
      <c r="I5351" s="2">
        <v>2134760000</v>
      </c>
      <c r="J5351" s="2">
        <v>2143190000</v>
      </c>
      <c r="K5351" s="2">
        <v>2144810000</v>
      </c>
      <c r="L5351" s="2">
        <v>2140690000</v>
      </c>
      <c r="M5351" s="2">
        <v>2137810000</v>
      </c>
      <c r="N5351" s="2">
        <v>2137300000</v>
      </c>
      <c r="O5351" s="2">
        <v>2134150000</v>
      </c>
      <c r="P5351" s="2">
        <v>2130720000</v>
      </c>
      <c r="Q5351" s="2">
        <v>2129450000</v>
      </c>
      <c r="R5351" s="2">
        <v>2131520000</v>
      </c>
      <c r="S5351" s="2">
        <v>2134880000</v>
      </c>
      <c r="T5351" s="2">
        <v>2136470000</v>
      </c>
      <c r="U5351" s="2">
        <v>2136290000</v>
      </c>
      <c r="V5351" s="2">
        <v>2135760000</v>
      </c>
      <c r="W5351" s="2">
        <v>2134650000</v>
      </c>
      <c r="X5351" s="2">
        <v>2133040000</v>
      </c>
      <c r="Y5351" s="2">
        <v>2133270000</v>
      </c>
      <c r="Z5351" s="2">
        <v>2134490000</v>
      </c>
      <c r="AA5351" s="2">
        <v>2136040000</v>
      </c>
      <c r="AB5351" s="2">
        <v>2138680000</v>
      </c>
      <c r="AC5351" s="2">
        <v>2139560000</v>
      </c>
      <c r="AD5351" s="2">
        <v>2141060000</v>
      </c>
      <c r="AE5351" s="2">
        <v>2141230000</v>
      </c>
      <c r="AF5351" s="2">
        <v>2140560000</v>
      </c>
      <c r="AG5351" s="2">
        <v>2139930000</v>
      </c>
    </row>
    <row r="5352" spans="1:33" x14ac:dyDescent="0.35">
      <c r="A5352" t="s">
        <v>2834</v>
      </c>
      <c r="B5352" t="s">
        <v>19</v>
      </c>
      <c r="C5352" s="2">
        <v>30369200000</v>
      </c>
      <c r="D5352" s="2">
        <v>31911500000</v>
      </c>
      <c r="E5352" s="2">
        <v>33226300000</v>
      </c>
      <c r="F5352" s="2">
        <v>32699400000</v>
      </c>
      <c r="G5352" s="2">
        <v>32735100000</v>
      </c>
      <c r="H5352" s="2">
        <v>32817500000</v>
      </c>
      <c r="I5352" s="2">
        <v>32808100000</v>
      </c>
      <c r="J5352" s="2">
        <v>32951200000</v>
      </c>
      <c r="K5352" s="2">
        <v>32991100000</v>
      </c>
      <c r="L5352" s="2">
        <v>32941800000</v>
      </c>
      <c r="M5352" s="2">
        <v>32913600000</v>
      </c>
      <c r="N5352" s="2">
        <v>32928900000</v>
      </c>
      <c r="O5352" s="2">
        <v>32907100000</v>
      </c>
      <c r="P5352" s="2">
        <v>32877400000</v>
      </c>
      <c r="Q5352" s="2">
        <v>32878900000</v>
      </c>
      <c r="R5352" s="2">
        <v>32936600000</v>
      </c>
      <c r="S5352" s="2">
        <v>33018700000</v>
      </c>
      <c r="T5352" s="2">
        <v>33071400000</v>
      </c>
      <c r="U5352" s="2">
        <v>33097000000</v>
      </c>
      <c r="V5352" s="2">
        <v>33113700000</v>
      </c>
      <c r="W5352" s="2">
        <v>33123400000</v>
      </c>
      <c r="X5352" s="2">
        <v>33125400000</v>
      </c>
      <c r="Y5352" s="2">
        <v>33156600000</v>
      </c>
      <c r="Z5352" s="2">
        <v>33209900000</v>
      </c>
      <c r="AA5352" s="2">
        <v>33270700000</v>
      </c>
      <c r="AB5352" s="2">
        <v>33346200000</v>
      </c>
      <c r="AC5352" s="2">
        <v>33388900000</v>
      </c>
      <c r="AD5352" s="2">
        <v>33439500000</v>
      </c>
      <c r="AE5352" s="2">
        <v>33462500000</v>
      </c>
      <c r="AF5352" s="2">
        <v>33472000000</v>
      </c>
      <c r="AG5352" s="2">
        <v>33480700000</v>
      </c>
    </row>
    <row r="5353" spans="1:33" x14ac:dyDescent="0.35">
      <c r="A5353" t="s">
        <v>2835</v>
      </c>
      <c r="B5353" t="s">
        <v>19</v>
      </c>
      <c r="C5353" s="2">
        <v>5771430000</v>
      </c>
      <c r="D5353" s="2">
        <v>6064300000</v>
      </c>
      <c r="E5353" s="2">
        <v>6261360000</v>
      </c>
      <c r="F5353" s="2">
        <v>6209740000</v>
      </c>
      <c r="G5353" s="2">
        <v>6199730000</v>
      </c>
      <c r="H5353" s="2">
        <v>6196260000</v>
      </c>
      <c r="I5353" s="2">
        <v>6183050000</v>
      </c>
      <c r="J5353" s="2">
        <v>6206260000</v>
      </c>
      <c r="K5353" s="2">
        <v>6214050000</v>
      </c>
      <c r="L5353" s="2">
        <v>6210290000</v>
      </c>
      <c r="M5353" s="2">
        <v>6209210000</v>
      </c>
      <c r="N5353" s="2">
        <v>6213370000</v>
      </c>
      <c r="O5353" s="2">
        <v>6208200000</v>
      </c>
      <c r="P5353" s="2">
        <v>6205760000</v>
      </c>
      <c r="Q5353" s="2">
        <v>6208000000</v>
      </c>
      <c r="R5353" s="2">
        <v>6218270000</v>
      </c>
      <c r="S5353" s="2">
        <v>6229520000</v>
      </c>
      <c r="T5353" s="2">
        <v>6237030000</v>
      </c>
      <c r="U5353" s="2">
        <v>6240690000</v>
      </c>
      <c r="V5353" s="2">
        <v>6244110000</v>
      </c>
      <c r="W5353" s="2">
        <v>6244380000</v>
      </c>
      <c r="X5353" s="2">
        <v>6244690000</v>
      </c>
      <c r="Y5353" s="2">
        <v>6250710000</v>
      </c>
      <c r="Z5353" s="2">
        <v>6256580000</v>
      </c>
      <c r="AA5353" s="2">
        <v>6262430000</v>
      </c>
      <c r="AB5353" s="2">
        <v>6271600000</v>
      </c>
      <c r="AC5353" s="2">
        <v>6277830000</v>
      </c>
      <c r="AD5353" s="2">
        <v>6286220000</v>
      </c>
      <c r="AE5353" s="2">
        <v>6292130000</v>
      </c>
      <c r="AF5353" s="2">
        <v>6296010000</v>
      </c>
      <c r="AG5353" s="2">
        <v>6301200000</v>
      </c>
    </row>
    <row r="5354" spans="1:33" x14ac:dyDescent="0.35">
      <c r="A5354" t="s">
        <v>2836</v>
      </c>
      <c r="B5354" t="s">
        <v>19</v>
      </c>
      <c r="C5354" s="2">
        <v>825740000</v>
      </c>
      <c r="D5354" s="2">
        <v>867250000</v>
      </c>
      <c r="E5354" s="2">
        <v>892670000</v>
      </c>
      <c r="F5354" s="2">
        <v>887860000</v>
      </c>
      <c r="G5354" s="2">
        <v>885480000</v>
      </c>
      <c r="H5354" s="2">
        <v>883900000</v>
      </c>
      <c r="I5354" s="2">
        <v>881360000</v>
      </c>
      <c r="J5354" s="2">
        <v>884440000</v>
      </c>
      <c r="K5354" s="2">
        <v>885520000</v>
      </c>
      <c r="L5354" s="2">
        <v>885220000</v>
      </c>
      <c r="M5354" s="2">
        <v>885240000</v>
      </c>
      <c r="N5354" s="2">
        <v>885830000</v>
      </c>
      <c r="O5354" s="2">
        <v>884960000</v>
      </c>
      <c r="P5354" s="2">
        <v>884700000</v>
      </c>
      <c r="Q5354" s="2">
        <v>885050000</v>
      </c>
      <c r="R5354" s="2">
        <v>886410000</v>
      </c>
      <c r="S5354" s="2">
        <v>887710000</v>
      </c>
      <c r="T5354" s="2">
        <v>888580000</v>
      </c>
      <c r="U5354" s="2">
        <v>888960000</v>
      </c>
      <c r="V5354" s="2">
        <v>889380000</v>
      </c>
      <c r="W5354" s="2">
        <v>889270000</v>
      </c>
      <c r="X5354" s="2">
        <v>889230000</v>
      </c>
      <c r="Y5354" s="2">
        <v>890010000</v>
      </c>
      <c r="Z5354" s="2">
        <v>890530000</v>
      </c>
      <c r="AA5354" s="2">
        <v>890980000</v>
      </c>
      <c r="AB5354" s="2">
        <v>891930000</v>
      </c>
      <c r="AC5354" s="2">
        <v>892640000</v>
      </c>
      <c r="AD5354" s="2">
        <v>893690000</v>
      </c>
      <c r="AE5354" s="2">
        <v>894560000</v>
      </c>
      <c r="AF5354" s="2">
        <v>895160000</v>
      </c>
      <c r="AG5354" s="2">
        <v>896020000</v>
      </c>
    </row>
    <row r="5355" spans="1:33" x14ac:dyDescent="0.35">
      <c r="A5355" t="s">
        <v>2837</v>
      </c>
      <c r="B5355" t="s">
        <v>19</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x14ac:dyDescent="0.35">
      <c r="A5356" t="s">
        <v>2838</v>
      </c>
      <c r="B5356" t="s">
        <v>19</v>
      </c>
      <c r="C5356" s="2">
        <v>1199390000000000</v>
      </c>
      <c r="D5356" s="2">
        <v>1232220000000000</v>
      </c>
      <c r="E5356" s="2">
        <v>1236550000000000</v>
      </c>
      <c r="F5356" s="2">
        <v>1235330000000000</v>
      </c>
      <c r="G5356" s="2">
        <v>1238910000000000</v>
      </c>
      <c r="H5356" s="2">
        <v>1249440000000000</v>
      </c>
      <c r="I5356" s="2">
        <v>1254650000000000</v>
      </c>
      <c r="J5356" s="2">
        <v>1251510000000000</v>
      </c>
      <c r="K5356" s="2">
        <v>1257580000000000</v>
      </c>
      <c r="L5356" s="2">
        <v>1260300000000000</v>
      </c>
      <c r="M5356" s="2">
        <v>1264960000000000</v>
      </c>
      <c r="N5356" s="2">
        <v>1268880000000000</v>
      </c>
      <c r="O5356" s="2">
        <v>1276130000000000</v>
      </c>
      <c r="P5356" s="2">
        <v>1280970000000000</v>
      </c>
      <c r="Q5356" s="2">
        <v>1283220000000000</v>
      </c>
      <c r="R5356" s="2">
        <v>1286620000000000</v>
      </c>
      <c r="S5356" s="2">
        <v>1293980000000000</v>
      </c>
      <c r="T5356" s="2">
        <v>1300800000000000</v>
      </c>
      <c r="U5356" s="2">
        <v>1307920000000000</v>
      </c>
      <c r="V5356" s="2">
        <v>1315820000000000</v>
      </c>
      <c r="W5356" s="2">
        <v>1321180000000000</v>
      </c>
      <c r="X5356" s="2">
        <v>1328030000000000</v>
      </c>
      <c r="Y5356" s="2">
        <v>1335780000000000</v>
      </c>
      <c r="Z5356" s="2">
        <v>1345460000000000</v>
      </c>
      <c r="AA5356" s="2">
        <v>1351280000000000</v>
      </c>
      <c r="AB5356" s="2">
        <v>1355830000000000</v>
      </c>
      <c r="AC5356" s="2">
        <v>1365410000000000</v>
      </c>
      <c r="AD5356" s="2">
        <v>1372550000000000</v>
      </c>
      <c r="AE5356" s="2">
        <v>1376320000000000</v>
      </c>
      <c r="AF5356" s="2">
        <v>1381650000000000</v>
      </c>
      <c r="AG5356" s="2">
        <v>1394890000000000</v>
      </c>
    </row>
    <row r="5357" spans="1:33" x14ac:dyDescent="0.35">
      <c r="A5357" t="s">
        <v>2839</v>
      </c>
      <c r="B5357" t="s">
        <v>19</v>
      </c>
      <c r="C5357" s="2">
        <v>5355910000000</v>
      </c>
      <c r="D5357" s="2">
        <v>5464860000000</v>
      </c>
      <c r="E5357" s="2">
        <v>5574350000000</v>
      </c>
      <c r="F5357" s="2">
        <v>5649070000000</v>
      </c>
      <c r="G5357" s="2">
        <v>5745100000000</v>
      </c>
      <c r="H5357" s="2">
        <v>5836280000000</v>
      </c>
      <c r="I5357" s="2">
        <v>5855760000000</v>
      </c>
      <c r="J5357" s="2">
        <v>5864640000000</v>
      </c>
      <c r="K5357" s="2">
        <v>5930920000000</v>
      </c>
      <c r="L5357" s="2">
        <v>5969560000000</v>
      </c>
      <c r="M5357" s="2">
        <v>5995370000000</v>
      </c>
      <c r="N5357" s="2">
        <v>6031500000000</v>
      </c>
      <c r="O5357" s="2">
        <v>6076420000000</v>
      </c>
      <c r="P5357" s="2">
        <v>6120500000000</v>
      </c>
      <c r="Q5357" s="2">
        <v>6130930000000</v>
      </c>
      <c r="R5357" s="2">
        <v>6145690000000</v>
      </c>
      <c r="S5357" s="2">
        <v>6167560000000</v>
      </c>
      <c r="T5357" s="2">
        <v>6202490000000</v>
      </c>
      <c r="U5357" s="2">
        <v>6244500000000</v>
      </c>
      <c r="V5357" s="2">
        <v>6291800000000</v>
      </c>
      <c r="W5357" s="2">
        <v>6338220000000</v>
      </c>
      <c r="X5357" s="2">
        <v>6376130000000</v>
      </c>
      <c r="Y5357" s="2">
        <v>6421090000000</v>
      </c>
      <c r="Z5357" s="2">
        <v>6477820000000</v>
      </c>
      <c r="AA5357" s="2">
        <v>6519750000000</v>
      </c>
      <c r="AB5357" s="2">
        <v>6560250000000</v>
      </c>
      <c r="AC5357" s="2">
        <v>6616680000000</v>
      </c>
      <c r="AD5357" s="2">
        <v>6665740000000</v>
      </c>
      <c r="AE5357" s="2">
        <v>6696230000000</v>
      </c>
      <c r="AF5357" s="2">
        <v>6731780000000</v>
      </c>
      <c r="AG5357" s="2">
        <v>6805210000000</v>
      </c>
    </row>
    <row r="5358" spans="1:33" x14ac:dyDescent="0.35">
      <c r="A5358" t="s">
        <v>2840</v>
      </c>
      <c r="B5358" t="s">
        <v>19</v>
      </c>
      <c r="C5358" s="2">
        <v>14160000000000</v>
      </c>
      <c r="D5358" s="2">
        <v>14101300000000</v>
      </c>
      <c r="E5358" s="2">
        <v>14242200000000</v>
      </c>
      <c r="F5358" s="2">
        <v>14456100000000</v>
      </c>
      <c r="G5358" s="2">
        <v>14755700000000</v>
      </c>
      <c r="H5358" s="2">
        <v>15036200000000</v>
      </c>
      <c r="I5358" s="2">
        <v>15116500000000</v>
      </c>
      <c r="J5358" s="2">
        <v>15187200000000</v>
      </c>
      <c r="K5358" s="2">
        <v>15275600000000</v>
      </c>
      <c r="L5358" s="2">
        <v>15357300000000</v>
      </c>
      <c r="M5358" s="2">
        <v>15439100000000</v>
      </c>
      <c r="N5358" s="2">
        <v>15520600000000</v>
      </c>
      <c r="O5358" s="2">
        <v>15606500000000</v>
      </c>
      <c r="P5358" s="2">
        <v>15690700000000</v>
      </c>
      <c r="Q5358" s="2">
        <v>15765200000000</v>
      </c>
      <c r="R5358" s="2">
        <v>15842900000000</v>
      </c>
      <c r="S5358" s="2">
        <v>15919900000000</v>
      </c>
      <c r="T5358" s="2">
        <v>16000000000000</v>
      </c>
      <c r="U5358" s="2">
        <v>16080300000000</v>
      </c>
      <c r="V5358" s="2">
        <v>16162500000000</v>
      </c>
      <c r="W5358" s="2">
        <v>16235600000000</v>
      </c>
      <c r="X5358" s="2">
        <v>16316800000000</v>
      </c>
      <c r="Y5358" s="2">
        <v>16398300000000</v>
      </c>
      <c r="Z5358" s="2">
        <v>16484400000000</v>
      </c>
      <c r="AA5358" s="2">
        <v>16563300000000</v>
      </c>
      <c r="AB5358" s="2">
        <v>16640500000000</v>
      </c>
      <c r="AC5358" s="2">
        <v>16725300000000</v>
      </c>
      <c r="AD5358" s="2">
        <v>16804800000000</v>
      </c>
      <c r="AE5358" s="2">
        <v>16873200000000</v>
      </c>
      <c r="AF5358" s="2">
        <v>16943800000000</v>
      </c>
      <c r="AG5358" s="2">
        <v>17035500000000</v>
      </c>
    </row>
    <row r="5359" spans="1:33" x14ac:dyDescent="0.35">
      <c r="A5359" t="s">
        <v>2841</v>
      </c>
      <c r="B5359" t="s">
        <v>19</v>
      </c>
      <c r="C5359" s="2">
        <v>3174580000000</v>
      </c>
      <c r="D5359" s="2">
        <v>3222980000000</v>
      </c>
      <c r="E5359" s="2">
        <v>3285270000000</v>
      </c>
      <c r="F5359" s="2">
        <v>3314890000000</v>
      </c>
      <c r="G5359" s="2">
        <v>3364280000000</v>
      </c>
      <c r="H5359" s="2">
        <v>3418050000000</v>
      </c>
      <c r="I5359" s="2">
        <v>3430660000000</v>
      </c>
      <c r="J5359" s="2">
        <v>3435040000000</v>
      </c>
      <c r="K5359" s="2">
        <v>3459280000000</v>
      </c>
      <c r="L5359" s="2">
        <v>3474030000000</v>
      </c>
      <c r="M5359" s="2">
        <v>3487480000000</v>
      </c>
      <c r="N5359" s="2">
        <v>3501540000000</v>
      </c>
      <c r="O5359" s="2">
        <v>3519240000000</v>
      </c>
      <c r="P5359" s="2">
        <v>3537150000000</v>
      </c>
      <c r="Q5359" s="2">
        <v>3544720000000</v>
      </c>
      <c r="R5359" s="2">
        <v>3555510000000</v>
      </c>
      <c r="S5359" s="2">
        <v>3569590000000</v>
      </c>
      <c r="T5359" s="2">
        <v>3585960000000</v>
      </c>
      <c r="U5359" s="2">
        <v>3605810000000</v>
      </c>
      <c r="V5359" s="2">
        <v>3629550000000</v>
      </c>
      <c r="W5359" s="2">
        <v>3649710000000</v>
      </c>
      <c r="X5359" s="2">
        <v>3669120000000</v>
      </c>
      <c r="Y5359" s="2">
        <v>3690790000000</v>
      </c>
      <c r="Z5359" s="2">
        <v>3717400000000</v>
      </c>
      <c r="AA5359" s="2">
        <v>3740940000000</v>
      </c>
      <c r="AB5359" s="2">
        <v>3763090000000</v>
      </c>
      <c r="AC5359" s="2">
        <v>3790000000000</v>
      </c>
      <c r="AD5359" s="2">
        <v>3815530000000</v>
      </c>
      <c r="AE5359" s="2">
        <v>3837170000000</v>
      </c>
      <c r="AF5359" s="2">
        <v>3858060000000</v>
      </c>
      <c r="AG5359" s="2">
        <v>3893430000000</v>
      </c>
    </row>
    <row r="5360" spans="1:33" x14ac:dyDescent="0.35">
      <c r="A5360" t="s">
        <v>2842</v>
      </c>
      <c r="B5360" t="s">
        <v>19</v>
      </c>
      <c r="C5360" s="2">
        <v>1294640000000</v>
      </c>
      <c r="D5360" s="2">
        <v>1355290000000</v>
      </c>
      <c r="E5360" s="2">
        <v>1377040000000</v>
      </c>
      <c r="F5360" s="2">
        <v>1405740000000</v>
      </c>
      <c r="G5360" s="2">
        <v>1371570000000</v>
      </c>
      <c r="H5360" s="2">
        <v>1387010000000</v>
      </c>
      <c r="I5360" s="2">
        <v>1394920000000</v>
      </c>
      <c r="J5360" s="2">
        <v>1386850000000</v>
      </c>
      <c r="K5360" s="2">
        <v>1392490000000</v>
      </c>
      <c r="L5360" s="2">
        <v>1395440000000</v>
      </c>
      <c r="M5360" s="2">
        <v>1394010000000</v>
      </c>
      <c r="N5360" s="2">
        <v>1395950000000</v>
      </c>
      <c r="O5360" s="2">
        <v>1396090000000</v>
      </c>
      <c r="P5360" s="2">
        <v>1399790000000</v>
      </c>
      <c r="Q5360" s="2">
        <v>1391990000000</v>
      </c>
      <c r="R5360" s="2">
        <v>1388470000000</v>
      </c>
      <c r="S5360" s="2">
        <v>1388760000000</v>
      </c>
      <c r="T5360" s="2">
        <v>1389530000000</v>
      </c>
      <c r="U5360" s="2">
        <v>1400240000000</v>
      </c>
      <c r="V5360" s="2">
        <v>1409670000000</v>
      </c>
      <c r="W5360" s="2">
        <v>1414510000000</v>
      </c>
      <c r="X5360" s="2">
        <v>1424680000000</v>
      </c>
      <c r="Y5360" s="2">
        <v>1435120000000</v>
      </c>
      <c r="Z5360" s="2">
        <v>1441040000000</v>
      </c>
      <c r="AA5360" s="2">
        <v>1450580000000</v>
      </c>
      <c r="AB5360" s="2">
        <v>1455550000000</v>
      </c>
      <c r="AC5360" s="2">
        <v>1466590000000</v>
      </c>
      <c r="AD5360" s="2">
        <v>1475860000000</v>
      </c>
      <c r="AE5360" s="2">
        <v>1486060000000</v>
      </c>
      <c r="AF5360" s="2">
        <v>1497870000000</v>
      </c>
      <c r="AG5360" s="2">
        <v>1517590000000</v>
      </c>
    </row>
    <row r="5361" spans="1:33" x14ac:dyDescent="0.35">
      <c r="A5361" t="s">
        <v>2843</v>
      </c>
      <c r="B5361" t="s">
        <v>19</v>
      </c>
      <c r="C5361" s="2">
        <v>727540000000</v>
      </c>
      <c r="D5361" s="2">
        <v>752769000000</v>
      </c>
      <c r="E5361" s="2">
        <v>766343000000</v>
      </c>
      <c r="F5361" s="2">
        <v>771801000000</v>
      </c>
      <c r="G5361" s="2">
        <v>775136000000</v>
      </c>
      <c r="H5361" s="2">
        <v>786845000000</v>
      </c>
      <c r="I5361" s="2">
        <v>791134000000</v>
      </c>
      <c r="J5361" s="2">
        <v>792275000000</v>
      </c>
      <c r="K5361" s="2">
        <v>796575000000</v>
      </c>
      <c r="L5361" s="2">
        <v>800662000000</v>
      </c>
      <c r="M5361" s="2">
        <v>803890000000</v>
      </c>
      <c r="N5361" s="2">
        <v>807043000000</v>
      </c>
      <c r="O5361" s="2">
        <v>810939000000</v>
      </c>
      <c r="P5361" s="2">
        <v>815583000000</v>
      </c>
      <c r="Q5361" s="2">
        <v>818554000000</v>
      </c>
      <c r="R5361" s="2">
        <v>822739000000</v>
      </c>
      <c r="S5361" s="2">
        <v>827523000000</v>
      </c>
      <c r="T5361" s="2">
        <v>832745000000</v>
      </c>
      <c r="U5361" s="2">
        <v>839764000000</v>
      </c>
      <c r="V5361" s="2">
        <v>847868000000</v>
      </c>
      <c r="W5361" s="2">
        <v>853616000000</v>
      </c>
      <c r="X5361" s="2">
        <v>861371000000</v>
      </c>
      <c r="Y5361" s="2">
        <v>869241000000</v>
      </c>
      <c r="Z5361" s="2">
        <v>877130000000</v>
      </c>
      <c r="AA5361" s="2">
        <v>885606000000</v>
      </c>
      <c r="AB5361" s="2">
        <v>893479000000</v>
      </c>
      <c r="AC5361" s="2">
        <v>903039000000</v>
      </c>
      <c r="AD5361" s="2">
        <v>912009000000</v>
      </c>
      <c r="AE5361" s="2">
        <v>920749000000</v>
      </c>
      <c r="AF5361" s="2">
        <v>929964000000</v>
      </c>
      <c r="AG5361" s="2">
        <v>942272000000</v>
      </c>
    </row>
    <row r="5362" spans="1:33" x14ac:dyDescent="0.35">
      <c r="A5362" t="s">
        <v>2844</v>
      </c>
      <c r="B5362" t="s">
        <v>19</v>
      </c>
      <c r="C5362" s="2">
        <v>765253000000</v>
      </c>
      <c r="D5362" s="2">
        <v>807997000000</v>
      </c>
      <c r="E5362" s="2">
        <v>834189000000</v>
      </c>
      <c r="F5362" s="2">
        <v>835569000000</v>
      </c>
      <c r="G5362" s="2">
        <v>848103000000</v>
      </c>
      <c r="H5362" s="2">
        <v>864520000000</v>
      </c>
      <c r="I5362" s="2">
        <v>869110000000</v>
      </c>
      <c r="J5362" s="2">
        <v>870876000000</v>
      </c>
      <c r="K5362" s="2">
        <v>876637000000</v>
      </c>
      <c r="L5362" s="2">
        <v>880461000000</v>
      </c>
      <c r="M5362" s="2">
        <v>884794000000</v>
      </c>
      <c r="N5362" s="2">
        <v>886860000000</v>
      </c>
      <c r="O5362" s="2">
        <v>891765000000</v>
      </c>
      <c r="P5362" s="2">
        <v>897330000000</v>
      </c>
      <c r="Q5362" s="2">
        <v>901412000000</v>
      </c>
      <c r="R5362" s="2">
        <v>907842000000</v>
      </c>
      <c r="S5362" s="2">
        <v>914032000000</v>
      </c>
      <c r="T5362" s="2">
        <v>921344000000</v>
      </c>
      <c r="U5362" s="2">
        <v>929574000000</v>
      </c>
      <c r="V5362" s="2">
        <v>940795000000</v>
      </c>
      <c r="W5362" s="2">
        <v>947584000000</v>
      </c>
      <c r="X5362" s="2">
        <v>958167000000</v>
      </c>
      <c r="Y5362" s="2">
        <v>967842000000</v>
      </c>
      <c r="Z5362" s="2">
        <v>978136000000</v>
      </c>
      <c r="AA5362" s="2">
        <v>985699000000</v>
      </c>
      <c r="AB5362" s="2">
        <v>994996000000</v>
      </c>
      <c r="AC5362" s="2">
        <v>1007770000000</v>
      </c>
      <c r="AD5362" s="2">
        <v>1018650000000</v>
      </c>
      <c r="AE5362" s="2">
        <v>1027080000000</v>
      </c>
      <c r="AF5362" s="2">
        <v>1036770000000</v>
      </c>
      <c r="AG5362" s="2">
        <v>1052620000000</v>
      </c>
    </row>
    <row r="5363" spans="1:33" x14ac:dyDescent="0.35">
      <c r="A5363" t="s">
        <v>2845</v>
      </c>
      <c r="B5363" t="s">
        <v>19</v>
      </c>
      <c r="C5363" s="2">
        <v>86190400000</v>
      </c>
      <c r="D5363" s="2">
        <v>86243200000</v>
      </c>
      <c r="E5363" s="2">
        <v>86834000000</v>
      </c>
      <c r="F5363" s="2">
        <v>87980300000</v>
      </c>
      <c r="G5363" s="2">
        <v>89489400000</v>
      </c>
      <c r="H5363" s="2">
        <v>90926800000</v>
      </c>
      <c r="I5363" s="2">
        <v>91490900000</v>
      </c>
      <c r="J5363" s="2">
        <v>92003300000</v>
      </c>
      <c r="K5363" s="2">
        <v>92600100000</v>
      </c>
      <c r="L5363" s="2">
        <v>93171900000</v>
      </c>
      <c r="M5363" s="2">
        <v>93739300000</v>
      </c>
      <c r="N5363" s="2">
        <v>94297200000</v>
      </c>
      <c r="O5363" s="2">
        <v>94907700000</v>
      </c>
      <c r="P5363" s="2">
        <v>95497100000</v>
      </c>
      <c r="Q5363" s="2">
        <v>96061000000</v>
      </c>
      <c r="R5363" s="2">
        <v>96647300000</v>
      </c>
      <c r="S5363" s="2">
        <v>97253900000</v>
      </c>
      <c r="T5363" s="2">
        <v>97860200000</v>
      </c>
      <c r="U5363" s="2">
        <v>98461500000</v>
      </c>
      <c r="V5363" s="2">
        <v>99125800000</v>
      </c>
      <c r="W5363" s="2">
        <v>99677600000</v>
      </c>
      <c r="X5363" s="2">
        <v>100294000000</v>
      </c>
      <c r="Y5363" s="2">
        <v>100888000000</v>
      </c>
      <c r="Z5363" s="2">
        <v>101507000000</v>
      </c>
      <c r="AA5363" s="2">
        <v>102150000000</v>
      </c>
      <c r="AB5363" s="2">
        <v>102747000000</v>
      </c>
      <c r="AC5363" s="2">
        <v>103378000000</v>
      </c>
      <c r="AD5363" s="2">
        <v>103997000000</v>
      </c>
      <c r="AE5363" s="2">
        <v>104619000000</v>
      </c>
      <c r="AF5363" s="2">
        <v>105238000000</v>
      </c>
      <c r="AG5363" s="2">
        <v>105930000000</v>
      </c>
    </row>
    <row r="5364" spans="1:33" x14ac:dyDescent="0.35">
      <c r="A5364" t="s">
        <v>2846</v>
      </c>
      <c r="B5364" t="s">
        <v>19</v>
      </c>
      <c r="C5364" s="2">
        <v>190095000000</v>
      </c>
      <c r="D5364" s="2">
        <v>194382000000</v>
      </c>
      <c r="E5364" s="2">
        <v>196356000000</v>
      </c>
      <c r="F5364" s="2">
        <v>196500000000</v>
      </c>
      <c r="G5364" s="2">
        <v>198517000000</v>
      </c>
      <c r="H5364" s="2">
        <v>201047000000</v>
      </c>
      <c r="I5364" s="2">
        <v>202219000000</v>
      </c>
      <c r="J5364" s="2">
        <v>203168000000</v>
      </c>
      <c r="K5364" s="2">
        <v>204446000000</v>
      </c>
      <c r="L5364" s="2">
        <v>205865000000</v>
      </c>
      <c r="M5364" s="2">
        <v>207132000000</v>
      </c>
      <c r="N5364" s="2">
        <v>208384000000</v>
      </c>
      <c r="O5364" s="2">
        <v>209796000000</v>
      </c>
      <c r="P5364" s="2">
        <v>211216000000</v>
      </c>
      <c r="Q5364" s="2">
        <v>212558000000</v>
      </c>
      <c r="R5364" s="2">
        <v>214088000000</v>
      </c>
      <c r="S5364" s="2">
        <v>215648000000</v>
      </c>
      <c r="T5364" s="2">
        <v>217258000000</v>
      </c>
      <c r="U5364" s="2">
        <v>218982000000</v>
      </c>
      <c r="V5364" s="2">
        <v>221188000000</v>
      </c>
      <c r="W5364" s="2">
        <v>222667000000</v>
      </c>
      <c r="X5364" s="2">
        <v>224605000000</v>
      </c>
      <c r="Y5364" s="2">
        <v>226470000000</v>
      </c>
      <c r="Z5364" s="2">
        <v>228511000000</v>
      </c>
      <c r="AA5364" s="2">
        <v>230858000000</v>
      </c>
      <c r="AB5364" s="2">
        <v>232907000000</v>
      </c>
      <c r="AC5364" s="2">
        <v>235215000000</v>
      </c>
      <c r="AD5364" s="2">
        <v>237477000000</v>
      </c>
      <c r="AE5364" s="2">
        <v>239715000000</v>
      </c>
      <c r="AF5364" s="2">
        <v>241851000000</v>
      </c>
      <c r="AG5364" s="2">
        <v>244574000000</v>
      </c>
    </row>
    <row r="5365" spans="1:33" x14ac:dyDescent="0.35">
      <c r="A5365" t="s">
        <v>2847</v>
      </c>
      <c r="B5365" t="s">
        <v>19</v>
      </c>
      <c r="C5365" s="2">
        <v>25645700000000</v>
      </c>
      <c r="D5365" s="2">
        <v>26109900000000</v>
      </c>
      <c r="E5365" s="2">
        <v>26317500000000</v>
      </c>
      <c r="F5365" s="2">
        <v>26427500000000</v>
      </c>
      <c r="G5365" s="2">
        <v>26248600000000</v>
      </c>
      <c r="H5365" s="2">
        <v>26266000000000</v>
      </c>
      <c r="I5365" s="2">
        <v>26337200000000</v>
      </c>
      <c r="J5365" s="2">
        <v>26326300000000</v>
      </c>
      <c r="K5365" s="2">
        <v>26517600000000</v>
      </c>
      <c r="L5365" s="2">
        <v>26610800000000</v>
      </c>
      <c r="M5365" s="2">
        <v>26645100000000</v>
      </c>
      <c r="N5365" s="2">
        <v>26724300000000</v>
      </c>
      <c r="O5365" s="2">
        <v>26810700000000</v>
      </c>
      <c r="P5365" s="2">
        <v>26916900000000</v>
      </c>
      <c r="Q5365" s="2">
        <v>26863100000000</v>
      </c>
      <c r="R5365" s="2">
        <v>26837400000000</v>
      </c>
      <c r="S5365" s="2">
        <v>26847700000000</v>
      </c>
      <c r="T5365" s="2">
        <v>26904100000000</v>
      </c>
      <c r="U5365" s="2">
        <v>27008400000000</v>
      </c>
      <c r="V5365" s="2">
        <v>27113700000000</v>
      </c>
      <c r="W5365" s="2">
        <v>27217900000000</v>
      </c>
      <c r="X5365" s="2">
        <v>27281200000000</v>
      </c>
      <c r="Y5365" s="2">
        <v>27371500000000</v>
      </c>
      <c r="Z5365" s="2">
        <v>27462800000000</v>
      </c>
      <c r="AA5365" s="2">
        <v>27554900000000</v>
      </c>
      <c r="AB5365" s="2">
        <v>27622000000000</v>
      </c>
      <c r="AC5365" s="2">
        <v>27705300000000</v>
      </c>
      <c r="AD5365" s="2">
        <v>27790500000000</v>
      </c>
      <c r="AE5365" s="2">
        <v>27862600000000</v>
      </c>
      <c r="AF5365" s="2">
        <v>27933800000000</v>
      </c>
      <c r="AG5365" s="2">
        <v>28071200000000</v>
      </c>
    </row>
    <row r="5366" spans="1:33" x14ac:dyDescent="0.35">
      <c r="A5366" t="s">
        <v>2848</v>
      </c>
      <c r="B5366" t="s">
        <v>19</v>
      </c>
      <c r="C5366" s="2">
        <v>1295560000000</v>
      </c>
      <c r="D5366" s="2">
        <v>1314160000000</v>
      </c>
      <c r="E5366" s="2">
        <v>1325720000000</v>
      </c>
      <c r="F5366" s="2">
        <v>1341790000000</v>
      </c>
      <c r="G5366" s="2">
        <v>1357940000000</v>
      </c>
      <c r="H5366" s="2">
        <v>1374770000000</v>
      </c>
      <c r="I5366" s="2">
        <v>1390100000000</v>
      </c>
      <c r="J5366" s="2">
        <v>1404290000000</v>
      </c>
      <c r="K5366" s="2">
        <v>1419630000000</v>
      </c>
      <c r="L5366" s="2">
        <v>1435150000000</v>
      </c>
      <c r="M5366" s="2">
        <v>1450860000000</v>
      </c>
      <c r="N5366" s="2">
        <v>1456500000000</v>
      </c>
      <c r="O5366" s="2">
        <v>1462540000000</v>
      </c>
      <c r="P5366" s="2">
        <v>1468230000000</v>
      </c>
      <c r="Q5366" s="2">
        <v>1474110000000</v>
      </c>
      <c r="R5366" s="2">
        <v>1481040000000</v>
      </c>
      <c r="S5366" s="2">
        <v>1486900000000</v>
      </c>
      <c r="T5366" s="2">
        <v>1492650000000</v>
      </c>
      <c r="U5366" s="2">
        <v>1498330000000</v>
      </c>
      <c r="V5366" s="2">
        <v>1502870000000</v>
      </c>
      <c r="W5366" s="2">
        <v>1508280000000</v>
      </c>
      <c r="X5366" s="2">
        <v>1514070000000</v>
      </c>
      <c r="Y5366" s="2">
        <v>1518930000000</v>
      </c>
      <c r="Z5366" s="2">
        <v>1523780000000</v>
      </c>
      <c r="AA5366" s="2">
        <v>1527530000000</v>
      </c>
      <c r="AB5366" s="2">
        <v>1531280000000</v>
      </c>
      <c r="AC5366" s="2">
        <v>1536430000000</v>
      </c>
      <c r="AD5366" s="2">
        <v>1540770000000</v>
      </c>
      <c r="AE5366" s="2">
        <v>1543840000000</v>
      </c>
      <c r="AF5366" s="2">
        <v>1547800000000</v>
      </c>
      <c r="AG5366" s="2">
        <v>1553150000000</v>
      </c>
    </row>
    <row r="5367" spans="1:33" x14ac:dyDescent="0.35">
      <c r="A5367" t="s">
        <v>2849</v>
      </c>
      <c r="B5367" t="s">
        <v>19</v>
      </c>
      <c r="C5367" s="2">
        <v>189300000000000</v>
      </c>
      <c r="D5367" s="2">
        <v>208138000000000</v>
      </c>
      <c r="E5367" s="2">
        <v>211658000000000</v>
      </c>
      <c r="F5367" s="2">
        <v>216003000000000</v>
      </c>
      <c r="G5367" s="2">
        <v>191162000000000</v>
      </c>
      <c r="H5367" s="2">
        <v>190437000000000</v>
      </c>
      <c r="I5367" s="2">
        <v>189919000000000</v>
      </c>
      <c r="J5367" s="2">
        <v>188991000000000</v>
      </c>
      <c r="K5367" s="2">
        <v>187437000000000</v>
      </c>
      <c r="L5367" s="2">
        <v>155974000000000</v>
      </c>
      <c r="M5367" s="2">
        <v>152867000000000</v>
      </c>
      <c r="N5367" s="2">
        <v>148418000000000</v>
      </c>
      <c r="O5367" s="2">
        <v>145933000000000</v>
      </c>
      <c r="P5367" s="2">
        <v>142002000000000</v>
      </c>
      <c r="Q5367" s="2">
        <v>119644000000000</v>
      </c>
      <c r="R5367" s="2">
        <v>117366000000000</v>
      </c>
      <c r="S5367" s="2">
        <v>108986000000000</v>
      </c>
      <c r="T5367" s="2">
        <v>109400000000000</v>
      </c>
      <c r="U5367" s="2">
        <v>109814000000000</v>
      </c>
      <c r="V5367" s="2">
        <v>110228000000000</v>
      </c>
      <c r="W5367" s="2">
        <v>110642000000000</v>
      </c>
      <c r="X5367" s="2">
        <v>111157000000000</v>
      </c>
      <c r="Y5367" s="2">
        <v>111572000000000</v>
      </c>
      <c r="Z5367" s="2">
        <v>111988000000000</v>
      </c>
      <c r="AA5367" s="2">
        <v>112502000000000</v>
      </c>
      <c r="AB5367" s="2">
        <v>112918000000000</v>
      </c>
      <c r="AC5367" s="2">
        <v>115299000000000</v>
      </c>
      <c r="AD5367" s="2">
        <v>117679000000000</v>
      </c>
      <c r="AE5367" s="2">
        <v>120060000000000</v>
      </c>
      <c r="AF5367" s="2">
        <v>122441000000000</v>
      </c>
      <c r="AG5367" s="2">
        <v>124822000000000</v>
      </c>
    </row>
    <row r="5368" spans="1:33" x14ac:dyDescent="0.35">
      <c r="A5368" t="s">
        <v>2850</v>
      </c>
      <c r="B5368" t="s">
        <v>19</v>
      </c>
      <c r="C5368" s="2">
        <v>65104300000000</v>
      </c>
      <c r="D5368" s="2">
        <v>69525100000000</v>
      </c>
      <c r="E5368" s="2">
        <v>73081000000000</v>
      </c>
      <c r="F5368" s="2">
        <v>74537400000000</v>
      </c>
      <c r="G5368" s="2">
        <v>74763800000000</v>
      </c>
      <c r="H5368" s="2">
        <v>75370200000000</v>
      </c>
      <c r="I5368" s="2">
        <v>75652600000000</v>
      </c>
      <c r="J5368" s="2">
        <v>75696300000000</v>
      </c>
      <c r="K5368" s="2">
        <v>75613300000000</v>
      </c>
      <c r="L5368" s="2">
        <v>75492900000000</v>
      </c>
      <c r="M5368" s="2">
        <v>75362100000000</v>
      </c>
      <c r="N5368" s="2">
        <v>75232600000000</v>
      </c>
      <c r="O5368" s="2">
        <v>75657600000000</v>
      </c>
      <c r="P5368" s="2">
        <v>75651300000000</v>
      </c>
      <c r="Q5368" s="2">
        <v>75513400000000</v>
      </c>
      <c r="R5368" s="2">
        <v>75468900000000</v>
      </c>
      <c r="S5368" s="2">
        <v>75343700000000</v>
      </c>
      <c r="T5368" s="2">
        <v>75357300000000</v>
      </c>
      <c r="U5368" s="2">
        <v>75470900000000</v>
      </c>
      <c r="V5368" s="2">
        <v>75367400000000</v>
      </c>
      <c r="W5368" s="2">
        <v>75294900000000</v>
      </c>
      <c r="X5368" s="2">
        <v>75369500000000</v>
      </c>
      <c r="Y5368" s="2">
        <v>75334700000000</v>
      </c>
      <c r="Z5368" s="2">
        <v>75559600000000</v>
      </c>
      <c r="AA5368" s="2">
        <v>75503500000000</v>
      </c>
      <c r="AB5368" s="2">
        <v>75277800000000</v>
      </c>
      <c r="AC5368" s="2">
        <v>75501900000000</v>
      </c>
      <c r="AD5368" s="2">
        <v>75327900000000</v>
      </c>
      <c r="AE5368" s="2">
        <v>75195600000000</v>
      </c>
      <c r="AF5368" s="2">
        <v>75141600000000</v>
      </c>
      <c r="AG5368" s="2">
        <v>75361500000000</v>
      </c>
    </row>
    <row r="5369" spans="1:33" x14ac:dyDescent="0.35">
      <c r="A5369" t="s">
        <v>2851</v>
      </c>
      <c r="B5369" t="s">
        <v>19</v>
      </c>
      <c r="C5369" s="2">
        <v>7364530000</v>
      </c>
      <c r="D5369" s="2">
        <v>7866050000</v>
      </c>
      <c r="E5369" s="2">
        <v>8270830000</v>
      </c>
      <c r="F5369" s="2">
        <v>8436470000</v>
      </c>
      <c r="G5369" s="2">
        <v>8461860000</v>
      </c>
      <c r="H5369" s="2">
        <v>8530600000</v>
      </c>
      <c r="I5369" s="2">
        <v>8562670000</v>
      </c>
      <c r="J5369" s="2">
        <v>8567730000</v>
      </c>
      <c r="K5369" s="2">
        <v>8558420000</v>
      </c>
      <c r="L5369" s="2">
        <v>8544930000</v>
      </c>
      <c r="M5369" s="2">
        <v>8530340000</v>
      </c>
      <c r="N5369" s="2">
        <v>8515780000</v>
      </c>
      <c r="O5369" s="2">
        <v>8564280000</v>
      </c>
      <c r="P5369" s="2">
        <v>8563700000</v>
      </c>
      <c r="Q5369" s="2">
        <v>8548140000</v>
      </c>
      <c r="R5369" s="2">
        <v>8543170000</v>
      </c>
      <c r="S5369" s="2">
        <v>8529000000</v>
      </c>
      <c r="T5369" s="2">
        <v>8530650000</v>
      </c>
      <c r="U5369" s="2">
        <v>8543700000</v>
      </c>
      <c r="V5369" s="2">
        <v>8532030000</v>
      </c>
      <c r="W5369" s="2">
        <v>8523890000</v>
      </c>
      <c r="X5369" s="2">
        <v>8532510000</v>
      </c>
      <c r="Y5369" s="2">
        <v>8528690000</v>
      </c>
      <c r="Z5369" s="2">
        <v>8554460000</v>
      </c>
      <c r="AA5369" s="2">
        <v>8548250000</v>
      </c>
      <c r="AB5369" s="2">
        <v>8522760000</v>
      </c>
      <c r="AC5369" s="2">
        <v>8548440000</v>
      </c>
      <c r="AD5369" s="2">
        <v>8528820000</v>
      </c>
      <c r="AE5369" s="2">
        <v>8513910000</v>
      </c>
      <c r="AF5369" s="2">
        <v>8507950000</v>
      </c>
      <c r="AG5369" s="2">
        <v>8533170000</v>
      </c>
    </row>
    <row r="5370" spans="1:33" x14ac:dyDescent="0.35">
      <c r="A5370" t="s">
        <v>2852</v>
      </c>
      <c r="B5370" t="s">
        <v>19</v>
      </c>
      <c r="C5370" s="2">
        <v>51375600000</v>
      </c>
      <c r="D5370" s="2">
        <v>54476000000</v>
      </c>
      <c r="E5370" s="2">
        <v>56601000000</v>
      </c>
      <c r="F5370" s="2">
        <v>57510400000</v>
      </c>
      <c r="G5370" s="2">
        <v>57749800000</v>
      </c>
      <c r="H5370" s="2">
        <v>58188500000</v>
      </c>
      <c r="I5370" s="2">
        <v>58377700000</v>
      </c>
      <c r="J5370" s="2">
        <v>58379600000</v>
      </c>
      <c r="K5370" s="2">
        <v>58294000000</v>
      </c>
      <c r="L5370" s="2">
        <v>58164600000</v>
      </c>
      <c r="M5370" s="2">
        <v>58007900000</v>
      </c>
      <c r="N5370" s="2">
        <v>57880000000</v>
      </c>
      <c r="O5370" s="2">
        <v>58099400000</v>
      </c>
      <c r="P5370" s="2">
        <v>58060500000</v>
      </c>
      <c r="Q5370" s="2">
        <v>57941600000</v>
      </c>
      <c r="R5370" s="2">
        <v>57889900000</v>
      </c>
      <c r="S5370" s="2">
        <v>57792700000</v>
      </c>
      <c r="T5370" s="2">
        <v>57772900000</v>
      </c>
      <c r="U5370" s="2">
        <v>57810300000</v>
      </c>
      <c r="V5370" s="2">
        <v>57719300000</v>
      </c>
      <c r="W5370" s="2">
        <v>57643600000</v>
      </c>
      <c r="X5370" s="2">
        <v>57653800000</v>
      </c>
      <c r="Y5370" s="2">
        <v>57593900000</v>
      </c>
      <c r="Z5370" s="2">
        <v>57684900000</v>
      </c>
      <c r="AA5370" s="2">
        <v>57601500000</v>
      </c>
      <c r="AB5370" s="2">
        <v>57415300000</v>
      </c>
      <c r="AC5370" s="2">
        <v>57502200000</v>
      </c>
      <c r="AD5370" s="2">
        <v>57347200000</v>
      </c>
      <c r="AE5370" s="2">
        <v>57228200000</v>
      </c>
      <c r="AF5370" s="2">
        <v>57146200000</v>
      </c>
      <c r="AG5370" s="2">
        <v>57227000000</v>
      </c>
    </row>
    <row r="5371" spans="1:33" x14ac:dyDescent="0.35">
      <c r="A5371" t="s">
        <v>2853</v>
      </c>
      <c r="B5371" t="s">
        <v>19</v>
      </c>
      <c r="C5371" s="2">
        <v>75672700000</v>
      </c>
      <c r="D5371" s="2">
        <v>80610500000</v>
      </c>
      <c r="E5371" s="2">
        <v>84391600000</v>
      </c>
      <c r="F5371" s="2">
        <v>85960400000</v>
      </c>
      <c r="G5371" s="2">
        <v>86255000000</v>
      </c>
      <c r="H5371" s="2">
        <v>86939300000</v>
      </c>
      <c r="I5371" s="2">
        <v>87250100000</v>
      </c>
      <c r="J5371" s="2">
        <v>87284000000</v>
      </c>
      <c r="K5371" s="2">
        <v>87177100000</v>
      </c>
      <c r="L5371" s="2">
        <v>87019400000</v>
      </c>
      <c r="M5371" s="2">
        <v>86839800000</v>
      </c>
      <c r="N5371" s="2">
        <v>86675900000</v>
      </c>
      <c r="O5371" s="2">
        <v>87110000000</v>
      </c>
      <c r="P5371" s="2">
        <v>87085100000</v>
      </c>
      <c r="Q5371" s="2">
        <v>86919600000</v>
      </c>
      <c r="R5371" s="2">
        <v>86859300000</v>
      </c>
      <c r="S5371" s="2">
        <v>86714600000</v>
      </c>
      <c r="T5371" s="2">
        <v>86714600000</v>
      </c>
      <c r="U5371" s="2">
        <v>86819700000</v>
      </c>
      <c r="V5371" s="2">
        <v>86694600000</v>
      </c>
      <c r="W5371" s="2">
        <v>86600700000</v>
      </c>
      <c r="X5371" s="2">
        <v>86662300000</v>
      </c>
      <c r="Y5371" s="2">
        <v>86605100000</v>
      </c>
      <c r="Z5371" s="2">
        <v>86821800000</v>
      </c>
      <c r="AA5371" s="2">
        <v>86736300000</v>
      </c>
      <c r="AB5371" s="2">
        <v>86469800000</v>
      </c>
      <c r="AC5371" s="2">
        <v>86683800000</v>
      </c>
      <c r="AD5371" s="2">
        <v>86472400000</v>
      </c>
      <c r="AE5371" s="2">
        <v>86311100000</v>
      </c>
      <c r="AF5371" s="2">
        <v>86228000000</v>
      </c>
      <c r="AG5371" s="2">
        <v>86435600000</v>
      </c>
    </row>
    <row r="5372" spans="1:33" x14ac:dyDescent="0.35">
      <c r="A5372" t="s">
        <v>2854</v>
      </c>
      <c r="B5372" t="s">
        <v>19</v>
      </c>
      <c r="C5372" s="2">
        <v>12867300000</v>
      </c>
      <c r="D5372" s="2">
        <v>13408700000</v>
      </c>
      <c r="E5372" s="2">
        <v>13528300000</v>
      </c>
      <c r="F5372" s="2">
        <v>13610700000</v>
      </c>
      <c r="G5372" s="2">
        <v>13707500000</v>
      </c>
      <c r="H5372" s="2">
        <v>13793200000</v>
      </c>
      <c r="I5372" s="2">
        <v>13820200000</v>
      </c>
      <c r="J5372" s="2">
        <v>13800900000</v>
      </c>
      <c r="K5372" s="2">
        <v>13767300000</v>
      </c>
      <c r="L5372" s="2">
        <v>13714100000</v>
      </c>
      <c r="M5372" s="2">
        <v>13642400000</v>
      </c>
      <c r="N5372" s="2">
        <v>13594800000</v>
      </c>
      <c r="O5372" s="2">
        <v>13579600000</v>
      </c>
      <c r="P5372" s="2">
        <v>13549200000</v>
      </c>
      <c r="Q5372" s="2">
        <v>13513300000</v>
      </c>
      <c r="R5372" s="2">
        <v>13490300000</v>
      </c>
      <c r="S5372" s="2">
        <v>13467000000</v>
      </c>
      <c r="T5372" s="2">
        <v>13443500000</v>
      </c>
      <c r="U5372" s="2">
        <v>13421200000</v>
      </c>
      <c r="V5372" s="2">
        <v>13392700000</v>
      </c>
      <c r="W5372" s="2">
        <v>13362600000</v>
      </c>
      <c r="X5372" s="2">
        <v>13335600000</v>
      </c>
      <c r="Y5372" s="2">
        <v>13301100000</v>
      </c>
      <c r="Z5372" s="2">
        <v>13271400000</v>
      </c>
      <c r="AA5372" s="2">
        <v>13226900000</v>
      </c>
      <c r="AB5372" s="2">
        <v>13175300000</v>
      </c>
      <c r="AC5372" s="2">
        <v>13142500000</v>
      </c>
      <c r="AD5372" s="2">
        <v>13093100000</v>
      </c>
      <c r="AE5372" s="2">
        <v>13054400000</v>
      </c>
      <c r="AF5372" s="2">
        <v>13010000000</v>
      </c>
      <c r="AG5372" s="2">
        <v>12974100000</v>
      </c>
    </row>
    <row r="5373" spans="1:33" x14ac:dyDescent="0.35">
      <c r="A5373" t="s">
        <v>2855</v>
      </c>
      <c r="B5373" t="s">
        <v>19</v>
      </c>
      <c r="C5373" s="2">
        <v>9196860000</v>
      </c>
      <c r="D5373" s="2">
        <v>9604240000</v>
      </c>
      <c r="E5373" s="2">
        <v>9725650000</v>
      </c>
      <c r="F5373" s="2">
        <v>9797200000</v>
      </c>
      <c r="G5373" s="2">
        <v>9863190000</v>
      </c>
      <c r="H5373" s="2">
        <v>9926580000</v>
      </c>
      <c r="I5373" s="2">
        <v>9947610000</v>
      </c>
      <c r="J5373" s="2">
        <v>9935580000</v>
      </c>
      <c r="K5373" s="2">
        <v>9912620000</v>
      </c>
      <c r="L5373" s="2">
        <v>9876390000</v>
      </c>
      <c r="M5373" s="2">
        <v>9827950000</v>
      </c>
      <c r="N5373" s="2">
        <v>9795280000</v>
      </c>
      <c r="O5373" s="2">
        <v>9790520000</v>
      </c>
      <c r="P5373" s="2">
        <v>9770600000</v>
      </c>
      <c r="Q5373" s="2">
        <v>9745470000</v>
      </c>
      <c r="R5373" s="2">
        <v>9729950000</v>
      </c>
      <c r="S5373" s="2">
        <v>9713180000</v>
      </c>
      <c r="T5373" s="2">
        <v>9697990000</v>
      </c>
      <c r="U5373" s="2">
        <v>9684810000</v>
      </c>
      <c r="V5373" s="2">
        <v>9664970000</v>
      </c>
      <c r="W5373" s="2">
        <v>9644400000</v>
      </c>
      <c r="X5373" s="2">
        <v>9627700000</v>
      </c>
      <c r="Y5373" s="2">
        <v>9604690000</v>
      </c>
      <c r="Z5373" s="2">
        <v>9588050000</v>
      </c>
      <c r="AA5373" s="2">
        <v>9558300000</v>
      </c>
      <c r="AB5373" s="2">
        <v>9521820000</v>
      </c>
      <c r="AC5373" s="2">
        <v>9503180000</v>
      </c>
      <c r="AD5373" s="2">
        <v>9468750000</v>
      </c>
      <c r="AE5373" s="2">
        <v>9441880000</v>
      </c>
      <c r="AF5373" s="2">
        <v>9412210000</v>
      </c>
      <c r="AG5373" s="2">
        <v>9391440000</v>
      </c>
    </row>
    <row r="5374" spans="1:33" x14ac:dyDescent="0.35">
      <c r="A5374" t="s">
        <v>2856</v>
      </c>
      <c r="B5374" t="s">
        <v>19</v>
      </c>
      <c r="C5374" s="2">
        <v>17526400000</v>
      </c>
      <c r="D5374" s="2">
        <v>18201600000</v>
      </c>
      <c r="E5374" s="2">
        <v>18255400000</v>
      </c>
      <c r="F5374" s="2">
        <v>18329200000</v>
      </c>
      <c r="G5374" s="2">
        <v>18470800000</v>
      </c>
      <c r="H5374" s="2">
        <v>18581200000</v>
      </c>
      <c r="I5374" s="2">
        <v>18612500000</v>
      </c>
      <c r="J5374" s="2">
        <v>18581100000</v>
      </c>
      <c r="K5374" s="2">
        <v>18532100000</v>
      </c>
      <c r="L5374" s="2">
        <v>18454100000</v>
      </c>
      <c r="M5374" s="2">
        <v>18347800000</v>
      </c>
      <c r="N5374" s="2">
        <v>18278900000</v>
      </c>
      <c r="O5374" s="2">
        <v>18239600000</v>
      </c>
      <c r="P5374" s="2">
        <v>18192800000</v>
      </c>
      <c r="Q5374" s="2">
        <v>18142300000</v>
      </c>
      <c r="R5374" s="2">
        <v>18108400000</v>
      </c>
      <c r="S5374" s="2">
        <v>18076900000</v>
      </c>
      <c r="T5374" s="2">
        <v>18039900000</v>
      </c>
      <c r="U5374" s="2">
        <v>18001200000</v>
      </c>
      <c r="V5374" s="2">
        <v>17960900000</v>
      </c>
      <c r="W5374" s="2">
        <v>17916900000</v>
      </c>
      <c r="X5374" s="2">
        <v>17872400000</v>
      </c>
      <c r="Y5374" s="2">
        <v>17820100000</v>
      </c>
      <c r="Z5374" s="2">
        <v>17765900000</v>
      </c>
      <c r="AA5374" s="2">
        <v>17699000000</v>
      </c>
      <c r="AB5374" s="2">
        <v>17627300000</v>
      </c>
      <c r="AC5374" s="2">
        <v>17568400000</v>
      </c>
      <c r="AD5374" s="2">
        <v>17498200000</v>
      </c>
      <c r="AE5374" s="2">
        <v>17443100000</v>
      </c>
      <c r="AF5374" s="2">
        <v>17376300000</v>
      </c>
      <c r="AG5374" s="2">
        <v>17312600000</v>
      </c>
    </row>
    <row r="5375" spans="1:33" x14ac:dyDescent="0.35">
      <c r="A5375" t="s">
        <v>2857</v>
      </c>
      <c r="B5375" t="s">
        <v>19</v>
      </c>
      <c r="C5375" s="2">
        <v>420090000</v>
      </c>
      <c r="D5375" s="2">
        <v>440460000</v>
      </c>
      <c r="E5375" s="2">
        <v>449100000</v>
      </c>
      <c r="F5375" s="2">
        <v>453460000</v>
      </c>
      <c r="G5375" s="2">
        <v>456200000</v>
      </c>
      <c r="H5375" s="2">
        <v>459280000</v>
      </c>
      <c r="I5375" s="2">
        <v>460390000</v>
      </c>
      <c r="J5375" s="2">
        <v>459990000</v>
      </c>
      <c r="K5375" s="2">
        <v>459030000</v>
      </c>
      <c r="L5375" s="2">
        <v>457530000</v>
      </c>
      <c r="M5375" s="2">
        <v>455570000</v>
      </c>
      <c r="N5375" s="2">
        <v>454190000</v>
      </c>
      <c r="O5375" s="2">
        <v>454500000</v>
      </c>
      <c r="P5375" s="2">
        <v>453750000</v>
      </c>
      <c r="Q5375" s="2">
        <v>452640000</v>
      </c>
      <c r="R5375" s="2">
        <v>452010000</v>
      </c>
      <c r="S5375" s="2">
        <v>451240000</v>
      </c>
      <c r="T5375" s="2">
        <v>450680000</v>
      </c>
      <c r="U5375" s="2">
        <v>450320000</v>
      </c>
      <c r="V5375" s="2">
        <v>449450000</v>
      </c>
      <c r="W5375" s="2">
        <v>448600000</v>
      </c>
      <c r="X5375" s="2">
        <v>448060000</v>
      </c>
      <c r="Y5375" s="2">
        <v>447150000</v>
      </c>
      <c r="Z5375" s="2">
        <v>446790000</v>
      </c>
      <c r="AA5375" s="2">
        <v>445600000</v>
      </c>
      <c r="AB5375" s="2">
        <v>443980000</v>
      </c>
      <c r="AC5375" s="2">
        <v>443530000</v>
      </c>
      <c r="AD5375" s="2">
        <v>442040000</v>
      </c>
      <c r="AE5375" s="2">
        <v>440880000</v>
      </c>
      <c r="AF5375" s="2">
        <v>439700000</v>
      </c>
      <c r="AG5375" s="2">
        <v>439180000</v>
      </c>
    </row>
    <row r="5376" spans="1:33" x14ac:dyDescent="0.35">
      <c r="A5376" t="s">
        <v>2858</v>
      </c>
      <c r="B5376" t="s">
        <v>19</v>
      </c>
      <c r="C5376" s="2">
        <v>3192640000</v>
      </c>
      <c r="D5376" s="2">
        <v>3342490000</v>
      </c>
      <c r="E5376" s="2">
        <v>3399420000</v>
      </c>
      <c r="F5376" s="2">
        <v>3429470000</v>
      </c>
      <c r="G5376" s="2">
        <v>3451060000</v>
      </c>
      <c r="H5376" s="2">
        <v>3473930000</v>
      </c>
      <c r="I5376" s="2">
        <v>3481960000</v>
      </c>
      <c r="J5376" s="2">
        <v>3478490000</v>
      </c>
      <c r="K5376" s="2">
        <v>3470960000</v>
      </c>
      <c r="L5376" s="2">
        <v>3459120000</v>
      </c>
      <c r="M5376" s="2">
        <v>3443470000</v>
      </c>
      <c r="N5376" s="2">
        <v>3432690000</v>
      </c>
      <c r="O5376" s="2">
        <v>3433550000</v>
      </c>
      <c r="P5376" s="2">
        <v>3427380000</v>
      </c>
      <c r="Q5376" s="2">
        <v>3418870000</v>
      </c>
      <c r="R5376" s="2">
        <v>3413840000</v>
      </c>
      <c r="S5376" s="2">
        <v>3407990000</v>
      </c>
      <c r="T5376" s="2">
        <v>3403380000</v>
      </c>
      <c r="U5376" s="2">
        <v>3399930000</v>
      </c>
      <c r="V5376" s="2">
        <v>3393250000</v>
      </c>
      <c r="W5376" s="2">
        <v>3386510000</v>
      </c>
      <c r="X5376" s="2">
        <v>3381770000</v>
      </c>
      <c r="Y5376" s="2">
        <v>3374480000</v>
      </c>
      <c r="Z5376" s="2">
        <v>3370590000</v>
      </c>
      <c r="AA5376" s="2">
        <v>3361110000</v>
      </c>
      <c r="AB5376" s="2">
        <v>3348620000</v>
      </c>
      <c r="AC5376" s="2">
        <v>3344110000</v>
      </c>
      <c r="AD5376" s="2">
        <v>3332540000</v>
      </c>
      <c r="AE5376" s="2">
        <v>3323520000</v>
      </c>
      <c r="AF5376" s="2">
        <v>3314080000</v>
      </c>
      <c r="AG5376" s="2">
        <v>3308880000</v>
      </c>
    </row>
    <row r="5377" spans="1:33" x14ac:dyDescent="0.35">
      <c r="A5377" t="s">
        <v>2859</v>
      </c>
      <c r="B5377" t="s">
        <v>19</v>
      </c>
      <c r="C5377" s="2">
        <v>1679490000</v>
      </c>
      <c r="D5377" s="2">
        <v>1778680000</v>
      </c>
      <c r="E5377" s="2">
        <v>1844360000</v>
      </c>
      <c r="F5377" s="2">
        <v>1872750000</v>
      </c>
      <c r="G5377" s="2">
        <v>1880910000</v>
      </c>
      <c r="H5377" s="2">
        <v>1895030000</v>
      </c>
      <c r="I5377" s="2">
        <v>1901030000</v>
      </c>
      <c r="J5377" s="2">
        <v>1900910000</v>
      </c>
      <c r="K5377" s="2">
        <v>1898000000</v>
      </c>
      <c r="L5377" s="2">
        <v>1893580000</v>
      </c>
      <c r="M5377" s="2">
        <v>1888160000</v>
      </c>
      <c r="N5377" s="2">
        <v>1883830000</v>
      </c>
      <c r="O5377" s="2">
        <v>1890360000</v>
      </c>
      <c r="P5377" s="2">
        <v>1888900000</v>
      </c>
      <c r="Q5377" s="2">
        <v>1884950000</v>
      </c>
      <c r="R5377" s="2">
        <v>1883170000</v>
      </c>
      <c r="S5377" s="2">
        <v>1880010000</v>
      </c>
      <c r="T5377" s="2">
        <v>1879190000</v>
      </c>
      <c r="U5377" s="2">
        <v>1880120000</v>
      </c>
      <c r="V5377" s="2">
        <v>1877090000</v>
      </c>
      <c r="W5377" s="2">
        <v>1874510000</v>
      </c>
      <c r="X5377" s="2">
        <v>1874570000</v>
      </c>
      <c r="Y5377" s="2">
        <v>1872440000</v>
      </c>
      <c r="Z5377" s="2">
        <v>1874930000</v>
      </c>
      <c r="AA5377" s="2">
        <v>1871990000</v>
      </c>
      <c r="AB5377" s="2">
        <v>1865850000</v>
      </c>
      <c r="AC5377" s="2">
        <v>1868190000</v>
      </c>
      <c r="AD5377" s="2">
        <v>1863030000</v>
      </c>
      <c r="AE5377" s="2">
        <v>1859060000</v>
      </c>
      <c r="AF5377" s="2">
        <v>1856160000</v>
      </c>
      <c r="AG5377" s="2">
        <v>1858280000</v>
      </c>
    </row>
    <row r="5378" spans="1:33" x14ac:dyDescent="0.35">
      <c r="A5378" t="s">
        <v>2860</v>
      </c>
      <c r="B5378" t="s">
        <v>19</v>
      </c>
      <c r="C5378" s="2">
        <v>194520000</v>
      </c>
      <c r="D5378" s="2">
        <v>205370000</v>
      </c>
      <c r="E5378" s="2">
        <v>211860000</v>
      </c>
      <c r="F5378" s="2">
        <v>214750000</v>
      </c>
      <c r="G5378" s="2">
        <v>215800000</v>
      </c>
      <c r="H5378" s="2">
        <v>217370000</v>
      </c>
      <c r="I5378" s="2">
        <v>218010000</v>
      </c>
      <c r="J5378" s="2">
        <v>217940000</v>
      </c>
      <c r="K5378" s="2">
        <v>217570000</v>
      </c>
      <c r="L5378" s="2">
        <v>217000000</v>
      </c>
      <c r="M5378" s="2">
        <v>216280000</v>
      </c>
      <c r="N5378" s="2">
        <v>215740000</v>
      </c>
      <c r="O5378" s="2">
        <v>216310000</v>
      </c>
      <c r="P5378" s="2">
        <v>216080000</v>
      </c>
      <c r="Q5378" s="2">
        <v>215610000</v>
      </c>
      <c r="R5378" s="2">
        <v>215380000</v>
      </c>
      <c r="S5378" s="2">
        <v>215010000</v>
      </c>
      <c r="T5378" s="2">
        <v>214870000</v>
      </c>
      <c r="U5378" s="2">
        <v>214890000</v>
      </c>
      <c r="V5378" s="2">
        <v>214520000</v>
      </c>
      <c r="W5378" s="2">
        <v>214190000</v>
      </c>
      <c r="X5378" s="2">
        <v>214120000</v>
      </c>
      <c r="Y5378" s="2">
        <v>213820000</v>
      </c>
      <c r="Z5378" s="2">
        <v>213970000</v>
      </c>
      <c r="AA5378" s="2">
        <v>213560000</v>
      </c>
      <c r="AB5378" s="2">
        <v>212840000</v>
      </c>
      <c r="AC5378" s="2">
        <v>212960000</v>
      </c>
      <c r="AD5378" s="2">
        <v>212330000</v>
      </c>
      <c r="AE5378" s="2">
        <v>211850000</v>
      </c>
      <c r="AF5378" s="2">
        <v>211450000</v>
      </c>
      <c r="AG5378" s="2">
        <v>211540000</v>
      </c>
    </row>
    <row r="5379" spans="1:33" x14ac:dyDescent="0.35">
      <c r="A5379" t="s">
        <v>2861</v>
      </c>
      <c r="B5379" t="s">
        <v>19</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x14ac:dyDescent="0.35">
      <c r="A5380" t="s">
        <v>2862</v>
      </c>
      <c r="B5380" t="s">
        <v>19</v>
      </c>
      <c r="C5380" s="2">
        <v>-812000000000000</v>
      </c>
      <c r="D5380" s="2">
        <v>-783000000000000</v>
      </c>
      <c r="E5380" s="2">
        <v>-779000000000000</v>
      </c>
      <c r="F5380" s="2">
        <v>-776000000000000</v>
      </c>
      <c r="G5380" s="2">
        <v>-773000000000000</v>
      </c>
      <c r="H5380" s="2">
        <v>-769000000000000</v>
      </c>
      <c r="I5380" s="2">
        <v>-766000000000000</v>
      </c>
      <c r="J5380" s="2">
        <v>-763000000000000</v>
      </c>
      <c r="K5380" s="2">
        <v>-759000000000000</v>
      </c>
      <c r="L5380" s="2">
        <v>-756000000000000</v>
      </c>
      <c r="M5380" s="2">
        <v>-752000000000000</v>
      </c>
      <c r="N5380" s="2">
        <v>-749000000000000</v>
      </c>
      <c r="O5380" s="2">
        <v>-746000000000000</v>
      </c>
      <c r="P5380" s="2">
        <v>-742000000000000</v>
      </c>
      <c r="Q5380" s="2">
        <v>-739000000000000</v>
      </c>
      <c r="R5380" s="2">
        <v>-735000000000000</v>
      </c>
      <c r="S5380" s="2">
        <v>-732000000000000</v>
      </c>
      <c r="T5380" s="2">
        <v>-729000000000000</v>
      </c>
      <c r="U5380" s="2">
        <v>-725000000000000</v>
      </c>
      <c r="V5380" s="2">
        <v>-722000000000000</v>
      </c>
      <c r="W5380" s="2">
        <v>-719000000000000</v>
      </c>
      <c r="X5380" s="2">
        <v>-715000000000000</v>
      </c>
      <c r="Y5380" s="2">
        <v>-712000000000000</v>
      </c>
      <c r="Z5380" s="2">
        <v>-708000000000000</v>
      </c>
      <c r="AA5380" s="2">
        <v>-705000000000000</v>
      </c>
      <c r="AB5380" s="2">
        <v>-702000000000000</v>
      </c>
      <c r="AC5380" s="2">
        <v>-698000000000000</v>
      </c>
      <c r="AD5380" s="2">
        <v>-695000000000000</v>
      </c>
      <c r="AE5380" s="2">
        <v>-691000000000000</v>
      </c>
      <c r="AF5380" s="2">
        <v>-688000000000000</v>
      </c>
      <c r="AG5380" s="2">
        <v>-685000000000000</v>
      </c>
    </row>
    <row r="5381" spans="1:33" x14ac:dyDescent="0.35">
      <c r="A5381" t="s">
        <v>2863</v>
      </c>
      <c r="B5381" t="s">
        <v>19</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x14ac:dyDescent="0.35">
      <c r="A5382" t="s">
        <v>2864</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x14ac:dyDescent="0.35">
      <c r="A5383" t="s">
        <v>2865</v>
      </c>
      <c r="B5383" t="s">
        <v>19</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x14ac:dyDescent="0.35">
      <c r="A5384" t="s">
        <v>2866</v>
      </c>
      <c r="B5384" t="s">
        <v>19</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x14ac:dyDescent="0.35">
      <c r="A5385" t="s">
        <v>2867</v>
      </c>
      <c r="B5385" t="s">
        <v>19</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x14ac:dyDescent="0.35">
      <c r="A5386" t="s">
        <v>2868</v>
      </c>
      <c r="B5386" t="s">
        <v>19</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x14ac:dyDescent="0.35">
      <c r="A5387" t="s">
        <v>2869</v>
      </c>
      <c r="B5387" t="s">
        <v>19</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x14ac:dyDescent="0.35">
      <c r="A5388" t="s">
        <v>2870</v>
      </c>
      <c r="B5388" t="s">
        <v>19</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x14ac:dyDescent="0.35">
      <c r="A5389" t="s">
        <v>2871</v>
      </c>
      <c r="B5389" t="s">
        <v>19</v>
      </c>
      <c r="C5389" s="2">
        <v>1360000000000</v>
      </c>
      <c r="D5389" s="2">
        <v>1140000000000</v>
      </c>
      <c r="E5389" s="2">
        <v>1150000000000</v>
      </c>
      <c r="F5389" s="2">
        <v>1160000000000</v>
      </c>
      <c r="G5389" s="2">
        <v>1160000000000</v>
      </c>
      <c r="H5389" s="2">
        <v>1170000000000</v>
      </c>
      <c r="I5389" s="2">
        <v>1180000000000</v>
      </c>
      <c r="J5389" s="2">
        <v>1180000000000</v>
      </c>
      <c r="K5389" s="2">
        <v>1190000000000</v>
      </c>
      <c r="L5389" s="2">
        <v>1200000000000</v>
      </c>
      <c r="M5389" s="2">
        <v>1210000000000</v>
      </c>
      <c r="N5389" s="2">
        <v>1210000000000</v>
      </c>
      <c r="O5389" s="2">
        <v>1220000000000</v>
      </c>
      <c r="P5389" s="2">
        <v>1230000000000</v>
      </c>
      <c r="Q5389" s="2">
        <v>1240000000000</v>
      </c>
      <c r="R5389" s="2">
        <v>1240000000000</v>
      </c>
      <c r="S5389" s="2">
        <v>1250000000000</v>
      </c>
      <c r="T5389" s="2">
        <v>1260000000000</v>
      </c>
      <c r="U5389" s="2">
        <v>1270000000000</v>
      </c>
      <c r="V5389" s="2">
        <v>1270000000000</v>
      </c>
      <c r="W5389" s="2">
        <v>1280000000000</v>
      </c>
      <c r="X5389" s="2">
        <v>1290000000000</v>
      </c>
      <c r="Y5389" s="2">
        <v>1300000000000</v>
      </c>
      <c r="Z5389" s="2">
        <v>1300000000000</v>
      </c>
      <c r="AA5389" s="2">
        <v>1310000000000</v>
      </c>
      <c r="AB5389" s="2">
        <v>1320000000000</v>
      </c>
      <c r="AC5389" s="2">
        <v>1320000000000</v>
      </c>
      <c r="AD5389" s="2">
        <v>1330000000000</v>
      </c>
      <c r="AE5389" s="2">
        <v>1340000000000</v>
      </c>
      <c r="AF5389" s="2">
        <v>1350000000000</v>
      </c>
      <c r="AG5389" s="2">
        <v>1350000000000</v>
      </c>
    </row>
    <row r="5390" spans="1:33" x14ac:dyDescent="0.35">
      <c r="A5390" t="s">
        <v>2872</v>
      </c>
      <c r="B5390" t="s">
        <v>19</v>
      </c>
      <c r="C5390" s="2">
        <v>57400000000</v>
      </c>
      <c r="D5390" s="2">
        <v>41100000000</v>
      </c>
      <c r="E5390" s="2">
        <v>41900000000</v>
      </c>
      <c r="F5390" s="2">
        <v>42700000000</v>
      </c>
      <c r="G5390" s="2">
        <v>43600000000</v>
      </c>
      <c r="H5390" s="2">
        <v>44400000000</v>
      </c>
      <c r="I5390" s="2">
        <v>45200000000</v>
      </c>
      <c r="J5390" s="2">
        <v>46100000000</v>
      </c>
      <c r="K5390" s="2">
        <v>46900000000</v>
      </c>
      <c r="L5390" s="2">
        <v>47800000000</v>
      </c>
      <c r="M5390" s="2">
        <v>48600000000</v>
      </c>
      <c r="N5390" s="2">
        <v>49400000000</v>
      </c>
      <c r="O5390" s="2">
        <v>50300000000</v>
      </c>
      <c r="P5390" s="2">
        <v>51100000000</v>
      </c>
      <c r="Q5390" s="2">
        <v>51900000000</v>
      </c>
      <c r="R5390" s="2">
        <v>52800000000</v>
      </c>
      <c r="S5390" s="2">
        <v>53600000000</v>
      </c>
      <c r="T5390" s="2">
        <v>54400000000</v>
      </c>
      <c r="U5390" s="2">
        <v>55300000000</v>
      </c>
      <c r="V5390" s="2">
        <v>56100000000</v>
      </c>
      <c r="W5390" s="2">
        <v>56900000000</v>
      </c>
      <c r="X5390" s="2">
        <v>57800000000</v>
      </c>
      <c r="Y5390" s="2">
        <v>58600000000</v>
      </c>
      <c r="Z5390" s="2">
        <v>59400000000</v>
      </c>
      <c r="AA5390" s="2">
        <v>60300000000</v>
      </c>
      <c r="AB5390" s="2">
        <v>61100000000</v>
      </c>
      <c r="AC5390" s="2">
        <v>61900000000</v>
      </c>
      <c r="AD5390" s="2">
        <v>62800000000</v>
      </c>
      <c r="AE5390" s="2">
        <v>63600000000</v>
      </c>
      <c r="AF5390" s="2">
        <v>64400000000</v>
      </c>
      <c r="AG5390" s="2">
        <v>65300000000</v>
      </c>
    </row>
    <row r="5391" spans="1:33" x14ac:dyDescent="0.35">
      <c r="A5391" t="s">
        <v>2873</v>
      </c>
      <c r="B5391" t="s">
        <v>19</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x14ac:dyDescent="0.35">
      <c r="A5392" t="s">
        <v>2874</v>
      </c>
      <c r="B5392" t="s">
        <v>19</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3" x14ac:dyDescent="0.35">
      <c r="A5393" t="s">
        <v>2875</v>
      </c>
      <c r="B5393" t="s">
        <v>19</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3" x14ac:dyDescent="0.35">
      <c r="A5394" t="s">
        <v>2876</v>
      </c>
      <c r="B5394" t="s">
        <v>19</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row>
    <row r="5395" spans="1:33" x14ac:dyDescent="0.35">
      <c r="A5395" t="s">
        <v>2877</v>
      </c>
      <c r="B5395" t="s">
        <v>19</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3" x14ac:dyDescent="0.35">
      <c r="A5396" t="s">
        <v>2878</v>
      </c>
      <c r="B5396" t="s">
        <v>19</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3" x14ac:dyDescent="0.35">
      <c r="A5397" t="s">
        <v>2879</v>
      </c>
      <c r="B5397" t="s">
        <v>19</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3" x14ac:dyDescent="0.35">
      <c r="A5398" t="s">
        <v>2880</v>
      </c>
      <c r="B5398" t="s">
        <v>19</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3" x14ac:dyDescent="0.35">
      <c r="A5399" t="s">
        <v>2881</v>
      </c>
      <c r="B5399" t="s">
        <v>19</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3" x14ac:dyDescent="0.35">
      <c r="A5400" t="s">
        <v>2882</v>
      </c>
      <c r="B5400" t="s">
        <v>19</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3" x14ac:dyDescent="0.35">
      <c r="A5401" t="s">
        <v>2883</v>
      </c>
      <c r="B5401" t="s">
        <v>19</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3" x14ac:dyDescent="0.35">
      <c r="A5402" t="s">
        <v>2884</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3" x14ac:dyDescent="0.35">
      <c r="A5403" t="s">
        <v>2885</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3" x14ac:dyDescent="0.35">
      <c r="A5404" t="s">
        <v>2924</v>
      </c>
      <c r="B5404" t="s">
        <v>19</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3" x14ac:dyDescent="0.35">
      <c r="A5405" t="s">
        <v>2925</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3" x14ac:dyDescent="0.35">
      <c r="A5406" t="s">
        <v>2926</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row>
    <row r="5407" spans="1:33" x14ac:dyDescent="0.35">
      <c r="A5407" t="s">
        <v>2927</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3" x14ac:dyDescent="0.35">
      <c r="A5408" t="s">
        <v>2928</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row>
    <row r="5409" spans="1:33" x14ac:dyDescent="0.35">
      <c r="A5409" t="s">
        <v>2929</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3" x14ac:dyDescent="0.35">
      <c r="A5410" t="s">
        <v>2930</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3" x14ac:dyDescent="0.35">
      <c r="A5411" t="s">
        <v>2931</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3" x14ac:dyDescent="0.35">
      <c r="A5412" t="s">
        <v>2932</v>
      </c>
      <c r="B5412" t="s">
        <v>19</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3" x14ac:dyDescent="0.35">
      <c r="A5413" t="s">
        <v>2933</v>
      </c>
      <c r="B5413" t="s">
        <v>19</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3" x14ac:dyDescent="0.35">
      <c r="A5414" t="s">
        <v>2934</v>
      </c>
      <c r="B5414" t="s">
        <v>19</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3" x14ac:dyDescent="0.35">
      <c r="A5415" t="s">
        <v>2935</v>
      </c>
      <c r="B5415" t="s">
        <v>19</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row>
    <row r="5416" spans="1:33" x14ac:dyDescent="0.35">
      <c r="A5416" t="s">
        <v>2936</v>
      </c>
      <c r="B5416" t="s">
        <v>19</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row>
    <row r="5417" spans="1:33" x14ac:dyDescent="0.35">
      <c r="A5417" t="s">
        <v>2937</v>
      </c>
      <c r="B5417" t="s">
        <v>19</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3" x14ac:dyDescent="0.35">
      <c r="A5418" t="s">
        <v>2938</v>
      </c>
      <c r="B5418" t="s">
        <v>19</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3" x14ac:dyDescent="0.35">
      <c r="A5419" t="s">
        <v>2939</v>
      </c>
      <c r="B5419" t="s">
        <v>19</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3" x14ac:dyDescent="0.35">
      <c r="A5420" t="s">
        <v>2940</v>
      </c>
      <c r="B5420" t="s">
        <v>19</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3" x14ac:dyDescent="0.35">
      <c r="A5421" t="s">
        <v>2941</v>
      </c>
      <c r="B5421" t="s">
        <v>19</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3" x14ac:dyDescent="0.35">
      <c r="A5422" t="s">
        <v>2942</v>
      </c>
      <c r="B5422" t="s">
        <v>19</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3" x14ac:dyDescent="0.35">
      <c r="A5423" t="s">
        <v>2943</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3" x14ac:dyDescent="0.35">
      <c r="A5424" t="s">
        <v>2944</v>
      </c>
      <c r="B5424" t="s">
        <v>19</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3" x14ac:dyDescent="0.35">
      <c r="A5425" t="s">
        <v>2945</v>
      </c>
      <c r="B5425" t="s">
        <v>19</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3" x14ac:dyDescent="0.35">
      <c r="A5426" t="s">
        <v>2946</v>
      </c>
      <c r="B5426" t="s">
        <v>19</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3" x14ac:dyDescent="0.35">
      <c r="A5427" t="s">
        <v>2947</v>
      </c>
      <c r="B5427" t="s">
        <v>19</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3" x14ac:dyDescent="0.35">
      <c r="A5428" t="s">
        <v>2948</v>
      </c>
      <c r="B5428" t="s">
        <v>19</v>
      </c>
      <c r="C5428" s="2">
        <v>214397000000000</v>
      </c>
      <c r="D5428" s="2">
        <v>216032000000000</v>
      </c>
      <c r="E5428" s="2">
        <v>218742000000000</v>
      </c>
      <c r="F5428" s="2">
        <v>215329000000000</v>
      </c>
      <c r="G5428" s="2">
        <v>215869000000000</v>
      </c>
      <c r="H5428" s="2">
        <v>216514000000000</v>
      </c>
      <c r="I5428" s="2">
        <v>216764000000000</v>
      </c>
      <c r="J5428" s="2">
        <v>216707000000000</v>
      </c>
      <c r="K5428" s="2">
        <v>216335000000000</v>
      </c>
      <c r="L5428" s="2">
        <v>215683000000000</v>
      </c>
      <c r="M5428" s="2">
        <v>214990000000000</v>
      </c>
      <c r="N5428" s="2">
        <v>214381000000000</v>
      </c>
      <c r="O5428" s="2">
        <v>213648000000000</v>
      </c>
      <c r="P5428" s="2">
        <v>212858000000000</v>
      </c>
      <c r="Q5428" s="2">
        <v>212287000000000</v>
      </c>
      <c r="R5428" s="2">
        <v>211838000000000</v>
      </c>
      <c r="S5428" s="2">
        <v>211565000000000</v>
      </c>
      <c r="T5428" s="2">
        <v>211239000000000</v>
      </c>
      <c r="U5428" s="2">
        <v>210860000000000</v>
      </c>
      <c r="V5428" s="2">
        <v>210482000000000</v>
      </c>
      <c r="W5428" s="2">
        <v>210209000000000</v>
      </c>
      <c r="X5428" s="2">
        <v>209777000000000</v>
      </c>
      <c r="Y5428" s="2">
        <v>209451000000000</v>
      </c>
      <c r="Z5428" s="2">
        <v>209238000000000</v>
      </c>
      <c r="AA5428" s="2">
        <v>209025000000000</v>
      </c>
      <c r="AB5428" s="2">
        <v>208813000000000</v>
      </c>
      <c r="AC5428" s="2">
        <v>208605000000000</v>
      </c>
      <c r="AD5428" s="2">
        <v>208340000000000</v>
      </c>
      <c r="AE5428" s="2">
        <v>208016000000000</v>
      </c>
      <c r="AF5428" s="2">
        <v>207644000000000</v>
      </c>
      <c r="AG5428" s="2">
        <v>207214000000000</v>
      </c>
    </row>
    <row r="5429" spans="1:33" x14ac:dyDescent="0.35">
      <c r="A5429" t="s">
        <v>2949</v>
      </c>
      <c r="B5429" t="s">
        <v>19</v>
      </c>
      <c r="C5429" s="2">
        <v>19257800000</v>
      </c>
      <c r="D5429" s="2">
        <v>19404600000</v>
      </c>
      <c r="E5429" s="2">
        <v>19648000000</v>
      </c>
      <c r="F5429" s="2">
        <v>19341500000</v>
      </c>
      <c r="G5429" s="2">
        <v>19389900000</v>
      </c>
      <c r="H5429" s="2">
        <v>19447900000</v>
      </c>
      <c r="I5429" s="2">
        <v>19470300000</v>
      </c>
      <c r="J5429" s="2">
        <v>19465200000</v>
      </c>
      <c r="K5429" s="2">
        <v>19431800000</v>
      </c>
      <c r="L5429" s="2">
        <v>19373300000</v>
      </c>
      <c r="M5429" s="2">
        <v>19311000000</v>
      </c>
      <c r="N5429" s="2">
        <v>19256300000</v>
      </c>
      <c r="O5429" s="2">
        <v>19190400000</v>
      </c>
      <c r="P5429" s="2">
        <v>19119500000</v>
      </c>
      <c r="Q5429" s="2">
        <v>19068200000</v>
      </c>
      <c r="R5429" s="2">
        <v>19027900000</v>
      </c>
      <c r="S5429" s="2">
        <v>19003400000</v>
      </c>
      <c r="T5429" s="2">
        <v>18974100000</v>
      </c>
      <c r="U5429" s="2">
        <v>18940000000</v>
      </c>
      <c r="V5429" s="2">
        <v>18906100000</v>
      </c>
      <c r="W5429" s="2">
        <v>18881600000</v>
      </c>
      <c r="X5429" s="2">
        <v>18842800000</v>
      </c>
      <c r="Y5429" s="2">
        <v>18813500000</v>
      </c>
      <c r="Z5429" s="2">
        <v>18794300000</v>
      </c>
      <c r="AA5429" s="2">
        <v>18775200000</v>
      </c>
      <c r="AB5429" s="2">
        <v>18756200000</v>
      </c>
      <c r="AC5429" s="2">
        <v>18737500000</v>
      </c>
      <c r="AD5429" s="2">
        <v>18713700000</v>
      </c>
      <c r="AE5429" s="2">
        <v>18684600000</v>
      </c>
      <c r="AF5429" s="2">
        <v>18651200000</v>
      </c>
      <c r="AG5429" s="2">
        <v>18612500000</v>
      </c>
    </row>
    <row r="5430" spans="1:33" x14ac:dyDescent="0.35">
      <c r="A5430" t="s">
        <v>2950</v>
      </c>
      <c r="B5430" t="s">
        <v>19</v>
      </c>
      <c r="C5430" s="2">
        <v>118484000000</v>
      </c>
      <c r="D5430" s="2">
        <v>119388000000</v>
      </c>
      <c r="E5430" s="2">
        <v>120885000000</v>
      </c>
      <c r="F5430" s="2">
        <v>118999000000</v>
      </c>
      <c r="G5430" s="2">
        <v>119297000000</v>
      </c>
      <c r="H5430" s="2">
        <v>119654000000</v>
      </c>
      <c r="I5430" s="2">
        <v>119792000000</v>
      </c>
      <c r="J5430" s="2">
        <v>119761000000</v>
      </c>
      <c r="K5430" s="2">
        <v>119555000000</v>
      </c>
      <c r="L5430" s="2">
        <v>119195000000</v>
      </c>
      <c r="M5430" s="2">
        <v>118812000000</v>
      </c>
      <c r="N5430" s="2">
        <v>118475000000</v>
      </c>
      <c r="O5430" s="2">
        <v>118070000000</v>
      </c>
      <c r="P5430" s="2">
        <v>117633000000</v>
      </c>
      <c r="Q5430" s="2">
        <v>117318000000</v>
      </c>
      <c r="R5430" s="2">
        <v>117070000000</v>
      </c>
      <c r="S5430" s="2">
        <v>116919000000</v>
      </c>
      <c r="T5430" s="2">
        <v>116739000000</v>
      </c>
      <c r="U5430" s="2">
        <v>116529000000</v>
      </c>
      <c r="V5430" s="2">
        <v>116320000000</v>
      </c>
      <c r="W5430" s="2">
        <v>116170000000</v>
      </c>
      <c r="X5430" s="2">
        <v>115931000000</v>
      </c>
      <c r="Y5430" s="2">
        <v>115751000000</v>
      </c>
      <c r="Z5430" s="2">
        <v>115633000000</v>
      </c>
      <c r="AA5430" s="2">
        <v>115515000000</v>
      </c>
      <c r="AB5430" s="2">
        <v>115398000000</v>
      </c>
      <c r="AC5430" s="2">
        <v>115283000000</v>
      </c>
      <c r="AD5430" s="2">
        <v>115137000000</v>
      </c>
      <c r="AE5430" s="2">
        <v>114958000000</v>
      </c>
      <c r="AF5430" s="2">
        <v>114752000000</v>
      </c>
      <c r="AG5430" s="2">
        <v>114514000000</v>
      </c>
    </row>
    <row r="5431" spans="1:33" x14ac:dyDescent="0.35">
      <c r="A5431" t="s">
        <v>2951</v>
      </c>
      <c r="B5431" t="s">
        <v>19</v>
      </c>
      <c r="C5431" s="2">
        <v>162980000000</v>
      </c>
      <c r="D5431" s="2">
        <v>164223000000</v>
      </c>
      <c r="E5431" s="2">
        <v>166283000000</v>
      </c>
      <c r="F5431" s="2">
        <v>163688000000</v>
      </c>
      <c r="G5431" s="2">
        <v>164099000000</v>
      </c>
      <c r="H5431" s="2">
        <v>164589000000</v>
      </c>
      <c r="I5431" s="2">
        <v>164779000000</v>
      </c>
      <c r="J5431" s="2">
        <v>164736000000</v>
      </c>
      <c r="K5431" s="2">
        <v>164453000000</v>
      </c>
      <c r="L5431" s="2">
        <v>163957000000</v>
      </c>
      <c r="M5431" s="2">
        <v>163430000000</v>
      </c>
      <c r="N5431" s="2">
        <v>162968000000</v>
      </c>
      <c r="O5431" s="2">
        <v>162410000000</v>
      </c>
      <c r="P5431" s="2">
        <v>161809000000</v>
      </c>
      <c r="Q5431" s="2">
        <v>161375000000</v>
      </c>
      <c r="R5431" s="2">
        <v>161035000000</v>
      </c>
      <c r="S5431" s="2">
        <v>160827000000</v>
      </c>
      <c r="T5431" s="2">
        <v>160579000000</v>
      </c>
      <c r="U5431" s="2">
        <v>160291000000</v>
      </c>
      <c r="V5431" s="2">
        <v>160003000000</v>
      </c>
      <c r="W5431" s="2">
        <v>159796000000</v>
      </c>
      <c r="X5431" s="2">
        <v>159468000000</v>
      </c>
      <c r="Y5431" s="2">
        <v>159220000000</v>
      </c>
      <c r="Z5431" s="2">
        <v>159058000000</v>
      </c>
      <c r="AA5431" s="2">
        <v>158896000000</v>
      </c>
      <c r="AB5431" s="2">
        <v>158735000000</v>
      </c>
      <c r="AC5431" s="2">
        <v>158577000000</v>
      </c>
      <c r="AD5431" s="2">
        <v>158375000000</v>
      </c>
      <c r="AE5431" s="2">
        <v>158129000000</v>
      </c>
      <c r="AF5431" s="2">
        <v>157847000000</v>
      </c>
      <c r="AG5431" s="2">
        <v>157519000000</v>
      </c>
    </row>
    <row r="5432" spans="1:33" x14ac:dyDescent="0.35">
      <c r="A5432" t="s">
        <v>2952</v>
      </c>
      <c r="B5432" t="s">
        <v>19</v>
      </c>
      <c r="C5432" s="2">
        <v>63098900000</v>
      </c>
      <c r="D5432" s="2">
        <v>63580100000</v>
      </c>
      <c r="E5432" s="2">
        <v>64377600000</v>
      </c>
      <c r="F5432" s="2">
        <v>63373200000</v>
      </c>
      <c r="G5432" s="2">
        <v>63532000000</v>
      </c>
      <c r="H5432" s="2">
        <v>63721900000</v>
      </c>
      <c r="I5432" s="2">
        <v>63795400000</v>
      </c>
      <c r="J5432" s="2">
        <v>63778700000</v>
      </c>
      <c r="K5432" s="2">
        <v>63669100000</v>
      </c>
      <c r="L5432" s="2">
        <v>63477300000</v>
      </c>
      <c r="M5432" s="2">
        <v>63273200000</v>
      </c>
      <c r="N5432" s="2">
        <v>63094100000</v>
      </c>
      <c r="O5432" s="2">
        <v>62878300000</v>
      </c>
      <c r="P5432" s="2">
        <v>62645800000</v>
      </c>
      <c r="Q5432" s="2">
        <v>62477700000</v>
      </c>
      <c r="R5432" s="2">
        <v>62345800000</v>
      </c>
      <c r="S5432" s="2">
        <v>62265400000</v>
      </c>
      <c r="T5432" s="2">
        <v>62169300000</v>
      </c>
      <c r="U5432" s="2">
        <v>62057800000</v>
      </c>
      <c r="V5432" s="2">
        <v>61946500000</v>
      </c>
      <c r="W5432" s="2">
        <v>61866200000</v>
      </c>
      <c r="X5432" s="2">
        <v>61739100000</v>
      </c>
      <c r="Y5432" s="2">
        <v>61643200000</v>
      </c>
      <c r="Z5432" s="2">
        <v>61580400000</v>
      </c>
      <c r="AA5432" s="2">
        <v>61517800000</v>
      </c>
      <c r="AB5432" s="2">
        <v>61455400000</v>
      </c>
      <c r="AC5432" s="2">
        <v>61394300000</v>
      </c>
      <c r="AD5432" s="2">
        <v>61316200000</v>
      </c>
      <c r="AE5432" s="2">
        <v>61221000000</v>
      </c>
      <c r="AF5432" s="2">
        <v>61111500000</v>
      </c>
      <c r="AG5432" s="2">
        <v>60984700000</v>
      </c>
    </row>
    <row r="5433" spans="1:33" x14ac:dyDescent="0.35">
      <c r="A5433" t="s">
        <v>2953</v>
      </c>
      <c r="B5433" t="s">
        <v>19</v>
      </c>
      <c r="C5433" s="2">
        <v>59082500000</v>
      </c>
      <c r="D5433" s="2">
        <v>59533000000</v>
      </c>
      <c r="E5433" s="2">
        <v>60279800000</v>
      </c>
      <c r="F5433" s="2">
        <v>59339300000</v>
      </c>
      <c r="G5433" s="2">
        <v>59488000000</v>
      </c>
      <c r="H5433" s="2">
        <v>59665800000</v>
      </c>
      <c r="I5433" s="2">
        <v>59734700000</v>
      </c>
      <c r="J5433" s="2">
        <v>59719000000</v>
      </c>
      <c r="K5433" s="2">
        <v>59616400000</v>
      </c>
      <c r="L5433" s="2">
        <v>59436800000</v>
      </c>
      <c r="M5433" s="2">
        <v>59245700000</v>
      </c>
      <c r="N5433" s="2">
        <v>59078000000</v>
      </c>
      <c r="O5433" s="2">
        <v>58875900000</v>
      </c>
      <c r="P5433" s="2">
        <v>58658200000</v>
      </c>
      <c r="Q5433" s="2">
        <v>58500900000</v>
      </c>
      <c r="R5433" s="2">
        <v>58377300000</v>
      </c>
      <c r="S5433" s="2">
        <v>58302000000</v>
      </c>
      <c r="T5433" s="2">
        <v>58212100000</v>
      </c>
      <c r="U5433" s="2">
        <v>58107700000</v>
      </c>
      <c r="V5433" s="2">
        <v>58003400000</v>
      </c>
      <c r="W5433" s="2">
        <v>57928300000</v>
      </c>
      <c r="X5433" s="2">
        <v>57809200000</v>
      </c>
      <c r="Y5433" s="2">
        <v>57719500000</v>
      </c>
      <c r="Z5433" s="2">
        <v>57660700000</v>
      </c>
      <c r="AA5433" s="2">
        <v>57602100000</v>
      </c>
      <c r="AB5433" s="2">
        <v>57543600000</v>
      </c>
      <c r="AC5433" s="2">
        <v>57486400000</v>
      </c>
      <c r="AD5433" s="2">
        <v>57413300000</v>
      </c>
      <c r="AE5433" s="2">
        <v>57324100000</v>
      </c>
      <c r="AF5433" s="2">
        <v>57221600000</v>
      </c>
      <c r="AG5433" s="2">
        <v>57102900000</v>
      </c>
    </row>
    <row r="5434" spans="1:33" x14ac:dyDescent="0.35">
      <c r="A5434" t="s">
        <v>2954</v>
      </c>
      <c r="B5434" t="s">
        <v>19</v>
      </c>
      <c r="C5434" s="2">
        <v>1317260000</v>
      </c>
      <c r="D5434" s="2">
        <v>1327300000</v>
      </c>
      <c r="E5434" s="2">
        <v>1343950000</v>
      </c>
      <c r="F5434" s="2">
        <v>1322980000</v>
      </c>
      <c r="G5434" s="2">
        <v>1326300000</v>
      </c>
      <c r="H5434" s="2">
        <v>1330260000</v>
      </c>
      <c r="I5434" s="2">
        <v>1331790000</v>
      </c>
      <c r="J5434" s="2">
        <v>1331450000</v>
      </c>
      <c r="K5434" s="2">
        <v>1329160000</v>
      </c>
      <c r="L5434" s="2">
        <v>1325150000</v>
      </c>
      <c r="M5434" s="2">
        <v>1320890000</v>
      </c>
      <c r="N5434" s="2">
        <v>1317150000</v>
      </c>
      <c r="O5434" s="2">
        <v>1312650000</v>
      </c>
      <c r="P5434" s="2">
        <v>1307790000</v>
      </c>
      <c r="Q5434" s="2">
        <v>1304290000</v>
      </c>
      <c r="R5434" s="2">
        <v>1301530000</v>
      </c>
      <c r="S5434" s="2">
        <v>1299850000</v>
      </c>
      <c r="T5434" s="2">
        <v>1297850000</v>
      </c>
      <c r="U5434" s="2">
        <v>1295520000</v>
      </c>
      <c r="V5434" s="2">
        <v>1293200000</v>
      </c>
      <c r="W5434" s="2">
        <v>1291520000</v>
      </c>
      <c r="X5434" s="2">
        <v>1288870000</v>
      </c>
      <c r="Y5434" s="2">
        <v>1286870000</v>
      </c>
      <c r="Z5434" s="2">
        <v>1285550000</v>
      </c>
      <c r="AA5434" s="2">
        <v>1284250000</v>
      </c>
      <c r="AB5434" s="2">
        <v>1282940000</v>
      </c>
      <c r="AC5434" s="2">
        <v>1281670000</v>
      </c>
      <c r="AD5434" s="2">
        <v>1280040000</v>
      </c>
      <c r="AE5434" s="2">
        <v>1278050000</v>
      </c>
      <c r="AF5434" s="2">
        <v>1275770000</v>
      </c>
      <c r="AG5434" s="2">
        <v>1273120000</v>
      </c>
    </row>
    <row r="5435" spans="1:33" x14ac:dyDescent="0.35">
      <c r="A5435" t="s">
        <v>2955</v>
      </c>
      <c r="B5435" t="s">
        <v>19</v>
      </c>
      <c r="C5435" s="2">
        <v>2153670000</v>
      </c>
      <c r="D5435" s="2">
        <v>2170090000</v>
      </c>
      <c r="E5435" s="2">
        <v>2197310000</v>
      </c>
      <c r="F5435" s="2">
        <v>2163030000</v>
      </c>
      <c r="G5435" s="2">
        <v>2168450000</v>
      </c>
      <c r="H5435" s="2">
        <v>2174930000</v>
      </c>
      <c r="I5435" s="2">
        <v>2177440000</v>
      </c>
      <c r="J5435" s="2">
        <v>2176870000</v>
      </c>
      <c r="K5435" s="2">
        <v>2173130000</v>
      </c>
      <c r="L5435" s="2">
        <v>2166590000</v>
      </c>
      <c r="M5435" s="2">
        <v>2159620000</v>
      </c>
      <c r="N5435" s="2">
        <v>2153510000</v>
      </c>
      <c r="O5435" s="2">
        <v>2146140000</v>
      </c>
      <c r="P5435" s="2">
        <v>2138200000</v>
      </c>
      <c r="Q5435" s="2">
        <v>2132470000</v>
      </c>
      <c r="R5435" s="2">
        <v>2127970000</v>
      </c>
      <c r="S5435" s="2">
        <v>2125220000</v>
      </c>
      <c r="T5435" s="2">
        <v>2121940000</v>
      </c>
      <c r="U5435" s="2">
        <v>2118140000</v>
      </c>
      <c r="V5435" s="2">
        <v>2114340000</v>
      </c>
      <c r="W5435" s="2">
        <v>2111600000</v>
      </c>
      <c r="X5435" s="2">
        <v>2107260000</v>
      </c>
      <c r="Y5435" s="2">
        <v>2103990000</v>
      </c>
      <c r="Z5435" s="2">
        <v>2101840000</v>
      </c>
      <c r="AA5435" s="2">
        <v>2099710000</v>
      </c>
      <c r="AB5435" s="2">
        <v>2097570000</v>
      </c>
      <c r="AC5435" s="2">
        <v>2095490000</v>
      </c>
      <c r="AD5435" s="2">
        <v>2092820000</v>
      </c>
      <c r="AE5435" s="2">
        <v>2089570000</v>
      </c>
      <c r="AF5435" s="2">
        <v>2085840000</v>
      </c>
      <c r="AG5435" s="2">
        <v>2081510000</v>
      </c>
    </row>
    <row r="5436" spans="1:33" x14ac:dyDescent="0.35">
      <c r="A5436" t="s">
        <v>2956</v>
      </c>
      <c r="B5436" t="s">
        <v>19</v>
      </c>
      <c r="C5436" s="2">
        <v>37974100000</v>
      </c>
      <c r="D5436" s="2">
        <v>38263700000</v>
      </c>
      <c r="E5436" s="2">
        <v>38743600000</v>
      </c>
      <c r="F5436" s="2">
        <v>38139200000</v>
      </c>
      <c r="G5436" s="2">
        <v>38234700000</v>
      </c>
      <c r="H5436" s="2">
        <v>38349000000</v>
      </c>
      <c r="I5436" s="2">
        <v>38393300000</v>
      </c>
      <c r="J5436" s="2">
        <v>38383200000</v>
      </c>
      <c r="K5436" s="2">
        <v>38317200000</v>
      </c>
      <c r="L5436" s="2">
        <v>38201800000</v>
      </c>
      <c r="M5436" s="2">
        <v>38079000000</v>
      </c>
      <c r="N5436" s="2">
        <v>37971200000</v>
      </c>
      <c r="O5436" s="2">
        <v>37841300000</v>
      </c>
      <c r="P5436" s="2">
        <v>37701400000</v>
      </c>
      <c r="Q5436" s="2">
        <v>37600300000</v>
      </c>
      <c r="R5436" s="2">
        <v>37520900000</v>
      </c>
      <c r="S5436" s="2">
        <v>37472500000</v>
      </c>
      <c r="T5436" s="2">
        <v>37414700000</v>
      </c>
      <c r="U5436" s="2">
        <v>37347600000</v>
      </c>
      <c r="V5436" s="2">
        <v>37280600000</v>
      </c>
      <c r="W5436" s="2">
        <v>37232200000</v>
      </c>
      <c r="X5436" s="2">
        <v>37155700000</v>
      </c>
      <c r="Y5436" s="2">
        <v>37098000000</v>
      </c>
      <c r="Z5436" s="2">
        <v>37060300000</v>
      </c>
      <c r="AA5436" s="2">
        <v>37022600000</v>
      </c>
      <c r="AB5436" s="2">
        <v>36985000000</v>
      </c>
      <c r="AC5436" s="2">
        <v>36948200000</v>
      </c>
      <c r="AD5436" s="2">
        <v>36901200000</v>
      </c>
      <c r="AE5436" s="2">
        <v>36843900000</v>
      </c>
      <c r="AF5436" s="2">
        <v>36778000000</v>
      </c>
      <c r="AG5436" s="2">
        <v>36701700000</v>
      </c>
    </row>
    <row r="5437" spans="1:33" x14ac:dyDescent="0.35">
      <c r="A5437" t="s">
        <v>2957</v>
      </c>
      <c r="B5437" t="s">
        <v>19</v>
      </c>
      <c r="C5437" s="2">
        <v>4040660000</v>
      </c>
      <c r="D5437" s="2">
        <v>4071470000</v>
      </c>
      <c r="E5437" s="2">
        <v>4122540000</v>
      </c>
      <c r="F5437" s="2">
        <v>4058220000</v>
      </c>
      <c r="G5437" s="2">
        <v>4068390000</v>
      </c>
      <c r="H5437" s="2">
        <v>4080550000</v>
      </c>
      <c r="I5437" s="2">
        <v>4085260000</v>
      </c>
      <c r="J5437" s="2">
        <v>4084190000</v>
      </c>
      <c r="K5437" s="2">
        <v>4077170000</v>
      </c>
      <c r="L5437" s="2">
        <v>4064890000</v>
      </c>
      <c r="M5437" s="2">
        <v>4051820000</v>
      </c>
      <c r="N5437" s="2">
        <v>4040350000</v>
      </c>
      <c r="O5437" s="2">
        <v>4026530000</v>
      </c>
      <c r="P5437" s="2">
        <v>4011640000</v>
      </c>
      <c r="Q5437" s="2">
        <v>4000880000</v>
      </c>
      <c r="R5437" s="2">
        <v>3992430000</v>
      </c>
      <c r="S5437" s="2">
        <v>3987280000</v>
      </c>
      <c r="T5437" s="2">
        <v>3981130000</v>
      </c>
      <c r="U5437" s="2">
        <v>3973990000</v>
      </c>
      <c r="V5437" s="2">
        <v>3966860000</v>
      </c>
      <c r="W5437" s="2">
        <v>3961720000</v>
      </c>
      <c r="X5437" s="2">
        <v>3953580000</v>
      </c>
      <c r="Y5437" s="2">
        <v>3947440000</v>
      </c>
      <c r="Z5437" s="2">
        <v>3943420000</v>
      </c>
      <c r="AA5437" s="2">
        <v>3939410000</v>
      </c>
      <c r="AB5437" s="2">
        <v>3935410000</v>
      </c>
      <c r="AC5437" s="2">
        <v>3931500000</v>
      </c>
      <c r="AD5437" s="2">
        <v>3926500000</v>
      </c>
      <c r="AE5437" s="2">
        <v>3920400000</v>
      </c>
      <c r="AF5437" s="2">
        <v>3913390000</v>
      </c>
      <c r="AG5437" s="2">
        <v>3905270000</v>
      </c>
    </row>
    <row r="5438" spans="1:33" x14ac:dyDescent="0.35">
      <c r="A5438" t="s">
        <v>2958</v>
      </c>
      <c r="B5438" t="s">
        <v>19</v>
      </c>
      <c r="C5438" s="2">
        <v>404066000</v>
      </c>
      <c r="D5438" s="2">
        <v>407147000</v>
      </c>
      <c r="E5438" s="2">
        <v>412254000</v>
      </c>
      <c r="F5438" s="2">
        <v>405822000</v>
      </c>
      <c r="G5438" s="2">
        <v>406839000</v>
      </c>
      <c r="H5438" s="2">
        <v>408055000</v>
      </c>
      <c r="I5438" s="2">
        <v>408526000</v>
      </c>
      <c r="J5438" s="2">
        <v>408419000</v>
      </c>
      <c r="K5438" s="2">
        <v>407717000</v>
      </c>
      <c r="L5438" s="2">
        <v>406489000</v>
      </c>
      <c r="M5438" s="2">
        <v>405182000</v>
      </c>
      <c r="N5438" s="2">
        <v>404035000</v>
      </c>
      <c r="O5438" s="2">
        <v>402653000</v>
      </c>
      <c r="P5438" s="2">
        <v>401164000</v>
      </c>
      <c r="Q5438" s="2">
        <v>400088000</v>
      </c>
      <c r="R5438" s="2">
        <v>399243000</v>
      </c>
      <c r="S5438" s="2">
        <v>398728000</v>
      </c>
      <c r="T5438" s="2">
        <v>398113000</v>
      </c>
      <c r="U5438" s="2">
        <v>397399000</v>
      </c>
      <c r="V5438" s="2">
        <v>396686000</v>
      </c>
      <c r="W5438" s="2">
        <v>396172000</v>
      </c>
      <c r="X5438" s="2">
        <v>395358000</v>
      </c>
      <c r="Y5438" s="2">
        <v>394744000</v>
      </c>
      <c r="Z5438" s="2">
        <v>394342000</v>
      </c>
      <c r="AA5438" s="2">
        <v>393941000</v>
      </c>
      <c r="AB5438" s="2">
        <v>393541000</v>
      </c>
      <c r="AC5438" s="2">
        <v>393150000</v>
      </c>
      <c r="AD5438" s="2">
        <v>392650000</v>
      </c>
      <c r="AE5438" s="2">
        <v>392040000</v>
      </c>
      <c r="AF5438" s="2">
        <v>391339000</v>
      </c>
      <c r="AG5438" s="2">
        <v>390527000</v>
      </c>
    </row>
    <row r="5439" spans="1:33" x14ac:dyDescent="0.35">
      <c r="A5439" t="s">
        <v>2959</v>
      </c>
      <c r="B5439" t="s">
        <v>19</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3" x14ac:dyDescent="0.35">
      <c r="A5440" t="s">
        <v>2960</v>
      </c>
      <c r="B5440" t="s">
        <v>19</v>
      </c>
      <c r="C5440" s="2">
        <v>25814600000000</v>
      </c>
      <c r="D5440" s="2">
        <v>25228100000000</v>
      </c>
      <c r="E5440" s="2">
        <v>26542000000000</v>
      </c>
      <c r="F5440" s="2">
        <v>24936900000000</v>
      </c>
      <c r="G5440" s="2">
        <v>24345000000000</v>
      </c>
      <c r="H5440" s="2">
        <v>23740900000000</v>
      </c>
      <c r="I5440" s="2">
        <v>23155100000000</v>
      </c>
      <c r="J5440" s="2">
        <v>22604400000000</v>
      </c>
      <c r="K5440" s="2">
        <v>22136400000000</v>
      </c>
      <c r="L5440" s="2">
        <v>21713400000000</v>
      </c>
      <c r="M5440" s="2">
        <v>21348500000000</v>
      </c>
      <c r="N5440" s="2">
        <v>20979800000000</v>
      </c>
      <c r="O5440" s="2">
        <v>20624300000000</v>
      </c>
      <c r="P5440" s="2">
        <v>20267300000000</v>
      </c>
      <c r="Q5440" s="2">
        <v>19940900000000</v>
      </c>
      <c r="R5440" s="2">
        <v>19613100000000</v>
      </c>
      <c r="S5440" s="2">
        <v>19299300000000</v>
      </c>
      <c r="T5440" s="2">
        <v>18984600000000</v>
      </c>
      <c r="U5440" s="2">
        <v>18669900000000</v>
      </c>
      <c r="V5440" s="2">
        <v>18379000000000</v>
      </c>
      <c r="W5440" s="2">
        <v>18078900000000</v>
      </c>
      <c r="X5440" s="2">
        <v>17780400000000</v>
      </c>
      <c r="Y5440" s="2">
        <v>17498200000000</v>
      </c>
      <c r="Z5440" s="2">
        <v>17201100000000</v>
      </c>
      <c r="AA5440" s="2">
        <v>16897900000000</v>
      </c>
      <c r="AB5440" s="2">
        <v>16618700000000</v>
      </c>
      <c r="AC5440" s="2">
        <v>16334300000000</v>
      </c>
      <c r="AD5440" s="2">
        <v>16058300000000</v>
      </c>
      <c r="AE5440" s="2">
        <v>15792100000000</v>
      </c>
      <c r="AF5440" s="2">
        <v>15525800000000</v>
      </c>
      <c r="AG5440" s="2">
        <v>15268500000000</v>
      </c>
    </row>
    <row r="5441" spans="1:33" x14ac:dyDescent="0.35">
      <c r="A5441" t="s">
        <v>2961</v>
      </c>
      <c r="B5441" t="s">
        <v>19</v>
      </c>
      <c r="C5441" s="2">
        <v>1434880000</v>
      </c>
      <c r="D5441" s="2">
        <v>1402280000</v>
      </c>
      <c r="E5441" s="2">
        <v>1475310000</v>
      </c>
      <c r="F5441" s="2">
        <v>1386090000</v>
      </c>
      <c r="G5441" s="2">
        <v>1353200000</v>
      </c>
      <c r="H5441" s="2">
        <v>1319610000</v>
      </c>
      <c r="I5441" s="2">
        <v>1287060000</v>
      </c>
      <c r="J5441" s="2">
        <v>1256440000</v>
      </c>
      <c r="K5441" s="2">
        <v>1230430000</v>
      </c>
      <c r="L5441" s="2">
        <v>1206920000</v>
      </c>
      <c r="M5441" s="2">
        <v>1186640000</v>
      </c>
      <c r="N5441" s="2">
        <v>1166140000</v>
      </c>
      <c r="O5441" s="2">
        <v>1146380000</v>
      </c>
      <c r="P5441" s="2">
        <v>1126540000</v>
      </c>
      <c r="Q5441" s="2">
        <v>1108400000</v>
      </c>
      <c r="R5441" s="2">
        <v>1090180000</v>
      </c>
      <c r="S5441" s="2">
        <v>1072730000</v>
      </c>
      <c r="T5441" s="2">
        <v>1055240000</v>
      </c>
      <c r="U5441" s="2">
        <v>1037750000</v>
      </c>
      <c r="V5441" s="2">
        <v>1021580000</v>
      </c>
      <c r="W5441" s="2">
        <v>1004900000</v>
      </c>
      <c r="X5441" s="2">
        <v>988305000</v>
      </c>
      <c r="Y5441" s="2">
        <v>972621000</v>
      </c>
      <c r="Z5441" s="2">
        <v>956108000</v>
      </c>
      <c r="AA5441" s="2">
        <v>939253000</v>
      </c>
      <c r="AB5441" s="2">
        <v>923733000</v>
      </c>
      <c r="AC5441" s="2">
        <v>907927000</v>
      </c>
      <c r="AD5441" s="2">
        <v>892589000</v>
      </c>
      <c r="AE5441" s="2">
        <v>877789000</v>
      </c>
      <c r="AF5441" s="2">
        <v>862985000</v>
      </c>
      <c r="AG5441" s="2">
        <v>848683000</v>
      </c>
    </row>
    <row r="5442" spans="1:33" x14ac:dyDescent="0.35">
      <c r="A5442" t="s">
        <v>2962</v>
      </c>
      <c r="B5442" t="s">
        <v>19</v>
      </c>
      <c r="C5442" s="2">
        <v>8956560000</v>
      </c>
      <c r="D5442" s="2">
        <v>8753070000</v>
      </c>
      <c r="E5442" s="2">
        <v>9208960000</v>
      </c>
      <c r="F5442" s="2">
        <v>8652040000</v>
      </c>
      <c r="G5442" s="2">
        <v>8446700000</v>
      </c>
      <c r="H5442" s="2">
        <v>8237080000</v>
      </c>
      <c r="I5442" s="2">
        <v>8033840000</v>
      </c>
      <c r="J5442" s="2">
        <v>7842770000</v>
      </c>
      <c r="K5442" s="2">
        <v>7680410000</v>
      </c>
      <c r="L5442" s="2">
        <v>7533630000</v>
      </c>
      <c r="M5442" s="2">
        <v>7407020000</v>
      </c>
      <c r="N5442" s="2">
        <v>7279100000</v>
      </c>
      <c r="O5442" s="2">
        <v>7155750000</v>
      </c>
      <c r="P5442" s="2">
        <v>7031910000</v>
      </c>
      <c r="Q5442" s="2">
        <v>6918640000</v>
      </c>
      <c r="R5442" s="2">
        <v>6804910000</v>
      </c>
      <c r="S5442" s="2">
        <v>6696030000</v>
      </c>
      <c r="T5442" s="2">
        <v>6586870000</v>
      </c>
      <c r="U5442" s="2">
        <v>6477660000</v>
      </c>
      <c r="V5442" s="2">
        <v>6376730000</v>
      </c>
      <c r="W5442" s="2">
        <v>6272630000</v>
      </c>
      <c r="X5442" s="2">
        <v>6169030000</v>
      </c>
      <c r="Y5442" s="2">
        <v>6071140000</v>
      </c>
      <c r="Z5442" s="2">
        <v>5968060000</v>
      </c>
      <c r="AA5442" s="2">
        <v>5862850000</v>
      </c>
      <c r="AB5442" s="2">
        <v>5765980000</v>
      </c>
      <c r="AC5442" s="2">
        <v>5667310000</v>
      </c>
      <c r="AD5442" s="2">
        <v>5571570000</v>
      </c>
      <c r="AE5442" s="2">
        <v>5479190000</v>
      </c>
      <c r="AF5442" s="2">
        <v>5386780000</v>
      </c>
      <c r="AG5442" s="2">
        <v>5297510000</v>
      </c>
    </row>
    <row r="5443" spans="1:33" x14ac:dyDescent="0.35">
      <c r="A5443" t="s">
        <v>2963</v>
      </c>
      <c r="B5443" t="s">
        <v>19</v>
      </c>
      <c r="C5443" s="2">
        <v>26767400000</v>
      </c>
      <c r="D5443" s="2">
        <v>26159300000</v>
      </c>
      <c r="E5443" s="2">
        <v>27521700000</v>
      </c>
      <c r="F5443" s="2">
        <v>25857300000</v>
      </c>
      <c r="G5443" s="2">
        <v>25243700000</v>
      </c>
      <c r="H5443" s="2">
        <v>24617200000</v>
      </c>
      <c r="I5443" s="2">
        <v>24009800000</v>
      </c>
      <c r="J5443" s="2">
        <v>23438800000</v>
      </c>
      <c r="K5443" s="2">
        <v>22953500000</v>
      </c>
      <c r="L5443" s="2">
        <v>22514900000</v>
      </c>
      <c r="M5443" s="2">
        <v>22136500000</v>
      </c>
      <c r="N5443" s="2">
        <v>21754200000</v>
      </c>
      <c r="O5443" s="2">
        <v>21385500000</v>
      </c>
      <c r="P5443" s="2">
        <v>21015400000</v>
      </c>
      <c r="Q5443" s="2">
        <v>20676900000</v>
      </c>
      <c r="R5443" s="2">
        <v>20337000000</v>
      </c>
      <c r="S5443" s="2">
        <v>20011600000</v>
      </c>
      <c r="T5443" s="2">
        <v>19685400000</v>
      </c>
      <c r="U5443" s="2">
        <v>19359000000</v>
      </c>
      <c r="V5443" s="2">
        <v>19057400000</v>
      </c>
      <c r="W5443" s="2">
        <v>18746300000</v>
      </c>
      <c r="X5443" s="2">
        <v>18436700000</v>
      </c>
      <c r="Y5443" s="2">
        <v>18144100000</v>
      </c>
      <c r="Z5443" s="2">
        <v>17836000000</v>
      </c>
      <c r="AA5443" s="2">
        <v>17521600000</v>
      </c>
      <c r="AB5443" s="2">
        <v>17232100000</v>
      </c>
      <c r="AC5443" s="2">
        <v>16937200000</v>
      </c>
      <c r="AD5443" s="2">
        <v>16651100000</v>
      </c>
      <c r="AE5443" s="2">
        <v>16375000000</v>
      </c>
      <c r="AF5443" s="2">
        <v>16098800000</v>
      </c>
      <c r="AG5443" s="2">
        <v>15832000000</v>
      </c>
    </row>
    <row r="5444" spans="1:33" x14ac:dyDescent="0.35">
      <c r="A5444" t="s">
        <v>2964</v>
      </c>
      <c r="B5444" t="s">
        <v>19</v>
      </c>
      <c r="C5444" s="2">
        <v>2613570000</v>
      </c>
      <c r="D5444" s="2">
        <v>2554190000</v>
      </c>
      <c r="E5444" s="2">
        <v>2687220000</v>
      </c>
      <c r="F5444" s="2">
        <v>2524710000</v>
      </c>
      <c r="G5444" s="2">
        <v>2464790000</v>
      </c>
      <c r="H5444" s="2">
        <v>2403620000</v>
      </c>
      <c r="I5444" s="2">
        <v>2344310000</v>
      </c>
      <c r="J5444" s="2">
        <v>2288560000</v>
      </c>
      <c r="K5444" s="2">
        <v>2241180000</v>
      </c>
      <c r="L5444" s="2">
        <v>2198350000</v>
      </c>
      <c r="M5444" s="2">
        <v>2161400000</v>
      </c>
      <c r="N5444" s="2">
        <v>2124080000</v>
      </c>
      <c r="O5444" s="2">
        <v>2088080000</v>
      </c>
      <c r="P5444" s="2">
        <v>2051940000</v>
      </c>
      <c r="Q5444" s="2">
        <v>2018890000</v>
      </c>
      <c r="R5444" s="2">
        <v>1985710000</v>
      </c>
      <c r="S5444" s="2">
        <v>1953930000</v>
      </c>
      <c r="T5444" s="2">
        <v>1922080000</v>
      </c>
      <c r="U5444" s="2">
        <v>1890210000</v>
      </c>
      <c r="V5444" s="2">
        <v>1860760000</v>
      </c>
      <c r="W5444" s="2">
        <v>1830380000</v>
      </c>
      <c r="X5444" s="2">
        <v>1800150000</v>
      </c>
      <c r="Y5444" s="2">
        <v>1771590000</v>
      </c>
      <c r="Z5444" s="2">
        <v>1741510000</v>
      </c>
      <c r="AA5444" s="2">
        <v>1710810000</v>
      </c>
      <c r="AB5444" s="2">
        <v>1682540000</v>
      </c>
      <c r="AC5444" s="2">
        <v>1653750000</v>
      </c>
      <c r="AD5444" s="2">
        <v>1625810000</v>
      </c>
      <c r="AE5444" s="2">
        <v>1598850000</v>
      </c>
      <c r="AF5444" s="2">
        <v>1571890000</v>
      </c>
      <c r="AG5444" s="2">
        <v>1545840000</v>
      </c>
    </row>
    <row r="5445" spans="1:33" x14ac:dyDescent="0.35">
      <c r="A5445" t="s">
        <v>2965</v>
      </c>
      <c r="B5445" t="s">
        <v>19</v>
      </c>
      <c r="C5445" s="2">
        <v>2361560000</v>
      </c>
      <c r="D5445" s="2">
        <v>2307910000</v>
      </c>
      <c r="E5445" s="2">
        <v>2428110000</v>
      </c>
      <c r="F5445" s="2">
        <v>2281270000</v>
      </c>
      <c r="G5445" s="2">
        <v>2227130000</v>
      </c>
      <c r="H5445" s="2">
        <v>2171860000</v>
      </c>
      <c r="I5445" s="2">
        <v>2118270000</v>
      </c>
      <c r="J5445" s="2">
        <v>2067890000</v>
      </c>
      <c r="K5445" s="2">
        <v>2025080000</v>
      </c>
      <c r="L5445" s="2">
        <v>1986380000</v>
      </c>
      <c r="M5445" s="2">
        <v>1953000000</v>
      </c>
      <c r="N5445" s="2">
        <v>1919270000</v>
      </c>
      <c r="O5445" s="2">
        <v>1886750000</v>
      </c>
      <c r="P5445" s="2">
        <v>1854090000</v>
      </c>
      <c r="Q5445" s="2">
        <v>1824230000</v>
      </c>
      <c r="R5445" s="2">
        <v>1794240000</v>
      </c>
      <c r="S5445" s="2">
        <v>1765530000</v>
      </c>
      <c r="T5445" s="2">
        <v>1736750000</v>
      </c>
      <c r="U5445" s="2">
        <v>1707950000</v>
      </c>
      <c r="V5445" s="2">
        <v>1681340000</v>
      </c>
      <c r="W5445" s="2">
        <v>1653890000</v>
      </c>
      <c r="X5445" s="2">
        <v>1626580000</v>
      </c>
      <c r="Y5445" s="2">
        <v>1600770000</v>
      </c>
      <c r="Z5445" s="2">
        <v>1573590000</v>
      </c>
      <c r="AA5445" s="2">
        <v>1545850000</v>
      </c>
      <c r="AB5445" s="2">
        <v>1520310000</v>
      </c>
      <c r="AC5445" s="2">
        <v>1494290000</v>
      </c>
      <c r="AD5445" s="2">
        <v>1469050000</v>
      </c>
      <c r="AE5445" s="2">
        <v>1444690000</v>
      </c>
      <c r="AF5445" s="2">
        <v>1420330000</v>
      </c>
      <c r="AG5445" s="2">
        <v>1396790000</v>
      </c>
    </row>
    <row r="5446" spans="1:33" x14ac:dyDescent="0.35">
      <c r="A5446" t="s">
        <v>2966</v>
      </c>
      <c r="B5446" t="s">
        <v>19</v>
      </c>
      <c r="C5446" s="2">
        <v>6899360000</v>
      </c>
      <c r="D5446" s="2">
        <v>6742600000</v>
      </c>
      <c r="E5446" s="2">
        <v>7093780000</v>
      </c>
      <c r="F5446" s="2">
        <v>6664780000</v>
      </c>
      <c r="G5446" s="2">
        <v>6506600000</v>
      </c>
      <c r="H5446" s="2">
        <v>6345130000</v>
      </c>
      <c r="I5446" s="2">
        <v>6188570000</v>
      </c>
      <c r="J5446" s="2">
        <v>6041390000</v>
      </c>
      <c r="K5446" s="2">
        <v>5916320000</v>
      </c>
      <c r="L5446" s="2">
        <v>5803260000</v>
      </c>
      <c r="M5446" s="2">
        <v>5705720000</v>
      </c>
      <c r="N5446" s="2">
        <v>5607190000</v>
      </c>
      <c r="O5446" s="2">
        <v>5512170000</v>
      </c>
      <c r="P5446" s="2">
        <v>5416770000</v>
      </c>
      <c r="Q5446" s="2">
        <v>5329520000</v>
      </c>
      <c r="R5446" s="2">
        <v>5241910000</v>
      </c>
      <c r="S5446" s="2">
        <v>5158040000</v>
      </c>
      <c r="T5446" s="2">
        <v>5073950000</v>
      </c>
      <c r="U5446" s="2">
        <v>4989820000</v>
      </c>
      <c r="V5446" s="2">
        <v>4912080000</v>
      </c>
      <c r="W5446" s="2">
        <v>4831890000</v>
      </c>
      <c r="X5446" s="2">
        <v>4752090000</v>
      </c>
      <c r="Y5446" s="2">
        <v>4676670000</v>
      </c>
      <c r="Z5446" s="2">
        <v>4597270000</v>
      </c>
      <c r="AA5446" s="2">
        <v>4516230000</v>
      </c>
      <c r="AB5446" s="2">
        <v>4441610000</v>
      </c>
      <c r="AC5446" s="2">
        <v>4365600000</v>
      </c>
      <c r="AD5446" s="2">
        <v>4291850000</v>
      </c>
      <c r="AE5446" s="2">
        <v>4220690000</v>
      </c>
      <c r="AF5446" s="2">
        <v>4149510000</v>
      </c>
      <c r="AG5446" s="2">
        <v>4080740000</v>
      </c>
    </row>
    <row r="5447" spans="1:33" x14ac:dyDescent="0.35">
      <c r="A5447" t="s">
        <v>2967</v>
      </c>
      <c r="B5447" t="s">
        <v>19</v>
      </c>
      <c r="C5447" s="2">
        <v>315527000</v>
      </c>
      <c r="D5447" s="2">
        <v>308358000</v>
      </c>
      <c r="E5447" s="2">
        <v>324418000</v>
      </c>
      <c r="F5447" s="2">
        <v>304799000</v>
      </c>
      <c r="G5447" s="2">
        <v>297565000</v>
      </c>
      <c r="H5447" s="2">
        <v>290180000</v>
      </c>
      <c r="I5447" s="2">
        <v>283021000</v>
      </c>
      <c r="J5447" s="2">
        <v>276290000</v>
      </c>
      <c r="K5447" s="2">
        <v>270570000</v>
      </c>
      <c r="L5447" s="2">
        <v>265399000</v>
      </c>
      <c r="M5447" s="2">
        <v>260939000</v>
      </c>
      <c r="N5447" s="2">
        <v>256432000</v>
      </c>
      <c r="O5447" s="2">
        <v>252087000</v>
      </c>
      <c r="P5447" s="2">
        <v>247724000</v>
      </c>
      <c r="Q5447" s="2">
        <v>243734000</v>
      </c>
      <c r="R5447" s="2">
        <v>239727000</v>
      </c>
      <c r="S5447" s="2">
        <v>235892000</v>
      </c>
      <c r="T5447" s="2">
        <v>232046000</v>
      </c>
      <c r="U5447" s="2">
        <v>228199000</v>
      </c>
      <c r="V5447" s="2">
        <v>224643000</v>
      </c>
      <c r="W5447" s="2">
        <v>220976000</v>
      </c>
      <c r="X5447" s="2">
        <v>217326000</v>
      </c>
      <c r="Y5447" s="2">
        <v>213877000</v>
      </c>
      <c r="Z5447" s="2">
        <v>210246000</v>
      </c>
      <c r="AA5447" s="2">
        <v>206540000</v>
      </c>
      <c r="AB5447" s="2">
        <v>203127000</v>
      </c>
      <c r="AC5447" s="2">
        <v>199651000</v>
      </c>
      <c r="AD5447" s="2">
        <v>196278000</v>
      </c>
      <c r="AE5447" s="2">
        <v>193024000</v>
      </c>
      <c r="AF5447" s="2">
        <v>189769000</v>
      </c>
      <c r="AG5447" s="2">
        <v>186624000</v>
      </c>
    </row>
    <row r="5448" spans="1:33" x14ac:dyDescent="0.35">
      <c r="A5448" t="s">
        <v>2968</v>
      </c>
      <c r="B5448" t="s">
        <v>19</v>
      </c>
      <c r="C5448" s="2">
        <v>566831000</v>
      </c>
      <c r="D5448" s="2">
        <v>553953000</v>
      </c>
      <c r="E5448" s="2">
        <v>582805000</v>
      </c>
      <c r="F5448" s="2">
        <v>547559000</v>
      </c>
      <c r="G5448" s="2">
        <v>534564000</v>
      </c>
      <c r="H5448" s="2">
        <v>521298000</v>
      </c>
      <c r="I5448" s="2">
        <v>508435000</v>
      </c>
      <c r="J5448" s="2">
        <v>496343000</v>
      </c>
      <c r="K5448" s="2">
        <v>486068000</v>
      </c>
      <c r="L5448" s="2">
        <v>476779000</v>
      </c>
      <c r="M5448" s="2">
        <v>468766000</v>
      </c>
      <c r="N5448" s="2">
        <v>460670000</v>
      </c>
      <c r="O5448" s="2">
        <v>452864000</v>
      </c>
      <c r="P5448" s="2">
        <v>445026000</v>
      </c>
      <c r="Q5448" s="2">
        <v>437858000</v>
      </c>
      <c r="R5448" s="2">
        <v>430660000</v>
      </c>
      <c r="S5448" s="2">
        <v>423770000</v>
      </c>
      <c r="T5448" s="2">
        <v>416861000</v>
      </c>
      <c r="U5448" s="2">
        <v>409950000</v>
      </c>
      <c r="V5448" s="2">
        <v>403562000</v>
      </c>
      <c r="W5448" s="2">
        <v>396974000</v>
      </c>
      <c r="X5448" s="2">
        <v>390418000</v>
      </c>
      <c r="Y5448" s="2">
        <v>384222000</v>
      </c>
      <c r="Z5448" s="2">
        <v>377699000</v>
      </c>
      <c r="AA5448" s="2">
        <v>371040000</v>
      </c>
      <c r="AB5448" s="2">
        <v>364910000</v>
      </c>
      <c r="AC5448" s="2">
        <v>358665000</v>
      </c>
      <c r="AD5448" s="2">
        <v>352606000</v>
      </c>
      <c r="AE5448" s="2">
        <v>346760000</v>
      </c>
      <c r="AF5448" s="2">
        <v>340912000</v>
      </c>
      <c r="AG5448" s="2">
        <v>335262000</v>
      </c>
    </row>
    <row r="5449" spans="1:33" x14ac:dyDescent="0.35">
      <c r="A5449" t="s">
        <v>2969</v>
      </c>
      <c r="B5449" t="s">
        <v>19</v>
      </c>
      <c r="C5449" s="2">
        <v>1047100000</v>
      </c>
      <c r="D5449" s="2">
        <v>1023310000</v>
      </c>
      <c r="E5449" s="2">
        <v>1076610000</v>
      </c>
      <c r="F5449" s="2">
        <v>1011500000</v>
      </c>
      <c r="G5449" s="2">
        <v>987495000</v>
      </c>
      <c r="H5449" s="2">
        <v>962988000</v>
      </c>
      <c r="I5449" s="2">
        <v>939228000</v>
      </c>
      <c r="J5449" s="2">
        <v>916890000</v>
      </c>
      <c r="K5449" s="2">
        <v>897909000</v>
      </c>
      <c r="L5449" s="2">
        <v>880749000</v>
      </c>
      <c r="M5449" s="2">
        <v>865947000</v>
      </c>
      <c r="N5449" s="2">
        <v>850992000</v>
      </c>
      <c r="O5449" s="2">
        <v>836571000</v>
      </c>
      <c r="P5449" s="2">
        <v>822093000</v>
      </c>
      <c r="Q5449" s="2">
        <v>808851000</v>
      </c>
      <c r="R5449" s="2">
        <v>795555000</v>
      </c>
      <c r="S5449" s="2">
        <v>782826000</v>
      </c>
      <c r="T5449" s="2">
        <v>770064000</v>
      </c>
      <c r="U5449" s="2">
        <v>757296000</v>
      </c>
      <c r="V5449" s="2">
        <v>745497000</v>
      </c>
      <c r="W5449" s="2">
        <v>733326000</v>
      </c>
      <c r="X5449" s="2">
        <v>721215000</v>
      </c>
      <c r="Y5449" s="2">
        <v>709770000</v>
      </c>
      <c r="Z5449" s="2">
        <v>697719000</v>
      </c>
      <c r="AA5449" s="2">
        <v>685419000</v>
      </c>
      <c r="AB5449" s="2">
        <v>674094000</v>
      </c>
      <c r="AC5449" s="2">
        <v>662559000</v>
      </c>
      <c r="AD5449" s="2">
        <v>651366000</v>
      </c>
      <c r="AE5449" s="2">
        <v>640566000</v>
      </c>
      <c r="AF5449" s="2">
        <v>629763000</v>
      </c>
      <c r="AG5449" s="2">
        <v>619326000</v>
      </c>
    </row>
    <row r="5450" spans="1:33" x14ac:dyDescent="0.35">
      <c r="A5450" t="s">
        <v>2970</v>
      </c>
      <c r="B5450" t="s">
        <v>19</v>
      </c>
      <c r="C5450" s="2">
        <v>209420000</v>
      </c>
      <c r="D5450" s="2">
        <v>204662000</v>
      </c>
      <c r="E5450" s="2">
        <v>215322000</v>
      </c>
      <c r="F5450" s="2">
        <v>202300000</v>
      </c>
      <c r="G5450" s="2">
        <v>197499000</v>
      </c>
      <c r="H5450" s="2">
        <v>192598000</v>
      </c>
      <c r="I5450" s="2">
        <v>187846000</v>
      </c>
      <c r="J5450" s="2">
        <v>183378000</v>
      </c>
      <c r="K5450" s="2">
        <v>179582000</v>
      </c>
      <c r="L5450" s="2">
        <v>176150000</v>
      </c>
      <c r="M5450" s="2">
        <v>173189000</v>
      </c>
      <c r="N5450" s="2">
        <v>170198000</v>
      </c>
      <c r="O5450" s="2">
        <v>167314000</v>
      </c>
      <c r="P5450" s="2">
        <v>164419000</v>
      </c>
      <c r="Q5450" s="2">
        <v>161770000</v>
      </c>
      <c r="R5450" s="2">
        <v>159111000</v>
      </c>
      <c r="S5450" s="2">
        <v>156565000</v>
      </c>
      <c r="T5450" s="2">
        <v>154013000</v>
      </c>
      <c r="U5450" s="2">
        <v>151459000</v>
      </c>
      <c r="V5450" s="2">
        <v>149099000</v>
      </c>
      <c r="W5450" s="2">
        <v>146665000</v>
      </c>
      <c r="X5450" s="2">
        <v>144243000</v>
      </c>
      <c r="Y5450" s="2">
        <v>141954000</v>
      </c>
      <c r="Z5450" s="2">
        <v>139544000</v>
      </c>
      <c r="AA5450" s="2">
        <v>137084000</v>
      </c>
      <c r="AB5450" s="2">
        <v>134819000</v>
      </c>
      <c r="AC5450" s="2">
        <v>132512000</v>
      </c>
      <c r="AD5450" s="2">
        <v>130273000</v>
      </c>
      <c r="AE5450" s="2">
        <v>128113000</v>
      </c>
      <c r="AF5450" s="2">
        <v>125953000</v>
      </c>
      <c r="AG5450" s="2">
        <v>123865000</v>
      </c>
    </row>
    <row r="5451" spans="1:33" x14ac:dyDescent="0.35">
      <c r="A5451" t="s">
        <v>2971</v>
      </c>
      <c r="B5451" t="s">
        <v>19</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x14ac:dyDescent="0.35">
      <c r="A5452" t="s">
        <v>2972</v>
      </c>
      <c r="B5452" t="s">
        <v>19</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x14ac:dyDescent="0.35">
      <c r="A5453" t="s">
        <v>2973</v>
      </c>
      <c r="B5453" t="s">
        <v>19</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x14ac:dyDescent="0.35">
      <c r="A5454" t="s">
        <v>2974</v>
      </c>
      <c r="B5454" t="s">
        <v>19</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x14ac:dyDescent="0.35">
      <c r="A5455" t="s">
        <v>2975</v>
      </c>
      <c r="B5455" t="s">
        <v>19</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x14ac:dyDescent="0.35">
      <c r="A5456" t="s">
        <v>2976</v>
      </c>
      <c r="B5456" t="s">
        <v>19</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x14ac:dyDescent="0.35">
      <c r="A5457" t="s">
        <v>2977</v>
      </c>
      <c r="B5457" t="s">
        <v>19</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x14ac:dyDescent="0.35">
      <c r="A5458" t="s">
        <v>2978</v>
      </c>
      <c r="B5458" t="s">
        <v>19</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x14ac:dyDescent="0.35">
      <c r="A5459" t="s">
        <v>2979</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x14ac:dyDescent="0.35">
      <c r="A5460" t="s">
        <v>2980</v>
      </c>
      <c r="B5460" t="s">
        <v>19</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x14ac:dyDescent="0.35">
      <c r="A5461" t="s">
        <v>2981</v>
      </c>
      <c r="B5461" t="s">
        <v>19</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x14ac:dyDescent="0.35">
      <c r="A5462" t="s">
        <v>2982</v>
      </c>
      <c r="B5462" t="s">
        <v>19</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x14ac:dyDescent="0.35">
      <c r="A5463" t="s">
        <v>2983</v>
      </c>
      <c r="B5463" t="s">
        <v>19</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x14ac:dyDescent="0.35">
      <c r="A5464" t="s">
        <v>2984</v>
      </c>
      <c r="B5464" t="s">
        <v>19</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x14ac:dyDescent="0.35">
      <c r="A5465" t="s">
        <v>2985</v>
      </c>
      <c r="B5465" t="s">
        <v>19</v>
      </c>
      <c r="C5465" s="2">
        <v>221433000000</v>
      </c>
      <c r="D5465" s="2">
        <v>224468000000</v>
      </c>
      <c r="E5465" s="2">
        <v>233992000000</v>
      </c>
      <c r="F5465" s="2">
        <v>218040000000</v>
      </c>
      <c r="G5465" s="2">
        <v>215659000000</v>
      </c>
      <c r="H5465" s="2">
        <v>214230000000</v>
      </c>
      <c r="I5465" s="2">
        <v>212921000000</v>
      </c>
      <c r="J5465" s="2">
        <v>211194000000</v>
      </c>
      <c r="K5465" s="2">
        <v>208754000000</v>
      </c>
      <c r="L5465" s="2">
        <v>205718000000</v>
      </c>
      <c r="M5465" s="2">
        <v>201908000000</v>
      </c>
      <c r="N5465" s="2">
        <v>198396000000</v>
      </c>
      <c r="O5465" s="2">
        <v>195123000000</v>
      </c>
      <c r="P5465" s="2">
        <v>191611000000</v>
      </c>
      <c r="Q5465" s="2">
        <v>187861000000</v>
      </c>
      <c r="R5465" s="2">
        <v>183932000000</v>
      </c>
      <c r="S5465" s="2">
        <v>180122000000</v>
      </c>
      <c r="T5465" s="2">
        <v>176729000000</v>
      </c>
      <c r="U5465" s="2">
        <v>173575000000</v>
      </c>
      <c r="V5465" s="2">
        <v>170360000000</v>
      </c>
      <c r="W5465" s="2">
        <v>167563000000</v>
      </c>
      <c r="X5465" s="2">
        <v>165063000000</v>
      </c>
      <c r="Y5465" s="2">
        <v>162563000000</v>
      </c>
      <c r="Z5465" s="2">
        <v>160420000000</v>
      </c>
      <c r="AA5465" s="2">
        <v>158634000000</v>
      </c>
      <c r="AB5465" s="2">
        <v>156729000000</v>
      </c>
      <c r="AC5465" s="2">
        <v>154884000000</v>
      </c>
      <c r="AD5465" s="2">
        <v>152860000000</v>
      </c>
      <c r="AE5465" s="2">
        <v>150658000000</v>
      </c>
      <c r="AF5465" s="2">
        <v>148515000000</v>
      </c>
      <c r="AG5465" s="2">
        <v>146193000000</v>
      </c>
    </row>
    <row r="5466" spans="1:33" x14ac:dyDescent="0.35">
      <c r="A5466" t="s">
        <v>2986</v>
      </c>
      <c r="B5466" t="s">
        <v>19</v>
      </c>
      <c r="C5466" s="2">
        <v>1603520000000</v>
      </c>
      <c r="D5466" s="2">
        <v>1625500000000</v>
      </c>
      <c r="E5466" s="2">
        <v>1694470000000</v>
      </c>
      <c r="F5466" s="2">
        <v>1578950000000</v>
      </c>
      <c r="G5466" s="2">
        <v>1561710000000</v>
      </c>
      <c r="H5466" s="2">
        <v>1551360000000</v>
      </c>
      <c r="I5466" s="2">
        <v>1541880000000</v>
      </c>
      <c r="J5466" s="2">
        <v>1529380000000</v>
      </c>
      <c r="K5466" s="2">
        <v>1511700000000</v>
      </c>
      <c r="L5466" s="2">
        <v>1489720000000</v>
      </c>
      <c r="M5466" s="2">
        <v>1462130000000</v>
      </c>
      <c r="N5466" s="2">
        <v>1436700000000</v>
      </c>
      <c r="O5466" s="2">
        <v>1412990000000</v>
      </c>
      <c r="P5466" s="2">
        <v>1387560000000</v>
      </c>
      <c r="Q5466" s="2">
        <v>1360400000000</v>
      </c>
      <c r="R5466" s="2">
        <v>1331950000000</v>
      </c>
      <c r="S5466" s="2">
        <v>1304370000000</v>
      </c>
      <c r="T5466" s="2">
        <v>1279800000000</v>
      </c>
      <c r="U5466" s="2">
        <v>1256950000000</v>
      </c>
      <c r="V5466" s="2">
        <v>1233670000000</v>
      </c>
      <c r="W5466" s="2">
        <v>1213410000000</v>
      </c>
      <c r="X5466" s="2">
        <v>1195310000000</v>
      </c>
      <c r="Y5466" s="2">
        <v>1177210000000</v>
      </c>
      <c r="Z5466" s="2">
        <v>1161690000000</v>
      </c>
      <c r="AA5466" s="2">
        <v>1148760000000</v>
      </c>
      <c r="AB5466" s="2">
        <v>1134960000000</v>
      </c>
      <c r="AC5466" s="2">
        <v>1121600000000</v>
      </c>
      <c r="AD5466" s="2">
        <v>1106940000000</v>
      </c>
      <c r="AE5466" s="2">
        <v>1091000000000</v>
      </c>
      <c r="AF5466" s="2">
        <v>1075480000000</v>
      </c>
      <c r="AG5466" s="2">
        <v>1058670000000</v>
      </c>
    </row>
    <row r="5467" spans="1:33" x14ac:dyDescent="0.35">
      <c r="A5467" t="s">
        <v>2987</v>
      </c>
      <c r="B5467" t="s">
        <v>19</v>
      </c>
      <c r="C5467" s="2">
        <v>32070900000</v>
      </c>
      <c r="D5467" s="2">
        <v>32510500000</v>
      </c>
      <c r="E5467" s="2">
        <v>33889900000</v>
      </c>
      <c r="F5467" s="2">
        <v>31579500000</v>
      </c>
      <c r="G5467" s="2">
        <v>31234600000</v>
      </c>
      <c r="H5467" s="2">
        <v>31027700000</v>
      </c>
      <c r="I5467" s="2">
        <v>30838000000</v>
      </c>
      <c r="J5467" s="2">
        <v>30588000000</v>
      </c>
      <c r="K5467" s="2">
        <v>30234500000</v>
      </c>
      <c r="L5467" s="2">
        <v>29794900000</v>
      </c>
      <c r="M5467" s="2">
        <v>29243100000</v>
      </c>
      <c r="N5467" s="2">
        <v>28734500000</v>
      </c>
      <c r="O5467" s="2">
        <v>28260300000</v>
      </c>
      <c r="P5467" s="2">
        <v>27751600000</v>
      </c>
      <c r="Q5467" s="2">
        <v>27208500000</v>
      </c>
      <c r="R5467" s="2">
        <v>26639500000</v>
      </c>
      <c r="S5467" s="2">
        <v>26087800000</v>
      </c>
      <c r="T5467" s="2">
        <v>25596300000</v>
      </c>
      <c r="U5467" s="2">
        <v>25139400000</v>
      </c>
      <c r="V5467" s="2">
        <v>24673900000</v>
      </c>
      <c r="W5467" s="2">
        <v>24268700000</v>
      </c>
      <c r="X5467" s="2">
        <v>23906600000</v>
      </c>
      <c r="Y5467" s="2">
        <v>23544500000</v>
      </c>
      <c r="Z5467" s="2">
        <v>23234100000</v>
      </c>
      <c r="AA5467" s="2">
        <v>22975500000</v>
      </c>
      <c r="AB5467" s="2">
        <v>22699600000</v>
      </c>
      <c r="AC5467" s="2">
        <v>22432400000</v>
      </c>
      <c r="AD5467" s="2">
        <v>22139200000</v>
      </c>
      <c r="AE5467" s="2">
        <v>21820300000</v>
      </c>
      <c r="AF5467" s="2">
        <v>21509900000</v>
      </c>
      <c r="AG5467" s="2">
        <v>21173700000</v>
      </c>
    </row>
    <row r="5468" spans="1:33" x14ac:dyDescent="0.35">
      <c r="A5468" t="s">
        <v>2988</v>
      </c>
      <c r="B5468" t="s">
        <v>19</v>
      </c>
      <c r="C5468" s="2">
        <v>234587000000</v>
      </c>
      <c r="D5468" s="2">
        <v>237803000000</v>
      </c>
      <c r="E5468" s="2">
        <v>247893000000</v>
      </c>
      <c r="F5468" s="2">
        <v>230993000000</v>
      </c>
      <c r="G5468" s="2">
        <v>228470000000</v>
      </c>
      <c r="H5468" s="2">
        <v>226957000000</v>
      </c>
      <c r="I5468" s="2">
        <v>225570000000</v>
      </c>
      <c r="J5468" s="2">
        <v>223741000000</v>
      </c>
      <c r="K5468" s="2">
        <v>221155000000</v>
      </c>
      <c r="L5468" s="2">
        <v>217939000000</v>
      </c>
      <c r="M5468" s="2">
        <v>213903000000</v>
      </c>
      <c r="N5468" s="2">
        <v>210183000000</v>
      </c>
      <c r="O5468" s="2">
        <v>206714000000</v>
      </c>
      <c r="P5468" s="2">
        <v>202994000000</v>
      </c>
      <c r="Q5468" s="2">
        <v>199021000000</v>
      </c>
      <c r="R5468" s="2">
        <v>194859000000</v>
      </c>
      <c r="S5468" s="2">
        <v>190823000000</v>
      </c>
      <c r="T5468" s="2">
        <v>187228000000</v>
      </c>
      <c r="U5468" s="2">
        <v>183886000000</v>
      </c>
      <c r="V5468" s="2">
        <v>180481000000</v>
      </c>
      <c r="W5468" s="2">
        <v>177517000000</v>
      </c>
      <c r="X5468" s="2">
        <v>174868000000</v>
      </c>
      <c r="Y5468" s="2">
        <v>172220000000</v>
      </c>
      <c r="Z5468" s="2">
        <v>169950000000</v>
      </c>
      <c r="AA5468" s="2">
        <v>168058000000</v>
      </c>
      <c r="AB5468" s="2">
        <v>166040000000</v>
      </c>
      <c r="AC5468" s="2">
        <v>164085000000</v>
      </c>
      <c r="AD5468" s="2">
        <v>161941000000</v>
      </c>
      <c r="AE5468" s="2">
        <v>159608000000</v>
      </c>
      <c r="AF5468" s="2">
        <v>157337000000</v>
      </c>
      <c r="AG5468" s="2">
        <v>154878000000</v>
      </c>
    </row>
    <row r="5469" spans="1:33" x14ac:dyDescent="0.35">
      <c r="A5469" t="s">
        <v>2989</v>
      </c>
      <c r="B5469" t="s">
        <v>19</v>
      </c>
      <c r="C5469" s="2">
        <v>232164000000</v>
      </c>
      <c r="D5469" s="2">
        <v>235347000000</v>
      </c>
      <c r="E5469" s="2">
        <v>245333000000</v>
      </c>
      <c r="F5469" s="2">
        <v>228607000000</v>
      </c>
      <c r="G5469" s="2">
        <v>226111000000</v>
      </c>
      <c r="H5469" s="2">
        <v>224613000000</v>
      </c>
      <c r="I5469" s="2">
        <v>223240000000</v>
      </c>
      <c r="J5469" s="2">
        <v>221430000000</v>
      </c>
      <c r="K5469" s="2">
        <v>218871000000</v>
      </c>
      <c r="L5469" s="2">
        <v>215688000000</v>
      </c>
      <c r="M5469" s="2">
        <v>211694000000</v>
      </c>
      <c r="N5469" s="2">
        <v>208012000000</v>
      </c>
      <c r="O5469" s="2">
        <v>204579000000</v>
      </c>
      <c r="P5469" s="2">
        <v>200897000000</v>
      </c>
      <c r="Q5469" s="2">
        <v>196965000000</v>
      </c>
      <c r="R5469" s="2">
        <v>192846000000</v>
      </c>
      <c r="S5469" s="2">
        <v>188852000000</v>
      </c>
      <c r="T5469" s="2">
        <v>185295000000</v>
      </c>
      <c r="U5469" s="2">
        <v>181987000000</v>
      </c>
      <c r="V5469" s="2">
        <v>178617000000</v>
      </c>
      <c r="W5469" s="2">
        <v>175684000000</v>
      </c>
      <c r="X5469" s="2">
        <v>173062000000</v>
      </c>
      <c r="Y5469" s="2">
        <v>170441000000</v>
      </c>
      <c r="Z5469" s="2">
        <v>168194000000</v>
      </c>
      <c r="AA5469" s="2">
        <v>166322000000</v>
      </c>
      <c r="AB5469" s="2">
        <v>164325000000</v>
      </c>
      <c r="AC5469" s="2">
        <v>162390000000</v>
      </c>
      <c r="AD5469" s="2">
        <v>160268000000</v>
      </c>
      <c r="AE5469" s="2">
        <v>157959000000</v>
      </c>
      <c r="AF5469" s="2">
        <v>155712000000</v>
      </c>
      <c r="AG5469" s="2">
        <v>153278000000</v>
      </c>
    </row>
    <row r="5470" spans="1:33" x14ac:dyDescent="0.35">
      <c r="A5470" t="s">
        <v>2990</v>
      </c>
      <c r="B5470" t="s">
        <v>19</v>
      </c>
      <c r="C5470" s="2">
        <v>6396170000</v>
      </c>
      <c r="D5470" s="2">
        <v>6483860000</v>
      </c>
      <c r="E5470" s="2">
        <v>6758960000</v>
      </c>
      <c r="F5470" s="2">
        <v>6298160000</v>
      </c>
      <c r="G5470" s="2">
        <v>6229390000</v>
      </c>
      <c r="H5470" s="2">
        <v>6188120000</v>
      </c>
      <c r="I5470" s="2">
        <v>6150290000</v>
      </c>
      <c r="J5470" s="2">
        <v>6100430000</v>
      </c>
      <c r="K5470" s="2">
        <v>6029940000</v>
      </c>
      <c r="L5470" s="2">
        <v>5942250000</v>
      </c>
      <c r="M5470" s="2">
        <v>5832200000</v>
      </c>
      <c r="N5470" s="2">
        <v>5730760000</v>
      </c>
      <c r="O5470" s="2">
        <v>5636190000</v>
      </c>
      <c r="P5470" s="2">
        <v>5534750000</v>
      </c>
      <c r="Q5470" s="2">
        <v>5426430000</v>
      </c>
      <c r="R5470" s="2">
        <v>5312950000</v>
      </c>
      <c r="S5470" s="2">
        <v>5202900000</v>
      </c>
      <c r="T5470" s="2">
        <v>5104900000</v>
      </c>
      <c r="U5470" s="2">
        <v>5013770000</v>
      </c>
      <c r="V5470" s="2">
        <v>4920920000</v>
      </c>
      <c r="W5470" s="2">
        <v>4840110000</v>
      </c>
      <c r="X5470" s="2">
        <v>4767900000</v>
      </c>
      <c r="Y5470" s="2">
        <v>4695680000</v>
      </c>
      <c r="Z5470" s="2">
        <v>4633780000</v>
      </c>
      <c r="AA5470" s="2">
        <v>4582200000</v>
      </c>
      <c r="AB5470" s="2">
        <v>4527180000</v>
      </c>
      <c r="AC5470" s="2">
        <v>4473880000</v>
      </c>
      <c r="AD5470" s="2">
        <v>4415420000</v>
      </c>
      <c r="AE5470" s="2">
        <v>4351800000</v>
      </c>
      <c r="AF5470" s="2">
        <v>4289900000</v>
      </c>
      <c r="AG5470" s="2">
        <v>4222850000</v>
      </c>
    </row>
    <row r="5471" spans="1:33" x14ac:dyDescent="0.35">
      <c r="A5471" t="s">
        <v>2991</v>
      </c>
      <c r="B5471" t="s">
        <v>19</v>
      </c>
      <c r="C5471" s="2">
        <v>12796800000</v>
      </c>
      <c r="D5471" s="2">
        <v>12972200000</v>
      </c>
      <c r="E5471" s="2">
        <v>13522600000</v>
      </c>
      <c r="F5471" s="2">
        <v>12600700000</v>
      </c>
      <c r="G5471" s="2">
        <v>12463100000</v>
      </c>
      <c r="H5471" s="2">
        <v>12380600000</v>
      </c>
      <c r="I5471" s="2">
        <v>12304900000</v>
      </c>
      <c r="J5471" s="2">
        <v>12205100000</v>
      </c>
      <c r="K5471" s="2">
        <v>12064100000</v>
      </c>
      <c r="L5471" s="2">
        <v>11888600000</v>
      </c>
      <c r="M5471" s="2">
        <v>11668500000</v>
      </c>
      <c r="N5471" s="2">
        <v>11465500000</v>
      </c>
      <c r="O5471" s="2">
        <v>11276300000</v>
      </c>
      <c r="P5471" s="2">
        <v>11073400000</v>
      </c>
      <c r="Q5471" s="2">
        <v>10856600000</v>
      </c>
      <c r="R5471" s="2">
        <v>10629600000</v>
      </c>
      <c r="S5471" s="2">
        <v>10409400000</v>
      </c>
      <c r="T5471" s="2">
        <v>10213400000</v>
      </c>
      <c r="U5471" s="2">
        <v>10031000000</v>
      </c>
      <c r="V5471" s="2">
        <v>9845280000</v>
      </c>
      <c r="W5471" s="2">
        <v>9683600000</v>
      </c>
      <c r="X5471" s="2">
        <v>9539120000</v>
      </c>
      <c r="Y5471" s="2">
        <v>9394640000</v>
      </c>
      <c r="Z5471" s="2">
        <v>9270800000</v>
      </c>
      <c r="AA5471" s="2">
        <v>9167600000</v>
      </c>
      <c r="AB5471" s="2">
        <v>9057520000</v>
      </c>
      <c r="AC5471" s="2">
        <v>8950880000</v>
      </c>
      <c r="AD5471" s="2">
        <v>8833920000</v>
      </c>
      <c r="AE5471" s="2">
        <v>8706640000</v>
      </c>
      <c r="AF5471" s="2">
        <v>8582800000</v>
      </c>
      <c r="AG5471" s="2">
        <v>8448640000</v>
      </c>
    </row>
    <row r="5472" spans="1:33" x14ac:dyDescent="0.35">
      <c r="A5472" t="s">
        <v>2992</v>
      </c>
      <c r="B5472" t="s">
        <v>19</v>
      </c>
      <c r="C5472" s="2">
        <v>121115000000</v>
      </c>
      <c r="D5472" s="2">
        <v>122775000000</v>
      </c>
      <c r="E5472" s="2">
        <v>127985000000</v>
      </c>
      <c r="F5472" s="2">
        <v>119259000000</v>
      </c>
      <c r="G5472" s="2">
        <v>117957000000</v>
      </c>
      <c r="H5472" s="2">
        <v>117176000000</v>
      </c>
      <c r="I5472" s="2">
        <v>116459000000</v>
      </c>
      <c r="J5472" s="2">
        <v>115515000000</v>
      </c>
      <c r="K5472" s="2">
        <v>114180000000</v>
      </c>
      <c r="L5472" s="2">
        <v>112520000000</v>
      </c>
      <c r="M5472" s="2">
        <v>110436000000</v>
      </c>
      <c r="N5472" s="2">
        <v>108515000000</v>
      </c>
      <c r="O5472" s="2">
        <v>106724000000</v>
      </c>
      <c r="P5472" s="2">
        <v>104804000000</v>
      </c>
      <c r="Q5472" s="2">
        <v>102752000000</v>
      </c>
      <c r="R5472" s="2">
        <v>100604000000</v>
      </c>
      <c r="S5472" s="2">
        <v>98519900000</v>
      </c>
      <c r="T5472" s="2">
        <v>96664100000</v>
      </c>
      <c r="U5472" s="2">
        <v>94938500000</v>
      </c>
      <c r="V5472" s="2">
        <v>93180400000</v>
      </c>
      <c r="W5472" s="2">
        <v>91650200000</v>
      </c>
      <c r="X5472" s="2">
        <v>90282800000</v>
      </c>
      <c r="Y5472" s="2">
        <v>88915400000</v>
      </c>
      <c r="Z5472" s="2">
        <v>87743300000</v>
      </c>
      <c r="AA5472" s="2">
        <v>86766500000</v>
      </c>
      <c r="AB5472" s="2">
        <v>85724700000</v>
      </c>
      <c r="AC5472" s="2">
        <v>84715400000</v>
      </c>
      <c r="AD5472" s="2">
        <v>83608400000</v>
      </c>
      <c r="AE5472" s="2">
        <v>82403800000</v>
      </c>
      <c r="AF5472" s="2">
        <v>81231700000</v>
      </c>
      <c r="AG5472" s="2">
        <v>79962000000</v>
      </c>
    </row>
    <row r="5473" spans="1:33" x14ac:dyDescent="0.35">
      <c r="A5473" t="s">
        <v>2993</v>
      </c>
      <c r="B5473" t="s">
        <v>19</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x14ac:dyDescent="0.35">
      <c r="A5474" t="s">
        <v>2994</v>
      </c>
      <c r="B5474" t="s">
        <v>19</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x14ac:dyDescent="0.35">
      <c r="A5475" t="s">
        <v>2995</v>
      </c>
      <c r="B5475" t="s">
        <v>19</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x14ac:dyDescent="0.35">
      <c r="A5476" t="s">
        <v>2996</v>
      </c>
      <c r="B5476" t="s">
        <v>19</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x14ac:dyDescent="0.35">
      <c r="A5477" t="s">
        <v>2997</v>
      </c>
      <c r="B5477" t="s">
        <v>19</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x14ac:dyDescent="0.35">
      <c r="A5478" t="s">
        <v>2998</v>
      </c>
      <c r="B5478" t="s">
        <v>19</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x14ac:dyDescent="0.35">
      <c r="A5479" t="s">
        <v>2999</v>
      </c>
      <c r="B5479" t="s">
        <v>19</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x14ac:dyDescent="0.35">
      <c r="A5480" t="s">
        <v>3000</v>
      </c>
      <c r="B5480" t="s">
        <v>19</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x14ac:dyDescent="0.35">
      <c r="A5481" t="s">
        <v>3001</v>
      </c>
      <c r="B5481" t="s">
        <v>19</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x14ac:dyDescent="0.35">
      <c r="A5482" t="s">
        <v>3002</v>
      </c>
      <c r="B5482" t="s">
        <v>19</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x14ac:dyDescent="0.35">
      <c r="A5483" t="s">
        <v>3003</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x14ac:dyDescent="0.35">
      <c r="A5484" t="s">
        <v>3004</v>
      </c>
      <c r="B5484" t="s">
        <v>19</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x14ac:dyDescent="0.35">
      <c r="A5485" t="s">
        <v>3005</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x14ac:dyDescent="0.35">
      <c r="A5486" t="s">
        <v>3006</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x14ac:dyDescent="0.35">
      <c r="A5487" t="s">
        <v>3007</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x14ac:dyDescent="0.35">
      <c r="A5488" t="s">
        <v>3008</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x14ac:dyDescent="0.35">
      <c r="A5489" t="s">
        <v>3009</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x14ac:dyDescent="0.35">
      <c r="A5490" t="s">
        <v>3010</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x14ac:dyDescent="0.35">
      <c r="A5491" t="s">
        <v>3011</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x14ac:dyDescent="0.35">
      <c r="A5492" t="s">
        <v>3012</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x14ac:dyDescent="0.35">
      <c r="A5493" t="s">
        <v>3013</v>
      </c>
      <c r="B5493" t="s">
        <v>19</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x14ac:dyDescent="0.35">
      <c r="A5494" t="s">
        <v>3014</v>
      </c>
      <c r="B5494" t="s">
        <v>19</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x14ac:dyDescent="0.35">
      <c r="A5495" t="s">
        <v>3015</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x14ac:dyDescent="0.35">
      <c r="A5496" t="s">
        <v>3016</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x14ac:dyDescent="0.35">
      <c r="A5497" t="s">
        <v>3017</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x14ac:dyDescent="0.35">
      <c r="A5498" t="s">
        <v>3018</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x14ac:dyDescent="0.35">
      <c r="A5499" t="s">
        <v>3019</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x14ac:dyDescent="0.35">
      <c r="A5500" t="s">
        <v>3020</v>
      </c>
      <c r="B5500" t="s">
        <v>19</v>
      </c>
      <c r="C5500" s="2">
        <v>22746300000000</v>
      </c>
      <c r="D5500" s="2">
        <v>23919600000000</v>
      </c>
      <c r="E5500" s="2">
        <v>24121200000000</v>
      </c>
      <c r="F5500" s="2">
        <v>23201200000000</v>
      </c>
      <c r="G5500" s="2">
        <v>23015500000000</v>
      </c>
      <c r="H5500" s="2">
        <v>22869300000000</v>
      </c>
      <c r="I5500" s="2">
        <v>22722400000000</v>
      </c>
      <c r="J5500" s="2">
        <v>22563800000000</v>
      </c>
      <c r="K5500" s="2">
        <v>22399700000000</v>
      </c>
      <c r="L5500" s="2">
        <v>22231300000000</v>
      </c>
      <c r="M5500" s="2">
        <v>22069100000000</v>
      </c>
      <c r="N5500" s="2">
        <v>21914800000000</v>
      </c>
      <c r="O5500" s="2">
        <v>21755000000000</v>
      </c>
      <c r="P5500" s="2">
        <v>21610600000000</v>
      </c>
      <c r="Q5500" s="2">
        <v>21483300000000</v>
      </c>
      <c r="R5500" s="2">
        <v>21380700000000</v>
      </c>
      <c r="S5500" s="2">
        <v>21291000000000</v>
      </c>
      <c r="T5500" s="2">
        <v>21210500000000</v>
      </c>
      <c r="U5500" s="2">
        <v>21134900000000</v>
      </c>
      <c r="V5500" s="2">
        <v>21062300000000</v>
      </c>
      <c r="W5500" s="2">
        <v>20989200000000</v>
      </c>
      <c r="X5500" s="2">
        <v>20923400000000</v>
      </c>
      <c r="Y5500" s="2">
        <v>20852800000000</v>
      </c>
      <c r="Z5500" s="2">
        <v>20783300000000</v>
      </c>
      <c r="AA5500" s="2">
        <v>20715100000000</v>
      </c>
      <c r="AB5500" s="2">
        <v>20653600000000</v>
      </c>
      <c r="AC5500" s="2">
        <v>20612500000000</v>
      </c>
      <c r="AD5500" s="2">
        <v>20590900000000</v>
      </c>
      <c r="AE5500" s="2">
        <v>20572500000000</v>
      </c>
      <c r="AF5500" s="2">
        <v>20554700000000</v>
      </c>
      <c r="AG5500" s="2">
        <v>20539900000000</v>
      </c>
    </row>
    <row r="5501" spans="1:33" x14ac:dyDescent="0.35">
      <c r="A5501" t="s">
        <v>3021</v>
      </c>
      <c r="B5501" t="s">
        <v>19</v>
      </c>
      <c r="C5501" s="2">
        <v>827914000</v>
      </c>
      <c r="D5501" s="2">
        <v>870618000</v>
      </c>
      <c r="E5501" s="2">
        <v>877955000</v>
      </c>
      <c r="F5501" s="2">
        <v>844468000</v>
      </c>
      <c r="G5501" s="2">
        <v>837712000</v>
      </c>
      <c r="H5501" s="2">
        <v>832388000</v>
      </c>
      <c r="I5501" s="2">
        <v>827041000</v>
      </c>
      <c r="J5501" s="2">
        <v>821270000</v>
      </c>
      <c r="K5501" s="2">
        <v>815297000</v>
      </c>
      <c r="L5501" s="2">
        <v>809168000</v>
      </c>
      <c r="M5501" s="2">
        <v>803262000</v>
      </c>
      <c r="N5501" s="2">
        <v>797647000</v>
      </c>
      <c r="O5501" s="2">
        <v>791831000</v>
      </c>
      <c r="P5501" s="2">
        <v>786574000</v>
      </c>
      <c r="Q5501" s="2">
        <v>781943000</v>
      </c>
      <c r="R5501" s="2">
        <v>778208000</v>
      </c>
      <c r="S5501" s="2">
        <v>774942000</v>
      </c>
      <c r="T5501" s="2">
        <v>772011000</v>
      </c>
      <c r="U5501" s="2">
        <v>769260000</v>
      </c>
      <c r="V5501" s="2">
        <v>766620000</v>
      </c>
      <c r="W5501" s="2">
        <v>763958000</v>
      </c>
      <c r="X5501" s="2">
        <v>761564000</v>
      </c>
      <c r="Y5501" s="2">
        <v>758992000</v>
      </c>
      <c r="Z5501" s="2">
        <v>756464000</v>
      </c>
      <c r="AA5501" s="2">
        <v>753981000</v>
      </c>
      <c r="AB5501" s="2">
        <v>751744000</v>
      </c>
      <c r="AC5501" s="2">
        <v>750245000</v>
      </c>
      <c r="AD5501" s="2">
        <v>749462000</v>
      </c>
      <c r="AE5501" s="2">
        <v>748791000</v>
      </c>
      <c r="AF5501" s="2">
        <v>748142000</v>
      </c>
      <c r="AG5501" s="2">
        <v>747605000</v>
      </c>
    </row>
    <row r="5502" spans="1:33" x14ac:dyDescent="0.35">
      <c r="A5502" t="s">
        <v>3022</v>
      </c>
      <c r="B5502" t="s">
        <v>19</v>
      </c>
      <c r="C5502" s="2">
        <v>6753950000</v>
      </c>
      <c r="D5502" s="2">
        <v>7102330000</v>
      </c>
      <c r="E5502" s="2">
        <v>7162190000</v>
      </c>
      <c r="F5502" s="2">
        <v>6889000000</v>
      </c>
      <c r="G5502" s="2">
        <v>6833890000</v>
      </c>
      <c r="H5502" s="2">
        <v>6790450000</v>
      </c>
      <c r="I5502" s="2">
        <v>6746840000</v>
      </c>
      <c r="J5502" s="2">
        <v>6699760000</v>
      </c>
      <c r="K5502" s="2">
        <v>6651030000</v>
      </c>
      <c r="L5502" s="2">
        <v>6601030000</v>
      </c>
      <c r="M5502" s="2">
        <v>6552850000</v>
      </c>
      <c r="N5502" s="2">
        <v>6507050000</v>
      </c>
      <c r="O5502" s="2">
        <v>6459600000</v>
      </c>
      <c r="P5502" s="2">
        <v>6416710000</v>
      </c>
      <c r="Q5502" s="2">
        <v>6378940000</v>
      </c>
      <c r="R5502" s="2">
        <v>6348460000</v>
      </c>
      <c r="S5502" s="2">
        <v>6321820000</v>
      </c>
      <c r="T5502" s="2">
        <v>6297910000</v>
      </c>
      <c r="U5502" s="2">
        <v>6275470000</v>
      </c>
      <c r="V5502" s="2">
        <v>6253930000</v>
      </c>
      <c r="W5502" s="2">
        <v>6232220000</v>
      </c>
      <c r="X5502" s="2">
        <v>6212690000</v>
      </c>
      <c r="Y5502" s="2">
        <v>6191700000</v>
      </c>
      <c r="Z5502" s="2">
        <v>6171080000</v>
      </c>
      <c r="AA5502" s="2">
        <v>6150830000</v>
      </c>
      <c r="AB5502" s="2">
        <v>6132580000</v>
      </c>
      <c r="AC5502" s="2">
        <v>6120350000</v>
      </c>
      <c r="AD5502" s="2">
        <v>6113960000</v>
      </c>
      <c r="AE5502" s="2">
        <v>6108490000</v>
      </c>
      <c r="AF5502" s="2">
        <v>6103200000</v>
      </c>
      <c r="AG5502" s="2">
        <v>6098820000</v>
      </c>
    </row>
    <row r="5503" spans="1:33" x14ac:dyDescent="0.35">
      <c r="A5503" t="s">
        <v>3023</v>
      </c>
      <c r="B5503" t="s">
        <v>19</v>
      </c>
      <c r="C5503" s="2">
        <v>15590500000</v>
      </c>
      <c r="D5503" s="2">
        <v>16394600000</v>
      </c>
      <c r="E5503" s="2">
        <v>16532800000</v>
      </c>
      <c r="F5503" s="2">
        <v>15902200000</v>
      </c>
      <c r="G5503" s="2">
        <v>15775000000</v>
      </c>
      <c r="H5503" s="2">
        <v>15674700000</v>
      </c>
      <c r="I5503" s="2">
        <v>15574000000</v>
      </c>
      <c r="J5503" s="2">
        <v>15465400000</v>
      </c>
      <c r="K5503" s="2">
        <v>15352900000</v>
      </c>
      <c r="L5503" s="2">
        <v>15237500000</v>
      </c>
      <c r="M5503" s="2">
        <v>15126200000</v>
      </c>
      <c r="N5503" s="2">
        <v>15020500000</v>
      </c>
      <c r="O5503" s="2">
        <v>14911000000</v>
      </c>
      <c r="P5503" s="2">
        <v>14812000000</v>
      </c>
      <c r="Q5503" s="2">
        <v>14724800000</v>
      </c>
      <c r="R5503" s="2">
        <v>14654400000</v>
      </c>
      <c r="S5503" s="2">
        <v>14592900000</v>
      </c>
      <c r="T5503" s="2">
        <v>14537800000</v>
      </c>
      <c r="U5503" s="2">
        <v>14485900000</v>
      </c>
      <c r="V5503" s="2">
        <v>14436200000</v>
      </c>
      <c r="W5503" s="2">
        <v>14386100000</v>
      </c>
      <c r="X5503" s="2">
        <v>14341000000</v>
      </c>
      <c r="Y5503" s="2">
        <v>14292600000</v>
      </c>
      <c r="Z5503" s="2">
        <v>14245000000</v>
      </c>
      <c r="AA5503" s="2">
        <v>14198200000</v>
      </c>
      <c r="AB5503" s="2">
        <v>14156100000</v>
      </c>
      <c r="AC5503" s="2">
        <v>14127900000</v>
      </c>
      <c r="AD5503" s="2">
        <v>14113100000</v>
      </c>
      <c r="AE5503" s="2">
        <v>14100500000</v>
      </c>
      <c r="AF5503" s="2">
        <v>14088300000</v>
      </c>
      <c r="AG5503" s="2">
        <v>14078200000</v>
      </c>
    </row>
    <row r="5504" spans="1:33" x14ac:dyDescent="0.35">
      <c r="A5504" t="s">
        <v>3024</v>
      </c>
      <c r="B5504" t="s">
        <v>19</v>
      </c>
      <c r="C5504" s="2">
        <v>623248000</v>
      </c>
      <c r="D5504" s="2">
        <v>655396000</v>
      </c>
      <c r="E5504" s="2">
        <v>660919000</v>
      </c>
      <c r="F5504" s="2">
        <v>635710000</v>
      </c>
      <c r="G5504" s="2">
        <v>630624000</v>
      </c>
      <c r="H5504" s="2">
        <v>626616000</v>
      </c>
      <c r="I5504" s="2">
        <v>622592000</v>
      </c>
      <c r="J5504" s="2">
        <v>618247000</v>
      </c>
      <c r="K5504" s="2">
        <v>613751000</v>
      </c>
      <c r="L5504" s="2">
        <v>609136000</v>
      </c>
      <c r="M5504" s="2">
        <v>604691000</v>
      </c>
      <c r="N5504" s="2">
        <v>600464000</v>
      </c>
      <c r="O5504" s="2">
        <v>596085000</v>
      </c>
      <c r="P5504" s="2">
        <v>592128000</v>
      </c>
      <c r="Q5504" s="2">
        <v>588642000</v>
      </c>
      <c r="R5504" s="2">
        <v>585830000</v>
      </c>
      <c r="S5504" s="2">
        <v>583371000</v>
      </c>
      <c r="T5504" s="2">
        <v>581165000</v>
      </c>
      <c r="U5504" s="2">
        <v>579094000</v>
      </c>
      <c r="V5504" s="2">
        <v>577107000</v>
      </c>
      <c r="W5504" s="2">
        <v>575103000</v>
      </c>
      <c r="X5504" s="2">
        <v>573301000</v>
      </c>
      <c r="Y5504" s="2">
        <v>571364000</v>
      </c>
      <c r="Z5504" s="2">
        <v>569461000</v>
      </c>
      <c r="AA5504" s="2">
        <v>567592000</v>
      </c>
      <c r="AB5504" s="2">
        <v>565908000</v>
      </c>
      <c r="AC5504" s="2">
        <v>564780000</v>
      </c>
      <c r="AD5504" s="2">
        <v>564191000</v>
      </c>
      <c r="AE5504" s="2">
        <v>563685000</v>
      </c>
      <c r="AF5504" s="2">
        <v>563197000</v>
      </c>
      <c r="AG5504" s="2">
        <v>562793000</v>
      </c>
    </row>
    <row r="5505" spans="1:33" x14ac:dyDescent="0.35">
      <c r="A5505" t="s">
        <v>3025</v>
      </c>
      <c r="B5505" t="s">
        <v>19</v>
      </c>
      <c r="C5505" s="2">
        <v>396377000</v>
      </c>
      <c r="D5505" s="2">
        <v>416822000</v>
      </c>
      <c r="E5505" s="2">
        <v>420335000</v>
      </c>
      <c r="F5505" s="2">
        <v>404303000</v>
      </c>
      <c r="G5505" s="2">
        <v>401068000</v>
      </c>
      <c r="H5505" s="2">
        <v>398519000</v>
      </c>
      <c r="I5505" s="2">
        <v>395959000</v>
      </c>
      <c r="J5505" s="2">
        <v>393196000</v>
      </c>
      <c r="K5505" s="2">
        <v>390337000</v>
      </c>
      <c r="L5505" s="2">
        <v>387402000</v>
      </c>
      <c r="M5505" s="2">
        <v>384575000</v>
      </c>
      <c r="N5505" s="2">
        <v>381886000</v>
      </c>
      <c r="O5505" s="2">
        <v>379102000</v>
      </c>
      <c r="P5505" s="2">
        <v>376585000</v>
      </c>
      <c r="Q5505" s="2">
        <v>374368000</v>
      </c>
      <c r="R5505" s="2">
        <v>372579000</v>
      </c>
      <c r="S5505" s="2">
        <v>371016000</v>
      </c>
      <c r="T5505" s="2">
        <v>369613000</v>
      </c>
      <c r="U5505" s="2">
        <v>368295000</v>
      </c>
      <c r="V5505" s="2">
        <v>367032000</v>
      </c>
      <c r="W5505" s="2">
        <v>365757000</v>
      </c>
      <c r="X5505" s="2">
        <v>364611000</v>
      </c>
      <c r="Y5505" s="2">
        <v>363380000</v>
      </c>
      <c r="Z5505" s="2">
        <v>362169000</v>
      </c>
      <c r="AA5505" s="2">
        <v>360981000</v>
      </c>
      <c r="AB5505" s="2">
        <v>359910000</v>
      </c>
      <c r="AC5505" s="2">
        <v>359192000</v>
      </c>
      <c r="AD5505" s="2">
        <v>358817000</v>
      </c>
      <c r="AE5505" s="2">
        <v>358496000</v>
      </c>
      <c r="AF5505" s="2">
        <v>358185000</v>
      </c>
      <c r="AG5505" s="2">
        <v>357928000</v>
      </c>
    </row>
    <row r="5506" spans="1:33" x14ac:dyDescent="0.35">
      <c r="A5506" t="s">
        <v>3026</v>
      </c>
      <c r="B5506" t="s">
        <v>19</v>
      </c>
      <c r="C5506" s="2">
        <v>4902710000</v>
      </c>
      <c r="D5506" s="2">
        <v>5155600000</v>
      </c>
      <c r="E5506" s="2">
        <v>5199050000</v>
      </c>
      <c r="F5506" s="2">
        <v>5000740000</v>
      </c>
      <c r="G5506" s="2">
        <v>4960740000</v>
      </c>
      <c r="H5506" s="2">
        <v>4929210000</v>
      </c>
      <c r="I5506" s="2">
        <v>4897550000</v>
      </c>
      <c r="J5506" s="2">
        <v>4863370000</v>
      </c>
      <c r="K5506" s="2">
        <v>4828000000</v>
      </c>
      <c r="L5506" s="2">
        <v>4791700000</v>
      </c>
      <c r="M5506" s="2">
        <v>4756730000</v>
      </c>
      <c r="N5506" s="2">
        <v>4723480000</v>
      </c>
      <c r="O5506" s="2">
        <v>4689040000</v>
      </c>
      <c r="P5506" s="2">
        <v>4657910000</v>
      </c>
      <c r="Q5506" s="2">
        <v>4630490000</v>
      </c>
      <c r="R5506" s="2">
        <v>4608370000</v>
      </c>
      <c r="S5506" s="2">
        <v>4589030000</v>
      </c>
      <c r="T5506" s="2">
        <v>4571670000</v>
      </c>
      <c r="U5506" s="2">
        <v>4555380000</v>
      </c>
      <c r="V5506" s="2">
        <v>4539750000</v>
      </c>
      <c r="W5506" s="2">
        <v>4523980000</v>
      </c>
      <c r="X5506" s="2">
        <v>4509810000</v>
      </c>
      <c r="Y5506" s="2">
        <v>4494570000</v>
      </c>
      <c r="Z5506" s="2">
        <v>4479610000</v>
      </c>
      <c r="AA5506" s="2">
        <v>4464900000</v>
      </c>
      <c r="AB5506" s="2">
        <v>4451650000</v>
      </c>
      <c r="AC5506" s="2">
        <v>4442780000</v>
      </c>
      <c r="AD5506" s="2">
        <v>4438140000</v>
      </c>
      <c r="AE5506" s="2">
        <v>4434170000</v>
      </c>
      <c r="AF5506" s="2">
        <v>4430330000</v>
      </c>
      <c r="AG5506" s="2">
        <v>4427150000</v>
      </c>
    </row>
    <row r="5507" spans="1:33" x14ac:dyDescent="0.35">
      <c r="A5507" t="s">
        <v>3027</v>
      </c>
      <c r="B5507" t="s">
        <v>19</v>
      </c>
      <c r="C5507" s="2">
        <v>22946200</v>
      </c>
      <c r="D5507" s="2">
        <v>24129800</v>
      </c>
      <c r="E5507" s="2">
        <v>24333100</v>
      </c>
      <c r="F5507" s="2">
        <v>23405000</v>
      </c>
      <c r="G5507" s="2">
        <v>23217800</v>
      </c>
      <c r="H5507" s="2">
        <v>23070200</v>
      </c>
      <c r="I5507" s="2">
        <v>22922000</v>
      </c>
      <c r="J5507" s="2">
        <v>22762100</v>
      </c>
      <c r="K5507" s="2">
        <v>22596500</v>
      </c>
      <c r="L5507" s="2">
        <v>22426600</v>
      </c>
      <c r="M5507" s="2">
        <v>22263000</v>
      </c>
      <c r="N5507" s="2">
        <v>22107300</v>
      </c>
      <c r="O5507" s="2">
        <v>21946100</v>
      </c>
      <c r="P5507" s="2">
        <v>21800400</v>
      </c>
      <c r="Q5507" s="2">
        <v>21672100</v>
      </c>
      <c r="R5507" s="2">
        <v>21568600</v>
      </c>
      <c r="S5507" s="2">
        <v>21478000</v>
      </c>
      <c r="T5507" s="2">
        <v>21396800</v>
      </c>
      <c r="U5507" s="2">
        <v>21320600</v>
      </c>
      <c r="V5507" s="2">
        <v>21247400</v>
      </c>
      <c r="W5507" s="2">
        <v>21173600</v>
      </c>
      <c r="X5507" s="2">
        <v>21107300</v>
      </c>
      <c r="Y5507" s="2">
        <v>21036000</v>
      </c>
      <c r="Z5507" s="2">
        <v>20965900</v>
      </c>
      <c r="AA5507" s="2">
        <v>20897100</v>
      </c>
      <c r="AB5507" s="2">
        <v>20835100</v>
      </c>
      <c r="AC5507" s="2">
        <v>20793600</v>
      </c>
      <c r="AD5507" s="2">
        <v>20771900</v>
      </c>
      <c r="AE5507" s="2">
        <v>20753300</v>
      </c>
      <c r="AF5507" s="2">
        <v>20735300</v>
      </c>
      <c r="AG5507" s="2">
        <v>20720400</v>
      </c>
    </row>
    <row r="5508" spans="1:33" x14ac:dyDescent="0.35">
      <c r="A5508" t="s">
        <v>3028</v>
      </c>
      <c r="B5508" t="s">
        <v>19</v>
      </c>
      <c r="C5508" s="2">
        <v>116211000</v>
      </c>
      <c r="D5508" s="2">
        <v>122206000</v>
      </c>
      <c r="E5508" s="2">
        <v>123236000</v>
      </c>
      <c r="F5508" s="2">
        <v>118535000</v>
      </c>
      <c r="G5508" s="2">
        <v>117587000</v>
      </c>
      <c r="H5508" s="2">
        <v>116839000</v>
      </c>
      <c r="I5508" s="2">
        <v>116089000</v>
      </c>
      <c r="J5508" s="2">
        <v>115279000</v>
      </c>
      <c r="K5508" s="2">
        <v>114440000</v>
      </c>
      <c r="L5508" s="2">
        <v>113580000</v>
      </c>
      <c r="M5508" s="2">
        <v>112751000</v>
      </c>
      <c r="N5508" s="2">
        <v>111963000</v>
      </c>
      <c r="O5508" s="2">
        <v>111147000</v>
      </c>
      <c r="P5508" s="2">
        <v>110409000</v>
      </c>
      <c r="Q5508" s="2">
        <v>109759000</v>
      </c>
      <c r="R5508" s="2">
        <v>109234000</v>
      </c>
      <c r="S5508" s="2">
        <v>108776000</v>
      </c>
      <c r="T5508" s="2">
        <v>108365000</v>
      </c>
      <c r="U5508" s="2">
        <v>107978000</v>
      </c>
      <c r="V5508" s="2">
        <v>107608000</v>
      </c>
      <c r="W5508" s="2">
        <v>107234000</v>
      </c>
      <c r="X5508" s="2">
        <v>106898000</v>
      </c>
      <c r="Y5508" s="2">
        <v>106537000</v>
      </c>
      <c r="Z5508" s="2">
        <v>106182000</v>
      </c>
      <c r="AA5508" s="2">
        <v>105834000</v>
      </c>
      <c r="AB5508" s="2">
        <v>105520000</v>
      </c>
      <c r="AC5508" s="2">
        <v>105309000</v>
      </c>
      <c r="AD5508" s="2">
        <v>105199000</v>
      </c>
      <c r="AE5508" s="2">
        <v>105105000</v>
      </c>
      <c r="AF5508" s="2">
        <v>105014000</v>
      </c>
      <c r="AG5508" s="2">
        <v>104939000</v>
      </c>
    </row>
    <row r="5509" spans="1:33" x14ac:dyDescent="0.35">
      <c r="A5509" t="s">
        <v>3029</v>
      </c>
      <c r="B5509" t="s">
        <v>19</v>
      </c>
      <c r="C5509" s="2">
        <v>1110300000</v>
      </c>
      <c r="D5509" s="2">
        <v>1167570000</v>
      </c>
      <c r="E5509" s="2">
        <v>1177410000</v>
      </c>
      <c r="F5509" s="2">
        <v>1132500000</v>
      </c>
      <c r="G5509" s="2">
        <v>1123440000</v>
      </c>
      <c r="H5509" s="2">
        <v>1116300000</v>
      </c>
      <c r="I5509" s="2">
        <v>1109130000</v>
      </c>
      <c r="J5509" s="2">
        <v>1101390000</v>
      </c>
      <c r="K5509" s="2">
        <v>1093380000</v>
      </c>
      <c r="L5509" s="2">
        <v>1085160000</v>
      </c>
      <c r="M5509" s="2">
        <v>1077240000</v>
      </c>
      <c r="N5509" s="2">
        <v>1069710000</v>
      </c>
      <c r="O5509" s="2">
        <v>1061910000</v>
      </c>
      <c r="P5509" s="2">
        <v>1054860000</v>
      </c>
      <c r="Q5509" s="2">
        <v>1048650000</v>
      </c>
      <c r="R5509" s="2">
        <v>1043640000</v>
      </c>
      <c r="S5509" s="2">
        <v>1039260000</v>
      </c>
      <c r="T5509" s="2">
        <v>1035330000</v>
      </c>
      <c r="U5509" s="2">
        <v>1031640000</v>
      </c>
      <c r="V5509" s="2">
        <v>1028100000</v>
      </c>
      <c r="W5509" s="2">
        <v>1024530000</v>
      </c>
      <c r="X5509" s="2">
        <v>1021320000</v>
      </c>
      <c r="Y5509" s="2">
        <v>1017870000</v>
      </c>
      <c r="Z5509" s="2">
        <v>1014480000</v>
      </c>
      <c r="AA5509" s="2">
        <v>1011150000</v>
      </c>
      <c r="AB5509" s="2">
        <v>1008150000</v>
      </c>
      <c r="AC5509" s="2">
        <v>1006140000</v>
      </c>
      <c r="AD5509" s="2">
        <v>1005090000</v>
      </c>
      <c r="AE5509" s="2">
        <v>1004190000</v>
      </c>
      <c r="AF5509" s="2">
        <v>1003320000</v>
      </c>
      <c r="AG5509" s="2">
        <v>1002600000</v>
      </c>
    </row>
    <row r="5510" spans="1:33" x14ac:dyDescent="0.35">
      <c r="A5510" t="s">
        <v>3030</v>
      </c>
      <c r="B5510" t="s">
        <v>19</v>
      </c>
      <c r="C5510" s="2">
        <v>222060000</v>
      </c>
      <c r="D5510" s="2">
        <v>233514000</v>
      </c>
      <c r="E5510" s="2">
        <v>235482000</v>
      </c>
      <c r="F5510" s="2">
        <v>226500000</v>
      </c>
      <c r="G5510" s="2">
        <v>224688000</v>
      </c>
      <c r="H5510" s="2">
        <v>223260000</v>
      </c>
      <c r="I5510" s="2">
        <v>221826000</v>
      </c>
      <c r="J5510" s="2">
        <v>220278000</v>
      </c>
      <c r="K5510" s="2">
        <v>218676000</v>
      </c>
      <c r="L5510" s="2">
        <v>217032000</v>
      </c>
      <c r="M5510" s="2">
        <v>215448000</v>
      </c>
      <c r="N5510" s="2">
        <v>213942000</v>
      </c>
      <c r="O5510" s="2">
        <v>212382000</v>
      </c>
      <c r="P5510" s="2">
        <v>210972000</v>
      </c>
      <c r="Q5510" s="2">
        <v>209730000</v>
      </c>
      <c r="R5510" s="2">
        <v>208728000</v>
      </c>
      <c r="S5510" s="2">
        <v>207852000</v>
      </c>
      <c r="T5510" s="2">
        <v>207066000</v>
      </c>
      <c r="U5510" s="2">
        <v>206328000</v>
      </c>
      <c r="V5510" s="2">
        <v>205620000</v>
      </c>
      <c r="W5510" s="2">
        <v>204906000</v>
      </c>
      <c r="X5510" s="2">
        <v>204264000</v>
      </c>
      <c r="Y5510" s="2">
        <v>203574000</v>
      </c>
      <c r="Z5510" s="2">
        <v>202896000</v>
      </c>
      <c r="AA5510" s="2">
        <v>202230000</v>
      </c>
      <c r="AB5510" s="2">
        <v>201630000</v>
      </c>
      <c r="AC5510" s="2">
        <v>201228000</v>
      </c>
      <c r="AD5510" s="2">
        <v>201018000</v>
      </c>
      <c r="AE5510" s="2">
        <v>200838000</v>
      </c>
      <c r="AF5510" s="2">
        <v>200664000</v>
      </c>
      <c r="AG5510" s="2">
        <v>200520000</v>
      </c>
    </row>
    <row r="5511" spans="1:33" x14ac:dyDescent="0.35">
      <c r="A5511" t="s">
        <v>3031</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x14ac:dyDescent="0.35">
      <c r="A5512" t="s">
        <v>3032</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x14ac:dyDescent="0.35">
      <c r="A5513" t="s">
        <v>3033</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x14ac:dyDescent="0.35">
      <c r="A5514" t="s">
        <v>3034</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x14ac:dyDescent="0.35">
      <c r="A5515" t="s">
        <v>3035</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x14ac:dyDescent="0.35">
      <c r="A5516" t="s">
        <v>3036</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x14ac:dyDescent="0.35">
      <c r="A5517" t="s">
        <v>3037</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x14ac:dyDescent="0.35">
      <c r="A5518" t="s">
        <v>3038</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x14ac:dyDescent="0.35">
      <c r="A5519" t="s">
        <v>3039</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x14ac:dyDescent="0.35">
      <c r="A5520" t="s">
        <v>3040</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x14ac:dyDescent="0.35">
      <c r="A5521" t="s">
        <v>3041</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x14ac:dyDescent="0.35">
      <c r="A5522" t="s">
        <v>3042</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x14ac:dyDescent="0.35">
      <c r="A5523" t="s">
        <v>3043</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x14ac:dyDescent="0.35">
      <c r="A5524" t="s">
        <v>3044</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x14ac:dyDescent="0.35">
      <c r="A5525" t="s">
        <v>3045</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x14ac:dyDescent="0.35">
      <c r="A5526" t="s">
        <v>3046</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x14ac:dyDescent="0.35">
      <c r="A5527" t="s">
        <v>3047</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x14ac:dyDescent="0.35">
      <c r="A5528" t="s">
        <v>3048</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x14ac:dyDescent="0.35">
      <c r="A5529" t="s">
        <v>3049</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x14ac:dyDescent="0.35">
      <c r="A5530" t="s">
        <v>3050</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x14ac:dyDescent="0.35">
      <c r="A5531" t="s">
        <v>3051</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x14ac:dyDescent="0.35">
      <c r="A5532" t="s">
        <v>3052</v>
      </c>
      <c r="B5532" t="s">
        <v>19</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x14ac:dyDescent="0.35">
      <c r="A5533" t="s">
        <v>3053</v>
      </c>
      <c r="B5533" t="s">
        <v>19</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x14ac:dyDescent="0.35">
      <c r="A5534" t="s">
        <v>3054</v>
      </c>
      <c r="B5534" t="s">
        <v>19</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x14ac:dyDescent="0.35">
      <c r="A5535" t="s">
        <v>3055</v>
      </c>
      <c r="B5535" t="s">
        <v>19</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x14ac:dyDescent="0.35">
      <c r="A5536" t="s">
        <v>3056</v>
      </c>
      <c r="B5536" t="s">
        <v>19</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3" x14ac:dyDescent="0.35">
      <c r="A5537" t="s">
        <v>3057</v>
      </c>
      <c r="B5537" t="s">
        <v>19</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3" x14ac:dyDescent="0.35">
      <c r="A5538" t="s">
        <v>3058</v>
      </c>
      <c r="B5538" t="s">
        <v>19</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3" x14ac:dyDescent="0.35">
      <c r="A5539" t="s">
        <v>3059</v>
      </c>
      <c r="B5539" t="s">
        <v>19</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3" x14ac:dyDescent="0.35">
      <c r="A5540" t="s">
        <v>3060</v>
      </c>
      <c r="B5540" t="s">
        <v>19</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3" x14ac:dyDescent="0.35">
      <c r="A5541" t="s">
        <v>3061</v>
      </c>
      <c r="B5541" t="s">
        <v>19</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3" x14ac:dyDescent="0.35">
      <c r="A5542" t="s">
        <v>3062</v>
      </c>
      <c r="B5542" t="s">
        <v>19</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3" x14ac:dyDescent="0.35">
      <c r="A5543" t="s">
        <v>3063</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3" x14ac:dyDescent="0.35">
      <c r="A5544" t="s">
        <v>3064</v>
      </c>
      <c r="B5544" t="s">
        <v>19</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3" x14ac:dyDescent="0.35">
      <c r="A5545" t="s">
        <v>3065</v>
      </c>
      <c r="B5545" t="s">
        <v>19</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row>
    <row r="5546" spans="1:33" x14ac:dyDescent="0.35">
      <c r="A5546" t="s">
        <v>3066</v>
      </c>
      <c r="B5546" t="s">
        <v>19</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row>
    <row r="5547" spans="1:33" x14ac:dyDescent="0.35">
      <c r="A5547" t="s">
        <v>3067</v>
      </c>
      <c r="B5547" t="s">
        <v>19</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3" x14ac:dyDescent="0.35">
      <c r="A5548" t="s">
        <v>3068</v>
      </c>
      <c r="B5548" t="s">
        <v>19</v>
      </c>
      <c r="C5548" s="2">
        <v>49286400000000</v>
      </c>
      <c r="D5548" s="2">
        <v>49666300000000</v>
      </c>
      <c r="E5548" s="2">
        <v>50287800000000</v>
      </c>
      <c r="F5548" s="2">
        <v>49496500000000</v>
      </c>
      <c r="G5548" s="2">
        <v>49631300000000</v>
      </c>
      <c r="H5548" s="2">
        <v>49774000000000</v>
      </c>
      <c r="I5548" s="2">
        <v>49829700000000</v>
      </c>
      <c r="J5548" s="2">
        <v>49823900000000</v>
      </c>
      <c r="K5548" s="2">
        <v>49731500000000</v>
      </c>
      <c r="L5548" s="2">
        <v>49580300000000</v>
      </c>
      <c r="M5548" s="2">
        <v>49423300000000</v>
      </c>
      <c r="N5548" s="2">
        <v>49282700000000</v>
      </c>
      <c r="O5548" s="2">
        <v>49108100000000</v>
      </c>
      <c r="P5548" s="2">
        <v>48935600000000</v>
      </c>
      <c r="Q5548" s="2">
        <v>48799300000000</v>
      </c>
      <c r="R5548" s="2">
        <v>48709600000000</v>
      </c>
      <c r="S5548" s="2">
        <v>48638500000000</v>
      </c>
      <c r="T5548" s="2">
        <v>48567900000000</v>
      </c>
      <c r="U5548" s="2">
        <v>48481500000000</v>
      </c>
      <c r="V5548" s="2">
        <v>48395000000000</v>
      </c>
      <c r="W5548" s="2">
        <v>48319600000000</v>
      </c>
      <c r="X5548" s="2">
        <v>48226800000000</v>
      </c>
      <c r="Y5548" s="2">
        <v>48156200000000</v>
      </c>
      <c r="Z5548" s="2">
        <v>48102600000000</v>
      </c>
      <c r="AA5548" s="2">
        <v>48054900000000</v>
      </c>
      <c r="AB5548" s="2">
        <v>48007600000000</v>
      </c>
      <c r="AC5548" s="2">
        <v>47954600000000</v>
      </c>
      <c r="AD5548" s="2">
        <v>47896200000000</v>
      </c>
      <c r="AE5548" s="2">
        <v>47821900000000</v>
      </c>
      <c r="AF5548" s="2">
        <v>47736000000000</v>
      </c>
      <c r="AG5548" s="2">
        <v>47639400000000</v>
      </c>
    </row>
    <row r="5549" spans="1:33" x14ac:dyDescent="0.35">
      <c r="A5549" t="s">
        <v>3069</v>
      </c>
      <c r="B5549" t="s">
        <v>19</v>
      </c>
      <c r="C5549" s="2">
        <v>4427040000</v>
      </c>
      <c r="D5549" s="2">
        <v>4461170000</v>
      </c>
      <c r="E5549" s="2">
        <v>4516990000</v>
      </c>
      <c r="F5549" s="2">
        <v>4445920000</v>
      </c>
      <c r="G5549" s="2">
        <v>4458020000</v>
      </c>
      <c r="H5549" s="2">
        <v>4470840000</v>
      </c>
      <c r="I5549" s="2">
        <v>4475850000</v>
      </c>
      <c r="J5549" s="2">
        <v>4475320000</v>
      </c>
      <c r="K5549" s="2">
        <v>4467030000</v>
      </c>
      <c r="L5549" s="2">
        <v>4453450000</v>
      </c>
      <c r="M5549" s="2">
        <v>4439340000</v>
      </c>
      <c r="N5549" s="2">
        <v>4426710000</v>
      </c>
      <c r="O5549" s="2">
        <v>4411030000</v>
      </c>
      <c r="P5549" s="2">
        <v>4395540000</v>
      </c>
      <c r="Q5549" s="2">
        <v>4383290000</v>
      </c>
      <c r="R5549" s="2">
        <v>4375240000</v>
      </c>
      <c r="S5549" s="2">
        <v>4368850000</v>
      </c>
      <c r="T5549" s="2">
        <v>4362510000</v>
      </c>
      <c r="U5549" s="2">
        <v>4354740000</v>
      </c>
      <c r="V5549" s="2">
        <v>4346970000</v>
      </c>
      <c r="W5549" s="2">
        <v>4340210000</v>
      </c>
      <c r="X5549" s="2">
        <v>4331870000</v>
      </c>
      <c r="Y5549" s="2">
        <v>4325530000</v>
      </c>
      <c r="Z5549" s="2">
        <v>4320710000</v>
      </c>
      <c r="AA5549" s="2">
        <v>4316420000</v>
      </c>
      <c r="AB5549" s="2">
        <v>4312180000</v>
      </c>
      <c r="AC5549" s="2">
        <v>4307420000</v>
      </c>
      <c r="AD5549" s="2">
        <v>4302170000</v>
      </c>
      <c r="AE5549" s="2">
        <v>4295500000</v>
      </c>
      <c r="AF5549" s="2">
        <v>4287780000</v>
      </c>
      <c r="AG5549" s="2">
        <v>4279110000</v>
      </c>
    </row>
    <row r="5550" spans="1:33" x14ac:dyDescent="0.35">
      <c r="A5550" t="s">
        <v>3070</v>
      </c>
      <c r="B5550" t="s">
        <v>19</v>
      </c>
      <c r="C5550" s="2">
        <v>27237500000</v>
      </c>
      <c r="D5550" s="2">
        <v>27447500000</v>
      </c>
      <c r="E5550" s="2">
        <v>27791000000</v>
      </c>
      <c r="F5550" s="2">
        <v>27353700000</v>
      </c>
      <c r="G5550" s="2">
        <v>27428100000</v>
      </c>
      <c r="H5550" s="2">
        <v>27507000000</v>
      </c>
      <c r="I5550" s="2">
        <v>27537800000</v>
      </c>
      <c r="J5550" s="2">
        <v>27534600000</v>
      </c>
      <c r="K5550" s="2">
        <v>27483600000</v>
      </c>
      <c r="L5550" s="2">
        <v>27400000000</v>
      </c>
      <c r="M5550" s="2">
        <v>27313200000</v>
      </c>
      <c r="N5550" s="2">
        <v>27235500000</v>
      </c>
      <c r="O5550" s="2">
        <v>27139000000</v>
      </c>
      <c r="P5550" s="2">
        <v>27043700000</v>
      </c>
      <c r="Q5550" s="2">
        <v>26968400000</v>
      </c>
      <c r="R5550" s="2">
        <v>26918800000</v>
      </c>
      <c r="S5550" s="2">
        <v>26879500000</v>
      </c>
      <c r="T5550" s="2">
        <v>26840500000</v>
      </c>
      <c r="U5550" s="2">
        <v>26792700000</v>
      </c>
      <c r="V5550" s="2">
        <v>26744900000</v>
      </c>
      <c r="W5550" s="2">
        <v>26703300000</v>
      </c>
      <c r="X5550" s="2">
        <v>26652000000</v>
      </c>
      <c r="Y5550" s="2">
        <v>26613000000</v>
      </c>
      <c r="Z5550" s="2">
        <v>26583400000</v>
      </c>
      <c r="AA5550" s="2">
        <v>26557000000</v>
      </c>
      <c r="AB5550" s="2">
        <v>26530900000</v>
      </c>
      <c r="AC5550" s="2">
        <v>26501500000</v>
      </c>
      <c r="AD5550" s="2">
        <v>26469300000</v>
      </c>
      <c r="AE5550" s="2">
        <v>26428200000</v>
      </c>
      <c r="AF5550" s="2">
        <v>26380700000</v>
      </c>
      <c r="AG5550" s="2">
        <v>26327400000</v>
      </c>
    </row>
    <row r="5551" spans="1:33" x14ac:dyDescent="0.35">
      <c r="A5551" t="s">
        <v>3071</v>
      </c>
      <c r="B5551" t="s">
        <v>19</v>
      </c>
      <c r="C5551" s="2">
        <v>37466400000</v>
      </c>
      <c r="D5551" s="2">
        <v>37755200000</v>
      </c>
      <c r="E5551" s="2">
        <v>38227600000</v>
      </c>
      <c r="F5551" s="2">
        <v>37626100000</v>
      </c>
      <c r="G5551" s="2">
        <v>37728600000</v>
      </c>
      <c r="H5551" s="2">
        <v>37837100000</v>
      </c>
      <c r="I5551" s="2">
        <v>37879400000</v>
      </c>
      <c r="J5551" s="2">
        <v>37875000000</v>
      </c>
      <c r="K5551" s="2">
        <v>37804800000</v>
      </c>
      <c r="L5551" s="2">
        <v>37689800000</v>
      </c>
      <c r="M5551" s="2">
        <v>37570400000</v>
      </c>
      <c r="N5551" s="2">
        <v>37463600000</v>
      </c>
      <c r="O5551" s="2">
        <v>37330800000</v>
      </c>
      <c r="P5551" s="2">
        <v>37199800000</v>
      </c>
      <c r="Q5551" s="2">
        <v>37096100000</v>
      </c>
      <c r="R5551" s="2">
        <v>37027900000</v>
      </c>
      <c r="S5551" s="2">
        <v>36973900000</v>
      </c>
      <c r="T5551" s="2">
        <v>36920200000</v>
      </c>
      <c r="U5551" s="2">
        <v>36854500000</v>
      </c>
      <c r="V5551" s="2">
        <v>36788700000</v>
      </c>
      <c r="W5551" s="2">
        <v>36731500000</v>
      </c>
      <c r="X5551" s="2">
        <v>36660900000</v>
      </c>
      <c r="Y5551" s="2">
        <v>36607200000</v>
      </c>
      <c r="Z5551" s="2">
        <v>36566500000</v>
      </c>
      <c r="AA5551" s="2">
        <v>36530200000</v>
      </c>
      <c r="AB5551" s="2">
        <v>36494300000</v>
      </c>
      <c r="AC5551" s="2">
        <v>36454000000</v>
      </c>
      <c r="AD5551" s="2">
        <v>36409600000</v>
      </c>
      <c r="AE5551" s="2">
        <v>36353100000</v>
      </c>
      <c r="AF5551" s="2">
        <v>36287800000</v>
      </c>
      <c r="AG5551" s="2">
        <v>36214400000</v>
      </c>
    </row>
    <row r="5552" spans="1:33" x14ac:dyDescent="0.35">
      <c r="A5552" t="s">
        <v>3072</v>
      </c>
      <c r="B5552" t="s">
        <v>19</v>
      </c>
      <c r="C5552" s="2">
        <v>14505400000</v>
      </c>
      <c r="D5552" s="2">
        <v>14617200000</v>
      </c>
      <c r="E5552" s="2">
        <v>14800100000</v>
      </c>
      <c r="F5552" s="2">
        <v>14567200000</v>
      </c>
      <c r="G5552" s="2">
        <v>14606900000</v>
      </c>
      <c r="H5552" s="2">
        <v>14648900000</v>
      </c>
      <c r="I5552" s="2">
        <v>14665300000</v>
      </c>
      <c r="J5552" s="2">
        <v>14663600000</v>
      </c>
      <c r="K5552" s="2">
        <v>14636400000</v>
      </c>
      <c r="L5552" s="2">
        <v>14591900000</v>
      </c>
      <c r="M5552" s="2">
        <v>14545700000</v>
      </c>
      <c r="N5552" s="2">
        <v>14504300000</v>
      </c>
      <c r="O5552" s="2">
        <v>14452900000</v>
      </c>
      <c r="P5552" s="2">
        <v>14402200000</v>
      </c>
      <c r="Q5552" s="2">
        <v>14362000000</v>
      </c>
      <c r="R5552" s="2">
        <v>14335600000</v>
      </c>
      <c r="S5552" s="2">
        <v>14314700000</v>
      </c>
      <c r="T5552" s="2">
        <v>14293900000</v>
      </c>
      <c r="U5552" s="2">
        <v>14268500000</v>
      </c>
      <c r="V5552" s="2">
        <v>14243000000</v>
      </c>
      <c r="W5552" s="2">
        <v>14220900000</v>
      </c>
      <c r="X5552" s="2">
        <v>14193500000</v>
      </c>
      <c r="Y5552" s="2">
        <v>14172800000</v>
      </c>
      <c r="Z5552" s="2">
        <v>14157000000</v>
      </c>
      <c r="AA5552" s="2">
        <v>14142900000</v>
      </c>
      <c r="AB5552" s="2">
        <v>14129000000</v>
      </c>
      <c r="AC5552" s="2">
        <v>14113400000</v>
      </c>
      <c r="AD5552" s="2">
        <v>14096300000</v>
      </c>
      <c r="AE5552" s="2">
        <v>14074400000</v>
      </c>
      <c r="AF5552" s="2">
        <v>14049100000</v>
      </c>
      <c r="AG5552" s="2">
        <v>14020700000</v>
      </c>
    </row>
    <row r="5553" spans="1:33" x14ac:dyDescent="0.35">
      <c r="A5553" t="s">
        <v>3073</v>
      </c>
      <c r="B5553" t="s">
        <v>19</v>
      </c>
      <c r="C5553" s="2">
        <v>13582100000</v>
      </c>
      <c r="D5553" s="2">
        <v>13686800000</v>
      </c>
      <c r="E5553" s="2">
        <v>13858000000</v>
      </c>
      <c r="F5553" s="2">
        <v>13640000000</v>
      </c>
      <c r="G5553" s="2">
        <v>13677100000</v>
      </c>
      <c r="H5553" s="2">
        <v>13716500000</v>
      </c>
      <c r="I5553" s="2">
        <v>13731800000</v>
      </c>
      <c r="J5553" s="2">
        <v>13730200000</v>
      </c>
      <c r="K5553" s="2">
        <v>13704800000</v>
      </c>
      <c r="L5553" s="2">
        <v>13663100000</v>
      </c>
      <c r="M5553" s="2">
        <v>13619800000</v>
      </c>
      <c r="N5553" s="2">
        <v>13581100000</v>
      </c>
      <c r="O5553" s="2">
        <v>13533000000</v>
      </c>
      <c r="P5553" s="2">
        <v>13485400000</v>
      </c>
      <c r="Q5553" s="2">
        <v>13447900000</v>
      </c>
      <c r="R5553" s="2">
        <v>13423100000</v>
      </c>
      <c r="S5553" s="2">
        <v>13403500000</v>
      </c>
      <c r="T5553" s="2">
        <v>13384100000</v>
      </c>
      <c r="U5553" s="2">
        <v>13360300000</v>
      </c>
      <c r="V5553" s="2">
        <v>13336400000</v>
      </c>
      <c r="W5553" s="2">
        <v>13315700000</v>
      </c>
      <c r="X5553" s="2">
        <v>13290100000</v>
      </c>
      <c r="Y5553" s="2">
        <v>13270600000</v>
      </c>
      <c r="Z5553" s="2">
        <v>13255900000</v>
      </c>
      <c r="AA5553" s="2">
        <v>13242700000</v>
      </c>
      <c r="AB5553" s="2">
        <v>13229700000</v>
      </c>
      <c r="AC5553" s="2">
        <v>13215100000</v>
      </c>
      <c r="AD5553" s="2">
        <v>13199000000</v>
      </c>
      <c r="AE5553" s="2">
        <v>13178500000</v>
      </c>
      <c r="AF5553" s="2">
        <v>13154800000</v>
      </c>
      <c r="AG5553" s="2">
        <v>13128200000</v>
      </c>
    </row>
    <row r="5554" spans="1:33" x14ac:dyDescent="0.35">
      <c r="A5554" t="s">
        <v>3074</v>
      </c>
      <c r="B5554" t="s">
        <v>19</v>
      </c>
      <c r="C5554" s="2">
        <v>302815000</v>
      </c>
      <c r="D5554" s="2">
        <v>305149000</v>
      </c>
      <c r="E5554" s="2">
        <v>308967000</v>
      </c>
      <c r="F5554" s="2">
        <v>304106000</v>
      </c>
      <c r="G5554" s="2">
        <v>304934000</v>
      </c>
      <c r="H5554" s="2">
        <v>305811000</v>
      </c>
      <c r="I5554" s="2">
        <v>306153000</v>
      </c>
      <c r="J5554" s="2">
        <v>306117000</v>
      </c>
      <c r="K5554" s="2">
        <v>305550000</v>
      </c>
      <c r="L5554" s="2">
        <v>304621000</v>
      </c>
      <c r="M5554" s="2">
        <v>303656000</v>
      </c>
      <c r="N5554" s="2">
        <v>302792000</v>
      </c>
      <c r="O5554" s="2">
        <v>301720000</v>
      </c>
      <c r="P5554" s="2">
        <v>300660000</v>
      </c>
      <c r="Q5554" s="2">
        <v>299822000</v>
      </c>
      <c r="R5554" s="2">
        <v>299271000</v>
      </c>
      <c r="S5554" s="2">
        <v>298834000</v>
      </c>
      <c r="T5554" s="2">
        <v>298401000</v>
      </c>
      <c r="U5554" s="2">
        <v>297869000</v>
      </c>
      <c r="V5554" s="2">
        <v>297338000</v>
      </c>
      <c r="W5554" s="2">
        <v>296875000</v>
      </c>
      <c r="X5554" s="2">
        <v>296305000</v>
      </c>
      <c r="Y5554" s="2">
        <v>295871000</v>
      </c>
      <c r="Z5554" s="2">
        <v>295542000</v>
      </c>
      <c r="AA5554" s="2">
        <v>295248000</v>
      </c>
      <c r="AB5554" s="2">
        <v>294958000</v>
      </c>
      <c r="AC5554" s="2">
        <v>294632000</v>
      </c>
      <c r="AD5554" s="2">
        <v>294274000</v>
      </c>
      <c r="AE5554" s="2">
        <v>293817000</v>
      </c>
      <c r="AF5554" s="2">
        <v>293289000</v>
      </c>
      <c r="AG5554" s="2">
        <v>292696000</v>
      </c>
    </row>
    <row r="5555" spans="1:33" x14ac:dyDescent="0.35">
      <c r="A5555" t="s">
        <v>3075</v>
      </c>
      <c r="B5555" t="s">
        <v>19</v>
      </c>
      <c r="C5555" s="2">
        <v>495093000</v>
      </c>
      <c r="D5555" s="2">
        <v>498909000</v>
      </c>
      <c r="E5555" s="2">
        <v>505152000</v>
      </c>
      <c r="F5555" s="2">
        <v>497204000</v>
      </c>
      <c r="G5555" s="2">
        <v>498558000</v>
      </c>
      <c r="H5555" s="2">
        <v>499991000</v>
      </c>
      <c r="I5555" s="2">
        <v>500551000</v>
      </c>
      <c r="J5555" s="2">
        <v>500492000</v>
      </c>
      <c r="K5555" s="2">
        <v>499565000</v>
      </c>
      <c r="L5555" s="2">
        <v>498046000</v>
      </c>
      <c r="M5555" s="2">
        <v>496468000</v>
      </c>
      <c r="N5555" s="2">
        <v>495056000</v>
      </c>
      <c r="O5555" s="2">
        <v>493302000</v>
      </c>
      <c r="P5555" s="2">
        <v>491570000</v>
      </c>
      <c r="Q5555" s="2">
        <v>490200000</v>
      </c>
      <c r="R5555" s="2">
        <v>489299000</v>
      </c>
      <c r="S5555" s="2">
        <v>488585000</v>
      </c>
      <c r="T5555" s="2">
        <v>487876000</v>
      </c>
      <c r="U5555" s="2">
        <v>487007000</v>
      </c>
      <c r="V5555" s="2">
        <v>486139000</v>
      </c>
      <c r="W5555" s="2">
        <v>485382000</v>
      </c>
      <c r="X5555" s="2">
        <v>484449000</v>
      </c>
      <c r="Y5555" s="2">
        <v>483740000</v>
      </c>
      <c r="Z5555" s="2">
        <v>483202000</v>
      </c>
      <c r="AA5555" s="2">
        <v>482722000</v>
      </c>
      <c r="AB5555" s="2">
        <v>482248000</v>
      </c>
      <c r="AC5555" s="2">
        <v>481715000</v>
      </c>
      <c r="AD5555" s="2">
        <v>481128000</v>
      </c>
      <c r="AE5555" s="2">
        <v>480382000</v>
      </c>
      <c r="AF5555" s="2">
        <v>479519000</v>
      </c>
      <c r="AG5555" s="2">
        <v>478549000</v>
      </c>
    </row>
    <row r="5556" spans="1:33" x14ac:dyDescent="0.35">
      <c r="A5556" t="s">
        <v>3076</v>
      </c>
      <c r="B5556" t="s">
        <v>19</v>
      </c>
      <c r="C5556" s="2">
        <v>8729610000</v>
      </c>
      <c r="D5556" s="2">
        <v>8796900000</v>
      </c>
      <c r="E5556" s="2">
        <v>8906980000</v>
      </c>
      <c r="F5556" s="2">
        <v>8766830000</v>
      </c>
      <c r="G5556" s="2">
        <v>8790700000</v>
      </c>
      <c r="H5556" s="2">
        <v>8815980000</v>
      </c>
      <c r="I5556" s="2">
        <v>8825850000</v>
      </c>
      <c r="J5556" s="2">
        <v>8824820000</v>
      </c>
      <c r="K5556" s="2">
        <v>8808460000</v>
      </c>
      <c r="L5556" s="2">
        <v>8781680000</v>
      </c>
      <c r="M5556" s="2">
        <v>8753860000</v>
      </c>
      <c r="N5556" s="2">
        <v>8728960000</v>
      </c>
      <c r="O5556" s="2">
        <v>8698040000</v>
      </c>
      <c r="P5556" s="2">
        <v>8667490000</v>
      </c>
      <c r="Q5556" s="2">
        <v>8643340000</v>
      </c>
      <c r="R5556" s="2">
        <v>8627460000</v>
      </c>
      <c r="S5556" s="2">
        <v>8614860000</v>
      </c>
      <c r="T5556" s="2">
        <v>8602370000</v>
      </c>
      <c r="U5556" s="2">
        <v>8587050000</v>
      </c>
      <c r="V5556" s="2">
        <v>8571730000</v>
      </c>
      <c r="W5556" s="2">
        <v>8558380000</v>
      </c>
      <c r="X5556" s="2">
        <v>8541940000</v>
      </c>
      <c r="Y5556" s="2">
        <v>8529440000</v>
      </c>
      <c r="Z5556" s="2">
        <v>8519940000</v>
      </c>
      <c r="AA5556" s="2">
        <v>8511490000</v>
      </c>
      <c r="AB5556" s="2">
        <v>8503120000</v>
      </c>
      <c r="AC5556" s="2">
        <v>8493720000</v>
      </c>
      <c r="AD5556" s="2">
        <v>8483390000</v>
      </c>
      <c r="AE5556" s="2">
        <v>8470230000</v>
      </c>
      <c r="AF5556" s="2">
        <v>8455000000</v>
      </c>
      <c r="AG5556" s="2">
        <v>8437900000</v>
      </c>
    </row>
    <row r="5557" spans="1:33" x14ac:dyDescent="0.35">
      <c r="A5557" t="s">
        <v>3077</v>
      </c>
      <c r="B5557" t="s">
        <v>19</v>
      </c>
      <c r="C5557" s="2">
        <v>928880000</v>
      </c>
      <c r="D5557" s="2">
        <v>936040000</v>
      </c>
      <c r="E5557" s="2">
        <v>947753000</v>
      </c>
      <c r="F5557" s="2">
        <v>932840000</v>
      </c>
      <c r="G5557" s="2">
        <v>935380000</v>
      </c>
      <c r="H5557" s="2">
        <v>938070000</v>
      </c>
      <c r="I5557" s="2">
        <v>939120000</v>
      </c>
      <c r="J5557" s="2">
        <v>939010000</v>
      </c>
      <c r="K5557" s="2">
        <v>937270000</v>
      </c>
      <c r="L5557" s="2">
        <v>934420000</v>
      </c>
      <c r="M5557" s="2">
        <v>931460000</v>
      </c>
      <c r="N5557" s="2">
        <v>928810000</v>
      </c>
      <c r="O5557" s="2">
        <v>925520000</v>
      </c>
      <c r="P5557" s="2">
        <v>922270000</v>
      </c>
      <c r="Q5557" s="2">
        <v>919700000</v>
      </c>
      <c r="R5557" s="2">
        <v>918010000</v>
      </c>
      <c r="S5557" s="2">
        <v>916670000</v>
      </c>
      <c r="T5557" s="2">
        <v>915340000</v>
      </c>
      <c r="U5557" s="2">
        <v>913710000</v>
      </c>
      <c r="V5557" s="2">
        <v>912080000</v>
      </c>
      <c r="W5557" s="2">
        <v>910660000</v>
      </c>
      <c r="X5557" s="2">
        <v>908910000</v>
      </c>
      <c r="Y5557" s="2">
        <v>907580000</v>
      </c>
      <c r="Z5557" s="2">
        <v>906570000</v>
      </c>
      <c r="AA5557" s="2">
        <v>905670000</v>
      </c>
      <c r="AB5557" s="2">
        <v>904780000</v>
      </c>
      <c r="AC5557" s="2">
        <v>903780000</v>
      </c>
      <c r="AD5557" s="2">
        <v>902680000</v>
      </c>
      <c r="AE5557" s="2">
        <v>901280000</v>
      </c>
      <c r="AF5557" s="2">
        <v>899660000</v>
      </c>
      <c r="AG5557" s="2">
        <v>897840000</v>
      </c>
    </row>
    <row r="5558" spans="1:33" x14ac:dyDescent="0.35">
      <c r="A5558" t="s">
        <v>3078</v>
      </c>
      <c r="B5558" t="s">
        <v>19</v>
      </c>
      <c r="C5558" s="2">
        <v>92888000</v>
      </c>
      <c r="D5558" s="2">
        <v>93604000</v>
      </c>
      <c r="E5558" s="2">
        <v>94775300</v>
      </c>
      <c r="F5558" s="2">
        <v>93284000</v>
      </c>
      <c r="G5558" s="2">
        <v>93538000</v>
      </c>
      <c r="H5558" s="2">
        <v>93807000</v>
      </c>
      <c r="I5558" s="2">
        <v>93912000</v>
      </c>
      <c r="J5558" s="2">
        <v>93901000</v>
      </c>
      <c r="K5558" s="2">
        <v>93727000</v>
      </c>
      <c r="L5558" s="2">
        <v>93442000</v>
      </c>
      <c r="M5558" s="2">
        <v>93146000</v>
      </c>
      <c r="N5558" s="2">
        <v>92881000</v>
      </c>
      <c r="O5558" s="2">
        <v>92552000</v>
      </c>
      <c r="P5558" s="2">
        <v>92227000</v>
      </c>
      <c r="Q5558" s="2">
        <v>91970000</v>
      </c>
      <c r="R5558" s="2">
        <v>91801000</v>
      </c>
      <c r="S5558" s="2">
        <v>91667000</v>
      </c>
      <c r="T5558" s="2">
        <v>91534000</v>
      </c>
      <c r="U5558" s="2">
        <v>91371000</v>
      </c>
      <c r="V5558" s="2">
        <v>91208000</v>
      </c>
      <c r="W5558" s="2">
        <v>91066000</v>
      </c>
      <c r="X5558" s="2">
        <v>90891000</v>
      </c>
      <c r="Y5558" s="2">
        <v>90758000</v>
      </c>
      <c r="Z5558" s="2">
        <v>90657000</v>
      </c>
      <c r="AA5558" s="2">
        <v>90567000</v>
      </c>
      <c r="AB5558" s="2">
        <v>90478000</v>
      </c>
      <c r="AC5558" s="2">
        <v>90378000</v>
      </c>
      <c r="AD5558" s="2">
        <v>90268000</v>
      </c>
      <c r="AE5558" s="2">
        <v>90128000</v>
      </c>
      <c r="AF5558" s="2">
        <v>89966000</v>
      </c>
      <c r="AG5558" s="2">
        <v>89784000</v>
      </c>
    </row>
    <row r="5559" spans="1:33" x14ac:dyDescent="0.35">
      <c r="A5559" t="s">
        <v>3079</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3" x14ac:dyDescent="0.35">
      <c r="A5560" t="s">
        <v>3080</v>
      </c>
      <c r="B5560" t="s">
        <v>19</v>
      </c>
      <c r="C5560" s="2">
        <v>5934620000000</v>
      </c>
      <c r="D5560" s="2">
        <v>5800310000000</v>
      </c>
      <c r="E5560" s="2">
        <v>6102070000000</v>
      </c>
      <c r="F5560" s="2">
        <v>5733080000000</v>
      </c>
      <c r="G5560" s="2">
        <v>5596180000000</v>
      </c>
      <c r="H5560" s="2">
        <v>5456990000000</v>
      </c>
      <c r="I5560" s="2">
        <v>5322610000000</v>
      </c>
      <c r="J5560" s="2">
        <v>5197020000000</v>
      </c>
      <c r="K5560" s="2">
        <v>5088600000000</v>
      </c>
      <c r="L5560" s="2">
        <v>4992520000000</v>
      </c>
      <c r="M5560" s="2">
        <v>4907690000000</v>
      </c>
      <c r="N5560" s="2">
        <v>4823520000000</v>
      </c>
      <c r="O5560" s="2">
        <v>4740320000000</v>
      </c>
      <c r="P5560" s="2">
        <v>4659920000000</v>
      </c>
      <c r="Q5560" s="2">
        <v>4583230000000</v>
      </c>
      <c r="R5560" s="2">
        <v>4509340000000</v>
      </c>
      <c r="S5560" s="2">
        <v>4436860000000</v>
      </c>
      <c r="T5560" s="2">
        <v>4364010000000</v>
      </c>
      <c r="U5560" s="2">
        <v>4292710000000</v>
      </c>
      <c r="V5560" s="2">
        <v>4224520000000</v>
      </c>
      <c r="W5560" s="2">
        <v>4156330000000</v>
      </c>
      <c r="X5560" s="2">
        <v>4088140000000</v>
      </c>
      <c r="Y5560" s="2">
        <v>4021870000000</v>
      </c>
      <c r="Z5560" s="2">
        <v>3954120000000</v>
      </c>
      <c r="AA5560" s="2">
        <v>3885190000000</v>
      </c>
      <c r="AB5560" s="2">
        <v>3819810000000</v>
      </c>
      <c r="AC5560" s="2">
        <v>3754650000000</v>
      </c>
      <c r="AD5560" s="2">
        <v>3692160000000</v>
      </c>
      <c r="AE5560" s="2">
        <v>3630770000000</v>
      </c>
      <c r="AF5560" s="2">
        <v>3569530000000</v>
      </c>
      <c r="AG5560" s="2">
        <v>3509250000000</v>
      </c>
    </row>
    <row r="5561" spans="1:33" x14ac:dyDescent="0.35">
      <c r="A5561" t="s">
        <v>3081</v>
      </c>
      <c r="B5561" t="s">
        <v>19</v>
      </c>
      <c r="C5561" s="2">
        <v>329871000</v>
      </c>
      <c r="D5561" s="2">
        <v>322405000</v>
      </c>
      <c r="E5561" s="2">
        <v>339178000</v>
      </c>
      <c r="F5561" s="2">
        <v>318668000</v>
      </c>
      <c r="G5561" s="2">
        <v>311059000</v>
      </c>
      <c r="H5561" s="2">
        <v>303322000</v>
      </c>
      <c r="I5561" s="2">
        <v>295852000</v>
      </c>
      <c r="J5561" s="2">
        <v>288872000</v>
      </c>
      <c r="K5561" s="2">
        <v>282845000</v>
      </c>
      <c r="L5561" s="2">
        <v>277505000</v>
      </c>
      <c r="M5561" s="2">
        <v>272790000</v>
      </c>
      <c r="N5561" s="2">
        <v>268111000</v>
      </c>
      <c r="O5561" s="2">
        <v>263486000</v>
      </c>
      <c r="P5561" s="2">
        <v>259018000</v>
      </c>
      <c r="Q5561" s="2">
        <v>254755000</v>
      </c>
      <c r="R5561" s="2">
        <v>250648000</v>
      </c>
      <c r="S5561" s="2">
        <v>246619000</v>
      </c>
      <c r="T5561" s="2">
        <v>242570000</v>
      </c>
      <c r="U5561" s="2">
        <v>238607000</v>
      </c>
      <c r="V5561" s="2">
        <v>234816000</v>
      </c>
      <c r="W5561" s="2">
        <v>231026000</v>
      </c>
      <c r="X5561" s="2">
        <v>227236000</v>
      </c>
      <c r="Y5561" s="2">
        <v>223552000</v>
      </c>
      <c r="Z5561" s="2">
        <v>219786000</v>
      </c>
      <c r="AA5561" s="2">
        <v>215955000</v>
      </c>
      <c r="AB5561" s="2">
        <v>212321000</v>
      </c>
      <c r="AC5561" s="2">
        <v>208699000</v>
      </c>
      <c r="AD5561" s="2">
        <v>205225000</v>
      </c>
      <c r="AE5561" s="2">
        <v>201813000</v>
      </c>
      <c r="AF5561" s="2">
        <v>198409000</v>
      </c>
      <c r="AG5561" s="2">
        <v>195059000</v>
      </c>
    </row>
    <row r="5562" spans="1:33" x14ac:dyDescent="0.35">
      <c r="A5562" t="s">
        <v>3082</v>
      </c>
      <c r="B5562" t="s">
        <v>19</v>
      </c>
      <c r="C5562" s="2">
        <v>2059060000</v>
      </c>
      <c r="D5562" s="2">
        <v>2012460000</v>
      </c>
      <c r="E5562" s="2">
        <v>2117160000</v>
      </c>
      <c r="F5562" s="2">
        <v>1989140000</v>
      </c>
      <c r="G5562" s="2">
        <v>1941640000</v>
      </c>
      <c r="H5562" s="2">
        <v>1893350000</v>
      </c>
      <c r="I5562" s="2">
        <v>1846720000</v>
      </c>
      <c r="J5562" s="2">
        <v>1803150000</v>
      </c>
      <c r="K5562" s="2">
        <v>1765530000</v>
      </c>
      <c r="L5562" s="2">
        <v>1732190000</v>
      </c>
      <c r="M5562" s="2">
        <v>1702760000</v>
      </c>
      <c r="N5562" s="2">
        <v>1673560000</v>
      </c>
      <c r="O5562" s="2">
        <v>1644690000</v>
      </c>
      <c r="P5562" s="2">
        <v>1616800000</v>
      </c>
      <c r="Q5562" s="2">
        <v>1590190000</v>
      </c>
      <c r="R5562" s="2">
        <v>1564550000</v>
      </c>
      <c r="S5562" s="2">
        <v>1539400000</v>
      </c>
      <c r="T5562" s="2">
        <v>1514130000</v>
      </c>
      <c r="U5562" s="2">
        <v>1489390000</v>
      </c>
      <c r="V5562" s="2">
        <v>1465730000</v>
      </c>
      <c r="W5562" s="2">
        <v>1442070000</v>
      </c>
      <c r="X5562" s="2">
        <v>1418410000</v>
      </c>
      <c r="Y5562" s="2">
        <v>1395420000</v>
      </c>
      <c r="Z5562" s="2">
        <v>1371910000</v>
      </c>
      <c r="AA5562" s="2">
        <v>1348000000</v>
      </c>
      <c r="AB5562" s="2">
        <v>1325310000</v>
      </c>
      <c r="AC5562" s="2">
        <v>1302710000</v>
      </c>
      <c r="AD5562" s="2">
        <v>1281020000</v>
      </c>
      <c r="AE5562" s="2">
        <v>1259720000</v>
      </c>
      <c r="AF5562" s="2">
        <v>1238480000</v>
      </c>
      <c r="AG5562" s="2">
        <v>1217560000</v>
      </c>
    </row>
    <row r="5563" spans="1:33" x14ac:dyDescent="0.35">
      <c r="A5563" t="s">
        <v>3083</v>
      </c>
      <c r="B5563" t="s">
        <v>19</v>
      </c>
      <c r="C5563" s="2">
        <v>6153680000</v>
      </c>
      <c r="D5563" s="2">
        <v>6014410000</v>
      </c>
      <c r="E5563" s="2">
        <v>6327310000</v>
      </c>
      <c r="F5563" s="2">
        <v>5944700000</v>
      </c>
      <c r="G5563" s="2">
        <v>5802750000</v>
      </c>
      <c r="H5563" s="2">
        <v>5658420000</v>
      </c>
      <c r="I5563" s="2">
        <v>5519070000</v>
      </c>
      <c r="J5563" s="2">
        <v>5388850000</v>
      </c>
      <c r="K5563" s="2">
        <v>5276430000</v>
      </c>
      <c r="L5563" s="2">
        <v>5176810000</v>
      </c>
      <c r="M5563" s="2">
        <v>5088840000</v>
      </c>
      <c r="N5563" s="2">
        <v>5001570000</v>
      </c>
      <c r="O5563" s="2">
        <v>4915290000</v>
      </c>
      <c r="P5563" s="2">
        <v>4831930000</v>
      </c>
      <c r="Q5563" s="2">
        <v>4752400000</v>
      </c>
      <c r="R5563" s="2">
        <v>4675790000</v>
      </c>
      <c r="S5563" s="2">
        <v>4600630000</v>
      </c>
      <c r="T5563" s="2">
        <v>4525090000</v>
      </c>
      <c r="U5563" s="2">
        <v>4451160000</v>
      </c>
      <c r="V5563" s="2">
        <v>4380460000</v>
      </c>
      <c r="W5563" s="2">
        <v>4309750000</v>
      </c>
      <c r="X5563" s="2">
        <v>4239040000</v>
      </c>
      <c r="Y5563" s="2">
        <v>4170330000</v>
      </c>
      <c r="Z5563" s="2">
        <v>4100080000</v>
      </c>
      <c r="AA5563" s="2">
        <v>4028600000</v>
      </c>
      <c r="AB5563" s="2">
        <v>3960810000</v>
      </c>
      <c r="AC5563" s="2">
        <v>3893240000</v>
      </c>
      <c r="AD5563" s="2">
        <v>3828440000</v>
      </c>
      <c r="AE5563" s="2">
        <v>3764790000</v>
      </c>
      <c r="AF5563" s="2">
        <v>3701290000</v>
      </c>
      <c r="AG5563" s="2">
        <v>3638790000</v>
      </c>
    </row>
    <row r="5564" spans="1:33" x14ac:dyDescent="0.35">
      <c r="A5564" t="s">
        <v>3084</v>
      </c>
      <c r="B5564" t="s">
        <v>19</v>
      </c>
      <c r="C5564" s="2">
        <v>600845000</v>
      </c>
      <c r="D5564" s="2">
        <v>587246000</v>
      </c>
      <c r="E5564" s="2">
        <v>617797000</v>
      </c>
      <c r="F5564" s="2">
        <v>580440000</v>
      </c>
      <c r="G5564" s="2">
        <v>566580000</v>
      </c>
      <c r="H5564" s="2">
        <v>552487000</v>
      </c>
      <c r="I5564" s="2">
        <v>538881000</v>
      </c>
      <c r="J5564" s="2">
        <v>526167000</v>
      </c>
      <c r="K5564" s="2">
        <v>515189000</v>
      </c>
      <c r="L5564" s="2">
        <v>505462000</v>
      </c>
      <c r="M5564" s="2">
        <v>496874000</v>
      </c>
      <c r="N5564" s="2">
        <v>488352000</v>
      </c>
      <c r="O5564" s="2">
        <v>479928000</v>
      </c>
      <c r="P5564" s="2">
        <v>471789000</v>
      </c>
      <c r="Q5564" s="2">
        <v>464024000</v>
      </c>
      <c r="R5564" s="2">
        <v>456543000</v>
      </c>
      <c r="S5564" s="2">
        <v>449205000</v>
      </c>
      <c r="T5564" s="2">
        <v>441829000</v>
      </c>
      <c r="U5564" s="2">
        <v>434611000</v>
      </c>
      <c r="V5564" s="2">
        <v>427707000</v>
      </c>
      <c r="W5564" s="2">
        <v>420803000</v>
      </c>
      <c r="X5564" s="2">
        <v>413899000</v>
      </c>
      <c r="Y5564" s="2">
        <v>407190000</v>
      </c>
      <c r="Z5564" s="2">
        <v>400331000</v>
      </c>
      <c r="AA5564" s="2">
        <v>393352000</v>
      </c>
      <c r="AB5564" s="2">
        <v>386733000</v>
      </c>
      <c r="AC5564" s="2">
        <v>380136000</v>
      </c>
      <c r="AD5564" s="2">
        <v>373808000</v>
      </c>
      <c r="AE5564" s="2">
        <v>367593000</v>
      </c>
      <c r="AF5564" s="2">
        <v>361393000</v>
      </c>
      <c r="AG5564" s="2">
        <v>355291000</v>
      </c>
    </row>
    <row r="5565" spans="1:33" x14ac:dyDescent="0.35">
      <c r="A5565" t="s">
        <v>3085</v>
      </c>
      <c r="B5565" t="s">
        <v>19</v>
      </c>
      <c r="C5565" s="2">
        <v>542911000</v>
      </c>
      <c r="D5565" s="2">
        <v>530624000</v>
      </c>
      <c r="E5565" s="2">
        <v>558229000</v>
      </c>
      <c r="F5565" s="2">
        <v>524473000</v>
      </c>
      <c r="G5565" s="2">
        <v>511949000</v>
      </c>
      <c r="H5565" s="2">
        <v>499216000</v>
      </c>
      <c r="I5565" s="2">
        <v>486922000</v>
      </c>
      <c r="J5565" s="2">
        <v>475433000</v>
      </c>
      <c r="K5565" s="2">
        <v>465514000</v>
      </c>
      <c r="L5565" s="2">
        <v>456725000</v>
      </c>
      <c r="M5565" s="2">
        <v>448965000</v>
      </c>
      <c r="N5565" s="2">
        <v>441265000</v>
      </c>
      <c r="O5565" s="2">
        <v>433653000</v>
      </c>
      <c r="P5565" s="2">
        <v>426299000</v>
      </c>
      <c r="Q5565" s="2">
        <v>419282000</v>
      </c>
      <c r="R5565" s="2">
        <v>412523000</v>
      </c>
      <c r="S5565" s="2">
        <v>405892000</v>
      </c>
      <c r="T5565" s="2">
        <v>399228000</v>
      </c>
      <c r="U5565" s="2">
        <v>392705000</v>
      </c>
      <c r="V5565" s="2">
        <v>386467000</v>
      </c>
      <c r="W5565" s="2">
        <v>380229000</v>
      </c>
      <c r="X5565" s="2">
        <v>373991000</v>
      </c>
      <c r="Y5565" s="2">
        <v>367928000</v>
      </c>
      <c r="Z5565" s="2">
        <v>361731000</v>
      </c>
      <c r="AA5565" s="2">
        <v>355425000</v>
      </c>
      <c r="AB5565" s="2">
        <v>349444000</v>
      </c>
      <c r="AC5565" s="2">
        <v>343483000</v>
      </c>
      <c r="AD5565" s="2">
        <v>337765000</v>
      </c>
      <c r="AE5565" s="2">
        <v>332150000</v>
      </c>
      <c r="AF5565" s="2">
        <v>326547000</v>
      </c>
      <c r="AG5565" s="2">
        <v>321033000</v>
      </c>
    </row>
    <row r="5566" spans="1:33" x14ac:dyDescent="0.35">
      <c r="A5566" t="s">
        <v>3086</v>
      </c>
      <c r="B5566" t="s">
        <v>19</v>
      </c>
      <c r="C5566" s="2">
        <v>1586120000</v>
      </c>
      <c r="D5566" s="2">
        <v>1550230000</v>
      </c>
      <c r="E5566" s="2">
        <v>1630880000</v>
      </c>
      <c r="F5566" s="2">
        <v>1532260000</v>
      </c>
      <c r="G5566" s="2">
        <v>1495670000</v>
      </c>
      <c r="H5566" s="2">
        <v>1458470000</v>
      </c>
      <c r="I5566" s="2">
        <v>1422550000</v>
      </c>
      <c r="J5566" s="2">
        <v>1388990000</v>
      </c>
      <c r="K5566" s="2">
        <v>1360010000</v>
      </c>
      <c r="L5566" s="2">
        <v>1334330000</v>
      </c>
      <c r="M5566" s="2">
        <v>1311660000</v>
      </c>
      <c r="N5566" s="2">
        <v>1289160000</v>
      </c>
      <c r="O5566" s="2">
        <v>1266930000</v>
      </c>
      <c r="P5566" s="2">
        <v>1245440000</v>
      </c>
      <c r="Q5566" s="2">
        <v>1224940000</v>
      </c>
      <c r="R5566" s="2">
        <v>1205190000</v>
      </c>
      <c r="S5566" s="2">
        <v>1185820000</v>
      </c>
      <c r="T5566" s="2">
        <v>1166350000</v>
      </c>
      <c r="U5566" s="2">
        <v>1147300000</v>
      </c>
      <c r="V5566" s="2">
        <v>1129070000</v>
      </c>
      <c r="W5566" s="2">
        <v>1110850000</v>
      </c>
      <c r="X5566" s="2">
        <v>1092620000</v>
      </c>
      <c r="Y5566" s="2">
        <v>1074910000</v>
      </c>
      <c r="Z5566" s="2">
        <v>1056800000</v>
      </c>
      <c r="AA5566" s="2">
        <v>1038380000</v>
      </c>
      <c r="AB5566" s="2">
        <v>1020910000</v>
      </c>
      <c r="AC5566" s="2">
        <v>1003490000</v>
      </c>
      <c r="AD5566" s="2">
        <v>986788000</v>
      </c>
      <c r="AE5566" s="2">
        <v>970382000</v>
      </c>
      <c r="AF5566" s="2">
        <v>954015000</v>
      </c>
      <c r="AG5566" s="2">
        <v>937905000</v>
      </c>
    </row>
    <row r="5567" spans="1:33" x14ac:dyDescent="0.35">
      <c r="A5567" t="s">
        <v>3087</v>
      </c>
      <c r="B5567" t="s">
        <v>19</v>
      </c>
      <c r="C5567" s="2">
        <v>72537900</v>
      </c>
      <c r="D5567" s="2">
        <v>70896200</v>
      </c>
      <c r="E5567" s="2">
        <v>74584500</v>
      </c>
      <c r="F5567" s="2">
        <v>70074500</v>
      </c>
      <c r="G5567" s="2">
        <v>68401200</v>
      </c>
      <c r="H5567" s="2">
        <v>66699800</v>
      </c>
      <c r="I5567" s="2">
        <v>65057300</v>
      </c>
      <c r="J5567" s="2">
        <v>63522300</v>
      </c>
      <c r="K5567" s="2">
        <v>62197000</v>
      </c>
      <c r="L5567" s="2">
        <v>61022700</v>
      </c>
      <c r="M5567" s="2">
        <v>59985800</v>
      </c>
      <c r="N5567" s="2">
        <v>58957100</v>
      </c>
      <c r="O5567" s="2">
        <v>57940100</v>
      </c>
      <c r="P5567" s="2">
        <v>56957400</v>
      </c>
      <c r="Q5567" s="2">
        <v>56020000</v>
      </c>
      <c r="R5567" s="2">
        <v>55116900</v>
      </c>
      <c r="S5567" s="2">
        <v>54231000</v>
      </c>
      <c r="T5567" s="2">
        <v>53340500</v>
      </c>
      <c r="U5567" s="2">
        <v>52469100</v>
      </c>
      <c r="V5567" s="2">
        <v>51635600</v>
      </c>
      <c r="W5567" s="2">
        <v>50802100</v>
      </c>
      <c r="X5567" s="2">
        <v>49968600</v>
      </c>
      <c r="Y5567" s="2">
        <v>49158600</v>
      </c>
      <c r="Z5567" s="2">
        <v>48330600</v>
      </c>
      <c r="AA5567" s="2">
        <v>47488000</v>
      </c>
      <c r="AB5567" s="2">
        <v>46688900</v>
      </c>
      <c r="AC5567" s="2">
        <v>45892500</v>
      </c>
      <c r="AD5567" s="2">
        <v>45128600</v>
      </c>
      <c r="AE5567" s="2">
        <v>44378300</v>
      </c>
      <c r="AF5567" s="2">
        <v>43629800</v>
      </c>
      <c r="AG5567" s="2">
        <v>42893000</v>
      </c>
    </row>
    <row r="5568" spans="1:33" x14ac:dyDescent="0.35">
      <c r="A5568" t="s">
        <v>3088</v>
      </c>
      <c r="B5568" t="s">
        <v>19</v>
      </c>
      <c r="C5568" s="2">
        <v>130311000</v>
      </c>
      <c r="D5568" s="2">
        <v>127362000</v>
      </c>
      <c r="E5568" s="2">
        <v>133988000</v>
      </c>
      <c r="F5568" s="2">
        <v>125886000</v>
      </c>
      <c r="G5568" s="2">
        <v>122880000</v>
      </c>
      <c r="H5568" s="2">
        <v>119824000</v>
      </c>
      <c r="I5568" s="2">
        <v>116873000</v>
      </c>
      <c r="J5568" s="2">
        <v>114115000</v>
      </c>
      <c r="K5568" s="2">
        <v>111734000</v>
      </c>
      <c r="L5568" s="2">
        <v>109625000</v>
      </c>
      <c r="M5568" s="2">
        <v>107762000</v>
      </c>
      <c r="N5568" s="2">
        <v>105914000</v>
      </c>
      <c r="O5568" s="2">
        <v>104087000</v>
      </c>
      <c r="P5568" s="2">
        <v>102322000</v>
      </c>
      <c r="Q5568" s="2">
        <v>100638000</v>
      </c>
      <c r="R5568" s="2">
        <v>99015300</v>
      </c>
      <c r="S5568" s="2">
        <v>97423800</v>
      </c>
      <c r="T5568" s="2">
        <v>95824100</v>
      </c>
      <c r="U5568" s="2">
        <v>94258600</v>
      </c>
      <c r="V5568" s="2">
        <v>92761300</v>
      </c>
      <c r="W5568" s="2">
        <v>91263900</v>
      </c>
      <c r="X5568" s="2">
        <v>89766600</v>
      </c>
      <c r="Y5568" s="2">
        <v>88311500</v>
      </c>
      <c r="Z5568" s="2">
        <v>86823900</v>
      </c>
      <c r="AA5568" s="2">
        <v>85310300</v>
      </c>
      <c r="AB5568" s="2">
        <v>83874700</v>
      </c>
      <c r="AC5568" s="2">
        <v>82444000</v>
      </c>
      <c r="AD5568" s="2">
        <v>81071700</v>
      </c>
      <c r="AE5568" s="2">
        <v>79723800</v>
      </c>
      <c r="AF5568" s="2">
        <v>78379100</v>
      </c>
      <c r="AG5568" s="2">
        <v>77055600</v>
      </c>
    </row>
    <row r="5569" spans="1:33" x14ac:dyDescent="0.35">
      <c r="A5569" t="s">
        <v>3089</v>
      </c>
      <c r="B5569" t="s">
        <v>19</v>
      </c>
      <c r="C5569" s="2">
        <v>240723000</v>
      </c>
      <c r="D5569" s="2">
        <v>235275000</v>
      </c>
      <c r="E5569" s="2">
        <v>247515000</v>
      </c>
      <c r="F5569" s="2">
        <v>232548000</v>
      </c>
      <c r="G5569" s="2">
        <v>226995000</v>
      </c>
      <c r="H5569" s="2">
        <v>221349000</v>
      </c>
      <c r="I5569" s="2">
        <v>215898000</v>
      </c>
      <c r="J5569" s="2">
        <v>210804000</v>
      </c>
      <c r="K5569" s="2">
        <v>206406000</v>
      </c>
      <c r="L5569" s="2">
        <v>202509000</v>
      </c>
      <c r="M5569" s="2">
        <v>199068000</v>
      </c>
      <c r="N5569" s="2">
        <v>195654000</v>
      </c>
      <c r="O5569" s="2">
        <v>192279000</v>
      </c>
      <c r="P5569" s="2">
        <v>189018000</v>
      </c>
      <c r="Q5569" s="2">
        <v>185907000</v>
      </c>
      <c r="R5569" s="2">
        <v>182910000</v>
      </c>
      <c r="S5569" s="2">
        <v>179970000</v>
      </c>
      <c r="T5569" s="2">
        <v>177015000</v>
      </c>
      <c r="U5569" s="2">
        <v>174123000</v>
      </c>
      <c r="V5569" s="2">
        <v>171357000</v>
      </c>
      <c r="W5569" s="2">
        <v>168591000</v>
      </c>
      <c r="X5569" s="2">
        <v>165825000</v>
      </c>
      <c r="Y5569" s="2">
        <v>163137000</v>
      </c>
      <c r="Z5569" s="2">
        <v>160389000</v>
      </c>
      <c r="AA5569" s="2">
        <v>157593000</v>
      </c>
      <c r="AB5569" s="2">
        <v>154941000</v>
      </c>
      <c r="AC5569" s="2">
        <v>152298000</v>
      </c>
      <c r="AD5569" s="2">
        <v>149763000</v>
      </c>
      <c r="AE5569" s="2">
        <v>147273000</v>
      </c>
      <c r="AF5569" s="2">
        <v>144789000</v>
      </c>
      <c r="AG5569" s="2">
        <v>142344000</v>
      </c>
    </row>
    <row r="5570" spans="1:33" x14ac:dyDescent="0.35">
      <c r="A5570" t="s">
        <v>3090</v>
      </c>
      <c r="B5570" t="s">
        <v>19</v>
      </c>
      <c r="C5570" s="2">
        <v>48144600</v>
      </c>
      <c r="D5570" s="2">
        <v>47055000</v>
      </c>
      <c r="E5570" s="2">
        <v>49503000</v>
      </c>
      <c r="F5570" s="2">
        <v>46509600</v>
      </c>
      <c r="G5570" s="2">
        <v>45399000</v>
      </c>
      <c r="H5570" s="2">
        <v>44269800</v>
      </c>
      <c r="I5570" s="2">
        <v>43179600</v>
      </c>
      <c r="J5570" s="2">
        <v>42160800</v>
      </c>
      <c r="K5570" s="2">
        <v>41281200</v>
      </c>
      <c r="L5570" s="2">
        <v>40501800</v>
      </c>
      <c r="M5570" s="2">
        <v>39813600</v>
      </c>
      <c r="N5570" s="2">
        <v>39130800</v>
      </c>
      <c r="O5570" s="2">
        <v>38455800</v>
      </c>
      <c r="P5570" s="2">
        <v>37803600</v>
      </c>
      <c r="Q5570" s="2">
        <v>37181400</v>
      </c>
      <c r="R5570" s="2">
        <v>36582000</v>
      </c>
      <c r="S5570" s="2">
        <v>35994000</v>
      </c>
      <c r="T5570" s="2">
        <v>35403000</v>
      </c>
      <c r="U5570" s="2">
        <v>34824600</v>
      </c>
      <c r="V5570" s="2">
        <v>34271400</v>
      </c>
      <c r="W5570" s="2">
        <v>33718200</v>
      </c>
      <c r="X5570" s="2">
        <v>33165000</v>
      </c>
      <c r="Y5570" s="2">
        <v>32627400</v>
      </c>
      <c r="Z5570" s="2">
        <v>32077800</v>
      </c>
      <c r="AA5570" s="2">
        <v>31518600</v>
      </c>
      <c r="AB5570" s="2">
        <v>30988200</v>
      </c>
      <c r="AC5570" s="2">
        <v>30459600</v>
      </c>
      <c r="AD5570" s="2">
        <v>29952600</v>
      </c>
      <c r="AE5570" s="2">
        <v>29454600</v>
      </c>
      <c r="AF5570" s="2">
        <v>28957800</v>
      </c>
      <c r="AG5570" s="2">
        <v>28468800</v>
      </c>
    </row>
    <row r="5571" spans="1:33" x14ac:dyDescent="0.35">
      <c r="A5571" t="s">
        <v>3091</v>
      </c>
      <c r="B5571" t="s">
        <v>19</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x14ac:dyDescent="0.35">
      <c r="A5572" t="s">
        <v>3092</v>
      </c>
      <c r="B5572" t="s">
        <v>19</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x14ac:dyDescent="0.35">
      <c r="A5573" t="s">
        <v>3093</v>
      </c>
      <c r="B5573" t="s">
        <v>19</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x14ac:dyDescent="0.35">
      <c r="A5574" t="s">
        <v>3094</v>
      </c>
      <c r="B5574" t="s">
        <v>19</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x14ac:dyDescent="0.35">
      <c r="A5575" t="s">
        <v>3095</v>
      </c>
      <c r="B5575" t="s">
        <v>19</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x14ac:dyDescent="0.35">
      <c r="A5576" t="s">
        <v>3096</v>
      </c>
      <c r="B5576" t="s">
        <v>19</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x14ac:dyDescent="0.35">
      <c r="A5577" t="s">
        <v>3097</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x14ac:dyDescent="0.35">
      <c r="A5578" t="s">
        <v>3098</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x14ac:dyDescent="0.35">
      <c r="A5579" t="s">
        <v>3099</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x14ac:dyDescent="0.35">
      <c r="A5580" t="s">
        <v>3100</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x14ac:dyDescent="0.35">
      <c r="A5581" t="s">
        <v>3101</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x14ac:dyDescent="0.35">
      <c r="A5582" t="s">
        <v>3102</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x14ac:dyDescent="0.35">
      <c r="A5583" t="s">
        <v>3103</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x14ac:dyDescent="0.35">
      <c r="A5584" t="s">
        <v>3104</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x14ac:dyDescent="0.35">
      <c r="A5585" t="s">
        <v>3105</v>
      </c>
      <c r="B5585" t="s">
        <v>19</v>
      </c>
      <c r="C5585" s="2">
        <v>50905700000</v>
      </c>
      <c r="D5585" s="2">
        <v>51596200000</v>
      </c>
      <c r="E5585" s="2">
        <v>53792700000</v>
      </c>
      <c r="F5585" s="2">
        <v>50131900000</v>
      </c>
      <c r="G5585" s="2">
        <v>49584200000</v>
      </c>
      <c r="H5585" s="2">
        <v>49250900000</v>
      </c>
      <c r="I5585" s="2">
        <v>48953300000</v>
      </c>
      <c r="J5585" s="2">
        <v>48554500000</v>
      </c>
      <c r="K5585" s="2">
        <v>47994900000</v>
      </c>
      <c r="L5585" s="2">
        <v>47292500000</v>
      </c>
      <c r="M5585" s="2">
        <v>46417500000</v>
      </c>
      <c r="N5585" s="2">
        <v>45613900000</v>
      </c>
      <c r="O5585" s="2">
        <v>44858000000</v>
      </c>
      <c r="P5585" s="2">
        <v>44054400000</v>
      </c>
      <c r="Q5585" s="2">
        <v>43185300000</v>
      </c>
      <c r="R5585" s="2">
        <v>42292400000</v>
      </c>
      <c r="S5585" s="2">
        <v>41411500000</v>
      </c>
      <c r="T5585" s="2">
        <v>40625700000</v>
      </c>
      <c r="U5585" s="2">
        <v>39905500000</v>
      </c>
      <c r="V5585" s="2">
        <v>39167400000</v>
      </c>
      <c r="W5585" s="2">
        <v>38524500000</v>
      </c>
      <c r="X5585" s="2">
        <v>37941200000</v>
      </c>
      <c r="Y5585" s="2">
        <v>37363800000</v>
      </c>
      <c r="Z5585" s="2">
        <v>36875700000</v>
      </c>
      <c r="AA5585" s="2">
        <v>36470900000</v>
      </c>
      <c r="AB5585" s="2">
        <v>36024500000</v>
      </c>
      <c r="AC5585" s="2">
        <v>35613700000</v>
      </c>
      <c r="AD5585" s="2">
        <v>35143500000</v>
      </c>
      <c r="AE5585" s="2">
        <v>34631600000</v>
      </c>
      <c r="AF5585" s="2">
        <v>34137500000</v>
      </c>
      <c r="AG5585" s="2">
        <v>33607800000</v>
      </c>
    </row>
    <row r="5586" spans="1:33" x14ac:dyDescent="0.35">
      <c r="A5586" t="s">
        <v>3106</v>
      </c>
      <c r="B5586" t="s">
        <v>19</v>
      </c>
      <c r="C5586" s="2">
        <v>368637000000</v>
      </c>
      <c r="D5586" s="2">
        <v>373637000000</v>
      </c>
      <c r="E5586" s="2">
        <v>389543000000</v>
      </c>
      <c r="F5586" s="2">
        <v>363033000000</v>
      </c>
      <c r="G5586" s="2">
        <v>359067000000</v>
      </c>
      <c r="H5586" s="2">
        <v>356653000000</v>
      </c>
      <c r="I5586" s="2">
        <v>354498000000</v>
      </c>
      <c r="J5586" s="2">
        <v>351610000000</v>
      </c>
      <c r="K5586" s="2">
        <v>347558000000</v>
      </c>
      <c r="L5586" s="2">
        <v>342472000000</v>
      </c>
      <c r="M5586" s="2">
        <v>336135000000</v>
      </c>
      <c r="N5586" s="2">
        <v>330316000000</v>
      </c>
      <c r="O5586" s="2">
        <v>324842000000</v>
      </c>
      <c r="P5586" s="2">
        <v>319022000000</v>
      </c>
      <c r="Q5586" s="2">
        <v>312729000000</v>
      </c>
      <c r="R5586" s="2">
        <v>306263000000</v>
      </c>
      <c r="S5586" s="2">
        <v>299884000000</v>
      </c>
      <c r="T5586" s="2">
        <v>294194000000</v>
      </c>
      <c r="U5586" s="2">
        <v>288978000000</v>
      </c>
      <c r="V5586" s="2">
        <v>283633000000</v>
      </c>
      <c r="W5586" s="2">
        <v>278978000000</v>
      </c>
      <c r="X5586" s="2">
        <v>274753000000</v>
      </c>
      <c r="Y5586" s="2">
        <v>270572000000</v>
      </c>
      <c r="Z5586" s="2">
        <v>267037000000</v>
      </c>
      <c r="AA5586" s="2">
        <v>264106000000</v>
      </c>
      <c r="AB5586" s="2">
        <v>260873000000</v>
      </c>
      <c r="AC5586" s="2">
        <v>257899000000</v>
      </c>
      <c r="AD5586" s="2">
        <v>254494000000</v>
      </c>
      <c r="AE5586" s="2">
        <v>250787000000</v>
      </c>
      <c r="AF5586" s="2">
        <v>247209000000</v>
      </c>
      <c r="AG5586" s="2">
        <v>243373000000</v>
      </c>
    </row>
    <row r="5587" spans="1:33" x14ac:dyDescent="0.35">
      <c r="A5587" t="s">
        <v>3107</v>
      </c>
      <c r="B5587" t="s">
        <v>19</v>
      </c>
      <c r="C5587" s="2">
        <v>7372850000</v>
      </c>
      <c r="D5587" s="2">
        <v>7472860000</v>
      </c>
      <c r="E5587" s="2">
        <v>7790980000</v>
      </c>
      <c r="F5587" s="2">
        <v>7260770000</v>
      </c>
      <c r="G5587" s="2">
        <v>7181460000</v>
      </c>
      <c r="H5587" s="2">
        <v>7133180000</v>
      </c>
      <c r="I5587" s="2">
        <v>7090070000</v>
      </c>
      <c r="J5587" s="2">
        <v>7032310000</v>
      </c>
      <c r="K5587" s="2">
        <v>6951270000</v>
      </c>
      <c r="L5587" s="2">
        <v>6849540000</v>
      </c>
      <c r="M5587" s="2">
        <v>6722810000</v>
      </c>
      <c r="N5587" s="2">
        <v>6606430000</v>
      </c>
      <c r="O5587" s="2">
        <v>6496940000</v>
      </c>
      <c r="P5587" s="2">
        <v>6380550000</v>
      </c>
      <c r="Q5587" s="2">
        <v>6254680000</v>
      </c>
      <c r="R5587" s="2">
        <v>6125360000</v>
      </c>
      <c r="S5587" s="2">
        <v>5997770000</v>
      </c>
      <c r="T5587" s="2">
        <v>5883970000</v>
      </c>
      <c r="U5587" s="2">
        <v>5779650000</v>
      </c>
      <c r="V5587" s="2">
        <v>5672750000</v>
      </c>
      <c r="W5587" s="2">
        <v>5579640000</v>
      </c>
      <c r="X5587" s="2">
        <v>5495150000</v>
      </c>
      <c r="Y5587" s="2">
        <v>5411530000</v>
      </c>
      <c r="Z5587" s="2">
        <v>5340830000</v>
      </c>
      <c r="AA5587" s="2">
        <v>5282210000</v>
      </c>
      <c r="AB5587" s="2">
        <v>5217550000</v>
      </c>
      <c r="AC5587" s="2">
        <v>5158060000</v>
      </c>
      <c r="AD5587" s="2">
        <v>5089960000</v>
      </c>
      <c r="AE5587" s="2">
        <v>5015810000</v>
      </c>
      <c r="AF5587" s="2">
        <v>4944260000</v>
      </c>
      <c r="AG5587" s="2">
        <v>4867530000</v>
      </c>
    </row>
    <row r="5588" spans="1:33" x14ac:dyDescent="0.35">
      <c r="A5588" t="s">
        <v>3108</v>
      </c>
      <c r="B5588" t="s">
        <v>19</v>
      </c>
      <c r="C5588" s="2">
        <v>53929900000</v>
      </c>
      <c r="D5588" s="2">
        <v>54661400000</v>
      </c>
      <c r="E5588" s="2">
        <v>56988300000</v>
      </c>
      <c r="F5588" s="2">
        <v>53110100000</v>
      </c>
      <c r="G5588" s="2">
        <v>52529900000</v>
      </c>
      <c r="H5588" s="2">
        <v>52176800000</v>
      </c>
      <c r="I5588" s="2">
        <v>51861400000</v>
      </c>
      <c r="J5588" s="2">
        <v>51438900000</v>
      </c>
      <c r="K5588" s="2">
        <v>50846200000</v>
      </c>
      <c r="L5588" s="2">
        <v>50102000000</v>
      </c>
      <c r="M5588" s="2">
        <v>49175000000</v>
      </c>
      <c r="N5588" s="2">
        <v>48323700000</v>
      </c>
      <c r="O5588" s="2">
        <v>47522800000</v>
      </c>
      <c r="P5588" s="2">
        <v>46671500000</v>
      </c>
      <c r="Q5588" s="2">
        <v>45750800000</v>
      </c>
      <c r="R5588" s="2">
        <v>44804900000</v>
      </c>
      <c r="S5588" s="2">
        <v>43871600000</v>
      </c>
      <c r="T5588" s="2">
        <v>43039200000</v>
      </c>
      <c r="U5588" s="2">
        <v>42276200000</v>
      </c>
      <c r="V5588" s="2">
        <v>41494200000</v>
      </c>
      <c r="W5588" s="2">
        <v>40813100000</v>
      </c>
      <c r="X5588" s="2">
        <v>40195100000</v>
      </c>
      <c r="Y5588" s="2">
        <v>39583500000</v>
      </c>
      <c r="Z5588" s="2">
        <v>39066400000</v>
      </c>
      <c r="AA5588" s="2">
        <v>38637500000</v>
      </c>
      <c r="AB5588" s="2">
        <v>38164600000</v>
      </c>
      <c r="AC5588" s="2">
        <v>37729500000</v>
      </c>
      <c r="AD5588" s="2">
        <v>37231300000</v>
      </c>
      <c r="AE5588" s="2">
        <v>36688900000</v>
      </c>
      <c r="AF5588" s="2">
        <v>36165500000</v>
      </c>
      <c r="AG5588" s="2">
        <v>35604300000</v>
      </c>
    </row>
    <row r="5589" spans="1:33" x14ac:dyDescent="0.35">
      <c r="A5589" t="s">
        <v>3109</v>
      </c>
      <c r="B5589" t="s">
        <v>19</v>
      </c>
      <c r="C5589" s="2">
        <v>53372900000</v>
      </c>
      <c r="D5589" s="2">
        <v>54096800000</v>
      </c>
      <c r="E5589" s="2">
        <v>56399700000</v>
      </c>
      <c r="F5589" s="2">
        <v>52561500000</v>
      </c>
      <c r="G5589" s="2">
        <v>51987400000</v>
      </c>
      <c r="H5589" s="2">
        <v>51637900000</v>
      </c>
      <c r="I5589" s="2">
        <v>51325800000</v>
      </c>
      <c r="J5589" s="2">
        <v>50907700000</v>
      </c>
      <c r="K5589" s="2">
        <v>50321000000</v>
      </c>
      <c r="L5589" s="2">
        <v>49584600000</v>
      </c>
      <c r="M5589" s="2">
        <v>48667200000</v>
      </c>
      <c r="N5589" s="2">
        <v>47824600000</v>
      </c>
      <c r="O5589" s="2">
        <v>47032000000</v>
      </c>
      <c r="P5589" s="2">
        <v>46189500000</v>
      </c>
      <c r="Q5589" s="2">
        <v>45278300000</v>
      </c>
      <c r="R5589" s="2">
        <v>44342200000</v>
      </c>
      <c r="S5589" s="2">
        <v>43418500000</v>
      </c>
      <c r="T5589" s="2">
        <v>42594700000</v>
      </c>
      <c r="U5589" s="2">
        <v>41839500000</v>
      </c>
      <c r="V5589" s="2">
        <v>41065600000</v>
      </c>
      <c r="W5589" s="2">
        <v>40391600000</v>
      </c>
      <c r="X5589" s="2">
        <v>39780000000</v>
      </c>
      <c r="Y5589" s="2">
        <v>39174600000</v>
      </c>
      <c r="Z5589" s="2">
        <v>38662900000</v>
      </c>
      <c r="AA5589" s="2">
        <v>38238500000</v>
      </c>
      <c r="AB5589" s="2">
        <v>37770400000</v>
      </c>
      <c r="AC5589" s="2">
        <v>37339800000</v>
      </c>
      <c r="AD5589" s="2">
        <v>36846700000</v>
      </c>
      <c r="AE5589" s="2">
        <v>36310000000</v>
      </c>
      <c r="AF5589" s="2">
        <v>35792000000</v>
      </c>
      <c r="AG5589" s="2">
        <v>35236600000</v>
      </c>
    </row>
    <row r="5590" spans="1:33" x14ac:dyDescent="0.35">
      <c r="A5590" t="s">
        <v>3110</v>
      </c>
      <c r="B5590" t="s">
        <v>19</v>
      </c>
      <c r="C5590" s="2">
        <v>1470430000</v>
      </c>
      <c r="D5590" s="2">
        <v>1490380000</v>
      </c>
      <c r="E5590" s="2">
        <v>1553820000</v>
      </c>
      <c r="F5590" s="2">
        <v>1448080000</v>
      </c>
      <c r="G5590" s="2">
        <v>1432260000</v>
      </c>
      <c r="H5590" s="2">
        <v>1422630000</v>
      </c>
      <c r="I5590" s="2">
        <v>1414030000</v>
      </c>
      <c r="J5590" s="2">
        <v>1402510000</v>
      </c>
      <c r="K5590" s="2">
        <v>1386350000</v>
      </c>
      <c r="L5590" s="2">
        <v>1366060000</v>
      </c>
      <c r="M5590" s="2">
        <v>1340790000</v>
      </c>
      <c r="N5590" s="2">
        <v>1317580000</v>
      </c>
      <c r="O5590" s="2">
        <v>1295740000</v>
      </c>
      <c r="P5590" s="2">
        <v>1272530000</v>
      </c>
      <c r="Q5590" s="2">
        <v>1247420000</v>
      </c>
      <c r="R5590" s="2">
        <v>1221630000</v>
      </c>
      <c r="S5590" s="2">
        <v>1196190000</v>
      </c>
      <c r="T5590" s="2">
        <v>1173490000</v>
      </c>
      <c r="U5590" s="2">
        <v>1152690000</v>
      </c>
      <c r="V5590" s="2">
        <v>1131370000</v>
      </c>
      <c r="W5590" s="2">
        <v>1112800000</v>
      </c>
      <c r="X5590" s="2">
        <v>1095950000</v>
      </c>
      <c r="Y5590" s="2">
        <v>1079270000</v>
      </c>
      <c r="Z5590" s="2">
        <v>1065170000</v>
      </c>
      <c r="AA5590" s="2">
        <v>1053480000</v>
      </c>
      <c r="AB5590" s="2">
        <v>1040580000</v>
      </c>
      <c r="AC5590" s="2">
        <v>1028720000</v>
      </c>
      <c r="AD5590" s="2">
        <v>1015130000</v>
      </c>
      <c r="AE5590" s="2">
        <v>1000350000</v>
      </c>
      <c r="AF5590" s="2">
        <v>986076000</v>
      </c>
      <c r="AG5590" s="2">
        <v>970773000</v>
      </c>
    </row>
    <row r="5591" spans="1:33" x14ac:dyDescent="0.35">
      <c r="A5591" t="s">
        <v>3111</v>
      </c>
      <c r="B5591" t="s">
        <v>19</v>
      </c>
      <c r="C5591" s="2">
        <v>2941890000</v>
      </c>
      <c r="D5591" s="2">
        <v>2981790000</v>
      </c>
      <c r="E5591" s="2">
        <v>3108730000</v>
      </c>
      <c r="F5591" s="2">
        <v>2897170000</v>
      </c>
      <c r="G5591" s="2">
        <v>2865520000</v>
      </c>
      <c r="H5591" s="2">
        <v>2846260000</v>
      </c>
      <c r="I5591" s="2">
        <v>2829060000</v>
      </c>
      <c r="J5591" s="2">
        <v>2806010000</v>
      </c>
      <c r="K5591" s="2">
        <v>2773670000</v>
      </c>
      <c r="L5591" s="2">
        <v>2733080000</v>
      </c>
      <c r="M5591" s="2">
        <v>2682510000</v>
      </c>
      <c r="N5591" s="2">
        <v>2636070000</v>
      </c>
      <c r="O5591" s="2">
        <v>2592380000</v>
      </c>
      <c r="P5591" s="2">
        <v>2545940000</v>
      </c>
      <c r="Q5591" s="2">
        <v>2495720000</v>
      </c>
      <c r="R5591" s="2">
        <v>2444120000</v>
      </c>
      <c r="S5591" s="2">
        <v>2393210000</v>
      </c>
      <c r="T5591" s="2">
        <v>2347800000</v>
      </c>
      <c r="U5591" s="2">
        <v>2306180000</v>
      </c>
      <c r="V5591" s="2">
        <v>2263520000</v>
      </c>
      <c r="W5591" s="2">
        <v>2226370000</v>
      </c>
      <c r="X5591" s="2">
        <v>2192660000</v>
      </c>
      <c r="Y5591" s="2">
        <v>2159290000</v>
      </c>
      <c r="Z5591" s="2">
        <v>2131080000</v>
      </c>
      <c r="AA5591" s="2">
        <v>2107690000</v>
      </c>
      <c r="AB5591" s="2">
        <v>2081890000</v>
      </c>
      <c r="AC5591" s="2">
        <v>2058150000</v>
      </c>
      <c r="AD5591" s="2">
        <v>2030980000</v>
      </c>
      <c r="AE5591" s="2">
        <v>2001390000</v>
      </c>
      <c r="AF5591" s="2">
        <v>1972840000</v>
      </c>
      <c r="AG5591" s="2">
        <v>1942220000</v>
      </c>
    </row>
    <row r="5592" spans="1:33" x14ac:dyDescent="0.35">
      <c r="A5592" t="s">
        <v>3112</v>
      </c>
      <c r="B5592" t="s">
        <v>19</v>
      </c>
      <c r="C5592" s="2">
        <v>27843400000</v>
      </c>
      <c r="D5592" s="2">
        <v>28221100000</v>
      </c>
      <c r="E5592" s="2">
        <v>29422500000</v>
      </c>
      <c r="F5592" s="2">
        <v>27420200000</v>
      </c>
      <c r="G5592" s="2">
        <v>27120600000</v>
      </c>
      <c r="H5592" s="2">
        <v>26938300000</v>
      </c>
      <c r="I5592" s="2">
        <v>26775500000</v>
      </c>
      <c r="J5592" s="2">
        <v>26557400000</v>
      </c>
      <c r="K5592" s="2">
        <v>26251400000</v>
      </c>
      <c r="L5592" s="2">
        <v>25867200000</v>
      </c>
      <c r="M5592" s="2">
        <v>25388600000</v>
      </c>
      <c r="N5592" s="2">
        <v>24949000000</v>
      </c>
      <c r="O5592" s="2">
        <v>24535600000</v>
      </c>
      <c r="P5592" s="2">
        <v>24096000000</v>
      </c>
      <c r="Q5592" s="2">
        <v>23620700000</v>
      </c>
      <c r="R5592" s="2">
        <v>23132300000</v>
      </c>
      <c r="S5592" s="2">
        <v>22650500000</v>
      </c>
      <c r="T5592" s="2">
        <v>22220700000</v>
      </c>
      <c r="U5592" s="2">
        <v>21826700000</v>
      </c>
      <c r="V5592" s="2">
        <v>21423000000</v>
      </c>
      <c r="W5592" s="2">
        <v>21071400000</v>
      </c>
      <c r="X5592" s="2">
        <v>20752300000</v>
      </c>
      <c r="Y5592" s="2">
        <v>20436500000</v>
      </c>
      <c r="Z5592" s="2">
        <v>20169600000</v>
      </c>
      <c r="AA5592" s="2">
        <v>19948200000</v>
      </c>
      <c r="AB5592" s="2">
        <v>19704000000</v>
      </c>
      <c r="AC5592" s="2">
        <v>19479300000</v>
      </c>
      <c r="AD5592" s="2">
        <v>19222100000</v>
      </c>
      <c r="AE5592" s="2">
        <v>18942100000</v>
      </c>
      <c r="AF5592" s="2">
        <v>18671900000</v>
      </c>
      <c r="AG5592" s="2">
        <v>18382100000</v>
      </c>
    </row>
    <row r="5593" spans="1:33" x14ac:dyDescent="0.35">
      <c r="A5593" t="s">
        <v>3113</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x14ac:dyDescent="0.35">
      <c r="A5594" t="s">
        <v>3114</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x14ac:dyDescent="0.35">
      <c r="A5595" t="s">
        <v>3115</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x14ac:dyDescent="0.35">
      <c r="A5596" t="s">
        <v>3116</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x14ac:dyDescent="0.35">
      <c r="A5597" t="s">
        <v>3117</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x14ac:dyDescent="0.35">
      <c r="A5598" t="s">
        <v>3118</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x14ac:dyDescent="0.35">
      <c r="A5599" t="s">
        <v>3119</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x14ac:dyDescent="0.35">
      <c r="A5600" t="s">
        <v>3120</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x14ac:dyDescent="0.35">
      <c r="A5601" t="s">
        <v>3121</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x14ac:dyDescent="0.35">
      <c r="A5602" t="s">
        <v>3122</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x14ac:dyDescent="0.35">
      <c r="A5603" t="s">
        <v>3123</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x14ac:dyDescent="0.35">
      <c r="A5604" t="s">
        <v>3124</v>
      </c>
      <c r="B5604" t="s">
        <v>19</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x14ac:dyDescent="0.35">
      <c r="A5605" t="s">
        <v>3125</v>
      </c>
      <c r="B5605" t="s">
        <v>19</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x14ac:dyDescent="0.35">
      <c r="A5606" t="s">
        <v>3126</v>
      </c>
      <c r="B5606" t="s">
        <v>19</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x14ac:dyDescent="0.35">
      <c r="A5607" t="s">
        <v>3127</v>
      </c>
      <c r="B5607" t="s">
        <v>19</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x14ac:dyDescent="0.35">
      <c r="A5608" t="s">
        <v>3128</v>
      </c>
      <c r="B5608" t="s">
        <v>19</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x14ac:dyDescent="0.35">
      <c r="A5609" t="s">
        <v>3129</v>
      </c>
      <c r="B5609" t="s">
        <v>19</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x14ac:dyDescent="0.35">
      <c r="A5610" t="s">
        <v>3130</v>
      </c>
      <c r="B5610" t="s">
        <v>19</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x14ac:dyDescent="0.35">
      <c r="A5611" t="s">
        <v>3131</v>
      </c>
      <c r="B5611" t="s">
        <v>19</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x14ac:dyDescent="0.35">
      <c r="A5612" t="s">
        <v>3132</v>
      </c>
      <c r="B5612" t="s">
        <v>19</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x14ac:dyDescent="0.35">
      <c r="A5613" t="s">
        <v>3133</v>
      </c>
      <c r="B5613" t="s">
        <v>19</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x14ac:dyDescent="0.35">
      <c r="A5614" t="s">
        <v>3134</v>
      </c>
      <c r="B5614" t="s">
        <v>19</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x14ac:dyDescent="0.35">
      <c r="A5615" t="s">
        <v>3135</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x14ac:dyDescent="0.35">
      <c r="A5616" t="s">
        <v>3136</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x14ac:dyDescent="0.35">
      <c r="A5617" t="s">
        <v>3137</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x14ac:dyDescent="0.35">
      <c r="A5618" t="s">
        <v>3138</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x14ac:dyDescent="0.35">
      <c r="A5619" t="s">
        <v>3139</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x14ac:dyDescent="0.35">
      <c r="A5620" t="s">
        <v>3140</v>
      </c>
      <c r="B5620" t="s">
        <v>19</v>
      </c>
      <c r="C5620" s="2">
        <v>5229020000000</v>
      </c>
      <c r="D5620" s="2">
        <v>5498830000000</v>
      </c>
      <c r="E5620" s="2">
        <v>5545540000000</v>
      </c>
      <c r="F5620" s="2">
        <v>5333500000000</v>
      </c>
      <c r="G5620" s="2">
        <v>5290480000000</v>
      </c>
      <c r="H5620" s="2">
        <v>5257290000000</v>
      </c>
      <c r="I5620" s="2">
        <v>5222870000000</v>
      </c>
      <c r="J5620" s="2">
        <v>5187840000000</v>
      </c>
      <c r="K5620" s="2">
        <v>5150350000000</v>
      </c>
      <c r="L5620" s="2">
        <v>5110400000000</v>
      </c>
      <c r="M5620" s="2">
        <v>5074140000000</v>
      </c>
      <c r="N5620" s="2">
        <v>5037880000000</v>
      </c>
      <c r="O5620" s="2">
        <v>5001610000000</v>
      </c>
      <c r="P5620" s="2">
        <v>4968430000000</v>
      </c>
      <c r="Q5620" s="2">
        <v>4938930000000</v>
      </c>
      <c r="R5620" s="2">
        <v>4914960000000</v>
      </c>
      <c r="S5620" s="2">
        <v>4895290000000</v>
      </c>
      <c r="T5620" s="2">
        <v>4876240000000</v>
      </c>
      <c r="U5620" s="2">
        <v>4858410000000</v>
      </c>
      <c r="V5620" s="2">
        <v>4841200000000</v>
      </c>
      <c r="W5620" s="2">
        <v>4825220000000</v>
      </c>
      <c r="X5620" s="2">
        <v>4809860000000</v>
      </c>
      <c r="Y5620" s="2">
        <v>4793760000000</v>
      </c>
      <c r="Z5620" s="2">
        <v>4777590000000</v>
      </c>
      <c r="AA5620" s="2">
        <v>4761920000000</v>
      </c>
      <c r="AB5620" s="2">
        <v>4748340000000</v>
      </c>
      <c r="AC5620" s="2">
        <v>4739240000000</v>
      </c>
      <c r="AD5620" s="2">
        <v>4733340000000</v>
      </c>
      <c r="AE5620" s="2">
        <v>4729100000000</v>
      </c>
      <c r="AF5620" s="2">
        <v>4724550000000</v>
      </c>
      <c r="AG5620" s="2">
        <v>4720870000000</v>
      </c>
    </row>
    <row r="5621" spans="1:33" x14ac:dyDescent="0.35">
      <c r="A5621" t="s">
        <v>3141</v>
      </c>
      <c r="B5621" t="s">
        <v>19</v>
      </c>
      <c r="C5621" s="2">
        <v>190324000</v>
      </c>
      <c r="D5621" s="2">
        <v>200144000</v>
      </c>
      <c r="E5621" s="2">
        <v>201845000</v>
      </c>
      <c r="F5621" s="2">
        <v>194127000</v>
      </c>
      <c r="G5621" s="2">
        <v>192561000</v>
      </c>
      <c r="H5621" s="2">
        <v>191353000</v>
      </c>
      <c r="I5621" s="2">
        <v>190100000</v>
      </c>
      <c r="J5621" s="2">
        <v>188825000</v>
      </c>
      <c r="K5621" s="2">
        <v>187461000</v>
      </c>
      <c r="L5621" s="2">
        <v>186007000</v>
      </c>
      <c r="M5621" s="2">
        <v>184687000</v>
      </c>
      <c r="N5621" s="2">
        <v>183367000</v>
      </c>
      <c r="O5621" s="2">
        <v>182047000</v>
      </c>
      <c r="P5621" s="2">
        <v>180839000</v>
      </c>
      <c r="Q5621" s="2">
        <v>179765000</v>
      </c>
      <c r="R5621" s="2">
        <v>178893000</v>
      </c>
      <c r="S5621" s="2">
        <v>178177000</v>
      </c>
      <c r="T5621" s="2">
        <v>177484000</v>
      </c>
      <c r="U5621" s="2">
        <v>176835000</v>
      </c>
      <c r="V5621" s="2">
        <v>176208000</v>
      </c>
      <c r="W5621" s="2">
        <v>175627000</v>
      </c>
      <c r="X5621" s="2">
        <v>175068000</v>
      </c>
      <c r="Y5621" s="2">
        <v>174482000</v>
      </c>
      <c r="Z5621" s="2">
        <v>173893000</v>
      </c>
      <c r="AA5621" s="2">
        <v>173323000</v>
      </c>
      <c r="AB5621" s="2">
        <v>172828000</v>
      </c>
      <c r="AC5621" s="2">
        <v>172497000</v>
      </c>
      <c r="AD5621" s="2">
        <v>172283000</v>
      </c>
      <c r="AE5621" s="2">
        <v>172128000</v>
      </c>
      <c r="AF5621" s="2">
        <v>171963000</v>
      </c>
      <c r="AG5621" s="2">
        <v>171828000</v>
      </c>
    </row>
    <row r="5622" spans="1:33" x14ac:dyDescent="0.35">
      <c r="A5622" t="s">
        <v>3142</v>
      </c>
      <c r="B5622" t="s">
        <v>19</v>
      </c>
      <c r="C5622" s="2">
        <v>1552620000</v>
      </c>
      <c r="D5622" s="2">
        <v>1632740000</v>
      </c>
      <c r="E5622" s="2">
        <v>1646610000</v>
      </c>
      <c r="F5622" s="2">
        <v>1583650000</v>
      </c>
      <c r="G5622" s="2">
        <v>1570870000</v>
      </c>
      <c r="H5622" s="2">
        <v>1561020000</v>
      </c>
      <c r="I5622" s="2">
        <v>1550800000</v>
      </c>
      <c r="J5622" s="2">
        <v>1540400000</v>
      </c>
      <c r="K5622" s="2">
        <v>1529270000</v>
      </c>
      <c r="L5622" s="2">
        <v>1517400000</v>
      </c>
      <c r="M5622" s="2">
        <v>1506640000</v>
      </c>
      <c r="N5622" s="2">
        <v>1495870000</v>
      </c>
      <c r="O5622" s="2">
        <v>1485100000</v>
      </c>
      <c r="P5622" s="2">
        <v>1475250000</v>
      </c>
      <c r="Q5622" s="2">
        <v>1466490000</v>
      </c>
      <c r="R5622" s="2">
        <v>1459370000</v>
      </c>
      <c r="S5622" s="2">
        <v>1453530000</v>
      </c>
      <c r="T5622" s="2">
        <v>1447880000</v>
      </c>
      <c r="U5622" s="2">
        <v>1442580000</v>
      </c>
      <c r="V5622" s="2">
        <v>1437470000</v>
      </c>
      <c r="W5622" s="2">
        <v>1432730000</v>
      </c>
      <c r="X5622" s="2">
        <v>1428170000</v>
      </c>
      <c r="Y5622" s="2">
        <v>1423390000</v>
      </c>
      <c r="Z5622" s="2">
        <v>1418590000</v>
      </c>
      <c r="AA5622" s="2">
        <v>1413930000</v>
      </c>
      <c r="AB5622" s="2">
        <v>1409900000</v>
      </c>
      <c r="AC5622" s="2">
        <v>1407200000</v>
      </c>
      <c r="AD5622" s="2">
        <v>1405450000</v>
      </c>
      <c r="AE5622" s="2">
        <v>1404190000</v>
      </c>
      <c r="AF5622" s="2">
        <v>1402840000</v>
      </c>
      <c r="AG5622" s="2">
        <v>1401740000</v>
      </c>
    </row>
    <row r="5623" spans="1:33" x14ac:dyDescent="0.35">
      <c r="A5623" t="s">
        <v>3143</v>
      </c>
      <c r="B5623" t="s">
        <v>19</v>
      </c>
      <c r="C5623" s="2">
        <v>3584000000</v>
      </c>
      <c r="D5623" s="2">
        <v>3768920000</v>
      </c>
      <c r="E5623" s="2">
        <v>3800940000</v>
      </c>
      <c r="F5623" s="2">
        <v>3655610000</v>
      </c>
      <c r="G5623" s="2">
        <v>3626120000</v>
      </c>
      <c r="H5623" s="2">
        <v>3603370000</v>
      </c>
      <c r="I5623" s="2">
        <v>3579780000</v>
      </c>
      <c r="J5623" s="2">
        <v>3555770000</v>
      </c>
      <c r="K5623" s="2">
        <v>3530080000</v>
      </c>
      <c r="L5623" s="2">
        <v>3502690000</v>
      </c>
      <c r="M5623" s="2">
        <v>3477840000</v>
      </c>
      <c r="N5623" s="2">
        <v>3452990000</v>
      </c>
      <c r="O5623" s="2">
        <v>3428130000</v>
      </c>
      <c r="P5623" s="2">
        <v>3405390000</v>
      </c>
      <c r="Q5623" s="2">
        <v>3385170000</v>
      </c>
      <c r="R5623" s="2">
        <v>3368740000</v>
      </c>
      <c r="S5623" s="2">
        <v>3355260000</v>
      </c>
      <c r="T5623" s="2">
        <v>3342200000</v>
      </c>
      <c r="U5623" s="2">
        <v>3329980000</v>
      </c>
      <c r="V5623" s="2">
        <v>3318190000</v>
      </c>
      <c r="W5623" s="2">
        <v>3307230000</v>
      </c>
      <c r="X5623" s="2">
        <v>3296700000</v>
      </c>
      <c r="Y5623" s="2">
        <v>3285670000</v>
      </c>
      <c r="Z5623" s="2">
        <v>3274590000</v>
      </c>
      <c r="AA5623" s="2">
        <v>3263850000</v>
      </c>
      <c r="AB5623" s="2">
        <v>3254540000</v>
      </c>
      <c r="AC5623" s="2">
        <v>3248300000</v>
      </c>
      <c r="AD5623" s="2">
        <v>3244260000</v>
      </c>
      <c r="AE5623" s="2">
        <v>3241350000</v>
      </c>
      <c r="AF5623" s="2">
        <v>3238230000</v>
      </c>
      <c r="AG5623" s="2">
        <v>3235710000</v>
      </c>
    </row>
    <row r="5624" spans="1:33" x14ac:dyDescent="0.35">
      <c r="A5624" t="s">
        <v>3144</v>
      </c>
      <c r="B5624" t="s">
        <v>19</v>
      </c>
      <c r="C5624" s="2">
        <v>143275000</v>
      </c>
      <c r="D5624" s="2">
        <v>150667000</v>
      </c>
      <c r="E5624" s="2">
        <v>151947000</v>
      </c>
      <c r="F5624" s="2">
        <v>146138000</v>
      </c>
      <c r="G5624" s="2">
        <v>144959000</v>
      </c>
      <c r="H5624" s="2">
        <v>144049000</v>
      </c>
      <c r="I5624" s="2">
        <v>143106000</v>
      </c>
      <c r="J5624" s="2">
        <v>142146000</v>
      </c>
      <c r="K5624" s="2">
        <v>141119000</v>
      </c>
      <c r="L5624" s="2">
        <v>140025000</v>
      </c>
      <c r="M5624" s="2">
        <v>139031000</v>
      </c>
      <c r="N5624" s="2">
        <v>138037000</v>
      </c>
      <c r="O5624" s="2">
        <v>137044000</v>
      </c>
      <c r="P5624" s="2">
        <v>136135000</v>
      </c>
      <c r="Q5624" s="2">
        <v>135326000</v>
      </c>
      <c r="R5624" s="2">
        <v>134669000</v>
      </c>
      <c r="S5624" s="2">
        <v>134131000</v>
      </c>
      <c r="T5624" s="2">
        <v>133609000</v>
      </c>
      <c r="U5624" s="2">
        <v>133120000</v>
      </c>
      <c r="V5624" s="2">
        <v>132649000</v>
      </c>
      <c r="W5624" s="2">
        <v>132211000</v>
      </c>
      <c r="X5624" s="2">
        <v>131790000</v>
      </c>
      <c r="Y5624" s="2">
        <v>131349000</v>
      </c>
      <c r="Z5624" s="2">
        <v>130906000</v>
      </c>
      <c r="AA5624" s="2">
        <v>130476000</v>
      </c>
      <c r="AB5624" s="2">
        <v>130104000</v>
      </c>
      <c r="AC5624" s="2">
        <v>129855000</v>
      </c>
      <c r="AD5624" s="2">
        <v>129693000</v>
      </c>
      <c r="AE5624" s="2">
        <v>129577000</v>
      </c>
      <c r="AF5624" s="2">
        <v>129452000</v>
      </c>
      <c r="AG5624" s="2">
        <v>129351000</v>
      </c>
    </row>
    <row r="5625" spans="1:33" x14ac:dyDescent="0.35">
      <c r="A5625" t="s">
        <v>3145</v>
      </c>
      <c r="B5625" t="s">
        <v>19</v>
      </c>
      <c r="C5625" s="2">
        <v>91120700</v>
      </c>
      <c r="D5625" s="2">
        <v>95822400</v>
      </c>
      <c r="E5625" s="2">
        <v>96636300</v>
      </c>
      <c r="F5625" s="2">
        <v>92941400</v>
      </c>
      <c r="G5625" s="2">
        <v>92191700</v>
      </c>
      <c r="H5625" s="2">
        <v>91613300</v>
      </c>
      <c r="I5625" s="2">
        <v>91013600</v>
      </c>
      <c r="J5625" s="2">
        <v>90403100</v>
      </c>
      <c r="K5625" s="2">
        <v>89749800</v>
      </c>
      <c r="L5625" s="2">
        <v>89053700</v>
      </c>
      <c r="M5625" s="2">
        <v>88421800</v>
      </c>
      <c r="N5625" s="2">
        <v>87789900</v>
      </c>
      <c r="O5625" s="2">
        <v>87158000</v>
      </c>
      <c r="P5625" s="2">
        <v>86579600</v>
      </c>
      <c r="Q5625" s="2">
        <v>86065600</v>
      </c>
      <c r="R5625" s="2">
        <v>85647900</v>
      </c>
      <c r="S5625" s="2">
        <v>85305200</v>
      </c>
      <c r="T5625" s="2">
        <v>84973100</v>
      </c>
      <c r="U5625" s="2">
        <v>84662600</v>
      </c>
      <c r="V5625" s="2">
        <v>84362700</v>
      </c>
      <c r="W5625" s="2">
        <v>84084200</v>
      </c>
      <c r="X5625" s="2">
        <v>83816500</v>
      </c>
      <c r="Y5625" s="2">
        <v>83535900</v>
      </c>
      <c r="Z5625" s="2">
        <v>83254200</v>
      </c>
      <c r="AA5625" s="2">
        <v>82981100</v>
      </c>
      <c r="AB5625" s="2">
        <v>82744400</v>
      </c>
      <c r="AC5625" s="2">
        <v>82585900</v>
      </c>
      <c r="AD5625" s="2">
        <v>82483100</v>
      </c>
      <c r="AE5625" s="2">
        <v>82409200</v>
      </c>
      <c r="AF5625" s="2">
        <v>82329900</v>
      </c>
      <c r="AG5625" s="2">
        <v>82265700</v>
      </c>
    </row>
    <row r="5626" spans="1:33" x14ac:dyDescent="0.35">
      <c r="A5626" t="s">
        <v>3146</v>
      </c>
      <c r="B5626" t="s">
        <v>19</v>
      </c>
      <c r="C5626" s="2">
        <v>1127050000</v>
      </c>
      <c r="D5626" s="2">
        <v>1185210000</v>
      </c>
      <c r="E5626" s="2">
        <v>1195280000</v>
      </c>
      <c r="F5626" s="2">
        <v>1149570000</v>
      </c>
      <c r="G5626" s="2">
        <v>1140300000</v>
      </c>
      <c r="H5626" s="2">
        <v>1133150000</v>
      </c>
      <c r="I5626" s="2">
        <v>1125730000</v>
      </c>
      <c r="J5626" s="2">
        <v>1118180000</v>
      </c>
      <c r="K5626" s="2">
        <v>1110100000</v>
      </c>
      <c r="L5626" s="2">
        <v>1101490000</v>
      </c>
      <c r="M5626" s="2">
        <v>1093670000</v>
      </c>
      <c r="N5626" s="2">
        <v>1085860000</v>
      </c>
      <c r="O5626" s="2">
        <v>1078040000</v>
      </c>
      <c r="P5626" s="2">
        <v>1070890000</v>
      </c>
      <c r="Q5626" s="2">
        <v>1064530000</v>
      </c>
      <c r="R5626" s="2">
        <v>1059360000</v>
      </c>
      <c r="S5626" s="2">
        <v>1055120000</v>
      </c>
      <c r="T5626" s="2">
        <v>1051020000</v>
      </c>
      <c r="U5626" s="2">
        <v>1047180000</v>
      </c>
      <c r="V5626" s="2">
        <v>1043470000</v>
      </c>
      <c r="W5626" s="2">
        <v>1040020000</v>
      </c>
      <c r="X5626" s="2">
        <v>1036710000</v>
      </c>
      <c r="Y5626" s="2">
        <v>1033240000</v>
      </c>
      <c r="Z5626" s="2">
        <v>1029760000</v>
      </c>
      <c r="AA5626" s="2">
        <v>1026380000</v>
      </c>
      <c r="AB5626" s="2">
        <v>1023450000</v>
      </c>
      <c r="AC5626" s="2">
        <v>1021490000</v>
      </c>
      <c r="AD5626" s="2">
        <v>1020220000</v>
      </c>
      <c r="AE5626" s="2">
        <v>1019300000</v>
      </c>
      <c r="AF5626" s="2">
        <v>1018320000</v>
      </c>
      <c r="AG5626" s="2">
        <v>1017530000</v>
      </c>
    </row>
    <row r="5627" spans="1:33" x14ac:dyDescent="0.35">
      <c r="A5627" t="s">
        <v>3147</v>
      </c>
      <c r="B5627" t="s">
        <v>19</v>
      </c>
      <c r="C5627" s="2">
        <v>5274960</v>
      </c>
      <c r="D5627" s="2">
        <v>5547140</v>
      </c>
      <c r="E5627" s="2">
        <v>5594260</v>
      </c>
      <c r="F5627" s="2">
        <v>5380360</v>
      </c>
      <c r="G5627" s="2">
        <v>5336960</v>
      </c>
      <c r="H5627" s="2">
        <v>5303480</v>
      </c>
      <c r="I5627" s="2">
        <v>5268760</v>
      </c>
      <c r="J5627" s="2">
        <v>5233420</v>
      </c>
      <c r="K5627" s="2">
        <v>5195600</v>
      </c>
      <c r="L5627" s="2">
        <v>5155300</v>
      </c>
      <c r="M5627" s="2">
        <v>5118720</v>
      </c>
      <c r="N5627" s="2">
        <v>5082140</v>
      </c>
      <c r="O5627" s="2">
        <v>5045560</v>
      </c>
      <c r="P5627" s="2">
        <v>5012080</v>
      </c>
      <c r="Q5627" s="2">
        <v>4982320</v>
      </c>
      <c r="R5627" s="2">
        <v>4958140</v>
      </c>
      <c r="S5627" s="2">
        <v>4938300</v>
      </c>
      <c r="T5627" s="2">
        <v>4919080</v>
      </c>
      <c r="U5627" s="2">
        <v>4901100</v>
      </c>
      <c r="V5627" s="2">
        <v>4883740</v>
      </c>
      <c r="W5627" s="2">
        <v>4867620</v>
      </c>
      <c r="X5627" s="2">
        <v>4852120</v>
      </c>
      <c r="Y5627" s="2">
        <v>4835880</v>
      </c>
      <c r="Z5627" s="2">
        <v>4819570</v>
      </c>
      <c r="AA5627" s="2">
        <v>4803760</v>
      </c>
      <c r="AB5627" s="2">
        <v>4790060</v>
      </c>
      <c r="AC5627" s="2">
        <v>4780880</v>
      </c>
      <c r="AD5627" s="2">
        <v>4774930</v>
      </c>
      <c r="AE5627" s="2">
        <v>4770650</v>
      </c>
      <c r="AF5627" s="2">
        <v>4766060</v>
      </c>
      <c r="AG5627" s="2">
        <v>4762340</v>
      </c>
    </row>
    <row r="5628" spans="1:33" x14ac:dyDescent="0.35">
      <c r="A5628" t="s">
        <v>3148</v>
      </c>
      <c r="B5628" t="s">
        <v>19</v>
      </c>
      <c r="C5628" s="2">
        <v>26715100</v>
      </c>
      <c r="D5628" s="2">
        <v>28093600</v>
      </c>
      <c r="E5628" s="2">
        <v>28332200</v>
      </c>
      <c r="F5628" s="2">
        <v>27248900</v>
      </c>
      <c r="G5628" s="2">
        <v>27029100</v>
      </c>
      <c r="H5628" s="2">
        <v>26859600</v>
      </c>
      <c r="I5628" s="2">
        <v>26683700</v>
      </c>
      <c r="J5628" s="2">
        <v>26504700</v>
      </c>
      <c r="K5628" s="2">
        <v>26313200</v>
      </c>
      <c r="L5628" s="2">
        <v>26109100</v>
      </c>
      <c r="M5628" s="2">
        <v>25923800</v>
      </c>
      <c r="N5628" s="2">
        <v>25738600</v>
      </c>
      <c r="O5628" s="2">
        <v>25553300</v>
      </c>
      <c r="P5628" s="2">
        <v>25383800</v>
      </c>
      <c r="Q5628" s="2">
        <v>25233000</v>
      </c>
      <c r="R5628" s="2">
        <v>25110600</v>
      </c>
      <c r="S5628" s="2">
        <v>25010100</v>
      </c>
      <c r="T5628" s="2">
        <v>24912800</v>
      </c>
      <c r="U5628" s="2">
        <v>24821700</v>
      </c>
      <c r="V5628" s="2">
        <v>24733800</v>
      </c>
      <c r="W5628" s="2">
        <v>24652100</v>
      </c>
      <c r="X5628" s="2">
        <v>24573600</v>
      </c>
      <c r="Y5628" s="2">
        <v>24491400</v>
      </c>
      <c r="Z5628" s="2">
        <v>24408800</v>
      </c>
      <c r="AA5628" s="2">
        <v>24328700</v>
      </c>
      <c r="AB5628" s="2">
        <v>24259300</v>
      </c>
      <c r="AC5628" s="2">
        <v>24212900</v>
      </c>
      <c r="AD5628" s="2">
        <v>24182700</v>
      </c>
      <c r="AE5628" s="2">
        <v>24161000</v>
      </c>
      <c r="AF5628" s="2">
        <v>24137800</v>
      </c>
      <c r="AG5628" s="2">
        <v>24119000</v>
      </c>
    </row>
    <row r="5629" spans="1:33" x14ac:dyDescent="0.35">
      <c r="A5629" t="s">
        <v>3149</v>
      </c>
      <c r="B5629" t="s">
        <v>19</v>
      </c>
      <c r="C5629" s="2">
        <v>255240000</v>
      </c>
      <c r="D5629" s="2">
        <v>268410000</v>
      </c>
      <c r="E5629" s="2">
        <v>270690000</v>
      </c>
      <c r="F5629" s="2">
        <v>260340000</v>
      </c>
      <c r="G5629" s="2">
        <v>258240000</v>
      </c>
      <c r="H5629" s="2">
        <v>256620000</v>
      </c>
      <c r="I5629" s="2">
        <v>254940000</v>
      </c>
      <c r="J5629" s="2">
        <v>253230000</v>
      </c>
      <c r="K5629" s="2">
        <v>251400000</v>
      </c>
      <c r="L5629" s="2">
        <v>249450000</v>
      </c>
      <c r="M5629" s="2">
        <v>247680000</v>
      </c>
      <c r="N5629" s="2">
        <v>245910000</v>
      </c>
      <c r="O5629" s="2">
        <v>244140000</v>
      </c>
      <c r="P5629" s="2">
        <v>242520000</v>
      </c>
      <c r="Q5629" s="2">
        <v>241080000</v>
      </c>
      <c r="R5629" s="2">
        <v>239910000</v>
      </c>
      <c r="S5629" s="2">
        <v>238950000</v>
      </c>
      <c r="T5629" s="2">
        <v>238020000</v>
      </c>
      <c r="U5629" s="2">
        <v>237150000</v>
      </c>
      <c r="V5629" s="2">
        <v>236310000</v>
      </c>
      <c r="W5629" s="2">
        <v>235530000</v>
      </c>
      <c r="X5629" s="2">
        <v>234780000</v>
      </c>
      <c r="Y5629" s="2">
        <v>233994000</v>
      </c>
      <c r="Z5629" s="2">
        <v>233205000</v>
      </c>
      <c r="AA5629" s="2">
        <v>232440000</v>
      </c>
      <c r="AB5629" s="2">
        <v>231777000</v>
      </c>
      <c r="AC5629" s="2">
        <v>231333000</v>
      </c>
      <c r="AD5629" s="2">
        <v>231045000</v>
      </c>
      <c r="AE5629" s="2">
        <v>230838000</v>
      </c>
      <c r="AF5629" s="2">
        <v>230616000</v>
      </c>
      <c r="AG5629" s="2">
        <v>230436000</v>
      </c>
    </row>
    <row r="5630" spans="1:33" x14ac:dyDescent="0.35">
      <c r="A5630" t="s">
        <v>3150</v>
      </c>
      <c r="B5630" t="s">
        <v>19</v>
      </c>
      <c r="C5630" s="2">
        <v>51048000</v>
      </c>
      <c r="D5630" s="2">
        <v>53682000</v>
      </c>
      <c r="E5630" s="2">
        <v>54138000</v>
      </c>
      <c r="F5630" s="2">
        <v>52068000</v>
      </c>
      <c r="G5630" s="2">
        <v>51648000</v>
      </c>
      <c r="H5630" s="2">
        <v>51324000</v>
      </c>
      <c r="I5630" s="2">
        <v>50988000</v>
      </c>
      <c r="J5630" s="2">
        <v>50646000</v>
      </c>
      <c r="K5630" s="2">
        <v>50280000</v>
      </c>
      <c r="L5630" s="2">
        <v>49890000</v>
      </c>
      <c r="M5630" s="2">
        <v>49536000</v>
      </c>
      <c r="N5630" s="2">
        <v>49182000</v>
      </c>
      <c r="O5630" s="2">
        <v>48828000</v>
      </c>
      <c r="P5630" s="2">
        <v>48504000</v>
      </c>
      <c r="Q5630" s="2">
        <v>48216000</v>
      </c>
      <c r="R5630" s="2">
        <v>47982000</v>
      </c>
      <c r="S5630" s="2">
        <v>47790000</v>
      </c>
      <c r="T5630" s="2">
        <v>47604000</v>
      </c>
      <c r="U5630" s="2">
        <v>47430000</v>
      </c>
      <c r="V5630" s="2">
        <v>47262000</v>
      </c>
      <c r="W5630" s="2">
        <v>47106000</v>
      </c>
      <c r="X5630" s="2">
        <v>46956000</v>
      </c>
      <c r="Y5630" s="2">
        <v>46798800</v>
      </c>
      <c r="Z5630" s="2">
        <v>46641000</v>
      </c>
      <c r="AA5630" s="2">
        <v>46488000</v>
      </c>
      <c r="AB5630" s="2">
        <v>46355400</v>
      </c>
      <c r="AC5630" s="2">
        <v>46266600</v>
      </c>
      <c r="AD5630" s="2">
        <v>46209000</v>
      </c>
      <c r="AE5630" s="2">
        <v>46167600</v>
      </c>
      <c r="AF5630" s="2">
        <v>46123200</v>
      </c>
      <c r="AG5630" s="2">
        <v>46087200</v>
      </c>
    </row>
    <row r="5631" spans="1:33" x14ac:dyDescent="0.35">
      <c r="A5631" t="s">
        <v>3151</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x14ac:dyDescent="0.35">
      <c r="A5632" t="s">
        <v>3152</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x14ac:dyDescent="0.35">
      <c r="A5633" t="s">
        <v>3153</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x14ac:dyDescent="0.35">
      <c r="A5634" t="s">
        <v>3154</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x14ac:dyDescent="0.35">
      <c r="A5635" t="s">
        <v>3155</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x14ac:dyDescent="0.35">
      <c r="A5636" t="s">
        <v>3156</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x14ac:dyDescent="0.35">
      <c r="A5637" t="s">
        <v>3157</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x14ac:dyDescent="0.35">
      <c r="A5638" t="s">
        <v>3158</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x14ac:dyDescent="0.35">
      <c r="A5639" t="s">
        <v>3159</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x14ac:dyDescent="0.35">
      <c r="A5640" t="s">
        <v>3160</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x14ac:dyDescent="0.35">
      <c r="A5641" t="s">
        <v>3161</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x14ac:dyDescent="0.35">
      <c r="A5642" t="s">
        <v>3162</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x14ac:dyDescent="0.35">
      <c r="A5643" t="s">
        <v>3163</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x14ac:dyDescent="0.35">
      <c r="A5644" t="s">
        <v>3164</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x14ac:dyDescent="0.35">
      <c r="A5645" t="s">
        <v>3165</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x14ac:dyDescent="0.35">
      <c r="A5646" t="s">
        <v>3166</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x14ac:dyDescent="0.35">
      <c r="A5647" t="s">
        <v>3167</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x14ac:dyDescent="0.35">
      <c r="A5648" t="s">
        <v>3168</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x14ac:dyDescent="0.35">
      <c r="A5649" t="s">
        <v>3169</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x14ac:dyDescent="0.35">
      <c r="A5650" t="s">
        <v>3170</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x14ac:dyDescent="0.35">
      <c r="A5651" t="s">
        <v>3171</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x14ac:dyDescent="0.35">
      <c r="A5652" t="s">
        <v>3172</v>
      </c>
      <c r="B5652" t="s">
        <v>19</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x14ac:dyDescent="0.35">
      <c r="A5653" t="s">
        <v>3173</v>
      </c>
      <c r="B5653" t="s">
        <v>19</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x14ac:dyDescent="0.35">
      <c r="A5654" t="s">
        <v>3174</v>
      </c>
      <c r="B5654" t="s">
        <v>19</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x14ac:dyDescent="0.35">
      <c r="A5655" t="s">
        <v>3175</v>
      </c>
      <c r="B5655" t="s">
        <v>19</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x14ac:dyDescent="0.35">
      <c r="A5656" t="s">
        <v>3176</v>
      </c>
      <c r="B5656" t="s">
        <v>19</v>
      </c>
      <c r="C5656" s="2">
        <v>1936310000000</v>
      </c>
      <c r="D5656" s="2">
        <v>2069230000000</v>
      </c>
      <c r="E5656" s="2">
        <v>2102220000000</v>
      </c>
      <c r="F5656" s="2">
        <v>2112590000000</v>
      </c>
      <c r="G5656" s="2">
        <v>2105050000000</v>
      </c>
      <c r="H5656" s="2">
        <v>2098450000000</v>
      </c>
      <c r="I5656" s="2">
        <v>2091850000000</v>
      </c>
      <c r="J5656" s="2">
        <v>2099390000000</v>
      </c>
      <c r="K5656" s="2">
        <v>2106930000000</v>
      </c>
      <c r="L5656" s="2">
        <v>2114480000000</v>
      </c>
      <c r="M5656" s="2">
        <v>2122020000000</v>
      </c>
      <c r="N5656" s="2">
        <v>2130500000000</v>
      </c>
      <c r="O5656" s="2">
        <v>2135220000000</v>
      </c>
      <c r="P5656" s="2">
        <v>2143700000000</v>
      </c>
      <c r="Q5656" s="2">
        <v>2152180000000</v>
      </c>
      <c r="R5656" s="2">
        <v>2161610000000</v>
      </c>
      <c r="S5656" s="2">
        <v>2170100000000</v>
      </c>
      <c r="T5656" s="2">
        <v>2178580000000</v>
      </c>
      <c r="U5656" s="2">
        <v>2186120000000</v>
      </c>
      <c r="V5656" s="2">
        <v>2194610000000</v>
      </c>
      <c r="W5656" s="2">
        <v>2200260000000</v>
      </c>
      <c r="X5656" s="2">
        <v>2207800000000</v>
      </c>
      <c r="Y5656" s="2">
        <v>2217230000000</v>
      </c>
      <c r="Z5656" s="2">
        <v>2225710000000</v>
      </c>
      <c r="AA5656" s="2">
        <v>2232310000000</v>
      </c>
      <c r="AB5656" s="2">
        <v>2240800000000</v>
      </c>
      <c r="AC5656" s="2">
        <v>2249280000000</v>
      </c>
      <c r="AD5656" s="2">
        <v>2258710000000</v>
      </c>
      <c r="AE5656" s="2">
        <v>2267190000000</v>
      </c>
      <c r="AF5656" s="2">
        <v>2275680000000</v>
      </c>
      <c r="AG5656" s="2">
        <v>2286050000000</v>
      </c>
    </row>
    <row r="5657" spans="1:33" x14ac:dyDescent="0.35">
      <c r="A5657" t="s">
        <v>3177</v>
      </c>
      <c r="B5657" t="s">
        <v>19</v>
      </c>
      <c r="C5657" s="2">
        <v>45948000</v>
      </c>
      <c r="D5657" s="2">
        <v>49102200</v>
      </c>
      <c r="E5657" s="2">
        <v>49885100</v>
      </c>
      <c r="F5657" s="2">
        <v>50131200</v>
      </c>
      <c r="G5657" s="2">
        <v>49952200</v>
      </c>
      <c r="H5657" s="2">
        <v>49795600</v>
      </c>
      <c r="I5657" s="2">
        <v>49639000</v>
      </c>
      <c r="J5657" s="2">
        <v>49818000</v>
      </c>
      <c r="K5657" s="2">
        <v>49997000</v>
      </c>
      <c r="L5657" s="2">
        <v>50175900</v>
      </c>
      <c r="M5657" s="2">
        <v>50354900</v>
      </c>
      <c r="N5657" s="2">
        <v>50556200</v>
      </c>
      <c r="O5657" s="2">
        <v>50668100</v>
      </c>
      <c r="P5657" s="2">
        <v>50869400</v>
      </c>
      <c r="Q5657" s="2">
        <v>51070700</v>
      </c>
      <c r="R5657" s="2">
        <v>51294400</v>
      </c>
      <c r="S5657" s="2">
        <v>51495700</v>
      </c>
      <c r="T5657" s="2">
        <v>51697100</v>
      </c>
      <c r="U5657" s="2">
        <v>51876000</v>
      </c>
      <c r="V5657" s="2">
        <v>52077400</v>
      </c>
      <c r="W5657" s="2">
        <v>52211600</v>
      </c>
      <c r="X5657" s="2">
        <v>52390500</v>
      </c>
      <c r="Y5657" s="2">
        <v>52614200</v>
      </c>
      <c r="Z5657" s="2">
        <v>52815600</v>
      </c>
      <c r="AA5657" s="2">
        <v>52972200</v>
      </c>
      <c r="AB5657" s="2">
        <v>53173500</v>
      </c>
      <c r="AC5657" s="2">
        <v>53374800</v>
      </c>
      <c r="AD5657" s="2">
        <v>53598500</v>
      </c>
      <c r="AE5657" s="2">
        <v>53799900</v>
      </c>
      <c r="AF5657" s="2">
        <v>54001200</v>
      </c>
      <c r="AG5657" s="2">
        <v>54247300</v>
      </c>
    </row>
    <row r="5658" spans="1:33" x14ac:dyDescent="0.35">
      <c r="A5658" t="s">
        <v>3178</v>
      </c>
      <c r="B5658" t="s">
        <v>19</v>
      </c>
      <c r="C5658" s="2">
        <v>374834000</v>
      </c>
      <c r="D5658" s="2">
        <v>400566000</v>
      </c>
      <c r="E5658" s="2">
        <v>406953000</v>
      </c>
      <c r="F5658" s="2">
        <v>408960000</v>
      </c>
      <c r="G5658" s="2">
        <v>407500000</v>
      </c>
      <c r="H5658" s="2">
        <v>406223000</v>
      </c>
      <c r="I5658" s="2">
        <v>404945000</v>
      </c>
      <c r="J5658" s="2">
        <v>406405000</v>
      </c>
      <c r="K5658" s="2">
        <v>407865000</v>
      </c>
      <c r="L5658" s="2">
        <v>409325000</v>
      </c>
      <c r="M5658" s="2">
        <v>410785000</v>
      </c>
      <c r="N5658" s="2">
        <v>412427000</v>
      </c>
      <c r="O5658" s="2">
        <v>413340000</v>
      </c>
      <c r="P5658" s="2">
        <v>414982000</v>
      </c>
      <c r="Q5658" s="2">
        <v>416625000</v>
      </c>
      <c r="R5658" s="2">
        <v>418450000</v>
      </c>
      <c r="S5658" s="2">
        <v>420092000</v>
      </c>
      <c r="T5658" s="2">
        <v>421734000</v>
      </c>
      <c r="U5658" s="2">
        <v>423194000</v>
      </c>
      <c r="V5658" s="2">
        <v>424837000</v>
      </c>
      <c r="W5658" s="2">
        <v>425932000</v>
      </c>
      <c r="X5658" s="2">
        <v>427392000</v>
      </c>
      <c r="Y5658" s="2">
        <v>429216000</v>
      </c>
      <c r="Z5658" s="2">
        <v>430859000</v>
      </c>
      <c r="AA5658" s="2">
        <v>432136000</v>
      </c>
      <c r="AB5658" s="2">
        <v>433779000</v>
      </c>
      <c r="AC5658" s="2">
        <v>435421000</v>
      </c>
      <c r="AD5658" s="2">
        <v>437246000</v>
      </c>
      <c r="AE5658" s="2">
        <v>438888000</v>
      </c>
      <c r="AF5658" s="2">
        <v>440531000</v>
      </c>
      <c r="AG5658" s="2">
        <v>442538000</v>
      </c>
    </row>
    <row r="5659" spans="1:33" x14ac:dyDescent="0.35">
      <c r="A5659" t="s">
        <v>3179</v>
      </c>
      <c r="B5659" t="s">
        <v>19</v>
      </c>
      <c r="C5659" s="2">
        <v>865248000</v>
      </c>
      <c r="D5659" s="2">
        <v>924644000</v>
      </c>
      <c r="E5659" s="2">
        <v>939388000</v>
      </c>
      <c r="F5659" s="2">
        <v>944021000</v>
      </c>
      <c r="G5659" s="2">
        <v>940651000</v>
      </c>
      <c r="H5659" s="2">
        <v>937703000</v>
      </c>
      <c r="I5659" s="2">
        <v>934754000</v>
      </c>
      <c r="J5659" s="2">
        <v>938124000</v>
      </c>
      <c r="K5659" s="2">
        <v>941494000</v>
      </c>
      <c r="L5659" s="2">
        <v>944864000</v>
      </c>
      <c r="M5659" s="2">
        <v>948234000</v>
      </c>
      <c r="N5659" s="2">
        <v>952025000</v>
      </c>
      <c r="O5659" s="2">
        <v>954131000</v>
      </c>
      <c r="P5659" s="2">
        <v>957923000</v>
      </c>
      <c r="Q5659" s="2">
        <v>961714000</v>
      </c>
      <c r="R5659" s="2">
        <v>965926000</v>
      </c>
      <c r="S5659" s="2">
        <v>969718000</v>
      </c>
      <c r="T5659" s="2">
        <v>973509000</v>
      </c>
      <c r="U5659" s="2">
        <v>976879000</v>
      </c>
      <c r="V5659" s="2">
        <v>980670000</v>
      </c>
      <c r="W5659" s="2">
        <v>983198000</v>
      </c>
      <c r="X5659" s="2">
        <v>986568000</v>
      </c>
      <c r="Y5659" s="2">
        <v>990780000</v>
      </c>
      <c r="Z5659" s="2">
        <v>994571000</v>
      </c>
      <c r="AA5659" s="2">
        <v>997520000</v>
      </c>
      <c r="AB5659" s="2">
        <v>1001310000</v>
      </c>
      <c r="AC5659" s="2">
        <v>1005100000</v>
      </c>
      <c r="AD5659" s="2">
        <v>1009320000</v>
      </c>
      <c r="AE5659" s="2">
        <v>1013110000</v>
      </c>
      <c r="AF5659" s="2">
        <v>1016900000</v>
      </c>
      <c r="AG5659" s="2">
        <v>1021530000</v>
      </c>
    </row>
    <row r="5660" spans="1:33" x14ac:dyDescent="0.35">
      <c r="A5660" t="s">
        <v>3180</v>
      </c>
      <c r="B5660" t="s">
        <v>19</v>
      </c>
      <c r="C5660" s="2">
        <v>34589400</v>
      </c>
      <c r="D5660" s="2">
        <v>36963800</v>
      </c>
      <c r="E5660" s="2">
        <v>37553200</v>
      </c>
      <c r="F5660" s="2">
        <v>37738400</v>
      </c>
      <c r="G5660" s="2">
        <v>37603700</v>
      </c>
      <c r="H5660" s="2">
        <v>37485800</v>
      </c>
      <c r="I5660" s="2">
        <v>37368000</v>
      </c>
      <c r="J5660" s="2">
        <v>37502700</v>
      </c>
      <c r="K5660" s="2">
        <v>37637400</v>
      </c>
      <c r="L5660" s="2">
        <v>37772100</v>
      </c>
      <c r="M5660" s="2">
        <v>37906800</v>
      </c>
      <c r="N5660" s="2">
        <v>38058400</v>
      </c>
      <c r="O5660" s="2">
        <v>38142600</v>
      </c>
      <c r="P5660" s="2">
        <v>38294200</v>
      </c>
      <c r="Q5660" s="2">
        <v>38445700</v>
      </c>
      <c r="R5660" s="2">
        <v>38614100</v>
      </c>
      <c r="S5660" s="2">
        <v>38765700</v>
      </c>
      <c r="T5660" s="2">
        <v>38917200</v>
      </c>
      <c r="U5660" s="2">
        <v>39052000</v>
      </c>
      <c r="V5660" s="2">
        <v>39203500</v>
      </c>
      <c r="W5660" s="2">
        <v>39304600</v>
      </c>
      <c r="X5660" s="2">
        <v>39439300</v>
      </c>
      <c r="Y5660" s="2">
        <v>39607700</v>
      </c>
      <c r="Z5660" s="2">
        <v>39759200</v>
      </c>
      <c r="AA5660" s="2">
        <v>39877100</v>
      </c>
      <c r="AB5660" s="2">
        <v>40028700</v>
      </c>
      <c r="AC5660" s="2">
        <v>40180200</v>
      </c>
      <c r="AD5660" s="2">
        <v>40348600</v>
      </c>
      <c r="AE5660" s="2">
        <v>40500200</v>
      </c>
      <c r="AF5660" s="2">
        <v>40651800</v>
      </c>
      <c r="AG5660" s="2">
        <v>40837000</v>
      </c>
    </row>
    <row r="5661" spans="1:33" x14ac:dyDescent="0.35">
      <c r="A5661" t="s">
        <v>3181</v>
      </c>
      <c r="B5661" t="s">
        <v>19</v>
      </c>
      <c r="C5661" s="2">
        <v>21998300</v>
      </c>
      <c r="D5661" s="2">
        <v>23508500</v>
      </c>
      <c r="E5661" s="2">
        <v>23883300</v>
      </c>
      <c r="F5661" s="2">
        <v>24001100</v>
      </c>
      <c r="G5661" s="2">
        <v>23915400</v>
      </c>
      <c r="H5661" s="2">
        <v>23840500</v>
      </c>
      <c r="I5661" s="2">
        <v>23765500</v>
      </c>
      <c r="J5661" s="2">
        <v>23851200</v>
      </c>
      <c r="K5661" s="2">
        <v>23936900</v>
      </c>
      <c r="L5661" s="2">
        <v>24022500</v>
      </c>
      <c r="M5661" s="2">
        <v>24108200</v>
      </c>
      <c r="N5661" s="2">
        <v>24204600</v>
      </c>
      <c r="O5661" s="2">
        <v>24258200</v>
      </c>
      <c r="P5661" s="2">
        <v>24354500</v>
      </c>
      <c r="Q5661" s="2">
        <v>24450900</v>
      </c>
      <c r="R5661" s="2">
        <v>24558000</v>
      </c>
      <c r="S5661" s="2">
        <v>24654400</v>
      </c>
      <c r="T5661" s="2">
        <v>24750800</v>
      </c>
      <c r="U5661" s="2">
        <v>24836500</v>
      </c>
      <c r="V5661" s="2">
        <v>24932900</v>
      </c>
      <c r="W5661" s="2">
        <v>24997100</v>
      </c>
      <c r="X5661" s="2">
        <v>25082800</v>
      </c>
      <c r="Y5661" s="2">
        <v>25189900</v>
      </c>
      <c r="Z5661" s="2">
        <v>25286300</v>
      </c>
      <c r="AA5661" s="2">
        <v>25361300</v>
      </c>
      <c r="AB5661" s="2">
        <v>25457700</v>
      </c>
      <c r="AC5661" s="2">
        <v>25554100</v>
      </c>
      <c r="AD5661" s="2">
        <v>25661200</v>
      </c>
      <c r="AE5661" s="2">
        <v>25757600</v>
      </c>
      <c r="AF5661" s="2">
        <v>25853900</v>
      </c>
      <c r="AG5661" s="2">
        <v>25971800</v>
      </c>
    </row>
    <row r="5662" spans="1:33" x14ac:dyDescent="0.35">
      <c r="A5662" t="s">
        <v>3182</v>
      </c>
      <c r="B5662" t="s">
        <v>19</v>
      </c>
      <c r="C5662" s="2">
        <v>272093000</v>
      </c>
      <c r="D5662" s="2">
        <v>290772000</v>
      </c>
      <c r="E5662" s="2">
        <v>295408000</v>
      </c>
      <c r="F5662" s="2">
        <v>296865000</v>
      </c>
      <c r="G5662" s="2">
        <v>295806000</v>
      </c>
      <c r="H5662" s="2">
        <v>294878000</v>
      </c>
      <c r="I5662" s="2">
        <v>293951000</v>
      </c>
      <c r="J5662" s="2">
        <v>295011000</v>
      </c>
      <c r="K5662" s="2">
        <v>296070000</v>
      </c>
      <c r="L5662" s="2">
        <v>297130000</v>
      </c>
      <c r="M5662" s="2">
        <v>298190000</v>
      </c>
      <c r="N5662" s="2">
        <v>299382000</v>
      </c>
      <c r="O5662" s="2">
        <v>300045000</v>
      </c>
      <c r="P5662" s="2">
        <v>301237000</v>
      </c>
      <c r="Q5662" s="2">
        <v>302429000</v>
      </c>
      <c r="R5662" s="2">
        <v>303754000</v>
      </c>
      <c r="S5662" s="2">
        <v>304946000</v>
      </c>
      <c r="T5662" s="2">
        <v>306138000</v>
      </c>
      <c r="U5662" s="2">
        <v>307198000</v>
      </c>
      <c r="V5662" s="2">
        <v>308390000</v>
      </c>
      <c r="W5662" s="2">
        <v>309185000</v>
      </c>
      <c r="X5662" s="2">
        <v>310245000</v>
      </c>
      <c r="Y5662" s="2">
        <v>311569000</v>
      </c>
      <c r="Z5662" s="2">
        <v>312762000</v>
      </c>
      <c r="AA5662" s="2">
        <v>313689000</v>
      </c>
      <c r="AB5662" s="2">
        <v>314881000</v>
      </c>
      <c r="AC5662" s="2">
        <v>316073000</v>
      </c>
      <c r="AD5662" s="2">
        <v>317398000</v>
      </c>
      <c r="AE5662" s="2">
        <v>318590000</v>
      </c>
      <c r="AF5662" s="2">
        <v>319783000</v>
      </c>
      <c r="AG5662" s="2">
        <v>321240000</v>
      </c>
    </row>
    <row r="5663" spans="1:33" x14ac:dyDescent="0.35">
      <c r="A5663" t="s">
        <v>3183</v>
      </c>
      <c r="B5663" t="s">
        <v>19</v>
      </c>
      <c r="C5663" s="2">
        <v>1273480</v>
      </c>
      <c r="D5663" s="2">
        <v>1360900</v>
      </c>
      <c r="E5663" s="2">
        <v>1382600</v>
      </c>
      <c r="F5663" s="2">
        <v>1389420</v>
      </c>
      <c r="G5663" s="2">
        <v>1384460</v>
      </c>
      <c r="H5663" s="2">
        <v>1380120</v>
      </c>
      <c r="I5663" s="2">
        <v>1375780</v>
      </c>
      <c r="J5663" s="2">
        <v>1380740</v>
      </c>
      <c r="K5663" s="2">
        <v>1385700</v>
      </c>
      <c r="L5663" s="2">
        <v>1390660</v>
      </c>
      <c r="M5663" s="2">
        <v>1395620</v>
      </c>
      <c r="N5663" s="2">
        <v>1401200</v>
      </c>
      <c r="O5663" s="2">
        <v>1404300</v>
      </c>
      <c r="P5663" s="2">
        <v>1409880</v>
      </c>
      <c r="Q5663" s="2">
        <v>1415460</v>
      </c>
      <c r="R5663" s="2">
        <v>1421660</v>
      </c>
      <c r="S5663" s="2">
        <v>1427240</v>
      </c>
      <c r="T5663" s="2">
        <v>1432820</v>
      </c>
      <c r="U5663" s="2">
        <v>1437780</v>
      </c>
      <c r="V5663" s="2">
        <v>1443360</v>
      </c>
      <c r="W5663" s="2">
        <v>1447080</v>
      </c>
      <c r="X5663" s="2">
        <v>1452040</v>
      </c>
      <c r="Y5663" s="2">
        <v>1458240</v>
      </c>
      <c r="Z5663" s="2">
        <v>1463820</v>
      </c>
      <c r="AA5663" s="2">
        <v>1468160</v>
      </c>
      <c r="AB5663" s="2">
        <v>1473740</v>
      </c>
      <c r="AC5663" s="2">
        <v>1479320</v>
      </c>
      <c r="AD5663" s="2">
        <v>1485520</v>
      </c>
      <c r="AE5663" s="2">
        <v>1491100</v>
      </c>
      <c r="AF5663" s="2">
        <v>1496680</v>
      </c>
      <c r="AG5663" s="2">
        <v>1503500</v>
      </c>
    </row>
    <row r="5664" spans="1:33" x14ac:dyDescent="0.35">
      <c r="A5664" t="s">
        <v>3184</v>
      </c>
      <c r="B5664" t="s">
        <v>19</v>
      </c>
      <c r="C5664" s="2">
        <v>6449560</v>
      </c>
      <c r="D5664" s="2">
        <v>6892300</v>
      </c>
      <c r="E5664" s="2">
        <v>7002200</v>
      </c>
      <c r="F5664" s="2">
        <v>7036740</v>
      </c>
      <c r="G5664" s="2">
        <v>7011620</v>
      </c>
      <c r="H5664" s="2">
        <v>6989640</v>
      </c>
      <c r="I5664" s="2">
        <v>6967660</v>
      </c>
      <c r="J5664" s="2">
        <v>6992780</v>
      </c>
      <c r="K5664" s="2">
        <v>7017900</v>
      </c>
      <c r="L5664" s="2">
        <v>7043020</v>
      </c>
      <c r="M5664" s="2">
        <v>7068140</v>
      </c>
      <c r="N5664" s="2">
        <v>7096400</v>
      </c>
      <c r="O5664" s="2">
        <v>7112100</v>
      </c>
      <c r="P5664" s="2">
        <v>7140360</v>
      </c>
      <c r="Q5664" s="2">
        <v>7168620</v>
      </c>
      <c r="R5664" s="2">
        <v>7200020</v>
      </c>
      <c r="S5664" s="2">
        <v>7228280</v>
      </c>
      <c r="T5664" s="2">
        <v>7256540</v>
      </c>
      <c r="U5664" s="2">
        <v>7281660</v>
      </c>
      <c r="V5664" s="2">
        <v>7309920</v>
      </c>
      <c r="W5664" s="2">
        <v>7328760</v>
      </c>
      <c r="X5664" s="2">
        <v>7353880</v>
      </c>
      <c r="Y5664" s="2">
        <v>7385280</v>
      </c>
      <c r="Z5664" s="2">
        <v>7413540</v>
      </c>
      <c r="AA5664" s="2">
        <v>7435520</v>
      </c>
      <c r="AB5664" s="2">
        <v>7463780</v>
      </c>
      <c r="AC5664" s="2">
        <v>7492040</v>
      </c>
      <c r="AD5664" s="2">
        <v>7523440</v>
      </c>
      <c r="AE5664" s="2">
        <v>7551700</v>
      </c>
      <c r="AF5664" s="2">
        <v>7579960</v>
      </c>
      <c r="AG5664" s="2">
        <v>7614500</v>
      </c>
    </row>
    <row r="5665" spans="1:33" x14ac:dyDescent="0.35">
      <c r="A5665" t="s">
        <v>3185</v>
      </c>
      <c r="B5665" t="s">
        <v>19</v>
      </c>
      <c r="C5665" s="2">
        <v>225940000</v>
      </c>
      <c r="D5665" s="2">
        <v>241450000</v>
      </c>
      <c r="E5665" s="2">
        <v>245300000</v>
      </c>
      <c r="F5665" s="2">
        <v>246510000</v>
      </c>
      <c r="G5665" s="2">
        <v>245630000</v>
      </c>
      <c r="H5665" s="2">
        <v>244860000</v>
      </c>
      <c r="I5665" s="2">
        <v>244090000</v>
      </c>
      <c r="J5665" s="2">
        <v>244970000</v>
      </c>
      <c r="K5665" s="2">
        <v>245850000</v>
      </c>
      <c r="L5665" s="2">
        <v>246730000</v>
      </c>
      <c r="M5665" s="2">
        <v>247610000</v>
      </c>
      <c r="N5665" s="2">
        <v>248600000</v>
      </c>
      <c r="O5665" s="2">
        <v>249150000</v>
      </c>
      <c r="P5665" s="2">
        <v>250140000</v>
      </c>
      <c r="Q5665" s="2">
        <v>251130000</v>
      </c>
      <c r="R5665" s="2">
        <v>252230000</v>
      </c>
      <c r="S5665" s="2">
        <v>253220000</v>
      </c>
      <c r="T5665" s="2">
        <v>254210000</v>
      </c>
      <c r="U5665" s="2">
        <v>255090000</v>
      </c>
      <c r="V5665" s="2">
        <v>256080000</v>
      </c>
      <c r="W5665" s="2">
        <v>256740000</v>
      </c>
      <c r="X5665" s="2">
        <v>257620000</v>
      </c>
      <c r="Y5665" s="2">
        <v>258720000</v>
      </c>
      <c r="Z5665" s="2">
        <v>259710000</v>
      </c>
      <c r="AA5665" s="2">
        <v>260480000</v>
      </c>
      <c r="AB5665" s="2">
        <v>261470000</v>
      </c>
      <c r="AC5665" s="2">
        <v>262460000</v>
      </c>
      <c r="AD5665" s="2">
        <v>263560000</v>
      </c>
      <c r="AE5665" s="2">
        <v>264550000</v>
      </c>
      <c r="AF5665" s="2">
        <v>265540000</v>
      </c>
      <c r="AG5665" s="2">
        <v>266750000</v>
      </c>
    </row>
    <row r="5666" spans="1:33" x14ac:dyDescent="0.35">
      <c r="A5666" t="s">
        <v>3186</v>
      </c>
      <c r="B5666" t="s">
        <v>19</v>
      </c>
      <c r="C5666" s="2">
        <v>32864000</v>
      </c>
      <c r="D5666" s="2">
        <v>35120000</v>
      </c>
      <c r="E5666" s="2">
        <v>35680000</v>
      </c>
      <c r="F5666" s="2">
        <v>35856000</v>
      </c>
      <c r="G5666" s="2">
        <v>35728000</v>
      </c>
      <c r="H5666" s="2">
        <v>35616000</v>
      </c>
      <c r="I5666" s="2">
        <v>35504000</v>
      </c>
      <c r="J5666" s="2">
        <v>35632000</v>
      </c>
      <c r="K5666" s="2">
        <v>35760000</v>
      </c>
      <c r="L5666" s="2">
        <v>35888000</v>
      </c>
      <c r="M5666" s="2">
        <v>36016000</v>
      </c>
      <c r="N5666" s="2">
        <v>36160000</v>
      </c>
      <c r="O5666" s="2">
        <v>36240000</v>
      </c>
      <c r="P5666" s="2">
        <v>36384000</v>
      </c>
      <c r="Q5666" s="2">
        <v>36528000</v>
      </c>
      <c r="R5666" s="2">
        <v>36688000</v>
      </c>
      <c r="S5666" s="2">
        <v>36832000</v>
      </c>
      <c r="T5666" s="2">
        <v>36976000</v>
      </c>
      <c r="U5666" s="2">
        <v>37104000</v>
      </c>
      <c r="V5666" s="2">
        <v>37248000</v>
      </c>
      <c r="W5666" s="2">
        <v>37344000</v>
      </c>
      <c r="X5666" s="2">
        <v>37472000</v>
      </c>
      <c r="Y5666" s="2">
        <v>37632000</v>
      </c>
      <c r="Z5666" s="2">
        <v>37776000</v>
      </c>
      <c r="AA5666" s="2">
        <v>37888000</v>
      </c>
      <c r="AB5666" s="2">
        <v>38032000</v>
      </c>
      <c r="AC5666" s="2">
        <v>38176000</v>
      </c>
      <c r="AD5666" s="2">
        <v>38336000</v>
      </c>
      <c r="AE5666" s="2">
        <v>38480000</v>
      </c>
      <c r="AF5666" s="2">
        <v>38624000</v>
      </c>
      <c r="AG5666" s="2">
        <v>38800000</v>
      </c>
    </row>
    <row r="5667" spans="1:33" x14ac:dyDescent="0.35">
      <c r="A5667" t="s">
        <v>3187</v>
      </c>
      <c r="B5667" t="s">
        <v>19</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x14ac:dyDescent="0.35">
      <c r="A5668" t="s">
        <v>3188</v>
      </c>
      <c r="B5668" t="s">
        <v>19</v>
      </c>
      <c r="C5668" s="2">
        <v>167787000000000</v>
      </c>
      <c r="D5668" s="2">
        <v>176389000000000</v>
      </c>
      <c r="E5668" s="2">
        <v>183705000000000</v>
      </c>
      <c r="F5668" s="2">
        <v>180741000000000</v>
      </c>
      <c r="G5668" s="2">
        <v>180969000000000</v>
      </c>
      <c r="H5668" s="2">
        <v>181458000000000</v>
      </c>
      <c r="I5668" s="2">
        <v>181429000000000</v>
      </c>
      <c r="J5668" s="2">
        <v>182230000000000</v>
      </c>
      <c r="K5668" s="2">
        <v>182461000000000</v>
      </c>
      <c r="L5668" s="2">
        <v>182195000000000</v>
      </c>
      <c r="M5668" s="2">
        <v>182047000000000</v>
      </c>
      <c r="N5668" s="2">
        <v>182146000000000</v>
      </c>
      <c r="O5668" s="2">
        <v>182044000000000</v>
      </c>
      <c r="P5668" s="2">
        <v>181893000000000</v>
      </c>
      <c r="Q5668" s="2">
        <v>181914000000000</v>
      </c>
      <c r="R5668" s="2">
        <v>182249000000000</v>
      </c>
      <c r="S5668" s="2">
        <v>182725000000000</v>
      </c>
      <c r="T5668" s="2">
        <v>183035000000000</v>
      </c>
      <c r="U5668" s="2">
        <v>183196000000000</v>
      </c>
      <c r="V5668" s="2">
        <v>183304000000000</v>
      </c>
      <c r="W5668" s="2">
        <v>183375000000000</v>
      </c>
      <c r="X5668" s="2">
        <v>183404000000000</v>
      </c>
      <c r="Y5668" s="2">
        <v>183594000000000</v>
      </c>
      <c r="Z5668" s="2">
        <v>183913000000000</v>
      </c>
      <c r="AA5668" s="2">
        <v>184275000000000</v>
      </c>
      <c r="AB5668" s="2">
        <v>184717000000000</v>
      </c>
      <c r="AC5668" s="2">
        <v>184972000000000</v>
      </c>
      <c r="AD5668" s="2">
        <v>185271000000000</v>
      </c>
      <c r="AE5668" s="2">
        <v>185410000000000</v>
      </c>
      <c r="AF5668" s="2">
        <v>185474000000000</v>
      </c>
      <c r="AG5668" s="2">
        <v>185533000000000</v>
      </c>
    </row>
    <row r="5669" spans="1:33" x14ac:dyDescent="0.35">
      <c r="A5669" t="s">
        <v>3189</v>
      </c>
      <c r="B5669" t="s">
        <v>19</v>
      </c>
      <c r="C5669" s="2">
        <v>15071100000</v>
      </c>
      <c r="D5669" s="2">
        <v>15843800000</v>
      </c>
      <c r="E5669" s="2">
        <v>16500900000</v>
      </c>
      <c r="F5669" s="2">
        <v>16234700000</v>
      </c>
      <c r="G5669" s="2">
        <v>16255100000</v>
      </c>
      <c r="H5669" s="2">
        <v>16299100000</v>
      </c>
      <c r="I5669" s="2">
        <v>16296500000</v>
      </c>
      <c r="J5669" s="2">
        <v>16368400000</v>
      </c>
      <c r="K5669" s="2">
        <v>16389100000</v>
      </c>
      <c r="L5669" s="2">
        <v>16365300000</v>
      </c>
      <c r="M5669" s="2">
        <v>16352000000</v>
      </c>
      <c r="N5669" s="2">
        <v>16360900000</v>
      </c>
      <c r="O5669" s="2">
        <v>16351700000</v>
      </c>
      <c r="P5669" s="2">
        <v>16338100000</v>
      </c>
      <c r="Q5669" s="2">
        <v>16340000000</v>
      </c>
      <c r="R5669" s="2">
        <v>16370200000</v>
      </c>
      <c r="S5669" s="2">
        <v>16412900000</v>
      </c>
      <c r="T5669" s="2">
        <v>16440700000</v>
      </c>
      <c r="U5669" s="2">
        <v>16455200000</v>
      </c>
      <c r="V5669" s="2">
        <v>16464900000</v>
      </c>
      <c r="W5669" s="2">
        <v>16471300000</v>
      </c>
      <c r="X5669" s="2">
        <v>16473900000</v>
      </c>
      <c r="Y5669" s="2">
        <v>16490900000</v>
      </c>
      <c r="Z5669" s="2">
        <v>16519600000</v>
      </c>
      <c r="AA5669" s="2">
        <v>16552100000</v>
      </c>
      <c r="AB5669" s="2">
        <v>16591800000</v>
      </c>
      <c r="AC5669" s="2">
        <v>16614800000</v>
      </c>
      <c r="AD5669" s="2">
        <v>16641500000</v>
      </c>
      <c r="AE5669" s="2">
        <v>16654100000</v>
      </c>
      <c r="AF5669" s="2">
        <v>16659800000</v>
      </c>
      <c r="AG5669" s="2">
        <v>16665100000</v>
      </c>
    </row>
    <row r="5670" spans="1:33" x14ac:dyDescent="0.35">
      <c r="A5670" t="s">
        <v>3190</v>
      </c>
      <c r="B5670" t="s">
        <v>19</v>
      </c>
      <c r="C5670" s="2">
        <v>92725800000</v>
      </c>
      <c r="D5670" s="2">
        <v>97479600000</v>
      </c>
      <c r="E5670" s="2">
        <v>101523000000</v>
      </c>
      <c r="F5670" s="2">
        <v>99884400000</v>
      </c>
      <c r="G5670" s="2">
        <v>100010000000</v>
      </c>
      <c r="H5670" s="2">
        <v>100281000000</v>
      </c>
      <c r="I5670" s="2">
        <v>100265000000</v>
      </c>
      <c r="J5670" s="2">
        <v>100707000000</v>
      </c>
      <c r="K5670" s="2">
        <v>100835000000</v>
      </c>
      <c r="L5670" s="2">
        <v>100688000000</v>
      </c>
      <c r="M5670" s="2">
        <v>100606000000</v>
      </c>
      <c r="N5670" s="2">
        <v>100661000000</v>
      </c>
      <c r="O5670" s="2">
        <v>100604000000</v>
      </c>
      <c r="P5670" s="2">
        <v>100521000000</v>
      </c>
      <c r="Q5670" s="2">
        <v>100532000000</v>
      </c>
      <c r="R5670" s="2">
        <v>100718000000</v>
      </c>
      <c r="S5670" s="2">
        <v>100981000000</v>
      </c>
      <c r="T5670" s="2">
        <v>101152000000</v>
      </c>
      <c r="U5670" s="2">
        <v>101241000000</v>
      </c>
      <c r="V5670" s="2">
        <v>101301000000</v>
      </c>
      <c r="W5670" s="2">
        <v>101340000000</v>
      </c>
      <c r="X5670" s="2">
        <v>101356000000</v>
      </c>
      <c r="Y5670" s="2">
        <v>101461000000</v>
      </c>
      <c r="Z5670" s="2">
        <v>101637000000</v>
      </c>
      <c r="AA5670" s="2">
        <v>101837000000</v>
      </c>
      <c r="AB5670" s="2">
        <v>102082000000</v>
      </c>
      <c r="AC5670" s="2">
        <v>102223000000</v>
      </c>
      <c r="AD5670" s="2">
        <v>102388000000</v>
      </c>
      <c r="AE5670" s="2">
        <v>102465000000</v>
      </c>
      <c r="AF5670" s="2">
        <v>102500000000</v>
      </c>
      <c r="AG5670" s="2">
        <v>102533000000</v>
      </c>
    </row>
    <row r="5671" spans="1:33" x14ac:dyDescent="0.35">
      <c r="A5671" t="s">
        <v>3191</v>
      </c>
      <c r="B5671" t="s">
        <v>19</v>
      </c>
      <c r="C5671" s="2">
        <v>127548000000</v>
      </c>
      <c r="D5671" s="2">
        <v>134087000000</v>
      </c>
      <c r="E5671" s="2">
        <v>139649000000</v>
      </c>
      <c r="F5671" s="2">
        <v>137395000000</v>
      </c>
      <c r="G5671" s="2">
        <v>137568000000</v>
      </c>
      <c r="H5671" s="2">
        <v>137940000000</v>
      </c>
      <c r="I5671" s="2">
        <v>137918000000</v>
      </c>
      <c r="J5671" s="2">
        <v>138527000000</v>
      </c>
      <c r="K5671" s="2">
        <v>138702000000</v>
      </c>
      <c r="L5671" s="2">
        <v>138500000000</v>
      </c>
      <c r="M5671" s="2">
        <v>138388000000</v>
      </c>
      <c r="N5671" s="2">
        <v>138464000000</v>
      </c>
      <c r="O5671" s="2">
        <v>138385000000</v>
      </c>
      <c r="P5671" s="2">
        <v>138271000000</v>
      </c>
      <c r="Q5671" s="2">
        <v>138287000000</v>
      </c>
      <c r="R5671" s="2">
        <v>138542000000</v>
      </c>
      <c r="S5671" s="2">
        <v>138903000000</v>
      </c>
      <c r="T5671" s="2">
        <v>139139000000</v>
      </c>
      <c r="U5671" s="2">
        <v>139261000000</v>
      </c>
      <c r="V5671" s="2">
        <v>139344000000</v>
      </c>
      <c r="W5671" s="2">
        <v>139398000000</v>
      </c>
      <c r="X5671" s="2">
        <v>139420000000</v>
      </c>
      <c r="Y5671" s="2">
        <v>139564000000</v>
      </c>
      <c r="Z5671" s="2">
        <v>139806000000</v>
      </c>
      <c r="AA5671" s="2">
        <v>140081000000</v>
      </c>
      <c r="AB5671" s="2">
        <v>140417000000</v>
      </c>
      <c r="AC5671" s="2">
        <v>140612000000</v>
      </c>
      <c r="AD5671" s="2">
        <v>140839000000</v>
      </c>
      <c r="AE5671" s="2">
        <v>140945000000</v>
      </c>
      <c r="AF5671" s="2">
        <v>140993000000</v>
      </c>
      <c r="AG5671" s="2">
        <v>141038000000</v>
      </c>
    </row>
    <row r="5672" spans="1:33" x14ac:dyDescent="0.35">
      <c r="A5672" t="s">
        <v>3192</v>
      </c>
      <c r="B5672" t="s">
        <v>19</v>
      </c>
      <c r="C5672" s="2">
        <v>49381200000</v>
      </c>
      <c r="D5672" s="2">
        <v>51912900000</v>
      </c>
      <c r="E5672" s="2">
        <v>54066000000</v>
      </c>
      <c r="F5672" s="2">
        <v>53193600000</v>
      </c>
      <c r="G5672" s="2">
        <v>53260600000</v>
      </c>
      <c r="H5672" s="2">
        <v>53404700000</v>
      </c>
      <c r="I5672" s="2">
        <v>53396100000</v>
      </c>
      <c r="J5672" s="2">
        <v>53631900000</v>
      </c>
      <c r="K5672" s="2">
        <v>53699700000</v>
      </c>
      <c r="L5672" s="2">
        <v>53621400000</v>
      </c>
      <c r="M5672" s="2">
        <v>53578000000</v>
      </c>
      <c r="N5672" s="2">
        <v>53607200000</v>
      </c>
      <c r="O5672" s="2">
        <v>53576900000</v>
      </c>
      <c r="P5672" s="2">
        <v>53532600000</v>
      </c>
      <c r="Q5672" s="2">
        <v>53538700000</v>
      </c>
      <c r="R5672" s="2">
        <v>53637500000</v>
      </c>
      <c r="S5672" s="2">
        <v>53777400000</v>
      </c>
      <c r="T5672" s="2">
        <v>53868800000</v>
      </c>
      <c r="U5672" s="2">
        <v>53916100000</v>
      </c>
      <c r="V5672" s="2">
        <v>53948000000</v>
      </c>
      <c r="W5672" s="2">
        <v>53968900000</v>
      </c>
      <c r="X5672" s="2">
        <v>53977300000</v>
      </c>
      <c r="Y5672" s="2">
        <v>54033200000</v>
      </c>
      <c r="Z5672" s="2">
        <v>54127100000</v>
      </c>
      <c r="AA5672" s="2">
        <v>54233600000</v>
      </c>
      <c r="AB5672" s="2">
        <v>54363700000</v>
      </c>
      <c r="AC5672" s="2">
        <v>54438900000</v>
      </c>
      <c r="AD5672" s="2">
        <v>54526700000</v>
      </c>
      <c r="AE5672" s="2">
        <v>54567800000</v>
      </c>
      <c r="AF5672" s="2">
        <v>54586700000</v>
      </c>
      <c r="AG5672" s="2">
        <v>54603800000</v>
      </c>
    </row>
    <row r="5673" spans="1:33" x14ac:dyDescent="0.35">
      <c r="A5673" t="s">
        <v>3193</v>
      </c>
      <c r="B5673" t="s">
        <v>19</v>
      </c>
      <c r="C5673" s="2">
        <v>46238000000</v>
      </c>
      <c r="D5673" s="2">
        <v>48608500000</v>
      </c>
      <c r="E5673" s="2">
        <v>50624600000</v>
      </c>
      <c r="F5673" s="2">
        <v>49807600000</v>
      </c>
      <c r="G5673" s="2">
        <v>49870400000</v>
      </c>
      <c r="H5673" s="2">
        <v>50005300000</v>
      </c>
      <c r="I5673" s="2">
        <v>49997300000</v>
      </c>
      <c r="J5673" s="2">
        <v>50218100000</v>
      </c>
      <c r="K5673" s="2">
        <v>50281500000</v>
      </c>
      <c r="L5673" s="2">
        <v>50208300000</v>
      </c>
      <c r="M5673" s="2">
        <v>50167600000</v>
      </c>
      <c r="N5673" s="2">
        <v>50195000000</v>
      </c>
      <c r="O5673" s="2">
        <v>50166600000</v>
      </c>
      <c r="P5673" s="2">
        <v>50125100000</v>
      </c>
      <c r="Q5673" s="2">
        <v>50130800000</v>
      </c>
      <c r="R5673" s="2">
        <v>50223400000</v>
      </c>
      <c r="S5673" s="2">
        <v>50354400000</v>
      </c>
      <c r="T5673" s="2">
        <v>50439900000</v>
      </c>
      <c r="U5673" s="2">
        <v>50484200000</v>
      </c>
      <c r="V5673" s="2">
        <v>50514000000</v>
      </c>
      <c r="W5673" s="2">
        <v>50533600000</v>
      </c>
      <c r="X5673" s="2">
        <v>50541500000</v>
      </c>
      <c r="Y5673" s="2">
        <v>50593900000</v>
      </c>
      <c r="Z5673" s="2">
        <v>50681800000</v>
      </c>
      <c r="AA5673" s="2">
        <v>50781500000</v>
      </c>
      <c r="AB5673" s="2">
        <v>50903300000</v>
      </c>
      <c r="AC5673" s="2">
        <v>50973800000</v>
      </c>
      <c r="AD5673" s="2">
        <v>51055900000</v>
      </c>
      <c r="AE5673" s="2">
        <v>51094400000</v>
      </c>
      <c r="AF5673" s="2">
        <v>51112100000</v>
      </c>
      <c r="AG5673" s="2">
        <v>51128200000</v>
      </c>
    </row>
    <row r="5674" spans="1:33" x14ac:dyDescent="0.35">
      <c r="A5674" t="s">
        <v>3194</v>
      </c>
      <c r="B5674" t="s">
        <v>19</v>
      </c>
      <c r="C5674" s="2">
        <v>1030880000</v>
      </c>
      <c r="D5674" s="2">
        <v>1083730000</v>
      </c>
      <c r="E5674" s="2">
        <v>1128680000</v>
      </c>
      <c r="F5674" s="2">
        <v>1110470000</v>
      </c>
      <c r="G5674" s="2">
        <v>1111870000</v>
      </c>
      <c r="H5674" s="2">
        <v>1114880000</v>
      </c>
      <c r="I5674" s="2">
        <v>1114700000</v>
      </c>
      <c r="J5674" s="2">
        <v>1119620000</v>
      </c>
      <c r="K5674" s="2">
        <v>1121040000</v>
      </c>
      <c r="L5674" s="2">
        <v>1119400000</v>
      </c>
      <c r="M5674" s="2">
        <v>1118500000</v>
      </c>
      <c r="N5674" s="2">
        <v>1119110000</v>
      </c>
      <c r="O5674" s="2">
        <v>1118470000</v>
      </c>
      <c r="P5674" s="2">
        <v>1117550000</v>
      </c>
      <c r="Q5674" s="2">
        <v>1117670000</v>
      </c>
      <c r="R5674" s="2">
        <v>1119740000</v>
      </c>
      <c r="S5674" s="2">
        <v>1122660000</v>
      </c>
      <c r="T5674" s="2">
        <v>1124570000</v>
      </c>
      <c r="U5674" s="2">
        <v>1125550000</v>
      </c>
      <c r="V5674" s="2">
        <v>1126220000</v>
      </c>
      <c r="W5674" s="2">
        <v>1126660000</v>
      </c>
      <c r="X5674" s="2">
        <v>1126830000</v>
      </c>
      <c r="Y5674" s="2">
        <v>1128000000</v>
      </c>
      <c r="Z5674" s="2">
        <v>1129960000</v>
      </c>
      <c r="AA5674" s="2">
        <v>1132180000</v>
      </c>
      <c r="AB5674" s="2">
        <v>1134900000</v>
      </c>
      <c r="AC5674" s="2">
        <v>1136470000</v>
      </c>
      <c r="AD5674" s="2">
        <v>1138300000</v>
      </c>
      <c r="AE5674" s="2">
        <v>1139160000</v>
      </c>
      <c r="AF5674" s="2">
        <v>1139550000</v>
      </c>
      <c r="AG5674" s="2">
        <v>1139910000</v>
      </c>
    </row>
    <row r="5675" spans="1:33" x14ac:dyDescent="0.35">
      <c r="A5675" t="s">
        <v>3195</v>
      </c>
      <c r="B5675" t="s">
        <v>19</v>
      </c>
      <c r="C5675" s="2">
        <v>1685460000</v>
      </c>
      <c r="D5675" s="2">
        <v>1771870000</v>
      </c>
      <c r="E5675" s="2">
        <v>1845360000</v>
      </c>
      <c r="F5675" s="2">
        <v>1815580000</v>
      </c>
      <c r="G5675" s="2">
        <v>1817870000</v>
      </c>
      <c r="H5675" s="2">
        <v>1822790000</v>
      </c>
      <c r="I5675" s="2">
        <v>1822500000</v>
      </c>
      <c r="J5675" s="2">
        <v>1830550000</v>
      </c>
      <c r="K5675" s="2">
        <v>1832860000</v>
      </c>
      <c r="L5675" s="2">
        <v>1830190000</v>
      </c>
      <c r="M5675" s="2">
        <v>1828710000</v>
      </c>
      <c r="N5675" s="2">
        <v>1829700000</v>
      </c>
      <c r="O5675" s="2">
        <v>1828670000</v>
      </c>
      <c r="P5675" s="2">
        <v>1827160000</v>
      </c>
      <c r="Q5675" s="2">
        <v>1827360000</v>
      </c>
      <c r="R5675" s="2">
        <v>1830740000</v>
      </c>
      <c r="S5675" s="2">
        <v>1835510000</v>
      </c>
      <c r="T5675" s="2">
        <v>1838630000</v>
      </c>
      <c r="U5675" s="2">
        <v>1840250000</v>
      </c>
      <c r="V5675" s="2">
        <v>1841330000</v>
      </c>
      <c r="W5675" s="2">
        <v>1842050000</v>
      </c>
      <c r="X5675" s="2">
        <v>1842340000</v>
      </c>
      <c r="Y5675" s="2">
        <v>1844240000</v>
      </c>
      <c r="Z5675" s="2">
        <v>1847450000</v>
      </c>
      <c r="AA5675" s="2">
        <v>1851080000</v>
      </c>
      <c r="AB5675" s="2">
        <v>1855520000</v>
      </c>
      <c r="AC5675" s="2">
        <v>1858090000</v>
      </c>
      <c r="AD5675" s="2">
        <v>1861090000</v>
      </c>
      <c r="AE5675" s="2">
        <v>1862490000</v>
      </c>
      <c r="AF5675" s="2">
        <v>1863130000</v>
      </c>
      <c r="AG5675" s="2">
        <v>1863720000</v>
      </c>
    </row>
    <row r="5676" spans="1:33" x14ac:dyDescent="0.35">
      <c r="A5676" t="s">
        <v>3196</v>
      </c>
      <c r="B5676" t="s">
        <v>19</v>
      </c>
      <c r="C5676" s="2">
        <v>29718500000</v>
      </c>
      <c r="D5676" s="2">
        <v>31242100000</v>
      </c>
      <c r="E5676" s="2">
        <v>32537900000</v>
      </c>
      <c r="F5676" s="2">
        <v>32012900000</v>
      </c>
      <c r="G5676" s="2">
        <v>32053200000</v>
      </c>
      <c r="H5676" s="2">
        <v>32139900000</v>
      </c>
      <c r="I5676" s="2">
        <v>32134800000</v>
      </c>
      <c r="J5676" s="2">
        <v>32276700000</v>
      </c>
      <c r="K5676" s="2">
        <v>32317500000</v>
      </c>
      <c r="L5676" s="2">
        <v>32270400000</v>
      </c>
      <c r="M5676" s="2">
        <v>32244300000</v>
      </c>
      <c r="N5676" s="2">
        <v>32261800000</v>
      </c>
      <c r="O5676" s="2">
        <v>32243600000</v>
      </c>
      <c r="P5676" s="2">
        <v>32216900000</v>
      </c>
      <c r="Q5676" s="2">
        <v>32220600000</v>
      </c>
      <c r="R5676" s="2">
        <v>32280100000</v>
      </c>
      <c r="S5676" s="2">
        <v>32364300000</v>
      </c>
      <c r="T5676" s="2">
        <v>32419200000</v>
      </c>
      <c r="U5676" s="2">
        <v>32447700000</v>
      </c>
      <c r="V5676" s="2">
        <v>32466900000</v>
      </c>
      <c r="W5676" s="2">
        <v>32479500000</v>
      </c>
      <c r="X5676" s="2">
        <v>32484600000</v>
      </c>
      <c r="Y5676" s="2">
        <v>32518200000</v>
      </c>
      <c r="Z5676" s="2">
        <v>32574700000</v>
      </c>
      <c r="AA5676" s="2">
        <v>32638800000</v>
      </c>
      <c r="AB5676" s="2">
        <v>32717100000</v>
      </c>
      <c r="AC5676" s="2">
        <v>32762400000</v>
      </c>
      <c r="AD5676" s="2">
        <v>32815200000</v>
      </c>
      <c r="AE5676" s="2">
        <v>32839900000</v>
      </c>
      <c r="AF5676" s="2">
        <v>32851300000</v>
      </c>
      <c r="AG5676" s="2">
        <v>32861600000</v>
      </c>
    </row>
    <row r="5677" spans="1:33" x14ac:dyDescent="0.35">
      <c r="A5677" t="s">
        <v>3197</v>
      </c>
      <c r="B5677" t="s">
        <v>19</v>
      </c>
      <c r="C5677" s="2">
        <v>3162220000</v>
      </c>
      <c r="D5677" s="2">
        <v>3324340000</v>
      </c>
      <c r="E5677" s="2">
        <v>3462220000</v>
      </c>
      <c r="F5677" s="2">
        <v>3406350000</v>
      </c>
      <c r="G5677" s="2">
        <v>3410640000</v>
      </c>
      <c r="H5677" s="2">
        <v>3419870000</v>
      </c>
      <c r="I5677" s="2">
        <v>3419320000</v>
      </c>
      <c r="J5677" s="2">
        <v>3434420000</v>
      </c>
      <c r="K5677" s="2">
        <v>3438760000</v>
      </c>
      <c r="L5677" s="2">
        <v>3433750000</v>
      </c>
      <c r="M5677" s="2">
        <v>3430970000</v>
      </c>
      <c r="N5677" s="2">
        <v>3432840000</v>
      </c>
      <c r="O5677" s="2">
        <v>3430900000</v>
      </c>
      <c r="P5677" s="2">
        <v>3428060000</v>
      </c>
      <c r="Q5677" s="2">
        <v>3428450000</v>
      </c>
      <c r="R5677" s="2">
        <v>3434780000</v>
      </c>
      <c r="S5677" s="2">
        <v>3443740000</v>
      </c>
      <c r="T5677" s="2">
        <v>3449590000</v>
      </c>
      <c r="U5677" s="2">
        <v>3452620000</v>
      </c>
      <c r="V5677" s="2">
        <v>3454660000</v>
      </c>
      <c r="W5677" s="2">
        <v>3456000000</v>
      </c>
      <c r="X5677" s="2">
        <v>3456540000</v>
      </c>
      <c r="Y5677" s="2">
        <v>3460120000</v>
      </c>
      <c r="Z5677" s="2">
        <v>3466130000</v>
      </c>
      <c r="AA5677" s="2">
        <v>3472950000</v>
      </c>
      <c r="AB5677" s="2">
        <v>3481280000</v>
      </c>
      <c r="AC5677" s="2">
        <v>3486100000</v>
      </c>
      <c r="AD5677" s="2">
        <v>3491720000</v>
      </c>
      <c r="AE5677" s="2">
        <v>3494350000</v>
      </c>
      <c r="AF5677" s="2">
        <v>3495560000</v>
      </c>
      <c r="AG5677" s="2">
        <v>3496660000</v>
      </c>
    </row>
    <row r="5678" spans="1:33" x14ac:dyDescent="0.35">
      <c r="A5678" t="s">
        <v>3198</v>
      </c>
      <c r="B5678" t="s">
        <v>19</v>
      </c>
      <c r="C5678" s="2">
        <v>316222000</v>
      </c>
      <c r="D5678" s="2">
        <v>332434000</v>
      </c>
      <c r="E5678" s="2">
        <v>346222000</v>
      </c>
      <c r="F5678" s="2">
        <v>340635000</v>
      </c>
      <c r="G5678" s="2">
        <v>341064000</v>
      </c>
      <c r="H5678" s="2">
        <v>341987000</v>
      </c>
      <c r="I5678" s="2">
        <v>341932000</v>
      </c>
      <c r="J5678" s="2">
        <v>343442000</v>
      </c>
      <c r="K5678" s="2">
        <v>343876000</v>
      </c>
      <c r="L5678" s="2">
        <v>343375000</v>
      </c>
      <c r="M5678" s="2">
        <v>343097000</v>
      </c>
      <c r="N5678" s="2">
        <v>343284000</v>
      </c>
      <c r="O5678" s="2">
        <v>343090000</v>
      </c>
      <c r="P5678" s="2">
        <v>342806000</v>
      </c>
      <c r="Q5678" s="2">
        <v>342845000</v>
      </c>
      <c r="R5678" s="2">
        <v>343478000</v>
      </c>
      <c r="S5678" s="2">
        <v>344374000</v>
      </c>
      <c r="T5678" s="2">
        <v>344959000</v>
      </c>
      <c r="U5678" s="2">
        <v>345262000</v>
      </c>
      <c r="V5678" s="2">
        <v>345466000</v>
      </c>
      <c r="W5678" s="2">
        <v>345600000</v>
      </c>
      <c r="X5678" s="2">
        <v>345654000</v>
      </c>
      <c r="Y5678" s="2">
        <v>346012000</v>
      </c>
      <c r="Z5678" s="2">
        <v>346613000</v>
      </c>
      <c r="AA5678" s="2">
        <v>347295000</v>
      </c>
      <c r="AB5678" s="2">
        <v>348128000</v>
      </c>
      <c r="AC5678" s="2">
        <v>348610000</v>
      </c>
      <c r="AD5678" s="2">
        <v>349172000</v>
      </c>
      <c r="AE5678" s="2">
        <v>349435000</v>
      </c>
      <c r="AF5678" s="2">
        <v>349556000</v>
      </c>
      <c r="AG5678" s="2">
        <v>349666000</v>
      </c>
    </row>
    <row r="5679" spans="1:33" x14ac:dyDescent="0.35">
      <c r="A5679" t="s">
        <v>3199</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x14ac:dyDescent="0.35">
      <c r="A5680" t="s">
        <v>3200</v>
      </c>
      <c r="B5680" t="s">
        <v>19</v>
      </c>
      <c r="C5680" s="2">
        <v>22285900000000</v>
      </c>
      <c r="D5680" s="2">
        <v>22638300000000</v>
      </c>
      <c r="E5680" s="2">
        <v>23375200000000</v>
      </c>
      <c r="F5680" s="2">
        <v>23251100000000</v>
      </c>
      <c r="G5680" s="2">
        <v>23071300000000</v>
      </c>
      <c r="H5680" s="2">
        <v>22898300000000</v>
      </c>
      <c r="I5680" s="2">
        <v>22734600000000</v>
      </c>
      <c r="J5680" s="2">
        <v>22753900000000</v>
      </c>
      <c r="K5680" s="2">
        <v>22687800000000</v>
      </c>
      <c r="L5680" s="2">
        <v>22560100000000</v>
      </c>
      <c r="M5680" s="2">
        <v>22435500000000</v>
      </c>
      <c r="N5680" s="2">
        <v>22300300000000</v>
      </c>
      <c r="O5680" s="2">
        <v>22120600000000</v>
      </c>
      <c r="P5680" s="2">
        <v>21953000000000</v>
      </c>
      <c r="Q5680" s="2">
        <v>21821100000000</v>
      </c>
      <c r="R5680" s="2">
        <v>21701000000000</v>
      </c>
      <c r="S5680" s="2">
        <v>21573200000000</v>
      </c>
      <c r="T5680" s="2">
        <v>21437500000000</v>
      </c>
      <c r="U5680" s="2">
        <v>21279500000000</v>
      </c>
      <c r="V5680" s="2">
        <v>21136800000000</v>
      </c>
      <c r="W5680" s="2">
        <v>20979000000000</v>
      </c>
      <c r="X5680" s="2">
        <v>20813800000000</v>
      </c>
      <c r="Y5680" s="2">
        <v>20663600000000</v>
      </c>
      <c r="Z5680" s="2">
        <v>20490800000000</v>
      </c>
      <c r="AA5680" s="2">
        <v>20310400000000</v>
      </c>
      <c r="AB5680" s="2">
        <v>20152800000000</v>
      </c>
      <c r="AC5680" s="2">
        <v>20002600000000</v>
      </c>
      <c r="AD5680" s="2">
        <v>19867800000000</v>
      </c>
      <c r="AE5680" s="2">
        <v>19755500000000</v>
      </c>
      <c r="AF5680" s="2">
        <v>19635600000000</v>
      </c>
      <c r="AG5680" s="2">
        <v>19523400000000</v>
      </c>
    </row>
    <row r="5681" spans="1:33" x14ac:dyDescent="0.35">
      <c r="A5681" t="s">
        <v>3201</v>
      </c>
      <c r="B5681" t="s">
        <v>19</v>
      </c>
      <c r="C5681" s="2">
        <v>1238740000</v>
      </c>
      <c r="D5681" s="2">
        <v>1258330000</v>
      </c>
      <c r="E5681" s="2">
        <v>1299290000</v>
      </c>
      <c r="F5681" s="2">
        <v>1292390000</v>
      </c>
      <c r="G5681" s="2">
        <v>1282400000</v>
      </c>
      <c r="H5681" s="2">
        <v>1272780000</v>
      </c>
      <c r="I5681" s="2">
        <v>1263680000</v>
      </c>
      <c r="J5681" s="2">
        <v>1264750000</v>
      </c>
      <c r="K5681" s="2">
        <v>1261080000</v>
      </c>
      <c r="L5681" s="2">
        <v>1253980000</v>
      </c>
      <c r="M5681" s="2">
        <v>1247060000</v>
      </c>
      <c r="N5681" s="2">
        <v>1239540000</v>
      </c>
      <c r="O5681" s="2">
        <v>1229550000</v>
      </c>
      <c r="P5681" s="2">
        <v>1220240000</v>
      </c>
      <c r="Q5681" s="2">
        <v>1212910000</v>
      </c>
      <c r="R5681" s="2">
        <v>1206230000</v>
      </c>
      <c r="S5681" s="2">
        <v>1199130000</v>
      </c>
      <c r="T5681" s="2">
        <v>1191590000</v>
      </c>
      <c r="U5681" s="2">
        <v>1182800000</v>
      </c>
      <c r="V5681" s="2">
        <v>1174870000</v>
      </c>
      <c r="W5681" s="2">
        <v>1166100000</v>
      </c>
      <c r="X5681" s="2">
        <v>1156920000</v>
      </c>
      <c r="Y5681" s="2">
        <v>1148570000</v>
      </c>
      <c r="Z5681" s="2">
        <v>1138960000</v>
      </c>
      <c r="AA5681" s="2">
        <v>1128930000</v>
      </c>
      <c r="AB5681" s="2">
        <v>1120170000</v>
      </c>
      <c r="AC5681" s="2">
        <v>1111830000</v>
      </c>
      <c r="AD5681" s="2">
        <v>1104330000</v>
      </c>
      <c r="AE5681" s="2">
        <v>1098090000</v>
      </c>
      <c r="AF5681" s="2">
        <v>1091430000</v>
      </c>
      <c r="AG5681" s="2">
        <v>1085190000</v>
      </c>
    </row>
    <row r="5682" spans="1:33" x14ac:dyDescent="0.35">
      <c r="A5682" t="s">
        <v>3202</v>
      </c>
      <c r="B5682" t="s">
        <v>19</v>
      </c>
      <c r="C5682" s="2">
        <v>7732280000</v>
      </c>
      <c r="D5682" s="2">
        <v>7854520000</v>
      </c>
      <c r="E5682" s="2">
        <v>8110210000</v>
      </c>
      <c r="F5682" s="2">
        <v>8067150000</v>
      </c>
      <c r="G5682" s="2">
        <v>8004770000</v>
      </c>
      <c r="H5682" s="2">
        <v>7944750000</v>
      </c>
      <c r="I5682" s="2">
        <v>7887960000</v>
      </c>
      <c r="J5682" s="2">
        <v>7894630000</v>
      </c>
      <c r="K5682" s="2">
        <v>7871720000</v>
      </c>
      <c r="L5682" s="2">
        <v>7827400000</v>
      </c>
      <c r="M5682" s="2">
        <v>7784160000</v>
      </c>
      <c r="N5682" s="2">
        <v>7737250000</v>
      </c>
      <c r="O5682" s="2">
        <v>7674920000</v>
      </c>
      <c r="P5682" s="2">
        <v>7616780000</v>
      </c>
      <c r="Q5682" s="2">
        <v>7571000000</v>
      </c>
      <c r="R5682" s="2">
        <v>7529320000</v>
      </c>
      <c r="S5682" s="2">
        <v>7484980000</v>
      </c>
      <c r="T5682" s="2">
        <v>7437920000</v>
      </c>
      <c r="U5682" s="2">
        <v>7383110000</v>
      </c>
      <c r="V5682" s="2">
        <v>7333580000</v>
      </c>
      <c r="W5682" s="2">
        <v>7278820000</v>
      </c>
      <c r="X5682" s="2">
        <v>7221520000</v>
      </c>
      <c r="Y5682" s="2">
        <v>7169400000</v>
      </c>
      <c r="Z5682" s="2">
        <v>7109460000</v>
      </c>
      <c r="AA5682" s="2">
        <v>7046840000</v>
      </c>
      <c r="AB5682" s="2">
        <v>6992160000</v>
      </c>
      <c r="AC5682" s="2">
        <v>6940070000</v>
      </c>
      <c r="AD5682" s="2">
        <v>6893290000</v>
      </c>
      <c r="AE5682" s="2">
        <v>6854310000</v>
      </c>
      <c r="AF5682" s="2">
        <v>6812740000</v>
      </c>
      <c r="AG5682" s="2">
        <v>6773790000</v>
      </c>
    </row>
    <row r="5683" spans="1:33" x14ac:dyDescent="0.35">
      <c r="A5683" t="s">
        <v>3203</v>
      </c>
      <c r="B5683" t="s">
        <v>19</v>
      </c>
      <c r="C5683" s="2">
        <v>23108500000</v>
      </c>
      <c r="D5683" s="2">
        <v>23473900000</v>
      </c>
      <c r="E5683" s="2">
        <v>24238000000</v>
      </c>
      <c r="F5683" s="2">
        <v>24109300000</v>
      </c>
      <c r="G5683" s="2">
        <v>23922900000</v>
      </c>
      <c r="H5683" s="2">
        <v>23743500000</v>
      </c>
      <c r="I5683" s="2">
        <v>23573800000</v>
      </c>
      <c r="J5683" s="2">
        <v>23593800000</v>
      </c>
      <c r="K5683" s="2">
        <v>23525300000</v>
      </c>
      <c r="L5683" s="2">
        <v>23392800000</v>
      </c>
      <c r="M5683" s="2">
        <v>23263600000</v>
      </c>
      <c r="N5683" s="2">
        <v>23123400000</v>
      </c>
      <c r="O5683" s="2">
        <v>22937100000</v>
      </c>
      <c r="P5683" s="2">
        <v>22763400000</v>
      </c>
      <c r="Q5683" s="2">
        <v>22626500000</v>
      </c>
      <c r="R5683" s="2">
        <v>22502000000</v>
      </c>
      <c r="S5683" s="2">
        <v>22369500000</v>
      </c>
      <c r="T5683" s="2">
        <v>22228800000</v>
      </c>
      <c r="U5683" s="2">
        <v>22065000000</v>
      </c>
      <c r="V5683" s="2">
        <v>21917000000</v>
      </c>
      <c r="W5683" s="2">
        <v>21753300000</v>
      </c>
      <c r="X5683" s="2">
        <v>21582100000</v>
      </c>
      <c r="Y5683" s="2">
        <v>21426300000</v>
      </c>
      <c r="Z5683" s="2">
        <v>21247200000</v>
      </c>
      <c r="AA5683" s="2">
        <v>21060100000</v>
      </c>
      <c r="AB5683" s="2">
        <v>20896600000</v>
      </c>
      <c r="AC5683" s="2">
        <v>20741000000</v>
      </c>
      <c r="AD5683" s="2">
        <v>20601200000</v>
      </c>
      <c r="AE5683" s="2">
        <v>20484700000</v>
      </c>
      <c r="AF5683" s="2">
        <v>20360400000</v>
      </c>
      <c r="AG5683" s="2">
        <v>20244000000</v>
      </c>
    </row>
    <row r="5684" spans="1:33" x14ac:dyDescent="0.35">
      <c r="A5684" t="s">
        <v>3204</v>
      </c>
      <c r="B5684" t="s">
        <v>19</v>
      </c>
      <c r="C5684" s="2">
        <v>2256310000</v>
      </c>
      <c r="D5684" s="2">
        <v>2291990000</v>
      </c>
      <c r="E5684" s="2">
        <v>2366600000</v>
      </c>
      <c r="F5684" s="2">
        <v>2354030000</v>
      </c>
      <c r="G5684" s="2">
        <v>2335830000</v>
      </c>
      <c r="H5684" s="2">
        <v>2318310000</v>
      </c>
      <c r="I5684" s="2">
        <v>2301740000</v>
      </c>
      <c r="J5684" s="2">
        <v>2303690000</v>
      </c>
      <c r="K5684" s="2">
        <v>2297000000</v>
      </c>
      <c r="L5684" s="2">
        <v>2284070000</v>
      </c>
      <c r="M5684" s="2">
        <v>2271450000</v>
      </c>
      <c r="N5684" s="2">
        <v>2257770000</v>
      </c>
      <c r="O5684" s="2">
        <v>2239580000</v>
      </c>
      <c r="P5684" s="2">
        <v>2222610000</v>
      </c>
      <c r="Q5684" s="2">
        <v>2209250000</v>
      </c>
      <c r="R5684" s="2">
        <v>2197090000</v>
      </c>
      <c r="S5684" s="2">
        <v>2184150000</v>
      </c>
      <c r="T5684" s="2">
        <v>2170420000</v>
      </c>
      <c r="U5684" s="2">
        <v>2154420000</v>
      </c>
      <c r="V5684" s="2">
        <v>2139970000</v>
      </c>
      <c r="W5684" s="2">
        <v>2123990000</v>
      </c>
      <c r="X5684" s="2">
        <v>2107270000</v>
      </c>
      <c r="Y5684" s="2">
        <v>2092060000</v>
      </c>
      <c r="Z5684" s="2">
        <v>2074570000</v>
      </c>
      <c r="AA5684" s="2">
        <v>2056300000</v>
      </c>
      <c r="AB5684" s="2">
        <v>2040350000</v>
      </c>
      <c r="AC5684" s="2">
        <v>2025140000</v>
      </c>
      <c r="AD5684" s="2">
        <v>2011490000</v>
      </c>
      <c r="AE5684" s="2">
        <v>2000120000</v>
      </c>
      <c r="AF5684" s="2">
        <v>1987990000</v>
      </c>
      <c r="AG5684" s="2">
        <v>1976620000</v>
      </c>
    </row>
    <row r="5685" spans="1:33" x14ac:dyDescent="0.35">
      <c r="A5685" t="s">
        <v>3205</v>
      </c>
      <c r="B5685" t="s">
        <v>19</v>
      </c>
      <c r="C5685" s="2">
        <v>2038760000</v>
      </c>
      <c r="D5685" s="2">
        <v>2070990000</v>
      </c>
      <c r="E5685" s="2">
        <v>2138410000</v>
      </c>
      <c r="F5685" s="2">
        <v>2127050000</v>
      </c>
      <c r="G5685" s="2">
        <v>2110610000</v>
      </c>
      <c r="H5685" s="2">
        <v>2094780000</v>
      </c>
      <c r="I5685" s="2">
        <v>2079810000</v>
      </c>
      <c r="J5685" s="2">
        <v>2081570000</v>
      </c>
      <c r="K5685" s="2">
        <v>2075520000</v>
      </c>
      <c r="L5685" s="2">
        <v>2063840000</v>
      </c>
      <c r="M5685" s="2">
        <v>2052440000</v>
      </c>
      <c r="N5685" s="2">
        <v>2040070000</v>
      </c>
      <c r="O5685" s="2">
        <v>2023640000</v>
      </c>
      <c r="P5685" s="2">
        <v>2008300000</v>
      </c>
      <c r="Q5685" s="2">
        <v>1996230000</v>
      </c>
      <c r="R5685" s="2">
        <v>1985250000</v>
      </c>
      <c r="S5685" s="2">
        <v>1973550000</v>
      </c>
      <c r="T5685" s="2">
        <v>1961150000</v>
      </c>
      <c r="U5685" s="2">
        <v>1946690000</v>
      </c>
      <c r="V5685" s="2">
        <v>1933630000</v>
      </c>
      <c r="W5685" s="2">
        <v>1919200000</v>
      </c>
      <c r="X5685" s="2">
        <v>1904090000</v>
      </c>
      <c r="Y5685" s="2">
        <v>1890350000</v>
      </c>
      <c r="Z5685" s="2">
        <v>1874540000</v>
      </c>
      <c r="AA5685" s="2">
        <v>1858030000</v>
      </c>
      <c r="AB5685" s="2">
        <v>1843610000</v>
      </c>
      <c r="AC5685" s="2">
        <v>1829880000</v>
      </c>
      <c r="AD5685" s="2">
        <v>1817540000</v>
      </c>
      <c r="AE5685" s="2">
        <v>1807270000</v>
      </c>
      <c r="AF5685" s="2">
        <v>1796310000</v>
      </c>
      <c r="AG5685" s="2">
        <v>1786030000</v>
      </c>
    </row>
    <row r="5686" spans="1:33" x14ac:dyDescent="0.35">
      <c r="A5686" t="s">
        <v>3206</v>
      </c>
      <c r="B5686" t="s">
        <v>19</v>
      </c>
      <c r="C5686" s="2">
        <v>5956270000</v>
      </c>
      <c r="D5686" s="2">
        <v>6050440000</v>
      </c>
      <c r="E5686" s="2">
        <v>6247400000</v>
      </c>
      <c r="F5686" s="2">
        <v>6214230000</v>
      </c>
      <c r="G5686" s="2">
        <v>6166180000</v>
      </c>
      <c r="H5686" s="2">
        <v>6119940000</v>
      </c>
      <c r="I5686" s="2">
        <v>6076200000</v>
      </c>
      <c r="J5686" s="2">
        <v>6081340000</v>
      </c>
      <c r="K5686" s="2">
        <v>6063690000</v>
      </c>
      <c r="L5686" s="2">
        <v>6029550000</v>
      </c>
      <c r="M5686" s="2">
        <v>5996240000</v>
      </c>
      <c r="N5686" s="2">
        <v>5960110000</v>
      </c>
      <c r="O5686" s="2">
        <v>5912090000</v>
      </c>
      <c r="P5686" s="2">
        <v>5867300000</v>
      </c>
      <c r="Q5686" s="2">
        <v>5832040000</v>
      </c>
      <c r="R5686" s="2">
        <v>5799930000</v>
      </c>
      <c r="S5686" s="2">
        <v>5765780000</v>
      </c>
      <c r="T5686" s="2">
        <v>5729520000</v>
      </c>
      <c r="U5686" s="2">
        <v>5687300000</v>
      </c>
      <c r="V5686" s="2">
        <v>5649150000</v>
      </c>
      <c r="W5686" s="2">
        <v>5606970000</v>
      </c>
      <c r="X5686" s="2">
        <v>5562830000</v>
      </c>
      <c r="Y5686" s="2">
        <v>5522680000</v>
      </c>
      <c r="Z5686" s="2">
        <v>5476510000</v>
      </c>
      <c r="AA5686" s="2">
        <v>5428280000</v>
      </c>
      <c r="AB5686" s="2">
        <v>5386150000</v>
      </c>
      <c r="AC5686" s="2">
        <v>5346020000</v>
      </c>
      <c r="AD5686" s="2">
        <v>5309990000</v>
      </c>
      <c r="AE5686" s="2">
        <v>5279960000</v>
      </c>
      <c r="AF5686" s="2">
        <v>5247940000</v>
      </c>
      <c r="AG5686" s="2">
        <v>5217930000</v>
      </c>
    </row>
    <row r="5687" spans="1:33" x14ac:dyDescent="0.35">
      <c r="A5687" t="s">
        <v>3207</v>
      </c>
      <c r="B5687" t="s">
        <v>19</v>
      </c>
      <c r="C5687" s="2">
        <v>272397000</v>
      </c>
      <c r="D5687" s="2">
        <v>276704000</v>
      </c>
      <c r="E5687" s="2">
        <v>285711000</v>
      </c>
      <c r="F5687" s="2">
        <v>284194000</v>
      </c>
      <c r="G5687" s="2">
        <v>281996000</v>
      </c>
      <c r="H5687" s="2">
        <v>279882000</v>
      </c>
      <c r="I5687" s="2">
        <v>277881000</v>
      </c>
      <c r="J5687" s="2">
        <v>278117000</v>
      </c>
      <c r="K5687" s="2">
        <v>277309000</v>
      </c>
      <c r="L5687" s="2">
        <v>275748000</v>
      </c>
      <c r="M5687" s="2">
        <v>274225000</v>
      </c>
      <c r="N5687" s="2">
        <v>272572000</v>
      </c>
      <c r="O5687" s="2">
        <v>270376000</v>
      </c>
      <c r="P5687" s="2">
        <v>268328000</v>
      </c>
      <c r="Q5687" s="2">
        <v>266715000</v>
      </c>
      <c r="R5687" s="2">
        <v>265247000</v>
      </c>
      <c r="S5687" s="2">
        <v>263685000</v>
      </c>
      <c r="T5687" s="2">
        <v>262027000</v>
      </c>
      <c r="U5687" s="2">
        <v>260096000</v>
      </c>
      <c r="V5687" s="2">
        <v>258351000</v>
      </c>
      <c r="W5687" s="2">
        <v>256422000</v>
      </c>
      <c r="X5687" s="2">
        <v>254404000</v>
      </c>
      <c r="Y5687" s="2">
        <v>252568000</v>
      </c>
      <c r="Z5687" s="2">
        <v>250456000</v>
      </c>
      <c r="AA5687" s="2">
        <v>248250000</v>
      </c>
      <c r="AB5687" s="2">
        <v>246324000</v>
      </c>
      <c r="AC5687" s="2">
        <v>244489000</v>
      </c>
      <c r="AD5687" s="2">
        <v>242841000</v>
      </c>
      <c r="AE5687" s="2">
        <v>241467000</v>
      </c>
      <c r="AF5687" s="2">
        <v>240003000</v>
      </c>
      <c r="AG5687" s="2">
        <v>238631000</v>
      </c>
    </row>
    <row r="5688" spans="1:33" x14ac:dyDescent="0.35">
      <c r="A5688" t="s">
        <v>3208</v>
      </c>
      <c r="B5688" t="s">
        <v>19</v>
      </c>
      <c r="C5688" s="2">
        <v>489350000</v>
      </c>
      <c r="D5688" s="2">
        <v>497087000</v>
      </c>
      <c r="E5688" s="2">
        <v>513268000</v>
      </c>
      <c r="F5688" s="2">
        <v>510543000</v>
      </c>
      <c r="G5688" s="2">
        <v>506595000</v>
      </c>
      <c r="H5688" s="2">
        <v>502797000</v>
      </c>
      <c r="I5688" s="2">
        <v>499203000</v>
      </c>
      <c r="J5688" s="2">
        <v>499625000</v>
      </c>
      <c r="K5688" s="2">
        <v>498175000</v>
      </c>
      <c r="L5688" s="2">
        <v>495370000</v>
      </c>
      <c r="M5688" s="2">
        <v>492634000</v>
      </c>
      <c r="N5688" s="2">
        <v>489665000</v>
      </c>
      <c r="O5688" s="2">
        <v>485721000</v>
      </c>
      <c r="P5688" s="2">
        <v>482041000</v>
      </c>
      <c r="Q5688" s="2">
        <v>479143000</v>
      </c>
      <c r="R5688" s="2">
        <v>476506000</v>
      </c>
      <c r="S5688" s="2">
        <v>473700000</v>
      </c>
      <c r="T5688" s="2">
        <v>470721000</v>
      </c>
      <c r="U5688" s="2">
        <v>467252000</v>
      </c>
      <c r="V5688" s="2">
        <v>464118000</v>
      </c>
      <c r="W5688" s="2">
        <v>460652000</v>
      </c>
      <c r="X5688" s="2">
        <v>457026000</v>
      </c>
      <c r="Y5688" s="2">
        <v>453728000</v>
      </c>
      <c r="Z5688" s="2">
        <v>449934000</v>
      </c>
      <c r="AA5688" s="2">
        <v>445972000</v>
      </c>
      <c r="AB5688" s="2">
        <v>442511000</v>
      </c>
      <c r="AC5688" s="2">
        <v>439214000</v>
      </c>
      <c r="AD5688" s="2">
        <v>436253000</v>
      </c>
      <c r="AE5688" s="2">
        <v>433787000</v>
      </c>
      <c r="AF5688" s="2">
        <v>431156000</v>
      </c>
      <c r="AG5688" s="2">
        <v>428691000</v>
      </c>
    </row>
    <row r="5689" spans="1:33" x14ac:dyDescent="0.35">
      <c r="A5689" t="s">
        <v>3209</v>
      </c>
      <c r="B5689" t="s">
        <v>19</v>
      </c>
      <c r="C5689" s="2">
        <v>903972000</v>
      </c>
      <c r="D5689" s="2">
        <v>918264000</v>
      </c>
      <c r="E5689" s="2">
        <v>948156000</v>
      </c>
      <c r="F5689" s="2">
        <v>943122000</v>
      </c>
      <c r="G5689" s="2">
        <v>935829000</v>
      </c>
      <c r="H5689" s="2">
        <v>928812000</v>
      </c>
      <c r="I5689" s="2">
        <v>922173000</v>
      </c>
      <c r="J5689" s="2">
        <v>922953000</v>
      </c>
      <c r="K5689" s="2">
        <v>920274000</v>
      </c>
      <c r="L5689" s="2">
        <v>915093000</v>
      </c>
      <c r="M5689" s="2">
        <v>910038000</v>
      </c>
      <c r="N5689" s="2">
        <v>904554000</v>
      </c>
      <c r="O5689" s="2">
        <v>897267000</v>
      </c>
      <c r="P5689" s="2">
        <v>890469000</v>
      </c>
      <c r="Q5689" s="2">
        <v>885117000</v>
      </c>
      <c r="R5689" s="2">
        <v>880245000</v>
      </c>
      <c r="S5689" s="2">
        <v>875061000</v>
      </c>
      <c r="T5689" s="2">
        <v>869559000</v>
      </c>
      <c r="U5689" s="2">
        <v>863151000</v>
      </c>
      <c r="V5689" s="2">
        <v>857361000</v>
      </c>
      <c r="W5689" s="2">
        <v>850959000</v>
      </c>
      <c r="X5689" s="2">
        <v>844260000</v>
      </c>
      <c r="Y5689" s="2">
        <v>838167000</v>
      </c>
      <c r="Z5689" s="2">
        <v>831159000</v>
      </c>
      <c r="AA5689" s="2">
        <v>823839000</v>
      </c>
      <c r="AB5689" s="2">
        <v>817446000</v>
      </c>
      <c r="AC5689" s="2">
        <v>811356000</v>
      </c>
      <c r="AD5689" s="2">
        <v>805887000</v>
      </c>
      <c r="AE5689" s="2">
        <v>801330000</v>
      </c>
      <c r="AF5689" s="2">
        <v>796470000</v>
      </c>
      <c r="AG5689" s="2">
        <v>791916000</v>
      </c>
    </row>
    <row r="5690" spans="1:33" x14ac:dyDescent="0.35">
      <c r="A5690" t="s">
        <v>3210</v>
      </c>
      <c r="B5690" t="s">
        <v>19</v>
      </c>
      <c r="C5690" s="2">
        <v>180794000</v>
      </c>
      <c r="D5690" s="2">
        <v>183653000</v>
      </c>
      <c r="E5690" s="2">
        <v>189631000</v>
      </c>
      <c r="F5690" s="2">
        <v>188624000</v>
      </c>
      <c r="G5690" s="2">
        <v>187166000</v>
      </c>
      <c r="H5690" s="2">
        <v>185762000</v>
      </c>
      <c r="I5690" s="2">
        <v>184435000</v>
      </c>
      <c r="J5690" s="2">
        <v>184591000</v>
      </c>
      <c r="K5690" s="2">
        <v>184055000</v>
      </c>
      <c r="L5690" s="2">
        <v>183019000</v>
      </c>
      <c r="M5690" s="2">
        <v>182008000</v>
      </c>
      <c r="N5690" s="2">
        <v>180911000</v>
      </c>
      <c r="O5690" s="2">
        <v>179453000</v>
      </c>
      <c r="P5690" s="2">
        <v>178094000</v>
      </c>
      <c r="Q5690" s="2">
        <v>177023000</v>
      </c>
      <c r="R5690" s="2">
        <v>176049000</v>
      </c>
      <c r="S5690" s="2">
        <v>175012000</v>
      </c>
      <c r="T5690" s="2">
        <v>173912000</v>
      </c>
      <c r="U5690" s="2">
        <v>172630000</v>
      </c>
      <c r="V5690" s="2">
        <v>171472000</v>
      </c>
      <c r="W5690" s="2">
        <v>170192000</v>
      </c>
      <c r="X5690" s="2">
        <v>168852000</v>
      </c>
      <c r="Y5690" s="2">
        <v>167633000</v>
      </c>
      <c r="Z5690" s="2">
        <v>166232000</v>
      </c>
      <c r="AA5690" s="2">
        <v>164768000</v>
      </c>
      <c r="AB5690" s="2">
        <v>163489000</v>
      </c>
      <c r="AC5690" s="2">
        <v>162271000</v>
      </c>
      <c r="AD5690" s="2">
        <v>161177000</v>
      </c>
      <c r="AE5690" s="2">
        <v>160266000</v>
      </c>
      <c r="AF5690" s="2">
        <v>159294000</v>
      </c>
      <c r="AG5690" s="2">
        <v>158383000</v>
      </c>
    </row>
    <row r="5691" spans="1:33" x14ac:dyDescent="0.35">
      <c r="A5691" t="s">
        <v>3211</v>
      </c>
      <c r="B5691" t="s">
        <v>19</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3" x14ac:dyDescent="0.35">
      <c r="A5692" t="s">
        <v>3212</v>
      </c>
      <c r="B5692" t="s">
        <v>19</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3" x14ac:dyDescent="0.35">
      <c r="A5693" t="s">
        <v>3213</v>
      </c>
      <c r="B5693" t="s">
        <v>19</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3" x14ac:dyDescent="0.35">
      <c r="A5694" t="s">
        <v>3214</v>
      </c>
      <c r="B5694" t="s">
        <v>19</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3" x14ac:dyDescent="0.35">
      <c r="A5695" t="s">
        <v>3215</v>
      </c>
      <c r="B5695" t="s">
        <v>19</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3" x14ac:dyDescent="0.35">
      <c r="A5696" t="s">
        <v>3216</v>
      </c>
      <c r="B5696" t="s">
        <v>19</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3" x14ac:dyDescent="0.35">
      <c r="A5697" t="s">
        <v>3217</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3" x14ac:dyDescent="0.35">
      <c r="A5698" t="s">
        <v>3218</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3" x14ac:dyDescent="0.35">
      <c r="A5699" t="s">
        <v>3219</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3" x14ac:dyDescent="0.35">
      <c r="A5700" t="s">
        <v>3220</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3" x14ac:dyDescent="0.35">
      <c r="A5701" t="s">
        <v>3221</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3" x14ac:dyDescent="0.35">
      <c r="A5702" t="s">
        <v>3222</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3" x14ac:dyDescent="0.35">
      <c r="A5703" t="s">
        <v>3223</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3" x14ac:dyDescent="0.35">
      <c r="A5704" t="s">
        <v>3224</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3" x14ac:dyDescent="0.35">
      <c r="A5705" t="s">
        <v>3225</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3" x14ac:dyDescent="0.35">
      <c r="A5706" t="s">
        <v>3226</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3" x14ac:dyDescent="0.35">
      <c r="A5707" t="s">
        <v>3227</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3" x14ac:dyDescent="0.35">
      <c r="A5708" t="s">
        <v>3228</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3" x14ac:dyDescent="0.35">
      <c r="A5709" t="s">
        <v>3229</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3" x14ac:dyDescent="0.35">
      <c r="A5710" t="s">
        <v>3230</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3" x14ac:dyDescent="0.35">
      <c r="A5711" t="s">
        <v>3231</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row>
    <row r="5712" spans="1:33" x14ac:dyDescent="0.35">
      <c r="A5712" t="s">
        <v>3232</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3" x14ac:dyDescent="0.35">
      <c r="A5713" t="s">
        <v>3233</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3" x14ac:dyDescent="0.35">
      <c r="A5714" t="s">
        <v>3234</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3" x14ac:dyDescent="0.35">
      <c r="A5715" t="s">
        <v>3235</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3" x14ac:dyDescent="0.35">
      <c r="A5716" t="s">
        <v>3236</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3" x14ac:dyDescent="0.35">
      <c r="A5717" t="s">
        <v>3237</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row>
    <row r="5718" spans="1:33" x14ac:dyDescent="0.35">
      <c r="A5718" t="s">
        <v>3238</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3" x14ac:dyDescent="0.35">
      <c r="A5719" t="s">
        <v>3239</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3" x14ac:dyDescent="0.35">
      <c r="A5720" t="s">
        <v>3240</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3" x14ac:dyDescent="0.35">
      <c r="A5721" t="s">
        <v>3241</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row>
    <row r="5722" spans="1:33" x14ac:dyDescent="0.35">
      <c r="A5722" t="s">
        <v>3242</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x14ac:dyDescent="0.35">
      <c r="A5723" t="s">
        <v>3243</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x14ac:dyDescent="0.35">
      <c r="A5724" t="s">
        <v>3244</v>
      </c>
      <c r="B5724" t="s">
        <v>19</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x14ac:dyDescent="0.35">
      <c r="A5725" t="s">
        <v>3245</v>
      </c>
      <c r="B5725" t="s">
        <v>19</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x14ac:dyDescent="0.35">
      <c r="A5726" t="s">
        <v>3246</v>
      </c>
      <c r="B5726" t="s">
        <v>19</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x14ac:dyDescent="0.35">
      <c r="A5727" t="s">
        <v>3247</v>
      </c>
      <c r="B5727" t="s">
        <v>19</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3" x14ac:dyDescent="0.35">
      <c r="A5728" t="s">
        <v>3248</v>
      </c>
      <c r="B5728" t="s">
        <v>19</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3" x14ac:dyDescent="0.35">
      <c r="A5729" t="s">
        <v>3249</v>
      </c>
      <c r="B5729" t="s">
        <v>19</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3" x14ac:dyDescent="0.35">
      <c r="A5730" t="s">
        <v>3250</v>
      </c>
      <c r="B5730" t="s">
        <v>19</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row>
    <row r="5731" spans="1:33" x14ac:dyDescent="0.35">
      <c r="A5731" t="s">
        <v>3251</v>
      </c>
      <c r="B5731" t="s">
        <v>19</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3" x14ac:dyDescent="0.35">
      <c r="A5732" t="s">
        <v>3252</v>
      </c>
      <c r="B5732" t="s">
        <v>19</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3" x14ac:dyDescent="0.35">
      <c r="A5733" t="s">
        <v>3253</v>
      </c>
      <c r="B5733" t="s">
        <v>19</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3" x14ac:dyDescent="0.35">
      <c r="A5734" t="s">
        <v>3254</v>
      </c>
      <c r="B5734" t="s">
        <v>19</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3" x14ac:dyDescent="0.35">
      <c r="A5735" t="s">
        <v>3255</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3" x14ac:dyDescent="0.35">
      <c r="A5736" t="s">
        <v>3256</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3" x14ac:dyDescent="0.35">
      <c r="A5737" t="s">
        <v>3257</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3" x14ac:dyDescent="0.35">
      <c r="A5738" t="s">
        <v>3258</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3" x14ac:dyDescent="0.35">
      <c r="A5739" t="s">
        <v>3259</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3" x14ac:dyDescent="0.35">
      <c r="A5740" t="s">
        <v>3260</v>
      </c>
      <c r="B5740" t="s">
        <v>19</v>
      </c>
      <c r="C5740" s="2">
        <v>30305900000000</v>
      </c>
      <c r="D5740" s="2">
        <v>32374100000000</v>
      </c>
      <c r="E5740" s="2">
        <v>32895200000000</v>
      </c>
      <c r="F5740" s="2">
        <v>33060600000000</v>
      </c>
      <c r="G5740" s="2">
        <v>32935200000000</v>
      </c>
      <c r="H5740" s="2">
        <v>32834400000000</v>
      </c>
      <c r="I5740" s="2">
        <v>32726800000000</v>
      </c>
      <c r="J5740" s="2">
        <v>32859000000000</v>
      </c>
      <c r="K5740" s="2">
        <v>32966500000000</v>
      </c>
      <c r="L5740" s="2">
        <v>33080200000000</v>
      </c>
      <c r="M5740" s="2">
        <v>33200700000000</v>
      </c>
      <c r="N5740" s="2">
        <v>33339600000000</v>
      </c>
      <c r="O5740" s="2">
        <v>33411500000000</v>
      </c>
      <c r="P5740" s="2">
        <v>33538700000000</v>
      </c>
      <c r="Q5740" s="2">
        <v>33665900000000</v>
      </c>
      <c r="R5740" s="2">
        <v>33823900000000</v>
      </c>
      <c r="S5740" s="2">
        <v>33956700000000</v>
      </c>
      <c r="T5740" s="2">
        <v>34083300000000</v>
      </c>
      <c r="U5740" s="2">
        <v>34209300000000</v>
      </c>
      <c r="V5740" s="2">
        <v>34335900000000</v>
      </c>
      <c r="W5740" s="2">
        <v>34431700000000</v>
      </c>
      <c r="X5740" s="2">
        <v>34546100000000</v>
      </c>
      <c r="Y5740" s="2">
        <v>34698500000000</v>
      </c>
      <c r="Z5740" s="2">
        <v>34818900000000</v>
      </c>
      <c r="AA5740" s="2">
        <v>34933200000000</v>
      </c>
      <c r="AB5740" s="2">
        <v>35061100000000</v>
      </c>
      <c r="AC5740" s="2">
        <v>35194500000000</v>
      </c>
      <c r="AD5740" s="2">
        <v>35340700000000</v>
      </c>
      <c r="AE5740" s="2">
        <v>35480900000000</v>
      </c>
      <c r="AF5740" s="2">
        <v>35614800000000</v>
      </c>
      <c r="AG5740" s="2">
        <v>35767300000000</v>
      </c>
    </row>
    <row r="5741" spans="1:33" x14ac:dyDescent="0.35">
      <c r="A5741" t="s">
        <v>3261</v>
      </c>
      <c r="B5741" t="s">
        <v>19</v>
      </c>
      <c r="C5741" s="2">
        <v>1103060000</v>
      </c>
      <c r="D5741" s="2">
        <v>1178340000</v>
      </c>
      <c r="E5741" s="2">
        <v>1197310000</v>
      </c>
      <c r="F5741" s="2">
        <v>1203330000</v>
      </c>
      <c r="G5741" s="2">
        <v>1198760000</v>
      </c>
      <c r="H5741" s="2">
        <v>1195090000</v>
      </c>
      <c r="I5741" s="2">
        <v>1191180000</v>
      </c>
      <c r="J5741" s="2">
        <v>1195990000</v>
      </c>
      <c r="K5741" s="2">
        <v>1199900000</v>
      </c>
      <c r="L5741" s="2">
        <v>1204040000</v>
      </c>
      <c r="M5741" s="2">
        <v>1208430000</v>
      </c>
      <c r="N5741" s="2">
        <v>1213480000</v>
      </c>
      <c r="O5741" s="2">
        <v>1216100000</v>
      </c>
      <c r="P5741" s="2">
        <v>1220730000</v>
      </c>
      <c r="Q5741" s="2">
        <v>1225360000</v>
      </c>
      <c r="R5741" s="2">
        <v>1231110000</v>
      </c>
      <c r="S5741" s="2">
        <v>1235940000</v>
      </c>
      <c r="T5741" s="2">
        <v>1240550000</v>
      </c>
      <c r="U5741" s="2">
        <v>1245140000</v>
      </c>
      <c r="V5741" s="2">
        <v>1249740000</v>
      </c>
      <c r="W5741" s="2">
        <v>1253230000</v>
      </c>
      <c r="X5741" s="2">
        <v>1257400000</v>
      </c>
      <c r="Y5741" s="2">
        <v>1262940000</v>
      </c>
      <c r="Z5741" s="2">
        <v>1267330000</v>
      </c>
      <c r="AA5741" s="2">
        <v>1271490000</v>
      </c>
      <c r="AB5741" s="2">
        <v>1276140000</v>
      </c>
      <c r="AC5741" s="2">
        <v>1281000000</v>
      </c>
      <c r="AD5741" s="2">
        <v>1286320000</v>
      </c>
      <c r="AE5741" s="2">
        <v>1291420000</v>
      </c>
      <c r="AF5741" s="2">
        <v>1296300000</v>
      </c>
      <c r="AG5741" s="2">
        <v>1301840000</v>
      </c>
    </row>
    <row r="5742" spans="1:33" x14ac:dyDescent="0.35">
      <c r="A5742" t="s">
        <v>3262</v>
      </c>
      <c r="B5742" t="s">
        <v>19</v>
      </c>
      <c r="C5742" s="2">
        <v>8998580000</v>
      </c>
      <c r="D5742" s="2">
        <v>9612660000</v>
      </c>
      <c r="E5742" s="2">
        <v>9767410000</v>
      </c>
      <c r="F5742" s="2">
        <v>9816500000</v>
      </c>
      <c r="G5742" s="2">
        <v>9779270000</v>
      </c>
      <c r="H5742" s="2">
        <v>9749350000</v>
      </c>
      <c r="I5742" s="2">
        <v>9717410000</v>
      </c>
      <c r="J5742" s="2">
        <v>9756650000</v>
      </c>
      <c r="K5742" s="2">
        <v>9788580000</v>
      </c>
      <c r="L5742" s="2">
        <v>9822340000</v>
      </c>
      <c r="M5742" s="2">
        <v>9858110000</v>
      </c>
      <c r="N5742" s="2">
        <v>9899350000</v>
      </c>
      <c r="O5742" s="2">
        <v>9920700000</v>
      </c>
      <c r="P5742" s="2">
        <v>9958480000</v>
      </c>
      <c r="Q5742" s="2">
        <v>9996250000</v>
      </c>
      <c r="R5742" s="2">
        <v>10043200000</v>
      </c>
      <c r="S5742" s="2">
        <v>10082600000</v>
      </c>
      <c r="T5742" s="2">
        <v>10120200000</v>
      </c>
      <c r="U5742" s="2">
        <v>10157600000</v>
      </c>
      <c r="V5742" s="2">
        <v>10195200000</v>
      </c>
      <c r="W5742" s="2">
        <v>10223600000</v>
      </c>
      <c r="X5742" s="2">
        <v>10257600000</v>
      </c>
      <c r="Y5742" s="2">
        <v>10302800000</v>
      </c>
      <c r="Z5742" s="2">
        <v>10338600000</v>
      </c>
      <c r="AA5742" s="2">
        <v>10372500000</v>
      </c>
      <c r="AB5742" s="2">
        <v>10410500000</v>
      </c>
      <c r="AC5742" s="2">
        <v>10450100000</v>
      </c>
      <c r="AD5742" s="2">
        <v>10493500000</v>
      </c>
      <c r="AE5742" s="2">
        <v>10535100000</v>
      </c>
      <c r="AF5742" s="2">
        <v>10574900000</v>
      </c>
      <c r="AG5742" s="2">
        <v>10620200000</v>
      </c>
    </row>
    <row r="5743" spans="1:33" x14ac:dyDescent="0.35">
      <c r="A5743" t="s">
        <v>3263</v>
      </c>
      <c r="B5743" t="s">
        <v>19</v>
      </c>
      <c r="C5743" s="2">
        <v>20771800000</v>
      </c>
      <c r="D5743" s="2">
        <v>22189300000</v>
      </c>
      <c r="E5743" s="2">
        <v>22546600000</v>
      </c>
      <c r="F5743" s="2">
        <v>22659900000</v>
      </c>
      <c r="G5743" s="2">
        <v>22573900000</v>
      </c>
      <c r="H5743" s="2">
        <v>22504900000</v>
      </c>
      <c r="I5743" s="2">
        <v>22431100000</v>
      </c>
      <c r="J5743" s="2">
        <v>22521700000</v>
      </c>
      <c r="K5743" s="2">
        <v>22595400000</v>
      </c>
      <c r="L5743" s="2">
        <v>22673400000</v>
      </c>
      <c r="M5743" s="2">
        <v>22755900000</v>
      </c>
      <c r="N5743" s="2">
        <v>22851100000</v>
      </c>
      <c r="O5743" s="2">
        <v>22900400000</v>
      </c>
      <c r="P5743" s="2">
        <v>22987600000</v>
      </c>
      <c r="Q5743" s="2">
        <v>23074800000</v>
      </c>
      <c r="R5743" s="2">
        <v>23183100000</v>
      </c>
      <c r="S5743" s="2">
        <v>23274100000</v>
      </c>
      <c r="T5743" s="2">
        <v>23360800000</v>
      </c>
      <c r="U5743" s="2">
        <v>23447200000</v>
      </c>
      <c r="V5743" s="2">
        <v>23534000000</v>
      </c>
      <c r="W5743" s="2">
        <v>23599700000</v>
      </c>
      <c r="X5743" s="2">
        <v>23678000000</v>
      </c>
      <c r="Y5743" s="2">
        <v>23782500000</v>
      </c>
      <c r="Z5743" s="2">
        <v>23865100000</v>
      </c>
      <c r="AA5743" s="2">
        <v>23943400000</v>
      </c>
      <c r="AB5743" s="2">
        <v>24031000000</v>
      </c>
      <c r="AC5743" s="2">
        <v>24122500000</v>
      </c>
      <c r="AD5743" s="2">
        <v>24222700000</v>
      </c>
      <c r="AE5743" s="2">
        <v>24318800000</v>
      </c>
      <c r="AF5743" s="2">
        <v>24410600000</v>
      </c>
      <c r="AG5743" s="2">
        <v>24515100000</v>
      </c>
    </row>
    <row r="5744" spans="1:33" x14ac:dyDescent="0.35">
      <c r="A5744" t="s">
        <v>3264</v>
      </c>
      <c r="B5744" t="s">
        <v>19</v>
      </c>
      <c r="C5744" s="2">
        <v>830380000</v>
      </c>
      <c r="D5744" s="2">
        <v>887047000</v>
      </c>
      <c r="E5744" s="2">
        <v>901327000</v>
      </c>
      <c r="F5744" s="2">
        <v>905857000</v>
      </c>
      <c r="G5744" s="2">
        <v>902422000</v>
      </c>
      <c r="H5744" s="2">
        <v>899660000</v>
      </c>
      <c r="I5744" s="2">
        <v>896713000</v>
      </c>
      <c r="J5744" s="2">
        <v>900334000</v>
      </c>
      <c r="K5744" s="2">
        <v>903281000</v>
      </c>
      <c r="L5744" s="2">
        <v>906396000</v>
      </c>
      <c r="M5744" s="2">
        <v>909697000</v>
      </c>
      <c r="N5744" s="2">
        <v>913503000</v>
      </c>
      <c r="O5744" s="2">
        <v>915473000</v>
      </c>
      <c r="P5744" s="2">
        <v>918959000</v>
      </c>
      <c r="Q5744" s="2">
        <v>922445000</v>
      </c>
      <c r="R5744" s="2">
        <v>926773000</v>
      </c>
      <c r="S5744" s="2">
        <v>930410000</v>
      </c>
      <c r="T5744" s="2">
        <v>933879000</v>
      </c>
      <c r="U5744" s="2">
        <v>937331000</v>
      </c>
      <c r="V5744" s="2">
        <v>940800000</v>
      </c>
      <c r="W5744" s="2">
        <v>943427000</v>
      </c>
      <c r="X5744" s="2">
        <v>946560000</v>
      </c>
      <c r="Y5744" s="2">
        <v>950736000</v>
      </c>
      <c r="Z5744" s="2">
        <v>954037000</v>
      </c>
      <c r="AA5744" s="2">
        <v>957169000</v>
      </c>
      <c r="AB5744" s="2">
        <v>960671000</v>
      </c>
      <c r="AC5744" s="2">
        <v>964326000</v>
      </c>
      <c r="AD5744" s="2">
        <v>968334000</v>
      </c>
      <c r="AE5744" s="2">
        <v>972173000</v>
      </c>
      <c r="AF5744" s="2">
        <v>975844000</v>
      </c>
      <c r="AG5744" s="2">
        <v>980021000</v>
      </c>
    </row>
    <row r="5745" spans="1:33" x14ac:dyDescent="0.35">
      <c r="A5745" t="s">
        <v>3265</v>
      </c>
      <c r="B5745" t="s">
        <v>19</v>
      </c>
      <c r="C5745" s="2">
        <v>528110000</v>
      </c>
      <c r="D5745" s="2">
        <v>564149000</v>
      </c>
      <c r="E5745" s="2">
        <v>573231000</v>
      </c>
      <c r="F5745" s="2">
        <v>576112000</v>
      </c>
      <c r="G5745" s="2">
        <v>573927000</v>
      </c>
      <c r="H5745" s="2">
        <v>572171000</v>
      </c>
      <c r="I5745" s="2">
        <v>570297000</v>
      </c>
      <c r="J5745" s="2">
        <v>572599000</v>
      </c>
      <c r="K5745" s="2">
        <v>574474000</v>
      </c>
      <c r="L5745" s="2">
        <v>576455000</v>
      </c>
      <c r="M5745" s="2">
        <v>578554000</v>
      </c>
      <c r="N5745" s="2">
        <v>580975000</v>
      </c>
      <c r="O5745" s="2">
        <v>582228000</v>
      </c>
      <c r="P5745" s="2">
        <v>584445000</v>
      </c>
      <c r="Q5745" s="2">
        <v>586662000</v>
      </c>
      <c r="R5745" s="2">
        <v>589414000</v>
      </c>
      <c r="S5745" s="2">
        <v>591728000</v>
      </c>
      <c r="T5745" s="2">
        <v>593934000</v>
      </c>
      <c r="U5745" s="2">
        <v>596129000</v>
      </c>
      <c r="V5745" s="2">
        <v>598336000</v>
      </c>
      <c r="W5745" s="2">
        <v>600006000</v>
      </c>
      <c r="X5745" s="2">
        <v>601998000</v>
      </c>
      <c r="Y5745" s="2">
        <v>604654000</v>
      </c>
      <c r="Z5745" s="2">
        <v>606754000</v>
      </c>
      <c r="AA5745" s="2">
        <v>608746000</v>
      </c>
      <c r="AB5745" s="2">
        <v>610973000</v>
      </c>
      <c r="AC5745" s="2">
        <v>613297000</v>
      </c>
      <c r="AD5745" s="2">
        <v>615846000</v>
      </c>
      <c r="AE5745" s="2">
        <v>618288000</v>
      </c>
      <c r="AF5745" s="2">
        <v>620623000</v>
      </c>
      <c r="AG5745" s="2">
        <v>623279000</v>
      </c>
    </row>
    <row r="5746" spans="1:33" x14ac:dyDescent="0.35">
      <c r="A5746" t="s">
        <v>3266</v>
      </c>
      <c r="B5746" t="s">
        <v>19</v>
      </c>
      <c r="C5746" s="2">
        <v>6532100000</v>
      </c>
      <c r="D5746" s="2">
        <v>6977860000</v>
      </c>
      <c r="E5746" s="2">
        <v>7090190000</v>
      </c>
      <c r="F5746" s="2">
        <v>7125830000</v>
      </c>
      <c r="G5746" s="2">
        <v>7098800000</v>
      </c>
      <c r="H5746" s="2">
        <v>7077080000</v>
      </c>
      <c r="I5746" s="2">
        <v>7053900000</v>
      </c>
      <c r="J5746" s="2">
        <v>7082380000</v>
      </c>
      <c r="K5746" s="2">
        <v>7105560000</v>
      </c>
      <c r="L5746" s="2">
        <v>7130070000</v>
      </c>
      <c r="M5746" s="2">
        <v>7156030000</v>
      </c>
      <c r="N5746" s="2">
        <v>7185970000</v>
      </c>
      <c r="O5746" s="2">
        <v>7201470000</v>
      </c>
      <c r="P5746" s="2">
        <v>7228890000</v>
      </c>
      <c r="Q5746" s="2">
        <v>7256310000</v>
      </c>
      <c r="R5746" s="2">
        <v>7290350000</v>
      </c>
      <c r="S5746" s="2">
        <v>7318970000</v>
      </c>
      <c r="T5746" s="2">
        <v>7346260000</v>
      </c>
      <c r="U5746" s="2">
        <v>7373410000</v>
      </c>
      <c r="V5746" s="2">
        <v>7400700000</v>
      </c>
      <c r="W5746" s="2">
        <v>7421370000</v>
      </c>
      <c r="X5746" s="2">
        <v>7446010000</v>
      </c>
      <c r="Y5746" s="2">
        <v>7478860000</v>
      </c>
      <c r="Z5746" s="2">
        <v>7504820000</v>
      </c>
      <c r="AA5746" s="2">
        <v>7529460000</v>
      </c>
      <c r="AB5746" s="2">
        <v>7557020000</v>
      </c>
      <c r="AC5746" s="2">
        <v>7585760000</v>
      </c>
      <c r="AD5746" s="2">
        <v>7617290000</v>
      </c>
      <c r="AE5746" s="2">
        <v>7647490000</v>
      </c>
      <c r="AF5746" s="2">
        <v>7676370000</v>
      </c>
      <c r="AG5746" s="2">
        <v>7709220000</v>
      </c>
    </row>
    <row r="5747" spans="1:33" x14ac:dyDescent="0.35">
      <c r="A5747" t="s">
        <v>3267</v>
      </c>
      <c r="B5747" t="s">
        <v>19</v>
      </c>
      <c r="C5747" s="2">
        <v>30572200</v>
      </c>
      <c r="D5747" s="2">
        <v>32658500</v>
      </c>
      <c r="E5747" s="2">
        <v>33184300</v>
      </c>
      <c r="F5747" s="2">
        <v>33351000</v>
      </c>
      <c r="G5747" s="2">
        <v>33224600</v>
      </c>
      <c r="H5747" s="2">
        <v>33122900</v>
      </c>
      <c r="I5747" s="2">
        <v>33014400</v>
      </c>
      <c r="J5747" s="2">
        <v>33147700</v>
      </c>
      <c r="K5747" s="2">
        <v>33256200</v>
      </c>
      <c r="L5747" s="2">
        <v>33370900</v>
      </c>
      <c r="M5747" s="2">
        <v>33492400</v>
      </c>
      <c r="N5747" s="2">
        <v>33632500</v>
      </c>
      <c r="O5747" s="2">
        <v>33705100</v>
      </c>
      <c r="P5747" s="2">
        <v>33833400</v>
      </c>
      <c r="Q5747" s="2">
        <v>33961700</v>
      </c>
      <c r="R5747" s="2">
        <v>34121100</v>
      </c>
      <c r="S5747" s="2">
        <v>34255000</v>
      </c>
      <c r="T5747" s="2">
        <v>34382700</v>
      </c>
      <c r="U5747" s="2">
        <v>34509800</v>
      </c>
      <c r="V5747" s="2">
        <v>34637500</v>
      </c>
      <c r="W5747" s="2">
        <v>34734300</v>
      </c>
      <c r="X5747" s="2">
        <v>34849600</v>
      </c>
      <c r="Y5747" s="2">
        <v>35003300</v>
      </c>
      <c r="Z5747" s="2">
        <v>35124900</v>
      </c>
      <c r="AA5747" s="2">
        <v>35240200</v>
      </c>
      <c r="AB5747" s="2">
        <v>35369100</v>
      </c>
      <c r="AC5747" s="2">
        <v>35503700</v>
      </c>
      <c r="AD5747" s="2">
        <v>35651200</v>
      </c>
      <c r="AE5747" s="2">
        <v>35792600</v>
      </c>
      <c r="AF5747" s="2">
        <v>35927800</v>
      </c>
      <c r="AG5747" s="2">
        <v>36081500</v>
      </c>
    </row>
    <row r="5748" spans="1:33" x14ac:dyDescent="0.35">
      <c r="A5748" t="s">
        <v>3268</v>
      </c>
      <c r="B5748" t="s">
        <v>19</v>
      </c>
      <c r="C5748" s="2">
        <v>154833000</v>
      </c>
      <c r="D5748" s="2">
        <v>165400000</v>
      </c>
      <c r="E5748" s="2">
        <v>168062000</v>
      </c>
      <c r="F5748" s="2">
        <v>168907000</v>
      </c>
      <c r="G5748" s="2">
        <v>168266000</v>
      </c>
      <c r="H5748" s="2">
        <v>167751000</v>
      </c>
      <c r="I5748" s="2">
        <v>167202000</v>
      </c>
      <c r="J5748" s="2">
        <v>167877000</v>
      </c>
      <c r="K5748" s="2">
        <v>168426000</v>
      </c>
      <c r="L5748" s="2">
        <v>169007000</v>
      </c>
      <c r="M5748" s="2">
        <v>169623000</v>
      </c>
      <c r="N5748" s="2">
        <v>170332000</v>
      </c>
      <c r="O5748" s="2">
        <v>170700000</v>
      </c>
      <c r="P5748" s="2">
        <v>171350000</v>
      </c>
      <c r="Q5748" s="2">
        <v>172000000</v>
      </c>
      <c r="R5748" s="2">
        <v>172807000</v>
      </c>
      <c r="S5748" s="2">
        <v>173485000</v>
      </c>
      <c r="T5748" s="2">
        <v>174132000</v>
      </c>
      <c r="U5748" s="2">
        <v>174776000</v>
      </c>
      <c r="V5748" s="2">
        <v>175422000</v>
      </c>
      <c r="W5748" s="2">
        <v>175912000</v>
      </c>
      <c r="X5748" s="2">
        <v>176496000</v>
      </c>
      <c r="Y5748" s="2">
        <v>177275000</v>
      </c>
      <c r="Z5748" s="2">
        <v>177890000</v>
      </c>
      <c r="AA5748" s="2">
        <v>178474000</v>
      </c>
      <c r="AB5748" s="2">
        <v>179128000</v>
      </c>
      <c r="AC5748" s="2">
        <v>179809000</v>
      </c>
      <c r="AD5748" s="2">
        <v>180556000</v>
      </c>
      <c r="AE5748" s="2">
        <v>181272000</v>
      </c>
      <c r="AF5748" s="2">
        <v>181957000</v>
      </c>
      <c r="AG5748" s="2">
        <v>182735000</v>
      </c>
    </row>
    <row r="5749" spans="1:33" x14ac:dyDescent="0.35">
      <c r="A5749" t="s">
        <v>3269</v>
      </c>
      <c r="B5749" t="s">
        <v>19</v>
      </c>
      <c r="C5749" s="2">
        <v>1479300000</v>
      </c>
      <c r="D5749" s="2">
        <v>1580250000</v>
      </c>
      <c r="E5749" s="2">
        <v>1605690000</v>
      </c>
      <c r="F5749" s="2">
        <v>1613760000</v>
      </c>
      <c r="G5749" s="2">
        <v>1607640000</v>
      </c>
      <c r="H5749" s="2">
        <v>1602720000</v>
      </c>
      <c r="I5749" s="2">
        <v>1597470000</v>
      </c>
      <c r="J5749" s="2">
        <v>1603920000</v>
      </c>
      <c r="K5749" s="2">
        <v>1609170000</v>
      </c>
      <c r="L5749" s="2">
        <v>1614720000</v>
      </c>
      <c r="M5749" s="2">
        <v>1620600000</v>
      </c>
      <c r="N5749" s="2">
        <v>1627380000</v>
      </c>
      <c r="O5749" s="2">
        <v>1630890000</v>
      </c>
      <c r="P5749" s="2">
        <v>1637100000</v>
      </c>
      <c r="Q5749" s="2">
        <v>1643310000</v>
      </c>
      <c r="R5749" s="2">
        <v>1651020000</v>
      </c>
      <c r="S5749" s="2">
        <v>1657500000</v>
      </c>
      <c r="T5749" s="2">
        <v>1663680000</v>
      </c>
      <c r="U5749" s="2">
        <v>1669830000</v>
      </c>
      <c r="V5749" s="2">
        <v>1676010000</v>
      </c>
      <c r="W5749" s="2">
        <v>1680690000</v>
      </c>
      <c r="X5749" s="2">
        <v>1686270000</v>
      </c>
      <c r="Y5749" s="2">
        <v>1693710000</v>
      </c>
      <c r="Z5749" s="2">
        <v>1699590000</v>
      </c>
      <c r="AA5749" s="2">
        <v>1705170000</v>
      </c>
      <c r="AB5749" s="2">
        <v>1711410000</v>
      </c>
      <c r="AC5749" s="2">
        <v>1717920000</v>
      </c>
      <c r="AD5749" s="2">
        <v>1725060000</v>
      </c>
      <c r="AE5749" s="2">
        <v>1731900000</v>
      </c>
      <c r="AF5749" s="2">
        <v>1738440000</v>
      </c>
      <c r="AG5749" s="2">
        <v>1745880000</v>
      </c>
    </row>
    <row r="5750" spans="1:33" x14ac:dyDescent="0.35">
      <c r="A5750" t="s">
        <v>3270</v>
      </c>
      <c r="B5750" t="s">
        <v>19</v>
      </c>
      <c r="C5750" s="2">
        <v>295860000</v>
      </c>
      <c r="D5750" s="2">
        <v>316050000</v>
      </c>
      <c r="E5750" s="2">
        <v>321138000</v>
      </c>
      <c r="F5750" s="2">
        <v>322752000</v>
      </c>
      <c r="G5750" s="2">
        <v>321528000</v>
      </c>
      <c r="H5750" s="2">
        <v>320544000</v>
      </c>
      <c r="I5750" s="2">
        <v>319494000</v>
      </c>
      <c r="J5750" s="2">
        <v>320784000</v>
      </c>
      <c r="K5750" s="2">
        <v>321834000</v>
      </c>
      <c r="L5750" s="2">
        <v>322944000</v>
      </c>
      <c r="M5750" s="2">
        <v>324120000</v>
      </c>
      <c r="N5750" s="2">
        <v>325476000</v>
      </c>
      <c r="O5750" s="2">
        <v>326178000</v>
      </c>
      <c r="P5750" s="2">
        <v>327420000</v>
      </c>
      <c r="Q5750" s="2">
        <v>328662000</v>
      </c>
      <c r="R5750" s="2">
        <v>330204000</v>
      </c>
      <c r="S5750" s="2">
        <v>331500000</v>
      </c>
      <c r="T5750" s="2">
        <v>332736000</v>
      </c>
      <c r="U5750" s="2">
        <v>333966000</v>
      </c>
      <c r="V5750" s="2">
        <v>335202000</v>
      </c>
      <c r="W5750" s="2">
        <v>336138000</v>
      </c>
      <c r="X5750" s="2">
        <v>337254000</v>
      </c>
      <c r="Y5750" s="2">
        <v>338742000</v>
      </c>
      <c r="Z5750" s="2">
        <v>339918000</v>
      </c>
      <c r="AA5750" s="2">
        <v>341034000</v>
      </c>
      <c r="AB5750" s="2">
        <v>342282000</v>
      </c>
      <c r="AC5750" s="2">
        <v>343584000</v>
      </c>
      <c r="AD5750" s="2">
        <v>345012000</v>
      </c>
      <c r="AE5750" s="2">
        <v>346380000</v>
      </c>
      <c r="AF5750" s="2">
        <v>347688000</v>
      </c>
      <c r="AG5750" s="2">
        <v>349176000</v>
      </c>
    </row>
    <row r="5751" spans="1:33" x14ac:dyDescent="0.35">
      <c r="A5751" t="s">
        <v>3271</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3" x14ac:dyDescent="0.35">
      <c r="A5752" t="s">
        <v>3272</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row>
    <row r="5753" spans="1:33" x14ac:dyDescent="0.35">
      <c r="A5753" t="s">
        <v>3273</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row>
    <row r="5754" spans="1:33" x14ac:dyDescent="0.35">
      <c r="A5754" t="s">
        <v>3274</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row>
    <row r="5755" spans="1:33" x14ac:dyDescent="0.35">
      <c r="A5755" t="s">
        <v>3275</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row>
    <row r="5756" spans="1:33" x14ac:dyDescent="0.35">
      <c r="A5756" t="s">
        <v>3276</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row>
    <row r="5757" spans="1:33" x14ac:dyDescent="0.35">
      <c r="A5757" t="s">
        <v>3277</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row>
    <row r="5758" spans="1:33" x14ac:dyDescent="0.35">
      <c r="A5758" t="s">
        <v>3278</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row>
    <row r="5759" spans="1:33" x14ac:dyDescent="0.35">
      <c r="A5759" t="s">
        <v>3279</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row>
    <row r="5760" spans="1:33" x14ac:dyDescent="0.35">
      <c r="A5760" t="s">
        <v>3280</v>
      </c>
      <c r="B5760" t="s">
        <v>19</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row>
    <row r="5761" spans="1:33" x14ac:dyDescent="0.35">
      <c r="A5761" t="s">
        <v>3281</v>
      </c>
      <c r="B5761" t="s">
        <v>19</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row>
    <row r="5762" spans="1:33" x14ac:dyDescent="0.35">
      <c r="A5762" t="s">
        <v>3282</v>
      </c>
      <c r="B5762" t="s">
        <v>19</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row>
    <row r="5763" spans="1:33" x14ac:dyDescent="0.35">
      <c r="A5763" t="s">
        <v>3283</v>
      </c>
      <c r="B5763" t="s">
        <v>19</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row>
    <row r="5764" spans="1:33" x14ac:dyDescent="0.35">
      <c r="A5764" t="s">
        <v>7</v>
      </c>
      <c r="B5764" t="s">
        <v>19</v>
      </c>
      <c r="C5764">
        <v>1601.58</v>
      </c>
      <c r="D5764">
        <v>1697.71</v>
      </c>
      <c r="E5764">
        <v>1743.89</v>
      </c>
      <c r="F5764">
        <v>1772.87</v>
      </c>
      <c r="G5764">
        <v>1758.9</v>
      </c>
      <c r="H5764">
        <v>1740.19</v>
      </c>
      <c r="I5764">
        <v>1708.77</v>
      </c>
      <c r="J5764">
        <v>1673.16</v>
      </c>
      <c r="K5764">
        <v>1640.39</v>
      </c>
      <c r="L5764">
        <v>1605.9</v>
      </c>
      <c r="M5764">
        <v>1572.85</v>
      </c>
      <c r="N5764">
        <v>1540.25</v>
      </c>
      <c r="O5764">
        <v>1508.59</v>
      </c>
      <c r="P5764">
        <v>1476.8</v>
      </c>
      <c r="Q5764">
        <v>1444.14</v>
      </c>
      <c r="R5764">
        <v>1414.77</v>
      </c>
      <c r="S5764">
        <v>1387.33</v>
      </c>
      <c r="T5764">
        <v>1363.51</v>
      </c>
      <c r="U5764">
        <v>1344.18</v>
      </c>
      <c r="V5764">
        <v>1329.97</v>
      </c>
      <c r="W5764">
        <v>1315.22</v>
      </c>
      <c r="X5764">
        <v>1302.99</v>
      </c>
      <c r="Y5764">
        <v>1292.97</v>
      </c>
      <c r="Z5764">
        <v>1283.98</v>
      </c>
      <c r="AA5764">
        <v>1273.23</v>
      </c>
      <c r="AB5764">
        <v>1264.8699999999999</v>
      </c>
      <c r="AC5764">
        <v>1259.1099999999999</v>
      </c>
      <c r="AD5764">
        <v>1253.6600000000001</v>
      </c>
      <c r="AE5764">
        <v>1247.82</v>
      </c>
      <c r="AF5764">
        <v>1242.77</v>
      </c>
      <c r="AG5764">
        <v>1242.1099999999999</v>
      </c>
    </row>
    <row r="5765" spans="1:33" x14ac:dyDescent="0.35">
      <c r="A5765" t="s">
        <v>8</v>
      </c>
      <c r="B5765" t="s">
        <v>19</v>
      </c>
      <c r="C5765">
        <v>1454.81</v>
      </c>
      <c r="D5765">
        <v>1498.39</v>
      </c>
      <c r="E5765">
        <v>1448.21</v>
      </c>
      <c r="F5765">
        <v>1432.09</v>
      </c>
      <c r="G5765">
        <v>1411.07</v>
      </c>
      <c r="H5765">
        <v>1352.51</v>
      </c>
      <c r="I5765">
        <v>1318.55</v>
      </c>
      <c r="J5765">
        <v>1291.46</v>
      </c>
      <c r="K5765">
        <v>1248.01</v>
      </c>
      <c r="L5765">
        <v>1222.25</v>
      </c>
      <c r="M5765">
        <v>1200.94</v>
      </c>
      <c r="N5765">
        <v>1206.8399999999999</v>
      </c>
      <c r="O5765">
        <v>1203.7</v>
      </c>
      <c r="P5765">
        <v>1209.92</v>
      </c>
      <c r="Q5765">
        <v>1198.25</v>
      </c>
      <c r="R5765">
        <v>1196.01</v>
      </c>
      <c r="S5765">
        <v>1198.96</v>
      </c>
      <c r="T5765">
        <v>1203.01</v>
      </c>
      <c r="U5765">
        <v>1204.07</v>
      </c>
      <c r="V5765">
        <v>1208.8599999999999</v>
      </c>
      <c r="W5765">
        <v>1207.95</v>
      </c>
      <c r="X5765">
        <v>1211.8399999999999</v>
      </c>
      <c r="Y5765">
        <v>1216.08</v>
      </c>
      <c r="Z5765">
        <v>1219.06</v>
      </c>
      <c r="AA5765">
        <v>1223.5899999999999</v>
      </c>
      <c r="AB5765">
        <v>1217.24</v>
      </c>
      <c r="AC5765">
        <v>1221.3800000000001</v>
      </c>
      <c r="AD5765">
        <v>1226.1400000000001</v>
      </c>
      <c r="AE5765">
        <v>1232.19</v>
      </c>
      <c r="AF5765">
        <v>1236.21</v>
      </c>
      <c r="AG5765">
        <v>1241.76</v>
      </c>
    </row>
    <row r="5766" spans="1:33" x14ac:dyDescent="0.35">
      <c r="A5766" t="s">
        <v>7051</v>
      </c>
      <c r="B5766" t="s">
        <v>19</v>
      </c>
      <c r="C5766">
        <v>324.28899999999999</v>
      </c>
      <c r="D5766">
        <v>327.05200000000002</v>
      </c>
      <c r="E5766">
        <v>332.35300000000001</v>
      </c>
      <c r="F5766">
        <v>324.85399999999998</v>
      </c>
      <c r="G5766">
        <v>324.53199999999998</v>
      </c>
      <c r="H5766">
        <v>324.37099999999998</v>
      </c>
      <c r="I5766">
        <v>323.755</v>
      </c>
      <c r="J5766">
        <v>322.79899999999998</v>
      </c>
      <c r="K5766">
        <v>321.52600000000001</v>
      </c>
      <c r="L5766">
        <v>319.95999999999998</v>
      </c>
      <c r="M5766">
        <v>318.41399999999999</v>
      </c>
      <c r="N5766">
        <v>316.97899999999998</v>
      </c>
      <c r="O5766">
        <v>315.39699999999999</v>
      </c>
      <c r="P5766">
        <v>313.779</v>
      </c>
      <c r="Q5766">
        <v>312.464</v>
      </c>
      <c r="R5766">
        <v>311.34699999999998</v>
      </c>
      <c r="S5766">
        <v>310.45600000000002</v>
      </c>
      <c r="T5766">
        <v>309.52699999999999</v>
      </c>
      <c r="U5766">
        <v>308.54199999999997</v>
      </c>
      <c r="V5766">
        <v>307.58699999999999</v>
      </c>
      <c r="W5766">
        <v>306.745</v>
      </c>
      <c r="X5766">
        <v>305.74099999999999</v>
      </c>
      <c r="Y5766">
        <v>304.87700000000001</v>
      </c>
      <c r="Z5766">
        <v>304.13200000000001</v>
      </c>
      <c r="AA5766">
        <v>303.39299999999997</v>
      </c>
      <c r="AB5766">
        <v>302.68900000000002</v>
      </c>
      <c r="AC5766">
        <v>302.005</v>
      </c>
      <c r="AD5766">
        <v>301.29000000000002</v>
      </c>
      <c r="AE5766">
        <v>300.51400000000001</v>
      </c>
      <c r="AF5766">
        <v>299.67899999999997</v>
      </c>
      <c r="AG5766">
        <v>298.78800000000001</v>
      </c>
    </row>
    <row r="5767" spans="1:33" x14ac:dyDescent="0.35">
      <c r="A5767" t="s">
        <v>7052</v>
      </c>
      <c r="B5767" t="s">
        <v>19</v>
      </c>
      <c r="C5767">
        <v>220.858</v>
      </c>
      <c r="D5767">
        <v>231.93899999999999</v>
      </c>
      <c r="E5767">
        <v>240.483</v>
      </c>
      <c r="F5767">
        <v>237.595</v>
      </c>
      <c r="G5767">
        <v>237.50899999999999</v>
      </c>
      <c r="H5767">
        <v>237.714</v>
      </c>
      <c r="I5767">
        <v>237.40799999999999</v>
      </c>
      <c r="J5767">
        <v>238.36099999999999</v>
      </c>
      <c r="K5767">
        <v>238.63800000000001</v>
      </c>
      <c r="L5767">
        <v>238.36799999999999</v>
      </c>
      <c r="M5767">
        <v>238.22499999999999</v>
      </c>
      <c r="N5767">
        <v>238.33600000000001</v>
      </c>
      <c r="O5767">
        <v>238.131</v>
      </c>
      <c r="P5767">
        <v>237.95</v>
      </c>
      <c r="Q5767">
        <v>237.97399999999999</v>
      </c>
      <c r="R5767">
        <v>238.35499999999999</v>
      </c>
      <c r="S5767">
        <v>238.84</v>
      </c>
      <c r="T5767">
        <v>239.14699999999999</v>
      </c>
      <c r="U5767">
        <v>239.28200000000001</v>
      </c>
      <c r="V5767">
        <v>239.38200000000001</v>
      </c>
      <c r="W5767">
        <v>239.39599999999999</v>
      </c>
      <c r="X5767">
        <v>239.381</v>
      </c>
      <c r="Y5767">
        <v>239.58099999999999</v>
      </c>
      <c r="Z5767">
        <v>239.85400000000001</v>
      </c>
      <c r="AA5767">
        <v>240.15299999999999</v>
      </c>
      <c r="AB5767">
        <v>240.57</v>
      </c>
      <c r="AC5767">
        <v>240.816</v>
      </c>
      <c r="AD5767">
        <v>241.13200000000001</v>
      </c>
      <c r="AE5767">
        <v>241.30699999999999</v>
      </c>
      <c r="AF5767">
        <v>241.393</v>
      </c>
      <c r="AG5767">
        <v>241.50200000000001</v>
      </c>
    </row>
    <row r="5768" spans="1:33" x14ac:dyDescent="0.35">
      <c r="A5768" t="s">
        <v>7053</v>
      </c>
      <c r="B5768" t="s">
        <v>19</v>
      </c>
      <c r="C5768">
        <v>2497.3200000000002</v>
      </c>
      <c r="D5768">
        <v>2566.77</v>
      </c>
      <c r="E5768">
        <v>2583.91</v>
      </c>
      <c r="F5768">
        <v>2595.2800000000002</v>
      </c>
      <c r="G5768">
        <v>2574.33</v>
      </c>
      <c r="H5768">
        <v>2589.98</v>
      </c>
      <c r="I5768">
        <v>2601.0100000000002</v>
      </c>
      <c r="J5768">
        <v>2600.66</v>
      </c>
      <c r="K5768">
        <v>2615.0300000000002</v>
      </c>
      <c r="L5768">
        <v>2593.37</v>
      </c>
      <c r="M5768">
        <v>2600.35</v>
      </c>
      <c r="N5768">
        <v>2603.88</v>
      </c>
      <c r="O5768">
        <v>2613.04</v>
      </c>
      <c r="P5768">
        <v>2618.8000000000002</v>
      </c>
      <c r="Q5768">
        <v>2599</v>
      </c>
      <c r="R5768">
        <v>2601.5</v>
      </c>
      <c r="S5768">
        <v>2602.59</v>
      </c>
      <c r="T5768">
        <v>2613.2399999999998</v>
      </c>
      <c r="U5768">
        <v>2625.52</v>
      </c>
      <c r="V5768">
        <v>2638.31</v>
      </c>
      <c r="W5768">
        <v>2648.75</v>
      </c>
      <c r="X5768">
        <v>2659.73</v>
      </c>
      <c r="Y5768">
        <v>2672.01</v>
      </c>
      <c r="Z5768">
        <v>2686.29</v>
      </c>
      <c r="AA5768">
        <v>2696.48</v>
      </c>
      <c r="AB5768">
        <v>2704.59</v>
      </c>
      <c r="AC5768">
        <v>2720.57</v>
      </c>
      <c r="AD5768">
        <v>2733.91</v>
      </c>
      <c r="AE5768">
        <v>2743.11</v>
      </c>
      <c r="AF5768">
        <v>2754.11</v>
      </c>
      <c r="AG5768">
        <v>2775.35</v>
      </c>
    </row>
    <row r="5769" spans="1:33" x14ac:dyDescent="0.35">
      <c r="A5769" t="s">
        <v>9</v>
      </c>
      <c r="B5769" t="s">
        <v>19</v>
      </c>
      <c r="C5769">
        <v>64.709699999999998</v>
      </c>
      <c r="D5769">
        <v>69.103899999999996</v>
      </c>
      <c r="E5769">
        <v>72.638499999999993</v>
      </c>
      <c r="F5769">
        <v>74.086299999999994</v>
      </c>
      <c r="G5769">
        <v>74.311300000000003</v>
      </c>
      <c r="H5769">
        <v>74.914000000000001</v>
      </c>
      <c r="I5769">
        <v>75.194699999999997</v>
      </c>
      <c r="J5769">
        <v>75.238100000000003</v>
      </c>
      <c r="K5769">
        <v>75.155699999999996</v>
      </c>
      <c r="L5769">
        <v>75.036000000000001</v>
      </c>
      <c r="M5769">
        <v>74.906099999999995</v>
      </c>
      <c r="N5769">
        <v>74.777299999999997</v>
      </c>
      <c r="O5769">
        <v>75.199799999999996</v>
      </c>
      <c r="P5769">
        <v>75.1935</v>
      </c>
      <c r="Q5769">
        <v>75.0565</v>
      </c>
      <c r="R5769">
        <v>75.012299999999996</v>
      </c>
      <c r="S5769">
        <v>74.887799999999999</v>
      </c>
      <c r="T5769">
        <v>74.901300000000006</v>
      </c>
      <c r="U5769">
        <v>75.014399999999995</v>
      </c>
      <c r="V5769">
        <v>74.911500000000004</v>
      </c>
      <c r="W5769">
        <v>74.839399999999998</v>
      </c>
      <c r="X5769">
        <v>74.913600000000002</v>
      </c>
      <c r="Y5769">
        <v>74.879000000000005</v>
      </c>
      <c r="Z5769">
        <v>75.102599999999995</v>
      </c>
      <c r="AA5769">
        <v>75.046800000000005</v>
      </c>
      <c r="AB5769">
        <v>74.822500000000005</v>
      </c>
      <c r="AC5769">
        <v>75.045299999999997</v>
      </c>
      <c r="AD5769">
        <v>74.872299999999996</v>
      </c>
      <c r="AE5769">
        <v>74.740799999999993</v>
      </c>
      <c r="AF5769">
        <v>74.687200000000004</v>
      </c>
      <c r="AG5769">
        <v>74.905799999999999</v>
      </c>
    </row>
    <row r="5770" spans="1:33" x14ac:dyDescent="0.35">
      <c r="A5770" t="s">
        <v>10</v>
      </c>
      <c r="B5770" t="s">
        <v>19</v>
      </c>
      <c r="C5770">
        <v>-758.70899999999995</v>
      </c>
      <c r="D5770">
        <v>-740.18799999999999</v>
      </c>
      <c r="E5770">
        <v>-735.697</v>
      </c>
      <c r="F5770">
        <v>-732.20500000000004</v>
      </c>
      <c r="G5770">
        <v>-728.96600000000001</v>
      </c>
      <c r="H5770">
        <v>-724.47400000000005</v>
      </c>
      <c r="I5770">
        <v>-720.98199999999997</v>
      </c>
      <c r="J5770">
        <v>-717.74400000000003</v>
      </c>
      <c r="K5770">
        <v>-713.25099999999998</v>
      </c>
      <c r="L5770">
        <v>-709.73299999999995</v>
      </c>
      <c r="M5770">
        <v>-705.24099999999999</v>
      </c>
      <c r="N5770">
        <v>-702.029</v>
      </c>
      <c r="O5770">
        <v>-698.51</v>
      </c>
      <c r="P5770">
        <v>-694.01900000000001</v>
      </c>
      <c r="Q5770">
        <v>-690.52700000000004</v>
      </c>
      <c r="R5770">
        <v>-686.28800000000001</v>
      </c>
      <c r="S5770">
        <v>-682.79600000000005</v>
      </c>
      <c r="T5770">
        <v>-679.30399999999997</v>
      </c>
      <c r="U5770">
        <v>-674.78499999999997</v>
      </c>
      <c r="V5770">
        <v>-671.57299999999998</v>
      </c>
      <c r="W5770">
        <v>-668.08199999999999</v>
      </c>
      <c r="X5770">
        <v>-663.56299999999999</v>
      </c>
      <c r="Y5770">
        <v>-660.07100000000003</v>
      </c>
      <c r="Z5770">
        <v>-655.85900000000004</v>
      </c>
      <c r="AA5770">
        <v>-652.34100000000001</v>
      </c>
      <c r="AB5770">
        <v>-648.84799999999996</v>
      </c>
      <c r="AC5770">
        <v>-644.63599999999997</v>
      </c>
      <c r="AD5770">
        <v>-641.11800000000005</v>
      </c>
      <c r="AE5770">
        <v>-636.62599999999998</v>
      </c>
      <c r="AF5770">
        <v>-633.13400000000001</v>
      </c>
      <c r="AG5770">
        <v>-629.89499999999998</v>
      </c>
    </row>
    <row r="5771" spans="1:33" x14ac:dyDescent="0.35">
      <c r="A5771" t="s">
        <v>11</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row>
  </sheetData>
  <autoFilter ref="A1:AH5763" xr:uid="{00000000-0009-0000-0000-00000A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4.5" x14ac:dyDescent="0.35"/>
  <cols>
    <col min="1" max="1" width="89.7265625" customWidth="1"/>
    <col min="2" max="2" width="47.1796875" customWidth="1"/>
    <col min="3" max="3" width="13.7265625" customWidth="1"/>
    <col min="4" max="4" width="14.7265625" customWidth="1"/>
    <col min="5" max="5" width="30.54296875" customWidth="1"/>
    <col min="6" max="6" width="36.7265625" customWidth="1"/>
  </cols>
  <sheetData>
    <row r="1" spans="1:6" x14ac:dyDescent="0.35">
      <c r="A1" t="s">
        <v>18</v>
      </c>
    </row>
    <row r="2" spans="1:6" x14ac:dyDescent="0.35">
      <c r="A2" t="s">
        <v>20</v>
      </c>
      <c r="B2" t="s">
        <v>1</v>
      </c>
      <c r="C2" t="s">
        <v>1701</v>
      </c>
      <c r="D2" t="s">
        <v>1702</v>
      </c>
      <c r="E2" t="s">
        <v>1703</v>
      </c>
      <c r="F2" t="s">
        <v>1742</v>
      </c>
    </row>
    <row r="3" spans="1:6" x14ac:dyDescent="0.35">
      <c r="A3" t="s">
        <v>21</v>
      </c>
      <c r="B3" t="s">
        <v>1</v>
      </c>
      <c r="C3" t="s">
        <v>1701</v>
      </c>
      <c r="D3" t="s">
        <v>1702</v>
      </c>
      <c r="E3" t="s">
        <v>1703</v>
      </c>
      <c r="F3" t="s">
        <v>1743</v>
      </c>
    </row>
    <row r="4" spans="1:6" x14ac:dyDescent="0.35">
      <c r="A4" t="s">
        <v>22</v>
      </c>
      <c r="B4" t="s">
        <v>1</v>
      </c>
      <c r="C4" t="s">
        <v>1701</v>
      </c>
      <c r="D4" t="s">
        <v>1702</v>
      </c>
      <c r="E4" t="s">
        <v>1703</v>
      </c>
      <c r="F4" t="s">
        <v>1744</v>
      </c>
    </row>
    <row r="5" spans="1:6" x14ac:dyDescent="0.35">
      <c r="A5" t="s">
        <v>23</v>
      </c>
      <c r="B5" t="s">
        <v>1</v>
      </c>
      <c r="C5" t="s">
        <v>1701</v>
      </c>
      <c r="D5" t="s">
        <v>1702</v>
      </c>
      <c r="E5" t="s">
        <v>1703</v>
      </c>
      <c r="F5" t="s">
        <v>1745</v>
      </c>
    </row>
    <row r="6" spans="1:6" x14ac:dyDescent="0.35">
      <c r="A6" t="s">
        <v>24</v>
      </c>
      <c r="B6" t="s">
        <v>1</v>
      </c>
      <c r="C6" t="s">
        <v>1701</v>
      </c>
      <c r="D6" t="s">
        <v>1702</v>
      </c>
      <c r="E6" t="s">
        <v>1703</v>
      </c>
      <c r="F6" t="s">
        <v>1746</v>
      </c>
    </row>
    <row r="7" spans="1:6" x14ac:dyDescent="0.35">
      <c r="A7" t="s">
        <v>25</v>
      </c>
      <c r="B7" t="s">
        <v>1</v>
      </c>
      <c r="C7" t="s">
        <v>1701</v>
      </c>
      <c r="D7" t="s">
        <v>1702</v>
      </c>
      <c r="E7" t="s">
        <v>1703</v>
      </c>
      <c r="F7" t="s">
        <v>1747</v>
      </c>
    </row>
    <row r="8" spans="1:6" x14ac:dyDescent="0.35">
      <c r="A8" t="s">
        <v>26</v>
      </c>
      <c r="B8" t="s">
        <v>1</v>
      </c>
      <c r="C8" t="s">
        <v>1701</v>
      </c>
      <c r="D8" t="s">
        <v>1702</v>
      </c>
      <c r="E8" t="s">
        <v>1703</v>
      </c>
      <c r="F8" t="s">
        <v>1748</v>
      </c>
    </row>
    <row r="9" spans="1:6" x14ac:dyDescent="0.35">
      <c r="A9" t="s">
        <v>27</v>
      </c>
      <c r="B9" t="s">
        <v>1</v>
      </c>
      <c r="C9" t="s">
        <v>1701</v>
      </c>
      <c r="D9" t="s">
        <v>1702</v>
      </c>
      <c r="E9" t="s">
        <v>1703</v>
      </c>
      <c r="F9" t="s">
        <v>1749</v>
      </c>
    </row>
    <row r="10" spans="1:6" x14ac:dyDescent="0.35">
      <c r="A10" t="s">
        <v>28</v>
      </c>
      <c r="B10" t="s">
        <v>1</v>
      </c>
      <c r="C10" t="s">
        <v>1701</v>
      </c>
      <c r="D10" t="s">
        <v>1702</v>
      </c>
      <c r="E10" t="s">
        <v>1703</v>
      </c>
      <c r="F10" t="s">
        <v>1750</v>
      </c>
    </row>
    <row r="11" spans="1:6" x14ac:dyDescent="0.35">
      <c r="A11" t="s">
        <v>29</v>
      </c>
      <c r="B11" t="s">
        <v>1</v>
      </c>
      <c r="C11" t="s">
        <v>1701</v>
      </c>
      <c r="D11" t="s">
        <v>1702</v>
      </c>
      <c r="E11" t="s">
        <v>1703</v>
      </c>
      <c r="F11" t="s">
        <v>1751</v>
      </c>
    </row>
    <row r="12" spans="1:6" x14ac:dyDescent="0.35">
      <c r="A12" t="s">
        <v>30</v>
      </c>
      <c r="B12" t="s">
        <v>1</v>
      </c>
      <c r="C12" t="s">
        <v>1701</v>
      </c>
      <c r="D12" t="s">
        <v>1702</v>
      </c>
      <c r="E12" t="s">
        <v>1704</v>
      </c>
      <c r="F12" t="s">
        <v>1742</v>
      </c>
    </row>
    <row r="13" spans="1:6" x14ac:dyDescent="0.35">
      <c r="A13" t="s">
        <v>31</v>
      </c>
      <c r="B13" t="s">
        <v>1</v>
      </c>
      <c r="C13" t="s">
        <v>1701</v>
      </c>
      <c r="D13" t="s">
        <v>1702</v>
      </c>
      <c r="E13" t="s">
        <v>1704</v>
      </c>
      <c r="F13" t="s">
        <v>1743</v>
      </c>
    </row>
    <row r="14" spans="1:6" x14ac:dyDescent="0.35">
      <c r="A14" t="s">
        <v>32</v>
      </c>
      <c r="B14" t="s">
        <v>1</v>
      </c>
      <c r="C14" t="s">
        <v>1701</v>
      </c>
      <c r="D14" t="s">
        <v>1702</v>
      </c>
      <c r="E14" t="s">
        <v>1704</v>
      </c>
      <c r="F14" t="s">
        <v>1744</v>
      </c>
    </row>
    <row r="15" spans="1:6" x14ac:dyDescent="0.35">
      <c r="A15" t="s">
        <v>33</v>
      </c>
      <c r="B15" t="s">
        <v>1</v>
      </c>
      <c r="C15" t="s">
        <v>1701</v>
      </c>
      <c r="D15" t="s">
        <v>1702</v>
      </c>
      <c r="E15" t="s">
        <v>1704</v>
      </c>
      <c r="F15" t="s">
        <v>1745</v>
      </c>
    </row>
    <row r="16" spans="1:6" x14ac:dyDescent="0.35">
      <c r="A16" t="s">
        <v>34</v>
      </c>
      <c r="B16" t="s">
        <v>1</v>
      </c>
      <c r="C16" t="s">
        <v>1701</v>
      </c>
      <c r="D16" t="s">
        <v>1702</v>
      </c>
      <c r="E16" t="s">
        <v>1704</v>
      </c>
      <c r="F16" t="s">
        <v>1746</v>
      </c>
    </row>
    <row r="17" spans="1:6" x14ac:dyDescent="0.35">
      <c r="A17" t="s">
        <v>35</v>
      </c>
      <c r="B17" t="s">
        <v>1</v>
      </c>
      <c r="C17" t="s">
        <v>1701</v>
      </c>
      <c r="D17" t="s">
        <v>1702</v>
      </c>
      <c r="E17" t="s">
        <v>1704</v>
      </c>
      <c r="F17" t="s">
        <v>1747</v>
      </c>
    </row>
    <row r="18" spans="1:6" x14ac:dyDescent="0.35">
      <c r="A18" t="s">
        <v>36</v>
      </c>
      <c r="B18" t="s">
        <v>1</v>
      </c>
      <c r="C18" t="s">
        <v>1701</v>
      </c>
      <c r="D18" t="s">
        <v>1702</v>
      </c>
      <c r="E18" t="s">
        <v>1704</v>
      </c>
      <c r="F18" t="s">
        <v>1748</v>
      </c>
    </row>
    <row r="19" spans="1:6" x14ac:dyDescent="0.35">
      <c r="A19" t="s">
        <v>37</v>
      </c>
      <c r="B19" t="s">
        <v>1</v>
      </c>
      <c r="C19" t="s">
        <v>1701</v>
      </c>
      <c r="D19" t="s">
        <v>1702</v>
      </c>
      <c r="E19" t="s">
        <v>1704</v>
      </c>
      <c r="F19" t="s">
        <v>1749</v>
      </c>
    </row>
    <row r="20" spans="1:6" x14ac:dyDescent="0.35">
      <c r="A20" t="s">
        <v>38</v>
      </c>
      <c r="B20" t="s">
        <v>1</v>
      </c>
      <c r="C20" t="s">
        <v>1701</v>
      </c>
      <c r="D20" t="s">
        <v>1702</v>
      </c>
      <c r="E20" t="s">
        <v>1704</v>
      </c>
      <c r="F20" t="s">
        <v>1750</v>
      </c>
    </row>
    <row r="21" spans="1:6" x14ac:dyDescent="0.35">
      <c r="A21" t="s">
        <v>39</v>
      </c>
      <c r="B21" t="s">
        <v>1</v>
      </c>
      <c r="C21" t="s">
        <v>1701</v>
      </c>
      <c r="D21" t="s">
        <v>1702</v>
      </c>
      <c r="E21" t="s">
        <v>1704</v>
      </c>
      <c r="F21" t="s">
        <v>1751</v>
      </c>
    </row>
    <row r="22" spans="1:6" x14ac:dyDescent="0.35">
      <c r="A22" t="s">
        <v>40</v>
      </c>
      <c r="B22" t="s">
        <v>1</v>
      </c>
      <c r="C22" t="s">
        <v>1701</v>
      </c>
      <c r="D22" t="s">
        <v>1705</v>
      </c>
      <c r="E22" t="s">
        <v>1703</v>
      </c>
      <c r="F22" t="s">
        <v>1742</v>
      </c>
    </row>
    <row r="23" spans="1:6" x14ac:dyDescent="0.35">
      <c r="A23" t="s">
        <v>41</v>
      </c>
      <c r="B23" t="s">
        <v>1</v>
      </c>
      <c r="C23" t="s">
        <v>1701</v>
      </c>
      <c r="D23" t="s">
        <v>1705</v>
      </c>
      <c r="E23" t="s">
        <v>1703</v>
      </c>
      <c r="F23" t="s">
        <v>1743</v>
      </c>
    </row>
    <row r="24" spans="1:6" x14ac:dyDescent="0.35">
      <c r="A24" t="s">
        <v>42</v>
      </c>
      <c r="B24" t="s">
        <v>1</v>
      </c>
      <c r="C24" t="s">
        <v>1701</v>
      </c>
      <c r="D24" t="s">
        <v>1705</v>
      </c>
      <c r="E24" t="s">
        <v>1703</v>
      </c>
      <c r="F24" t="s">
        <v>1744</v>
      </c>
    </row>
    <row r="25" spans="1:6" x14ac:dyDescent="0.35">
      <c r="A25" t="s">
        <v>43</v>
      </c>
      <c r="B25" t="s">
        <v>1</v>
      </c>
      <c r="C25" t="s">
        <v>1701</v>
      </c>
      <c r="D25" t="s">
        <v>1705</v>
      </c>
      <c r="E25" t="s">
        <v>1703</v>
      </c>
      <c r="F25" t="s">
        <v>1745</v>
      </c>
    </row>
    <row r="26" spans="1:6" x14ac:dyDescent="0.35">
      <c r="A26" t="s">
        <v>44</v>
      </c>
      <c r="B26" t="s">
        <v>1</v>
      </c>
      <c r="C26" t="s">
        <v>1701</v>
      </c>
      <c r="D26" t="s">
        <v>1705</v>
      </c>
      <c r="E26" t="s">
        <v>1703</v>
      </c>
      <c r="F26" t="s">
        <v>1746</v>
      </c>
    </row>
    <row r="27" spans="1:6" x14ac:dyDescent="0.35">
      <c r="A27" t="s">
        <v>45</v>
      </c>
      <c r="B27" t="s">
        <v>1</v>
      </c>
      <c r="C27" t="s">
        <v>1701</v>
      </c>
      <c r="D27" t="s">
        <v>1705</v>
      </c>
      <c r="E27" t="s">
        <v>1703</v>
      </c>
      <c r="F27" t="s">
        <v>1747</v>
      </c>
    </row>
    <row r="28" spans="1:6" x14ac:dyDescent="0.35">
      <c r="A28" t="s">
        <v>46</v>
      </c>
      <c r="B28" t="s">
        <v>1</v>
      </c>
      <c r="C28" t="s">
        <v>1701</v>
      </c>
      <c r="D28" t="s">
        <v>1705</v>
      </c>
      <c r="E28" t="s">
        <v>1703</v>
      </c>
      <c r="F28" t="s">
        <v>1748</v>
      </c>
    </row>
    <row r="29" spans="1:6" x14ac:dyDescent="0.35">
      <c r="A29" t="s">
        <v>47</v>
      </c>
      <c r="B29" t="s">
        <v>1</v>
      </c>
      <c r="C29" t="s">
        <v>1701</v>
      </c>
      <c r="D29" t="s">
        <v>1705</v>
      </c>
      <c r="E29" t="s">
        <v>1703</v>
      </c>
      <c r="F29" t="s">
        <v>1749</v>
      </c>
    </row>
    <row r="30" spans="1:6" x14ac:dyDescent="0.35">
      <c r="A30" t="s">
        <v>48</v>
      </c>
      <c r="B30" t="s">
        <v>1</v>
      </c>
      <c r="C30" t="s">
        <v>1701</v>
      </c>
      <c r="D30" t="s">
        <v>1705</v>
      </c>
      <c r="E30" t="s">
        <v>1703</v>
      </c>
      <c r="F30" t="s">
        <v>1750</v>
      </c>
    </row>
    <row r="31" spans="1:6" x14ac:dyDescent="0.35">
      <c r="A31" t="s">
        <v>49</v>
      </c>
      <c r="B31" t="s">
        <v>1</v>
      </c>
      <c r="C31" t="s">
        <v>1701</v>
      </c>
      <c r="D31" t="s">
        <v>1705</v>
      </c>
      <c r="E31" t="s">
        <v>1703</v>
      </c>
      <c r="F31" t="s">
        <v>1751</v>
      </c>
    </row>
    <row r="32" spans="1:6" x14ac:dyDescent="0.35">
      <c r="A32" t="s">
        <v>50</v>
      </c>
      <c r="B32" t="s">
        <v>1</v>
      </c>
      <c r="C32" t="s">
        <v>1701</v>
      </c>
      <c r="D32" t="s">
        <v>1705</v>
      </c>
      <c r="E32" t="s">
        <v>1704</v>
      </c>
      <c r="F32" t="s">
        <v>1742</v>
      </c>
    </row>
    <row r="33" spans="1:6" x14ac:dyDescent="0.35">
      <c r="A33" t="s">
        <v>51</v>
      </c>
      <c r="B33" t="s">
        <v>1</v>
      </c>
      <c r="C33" t="s">
        <v>1701</v>
      </c>
      <c r="D33" t="s">
        <v>1705</v>
      </c>
      <c r="E33" t="s">
        <v>1704</v>
      </c>
      <c r="F33" t="s">
        <v>1743</v>
      </c>
    </row>
    <row r="34" spans="1:6" x14ac:dyDescent="0.35">
      <c r="A34" t="s">
        <v>52</v>
      </c>
      <c r="B34" t="s">
        <v>1</v>
      </c>
      <c r="C34" t="s">
        <v>1701</v>
      </c>
      <c r="D34" t="s">
        <v>1705</v>
      </c>
      <c r="E34" t="s">
        <v>1704</v>
      </c>
      <c r="F34" t="s">
        <v>1744</v>
      </c>
    </row>
    <row r="35" spans="1:6" x14ac:dyDescent="0.35">
      <c r="A35" t="s">
        <v>53</v>
      </c>
      <c r="B35" t="s">
        <v>1</v>
      </c>
      <c r="C35" t="s">
        <v>1701</v>
      </c>
      <c r="D35" t="s">
        <v>1705</v>
      </c>
      <c r="E35" t="s">
        <v>1704</v>
      </c>
      <c r="F35" t="s">
        <v>1745</v>
      </c>
    </row>
    <row r="36" spans="1:6" x14ac:dyDescent="0.35">
      <c r="A36" t="s">
        <v>54</v>
      </c>
      <c r="B36" t="s">
        <v>1</v>
      </c>
      <c r="C36" t="s">
        <v>1701</v>
      </c>
      <c r="D36" t="s">
        <v>1705</v>
      </c>
      <c r="E36" t="s">
        <v>1704</v>
      </c>
      <c r="F36" t="s">
        <v>1746</v>
      </c>
    </row>
    <row r="37" spans="1:6" x14ac:dyDescent="0.35">
      <c r="A37" t="s">
        <v>55</v>
      </c>
      <c r="B37" t="s">
        <v>1</v>
      </c>
      <c r="C37" t="s">
        <v>1701</v>
      </c>
      <c r="D37" t="s">
        <v>1705</v>
      </c>
      <c r="E37" t="s">
        <v>1704</v>
      </c>
      <c r="F37" t="s">
        <v>1747</v>
      </c>
    </row>
    <row r="38" spans="1:6" x14ac:dyDescent="0.35">
      <c r="A38" t="s">
        <v>56</v>
      </c>
      <c r="B38" t="s">
        <v>1</v>
      </c>
      <c r="C38" t="s">
        <v>1701</v>
      </c>
      <c r="D38" t="s">
        <v>1705</v>
      </c>
      <c r="E38" t="s">
        <v>1704</v>
      </c>
      <c r="F38" t="s">
        <v>1748</v>
      </c>
    </row>
    <row r="39" spans="1:6" x14ac:dyDescent="0.35">
      <c r="A39" t="s">
        <v>57</v>
      </c>
      <c r="B39" t="s">
        <v>1</v>
      </c>
      <c r="C39" t="s">
        <v>1701</v>
      </c>
      <c r="D39" t="s">
        <v>1705</v>
      </c>
      <c r="E39" t="s">
        <v>1704</v>
      </c>
      <c r="F39" t="s">
        <v>1749</v>
      </c>
    </row>
    <row r="40" spans="1:6" x14ac:dyDescent="0.35">
      <c r="A40" t="s">
        <v>58</v>
      </c>
      <c r="B40" t="s">
        <v>1</v>
      </c>
      <c r="C40" t="s">
        <v>1701</v>
      </c>
      <c r="D40" t="s">
        <v>1705</v>
      </c>
      <c r="E40" t="s">
        <v>1704</v>
      </c>
      <c r="F40" t="s">
        <v>1750</v>
      </c>
    </row>
    <row r="41" spans="1:6" x14ac:dyDescent="0.35">
      <c r="A41" t="s">
        <v>59</v>
      </c>
      <c r="B41" t="s">
        <v>1</v>
      </c>
      <c r="C41" t="s">
        <v>1701</v>
      </c>
      <c r="D41" t="s">
        <v>1705</v>
      </c>
      <c r="E41" t="s">
        <v>1704</v>
      </c>
      <c r="F41" t="s">
        <v>1751</v>
      </c>
    </row>
    <row r="42" spans="1:6" x14ac:dyDescent="0.35">
      <c r="A42" t="s">
        <v>60</v>
      </c>
      <c r="B42" t="s">
        <v>1</v>
      </c>
      <c r="C42" t="s">
        <v>1701</v>
      </c>
      <c r="D42" t="s">
        <v>1706</v>
      </c>
      <c r="E42" t="s">
        <v>1703</v>
      </c>
      <c r="F42" t="s">
        <v>1742</v>
      </c>
    </row>
    <row r="43" spans="1:6" x14ac:dyDescent="0.35">
      <c r="A43" t="s">
        <v>61</v>
      </c>
      <c r="B43" t="s">
        <v>1</v>
      </c>
      <c r="C43" t="s">
        <v>1701</v>
      </c>
      <c r="D43" t="s">
        <v>1706</v>
      </c>
      <c r="E43" t="s">
        <v>1703</v>
      </c>
      <c r="F43" t="s">
        <v>1743</v>
      </c>
    </row>
    <row r="44" spans="1:6" x14ac:dyDescent="0.35">
      <c r="A44" t="s">
        <v>62</v>
      </c>
      <c r="B44" t="s">
        <v>1</v>
      </c>
      <c r="C44" t="s">
        <v>1701</v>
      </c>
      <c r="D44" t="s">
        <v>1706</v>
      </c>
      <c r="E44" t="s">
        <v>1703</v>
      </c>
      <c r="F44" t="s">
        <v>1744</v>
      </c>
    </row>
    <row r="45" spans="1:6" x14ac:dyDescent="0.35">
      <c r="A45" t="s">
        <v>63</v>
      </c>
      <c r="B45" t="s">
        <v>1</v>
      </c>
      <c r="C45" t="s">
        <v>1701</v>
      </c>
      <c r="D45" t="s">
        <v>1706</v>
      </c>
      <c r="E45" t="s">
        <v>1703</v>
      </c>
      <c r="F45" t="s">
        <v>1745</v>
      </c>
    </row>
    <row r="46" spans="1:6" x14ac:dyDescent="0.35">
      <c r="A46" t="s">
        <v>64</v>
      </c>
      <c r="B46" t="s">
        <v>1</v>
      </c>
      <c r="C46" t="s">
        <v>1701</v>
      </c>
      <c r="D46" t="s">
        <v>1706</v>
      </c>
      <c r="E46" t="s">
        <v>1703</v>
      </c>
      <c r="F46" t="s">
        <v>1746</v>
      </c>
    </row>
    <row r="47" spans="1:6" x14ac:dyDescent="0.35">
      <c r="A47" t="s">
        <v>65</v>
      </c>
      <c r="B47" t="s">
        <v>1</v>
      </c>
      <c r="C47" t="s">
        <v>1701</v>
      </c>
      <c r="D47" t="s">
        <v>1706</v>
      </c>
      <c r="E47" t="s">
        <v>1703</v>
      </c>
      <c r="F47" t="s">
        <v>1747</v>
      </c>
    </row>
    <row r="48" spans="1:6" x14ac:dyDescent="0.35">
      <c r="A48" t="s">
        <v>66</v>
      </c>
      <c r="B48" t="s">
        <v>1</v>
      </c>
      <c r="C48" t="s">
        <v>1701</v>
      </c>
      <c r="D48" t="s">
        <v>1706</v>
      </c>
      <c r="E48" t="s">
        <v>1703</v>
      </c>
      <c r="F48" t="s">
        <v>1748</v>
      </c>
    </row>
    <row r="49" spans="1:6" x14ac:dyDescent="0.35">
      <c r="A49" t="s">
        <v>67</v>
      </c>
      <c r="B49" t="s">
        <v>1</v>
      </c>
      <c r="C49" t="s">
        <v>1701</v>
      </c>
      <c r="D49" t="s">
        <v>1706</v>
      </c>
      <c r="E49" t="s">
        <v>1703</v>
      </c>
      <c r="F49" t="s">
        <v>1749</v>
      </c>
    </row>
    <row r="50" spans="1:6" x14ac:dyDescent="0.35">
      <c r="A50" t="s">
        <v>68</v>
      </c>
      <c r="B50" t="s">
        <v>1</v>
      </c>
      <c r="C50" t="s">
        <v>1701</v>
      </c>
      <c r="D50" t="s">
        <v>1706</v>
      </c>
      <c r="E50" t="s">
        <v>1703</v>
      </c>
      <c r="F50" t="s">
        <v>1750</v>
      </c>
    </row>
    <row r="51" spans="1:6" x14ac:dyDescent="0.35">
      <c r="A51" t="s">
        <v>69</v>
      </c>
      <c r="B51" t="s">
        <v>1</v>
      </c>
      <c r="C51" t="s">
        <v>1701</v>
      </c>
      <c r="D51" t="s">
        <v>1706</v>
      </c>
      <c r="E51" t="s">
        <v>1703</v>
      </c>
      <c r="F51" t="s">
        <v>1751</v>
      </c>
    </row>
    <row r="52" spans="1:6" x14ac:dyDescent="0.35">
      <c r="A52" t="s">
        <v>70</v>
      </c>
      <c r="B52" t="s">
        <v>1</v>
      </c>
      <c r="C52" t="s">
        <v>1701</v>
      </c>
      <c r="D52" t="s">
        <v>1706</v>
      </c>
      <c r="E52" t="s">
        <v>1704</v>
      </c>
      <c r="F52" t="s">
        <v>1742</v>
      </c>
    </row>
    <row r="53" spans="1:6" x14ac:dyDescent="0.35">
      <c r="A53" t="s">
        <v>71</v>
      </c>
      <c r="B53" t="s">
        <v>1</v>
      </c>
      <c r="C53" t="s">
        <v>1701</v>
      </c>
      <c r="D53" t="s">
        <v>1706</v>
      </c>
      <c r="E53" t="s">
        <v>1704</v>
      </c>
      <c r="F53" t="s">
        <v>1743</v>
      </c>
    </row>
    <row r="54" spans="1:6" x14ac:dyDescent="0.35">
      <c r="A54" t="s">
        <v>72</v>
      </c>
      <c r="B54" t="s">
        <v>1</v>
      </c>
      <c r="C54" t="s">
        <v>1701</v>
      </c>
      <c r="D54" t="s">
        <v>1706</v>
      </c>
      <c r="E54" t="s">
        <v>1704</v>
      </c>
      <c r="F54" t="s">
        <v>1744</v>
      </c>
    </row>
    <row r="55" spans="1:6" x14ac:dyDescent="0.35">
      <c r="A55" t="s">
        <v>73</v>
      </c>
      <c r="B55" t="s">
        <v>1</v>
      </c>
      <c r="C55" t="s">
        <v>1701</v>
      </c>
      <c r="D55" t="s">
        <v>1706</v>
      </c>
      <c r="E55" t="s">
        <v>1704</v>
      </c>
      <c r="F55" t="s">
        <v>1745</v>
      </c>
    </row>
    <row r="56" spans="1:6" x14ac:dyDescent="0.35">
      <c r="A56" t="s">
        <v>74</v>
      </c>
      <c r="B56" t="s">
        <v>1</v>
      </c>
      <c r="C56" t="s">
        <v>1701</v>
      </c>
      <c r="D56" t="s">
        <v>1706</v>
      </c>
      <c r="E56" t="s">
        <v>1704</v>
      </c>
      <c r="F56" t="s">
        <v>1746</v>
      </c>
    </row>
    <row r="57" spans="1:6" x14ac:dyDescent="0.35">
      <c r="A57" t="s">
        <v>75</v>
      </c>
      <c r="B57" t="s">
        <v>1</v>
      </c>
      <c r="C57" t="s">
        <v>1701</v>
      </c>
      <c r="D57" t="s">
        <v>1706</v>
      </c>
      <c r="E57" t="s">
        <v>1704</v>
      </c>
      <c r="F57" t="s">
        <v>1747</v>
      </c>
    </row>
    <row r="58" spans="1:6" x14ac:dyDescent="0.35">
      <c r="A58" t="s">
        <v>76</v>
      </c>
      <c r="B58" t="s">
        <v>1</v>
      </c>
      <c r="C58" t="s">
        <v>1701</v>
      </c>
      <c r="D58" t="s">
        <v>1706</v>
      </c>
      <c r="E58" t="s">
        <v>1704</v>
      </c>
      <c r="F58" t="s">
        <v>1748</v>
      </c>
    </row>
    <row r="59" spans="1:6" x14ac:dyDescent="0.35">
      <c r="A59" t="s">
        <v>77</v>
      </c>
      <c r="B59" t="s">
        <v>1</v>
      </c>
      <c r="C59" t="s">
        <v>1701</v>
      </c>
      <c r="D59" t="s">
        <v>1706</v>
      </c>
      <c r="E59" t="s">
        <v>1704</v>
      </c>
      <c r="F59" t="s">
        <v>1749</v>
      </c>
    </row>
    <row r="60" spans="1:6" x14ac:dyDescent="0.35">
      <c r="A60" t="s">
        <v>78</v>
      </c>
      <c r="B60" t="s">
        <v>1</v>
      </c>
      <c r="C60" t="s">
        <v>1701</v>
      </c>
      <c r="D60" t="s">
        <v>1706</v>
      </c>
      <c r="E60" t="s">
        <v>1704</v>
      </c>
      <c r="F60" t="s">
        <v>1750</v>
      </c>
    </row>
    <row r="61" spans="1:6" x14ac:dyDescent="0.35">
      <c r="A61" t="s">
        <v>79</v>
      </c>
      <c r="B61" t="s">
        <v>1</v>
      </c>
      <c r="C61" t="s">
        <v>1701</v>
      </c>
      <c r="D61" t="s">
        <v>1706</v>
      </c>
      <c r="E61" t="s">
        <v>1704</v>
      </c>
      <c r="F61" t="s">
        <v>1751</v>
      </c>
    </row>
    <row r="62" spans="1:6" x14ac:dyDescent="0.35">
      <c r="A62" t="s">
        <v>80</v>
      </c>
      <c r="B62" t="s">
        <v>1</v>
      </c>
      <c r="C62" t="s">
        <v>1701</v>
      </c>
      <c r="D62" t="s">
        <v>1707</v>
      </c>
      <c r="E62" t="s">
        <v>1703</v>
      </c>
      <c r="F62" t="s">
        <v>1742</v>
      </c>
    </row>
    <row r="63" spans="1:6" x14ac:dyDescent="0.35">
      <c r="A63" t="s">
        <v>81</v>
      </c>
      <c r="B63" t="s">
        <v>1</v>
      </c>
      <c r="C63" t="s">
        <v>1701</v>
      </c>
      <c r="D63" t="s">
        <v>1707</v>
      </c>
      <c r="E63" t="s">
        <v>1703</v>
      </c>
      <c r="F63" t="s">
        <v>1743</v>
      </c>
    </row>
    <row r="64" spans="1:6" x14ac:dyDescent="0.35">
      <c r="A64" t="s">
        <v>82</v>
      </c>
      <c r="B64" t="s">
        <v>1</v>
      </c>
      <c r="C64" t="s">
        <v>1701</v>
      </c>
      <c r="D64" t="s">
        <v>1707</v>
      </c>
      <c r="E64" t="s">
        <v>1703</v>
      </c>
      <c r="F64" t="s">
        <v>1744</v>
      </c>
    </row>
    <row r="65" spans="1:6" x14ac:dyDescent="0.35">
      <c r="A65" t="s">
        <v>83</v>
      </c>
      <c r="B65" t="s">
        <v>1</v>
      </c>
      <c r="C65" t="s">
        <v>1701</v>
      </c>
      <c r="D65" t="s">
        <v>1707</v>
      </c>
      <c r="E65" t="s">
        <v>1703</v>
      </c>
      <c r="F65" t="s">
        <v>1745</v>
      </c>
    </row>
    <row r="66" spans="1:6" x14ac:dyDescent="0.35">
      <c r="A66" t="s">
        <v>84</v>
      </c>
      <c r="B66" t="s">
        <v>1</v>
      </c>
      <c r="C66" t="s">
        <v>1701</v>
      </c>
      <c r="D66" t="s">
        <v>1707</v>
      </c>
      <c r="E66" t="s">
        <v>1703</v>
      </c>
      <c r="F66" t="s">
        <v>1746</v>
      </c>
    </row>
    <row r="67" spans="1:6" x14ac:dyDescent="0.35">
      <c r="A67" t="s">
        <v>85</v>
      </c>
      <c r="B67" t="s">
        <v>1</v>
      </c>
      <c r="C67" t="s">
        <v>1701</v>
      </c>
      <c r="D67" t="s">
        <v>1707</v>
      </c>
      <c r="E67" t="s">
        <v>1703</v>
      </c>
      <c r="F67" t="s">
        <v>1747</v>
      </c>
    </row>
    <row r="68" spans="1:6" x14ac:dyDescent="0.35">
      <c r="A68" t="s">
        <v>86</v>
      </c>
      <c r="B68" t="s">
        <v>1</v>
      </c>
      <c r="C68" t="s">
        <v>1701</v>
      </c>
      <c r="D68" t="s">
        <v>1707</v>
      </c>
      <c r="E68" t="s">
        <v>1703</v>
      </c>
      <c r="F68" t="s">
        <v>1748</v>
      </c>
    </row>
    <row r="69" spans="1:6" x14ac:dyDescent="0.35">
      <c r="A69" t="s">
        <v>87</v>
      </c>
      <c r="B69" t="s">
        <v>1</v>
      </c>
      <c r="C69" t="s">
        <v>1701</v>
      </c>
      <c r="D69" t="s">
        <v>1707</v>
      </c>
      <c r="E69" t="s">
        <v>1703</v>
      </c>
      <c r="F69" t="s">
        <v>1749</v>
      </c>
    </row>
    <row r="70" spans="1:6" x14ac:dyDescent="0.35">
      <c r="A70" t="s">
        <v>88</v>
      </c>
      <c r="B70" t="s">
        <v>1</v>
      </c>
      <c r="C70" t="s">
        <v>1701</v>
      </c>
      <c r="D70" t="s">
        <v>1707</v>
      </c>
      <c r="E70" t="s">
        <v>1703</v>
      </c>
      <c r="F70" t="s">
        <v>1750</v>
      </c>
    </row>
    <row r="71" spans="1:6" x14ac:dyDescent="0.35">
      <c r="A71" t="s">
        <v>89</v>
      </c>
      <c r="B71" t="s">
        <v>1</v>
      </c>
      <c r="C71" t="s">
        <v>1701</v>
      </c>
      <c r="D71" t="s">
        <v>1707</v>
      </c>
      <c r="E71" t="s">
        <v>1703</v>
      </c>
      <c r="F71" t="s">
        <v>1751</v>
      </c>
    </row>
    <row r="72" spans="1:6" x14ac:dyDescent="0.35">
      <c r="A72" t="s">
        <v>90</v>
      </c>
      <c r="B72" t="s">
        <v>1</v>
      </c>
      <c r="C72" t="s">
        <v>1701</v>
      </c>
      <c r="D72" t="s">
        <v>1707</v>
      </c>
      <c r="E72" t="s">
        <v>1704</v>
      </c>
      <c r="F72" t="s">
        <v>1742</v>
      </c>
    </row>
    <row r="73" spans="1:6" x14ac:dyDescent="0.35">
      <c r="A73" t="s">
        <v>91</v>
      </c>
      <c r="B73" t="s">
        <v>1</v>
      </c>
      <c r="C73" t="s">
        <v>1701</v>
      </c>
      <c r="D73" t="s">
        <v>1707</v>
      </c>
      <c r="E73" t="s">
        <v>1704</v>
      </c>
      <c r="F73" t="s">
        <v>1743</v>
      </c>
    </row>
    <row r="74" spans="1:6" x14ac:dyDescent="0.35">
      <c r="A74" t="s">
        <v>92</v>
      </c>
      <c r="B74" t="s">
        <v>1</v>
      </c>
      <c r="C74" t="s">
        <v>1701</v>
      </c>
      <c r="D74" t="s">
        <v>1707</v>
      </c>
      <c r="E74" t="s">
        <v>1704</v>
      </c>
      <c r="F74" t="s">
        <v>1744</v>
      </c>
    </row>
    <row r="75" spans="1:6" x14ac:dyDescent="0.35">
      <c r="A75" t="s">
        <v>93</v>
      </c>
      <c r="B75" t="s">
        <v>1</v>
      </c>
      <c r="C75" t="s">
        <v>1701</v>
      </c>
      <c r="D75" t="s">
        <v>1707</v>
      </c>
      <c r="E75" t="s">
        <v>1704</v>
      </c>
      <c r="F75" t="s">
        <v>1745</v>
      </c>
    </row>
    <row r="76" spans="1:6" x14ac:dyDescent="0.35">
      <c r="A76" t="s">
        <v>94</v>
      </c>
      <c r="B76" t="s">
        <v>1</v>
      </c>
      <c r="C76" t="s">
        <v>1701</v>
      </c>
      <c r="D76" t="s">
        <v>1707</v>
      </c>
      <c r="E76" t="s">
        <v>1704</v>
      </c>
      <c r="F76" t="s">
        <v>1746</v>
      </c>
    </row>
    <row r="77" spans="1:6" x14ac:dyDescent="0.35">
      <c r="A77" t="s">
        <v>95</v>
      </c>
      <c r="B77" t="s">
        <v>1</v>
      </c>
      <c r="C77" t="s">
        <v>1701</v>
      </c>
      <c r="D77" t="s">
        <v>1707</v>
      </c>
      <c r="E77" t="s">
        <v>1704</v>
      </c>
      <c r="F77" t="s">
        <v>1747</v>
      </c>
    </row>
    <row r="78" spans="1:6" x14ac:dyDescent="0.35">
      <c r="A78" t="s">
        <v>96</v>
      </c>
      <c r="B78" t="s">
        <v>1</v>
      </c>
      <c r="C78" t="s">
        <v>1701</v>
      </c>
      <c r="D78" t="s">
        <v>1707</v>
      </c>
      <c r="E78" t="s">
        <v>1704</v>
      </c>
      <c r="F78" t="s">
        <v>1748</v>
      </c>
    </row>
    <row r="79" spans="1:6" x14ac:dyDescent="0.35">
      <c r="A79" t="s">
        <v>97</v>
      </c>
      <c r="B79" t="s">
        <v>1</v>
      </c>
      <c r="C79" t="s">
        <v>1701</v>
      </c>
      <c r="D79" t="s">
        <v>1707</v>
      </c>
      <c r="E79" t="s">
        <v>1704</v>
      </c>
      <c r="F79" t="s">
        <v>1749</v>
      </c>
    </row>
    <row r="80" spans="1:6" x14ac:dyDescent="0.35">
      <c r="A80" t="s">
        <v>98</v>
      </c>
      <c r="B80" t="s">
        <v>1</v>
      </c>
      <c r="C80" t="s">
        <v>1701</v>
      </c>
      <c r="D80" t="s">
        <v>1707</v>
      </c>
      <c r="E80" t="s">
        <v>1704</v>
      </c>
      <c r="F80" t="s">
        <v>1750</v>
      </c>
    </row>
    <row r="81" spans="1:6" x14ac:dyDescent="0.35">
      <c r="A81" t="s">
        <v>99</v>
      </c>
      <c r="B81" t="s">
        <v>1</v>
      </c>
      <c r="C81" t="s">
        <v>1701</v>
      </c>
      <c r="D81" t="s">
        <v>1707</v>
      </c>
      <c r="E81" t="s">
        <v>1704</v>
      </c>
      <c r="F81" t="s">
        <v>1751</v>
      </c>
    </row>
    <row r="82" spans="1:6" x14ac:dyDescent="0.35">
      <c r="A82" t="s">
        <v>100</v>
      </c>
      <c r="B82" t="s">
        <v>1</v>
      </c>
      <c r="C82" t="s">
        <v>1701</v>
      </c>
      <c r="D82" t="s">
        <v>1708</v>
      </c>
      <c r="E82" t="s">
        <v>1703</v>
      </c>
      <c r="F82" t="s">
        <v>1742</v>
      </c>
    </row>
    <row r="83" spans="1:6" x14ac:dyDescent="0.35">
      <c r="A83" t="s">
        <v>101</v>
      </c>
      <c r="B83" t="s">
        <v>1</v>
      </c>
      <c r="C83" t="s">
        <v>1701</v>
      </c>
      <c r="D83" t="s">
        <v>1708</v>
      </c>
      <c r="E83" t="s">
        <v>1703</v>
      </c>
      <c r="F83" t="s">
        <v>1743</v>
      </c>
    </row>
    <row r="84" spans="1:6" x14ac:dyDescent="0.35">
      <c r="A84" t="s">
        <v>102</v>
      </c>
      <c r="B84" t="s">
        <v>1</v>
      </c>
      <c r="C84" t="s">
        <v>1701</v>
      </c>
      <c r="D84" t="s">
        <v>1708</v>
      </c>
      <c r="E84" t="s">
        <v>1703</v>
      </c>
      <c r="F84" t="s">
        <v>1744</v>
      </c>
    </row>
    <row r="85" spans="1:6" x14ac:dyDescent="0.35">
      <c r="A85" t="s">
        <v>103</v>
      </c>
      <c r="B85" t="s">
        <v>1</v>
      </c>
      <c r="C85" t="s">
        <v>1701</v>
      </c>
      <c r="D85" t="s">
        <v>1708</v>
      </c>
      <c r="E85" t="s">
        <v>1703</v>
      </c>
      <c r="F85" t="s">
        <v>1745</v>
      </c>
    </row>
    <row r="86" spans="1:6" x14ac:dyDescent="0.35">
      <c r="A86" t="s">
        <v>104</v>
      </c>
      <c r="B86" t="s">
        <v>1</v>
      </c>
      <c r="C86" t="s">
        <v>1701</v>
      </c>
      <c r="D86" t="s">
        <v>1708</v>
      </c>
      <c r="E86" t="s">
        <v>1703</v>
      </c>
      <c r="F86" t="s">
        <v>1746</v>
      </c>
    </row>
    <row r="87" spans="1:6" x14ac:dyDescent="0.35">
      <c r="A87" t="s">
        <v>105</v>
      </c>
      <c r="B87" t="s">
        <v>1</v>
      </c>
      <c r="C87" t="s">
        <v>1701</v>
      </c>
      <c r="D87" t="s">
        <v>1708</v>
      </c>
      <c r="E87" t="s">
        <v>1703</v>
      </c>
      <c r="F87" t="s">
        <v>1747</v>
      </c>
    </row>
    <row r="88" spans="1:6" x14ac:dyDescent="0.35">
      <c r="A88" t="s">
        <v>106</v>
      </c>
      <c r="B88" t="s">
        <v>1</v>
      </c>
      <c r="C88" t="s">
        <v>1701</v>
      </c>
      <c r="D88" t="s">
        <v>1708</v>
      </c>
      <c r="E88" t="s">
        <v>1703</v>
      </c>
      <c r="F88" t="s">
        <v>1748</v>
      </c>
    </row>
    <row r="89" spans="1:6" x14ac:dyDescent="0.35">
      <c r="A89" t="s">
        <v>107</v>
      </c>
      <c r="B89" t="s">
        <v>1</v>
      </c>
      <c r="C89" t="s">
        <v>1701</v>
      </c>
      <c r="D89" t="s">
        <v>1708</v>
      </c>
      <c r="E89" t="s">
        <v>1703</v>
      </c>
      <c r="F89" t="s">
        <v>1749</v>
      </c>
    </row>
    <row r="90" spans="1:6" x14ac:dyDescent="0.35">
      <c r="A90" t="s">
        <v>108</v>
      </c>
      <c r="B90" t="s">
        <v>1</v>
      </c>
      <c r="C90" t="s">
        <v>1701</v>
      </c>
      <c r="D90" t="s">
        <v>1708</v>
      </c>
      <c r="E90" t="s">
        <v>1703</v>
      </c>
      <c r="F90" t="s">
        <v>1750</v>
      </c>
    </row>
    <row r="91" spans="1:6" x14ac:dyDescent="0.35">
      <c r="A91" t="s">
        <v>109</v>
      </c>
      <c r="B91" t="s">
        <v>1</v>
      </c>
      <c r="C91" t="s">
        <v>1701</v>
      </c>
      <c r="D91" t="s">
        <v>1708</v>
      </c>
      <c r="E91" t="s">
        <v>1703</v>
      </c>
      <c r="F91" t="s">
        <v>1751</v>
      </c>
    </row>
    <row r="92" spans="1:6" x14ac:dyDescent="0.35">
      <c r="A92" t="s">
        <v>110</v>
      </c>
      <c r="B92" t="s">
        <v>1</v>
      </c>
      <c r="C92" t="s">
        <v>1701</v>
      </c>
      <c r="D92" t="s">
        <v>1708</v>
      </c>
      <c r="E92" t="s">
        <v>1704</v>
      </c>
      <c r="F92" t="s">
        <v>1742</v>
      </c>
    </row>
    <row r="93" spans="1:6" x14ac:dyDescent="0.35">
      <c r="A93" t="s">
        <v>111</v>
      </c>
      <c r="B93" t="s">
        <v>1</v>
      </c>
      <c r="C93" t="s">
        <v>1701</v>
      </c>
      <c r="D93" t="s">
        <v>1708</v>
      </c>
      <c r="E93" t="s">
        <v>1704</v>
      </c>
      <c r="F93" t="s">
        <v>1743</v>
      </c>
    </row>
    <row r="94" spans="1:6" x14ac:dyDescent="0.35">
      <c r="A94" t="s">
        <v>112</v>
      </c>
      <c r="B94" t="s">
        <v>1</v>
      </c>
      <c r="C94" t="s">
        <v>1701</v>
      </c>
      <c r="D94" t="s">
        <v>1708</v>
      </c>
      <c r="E94" t="s">
        <v>1704</v>
      </c>
      <c r="F94" t="s">
        <v>1744</v>
      </c>
    </row>
    <row r="95" spans="1:6" x14ac:dyDescent="0.35">
      <c r="A95" t="s">
        <v>113</v>
      </c>
      <c r="B95" t="s">
        <v>1</v>
      </c>
      <c r="C95" t="s">
        <v>1701</v>
      </c>
      <c r="D95" t="s">
        <v>1708</v>
      </c>
      <c r="E95" t="s">
        <v>1704</v>
      </c>
      <c r="F95" t="s">
        <v>1745</v>
      </c>
    </row>
    <row r="96" spans="1:6" x14ac:dyDescent="0.35">
      <c r="A96" t="s">
        <v>114</v>
      </c>
      <c r="B96" t="s">
        <v>1</v>
      </c>
      <c r="C96" t="s">
        <v>1701</v>
      </c>
      <c r="D96" t="s">
        <v>1708</v>
      </c>
      <c r="E96" t="s">
        <v>1704</v>
      </c>
      <c r="F96" t="s">
        <v>1746</v>
      </c>
    </row>
    <row r="97" spans="1:6" x14ac:dyDescent="0.35">
      <c r="A97" t="s">
        <v>115</v>
      </c>
      <c r="B97" t="s">
        <v>1</v>
      </c>
      <c r="C97" t="s">
        <v>1701</v>
      </c>
      <c r="D97" t="s">
        <v>1708</v>
      </c>
      <c r="E97" t="s">
        <v>1704</v>
      </c>
      <c r="F97" t="s">
        <v>1747</v>
      </c>
    </row>
    <row r="98" spans="1:6" x14ac:dyDescent="0.35">
      <c r="A98" t="s">
        <v>116</v>
      </c>
      <c r="B98" t="s">
        <v>1</v>
      </c>
      <c r="C98" t="s">
        <v>1701</v>
      </c>
      <c r="D98" t="s">
        <v>1708</v>
      </c>
      <c r="E98" t="s">
        <v>1704</v>
      </c>
      <c r="F98" t="s">
        <v>1748</v>
      </c>
    </row>
    <row r="99" spans="1:6" x14ac:dyDescent="0.35">
      <c r="A99" t="s">
        <v>117</v>
      </c>
      <c r="B99" t="s">
        <v>1</v>
      </c>
      <c r="C99" t="s">
        <v>1701</v>
      </c>
      <c r="D99" t="s">
        <v>1708</v>
      </c>
      <c r="E99" t="s">
        <v>1704</v>
      </c>
      <c r="F99" t="s">
        <v>1749</v>
      </c>
    </row>
    <row r="100" spans="1:6" x14ac:dyDescent="0.35">
      <c r="A100" t="s">
        <v>118</v>
      </c>
      <c r="B100" t="s">
        <v>1</v>
      </c>
      <c r="C100" t="s">
        <v>1701</v>
      </c>
      <c r="D100" t="s">
        <v>1708</v>
      </c>
      <c r="E100" t="s">
        <v>1704</v>
      </c>
      <c r="F100" t="s">
        <v>1750</v>
      </c>
    </row>
    <row r="101" spans="1:6" x14ac:dyDescent="0.35">
      <c r="A101" t="s">
        <v>119</v>
      </c>
      <c r="B101" t="s">
        <v>1</v>
      </c>
      <c r="C101" t="s">
        <v>1701</v>
      </c>
      <c r="D101" t="s">
        <v>1708</v>
      </c>
      <c r="E101" t="s">
        <v>1704</v>
      </c>
      <c r="F101" t="s">
        <v>1751</v>
      </c>
    </row>
    <row r="102" spans="1:6" x14ac:dyDescent="0.35">
      <c r="A102" t="s">
        <v>120</v>
      </c>
      <c r="B102" t="s">
        <v>1</v>
      </c>
      <c r="C102" t="s">
        <v>1701</v>
      </c>
      <c r="D102" t="s">
        <v>1709</v>
      </c>
      <c r="E102" t="s">
        <v>1703</v>
      </c>
      <c r="F102" t="s">
        <v>1742</v>
      </c>
    </row>
    <row r="103" spans="1:6" x14ac:dyDescent="0.35">
      <c r="A103" t="s">
        <v>121</v>
      </c>
      <c r="B103" t="s">
        <v>1</v>
      </c>
      <c r="C103" t="s">
        <v>1701</v>
      </c>
      <c r="D103" t="s">
        <v>1709</v>
      </c>
      <c r="E103" t="s">
        <v>1703</v>
      </c>
      <c r="F103" t="s">
        <v>1743</v>
      </c>
    </row>
    <row r="104" spans="1:6" x14ac:dyDescent="0.35">
      <c r="A104" t="s">
        <v>122</v>
      </c>
      <c r="B104" t="s">
        <v>1</v>
      </c>
      <c r="C104" t="s">
        <v>1701</v>
      </c>
      <c r="D104" t="s">
        <v>1709</v>
      </c>
      <c r="E104" t="s">
        <v>1703</v>
      </c>
      <c r="F104" t="s">
        <v>1744</v>
      </c>
    </row>
    <row r="105" spans="1:6" x14ac:dyDescent="0.35">
      <c r="A105" t="s">
        <v>123</v>
      </c>
      <c r="B105" t="s">
        <v>1</v>
      </c>
      <c r="C105" t="s">
        <v>1701</v>
      </c>
      <c r="D105" t="s">
        <v>1709</v>
      </c>
      <c r="E105" t="s">
        <v>1703</v>
      </c>
      <c r="F105" t="s">
        <v>1745</v>
      </c>
    </row>
    <row r="106" spans="1:6" x14ac:dyDescent="0.35">
      <c r="A106" t="s">
        <v>124</v>
      </c>
      <c r="B106" t="s">
        <v>1</v>
      </c>
      <c r="C106" t="s">
        <v>1701</v>
      </c>
      <c r="D106" t="s">
        <v>1709</v>
      </c>
      <c r="E106" t="s">
        <v>1703</v>
      </c>
      <c r="F106" t="s">
        <v>1746</v>
      </c>
    </row>
    <row r="107" spans="1:6" x14ac:dyDescent="0.35">
      <c r="A107" t="s">
        <v>125</v>
      </c>
      <c r="B107" t="s">
        <v>1</v>
      </c>
      <c r="C107" t="s">
        <v>1701</v>
      </c>
      <c r="D107" t="s">
        <v>1709</v>
      </c>
      <c r="E107" t="s">
        <v>1703</v>
      </c>
      <c r="F107" t="s">
        <v>1747</v>
      </c>
    </row>
    <row r="108" spans="1:6" x14ac:dyDescent="0.35">
      <c r="A108" t="s">
        <v>126</v>
      </c>
      <c r="B108" t="s">
        <v>1</v>
      </c>
      <c r="C108" t="s">
        <v>1701</v>
      </c>
      <c r="D108" t="s">
        <v>1709</v>
      </c>
      <c r="E108" t="s">
        <v>1703</v>
      </c>
      <c r="F108" t="s">
        <v>1748</v>
      </c>
    </row>
    <row r="109" spans="1:6" x14ac:dyDescent="0.35">
      <c r="A109" t="s">
        <v>127</v>
      </c>
      <c r="B109" t="s">
        <v>1</v>
      </c>
      <c r="C109" t="s">
        <v>1701</v>
      </c>
      <c r="D109" t="s">
        <v>1709</v>
      </c>
      <c r="E109" t="s">
        <v>1703</v>
      </c>
      <c r="F109" t="s">
        <v>1749</v>
      </c>
    </row>
    <row r="110" spans="1:6" x14ac:dyDescent="0.35">
      <c r="A110" t="s">
        <v>128</v>
      </c>
      <c r="B110" t="s">
        <v>1</v>
      </c>
      <c r="C110" t="s">
        <v>1701</v>
      </c>
      <c r="D110" t="s">
        <v>1709</v>
      </c>
      <c r="E110" t="s">
        <v>1703</v>
      </c>
      <c r="F110" t="s">
        <v>1750</v>
      </c>
    </row>
    <row r="111" spans="1:6" x14ac:dyDescent="0.35">
      <c r="A111" t="s">
        <v>129</v>
      </c>
      <c r="B111" t="s">
        <v>1</v>
      </c>
      <c r="C111" t="s">
        <v>1701</v>
      </c>
      <c r="D111" t="s">
        <v>1709</v>
      </c>
      <c r="E111" t="s">
        <v>1703</v>
      </c>
      <c r="F111" t="s">
        <v>1751</v>
      </c>
    </row>
    <row r="112" spans="1:6" x14ac:dyDescent="0.35">
      <c r="A112" t="s">
        <v>130</v>
      </c>
      <c r="B112" t="s">
        <v>1</v>
      </c>
      <c r="C112" t="s">
        <v>1701</v>
      </c>
      <c r="D112" t="s">
        <v>1709</v>
      </c>
      <c r="E112" t="s">
        <v>1704</v>
      </c>
      <c r="F112" t="s">
        <v>1742</v>
      </c>
    </row>
    <row r="113" spans="1:6" x14ac:dyDescent="0.35">
      <c r="A113" t="s">
        <v>131</v>
      </c>
      <c r="B113" t="s">
        <v>1</v>
      </c>
      <c r="C113" t="s">
        <v>1701</v>
      </c>
      <c r="D113" t="s">
        <v>1709</v>
      </c>
      <c r="E113" t="s">
        <v>1704</v>
      </c>
      <c r="F113" t="s">
        <v>1743</v>
      </c>
    </row>
    <row r="114" spans="1:6" x14ac:dyDescent="0.35">
      <c r="A114" t="s">
        <v>132</v>
      </c>
      <c r="B114" t="s">
        <v>1</v>
      </c>
      <c r="C114" t="s">
        <v>1701</v>
      </c>
      <c r="D114" t="s">
        <v>1709</v>
      </c>
      <c r="E114" t="s">
        <v>1704</v>
      </c>
      <c r="F114" t="s">
        <v>1744</v>
      </c>
    </row>
    <row r="115" spans="1:6" x14ac:dyDescent="0.35">
      <c r="A115" t="s">
        <v>133</v>
      </c>
      <c r="B115" t="s">
        <v>1</v>
      </c>
      <c r="C115" t="s">
        <v>1701</v>
      </c>
      <c r="D115" t="s">
        <v>1709</v>
      </c>
      <c r="E115" t="s">
        <v>1704</v>
      </c>
      <c r="F115" t="s">
        <v>1745</v>
      </c>
    </row>
    <row r="116" spans="1:6" x14ac:dyDescent="0.35">
      <c r="A116" t="s">
        <v>134</v>
      </c>
      <c r="B116" t="s">
        <v>1</v>
      </c>
      <c r="C116" t="s">
        <v>1701</v>
      </c>
      <c r="D116" t="s">
        <v>1709</v>
      </c>
      <c r="E116" t="s">
        <v>1704</v>
      </c>
      <c r="F116" t="s">
        <v>1746</v>
      </c>
    </row>
    <row r="117" spans="1:6" x14ac:dyDescent="0.35">
      <c r="A117" t="s">
        <v>135</v>
      </c>
      <c r="B117" t="s">
        <v>1</v>
      </c>
      <c r="C117" t="s">
        <v>1701</v>
      </c>
      <c r="D117" t="s">
        <v>1709</v>
      </c>
      <c r="E117" t="s">
        <v>1704</v>
      </c>
      <c r="F117" t="s">
        <v>1747</v>
      </c>
    </row>
    <row r="118" spans="1:6" x14ac:dyDescent="0.35">
      <c r="A118" t="s">
        <v>136</v>
      </c>
      <c r="B118" t="s">
        <v>1</v>
      </c>
      <c r="C118" t="s">
        <v>1701</v>
      </c>
      <c r="D118" t="s">
        <v>1709</v>
      </c>
      <c r="E118" t="s">
        <v>1704</v>
      </c>
      <c r="F118" t="s">
        <v>1748</v>
      </c>
    </row>
    <row r="119" spans="1:6" x14ac:dyDescent="0.35">
      <c r="A119" t="s">
        <v>137</v>
      </c>
      <c r="B119" t="s">
        <v>1</v>
      </c>
      <c r="C119" t="s">
        <v>1701</v>
      </c>
      <c r="D119" t="s">
        <v>1709</v>
      </c>
      <c r="E119" t="s">
        <v>1704</v>
      </c>
      <c r="F119" t="s">
        <v>1749</v>
      </c>
    </row>
    <row r="120" spans="1:6" x14ac:dyDescent="0.35">
      <c r="A120" t="s">
        <v>138</v>
      </c>
      <c r="B120" t="s">
        <v>1</v>
      </c>
      <c r="C120" t="s">
        <v>1701</v>
      </c>
      <c r="D120" t="s">
        <v>1709</v>
      </c>
      <c r="E120" t="s">
        <v>1704</v>
      </c>
      <c r="F120" t="s">
        <v>1750</v>
      </c>
    </row>
    <row r="121" spans="1:6" x14ac:dyDescent="0.35">
      <c r="A121" t="s">
        <v>139</v>
      </c>
      <c r="B121" t="s">
        <v>1</v>
      </c>
      <c r="C121" t="s">
        <v>1701</v>
      </c>
      <c r="D121" t="s">
        <v>1709</v>
      </c>
      <c r="E121" t="s">
        <v>1704</v>
      </c>
      <c r="F121" t="s">
        <v>1751</v>
      </c>
    </row>
    <row r="122" spans="1:6" x14ac:dyDescent="0.35">
      <c r="A122" t="s">
        <v>140</v>
      </c>
      <c r="B122" t="s">
        <v>1</v>
      </c>
      <c r="C122" t="s">
        <v>1701</v>
      </c>
      <c r="D122" t="s">
        <v>1710</v>
      </c>
      <c r="E122" t="s">
        <v>1703</v>
      </c>
      <c r="F122" t="s">
        <v>1742</v>
      </c>
    </row>
    <row r="123" spans="1:6" x14ac:dyDescent="0.35">
      <c r="A123" t="s">
        <v>141</v>
      </c>
      <c r="B123" t="s">
        <v>1</v>
      </c>
      <c r="C123" t="s">
        <v>1701</v>
      </c>
      <c r="D123" t="s">
        <v>1710</v>
      </c>
      <c r="E123" t="s">
        <v>1703</v>
      </c>
      <c r="F123" t="s">
        <v>1743</v>
      </c>
    </row>
    <row r="124" spans="1:6" x14ac:dyDescent="0.35">
      <c r="A124" t="s">
        <v>142</v>
      </c>
      <c r="B124" t="s">
        <v>1</v>
      </c>
      <c r="C124" t="s">
        <v>1701</v>
      </c>
      <c r="D124" t="s">
        <v>1710</v>
      </c>
      <c r="E124" t="s">
        <v>1703</v>
      </c>
      <c r="F124" t="s">
        <v>1744</v>
      </c>
    </row>
    <row r="125" spans="1:6" x14ac:dyDescent="0.35">
      <c r="A125" t="s">
        <v>143</v>
      </c>
      <c r="B125" t="s">
        <v>1</v>
      </c>
      <c r="C125" t="s">
        <v>1701</v>
      </c>
      <c r="D125" t="s">
        <v>1710</v>
      </c>
      <c r="E125" t="s">
        <v>1703</v>
      </c>
      <c r="F125" t="s">
        <v>1745</v>
      </c>
    </row>
    <row r="126" spans="1:6" x14ac:dyDescent="0.35">
      <c r="A126" t="s">
        <v>144</v>
      </c>
      <c r="B126" t="s">
        <v>1</v>
      </c>
      <c r="C126" t="s">
        <v>1701</v>
      </c>
      <c r="D126" t="s">
        <v>1710</v>
      </c>
      <c r="E126" t="s">
        <v>1703</v>
      </c>
      <c r="F126" t="s">
        <v>1746</v>
      </c>
    </row>
    <row r="127" spans="1:6" x14ac:dyDescent="0.35">
      <c r="A127" t="s">
        <v>145</v>
      </c>
      <c r="B127" t="s">
        <v>1</v>
      </c>
      <c r="C127" t="s">
        <v>1701</v>
      </c>
      <c r="D127" t="s">
        <v>1710</v>
      </c>
      <c r="E127" t="s">
        <v>1703</v>
      </c>
      <c r="F127" t="s">
        <v>1747</v>
      </c>
    </row>
    <row r="128" spans="1:6" x14ac:dyDescent="0.35">
      <c r="A128" t="s">
        <v>146</v>
      </c>
      <c r="B128" t="s">
        <v>1</v>
      </c>
      <c r="C128" t="s">
        <v>1701</v>
      </c>
      <c r="D128" t="s">
        <v>1710</v>
      </c>
      <c r="E128" t="s">
        <v>1703</v>
      </c>
      <c r="F128" t="s">
        <v>1748</v>
      </c>
    </row>
    <row r="129" spans="1:6" x14ac:dyDescent="0.35">
      <c r="A129" t="s">
        <v>147</v>
      </c>
      <c r="B129" t="s">
        <v>1</v>
      </c>
      <c r="C129" t="s">
        <v>1701</v>
      </c>
      <c r="D129" t="s">
        <v>1710</v>
      </c>
      <c r="E129" t="s">
        <v>1703</v>
      </c>
      <c r="F129" t="s">
        <v>1749</v>
      </c>
    </row>
    <row r="130" spans="1:6" x14ac:dyDescent="0.35">
      <c r="A130" t="s">
        <v>148</v>
      </c>
      <c r="B130" t="s">
        <v>1</v>
      </c>
      <c r="C130" t="s">
        <v>1701</v>
      </c>
      <c r="D130" t="s">
        <v>1710</v>
      </c>
      <c r="E130" t="s">
        <v>1703</v>
      </c>
      <c r="F130" t="s">
        <v>1750</v>
      </c>
    </row>
    <row r="131" spans="1:6" x14ac:dyDescent="0.35">
      <c r="A131" t="s">
        <v>149</v>
      </c>
      <c r="B131" t="s">
        <v>1</v>
      </c>
      <c r="C131" t="s">
        <v>1701</v>
      </c>
      <c r="D131" t="s">
        <v>1710</v>
      </c>
      <c r="E131" t="s">
        <v>1703</v>
      </c>
      <c r="F131" t="s">
        <v>1751</v>
      </c>
    </row>
    <row r="132" spans="1:6" x14ac:dyDescent="0.35">
      <c r="A132" t="s">
        <v>150</v>
      </c>
      <c r="B132" t="s">
        <v>1</v>
      </c>
      <c r="C132" t="s">
        <v>1701</v>
      </c>
      <c r="D132" t="s">
        <v>1710</v>
      </c>
      <c r="E132" t="s">
        <v>1704</v>
      </c>
      <c r="F132" t="s">
        <v>1742</v>
      </c>
    </row>
    <row r="133" spans="1:6" x14ac:dyDescent="0.35">
      <c r="A133" t="s">
        <v>151</v>
      </c>
      <c r="B133" t="s">
        <v>1</v>
      </c>
      <c r="C133" t="s">
        <v>1701</v>
      </c>
      <c r="D133" t="s">
        <v>1710</v>
      </c>
      <c r="E133" t="s">
        <v>1704</v>
      </c>
      <c r="F133" t="s">
        <v>1743</v>
      </c>
    </row>
    <row r="134" spans="1:6" x14ac:dyDescent="0.35">
      <c r="A134" t="s">
        <v>152</v>
      </c>
      <c r="B134" t="s">
        <v>1</v>
      </c>
      <c r="C134" t="s">
        <v>1701</v>
      </c>
      <c r="D134" t="s">
        <v>1710</v>
      </c>
      <c r="E134" t="s">
        <v>1704</v>
      </c>
      <c r="F134" t="s">
        <v>1744</v>
      </c>
    </row>
    <row r="135" spans="1:6" x14ac:dyDescent="0.35">
      <c r="A135" t="s">
        <v>153</v>
      </c>
      <c r="B135" t="s">
        <v>1</v>
      </c>
      <c r="C135" t="s">
        <v>1701</v>
      </c>
      <c r="D135" t="s">
        <v>1710</v>
      </c>
      <c r="E135" t="s">
        <v>1704</v>
      </c>
      <c r="F135" t="s">
        <v>1745</v>
      </c>
    </row>
    <row r="136" spans="1:6" x14ac:dyDescent="0.35">
      <c r="A136" t="s">
        <v>154</v>
      </c>
      <c r="B136" t="s">
        <v>1</v>
      </c>
      <c r="C136" t="s">
        <v>1701</v>
      </c>
      <c r="D136" t="s">
        <v>1710</v>
      </c>
      <c r="E136" t="s">
        <v>1704</v>
      </c>
      <c r="F136" t="s">
        <v>1746</v>
      </c>
    </row>
    <row r="137" spans="1:6" x14ac:dyDescent="0.35">
      <c r="A137" t="s">
        <v>155</v>
      </c>
      <c r="B137" t="s">
        <v>1</v>
      </c>
      <c r="C137" t="s">
        <v>1701</v>
      </c>
      <c r="D137" t="s">
        <v>1710</v>
      </c>
      <c r="E137" t="s">
        <v>1704</v>
      </c>
      <c r="F137" t="s">
        <v>1747</v>
      </c>
    </row>
    <row r="138" spans="1:6" x14ac:dyDescent="0.35">
      <c r="A138" t="s">
        <v>156</v>
      </c>
      <c r="B138" t="s">
        <v>1</v>
      </c>
      <c r="C138" t="s">
        <v>1701</v>
      </c>
      <c r="D138" t="s">
        <v>1710</v>
      </c>
      <c r="E138" t="s">
        <v>1704</v>
      </c>
      <c r="F138" t="s">
        <v>1748</v>
      </c>
    </row>
    <row r="139" spans="1:6" x14ac:dyDescent="0.35">
      <c r="A139" t="s">
        <v>157</v>
      </c>
      <c r="B139" t="s">
        <v>1</v>
      </c>
      <c r="C139" t="s">
        <v>1701</v>
      </c>
      <c r="D139" t="s">
        <v>1710</v>
      </c>
      <c r="E139" t="s">
        <v>1704</v>
      </c>
      <c r="F139" t="s">
        <v>1749</v>
      </c>
    </row>
    <row r="140" spans="1:6" x14ac:dyDescent="0.35">
      <c r="A140" t="s">
        <v>158</v>
      </c>
      <c r="B140" t="s">
        <v>1</v>
      </c>
      <c r="C140" t="s">
        <v>1701</v>
      </c>
      <c r="D140" t="s">
        <v>1710</v>
      </c>
      <c r="E140" t="s">
        <v>1704</v>
      </c>
      <c r="F140" t="s">
        <v>1750</v>
      </c>
    </row>
    <row r="141" spans="1:6" x14ac:dyDescent="0.35">
      <c r="A141" t="s">
        <v>159</v>
      </c>
      <c r="B141" t="s">
        <v>1</v>
      </c>
      <c r="C141" t="s">
        <v>1701</v>
      </c>
      <c r="D141" t="s">
        <v>1710</v>
      </c>
      <c r="E141" t="s">
        <v>1704</v>
      </c>
      <c r="F141" t="s">
        <v>1751</v>
      </c>
    </row>
    <row r="142" spans="1:6" x14ac:dyDescent="0.35">
      <c r="A142" t="s">
        <v>160</v>
      </c>
      <c r="B142" t="s">
        <v>1</v>
      </c>
      <c r="C142" t="s">
        <v>1701</v>
      </c>
      <c r="D142" t="s">
        <v>1711</v>
      </c>
      <c r="E142" t="s">
        <v>1703</v>
      </c>
      <c r="F142" t="s">
        <v>1742</v>
      </c>
    </row>
    <row r="143" spans="1:6" x14ac:dyDescent="0.35">
      <c r="A143" t="s">
        <v>161</v>
      </c>
      <c r="B143" t="s">
        <v>1</v>
      </c>
      <c r="C143" t="s">
        <v>1701</v>
      </c>
      <c r="D143" t="s">
        <v>1711</v>
      </c>
      <c r="E143" t="s">
        <v>1703</v>
      </c>
      <c r="F143" t="s">
        <v>1743</v>
      </c>
    </row>
    <row r="144" spans="1:6" x14ac:dyDescent="0.35">
      <c r="A144" t="s">
        <v>162</v>
      </c>
      <c r="B144" t="s">
        <v>1</v>
      </c>
      <c r="C144" t="s">
        <v>1701</v>
      </c>
      <c r="D144" t="s">
        <v>1711</v>
      </c>
      <c r="E144" t="s">
        <v>1703</v>
      </c>
      <c r="F144" t="s">
        <v>1744</v>
      </c>
    </row>
    <row r="145" spans="1:6" x14ac:dyDescent="0.35">
      <c r="A145" t="s">
        <v>163</v>
      </c>
      <c r="B145" t="s">
        <v>1</v>
      </c>
      <c r="C145" t="s">
        <v>1701</v>
      </c>
      <c r="D145" t="s">
        <v>1711</v>
      </c>
      <c r="E145" t="s">
        <v>1703</v>
      </c>
      <c r="F145" t="s">
        <v>1745</v>
      </c>
    </row>
    <row r="146" spans="1:6" x14ac:dyDescent="0.35">
      <c r="A146" t="s">
        <v>164</v>
      </c>
      <c r="B146" t="s">
        <v>1</v>
      </c>
      <c r="C146" t="s">
        <v>1701</v>
      </c>
      <c r="D146" t="s">
        <v>1711</v>
      </c>
      <c r="E146" t="s">
        <v>1703</v>
      </c>
      <c r="F146" t="s">
        <v>1746</v>
      </c>
    </row>
    <row r="147" spans="1:6" x14ac:dyDescent="0.35">
      <c r="A147" t="s">
        <v>165</v>
      </c>
      <c r="B147" t="s">
        <v>1</v>
      </c>
      <c r="C147" t="s">
        <v>1701</v>
      </c>
      <c r="D147" t="s">
        <v>1711</v>
      </c>
      <c r="E147" t="s">
        <v>1703</v>
      </c>
      <c r="F147" t="s">
        <v>1747</v>
      </c>
    </row>
    <row r="148" spans="1:6" x14ac:dyDescent="0.35">
      <c r="A148" t="s">
        <v>166</v>
      </c>
      <c r="B148" t="s">
        <v>1</v>
      </c>
      <c r="C148" t="s">
        <v>1701</v>
      </c>
      <c r="D148" t="s">
        <v>1711</v>
      </c>
      <c r="E148" t="s">
        <v>1703</v>
      </c>
      <c r="F148" t="s">
        <v>1748</v>
      </c>
    </row>
    <row r="149" spans="1:6" x14ac:dyDescent="0.35">
      <c r="A149" t="s">
        <v>167</v>
      </c>
      <c r="B149" t="s">
        <v>1</v>
      </c>
      <c r="C149" t="s">
        <v>1701</v>
      </c>
      <c r="D149" t="s">
        <v>1711</v>
      </c>
      <c r="E149" t="s">
        <v>1703</v>
      </c>
      <c r="F149" t="s">
        <v>1749</v>
      </c>
    </row>
    <row r="150" spans="1:6" x14ac:dyDescent="0.35">
      <c r="A150" t="s">
        <v>168</v>
      </c>
      <c r="B150" t="s">
        <v>1</v>
      </c>
      <c r="C150" t="s">
        <v>1701</v>
      </c>
      <c r="D150" t="s">
        <v>1711</v>
      </c>
      <c r="E150" t="s">
        <v>1703</v>
      </c>
      <c r="F150" t="s">
        <v>1750</v>
      </c>
    </row>
    <row r="151" spans="1:6" x14ac:dyDescent="0.35">
      <c r="A151" t="s">
        <v>169</v>
      </c>
      <c r="B151" t="s">
        <v>1</v>
      </c>
      <c r="C151" t="s">
        <v>1701</v>
      </c>
      <c r="D151" t="s">
        <v>1711</v>
      </c>
      <c r="E151" t="s">
        <v>1703</v>
      </c>
      <c r="F151" t="s">
        <v>1751</v>
      </c>
    </row>
    <row r="152" spans="1:6" x14ac:dyDescent="0.35">
      <c r="A152" t="s">
        <v>170</v>
      </c>
      <c r="B152" t="s">
        <v>1</v>
      </c>
      <c r="C152" t="s">
        <v>1701</v>
      </c>
      <c r="D152" t="s">
        <v>1711</v>
      </c>
      <c r="E152" t="s">
        <v>1704</v>
      </c>
      <c r="F152" t="s">
        <v>1742</v>
      </c>
    </row>
    <row r="153" spans="1:6" x14ac:dyDescent="0.35">
      <c r="A153" t="s">
        <v>171</v>
      </c>
      <c r="B153" t="s">
        <v>1</v>
      </c>
      <c r="C153" t="s">
        <v>1701</v>
      </c>
      <c r="D153" t="s">
        <v>1711</v>
      </c>
      <c r="E153" t="s">
        <v>1704</v>
      </c>
      <c r="F153" t="s">
        <v>1743</v>
      </c>
    </row>
    <row r="154" spans="1:6" x14ac:dyDescent="0.35">
      <c r="A154" t="s">
        <v>172</v>
      </c>
      <c r="B154" t="s">
        <v>1</v>
      </c>
      <c r="C154" t="s">
        <v>1701</v>
      </c>
      <c r="D154" t="s">
        <v>1711</v>
      </c>
      <c r="E154" t="s">
        <v>1704</v>
      </c>
      <c r="F154" t="s">
        <v>1744</v>
      </c>
    </row>
    <row r="155" spans="1:6" x14ac:dyDescent="0.35">
      <c r="A155" t="s">
        <v>173</v>
      </c>
      <c r="B155" t="s">
        <v>1</v>
      </c>
      <c r="C155" t="s">
        <v>1701</v>
      </c>
      <c r="D155" t="s">
        <v>1711</v>
      </c>
      <c r="E155" t="s">
        <v>1704</v>
      </c>
      <c r="F155" t="s">
        <v>1745</v>
      </c>
    </row>
    <row r="156" spans="1:6" x14ac:dyDescent="0.35">
      <c r="A156" t="s">
        <v>174</v>
      </c>
      <c r="B156" t="s">
        <v>1</v>
      </c>
      <c r="C156" t="s">
        <v>1701</v>
      </c>
      <c r="D156" t="s">
        <v>1711</v>
      </c>
      <c r="E156" t="s">
        <v>1704</v>
      </c>
      <c r="F156" t="s">
        <v>1746</v>
      </c>
    </row>
    <row r="157" spans="1:6" x14ac:dyDescent="0.35">
      <c r="A157" t="s">
        <v>175</v>
      </c>
      <c r="B157" t="s">
        <v>1</v>
      </c>
      <c r="C157" t="s">
        <v>1701</v>
      </c>
      <c r="D157" t="s">
        <v>1711</v>
      </c>
      <c r="E157" t="s">
        <v>1704</v>
      </c>
      <c r="F157" t="s">
        <v>1747</v>
      </c>
    </row>
    <row r="158" spans="1:6" x14ac:dyDescent="0.35">
      <c r="A158" t="s">
        <v>176</v>
      </c>
      <c r="B158" t="s">
        <v>1</v>
      </c>
      <c r="C158" t="s">
        <v>1701</v>
      </c>
      <c r="D158" t="s">
        <v>1711</v>
      </c>
      <c r="E158" t="s">
        <v>1704</v>
      </c>
      <c r="F158" t="s">
        <v>1748</v>
      </c>
    </row>
    <row r="159" spans="1:6" x14ac:dyDescent="0.35">
      <c r="A159" t="s">
        <v>177</v>
      </c>
      <c r="B159" t="s">
        <v>1</v>
      </c>
      <c r="C159" t="s">
        <v>1701</v>
      </c>
      <c r="D159" t="s">
        <v>1711</v>
      </c>
      <c r="E159" t="s">
        <v>1704</v>
      </c>
      <c r="F159" t="s">
        <v>1749</v>
      </c>
    </row>
    <row r="160" spans="1:6" x14ac:dyDescent="0.35">
      <c r="A160" t="s">
        <v>178</v>
      </c>
      <c r="B160" t="s">
        <v>1</v>
      </c>
      <c r="C160" t="s">
        <v>1701</v>
      </c>
      <c r="D160" t="s">
        <v>1711</v>
      </c>
      <c r="E160" t="s">
        <v>1704</v>
      </c>
      <c r="F160" t="s">
        <v>1750</v>
      </c>
    </row>
    <row r="161" spans="1:6" x14ac:dyDescent="0.35">
      <c r="A161" t="s">
        <v>179</v>
      </c>
      <c r="B161" t="s">
        <v>1</v>
      </c>
      <c r="C161" t="s">
        <v>1701</v>
      </c>
      <c r="D161" t="s">
        <v>1711</v>
      </c>
      <c r="E161" t="s">
        <v>1704</v>
      </c>
      <c r="F161" t="s">
        <v>1751</v>
      </c>
    </row>
    <row r="162" spans="1:6" x14ac:dyDescent="0.35">
      <c r="A162" t="s">
        <v>180</v>
      </c>
      <c r="B162" t="s">
        <v>1</v>
      </c>
      <c r="C162" t="s">
        <v>1701</v>
      </c>
      <c r="D162" t="s">
        <v>1712</v>
      </c>
      <c r="E162" t="s">
        <v>1703</v>
      </c>
      <c r="F162" t="s">
        <v>1742</v>
      </c>
    </row>
    <row r="163" spans="1:6" x14ac:dyDescent="0.35">
      <c r="A163" t="s">
        <v>181</v>
      </c>
      <c r="B163" t="s">
        <v>1</v>
      </c>
      <c r="C163" t="s">
        <v>1701</v>
      </c>
      <c r="D163" t="s">
        <v>1712</v>
      </c>
      <c r="E163" t="s">
        <v>1703</v>
      </c>
      <c r="F163" t="s">
        <v>1743</v>
      </c>
    </row>
    <row r="164" spans="1:6" x14ac:dyDescent="0.35">
      <c r="A164" t="s">
        <v>182</v>
      </c>
      <c r="B164" t="s">
        <v>1</v>
      </c>
      <c r="C164" t="s">
        <v>1701</v>
      </c>
      <c r="D164" t="s">
        <v>1712</v>
      </c>
      <c r="E164" t="s">
        <v>1703</v>
      </c>
      <c r="F164" t="s">
        <v>1744</v>
      </c>
    </row>
    <row r="165" spans="1:6" x14ac:dyDescent="0.35">
      <c r="A165" t="s">
        <v>183</v>
      </c>
      <c r="B165" t="s">
        <v>1</v>
      </c>
      <c r="C165" t="s">
        <v>1701</v>
      </c>
      <c r="D165" t="s">
        <v>1712</v>
      </c>
      <c r="E165" t="s">
        <v>1703</v>
      </c>
      <c r="F165" t="s">
        <v>1745</v>
      </c>
    </row>
    <row r="166" spans="1:6" x14ac:dyDescent="0.35">
      <c r="A166" t="s">
        <v>184</v>
      </c>
      <c r="B166" t="s">
        <v>1</v>
      </c>
      <c r="C166" t="s">
        <v>1701</v>
      </c>
      <c r="D166" t="s">
        <v>1712</v>
      </c>
      <c r="E166" t="s">
        <v>1703</v>
      </c>
      <c r="F166" t="s">
        <v>1746</v>
      </c>
    </row>
    <row r="167" spans="1:6" x14ac:dyDescent="0.35">
      <c r="A167" t="s">
        <v>185</v>
      </c>
      <c r="B167" t="s">
        <v>1</v>
      </c>
      <c r="C167" t="s">
        <v>1701</v>
      </c>
      <c r="D167" t="s">
        <v>1712</v>
      </c>
      <c r="E167" t="s">
        <v>1703</v>
      </c>
      <c r="F167" t="s">
        <v>1747</v>
      </c>
    </row>
    <row r="168" spans="1:6" x14ac:dyDescent="0.35">
      <c r="A168" t="s">
        <v>186</v>
      </c>
      <c r="B168" t="s">
        <v>1</v>
      </c>
      <c r="C168" t="s">
        <v>1701</v>
      </c>
      <c r="D168" t="s">
        <v>1712</v>
      </c>
      <c r="E168" t="s">
        <v>1703</v>
      </c>
      <c r="F168" t="s">
        <v>1748</v>
      </c>
    </row>
    <row r="169" spans="1:6" x14ac:dyDescent="0.35">
      <c r="A169" t="s">
        <v>187</v>
      </c>
      <c r="B169" t="s">
        <v>1</v>
      </c>
      <c r="C169" t="s">
        <v>1701</v>
      </c>
      <c r="D169" t="s">
        <v>1712</v>
      </c>
      <c r="E169" t="s">
        <v>1703</v>
      </c>
      <c r="F169" t="s">
        <v>1749</v>
      </c>
    </row>
    <row r="170" spans="1:6" x14ac:dyDescent="0.35">
      <c r="A170" t="s">
        <v>188</v>
      </c>
      <c r="B170" t="s">
        <v>1</v>
      </c>
      <c r="C170" t="s">
        <v>1701</v>
      </c>
      <c r="D170" t="s">
        <v>1712</v>
      </c>
      <c r="E170" t="s">
        <v>1703</v>
      </c>
      <c r="F170" t="s">
        <v>1750</v>
      </c>
    </row>
    <row r="171" spans="1:6" x14ac:dyDescent="0.35">
      <c r="A171" t="s">
        <v>189</v>
      </c>
      <c r="B171" t="s">
        <v>1</v>
      </c>
      <c r="C171" t="s">
        <v>1701</v>
      </c>
      <c r="D171" t="s">
        <v>1712</v>
      </c>
      <c r="E171" t="s">
        <v>1703</v>
      </c>
      <c r="F171" t="s">
        <v>1751</v>
      </c>
    </row>
    <row r="172" spans="1:6" x14ac:dyDescent="0.35">
      <c r="A172" t="s">
        <v>190</v>
      </c>
      <c r="B172" t="s">
        <v>1</v>
      </c>
      <c r="C172" t="s">
        <v>1701</v>
      </c>
      <c r="D172" t="s">
        <v>1712</v>
      </c>
      <c r="E172" t="s">
        <v>1704</v>
      </c>
      <c r="F172" t="s">
        <v>1742</v>
      </c>
    </row>
    <row r="173" spans="1:6" x14ac:dyDescent="0.35">
      <c r="A173" t="s">
        <v>191</v>
      </c>
      <c r="B173" t="s">
        <v>1</v>
      </c>
      <c r="C173" t="s">
        <v>1701</v>
      </c>
      <c r="D173" t="s">
        <v>1712</v>
      </c>
      <c r="E173" t="s">
        <v>1704</v>
      </c>
      <c r="F173" t="s">
        <v>1743</v>
      </c>
    </row>
    <row r="174" spans="1:6" x14ac:dyDescent="0.35">
      <c r="A174" t="s">
        <v>192</v>
      </c>
      <c r="B174" t="s">
        <v>1</v>
      </c>
      <c r="C174" t="s">
        <v>1701</v>
      </c>
      <c r="D174" t="s">
        <v>1712</v>
      </c>
      <c r="E174" t="s">
        <v>1704</v>
      </c>
      <c r="F174" t="s">
        <v>1744</v>
      </c>
    </row>
    <row r="175" spans="1:6" x14ac:dyDescent="0.35">
      <c r="A175" t="s">
        <v>193</v>
      </c>
      <c r="B175" t="s">
        <v>1</v>
      </c>
      <c r="C175" t="s">
        <v>1701</v>
      </c>
      <c r="D175" t="s">
        <v>1712</v>
      </c>
      <c r="E175" t="s">
        <v>1704</v>
      </c>
      <c r="F175" t="s">
        <v>1745</v>
      </c>
    </row>
    <row r="176" spans="1:6" x14ac:dyDescent="0.35">
      <c r="A176" t="s">
        <v>194</v>
      </c>
      <c r="B176" t="s">
        <v>1</v>
      </c>
      <c r="C176" t="s">
        <v>1701</v>
      </c>
      <c r="D176" t="s">
        <v>1712</v>
      </c>
      <c r="E176" t="s">
        <v>1704</v>
      </c>
      <c r="F176" t="s">
        <v>1746</v>
      </c>
    </row>
    <row r="177" spans="1:6" x14ac:dyDescent="0.35">
      <c r="A177" t="s">
        <v>195</v>
      </c>
      <c r="B177" t="s">
        <v>1</v>
      </c>
      <c r="C177" t="s">
        <v>1701</v>
      </c>
      <c r="D177" t="s">
        <v>1712</v>
      </c>
      <c r="E177" t="s">
        <v>1704</v>
      </c>
      <c r="F177" t="s">
        <v>1747</v>
      </c>
    </row>
    <row r="178" spans="1:6" x14ac:dyDescent="0.35">
      <c r="A178" t="s">
        <v>196</v>
      </c>
      <c r="B178" t="s">
        <v>1</v>
      </c>
      <c r="C178" t="s">
        <v>1701</v>
      </c>
      <c r="D178" t="s">
        <v>1712</v>
      </c>
      <c r="E178" t="s">
        <v>1704</v>
      </c>
      <c r="F178" t="s">
        <v>1748</v>
      </c>
    </row>
    <row r="179" spans="1:6" x14ac:dyDescent="0.35">
      <c r="A179" t="s">
        <v>197</v>
      </c>
      <c r="B179" t="s">
        <v>1</v>
      </c>
      <c r="C179" t="s">
        <v>1701</v>
      </c>
      <c r="D179" t="s">
        <v>1712</v>
      </c>
      <c r="E179" t="s">
        <v>1704</v>
      </c>
      <c r="F179" t="s">
        <v>1749</v>
      </c>
    </row>
    <row r="180" spans="1:6" x14ac:dyDescent="0.35">
      <c r="A180" t="s">
        <v>198</v>
      </c>
      <c r="B180" t="s">
        <v>1</v>
      </c>
      <c r="C180" t="s">
        <v>1701</v>
      </c>
      <c r="D180" t="s">
        <v>1712</v>
      </c>
      <c r="E180" t="s">
        <v>1704</v>
      </c>
      <c r="F180" t="s">
        <v>1750</v>
      </c>
    </row>
    <row r="181" spans="1:6" x14ac:dyDescent="0.35">
      <c r="A181" t="s">
        <v>199</v>
      </c>
      <c r="B181" t="s">
        <v>1</v>
      </c>
      <c r="C181" t="s">
        <v>1701</v>
      </c>
      <c r="D181" t="s">
        <v>1712</v>
      </c>
      <c r="E181" t="s">
        <v>1704</v>
      </c>
      <c r="F181" t="s">
        <v>1751</v>
      </c>
    </row>
    <row r="182" spans="1:6" x14ac:dyDescent="0.35">
      <c r="A182" t="s">
        <v>200</v>
      </c>
      <c r="B182" t="s">
        <v>1</v>
      </c>
      <c r="C182" t="s">
        <v>1701</v>
      </c>
      <c r="D182" t="s">
        <v>1713</v>
      </c>
      <c r="E182" t="s">
        <v>1703</v>
      </c>
      <c r="F182" t="s">
        <v>1742</v>
      </c>
    </row>
    <row r="183" spans="1:6" x14ac:dyDescent="0.35">
      <c r="A183" t="s">
        <v>201</v>
      </c>
      <c r="B183" t="s">
        <v>1</v>
      </c>
      <c r="C183" t="s">
        <v>1701</v>
      </c>
      <c r="D183" t="s">
        <v>1713</v>
      </c>
      <c r="E183" t="s">
        <v>1703</v>
      </c>
      <c r="F183" t="s">
        <v>1743</v>
      </c>
    </row>
    <row r="184" spans="1:6" x14ac:dyDescent="0.35">
      <c r="A184" t="s">
        <v>202</v>
      </c>
      <c r="B184" t="s">
        <v>1</v>
      </c>
      <c r="C184" t="s">
        <v>1701</v>
      </c>
      <c r="D184" t="s">
        <v>1713</v>
      </c>
      <c r="E184" t="s">
        <v>1703</v>
      </c>
      <c r="F184" t="s">
        <v>1744</v>
      </c>
    </row>
    <row r="185" spans="1:6" x14ac:dyDescent="0.35">
      <c r="A185" t="s">
        <v>203</v>
      </c>
      <c r="B185" t="s">
        <v>1</v>
      </c>
      <c r="C185" t="s">
        <v>1701</v>
      </c>
      <c r="D185" t="s">
        <v>1713</v>
      </c>
      <c r="E185" t="s">
        <v>1703</v>
      </c>
      <c r="F185" t="s">
        <v>1745</v>
      </c>
    </row>
    <row r="186" spans="1:6" x14ac:dyDescent="0.35">
      <c r="A186" t="s">
        <v>204</v>
      </c>
      <c r="B186" t="s">
        <v>1</v>
      </c>
      <c r="C186" t="s">
        <v>1701</v>
      </c>
      <c r="D186" t="s">
        <v>1713</v>
      </c>
      <c r="E186" t="s">
        <v>1703</v>
      </c>
      <c r="F186" t="s">
        <v>1746</v>
      </c>
    </row>
    <row r="187" spans="1:6" x14ac:dyDescent="0.35">
      <c r="A187" t="s">
        <v>205</v>
      </c>
      <c r="B187" t="s">
        <v>1</v>
      </c>
      <c r="C187" t="s">
        <v>1701</v>
      </c>
      <c r="D187" t="s">
        <v>1713</v>
      </c>
      <c r="E187" t="s">
        <v>1703</v>
      </c>
      <c r="F187" t="s">
        <v>1747</v>
      </c>
    </row>
    <row r="188" spans="1:6" x14ac:dyDescent="0.35">
      <c r="A188" t="s">
        <v>206</v>
      </c>
      <c r="B188" t="s">
        <v>1</v>
      </c>
      <c r="C188" t="s">
        <v>1701</v>
      </c>
      <c r="D188" t="s">
        <v>1713</v>
      </c>
      <c r="E188" t="s">
        <v>1703</v>
      </c>
      <c r="F188" t="s">
        <v>1748</v>
      </c>
    </row>
    <row r="189" spans="1:6" x14ac:dyDescent="0.35">
      <c r="A189" t="s">
        <v>207</v>
      </c>
      <c r="B189" t="s">
        <v>1</v>
      </c>
      <c r="C189" t="s">
        <v>1701</v>
      </c>
      <c r="D189" t="s">
        <v>1713</v>
      </c>
      <c r="E189" t="s">
        <v>1703</v>
      </c>
      <c r="F189" t="s">
        <v>1749</v>
      </c>
    </row>
    <row r="190" spans="1:6" x14ac:dyDescent="0.35">
      <c r="A190" t="s">
        <v>208</v>
      </c>
      <c r="B190" t="s">
        <v>1</v>
      </c>
      <c r="C190" t="s">
        <v>1701</v>
      </c>
      <c r="D190" t="s">
        <v>1713</v>
      </c>
      <c r="E190" t="s">
        <v>1703</v>
      </c>
      <c r="F190" t="s">
        <v>1750</v>
      </c>
    </row>
    <row r="191" spans="1:6" x14ac:dyDescent="0.35">
      <c r="A191" t="s">
        <v>209</v>
      </c>
      <c r="B191" t="s">
        <v>1</v>
      </c>
      <c r="C191" t="s">
        <v>1701</v>
      </c>
      <c r="D191" t="s">
        <v>1713</v>
      </c>
      <c r="E191" t="s">
        <v>1703</v>
      </c>
      <c r="F191" t="s">
        <v>1751</v>
      </c>
    </row>
    <row r="192" spans="1:6" x14ac:dyDescent="0.35">
      <c r="A192" t="s">
        <v>210</v>
      </c>
      <c r="B192" t="s">
        <v>1</v>
      </c>
      <c r="C192" t="s">
        <v>1701</v>
      </c>
      <c r="D192" t="s">
        <v>1713</v>
      </c>
      <c r="E192" t="s">
        <v>1704</v>
      </c>
      <c r="F192" t="s">
        <v>1742</v>
      </c>
    </row>
    <row r="193" spans="1:6" x14ac:dyDescent="0.35">
      <c r="A193" t="s">
        <v>211</v>
      </c>
      <c r="B193" t="s">
        <v>1</v>
      </c>
      <c r="C193" t="s">
        <v>1701</v>
      </c>
      <c r="D193" t="s">
        <v>1713</v>
      </c>
      <c r="E193" t="s">
        <v>1704</v>
      </c>
      <c r="F193" t="s">
        <v>1743</v>
      </c>
    </row>
    <row r="194" spans="1:6" x14ac:dyDescent="0.35">
      <c r="A194" t="s">
        <v>212</v>
      </c>
      <c r="B194" t="s">
        <v>1</v>
      </c>
      <c r="C194" t="s">
        <v>1701</v>
      </c>
      <c r="D194" t="s">
        <v>1713</v>
      </c>
      <c r="E194" t="s">
        <v>1704</v>
      </c>
      <c r="F194" t="s">
        <v>1744</v>
      </c>
    </row>
    <row r="195" spans="1:6" x14ac:dyDescent="0.35">
      <c r="A195" t="s">
        <v>213</v>
      </c>
      <c r="B195" t="s">
        <v>1</v>
      </c>
      <c r="C195" t="s">
        <v>1701</v>
      </c>
      <c r="D195" t="s">
        <v>1713</v>
      </c>
      <c r="E195" t="s">
        <v>1704</v>
      </c>
      <c r="F195" t="s">
        <v>1745</v>
      </c>
    </row>
    <row r="196" spans="1:6" x14ac:dyDescent="0.35">
      <c r="A196" t="s">
        <v>214</v>
      </c>
      <c r="B196" t="s">
        <v>1</v>
      </c>
      <c r="C196" t="s">
        <v>1701</v>
      </c>
      <c r="D196" t="s">
        <v>1713</v>
      </c>
      <c r="E196" t="s">
        <v>1704</v>
      </c>
      <c r="F196" t="s">
        <v>1746</v>
      </c>
    </row>
    <row r="197" spans="1:6" x14ac:dyDescent="0.35">
      <c r="A197" t="s">
        <v>215</v>
      </c>
      <c r="B197" t="s">
        <v>1</v>
      </c>
      <c r="C197" t="s">
        <v>1701</v>
      </c>
      <c r="D197" t="s">
        <v>1713</v>
      </c>
      <c r="E197" t="s">
        <v>1704</v>
      </c>
      <c r="F197" t="s">
        <v>1747</v>
      </c>
    </row>
    <row r="198" spans="1:6" x14ac:dyDescent="0.35">
      <c r="A198" t="s">
        <v>216</v>
      </c>
      <c r="B198" t="s">
        <v>1</v>
      </c>
      <c r="C198" t="s">
        <v>1701</v>
      </c>
      <c r="D198" t="s">
        <v>1713</v>
      </c>
      <c r="E198" t="s">
        <v>1704</v>
      </c>
      <c r="F198" t="s">
        <v>1748</v>
      </c>
    </row>
    <row r="199" spans="1:6" x14ac:dyDescent="0.35">
      <c r="A199" t="s">
        <v>217</v>
      </c>
      <c r="B199" t="s">
        <v>1</v>
      </c>
      <c r="C199" t="s">
        <v>1701</v>
      </c>
      <c r="D199" t="s">
        <v>1713</v>
      </c>
      <c r="E199" t="s">
        <v>1704</v>
      </c>
      <c r="F199" t="s">
        <v>1749</v>
      </c>
    </row>
    <row r="200" spans="1:6" x14ac:dyDescent="0.35">
      <c r="A200" t="s">
        <v>218</v>
      </c>
      <c r="B200" t="s">
        <v>1</v>
      </c>
      <c r="C200" t="s">
        <v>1701</v>
      </c>
      <c r="D200" t="s">
        <v>1713</v>
      </c>
      <c r="E200" t="s">
        <v>1704</v>
      </c>
      <c r="F200" t="s">
        <v>1750</v>
      </c>
    </row>
    <row r="201" spans="1:6" x14ac:dyDescent="0.35">
      <c r="A201" t="s">
        <v>219</v>
      </c>
      <c r="B201" t="s">
        <v>1</v>
      </c>
      <c r="C201" t="s">
        <v>1701</v>
      </c>
      <c r="D201" t="s">
        <v>1713</v>
      </c>
      <c r="E201" t="s">
        <v>1704</v>
      </c>
      <c r="F201" t="s">
        <v>1751</v>
      </c>
    </row>
    <row r="202" spans="1:6" x14ac:dyDescent="0.35">
      <c r="A202" t="s">
        <v>220</v>
      </c>
      <c r="B202" t="s">
        <v>1</v>
      </c>
      <c r="C202" t="s">
        <v>1701</v>
      </c>
      <c r="D202" t="s">
        <v>1714</v>
      </c>
      <c r="E202" t="s">
        <v>1703</v>
      </c>
      <c r="F202" t="s">
        <v>1742</v>
      </c>
    </row>
    <row r="203" spans="1:6" x14ac:dyDescent="0.35">
      <c r="A203" t="s">
        <v>221</v>
      </c>
      <c r="B203" t="s">
        <v>1</v>
      </c>
      <c r="C203" t="s">
        <v>1701</v>
      </c>
      <c r="D203" t="s">
        <v>1714</v>
      </c>
      <c r="E203" t="s">
        <v>1703</v>
      </c>
      <c r="F203" t="s">
        <v>1743</v>
      </c>
    </row>
    <row r="204" spans="1:6" x14ac:dyDescent="0.35">
      <c r="A204" t="s">
        <v>222</v>
      </c>
      <c r="B204" t="s">
        <v>1</v>
      </c>
      <c r="C204" t="s">
        <v>1701</v>
      </c>
      <c r="D204" t="s">
        <v>1714</v>
      </c>
      <c r="E204" t="s">
        <v>1703</v>
      </c>
      <c r="F204" t="s">
        <v>1744</v>
      </c>
    </row>
    <row r="205" spans="1:6" x14ac:dyDescent="0.35">
      <c r="A205" t="s">
        <v>223</v>
      </c>
      <c r="B205" t="s">
        <v>1</v>
      </c>
      <c r="C205" t="s">
        <v>1701</v>
      </c>
      <c r="D205" t="s">
        <v>1714</v>
      </c>
      <c r="E205" t="s">
        <v>1703</v>
      </c>
      <c r="F205" t="s">
        <v>1745</v>
      </c>
    </row>
    <row r="206" spans="1:6" x14ac:dyDescent="0.35">
      <c r="A206" t="s">
        <v>224</v>
      </c>
      <c r="B206" t="s">
        <v>1</v>
      </c>
      <c r="C206" t="s">
        <v>1701</v>
      </c>
      <c r="D206" t="s">
        <v>1714</v>
      </c>
      <c r="E206" t="s">
        <v>1703</v>
      </c>
      <c r="F206" t="s">
        <v>1746</v>
      </c>
    </row>
    <row r="207" spans="1:6" x14ac:dyDescent="0.35">
      <c r="A207" t="s">
        <v>225</v>
      </c>
      <c r="B207" t="s">
        <v>1</v>
      </c>
      <c r="C207" t="s">
        <v>1701</v>
      </c>
      <c r="D207" t="s">
        <v>1714</v>
      </c>
      <c r="E207" t="s">
        <v>1703</v>
      </c>
      <c r="F207" t="s">
        <v>1747</v>
      </c>
    </row>
    <row r="208" spans="1:6" x14ac:dyDescent="0.35">
      <c r="A208" t="s">
        <v>226</v>
      </c>
      <c r="B208" t="s">
        <v>1</v>
      </c>
      <c r="C208" t="s">
        <v>1701</v>
      </c>
      <c r="D208" t="s">
        <v>1714</v>
      </c>
      <c r="E208" t="s">
        <v>1703</v>
      </c>
      <c r="F208" t="s">
        <v>1748</v>
      </c>
    </row>
    <row r="209" spans="1:6" x14ac:dyDescent="0.35">
      <c r="A209" t="s">
        <v>227</v>
      </c>
      <c r="B209" t="s">
        <v>1</v>
      </c>
      <c r="C209" t="s">
        <v>1701</v>
      </c>
      <c r="D209" t="s">
        <v>1714</v>
      </c>
      <c r="E209" t="s">
        <v>1703</v>
      </c>
      <c r="F209" t="s">
        <v>1749</v>
      </c>
    </row>
    <row r="210" spans="1:6" x14ac:dyDescent="0.35">
      <c r="A210" t="s">
        <v>228</v>
      </c>
      <c r="B210" t="s">
        <v>1</v>
      </c>
      <c r="C210" t="s">
        <v>1701</v>
      </c>
      <c r="D210" t="s">
        <v>1714</v>
      </c>
      <c r="E210" t="s">
        <v>1703</v>
      </c>
      <c r="F210" t="s">
        <v>1750</v>
      </c>
    </row>
    <row r="211" spans="1:6" x14ac:dyDescent="0.35">
      <c r="A211" t="s">
        <v>229</v>
      </c>
      <c r="B211" t="s">
        <v>1</v>
      </c>
      <c r="C211" t="s">
        <v>1701</v>
      </c>
      <c r="D211" t="s">
        <v>1714</v>
      </c>
      <c r="E211" t="s">
        <v>1703</v>
      </c>
      <c r="F211" t="s">
        <v>1751</v>
      </c>
    </row>
    <row r="212" spans="1:6" x14ac:dyDescent="0.35">
      <c r="A212" t="s">
        <v>230</v>
      </c>
      <c r="B212" t="s">
        <v>1</v>
      </c>
      <c r="C212" t="s">
        <v>1701</v>
      </c>
      <c r="D212" t="s">
        <v>1714</v>
      </c>
      <c r="E212" t="s">
        <v>1704</v>
      </c>
      <c r="F212" t="s">
        <v>1742</v>
      </c>
    </row>
    <row r="213" spans="1:6" x14ac:dyDescent="0.35">
      <c r="A213" t="s">
        <v>231</v>
      </c>
      <c r="B213" t="s">
        <v>1</v>
      </c>
      <c r="C213" t="s">
        <v>1701</v>
      </c>
      <c r="D213" t="s">
        <v>1714</v>
      </c>
      <c r="E213" t="s">
        <v>1704</v>
      </c>
      <c r="F213" t="s">
        <v>1743</v>
      </c>
    </row>
    <row r="214" spans="1:6" x14ac:dyDescent="0.35">
      <c r="A214" t="s">
        <v>232</v>
      </c>
      <c r="B214" t="s">
        <v>1</v>
      </c>
      <c r="C214" t="s">
        <v>1701</v>
      </c>
      <c r="D214" t="s">
        <v>1714</v>
      </c>
      <c r="E214" t="s">
        <v>1704</v>
      </c>
      <c r="F214" t="s">
        <v>1744</v>
      </c>
    </row>
    <row r="215" spans="1:6" x14ac:dyDescent="0.35">
      <c r="A215" t="s">
        <v>233</v>
      </c>
      <c r="B215" t="s">
        <v>1</v>
      </c>
      <c r="C215" t="s">
        <v>1701</v>
      </c>
      <c r="D215" t="s">
        <v>1714</v>
      </c>
      <c r="E215" t="s">
        <v>1704</v>
      </c>
      <c r="F215" t="s">
        <v>1745</v>
      </c>
    </row>
    <row r="216" spans="1:6" x14ac:dyDescent="0.35">
      <c r="A216" t="s">
        <v>234</v>
      </c>
      <c r="B216" t="s">
        <v>1</v>
      </c>
      <c r="C216" t="s">
        <v>1701</v>
      </c>
      <c r="D216" t="s">
        <v>1714</v>
      </c>
      <c r="E216" t="s">
        <v>1704</v>
      </c>
      <c r="F216" t="s">
        <v>1746</v>
      </c>
    </row>
    <row r="217" spans="1:6" x14ac:dyDescent="0.35">
      <c r="A217" t="s">
        <v>235</v>
      </c>
      <c r="B217" t="s">
        <v>1</v>
      </c>
      <c r="C217" t="s">
        <v>1701</v>
      </c>
      <c r="D217" t="s">
        <v>1714</v>
      </c>
      <c r="E217" t="s">
        <v>1704</v>
      </c>
      <c r="F217" t="s">
        <v>1747</v>
      </c>
    </row>
    <row r="218" spans="1:6" x14ac:dyDescent="0.35">
      <c r="A218" t="s">
        <v>236</v>
      </c>
      <c r="B218" t="s">
        <v>1</v>
      </c>
      <c r="C218" t="s">
        <v>1701</v>
      </c>
      <c r="D218" t="s">
        <v>1714</v>
      </c>
      <c r="E218" t="s">
        <v>1704</v>
      </c>
      <c r="F218" t="s">
        <v>1748</v>
      </c>
    </row>
    <row r="219" spans="1:6" x14ac:dyDescent="0.35">
      <c r="A219" t="s">
        <v>237</v>
      </c>
      <c r="B219" t="s">
        <v>1</v>
      </c>
      <c r="C219" t="s">
        <v>1701</v>
      </c>
      <c r="D219" t="s">
        <v>1714</v>
      </c>
      <c r="E219" t="s">
        <v>1704</v>
      </c>
      <c r="F219" t="s">
        <v>1749</v>
      </c>
    </row>
    <row r="220" spans="1:6" x14ac:dyDescent="0.35">
      <c r="A220" t="s">
        <v>238</v>
      </c>
      <c r="B220" t="s">
        <v>1</v>
      </c>
      <c r="C220" t="s">
        <v>1701</v>
      </c>
      <c r="D220" t="s">
        <v>1714</v>
      </c>
      <c r="E220" t="s">
        <v>1704</v>
      </c>
      <c r="F220" t="s">
        <v>1750</v>
      </c>
    </row>
    <row r="221" spans="1:6" x14ac:dyDescent="0.35">
      <c r="A221" t="s">
        <v>239</v>
      </c>
      <c r="B221" t="s">
        <v>1</v>
      </c>
      <c r="C221" t="s">
        <v>1701</v>
      </c>
      <c r="D221" t="s">
        <v>1714</v>
      </c>
      <c r="E221" t="s">
        <v>1704</v>
      </c>
      <c r="F221" t="s">
        <v>1751</v>
      </c>
    </row>
    <row r="222" spans="1:6" x14ac:dyDescent="0.35">
      <c r="A222" t="s">
        <v>240</v>
      </c>
      <c r="B222" t="s">
        <v>1</v>
      </c>
      <c r="C222" t="s">
        <v>1701</v>
      </c>
      <c r="D222" t="s">
        <v>1715</v>
      </c>
      <c r="E222" t="s">
        <v>1703</v>
      </c>
      <c r="F222" t="s">
        <v>1742</v>
      </c>
    </row>
    <row r="223" spans="1:6" x14ac:dyDescent="0.35">
      <c r="A223" t="s">
        <v>241</v>
      </c>
      <c r="B223" t="s">
        <v>1</v>
      </c>
      <c r="C223" t="s">
        <v>1701</v>
      </c>
      <c r="D223" t="s">
        <v>1715</v>
      </c>
      <c r="E223" t="s">
        <v>1703</v>
      </c>
      <c r="F223" t="s">
        <v>1743</v>
      </c>
    </row>
    <row r="224" spans="1:6" x14ac:dyDescent="0.35">
      <c r="A224" t="s">
        <v>242</v>
      </c>
      <c r="B224" t="s">
        <v>1</v>
      </c>
      <c r="C224" t="s">
        <v>1701</v>
      </c>
      <c r="D224" t="s">
        <v>1715</v>
      </c>
      <c r="E224" t="s">
        <v>1703</v>
      </c>
      <c r="F224" t="s">
        <v>1744</v>
      </c>
    </row>
    <row r="225" spans="1:6" x14ac:dyDescent="0.35">
      <c r="A225" t="s">
        <v>243</v>
      </c>
      <c r="B225" t="s">
        <v>1</v>
      </c>
      <c r="C225" t="s">
        <v>1701</v>
      </c>
      <c r="D225" t="s">
        <v>1715</v>
      </c>
      <c r="E225" t="s">
        <v>1703</v>
      </c>
      <c r="F225" t="s">
        <v>1745</v>
      </c>
    </row>
    <row r="226" spans="1:6" x14ac:dyDescent="0.35">
      <c r="A226" t="s">
        <v>244</v>
      </c>
      <c r="B226" t="s">
        <v>1</v>
      </c>
      <c r="C226" t="s">
        <v>1701</v>
      </c>
      <c r="D226" t="s">
        <v>1715</v>
      </c>
      <c r="E226" t="s">
        <v>1703</v>
      </c>
      <c r="F226" t="s">
        <v>1746</v>
      </c>
    </row>
    <row r="227" spans="1:6" x14ac:dyDescent="0.35">
      <c r="A227" t="s">
        <v>245</v>
      </c>
      <c r="B227" t="s">
        <v>1</v>
      </c>
      <c r="C227" t="s">
        <v>1701</v>
      </c>
      <c r="D227" t="s">
        <v>1715</v>
      </c>
      <c r="E227" t="s">
        <v>1703</v>
      </c>
      <c r="F227" t="s">
        <v>1747</v>
      </c>
    </row>
    <row r="228" spans="1:6" x14ac:dyDescent="0.35">
      <c r="A228" t="s">
        <v>246</v>
      </c>
      <c r="B228" t="s">
        <v>1</v>
      </c>
      <c r="C228" t="s">
        <v>1701</v>
      </c>
      <c r="D228" t="s">
        <v>1715</v>
      </c>
      <c r="E228" t="s">
        <v>1703</v>
      </c>
      <c r="F228" t="s">
        <v>1748</v>
      </c>
    </row>
    <row r="229" spans="1:6" x14ac:dyDescent="0.35">
      <c r="A229" t="s">
        <v>247</v>
      </c>
      <c r="B229" t="s">
        <v>1</v>
      </c>
      <c r="C229" t="s">
        <v>1701</v>
      </c>
      <c r="D229" t="s">
        <v>1715</v>
      </c>
      <c r="E229" t="s">
        <v>1703</v>
      </c>
      <c r="F229" t="s">
        <v>1749</v>
      </c>
    </row>
    <row r="230" spans="1:6" x14ac:dyDescent="0.35">
      <c r="A230" t="s">
        <v>248</v>
      </c>
      <c r="B230" t="s">
        <v>1</v>
      </c>
      <c r="C230" t="s">
        <v>1701</v>
      </c>
      <c r="D230" t="s">
        <v>1715</v>
      </c>
      <c r="E230" t="s">
        <v>1703</v>
      </c>
      <c r="F230" t="s">
        <v>1750</v>
      </c>
    </row>
    <row r="231" spans="1:6" x14ac:dyDescent="0.35">
      <c r="A231" t="s">
        <v>249</v>
      </c>
      <c r="B231" t="s">
        <v>1</v>
      </c>
      <c r="C231" t="s">
        <v>1701</v>
      </c>
      <c r="D231" t="s">
        <v>1715</v>
      </c>
      <c r="E231" t="s">
        <v>1703</v>
      </c>
      <c r="F231" t="s">
        <v>1751</v>
      </c>
    </row>
    <row r="232" spans="1:6" x14ac:dyDescent="0.35">
      <c r="A232" t="s">
        <v>250</v>
      </c>
      <c r="B232" t="s">
        <v>1</v>
      </c>
      <c r="C232" t="s">
        <v>1701</v>
      </c>
      <c r="D232" t="s">
        <v>1715</v>
      </c>
      <c r="E232" t="s">
        <v>1704</v>
      </c>
      <c r="F232" t="s">
        <v>1742</v>
      </c>
    </row>
    <row r="233" spans="1:6" x14ac:dyDescent="0.35">
      <c r="A233" t="s">
        <v>251</v>
      </c>
      <c r="B233" t="s">
        <v>1</v>
      </c>
      <c r="C233" t="s">
        <v>1701</v>
      </c>
      <c r="D233" t="s">
        <v>1715</v>
      </c>
      <c r="E233" t="s">
        <v>1704</v>
      </c>
      <c r="F233" t="s">
        <v>1743</v>
      </c>
    </row>
    <row r="234" spans="1:6" x14ac:dyDescent="0.35">
      <c r="A234" t="s">
        <v>252</v>
      </c>
      <c r="B234" t="s">
        <v>1</v>
      </c>
      <c r="C234" t="s">
        <v>1701</v>
      </c>
      <c r="D234" t="s">
        <v>1715</v>
      </c>
      <c r="E234" t="s">
        <v>1704</v>
      </c>
      <c r="F234" t="s">
        <v>1744</v>
      </c>
    </row>
    <row r="235" spans="1:6" x14ac:dyDescent="0.35">
      <c r="A235" t="s">
        <v>253</v>
      </c>
      <c r="B235" t="s">
        <v>1</v>
      </c>
      <c r="C235" t="s">
        <v>1701</v>
      </c>
      <c r="D235" t="s">
        <v>1715</v>
      </c>
      <c r="E235" t="s">
        <v>1704</v>
      </c>
      <c r="F235" t="s">
        <v>1745</v>
      </c>
    </row>
    <row r="236" spans="1:6" x14ac:dyDescent="0.35">
      <c r="A236" t="s">
        <v>254</v>
      </c>
      <c r="B236" t="s">
        <v>1</v>
      </c>
      <c r="C236" t="s">
        <v>1701</v>
      </c>
      <c r="D236" t="s">
        <v>1715</v>
      </c>
      <c r="E236" t="s">
        <v>1704</v>
      </c>
      <c r="F236" t="s">
        <v>1746</v>
      </c>
    </row>
    <row r="237" spans="1:6" x14ac:dyDescent="0.35">
      <c r="A237" t="s">
        <v>255</v>
      </c>
      <c r="B237" t="s">
        <v>1</v>
      </c>
      <c r="C237" t="s">
        <v>1701</v>
      </c>
      <c r="D237" t="s">
        <v>1715</v>
      </c>
      <c r="E237" t="s">
        <v>1704</v>
      </c>
      <c r="F237" t="s">
        <v>1747</v>
      </c>
    </row>
    <row r="238" spans="1:6" x14ac:dyDescent="0.35">
      <c r="A238" t="s">
        <v>256</v>
      </c>
      <c r="B238" t="s">
        <v>1</v>
      </c>
      <c r="C238" t="s">
        <v>1701</v>
      </c>
      <c r="D238" t="s">
        <v>1715</v>
      </c>
      <c r="E238" t="s">
        <v>1704</v>
      </c>
      <c r="F238" t="s">
        <v>1748</v>
      </c>
    </row>
    <row r="239" spans="1:6" x14ac:dyDescent="0.35">
      <c r="A239" t="s">
        <v>257</v>
      </c>
      <c r="B239" t="s">
        <v>1</v>
      </c>
      <c r="C239" t="s">
        <v>1701</v>
      </c>
      <c r="D239" t="s">
        <v>1715</v>
      </c>
      <c r="E239" t="s">
        <v>1704</v>
      </c>
      <c r="F239" t="s">
        <v>1749</v>
      </c>
    </row>
    <row r="240" spans="1:6" x14ac:dyDescent="0.35">
      <c r="A240" t="s">
        <v>258</v>
      </c>
      <c r="B240" t="s">
        <v>1</v>
      </c>
      <c r="C240" t="s">
        <v>1701</v>
      </c>
      <c r="D240" t="s">
        <v>1715</v>
      </c>
      <c r="E240" t="s">
        <v>1704</v>
      </c>
      <c r="F240" t="s">
        <v>1750</v>
      </c>
    </row>
    <row r="241" spans="1:6" x14ac:dyDescent="0.35">
      <c r="A241" t="s">
        <v>259</v>
      </c>
      <c r="B241" t="s">
        <v>1</v>
      </c>
      <c r="C241" t="s">
        <v>1701</v>
      </c>
      <c r="D241" t="s">
        <v>1715</v>
      </c>
      <c r="E241" t="s">
        <v>1704</v>
      </c>
      <c r="F241" t="s">
        <v>1751</v>
      </c>
    </row>
    <row r="242" spans="1:6" x14ac:dyDescent="0.35">
      <c r="A242" t="s">
        <v>260</v>
      </c>
      <c r="B242" t="s">
        <v>1</v>
      </c>
      <c r="C242" t="s">
        <v>1716</v>
      </c>
      <c r="D242" t="s">
        <v>1702</v>
      </c>
      <c r="E242" t="s">
        <v>1703</v>
      </c>
      <c r="F242" t="s">
        <v>1742</v>
      </c>
    </row>
    <row r="243" spans="1:6" x14ac:dyDescent="0.35">
      <c r="A243" t="s">
        <v>261</v>
      </c>
      <c r="B243" t="s">
        <v>1</v>
      </c>
      <c r="C243" t="s">
        <v>1716</v>
      </c>
      <c r="D243" t="s">
        <v>1702</v>
      </c>
      <c r="E243" t="s">
        <v>1703</v>
      </c>
      <c r="F243" t="s">
        <v>1743</v>
      </c>
    </row>
    <row r="244" spans="1:6" x14ac:dyDescent="0.35">
      <c r="A244" t="s">
        <v>262</v>
      </c>
      <c r="B244" t="s">
        <v>1</v>
      </c>
      <c r="C244" t="s">
        <v>1716</v>
      </c>
      <c r="D244" t="s">
        <v>1702</v>
      </c>
      <c r="E244" t="s">
        <v>1703</v>
      </c>
      <c r="F244" t="s">
        <v>1744</v>
      </c>
    </row>
    <row r="245" spans="1:6" x14ac:dyDescent="0.35">
      <c r="A245" t="s">
        <v>263</v>
      </c>
      <c r="B245" t="s">
        <v>1</v>
      </c>
      <c r="C245" t="s">
        <v>1716</v>
      </c>
      <c r="D245" t="s">
        <v>1702</v>
      </c>
      <c r="E245" t="s">
        <v>1703</v>
      </c>
      <c r="F245" t="s">
        <v>1745</v>
      </c>
    </row>
    <row r="246" spans="1:6" x14ac:dyDescent="0.35">
      <c r="A246" t="s">
        <v>264</v>
      </c>
      <c r="B246" t="s">
        <v>1</v>
      </c>
      <c r="C246" t="s">
        <v>1716</v>
      </c>
      <c r="D246" t="s">
        <v>1702</v>
      </c>
      <c r="E246" t="s">
        <v>1703</v>
      </c>
      <c r="F246" t="s">
        <v>1746</v>
      </c>
    </row>
    <row r="247" spans="1:6" x14ac:dyDescent="0.35">
      <c r="A247" t="s">
        <v>265</v>
      </c>
      <c r="B247" t="s">
        <v>1</v>
      </c>
      <c r="C247" t="s">
        <v>1716</v>
      </c>
      <c r="D247" t="s">
        <v>1702</v>
      </c>
      <c r="E247" t="s">
        <v>1703</v>
      </c>
      <c r="F247" t="s">
        <v>1747</v>
      </c>
    </row>
    <row r="248" spans="1:6" x14ac:dyDescent="0.35">
      <c r="A248" t="s">
        <v>266</v>
      </c>
      <c r="B248" t="s">
        <v>1</v>
      </c>
      <c r="C248" t="s">
        <v>1716</v>
      </c>
      <c r="D248" t="s">
        <v>1702</v>
      </c>
      <c r="E248" t="s">
        <v>1703</v>
      </c>
      <c r="F248" t="s">
        <v>1748</v>
      </c>
    </row>
    <row r="249" spans="1:6" x14ac:dyDescent="0.35">
      <c r="A249" t="s">
        <v>267</v>
      </c>
      <c r="B249" t="s">
        <v>1</v>
      </c>
      <c r="C249" t="s">
        <v>1716</v>
      </c>
      <c r="D249" t="s">
        <v>1702</v>
      </c>
      <c r="E249" t="s">
        <v>1703</v>
      </c>
      <c r="F249" t="s">
        <v>1749</v>
      </c>
    </row>
    <row r="250" spans="1:6" x14ac:dyDescent="0.35">
      <c r="A250" t="s">
        <v>268</v>
      </c>
      <c r="B250" t="s">
        <v>1</v>
      </c>
      <c r="C250" t="s">
        <v>1716</v>
      </c>
      <c r="D250" t="s">
        <v>1702</v>
      </c>
      <c r="E250" t="s">
        <v>1703</v>
      </c>
      <c r="F250" t="s">
        <v>1750</v>
      </c>
    </row>
    <row r="251" spans="1:6" x14ac:dyDescent="0.35">
      <c r="A251" t="s">
        <v>269</v>
      </c>
      <c r="B251" t="s">
        <v>1</v>
      </c>
      <c r="C251" t="s">
        <v>1716</v>
      </c>
      <c r="D251" t="s">
        <v>1702</v>
      </c>
      <c r="E251" t="s">
        <v>1703</v>
      </c>
      <c r="F251" t="s">
        <v>1751</v>
      </c>
    </row>
    <row r="252" spans="1:6" x14ac:dyDescent="0.35">
      <c r="A252" t="s">
        <v>270</v>
      </c>
      <c r="B252" t="s">
        <v>1</v>
      </c>
      <c r="C252" t="s">
        <v>1716</v>
      </c>
      <c r="D252" t="s">
        <v>1702</v>
      </c>
      <c r="E252" t="s">
        <v>1704</v>
      </c>
      <c r="F252" t="s">
        <v>1742</v>
      </c>
    </row>
    <row r="253" spans="1:6" x14ac:dyDescent="0.35">
      <c r="A253" t="s">
        <v>271</v>
      </c>
      <c r="B253" t="s">
        <v>1</v>
      </c>
      <c r="C253" t="s">
        <v>1716</v>
      </c>
      <c r="D253" t="s">
        <v>1702</v>
      </c>
      <c r="E253" t="s">
        <v>1704</v>
      </c>
      <c r="F253" t="s">
        <v>1743</v>
      </c>
    </row>
    <row r="254" spans="1:6" x14ac:dyDescent="0.35">
      <c r="A254" t="s">
        <v>272</v>
      </c>
      <c r="B254" t="s">
        <v>1</v>
      </c>
      <c r="C254" t="s">
        <v>1716</v>
      </c>
      <c r="D254" t="s">
        <v>1702</v>
      </c>
      <c r="E254" t="s">
        <v>1704</v>
      </c>
      <c r="F254" t="s">
        <v>1744</v>
      </c>
    </row>
    <row r="255" spans="1:6" x14ac:dyDescent="0.35">
      <c r="A255" t="s">
        <v>273</v>
      </c>
      <c r="B255" t="s">
        <v>1</v>
      </c>
      <c r="C255" t="s">
        <v>1716</v>
      </c>
      <c r="D255" t="s">
        <v>1702</v>
      </c>
      <c r="E255" t="s">
        <v>1704</v>
      </c>
      <c r="F255" t="s">
        <v>1745</v>
      </c>
    </row>
    <row r="256" spans="1:6" x14ac:dyDescent="0.35">
      <c r="A256" t="s">
        <v>274</v>
      </c>
      <c r="B256" t="s">
        <v>1</v>
      </c>
      <c r="C256" t="s">
        <v>1716</v>
      </c>
      <c r="D256" t="s">
        <v>1702</v>
      </c>
      <c r="E256" t="s">
        <v>1704</v>
      </c>
      <c r="F256" t="s">
        <v>1746</v>
      </c>
    </row>
    <row r="257" spans="1:6" x14ac:dyDescent="0.35">
      <c r="A257" t="s">
        <v>275</v>
      </c>
      <c r="B257" t="s">
        <v>1</v>
      </c>
      <c r="C257" t="s">
        <v>1716</v>
      </c>
      <c r="D257" t="s">
        <v>1702</v>
      </c>
      <c r="E257" t="s">
        <v>1704</v>
      </c>
      <c r="F257" t="s">
        <v>1747</v>
      </c>
    </row>
    <row r="258" spans="1:6" x14ac:dyDescent="0.35">
      <c r="A258" t="s">
        <v>276</v>
      </c>
      <c r="B258" t="s">
        <v>1</v>
      </c>
      <c r="C258" t="s">
        <v>1716</v>
      </c>
      <c r="D258" t="s">
        <v>1702</v>
      </c>
      <c r="E258" t="s">
        <v>1704</v>
      </c>
      <c r="F258" t="s">
        <v>1748</v>
      </c>
    </row>
    <row r="259" spans="1:6" x14ac:dyDescent="0.35">
      <c r="A259" t="s">
        <v>277</v>
      </c>
      <c r="B259" t="s">
        <v>1</v>
      </c>
      <c r="C259" t="s">
        <v>1716</v>
      </c>
      <c r="D259" t="s">
        <v>1702</v>
      </c>
      <c r="E259" t="s">
        <v>1704</v>
      </c>
      <c r="F259" t="s">
        <v>1749</v>
      </c>
    </row>
    <row r="260" spans="1:6" x14ac:dyDescent="0.35">
      <c r="A260" t="s">
        <v>278</v>
      </c>
      <c r="B260" t="s">
        <v>1</v>
      </c>
      <c r="C260" t="s">
        <v>1716</v>
      </c>
      <c r="D260" t="s">
        <v>1702</v>
      </c>
      <c r="E260" t="s">
        <v>1704</v>
      </c>
      <c r="F260" t="s">
        <v>1750</v>
      </c>
    </row>
    <row r="261" spans="1:6" x14ac:dyDescent="0.35">
      <c r="A261" t="s">
        <v>279</v>
      </c>
      <c r="B261" t="s">
        <v>1</v>
      </c>
      <c r="C261" t="s">
        <v>1716</v>
      </c>
      <c r="D261" t="s">
        <v>1702</v>
      </c>
      <c r="E261" t="s">
        <v>1704</v>
      </c>
      <c r="F261" t="s">
        <v>1751</v>
      </c>
    </row>
    <row r="262" spans="1:6" x14ac:dyDescent="0.35">
      <c r="A262" t="s">
        <v>280</v>
      </c>
      <c r="B262" t="s">
        <v>1</v>
      </c>
      <c r="C262" t="s">
        <v>1716</v>
      </c>
      <c r="D262" t="s">
        <v>1705</v>
      </c>
      <c r="E262" t="s">
        <v>1703</v>
      </c>
      <c r="F262" t="s">
        <v>1742</v>
      </c>
    </row>
    <row r="263" spans="1:6" x14ac:dyDescent="0.35">
      <c r="A263" t="s">
        <v>281</v>
      </c>
      <c r="B263" t="s">
        <v>1</v>
      </c>
      <c r="C263" t="s">
        <v>1716</v>
      </c>
      <c r="D263" t="s">
        <v>1705</v>
      </c>
      <c r="E263" t="s">
        <v>1703</v>
      </c>
      <c r="F263" t="s">
        <v>1743</v>
      </c>
    </row>
    <row r="264" spans="1:6" x14ac:dyDescent="0.35">
      <c r="A264" t="s">
        <v>282</v>
      </c>
      <c r="B264" t="s">
        <v>1</v>
      </c>
      <c r="C264" t="s">
        <v>1716</v>
      </c>
      <c r="D264" t="s">
        <v>1705</v>
      </c>
      <c r="E264" t="s">
        <v>1703</v>
      </c>
      <c r="F264" t="s">
        <v>1744</v>
      </c>
    </row>
    <row r="265" spans="1:6" x14ac:dyDescent="0.35">
      <c r="A265" t="s">
        <v>283</v>
      </c>
      <c r="B265" t="s">
        <v>1</v>
      </c>
      <c r="C265" t="s">
        <v>1716</v>
      </c>
      <c r="D265" t="s">
        <v>1705</v>
      </c>
      <c r="E265" t="s">
        <v>1703</v>
      </c>
      <c r="F265" t="s">
        <v>1745</v>
      </c>
    </row>
    <row r="266" spans="1:6" x14ac:dyDescent="0.35">
      <c r="A266" t="s">
        <v>284</v>
      </c>
      <c r="B266" t="s">
        <v>1</v>
      </c>
      <c r="C266" t="s">
        <v>1716</v>
      </c>
      <c r="D266" t="s">
        <v>1705</v>
      </c>
      <c r="E266" t="s">
        <v>1703</v>
      </c>
      <c r="F266" t="s">
        <v>1746</v>
      </c>
    </row>
    <row r="267" spans="1:6" x14ac:dyDescent="0.35">
      <c r="A267" t="s">
        <v>285</v>
      </c>
      <c r="B267" t="s">
        <v>1</v>
      </c>
      <c r="C267" t="s">
        <v>1716</v>
      </c>
      <c r="D267" t="s">
        <v>1705</v>
      </c>
      <c r="E267" t="s">
        <v>1703</v>
      </c>
      <c r="F267" t="s">
        <v>1747</v>
      </c>
    </row>
    <row r="268" spans="1:6" x14ac:dyDescent="0.35">
      <c r="A268" t="s">
        <v>286</v>
      </c>
      <c r="B268" t="s">
        <v>1</v>
      </c>
      <c r="C268" t="s">
        <v>1716</v>
      </c>
      <c r="D268" t="s">
        <v>1705</v>
      </c>
      <c r="E268" t="s">
        <v>1703</v>
      </c>
      <c r="F268" t="s">
        <v>1748</v>
      </c>
    </row>
    <row r="269" spans="1:6" x14ac:dyDescent="0.35">
      <c r="A269" t="s">
        <v>287</v>
      </c>
      <c r="B269" t="s">
        <v>1</v>
      </c>
      <c r="C269" t="s">
        <v>1716</v>
      </c>
      <c r="D269" t="s">
        <v>1705</v>
      </c>
      <c r="E269" t="s">
        <v>1703</v>
      </c>
      <c r="F269" t="s">
        <v>1749</v>
      </c>
    </row>
    <row r="270" spans="1:6" x14ac:dyDescent="0.35">
      <c r="A270" t="s">
        <v>288</v>
      </c>
      <c r="B270" t="s">
        <v>1</v>
      </c>
      <c r="C270" t="s">
        <v>1716</v>
      </c>
      <c r="D270" t="s">
        <v>1705</v>
      </c>
      <c r="E270" t="s">
        <v>1703</v>
      </c>
      <c r="F270" t="s">
        <v>1750</v>
      </c>
    </row>
    <row r="271" spans="1:6" x14ac:dyDescent="0.35">
      <c r="A271" t="s">
        <v>289</v>
      </c>
      <c r="B271" t="s">
        <v>1</v>
      </c>
      <c r="C271" t="s">
        <v>1716</v>
      </c>
      <c r="D271" t="s">
        <v>1705</v>
      </c>
      <c r="E271" t="s">
        <v>1703</v>
      </c>
      <c r="F271" t="s">
        <v>1751</v>
      </c>
    </row>
    <row r="272" spans="1:6" x14ac:dyDescent="0.35">
      <c r="A272" t="s">
        <v>290</v>
      </c>
      <c r="B272" t="s">
        <v>1</v>
      </c>
      <c r="C272" t="s">
        <v>1716</v>
      </c>
      <c r="D272" t="s">
        <v>1705</v>
      </c>
      <c r="E272" t="s">
        <v>1704</v>
      </c>
      <c r="F272" t="s">
        <v>1742</v>
      </c>
    </row>
    <row r="273" spans="1:6" x14ac:dyDescent="0.35">
      <c r="A273" t="s">
        <v>291</v>
      </c>
      <c r="B273" t="s">
        <v>1</v>
      </c>
      <c r="C273" t="s">
        <v>1716</v>
      </c>
      <c r="D273" t="s">
        <v>1705</v>
      </c>
      <c r="E273" t="s">
        <v>1704</v>
      </c>
      <c r="F273" t="s">
        <v>1743</v>
      </c>
    </row>
    <row r="274" spans="1:6" x14ac:dyDescent="0.35">
      <c r="A274" t="s">
        <v>292</v>
      </c>
      <c r="B274" t="s">
        <v>1</v>
      </c>
      <c r="C274" t="s">
        <v>1716</v>
      </c>
      <c r="D274" t="s">
        <v>1705</v>
      </c>
      <c r="E274" t="s">
        <v>1704</v>
      </c>
      <c r="F274" t="s">
        <v>1744</v>
      </c>
    </row>
    <row r="275" spans="1:6" x14ac:dyDescent="0.35">
      <c r="A275" t="s">
        <v>293</v>
      </c>
      <c r="B275" t="s">
        <v>1</v>
      </c>
      <c r="C275" t="s">
        <v>1716</v>
      </c>
      <c r="D275" t="s">
        <v>1705</v>
      </c>
      <c r="E275" t="s">
        <v>1704</v>
      </c>
      <c r="F275" t="s">
        <v>1745</v>
      </c>
    </row>
    <row r="276" spans="1:6" x14ac:dyDescent="0.35">
      <c r="A276" t="s">
        <v>294</v>
      </c>
      <c r="B276" t="s">
        <v>1</v>
      </c>
      <c r="C276" t="s">
        <v>1716</v>
      </c>
      <c r="D276" t="s">
        <v>1705</v>
      </c>
      <c r="E276" t="s">
        <v>1704</v>
      </c>
      <c r="F276" t="s">
        <v>1746</v>
      </c>
    </row>
    <row r="277" spans="1:6" x14ac:dyDescent="0.35">
      <c r="A277" t="s">
        <v>295</v>
      </c>
      <c r="B277" t="s">
        <v>1</v>
      </c>
      <c r="C277" t="s">
        <v>1716</v>
      </c>
      <c r="D277" t="s">
        <v>1705</v>
      </c>
      <c r="E277" t="s">
        <v>1704</v>
      </c>
      <c r="F277" t="s">
        <v>1747</v>
      </c>
    </row>
    <row r="278" spans="1:6" x14ac:dyDescent="0.35">
      <c r="A278" t="s">
        <v>296</v>
      </c>
      <c r="B278" t="s">
        <v>1</v>
      </c>
      <c r="C278" t="s">
        <v>1716</v>
      </c>
      <c r="D278" t="s">
        <v>1705</v>
      </c>
      <c r="E278" t="s">
        <v>1704</v>
      </c>
      <c r="F278" t="s">
        <v>1748</v>
      </c>
    </row>
    <row r="279" spans="1:6" x14ac:dyDescent="0.35">
      <c r="A279" t="s">
        <v>297</v>
      </c>
      <c r="B279" t="s">
        <v>1</v>
      </c>
      <c r="C279" t="s">
        <v>1716</v>
      </c>
      <c r="D279" t="s">
        <v>1705</v>
      </c>
      <c r="E279" t="s">
        <v>1704</v>
      </c>
      <c r="F279" t="s">
        <v>1749</v>
      </c>
    </row>
    <row r="280" spans="1:6" x14ac:dyDescent="0.35">
      <c r="A280" t="s">
        <v>298</v>
      </c>
      <c r="B280" t="s">
        <v>1</v>
      </c>
      <c r="C280" t="s">
        <v>1716</v>
      </c>
      <c r="D280" t="s">
        <v>1705</v>
      </c>
      <c r="E280" t="s">
        <v>1704</v>
      </c>
      <c r="F280" t="s">
        <v>1750</v>
      </c>
    </row>
    <row r="281" spans="1:6" x14ac:dyDescent="0.35">
      <c r="A281" t="s">
        <v>299</v>
      </c>
      <c r="B281" t="s">
        <v>1</v>
      </c>
      <c r="C281" t="s">
        <v>1716</v>
      </c>
      <c r="D281" t="s">
        <v>1705</v>
      </c>
      <c r="E281" t="s">
        <v>1704</v>
      </c>
      <c r="F281" t="s">
        <v>1751</v>
      </c>
    </row>
    <row r="282" spans="1:6" x14ac:dyDescent="0.35">
      <c r="A282" t="s">
        <v>300</v>
      </c>
      <c r="B282" t="s">
        <v>1</v>
      </c>
      <c r="C282" t="s">
        <v>1716</v>
      </c>
      <c r="D282" t="s">
        <v>1706</v>
      </c>
      <c r="E282" t="s">
        <v>1703</v>
      </c>
      <c r="F282" t="s">
        <v>1742</v>
      </c>
    </row>
    <row r="283" spans="1:6" x14ac:dyDescent="0.35">
      <c r="A283" t="s">
        <v>301</v>
      </c>
      <c r="B283" t="s">
        <v>1</v>
      </c>
      <c r="C283" t="s">
        <v>1716</v>
      </c>
      <c r="D283" t="s">
        <v>1706</v>
      </c>
      <c r="E283" t="s">
        <v>1703</v>
      </c>
      <c r="F283" t="s">
        <v>1743</v>
      </c>
    </row>
    <row r="284" spans="1:6" x14ac:dyDescent="0.35">
      <c r="A284" t="s">
        <v>302</v>
      </c>
      <c r="B284" t="s">
        <v>1</v>
      </c>
      <c r="C284" t="s">
        <v>1716</v>
      </c>
      <c r="D284" t="s">
        <v>1706</v>
      </c>
      <c r="E284" t="s">
        <v>1703</v>
      </c>
      <c r="F284" t="s">
        <v>1744</v>
      </c>
    </row>
    <row r="285" spans="1:6" x14ac:dyDescent="0.35">
      <c r="A285" t="s">
        <v>303</v>
      </c>
      <c r="B285" t="s">
        <v>1</v>
      </c>
      <c r="C285" t="s">
        <v>1716</v>
      </c>
      <c r="D285" t="s">
        <v>1706</v>
      </c>
      <c r="E285" t="s">
        <v>1703</v>
      </c>
      <c r="F285" t="s">
        <v>1745</v>
      </c>
    </row>
    <row r="286" spans="1:6" x14ac:dyDescent="0.35">
      <c r="A286" t="s">
        <v>304</v>
      </c>
      <c r="B286" t="s">
        <v>1</v>
      </c>
      <c r="C286" t="s">
        <v>1716</v>
      </c>
      <c r="D286" t="s">
        <v>1706</v>
      </c>
      <c r="E286" t="s">
        <v>1703</v>
      </c>
      <c r="F286" t="s">
        <v>1746</v>
      </c>
    </row>
    <row r="287" spans="1:6" x14ac:dyDescent="0.35">
      <c r="A287" t="s">
        <v>305</v>
      </c>
      <c r="B287" t="s">
        <v>1</v>
      </c>
      <c r="C287" t="s">
        <v>1716</v>
      </c>
      <c r="D287" t="s">
        <v>1706</v>
      </c>
      <c r="E287" t="s">
        <v>1703</v>
      </c>
      <c r="F287" t="s">
        <v>1747</v>
      </c>
    </row>
    <row r="288" spans="1:6" x14ac:dyDescent="0.35">
      <c r="A288" t="s">
        <v>306</v>
      </c>
      <c r="B288" t="s">
        <v>1</v>
      </c>
      <c r="C288" t="s">
        <v>1716</v>
      </c>
      <c r="D288" t="s">
        <v>1706</v>
      </c>
      <c r="E288" t="s">
        <v>1703</v>
      </c>
      <c r="F288" t="s">
        <v>1748</v>
      </c>
    </row>
    <row r="289" spans="1:6" x14ac:dyDescent="0.35">
      <c r="A289" t="s">
        <v>307</v>
      </c>
      <c r="B289" t="s">
        <v>1</v>
      </c>
      <c r="C289" t="s">
        <v>1716</v>
      </c>
      <c r="D289" t="s">
        <v>1706</v>
      </c>
      <c r="E289" t="s">
        <v>1703</v>
      </c>
      <c r="F289" t="s">
        <v>1749</v>
      </c>
    </row>
    <row r="290" spans="1:6" x14ac:dyDescent="0.35">
      <c r="A290" t="s">
        <v>308</v>
      </c>
      <c r="B290" t="s">
        <v>1</v>
      </c>
      <c r="C290" t="s">
        <v>1716</v>
      </c>
      <c r="D290" t="s">
        <v>1706</v>
      </c>
      <c r="E290" t="s">
        <v>1703</v>
      </c>
      <c r="F290" t="s">
        <v>1750</v>
      </c>
    </row>
    <row r="291" spans="1:6" x14ac:dyDescent="0.35">
      <c r="A291" t="s">
        <v>309</v>
      </c>
      <c r="B291" t="s">
        <v>1</v>
      </c>
      <c r="C291" t="s">
        <v>1716</v>
      </c>
      <c r="D291" t="s">
        <v>1706</v>
      </c>
      <c r="E291" t="s">
        <v>1703</v>
      </c>
      <c r="F291" t="s">
        <v>1751</v>
      </c>
    </row>
    <row r="292" spans="1:6" x14ac:dyDescent="0.35">
      <c r="A292" t="s">
        <v>310</v>
      </c>
      <c r="B292" t="s">
        <v>1</v>
      </c>
      <c r="C292" t="s">
        <v>1716</v>
      </c>
      <c r="D292" t="s">
        <v>1706</v>
      </c>
      <c r="E292" t="s">
        <v>1704</v>
      </c>
      <c r="F292" t="s">
        <v>1742</v>
      </c>
    </row>
    <row r="293" spans="1:6" x14ac:dyDescent="0.35">
      <c r="A293" t="s">
        <v>311</v>
      </c>
      <c r="B293" t="s">
        <v>1</v>
      </c>
      <c r="C293" t="s">
        <v>1716</v>
      </c>
      <c r="D293" t="s">
        <v>1706</v>
      </c>
      <c r="E293" t="s">
        <v>1704</v>
      </c>
      <c r="F293" t="s">
        <v>1743</v>
      </c>
    </row>
    <row r="294" spans="1:6" x14ac:dyDescent="0.35">
      <c r="A294" t="s">
        <v>312</v>
      </c>
      <c r="B294" t="s">
        <v>1</v>
      </c>
      <c r="C294" t="s">
        <v>1716</v>
      </c>
      <c r="D294" t="s">
        <v>1706</v>
      </c>
      <c r="E294" t="s">
        <v>1704</v>
      </c>
      <c r="F294" t="s">
        <v>1744</v>
      </c>
    </row>
    <row r="295" spans="1:6" x14ac:dyDescent="0.35">
      <c r="A295" t="s">
        <v>313</v>
      </c>
      <c r="B295" t="s">
        <v>1</v>
      </c>
      <c r="C295" t="s">
        <v>1716</v>
      </c>
      <c r="D295" t="s">
        <v>1706</v>
      </c>
      <c r="E295" t="s">
        <v>1704</v>
      </c>
      <c r="F295" t="s">
        <v>1745</v>
      </c>
    </row>
    <row r="296" spans="1:6" x14ac:dyDescent="0.35">
      <c r="A296" t="s">
        <v>314</v>
      </c>
      <c r="B296" t="s">
        <v>1</v>
      </c>
      <c r="C296" t="s">
        <v>1716</v>
      </c>
      <c r="D296" t="s">
        <v>1706</v>
      </c>
      <c r="E296" t="s">
        <v>1704</v>
      </c>
      <c r="F296" t="s">
        <v>1746</v>
      </c>
    </row>
    <row r="297" spans="1:6" x14ac:dyDescent="0.35">
      <c r="A297" t="s">
        <v>315</v>
      </c>
      <c r="B297" t="s">
        <v>1</v>
      </c>
      <c r="C297" t="s">
        <v>1716</v>
      </c>
      <c r="D297" t="s">
        <v>1706</v>
      </c>
      <c r="E297" t="s">
        <v>1704</v>
      </c>
      <c r="F297" t="s">
        <v>1747</v>
      </c>
    </row>
    <row r="298" spans="1:6" x14ac:dyDescent="0.35">
      <c r="A298" t="s">
        <v>316</v>
      </c>
      <c r="B298" t="s">
        <v>1</v>
      </c>
      <c r="C298" t="s">
        <v>1716</v>
      </c>
      <c r="D298" t="s">
        <v>1706</v>
      </c>
      <c r="E298" t="s">
        <v>1704</v>
      </c>
      <c r="F298" t="s">
        <v>1748</v>
      </c>
    </row>
    <row r="299" spans="1:6" x14ac:dyDescent="0.35">
      <c r="A299" t="s">
        <v>317</v>
      </c>
      <c r="B299" t="s">
        <v>1</v>
      </c>
      <c r="C299" t="s">
        <v>1716</v>
      </c>
      <c r="D299" t="s">
        <v>1706</v>
      </c>
      <c r="E299" t="s">
        <v>1704</v>
      </c>
      <c r="F299" t="s">
        <v>1749</v>
      </c>
    </row>
    <row r="300" spans="1:6" x14ac:dyDescent="0.35">
      <c r="A300" t="s">
        <v>318</v>
      </c>
      <c r="B300" t="s">
        <v>1</v>
      </c>
      <c r="C300" t="s">
        <v>1716</v>
      </c>
      <c r="D300" t="s">
        <v>1706</v>
      </c>
      <c r="E300" t="s">
        <v>1704</v>
      </c>
      <c r="F300" t="s">
        <v>1750</v>
      </c>
    </row>
    <row r="301" spans="1:6" x14ac:dyDescent="0.35">
      <c r="A301" t="s">
        <v>319</v>
      </c>
      <c r="B301" t="s">
        <v>1</v>
      </c>
      <c r="C301" t="s">
        <v>1716</v>
      </c>
      <c r="D301" t="s">
        <v>1706</v>
      </c>
      <c r="E301" t="s">
        <v>1704</v>
      </c>
      <c r="F301" t="s">
        <v>1751</v>
      </c>
    </row>
    <row r="302" spans="1:6" x14ac:dyDescent="0.35">
      <c r="A302" t="s">
        <v>320</v>
      </c>
      <c r="B302" t="s">
        <v>1</v>
      </c>
      <c r="C302" t="s">
        <v>1716</v>
      </c>
      <c r="D302" t="s">
        <v>1707</v>
      </c>
      <c r="E302" t="s">
        <v>1703</v>
      </c>
      <c r="F302" t="s">
        <v>1742</v>
      </c>
    </row>
    <row r="303" spans="1:6" x14ac:dyDescent="0.35">
      <c r="A303" t="s">
        <v>321</v>
      </c>
      <c r="B303" t="s">
        <v>1</v>
      </c>
      <c r="C303" t="s">
        <v>1716</v>
      </c>
      <c r="D303" t="s">
        <v>1707</v>
      </c>
      <c r="E303" t="s">
        <v>1703</v>
      </c>
      <c r="F303" t="s">
        <v>1743</v>
      </c>
    </row>
    <row r="304" spans="1:6" x14ac:dyDescent="0.35">
      <c r="A304" t="s">
        <v>322</v>
      </c>
      <c r="B304" t="s">
        <v>1</v>
      </c>
      <c r="C304" t="s">
        <v>1716</v>
      </c>
      <c r="D304" t="s">
        <v>1707</v>
      </c>
      <c r="E304" t="s">
        <v>1703</v>
      </c>
      <c r="F304" t="s">
        <v>1744</v>
      </c>
    </row>
    <row r="305" spans="1:6" x14ac:dyDescent="0.35">
      <c r="A305" t="s">
        <v>323</v>
      </c>
      <c r="B305" t="s">
        <v>1</v>
      </c>
      <c r="C305" t="s">
        <v>1716</v>
      </c>
      <c r="D305" t="s">
        <v>1707</v>
      </c>
      <c r="E305" t="s">
        <v>1703</v>
      </c>
      <c r="F305" t="s">
        <v>1745</v>
      </c>
    </row>
    <row r="306" spans="1:6" x14ac:dyDescent="0.35">
      <c r="A306" t="s">
        <v>324</v>
      </c>
      <c r="B306" t="s">
        <v>1</v>
      </c>
      <c r="C306" t="s">
        <v>1716</v>
      </c>
      <c r="D306" t="s">
        <v>1707</v>
      </c>
      <c r="E306" t="s">
        <v>1703</v>
      </c>
      <c r="F306" t="s">
        <v>1746</v>
      </c>
    </row>
    <row r="307" spans="1:6" x14ac:dyDescent="0.35">
      <c r="A307" t="s">
        <v>325</v>
      </c>
      <c r="B307" t="s">
        <v>1</v>
      </c>
      <c r="C307" t="s">
        <v>1716</v>
      </c>
      <c r="D307" t="s">
        <v>1707</v>
      </c>
      <c r="E307" t="s">
        <v>1703</v>
      </c>
      <c r="F307" t="s">
        <v>1747</v>
      </c>
    </row>
    <row r="308" spans="1:6" x14ac:dyDescent="0.35">
      <c r="A308" t="s">
        <v>326</v>
      </c>
      <c r="B308" t="s">
        <v>1</v>
      </c>
      <c r="C308" t="s">
        <v>1716</v>
      </c>
      <c r="D308" t="s">
        <v>1707</v>
      </c>
      <c r="E308" t="s">
        <v>1703</v>
      </c>
      <c r="F308" t="s">
        <v>1748</v>
      </c>
    </row>
    <row r="309" spans="1:6" x14ac:dyDescent="0.35">
      <c r="A309" t="s">
        <v>327</v>
      </c>
      <c r="B309" t="s">
        <v>1</v>
      </c>
      <c r="C309" t="s">
        <v>1716</v>
      </c>
      <c r="D309" t="s">
        <v>1707</v>
      </c>
      <c r="E309" t="s">
        <v>1703</v>
      </c>
      <c r="F309" t="s">
        <v>1749</v>
      </c>
    </row>
    <row r="310" spans="1:6" x14ac:dyDescent="0.35">
      <c r="A310" t="s">
        <v>328</v>
      </c>
      <c r="B310" t="s">
        <v>1</v>
      </c>
      <c r="C310" t="s">
        <v>1716</v>
      </c>
      <c r="D310" t="s">
        <v>1707</v>
      </c>
      <c r="E310" t="s">
        <v>1703</v>
      </c>
      <c r="F310" t="s">
        <v>1750</v>
      </c>
    </row>
    <row r="311" spans="1:6" x14ac:dyDescent="0.35">
      <c r="A311" t="s">
        <v>329</v>
      </c>
      <c r="B311" t="s">
        <v>1</v>
      </c>
      <c r="C311" t="s">
        <v>1716</v>
      </c>
      <c r="D311" t="s">
        <v>1707</v>
      </c>
      <c r="E311" t="s">
        <v>1703</v>
      </c>
      <c r="F311" t="s">
        <v>1751</v>
      </c>
    </row>
    <row r="312" spans="1:6" x14ac:dyDescent="0.35">
      <c r="A312" t="s">
        <v>330</v>
      </c>
      <c r="B312" t="s">
        <v>1</v>
      </c>
      <c r="C312" t="s">
        <v>1716</v>
      </c>
      <c r="D312" t="s">
        <v>1707</v>
      </c>
      <c r="E312" t="s">
        <v>1704</v>
      </c>
      <c r="F312" t="s">
        <v>1742</v>
      </c>
    </row>
    <row r="313" spans="1:6" x14ac:dyDescent="0.35">
      <c r="A313" t="s">
        <v>331</v>
      </c>
      <c r="B313" t="s">
        <v>1</v>
      </c>
      <c r="C313" t="s">
        <v>1716</v>
      </c>
      <c r="D313" t="s">
        <v>1707</v>
      </c>
      <c r="E313" t="s">
        <v>1704</v>
      </c>
      <c r="F313" t="s">
        <v>1743</v>
      </c>
    </row>
    <row r="314" spans="1:6" x14ac:dyDescent="0.35">
      <c r="A314" t="s">
        <v>332</v>
      </c>
      <c r="B314" t="s">
        <v>1</v>
      </c>
      <c r="C314" t="s">
        <v>1716</v>
      </c>
      <c r="D314" t="s">
        <v>1707</v>
      </c>
      <c r="E314" t="s">
        <v>1704</v>
      </c>
      <c r="F314" t="s">
        <v>1744</v>
      </c>
    </row>
    <row r="315" spans="1:6" x14ac:dyDescent="0.35">
      <c r="A315" t="s">
        <v>333</v>
      </c>
      <c r="B315" t="s">
        <v>1</v>
      </c>
      <c r="C315" t="s">
        <v>1716</v>
      </c>
      <c r="D315" t="s">
        <v>1707</v>
      </c>
      <c r="E315" t="s">
        <v>1704</v>
      </c>
      <c r="F315" t="s">
        <v>1745</v>
      </c>
    </row>
    <row r="316" spans="1:6" x14ac:dyDescent="0.35">
      <c r="A316" t="s">
        <v>334</v>
      </c>
      <c r="B316" t="s">
        <v>1</v>
      </c>
      <c r="C316" t="s">
        <v>1716</v>
      </c>
      <c r="D316" t="s">
        <v>1707</v>
      </c>
      <c r="E316" t="s">
        <v>1704</v>
      </c>
      <c r="F316" t="s">
        <v>1746</v>
      </c>
    </row>
    <row r="317" spans="1:6" x14ac:dyDescent="0.35">
      <c r="A317" t="s">
        <v>335</v>
      </c>
      <c r="B317" t="s">
        <v>1</v>
      </c>
      <c r="C317" t="s">
        <v>1716</v>
      </c>
      <c r="D317" t="s">
        <v>1707</v>
      </c>
      <c r="E317" t="s">
        <v>1704</v>
      </c>
      <c r="F317" t="s">
        <v>1747</v>
      </c>
    </row>
    <row r="318" spans="1:6" x14ac:dyDescent="0.35">
      <c r="A318" t="s">
        <v>336</v>
      </c>
      <c r="B318" t="s">
        <v>1</v>
      </c>
      <c r="C318" t="s">
        <v>1716</v>
      </c>
      <c r="D318" t="s">
        <v>1707</v>
      </c>
      <c r="E318" t="s">
        <v>1704</v>
      </c>
      <c r="F318" t="s">
        <v>1748</v>
      </c>
    </row>
    <row r="319" spans="1:6" x14ac:dyDescent="0.35">
      <c r="A319" t="s">
        <v>337</v>
      </c>
      <c r="B319" t="s">
        <v>1</v>
      </c>
      <c r="C319" t="s">
        <v>1716</v>
      </c>
      <c r="D319" t="s">
        <v>1707</v>
      </c>
      <c r="E319" t="s">
        <v>1704</v>
      </c>
      <c r="F319" t="s">
        <v>1749</v>
      </c>
    </row>
    <row r="320" spans="1:6" x14ac:dyDescent="0.35">
      <c r="A320" t="s">
        <v>338</v>
      </c>
      <c r="B320" t="s">
        <v>1</v>
      </c>
      <c r="C320" t="s">
        <v>1716</v>
      </c>
      <c r="D320" t="s">
        <v>1707</v>
      </c>
      <c r="E320" t="s">
        <v>1704</v>
      </c>
      <c r="F320" t="s">
        <v>1750</v>
      </c>
    </row>
    <row r="321" spans="1:6" x14ac:dyDescent="0.35">
      <c r="A321" t="s">
        <v>339</v>
      </c>
      <c r="B321" t="s">
        <v>1</v>
      </c>
      <c r="C321" t="s">
        <v>1716</v>
      </c>
      <c r="D321" t="s">
        <v>1707</v>
      </c>
      <c r="E321" t="s">
        <v>1704</v>
      </c>
      <c r="F321" t="s">
        <v>1751</v>
      </c>
    </row>
    <row r="322" spans="1:6" x14ac:dyDescent="0.35">
      <c r="A322" t="s">
        <v>340</v>
      </c>
      <c r="B322" t="s">
        <v>1</v>
      </c>
      <c r="C322" t="s">
        <v>1716</v>
      </c>
      <c r="D322" t="s">
        <v>1708</v>
      </c>
      <c r="E322" t="s">
        <v>1703</v>
      </c>
      <c r="F322" t="s">
        <v>1742</v>
      </c>
    </row>
    <row r="323" spans="1:6" x14ac:dyDescent="0.35">
      <c r="A323" t="s">
        <v>341</v>
      </c>
      <c r="B323" t="s">
        <v>1</v>
      </c>
      <c r="C323" t="s">
        <v>1716</v>
      </c>
      <c r="D323" t="s">
        <v>1708</v>
      </c>
      <c r="E323" t="s">
        <v>1703</v>
      </c>
      <c r="F323" t="s">
        <v>1743</v>
      </c>
    </row>
    <row r="324" spans="1:6" x14ac:dyDescent="0.35">
      <c r="A324" t="s">
        <v>342</v>
      </c>
      <c r="B324" t="s">
        <v>1</v>
      </c>
      <c r="C324" t="s">
        <v>1716</v>
      </c>
      <c r="D324" t="s">
        <v>1708</v>
      </c>
      <c r="E324" t="s">
        <v>1703</v>
      </c>
      <c r="F324" t="s">
        <v>1744</v>
      </c>
    </row>
    <row r="325" spans="1:6" x14ac:dyDescent="0.35">
      <c r="A325" t="s">
        <v>343</v>
      </c>
      <c r="B325" t="s">
        <v>1</v>
      </c>
      <c r="C325" t="s">
        <v>1716</v>
      </c>
      <c r="D325" t="s">
        <v>1708</v>
      </c>
      <c r="E325" t="s">
        <v>1703</v>
      </c>
      <c r="F325" t="s">
        <v>1745</v>
      </c>
    </row>
    <row r="326" spans="1:6" x14ac:dyDescent="0.35">
      <c r="A326" t="s">
        <v>344</v>
      </c>
      <c r="B326" t="s">
        <v>1</v>
      </c>
      <c r="C326" t="s">
        <v>1716</v>
      </c>
      <c r="D326" t="s">
        <v>1708</v>
      </c>
      <c r="E326" t="s">
        <v>1703</v>
      </c>
      <c r="F326" t="s">
        <v>1746</v>
      </c>
    </row>
    <row r="327" spans="1:6" x14ac:dyDescent="0.35">
      <c r="A327" t="s">
        <v>345</v>
      </c>
      <c r="B327" t="s">
        <v>1</v>
      </c>
      <c r="C327" t="s">
        <v>1716</v>
      </c>
      <c r="D327" t="s">
        <v>1708</v>
      </c>
      <c r="E327" t="s">
        <v>1703</v>
      </c>
      <c r="F327" t="s">
        <v>1747</v>
      </c>
    </row>
    <row r="328" spans="1:6" x14ac:dyDescent="0.35">
      <c r="A328" t="s">
        <v>346</v>
      </c>
      <c r="B328" t="s">
        <v>1</v>
      </c>
      <c r="C328" t="s">
        <v>1716</v>
      </c>
      <c r="D328" t="s">
        <v>1708</v>
      </c>
      <c r="E328" t="s">
        <v>1703</v>
      </c>
      <c r="F328" t="s">
        <v>1748</v>
      </c>
    </row>
    <row r="329" spans="1:6" x14ac:dyDescent="0.35">
      <c r="A329" t="s">
        <v>347</v>
      </c>
      <c r="B329" t="s">
        <v>1</v>
      </c>
      <c r="C329" t="s">
        <v>1716</v>
      </c>
      <c r="D329" t="s">
        <v>1708</v>
      </c>
      <c r="E329" t="s">
        <v>1703</v>
      </c>
      <c r="F329" t="s">
        <v>1749</v>
      </c>
    </row>
    <row r="330" spans="1:6" x14ac:dyDescent="0.35">
      <c r="A330" t="s">
        <v>348</v>
      </c>
      <c r="B330" t="s">
        <v>1</v>
      </c>
      <c r="C330" t="s">
        <v>1716</v>
      </c>
      <c r="D330" t="s">
        <v>1708</v>
      </c>
      <c r="E330" t="s">
        <v>1703</v>
      </c>
      <c r="F330" t="s">
        <v>1750</v>
      </c>
    </row>
    <row r="331" spans="1:6" x14ac:dyDescent="0.35">
      <c r="A331" t="s">
        <v>349</v>
      </c>
      <c r="B331" t="s">
        <v>1</v>
      </c>
      <c r="C331" t="s">
        <v>1716</v>
      </c>
      <c r="D331" t="s">
        <v>1708</v>
      </c>
      <c r="E331" t="s">
        <v>1703</v>
      </c>
      <c r="F331" t="s">
        <v>1751</v>
      </c>
    </row>
    <row r="332" spans="1:6" x14ac:dyDescent="0.35">
      <c r="A332" t="s">
        <v>350</v>
      </c>
      <c r="B332" t="s">
        <v>1</v>
      </c>
      <c r="C332" t="s">
        <v>1716</v>
      </c>
      <c r="D332" t="s">
        <v>1708</v>
      </c>
      <c r="E332" t="s">
        <v>1704</v>
      </c>
      <c r="F332" t="s">
        <v>1742</v>
      </c>
    </row>
    <row r="333" spans="1:6" x14ac:dyDescent="0.35">
      <c r="A333" t="s">
        <v>351</v>
      </c>
      <c r="B333" t="s">
        <v>1</v>
      </c>
      <c r="C333" t="s">
        <v>1716</v>
      </c>
      <c r="D333" t="s">
        <v>1708</v>
      </c>
      <c r="E333" t="s">
        <v>1704</v>
      </c>
      <c r="F333" t="s">
        <v>1743</v>
      </c>
    </row>
    <row r="334" spans="1:6" x14ac:dyDescent="0.35">
      <c r="A334" t="s">
        <v>352</v>
      </c>
      <c r="B334" t="s">
        <v>1</v>
      </c>
      <c r="C334" t="s">
        <v>1716</v>
      </c>
      <c r="D334" t="s">
        <v>1708</v>
      </c>
      <c r="E334" t="s">
        <v>1704</v>
      </c>
      <c r="F334" t="s">
        <v>1744</v>
      </c>
    </row>
    <row r="335" spans="1:6" x14ac:dyDescent="0.35">
      <c r="A335" t="s">
        <v>353</v>
      </c>
      <c r="B335" t="s">
        <v>1</v>
      </c>
      <c r="C335" t="s">
        <v>1716</v>
      </c>
      <c r="D335" t="s">
        <v>1708</v>
      </c>
      <c r="E335" t="s">
        <v>1704</v>
      </c>
      <c r="F335" t="s">
        <v>1745</v>
      </c>
    </row>
    <row r="336" spans="1:6" x14ac:dyDescent="0.35">
      <c r="A336" t="s">
        <v>354</v>
      </c>
      <c r="B336" t="s">
        <v>1</v>
      </c>
      <c r="C336" t="s">
        <v>1716</v>
      </c>
      <c r="D336" t="s">
        <v>1708</v>
      </c>
      <c r="E336" t="s">
        <v>1704</v>
      </c>
      <c r="F336" t="s">
        <v>1746</v>
      </c>
    </row>
    <row r="337" spans="1:6" x14ac:dyDescent="0.35">
      <c r="A337" t="s">
        <v>355</v>
      </c>
      <c r="B337" t="s">
        <v>1</v>
      </c>
      <c r="C337" t="s">
        <v>1716</v>
      </c>
      <c r="D337" t="s">
        <v>1708</v>
      </c>
      <c r="E337" t="s">
        <v>1704</v>
      </c>
      <c r="F337" t="s">
        <v>1747</v>
      </c>
    </row>
    <row r="338" spans="1:6" x14ac:dyDescent="0.35">
      <c r="A338" t="s">
        <v>356</v>
      </c>
      <c r="B338" t="s">
        <v>1</v>
      </c>
      <c r="C338" t="s">
        <v>1716</v>
      </c>
      <c r="D338" t="s">
        <v>1708</v>
      </c>
      <c r="E338" t="s">
        <v>1704</v>
      </c>
      <c r="F338" t="s">
        <v>1748</v>
      </c>
    </row>
    <row r="339" spans="1:6" x14ac:dyDescent="0.35">
      <c r="A339" t="s">
        <v>357</v>
      </c>
      <c r="B339" t="s">
        <v>1</v>
      </c>
      <c r="C339" t="s">
        <v>1716</v>
      </c>
      <c r="D339" t="s">
        <v>1708</v>
      </c>
      <c r="E339" t="s">
        <v>1704</v>
      </c>
      <c r="F339" t="s">
        <v>1749</v>
      </c>
    </row>
    <row r="340" spans="1:6" x14ac:dyDescent="0.35">
      <c r="A340" t="s">
        <v>358</v>
      </c>
      <c r="B340" t="s">
        <v>1</v>
      </c>
      <c r="C340" t="s">
        <v>1716</v>
      </c>
      <c r="D340" t="s">
        <v>1708</v>
      </c>
      <c r="E340" t="s">
        <v>1704</v>
      </c>
      <c r="F340" t="s">
        <v>1750</v>
      </c>
    </row>
    <row r="341" spans="1:6" x14ac:dyDescent="0.35">
      <c r="A341" t="s">
        <v>359</v>
      </c>
      <c r="B341" t="s">
        <v>1</v>
      </c>
      <c r="C341" t="s">
        <v>1716</v>
      </c>
      <c r="D341" t="s">
        <v>1708</v>
      </c>
      <c r="E341" t="s">
        <v>1704</v>
      </c>
      <c r="F341" t="s">
        <v>1751</v>
      </c>
    </row>
    <row r="342" spans="1:6" x14ac:dyDescent="0.35">
      <c r="A342" t="s">
        <v>360</v>
      </c>
      <c r="B342" t="s">
        <v>1</v>
      </c>
      <c r="C342" t="s">
        <v>1716</v>
      </c>
      <c r="D342" t="s">
        <v>1709</v>
      </c>
      <c r="E342" t="s">
        <v>1703</v>
      </c>
      <c r="F342" t="s">
        <v>1742</v>
      </c>
    </row>
    <row r="343" spans="1:6" x14ac:dyDescent="0.35">
      <c r="A343" t="s">
        <v>361</v>
      </c>
      <c r="B343" t="s">
        <v>1</v>
      </c>
      <c r="C343" t="s">
        <v>1716</v>
      </c>
      <c r="D343" t="s">
        <v>1709</v>
      </c>
      <c r="E343" t="s">
        <v>1703</v>
      </c>
      <c r="F343" t="s">
        <v>1743</v>
      </c>
    </row>
    <row r="344" spans="1:6" x14ac:dyDescent="0.35">
      <c r="A344" t="s">
        <v>362</v>
      </c>
      <c r="B344" t="s">
        <v>1</v>
      </c>
      <c r="C344" t="s">
        <v>1716</v>
      </c>
      <c r="D344" t="s">
        <v>1709</v>
      </c>
      <c r="E344" t="s">
        <v>1703</v>
      </c>
      <c r="F344" t="s">
        <v>1744</v>
      </c>
    </row>
    <row r="345" spans="1:6" x14ac:dyDescent="0.35">
      <c r="A345" t="s">
        <v>363</v>
      </c>
      <c r="B345" t="s">
        <v>1</v>
      </c>
      <c r="C345" t="s">
        <v>1716</v>
      </c>
      <c r="D345" t="s">
        <v>1709</v>
      </c>
      <c r="E345" t="s">
        <v>1703</v>
      </c>
      <c r="F345" t="s">
        <v>1745</v>
      </c>
    </row>
    <row r="346" spans="1:6" x14ac:dyDescent="0.35">
      <c r="A346" t="s">
        <v>364</v>
      </c>
      <c r="B346" t="s">
        <v>1</v>
      </c>
      <c r="C346" t="s">
        <v>1716</v>
      </c>
      <c r="D346" t="s">
        <v>1709</v>
      </c>
      <c r="E346" t="s">
        <v>1703</v>
      </c>
      <c r="F346" t="s">
        <v>1746</v>
      </c>
    </row>
    <row r="347" spans="1:6" x14ac:dyDescent="0.35">
      <c r="A347" t="s">
        <v>365</v>
      </c>
      <c r="B347" t="s">
        <v>1</v>
      </c>
      <c r="C347" t="s">
        <v>1716</v>
      </c>
      <c r="D347" t="s">
        <v>1709</v>
      </c>
      <c r="E347" t="s">
        <v>1703</v>
      </c>
      <c r="F347" t="s">
        <v>1747</v>
      </c>
    </row>
    <row r="348" spans="1:6" x14ac:dyDescent="0.35">
      <c r="A348" t="s">
        <v>366</v>
      </c>
      <c r="B348" t="s">
        <v>1</v>
      </c>
      <c r="C348" t="s">
        <v>1716</v>
      </c>
      <c r="D348" t="s">
        <v>1709</v>
      </c>
      <c r="E348" t="s">
        <v>1703</v>
      </c>
      <c r="F348" t="s">
        <v>1748</v>
      </c>
    </row>
    <row r="349" spans="1:6" x14ac:dyDescent="0.35">
      <c r="A349" t="s">
        <v>367</v>
      </c>
      <c r="B349" t="s">
        <v>1</v>
      </c>
      <c r="C349" t="s">
        <v>1716</v>
      </c>
      <c r="D349" t="s">
        <v>1709</v>
      </c>
      <c r="E349" t="s">
        <v>1703</v>
      </c>
      <c r="F349" t="s">
        <v>1749</v>
      </c>
    </row>
    <row r="350" spans="1:6" x14ac:dyDescent="0.35">
      <c r="A350" t="s">
        <v>368</v>
      </c>
      <c r="B350" t="s">
        <v>1</v>
      </c>
      <c r="C350" t="s">
        <v>1716</v>
      </c>
      <c r="D350" t="s">
        <v>1709</v>
      </c>
      <c r="E350" t="s">
        <v>1703</v>
      </c>
      <c r="F350" t="s">
        <v>1750</v>
      </c>
    </row>
    <row r="351" spans="1:6" x14ac:dyDescent="0.35">
      <c r="A351" t="s">
        <v>369</v>
      </c>
      <c r="B351" t="s">
        <v>1</v>
      </c>
      <c r="C351" t="s">
        <v>1716</v>
      </c>
      <c r="D351" t="s">
        <v>1709</v>
      </c>
      <c r="E351" t="s">
        <v>1703</v>
      </c>
      <c r="F351" t="s">
        <v>1751</v>
      </c>
    </row>
    <row r="352" spans="1:6" x14ac:dyDescent="0.35">
      <c r="A352" t="s">
        <v>370</v>
      </c>
      <c r="B352" t="s">
        <v>1</v>
      </c>
      <c r="C352" t="s">
        <v>1716</v>
      </c>
      <c r="D352" t="s">
        <v>1709</v>
      </c>
      <c r="E352" t="s">
        <v>1704</v>
      </c>
      <c r="F352" t="s">
        <v>1742</v>
      </c>
    </row>
    <row r="353" spans="1:6" x14ac:dyDescent="0.35">
      <c r="A353" t="s">
        <v>371</v>
      </c>
      <c r="B353" t="s">
        <v>1</v>
      </c>
      <c r="C353" t="s">
        <v>1716</v>
      </c>
      <c r="D353" t="s">
        <v>1709</v>
      </c>
      <c r="E353" t="s">
        <v>1704</v>
      </c>
      <c r="F353" t="s">
        <v>1743</v>
      </c>
    </row>
    <row r="354" spans="1:6" x14ac:dyDescent="0.35">
      <c r="A354" t="s">
        <v>372</v>
      </c>
      <c r="B354" t="s">
        <v>1</v>
      </c>
      <c r="C354" t="s">
        <v>1716</v>
      </c>
      <c r="D354" t="s">
        <v>1709</v>
      </c>
      <c r="E354" t="s">
        <v>1704</v>
      </c>
      <c r="F354" t="s">
        <v>1744</v>
      </c>
    </row>
    <row r="355" spans="1:6" x14ac:dyDescent="0.35">
      <c r="A355" t="s">
        <v>373</v>
      </c>
      <c r="B355" t="s">
        <v>1</v>
      </c>
      <c r="C355" t="s">
        <v>1716</v>
      </c>
      <c r="D355" t="s">
        <v>1709</v>
      </c>
      <c r="E355" t="s">
        <v>1704</v>
      </c>
      <c r="F355" t="s">
        <v>1745</v>
      </c>
    </row>
    <row r="356" spans="1:6" x14ac:dyDescent="0.35">
      <c r="A356" t="s">
        <v>374</v>
      </c>
      <c r="B356" t="s">
        <v>1</v>
      </c>
      <c r="C356" t="s">
        <v>1716</v>
      </c>
      <c r="D356" t="s">
        <v>1709</v>
      </c>
      <c r="E356" t="s">
        <v>1704</v>
      </c>
      <c r="F356" t="s">
        <v>1746</v>
      </c>
    </row>
    <row r="357" spans="1:6" x14ac:dyDescent="0.35">
      <c r="A357" t="s">
        <v>375</v>
      </c>
      <c r="B357" t="s">
        <v>1</v>
      </c>
      <c r="C357" t="s">
        <v>1716</v>
      </c>
      <c r="D357" t="s">
        <v>1709</v>
      </c>
      <c r="E357" t="s">
        <v>1704</v>
      </c>
      <c r="F357" t="s">
        <v>1747</v>
      </c>
    </row>
    <row r="358" spans="1:6" x14ac:dyDescent="0.35">
      <c r="A358" t="s">
        <v>376</v>
      </c>
      <c r="B358" t="s">
        <v>1</v>
      </c>
      <c r="C358" t="s">
        <v>1716</v>
      </c>
      <c r="D358" t="s">
        <v>1709</v>
      </c>
      <c r="E358" t="s">
        <v>1704</v>
      </c>
      <c r="F358" t="s">
        <v>1748</v>
      </c>
    </row>
    <row r="359" spans="1:6" x14ac:dyDescent="0.35">
      <c r="A359" t="s">
        <v>377</v>
      </c>
      <c r="B359" t="s">
        <v>1</v>
      </c>
      <c r="C359" t="s">
        <v>1716</v>
      </c>
      <c r="D359" t="s">
        <v>1709</v>
      </c>
      <c r="E359" t="s">
        <v>1704</v>
      </c>
      <c r="F359" t="s">
        <v>1749</v>
      </c>
    </row>
    <row r="360" spans="1:6" x14ac:dyDescent="0.35">
      <c r="A360" t="s">
        <v>378</v>
      </c>
      <c r="B360" t="s">
        <v>1</v>
      </c>
      <c r="C360" t="s">
        <v>1716</v>
      </c>
      <c r="D360" t="s">
        <v>1709</v>
      </c>
      <c r="E360" t="s">
        <v>1704</v>
      </c>
      <c r="F360" t="s">
        <v>1750</v>
      </c>
    </row>
    <row r="361" spans="1:6" x14ac:dyDescent="0.35">
      <c r="A361" t="s">
        <v>379</v>
      </c>
      <c r="B361" t="s">
        <v>1</v>
      </c>
      <c r="C361" t="s">
        <v>1716</v>
      </c>
      <c r="D361" t="s">
        <v>1709</v>
      </c>
      <c r="E361" t="s">
        <v>1704</v>
      </c>
      <c r="F361" t="s">
        <v>1751</v>
      </c>
    </row>
    <row r="362" spans="1:6" x14ac:dyDescent="0.35">
      <c r="A362" t="s">
        <v>380</v>
      </c>
      <c r="B362" t="s">
        <v>1</v>
      </c>
      <c r="C362" t="s">
        <v>1716</v>
      </c>
      <c r="D362" t="s">
        <v>1710</v>
      </c>
      <c r="E362" t="s">
        <v>1703</v>
      </c>
      <c r="F362" t="s">
        <v>1742</v>
      </c>
    </row>
    <row r="363" spans="1:6" x14ac:dyDescent="0.35">
      <c r="A363" t="s">
        <v>381</v>
      </c>
      <c r="B363" t="s">
        <v>1</v>
      </c>
      <c r="C363" t="s">
        <v>1716</v>
      </c>
      <c r="D363" t="s">
        <v>1710</v>
      </c>
      <c r="E363" t="s">
        <v>1703</v>
      </c>
      <c r="F363" t="s">
        <v>1743</v>
      </c>
    </row>
    <row r="364" spans="1:6" x14ac:dyDescent="0.35">
      <c r="A364" t="s">
        <v>382</v>
      </c>
      <c r="B364" t="s">
        <v>1</v>
      </c>
      <c r="C364" t="s">
        <v>1716</v>
      </c>
      <c r="D364" t="s">
        <v>1710</v>
      </c>
      <c r="E364" t="s">
        <v>1703</v>
      </c>
      <c r="F364" t="s">
        <v>1744</v>
      </c>
    </row>
    <row r="365" spans="1:6" x14ac:dyDescent="0.35">
      <c r="A365" t="s">
        <v>383</v>
      </c>
      <c r="B365" t="s">
        <v>1</v>
      </c>
      <c r="C365" t="s">
        <v>1716</v>
      </c>
      <c r="D365" t="s">
        <v>1710</v>
      </c>
      <c r="E365" t="s">
        <v>1703</v>
      </c>
      <c r="F365" t="s">
        <v>1745</v>
      </c>
    </row>
    <row r="366" spans="1:6" x14ac:dyDescent="0.35">
      <c r="A366" t="s">
        <v>384</v>
      </c>
      <c r="B366" t="s">
        <v>1</v>
      </c>
      <c r="C366" t="s">
        <v>1716</v>
      </c>
      <c r="D366" t="s">
        <v>1710</v>
      </c>
      <c r="E366" t="s">
        <v>1703</v>
      </c>
      <c r="F366" t="s">
        <v>1746</v>
      </c>
    </row>
    <row r="367" spans="1:6" x14ac:dyDescent="0.35">
      <c r="A367" t="s">
        <v>385</v>
      </c>
      <c r="B367" t="s">
        <v>1</v>
      </c>
      <c r="C367" t="s">
        <v>1716</v>
      </c>
      <c r="D367" t="s">
        <v>1710</v>
      </c>
      <c r="E367" t="s">
        <v>1703</v>
      </c>
      <c r="F367" t="s">
        <v>1747</v>
      </c>
    </row>
    <row r="368" spans="1:6" x14ac:dyDescent="0.35">
      <c r="A368" t="s">
        <v>386</v>
      </c>
      <c r="B368" t="s">
        <v>1</v>
      </c>
      <c r="C368" t="s">
        <v>1716</v>
      </c>
      <c r="D368" t="s">
        <v>1710</v>
      </c>
      <c r="E368" t="s">
        <v>1703</v>
      </c>
      <c r="F368" t="s">
        <v>1748</v>
      </c>
    </row>
    <row r="369" spans="1:6" x14ac:dyDescent="0.35">
      <c r="A369" t="s">
        <v>387</v>
      </c>
      <c r="B369" t="s">
        <v>1</v>
      </c>
      <c r="C369" t="s">
        <v>1716</v>
      </c>
      <c r="D369" t="s">
        <v>1710</v>
      </c>
      <c r="E369" t="s">
        <v>1703</v>
      </c>
      <c r="F369" t="s">
        <v>1749</v>
      </c>
    </row>
    <row r="370" spans="1:6" x14ac:dyDescent="0.35">
      <c r="A370" t="s">
        <v>388</v>
      </c>
      <c r="B370" t="s">
        <v>1</v>
      </c>
      <c r="C370" t="s">
        <v>1716</v>
      </c>
      <c r="D370" t="s">
        <v>1710</v>
      </c>
      <c r="E370" t="s">
        <v>1703</v>
      </c>
      <c r="F370" t="s">
        <v>1750</v>
      </c>
    </row>
    <row r="371" spans="1:6" x14ac:dyDescent="0.35">
      <c r="A371" t="s">
        <v>389</v>
      </c>
      <c r="B371" t="s">
        <v>1</v>
      </c>
      <c r="C371" t="s">
        <v>1716</v>
      </c>
      <c r="D371" t="s">
        <v>1710</v>
      </c>
      <c r="E371" t="s">
        <v>1703</v>
      </c>
      <c r="F371" t="s">
        <v>1751</v>
      </c>
    </row>
    <row r="372" spans="1:6" x14ac:dyDescent="0.35">
      <c r="A372" t="s">
        <v>390</v>
      </c>
      <c r="B372" t="s">
        <v>1</v>
      </c>
      <c r="C372" t="s">
        <v>1716</v>
      </c>
      <c r="D372" t="s">
        <v>1710</v>
      </c>
      <c r="E372" t="s">
        <v>1704</v>
      </c>
      <c r="F372" t="s">
        <v>1742</v>
      </c>
    </row>
    <row r="373" spans="1:6" x14ac:dyDescent="0.35">
      <c r="A373" t="s">
        <v>391</v>
      </c>
      <c r="B373" t="s">
        <v>1</v>
      </c>
      <c r="C373" t="s">
        <v>1716</v>
      </c>
      <c r="D373" t="s">
        <v>1710</v>
      </c>
      <c r="E373" t="s">
        <v>1704</v>
      </c>
      <c r="F373" t="s">
        <v>1743</v>
      </c>
    </row>
    <row r="374" spans="1:6" x14ac:dyDescent="0.35">
      <c r="A374" t="s">
        <v>392</v>
      </c>
      <c r="B374" t="s">
        <v>1</v>
      </c>
      <c r="C374" t="s">
        <v>1716</v>
      </c>
      <c r="D374" t="s">
        <v>1710</v>
      </c>
      <c r="E374" t="s">
        <v>1704</v>
      </c>
      <c r="F374" t="s">
        <v>1744</v>
      </c>
    </row>
    <row r="375" spans="1:6" x14ac:dyDescent="0.35">
      <c r="A375" t="s">
        <v>393</v>
      </c>
      <c r="B375" t="s">
        <v>1</v>
      </c>
      <c r="C375" t="s">
        <v>1716</v>
      </c>
      <c r="D375" t="s">
        <v>1710</v>
      </c>
      <c r="E375" t="s">
        <v>1704</v>
      </c>
      <c r="F375" t="s">
        <v>1745</v>
      </c>
    </row>
    <row r="376" spans="1:6" x14ac:dyDescent="0.35">
      <c r="A376" t="s">
        <v>394</v>
      </c>
      <c r="B376" t="s">
        <v>1</v>
      </c>
      <c r="C376" t="s">
        <v>1716</v>
      </c>
      <c r="D376" t="s">
        <v>1710</v>
      </c>
      <c r="E376" t="s">
        <v>1704</v>
      </c>
      <c r="F376" t="s">
        <v>1746</v>
      </c>
    </row>
    <row r="377" spans="1:6" x14ac:dyDescent="0.35">
      <c r="A377" t="s">
        <v>395</v>
      </c>
      <c r="B377" t="s">
        <v>1</v>
      </c>
      <c r="C377" t="s">
        <v>1716</v>
      </c>
      <c r="D377" t="s">
        <v>1710</v>
      </c>
      <c r="E377" t="s">
        <v>1704</v>
      </c>
      <c r="F377" t="s">
        <v>1747</v>
      </c>
    </row>
    <row r="378" spans="1:6" x14ac:dyDescent="0.35">
      <c r="A378" t="s">
        <v>396</v>
      </c>
      <c r="B378" t="s">
        <v>1</v>
      </c>
      <c r="C378" t="s">
        <v>1716</v>
      </c>
      <c r="D378" t="s">
        <v>1710</v>
      </c>
      <c r="E378" t="s">
        <v>1704</v>
      </c>
      <c r="F378" t="s">
        <v>1748</v>
      </c>
    </row>
    <row r="379" spans="1:6" x14ac:dyDescent="0.35">
      <c r="A379" t="s">
        <v>397</v>
      </c>
      <c r="B379" t="s">
        <v>1</v>
      </c>
      <c r="C379" t="s">
        <v>1716</v>
      </c>
      <c r="D379" t="s">
        <v>1710</v>
      </c>
      <c r="E379" t="s">
        <v>1704</v>
      </c>
      <c r="F379" t="s">
        <v>1749</v>
      </c>
    </row>
    <row r="380" spans="1:6" x14ac:dyDescent="0.35">
      <c r="A380" t="s">
        <v>398</v>
      </c>
      <c r="B380" t="s">
        <v>1</v>
      </c>
      <c r="C380" t="s">
        <v>1716</v>
      </c>
      <c r="D380" t="s">
        <v>1710</v>
      </c>
      <c r="E380" t="s">
        <v>1704</v>
      </c>
      <c r="F380" t="s">
        <v>1750</v>
      </c>
    </row>
    <row r="381" spans="1:6" x14ac:dyDescent="0.35">
      <c r="A381" t="s">
        <v>399</v>
      </c>
      <c r="B381" t="s">
        <v>1</v>
      </c>
      <c r="C381" t="s">
        <v>1716</v>
      </c>
      <c r="D381" t="s">
        <v>1710</v>
      </c>
      <c r="E381" t="s">
        <v>1704</v>
      </c>
      <c r="F381" t="s">
        <v>1751</v>
      </c>
    </row>
    <row r="382" spans="1:6" x14ac:dyDescent="0.35">
      <c r="A382" t="s">
        <v>400</v>
      </c>
      <c r="B382" t="s">
        <v>1</v>
      </c>
      <c r="C382" t="s">
        <v>1716</v>
      </c>
      <c r="D382" t="s">
        <v>1711</v>
      </c>
      <c r="E382" t="s">
        <v>1703</v>
      </c>
      <c r="F382" t="s">
        <v>1742</v>
      </c>
    </row>
    <row r="383" spans="1:6" x14ac:dyDescent="0.35">
      <c r="A383" t="s">
        <v>401</v>
      </c>
      <c r="B383" t="s">
        <v>1</v>
      </c>
      <c r="C383" t="s">
        <v>1716</v>
      </c>
      <c r="D383" t="s">
        <v>1711</v>
      </c>
      <c r="E383" t="s">
        <v>1703</v>
      </c>
      <c r="F383" t="s">
        <v>1743</v>
      </c>
    </row>
    <row r="384" spans="1:6" x14ac:dyDescent="0.35">
      <c r="A384" t="s">
        <v>402</v>
      </c>
      <c r="B384" t="s">
        <v>1</v>
      </c>
      <c r="C384" t="s">
        <v>1716</v>
      </c>
      <c r="D384" t="s">
        <v>1711</v>
      </c>
      <c r="E384" t="s">
        <v>1703</v>
      </c>
      <c r="F384" t="s">
        <v>1744</v>
      </c>
    </row>
    <row r="385" spans="1:6" x14ac:dyDescent="0.35">
      <c r="A385" t="s">
        <v>403</v>
      </c>
      <c r="B385" t="s">
        <v>1</v>
      </c>
      <c r="C385" t="s">
        <v>1716</v>
      </c>
      <c r="D385" t="s">
        <v>1711</v>
      </c>
      <c r="E385" t="s">
        <v>1703</v>
      </c>
      <c r="F385" t="s">
        <v>1745</v>
      </c>
    </row>
    <row r="386" spans="1:6" x14ac:dyDescent="0.35">
      <c r="A386" t="s">
        <v>404</v>
      </c>
      <c r="B386" t="s">
        <v>1</v>
      </c>
      <c r="C386" t="s">
        <v>1716</v>
      </c>
      <c r="D386" t="s">
        <v>1711</v>
      </c>
      <c r="E386" t="s">
        <v>1703</v>
      </c>
      <c r="F386" t="s">
        <v>1746</v>
      </c>
    </row>
    <row r="387" spans="1:6" x14ac:dyDescent="0.35">
      <c r="A387" t="s">
        <v>405</v>
      </c>
      <c r="B387" t="s">
        <v>1</v>
      </c>
      <c r="C387" t="s">
        <v>1716</v>
      </c>
      <c r="D387" t="s">
        <v>1711</v>
      </c>
      <c r="E387" t="s">
        <v>1703</v>
      </c>
      <c r="F387" t="s">
        <v>1747</v>
      </c>
    </row>
    <row r="388" spans="1:6" x14ac:dyDescent="0.35">
      <c r="A388" t="s">
        <v>406</v>
      </c>
      <c r="B388" t="s">
        <v>1</v>
      </c>
      <c r="C388" t="s">
        <v>1716</v>
      </c>
      <c r="D388" t="s">
        <v>1711</v>
      </c>
      <c r="E388" t="s">
        <v>1703</v>
      </c>
      <c r="F388" t="s">
        <v>1748</v>
      </c>
    </row>
    <row r="389" spans="1:6" x14ac:dyDescent="0.35">
      <c r="A389" t="s">
        <v>407</v>
      </c>
      <c r="B389" t="s">
        <v>1</v>
      </c>
      <c r="C389" t="s">
        <v>1716</v>
      </c>
      <c r="D389" t="s">
        <v>1711</v>
      </c>
      <c r="E389" t="s">
        <v>1703</v>
      </c>
      <c r="F389" t="s">
        <v>1749</v>
      </c>
    </row>
    <row r="390" spans="1:6" x14ac:dyDescent="0.35">
      <c r="A390" t="s">
        <v>408</v>
      </c>
      <c r="B390" t="s">
        <v>1</v>
      </c>
      <c r="C390" t="s">
        <v>1716</v>
      </c>
      <c r="D390" t="s">
        <v>1711</v>
      </c>
      <c r="E390" t="s">
        <v>1703</v>
      </c>
      <c r="F390" t="s">
        <v>1750</v>
      </c>
    </row>
    <row r="391" spans="1:6" x14ac:dyDescent="0.35">
      <c r="A391" t="s">
        <v>409</v>
      </c>
      <c r="B391" t="s">
        <v>1</v>
      </c>
      <c r="C391" t="s">
        <v>1716</v>
      </c>
      <c r="D391" t="s">
        <v>1711</v>
      </c>
      <c r="E391" t="s">
        <v>1703</v>
      </c>
      <c r="F391" t="s">
        <v>1751</v>
      </c>
    </row>
    <row r="392" spans="1:6" x14ac:dyDescent="0.35">
      <c r="A392" t="s">
        <v>410</v>
      </c>
      <c r="B392" t="s">
        <v>1</v>
      </c>
      <c r="C392" t="s">
        <v>1716</v>
      </c>
      <c r="D392" t="s">
        <v>1711</v>
      </c>
      <c r="E392" t="s">
        <v>1704</v>
      </c>
      <c r="F392" t="s">
        <v>1742</v>
      </c>
    </row>
    <row r="393" spans="1:6" x14ac:dyDescent="0.35">
      <c r="A393" t="s">
        <v>411</v>
      </c>
      <c r="B393" t="s">
        <v>1</v>
      </c>
      <c r="C393" t="s">
        <v>1716</v>
      </c>
      <c r="D393" t="s">
        <v>1711</v>
      </c>
      <c r="E393" t="s">
        <v>1704</v>
      </c>
      <c r="F393" t="s">
        <v>1743</v>
      </c>
    </row>
    <row r="394" spans="1:6" x14ac:dyDescent="0.35">
      <c r="A394" t="s">
        <v>412</v>
      </c>
      <c r="B394" t="s">
        <v>1</v>
      </c>
      <c r="C394" t="s">
        <v>1716</v>
      </c>
      <c r="D394" t="s">
        <v>1711</v>
      </c>
      <c r="E394" t="s">
        <v>1704</v>
      </c>
      <c r="F394" t="s">
        <v>1744</v>
      </c>
    </row>
    <row r="395" spans="1:6" x14ac:dyDescent="0.35">
      <c r="A395" t="s">
        <v>413</v>
      </c>
      <c r="B395" t="s">
        <v>1</v>
      </c>
      <c r="C395" t="s">
        <v>1716</v>
      </c>
      <c r="D395" t="s">
        <v>1711</v>
      </c>
      <c r="E395" t="s">
        <v>1704</v>
      </c>
      <c r="F395" t="s">
        <v>1745</v>
      </c>
    </row>
    <row r="396" spans="1:6" x14ac:dyDescent="0.35">
      <c r="A396" t="s">
        <v>414</v>
      </c>
      <c r="B396" t="s">
        <v>1</v>
      </c>
      <c r="C396" t="s">
        <v>1716</v>
      </c>
      <c r="D396" t="s">
        <v>1711</v>
      </c>
      <c r="E396" t="s">
        <v>1704</v>
      </c>
      <c r="F396" t="s">
        <v>1746</v>
      </c>
    </row>
    <row r="397" spans="1:6" x14ac:dyDescent="0.35">
      <c r="A397" t="s">
        <v>415</v>
      </c>
      <c r="B397" t="s">
        <v>1</v>
      </c>
      <c r="C397" t="s">
        <v>1716</v>
      </c>
      <c r="D397" t="s">
        <v>1711</v>
      </c>
      <c r="E397" t="s">
        <v>1704</v>
      </c>
      <c r="F397" t="s">
        <v>1747</v>
      </c>
    </row>
    <row r="398" spans="1:6" x14ac:dyDescent="0.35">
      <c r="A398" t="s">
        <v>416</v>
      </c>
      <c r="B398" t="s">
        <v>1</v>
      </c>
      <c r="C398" t="s">
        <v>1716</v>
      </c>
      <c r="D398" t="s">
        <v>1711</v>
      </c>
      <c r="E398" t="s">
        <v>1704</v>
      </c>
      <c r="F398" t="s">
        <v>1748</v>
      </c>
    </row>
    <row r="399" spans="1:6" x14ac:dyDescent="0.35">
      <c r="A399" t="s">
        <v>417</v>
      </c>
      <c r="B399" t="s">
        <v>1</v>
      </c>
      <c r="C399" t="s">
        <v>1716</v>
      </c>
      <c r="D399" t="s">
        <v>1711</v>
      </c>
      <c r="E399" t="s">
        <v>1704</v>
      </c>
      <c r="F399" t="s">
        <v>1749</v>
      </c>
    </row>
    <row r="400" spans="1:6" x14ac:dyDescent="0.35">
      <c r="A400" t="s">
        <v>418</v>
      </c>
      <c r="B400" t="s">
        <v>1</v>
      </c>
      <c r="C400" t="s">
        <v>1716</v>
      </c>
      <c r="D400" t="s">
        <v>1711</v>
      </c>
      <c r="E400" t="s">
        <v>1704</v>
      </c>
      <c r="F400" t="s">
        <v>1750</v>
      </c>
    </row>
    <row r="401" spans="1:6" x14ac:dyDescent="0.35">
      <c r="A401" t="s">
        <v>419</v>
      </c>
      <c r="B401" t="s">
        <v>1</v>
      </c>
      <c r="C401" t="s">
        <v>1716</v>
      </c>
      <c r="D401" t="s">
        <v>1711</v>
      </c>
      <c r="E401" t="s">
        <v>1704</v>
      </c>
      <c r="F401" t="s">
        <v>1751</v>
      </c>
    </row>
    <row r="402" spans="1:6" x14ac:dyDescent="0.35">
      <c r="A402" t="s">
        <v>420</v>
      </c>
      <c r="B402" t="s">
        <v>1</v>
      </c>
      <c r="C402" t="s">
        <v>1716</v>
      </c>
      <c r="D402" t="s">
        <v>1712</v>
      </c>
      <c r="E402" t="s">
        <v>1703</v>
      </c>
      <c r="F402" t="s">
        <v>1742</v>
      </c>
    </row>
    <row r="403" spans="1:6" x14ac:dyDescent="0.35">
      <c r="A403" t="s">
        <v>421</v>
      </c>
      <c r="B403" t="s">
        <v>1</v>
      </c>
      <c r="C403" t="s">
        <v>1716</v>
      </c>
      <c r="D403" t="s">
        <v>1712</v>
      </c>
      <c r="E403" t="s">
        <v>1703</v>
      </c>
      <c r="F403" t="s">
        <v>1743</v>
      </c>
    </row>
    <row r="404" spans="1:6" x14ac:dyDescent="0.35">
      <c r="A404" t="s">
        <v>422</v>
      </c>
      <c r="B404" t="s">
        <v>1</v>
      </c>
      <c r="C404" t="s">
        <v>1716</v>
      </c>
      <c r="D404" t="s">
        <v>1712</v>
      </c>
      <c r="E404" t="s">
        <v>1703</v>
      </c>
      <c r="F404" t="s">
        <v>1744</v>
      </c>
    </row>
    <row r="405" spans="1:6" x14ac:dyDescent="0.35">
      <c r="A405" t="s">
        <v>423</v>
      </c>
      <c r="B405" t="s">
        <v>1</v>
      </c>
      <c r="C405" t="s">
        <v>1716</v>
      </c>
      <c r="D405" t="s">
        <v>1712</v>
      </c>
      <c r="E405" t="s">
        <v>1703</v>
      </c>
      <c r="F405" t="s">
        <v>1745</v>
      </c>
    </row>
    <row r="406" spans="1:6" x14ac:dyDescent="0.35">
      <c r="A406" t="s">
        <v>424</v>
      </c>
      <c r="B406" t="s">
        <v>1</v>
      </c>
      <c r="C406" t="s">
        <v>1716</v>
      </c>
      <c r="D406" t="s">
        <v>1712</v>
      </c>
      <c r="E406" t="s">
        <v>1703</v>
      </c>
      <c r="F406" t="s">
        <v>1746</v>
      </c>
    </row>
    <row r="407" spans="1:6" x14ac:dyDescent="0.35">
      <c r="A407" t="s">
        <v>425</v>
      </c>
      <c r="B407" t="s">
        <v>1</v>
      </c>
      <c r="C407" t="s">
        <v>1716</v>
      </c>
      <c r="D407" t="s">
        <v>1712</v>
      </c>
      <c r="E407" t="s">
        <v>1703</v>
      </c>
      <c r="F407" t="s">
        <v>1747</v>
      </c>
    </row>
    <row r="408" spans="1:6" x14ac:dyDescent="0.35">
      <c r="A408" t="s">
        <v>426</v>
      </c>
      <c r="B408" t="s">
        <v>1</v>
      </c>
      <c r="C408" t="s">
        <v>1716</v>
      </c>
      <c r="D408" t="s">
        <v>1712</v>
      </c>
      <c r="E408" t="s">
        <v>1703</v>
      </c>
      <c r="F408" t="s">
        <v>1748</v>
      </c>
    </row>
    <row r="409" spans="1:6" x14ac:dyDescent="0.35">
      <c r="A409" t="s">
        <v>427</v>
      </c>
      <c r="B409" t="s">
        <v>1</v>
      </c>
      <c r="C409" t="s">
        <v>1716</v>
      </c>
      <c r="D409" t="s">
        <v>1712</v>
      </c>
      <c r="E409" t="s">
        <v>1703</v>
      </c>
      <c r="F409" t="s">
        <v>1749</v>
      </c>
    </row>
    <row r="410" spans="1:6" x14ac:dyDescent="0.35">
      <c r="A410" t="s">
        <v>428</v>
      </c>
      <c r="B410" t="s">
        <v>1</v>
      </c>
      <c r="C410" t="s">
        <v>1716</v>
      </c>
      <c r="D410" t="s">
        <v>1712</v>
      </c>
      <c r="E410" t="s">
        <v>1703</v>
      </c>
      <c r="F410" t="s">
        <v>1750</v>
      </c>
    </row>
    <row r="411" spans="1:6" x14ac:dyDescent="0.35">
      <c r="A411" t="s">
        <v>429</v>
      </c>
      <c r="B411" t="s">
        <v>1</v>
      </c>
      <c r="C411" t="s">
        <v>1716</v>
      </c>
      <c r="D411" t="s">
        <v>1712</v>
      </c>
      <c r="E411" t="s">
        <v>1703</v>
      </c>
      <c r="F411" t="s">
        <v>1751</v>
      </c>
    </row>
    <row r="412" spans="1:6" x14ac:dyDescent="0.35">
      <c r="A412" t="s">
        <v>430</v>
      </c>
      <c r="B412" t="s">
        <v>1</v>
      </c>
      <c r="C412" t="s">
        <v>1716</v>
      </c>
      <c r="D412" t="s">
        <v>1712</v>
      </c>
      <c r="E412" t="s">
        <v>1704</v>
      </c>
      <c r="F412" t="s">
        <v>1742</v>
      </c>
    </row>
    <row r="413" spans="1:6" x14ac:dyDescent="0.35">
      <c r="A413" t="s">
        <v>431</v>
      </c>
      <c r="B413" t="s">
        <v>1</v>
      </c>
      <c r="C413" t="s">
        <v>1716</v>
      </c>
      <c r="D413" t="s">
        <v>1712</v>
      </c>
      <c r="E413" t="s">
        <v>1704</v>
      </c>
      <c r="F413" t="s">
        <v>1743</v>
      </c>
    </row>
    <row r="414" spans="1:6" x14ac:dyDescent="0.35">
      <c r="A414" t="s">
        <v>432</v>
      </c>
      <c r="B414" t="s">
        <v>1</v>
      </c>
      <c r="C414" t="s">
        <v>1716</v>
      </c>
      <c r="D414" t="s">
        <v>1712</v>
      </c>
      <c r="E414" t="s">
        <v>1704</v>
      </c>
      <c r="F414" t="s">
        <v>1744</v>
      </c>
    </row>
    <row r="415" spans="1:6" x14ac:dyDescent="0.35">
      <c r="A415" t="s">
        <v>433</v>
      </c>
      <c r="B415" t="s">
        <v>1</v>
      </c>
      <c r="C415" t="s">
        <v>1716</v>
      </c>
      <c r="D415" t="s">
        <v>1712</v>
      </c>
      <c r="E415" t="s">
        <v>1704</v>
      </c>
      <c r="F415" t="s">
        <v>1745</v>
      </c>
    </row>
    <row r="416" spans="1:6" x14ac:dyDescent="0.35">
      <c r="A416" t="s">
        <v>434</v>
      </c>
      <c r="B416" t="s">
        <v>1</v>
      </c>
      <c r="C416" t="s">
        <v>1716</v>
      </c>
      <c r="D416" t="s">
        <v>1712</v>
      </c>
      <c r="E416" t="s">
        <v>1704</v>
      </c>
      <c r="F416" t="s">
        <v>1746</v>
      </c>
    </row>
    <row r="417" spans="1:6" x14ac:dyDescent="0.35">
      <c r="A417" t="s">
        <v>435</v>
      </c>
      <c r="B417" t="s">
        <v>1</v>
      </c>
      <c r="C417" t="s">
        <v>1716</v>
      </c>
      <c r="D417" t="s">
        <v>1712</v>
      </c>
      <c r="E417" t="s">
        <v>1704</v>
      </c>
      <c r="F417" t="s">
        <v>1747</v>
      </c>
    </row>
    <row r="418" spans="1:6" x14ac:dyDescent="0.35">
      <c r="A418" t="s">
        <v>436</v>
      </c>
      <c r="B418" t="s">
        <v>1</v>
      </c>
      <c r="C418" t="s">
        <v>1716</v>
      </c>
      <c r="D418" t="s">
        <v>1712</v>
      </c>
      <c r="E418" t="s">
        <v>1704</v>
      </c>
      <c r="F418" t="s">
        <v>1748</v>
      </c>
    </row>
    <row r="419" spans="1:6" x14ac:dyDescent="0.35">
      <c r="A419" t="s">
        <v>437</v>
      </c>
      <c r="B419" t="s">
        <v>1</v>
      </c>
      <c r="C419" t="s">
        <v>1716</v>
      </c>
      <c r="D419" t="s">
        <v>1712</v>
      </c>
      <c r="E419" t="s">
        <v>1704</v>
      </c>
      <c r="F419" t="s">
        <v>1749</v>
      </c>
    </row>
    <row r="420" spans="1:6" x14ac:dyDescent="0.35">
      <c r="A420" t="s">
        <v>438</v>
      </c>
      <c r="B420" t="s">
        <v>1</v>
      </c>
      <c r="C420" t="s">
        <v>1716</v>
      </c>
      <c r="D420" t="s">
        <v>1712</v>
      </c>
      <c r="E420" t="s">
        <v>1704</v>
      </c>
      <c r="F420" t="s">
        <v>1750</v>
      </c>
    </row>
    <row r="421" spans="1:6" x14ac:dyDescent="0.35">
      <c r="A421" t="s">
        <v>439</v>
      </c>
      <c r="B421" t="s">
        <v>1</v>
      </c>
      <c r="C421" t="s">
        <v>1716</v>
      </c>
      <c r="D421" t="s">
        <v>1712</v>
      </c>
      <c r="E421" t="s">
        <v>1704</v>
      </c>
      <c r="F421" t="s">
        <v>1751</v>
      </c>
    </row>
    <row r="422" spans="1:6" x14ac:dyDescent="0.35">
      <c r="A422" t="s">
        <v>440</v>
      </c>
      <c r="B422" t="s">
        <v>1</v>
      </c>
      <c r="C422" t="s">
        <v>1716</v>
      </c>
      <c r="D422" t="s">
        <v>1713</v>
      </c>
      <c r="E422" t="s">
        <v>1703</v>
      </c>
      <c r="F422" t="s">
        <v>1742</v>
      </c>
    </row>
    <row r="423" spans="1:6" x14ac:dyDescent="0.35">
      <c r="A423" t="s">
        <v>441</v>
      </c>
      <c r="B423" t="s">
        <v>1</v>
      </c>
      <c r="C423" t="s">
        <v>1716</v>
      </c>
      <c r="D423" t="s">
        <v>1713</v>
      </c>
      <c r="E423" t="s">
        <v>1703</v>
      </c>
      <c r="F423" t="s">
        <v>1743</v>
      </c>
    </row>
    <row r="424" spans="1:6" x14ac:dyDescent="0.35">
      <c r="A424" t="s">
        <v>442</v>
      </c>
      <c r="B424" t="s">
        <v>1</v>
      </c>
      <c r="C424" t="s">
        <v>1716</v>
      </c>
      <c r="D424" t="s">
        <v>1713</v>
      </c>
      <c r="E424" t="s">
        <v>1703</v>
      </c>
      <c r="F424" t="s">
        <v>1744</v>
      </c>
    </row>
    <row r="425" spans="1:6" x14ac:dyDescent="0.35">
      <c r="A425" t="s">
        <v>443</v>
      </c>
      <c r="B425" t="s">
        <v>1</v>
      </c>
      <c r="C425" t="s">
        <v>1716</v>
      </c>
      <c r="D425" t="s">
        <v>1713</v>
      </c>
      <c r="E425" t="s">
        <v>1703</v>
      </c>
      <c r="F425" t="s">
        <v>1745</v>
      </c>
    </row>
    <row r="426" spans="1:6" x14ac:dyDescent="0.35">
      <c r="A426" t="s">
        <v>444</v>
      </c>
      <c r="B426" t="s">
        <v>1</v>
      </c>
      <c r="C426" t="s">
        <v>1716</v>
      </c>
      <c r="D426" t="s">
        <v>1713</v>
      </c>
      <c r="E426" t="s">
        <v>1703</v>
      </c>
      <c r="F426" t="s">
        <v>1746</v>
      </c>
    </row>
    <row r="427" spans="1:6" x14ac:dyDescent="0.35">
      <c r="A427" t="s">
        <v>445</v>
      </c>
      <c r="B427" t="s">
        <v>1</v>
      </c>
      <c r="C427" t="s">
        <v>1716</v>
      </c>
      <c r="D427" t="s">
        <v>1713</v>
      </c>
      <c r="E427" t="s">
        <v>1703</v>
      </c>
      <c r="F427" t="s">
        <v>1747</v>
      </c>
    </row>
    <row r="428" spans="1:6" x14ac:dyDescent="0.35">
      <c r="A428" t="s">
        <v>446</v>
      </c>
      <c r="B428" t="s">
        <v>1</v>
      </c>
      <c r="C428" t="s">
        <v>1716</v>
      </c>
      <c r="D428" t="s">
        <v>1713</v>
      </c>
      <c r="E428" t="s">
        <v>1703</v>
      </c>
      <c r="F428" t="s">
        <v>1748</v>
      </c>
    </row>
    <row r="429" spans="1:6" x14ac:dyDescent="0.35">
      <c r="A429" t="s">
        <v>447</v>
      </c>
      <c r="B429" t="s">
        <v>1</v>
      </c>
      <c r="C429" t="s">
        <v>1716</v>
      </c>
      <c r="D429" t="s">
        <v>1713</v>
      </c>
      <c r="E429" t="s">
        <v>1703</v>
      </c>
      <c r="F429" t="s">
        <v>1749</v>
      </c>
    </row>
    <row r="430" spans="1:6" x14ac:dyDescent="0.35">
      <c r="A430" t="s">
        <v>448</v>
      </c>
      <c r="B430" t="s">
        <v>1</v>
      </c>
      <c r="C430" t="s">
        <v>1716</v>
      </c>
      <c r="D430" t="s">
        <v>1713</v>
      </c>
      <c r="E430" t="s">
        <v>1703</v>
      </c>
      <c r="F430" t="s">
        <v>1750</v>
      </c>
    </row>
    <row r="431" spans="1:6" x14ac:dyDescent="0.35">
      <c r="A431" t="s">
        <v>449</v>
      </c>
      <c r="B431" t="s">
        <v>1</v>
      </c>
      <c r="C431" t="s">
        <v>1716</v>
      </c>
      <c r="D431" t="s">
        <v>1713</v>
      </c>
      <c r="E431" t="s">
        <v>1703</v>
      </c>
      <c r="F431" t="s">
        <v>1751</v>
      </c>
    </row>
    <row r="432" spans="1:6" x14ac:dyDescent="0.35">
      <c r="A432" t="s">
        <v>450</v>
      </c>
      <c r="B432" t="s">
        <v>1</v>
      </c>
      <c r="C432" t="s">
        <v>1716</v>
      </c>
      <c r="D432" t="s">
        <v>1713</v>
      </c>
      <c r="E432" t="s">
        <v>1704</v>
      </c>
      <c r="F432" t="s">
        <v>1742</v>
      </c>
    </row>
    <row r="433" spans="1:6" x14ac:dyDescent="0.35">
      <c r="A433" t="s">
        <v>451</v>
      </c>
      <c r="B433" t="s">
        <v>1</v>
      </c>
      <c r="C433" t="s">
        <v>1716</v>
      </c>
      <c r="D433" t="s">
        <v>1713</v>
      </c>
      <c r="E433" t="s">
        <v>1704</v>
      </c>
      <c r="F433" t="s">
        <v>1743</v>
      </c>
    </row>
    <row r="434" spans="1:6" x14ac:dyDescent="0.35">
      <c r="A434" t="s">
        <v>452</v>
      </c>
      <c r="B434" t="s">
        <v>1</v>
      </c>
      <c r="C434" t="s">
        <v>1716</v>
      </c>
      <c r="D434" t="s">
        <v>1713</v>
      </c>
      <c r="E434" t="s">
        <v>1704</v>
      </c>
      <c r="F434" t="s">
        <v>1744</v>
      </c>
    </row>
    <row r="435" spans="1:6" x14ac:dyDescent="0.35">
      <c r="A435" t="s">
        <v>453</v>
      </c>
      <c r="B435" t="s">
        <v>1</v>
      </c>
      <c r="C435" t="s">
        <v>1716</v>
      </c>
      <c r="D435" t="s">
        <v>1713</v>
      </c>
      <c r="E435" t="s">
        <v>1704</v>
      </c>
      <c r="F435" t="s">
        <v>1745</v>
      </c>
    </row>
    <row r="436" spans="1:6" x14ac:dyDescent="0.35">
      <c r="A436" t="s">
        <v>454</v>
      </c>
      <c r="B436" t="s">
        <v>1</v>
      </c>
      <c r="C436" t="s">
        <v>1716</v>
      </c>
      <c r="D436" t="s">
        <v>1713</v>
      </c>
      <c r="E436" t="s">
        <v>1704</v>
      </c>
      <c r="F436" t="s">
        <v>1746</v>
      </c>
    </row>
    <row r="437" spans="1:6" x14ac:dyDescent="0.35">
      <c r="A437" t="s">
        <v>455</v>
      </c>
      <c r="B437" t="s">
        <v>1</v>
      </c>
      <c r="C437" t="s">
        <v>1716</v>
      </c>
      <c r="D437" t="s">
        <v>1713</v>
      </c>
      <c r="E437" t="s">
        <v>1704</v>
      </c>
      <c r="F437" t="s">
        <v>1747</v>
      </c>
    </row>
    <row r="438" spans="1:6" x14ac:dyDescent="0.35">
      <c r="A438" t="s">
        <v>456</v>
      </c>
      <c r="B438" t="s">
        <v>1</v>
      </c>
      <c r="C438" t="s">
        <v>1716</v>
      </c>
      <c r="D438" t="s">
        <v>1713</v>
      </c>
      <c r="E438" t="s">
        <v>1704</v>
      </c>
      <c r="F438" t="s">
        <v>1748</v>
      </c>
    </row>
    <row r="439" spans="1:6" x14ac:dyDescent="0.35">
      <c r="A439" t="s">
        <v>457</v>
      </c>
      <c r="B439" t="s">
        <v>1</v>
      </c>
      <c r="C439" t="s">
        <v>1716</v>
      </c>
      <c r="D439" t="s">
        <v>1713</v>
      </c>
      <c r="E439" t="s">
        <v>1704</v>
      </c>
      <c r="F439" t="s">
        <v>1749</v>
      </c>
    </row>
    <row r="440" spans="1:6" x14ac:dyDescent="0.35">
      <c r="A440" t="s">
        <v>458</v>
      </c>
      <c r="B440" t="s">
        <v>1</v>
      </c>
      <c r="C440" t="s">
        <v>1716</v>
      </c>
      <c r="D440" t="s">
        <v>1713</v>
      </c>
      <c r="E440" t="s">
        <v>1704</v>
      </c>
      <c r="F440" t="s">
        <v>1750</v>
      </c>
    </row>
    <row r="441" spans="1:6" x14ac:dyDescent="0.35">
      <c r="A441" t="s">
        <v>459</v>
      </c>
      <c r="B441" t="s">
        <v>1</v>
      </c>
      <c r="C441" t="s">
        <v>1716</v>
      </c>
      <c r="D441" t="s">
        <v>1713</v>
      </c>
      <c r="E441" t="s">
        <v>1704</v>
      </c>
      <c r="F441" t="s">
        <v>1751</v>
      </c>
    </row>
    <row r="442" spans="1:6" x14ac:dyDescent="0.35">
      <c r="A442" t="s">
        <v>460</v>
      </c>
      <c r="B442" t="s">
        <v>1</v>
      </c>
      <c r="C442" t="s">
        <v>1716</v>
      </c>
      <c r="D442" t="s">
        <v>1714</v>
      </c>
      <c r="E442" t="s">
        <v>1703</v>
      </c>
      <c r="F442" t="s">
        <v>1742</v>
      </c>
    </row>
    <row r="443" spans="1:6" x14ac:dyDescent="0.35">
      <c r="A443" t="s">
        <v>461</v>
      </c>
      <c r="B443" t="s">
        <v>1</v>
      </c>
      <c r="C443" t="s">
        <v>1716</v>
      </c>
      <c r="D443" t="s">
        <v>1714</v>
      </c>
      <c r="E443" t="s">
        <v>1703</v>
      </c>
      <c r="F443" t="s">
        <v>1743</v>
      </c>
    </row>
    <row r="444" spans="1:6" x14ac:dyDescent="0.35">
      <c r="A444" t="s">
        <v>462</v>
      </c>
      <c r="B444" t="s">
        <v>1</v>
      </c>
      <c r="C444" t="s">
        <v>1716</v>
      </c>
      <c r="D444" t="s">
        <v>1714</v>
      </c>
      <c r="E444" t="s">
        <v>1703</v>
      </c>
      <c r="F444" t="s">
        <v>1744</v>
      </c>
    </row>
    <row r="445" spans="1:6" x14ac:dyDescent="0.35">
      <c r="A445" t="s">
        <v>463</v>
      </c>
      <c r="B445" t="s">
        <v>1</v>
      </c>
      <c r="C445" t="s">
        <v>1716</v>
      </c>
      <c r="D445" t="s">
        <v>1714</v>
      </c>
      <c r="E445" t="s">
        <v>1703</v>
      </c>
      <c r="F445" t="s">
        <v>1745</v>
      </c>
    </row>
    <row r="446" spans="1:6" x14ac:dyDescent="0.35">
      <c r="A446" t="s">
        <v>464</v>
      </c>
      <c r="B446" t="s">
        <v>1</v>
      </c>
      <c r="C446" t="s">
        <v>1716</v>
      </c>
      <c r="D446" t="s">
        <v>1714</v>
      </c>
      <c r="E446" t="s">
        <v>1703</v>
      </c>
      <c r="F446" t="s">
        <v>1746</v>
      </c>
    </row>
    <row r="447" spans="1:6" x14ac:dyDescent="0.35">
      <c r="A447" t="s">
        <v>465</v>
      </c>
      <c r="B447" t="s">
        <v>1</v>
      </c>
      <c r="C447" t="s">
        <v>1716</v>
      </c>
      <c r="D447" t="s">
        <v>1714</v>
      </c>
      <c r="E447" t="s">
        <v>1703</v>
      </c>
      <c r="F447" t="s">
        <v>1747</v>
      </c>
    </row>
    <row r="448" spans="1:6" x14ac:dyDescent="0.35">
      <c r="A448" t="s">
        <v>466</v>
      </c>
      <c r="B448" t="s">
        <v>1</v>
      </c>
      <c r="C448" t="s">
        <v>1716</v>
      </c>
      <c r="D448" t="s">
        <v>1714</v>
      </c>
      <c r="E448" t="s">
        <v>1703</v>
      </c>
      <c r="F448" t="s">
        <v>1748</v>
      </c>
    </row>
    <row r="449" spans="1:6" x14ac:dyDescent="0.35">
      <c r="A449" t="s">
        <v>467</v>
      </c>
      <c r="B449" t="s">
        <v>1</v>
      </c>
      <c r="C449" t="s">
        <v>1716</v>
      </c>
      <c r="D449" t="s">
        <v>1714</v>
      </c>
      <c r="E449" t="s">
        <v>1703</v>
      </c>
      <c r="F449" t="s">
        <v>1749</v>
      </c>
    </row>
    <row r="450" spans="1:6" x14ac:dyDescent="0.35">
      <c r="A450" t="s">
        <v>468</v>
      </c>
      <c r="B450" t="s">
        <v>1</v>
      </c>
      <c r="C450" t="s">
        <v>1716</v>
      </c>
      <c r="D450" t="s">
        <v>1714</v>
      </c>
      <c r="E450" t="s">
        <v>1703</v>
      </c>
      <c r="F450" t="s">
        <v>1750</v>
      </c>
    </row>
    <row r="451" spans="1:6" x14ac:dyDescent="0.35">
      <c r="A451" t="s">
        <v>469</v>
      </c>
      <c r="B451" t="s">
        <v>1</v>
      </c>
      <c r="C451" t="s">
        <v>1716</v>
      </c>
      <c r="D451" t="s">
        <v>1714</v>
      </c>
      <c r="E451" t="s">
        <v>1703</v>
      </c>
      <c r="F451" t="s">
        <v>1751</v>
      </c>
    </row>
    <row r="452" spans="1:6" x14ac:dyDescent="0.35">
      <c r="A452" t="s">
        <v>470</v>
      </c>
      <c r="B452" t="s">
        <v>1</v>
      </c>
      <c r="C452" t="s">
        <v>1716</v>
      </c>
      <c r="D452" t="s">
        <v>1714</v>
      </c>
      <c r="E452" t="s">
        <v>1704</v>
      </c>
      <c r="F452" t="s">
        <v>1742</v>
      </c>
    </row>
    <row r="453" spans="1:6" x14ac:dyDescent="0.35">
      <c r="A453" t="s">
        <v>471</v>
      </c>
      <c r="B453" t="s">
        <v>1</v>
      </c>
      <c r="C453" t="s">
        <v>1716</v>
      </c>
      <c r="D453" t="s">
        <v>1714</v>
      </c>
      <c r="E453" t="s">
        <v>1704</v>
      </c>
      <c r="F453" t="s">
        <v>1743</v>
      </c>
    </row>
    <row r="454" spans="1:6" x14ac:dyDescent="0.35">
      <c r="A454" t="s">
        <v>472</v>
      </c>
      <c r="B454" t="s">
        <v>1</v>
      </c>
      <c r="C454" t="s">
        <v>1716</v>
      </c>
      <c r="D454" t="s">
        <v>1714</v>
      </c>
      <c r="E454" t="s">
        <v>1704</v>
      </c>
      <c r="F454" t="s">
        <v>1744</v>
      </c>
    </row>
    <row r="455" spans="1:6" x14ac:dyDescent="0.35">
      <c r="A455" t="s">
        <v>473</v>
      </c>
      <c r="B455" t="s">
        <v>1</v>
      </c>
      <c r="C455" t="s">
        <v>1716</v>
      </c>
      <c r="D455" t="s">
        <v>1714</v>
      </c>
      <c r="E455" t="s">
        <v>1704</v>
      </c>
      <c r="F455" t="s">
        <v>1745</v>
      </c>
    </row>
    <row r="456" spans="1:6" x14ac:dyDescent="0.35">
      <c r="A456" t="s">
        <v>474</v>
      </c>
      <c r="B456" t="s">
        <v>1</v>
      </c>
      <c r="C456" t="s">
        <v>1716</v>
      </c>
      <c r="D456" t="s">
        <v>1714</v>
      </c>
      <c r="E456" t="s">
        <v>1704</v>
      </c>
      <c r="F456" t="s">
        <v>1746</v>
      </c>
    </row>
    <row r="457" spans="1:6" x14ac:dyDescent="0.35">
      <c r="A457" t="s">
        <v>475</v>
      </c>
      <c r="B457" t="s">
        <v>1</v>
      </c>
      <c r="C457" t="s">
        <v>1716</v>
      </c>
      <c r="D457" t="s">
        <v>1714</v>
      </c>
      <c r="E457" t="s">
        <v>1704</v>
      </c>
      <c r="F457" t="s">
        <v>1747</v>
      </c>
    </row>
    <row r="458" spans="1:6" x14ac:dyDescent="0.35">
      <c r="A458" t="s">
        <v>476</v>
      </c>
      <c r="B458" t="s">
        <v>1</v>
      </c>
      <c r="C458" t="s">
        <v>1716</v>
      </c>
      <c r="D458" t="s">
        <v>1714</v>
      </c>
      <c r="E458" t="s">
        <v>1704</v>
      </c>
      <c r="F458" t="s">
        <v>1748</v>
      </c>
    </row>
    <row r="459" spans="1:6" x14ac:dyDescent="0.35">
      <c r="A459" t="s">
        <v>477</v>
      </c>
      <c r="B459" t="s">
        <v>1</v>
      </c>
      <c r="C459" t="s">
        <v>1716</v>
      </c>
      <c r="D459" t="s">
        <v>1714</v>
      </c>
      <c r="E459" t="s">
        <v>1704</v>
      </c>
      <c r="F459" t="s">
        <v>1749</v>
      </c>
    </row>
    <row r="460" spans="1:6" x14ac:dyDescent="0.35">
      <c r="A460" t="s">
        <v>478</v>
      </c>
      <c r="B460" t="s">
        <v>1</v>
      </c>
      <c r="C460" t="s">
        <v>1716</v>
      </c>
      <c r="D460" t="s">
        <v>1714</v>
      </c>
      <c r="E460" t="s">
        <v>1704</v>
      </c>
      <c r="F460" t="s">
        <v>1750</v>
      </c>
    </row>
    <row r="461" spans="1:6" x14ac:dyDescent="0.35">
      <c r="A461" t="s">
        <v>479</v>
      </c>
      <c r="B461" t="s">
        <v>1</v>
      </c>
      <c r="C461" t="s">
        <v>1716</v>
      </c>
      <c r="D461" t="s">
        <v>1714</v>
      </c>
      <c r="E461" t="s">
        <v>1704</v>
      </c>
      <c r="F461" t="s">
        <v>1751</v>
      </c>
    </row>
    <row r="462" spans="1:6" x14ac:dyDescent="0.35">
      <c r="A462" t="s">
        <v>480</v>
      </c>
      <c r="B462" t="s">
        <v>1</v>
      </c>
      <c r="C462" t="s">
        <v>1716</v>
      </c>
      <c r="D462" t="s">
        <v>1715</v>
      </c>
      <c r="E462" t="s">
        <v>1703</v>
      </c>
      <c r="F462" t="s">
        <v>1742</v>
      </c>
    </row>
    <row r="463" spans="1:6" x14ac:dyDescent="0.35">
      <c r="A463" t="s">
        <v>481</v>
      </c>
      <c r="B463" t="s">
        <v>1</v>
      </c>
      <c r="C463" t="s">
        <v>1716</v>
      </c>
      <c r="D463" t="s">
        <v>1715</v>
      </c>
      <c r="E463" t="s">
        <v>1703</v>
      </c>
      <c r="F463" t="s">
        <v>1743</v>
      </c>
    </row>
    <row r="464" spans="1:6" x14ac:dyDescent="0.35">
      <c r="A464" t="s">
        <v>482</v>
      </c>
      <c r="B464" t="s">
        <v>1</v>
      </c>
      <c r="C464" t="s">
        <v>1716</v>
      </c>
      <c r="D464" t="s">
        <v>1715</v>
      </c>
      <c r="E464" t="s">
        <v>1703</v>
      </c>
      <c r="F464" t="s">
        <v>1744</v>
      </c>
    </row>
    <row r="465" spans="1:6" x14ac:dyDescent="0.35">
      <c r="A465" t="s">
        <v>483</v>
      </c>
      <c r="B465" t="s">
        <v>1</v>
      </c>
      <c r="C465" t="s">
        <v>1716</v>
      </c>
      <c r="D465" t="s">
        <v>1715</v>
      </c>
      <c r="E465" t="s">
        <v>1703</v>
      </c>
      <c r="F465" t="s">
        <v>1745</v>
      </c>
    </row>
    <row r="466" spans="1:6" x14ac:dyDescent="0.35">
      <c r="A466" t="s">
        <v>484</v>
      </c>
      <c r="B466" t="s">
        <v>1</v>
      </c>
      <c r="C466" t="s">
        <v>1716</v>
      </c>
      <c r="D466" t="s">
        <v>1715</v>
      </c>
      <c r="E466" t="s">
        <v>1703</v>
      </c>
      <c r="F466" t="s">
        <v>1746</v>
      </c>
    </row>
    <row r="467" spans="1:6" x14ac:dyDescent="0.35">
      <c r="A467" t="s">
        <v>485</v>
      </c>
      <c r="B467" t="s">
        <v>1</v>
      </c>
      <c r="C467" t="s">
        <v>1716</v>
      </c>
      <c r="D467" t="s">
        <v>1715</v>
      </c>
      <c r="E467" t="s">
        <v>1703</v>
      </c>
      <c r="F467" t="s">
        <v>1747</v>
      </c>
    </row>
    <row r="468" spans="1:6" x14ac:dyDescent="0.35">
      <c r="A468" t="s">
        <v>486</v>
      </c>
      <c r="B468" t="s">
        <v>1</v>
      </c>
      <c r="C468" t="s">
        <v>1716</v>
      </c>
      <c r="D468" t="s">
        <v>1715</v>
      </c>
      <c r="E468" t="s">
        <v>1703</v>
      </c>
      <c r="F468" t="s">
        <v>1748</v>
      </c>
    </row>
    <row r="469" spans="1:6" x14ac:dyDescent="0.35">
      <c r="A469" t="s">
        <v>487</v>
      </c>
      <c r="B469" t="s">
        <v>1</v>
      </c>
      <c r="C469" t="s">
        <v>1716</v>
      </c>
      <c r="D469" t="s">
        <v>1715</v>
      </c>
      <c r="E469" t="s">
        <v>1703</v>
      </c>
      <c r="F469" t="s">
        <v>1749</v>
      </c>
    </row>
    <row r="470" spans="1:6" x14ac:dyDescent="0.35">
      <c r="A470" t="s">
        <v>488</v>
      </c>
      <c r="B470" t="s">
        <v>1</v>
      </c>
      <c r="C470" t="s">
        <v>1716</v>
      </c>
      <c r="D470" t="s">
        <v>1715</v>
      </c>
      <c r="E470" t="s">
        <v>1703</v>
      </c>
      <c r="F470" t="s">
        <v>1750</v>
      </c>
    </row>
    <row r="471" spans="1:6" x14ac:dyDescent="0.35">
      <c r="A471" t="s">
        <v>489</v>
      </c>
      <c r="B471" t="s">
        <v>1</v>
      </c>
      <c r="C471" t="s">
        <v>1716</v>
      </c>
      <c r="D471" t="s">
        <v>1715</v>
      </c>
      <c r="E471" t="s">
        <v>1703</v>
      </c>
      <c r="F471" t="s">
        <v>1751</v>
      </c>
    </row>
    <row r="472" spans="1:6" x14ac:dyDescent="0.35">
      <c r="A472" t="s">
        <v>490</v>
      </c>
      <c r="B472" t="s">
        <v>1</v>
      </c>
      <c r="C472" t="s">
        <v>1716</v>
      </c>
      <c r="D472" t="s">
        <v>1715</v>
      </c>
      <c r="E472" t="s">
        <v>1704</v>
      </c>
      <c r="F472" t="s">
        <v>1742</v>
      </c>
    </row>
    <row r="473" spans="1:6" x14ac:dyDescent="0.35">
      <c r="A473" t="s">
        <v>491</v>
      </c>
      <c r="B473" t="s">
        <v>1</v>
      </c>
      <c r="C473" t="s">
        <v>1716</v>
      </c>
      <c r="D473" t="s">
        <v>1715</v>
      </c>
      <c r="E473" t="s">
        <v>1704</v>
      </c>
      <c r="F473" t="s">
        <v>1743</v>
      </c>
    </row>
    <row r="474" spans="1:6" x14ac:dyDescent="0.35">
      <c r="A474" t="s">
        <v>492</v>
      </c>
      <c r="B474" t="s">
        <v>1</v>
      </c>
      <c r="C474" t="s">
        <v>1716</v>
      </c>
      <c r="D474" t="s">
        <v>1715</v>
      </c>
      <c r="E474" t="s">
        <v>1704</v>
      </c>
      <c r="F474" t="s">
        <v>1744</v>
      </c>
    </row>
    <row r="475" spans="1:6" x14ac:dyDescent="0.35">
      <c r="A475" t="s">
        <v>493</v>
      </c>
      <c r="B475" t="s">
        <v>1</v>
      </c>
      <c r="C475" t="s">
        <v>1716</v>
      </c>
      <c r="D475" t="s">
        <v>1715</v>
      </c>
      <c r="E475" t="s">
        <v>1704</v>
      </c>
      <c r="F475" t="s">
        <v>1745</v>
      </c>
    </row>
    <row r="476" spans="1:6" x14ac:dyDescent="0.35">
      <c r="A476" t="s">
        <v>494</v>
      </c>
      <c r="B476" t="s">
        <v>1</v>
      </c>
      <c r="C476" t="s">
        <v>1716</v>
      </c>
      <c r="D476" t="s">
        <v>1715</v>
      </c>
      <c r="E476" t="s">
        <v>1704</v>
      </c>
      <c r="F476" t="s">
        <v>1746</v>
      </c>
    </row>
    <row r="477" spans="1:6" x14ac:dyDescent="0.35">
      <c r="A477" t="s">
        <v>495</v>
      </c>
      <c r="B477" t="s">
        <v>1</v>
      </c>
      <c r="C477" t="s">
        <v>1716</v>
      </c>
      <c r="D477" t="s">
        <v>1715</v>
      </c>
      <c r="E477" t="s">
        <v>1704</v>
      </c>
      <c r="F477" t="s">
        <v>1747</v>
      </c>
    </row>
    <row r="478" spans="1:6" x14ac:dyDescent="0.35">
      <c r="A478" t="s">
        <v>496</v>
      </c>
      <c r="B478" t="s">
        <v>1</v>
      </c>
      <c r="C478" t="s">
        <v>1716</v>
      </c>
      <c r="D478" t="s">
        <v>1715</v>
      </c>
      <c r="E478" t="s">
        <v>1704</v>
      </c>
      <c r="F478" t="s">
        <v>1748</v>
      </c>
    </row>
    <row r="479" spans="1:6" x14ac:dyDescent="0.35">
      <c r="A479" t="s">
        <v>497</v>
      </c>
      <c r="B479" t="s">
        <v>1</v>
      </c>
      <c r="C479" t="s">
        <v>1716</v>
      </c>
      <c r="D479" t="s">
        <v>1715</v>
      </c>
      <c r="E479" t="s">
        <v>1704</v>
      </c>
      <c r="F479" t="s">
        <v>1749</v>
      </c>
    </row>
    <row r="480" spans="1:6" x14ac:dyDescent="0.35">
      <c r="A480" t="s">
        <v>498</v>
      </c>
      <c r="B480" t="s">
        <v>1</v>
      </c>
      <c r="C480" t="s">
        <v>1716</v>
      </c>
      <c r="D480" t="s">
        <v>1715</v>
      </c>
      <c r="E480" t="s">
        <v>1704</v>
      </c>
      <c r="F480" t="s">
        <v>1750</v>
      </c>
    </row>
    <row r="481" spans="1:6" x14ac:dyDescent="0.35">
      <c r="A481" t="s">
        <v>499</v>
      </c>
      <c r="B481" t="s">
        <v>1</v>
      </c>
      <c r="C481" t="s">
        <v>1716</v>
      </c>
      <c r="D481" t="s">
        <v>1715</v>
      </c>
      <c r="E481" t="s">
        <v>1704</v>
      </c>
      <c r="F481" t="s">
        <v>1751</v>
      </c>
    </row>
    <row r="482" spans="1:6" x14ac:dyDescent="0.35">
      <c r="A482" t="s">
        <v>500</v>
      </c>
      <c r="B482" t="s">
        <v>1</v>
      </c>
      <c r="C482" t="s">
        <v>1717</v>
      </c>
      <c r="D482" t="s">
        <v>1702</v>
      </c>
      <c r="E482" t="s">
        <v>1703</v>
      </c>
      <c r="F482" t="s">
        <v>1742</v>
      </c>
    </row>
    <row r="483" spans="1:6" x14ac:dyDescent="0.35">
      <c r="A483" t="s">
        <v>501</v>
      </c>
      <c r="B483" t="s">
        <v>1</v>
      </c>
      <c r="C483" t="s">
        <v>1717</v>
      </c>
      <c r="D483" t="s">
        <v>1702</v>
      </c>
      <c r="E483" t="s">
        <v>1703</v>
      </c>
      <c r="F483" t="s">
        <v>1743</v>
      </c>
    </row>
    <row r="484" spans="1:6" x14ac:dyDescent="0.35">
      <c r="A484" t="s">
        <v>502</v>
      </c>
      <c r="B484" t="s">
        <v>1</v>
      </c>
      <c r="C484" t="s">
        <v>1717</v>
      </c>
      <c r="D484" t="s">
        <v>1702</v>
      </c>
      <c r="E484" t="s">
        <v>1703</v>
      </c>
      <c r="F484" t="s">
        <v>1744</v>
      </c>
    </row>
    <row r="485" spans="1:6" x14ac:dyDescent="0.35">
      <c r="A485" t="s">
        <v>503</v>
      </c>
      <c r="B485" t="s">
        <v>1</v>
      </c>
      <c r="C485" t="s">
        <v>1717</v>
      </c>
      <c r="D485" t="s">
        <v>1702</v>
      </c>
      <c r="E485" t="s">
        <v>1703</v>
      </c>
      <c r="F485" t="s">
        <v>1745</v>
      </c>
    </row>
    <row r="486" spans="1:6" x14ac:dyDescent="0.35">
      <c r="A486" t="s">
        <v>504</v>
      </c>
      <c r="B486" t="s">
        <v>1</v>
      </c>
      <c r="C486" t="s">
        <v>1717</v>
      </c>
      <c r="D486" t="s">
        <v>1702</v>
      </c>
      <c r="E486" t="s">
        <v>1703</v>
      </c>
      <c r="F486" t="s">
        <v>1746</v>
      </c>
    </row>
    <row r="487" spans="1:6" x14ac:dyDescent="0.35">
      <c r="A487" t="s">
        <v>505</v>
      </c>
      <c r="B487" t="s">
        <v>1</v>
      </c>
      <c r="C487" t="s">
        <v>1717</v>
      </c>
      <c r="D487" t="s">
        <v>1702</v>
      </c>
      <c r="E487" t="s">
        <v>1703</v>
      </c>
      <c r="F487" t="s">
        <v>1747</v>
      </c>
    </row>
    <row r="488" spans="1:6" x14ac:dyDescent="0.35">
      <c r="A488" t="s">
        <v>506</v>
      </c>
      <c r="B488" t="s">
        <v>1</v>
      </c>
      <c r="C488" t="s">
        <v>1717</v>
      </c>
      <c r="D488" t="s">
        <v>1702</v>
      </c>
      <c r="E488" t="s">
        <v>1703</v>
      </c>
      <c r="F488" t="s">
        <v>1748</v>
      </c>
    </row>
    <row r="489" spans="1:6" x14ac:dyDescent="0.35">
      <c r="A489" t="s">
        <v>507</v>
      </c>
      <c r="B489" t="s">
        <v>1</v>
      </c>
      <c r="C489" t="s">
        <v>1717</v>
      </c>
      <c r="D489" t="s">
        <v>1702</v>
      </c>
      <c r="E489" t="s">
        <v>1703</v>
      </c>
      <c r="F489" t="s">
        <v>1749</v>
      </c>
    </row>
    <row r="490" spans="1:6" x14ac:dyDescent="0.35">
      <c r="A490" t="s">
        <v>508</v>
      </c>
      <c r="B490" t="s">
        <v>1</v>
      </c>
      <c r="C490" t="s">
        <v>1717</v>
      </c>
      <c r="D490" t="s">
        <v>1702</v>
      </c>
      <c r="E490" t="s">
        <v>1703</v>
      </c>
      <c r="F490" t="s">
        <v>1750</v>
      </c>
    </row>
    <row r="491" spans="1:6" x14ac:dyDescent="0.35">
      <c r="A491" t="s">
        <v>509</v>
      </c>
      <c r="B491" t="s">
        <v>1</v>
      </c>
      <c r="C491" t="s">
        <v>1717</v>
      </c>
      <c r="D491" t="s">
        <v>1702</v>
      </c>
      <c r="E491" t="s">
        <v>1703</v>
      </c>
      <c r="F491" t="s">
        <v>1751</v>
      </c>
    </row>
    <row r="492" spans="1:6" x14ac:dyDescent="0.35">
      <c r="A492" t="s">
        <v>510</v>
      </c>
      <c r="B492" t="s">
        <v>1</v>
      </c>
      <c r="C492" t="s">
        <v>1717</v>
      </c>
      <c r="D492" t="s">
        <v>1702</v>
      </c>
      <c r="E492" t="s">
        <v>1704</v>
      </c>
      <c r="F492" t="s">
        <v>1742</v>
      </c>
    </row>
    <row r="493" spans="1:6" x14ac:dyDescent="0.35">
      <c r="A493" t="s">
        <v>511</v>
      </c>
      <c r="B493" t="s">
        <v>1</v>
      </c>
      <c r="C493" t="s">
        <v>1717</v>
      </c>
      <c r="D493" t="s">
        <v>1702</v>
      </c>
      <c r="E493" t="s">
        <v>1704</v>
      </c>
      <c r="F493" t="s">
        <v>1743</v>
      </c>
    </row>
    <row r="494" spans="1:6" x14ac:dyDescent="0.35">
      <c r="A494" t="s">
        <v>512</v>
      </c>
      <c r="B494" t="s">
        <v>1</v>
      </c>
      <c r="C494" t="s">
        <v>1717</v>
      </c>
      <c r="D494" t="s">
        <v>1702</v>
      </c>
      <c r="E494" t="s">
        <v>1704</v>
      </c>
      <c r="F494" t="s">
        <v>1744</v>
      </c>
    </row>
    <row r="495" spans="1:6" x14ac:dyDescent="0.35">
      <c r="A495" t="s">
        <v>513</v>
      </c>
      <c r="B495" t="s">
        <v>1</v>
      </c>
      <c r="C495" t="s">
        <v>1717</v>
      </c>
      <c r="D495" t="s">
        <v>1702</v>
      </c>
      <c r="E495" t="s">
        <v>1704</v>
      </c>
      <c r="F495" t="s">
        <v>1745</v>
      </c>
    </row>
    <row r="496" spans="1:6" x14ac:dyDescent="0.35">
      <c r="A496" t="s">
        <v>514</v>
      </c>
      <c r="B496" t="s">
        <v>1</v>
      </c>
      <c r="C496" t="s">
        <v>1717</v>
      </c>
      <c r="D496" t="s">
        <v>1702</v>
      </c>
      <c r="E496" t="s">
        <v>1704</v>
      </c>
      <c r="F496" t="s">
        <v>1746</v>
      </c>
    </row>
    <row r="497" spans="1:6" x14ac:dyDescent="0.35">
      <c r="A497" t="s">
        <v>515</v>
      </c>
      <c r="B497" t="s">
        <v>1</v>
      </c>
      <c r="C497" t="s">
        <v>1717</v>
      </c>
      <c r="D497" t="s">
        <v>1702</v>
      </c>
      <c r="E497" t="s">
        <v>1704</v>
      </c>
      <c r="F497" t="s">
        <v>1747</v>
      </c>
    </row>
    <row r="498" spans="1:6" x14ac:dyDescent="0.35">
      <c r="A498" t="s">
        <v>516</v>
      </c>
      <c r="B498" t="s">
        <v>1</v>
      </c>
      <c r="C498" t="s">
        <v>1717</v>
      </c>
      <c r="D498" t="s">
        <v>1702</v>
      </c>
      <c r="E498" t="s">
        <v>1704</v>
      </c>
      <c r="F498" t="s">
        <v>1748</v>
      </c>
    </row>
    <row r="499" spans="1:6" x14ac:dyDescent="0.35">
      <c r="A499" t="s">
        <v>517</v>
      </c>
      <c r="B499" t="s">
        <v>1</v>
      </c>
      <c r="C499" t="s">
        <v>1717</v>
      </c>
      <c r="D499" t="s">
        <v>1702</v>
      </c>
      <c r="E499" t="s">
        <v>1704</v>
      </c>
      <c r="F499" t="s">
        <v>1749</v>
      </c>
    </row>
    <row r="500" spans="1:6" x14ac:dyDescent="0.35">
      <c r="A500" t="s">
        <v>518</v>
      </c>
      <c r="B500" t="s">
        <v>1</v>
      </c>
      <c r="C500" t="s">
        <v>1717</v>
      </c>
      <c r="D500" t="s">
        <v>1702</v>
      </c>
      <c r="E500" t="s">
        <v>1704</v>
      </c>
      <c r="F500" t="s">
        <v>1750</v>
      </c>
    </row>
    <row r="501" spans="1:6" x14ac:dyDescent="0.35">
      <c r="A501" t="s">
        <v>519</v>
      </c>
      <c r="B501" t="s">
        <v>1</v>
      </c>
      <c r="C501" t="s">
        <v>1717</v>
      </c>
      <c r="D501" t="s">
        <v>1702</v>
      </c>
      <c r="E501" t="s">
        <v>1704</v>
      </c>
      <c r="F501" t="s">
        <v>1751</v>
      </c>
    </row>
    <row r="502" spans="1:6" x14ac:dyDescent="0.35">
      <c r="A502" t="s">
        <v>520</v>
      </c>
      <c r="B502" t="s">
        <v>1</v>
      </c>
      <c r="C502" t="s">
        <v>1717</v>
      </c>
      <c r="D502" t="s">
        <v>1705</v>
      </c>
      <c r="E502" t="s">
        <v>1703</v>
      </c>
      <c r="F502" t="s">
        <v>1742</v>
      </c>
    </row>
    <row r="503" spans="1:6" x14ac:dyDescent="0.35">
      <c r="A503" t="s">
        <v>521</v>
      </c>
      <c r="B503" t="s">
        <v>1</v>
      </c>
      <c r="C503" t="s">
        <v>1717</v>
      </c>
      <c r="D503" t="s">
        <v>1705</v>
      </c>
      <c r="E503" t="s">
        <v>1703</v>
      </c>
      <c r="F503" t="s">
        <v>1743</v>
      </c>
    </row>
    <row r="504" spans="1:6" x14ac:dyDescent="0.35">
      <c r="A504" t="s">
        <v>522</v>
      </c>
      <c r="B504" t="s">
        <v>1</v>
      </c>
      <c r="C504" t="s">
        <v>1717</v>
      </c>
      <c r="D504" t="s">
        <v>1705</v>
      </c>
      <c r="E504" t="s">
        <v>1703</v>
      </c>
      <c r="F504" t="s">
        <v>1744</v>
      </c>
    </row>
    <row r="505" spans="1:6" x14ac:dyDescent="0.35">
      <c r="A505" t="s">
        <v>523</v>
      </c>
      <c r="B505" t="s">
        <v>1</v>
      </c>
      <c r="C505" t="s">
        <v>1717</v>
      </c>
      <c r="D505" t="s">
        <v>1705</v>
      </c>
      <c r="E505" t="s">
        <v>1703</v>
      </c>
      <c r="F505" t="s">
        <v>1745</v>
      </c>
    </row>
    <row r="506" spans="1:6" x14ac:dyDescent="0.35">
      <c r="A506" t="s">
        <v>524</v>
      </c>
      <c r="B506" t="s">
        <v>1</v>
      </c>
      <c r="C506" t="s">
        <v>1717</v>
      </c>
      <c r="D506" t="s">
        <v>1705</v>
      </c>
      <c r="E506" t="s">
        <v>1703</v>
      </c>
      <c r="F506" t="s">
        <v>1746</v>
      </c>
    </row>
    <row r="507" spans="1:6" x14ac:dyDescent="0.35">
      <c r="A507" t="s">
        <v>525</v>
      </c>
      <c r="B507" t="s">
        <v>1</v>
      </c>
      <c r="C507" t="s">
        <v>1717</v>
      </c>
      <c r="D507" t="s">
        <v>1705</v>
      </c>
      <c r="E507" t="s">
        <v>1703</v>
      </c>
      <c r="F507" t="s">
        <v>1747</v>
      </c>
    </row>
    <row r="508" spans="1:6" x14ac:dyDescent="0.35">
      <c r="A508" t="s">
        <v>526</v>
      </c>
      <c r="B508" t="s">
        <v>1</v>
      </c>
      <c r="C508" t="s">
        <v>1717</v>
      </c>
      <c r="D508" t="s">
        <v>1705</v>
      </c>
      <c r="E508" t="s">
        <v>1703</v>
      </c>
      <c r="F508" t="s">
        <v>1748</v>
      </c>
    </row>
    <row r="509" spans="1:6" x14ac:dyDescent="0.35">
      <c r="A509" t="s">
        <v>527</v>
      </c>
      <c r="B509" t="s">
        <v>1</v>
      </c>
      <c r="C509" t="s">
        <v>1717</v>
      </c>
      <c r="D509" t="s">
        <v>1705</v>
      </c>
      <c r="E509" t="s">
        <v>1703</v>
      </c>
      <c r="F509" t="s">
        <v>1749</v>
      </c>
    </row>
    <row r="510" spans="1:6" x14ac:dyDescent="0.35">
      <c r="A510" t="s">
        <v>528</v>
      </c>
      <c r="B510" t="s">
        <v>1</v>
      </c>
      <c r="C510" t="s">
        <v>1717</v>
      </c>
      <c r="D510" t="s">
        <v>1705</v>
      </c>
      <c r="E510" t="s">
        <v>1703</v>
      </c>
      <c r="F510" t="s">
        <v>1750</v>
      </c>
    </row>
    <row r="511" spans="1:6" x14ac:dyDescent="0.35">
      <c r="A511" t="s">
        <v>529</v>
      </c>
      <c r="B511" t="s">
        <v>1</v>
      </c>
      <c r="C511" t="s">
        <v>1717</v>
      </c>
      <c r="D511" t="s">
        <v>1705</v>
      </c>
      <c r="E511" t="s">
        <v>1703</v>
      </c>
      <c r="F511" t="s">
        <v>1751</v>
      </c>
    </row>
    <row r="512" spans="1:6" x14ac:dyDescent="0.35">
      <c r="A512" t="s">
        <v>530</v>
      </c>
      <c r="B512" t="s">
        <v>1</v>
      </c>
      <c r="C512" t="s">
        <v>1717</v>
      </c>
      <c r="D512" t="s">
        <v>1705</v>
      </c>
      <c r="E512" t="s">
        <v>1704</v>
      </c>
      <c r="F512" t="s">
        <v>1742</v>
      </c>
    </row>
    <row r="513" spans="1:6" x14ac:dyDescent="0.35">
      <c r="A513" t="s">
        <v>531</v>
      </c>
      <c r="B513" t="s">
        <v>1</v>
      </c>
      <c r="C513" t="s">
        <v>1717</v>
      </c>
      <c r="D513" t="s">
        <v>1705</v>
      </c>
      <c r="E513" t="s">
        <v>1704</v>
      </c>
      <c r="F513" t="s">
        <v>1743</v>
      </c>
    </row>
    <row r="514" spans="1:6" x14ac:dyDescent="0.35">
      <c r="A514" t="s">
        <v>532</v>
      </c>
      <c r="B514" t="s">
        <v>1</v>
      </c>
      <c r="C514" t="s">
        <v>1717</v>
      </c>
      <c r="D514" t="s">
        <v>1705</v>
      </c>
      <c r="E514" t="s">
        <v>1704</v>
      </c>
      <c r="F514" t="s">
        <v>1744</v>
      </c>
    </row>
    <row r="515" spans="1:6" x14ac:dyDescent="0.35">
      <c r="A515" t="s">
        <v>533</v>
      </c>
      <c r="B515" t="s">
        <v>1</v>
      </c>
      <c r="C515" t="s">
        <v>1717</v>
      </c>
      <c r="D515" t="s">
        <v>1705</v>
      </c>
      <c r="E515" t="s">
        <v>1704</v>
      </c>
      <c r="F515" t="s">
        <v>1745</v>
      </c>
    </row>
    <row r="516" spans="1:6" x14ac:dyDescent="0.35">
      <c r="A516" t="s">
        <v>534</v>
      </c>
      <c r="B516" t="s">
        <v>1</v>
      </c>
      <c r="C516" t="s">
        <v>1717</v>
      </c>
      <c r="D516" t="s">
        <v>1705</v>
      </c>
      <c r="E516" t="s">
        <v>1704</v>
      </c>
      <c r="F516" t="s">
        <v>1746</v>
      </c>
    </row>
    <row r="517" spans="1:6" x14ac:dyDescent="0.35">
      <c r="A517" t="s">
        <v>535</v>
      </c>
      <c r="B517" t="s">
        <v>1</v>
      </c>
      <c r="C517" t="s">
        <v>1717</v>
      </c>
      <c r="D517" t="s">
        <v>1705</v>
      </c>
      <c r="E517" t="s">
        <v>1704</v>
      </c>
      <c r="F517" t="s">
        <v>1747</v>
      </c>
    </row>
    <row r="518" spans="1:6" x14ac:dyDescent="0.35">
      <c r="A518" t="s">
        <v>536</v>
      </c>
      <c r="B518" t="s">
        <v>1</v>
      </c>
      <c r="C518" t="s">
        <v>1717</v>
      </c>
      <c r="D518" t="s">
        <v>1705</v>
      </c>
      <c r="E518" t="s">
        <v>1704</v>
      </c>
      <c r="F518" t="s">
        <v>1748</v>
      </c>
    </row>
    <row r="519" spans="1:6" x14ac:dyDescent="0.35">
      <c r="A519" t="s">
        <v>537</v>
      </c>
      <c r="B519" t="s">
        <v>1</v>
      </c>
      <c r="C519" t="s">
        <v>1717</v>
      </c>
      <c r="D519" t="s">
        <v>1705</v>
      </c>
      <c r="E519" t="s">
        <v>1704</v>
      </c>
      <c r="F519" t="s">
        <v>1749</v>
      </c>
    </row>
    <row r="520" spans="1:6" x14ac:dyDescent="0.35">
      <c r="A520" t="s">
        <v>538</v>
      </c>
      <c r="B520" t="s">
        <v>1</v>
      </c>
      <c r="C520" t="s">
        <v>1717</v>
      </c>
      <c r="D520" t="s">
        <v>1705</v>
      </c>
      <c r="E520" t="s">
        <v>1704</v>
      </c>
      <c r="F520" t="s">
        <v>1750</v>
      </c>
    </row>
    <row r="521" spans="1:6" x14ac:dyDescent="0.35">
      <c r="A521" t="s">
        <v>539</v>
      </c>
      <c r="B521" t="s">
        <v>1</v>
      </c>
      <c r="C521" t="s">
        <v>1717</v>
      </c>
      <c r="D521" t="s">
        <v>1705</v>
      </c>
      <c r="E521" t="s">
        <v>1704</v>
      </c>
      <c r="F521" t="s">
        <v>1751</v>
      </c>
    </row>
    <row r="522" spans="1:6" x14ac:dyDescent="0.35">
      <c r="A522" t="s">
        <v>540</v>
      </c>
      <c r="B522" t="s">
        <v>1</v>
      </c>
      <c r="C522" t="s">
        <v>1717</v>
      </c>
      <c r="D522" t="s">
        <v>1706</v>
      </c>
      <c r="E522" t="s">
        <v>1703</v>
      </c>
      <c r="F522" t="s">
        <v>1742</v>
      </c>
    </row>
    <row r="523" spans="1:6" x14ac:dyDescent="0.35">
      <c r="A523" t="s">
        <v>541</v>
      </c>
      <c r="B523" t="s">
        <v>1</v>
      </c>
      <c r="C523" t="s">
        <v>1717</v>
      </c>
      <c r="D523" t="s">
        <v>1706</v>
      </c>
      <c r="E523" t="s">
        <v>1703</v>
      </c>
      <c r="F523" t="s">
        <v>1743</v>
      </c>
    </row>
    <row r="524" spans="1:6" x14ac:dyDescent="0.35">
      <c r="A524" t="s">
        <v>542</v>
      </c>
      <c r="B524" t="s">
        <v>1</v>
      </c>
      <c r="C524" t="s">
        <v>1717</v>
      </c>
      <c r="D524" t="s">
        <v>1706</v>
      </c>
      <c r="E524" t="s">
        <v>1703</v>
      </c>
      <c r="F524" t="s">
        <v>1744</v>
      </c>
    </row>
    <row r="525" spans="1:6" x14ac:dyDescent="0.35">
      <c r="A525" t="s">
        <v>543</v>
      </c>
      <c r="B525" t="s">
        <v>1</v>
      </c>
      <c r="C525" t="s">
        <v>1717</v>
      </c>
      <c r="D525" t="s">
        <v>1706</v>
      </c>
      <c r="E525" t="s">
        <v>1703</v>
      </c>
      <c r="F525" t="s">
        <v>1745</v>
      </c>
    </row>
    <row r="526" spans="1:6" x14ac:dyDescent="0.35">
      <c r="A526" t="s">
        <v>544</v>
      </c>
      <c r="B526" t="s">
        <v>1</v>
      </c>
      <c r="C526" t="s">
        <v>1717</v>
      </c>
      <c r="D526" t="s">
        <v>1706</v>
      </c>
      <c r="E526" t="s">
        <v>1703</v>
      </c>
      <c r="F526" t="s">
        <v>1746</v>
      </c>
    </row>
    <row r="527" spans="1:6" x14ac:dyDescent="0.35">
      <c r="A527" t="s">
        <v>545</v>
      </c>
      <c r="B527" t="s">
        <v>1</v>
      </c>
      <c r="C527" t="s">
        <v>1717</v>
      </c>
      <c r="D527" t="s">
        <v>1706</v>
      </c>
      <c r="E527" t="s">
        <v>1703</v>
      </c>
      <c r="F527" t="s">
        <v>1747</v>
      </c>
    </row>
    <row r="528" spans="1:6" x14ac:dyDescent="0.35">
      <c r="A528" t="s">
        <v>546</v>
      </c>
      <c r="B528" t="s">
        <v>1</v>
      </c>
      <c r="C528" t="s">
        <v>1717</v>
      </c>
      <c r="D528" t="s">
        <v>1706</v>
      </c>
      <c r="E528" t="s">
        <v>1703</v>
      </c>
      <c r="F528" t="s">
        <v>1748</v>
      </c>
    </row>
    <row r="529" spans="1:6" x14ac:dyDescent="0.35">
      <c r="A529" t="s">
        <v>547</v>
      </c>
      <c r="B529" t="s">
        <v>1</v>
      </c>
      <c r="C529" t="s">
        <v>1717</v>
      </c>
      <c r="D529" t="s">
        <v>1706</v>
      </c>
      <c r="E529" t="s">
        <v>1703</v>
      </c>
      <c r="F529" t="s">
        <v>1749</v>
      </c>
    </row>
    <row r="530" spans="1:6" x14ac:dyDescent="0.35">
      <c r="A530" t="s">
        <v>548</v>
      </c>
      <c r="B530" t="s">
        <v>1</v>
      </c>
      <c r="C530" t="s">
        <v>1717</v>
      </c>
      <c r="D530" t="s">
        <v>1706</v>
      </c>
      <c r="E530" t="s">
        <v>1703</v>
      </c>
      <c r="F530" t="s">
        <v>1750</v>
      </c>
    </row>
    <row r="531" spans="1:6" x14ac:dyDescent="0.35">
      <c r="A531" t="s">
        <v>549</v>
      </c>
      <c r="B531" t="s">
        <v>1</v>
      </c>
      <c r="C531" t="s">
        <v>1717</v>
      </c>
      <c r="D531" t="s">
        <v>1706</v>
      </c>
      <c r="E531" t="s">
        <v>1703</v>
      </c>
      <c r="F531" t="s">
        <v>1751</v>
      </c>
    </row>
    <row r="532" spans="1:6" x14ac:dyDescent="0.35">
      <c r="A532" t="s">
        <v>550</v>
      </c>
      <c r="B532" t="s">
        <v>1</v>
      </c>
      <c r="C532" t="s">
        <v>1717</v>
      </c>
      <c r="D532" t="s">
        <v>1706</v>
      </c>
      <c r="E532" t="s">
        <v>1704</v>
      </c>
      <c r="F532" t="s">
        <v>1742</v>
      </c>
    </row>
    <row r="533" spans="1:6" x14ac:dyDescent="0.35">
      <c r="A533" t="s">
        <v>551</v>
      </c>
      <c r="B533" t="s">
        <v>1</v>
      </c>
      <c r="C533" t="s">
        <v>1717</v>
      </c>
      <c r="D533" t="s">
        <v>1706</v>
      </c>
      <c r="E533" t="s">
        <v>1704</v>
      </c>
      <c r="F533" t="s">
        <v>1743</v>
      </c>
    </row>
    <row r="534" spans="1:6" x14ac:dyDescent="0.35">
      <c r="A534" t="s">
        <v>552</v>
      </c>
      <c r="B534" t="s">
        <v>1</v>
      </c>
      <c r="C534" t="s">
        <v>1717</v>
      </c>
      <c r="D534" t="s">
        <v>1706</v>
      </c>
      <c r="E534" t="s">
        <v>1704</v>
      </c>
      <c r="F534" t="s">
        <v>1744</v>
      </c>
    </row>
    <row r="535" spans="1:6" x14ac:dyDescent="0.35">
      <c r="A535" t="s">
        <v>553</v>
      </c>
      <c r="B535" t="s">
        <v>1</v>
      </c>
      <c r="C535" t="s">
        <v>1717</v>
      </c>
      <c r="D535" t="s">
        <v>1706</v>
      </c>
      <c r="E535" t="s">
        <v>1704</v>
      </c>
      <c r="F535" t="s">
        <v>1745</v>
      </c>
    </row>
    <row r="536" spans="1:6" x14ac:dyDescent="0.35">
      <c r="A536" t="s">
        <v>554</v>
      </c>
      <c r="B536" t="s">
        <v>1</v>
      </c>
      <c r="C536" t="s">
        <v>1717</v>
      </c>
      <c r="D536" t="s">
        <v>1706</v>
      </c>
      <c r="E536" t="s">
        <v>1704</v>
      </c>
      <c r="F536" t="s">
        <v>1746</v>
      </c>
    </row>
    <row r="537" spans="1:6" x14ac:dyDescent="0.35">
      <c r="A537" t="s">
        <v>555</v>
      </c>
      <c r="B537" t="s">
        <v>1</v>
      </c>
      <c r="C537" t="s">
        <v>1717</v>
      </c>
      <c r="D537" t="s">
        <v>1706</v>
      </c>
      <c r="E537" t="s">
        <v>1704</v>
      </c>
      <c r="F537" t="s">
        <v>1747</v>
      </c>
    </row>
    <row r="538" spans="1:6" x14ac:dyDescent="0.35">
      <c r="A538" t="s">
        <v>556</v>
      </c>
      <c r="B538" t="s">
        <v>1</v>
      </c>
      <c r="C538" t="s">
        <v>1717</v>
      </c>
      <c r="D538" t="s">
        <v>1706</v>
      </c>
      <c r="E538" t="s">
        <v>1704</v>
      </c>
      <c r="F538" t="s">
        <v>1748</v>
      </c>
    </row>
    <row r="539" spans="1:6" x14ac:dyDescent="0.35">
      <c r="A539" t="s">
        <v>557</v>
      </c>
      <c r="B539" t="s">
        <v>1</v>
      </c>
      <c r="C539" t="s">
        <v>1717</v>
      </c>
      <c r="D539" t="s">
        <v>1706</v>
      </c>
      <c r="E539" t="s">
        <v>1704</v>
      </c>
      <c r="F539" t="s">
        <v>1749</v>
      </c>
    </row>
    <row r="540" spans="1:6" x14ac:dyDescent="0.35">
      <c r="A540" t="s">
        <v>558</v>
      </c>
      <c r="B540" t="s">
        <v>1</v>
      </c>
      <c r="C540" t="s">
        <v>1717</v>
      </c>
      <c r="D540" t="s">
        <v>1706</v>
      </c>
      <c r="E540" t="s">
        <v>1704</v>
      </c>
      <c r="F540" t="s">
        <v>1750</v>
      </c>
    </row>
    <row r="541" spans="1:6" x14ac:dyDescent="0.35">
      <c r="A541" t="s">
        <v>559</v>
      </c>
      <c r="B541" t="s">
        <v>1</v>
      </c>
      <c r="C541" t="s">
        <v>1717</v>
      </c>
      <c r="D541" t="s">
        <v>1706</v>
      </c>
      <c r="E541" t="s">
        <v>1704</v>
      </c>
      <c r="F541" t="s">
        <v>1751</v>
      </c>
    </row>
    <row r="542" spans="1:6" x14ac:dyDescent="0.35">
      <c r="A542" t="s">
        <v>560</v>
      </c>
      <c r="B542" t="s">
        <v>1</v>
      </c>
      <c r="C542" t="s">
        <v>1717</v>
      </c>
      <c r="D542" t="s">
        <v>1707</v>
      </c>
      <c r="E542" t="s">
        <v>1703</v>
      </c>
      <c r="F542" t="s">
        <v>1742</v>
      </c>
    </row>
    <row r="543" spans="1:6" x14ac:dyDescent="0.35">
      <c r="A543" t="s">
        <v>561</v>
      </c>
      <c r="B543" t="s">
        <v>1</v>
      </c>
      <c r="C543" t="s">
        <v>1717</v>
      </c>
      <c r="D543" t="s">
        <v>1707</v>
      </c>
      <c r="E543" t="s">
        <v>1703</v>
      </c>
      <c r="F543" t="s">
        <v>1743</v>
      </c>
    </row>
    <row r="544" spans="1:6" x14ac:dyDescent="0.35">
      <c r="A544" t="s">
        <v>562</v>
      </c>
      <c r="B544" t="s">
        <v>1</v>
      </c>
      <c r="C544" t="s">
        <v>1717</v>
      </c>
      <c r="D544" t="s">
        <v>1707</v>
      </c>
      <c r="E544" t="s">
        <v>1703</v>
      </c>
      <c r="F544" t="s">
        <v>1744</v>
      </c>
    </row>
    <row r="545" spans="1:6" x14ac:dyDescent="0.35">
      <c r="A545" t="s">
        <v>563</v>
      </c>
      <c r="B545" t="s">
        <v>1</v>
      </c>
      <c r="C545" t="s">
        <v>1717</v>
      </c>
      <c r="D545" t="s">
        <v>1707</v>
      </c>
      <c r="E545" t="s">
        <v>1703</v>
      </c>
      <c r="F545" t="s">
        <v>1745</v>
      </c>
    </row>
    <row r="546" spans="1:6" x14ac:dyDescent="0.35">
      <c r="A546" t="s">
        <v>564</v>
      </c>
      <c r="B546" t="s">
        <v>1</v>
      </c>
      <c r="C546" t="s">
        <v>1717</v>
      </c>
      <c r="D546" t="s">
        <v>1707</v>
      </c>
      <c r="E546" t="s">
        <v>1703</v>
      </c>
      <c r="F546" t="s">
        <v>1746</v>
      </c>
    </row>
    <row r="547" spans="1:6" x14ac:dyDescent="0.35">
      <c r="A547" t="s">
        <v>565</v>
      </c>
      <c r="B547" t="s">
        <v>1</v>
      </c>
      <c r="C547" t="s">
        <v>1717</v>
      </c>
      <c r="D547" t="s">
        <v>1707</v>
      </c>
      <c r="E547" t="s">
        <v>1703</v>
      </c>
      <c r="F547" t="s">
        <v>1747</v>
      </c>
    </row>
    <row r="548" spans="1:6" x14ac:dyDescent="0.35">
      <c r="A548" t="s">
        <v>566</v>
      </c>
      <c r="B548" t="s">
        <v>1</v>
      </c>
      <c r="C548" t="s">
        <v>1717</v>
      </c>
      <c r="D548" t="s">
        <v>1707</v>
      </c>
      <c r="E548" t="s">
        <v>1703</v>
      </c>
      <c r="F548" t="s">
        <v>1748</v>
      </c>
    </row>
    <row r="549" spans="1:6" x14ac:dyDescent="0.35">
      <c r="A549" t="s">
        <v>567</v>
      </c>
      <c r="B549" t="s">
        <v>1</v>
      </c>
      <c r="C549" t="s">
        <v>1717</v>
      </c>
      <c r="D549" t="s">
        <v>1707</v>
      </c>
      <c r="E549" t="s">
        <v>1703</v>
      </c>
      <c r="F549" t="s">
        <v>1749</v>
      </c>
    </row>
    <row r="550" spans="1:6" x14ac:dyDescent="0.35">
      <c r="A550" t="s">
        <v>568</v>
      </c>
      <c r="B550" t="s">
        <v>1</v>
      </c>
      <c r="C550" t="s">
        <v>1717</v>
      </c>
      <c r="D550" t="s">
        <v>1707</v>
      </c>
      <c r="E550" t="s">
        <v>1703</v>
      </c>
      <c r="F550" t="s">
        <v>1750</v>
      </c>
    </row>
    <row r="551" spans="1:6" x14ac:dyDescent="0.35">
      <c r="A551" t="s">
        <v>569</v>
      </c>
      <c r="B551" t="s">
        <v>1</v>
      </c>
      <c r="C551" t="s">
        <v>1717</v>
      </c>
      <c r="D551" t="s">
        <v>1707</v>
      </c>
      <c r="E551" t="s">
        <v>1703</v>
      </c>
      <c r="F551" t="s">
        <v>1751</v>
      </c>
    </row>
    <row r="552" spans="1:6" x14ac:dyDescent="0.35">
      <c r="A552" t="s">
        <v>570</v>
      </c>
      <c r="B552" t="s">
        <v>1</v>
      </c>
      <c r="C552" t="s">
        <v>1717</v>
      </c>
      <c r="D552" t="s">
        <v>1707</v>
      </c>
      <c r="E552" t="s">
        <v>1704</v>
      </c>
      <c r="F552" t="s">
        <v>1742</v>
      </c>
    </row>
    <row r="553" spans="1:6" x14ac:dyDescent="0.35">
      <c r="A553" t="s">
        <v>571</v>
      </c>
      <c r="B553" t="s">
        <v>1</v>
      </c>
      <c r="C553" t="s">
        <v>1717</v>
      </c>
      <c r="D553" t="s">
        <v>1707</v>
      </c>
      <c r="E553" t="s">
        <v>1704</v>
      </c>
      <c r="F553" t="s">
        <v>1743</v>
      </c>
    </row>
    <row r="554" spans="1:6" x14ac:dyDescent="0.35">
      <c r="A554" t="s">
        <v>572</v>
      </c>
      <c r="B554" t="s">
        <v>1</v>
      </c>
      <c r="C554" t="s">
        <v>1717</v>
      </c>
      <c r="D554" t="s">
        <v>1707</v>
      </c>
      <c r="E554" t="s">
        <v>1704</v>
      </c>
      <c r="F554" t="s">
        <v>1744</v>
      </c>
    </row>
    <row r="555" spans="1:6" x14ac:dyDescent="0.35">
      <c r="A555" t="s">
        <v>573</v>
      </c>
      <c r="B555" t="s">
        <v>1</v>
      </c>
      <c r="C555" t="s">
        <v>1717</v>
      </c>
      <c r="D555" t="s">
        <v>1707</v>
      </c>
      <c r="E555" t="s">
        <v>1704</v>
      </c>
      <c r="F555" t="s">
        <v>1745</v>
      </c>
    </row>
    <row r="556" spans="1:6" x14ac:dyDescent="0.35">
      <c r="A556" t="s">
        <v>574</v>
      </c>
      <c r="B556" t="s">
        <v>1</v>
      </c>
      <c r="C556" t="s">
        <v>1717</v>
      </c>
      <c r="D556" t="s">
        <v>1707</v>
      </c>
      <c r="E556" t="s">
        <v>1704</v>
      </c>
      <c r="F556" t="s">
        <v>1746</v>
      </c>
    </row>
    <row r="557" spans="1:6" x14ac:dyDescent="0.35">
      <c r="A557" t="s">
        <v>575</v>
      </c>
      <c r="B557" t="s">
        <v>1</v>
      </c>
      <c r="C557" t="s">
        <v>1717</v>
      </c>
      <c r="D557" t="s">
        <v>1707</v>
      </c>
      <c r="E557" t="s">
        <v>1704</v>
      </c>
      <c r="F557" t="s">
        <v>1747</v>
      </c>
    </row>
    <row r="558" spans="1:6" x14ac:dyDescent="0.35">
      <c r="A558" t="s">
        <v>576</v>
      </c>
      <c r="B558" t="s">
        <v>1</v>
      </c>
      <c r="C558" t="s">
        <v>1717</v>
      </c>
      <c r="D558" t="s">
        <v>1707</v>
      </c>
      <c r="E558" t="s">
        <v>1704</v>
      </c>
      <c r="F558" t="s">
        <v>1748</v>
      </c>
    </row>
    <row r="559" spans="1:6" x14ac:dyDescent="0.35">
      <c r="A559" t="s">
        <v>577</v>
      </c>
      <c r="B559" t="s">
        <v>1</v>
      </c>
      <c r="C559" t="s">
        <v>1717</v>
      </c>
      <c r="D559" t="s">
        <v>1707</v>
      </c>
      <c r="E559" t="s">
        <v>1704</v>
      </c>
      <c r="F559" t="s">
        <v>1749</v>
      </c>
    </row>
    <row r="560" spans="1:6" x14ac:dyDescent="0.35">
      <c r="A560" t="s">
        <v>578</v>
      </c>
      <c r="B560" t="s">
        <v>1</v>
      </c>
      <c r="C560" t="s">
        <v>1717</v>
      </c>
      <c r="D560" t="s">
        <v>1707</v>
      </c>
      <c r="E560" t="s">
        <v>1704</v>
      </c>
      <c r="F560" t="s">
        <v>1750</v>
      </c>
    </row>
    <row r="561" spans="1:6" x14ac:dyDescent="0.35">
      <c r="A561" t="s">
        <v>579</v>
      </c>
      <c r="B561" t="s">
        <v>1</v>
      </c>
      <c r="C561" t="s">
        <v>1717</v>
      </c>
      <c r="D561" t="s">
        <v>1707</v>
      </c>
      <c r="E561" t="s">
        <v>1704</v>
      </c>
      <c r="F561" t="s">
        <v>1751</v>
      </c>
    </row>
    <row r="562" spans="1:6" x14ac:dyDescent="0.35">
      <c r="A562" t="s">
        <v>580</v>
      </c>
      <c r="B562" t="s">
        <v>1</v>
      </c>
      <c r="C562" t="s">
        <v>1717</v>
      </c>
      <c r="D562" t="s">
        <v>1708</v>
      </c>
      <c r="E562" t="s">
        <v>1703</v>
      </c>
      <c r="F562" t="s">
        <v>1742</v>
      </c>
    </row>
    <row r="563" spans="1:6" x14ac:dyDescent="0.35">
      <c r="A563" t="s">
        <v>581</v>
      </c>
      <c r="B563" t="s">
        <v>1</v>
      </c>
      <c r="C563" t="s">
        <v>1717</v>
      </c>
      <c r="D563" t="s">
        <v>1708</v>
      </c>
      <c r="E563" t="s">
        <v>1703</v>
      </c>
      <c r="F563" t="s">
        <v>1743</v>
      </c>
    </row>
    <row r="564" spans="1:6" x14ac:dyDescent="0.35">
      <c r="A564" t="s">
        <v>582</v>
      </c>
      <c r="B564" t="s">
        <v>1</v>
      </c>
      <c r="C564" t="s">
        <v>1717</v>
      </c>
      <c r="D564" t="s">
        <v>1708</v>
      </c>
      <c r="E564" t="s">
        <v>1703</v>
      </c>
      <c r="F564" t="s">
        <v>1744</v>
      </c>
    </row>
    <row r="565" spans="1:6" x14ac:dyDescent="0.35">
      <c r="A565" t="s">
        <v>583</v>
      </c>
      <c r="B565" t="s">
        <v>1</v>
      </c>
      <c r="C565" t="s">
        <v>1717</v>
      </c>
      <c r="D565" t="s">
        <v>1708</v>
      </c>
      <c r="E565" t="s">
        <v>1703</v>
      </c>
      <c r="F565" t="s">
        <v>1745</v>
      </c>
    </row>
    <row r="566" spans="1:6" x14ac:dyDescent="0.35">
      <c r="A566" t="s">
        <v>584</v>
      </c>
      <c r="B566" t="s">
        <v>1</v>
      </c>
      <c r="C566" t="s">
        <v>1717</v>
      </c>
      <c r="D566" t="s">
        <v>1708</v>
      </c>
      <c r="E566" t="s">
        <v>1703</v>
      </c>
      <c r="F566" t="s">
        <v>1746</v>
      </c>
    </row>
    <row r="567" spans="1:6" x14ac:dyDescent="0.35">
      <c r="A567" t="s">
        <v>585</v>
      </c>
      <c r="B567" t="s">
        <v>1</v>
      </c>
      <c r="C567" t="s">
        <v>1717</v>
      </c>
      <c r="D567" t="s">
        <v>1708</v>
      </c>
      <c r="E567" t="s">
        <v>1703</v>
      </c>
      <c r="F567" t="s">
        <v>1747</v>
      </c>
    </row>
    <row r="568" spans="1:6" x14ac:dyDescent="0.35">
      <c r="A568" t="s">
        <v>586</v>
      </c>
      <c r="B568" t="s">
        <v>1</v>
      </c>
      <c r="C568" t="s">
        <v>1717</v>
      </c>
      <c r="D568" t="s">
        <v>1708</v>
      </c>
      <c r="E568" t="s">
        <v>1703</v>
      </c>
      <c r="F568" t="s">
        <v>1748</v>
      </c>
    </row>
    <row r="569" spans="1:6" x14ac:dyDescent="0.35">
      <c r="A569" t="s">
        <v>587</v>
      </c>
      <c r="B569" t="s">
        <v>1</v>
      </c>
      <c r="C569" t="s">
        <v>1717</v>
      </c>
      <c r="D569" t="s">
        <v>1708</v>
      </c>
      <c r="E569" t="s">
        <v>1703</v>
      </c>
      <c r="F569" t="s">
        <v>1749</v>
      </c>
    </row>
    <row r="570" spans="1:6" x14ac:dyDescent="0.35">
      <c r="A570" t="s">
        <v>588</v>
      </c>
      <c r="B570" t="s">
        <v>1</v>
      </c>
      <c r="C570" t="s">
        <v>1717</v>
      </c>
      <c r="D570" t="s">
        <v>1708</v>
      </c>
      <c r="E570" t="s">
        <v>1703</v>
      </c>
      <c r="F570" t="s">
        <v>1750</v>
      </c>
    </row>
    <row r="571" spans="1:6" x14ac:dyDescent="0.35">
      <c r="A571" t="s">
        <v>589</v>
      </c>
      <c r="B571" t="s">
        <v>1</v>
      </c>
      <c r="C571" t="s">
        <v>1717</v>
      </c>
      <c r="D571" t="s">
        <v>1708</v>
      </c>
      <c r="E571" t="s">
        <v>1703</v>
      </c>
      <c r="F571" t="s">
        <v>1751</v>
      </c>
    </row>
    <row r="572" spans="1:6" x14ac:dyDescent="0.35">
      <c r="A572" t="s">
        <v>590</v>
      </c>
      <c r="B572" t="s">
        <v>1</v>
      </c>
      <c r="C572" t="s">
        <v>1717</v>
      </c>
      <c r="D572" t="s">
        <v>1708</v>
      </c>
      <c r="E572" t="s">
        <v>1704</v>
      </c>
      <c r="F572" t="s">
        <v>1742</v>
      </c>
    </row>
    <row r="573" spans="1:6" x14ac:dyDescent="0.35">
      <c r="A573" t="s">
        <v>591</v>
      </c>
      <c r="B573" t="s">
        <v>1</v>
      </c>
      <c r="C573" t="s">
        <v>1717</v>
      </c>
      <c r="D573" t="s">
        <v>1708</v>
      </c>
      <c r="E573" t="s">
        <v>1704</v>
      </c>
      <c r="F573" t="s">
        <v>1743</v>
      </c>
    </row>
    <row r="574" spans="1:6" x14ac:dyDescent="0.35">
      <c r="A574" t="s">
        <v>592</v>
      </c>
      <c r="B574" t="s">
        <v>1</v>
      </c>
      <c r="C574" t="s">
        <v>1717</v>
      </c>
      <c r="D574" t="s">
        <v>1708</v>
      </c>
      <c r="E574" t="s">
        <v>1704</v>
      </c>
      <c r="F574" t="s">
        <v>1744</v>
      </c>
    </row>
    <row r="575" spans="1:6" x14ac:dyDescent="0.35">
      <c r="A575" t="s">
        <v>593</v>
      </c>
      <c r="B575" t="s">
        <v>1</v>
      </c>
      <c r="C575" t="s">
        <v>1717</v>
      </c>
      <c r="D575" t="s">
        <v>1708</v>
      </c>
      <c r="E575" t="s">
        <v>1704</v>
      </c>
      <c r="F575" t="s">
        <v>1745</v>
      </c>
    </row>
    <row r="576" spans="1:6" x14ac:dyDescent="0.35">
      <c r="A576" t="s">
        <v>594</v>
      </c>
      <c r="B576" t="s">
        <v>1</v>
      </c>
      <c r="C576" t="s">
        <v>1717</v>
      </c>
      <c r="D576" t="s">
        <v>1708</v>
      </c>
      <c r="E576" t="s">
        <v>1704</v>
      </c>
      <c r="F576" t="s">
        <v>1746</v>
      </c>
    </row>
    <row r="577" spans="1:6" x14ac:dyDescent="0.35">
      <c r="A577" t="s">
        <v>595</v>
      </c>
      <c r="B577" t="s">
        <v>1</v>
      </c>
      <c r="C577" t="s">
        <v>1717</v>
      </c>
      <c r="D577" t="s">
        <v>1708</v>
      </c>
      <c r="E577" t="s">
        <v>1704</v>
      </c>
      <c r="F577" t="s">
        <v>1747</v>
      </c>
    </row>
    <row r="578" spans="1:6" x14ac:dyDescent="0.35">
      <c r="A578" t="s">
        <v>596</v>
      </c>
      <c r="B578" t="s">
        <v>1</v>
      </c>
      <c r="C578" t="s">
        <v>1717</v>
      </c>
      <c r="D578" t="s">
        <v>1708</v>
      </c>
      <c r="E578" t="s">
        <v>1704</v>
      </c>
      <c r="F578" t="s">
        <v>1748</v>
      </c>
    </row>
    <row r="579" spans="1:6" x14ac:dyDescent="0.35">
      <c r="A579" t="s">
        <v>597</v>
      </c>
      <c r="B579" t="s">
        <v>1</v>
      </c>
      <c r="C579" t="s">
        <v>1717</v>
      </c>
      <c r="D579" t="s">
        <v>1708</v>
      </c>
      <c r="E579" t="s">
        <v>1704</v>
      </c>
      <c r="F579" t="s">
        <v>1749</v>
      </c>
    </row>
    <row r="580" spans="1:6" x14ac:dyDescent="0.35">
      <c r="A580" t="s">
        <v>598</v>
      </c>
      <c r="B580" t="s">
        <v>1</v>
      </c>
      <c r="C580" t="s">
        <v>1717</v>
      </c>
      <c r="D580" t="s">
        <v>1708</v>
      </c>
      <c r="E580" t="s">
        <v>1704</v>
      </c>
      <c r="F580" t="s">
        <v>1750</v>
      </c>
    </row>
    <row r="581" spans="1:6" x14ac:dyDescent="0.35">
      <c r="A581" t="s">
        <v>599</v>
      </c>
      <c r="B581" t="s">
        <v>1</v>
      </c>
      <c r="C581" t="s">
        <v>1717</v>
      </c>
      <c r="D581" t="s">
        <v>1708</v>
      </c>
      <c r="E581" t="s">
        <v>1704</v>
      </c>
      <c r="F581" t="s">
        <v>1751</v>
      </c>
    </row>
    <row r="582" spans="1:6" x14ac:dyDescent="0.35">
      <c r="A582" t="s">
        <v>600</v>
      </c>
      <c r="B582" t="s">
        <v>1</v>
      </c>
      <c r="C582" t="s">
        <v>1717</v>
      </c>
      <c r="D582" t="s">
        <v>1709</v>
      </c>
      <c r="E582" t="s">
        <v>1703</v>
      </c>
      <c r="F582" t="s">
        <v>1742</v>
      </c>
    </row>
    <row r="583" spans="1:6" x14ac:dyDescent="0.35">
      <c r="A583" t="s">
        <v>601</v>
      </c>
      <c r="B583" t="s">
        <v>1</v>
      </c>
      <c r="C583" t="s">
        <v>1717</v>
      </c>
      <c r="D583" t="s">
        <v>1709</v>
      </c>
      <c r="E583" t="s">
        <v>1703</v>
      </c>
      <c r="F583" t="s">
        <v>1743</v>
      </c>
    </row>
    <row r="584" spans="1:6" x14ac:dyDescent="0.35">
      <c r="A584" t="s">
        <v>602</v>
      </c>
      <c r="B584" t="s">
        <v>1</v>
      </c>
      <c r="C584" t="s">
        <v>1717</v>
      </c>
      <c r="D584" t="s">
        <v>1709</v>
      </c>
      <c r="E584" t="s">
        <v>1703</v>
      </c>
      <c r="F584" t="s">
        <v>1744</v>
      </c>
    </row>
    <row r="585" spans="1:6" x14ac:dyDescent="0.35">
      <c r="A585" t="s">
        <v>603</v>
      </c>
      <c r="B585" t="s">
        <v>1</v>
      </c>
      <c r="C585" t="s">
        <v>1717</v>
      </c>
      <c r="D585" t="s">
        <v>1709</v>
      </c>
      <c r="E585" t="s">
        <v>1703</v>
      </c>
      <c r="F585" t="s">
        <v>1745</v>
      </c>
    </row>
    <row r="586" spans="1:6" x14ac:dyDescent="0.35">
      <c r="A586" t="s">
        <v>604</v>
      </c>
      <c r="B586" t="s">
        <v>1</v>
      </c>
      <c r="C586" t="s">
        <v>1717</v>
      </c>
      <c r="D586" t="s">
        <v>1709</v>
      </c>
      <c r="E586" t="s">
        <v>1703</v>
      </c>
      <c r="F586" t="s">
        <v>1746</v>
      </c>
    </row>
    <row r="587" spans="1:6" x14ac:dyDescent="0.35">
      <c r="A587" t="s">
        <v>605</v>
      </c>
      <c r="B587" t="s">
        <v>1</v>
      </c>
      <c r="C587" t="s">
        <v>1717</v>
      </c>
      <c r="D587" t="s">
        <v>1709</v>
      </c>
      <c r="E587" t="s">
        <v>1703</v>
      </c>
      <c r="F587" t="s">
        <v>1747</v>
      </c>
    </row>
    <row r="588" spans="1:6" x14ac:dyDescent="0.35">
      <c r="A588" t="s">
        <v>606</v>
      </c>
      <c r="B588" t="s">
        <v>1</v>
      </c>
      <c r="C588" t="s">
        <v>1717</v>
      </c>
      <c r="D588" t="s">
        <v>1709</v>
      </c>
      <c r="E588" t="s">
        <v>1703</v>
      </c>
      <c r="F588" t="s">
        <v>1748</v>
      </c>
    </row>
    <row r="589" spans="1:6" x14ac:dyDescent="0.35">
      <c r="A589" t="s">
        <v>607</v>
      </c>
      <c r="B589" t="s">
        <v>1</v>
      </c>
      <c r="C589" t="s">
        <v>1717</v>
      </c>
      <c r="D589" t="s">
        <v>1709</v>
      </c>
      <c r="E589" t="s">
        <v>1703</v>
      </c>
      <c r="F589" t="s">
        <v>1749</v>
      </c>
    </row>
    <row r="590" spans="1:6" x14ac:dyDescent="0.35">
      <c r="A590" t="s">
        <v>608</v>
      </c>
      <c r="B590" t="s">
        <v>1</v>
      </c>
      <c r="C590" t="s">
        <v>1717</v>
      </c>
      <c r="D590" t="s">
        <v>1709</v>
      </c>
      <c r="E590" t="s">
        <v>1703</v>
      </c>
      <c r="F590" t="s">
        <v>1750</v>
      </c>
    </row>
    <row r="591" spans="1:6" x14ac:dyDescent="0.35">
      <c r="A591" t="s">
        <v>609</v>
      </c>
      <c r="B591" t="s">
        <v>1</v>
      </c>
      <c r="C591" t="s">
        <v>1717</v>
      </c>
      <c r="D591" t="s">
        <v>1709</v>
      </c>
      <c r="E591" t="s">
        <v>1703</v>
      </c>
      <c r="F591" t="s">
        <v>1751</v>
      </c>
    </row>
    <row r="592" spans="1:6" x14ac:dyDescent="0.35">
      <c r="A592" t="s">
        <v>610</v>
      </c>
      <c r="B592" t="s">
        <v>1</v>
      </c>
      <c r="C592" t="s">
        <v>1717</v>
      </c>
      <c r="D592" t="s">
        <v>1709</v>
      </c>
      <c r="E592" t="s">
        <v>1704</v>
      </c>
      <c r="F592" t="s">
        <v>1742</v>
      </c>
    </row>
    <row r="593" spans="1:6" x14ac:dyDescent="0.35">
      <c r="A593" t="s">
        <v>611</v>
      </c>
      <c r="B593" t="s">
        <v>1</v>
      </c>
      <c r="C593" t="s">
        <v>1717</v>
      </c>
      <c r="D593" t="s">
        <v>1709</v>
      </c>
      <c r="E593" t="s">
        <v>1704</v>
      </c>
      <c r="F593" t="s">
        <v>1743</v>
      </c>
    </row>
    <row r="594" spans="1:6" x14ac:dyDescent="0.35">
      <c r="A594" t="s">
        <v>612</v>
      </c>
      <c r="B594" t="s">
        <v>1</v>
      </c>
      <c r="C594" t="s">
        <v>1717</v>
      </c>
      <c r="D594" t="s">
        <v>1709</v>
      </c>
      <c r="E594" t="s">
        <v>1704</v>
      </c>
      <c r="F594" t="s">
        <v>1744</v>
      </c>
    </row>
    <row r="595" spans="1:6" x14ac:dyDescent="0.35">
      <c r="A595" t="s">
        <v>613</v>
      </c>
      <c r="B595" t="s">
        <v>1</v>
      </c>
      <c r="C595" t="s">
        <v>1717</v>
      </c>
      <c r="D595" t="s">
        <v>1709</v>
      </c>
      <c r="E595" t="s">
        <v>1704</v>
      </c>
      <c r="F595" t="s">
        <v>1745</v>
      </c>
    </row>
    <row r="596" spans="1:6" x14ac:dyDescent="0.35">
      <c r="A596" t="s">
        <v>614</v>
      </c>
      <c r="B596" t="s">
        <v>1</v>
      </c>
      <c r="C596" t="s">
        <v>1717</v>
      </c>
      <c r="D596" t="s">
        <v>1709</v>
      </c>
      <c r="E596" t="s">
        <v>1704</v>
      </c>
      <c r="F596" t="s">
        <v>1746</v>
      </c>
    </row>
    <row r="597" spans="1:6" x14ac:dyDescent="0.35">
      <c r="A597" t="s">
        <v>615</v>
      </c>
      <c r="B597" t="s">
        <v>1</v>
      </c>
      <c r="C597" t="s">
        <v>1717</v>
      </c>
      <c r="D597" t="s">
        <v>1709</v>
      </c>
      <c r="E597" t="s">
        <v>1704</v>
      </c>
      <c r="F597" t="s">
        <v>1747</v>
      </c>
    </row>
    <row r="598" spans="1:6" x14ac:dyDescent="0.35">
      <c r="A598" t="s">
        <v>616</v>
      </c>
      <c r="B598" t="s">
        <v>1</v>
      </c>
      <c r="C598" t="s">
        <v>1717</v>
      </c>
      <c r="D598" t="s">
        <v>1709</v>
      </c>
      <c r="E598" t="s">
        <v>1704</v>
      </c>
      <c r="F598" t="s">
        <v>1748</v>
      </c>
    </row>
    <row r="599" spans="1:6" x14ac:dyDescent="0.35">
      <c r="A599" t="s">
        <v>617</v>
      </c>
      <c r="B599" t="s">
        <v>1</v>
      </c>
      <c r="C599" t="s">
        <v>1717</v>
      </c>
      <c r="D599" t="s">
        <v>1709</v>
      </c>
      <c r="E599" t="s">
        <v>1704</v>
      </c>
      <c r="F599" t="s">
        <v>1749</v>
      </c>
    </row>
    <row r="600" spans="1:6" x14ac:dyDescent="0.35">
      <c r="A600" t="s">
        <v>618</v>
      </c>
      <c r="B600" t="s">
        <v>1</v>
      </c>
      <c r="C600" t="s">
        <v>1717</v>
      </c>
      <c r="D600" t="s">
        <v>1709</v>
      </c>
      <c r="E600" t="s">
        <v>1704</v>
      </c>
      <c r="F600" t="s">
        <v>1750</v>
      </c>
    </row>
    <row r="601" spans="1:6" x14ac:dyDescent="0.35">
      <c r="A601" t="s">
        <v>619</v>
      </c>
      <c r="B601" t="s">
        <v>1</v>
      </c>
      <c r="C601" t="s">
        <v>1717</v>
      </c>
      <c r="D601" t="s">
        <v>1709</v>
      </c>
      <c r="E601" t="s">
        <v>1704</v>
      </c>
      <c r="F601" t="s">
        <v>1751</v>
      </c>
    </row>
    <row r="602" spans="1:6" x14ac:dyDescent="0.35">
      <c r="A602" t="s">
        <v>620</v>
      </c>
      <c r="B602" t="s">
        <v>1</v>
      </c>
      <c r="C602" t="s">
        <v>1717</v>
      </c>
      <c r="D602" t="s">
        <v>1710</v>
      </c>
      <c r="E602" t="s">
        <v>1703</v>
      </c>
      <c r="F602" t="s">
        <v>1742</v>
      </c>
    </row>
    <row r="603" spans="1:6" x14ac:dyDescent="0.35">
      <c r="A603" t="s">
        <v>621</v>
      </c>
      <c r="B603" t="s">
        <v>1</v>
      </c>
      <c r="C603" t="s">
        <v>1717</v>
      </c>
      <c r="D603" t="s">
        <v>1710</v>
      </c>
      <c r="E603" t="s">
        <v>1703</v>
      </c>
      <c r="F603" t="s">
        <v>1743</v>
      </c>
    </row>
    <row r="604" spans="1:6" x14ac:dyDescent="0.35">
      <c r="A604" t="s">
        <v>622</v>
      </c>
      <c r="B604" t="s">
        <v>1</v>
      </c>
      <c r="C604" t="s">
        <v>1717</v>
      </c>
      <c r="D604" t="s">
        <v>1710</v>
      </c>
      <c r="E604" t="s">
        <v>1703</v>
      </c>
      <c r="F604" t="s">
        <v>1744</v>
      </c>
    </row>
    <row r="605" spans="1:6" x14ac:dyDescent="0.35">
      <c r="A605" t="s">
        <v>623</v>
      </c>
      <c r="B605" t="s">
        <v>1</v>
      </c>
      <c r="C605" t="s">
        <v>1717</v>
      </c>
      <c r="D605" t="s">
        <v>1710</v>
      </c>
      <c r="E605" t="s">
        <v>1703</v>
      </c>
      <c r="F605" t="s">
        <v>1745</v>
      </c>
    </row>
    <row r="606" spans="1:6" x14ac:dyDescent="0.35">
      <c r="A606" t="s">
        <v>624</v>
      </c>
      <c r="B606" t="s">
        <v>1</v>
      </c>
      <c r="C606" t="s">
        <v>1717</v>
      </c>
      <c r="D606" t="s">
        <v>1710</v>
      </c>
      <c r="E606" t="s">
        <v>1703</v>
      </c>
      <c r="F606" t="s">
        <v>1746</v>
      </c>
    </row>
    <row r="607" spans="1:6" x14ac:dyDescent="0.35">
      <c r="A607" t="s">
        <v>625</v>
      </c>
      <c r="B607" t="s">
        <v>1</v>
      </c>
      <c r="C607" t="s">
        <v>1717</v>
      </c>
      <c r="D607" t="s">
        <v>1710</v>
      </c>
      <c r="E607" t="s">
        <v>1703</v>
      </c>
      <c r="F607" t="s">
        <v>1747</v>
      </c>
    </row>
    <row r="608" spans="1:6" x14ac:dyDescent="0.35">
      <c r="A608" t="s">
        <v>626</v>
      </c>
      <c r="B608" t="s">
        <v>1</v>
      </c>
      <c r="C608" t="s">
        <v>1717</v>
      </c>
      <c r="D608" t="s">
        <v>1710</v>
      </c>
      <c r="E608" t="s">
        <v>1703</v>
      </c>
      <c r="F608" t="s">
        <v>1748</v>
      </c>
    </row>
    <row r="609" spans="1:6" x14ac:dyDescent="0.35">
      <c r="A609" t="s">
        <v>627</v>
      </c>
      <c r="B609" t="s">
        <v>1</v>
      </c>
      <c r="C609" t="s">
        <v>1717</v>
      </c>
      <c r="D609" t="s">
        <v>1710</v>
      </c>
      <c r="E609" t="s">
        <v>1703</v>
      </c>
      <c r="F609" t="s">
        <v>1749</v>
      </c>
    </row>
    <row r="610" spans="1:6" x14ac:dyDescent="0.35">
      <c r="A610" t="s">
        <v>628</v>
      </c>
      <c r="B610" t="s">
        <v>1</v>
      </c>
      <c r="C610" t="s">
        <v>1717</v>
      </c>
      <c r="D610" t="s">
        <v>1710</v>
      </c>
      <c r="E610" t="s">
        <v>1703</v>
      </c>
      <c r="F610" t="s">
        <v>1750</v>
      </c>
    </row>
    <row r="611" spans="1:6" x14ac:dyDescent="0.35">
      <c r="A611" t="s">
        <v>629</v>
      </c>
      <c r="B611" t="s">
        <v>1</v>
      </c>
      <c r="C611" t="s">
        <v>1717</v>
      </c>
      <c r="D611" t="s">
        <v>1710</v>
      </c>
      <c r="E611" t="s">
        <v>1703</v>
      </c>
      <c r="F611" t="s">
        <v>1751</v>
      </c>
    </row>
    <row r="612" spans="1:6" x14ac:dyDescent="0.35">
      <c r="A612" t="s">
        <v>630</v>
      </c>
      <c r="B612" t="s">
        <v>1</v>
      </c>
      <c r="C612" t="s">
        <v>1717</v>
      </c>
      <c r="D612" t="s">
        <v>1710</v>
      </c>
      <c r="E612" t="s">
        <v>1704</v>
      </c>
      <c r="F612" t="s">
        <v>1742</v>
      </c>
    </row>
    <row r="613" spans="1:6" x14ac:dyDescent="0.35">
      <c r="A613" t="s">
        <v>631</v>
      </c>
      <c r="B613" t="s">
        <v>1</v>
      </c>
      <c r="C613" t="s">
        <v>1717</v>
      </c>
      <c r="D613" t="s">
        <v>1710</v>
      </c>
      <c r="E613" t="s">
        <v>1704</v>
      </c>
      <c r="F613" t="s">
        <v>1743</v>
      </c>
    </row>
    <row r="614" spans="1:6" x14ac:dyDescent="0.35">
      <c r="A614" t="s">
        <v>632</v>
      </c>
      <c r="B614" t="s">
        <v>1</v>
      </c>
      <c r="C614" t="s">
        <v>1717</v>
      </c>
      <c r="D614" t="s">
        <v>1710</v>
      </c>
      <c r="E614" t="s">
        <v>1704</v>
      </c>
      <c r="F614" t="s">
        <v>1744</v>
      </c>
    </row>
    <row r="615" spans="1:6" x14ac:dyDescent="0.35">
      <c r="A615" t="s">
        <v>633</v>
      </c>
      <c r="B615" t="s">
        <v>1</v>
      </c>
      <c r="C615" t="s">
        <v>1717</v>
      </c>
      <c r="D615" t="s">
        <v>1710</v>
      </c>
      <c r="E615" t="s">
        <v>1704</v>
      </c>
      <c r="F615" t="s">
        <v>1745</v>
      </c>
    </row>
    <row r="616" spans="1:6" x14ac:dyDescent="0.35">
      <c r="A616" t="s">
        <v>634</v>
      </c>
      <c r="B616" t="s">
        <v>1</v>
      </c>
      <c r="C616" t="s">
        <v>1717</v>
      </c>
      <c r="D616" t="s">
        <v>1710</v>
      </c>
      <c r="E616" t="s">
        <v>1704</v>
      </c>
      <c r="F616" t="s">
        <v>1746</v>
      </c>
    </row>
    <row r="617" spans="1:6" x14ac:dyDescent="0.35">
      <c r="A617" t="s">
        <v>635</v>
      </c>
      <c r="B617" t="s">
        <v>1</v>
      </c>
      <c r="C617" t="s">
        <v>1717</v>
      </c>
      <c r="D617" t="s">
        <v>1710</v>
      </c>
      <c r="E617" t="s">
        <v>1704</v>
      </c>
      <c r="F617" t="s">
        <v>1747</v>
      </c>
    </row>
    <row r="618" spans="1:6" x14ac:dyDescent="0.35">
      <c r="A618" t="s">
        <v>636</v>
      </c>
      <c r="B618" t="s">
        <v>1</v>
      </c>
      <c r="C618" t="s">
        <v>1717</v>
      </c>
      <c r="D618" t="s">
        <v>1710</v>
      </c>
      <c r="E618" t="s">
        <v>1704</v>
      </c>
      <c r="F618" t="s">
        <v>1748</v>
      </c>
    </row>
    <row r="619" spans="1:6" x14ac:dyDescent="0.35">
      <c r="A619" t="s">
        <v>637</v>
      </c>
      <c r="B619" t="s">
        <v>1</v>
      </c>
      <c r="C619" t="s">
        <v>1717</v>
      </c>
      <c r="D619" t="s">
        <v>1710</v>
      </c>
      <c r="E619" t="s">
        <v>1704</v>
      </c>
      <c r="F619" t="s">
        <v>1749</v>
      </c>
    </row>
    <row r="620" spans="1:6" x14ac:dyDescent="0.35">
      <c r="A620" t="s">
        <v>638</v>
      </c>
      <c r="B620" t="s">
        <v>1</v>
      </c>
      <c r="C620" t="s">
        <v>1717</v>
      </c>
      <c r="D620" t="s">
        <v>1710</v>
      </c>
      <c r="E620" t="s">
        <v>1704</v>
      </c>
      <c r="F620" t="s">
        <v>1750</v>
      </c>
    </row>
    <row r="621" spans="1:6" x14ac:dyDescent="0.35">
      <c r="A621" t="s">
        <v>639</v>
      </c>
      <c r="B621" t="s">
        <v>1</v>
      </c>
      <c r="C621" t="s">
        <v>1717</v>
      </c>
      <c r="D621" t="s">
        <v>1710</v>
      </c>
      <c r="E621" t="s">
        <v>1704</v>
      </c>
      <c r="F621" t="s">
        <v>1751</v>
      </c>
    </row>
    <row r="622" spans="1:6" x14ac:dyDescent="0.35">
      <c r="A622" t="s">
        <v>640</v>
      </c>
      <c r="B622" t="s">
        <v>1</v>
      </c>
      <c r="C622" t="s">
        <v>1717</v>
      </c>
      <c r="D622" t="s">
        <v>1711</v>
      </c>
      <c r="E622" t="s">
        <v>1703</v>
      </c>
      <c r="F622" t="s">
        <v>1742</v>
      </c>
    </row>
    <row r="623" spans="1:6" x14ac:dyDescent="0.35">
      <c r="A623" t="s">
        <v>641</v>
      </c>
      <c r="B623" t="s">
        <v>1</v>
      </c>
      <c r="C623" t="s">
        <v>1717</v>
      </c>
      <c r="D623" t="s">
        <v>1711</v>
      </c>
      <c r="E623" t="s">
        <v>1703</v>
      </c>
      <c r="F623" t="s">
        <v>1743</v>
      </c>
    </row>
    <row r="624" spans="1:6" x14ac:dyDescent="0.35">
      <c r="A624" t="s">
        <v>642</v>
      </c>
      <c r="B624" t="s">
        <v>1</v>
      </c>
      <c r="C624" t="s">
        <v>1717</v>
      </c>
      <c r="D624" t="s">
        <v>1711</v>
      </c>
      <c r="E624" t="s">
        <v>1703</v>
      </c>
      <c r="F624" t="s">
        <v>1744</v>
      </c>
    </row>
    <row r="625" spans="1:6" x14ac:dyDescent="0.35">
      <c r="A625" t="s">
        <v>643</v>
      </c>
      <c r="B625" t="s">
        <v>1</v>
      </c>
      <c r="C625" t="s">
        <v>1717</v>
      </c>
      <c r="D625" t="s">
        <v>1711</v>
      </c>
      <c r="E625" t="s">
        <v>1703</v>
      </c>
      <c r="F625" t="s">
        <v>1745</v>
      </c>
    </row>
    <row r="626" spans="1:6" x14ac:dyDescent="0.35">
      <c r="A626" t="s">
        <v>644</v>
      </c>
      <c r="B626" t="s">
        <v>1</v>
      </c>
      <c r="C626" t="s">
        <v>1717</v>
      </c>
      <c r="D626" t="s">
        <v>1711</v>
      </c>
      <c r="E626" t="s">
        <v>1703</v>
      </c>
      <c r="F626" t="s">
        <v>1746</v>
      </c>
    </row>
    <row r="627" spans="1:6" x14ac:dyDescent="0.35">
      <c r="A627" t="s">
        <v>645</v>
      </c>
      <c r="B627" t="s">
        <v>1</v>
      </c>
      <c r="C627" t="s">
        <v>1717</v>
      </c>
      <c r="D627" t="s">
        <v>1711</v>
      </c>
      <c r="E627" t="s">
        <v>1703</v>
      </c>
      <c r="F627" t="s">
        <v>1747</v>
      </c>
    </row>
    <row r="628" spans="1:6" x14ac:dyDescent="0.35">
      <c r="A628" t="s">
        <v>646</v>
      </c>
      <c r="B628" t="s">
        <v>1</v>
      </c>
      <c r="C628" t="s">
        <v>1717</v>
      </c>
      <c r="D628" t="s">
        <v>1711</v>
      </c>
      <c r="E628" t="s">
        <v>1703</v>
      </c>
      <c r="F628" t="s">
        <v>1748</v>
      </c>
    </row>
    <row r="629" spans="1:6" x14ac:dyDescent="0.35">
      <c r="A629" t="s">
        <v>647</v>
      </c>
      <c r="B629" t="s">
        <v>1</v>
      </c>
      <c r="C629" t="s">
        <v>1717</v>
      </c>
      <c r="D629" t="s">
        <v>1711</v>
      </c>
      <c r="E629" t="s">
        <v>1703</v>
      </c>
      <c r="F629" t="s">
        <v>1749</v>
      </c>
    </row>
    <row r="630" spans="1:6" x14ac:dyDescent="0.35">
      <c r="A630" t="s">
        <v>648</v>
      </c>
      <c r="B630" t="s">
        <v>1</v>
      </c>
      <c r="C630" t="s">
        <v>1717</v>
      </c>
      <c r="D630" t="s">
        <v>1711</v>
      </c>
      <c r="E630" t="s">
        <v>1703</v>
      </c>
      <c r="F630" t="s">
        <v>1750</v>
      </c>
    </row>
    <row r="631" spans="1:6" x14ac:dyDescent="0.35">
      <c r="A631" t="s">
        <v>649</v>
      </c>
      <c r="B631" t="s">
        <v>1</v>
      </c>
      <c r="C631" t="s">
        <v>1717</v>
      </c>
      <c r="D631" t="s">
        <v>1711</v>
      </c>
      <c r="E631" t="s">
        <v>1703</v>
      </c>
      <c r="F631" t="s">
        <v>1751</v>
      </c>
    </row>
    <row r="632" spans="1:6" x14ac:dyDescent="0.35">
      <c r="A632" t="s">
        <v>650</v>
      </c>
      <c r="B632" t="s">
        <v>1</v>
      </c>
      <c r="C632" t="s">
        <v>1717</v>
      </c>
      <c r="D632" t="s">
        <v>1711</v>
      </c>
      <c r="E632" t="s">
        <v>1704</v>
      </c>
      <c r="F632" t="s">
        <v>1742</v>
      </c>
    </row>
    <row r="633" spans="1:6" x14ac:dyDescent="0.35">
      <c r="A633" t="s">
        <v>651</v>
      </c>
      <c r="B633" t="s">
        <v>1</v>
      </c>
      <c r="C633" t="s">
        <v>1717</v>
      </c>
      <c r="D633" t="s">
        <v>1711</v>
      </c>
      <c r="E633" t="s">
        <v>1704</v>
      </c>
      <c r="F633" t="s">
        <v>1743</v>
      </c>
    </row>
    <row r="634" spans="1:6" x14ac:dyDescent="0.35">
      <c r="A634" t="s">
        <v>652</v>
      </c>
      <c r="B634" t="s">
        <v>1</v>
      </c>
      <c r="C634" t="s">
        <v>1717</v>
      </c>
      <c r="D634" t="s">
        <v>1711</v>
      </c>
      <c r="E634" t="s">
        <v>1704</v>
      </c>
      <c r="F634" t="s">
        <v>1744</v>
      </c>
    </row>
    <row r="635" spans="1:6" x14ac:dyDescent="0.35">
      <c r="A635" t="s">
        <v>653</v>
      </c>
      <c r="B635" t="s">
        <v>1</v>
      </c>
      <c r="C635" t="s">
        <v>1717</v>
      </c>
      <c r="D635" t="s">
        <v>1711</v>
      </c>
      <c r="E635" t="s">
        <v>1704</v>
      </c>
      <c r="F635" t="s">
        <v>1745</v>
      </c>
    </row>
    <row r="636" spans="1:6" x14ac:dyDescent="0.35">
      <c r="A636" t="s">
        <v>654</v>
      </c>
      <c r="B636" t="s">
        <v>1</v>
      </c>
      <c r="C636" t="s">
        <v>1717</v>
      </c>
      <c r="D636" t="s">
        <v>1711</v>
      </c>
      <c r="E636" t="s">
        <v>1704</v>
      </c>
      <c r="F636" t="s">
        <v>1746</v>
      </c>
    </row>
    <row r="637" spans="1:6" x14ac:dyDescent="0.35">
      <c r="A637" t="s">
        <v>655</v>
      </c>
      <c r="B637" t="s">
        <v>1</v>
      </c>
      <c r="C637" t="s">
        <v>1717</v>
      </c>
      <c r="D637" t="s">
        <v>1711</v>
      </c>
      <c r="E637" t="s">
        <v>1704</v>
      </c>
      <c r="F637" t="s">
        <v>1747</v>
      </c>
    </row>
    <row r="638" spans="1:6" x14ac:dyDescent="0.35">
      <c r="A638" t="s">
        <v>656</v>
      </c>
      <c r="B638" t="s">
        <v>1</v>
      </c>
      <c r="C638" t="s">
        <v>1717</v>
      </c>
      <c r="D638" t="s">
        <v>1711</v>
      </c>
      <c r="E638" t="s">
        <v>1704</v>
      </c>
      <c r="F638" t="s">
        <v>1748</v>
      </c>
    </row>
    <row r="639" spans="1:6" x14ac:dyDescent="0.35">
      <c r="A639" t="s">
        <v>657</v>
      </c>
      <c r="B639" t="s">
        <v>1</v>
      </c>
      <c r="C639" t="s">
        <v>1717</v>
      </c>
      <c r="D639" t="s">
        <v>1711</v>
      </c>
      <c r="E639" t="s">
        <v>1704</v>
      </c>
      <c r="F639" t="s">
        <v>1749</v>
      </c>
    </row>
    <row r="640" spans="1:6" x14ac:dyDescent="0.35">
      <c r="A640" t="s">
        <v>658</v>
      </c>
      <c r="B640" t="s">
        <v>1</v>
      </c>
      <c r="C640" t="s">
        <v>1717</v>
      </c>
      <c r="D640" t="s">
        <v>1711</v>
      </c>
      <c r="E640" t="s">
        <v>1704</v>
      </c>
      <c r="F640" t="s">
        <v>1750</v>
      </c>
    </row>
    <row r="641" spans="1:6" x14ac:dyDescent="0.35">
      <c r="A641" t="s">
        <v>659</v>
      </c>
      <c r="B641" t="s">
        <v>1</v>
      </c>
      <c r="C641" t="s">
        <v>1717</v>
      </c>
      <c r="D641" t="s">
        <v>1711</v>
      </c>
      <c r="E641" t="s">
        <v>1704</v>
      </c>
      <c r="F641" t="s">
        <v>1751</v>
      </c>
    </row>
    <row r="642" spans="1:6" x14ac:dyDescent="0.35">
      <c r="A642" t="s">
        <v>660</v>
      </c>
      <c r="B642" t="s">
        <v>1</v>
      </c>
      <c r="C642" t="s">
        <v>1717</v>
      </c>
      <c r="D642" t="s">
        <v>1712</v>
      </c>
      <c r="E642" t="s">
        <v>1703</v>
      </c>
      <c r="F642" t="s">
        <v>1742</v>
      </c>
    </row>
    <row r="643" spans="1:6" x14ac:dyDescent="0.35">
      <c r="A643" t="s">
        <v>661</v>
      </c>
      <c r="B643" t="s">
        <v>1</v>
      </c>
      <c r="C643" t="s">
        <v>1717</v>
      </c>
      <c r="D643" t="s">
        <v>1712</v>
      </c>
      <c r="E643" t="s">
        <v>1703</v>
      </c>
      <c r="F643" t="s">
        <v>1743</v>
      </c>
    </row>
    <row r="644" spans="1:6" x14ac:dyDescent="0.35">
      <c r="A644" t="s">
        <v>662</v>
      </c>
      <c r="B644" t="s">
        <v>1</v>
      </c>
      <c r="C644" t="s">
        <v>1717</v>
      </c>
      <c r="D644" t="s">
        <v>1712</v>
      </c>
      <c r="E644" t="s">
        <v>1703</v>
      </c>
      <c r="F644" t="s">
        <v>1744</v>
      </c>
    </row>
    <row r="645" spans="1:6" x14ac:dyDescent="0.35">
      <c r="A645" t="s">
        <v>663</v>
      </c>
      <c r="B645" t="s">
        <v>1</v>
      </c>
      <c r="C645" t="s">
        <v>1717</v>
      </c>
      <c r="D645" t="s">
        <v>1712</v>
      </c>
      <c r="E645" t="s">
        <v>1703</v>
      </c>
      <c r="F645" t="s">
        <v>1745</v>
      </c>
    </row>
    <row r="646" spans="1:6" x14ac:dyDescent="0.35">
      <c r="A646" t="s">
        <v>664</v>
      </c>
      <c r="B646" t="s">
        <v>1</v>
      </c>
      <c r="C646" t="s">
        <v>1717</v>
      </c>
      <c r="D646" t="s">
        <v>1712</v>
      </c>
      <c r="E646" t="s">
        <v>1703</v>
      </c>
      <c r="F646" t="s">
        <v>1746</v>
      </c>
    </row>
    <row r="647" spans="1:6" x14ac:dyDescent="0.35">
      <c r="A647" t="s">
        <v>665</v>
      </c>
      <c r="B647" t="s">
        <v>1</v>
      </c>
      <c r="C647" t="s">
        <v>1717</v>
      </c>
      <c r="D647" t="s">
        <v>1712</v>
      </c>
      <c r="E647" t="s">
        <v>1703</v>
      </c>
      <c r="F647" t="s">
        <v>1747</v>
      </c>
    </row>
    <row r="648" spans="1:6" x14ac:dyDescent="0.35">
      <c r="A648" t="s">
        <v>666</v>
      </c>
      <c r="B648" t="s">
        <v>1</v>
      </c>
      <c r="C648" t="s">
        <v>1717</v>
      </c>
      <c r="D648" t="s">
        <v>1712</v>
      </c>
      <c r="E648" t="s">
        <v>1703</v>
      </c>
      <c r="F648" t="s">
        <v>1748</v>
      </c>
    </row>
    <row r="649" spans="1:6" x14ac:dyDescent="0.35">
      <c r="A649" t="s">
        <v>667</v>
      </c>
      <c r="B649" t="s">
        <v>1</v>
      </c>
      <c r="C649" t="s">
        <v>1717</v>
      </c>
      <c r="D649" t="s">
        <v>1712</v>
      </c>
      <c r="E649" t="s">
        <v>1703</v>
      </c>
      <c r="F649" t="s">
        <v>1749</v>
      </c>
    </row>
    <row r="650" spans="1:6" x14ac:dyDescent="0.35">
      <c r="A650" t="s">
        <v>668</v>
      </c>
      <c r="B650" t="s">
        <v>1</v>
      </c>
      <c r="C650" t="s">
        <v>1717</v>
      </c>
      <c r="D650" t="s">
        <v>1712</v>
      </c>
      <c r="E650" t="s">
        <v>1703</v>
      </c>
      <c r="F650" t="s">
        <v>1750</v>
      </c>
    </row>
    <row r="651" spans="1:6" x14ac:dyDescent="0.35">
      <c r="A651" t="s">
        <v>669</v>
      </c>
      <c r="B651" t="s">
        <v>1</v>
      </c>
      <c r="C651" t="s">
        <v>1717</v>
      </c>
      <c r="D651" t="s">
        <v>1712</v>
      </c>
      <c r="E651" t="s">
        <v>1703</v>
      </c>
      <c r="F651" t="s">
        <v>1751</v>
      </c>
    </row>
    <row r="652" spans="1:6" x14ac:dyDescent="0.35">
      <c r="A652" t="s">
        <v>670</v>
      </c>
      <c r="B652" t="s">
        <v>1</v>
      </c>
      <c r="C652" t="s">
        <v>1717</v>
      </c>
      <c r="D652" t="s">
        <v>1712</v>
      </c>
      <c r="E652" t="s">
        <v>1704</v>
      </c>
      <c r="F652" t="s">
        <v>1742</v>
      </c>
    </row>
    <row r="653" spans="1:6" x14ac:dyDescent="0.35">
      <c r="A653" t="s">
        <v>671</v>
      </c>
      <c r="B653" t="s">
        <v>1</v>
      </c>
      <c r="C653" t="s">
        <v>1717</v>
      </c>
      <c r="D653" t="s">
        <v>1712</v>
      </c>
      <c r="E653" t="s">
        <v>1704</v>
      </c>
      <c r="F653" t="s">
        <v>1743</v>
      </c>
    </row>
    <row r="654" spans="1:6" x14ac:dyDescent="0.35">
      <c r="A654" t="s">
        <v>672</v>
      </c>
      <c r="B654" t="s">
        <v>1</v>
      </c>
      <c r="C654" t="s">
        <v>1717</v>
      </c>
      <c r="D654" t="s">
        <v>1712</v>
      </c>
      <c r="E654" t="s">
        <v>1704</v>
      </c>
      <c r="F654" t="s">
        <v>1744</v>
      </c>
    </row>
    <row r="655" spans="1:6" x14ac:dyDescent="0.35">
      <c r="A655" t="s">
        <v>673</v>
      </c>
      <c r="B655" t="s">
        <v>1</v>
      </c>
      <c r="C655" t="s">
        <v>1717</v>
      </c>
      <c r="D655" t="s">
        <v>1712</v>
      </c>
      <c r="E655" t="s">
        <v>1704</v>
      </c>
      <c r="F655" t="s">
        <v>1745</v>
      </c>
    </row>
    <row r="656" spans="1:6" x14ac:dyDescent="0.35">
      <c r="A656" t="s">
        <v>674</v>
      </c>
      <c r="B656" t="s">
        <v>1</v>
      </c>
      <c r="C656" t="s">
        <v>1717</v>
      </c>
      <c r="D656" t="s">
        <v>1712</v>
      </c>
      <c r="E656" t="s">
        <v>1704</v>
      </c>
      <c r="F656" t="s">
        <v>1746</v>
      </c>
    </row>
    <row r="657" spans="1:6" x14ac:dyDescent="0.35">
      <c r="A657" t="s">
        <v>675</v>
      </c>
      <c r="B657" t="s">
        <v>1</v>
      </c>
      <c r="C657" t="s">
        <v>1717</v>
      </c>
      <c r="D657" t="s">
        <v>1712</v>
      </c>
      <c r="E657" t="s">
        <v>1704</v>
      </c>
      <c r="F657" t="s">
        <v>1747</v>
      </c>
    </row>
    <row r="658" spans="1:6" x14ac:dyDescent="0.35">
      <c r="A658" t="s">
        <v>676</v>
      </c>
      <c r="B658" t="s">
        <v>1</v>
      </c>
      <c r="C658" t="s">
        <v>1717</v>
      </c>
      <c r="D658" t="s">
        <v>1712</v>
      </c>
      <c r="E658" t="s">
        <v>1704</v>
      </c>
      <c r="F658" t="s">
        <v>1748</v>
      </c>
    </row>
    <row r="659" spans="1:6" x14ac:dyDescent="0.35">
      <c r="A659" t="s">
        <v>677</v>
      </c>
      <c r="B659" t="s">
        <v>1</v>
      </c>
      <c r="C659" t="s">
        <v>1717</v>
      </c>
      <c r="D659" t="s">
        <v>1712</v>
      </c>
      <c r="E659" t="s">
        <v>1704</v>
      </c>
      <c r="F659" t="s">
        <v>1749</v>
      </c>
    </row>
    <row r="660" spans="1:6" x14ac:dyDescent="0.35">
      <c r="A660" t="s">
        <v>678</v>
      </c>
      <c r="B660" t="s">
        <v>1</v>
      </c>
      <c r="C660" t="s">
        <v>1717</v>
      </c>
      <c r="D660" t="s">
        <v>1712</v>
      </c>
      <c r="E660" t="s">
        <v>1704</v>
      </c>
      <c r="F660" t="s">
        <v>1750</v>
      </c>
    </row>
    <row r="661" spans="1:6" x14ac:dyDescent="0.35">
      <c r="A661" t="s">
        <v>679</v>
      </c>
      <c r="B661" t="s">
        <v>1</v>
      </c>
      <c r="C661" t="s">
        <v>1717</v>
      </c>
      <c r="D661" t="s">
        <v>1712</v>
      </c>
      <c r="E661" t="s">
        <v>1704</v>
      </c>
      <c r="F661" t="s">
        <v>1751</v>
      </c>
    </row>
    <row r="662" spans="1:6" x14ac:dyDescent="0.35">
      <c r="A662" t="s">
        <v>680</v>
      </c>
      <c r="B662" t="s">
        <v>1</v>
      </c>
      <c r="C662" t="s">
        <v>1717</v>
      </c>
      <c r="D662" t="s">
        <v>1713</v>
      </c>
      <c r="E662" t="s">
        <v>1703</v>
      </c>
      <c r="F662" t="s">
        <v>1742</v>
      </c>
    </row>
    <row r="663" spans="1:6" x14ac:dyDescent="0.35">
      <c r="A663" t="s">
        <v>681</v>
      </c>
      <c r="B663" t="s">
        <v>1</v>
      </c>
      <c r="C663" t="s">
        <v>1717</v>
      </c>
      <c r="D663" t="s">
        <v>1713</v>
      </c>
      <c r="E663" t="s">
        <v>1703</v>
      </c>
      <c r="F663" t="s">
        <v>1743</v>
      </c>
    </row>
    <row r="664" spans="1:6" x14ac:dyDescent="0.35">
      <c r="A664" t="s">
        <v>682</v>
      </c>
      <c r="B664" t="s">
        <v>1</v>
      </c>
      <c r="C664" t="s">
        <v>1717</v>
      </c>
      <c r="D664" t="s">
        <v>1713</v>
      </c>
      <c r="E664" t="s">
        <v>1703</v>
      </c>
      <c r="F664" t="s">
        <v>1744</v>
      </c>
    </row>
    <row r="665" spans="1:6" x14ac:dyDescent="0.35">
      <c r="A665" t="s">
        <v>683</v>
      </c>
      <c r="B665" t="s">
        <v>1</v>
      </c>
      <c r="C665" t="s">
        <v>1717</v>
      </c>
      <c r="D665" t="s">
        <v>1713</v>
      </c>
      <c r="E665" t="s">
        <v>1703</v>
      </c>
      <c r="F665" t="s">
        <v>1745</v>
      </c>
    </row>
    <row r="666" spans="1:6" x14ac:dyDescent="0.35">
      <c r="A666" t="s">
        <v>684</v>
      </c>
      <c r="B666" t="s">
        <v>1</v>
      </c>
      <c r="C666" t="s">
        <v>1717</v>
      </c>
      <c r="D666" t="s">
        <v>1713</v>
      </c>
      <c r="E666" t="s">
        <v>1703</v>
      </c>
      <c r="F666" t="s">
        <v>1746</v>
      </c>
    </row>
    <row r="667" spans="1:6" x14ac:dyDescent="0.35">
      <c r="A667" t="s">
        <v>685</v>
      </c>
      <c r="B667" t="s">
        <v>1</v>
      </c>
      <c r="C667" t="s">
        <v>1717</v>
      </c>
      <c r="D667" t="s">
        <v>1713</v>
      </c>
      <c r="E667" t="s">
        <v>1703</v>
      </c>
      <c r="F667" t="s">
        <v>1747</v>
      </c>
    </row>
    <row r="668" spans="1:6" x14ac:dyDescent="0.35">
      <c r="A668" t="s">
        <v>686</v>
      </c>
      <c r="B668" t="s">
        <v>1</v>
      </c>
      <c r="C668" t="s">
        <v>1717</v>
      </c>
      <c r="D668" t="s">
        <v>1713</v>
      </c>
      <c r="E668" t="s">
        <v>1703</v>
      </c>
      <c r="F668" t="s">
        <v>1748</v>
      </c>
    </row>
    <row r="669" spans="1:6" x14ac:dyDescent="0.35">
      <c r="A669" t="s">
        <v>687</v>
      </c>
      <c r="B669" t="s">
        <v>1</v>
      </c>
      <c r="C669" t="s">
        <v>1717</v>
      </c>
      <c r="D669" t="s">
        <v>1713</v>
      </c>
      <c r="E669" t="s">
        <v>1703</v>
      </c>
      <c r="F669" t="s">
        <v>1749</v>
      </c>
    </row>
    <row r="670" spans="1:6" x14ac:dyDescent="0.35">
      <c r="A670" t="s">
        <v>688</v>
      </c>
      <c r="B670" t="s">
        <v>1</v>
      </c>
      <c r="C670" t="s">
        <v>1717</v>
      </c>
      <c r="D670" t="s">
        <v>1713</v>
      </c>
      <c r="E670" t="s">
        <v>1703</v>
      </c>
      <c r="F670" t="s">
        <v>1750</v>
      </c>
    </row>
    <row r="671" spans="1:6" x14ac:dyDescent="0.35">
      <c r="A671" t="s">
        <v>689</v>
      </c>
      <c r="B671" t="s">
        <v>1</v>
      </c>
      <c r="C671" t="s">
        <v>1717</v>
      </c>
      <c r="D671" t="s">
        <v>1713</v>
      </c>
      <c r="E671" t="s">
        <v>1703</v>
      </c>
      <c r="F671" t="s">
        <v>1751</v>
      </c>
    </row>
    <row r="672" spans="1:6" x14ac:dyDescent="0.35">
      <c r="A672" t="s">
        <v>690</v>
      </c>
      <c r="B672" t="s">
        <v>1</v>
      </c>
      <c r="C672" t="s">
        <v>1717</v>
      </c>
      <c r="D672" t="s">
        <v>1713</v>
      </c>
      <c r="E672" t="s">
        <v>1704</v>
      </c>
      <c r="F672" t="s">
        <v>1742</v>
      </c>
    </row>
    <row r="673" spans="1:6" x14ac:dyDescent="0.35">
      <c r="A673" t="s">
        <v>691</v>
      </c>
      <c r="B673" t="s">
        <v>1</v>
      </c>
      <c r="C673" t="s">
        <v>1717</v>
      </c>
      <c r="D673" t="s">
        <v>1713</v>
      </c>
      <c r="E673" t="s">
        <v>1704</v>
      </c>
      <c r="F673" t="s">
        <v>1743</v>
      </c>
    </row>
    <row r="674" spans="1:6" x14ac:dyDescent="0.35">
      <c r="A674" t="s">
        <v>692</v>
      </c>
      <c r="B674" t="s">
        <v>1</v>
      </c>
      <c r="C674" t="s">
        <v>1717</v>
      </c>
      <c r="D674" t="s">
        <v>1713</v>
      </c>
      <c r="E674" t="s">
        <v>1704</v>
      </c>
      <c r="F674" t="s">
        <v>1744</v>
      </c>
    </row>
    <row r="675" spans="1:6" x14ac:dyDescent="0.35">
      <c r="A675" t="s">
        <v>693</v>
      </c>
      <c r="B675" t="s">
        <v>1</v>
      </c>
      <c r="C675" t="s">
        <v>1717</v>
      </c>
      <c r="D675" t="s">
        <v>1713</v>
      </c>
      <c r="E675" t="s">
        <v>1704</v>
      </c>
      <c r="F675" t="s">
        <v>1745</v>
      </c>
    </row>
    <row r="676" spans="1:6" x14ac:dyDescent="0.35">
      <c r="A676" t="s">
        <v>694</v>
      </c>
      <c r="B676" t="s">
        <v>1</v>
      </c>
      <c r="C676" t="s">
        <v>1717</v>
      </c>
      <c r="D676" t="s">
        <v>1713</v>
      </c>
      <c r="E676" t="s">
        <v>1704</v>
      </c>
      <c r="F676" t="s">
        <v>1746</v>
      </c>
    </row>
    <row r="677" spans="1:6" x14ac:dyDescent="0.35">
      <c r="A677" t="s">
        <v>695</v>
      </c>
      <c r="B677" t="s">
        <v>1</v>
      </c>
      <c r="C677" t="s">
        <v>1717</v>
      </c>
      <c r="D677" t="s">
        <v>1713</v>
      </c>
      <c r="E677" t="s">
        <v>1704</v>
      </c>
      <c r="F677" t="s">
        <v>1747</v>
      </c>
    </row>
    <row r="678" spans="1:6" x14ac:dyDescent="0.35">
      <c r="A678" t="s">
        <v>696</v>
      </c>
      <c r="B678" t="s">
        <v>1</v>
      </c>
      <c r="C678" t="s">
        <v>1717</v>
      </c>
      <c r="D678" t="s">
        <v>1713</v>
      </c>
      <c r="E678" t="s">
        <v>1704</v>
      </c>
      <c r="F678" t="s">
        <v>1748</v>
      </c>
    </row>
    <row r="679" spans="1:6" x14ac:dyDescent="0.35">
      <c r="A679" t="s">
        <v>697</v>
      </c>
      <c r="B679" t="s">
        <v>1</v>
      </c>
      <c r="C679" t="s">
        <v>1717</v>
      </c>
      <c r="D679" t="s">
        <v>1713</v>
      </c>
      <c r="E679" t="s">
        <v>1704</v>
      </c>
      <c r="F679" t="s">
        <v>1749</v>
      </c>
    </row>
    <row r="680" spans="1:6" x14ac:dyDescent="0.35">
      <c r="A680" t="s">
        <v>698</v>
      </c>
      <c r="B680" t="s">
        <v>1</v>
      </c>
      <c r="C680" t="s">
        <v>1717</v>
      </c>
      <c r="D680" t="s">
        <v>1713</v>
      </c>
      <c r="E680" t="s">
        <v>1704</v>
      </c>
      <c r="F680" t="s">
        <v>1750</v>
      </c>
    </row>
    <row r="681" spans="1:6" x14ac:dyDescent="0.35">
      <c r="A681" t="s">
        <v>699</v>
      </c>
      <c r="B681" t="s">
        <v>1</v>
      </c>
      <c r="C681" t="s">
        <v>1717</v>
      </c>
      <c r="D681" t="s">
        <v>1713</v>
      </c>
      <c r="E681" t="s">
        <v>1704</v>
      </c>
      <c r="F681" t="s">
        <v>1751</v>
      </c>
    </row>
    <row r="682" spans="1:6" x14ac:dyDescent="0.35">
      <c r="A682" t="s">
        <v>700</v>
      </c>
      <c r="B682" t="s">
        <v>1</v>
      </c>
      <c r="C682" t="s">
        <v>1717</v>
      </c>
      <c r="D682" t="s">
        <v>1714</v>
      </c>
      <c r="E682" t="s">
        <v>1703</v>
      </c>
      <c r="F682" t="s">
        <v>1742</v>
      </c>
    </row>
    <row r="683" spans="1:6" x14ac:dyDescent="0.35">
      <c r="A683" t="s">
        <v>701</v>
      </c>
      <c r="B683" t="s">
        <v>1</v>
      </c>
      <c r="C683" t="s">
        <v>1717</v>
      </c>
      <c r="D683" t="s">
        <v>1714</v>
      </c>
      <c r="E683" t="s">
        <v>1703</v>
      </c>
      <c r="F683" t="s">
        <v>1743</v>
      </c>
    </row>
    <row r="684" spans="1:6" x14ac:dyDescent="0.35">
      <c r="A684" t="s">
        <v>702</v>
      </c>
      <c r="B684" t="s">
        <v>1</v>
      </c>
      <c r="C684" t="s">
        <v>1717</v>
      </c>
      <c r="D684" t="s">
        <v>1714</v>
      </c>
      <c r="E684" t="s">
        <v>1703</v>
      </c>
      <c r="F684" t="s">
        <v>1744</v>
      </c>
    </row>
    <row r="685" spans="1:6" x14ac:dyDescent="0.35">
      <c r="A685" t="s">
        <v>703</v>
      </c>
      <c r="B685" t="s">
        <v>1</v>
      </c>
      <c r="C685" t="s">
        <v>1717</v>
      </c>
      <c r="D685" t="s">
        <v>1714</v>
      </c>
      <c r="E685" t="s">
        <v>1703</v>
      </c>
      <c r="F685" t="s">
        <v>1745</v>
      </c>
    </row>
    <row r="686" spans="1:6" x14ac:dyDescent="0.35">
      <c r="A686" t="s">
        <v>704</v>
      </c>
      <c r="B686" t="s">
        <v>1</v>
      </c>
      <c r="C686" t="s">
        <v>1717</v>
      </c>
      <c r="D686" t="s">
        <v>1714</v>
      </c>
      <c r="E686" t="s">
        <v>1703</v>
      </c>
      <c r="F686" t="s">
        <v>1746</v>
      </c>
    </row>
    <row r="687" spans="1:6" x14ac:dyDescent="0.35">
      <c r="A687" t="s">
        <v>705</v>
      </c>
      <c r="B687" t="s">
        <v>1</v>
      </c>
      <c r="C687" t="s">
        <v>1717</v>
      </c>
      <c r="D687" t="s">
        <v>1714</v>
      </c>
      <c r="E687" t="s">
        <v>1703</v>
      </c>
      <c r="F687" t="s">
        <v>1747</v>
      </c>
    </row>
    <row r="688" spans="1:6" x14ac:dyDescent="0.35">
      <c r="A688" t="s">
        <v>706</v>
      </c>
      <c r="B688" t="s">
        <v>1</v>
      </c>
      <c r="C688" t="s">
        <v>1717</v>
      </c>
      <c r="D688" t="s">
        <v>1714</v>
      </c>
      <c r="E688" t="s">
        <v>1703</v>
      </c>
      <c r="F688" t="s">
        <v>1748</v>
      </c>
    </row>
    <row r="689" spans="1:6" x14ac:dyDescent="0.35">
      <c r="A689" t="s">
        <v>707</v>
      </c>
      <c r="B689" t="s">
        <v>1</v>
      </c>
      <c r="C689" t="s">
        <v>1717</v>
      </c>
      <c r="D689" t="s">
        <v>1714</v>
      </c>
      <c r="E689" t="s">
        <v>1703</v>
      </c>
      <c r="F689" t="s">
        <v>1749</v>
      </c>
    </row>
    <row r="690" spans="1:6" x14ac:dyDescent="0.35">
      <c r="A690" t="s">
        <v>708</v>
      </c>
      <c r="B690" t="s">
        <v>1</v>
      </c>
      <c r="C690" t="s">
        <v>1717</v>
      </c>
      <c r="D690" t="s">
        <v>1714</v>
      </c>
      <c r="E690" t="s">
        <v>1703</v>
      </c>
      <c r="F690" t="s">
        <v>1750</v>
      </c>
    </row>
    <row r="691" spans="1:6" x14ac:dyDescent="0.35">
      <c r="A691" t="s">
        <v>709</v>
      </c>
      <c r="B691" t="s">
        <v>1</v>
      </c>
      <c r="C691" t="s">
        <v>1717</v>
      </c>
      <c r="D691" t="s">
        <v>1714</v>
      </c>
      <c r="E691" t="s">
        <v>1703</v>
      </c>
      <c r="F691" t="s">
        <v>1751</v>
      </c>
    </row>
    <row r="692" spans="1:6" x14ac:dyDescent="0.35">
      <c r="A692" t="s">
        <v>710</v>
      </c>
      <c r="B692" t="s">
        <v>1</v>
      </c>
      <c r="C692" t="s">
        <v>1717</v>
      </c>
      <c r="D692" t="s">
        <v>1714</v>
      </c>
      <c r="E692" t="s">
        <v>1704</v>
      </c>
      <c r="F692" t="s">
        <v>1742</v>
      </c>
    </row>
    <row r="693" spans="1:6" x14ac:dyDescent="0.35">
      <c r="A693" t="s">
        <v>711</v>
      </c>
      <c r="B693" t="s">
        <v>1</v>
      </c>
      <c r="C693" t="s">
        <v>1717</v>
      </c>
      <c r="D693" t="s">
        <v>1714</v>
      </c>
      <c r="E693" t="s">
        <v>1704</v>
      </c>
      <c r="F693" t="s">
        <v>1743</v>
      </c>
    </row>
    <row r="694" spans="1:6" x14ac:dyDescent="0.35">
      <c r="A694" t="s">
        <v>712</v>
      </c>
      <c r="B694" t="s">
        <v>1</v>
      </c>
      <c r="C694" t="s">
        <v>1717</v>
      </c>
      <c r="D694" t="s">
        <v>1714</v>
      </c>
      <c r="E694" t="s">
        <v>1704</v>
      </c>
      <c r="F694" t="s">
        <v>1744</v>
      </c>
    </row>
    <row r="695" spans="1:6" x14ac:dyDescent="0.35">
      <c r="A695" t="s">
        <v>713</v>
      </c>
      <c r="B695" t="s">
        <v>1</v>
      </c>
      <c r="C695" t="s">
        <v>1717</v>
      </c>
      <c r="D695" t="s">
        <v>1714</v>
      </c>
      <c r="E695" t="s">
        <v>1704</v>
      </c>
      <c r="F695" t="s">
        <v>1745</v>
      </c>
    </row>
    <row r="696" spans="1:6" x14ac:dyDescent="0.35">
      <c r="A696" t="s">
        <v>714</v>
      </c>
      <c r="B696" t="s">
        <v>1</v>
      </c>
      <c r="C696" t="s">
        <v>1717</v>
      </c>
      <c r="D696" t="s">
        <v>1714</v>
      </c>
      <c r="E696" t="s">
        <v>1704</v>
      </c>
      <c r="F696" t="s">
        <v>1746</v>
      </c>
    </row>
    <row r="697" spans="1:6" x14ac:dyDescent="0.35">
      <c r="A697" t="s">
        <v>715</v>
      </c>
      <c r="B697" t="s">
        <v>1</v>
      </c>
      <c r="C697" t="s">
        <v>1717</v>
      </c>
      <c r="D697" t="s">
        <v>1714</v>
      </c>
      <c r="E697" t="s">
        <v>1704</v>
      </c>
      <c r="F697" t="s">
        <v>1747</v>
      </c>
    </row>
    <row r="698" spans="1:6" x14ac:dyDescent="0.35">
      <c r="A698" t="s">
        <v>716</v>
      </c>
      <c r="B698" t="s">
        <v>1</v>
      </c>
      <c r="C698" t="s">
        <v>1717</v>
      </c>
      <c r="D698" t="s">
        <v>1714</v>
      </c>
      <c r="E698" t="s">
        <v>1704</v>
      </c>
      <c r="F698" t="s">
        <v>1748</v>
      </c>
    </row>
    <row r="699" spans="1:6" x14ac:dyDescent="0.35">
      <c r="A699" t="s">
        <v>717</v>
      </c>
      <c r="B699" t="s">
        <v>1</v>
      </c>
      <c r="C699" t="s">
        <v>1717</v>
      </c>
      <c r="D699" t="s">
        <v>1714</v>
      </c>
      <c r="E699" t="s">
        <v>1704</v>
      </c>
      <c r="F699" t="s">
        <v>1749</v>
      </c>
    </row>
    <row r="700" spans="1:6" x14ac:dyDescent="0.35">
      <c r="A700" t="s">
        <v>718</v>
      </c>
      <c r="B700" t="s">
        <v>1</v>
      </c>
      <c r="C700" t="s">
        <v>1717</v>
      </c>
      <c r="D700" t="s">
        <v>1714</v>
      </c>
      <c r="E700" t="s">
        <v>1704</v>
      </c>
      <c r="F700" t="s">
        <v>1750</v>
      </c>
    </row>
    <row r="701" spans="1:6" x14ac:dyDescent="0.35">
      <c r="A701" t="s">
        <v>719</v>
      </c>
      <c r="B701" t="s">
        <v>1</v>
      </c>
      <c r="C701" t="s">
        <v>1717</v>
      </c>
      <c r="D701" t="s">
        <v>1714</v>
      </c>
      <c r="E701" t="s">
        <v>1704</v>
      </c>
      <c r="F701" t="s">
        <v>1751</v>
      </c>
    </row>
    <row r="702" spans="1:6" x14ac:dyDescent="0.35">
      <c r="A702" t="s">
        <v>720</v>
      </c>
      <c r="B702" t="s">
        <v>1</v>
      </c>
      <c r="C702" t="s">
        <v>1717</v>
      </c>
      <c r="D702" t="s">
        <v>1715</v>
      </c>
      <c r="E702" t="s">
        <v>1703</v>
      </c>
      <c r="F702" t="s">
        <v>1742</v>
      </c>
    </row>
    <row r="703" spans="1:6" x14ac:dyDescent="0.35">
      <c r="A703" t="s">
        <v>721</v>
      </c>
      <c r="B703" t="s">
        <v>1</v>
      </c>
      <c r="C703" t="s">
        <v>1717</v>
      </c>
      <c r="D703" t="s">
        <v>1715</v>
      </c>
      <c r="E703" t="s">
        <v>1703</v>
      </c>
      <c r="F703" t="s">
        <v>1743</v>
      </c>
    </row>
    <row r="704" spans="1:6" x14ac:dyDescent="0.35">
      <c r="A704" t="s">
        <v>722</v>
      </c>
      <c r="B704" t="s">
        <v>1</v>
      </c>
      <c r="C704" t="s">
        <v>1717</v>
      </c>
      <c r="D704" t="s">
        <v>1715</v>
      </c>
      <c r="E704" t="s">
        <v>1703</v>
      </c>
      <c r="F704" t="s">
        <v>1744</v>
      </c>
    </row>
    <row r="705" spans="1:6" x14ac:dyDescent="0.35">
      <c r="A705" t="s">
        <v>723</v>
      </c>
      <c r="B705" t="s">
        <v>1</v>
      </c>
      <c r="C705" t="s">
        <v>1717</v>
      </c>
      <c r="D705" t="s">
        <v>1715</v>
      </c>
      <c r="E705" t="s">
        <v>1703</v>
      </c>
      <c r="F705" t="s">
        <v>1745</v>
      </c>
    </row>
    <row r="706" spans="1:6" x14ac:dyDescent="0.35">
      <c r="A706" t="s">
        <v>724</v>
      </c>
      <c r="B706" t="s">
        <v>1</v>
      </c>
      <c r="C706" t="s">
        <v>1717</v>
      </c>
      <c r="D706" t="s">
        <v>1715</v>
      </c>
      <c r="E706" t="s">
        <v>1703</v>
      </c>
      <c r="F706" t="s">
        <v>1746</v>
      </c>
    </row>
    <row r="707" spans="1:6" x14ac:dyDescent="0.35">
      <c r="A707" t="s">
        <v>725</v>
      </c>
      <c r="B707" t="s">
        <v>1</v>
      </c>
      <c r="C707" t="s">
        <v>1717</v>
      </c>
      <c r="D707" t="s">
        <v>1715</v>
      </c>
      <c r="E707" t="s">
        <v>1703</v>
      </c>
      <c r="F707" t="s">
        <v>1747</v>
      </c>
    </row>
    <row r="708" spans="1:6" x14ac:dyDescent="0.35">
      <c r="A708" t="s">
        <v>726</v>
      </c>
      <c r="B708" t="s">
        <v>1</v>
      </c>
      <c r="C708" t="s">
        <v>1717</v>
      </c>
      <c r="D708" t="s">
        <v>1715</v>
      </c>
      <c r="E708" t="s">
        <v>1703</v>
      </c>
      <c r="F708" t="s">
        <v>1748</v>
      </c>
    </row>
    <row r="709" spans="1:6" x14ac:dyDescent="0.35">
      <c r="A709" t="s">
        <v>727</v>
      </c>
      <c r="B709" t="s">
        <v>1</v>
      </c>
      <c r="C709" t="s">
        <v>1717</v>
      </c>
      <c r="D709" t="s">
        <v>1715</v>
      </c>
      <c r="E709" t="s">
        <v>1703</v>
      </c>
      <c r="F709" t="s">
        <v>1749</v>
      </c>
    </row>
    <row r="710" spans="1:6" x14ac:dyDescent="0.35">
      <c r="A710" t="s">
        <v>728</v>
      </c>
      <c r="B710" t="s">
        <v>1</v>
      </c>
      <c r="C710" t="s">
        <v>1717</v>
      </c>
      <c r="D710" t="s">
        <v>1715</v>
      </c>
      <c r="E710" t="s">
        <v>1703</v>
      </c>
      <c r="F710" t="s">
        <v>1750</v>
      </c>
    </row>
    <row r="711" spans="1:6" x14ac:dyDescent="0.35">
      <c r="A711" t="s">
        <v>729</v>
      </c>
      <c r="B711" t="s">
        <v>1</v>
      </c>
      <c r="C711" t="s">
        <v>1717</v>
      </c>
      <c r="D711" t="s">
        <v>1715</v>
      </c>
      <c r="E711" t="s">
        <v>1703</v>
      </c>
      <c r="F711" t="s">
        <v>1751</v>
      </c>
    </row>
    <row r="712" spans="1:6" x14ac:dyDescent="0.35">
      <c r="A712" t="s">
        <v>730</v>
      </c>
      <c r="B712" t="s">
        <v>1</v>
      </c>
      <c r="C712" t="s">
        <v>1717</v>
      </c>
      <c r="D712" t="s">
        <v>1715</v>
      </c>
      <c r="E712" t="s">
        <v>1704</v>
      </c>
      <c r="F712" t="s">
        <v>1742</v>
      </c>
    </row>
    <row r="713" spans="1:6" x14ac:dyDescent="0.35">
      <c r="A713" t="s">
        <v>731</v>
      </c>
      <c r="B713" t="s">
        <v>1</v>
      </c>
      <c r="C713" t="s">
        <v>1717</v>
      </c>
      <c r="D713" t="s">
        <v>1715</v>
      </c>
      <c r="E713" t="s">
        <v>1704</v>
      </c>
      <c r="F713" t="s">
        <v>1743</v>
      </c>
    </row>
    <row r="714" spans="1:6" x14ac:dyDescent="0.35">
      <c r="A714" t="s">
        <v>732</v>
      </c>
      <c r="B714" t="s">
        <v>1</v>
      </c>
      <c r="C714" t="s">
        <v>1717</v>
      </c>
      <c r="D714" t="s">
        <v>1715</v>
      </c>
      <c r="E714" t="s">
        <v>1704</v>
      </c>
      <c r="F714" t="s">
        <v>1744</v>
      </c>
    </row>
    <row r="715" spans="1:6" x14ac:dyDescent="0.35">
      <c r="A715" t="s">
        <v>733</v>
      </c>
      <c r="B715" t="s">
        <v>1</v>
      </c>
      <c r="C715" t="s">
        <v>1717</v>
      </c>
      <c r="D715" t="s">
        <v>1715</v>
      </c>
      <c r="E715" t="s">
        <v>1704</v>
      </c>
      <c r="F715" t="s">
        <v>1745</v>
      </c>
    </row>
    <row r="716" spans="1:6" x14ac:dyDescent="0.35">
      <c r="A716" t="s">
        <v>734</v>
      </c>
      <c r="B716" t="s">
        <v>1</v>
      </c>
      <c r="C716" t="s">
        <v>1717</v>
      </c>
      <c r="D716" t="s">
        <v>1715</v>
      </c>
      <c r="E716" t="s">
        <v>1704</v>
      </c>
      <c r="F716" t="s">
        <v>1746</v>
      </c>
    </row>
    <row r="717" spans="1:6" x14ac:dyDescent="0.35">
      <c r="A717" t="s">
        <v>735</v>
      </c>
      <c r="B717" t="s">
        <v>1</v>
      </c>
      <c r="C717" t="s">
        <v>1717</v>
      </c>
      <c r="D717" t="s">
        <v>1715</v>
      </c>
      <c r="E717" t="s">
        <v>1704</v>
      </c>
      <c r="F717" t="s">
        <v>1747</v>
      </c>
    </row>
    <row r="718" spans="1:6" x14ac:dyDescent="0.35">
      <c r="A718" t="s">
        <v>736</v>
      </c>
      <c r="B718" t="s">
        <v>1</v>
      </c>
      <c r="C718" t="s">
        <v>1717</v>
      </c>
      <c r="D718" t="s">
        <v>1715</v>
      </c>
      <c r="E718" t="s">
        <v>1704</v>
      </c>
      <c r="F718" t="s">
        <v>1748</v>
      </c>
    </row>
    <row r="719" spans="1:6" x14ac:dyDescent="0.35">
      <c r="A719" t="s">
        <v>737</v>
      </c>
      <c r="B719" t="s">
        <v>1</v>
      </c>
      <c r="C719" t="s">
        <v>1717</v>
      </c>
      <c r="D719" t="s">
        <v>1715</v>
      </c>
      <c r="E719" t="s">
        <v>1704</v>
      </c>
      <c r="F719" t="s">
        <v>1749</v>
      </c>
    </row>
    <row r="720" spans="1:6" x14ac:dyDescent="0.35">
      <c r="A720" t="s">
        <v>738</v>
      </c>
      <c r="B720" t="s">
        <v>1</v>
      </c>
      <c r="C720" t="s">
        <v>1717</v>
      </c>
      <c r="D720" t="s">
        <v>1715</v>
      </c>
      <c r="E720" t="s">
        <v>1704</v>
      </c>
      <c r="F720" t="s">
        <v>1750</v>
      </c>
    </row>
    <row r="721" spans="1:6" x14ac:dyDescent="0.35">
      <c r="A721" t="s">
        <v>739</v>
      </c>
      <c r="B721" t="s">
        <v>1</v>
      </c>
      <c r="C721" t="s">
        <v>1717</v>
      </c>
      <c r="D721" t="s">
        <v>1715</v>
      </c>
      <c r="E721" t="s">
        <v>1704</v>
      </c>
      <c r="F721" t="s">
        <v>1751</v>
      </c>
    </row>
    <row r="722" spans="1:6" x14ac:dyDescent="0.35">
      <c r="A722" t="s">
        <v>740</v>
      </c>
      <c r="B722" t="s">
        <v>1</v>
      </c>
      <c r="C722" t="s">
        <v>1718</v>
      </c>
      <c r="D722" t="s">
        <v>1702</v>
      </c>
      <c r="E722" t="s">
        <v>1703</v>
      </c>
      <c r="F722" t="s">
        <v>1742</v>
      </c>
    </row>
    <row r="723" spans="1:6" x14ac:dyDescent="0.35">
      <c r="A723" t="s">
        <v>741</v>
      </c>
      <c r="B723" t="s">
        <v>1</v>
      </c>
      <c r="C723" t="s">
        <v>1718</v>
      </c>
      <c r="D723" t="s">
        <v>1702</v>
      </c>
      <c r="E723" t="s">
        <v>1703</v>
      </c>
      <c r="F723" t="s">
        <v>1743</v>
      </c>
    </row>
    <row r="724" spans="1:6" x14ac:dyDescent="0.35">
      <c r="A724" t="s">
        <v>742</v>
      </c>
      <c r="B724" t="s">
        <v>1</v>
      </c>
      <c r="C724" t="s">
        <v>1718</v>
      </c>
      <c r="D724" t="s">
        <v>1702</v>
      </c>
      <c r="E724" t="s">
        <v>1703</v>
      </c>
      <c r="F724" t="s">
        <v>1744</v>
      </c>
    </row>
    <row r="725" spans="1:6" x14ac:dyDescent="0.35">
      <c r="A725" t="s">
        <v>743</v>
      </c>
      <c r="B725" t="s">
        <v>1</v>
      </c>
      <c r="C725" t="s">
        <v>1718</v>
      </c>
      <c r="D725" t="s">
        <v>1702</v>
      </c>
      <c r="E725" t="s">
        <v>1703</v>
      </c>
      <c r="F725" t="s">
        <v>1745</v>
      </c>
    </row>
    <row r="726" spans="1:6" x14ac:dyDescent="0.35">
      <c r="A726" t="s">
        <v>744</v>
      </c>
      <c r="B726" t="s">
        <v>1</v>
      </c>
      <c r="C726" t="s">
        <v>1718</v>
      </c>
      <c r="D726" t="s">
        <v>1702</v>
      </c>
      <c r="E726" t="s">
        <v>1703</v>
      </c>
      <c r="F726" t="s">
        <v>1746</v>
      </c>
    </row>
    <row r="727" spans="1:6" x14ac:dyDescent="0.35">
      <c r="A727" t="s">
        <v>745</v>
      </c>
      <c r="B727" t="s">
        <v>1</v>
      </c>
      <c r="C727" t="s">
        <v>1718</v>
      </c>
      <c r="D727" t="s">
        <v>1702</v>
      </c>
      <c r="E727" t="s">
        <v>1703</v>
      </c>
      <c r="F727" t="s">
        <v>1747</v>
      </c>
    </row>
    <row r="728" spans="1:6" x14ac:dyDescent="0.35">
      <c r="A728" t="s">
        <v>746</v>
      </c>
      <c r="B728" t="s">
        <v>1</v>
      </c>
      <c r="C728" t="s">
        <v>1718</v>
      </c>
      <c r="D728" t="s">
        <v>1702</v>
      </c>
      <c r="E728" t="s">
        <v>1703</v>
      </c>
      <c r="F728" t="s">
        <v>1748</v>
      </c>
    </row>
    <row r="729" spans="1:6" x14ac:dyDescent="0.35">
      <c r="A729" t="s">
        <v>747</v>
      </c>
      <c r="B729" t="s">
        <v>1</v>
      </c>
      <c r="C729" t="s">
        <v>1718</v>
      </c>
      <c r="D729" t="s">
        <v>1702</v>
      </c>
      <c r="E729" t="s">
        <v>1703</v>
      </c>
      <c r="F729" t="s">
        <v>1749</v>
      </c>
    </row>
    <row r="730" spans="1:6" x14ac:dyDescent="0.35">
      <c r="A730" t="s">
        <v>748</v>
      </c>
      <c r="B730" t="s">
        <v>1</v>
      </c>
      <c r="C730" t="s">
        <v>1718</v>
      </c>
      <c r="D730" t="s">
        <v>1702</v>
      </c>
      <c r="E730" t="s">
        <v>1703</v>
      </c>
      <c r="F730" t="s">
        <v>1750</v>
      </c>
    </row>
    <row r="731" spans="1:6" x14ac:dyDescent="0.35">
      <c r="A731" t="s">
        <v>749</v>
      </c>
      <c r="B731" t="s">
        <v>1</v>
      </c>
      <c r="C731" t="s">
        <v>1718</v>
      </c>
      <c r="D731" t="s">
        <v>1702</v>
      </c>
      <c r="E731" t="s">
        <v>1703</v>
      </c>
      <c r="F731" t="s">
        <v>1751</v>
      </c>
    </row>
    <row r="732" spans="1:6" x14ac:dyDescent="0.35">
      <c r="A732" t="s">
        <v>750</v>
      </c>
      <c r="B732" t="s">
        <v>1</v>
      </c>
      <c r="C732" t="s">
        <v>1718</v>
      </c>
      <c r="D732" t="s">
        <v>1702</v>
      </c>
      <c r="E732" t="s">
        <v>1704</v>
      </c>
      <c r="F732" t="s">
        <v>1742</v>
      </c>
    </row>
    <row r="733" spans="1:6" x14ac:dyDescent="0.35">
      <c r="A733" t="s">
        <v>751</v>
      </c>
      <c r="B733" t="s">
        <v>1</v>
      </c>
      <c r="C733" t="s">
        <v>1718</v>
      </c>
      <c r="D733" t="s">
        <v>1702</v>
      </c>
      <c r="E733" t="s">
        <v>1704</v>
      </c>
      <c r="F733" t="s">
        <v>1743</v>
      </c>
    </row>
    <row r="734" spans="1:6" x14ac:dyDescent="0.35">
      <c r="A734" t="s">
        <v>752</v>
      </c>
      <c r="B734" t="s">
        <v>1</v>
      </c>
      <c r="C734" t="s">
        <v>1718</v>
      </c>
      <c r="D734" t="s">
        <v>1702</v>
      </c>
      <c r="E734" t="s">
        <v>1704</v>
      </c>
      <c r="F734" t="s">
        <v>1744</v>
      </c>
    </row>
    <row r="735" spans="1:6" x14ac:dyDescent="0.35">
      <c r="A735" t="s">
        <v>753</v>
      </c>
      <c r="B735" t="s">
        <v>1</v>
      </c>
      <c r="C735" t="s">
        <v>1718</v>
      </c>
      <c r="D735" t="s">
        <v>1702</v>
      </c>
      <c r="E735" t="s">
        <v>1704</v>
      </c>
      <c r="F735" t="s">
        <v>1745</v>
      </c>
    </row>
    <row r="736" spans="1:6" x14ac:dyDescent="0.35">
      <c r="A736" t="s">
        <v>754</v>
      </c>
      <c r="B736" t="s">
        <v>1</v>
      </c>
      <c r="C736" t="s">
        <v>1718</v>
      </c>
      <c r="D736" t="s">
        <v>1702</v>
      </c>
      <c r="E736" t="s">
        <v>1704</v>
      </c>
      <c r="F736" t="s">
        <v>1746</v>
      </c>
    </row>
    <row r="737" spans="1:6" x14ac:dyDescent="0.35">
      <c r="A737" t="s">
        <v>755</v>
      </c>
      <c r="B737" t="s">
        <v>1</v>
      </c>
      <c r="C737" t="s">
        <v>1718</v>
      </c>
      <c r="D737" t="s">
        <v>1702</v>
      </c>
      <c r="E737" t="s">
        <v>1704</v>
      </c>
      <c r="F737" t="s">
        <v>1747</v>
      </c>
    </row>
    <row r="738" spans="1:6" x14ac:dyDescent="0.35">
      <c r="A738" t="s">
        <v>756</v>
      </c>
      <c r="B738" t="s">
        <v>1</v>
      </c>
      <c r="C738" t="s">
        <v>1718</v>
      </c>
      <c r="D738" t="s">
        <v>1702</v>
      </c>
      <c r="E738" t="s">
        <v>1704</v>
      </c>
      <c r="F738" t="s">
        <v>1748</v>
      </c>
    </row>
    <row r="739" spans="1:6" x14ac:dyDescent="0.35">
      <c r="A739" t="s">
        <v>757</v>
      </c>
      <c r="B739" t="s">
        <v>1</v>
      </c>
      <c r="C739" t="s">
        <v>1718</v>
      </c>
      <c r="D739" t="s">
        <v>1702</v>
      </c>
      <c r="E739" t="s">
        <v>1704</v>
      </c>
      <c r="F739" t="s">
        <v>1749</v>
      </c>
    </row>
    <row r="740" spans="1:6" x14ac:dyDescent="0.35">
      <c r="A740" t="s">
        <v>758</v>
      </c>
      <c r="B740" t="s">
        <v>1</v>
      </c>
      <c r="C740" t="s">
        <v>1718</v>
      </c>
      <c r="D740" t="s">
        <v>1702</v>
      </c>
      <c r="E740" t="s">
        <v>1704</v>
      </c>
      <c r="F740" t="s">
        <v>1750</v>
      </c>
    </row>
    <row r="741" spans="1:6" x14ac:dyDescent="0.35">
      <c r="A741" t="s">
        <v>759</v>
      </c>
      <c r="B741" t="s">
        <v>1</v>
      </c>
      <c r="C741" t="s">
        <v>1718</v>
      </c>
      <c r="D741" t="s">
        <v>1702</v>
      </c>
      <c r="E741" t="s">
        <v>1704</v>
      </c>
      <c r="F741" t="s">
        <v>1751</v>
      </c>
    </row>
    <row r="742" spans="1:6" x14ac:dyDescent="0.35">
      <c r="A742" t="s">
        <v>760</v>
      </c>
      <c r="B742" t="s">
        <v>1</v>
      </c>
      <c r="C742" t="s">
        <v>1718</v>
      </c>
      <c r="D742" t="s">
        <v>1705</v>
      </c>
      <c r="E742" t="s">
        <v>1703</v>
      </c>
      <c r="F742" t="s">
        <v>1742</v>
      </c>
    </row>
    <row r="743" spans="1:6" x14ac:dyDescent="0.35">
      <c r="A743" t="s">
        <v>761</v>
      </c>
      <c r="B743" t="s">
        <v>1</v>
      </c>
      <c r="C743" t="s">
        <v>1718</v>
      </c>
      <c r="D743" t="s">
        <v>1705</v>
      </c>
      <c r="E743" t="s">
        <v>1703</v>
      </c>
      <c r="F743" t="s">
        <v>1743</v>
      </c>
    </row>
    <row r="744" spans="1:6" x14ac:dyDescent="0.35">
      <c r="A744" t="s">
        <v>762</v>
      </c>
      <c r="B744" t="s">
        <v>1</v>
      </c>
      <c r="C744" t="s">
        <v>1718</v>
      </c>
      <c r="D744" t="s">
        <v>1705</v>
      </c>
      <c r="E744" t="s">
        <v>1703</v>
      </c>
      <c r="F744" t="s">
        <v>1744</v>
      </c>
    </row>
    <row r="745" spans="1:6" x14ac:dyDescent="0.35">
      <c r="A745" t="s">
        <v>763</v>
      </c>
      <c r="B745" t="s">
        <v>1</v>
      </c>
      <c r="C745" t="s">
        <v>1718</v>
      </c>
      <c r="D745" t="s">
        <v>1705</v>
      </c>
      <c r="E745" t="s">
        <v>1703</v>
      </c>
      <c r="F745" t="s">
        <v>1745</v>
      </c>
    </row>
    <row r="746" spans="1:6" x14ac:dyDescent="0.35">
      <c r="A746" t="s">
        <v>764</v>
      </c>
      <c r="B746" t="s">
        <v>1</v>
      </c>
      <c r="C746" t="s">
        <v>1718</v>
      </c>
      <c r="D746" t="s">
        <v>1705</v>
      </c>
      <c r="E746" t="s">
        <v>1703</v>
      </c>
      <c r="F746" t="s">
        <v>1746</v>
      </c>
    </row>
    <row r="747" spans="1:6" x14ac:dyDescent="0.35">
      <c r="A747" t="s">
        <v>765</v>
      </c>
      <c r="B747" t="s">
        <v>1</v>
      </c>
      <c r="C747" t="s">
        <v>1718</v>
      </c>
      <c r="D747" t="s">
        <v>1705</v>
      </c>
      <c r="E747" t="s">
        <v>1703</v>
      </c>
      <c r="F747" t="s">
        <v>1747</v>
      </c>
    </row>
    <row r="748" spans="1:6" x14ac:dyDescent="0.35">
      <c r="A748" t="s">
        <v>766</v>
      </c>
      <c r="B748" t="s">
        <v>1</v>
      </c>
      <c r="C748" t="s">
        <v>1718</v>
      </c>
      <c r="D748" t="s">
        <v>1705</v>
      </c>
      <c r="E748" t="s">
        <v>1703</v>
      </c>
      <c r="F748" t="s">
        <v>1748</v>
      </c>
    </row>
    <row r="749" spans="1:6" x14ac:dyDescent="0.35">
      <c r="A749" t="s">
        <v>767</v>
      </c>
      <c r="B749" t="s">
        <v>1</v>
      </c>
      <c r="C749" t="s">
        <v>1718</v>
      </c>
      <c r="D749" t="s">
        <v>1705</v>
      </c>
      <c r="E749" t="s">
        <v>1703</v>
      </c>
      <c r="F749" t="s">
        <v>1749</v>
      </c>
    </row>
    <row r="750" spans="1:6" x14ac:dyDescent="0.35">
      <c r="A750" t="s">
        <v>768</v>
      </c>
      <c r="B750" t="s">
        <v>1</v>
      </c>
      <c r="C750" t="s">
        <v>1718</v>
      </c>
      <c r="D750" t="s">
        <v>1705</v>
      </c>
      <c r="E750" t="s">
        <v>1703</v>
      </c>
      <c r="F750" t="s">
        <v>1750</v>
      </c>
    </row>
    <row r="751" spans="1:6" x14ac:dyDescent="0.35">
      <c r="A751" t="s">
        <v>769</v>
      </c>
      <c r="B751" t="s">
        <v>1</v>
      </c>
      <c r="C751" t="s">
        <v>1718</v>
      </c>
      <c r="D751" t="s">
        <v>1705</v>
      </c>
      <c r="E751" t="s">
        <v>1703</v>
      </c>
      <c r="F751" t="s">
        <v>1751</v>
      </c>
    </row>
    <row r="752" spans="1:6" x14ac:dyDescent="0.35">
      <c r="A752" t="s">
        <v>770</v>
      </c>
      <c r="B752" t="s">
        <v>1</v>
      </c>
      <c r="C752" t="s">
        <v>1718</v>
      </c>
      <c r="D752" t="s">
        <v>1705</v>
      </c>
      <c r="E752" t="s">
        <v>1704</v>
      </c>
      <c r="F752" t="s">
        <v>1742</v>
      </c>
    </row>
    <row r="753" spans="1:6" x14ac:dyDescent="0.35">
      <c r="A753" t="s">
        <v>771</v>
      </c>
      <c r="B753" t="s">
        <v>1</v>
      </c>
      <c r="C753" t="s">
        <v>1718</v>
      </c>
      <c r="D753" t="s">
        <v>1705</v>
      </c>
      <c r="E753" t="s">
        <v>1704</v>
      </c>
      <c r="F753" t="s">
        <v>1743</v>
      </c>
    </row>
    <row r="754" spans="1:6" x14ac:dyDescent="0.35">
      <c r="A754" t="s">
        <v>772</v>
      </c>
      <c r="B754" t="s">
        <v>1</v>
      </c>
      <c r="C754" t="s">
        <v>1718</v>
      </c>
      <c r="D754" t="s">
        <v>1705</v>
      </c>
      <c r="E754" t="s">
        <v>1704</v>
      </c>
      <c r="F754" t="s">
        <v>1744</v>
      </c>
    </row>
    <row r="755" spans="1:6" x14ac:dyDescent="0.35">
      <c r="A755" t="s">
        <v>773</v>
      </c>
      <c r="B755" t="s">
        <v>1</v>
      </c>
      <c r="C755" t="s">
        <v>1718</v>
      </c>
      <c r="D755" t="s">
        <v>1705</v>
      </c>
      <c r="E755" t="s">
        <v>1704</v>
      </c>
      <c r="F755" t="s">
        <v>1745</v>
      </c>
    </row>
    <row r="756" spans="1:6" x14ac:dyDescent="0.35">
      <c r="A756" t="s">
        <v>774</v>
      </c>
      <c r="B756" t="s">
        <v>1</v>
      </c>
      <c r="C756" t="s">
        <v>1718</v>
      </c>
      <c r="D756" t="s">
        <v>1705</v>
      </c>
      <c r="E756" t="s">
        <v>1704</v>
      </c>
      <c r="F756" t="s">
        <v>1746</v>
      </c>
    </row>
    <row r="757" spans="1:6" x14ac:dyDescent="0.35">
      <c r="A757" t="s">
        <v>775</v>
      </c>
      <c r="B757" t="s">
        <v>1</v>
      </c>
      <c r="C757" t="s">
        <v>1718</v>
      </c>
      <c r="D757" t="s">
        <v>1705</v>
      </c>
      <c r="E757" t="s">
        <v>1704</v>
      </c>
      <c r="F757" t="s">
        <v>1747</v>
      </c>
    </row>
    <row r="758" spans="1:6" x14ac:dyDescent="0.35">
      <c r="A758" t="s">
        <v>776</v>
      </c>
      <c r="B758" t="s">
        <v>1</v>
      </c>
      <c r="C758" t="s">
        <v>1718</v>
      </c>
      <c r="D758" t="s">
        <v>1705</v>
      </c>
      <c r="E758" t="s">
        <v>1704</v>
      </c>
      <c r="F758" t="s">
        <v>1748</v>
      </c>
    </row>
    <row r="759" spans="1:6" x14ac:dyDescent="0.35">
      <c r="A759" t="s">
        <v>777</v>
      </c>
      <c r="B759" t="s">
        <v>1</v>
      </c>
      <c r="C759" t="s">
        <v>1718</v>
      </c>
      <c r="D759" t="s">
        <v>1705</v>
      </c>
      <c r="E759" t="s">
        <v>1704</v>
      </c>
      <c r="F759" t="s">
        <v>1749</v>
      </c>
    </row>
    <row r="760" spans="1:6" x14ac:dyDescent="0.35">
      <c r="A760" t="s">
        <v>778</v>
      </c>
      <c r="B760" t="s">
        <v>1</v>
      </c>
      <c r="C760" t="s">
        <v>1718</v>
      </c>
      <c r="D760" t="s">
        <v>1705</v>
      </c>
      <c r="E760" t="s">
        <v>1704</v>
      </c>
      <c r="F760" t="s">
        <v>1750</v>
      </c>
    </row>
    <row r="761" spans="1:6" x14ac:dyDescent="0.35">
      <c r="A761" t="s">
        <v>779</v>
      </c>
      <c r="B761" t="s">
        <v>1</v>
      </c>
      <c r="C761" t="s">
        <v>1718</v>
      </c>
      <c r="D761" t="s">
        <v>1705</v>
      </c>
      <c r="E761" t="s">
        <v>1704</v>
      </c>
      <c r="F761" t="s">
        <v>1751</v>
      </c>
    </row>
    <row r="762" spans="1:6" x14ac:dyDescent="0.35">
      <c r="A762" t="s">
        <v>780</v>
      </c>
      <c r="B762" t="s">
        <v>1</v>
      </c>
      <c r="C762" t="s">
        <v>1718</v>
      </c>
      <c r="D762" t="s">
        <v>1706</v>
      </c>
      <c r="E762" t="s">
        <v>1703</v>
      </c>
      <c r="F762" t="s">
        <v>1742</v>
      </c>
    </row>
    <row r="763" spans="1:6" x14ac:dyDescent="0.35">
      <c r="A763" t="s">
        <v>781</v>
      </c>
      <c r="B763" t="s">
        <v>1</v>
      </c>
      <c r="C763" t="s">
        <v>1718</v>
      </c>
      <c r="D763" t="s">
        <v>1706</v>
      </c>
      <c r="E763" t="s">
        <v>1703</v>
      </c>
      <c r="F763" t="s">
        <v>1743</v>
      </c>
    </row>
    <row r="764" spans="1:6" x14ac:dyDescent="0.35">
      <c r="A764" t="s">
        <v>782</v>
      </c>
      <c r="B764" t="s">
        <v>1</v>
      </c>
      <c r="C764" t="s">
        <v>1718</v>
      </c>
      <c r="D764" t="s">
        <v>1706</v>
      </c>
      <c r="E764" t="s">
        <v>1703</v>
      </c>
      <c r="F764" t="s">
        <v>1744</v>
      </c>
    </row>
    <row r="765" spans="1:6" x14ac:dyDescent="0.35">
      <c r="A765" t="s">
        <v>783</v>
      </c>
      <c r="B765" t="s">
        <v>1</v>
      </c>
      <c r="C765" t="s">
        <v>1718</v>
      </c>
      <c r="D765" t="s">
        <v>1706</v>
      </c>
      <c r="E765" t="s">
        <v>1703</v>
      </c>
      <c r="F765" t="s">
        <v>1745</v>
      </c>
    </row>
    <row r="766" spans="1:6" x14ac:dyDescent="0.35">
      <c r="A766" t="s">
        <v>784</v>
      </c>
      <c r="B766" t="s">
        <v>1</v>
      </c>
      <c r="C766" t="s">
        <v>1718</v>
      </c>
      <c r="D766" t="s">
        <v>1706</v>
      </c>
      <c r="E766" t="s">
        <v>1703</v>
      </c>
      <c r="F766" t="s">
        <v>1746</v>
      </c>
    </row>
    <row r="767" spans="1:6" x14ac:dyDescent="0.35">
      <c r="A767" t="s">
        <v>785</v>
      </c>
      <c r="B767" t="s">
        <v>1</v>
      </c>
      <c r="C767" t="s">
        <v>1718</v>
      </c>
      <c r="D767" t="s">
        <v>1706</v>
      </c>
      <c r="E767" t="s">
        <v>1703</v>
      </c>
      <c r="F767" t="s">
        <v>1747</v>
      </c>
    </row>
    <row r="768" spans="1:6" x14ac:dyDescent="0.35">
      <c r="A768" t="s">
        <v>786</v>
      </c>
      <c r="B768" t="s">
        <v>1</v>
      </c>
      <c r="C768" t="s">
        <v>1718</v>
      </c>
      <c r="D768" t="s">
        <v>1706</v>
      </c>
      <c r="E768" t="s">
        <v>1703</v>
      </c>
      <c r="F768" t="s">
        <v>1748</v>
      </c>
    </row>
    <row r="769" spans="1:6" x14ac:dyDescent="0.35">
      <c r="A769" t="s">
        <v>787</v>
      </c>
      <c r="B769" t="s">
        <v>1</v>
      </c>
      <c r="C769" t="s">
        <v>1718</v>
      </c>
      <c r="D769" t="s">
        <v>1706</v>
      </c>
      <c r="E769" t="s">
        <v>1703</v>
      </c>
      <c r="F769" t="s">
        <v>1749</v>
      </c>
    </row>
    <row r="770" spans="1:6" x14ac:dyDescent="0.35">
      <c r="A770" t="s">
        <v>788</v>
      </c>
      <c r="B770" t="s">
        <v>1</v>
      </c>
      <c r="C770" t="s">
        <v>1718</v>
      </c>
      <c r="D770" t="s">
        <v>1706</v>
      </c>
      <c r="E770" t="s">
        <v>1703</v>
      </c>
      <c r="F770" t="s">
        <v>1750</v>
      </c>
    </row>
    <row r="771" spans="1:6" x14ac:dyDescent="0.35">
      <c r="A771" t="s">
        <v>789</v>
      </c>
      <c r="B771" t="s">
        <v>1</v>
      </c>
      <c r="C771" t="s">
        <v>1718</v>
      </c>
      <c r="D771" t="s">
        <v>1706</v>
      </c>
      <c r="E771" t="s">
        <v>1703</v>
      </c>
      <c r="F771" t="s">
        <v>1751</v>
      </c>
    </row>
    <row r="772" spans="1:6" x14ac:dyDescent="0.35">
      <c r="A772" t="s">
        <v>790</v>
      </c>
      <c r="B772" t="s">
        <v>1</v>
      </c>
      <c r="C772" t="s">
        <v>1718</v>
      </c>
      <c r="D772" t="s">
        <v>1706</v>
      </c>
      <c r="E772" t="s">
        <v>1704</v>
      </c>
      <c r="F772" t="s">
        <v>1742</v>
      </c>
    </row>
    <row r="773" spans="1:6" x14ac:dyDescent="0.35">
      <c r="A773" t="s">
        <v>791</v>
      </c>
      <c r="B773" t="s">
        <v>1</v>
      </c>
      <c r="C773" t="s">
        <v>1718</v>
      </c>
      <c r="D773" t="s">
        <v>1706</v>
      </c>
      <c r="E773" t="s">
        <v>1704</v>
      </c>
      <c r="F773" t="s">
        <v>1743</v>
      </c>
    </row>
    <row r="774" spans="1:6" x14ac:dyDescent="0.35">
      <c r="A774" t="s">
        <v>792</v>
      </c>
      <c r="B774" t="s">
        <v>1</v>
      </c>
      <c r="C774" t="s">
        <v>1718</v>
      </c>
      <c r="D774" t="s">
        <v>1706</v>
      </c>
      <c r="E774" t="s">
        <v>1704</v>
      </c>
      <c r="F774" t="s">
        <v>1744</v>
      </c>
    </row>
    <row r="775" spans="1:6" x14ac:dyDescent="0.35">
      <c r="A775" t="s">
        <v>793</v>
      </c>
      <c r="B775" t="s">
        <v>1</v>
      </c>
      <c r="C775" t="s">
        <v>1718</v>
      </c>
      <c r="D775" t="s">
        <v>1706</v>
      </c>
      <c r="E775" t="s">
        <v>1704</v>
      </c>
      <c r="F775" t="s">
        <v>1745</v>
      </c>
    </row>
    <row r="776" spans="1:6" x14ac:dyDescent="0.35">
      <c r="A776" t="s">
        <v>794</v>
      </c>
      <c r="B776" t="s">
        <v>1</v>
      </c>
      <c r="C776" t="s">
        <v>1718</v>
      </c>
      <c r="D776" t="s">
        <v>1706</v>
      </c>
      <c r="E776" t="s">
        <v>1704</v>
      </c>
      <c r="F776" t="s">
        <v>1746</v>
      </c>
    </row>
    <row r="777" spans="1:6" x14ac:dyDescent="0.35">
      <c r="A777" t="s">
        <v>795</v>
      </c>
      <c r="B777" t="s">
        <v>1</v>
      </c>
      <c r="C777" t="s">
        <v>1718</v>
      </c>
      <c r="D777" t="s">
        <v>1706</v>
      </c>
      <c r="E777" t="s">
        <v>1704</v>
      </c>
      <c r="F777" t="s">
        <v>1747</v>
      </c>
    </row>
    <row r="778" spans="1:6" x14ac:dyDescent="0.35">
      <c r="A778" t="s">
        <v>796</v>
      </c>
      <c r="B778" t="s">
        <v>1</v>
      </c>
      <c r="C778" t="s">
        <v>1718</v>
      </c>
      <c r="D778" t="s">
        <v>1706</v>
      </c>
      <c r="E778" t="s">
        <v>1704</v>
      </c>
      <c r="F778" t="s">
        <v>1748</v>
      </c>
    </row>
    <row r="779" spans="1:6" x14ac:dyDescent="0.35">
      <c r="A779" t="s">
        <v>797</v>
      </c>
      <c r="B779" t="s">
        <v>1</v>
      </c>
      <c r="C779" t="s">
        <v>1718</v>
      </c>
      <c r="D779" t="s">
        <v>1706</v>
      </c>
      <c r="E779" t="s">
        <v>1704</v>
      </c>
      <c r="F779" t="s">
        <v>1749</v>
      </c>
    </row>
    <row r="780" spans="1:6" x14ac:dyDescent="0.35">
      <c r="A780" t="s">
        <v>798</v>
      </c>
      <c r="B780" t="s">
        <v>1</v>
      </c>
      <c r="C780" t="s">
        <v>1718</v>
      </c>
      <c r="D780" t="s">
        <v>1706</v>
      </c>
      <c r="E780" t="s">
        <v>1704</v>
      </c>
      <c r="F780" t="s">
        <v>1750</v>
      </c>
    </row>
    <row r="781" spans="1:6" x14ac:dyDescent="0.35">
      <c r="A781" t="s">
        <v>799</v>
      </c>
      <c r="B781" t="s">
        <v>1</v>
      </c>
      <c r="C781" t="s">
        <v>1718</v>
      </c>
      <c r="D781" t="s">
        <v>1706</v>
      </c>
      <c r="E781" t="s">
        <v>1704</v>
      </c>
      <c r="F781" t="s">
        <v>1751</v>
      </c>
    </row>
    <row r="782" spans="1:6" x14ac:dyDescent="0.35">
      <c r="A782" t="s">
        <v>800</v>
      </c>
      <c r="B782" t="s">
        <v>1</v>
      </c>
      <c r="C782" t="s">
        <v>1718</v>
      </c>
      <c r="D782" t="s">
        <v>1707</v>
      </c>
      <c r="E782" t="s">
        <v>1703</v>
      </c>
      <c r="F782" t="s">
        <v>1742</v>
      </c>
    </row>
    <row r="783" spans="1:6" x14ac:dyDescent="0.35">
      <c r="A783" t="s">
        <v>801</v>
      </c>
      <c r="B783" t="s">
        <v>1</v>
      </c>
      <c r="C783" t="s">
        <v>1718</v>
      </c>
      <c r="D783" t="s">
        <v>1707</v>
      </c>
      <c r="E783" t="s">
        <v>1703</v>
      </c>
      <c r="F783" t="s">
        <v>1743</v>
      </c>
    </row>
    <row r="784" spans="1:6" x14ac:dyDescent="0.35">
      <c r="A784" t="s">
        <v>802</v>
      </c>
      <c r="B784" t="s">
        <v>1</v>
      </c>
      <c r="C784" t="s">
        <v>1718</v>
      </c>
      <c r="D784" t="s">
        <v>1707</v>
      </c>
      <c r="E784" t="s">
        <v>1703</v>
      </c>
      <c r="F784" t="s">
        <v>1744</v>
      </c>
    </row>
    <row r="785" spans="1:6" x14ac:dyDescent="0.35">
      <c r="A785" t="s">
        <v>803</v>
      </c>
      <c r="B785" t="s">
        <v>1</v>
      </c>
      <c r="C785" t="s">
        <v>1718</v>
      </c>
      <c r="D785" t="s">
        <v>1707</v>
      </c>
      <c r="E785" t="s">
        <v>1703</v>
      </c>
      <c r="F785" t="s">
        <v>1745</v>
      </c>
    </row>
    <row r="786" spans="1:6" x14ac:dyDescent="0.35">
      <c r="A786" t="s">
        <v>804</v>
      </c>
      <c r="B786" t="s">
        <v>1</v>
      </c>
      <c r="C786" t="s">
        <v>1718</v>
      </c>
      <c r="D786" t="s">
        <v>1707</v>
      </c>
      <c r="E786" t="s">
        <v>1703</v>
      </c>
      <c r="F786" t="s">
        <v>1746</v>
      </c>
    </row>
    <row r="787" spans="1:6" x14ac:dyDescent="0.35">
      <c r="A787" t="s">
        <v>805</v>
      </c>
      <c r="B787" t="s">
        <v>1</v>
      </c>
      <c r="C787" t="s">
        <v>1718</v>
      </c>
      <c r="D787" t="s">
        <v>1707</v>
      </c>
      <c r="E787" t="s">
        <v>1703</v>
      </c>
      <c r="F787" t="s">
        <v>1747</v>
      </c>
    </row>
    <row r="788" spans="1:6" x14ac:dyDescent="0.35">
      <c r="A788" t="s">
        <v>806</v>
      </c>
      <c r="B788" t="s">
        <v>1</v>
      </c>
      <c r="C788" t="s">
        <v>1718</v>
      </c>
      <c r="D788" t="s">
        <v>1707</v>
      </c>
      <c r="E788" t="s">
        <v>1703</v>
      </c>
      <c r="F788" t="s">
        <v>1748</v>
      </c>
    </row>
    <row r="789" spans="1:6" x14ac:dyDescent="0.35">
      <c r="A789" t="s">
        <v>807</v>
      </c>
      <c r="B789" t="s">
        <v>1</v>
      </c>
      <c r="C789" t="s">
        <v>1718</v>
      </c>
      <c r="D789" t="s">
        <v>1707</v>
      </c>
      <c r="E789" t="s">
        <v>1703</v>
      </c>
      <c r="F789" t="s">
        <v>1749</v>
      </c>
    </row>
    <row r="790" spans="1:6" x14ac:dyDescent="0.35">
      <c r="A790" t="s">
        <v>808</v>
      </c>
      <c r="B790" t="s">
        <v>1</v>
      </c>
      <c r="C790" t="s">
        <v>1718</v>
      </c>
      <c r="D790" t="s">
        <v>1707</v>
      </c>
      <c r="E790" t="s">
        <v>1703</v>
      </c>
      <c r="F790" t="s">
        <v>1750</v>
      </c>
    </row>
    <row r="791" spans="1:6" x14ac:dyDescent="0.35">
      <c r="A791" t="s">
        <v>809</v>
      </c>
      <c r="B791" t="s">
        <v>1</v>
      </c>
      <c r="C791" t="s">
        <v>1718</v>
      </c>
      <c r="D791" t="s">
        <v>1707</v>
      </c>
      <c r="E791" t="s">
        <v>1703</v>
      </c>
      <c r="F791" t="s">
        <v>1751</v>
      </c>
    </row>
    <row r="792" spans="1:6" x14ac:dyDescent="0.35">
      <c r="A792" t="s">
        <v>810</v>
      </c>
      <c r="B792" t="s">
        <v>1</v>
      </c>
      <c r="C792" t="s">
        <v>1718</v>
      </c>
      <c r="D792" t="s">
        <v>1707</v>
      </c>
      <c r="E792" t="s">
        <v>1704</v>
      </c>
      <c r="F792" t="s">
        <v>1742</v>
      </c>
    </row>
    <row r="793" spans="1:6" x14ac:dyDescent="0.35">
      <c r="A793" t="s">
        <v>811</v>
      </c>
      <c r="B793" t="s">
        <v>1</v>
      </c>
      <c r="C793" t="s">
        <v>1718</v>
      </c>
      <c r="D793" t="s">
        <v>1707</v>
      </c>
      <c r="E793" t="s">
        <v>1704</v>
      </c>
      <c r="F793" t="s">
        <v>1743</v>
      </c>
    </row>
    <row r="794" spans="1:6" x14ac:dyDescent="0.35">
      <c r="A794" t="s">
        <v>812</v>
      </c>
      <c r="B794" t="s">
        <v>1</v>
      </c>
      <c r="C794" t="s">
        <v>1718</v>
      </c>
      <c r="D794" t="s">
        <v>1707</v>
      </c>
      <c r="E794" t="s">
        <v>1704</v>
      </c>
      <c r="F794" t="s">
        <v>1744</v>
      </c>
    </row>
    <row r="795" spans="1:6" x14ac:dyDescent="0.35">
      <c r="A795" t="s">
        <v>813</v>
      </c>
      <c r="B795" t="s">
        <v>1</v>
      </c>
      <c r="C795" t="s">
        <v>1718</v>
      </c>
      <c r="D795" t="s">
        <v>1707</v>
      </c>
      <c r="E795" t="s">
        <v>1704</v>
      </c>
      <c r="F795" t="s">
        <v>1745</v>
      </c>
    </row>
    <row r="796" spans="1:6" x14ac:dyDescent="0.35">
      <c r="A796" t="s">
        <v>814</v>
      </c>
      <c r="B796" t="s">
        <v>1</v>
      </c>
      <c r="C796" t="s">
        <v>1718</v>
      </c>
      <c r="D796" t="s">
        <v>1707</v>
      </c>
      <c r="E796" t="s">
        <v>1704</v>
      </c>
      <c r="F796" t="s">
        <v>1746</v>
      </c>
    </row>
    <row r="797" spans="1:6" x14ac:dyDescent="0.35">
      <c r="A797" t="s">
        <v>815</v>
      </c>
      <c r="B797" t="s">
        <v>1</v>
      </c>
      <c r="C797" t="s">
        <v>1718</v>
      </c>
      <c r="D797" t="s">
        <v>1707</v>
      </c>
      <c r="E797" t="s">
        <v>1704</v>
      </c>
      <c r="F797" t="s">
        <v>1747</v>
      </c>
    </row>
    <row r="798" spans="1:6" x14ac:dyDescent="0.35">
      <c r="A798" t="s">
        <v>816</v>
      </c>
      <c r="B798" t="s">
        <v>1</v>
      </c>
      <c r="C798" t="s">
        <v>1718</v>
      </c>
      <c r="D798" t="s">
        <v>1707</v>
      </c>
      <c r="E798" t="s">
        <v>1704</v>
      </c>
      <c r="F798" t="s">
        <v>1748</v>
      </c>
    </row>
    <row r="799" spans="1:6" x14ac:dyDescent="0.35">
      <c r="A799" t="s">
        <v>817</v>
      </c>
      <c r="B799" t="s">
        <v>1</v>
      </c>
      <c r="C799" t="s">
        <v>1718</v>
      </c>
      <c r="D799" t="s">
        <v>1707</v>
      </c>
      <c r="E799" t="s">
        <v>1704</v>
      </c>
      <c r="F799" t="s">
        <v>1749</v>
      </c>
    </row>
    <row r="800" spans="1:6" x14ac:dyDescent="0.35">
      <c r="A800" t="s">
        <v>818</v>
      </c>
      <c r="B800" t="s">
        <v>1</v>
      </c>
      <c r="C800" t="s">
        <v>1718</v>
      </c>
      <c r="D800" t="s">
        <v>1707</v>
      </c>
      <c r="E800" t="s">
        <v>1704</v>
      </c>
      <c r="F800" t="s">
        <v>1750</v>
      </c>
    </row>
    <row r="801" spans="1:6" x14ac:dyDescent="0.35">
      <c r="A801" t="s">
        <v>819</v>
      </c>
      <c r="B801" t="s">
        <v>1</v>
      </c>
      <c r="C801" t="s">
        <v>1718</v>
      </c>
      <c r="D801" t="s">
        <v>1707</v>
      </c>
      <c r="E801" t="s">
        <v>1704</v>
      </c>
      <c r="F801" t="s">
        <v>1751</v>
      </c>
    </row>
    <row r="802" spans="1:6" x14ac:dyDescent="0.35">
      <c r="A802" t="s">
        <v>820</v>
      </c>
      <c r="B802" t="s">
        <v>1</v>
      </c>
      <c r="C802" t="s">
        <v>1718</v>
      </c>
      <c r="D802" t="s">
        <v>1708</v>
      </c>
      <c r="E802" t="s">
        <v>1703</v>
      </c>
      <c r="F802" t="s">
        <v>1742</v>
      </c>
    </row>
    <row r="803" spans="1:6" x14ac:dyDescent="0.35">
      <c r="A803" t="s">
        <v>821</v>
      </c>
      <c r="B803" t="s">
        <v>1</v>
      </c>
      <c r="C803" t="s">
        <v>1718</v>
      </c>
      <c r="D803" t="s">
        <v>1708</v>
      </c>
      <c r="E803" t="s">
        <v>1703</v>
      </c>
      <c r="F803" t="s">
        <v>1743</v>
      </c>
    </row>
    <row r="804" spans="1:6" x14ac:dyDescent="0.35">
      <c r="A804" t="s">
        <v>822</v>
      </c>
      <c r="B804" t="s">
        <v>1</v>
      </c>
      <c r="C804" t="s">
        <v>1718</v>
      </c>
      <c r="D804" t="s">
        <v>1708</v>
      </c>
      <c r="E804" t="s">
        <v>1703</v>
      </c>
      <c r="F804" t="s">
        <v>1744</v>
      </c>
    </row>
    <row r="805" spans="1:6" x14ac:dyDescent="0.35">
      <c r="A805" t="s">
        <v>823</v>
      </c>
      <c r="B805" t="s">
        <v>1</v>
      </c>
      <c r="C805" t="s">
        <v>1718</v>
      </c>
      <c r="D805" t="s">
        <v>1708</v>
      </c>
      <c r="E805" t="s">
        <v>1703</v>
      </c>
      <c r="F805" t="s">
        <v>1745</v>
      </c>
    </row>
    <row r="806" spans="1:6" x14ac:dyDescent="0.35">
      <c r="A806" t="s">
        <v>824</v>
      </c>
      <c r="B806" t="s">
        <v>1</v>
      </c>
      <c r="C806" t="s">
        <v>1718</v>
      </c>
      <c r="D806" t="s">
        <v>1708</v>
      </c>
      <c r="E806" t="s">
        <v>1703</v>
      </c>
      <c r="F806" t="s">
        <v>1746</v>
      </c>
    </row>
    <row r="807" spans="1:6" x14ac:dyDescent="0.35">
      <c r="A807" t="s">
        <v>825</v>
      </c>
      <c r="B807" t="s">
        <v>1</v>
      </c>
      <c r="C807" t="s">
        <v>1718</v>
      </c>
      <c r="D807" t="s">
        <v>1708</v>
      </c>
      <c r="E807" t="s">
        <v>1703</v>
      </c>
      <c r="F807" t="s">
        <v>1747</v>
      </c>
    </row>
    <row r="808" spans="1:6" x14ac:dyDescent="0.35">
      <c r="A808" t="s">
        <v>826</v>
      </c>
      <c r="B808" t="s">
        <v>1</v>
      </c>
      <c r="C808" t="s">
        <v>1718</v>
      </c>
      <c r="D808" t="s">
        <v>1708</v>
      </c>
      <c r="E808" t="s">
        <v>1703</v>
      </c>
      <c r="F808" t="s">
        <v>1748</v>
      </c>
    </row>
    <row r="809" spans="1:6" x14ac:dyDescent="0.35">
      <c r="A809" t="s">
        <v>827</v>
      </c>
      <c r="B809" t="s">
        <v>1</v>
      </c>
      <c r="C809" t="s">
        <v>1718</v>
      </c>
      <c r="D809" t="s">
        <v>1708</v>
      </c>
      <c r="E809" t="s">
        <v>1703</v>
      </c>
      <c r="F809" t="s">
        <v>1749</v>
      </c>
    </row>
    <row r="810" spans="1:6" x14ac:dyDescent="0.35">
      <c r="A810" t="s">
        <v>828</v>
      </c>
      <c r="B810" t="s">
        <v>1</v>
      </c>
      <c r="C810" t="s">
        <v>1718</v>
      </c>
      <c r="D810" t="s">
        <v>1708</v>
      </c>
      <c r="E810" t="s">
        <v>1703</v>
      </c>
      <c r="F810" t="s">
        <v>1750</v>
      </c>
    </row>
    <row r="811" spans="1:6" x14ac:dyDescent="0.35">
      <c r="A811" t="s">
        <v>829</v>
      </c>
      <c r="B811" t="s">
        <v>1</v>
      </c>
      <c r="C811" t="s">
        <v>1718</v>
      </c>
      <c r="D811" t="s">
        <v>1708</v>
      </c>
      <c r="E811" t="s">
        <v>1703</v>
      </c>
      <c r="F811" t="s">
        <v>1751</v>
      </c>
    </row>
    <row r="812" spans="1:6" x14ac:dyDescent="0.35">
      <c r="A812" t="s">
        <v>830</v>
      </c>
      <c r="B812" t="s">
        <v>1</v>
      </c>
      <c r="C812" t="s">
        <v>1718</v>
      </c>
      <c r="D812" t="s">
        <v>1708</v>
      </c>
      <c r="E812" t="s">
        <v>1704</v>
      </c>
      <c r="F812" t="s">
        <v>1742</v>
      </c>
    </row>
    <row r="813" spans="1:6" x14ac:dyDescent="0.35">
      <c r="A813" t="s">
        <v>831</v>
      </c>
      <c r="B813" t="s">
        <v>1</v>
      </c>
      <c r="C813" t="s">
        <v>1718</v>
      </c>
      <c r="D813" t="s">
        <v>1708</v>
      </c>
      <c r="E813" t="s">
        <v>1704</v>
      </c>
      <c r="F813" t="s">
        <v>1743</v>
      </c>
    </row>
    <row r="814" spans="1:6" x14ac:dyDescent="0.35">
      <c r="A814" t="s">
        <v>832</v>
      </c>
      <c r="B814" t="s">
        <v>1</v>
      </c>
      <c r="C814" t="s">
        <v>1718</v>
      </c>
      <c r="D814" t="s">
        <v>1708</v>
      </c>
      <c r="E814" t="s">
        <v>1704</v>
      </c>
      <c r="F814" t="s">
        <v>1744</v>
      </c>
    </row>
    <row r="815" spans="1:6" x14ac:dyDescent="0.35">
      <c r="A815" t="s">
        <v>833</v>
      </c>
      <c r="B815" t="s">
        <v>1</v>
      </c>
      <c r="C815" t="s">
        <v>1718</v>
      </c>
      <c r="D815" t="s">
        <v>1708</v>
      </c>
      <c r="E815" t="s">
        <v>1704</v>
      </c>
      <c r="F815" t="s">
        <v>1745</v>
      </c>
    </row>
    <row r="816" spans="1:6" x14ac:dyDescent="0.35">
      <c r="A816" t="s">
        <v>834</v>
      </c>
      <c r="B816" t="s">
        <v>1</v>
      </c>
      <c r="C816" t="s">
        <v>1718</v>
      </c>
      <c r="D816" t="s">
        <v>1708</v>
      </c>
      <c r="E816" t="s">
        <v>1704</v>
      </c>
      <c r="F816" t="s">
        <v>1746</v>
      </c>
    </row>
    <row r="817" spans="1:6" x14ac:dyDescent="0.35">
      <c r="A817" t="s">
        <v>835</v>
      </c>
      <c r="B817" t="s">
        <v>1</v>
      </c>
      <c r="C817" t="s">
        <v>1718</v>
      </c>
      <c r="D817" t="s">
        <v>1708</v>
      </c>
      <c r="E817" t="s">
        <v>1704</v>
      </c>
      <c r="F817" t="s">
        <v>1747</v>
      </c>
    </row>
    <row r="818" spans="1:6" x14ac:dyDescent="0.35">
      <c r="A818" t="s">
        <v>836</v>
      </c>
      <c r="B818" t="s">
        <v>1</v>
      </c>
      <c r="C818" t="s">
        <v>1718</v>
      </c>
      <c r="D818" t="s">
        <v>1708</v>
      </c>
      <c r="E818" t="s">
        <v>1704</v>
      </c>
      <c r="F818" t="s">
        <v>1748</v>
      </c>
    </row>
    <row r="819" spans="1:6" x14ac:dyDescent="0.35">
      <c r="A819" t="s">
        <v>837</v>
      </c>
      <c r="B819" t="s">
        <v>1</v>
      </c>
      <c r="C819" t="s">
        <v>1718</v>
      </c>
      <c r="D819" t="s">
        <v>1708</v>
      </c>
      <c r="E819" t="s">
        <v>1704</v>
      </c>
      <c r="F819" t="s">
        <v>1749</v>
      </c>
    </row>
    <row r="820" spans="1:6" x14ac:dyDescent="0.35">
      <c r="A820" t="s">
        <v>838</v>
      </c>
      <c r="B820" t="s">
        <v>1</v>
      </c>
      <c r="C820" t="s">
        <v>1718</v>
      </c>
      <c r="D820" t="s">
        <v>1708</v>
      </c>
      <c r="E820" t="s">
        <v>1704</v>
      </c>
      <c r="F820" t="s">
        <v>1750</v>
      </c>
    </row>
    <row r="821" spans="1:6" x14ac:dyDescent="0.35">
      <c r="A821" t="s">
        <v>839</v>
      </c>
      <c r="B821" t="s">
        <v>1</v>
      </c>
      <c r="C821" t="s">
        <v>1718</v>
      </c>
      <c r="D821" t="s">
        <v>1708</v>
      </c>
      <c r="E821" t="s">
        <v>1704</v>
      </c>
      <c r="F821" t="s">
        <v>1751</v>
      </c>
    </row>
    <row r="822" spans="1:6" x14ac:dyDescent="0.35">
      <c r="A822" t="s">
        <v>840</v>
      </c>
      <c r="B822" t="s">
        <v>1</v>
      </c>
      <c r="C822" t="s">
        <v>1718</v>
      </c>
      <c r="D822" t="s">
        <v>1709</v>
      </c>
      <c r="E822" t="s">
        <v>1703</v>
      </c>
      <c r="F822" t="s">
        <v>1742</v>
      </c>
    </row>
    <row r="823" spans="1:6" x14ac:dyDescent="0.35">
      <c r="A823" t="s">
        <v>841</v>
      </c>
      <c r="B823" t="s">
        <v>1</v>
      </c>
      <c r="C823" t="s">
        <v>1718</v>
      </c>
      <c r="D823" t="s">
        <v>1709</v>
      </c>
      <c r="E823" t="s">
        <v>1703</v>
      </c>
      <c r="F823" t="s">
        <v>1743</v>
      </c>
    </row>
    <row r="824" spans="1:6" x14ac:dyDescent="0.35">
      <c r="A824" t="s">
        <v>842</v>
      </c>
      <c r="B824" t="s">
        <v>1</v>
      </c>
      <c r="C824" t="s">
        <v>1718</v>
      </c>
      <c r="D824" t="s">
        <v>1709</v>
      </c>
      <c r="E824" t="s">
        <v>1703</v>
      </c>
      <c r="F824" t="s">
        <v>1744</v>
      </c>
    </row>
    <row r="825" spans="1:6" x14ac:dyDescent="0.35">
      <c r="A825" t="s">
        <v>843</v>
      </c>
      <c r="B825" t="s">
        <v>1</v>
      </c>
      <c r="C825" t="s">
        <v>1718</v>
      </c>
      <c r="D825" t="s">
        <v>1709</v>
      </c>
      <c r="E825" t="s">
        <v>1703</v>
      </c>
      <c r="F825" t="s">
        <v>1745</v>
      </c>
    </row>
    <row r="826" spans="1:6" x14ac:dyDescent="0.35">
      <c r="A826" t="s">
        <v>844</v>
      </c>
      <c r="B826" t="s">
        <v>1</v>
      </c>
      <c r="C826" t="s">
        <v>1718</v>
      </c>
      <c r="D826" t="s">
        <v>1709</v>
      </c>
      <c r="E826" t="s">
        <v>1703</v>
      </c>
      <c r="F826" t="s">
        <v>1746</v>
      </c>
    </row>
    <row r="827" spans="1:6" x14ac:dyDescent="0.35">
      <c r="A827" t="s">
        <v>845</v>
      </c>
      <c r="B827" t="s">
        <v>1</v>
      </c>
      <c r="C827" t="s">
        <v>1718</v>
      </c>
      <c r="D827" t="s">
        <v>1709</v>
      </c>
      <c r="E827" t="s">
        <v>1703</v>
      </c>
      <c r="F827" t="s">
        <v>1747</v>
      </c>
    </row>
    <row r="828" spans="1:6" x14ac:dyDescent="0.35">
      <c r="A828" t="s">
        <v>846</v>
      </c>
      <c r="B828" t="s">
        <v>1</v>
      </c>
      <c r="C828" t="s">
        <v>1718</v>
      </c>
      <c r="D828" t="s">
        <v>1709</v>
      </c>
      <c r="E828" t="s">
        <v>1703</v>
      </c>
      <c r="F828" t="s">
        <v>1748</v>
      </c>
    </row>
    <row r="829" spans="1:6" x14ac:dyDescent="0.35">
      <c r="A829" t="s">
        <v>847</v>
      </c>
      <c r="B829" t="s">
        <v>1</v>
      </c>
      <c r="C829" t="s">
        <v>1718</v>
      </c>
      <c r="D829" t="s">
        <v>1709</v>
      </c>
      <c r="E829" t="s">
        <v>1703</v>
      </c>
      <c r="F829" t="s">
        <v>1749</v>
      </c>
    </row>
    <row r="830" spans="1:6" x14ac:dyDescent="0.35">
      <c r="A830" t="s">
        <v>848</v>
      </c>
      <c r="B830" t="s">
        <v>1</v>
      </c>
      <c r="C830" t="s">
        <v>1718</v>
      </c>
      <c r="D830" t="s">
        <v>1709</v>
      </c>
      <c r="E830" t="s">
        <v>1703</v>
      </c>
      <c r="F830" t="s">
        <v>1750</v>
      </c>
    </row>
    <row r="831" spans="1:6" x14ac:dyDescent="0.35">
      <c r="A831" t="s">
        <v>849</v>
      </c>
      <c r="B831" t="s">
        <v>1</v>
      </c>
      <c r="C831" t="s">
        <v>1718</v>
      </c>
      <c r="D831" t="s">
        <v>1709</v>
      </c>
      <c r="E831" t="s">
        <v>1703</v>
      </c>
      <c r="F831" t="s">
        <v>1751</v>
      </c>
    </row>
    <row r="832" spans="1:6" x14ac:dyDescent="0.35">
      <c r="A832" t="s">
        <v>850</v>
      </c>
      <c r="B832" t="s">
        <v>1</v>
      </c>
      <c r="C832" t="s">
        <v>1718</v>
      </c>
      <c r="D832" t="s">
        <v>1709</v>
      </c>
      <c r="E832" t="s">
        <v>1704</v>
      </c>
      <c r="F832" t="s">
        <v>1742</v>
      </c>
    </row>
    <row r="833" spans="1:6" x14ac:dyDescent="0.35">
      <c r="A833" t="s">
        <v>851</v>
      </c>
      <c r="B833" t="s">
        <v>1</v>
      </c>
      <c r="C833" t="s">
        <v>1718</v>
      </c>
      <c r="D833" t="s">
        <v>1709</v>
      </c>
      <c r="E833" t="s">
        <v>1704</v>
      </c>
      <c r="F833" t="s">
        <v>1743</v>
      </c>
    </row>
    <row r="834" spans="1:6" x14ac:dyDescent="0.35">
      <c r="A834" t="s">
        <v>852</v>
      </c>
      <c r="B834" t="s">
        <v>1</v>
      </c>
      <c r="C834" t="s">
        <v>1718</v>
      </c>
      <c r="D834" t="s">
        <v>1709</v>
      </c>
      <c r="E834" t="s">
        <v>1704</v>
      </c>
      <c r="F834" t="s">
        <v>1744</v>
      </c>
    </row>
    <row r="835" spans="1:6" x14ac:dyDescent="0.35">
      <c r="A835" t="s">
        <v>853</v>
      </c>
      <c r="B835" t="s">
        <v>1</v>
      </c>
      <c r="C835" t="s">
        <v>1718</v>
      </c>
      <c r="D835" t="s">
        <v>1709</v>
      </c>
      <c r="E835" t="s">
        <v>1704</v>
      </c>
      <c r="F835" t="s">
        <v>1745</v>
      </c>
    </row>
    <row r="836" spans="1:6" x14ac:dyDescent="0.35">
      <c r="A836" t="s">
        <v>854</v>
      </c>
      <c r="B836" t="s">
        <v>1</v>
      </c>
      <c r="C836" t="s">
        <v>1718</v>
      </c>
      <c r="D836" t="s">
        <v>1709</v>
      </c>
      <c r="E836" t="s">
        <v>1704</v>
      </c>
      <c r="F836" t="s">
        <v>1746</v>
      </c>
    </row>
    <row r="837" spans="1:6" x14ac:dyDescent="0.35">
      <c r="A837" t="s">
        <v>855</v>
      </c>
      <c r="B837" t="s">
        <v>1</v>
      </c>
      <c r="C837" t="s">
        <v>1718</v>
      </c>
      <c r="D837" t="s">
        <v>1709</v>
      </c>
      <c r="E837" t="s">
        <v>1704</v>
      </c>
      <c r="F837" t="s">
        <v>1747</v>
      </c>
    </row>
    <row r="838" spans="1:6" x14ac:dyDescent="0.35">
      <c r="A838" t="s">
        <v>856</v>
      </c>
      <c r="B838" t="s">
        <v>1</v>
      </c>
      <c r="C838" t="s">
        <v>1718</v>
      </c>
      <c r="D838" t="s">
        <v>1709</v>
      </c>
      <c r="E838" t="s">
        <v>1704</v>
      </c>
      <c r="F838" t="s">
        <v>1748</v>
      </c>
    </row>
    <row r="839" spans="1:6" x14ac:dyDescent="0.35">
      <c r="A839" t="s">
        <v>857</v>
      </c>
      <c r="B839" t="s">
        <v>1</v>
      </c>
      <c r="C839" t="s">
        <v>1718</v>
      </c>
      <c r="D839" t="s">
        <v>1709</v>
      </c>
      <c r="E839" t="s">
        <v>1704</v>
      </c>
      <c r="F839" t="s">
        <v>1749</v>
      </c>
    </row>
    <row r="840" spans="1:6" x14ac:dyDescent="0.35">
      <c r="A840" t="s">
        <v>858</v>
      </c>
      <c r="B840" t="s">
        <v>1</v>
      </c>
      <c r="C840" t="s">
        <v>1718</v>
      </c>
      <c r="D840" t="s">
        <v>1709</v>
      </c>
      <c r="E840" t="s">
        <v>1704</v>
      </c>
      <c r="F840" t="s">
        <v>1750</v>
      </c>
    </row>
    <row r="841" spans="1:6" x14ac:dyDescent="0.35">
      <c r="A841" t="s">
        <v>859</v>
      </c>
      <c r="B841" t="s">
        <v>1</v>
      </c>
      <c r="C841" t="s">
        <v>1718</v>
      </c>
      <c r="D841" t="s">
        <v>1709</v>
      </c>
      <c r="E841" t="s">
        <v>1704</v>
      </c>
      <c r="F841" t="s">
        <v>1751</v>
      </c>
    </row>
    <row r="842" spans="1:6" x14ac:dyDescent="0.35">
      <c r="A842" t="s">
        <v>860</v>
      </c>
      <c r="B842" t="s">
        <v>1</v>
      </c>
      <c r="C842" t="s">
        <v>1718</v>
      </c>
      <c r="D842" t="s">
        <v>1710</v>
      </c>
      <c r="E842" t="s">
        <v>1703</v>
      </c>
      <c r="F842" t="s">
        <v>1742</v>
      </c>
    </row>
    <row r="843" spans="1:6" x14ac:dyDescent="0.35">
      <c r="A843" t="s">
        <v>861</v>
      </c>
      <c r="B843" t="s">
        <v>1</v>
      </c>
      <c r="C843" t="s">
        <v>1718</v>
      </c>
      <c r="D843" t="s">
        <v>1710</v>
      </c>
      <c r="E843" t="s">
        <v>1703</v>
      </c>
      <c r="F843" t="s">
        <v>1743</v>
      </c>
    </row>
    <row r="844" spans="1:6" x14ac:dyDescent="0.35">
      <c r="A844" t="s">
        <v>862</v>
      </c>
      <c r="B844" t="s">
        <v>1</v>
      </c>
      <c r="C844" t="s">
        <v>1718</v>
      </c>
      <c r="D844" t="s">
        <v>1710</v>
      </c>
      <c r="E844" t="s">
        <v>1703</v>
      </c>
      <c r="F844" t="s">
        <v>1744</v>
      </c>
    </row>
    <row r="845" spans="1:6" x14ac:dyDescent="0.35">
      <c r="A845" t="s">
        <v>863</v>
      </c>
      <c r="B845" t="s">
        <v>1</v>
      </c>
      <c r="C845" t="s">
        <v>1718</v>
      </c>
      <c r="D845" t="s">
        <v>1710</v>
      </c>
      <c r="E845" t="s">
        <v>1703</v>
      </c>
      <c r="F845" t="s">
        <v>1745</v>
      </c>
    </row>
    <row r="846" spans="1:6" x14ac:dyDescent="0.35">
      <c r="A846" t="s">
        <v>864</v>
      </c>
      <c r="B846" t="s">
        <v>1</v>
      </c>
      <c r="C846" t="s">
        <v>1718</v>
      </c>
      <c r="D846" t="s">
        <v>1710</v>
      </c>
      <c r="E846" t="s">
        <v>1703</v>
      </c>
      <c r="F846" t="s">
        <v>1746</v>
      </c>
    </row>
    <row r="847" spans="1:6" x14ac:dyDescent="0.35">
      <c r="A847" t="s">
        <v>865</v>
      </c>
      <c r="B847" t="s">
        <v>1</v>
      </c>
      <c r="C847" t="s">
        <v>1718</v>
      </c>
      <c r="D847" t="s">
        <v>1710</v>
      </c>
      <c r="E847" t="s">
        <v>1703</v>
      </c>
      <c r="F847" t="s">
        <v>1747</v>
      </c>
    </row>
    <row r="848" spans="1:6" x14ac:dyDescent="0.35">
      <c r="A848" t="s">
        <v>866</v>
      </c>
      <c r="B848" t="s">
        <v>1</v>
      </c>
      <c r="C848" t="s">
        <v>1718</v>
      </c>
      <c r="D848" t="s">
        <v>1710</v>
      </c>
      <c r="E848" t="s">
        <v>1703</v>
      </c>
      <c r="F848" t="s">
        <v>1748</v>
      </c>
    </row>
    <row r="849" spans="1:6" x14ac:dyDescent="0.35">
      <c r="A849" t="s">
        <v>867</v>
      </c>
      <c r="B849" t="s">
        <v>1</v>
      </c>
      <c r="C849" t="s">
        <v>1718</v>
      </c>
      <c r="D849" t="s">
        <v>1710</v>
      </c>
      <c r="E849" t="s">
        <v>1703</v>
      </c>
      <c r="F849" t="s">
        <v>1749</v>
      </c>
    </row>
    <row r="850" spans="1:6" x14ac:dyDescent="0.35">
      <c r="A850" t="s">
        <v>868</v>
      </c>
      <c r="B850" t="s">
        <v>1</v>
      </c>
      <c r="C850" t="s">
        <v>1718</v>
      </c>
      <c r="D850" t="s">
        <v>1710</v>
      </c>
      <c r="E850" t="s">
        <v>1703</v>
      </c>
      <c r="F850" t="s">
        <v>1750</v>
      </c>
    </row>
    <row r="851" spans="1:6" x14ac:dyDescent="0.35">
      <c r="A851" t="s">
        <v>869</v>
      </c>
      <c r="B851" t="s">
        <v>1</v>
      </c>
      <c r="C851" t="s">
        <v>1718</v>
      </c>
      <c r="D851" t="s">
        <v>1710</v>
      </c>
      <c r="E851" t="s">
        <v>1703</v>
      </c>
      <c r="F851" t="s">
        <v>1751</v>
      </c>
    </row>
    <row r="852" spans="1:6" x14ac:dyDescent="0.35">
      <c r="A852" t="s">
        <v>870</v>
      </c>
      <c r="B852" t="s">
        <v>1</v>
      </c>
      <c r="C852" t="s">
        <v>1718</v>
      </c>
      <c r="D852" t="s">
        <v>1710</v>
      </c>
      <c r="E852" t="s">
        <v>1704</v>
      </c>
      <c r="F852" t="s">
        <v>1742</v>
      </c>
    </row>
    <row r="853" spans="1:6" x14ac:dyDescent="0.35">
      <c r="A853" t="s">
        <v>871</v>
      </c>
      <c r="B853" t="s">
        <v>1</v>
      </c>
      <c r="C853" t="s">
        <v>1718</v>
      </c>
      <c r="D853" t="s">
        <v>1710</v>
      </c>
      <c r="E853" t="s">
        <v>1704</v>
      </c>
      <c r="F853" t="s">
        <v>1743</v>
      </c>
    </row>
    <row r="854" spans="1:6" x14ac:dyDescent="0.35">
      <c r="A854" t="s">
        <v>872</v>
      </c>
      <c r="B854" t="s">
        <v>1</v>
      </c>
      <c r="C854" t="s">
        <v>1718</v>
      </c>
      <c r="D854" t="s">
        <v>1710</v>
      </c>
      <c r="E854" t="s">
        <v>1704</v>
      </c>
      <c r="F854" t="s">
        <v>1744</v>
      </c>
    </row>
    <row r="855" spans="1:6" x14ac:dyDescent="0.35">
      <c r="A855" t="s">
        <v>873</v>
      </c>
      <c r="B855" t="s">
        <v>1</v>
      </c>
      <c r="C855" t="s">
        <v>1718</v>
      </c>
      <c r="D855" t="s">
        <v>1710</v>
      </c>
      <c r="E855" t="s">
        <v>1704</v>
      </c>
      <c r="F855" t="s">
        <v>1745</v>
      </c>
    </row>
    <row r="856" spans="1:6" x14ac:dyDescent="0.35">
      <c r="A856" t="s">
        <v>874</v>
      </c>
      <c r="B856" t="s">
        <v>1</v>
      </c>
      <c r="C856" t="s">
        <v>1718</v>
      </c>
      <c r="D856" t="s">
        <v>1710</v>
      </c>
      <c r="E856" t="s">
        <v>1704</v>
      </c>
      <c r="F856" t="s">
        <v>1746</v>
      </c>
    </row>
    <row r="857" spans="1:6" x14ac:dyDescent="0.35">
      <c r="A857" t="s">
        <v>875</v>
      </c>
      <c r="B857" t="s">
        <v>1</v>
      </c>
      <c r="C857" t="s">
        <v>1718</v>
      </c>
      <c r="D857" t="s">
        <v>1710</v>
      </c>
      <c r="E857" t="s">
        <v>1704</v>
      </c>
      <c r="F857" t="s">
        <v>1747</v>
      </c>
    </row>
    <row r="858" spans="1:6" x14ac:dyDescent="0.35">
      <c r="A858" t="s">
        <v>876</v>
      </c>
      <c r="B858" t="s">
        <v>1</v>
      </c>
      <c r="C858" t="s">
        <v>1718</v>
      </c>
      <c r="D858" t="s">
        <v>1710</v>
      </c>
      <c r="E858" t="s">
        <v>1704</v>
      </c>
      <c r="F858" t="s">
        <v>1748</v>
      </c>
    </row>
    <row r="859" spans="1:6" x14ac:dyDescent="0.35">
      <c r="A859" t="s">
        <v>877</v>
      </c>
      <c r="B859" t="s">
        <v>1</v>
      </c>
      <c r="C859" t="s">
        <v>1718</v>
      </c>
      <c r="D859" t="s">
        <v>1710</v>
      </c>
      <c r="E859" t="s">
        <v>1704</v>
      </c>
      <c r="F859" t="s">
        <v>1749</v>
      </c>
    </row>
    <row r="860" spans="1:6" x14ac:dyDescent="0.35">
      <c r="A860" t="s">
        <v>878</v>
      </c>
      <c r="B860" t="s">
        <v>1</v>
      </c>
      <c r="C860" t="s">
        <v>1718</v>
      </c>
      <c r="D860" t="s">
        <v>1710</v>
      </c>
      <c r="E860" t="s">
        <v>1704</v>
      </c>
      <c r="F860" t="s">
        <v>1750</v>
      </c>
    </row>
    <row r="861" spans="1:6" x14ac:dyDescent="0.35">
      <c r="A861" t="s">
        <v>879</v>
      </c>
      <c r="B861" t="s">
        <v>1</v>
      </c>
      <c r="C861" t="s">
        <v>1718</v>
      </c>
      <c r="D861" t="s">
        <v>1710</v>
      </c>
      <c r="E861" t="s">
        <v>1704</v>
      </c>
      <c r="F861" t="s">
        <v>1751</v>
      </c>
    </row>
    <row r="862" spans="1:6" x14ac:dyDescent="0.35">
      <c r="A862" t="s">
        <v>880</v>
      </c>
      <c r="B862" t="s">
        <v>1</v>
      </c>
      <c r="C862" t="s">
        <v>1718</v>
      </c>
      <c r="D862" t="s">
        <v>1711</v>
      </c>
      <c r="E862" t="s">
        <v>1703</v>
      </c>
      <c r="F862" t="s">
        <v>1742</v>
      </c>
    </row>
    <row r="863" spans="1:6" x14ac:dyDescent="0.35">
      <c r="A863" t="s">
        <v>881</v>
      </c>
      <c r="B863" t="s">
        <v>1</v>
      </c>
      <c r="C863" t="s">
        <v>1718</v>
      </c>
      <c r="D863" t="s">
        <v>1711</v>
      </c>
      <c r="E863" t="s">
        <v>1703</v>
      </c>
      <c r="F863" t="s">
        <v>1743</v>
      </c>
    </row>
    <row r="864" spans="1:6" x14ac:dyDescent="0.35">
      <c r="A864" t="s">
        <v>882</v>
      </c>
      <c r="B864" t="s">
        <v>1</v>
      </c>
      <c r="C864" t="s">
        <v>1718</v>
      </c>
      <c r="D864" t="s">
        <v>1711</v>
      </c>
      <c r="E864" t="s">
        <v>1703</v>
      </c>
      <c r="F864" t="s">
        <v>1744</v>
      </c>
    </row>
    <row r="865" spans="1:6" x14ac:dyDescent="0.35">
      <c r="A865" t="s">
        <v>883</v>
      </c>
      <c r="B865" t="s">
        <v>1</v>
      </c>
      <c r="C865" t="s">
        <v>1718</v>
      </c>
      <c r="D865" t="s">
        <v>1711</v>
      </c>
      <c r="E865" t="s">
        <v>1703</v>
      </c>
      <c r="F865" t="s">
        <v>1745</v>
      </c>
    </row>
    <row r="866" spans="1:6" x14ac:dyDescent="0.35">
      <c r="A866" t="s">
        <v>884</v>
      </c>
      <c r="B866" t="s">
        <v>1</v>
      </c>
      <c r="C866" t="s">
        <v>1718</v>
      </c>
      <c r="D866" t="s">
        <v>1711</v>
      </c>
      <c r="E866" t="s">
        <v>1703</v>
      </c>
      <c r="F866" t="s">
        <v>1746</v>
      </c>
    </row>
    <row r="867" spans="1:6" x14ac:dyDescent="0.35">
      <c r="A867" t="s">
        <v>885</v>
      </c>
      <c r="B867" t="s">
        <v>1</v>
      </c>
      <c r="C867" t="s">
        <v>1718</v>
      </c>
      <c r="D867" t="s">
        <v>1711</v>
      </c>
      <c r="E867" t="s">
        <v>1703</v>
      </c>
      <c r="F867" t="s">
        <v>1747</v>
      </c>
    </row>
    <row r="868" spans="1:6" x14ac:dyDescent="0.35">
      <c r="A868" t="s">
        <v>886</v>
      </c>
      <c r="B868" t="s">
        <v>1</v>
      </c>
      <c r="C868" t="s">
        <v>1718</v>
      </c>
      <c r="D868" t="s">
        <v>1711</v>
      </c>
      <c r="E868" t="s">
        <v>1703</v>
      </c>
      <c r="F868" t="s">
        <v>1748</v>
      </c>
    </row>
    <row r="869" spans="1:6" x14ac:dyDescent="0.35">
      <c r="A869" t="s">
        <v>887</v>
      </c>
      <c r="B869" t="s">
        <v>1</v>
      </c>
      <c r="C869" t="s">
        <v>1718</v>
      </c>
      <c r="D869" t="s">
        <v>1711</v>
      </c>
      <c r="E869" t="s">
        <v>1703</v>
      </c>
      <c r="F869" t="s">
        <v>1749</v>
      </c>
    </row>
    <row r="870" spans="1:6" x14ac:dyDescent="0.35">
      <c r="A870" t="s">
        <v>888</v>
      </c>
      <c r="B870" t="s">
        <v>1</v>
      </c>
      <c r="C870" t="s">
        <v>1718</v>
      </c>
      <c r="D870" t="s">
        <v>1711</v>
      </c>
      <c r="E870" t="s">
        <v>1703</v>
      </c>
      <c r="F870" t="s">
        <v>1750</v>
      </c>
    </row>
    <row r="871" spans="1:6" x14ac:dyDescent="0.35">
      <c r="A871" t="s">
        <v>889</v>
      </c>
      <c r="B871" t="s">
        <v>1</v>
      </c>
      <c r="C871" t="s">
        <v>1718</v>
      </c>
      <c r="D871" t="s">
        <v>1711</v>
      </c>
      <c r="E871" t="s">
        <v>1703</v>
      </c>
      <c r="F871" t="s">
        <v>1751</v>
      </c>
    </row>
    <row r="872" spans="1:6" x14ac:dyDescent="0.35">
      <c r="A872" t="s">
        <v>890</v>
      </c>
      <c r="B872" t="s">
        <v>1</v>
      </c>
      <c r="C872" t="s">
        <v>1718</v>
      </c>
      <c r="D872" t="s">
        <v>1711</v>
      </c>
      <c r="E872" t="s">
        <v>1704</v>
      </c>
      <c r="F872" t="s">
        <v>1742</v>
      </c>
    </row>
    <row r="873" spans="1:6" x14ac:dyDescent="0.35">
      <c r="A873" t="s">
        <v>891</v>
      </c>
      <c r="B873" t="s">
        <v>1</v>
      </c>
      <c r="C873" t="s">
        <v>1718</v>
      </c>
      <c r="D873" t="s">
        <v>1711</v>
      </c>
      <c r="E873" t="s">
        <v>1704</v>
      </c>
      <c r="F873" t="s">
        <v>1743</v>
      </c>
    </row>
    <row r="874" spans="1:6" x14ac:dyDescent="0.35">
      <c r="A874" t="s">
        <v>892</v>
      </c>
      <c r="B874" t="s">
        <v>1</v>
      </c>
      <c r="C874" t="s">
        <v>1718</v>
      </c>
      <c r="D874" t="s">
        <v>1711</v>
      </c>
      <c r="E874" t="s">
        <v>1704</v>
      </c>
      <c r="F874" t="s">
        <v>1744</v>
      </c>
    </row>
    <row r="875" spans="1:6" x14ac:dyDescent="0.35">
      <c r="A875" t="s">
        <v>893</v>
      </c>
      <c r="B875" t="s">
        <v>1</v>
      </c>
      <c r="C875" t="s">
        <v>1718</v>
      </c>
      <c r="D875" t="s">
        <v>1711</v>
      </c>
      <c r="E875" t="s">
        <v>1704</v>
      </c>
      <c r="F875" t="s">
        <v>1745</v>
      </c>
    </row>
    <row r="876" spans="1:6" x14ac:dyDescent="0.35">
      <c r="A876" t="s">
        <v>894</v>
      </c>
      <c r="B876" t="s">
        <v>1</v>
      </c>
      <c r="C876" t="s">
        <v>1718</v>
      </c>
      <c r="D876" t="s">
        <v>1711</v>
      </c>
      <c r="E876" t="s">
        <v>1704</v>
      </c>
      <c r="F876" t="s">
        <v>1746</v>
      </c>
    </row>
    <row r="877" spans="1:6" x14ac:dyDescent="0.35">
      <c r="A877" t="s">
        <v>895</v>
      </c>
      <c r="B877" t="s">
        <v>1</v>
      </c>
      <c r="C877" t="s">
        <v>1718</v>
      </c>
      <c r="D877" t="s">
        <v>1711</v>
      </c>
      <c r="E877" t="s">
        <v>1704</v>
      </c>
      <c r="F877" t="s">
        <v>1747</v>
      </c>
    </row>
    <row r="878" spans="1:6" x14ac:dyDescent="0.35">
      <c r="A878" t="s">
        <v>896</v>
      </c>
      <c r="B878" t="s">
        <v>1</v>
      </c>
      <c r="C878" t="s">
        <v>1718</v>
      </c>
      <c r="D878" t="s">
        <v>1711</v>
      </c>
      <c r="E878" t="s">
        <v>1704</v>
      </c>
      <c r="F878" t="s">
        <v>1748</v>
      </c>
    </row>
    <row r="879" spans="1:6" x14ac:dyDescent="0.35">
      <c r="A879" t="s">
        <v>897</v>
      </c>
      <c r="B879" t="s">
        <v>1</v>
      </c>
      <c r="C879" t="s">
        <v>1718</v>
      </c>
      <c r="D879" t="s">
        <v>1711</v>
      </c>
      <c r="E879" t="s">
        <v>1704</v>
      </c>
      <c r="F879" t="s">
        <v>1749</v>
      </c>
    </row>
    <row r="880" spans="1:6" x14ac:dyDescent="0.35">
      <c r="A880" t="s">
        <v>898</v>
      </c>
      <c r="B880" t="s">
        <v>1</v>
      </c>
      <c r="C880" t="s">
        <v>1718</v>
      </c>
      <c r="D880" t="s">
        <v>1711</v>
      </c>
      <c r="E880" t="s">
        <v>1704</v>
      </c>
      <c r="F880" t="s">
        <v>1750</v>
      </c>
    </row>
    <row r="881" spans="1:6" x14ac:dyDescent="0.35">
      <c r="A881" t="s">
        <v>899</v>
      </c>
      <c r="B881" t="s">
        <v>1</v>
      </c>
      <c r="C881" t="s">
        <v>1718</v>
      </c>
      <c r="D881" t="s">
        <v>1711</v>
      </c>
      <c r="E881" t="s">
        <v>1704</v>
      </c>
      <c r="F881" t="s">
        <v>1751</v>
      </c>
    </row>
    <row r="882" spans="1:6" x14ac:dyDescent="0.35">
      <c r="A882" t="s">
        <v>900</v>
      </c>
      <c r="B882" t="s">
        <v>1</v>
      </c>
      <c r="C882" t="s">
        <v>1718</v>
      </c>
      <c r="D882" t="s">
        <v>1712</v>
      </c>
      <c r="E882" t="s">
        <v>1703</v>
      </c>
      <c r="F882" t="s">
        <v>1742</v>
      </c>
    </row>
    <row r="883" spans="1:6" x14ac:dyDescent="0.35">
      <c r="A883" t="s">
        <v>901</v>
      </c>
      <c r="B883" t="s">
        <v>1</v>
      </c>
      <c r="C883" t="s">
        <v>1718</v>
      </c>
      <c r="D883" t="s">
        <v>1712</v>
      </c>
      <c r="E883" t="s">
        <v>1703</v>
      </c>
      <c r="F883" t="s">
        <v>1743</v>
      </c>
    </row>
    <row r="884" spans="1:6" x14ac:dyDescent="0.35">
      <c r="A884" t="s">
        <v>902</v>
      </c>
      <c r="B884" t="s">
        <v>1</v>
      </c>
      <c r="C884" t="s">
        <v>1718</v>
      </c>
      <c r="D884" t="s">
        <v>1712</v>
      </c>
      <c r="E884" t="s">
        <v>1703</v>
      </c>
      <c r="F884" t="s">
        <v>1744</v>
      </c>
    </row>
    <row r="885" spans="1:6" x14ac:dyDescent="0.35">
      <c r="A885" t="s">
        <v>903</v>
      </c>
      <c r="B885" t="s">
        <v>1</v>
      </c>
      <c r="C885" t="s">
        <v>1718</v>
      </c>
      <c r="D885" t="s">
        <v>1712</v>
      </c>
      <c r="E885" t="s">
        <v>1703</v>
      </c>
      <c r="F885" t="s">
        <v>1745</v>
      </c>
    </row>
    <row r="886" spans="1:6" x14ac:dyDescent="0.35">
      <c r="A886" t="s">
        <v>904</v>
      </c>
      <c r="B886" t="s">
        <v>1</v>
      </c>
      <c r="C886" t="s">
        <v>1718</v>
      </c>
      <c r="D886" t="s">
        <v>1712</v>
      </c>
      <c r="E886" t="s">
        <v>1703</v>
      </c>
      <c r="F886" t="s">
        <v>1746</v>
      </c>
    </row>
    <row r="887" spans="1:6" x14ac:dyDescent="0.35">
      <c r="A887" t="s">
        <v>905</v>
      </c>
      <c r="B887" t="s">
        <v>1</v>
      </c>
      <c r="C887" t="s">
        <v>1718</v>
      </c>
      <c r="D887" t="s">
        <v>1712</v>
      </c>
      <c r="E887" t="s">
        <v>1703</v>
      </c>
      <c r="F887" t="s">
        <v>1747</v>
      </c>
    </row>
    <row r="888" spans="1:6" x14ac:dyDescent="0.35">
      <c r="A888" t="s">
        <v>906</v>
      </c>
      <c r="B888" t="s">
        <v>1</v>
      </c>
      <c r="C888" t="s">
        <v>1718</v>
      </c>
      <c r="D888" t="s">
        <v>1712</v>
      </c>
      <c r="E888" t="s">
        <v>1703</v>
      </c>
      <c r="F888" t="s">
        <v>1748</v>
      </c>
    </row>
    <row r="889" spans="1:6" x14ac:dyDescent="0.35">
      <c r="A889" t="s">
        <v>907</v>
      </c>
      <c r="B889" t="s">
        <v>1</v>
      </c>
      <c r="C889" t="s">
        <v>1718</v>
      </c>
      <c r="D889" t="s">
        <v>1712</v>
      </c>
      <c r="E889" t="s">
        <v>1703</v>
      </c>
      <c r="F889" t="s">
        <v>1749</v>
      </c>
    </row>
    <row r="890" spans="1:6" x14ac:dyDescent="0.35">
      <c r="A890" t="s">
        <v>908</v>
      </c>
      <c r="B890" t="s">
        <v>1</v>
      </c>
      <c r="C890" t="s">
        <v>1718</v>
      </c>
      <c r="D890" t="s">
        <v>1712</v>
      </c>
      <c r="E890" t="s">
        <v>1703</v>
      </c>
      <c r="F890" t="s">
        <v>1750</v>
      </c>
    </row>
    <row r="891" spans="1:6" x14ac:dyDescent="0.35">
      <c r="A891" t="s">
        <v>909</v>
      </c>
      <c r="B891" t="s">
        <v>1</v>
      </c>
      <c r="C891" t="s">
        <v>1718</v>
      </c>
      <c r="D891" t="s">
        <v>1712</v>
      </c>
      <c r="E891" t="s">
        <v>1703</v>
      </c>
      <c r="F891" t="s">
        <v>1751</v>
      </c>
    </row>
    <row r="892" spans="1:6" x14ac:dyDescent="0.35">
      <c r="A892" t="s">
        <v>910</v>
      </c>
      <c r="B892" t="s">
        <v>1</v>
      </c>
      <c r="C892" t="s">
        <v>1718</v>
      </c>
      <c r="D892" t="s">
        <v>1712</v>
      </c>
      <c r="E892" t="s">
        <v>1704</v>
      </c>
      <c r="F892" t="s">
        <v>1742</v>
      </c>
    </row>
    <row r="893" spans="1:6" x14ac:dyDescent="0.35">
      <c r="A893" t="s">
        <v>911</v>
      </c>
      <c r="B893" t="s">
        <v>1</v>
      </c>
      <c r="C893" t="s">
        <v>1718</v>
      </c>
      <c r="D893" t="s">
        <v>1712</v>
      </c>
      <c r="E893" t="s">
        <v>1704</v>
      </c>
      <c r="F893" t="s">
        <v>1743</v>
      </c>
    </row>
    <row r="894" spans="1:6" x14ac:dyDescent="0.35">
      <c r="A894" t="s">
        <v>912</v>
      </c>
      <c r="B894" t="s">
        <v>1</v>
      </c>
      <c r="C894" t="s">
        <v>1718</v>
      </c>
      <c r="D894" t="s">
        <v>1712</v>
      </c>
      <c r="E894" t="s">
        <v>1704</v>
      </c>
      <c r="F894" t="s">
        <v>1744</v>
      </c>
    </row>
    <row r="895" spans="1:6" x14ac:dyDescent="0.35">
      <c r="A895" t="s">
        <v>913</v>
      </c>
      <c r="B895" t="s">
        <v>1</v>
      </c>
      <c r="C895" t="s">
        <v>1718</v>
      </c>
      <c r="D895" t="s">
        <v>1712</v>
      </c>
      <c r="E895" t="s">
        <v>1704</v>
      </c>
      <c r="F895" t="s">
        <v>1745</v>
      </c>
    </row>
    <row r="896" spans="1:6" x14ac:dyDescent="0.35">
      <c r="A896" t="s">
        <v>914</v>
      </c>
      <c r="B896" t="s">
        <v>1</v>
      </c>
      <c r="C896" t="s">
        <v>1718</v>
      </c>
      <c r="D896" t="s">
        <v>1712</v>
      </c>
      <c r="E896" t="s">
        <v>1704</v>
      </c>
      <c r="F896" t="s">
        <v>1746</v>
      </c>
    </row>
    <row r="897" spans="1:6" x14ac:dyDescent="0.35">
      <c r="A897" t="s">
        <v>915</v>
      </c>
      <c r="B897" t="s">
        <v>1</v>
      </c>
      <c r="C897" t="s">
        <v>1718</v>
      </c>
      <c r="D897" t="s">
        <v>1712</v>
      </c>
      <c r="E897" t="s">
        <v>1704</v>
      </c>
      <c r="F897" t="s">
        <v>1747</v>
      </c>
    </row>
    <row r="898" spans="1:6" x14ac:dyDescent="0.35">
      <c r="A898" t="s">
        <v>916</v>
      </c>
      <c r="B898" t="s">
        <v>1</v>
      </c>
      <c r="C898" t="s">
        <v>1718</v>
      </c>
      <c r="D898" t="s">
        <v>1712</v>
      </c>
      <c r="E898" t="s">
        <v>1704</v>
      </c>
      <c r="F898" t="s">
        <v>1748</v>
      </c>
    </row>
    <row r="899" spans="1:6" x14ac:dyDescent="0.35">
      <c r="A899" t="s">
        <v>917</v>
      </c>
      <c r="B899" t="s">
        <v>1</v>
      </c>
      <c r="C899" t="s">
        <v>1718</v>
      </c>
      <c r="D899" t="s">
        <v>1712</v>
      </c>
      <c r="E899" t="s">
        <v>1704</v>
      </c>
      <c r="F899" t="s">
        <v>1749</v>
      </c>
    </row>
    <row r="900" spans="1:6" x14ac:dyDescent="0.35">
      <c r="A900" t="s">
        <v>918</v>
      </c>
      <c r="B900" t="s">
        <v>1</v>
      </c>
      <c r="C900" t="s">
        <v>1718</v>
      </c>
      <c r="D900" t="s">
        <v>1712</v>
      </c>
      <c r="E900" t="s">
        <v>1704</v>
      </c>
      <c r="F900" t="s">
        <v>1750</v>
      </c>
    </row>
    <row r="901" spans="1:6" x14ac:dyDescent="0.35">
      <c r="A901" t="s">
        <v>919</v>
      </c>
      <c r="B901" t="s">
        <v>1</v>
      </c>
      <c r="C901" t="s">
        <v>1718</v>
      </c>
      <c r="D901" t="s">
        <v>1712</v>
      </c>
      <c r="E901" t="s">
        <v>1704</v>
      </c>
      <c r="F901" t="s">
        <v>1751</v>
      </c>
    </row>
    <row r="902" spans="1:6" x14ac:dyDescent="0.35">
      <c r="A902" t="s">
        <v>920</v>
      </c>
      <c r="B902" t="s">
        <v>1</v>
      </c>
      <c r="C902" t="s">
        <v>1718</v>
      </c>
      <c r="D902" t="s">
        <v>1713</v>
      </c>
      <c r="E902" t="s">
        <v>1703</v>
      </c>
      <c r="F902" t="s">
        <v>1742</v>
      </c>
    </row>
    <row r="903" spans="1:6" x14ac:dyDescent="0.35">
      <c r="A903" t="s">
        <v>921</v>
      </c>
      <c r="B903" t="s">
        <v>1</v>
      </c>
      <c r="C903" t="s">
        <v>1718</v>
      </c>
      <c r="D903" t="s">
        <v>1713</v>
      </c>
      <c r="E903" t="s">
        <v>1703</v>
      </c>
      <c r="F903" t="s">
        <v>1743</v>
      </c>
    </row>
    <row r="904" spans="1:6" x14ac:dyDescent="0.35">
      <c r="A904" t="s">
        <v>922</v>
      </c>
      <c r="B904" t="s">
        <v>1</v>
      </c>
      <c r="C904" t="s">
        <v>1718</v>
      </c>
      <c r="D904" t="s">
        <v>1713</v>
      </c>
      <c r="E904" t="s">
        <v>1703</v>
      </c>
      <c r="F904" t="s">
        <v>1744</v>
      </c>
    </row>
    <row r="905" spans="1:6" x14ac:dyDescent="0.35">
      <c r="A905" t="s">
        <v>923</v>
      </c>
      <c r="B905" t="s">
        <v>1</v>
      </c>
      <c r="C905" t="s">
        <v>1718</v>
      </c>
      <c r="D905" t="s">
        <v>1713</v>
      </c>
      <c r="E905" t="s">
        <v>1703</v>
      </c>
      <c r="F905" t="s">
        <v>1745</v>
      </c>
    </row>
    <row r="906" spans="1:6" x14ac:dyDescent="0.35">
      <c r="A906" t="s">
        <v>924</v>
      </c>
      <c r="B906" t="s">
        <v>1</v>
      </c>
      <c r="C906" t="s">
        <v>1718</v>
      </c>
      <c r="D906" t="s">
        <v>1713</v>
      </c>
      <c r="E906" t="s">
        <v>1703</v>
      </c>
      <c r="F906" t="s">
        <v>1746</v>
      </c>
    </row>
    <row r="907" spans="1:6" x14ac:dyDescent="0.35">
      <c r="A907" t="s">
        <v>925</v>
      </c>
      <c r="B907" t="s">
        <v>1</v>
      </c>
      <c r="C907" t="s">
        <v>1718</v>
      </c>
      <c r="D907" t="s">
        <v>1713</v>
      </c>
      <c r="E907" t="s">
        <v>1703</v>
      </c>
      <c r="F907" t="s">
        <v>1747</v>
      </c>
    </row>
    <row r="908" spans="1:6" x14ac:dyDescent="0.35">
      <c r="A908" t="s">
        <v>926</v>
      </c>
      <c r="B908" t="s">
        <v>1</v>
      </c>
      <c r="C908" t="s">
        <v>1718</v>
      </c>
      <c r="D908" t="s">
        <v>1713</v>
      </c>
      <c r="E908" t="s">
        <v>1703</v>
      </c>
      <c r="F908" t="s">
        <v>1748</v>
      </c>
    </row>
    <row r="909" spans="1:6" x14ac:dyDescent="0.35">
      <c r="A909" t="s">
        <v>927</v>
      </c>
      <c r="B909" t="s">
        <v>1</v>
      </c>
      <c r="C909" t="s">
        <v>1718</v>
      </c>
      <c r="D909" t="s">
        <v>1713</v>
      </c>
      <c r="E909" t="s">
        <v>1703</v>
      </c>
      <c r="F909" t="s">
        <v>1749</v>
      </c>
    </row>
    <row r="910" spans="1:6" x14ac:dyDescent="0.35">
      <c r="A910" t="s">
        <v>928</v>
      </c>
      <c r="B910" t="s">
        <v>1</v>
      </c>
      <c r="C910" t="s">
        <v>1718</v>
      </c>
      <c r="D910" t="s">
        <v>1713</v>
      </c>
      <c r="E910" t="s">
        <v>1703</v>
      </c>
      <c r="F910" t="s">
        <v>1750</v>
      </c>
    </row>
    <row r="911" spans="1:6" x14ac:dyDescent="0.35">
      <c r="A911" t="s">
        <v>929</v>
      </c>
      <c r="B911" t="s">
        <v>1</v>
      </c>
      <c r="C911" t="s">
        <v>1718</v>
      </c>
      <c r="D911" t="s">
        <v>1713</v>
      </c>
      <c r="E911" t="s">
        <v>1703</v>
      </c>
      <c r="F911" t="s">
        <v>1751</v>
      </c>
    </row>
    <row r="912" spans="1:6" x14ac:dyDescent="0.35">
      <c r="A912" t="s">
        <v>930</v>
      </c>
      <c r="B912" t="s">
        <v>1</v>
      </c>
      <c r="C912" t="s">
        <v>1718</v>
      </c>
      <c r="D912" t="s">
        <v>1713</v>
      </c>
      <c r="E912" t="s">
        <v>1704</v>
      </c>
      <c r="F912" t="s">
        <v>1742</v>
      </c>
    </row>
    <row r="913" spans="1:6" x14ac:dyDescent="0.35">
      <c r="A913" t="s">
        <v>931</v>
      </c>
      <c r="B913" t="s">
        <v>1</v>
      </c>
      <c r="C913" t="s">
        <v>1718</v>
      </c>
      <c r="D913" t="s">
        <v>1713</v>
      </c>
      <c r="E913" t="s">
        <v>1704</v>
      </c>
      <c r="F913" t="s">
        <v>1743</v>
      </c>
    </row>
    <row r="914" spans="1:6" x14ac:dyDescent="0.35">
      <c r="A914" t="s">
        <v>932</v>
      </c>
      <c r="B914" t="s">
        <v>1</v>
      </c>
      <c r="C914" t="s">
        <v>1718</v>
      </c>
      <c r="D914" t="s">
        <v>1713</v>
      </c>
      <c r="E914" t="s">
        <v>1704</v>
      </c>
      <c r="F914" t="s">
        <v>1744</v>
      </c>
    </row>
    <row r="915" spans="1:6" x14ac:dyDescent="0.35">
      <c r="A915" t="s">
        <v>933</v>
      </c>
      <c r="B915" t="s">
        <v>1</v>
      </c>
      <c r="C915" t="s">
        <v>1718</v>
      </c>
      <c r="D915" t="s">
        <v>1713</v>
      </c>
      <c r="E915" t="s">
        <v>1704</v>
      </c>
      <c r="F915" t="s">
        <v>1745</v>
      </c>
    </row>
    <row r="916" spans="1:6" x14ac:dyDescent="0.35">
      <c r="A916" t="s">
        <v>934</v>
      </c>
      <c r="B916" t="s">
        <v>1</v>
      </c>
      <c r="C916" t="s">
        <v>1718</v>
      </c>
      <c r="D916" t="s">
        <v>1713</v>
      </c>
      <c r="E916" t="s">
        <v>1704</v>
      </c>
      <c r="F916" t="s">
        <v>1746</v>
      </c>
    </row>
    <row r="917" spans="1:6" x14ac:dyDescent="0.35">
      <c r="A917" t="s">
        <v>935</v>
      </c>
      <c r="B917" t="s">
        <v>1</v>
      </c>
      <c r="C917" t="s">
        <v>1718</v>
      </c>
      <c r="D917" t="s">
        <v>1713</v>
      </c>
      <c r="E917" t="s">
        <v>1704</v>
      </c>
      <c r="F917" t="s">
        <v>1747</v>
      </c>
    </row>
    <row r="918" spans="1:6" x14ac:dyDescent="0.35">
      <c r="A918" t="s">
        <v>936</v>
      </c>
      <c r="B918" t="s">
        <v>1</v>
      </c>
      <c r="C918" t="s">
        <v>1718</v>
      </c>
      <c r="D918" t="s">
        <v>1713</v>
      </c>
      <c r="E918" t="s">
        <v>1704</v>
      </c>
      <c r="F918" t="s">
        <v>1748</v>
      </c>
    </row>
    <row r="919" spans="1:6" x14ac:dyDescent="0.35">
      <c r="A919" t="s">
        <v>937</v>
      </c>
      <c r="B919" t="s">
        <v>1</v>
      </c>
      <c r="C919" t="s">
        <v>1718</v>
      </c>
      <c r="D919" t="s">
        <v>1713</v>
      </c>
      <c r="E919" t="s">
        <v>1704</v>
      </c>
      <c r="F919" t="s">
        <v>1749</v>
      </c>
    </row>
    <row r="920" spans="1:6" x14ac:dyDescent="0.35">
      <c r="A920" t="s">
        <v>938</v>
      </c>
      <c r="B920" t="s">
        <v>1</v>
      </c>
      <c r="C920" t="s">
        <v>1718</v>
      </c>
      <c r="D920" t="s">
        <v>1713</v>
      </c>
      <c r="E920" t="s">
        <v>1704</v>
      </c>
      <c r="F920" t="s">
        <v>1750</v>
      </c>
    </row>
    <row r="921" spans="1:6" x14ac:dyDescent="0.35">
      <c r="A921" t="s">
        <v>939</v>
      </c>
      <c r="B921" t="s">
        <v>1</v>
      </c>
      <c r="C921" t="s">
        <v>1718</v>
      </c>
      <c r="D921" t="s">
        <v>1713</v>
      </c>
      <c r="E921" t="s">
        <v>1704</v>
      </c>
      <c r="F921" t="s">
        <v>1751</v>
      </c>
    </row>
    <row r="922" spans="1:6" x14ac:dyDescent="0.35">
      <c r="A922" t="s">
        <v>940</v>
      </c>
      <c r="B922" t="s">
        <v>1</v>
      </c>
      <c r="C922" t="s">
        <v>1718</v>
      </c>
      <c r="D922" t="s">
        <v>1714</v>
      </c>
      <c r="E922" t="s">
        <v>1703</v>
      </c>
      <c r="F922" t="s">
        <v>1742</v>
      </c>
    </row>
    <row r="923" spans="1:6" x14ac:dyDescent="0.35">
      <c r="A923" t="s">
        <v>941</v>
      </c>
      <c r="B923" t="s">
        <v>1</v>
      </c>
      <c r="C923" t="s">
        <v>1718</v>
      </c>
      <c r="D923" t="s">
        <v>1714</v>
      </c>
      <c r="E923" t="s">
        <v>1703</v>
      </c>
      <c r="F923" t="s">
        <v>1743</v>
      </c>
    </row>
    <row r="924" spans="1:6" x14ac:dyDescent="0.35">
      <c r="A924" t="s">
        <v>942</v>
      </c>
      <c r="B924" t="s">
        <v>1</v>
      </c>
      <c r="C924" t="s">
        <v>1718</v>
      </c>
      <c r="D924" t="s">
        <v>1714</v>
      </c>
      <c r="E924" t="s">
        <v>1703</v>
      </c>
      <c r="F924" t="s">
        <v>1744</v>
      </c>
    </row>
    <row r="925" spans="1:6" x14ac:dyDescent="0.35">
      <c r="A925" t="s">
        <v>943</v>
      </c>
      <c r="B925" t="s">
        <v>1</v>
      </c>
      <c r="C925" t="s">
        <v>1718</v>
      </c>
      <c r="D925" t="s">
        <v>1714</v>
      </c>
      <c r="E925" t="s">
        <v>1703</v>
      </c>
      <c r="F925" t="s">
        <v>1745</v>
      </c>
    </row>
    <row r="926" spans="1:6" x14ac:dyDescent="0.35">
      <c r="A926" t="s">
        <v>944</v>
      </c>
      <c r="B926" t="s">
        <v>1</v>
      </c>
      <c r="C926" t="s">
        <v>1718</v>
      </c>
      <c r="D926" t="s">
        <v>1714</v>
      </c>
      <c r="E926" t="s">
        <v>1703</v>
      </c>
      <c r="F926" t="s">
        <v>1746</v>
      </c>
    </row>
    <row r="927" spans="1:6" x14ac:dyDescent="0.35">
      <c r="A927" t="s">
        <v>945</v>
      </c>
      <c r="B927" t="s">
        <v>1</v>
      </c>
      <c r="C927" t="s">
        <v>1718</v>
      </c>
      <c r="D927" t="s">
        <v>1714</v>
      </c>
      <c r="E927" t="s">
        <v>1703</v>
      </c>
      <c r="F927" t="s">
        <v>1747</v>
      </c>
    </row>
    <row r="928" spans="1:6" x14ac:dyDescent="0.35">
      <c r="A928" t="s">
        <v>946</v>
      </c>
      <c r="B928" t="s">
        <v>1</v>
      </c>
      <c r="C928" t="s">
        <v>1718</v>
      </c>
      <c r="D928" t="s">
        <v>1714</v>
      </c>
      <c r="E928" t="s">
        <v>1703</v>
      </c>
      <c r="F928" t="s">
        <v>1748</v>
      </c>
    </row>
    <row r="929" spans="1:6" x14ac:dyDescent="0.35">
      <c r="A929" t="s">
        <v>947</v>
      </c>
      <c r="B929" t="s">
        <v>1</v>
      </c>
      <c r="C929" t="s">
        <v>1718</v>
      </c>
      <c r="D929" t="s">
        <v>1714</v>
      </c>
      <c r="E929" t="s">
        <v>1703</v>
      </c>
      <c r="F929" t="s">
        <v>1749</v>
      </c>
    </row>
    <row r="930" spans="1:6" x14ac:dyDescent="0.35">
      <c r="A930" t="s">
        <v>948</v>
      </c>
      <c r="B930" t="s">
        <v>1</v>
      </c>
      <c r="C930" t="s">
        <v>1718</v>
      </c>
      <c r="D930" t="s">
        <v>1714</v>
      </c>
      <c r="E930" t="s">
        <v>1703</v>
      </c>
      <c r="F930" t="s">
        <v>1750</v>
      </c>
    </row>
    <row r="931" spans="1:6" x14ac:dyDescent="0.35">
      <c r="A931" t="s">
        <v>949</v>
      </c>
      <c r="B931" t="s">
        <v>1</v>
      </c>
      <c r="C931" t="s">
        <v>1718</v>
      </c>
      <c r="D931" t="s">
        <v>1714</v>
      </c>
      <c r="E931" t="s">
        <v>1703</v>
      </c>
      <c r="F931" t="s">
        <v>1751</v>
      </c>
    </row>
    <row r="932" spans="1:6" x14ac:dyDescent="0.35">
      <c r="A932" t="s">
        <v>950</v>
      </c>
      <c r="B932" t="s">
        <v>1</v>
      </c>
      <c r="C932" t="s">
        <v>1718</v>
      </c>
      <c r="D932" t="s">
        <v>1714</v>
      </c>
      <c r="E932" t="s">
        <v>1704</v>
      </c>
      <c r="F932" t="s">
        <v>1742</v>
      </c>
    </row>
    <row r="933" spans="1:6" x14ac:dyDescent="0.35">
      <c r="A933" t="s">
        <v>951</v>
      </c>
      <c r="B933" t="s">
        <v>1</v>
      </c>
      <c r="C933" t="s">
        <v>1718</v>
      </c>
      <c r="D933" t="s">
        <v>1714</v>
      </c>
      <c r="E933" t="s">
        <v>1704</v>
      </c>
      <c r="F933" t="s">
        <v>1743</v>
      </c>
    </row>
    <row r="934" spans="1:6" x14ac:dyDescent="0.35">
      <c r="A934" t="s">
        <v>952</v>
      </c>
      <c r="B934" t="s">
        <v>1</v>
      </c>
      <c r="C934" t="s">
        <v>1718</v>
      </c>
      <c r="D934" t="s">
        <v>1714</v>
      </c>
      <c r="E934" t="s">
        <v>1704</v>
      </c>
      <c r="F934" t="s">
        <v>1744</v>
      </c>
    </row>
    <row r="935" spans="1:6" x14ac:dyDescent="0.35">
      <c r="A935" t="s">
        <v>953</v>
      </c>
      <c r="B935" t="s">
        <v>1</v>
      </c>
      <c r="C935" t="s">
        <v>1718</v>
      </c>
      <c r="D935" t="s">
        <v>1714</v>
      </c>
      <c r="E935" t="s">
        <v>1704</v>
      </c>
      <c r="F935" t="s">
        <v>1745</v>
      </c>
    </row>
    <row r="936" spans="1:6" x14ac:dyDescent="0.35">
      <c r="A936" t="s">
        <v>954</v>
      </c>
      <c r="B936" t="s">
        <v>1</v>
      </c>
      <c r="C936" t="s">
        <v>1718</v>
      </c>
      <c r="D936" t="s">
        <v>1714</v>
      </c>
      <c r="E936" t="s">
        <v>1704</v>
      </c>
      <c r="F936" t="s">
        <v>1746</v>
      </c>
    </row>
    <row r="937" spans="1:6" x14ac:dyDescent="0.35">
      <c r="A937" t="s">
        <v>955</v>
      </c>
      <c r="B937" t="s">
        <v>1</v>
      </c>
      <c r="C937" t="s">
        <v>1718</v>
      </c>
      <c r="D937" t="s">
        <v>1714</v>
      </c>
      <c r="E937" t="s">
        <v>1704</v>
      </c>
      <c r="F937" t="s">
        <v>1747</v>
      </c>
    </row>
    <row r="938" spans="1:6" x14ac:dyDescent="0.35">
      <c r="A938" t="s">
        <v>956</v>
      </c>
      <c r="B938" t="s">
        <v>1</v>
      </c>
      <c r="C938" t="s">
        <v>1718</v>
      </c>
      <c r="D938" t="s">
        <v>1714</v>
      </c>
      <c r="E938" t="s">
        <v>1704</v>
      </c>
      <c r="F938" t="s">
        <v>1748</v>
      </c>
    </row>
    <row r="939" spans="1:6" x14ac:dyDescent="0.35">
      <c r="A939" t="s">
        <v>957</v>
      </c>
      <c r="B939" t="s">
        <v>1</v>
      </c>
      <c r="C939" t="s">
        <v>1718</v>
      </c>
      <c r="D939" t="s">
        <v>1714</v>
      </c>
      <c r="E939" t="s">
        <v>1704</v>
      </c>
      <c r="F939" t="s">
        <v>1749</v>
      </c>
    </row>
    <row r="940" spans="1:6" x14ac:dyDescent="0.35">
      <c r="A940" t="s">
        <v>958</v>
      </c>
      <c r="B940" t="s">
        <v>1</v>
      </c>
      <c r="C940" t="s">
        <v>1718</v>
      </c>
      <c r="D940" t="s">
        <v>1714</v>
      </c>
      <c r="E940" t="s">
        <v>1704</v>
      </c>
      <c r="F940" t="s">
        <v>1750</v>
      </c>
    </row>
    <row r="941" spans="1:6" x14ac:dyDescent="0.35">
      <c r="A941" t="s">
        <v>959</v>
      </c>
      <c r="B941" t="s">
        <v>1</v>
      </c>
      <c r="C941" t="s">
        <v>1718</v>
      </c>
      <c r="D941" t="s">
        <v>1714</v>
      </c>
      <c r="E941" t="s">
        <v>1704</v>
      </c>
      <c r="F941" t="s">
        <v>1751</v>
      </c>
    </row>
    <row r="942" spans="1:6" x14ac:dyDescent="0.35">
      <c r="A942" t="s">
        <v>960</v>
      </c>
      <c r="B942" t="s">
        <v>1</v>
      </c>
      <c r="C942" t="s">
        <v>1718</v>
      </c>
      <c r="D942" t="s">
        <v>1715</v>
      </c>
      <c r="E942" t="s">
        <v>1703</v>
      </c>
      <c r="F942" t="s">
        <v>1742</v>
      </c>
    </row>
    <row r="943" spans="1:6" x14ac:dyDescent="0.35">
      <c r="A943" t="s">
        <v>961</v>
      </c>
      <c r="B943" t="s">
        <v>1</v>
      </c>
      <c r="C943" t="s">
        <v>1718</v>
      </c>
      <c r="D943" t="s">
        <v>1715</v>
      </c>
      <c r="E943" t="s">
        <v>1703</v>
      </c>
      <c r="F943" t="s">
        <v>1743</v>
      </c>
    </row>
    <row r="944" spans="1:6" x14ac:dyDescent="0.35">
      <c r="A944" t="s">
        <v>962</v>
      </c>
      <c r="B944" t="s">
        <v>1</v>
      </c>
      <c r="C944" t="s">
        <v>1718</v>
      </c>
      <c r="D944" t="s">
        <v>1715</v>
      </c>
      <c r="E944" t="s">
        <v>1703</v>
      </c>
      <c r="F944" t="s">
        <v>1744</v>
      </c>
    </row>
    <row r="945" spans="1:6" x14ac:dyDescent="0.35">
      <c r="A945" t="s">
        <v>963</v>
      </c>
      <c r="B945" t="s">
        <v>1</v>
      </c>
      <c r="C945" t="s">
        <v>1718</v>
      </c>
      <c r="D945" t="s">
        <v>1715</v>
      </c>
      <c r="E945" t="s">
        <v>1703</v>
      </c>
      <c r="F945" t="s">
        <v>1745</v>
      </c>
    </row>
    <row r="946" spans="1:6" x14ac:dyDescent="0.35">
      <c r="A946" t="s">
        <v>964</v>
      </c>
      <c r="B946" t="s">
        <v>1</v>
      </c>
      <c r="C946" t="s">
        <v>1718</v>
      </c>
      <c r="D946" t="s">
        <v>1715</v>
      </c>
      <c r="E946" t="s">
        <v>1703</v>
      </c>
      <c r="F946" t="s">
        <v>1746</v>
      </c>
    </row>
    <row r="947" spans="1:6" x14ac:dyDescent="0.35">
      <c r="A947" t="s">
        <v>965</v>
      </c>
      <c r="B947" t="s">
        <v>1</v>
      </c>
      <c r="C947" t="s">
        <v>1718</v>
      </c>
      <c r="D947" t="s">
        <v>1715</v>
      </c>
      <c r="E947" t="s">
        <v>1703</v>
      </c>
      <c r="F947" t="s">
        <v>1747</v>
      </c>
    </row>
    <row r="948" spans="1:6" x14ac:dyDescent="0.35">
      <c r="A948" t="s">
        <v>966</v>
      </c>
      <c r="B948" t="s">
        <v>1</v>
      </c>
      <c r="C948" t="s">
        <v>1718</v>
      </c>
      <c r="D948" t="s">
        <v>1715</v>
      </c>
      <c r="E948" t="s">
        <v>1703</v>
      </c>
      <c r="F948" t="s">
        <v>1748</v>
      </c>
    </row>
    <row r="949" spans="1:6" x14ac:dyDescent="0.35">
      <c r="A949" t="s">
        <v>967</v>
      </c>
      <c r="B949" t="s">
        <v>1</v>
      </c>
      <c r="C949" t="s">
        <v>1718</v>
      </c>
      <c r="D949" t="s">
        <v>1715</v>
      </c>
      <c r="E949" t="s">
        <v>1703</v>
      </c>
      <c r="F949" t="s">
        <v>1749</v>
      </c>
    </row>
    <row r="950" spans="1:6" x14ac:dyDescent="0.35">
      <c r="A950" t="s">
        <v>968</v>
      </c>
      <c r="B950" t="s">
        <v>1</v>
      </c>
      <c r="C950" t="s">
        <v>1718</v>
      </c>
      <c r="D950" t="s">
        <v>1715</v>
      </c>
      <c r="E950" t="s">
        <v>1703</v>
      </c>
      <c r="F950" t="s">
        <v>1750</v>
      </c>
    </row>
    <row r="951" spans="1:6" x14ac:dyDescent="0.35">
      <c r="A951" t="s">
        <v>969</v>
      </c>
      <c r="B951" t="s">
        <v>1</v>
      </c>
      <c r="C951" t="s">
        <v>1718</v>
      </c>
      <c r="D951" t="s">
        <v>1715</v>
      </c>
      <c r="E951" t="s">
        <v>1703</v>
      </c>
      <c r="F951" t="s">
        <v>1751</v>
      </c>
    </row>
    <row r="952" spans="1:6" x14ac:dyDescent="0.35">
      <c r="A952" t="s">
        <v>970</v>
      </c>
      <c r="B952" t="s">
        <v>1</v>
      </c>
      <c r="C952" t="s">
        <v>1718</v>
      </c>
      <c r="D952" t="s">
        <v>1715</v>
      </c>
      <c r="E952" t="s">
        <v>1704</v>
      </c>
      <c r="F952" t="s">
        <v>1742</v>
      </c>
    </row>
    <row r="953" spans="1:6" x14ac:dyDescent="0.35">
      <c r="A953" t="s">
        <v>971</v>
      </c>
      <c r="B953" t="s">
        <v>1</v>
      </c>
      <c r="C953" t="s">
        <v>1718</v>
      </c>
      <c r="D953" t="s">
        <v>1715</v>
      </c>
      <c r="E953" t="s">
        <v>1704</v>
      </c>
      <c r="F953" t="s">
        <v>1743</v>
      </c>
    </row>
    <row r="954" spans="1:6" x14ac:dyDescent="0.35">
      <c r="A954" t="s">
        <v>972</v>
      </c>
      <c r="B954" t="s">
        <v>1</v>
      </c>
      <c r="C954" t="s">
        <v>1718</v>
      </c>
      <c r="D954" t="s">
        <v>1715</v>
      </c>
      <c r="E954" t="s">
        <v>1704</v>
      </c>
      <c r="F954" t="s">
        <v>1744</v>
      </c>
    </row>
    <row r="955" spans="1:6" x14ac:dyDescent="0.35">
      <c r="A955" t="s">
        <v>973</v>
      </c>
      <c r="B955" t="s">
        <v>1</v>
      </c>
      <c r="C955" t="s">
        <v>1718</v>
      </c>
      <c r="D955" t="s">
        <v>1715</v>
      </c>
      <c r="E955" t="s">
        <v>1704</v>
      </c>
      <c r="F955" t="s">
        <v>1745</v>
      </c>
    </row>
    <row r="956" spans="1:6" x14ac:dyDescent="0.35">
      <c r="A956" t="s">
        <v>974</v>
      </c>
      <c r="B956" t="s">
        <v>1</v>
      </c>
      <c r="C956" t="s">
        <v>1718</v>
      </c>
      <c r="D956" t="s">
        <v>1715</v>
      </c>
      <c r="E956" t="s">
        <v>1704</v>
      </c>
      <c r="F956" t="s">
        <v>1746</v>
      </c>
    </row>
    <row r="957" spans="1:6" x14ac:dyDescent="0.35">
      <c r="A957" t="s">
        <v>975</v>
      </c>
      <c r="B957" t="s">
        <v>1</v>
      </c>
      <c r="C957" t="s">
        <v>1718</v>
      </c>
      <c r="D957" t="s">
        <v>1715</v>
      </c>
      <c r="E957" t="s">
        <v>1704</v>
      </c>
      <c r="F957" t="s">
        <v>1747</v>
      </c>
    </row>
    <row r="958" spans="1:6" x14ac:dyDescent="0.35">
      <c r="A958" t="s">
        <v>976</v>
      </c>
      <c r="B958" t="s">
        <v>1</v>
      </c>
      <c r="C958" t="s">
        <v>1718</v>
      </c>
      <c r="D958" t="s">
        <v>1715</v>
      </c>
      <c r="E958" t="s">
        <v>1704</v>
      </c>
      <c r="F958" t="s">
        <v>1748</v>
      </c>
    </row>
    <row r="959" spans="1:6" x14ac:dyDescent="0.35">
      <c r="A959" t="s">
        <v>977</v>
      </c>
      <c r="B959" t="s">
        <v>1</v>
      </c>
      <c r="C959" t="s">
        <v>1718</v>
      </c>
      <c r="D959" t="s">
        <v>1715</v>
      </c>
      <c r="E959" t="s">
        <v>1704</v>
      </c>
      <c r="F959" t="s">
        <v>1749</v>
      </c>
    </row>
    <row r="960" spans="1:6" x14ac:dyDescent="0.35">
      <c r="A960" t="s">
        <v>978</v>
      </c>
      <c r="B960" t="s">
        <v>1</v>
      </c>
      <c r="C960" t="s">
        <v>1718</v>
      </c>
      <c r="D960" t="s">
        <v>1715</v>
      </c>
      <c r="E960" t="s">
        <v>1704</v>
      </c>
      <c r="F960" t="s">
        <v>1750</v>
      </c>
    </row>
    <row r="961" spans="1:6" x14ac:dyDescent="0.35">
      <c r="A961" t="s">
        <v>979</v>
      </c>
      <c r="B961" t="s">
        <v>1</v>
      </c>
      <c r="C961" t="s">
        <v>1718</v>
      </c>
      <c r="D961" t="s">
        <v>1715</v>
      </c>
      <c r="E961" t="s">
        <v>1704</v>
      </c>
      <c r="F961" t="s">
        <v>1751</v>
      </c>
    </row>
    <row r="962" spans="1:6" x14ac:dyDescent="0.35">
      <c r="A962" t="s">
        <v>980</v>
      </c>
      <c r="B962" t="s">
        <v>1</v>
      </c>
      <c r="C962" t="s">
        <v>1719</v>
      </c>
      <c r="D962" t="s">
        <v>1702</v>
      </c>
      <c r="E962" t="s">
        <v>1703</v>
      </c>
      <c r="F962" t="s">
        <v>1742</v>
      </c>
    </row>
    <row r="963" spans="1:6" x14ac:dyDescent="0.35">
      <c r="A963" t="s">
        <v>981</v>
      </c>
      <c r="B963" t="s">
        <v>1</v>
      </c>
      <c r="C963" t="s">
        <v>1719</v>
      </c>
      <c r="D963" t="s">
        <v>1702</v>
      </c>
      <c r="E963" t="s">
        <v>1703</v>
      </c>
      <c r="F963" t="s">
        <v>1743</v>
      </c>
    </row>
    <row r="964" spans="1:6" x14ac:dyDescent="0.35">
      <c r="A964" t="s">
        <v>982</v>
      </c>
      <c r="B964" t="s">
        <v>1</v>
      </c>
      <c r="C964" t="s">
        <v>1719</v>
      </c>
      <c r="D964" t="s">
        <v>1702</v>
      </c>
      <c r="E964" t="s">
        <v>1703</v>
      </c>
      <c r="F964" t="s">
        <v>1744</v>
      </c>
    </row>
    <row r="965" spans="1:6" x14ac:dyDescent="0.35">
      <c r="A965" t="s">
        <v>983</v>
      </c>
      <c r="B965" t="s">
        <v>1</v>
      </c>
      <c r="C965" t="s">
        <v>1719</v>
      </c>
      <c r="D965" t="s">
        <v>1702</v>
      </c>
      <c r="E965" t="s">
        <v>1703</v>
      </c>
      <c r="F965" t="s">
        <v>1745</v>
      </c>
    </row>
    <row r="966" spans="1:6" x14ac:dyDescent="0.35">
      <c r="A966" t="s">
        <v>984</v>
      </c>
      <c r="B966" t="s">
        <v>1</v>
      </c>
      <c r="C966" t="s">
        <v>1719</v>
      </c>
      <c r="D966" t="s">
        <v>1702</v>
      </c>
      <c r="E966" t="s">
        <v>1703</v>
      </c>
      <c r="F966" t="s">
        <v>1746</v>
      </c>
    </row>
    <row r="967" spans="1:6" x14ac:dyDescent="0.35">
      <c r="A967" t="s">
        <v>985</v>
      </c>
      <c r="B967" t="s">
        <v>1</v>
      </c>
      <c r="C967" t="s">
        <v>1719</v>
      </c>
      <c r="D967" t="s">
        <v>1702</v>
      </c>
      <c r="E967" t="s">
        <v>1703</v>
      </c>
      <c r="F967" t="s">
        <v>1747</v>
      </c>
    </row>
    <row r="968" spans="1:6" x14ac:dyDescent="0.35">
      <c r="A968" t="s">
        <v>986</v>
      </c>
      <c r="B968" t="s">
        <v>1</v>
      </c>
      <c r="C968" t="s">
        <v>1719</v>
      </c>
      <c r="D968" t="s">
        <v>1702</v>
      </c>
      <c r="E968" t="s">
        <v>1703</v>
      </c>
      <c r="F968" t="s">
        <v>1748</v>
      </c>
    </row>
    <row r="969" spans="1:6" x14ac:dyDescent="0.35">
      <c r="A969" t="s">
        <v>987</v>
      </c>
      <c r="B969" t="s">
        <v>1</v>
      </c>
      <c r="C969" t="s">
        <v>1719</v>
      </c>
      <c r="D969" t="s">
        <v>1702</v>
      </c>
      <c r="E969" t="s">
        <v>1703</v>
      </c>
      <c r="F969" t="s">
        <v>1749</v>
      </c>
    </row>
    <row r="970" spans="1:6" x14ac:dyDescent="0.35">
      <c r="A970" t="s">
        <v>988</v>
      </c>
      <c r="B970" t="s">
        <v>1</v>
      </c>
      <c r="C970" t="s">
        <v>1719</v>
      </c>
      <c r="D970" t="s">
        <v>1702</v>
      </c>
      <c r="E970" t="s">
        <v>1703</v>
      </c>
      <c r="F970" t="s">
        <v>1750</v>
      </c>
    </row>
    <row r="971" spans="1:6" x14ac:dyDescent="0.35">
      <c r="A971" t="s">
        <v>989</v>
      </c>
      <c r="B971" t="s">
        <v>1</v>
      </c>
      <c r="C971" t="s">
        <v>1719</v>
      </c>
      <c r="D971" t="s">
        <v>1702</v>
      </c>
      <c r="E971" t="s">
        <v>1703</v>
      </c>
      <c r="F971" t="s">
        <v>1751</v>
      </c>
    </row>
    <row r="972" spans="1:6" x14ac:dyDescent="0.35">
      <c r="A972" t="s">
        <v>990</v>
      </c>
      <c r="B972" t="s">
        <v>1</v>
      </c>
      <c r="C972" t="s">
        <v>1719</v>
      </c>
      <c r="D972" t="s">
        <v>1702</v>
      </c>
      <c r="E972" t="s">
        <v>1704</v>
      </c>
      <c r="F972" t="s">
        <v>1742</v>
      </c>
    </row>
    <row r="973" spans="1:6" x14ac:dyDescent="0.35">
      <c r="A973" t="s">
        <v>991</v>
      </c>
      <c r="B973" t="s">
        <v>1</v>
      </c>
      <c r="C973" t="s">
        <v>1719</v>
      </c>
      <c r="D973" t="s">
        <v>1702</v>
      </c>
      <c r="E973" t="s">
        <v>1704</v>
      </c>
      <c r="F973" t="s">
        <v>1743</v>
      </c>
    </row>
    <row r="974" spans="1:6" x14ac:dyDescent="0.35">
      <c r="A974" t="s">
        <v>992</v>
      </c>
      <c r="B974" t="s">
        <v>1</v>
      </c>
      <c r="C974" t="s">
        <v>1719</v>
      </c>
      <c r="D974" t="s">
        <v>1702</v>
      </c>
      <c r="E974" t="s">
        <v>1704</v>
      </c>
      <c r="F974" t="s">
        <v>1744</v>
      </c>
    </row>
    <row r="975" spans="1:6" x14ac:dyDescent="0.35">
      <c r="A975" t="s">
        <v>993</v>
      </c>
      <c r="B975" t="s">
        <v>1</v>
      </c>
      <c r="C975" t="s">
        <v>1719</v>
      </c>
      <c r="D975" t="s">
        <v>1702</v>
      </c>
      <c r="E975" t="s">
        <v>1704</v>
      </c>
      <c r="F975" t="s">
        <v>1745</v>
      </c>
    </row>
    <row r="976" spans="1:6" x14ac:dyDescent="0.35">
      <c r="A976" t="s">
        <v>994</v>
      </c>
      <c r="B976" t="s">
        <v>1</v>
      </c>
      <c r="C976" t="s">
        <v>1719</v>
      </c>
      <c r="D976" t="s">
        <v>1702</v>
      </c>
      <c r="E976" t="s">
        <v>1704</v>
      </c>
      <c r="F976" t="s">
        <v>1746</v>
      </c>
    </row>
    <row r="977" spans="1:6" x14ac:dyDescent="0.35">
      <c r="A977" t="s">
        <v>995</v>
      </c>
      <c r="B977" t="s">
        <v>1</v>
      </c>
      <c r="C977" t="s">
        <v>1719</v>
      </c>
      <c r="D977" t="s">
        <v>1702</v>
      </c>
      <c r="E977" t="s">
        <v>1704</v>
      </c>
      <c r="F977" t="s">
        <v>1747</v>
      </c>
    </row>
    <row r="978" spans="1:6" x14ac:dyDescent="0.35">
      <c r="A978" t="s">
        <v>996</v>
      </c>
      <c r="B978" t="s">
        <v>1</v>
      </c>
      <c r="C978" t="s">
        <v>1719</v>
      </c>
      <c r="D978" t="s">
        <v>1702</v>
      </c>
      <c r="E978" t="s">
        <v>1704</v>
      </c>
      <c r="F978" t="s">
        <v>1748</v>
      </c>
    </row>
    <row r="979" spans="1:6" x14ac:dyDescent="0.35">
      <c r="A979" t="s">
        <v>997</v>
      </c>
      <c r="B979" t="s">
        <v>1</v>
      </c>
      <c r="C979" t="s">
        <v>1719</v>
      </c>
      <c r="D979" t="s">
        <v>1702</v>
      </c>
      <c r="E979" t="s">
        <v>1704</v>
      </c>
      <c r="F979" t="s">
        <v>1749</v>
      </c>
    </row>
    <row r="980" spans="1:6" x14ac:dyDescent="0.35">
      <c r="A980" t="s">
        <v>998</v>
      </c>
      <c r="B980" t="s">
        <v>1</v>
      </c>
      <c r="C980" t="s">
        <v>1719</v>
      </c>
      <c r="D980" t="s">
        <v>1702</v>
      </c>
      <c r="E980" t="s">
        <v>1704</v>
      </c>
      <c r="F980" t="s">
        <v>1750</v>
      </c>
    </row>
    <row r="981" spans="1:6" x14ac:dyDescent="0.35">
      <c r="A981" t="s">
        <v>999</v>
      </c>
      <c r="B981" t="s">
        <v>1</v>
      </c>
      <c r="C981" t="s">
        <v>1719</v>
      </c>
      <c r="D981" t="s">
        <v>1702</v>
      </c>
      <c r="E981" t="s">
        <v>1704</v>
      </c>
      <c r="F981" t="s">
        <v>1751</v>
      </c>
    </row>
    <row r="982" spans="1:6" x14ac:dyDescent="0.35">
      <c r="A982" t="s">
        <v>1000</v>
      </c>
      <c r="B982" t="s">
        <v>1</v>
      </c>
      <c r="C982" t="s">
        <v>1719</v>
      </c>
      <c r="D982" t="s">
        <v>1705</v>
      </c>
      <c r="E982" t="s">
        <v>1703</v>
      </c>
      <c r="F982" t="s">
        <v>1742</v>
      </c>
    </row>
    <row r="983" spans="1:6" x14ac:dyDescent="0.35">
      <c r="A983" t="s">
        <v>1001</v>
      </c>
      <c r="B983" t="s">
        <v>1</v>
      </c>
      <c r="C983" t="s">
        <v>1719</v>
      </c>
      <c r="D983" t="s">
        <v>1705</v>
      </c>
      <c r="E983" t="s">
        <v>1703</v>
      </c>
      <c r="F983" t="s">
        <v>1743</v>
      </c>
    </row>
    <row r="984" spans="1:6" x14ac:dyDescent="0.35">
      <c r="A984" t="s">
        <v>1002</v>
      </c>
      <c r="B984" t="s">
        <v>1</v>
      </c>
      <c r="C984" t="s">
        <v>1719</v>
      </c>
      <c r="D984" t="s">
        <v>1705</v>
      </c>
      <c r="E984" t="s">
        <v>1703</v>
      </c>
      <c r="F984" t="s">
        <v>1744</v>
      </c>
    </row>
    <row r="985" spans="1:6" x14ac:dyDescent="0.35">
      <c r="A985" t="s">
        <v>1003</v>
      </c>
      <c r="B985" t="s">
        <v>1</v>
      </c>
      <c r="C985" t="s">
        <v>1719</v>
      </c>
      <c r="D985" t="s">
        <v>1705</v>
      </c>
      <c r="E985" t="s">
        <v>1703</v>
      </c>
      <c r="F985" t="s">
        <v>1745</v>
      </c>
    </row>
    <row r="986" spans="1:6" x14ac:dyDescent="0.35">
      <c r="A986" t="s">
        <v>1004</v>
      </c>
      <c r="B986" t="s">
        <v>1</v>
      </c>
      <c r="C986" t="s">
        <v>1719</v>
      </c>
      <c r="D986" t="s">
        <v>1705</v>
      </c>
      <c r="E986" t="s">
        <v>1703</v>
      </c>
      <c r="F986" t="s">
        <v>1746</v>
      </c>
    </row>
    <row r="987" spans="1:6" x14ac:dyDescent="0.35">
      <c r="A987" t="s">
        <v>1005</v>
      </c>
      <c r="B987" t="s">
        <v>1</v>
      </c>
      <c r="C987" t="s">
        <v>1719</v>
      </c>
      <c r="D987" t="s">
        <v>1705</v>
      </c>
      <c r="E987" t="s">
        <v>1703</v>
      </c>
      <c r="F987" t="s">
        <v>1747</v>
      </c>
    </row>
    <row r="988" spans="1:6" x14ac:dyDescent="0.35">
      <c r="A988" t="s">
        <v>1006</v>
      </c>
      <c r="B988" t="s">
        <v>1</v>
      </c>
      <c r="C988" t="s">
        <v>1719</v>
      </c>
      <c r="D988" t="s">
        <v>1705</v>
      </c>
      <c r="E988" t="s">
        <v>1703</v>
      </c>
      <c r="F988" t="s">
        <v>1748</v>
      </c>
    </row>
    <row r="989" spans="1:6" x14ac:dyDescent="0.35">
      <c r="A989" t="s">
        <v>1007</v>
      </c>
      <c r="B989" t="s">
        <v>1</v>
      </c>
      <c r="C989" t="s">
        <v>1719</v>
      </c>
      <c r="D989" t="s">
        <v>1705</v>
      </c>
      <c r="E989" t="s">
        <v>1703</v>
      </c>
      <c r="F989" t="s">
        <v>1749</v>
      </c>
    </row>
    <row r="990" spans="1:6" x14ac:dyDescent="0.35">
      <c r="A990" t="s">
        <v>1008</v>
      </c>
      <c r="B990" t="s">
        <v>1</v>
      </c>
      <c r="C990" t="s">
        <v>1719</v>
      </c>
      <c r="D990" t="s">
        <v>1705</v>
      </c>
      <c r="E990" t="s">
        <v>1703</v>
      </c>
      <c r="F990" t="s">
        <v>1750</v>
      </c>
    </row>
    <row r="991" spans="1:6" x14ac:dyDescent="0.35">
      <c r="A991" t="s">
        <v>1009</v>
      </c>
      <c r="B991" t="s">
        <v>1</v>
      </c>
      <c r="C991" t="s">
        <v>1719</v>
      </c>
      <c r="D991" t="s">
        <v>1705</v>
      </c>
      <c r="E991" t="s">
        <v>1703</v>
      </c>
      <c r="F991" t="s">
        <v>1751</v>
      </c>
    </row>
    <row r="992" spans="1:6" x14ac:dyDescent="0.35">
      <c r="A992" t="s">
        <v>1010</v>
      </c>
      <c r="B992" t="s">
        <v>1</v>
      </c>
      <c r="C992" t="s">
        <v>1719</v>
      </c>
      <c r="D992" t="s">
        <v>1705</v>
      </c>
      <c r="E992" t="s">
        <v>1704</v>
      </c>
      <c r="F992" t="s">
        <v>1742</v>
      </c>
    </row>
    <row r="993" spans="1:6" x14ac:dyDescent="0.35">
      <c r="A993" t="s">
        <v>1011</v>
      </c>
      <c r="B993" t="s">
        <v>1</v>
      </c>
      <c r="C993" t="s">
        <v>1719</v>
      </c>
      <c r="D993" t="s">
        <v>1705</v>
      </c>
      <c r="E993" t="s">
        <v>1704</v>
      </c>
      <c r="F993" t="s">
        <v>1743</v>
      </c>
    </row>
    <row r="994" spans="1:6" x14ac:dyDescent="0.35">
      <c r="A994" t="s">
        <v>1012</v>
      </c>
      <c r="B994" t="s">
        <v>1</v>
      </c>
      <c r="C994" t="s">
        <v>1719</v>
      </c>
      <c r="D994" t="s">
        <v>1705</v>
      </c>
      <c r="E994" t="s">
        <v>1704</v>
      </c>
      <c r="F994" t="s">
        <v>1744</v>
      </c>
    </row>
    <row r="995" spans="1:6" x14ac:dyDescent="0.35">
      <c r="A995" t="s">
        <v>1013</v>
      </c>
      <c r="B995" t="s">
        <v>1</v>
      </c>
      <c r="C995" t="s">
        <v>1719</v>
      </c>
      <c r="D995" t="s">
        <v>1705</v>
      </c>
      <c r="E995" t="s">
        <v>1704</v>
      </c>
      <c r="F995" t="s">
        <v>1745</v>
      </c>
    </row>
    <row r="996" spans="1:6" x14ac:dyDescent="0.35">
      <c r="A996" t="s">
        <v>1014</v>
      </c>
      <c r="B996" t="s">
        <v>1</v>
      </c>
      <c r="C996" t="s">
        <v>1719</v>
      </c>
      <c r="D996" t="s">
        <v>1705</v>
      </c>
      <c r="E996" t="s">
        <v>1704</v>
      </c>
      <c r="F996" t="s">
        <v>1746</v>
      </c>
    </row>
    <row r="997" spans="1:6" x14ac:dyDescent="0.35">
      <c r="A997" t="s">
        <v>1015</v>
      </c>
      <c r="B997" t="s">
        <v>1</v>
      </c>
      <c r="C997" t="s">
        <v>1719</v>
      </c>
      <c r="D997" t="s">
        <v>1705</v>
      </c>
      <c r="E997" t="s">
        <v>1704</v>
      </c>
      <c r="F997" t="s">
        <v>1747</v>
      </c>
    </row>
    <row r="998" spans="1:6" x14ac:dyDescent="0.35">
      <c r="A998" t="s">
        <v>1016</v>
      </c>
      <c r="B998" t="s">
        <v>1</v>
      </c>
      <c r="C998" t="s">
        <v>1719</v>
      </c>
      <c r="D998" t="s">
        <v>1705</v>
      </c>
      <c r="E998" t="s">
        <v>1704</v>
      </c>
      <c r="F998" t="s">
        <v>1748</v>
      </c>
    </row>
    <row r="999" spans="1:6" x14ac:dyDescent="0.35">
      <c r="A999" t="s">
        <v>1017</v>
      </c>
      <c r="B999" t="s">
        <v>1</v>
      </c>
      <c r="C999" t="s">
        <v>1719</v>
      </c>
      <c r="D999" t="s">
        <v>1705</v>
      </c>
      <c r="E999" t="s">
        <v>1704</v>
      </c>
      <c r="F999" t="s">
        <v>1749</v>
      </c>
    </row>
    <row r="1000" spans="1:6" x14ac:dyDescent="0.35">
      <c r="A1000" t="s">
        <v>1018</v>
      </c>
      <c r="B1000" t="s">
        <v>1</v>
      </c>
      <c r="C1000" t="s">
        <v>1719</v>
      </c>
      <c r="D1000" t="s">
        <v>1705</v>
      </c>
      <c r="E1000" t="s">
        <v>1704</v>
      </c>
      <c r="F1000" t="s">
        <v>1750</v>
      </c>
    </row>
    <row r="1001" spans="1:6" x14ac:dyDescent="0.35">
      <c r="A1001" t="s">
        <v>1019</v>
      </c>
      <c r="B1001" t="s">
        <v>1</v>
      </c>
      <c r="C1001" t="s">
        <v>1719</v>
      </c>
      <c r="D1001" t="s">
        <v>1705</v>
      </c>
      <c r="E1001" t="s">
        <v>1704</v>
      </c>
      <c r="F1001" t="s">
        <v>1751</v>
      </c>
    </row>
    <row r="1002" spans="1:6" x14ac:dyDescent="0.35">
      <c r="A1002" t="s">
        <v>1020</v>
      </c>
      <c r="B1002" t="s">
        <v>1</v>
      </c>
      <c r="C1002" t="s">
        <v>1719</v>
      </c>
      <c r="D1002" t="s">
        <v>1706</v>
      </c>
      <c r="E1002" t="s">
        <v>1703</v>
      </c>
      <c r="F1002" t="s">
        <v>1742</v>
      </c>
    </row>
    <row r="1003" spans="1:6" x14ac:dyDescent="0.35">
      <c r="A1003" t="s">
        <v>1021</v>
      </c>
      <c r="B1003" t="s">
        <v>1</v>
      </c>
      <c r="C1003" t="s">
        <v>1719</v>
      </c>
      <c r="D1003" t="s">
        <v>1706</v>
      </c>
      <c r="E1003" t="s">
        <v>1703</v>
      </c>
      <c r="F1003" t="s">
        <v>1743</v>
      </c>
    </row>
    <row r="1004" spans="1:6" x14ac:dyDescent="0.35">
      <c r="A1004" t="s">
        <v>1022</v>
      </c>
      <c r="B1004" t="s">
        <v>1</v>
      </c>
      <c r="C1004" t="s">
        <v>1719</v>
      </c>
      <c r="D1004" t="s">
        <v>1706</v>
      </c>
      <c r="E1004" t="s">
        <v>1703</v>
      </c>
      <c r="F1004" t="s">
        <v>1744</v>
      </c>
    </row>
    <row r="1005" spans="1:6" x14ac:dyDescent="0.35">
      <c r="A1005" t="s">
        <v>1023</v>
      </c>
      <c r="B1005" t="s">
        <v>1</v>
      </c>
      <c r="C1005" t="s">
        <v>1719</v>
      </c>
      <c r="D1005" t="s">
        <v>1706</v>
      </c>
      <c r="E1005" t="s">
        <v>1703</v>
      </c>
      <c r="F1005" t="s">
        <v>1745</v>
      </c>
    </row>
    <row r="1006" spans="1:6" x14ac:dyDescent="0.35">
      <c r="A1006" t="s">
        <v>1024</v>
      </c>
      <c r="B1006" t="s">
        <v>1</v>
      </c>
      <c r="C1006" t="s">
        <v>1719</v>
      </c>
      <c r="D1006" t="s">
        <v>1706</v>
      </c>
      <c r="E1006" t="s">
        <v>1703</v>
      </c>
      <c r="F1006" t="s">
        <v>1746</v>
      </c>
    </row>
    <row r="1007" spans="1:6" x14ac:dyDescent="0.35">
      <c r="A1007" t="s">
        <v>1025</v>
      </c>
      <c r="B1007" t="s">
        <v>1</v>
      </c>
      <c r="C1007" t="s">
        <v>1719</v>
      </c>
      <c r="D1007" t="s">
        <v>1706</v>
      </c>
      <c r="E1007" t="s">
        <v>1703</v>
      </c>
      <c r="F1007" t="s">
        <v>1747</v>
      </c>
    </row>
    <row r="1008" spans="1:6" x14ac:dyDescent="0.35">
      <c r="A1008" t="s">
        <v>1026</v>
      </c>
      <c r="B1008" t="s">
        <v>1</v>
      </c>
      <c r="C1008" t="s">
        <v>1719</v>
      </c>
      <c r="D1008" t="s">
        <v>1706</v>
      </c>
      <c r="E1008" t="s">
        <v>1703</v>
      </c>
      <c r="F1008" t="s">
        <v>1748</v>
      </c>
    </row>
    <row r="1009" spans="1:6" x14ac:dyDescent="0.35">
      <c r="A1009" t="s">
        <v>1027</v>
      </c>
      <c r="B1009" t="s">
        <v>1</v>
      </c>
      <c r="C1009" t="s">
        <v>1719</v>
      </c>
      <c r="D1009" t="s">
        <v>1706</v>
      </c>
      <c r="E1009" t="s">
        <v>1703</v>
      </c>
      <c r="F1009" t="s">
        <v>1749</v>
      </c>
    </row>
    <row r="1010" spans="1:6" x14ac:dyDescent="0.35">
      <c r="A1010" t="s">
        <v>1028</v>
      </c>
      <c r="B1010" t="s">
        <v>1</v>
      </c>
      <c r="C1010" t="s">
        <v>1719</v>
      </c>
      <c r="D1010" t="s">
        <v>1706</v>
      </c>
      <c r="E1010" t="s">
        <v>1703</v>
      </c>
      <c r="F1010" t="s">
        <v>1750</v>
      </c>
    </row>
    <row r="1011" spans="1:6" x14ac:dyDescent="0.35">
      <c r="A1011" t="s">
        <v>1029</v>
      </c>
      <c r="B1011" t="s">
        <v>1</v>
      </c>
      <c r="C1011" t="s">
        <v>1719</v>
      </c>
      <c r="D1011" t="s">
        <v>1706</v>
      </c>
      <c r="E1011" t="s">
        <v>1703</v>
      </c>
      <c r="F1011" t="s">
        <v>1751</v>
      </c>
    </row>
    <row r="1012" spans="1:6" x14ac:dyDescent="0.35">
      <c r="A1012" t="s">
        <v>1030</v>
      </c>
      <c r="B1012" t="s">
        <v>1</v>
      </c>
      <c r="C1012" t="s">
        <v>1719</v>
      </c>
      <c r="D1012" t="s">
        <v>1706</v>
      </c>
      <c r="E1012" t="s">
        <v>1704</v>
      </c>
      <c r="F1012" t="s">
        <v>1742</v>
      </c>
    </row>
    <row r="1013" spans="1:6" x14ac:dyDescent="0.35">
      <c r="A1013" t="s">
        <v>1031</v>
      </c>
      <c r="B1013" t="s">
        <v>1</v>
      </c>
      <c r="C1013" t="s">
        <v>1719</v>
      </c>
      <c r="D1013" t="s">
        <v>1706</v>
      </c>
      <c r="E1013" t="s">
        <v>1704</v>
      </c>
      <c r="F1013" t="s">
        <v>1743</v>
      </c>
    </row>
    <row r="1014" spans="1:6" x14ac:dyDescent="0.35">
      <c r="A1014" t="s">
        <v>1032</v>
      </c>
      <c r="B1014" t="s">
        <v>1</v>
      </c>
      <c r="C1014" t="s">
        <v>1719</v>
      </c>
      <c r="D1014" t="s">
        <v>1706</v>
      </c>
      <c r="E1014" t="s">
        <v>1704</v>
      </c>
      <c r="F1014" t="s">
        <v>1744</v>
      </c>
    </row>
    <row r="1015" spans="1:6" x14ac:dyDescent="0.35">
      <c r="A1015" t="s">
        <v>1033</v>
      </c>
      <c r="B1015" t="s">
        <v>1</v>
      </c>
      <c r="C1015" t="s">
        <v>1719</v>
      </c>
      <c r="D1015" t="s">
        <v>1706</v>
      </c>
      <c r="E1015" t="s">
        <v>1704</v>
      </c>
      <c r="F1015" t="s">
        <v>1745</v>
      </c>
    </row>
    <row r="1016" spans="1:6" x14ac:dyDescent="0.35">
      <c r="A1016" t="s">
        <v>1034</v>
      </c>
      <c r="B1016" t="s">
        <v>1</v>
      </c>
      <c r="C1016" t="s">
        <v>1719</v>
      </c>
      <c r="D1016" t="s">
        <v>1706</v>
      </c>
      <c r="E1016" t="s">
        <v>1704</v>
      </c>
      <c r="F1016" t="s">
        <v>1746</v>
      </c>
    </row>
    <row r="1017" spans="1:6" x14ac:dyDescent="0.35">
      <c r="A1017" t="s">
        <v>1035</v>
      </c>
      <c r="B1017" t="s">
        <v>1</v>
      </c>
      <c r="C1017" t="s">
        <v>1719</v>
      </c>
      <c r="D1017" t="s">
        <v>1706</v>
      </c>
      <c r="E1017" t="s">
        <v>1704</v>
      </c>
      <c r="F1017" t="s">
        <v>1747</v>
      </c>
    </row>
    <row r="1018" spans="1:6" x14ac:dyDescent="0.35">
      <c r="A1018" t="s">
        <v>1036</v>
      </c>
      <c r="B1018" t="s">
        <v>1</v>
      </c>
      <c r="C1018" t="s">
        <v>1719</v>
      </c>
      <c r="D1018" t="s">
        <v>1706</v>
      </c>
      <c r="E1018" t="s">
        <v>1704</v>
      </c>
      <c r="F1018" t="s">
        <v>1748</v>
      </c>
    </row>
    <row r="1019" spans="1:6" x14ac:dyDescent="0.35">
      <c r="A1019" t="s">
        <v>1037</v>
      </c>
      <c r="B1019" t="s">
        <v>1</v>
      </c>
      <c r="C1019" t="s">
        <v>1719</v>
      </c>
      <c r="D1019" t="s">
        <v>1706</v>
      </c>
      <c r="E1019" t="s">
        <v>1704</v>
      </c>
      <c r="F1019" t="s">
        <v>1749</v>
      </c>
    </row>
    <row r="1020" spans="1:6" x14ac:dyDescent="0.35">
      <c r="A1020" t="s">
        <v>1038</v>
      </c>
      <c r="B1020" t="s">
        <v>1</v>
      </c>
      <c r="C1020" t="s">
        <v>1719</v>
      </c>
      <c r="D1020" t="s">
        <v>1706</v>
      </c>
      <c r="E1020" t="s">
        <v>1704</v>
      </c>
      <c r="F1020" t="s">
        <v>1750</v>
      </c>
    </row>
    <row r="1021" spans="1:6" x14ac:dyDescent="0.35">
      <c r="A1021" t="s">
        <v>1039</v>
      </c>
      <c r="B1021" t="s">
        <v>1</v>
      </c>
      <c r="C1021" t="s">
        <v>1719</v>
      </c>
      <c r="D1021" t="s">
        <v>1706</v>
      </c>
      <c r="E1021" t="s">
        <v>1704</v>
      </c>
      <c r="F1021" t="s">
        <v>1751</v>
      </c>
    </row>
    <row r="1022" spans="1:6" x14ac:dyDescent="0.35">
      <c r="A1022" t="s">
        <v>1040</v>
      </c>
      <c r="B1022" t="s">
        <v>1</v>
      </c>
      <c r="C1022" t="s">
        <v>1719</v>
      </c>
      <c r="D1022" t="s">
        <v>1707</v>
      </c>
      <c r="E1022" t="s">
        <v>1703</v>
      </c>
      <c r="F1022" t="s">
        <v>1742</v>
      </c>
    </row>
    <row r="1023" spans="1:6" x14ac:dyDescent="0.35">
      <c r="A1023" t="s">
        <v>1041</v>
      </c>
      <c r="B1023" t="s">
        <v>1</v>
      </c>
      <c r="C1023" t="s">
        <v>1719</v>
      </c>
      <c r="D1023" t="s">
        <v>1707</v>
      </c>
      <c r="E1023" t="s">
        <v>1703</v>
      </c>
      <c r="F1023" t="s">
        <v>1743</v>
      </c>
    </row>
    <row r="1024" spans="1:6" x14ac:dyDescent="0.35">
      <c r="A1024" t="s">
        <v>1042</v>
      </c>
      <c r="B1024" t="s">
        <v>1</v>
      </c>
      <c r="C1024" t="s">
        <v>1719</v>
      </c>
      <c r="D1024" t="s">
        <v>1707</v>
      </c>
      <c r="E1024" t="s">
        <v>1703</v>
      </c>
      <c r="F1024" t="s">
        <v>1744</v>
      </c>
    </row>
    <row r="1025" spans="1:6" x14ac:dyDescent="0.35">
      <c r="A1025" t="s">
        <v>1043</v>
      </c>
      <c r="B1025" t="s">
        <v>1</v>
      </c>
      <c r="C1025" t="s">
        <v>1719</v>
      </c>
      <c r="D1025" t="s">
        <v>1707</v>
      </c>
      <c r="E1025" t="s">
        <v>1703</v>
      </c>
      <c r="F1025" t="s">
        <v>1745</v>
      </c>
    </row>
    <row r="1026" spans="1:6" x14ac:dyDescent="0.35">
      <c r="A1026" t="s">
        <v>1044</v>
      </c>
      <c r="B1026" t="s">
        <v>1</v>
      </c>
      <c r="C1026" t="s">
        <v>1719</v>
      </c>
      <c r="D1026" t="s">
        <v>1707</v>
      </c>
      <c r="E1026" t="s">
        <v>1703</v>
      </c>
      <c r="F1026" t="s">
        <v>1746</v>
      </c>
    </row>
    <row r="1027" spans="1:6" x14ac:dyDescent="0.35">
      <c r="A1027" t="s">
        <v>1045</v>
      </c>
      <c r="B1027" t="s">
        <v>1</v>
      </c>
      <c r="C1027" t="s">
        <v>1719</v>
      </c>
      <c r="D1027" t="s">
        <v>1707</v>
      </c>
      <c r="E1027" t="s">
        <v>1703</v>
      </c>
      <c r="F1027" t="s">
        <v>1747</v>
      </c>
    </row>
    <row r="1028" spans="1:6" x14ac:dyDescent="0.35">
      <c r="A1028" t="s">
        <v>1046</v>
      </c>
      <c r="B1028" t="s">
        <v>1</v>
      </c>
      <c r="C1028" t="s">
        <v>1719</v>
      </c>
      <c r="D1028" t="s">
        <v>1707</v>
      </c>
      <c r="E1028" t="s">
        <v>1703</v>
      </c>
      <c r="F1028" t="s">
        <v>1748</v>
      </c>
    </row>
    <row r="1029" spans="1:6" x14ac:dyDescent="0.35">
      <c r="A1029" t="s">
        <v>1047</v>
      </c>
      <c r="B1029" t="s">
        <v>1</v>
      </c>
      <c r="C1029" t="s">
        <v>1719</v>
      </c>
      <c r="D1029" t="s">
        <v>1707</v>
      </c>
      <c r="E1029" t="s">
        <v>1703</v>
      </c>
      <c r="F1029" t="s">
        <v>1749</v>
      </c>
    </row>
    <row r="1030" spans="1:6" x14ac:dyDescent="0.35">
      <c r="A1030" t="s">
        <v>1048</v>
      </c>
      <c r="B1030" t="s">
        <v>1</v>
      </c>
      <c r="C1030" t="s">
        <v>1719</v>
      </c>
      <c r="D1030" t="s">
        <v>1707</v>
      </c>
      <c r="E1030" t="s">
        <v>1703</v>
      </c>
      <c r="F1030" t="s">
        <v>1750</v>
      </c>
    </row>
    <row r="1031" spans="1:6" x14ac:dyDescent="0.35">
      <c r="A1031" t="s">
        <v>1049</v>
      </c>
      <c r="B1031" t="s">
        <v>1</v>
      </c>
      <c r="C1031" t="s">
        <v>1719</v>
      </c>
      <c r="D1031" t="s">
        <v>1707</v>
      </c>
      <c r="E1031" t="s">
        <v>1703</v>
      </c>
      <c r="F1031" t="s">
        <v>1751</v>
      </c>
    </row>
    <row r="1032" spans="1:6" x14ac:dyDescent="0.35">
      <c r="A1032" t="s">
        <v>1050</v>
      </c>
      <c r="B1032" t="s">
        <v>1</v>
      </c>
      <c r="C1032" t="s">
        <v>1719</v>
      </c>
      <c r="D1032" t="s">
        <v>1707</v>
      </c>
      <c r="E1032" t="s">
        <v>1704</v>
      </c>
      <c r="F1032" t="s">
        <v>1742</v>
      </c>
    </row>
    <row r="1033" spans="1:6" x14ac:dyDescent="0.35">
      <c r="A1033" t="s">
        <v>1051</v>
      </c>
      <c r="B1033" t="s">
        <v>1</v>
      </c>
      <c r="C1033" t="s">
        <v>1719</v>
      </c>
      <c r="D1033" t="s">
        <v>1707</v>
      </c>
      <c r="E1033" t="s">
        <v>1704</v>
      </c>
      <c r="F1033" t="s">
        <v>1743</v>
      </c>
    </row>
    <row r="1034" spans="1:6" x14ac:dyDescent="0.35">
      <c r="A1034" t="s">
        <v>1052</v>
      </c>
      <c r="B1034" t="s">
        <v>1</v>
      </c>
      <c r="C1034" t="s">
        <v>1719</v>
      </c>
      <c r="D1034" t="s">
        <v>1707</v>
      </c>
      <c r="E1034" t="s">
        <v>1704</v>
      </c>
      <c r="F1034" t="s">
        <v>1744</v>
      </c>
    </row>
    <row r="1035" spans="1:6" x14ac:dyDescent="0.35">
      <c r="A1035" t="s">
        <v>1053</v>
      </c>
      <c r="B1035" t="s">
        <v>1</v>
      </c>
      <c r="C1035" t="s">
        <v>1719</v>
      </c>
      <c r="D1035" t="s">
        <v>1707</v>
      </c>
      <c r="E1035" t="s">
        <v>1704</v>
      </c>
      <c r="F1035" t="s">
        <v>1745</v>
      </c>
    </row>
    <row r="1036" spans="1:6" x14ac:dyDescent="0.35">
      <c r="A1036" t="s">
        <v>1054</v>
      </c>
      <c r="B1036" t="s">
        <v>1</v>
      </c>
      <c r="C1036" t="s">
        <v>1719</v>
      </c>
      <c r="D1036" t="s">
        <v>1707</v>
      </c>
      <c r="E1036" t="s">
        <v>1704</v>
      </c>
      <c r="F1036" t="s">
        <v>1746</v>
      </c>
    </row>
    <row r="1037" spans="1:6" x14ac:dyDescent="0.35">
      <c r="A1037" t="s">
        <v>1055</v>
      </c>
      <c r="B1037" t="s">
        <v>1</v>
      </c>
      <c r="C1037" t="s">
        <v>1719</v>
      </c>
      <c r="D1037" t="s">
        <v>1707</v>
      </c>
      <c r="E1037" t="s">
        <v>1704</v>
      </c>
      <c r="F1037" t="s">
        <v>1747</v>
      </c>
    </row>
    <row r="1038" spans="1:6" x14ac:dyDescent="0.35">
      <c r="A1038" t="s">
        <v>1056</v>
      </c>
      <c r="B1038" t="s">
        <v>1</v>
      </c>
      <c r="C1038" t="s">
        <v>1719</v>
      </c>
      <c r="D1038" t="s">
        <v>1707</v>
      </c>
      <c r="E1038" t="s">
        <v>1704</v>
      </c>
      <c r="F1038" t="s">
        <v>1748</v>
      </c>
    </row>
    <row r="1039" spans="1:6" x14ac:dyDescent="0.35">
      <c r="A1039" t="s">
        <v>1057</v>
      </c>
      <c r="B1039" t="s">
        <v>1</v>
      </c>
      <c r="C1039" t="s">
        <v>1719</v>
      </c>
      <c r="D1039" t="s">
        <v>1707</v>
      </c>
      <c r="E1039" t="s">
        <v>1704</v>
      </c>
      <c r="F1039" t="s">
        <v>1749</v>
      </c>
    </row>
    <row r="1040" spans="1:6" x14ac:dyDescent="0.35">
      <c r="A1040" t="s">
        <v>1058</v>
      </c>
      <c r="B1040" t="s">
        <v>1</v>
      </c>
      <c r="C1040" t="s">
        <v>1719</v>
      </c>
      <c r="D1040" t="s">
        <v>1707</v>
      </c>
      <c r="E1040" t="s">
        <v>1704</v>
      </c>
      <c r="F1040" t="s">
        <v>1750</v>
      </c>
    </row>
    <row r="1041" spans="1:6" x14ac:dyDescent="0.35">
      <c r="A1041" t="s">
        <v>1059</v>
      </c>
      <c r="B1041" t="s">
        <v>1</v>
      </c>
      <c r="C1041" t="s">
        <v>1719</v>
      </c>
      <c r="D1041" t="s">
        <v>1707</v>
      </c>
      <c r="E1041" t="s">
        <v>1704</v>
      </c>
      <c r="F1041" t="s">
        <v>1751</v>
      </c>
    </row>
    <row r="1042" spans="1:6" x14ac:dyDescent="0.35">
      <c r="A1042" t="s">
        <v>1060</v>
      </c>
      <c r="B1042" t="s">
        <v>1</v>
      </c>
      <c r="C1042" t="s">
        <v>1719</v>
      </c>
      <c r="D1042" t="s">
        <v>1708</v>
      </c>
      <c r="E1042" t="s">
        <v>1703</v>
      </c>
      <c r="F1042" t="s">
        <v>1742</v>
      </c>
    </row>
    <row r="1043" spans="1:6" x14ac:dyDescent="0.35">
      <c r="A1043" t="s">
        <v>1061</v>
      </c>
      <c r="B1043" t="s">
        <v>1</v>
      </c>
      <c r="C1043" t="s">
        <v>1719</v>
      </c>
      <c r="D1043" t="s">
        <v>1708</v>
      </c>
      <c r="E1043" t="s">
        <v>1703</v>
      </c>
      <c r="F1043" t="s">
        <v>1743</v>
      </c>
    </row>
    <row r="1044" spans="1:6" x14ac:dyDescent="0.35">
      <c r="A1044" t="s">
        <v>1062</v>
      </c>
      <c r="B1044" t="s">
        <v>1</v>
      </c>
      <c r="C1044" t="s">
        <v>1719</v>
      </c>
      <c r="D1044" t="s">
        <v>1708</v>
      </c>
      <c r="E1044" t="s">
        <v>1703</v>
      </c>
      <c r="F1044" t="s">
        <v>1744</v>
      </c>
    </row>
    <row r="1045" spans="1:6" x14ac:dyDescent="0.35">
      <c r="A1045" t="s">
        <v>1063</v>
      </c>
      <c r="B1045" t="s">
        <v>1</v>
      </c>
      <c r="C1045" t="s">
        <v>1719</v>
      </c>
      <c r="D1045" t="s">
        <v>1708</v>
      </c>
      <c r="E1045" t="s">
        <v>1703</v>
      </c>
      <c r="F1045" t="s">
        <v>1745</v>
      </c>
    </row>
    <row r="1046" spans="1:6" x14ac:dyDescent="0.35">
      <c r="A1046" t="s">
        <v>1064</v>
      </c>
      <c r="B1046" t="s">
        <v>1</v>
      </c>
      <c r="C1046" t="s">
        <v>1719</v>
      </c>
      <c r="D1046" t="s">
        <v>1708</v>
      </c>
      <c r="E1046" t="s">
        <v>1703</v>
      </c>
      <c r="F1046" t="s">
        <v>1746</v>
      </c>
    </row>
    <row r="1047" spans="1:6" x14ac:dyDescent="0.35">
      <c r="A1047" t="s">
        <v>1065</v>
      </c>
      <c r="B1047" t="s">
        <v>1</v>
      </c>
      <c r="C1047" t="s">
        <v>1719</v>
      </c>
      <c r="D1047" t="s">
        <v>1708</v>
      </c>
      <c r="E1047" t="s">
        <v>1703</v>
      </c>
      <c r="F1047" t="s">
        <v>1747</v>
      </c>
    </row>
    <row r="1048" spans="1:6" x14ac:dyDescent="0.35">
      <c r="A1048" t="s">
        <v>1066</v>
      </c>
      <c r="B1048" t="s">
        <v>1</v>
      </c>
      <c r="C1048" t="s">
        <v>1719</v>
      </c>
      <c r="D1048" t="s">
        <v>1708</v>
      </c>
      <c r="E1048" t="s">
        <v>1703</v>
      </c>
      <c r="F1048" t="s">
        <v>1748</v>
      </c>
    </row>
    <row r="1049" spans="1:6" x14ac:dyDescent="0.35">
      <c r="A1049" t="s">
        <v>1067</v>
      </c>
      <c r="B1049" t="s">
        <v>1</v>
      </c>
      <c r="C1049" t="s">
        <v>1719</v>
      </c>
      <c r="D1049" t="s">
        <v>1708</v>
      </c>
      <c r="E1049" t="s">
        <v>1703</v>
      </c>
      <c r="F1049" t="s">
        <v>1749</v>
      </c>
    </row>
    <row r="1050" spans="1:6" x14ac:dyDescent="0.35">
      <c r="A1050" t="s">
        <v>1068</v>
      </c>
      <c r="B1050" t="s">
        <v>1</v>
      </c>
      <c r="C1050" t="s">
        <v>1719</v>
      </c>
      <c r="D1050" t="s">
        <v>1708</v>
      </c>
      <c r="E1050" t="s">
        <v>1703</v>
      </c>
      <c r="F1050" t="s">
        <v>1750</v>
      </c>
    </row>
    <row r="1051" spans="1:6" x14ac:dyDescent="0.35">
      <c r="A1051" t="s">
        <v>1069</v>
      </c>
      <c r="B1051" t="s">
        <v>1</v>
      </c>
      <c r="C1051" t="s">
        <v>1719</v>
      </c>
      <c r="D1051" t="s">
        <v>1708</v>
      </c>
      <c r="E1051" t="s">
        <v>1703</v>
      </c>
      <c r="F1051" t="s">
        <v>1751</v>
      </c>
    </row>
    <row r="1052" spans="1:6" x14ac:dyDescent="0.35">
      <c r="A1052" t="s">
        <v>1070</v>
      </c>
      <c r="B1052" t="s">
        <v>1</v>
      </c>
      <c r="C1052" t="s">
        <v>1719</v>
      </c>
      <c r="D1052" t="s">
        <v>1708</v>
      </c>
      <c r="E1052" t="s">
        <v>1704</v>
      </c>
      <c r="F1052" t="s">
        <v>1742</v>
      </c>
    </row>
    <row r="1053" spans="1:6" x14ac:dyDescent="0.35">
      <c r="A1053" t="s">
        <v>1071</v>
      </c>
      <c r="B1053" t="s">
        <v>1</v>
      </c>
      <c r="C1053" t="s">
        <v>1719</v>
      </c>
      <c r="D1053" t="s">
        <v>1708</v>
      </c>
      <c r="E1053" t="s">
        <v>1704</v>
      </c>
      <c r="F1053" t="s">
        <v>1743</v>
      </c>
    </row>
    <row r="1054" spans="1:6" x14ac:dyDescent="0.35">
      <c r="A1054" t="s">
        <v>1072</v>
      </c>
      <c r="B1054" t="s">
        <v>1</v>
      </c>
      <c r="C1054" t="s">
        <v>1719</v>
      </c>
      <c r="D1054" t="s">
        <v>1708</v>
      </c>
      <c r="E1054" t="s">
        <v>1704</v>
      </c>
      <c r="F1054" t="s">
        <v>1744</v>
      </c>
    </row>
    <row r="1055" spans="1:6" x14ac:dyDescent="0.35">
      <c r="A1055" t="s">
        <v>1073</v>
      </c>
      <c r="B1055" t="s">
        <v>1</v>
      </c>
      <c r="C1055" t="s">
        <v>1719</v>
      </c>
      <c r="D1055" t="s">
        <v>1708</v>
      </c>
      <c r="E1055" t="s">
        <v>1704</v>
      </c>
      <c r="F1055" t="s">
        <v>1745</v>
      </c>
    </row>
    <row r="1056" spans="1:6" x14ac:dyDescent="0.35">
      <c r="A1056" t="s">
        <v>1074</v>
      </c>
      <c r="B1056" t="s">
        <v>1</v>
      </c>
      <c r="C1056" t="s">
        <v>1719</v>
      </c>
      <c r="D1056" t="s">
        <v>1708</v>
      </c>
      <c r="E1056" t="s">
        <v>1704</v>
      </c>
      <c r="F1056" t="s">
        <v>1746</v>
      </c>
    </row>
    <row r="1057" spans="1:6" x14ac:dyDescent="0.35">
      <c r="A1057" t="s">
        <v>1075</v>
      </c>
      <c r="B1057" t="s">
        <v>1</v>
      </c>
      <c r="C1057" t="s">
        <v>1719</v>
      </c>
      <c r="D1057" t="s">
        <v>1708</v>
      </c>
      <c r="E1057" t="s">
        <v>1704</v>
      </c>
      <c r="F1057" t="s">
        <v>1747</v>
      </c>
    </row>
    <row r="1058" spans="1:6" x14ac:dyDescent="0.35">
      <c r="A1058" t="s">
        <v>1076</v>
      </c>
      <c r="B1058" t="s">
        <v>1</v>
      </c>
      <c r="C1058" t="s">
        <v>1719</v>
      </c>
      <c r="D1058" t="s">
        <v>1708</v>
      </c>
      <c r="E1058" t="s">
        <v>1704</v>
      </c>
      <c r="F1058" t="s">
        <v>1748</v>
      </c>
    </row>
    <row r="1059" spans="1:6" x14ac:dyDescent="0.35">
      <c r="A1059" t="s">
        <v>1077</v>
      </c>
      <c r="B1059" t="s">
        <v>1</v>
      </c>
      <c r="C1059" t="s">
        <v>1719</v>
      </c>
      <c r="D1059" t="s">
        <v>1708</v>
      </c>
      <c r="E1059" t="s">
        <v>1704</v>
      </c>
      <c r="F1059" t="s">
        <v>1749</v>
      </c>
    </row>
    <row r="1060" spans="1:6" x14ac:dyDescent="0.35">
      <c r="A1060" t="s">
        <v>1078</v>
      </c>
      <c r="B1060" t="s">
        <v>1</v>
      </c>
      <c r="C1060" t="s">
        <v>1719</v>
      </c>
      <c r="D1060" t="s">
        <v>1708</v>
      </c>
      <c r="E1060" t="s">
        <v>1704</v>
      </c>
      <c r="F1060" t="s">
        <v>1750</v>
      </c>
    </row>
    <row r="1061" spans="1:6" x14ac:dyDescent="0.35">
      <c r="A1061" t="s">
        <v>1079</v>
      </c>
      <c r="B1061" t="s">
        <v>1</v>
      </c>
      <c r="C1061" t="s">
        <v>1719</v>
      </c>
      <c r="D1061" t="s">
        <v>1708</v>
      </c>
      <c r="E1061" t="s">
        <v>1704</v>
      </c>
      <c r="F1061" t="s">
        <v>1751</v>
      </c>
    </row>
    <row r="1062" spans="1:6" x14ac:dyDescent="0.35">
      <c r="A1062" t="s">
        <v>1080</v>
      </c>
      <c r="B1062" t="s">
        <v>1</v>
      </c>
      <c r="C1062" t="s">
        <v>1719</v>
      </c>
      <c r="D1062" t="s">
        <v>1709</v>
      </c>
      <c r="E1062" t="s">
        <v>1703</v>
      </c>
      <c r="F1062" t="s">
        <v>1742</v>
      </c>
    </row>
    <row r="1063" spans="1:6" x14ac:dyDescent="0.35">
      <c r="A1063" t="s">
        <v>1081</v>
      </c>
      <c r="B1063" t="s">
        <v>1</v>
      </c>
      <c r="C1063" t="s">
        <v>1719</v>
      </c>
      <c r="D1063" t="s">
        <v>1709</v>
      </c>
      <c r="E1063" t="s">
        <v>1703</v>
      </c>
      <c r="F1063" t="s">
        <v>1743</v>
      </c>
    </row>
    <row r="1064" spans="1:6" x14ac:dyDescent="0.35">
      <c r="A1064" t="s">
        <v>1082</v>
      </c>
      <c r="B1064" t="s">
        <v>1</v>
      </c>
      <c r="C1064" t="s">
        <v>1719</v>
      </c>
      <c r="D1064" t="s">
        <v>1709</v>
      </c>
      <c r="E1064" t="s">
        <v>1703</v>
      </c>
      <c r="F1064" t="s">
        <v>1744</v>
      </c>
    </row>
    <row r="1065" spans="1:6" x14ac:dyDescent="0.35">
      <c r="A1065" t="s">
        <v>1083</v>
      </c>
      <c r="B1065" t="s">
        <v>1</v>
      </c>
      <c r="C1065" t="s">
        <v>1719</v>
      </c>
      <c r="D1065" t="s">
        <v>1709</v>
      </c>
      <c r="E1065" t="s">
        <v>1703</v>
      </c>
      <c r="F1065" t="s">
        <v>1745</v>
      </c>
    </row>
    <row r="1066" spans="1:6" x14ac:dyDescent="0.35">
      <c r="A1066" t="s">
        <v>1084</v>
      </c>
      <c r="B1066" t="s">
        <v>1</v>
      </c>
      <c r="C1066" t="s">
        <v>1719</v>
      </c>
      <c r="D1066" t="s">
        <v>1709</v>
      </c>
      <c r="E1066" t="s">
        <v>1703</v>
      </c>
      <c r="F1066" t="s">
        <v>1746</v>
      </c>
    </row>
    <row r="1067" spans="1:6" x14ac:dyDescent="0.35">
      <c r="A1067" t="s">
        <v>1085</v>
      </c>
      <c r="B1067" t="s">
        <v>1</v>
      </c>
      <c r="C1067" t="s">
        <v>1719</v>
      </c>
      <c r="D1067" t="s">
        <v>1709</v>
      </c>
      <c r="E1067" t="s">
        <v>1703</v>
      </c>
      <c r="F1067" t="s">
        <v>1747</v>
      </c>
    </row>
    <row r="1068" spans="1:6" x14ac:dyDescent="0.35">
      <c r="A1068" t="s">
        <v>1086</v>
      </c>
      <c r="B1068" t="s">
        <v>1</v>
      </c>
      <c r="C1068" t="s">
        <v>1719</v>
      </c>
      <c r="D1068" t="s">
        <v>1709</v>
      </c>
      <c r="E1068" t="s">
        <v>1703</v>
      </c>
      <c r="F1068" t="s">
        <v>1748</v>
      </c>
    </row>
    <row r="1069" spans="1:6" x14ac:dyDescent="0.35">
      <c r="A1069" t="s">
        <v>1087</v>
      </c>
      <c r="B1069" t="s">
        <v>1</v>
      </c>
      <c r="C1069" t="s">
        <v>1719</v>
      </c>
      <c r="D1069" t="s">
        <v>1709</v>
      </c>
      <c r="E1069" t="s">
        <v>1703</v>
      </c>
      <c r="F1069" t="s">
        <v>1749</v>
      </c>
    </row>
    <row r="1070" spans="1:6" x14ac:dyDescent="0.35">
      <c r="A1070" t="s">
        <v>1088</v>
      </c>
      <c r="B1070" t="s">
        <v>1</v>
      </c>
      <c r="C1070" t="s">
        <v>1719</v>
      </c>
      <c r="D1070" t="s">
        <v>1709</v>
      </c>
      <c r="E1070" t="s">
        <v>1703</v>
      </c>
      <c r="F1070" t="s">
        <v>1750</v>
      </c>
    </row>
    <row r="1071" spans="1:6" x14ac:dyDescent="0.35">
      <c r="A1071" t="s">
        <v>1089</v>
      </c>
      <c r="B1071" t="s">
        <v>1</v>
      </c>
      <c r="C1071" t="s">
        <v>1719</v>
      </c>
      <c r="D1071" t="s">
        <v>1709</v>
      </c>
      <c r="E1071" t="s">
        <v>1703</v>
      </c>
      <c r="F1071" t="s">
        <v>1751</v>
      </c>
    </row>
    <row r="1072" spans="1:6" x14ac:dyDescent="0.35">
      <c r="A1072" t="s">
        <v>1090</v>
      </c>
      <c r="B1072" t="s">
        <v>1</v>
      </c>
      <c r="C1072" t="s">
        <v>1719</v>
      </c>
      <c r="D1072" t="s">
        <v>1709</v>
      </c>
      <c r="E1072" t="s">
        <v>1704</v>
      </c>
      <c r="F1072" t="s">
        <v>1742</v>
      </c>
    </row>
    <row r="1073" spans="1:6" x14ac:dyDescent="0.35">
      <c r="A1073" t="s">
        <v>1091</v>
      </c>
      <c r="B1073" t="s">
        <v>1</v>
      </c>
      <c r="C1073" t="s">
        <v>1719</v>
      </c>
      <c r="D1073" t="s">
        <v>1709</v>
      </c>
      <c r="E1073" t="s">
        <v>1704</v>
      </c>
      <c r="F1073" t="s">
        <v>1743</v>
      </c>
    </row>
    <row r="1074" spans="1:6" x14ac:dyDescent="0.35">
      <c r="A1074" t="s">
        <v>1092</v>
      </c>
      <c r="B1074" t="s">
        <v>1</v>
      </c>
      <c r="C1074" t="s">
        <v>1719</v>
      </c>
      <c r="D1074" t="s">
        <v>1709</v>
      </c>
      <c r="E1074" t="s">
        <v>1704</v>
      </c>
      <c r="F1074" t="s">
        <v>1744</v>
      </c>
    </row>
    <row r="1075" spans="1:6" x14ac:dyDescent="0.35">
      <c r="A1075" t="s">
        <v>1093</v>
      </c>
      <c r="B1075" t="s">
        <v>1</v>
      </c>
      <c r="C1075" t="s">
        <v>1719</v>
      </c>
      <c r="D1075" t="s">
        <v>1709</v>
      </c>
      <c r="E1075" t="s">
        <v>1704</v>
      </c>
      <c r="F1075" t="s">
        <v>1745</v>
      </c>
    </row>
    <row r="1076" spans="1:6" x14ac:dyDescent="0.35">
      <c r="A1076" t="s">
        <v>1094</v>
      </c>
      <c r="B1076" t="s">
        <v>1</v>
      </c>
      <c r="C1076" t="s">
        <v>1719</v>
      </c>
      <c r="D1076" t="s">
        <v>1709</v>
      </c>
      <c r="E1076" t="s">
        <v>1704</v>
      </c>
      <c r="F1076" t="s">
        <v>1746</v>
      </c>
    </row>
    <row r="1077" spans="1:6" x14ac:dyDescent="0.35">
      <c r="A1077" t="s">
        <v>1095</v>
      </c>
      <c r="B1077" t="s">
        <v>1</v>
      </c>
      <c r="C1077" t="s">
        <v>1719</v>
      </c>
      <c r="D1077" t="s">
        <v>1709</v>
      </c>
      <c r="E1077" t="s">
        <v>1704</v>
      </c>
      <c r="F1077" t="s">
        <v>1747</v>
      </c>
    </row>
    <row r="1078" spans="1:6" x14ac:dyDescent="0.35">
      <c r="A1078" t="s">
        <v>1096</v>
      </c>
      <c r="B1078" t="s">
        <v>1</v>
      </c>
      <c r="C1078" t="s">
        <v>1719</v>
      </c>
      <c r="D1078" t="s">
        <v>1709</v>
      </c>
      <c r="E1078" t="s">
        <v>1704</v>
      </c>
      <c r="F1078" t="s">
        <v>1748</v>
      </c>
    </row>
    <row r="1079" spans="1:6" x14ac:dyDescent="0.35">
      <c r="A1079" t="s">
        <v>1097</v>
      </c>
      <c r="B1079" t="s">
        <v>1</v>
      </c>
      <c r="C1079" t="s">
        <v>1719</v>
      </c>
      <c r="D1079" t="s">
        <v>1709</v>
      </c>
      <c r="E1079" t="s">
        <v>1704</v>
      </c>
      <c r="F1079" t="s">
        <v>1749</v>
      </c>
    </row>
    <row r="1080" spans="1:6" x14ac:dyDescent="0.35">
      <c r="A1080" t="s">
        <v>1098</v>
      </c>
      <c r="B1080" t="s">
        <v>1</v>
      </c>
      <c r="C1080" t="s">
        <v>1719</v>
      </c>
      <c r="D1080" t="s">
        <v>1709</v>
      </c>
      <c r="E1080" t="s">
        <v>1704</v>
      </c>
      <c r="F1080" t="s">
        <v>1750</v>
      </c>
    </row>
    <row r="1081" spans="1:6" x14ac:dyDescent="0.35">
      <c r="A1081" t="s">
        <v>1099</v>
      </c>
      <c r="B1081" t="s">
        <v>1</v>
      </c>
      <c r="C1081" t="s">
        <v>1719</v>
      </c>
      <c r="D1081" t="s">
        <v>1709</v>
      </c>
      <c r="E1081" t="s">
        <v>1704</v>
      </c>
      <c r="F1081" t="s">
        <v>1751</v>
      </c>
    </row>
    <row r="1082" spans="1:6" x14ac:dyDescent="0.35">
      <c r="A1082" t="s">
        <v>1100</v>
      </c>
      <c r="B1082" t="s">
        <v>1</v>
      </c>
      <c r="C1082" t="s">
        <v>1719</v>
      </c>
      <c r="D1082" t="s">
        <v>1710</v>
      </c>
      <c r="E1082" t="s">
        <v>1703</v>
      </c>
      <c r="F1082" t="s">
        <v>1742</v>
      </c>
    </row>
    <row r="1083" spans="1:6" x14ac:dyDescent="0.35">
      <c r="A1083" t="s">
        <v>1101</v>
      </c>
      <c r="B1083" t="s">
        <v>1</v>
      </c>
      <c r="C1083" t="s">
        <v>1719</v>
      </c>
      <c r="D1083" t="s">
        <v>1710</v>
      </c>
      <c r="E1083" t="s">
        <v>1703</v>
      </c>
      <c r="F1083" t="s">
        <v>1743</v>
      </c>
    </row>
    <row r="1084" spans="1:6" x14ac:dyDescent="0.35">
      <c r="A1084" t="s">
        <v>1102</v>
      </c>
      <c r="B1084" t="s">
        <v>1</v>
      </c>
      <c r="C1084" t="s">
        <v>1719</v>
      </c>
      <c r="D1084" t="s">
        <v>1710</v>
      </c>
      <c r="E1084" t="s">
        <v>1703</v>
      </c>
      <c r="F1084" t="s">
        <v>1744</v>
      </c>
    </row>
    <row r="1085" spans="1:6" x14ac:dyDescent="0.35">
      <c r="A1085" t="s">
        <v>1103</v>
      </c>
      <c r="B1085" t="s">
        <v>1</v>
      </c>
      <c r="C1085" t="s">
        <v>1719</v>
      </c>
      <c r="D1085" t="s">
        <v>1710</v>
      </c>
      <c r="E1085" t="s">
        <v>1703</v>
      </c>
      <c r="F1085" t="s">
        <v>1745</v>
      </c>
    </row>
    <row r="1086" spans="1:6" x14ac:dyDescent="0.35">
      <c r="A1086" t="s">
        <v>1104</v>
      </c>
      <c r="B1086" t="s">
        <v>1</v>
      </c>
      <c r="C1086" t="s">
        <v>1719</v>
      </c>
      <c r="D1086" t="s">
        <v>1710</v>
      </c>
      <c r="E1086" t="s">
        <v>1703</v>
      </c>
      <c r="F1086" t="s">
        <v>1746</v>
      </c>
    </row>
    <row r="1087" spans="1:6" x14ac:dyDescent="0.35">
      <c r="A1087" t="s">
        <v>1105</v>
      </c>
      <c r="B1087" t="s">
        <v>1</v>
      </c>
      <c r="C1087" t="s">
        <v>1719</v>
      </c>
      <c r="D1087" t="s">
        <v>1710</v>
      </c>
      <c r="E1087" t="s">
        <v>1703</v>
      </c>
      <c r="F1087" t="s">
        <v>1747</v>
      </c>
    </row>
    <row r="1088" spans="1:6" x14ac:dyDescent="0.35">
      <c r="A1088" t="s">
        <v>1106</v>
      </c>
      <c r="B1088" t="s">
        <v>1</v>
      </c>
      <c r="C1088" t="s">
        <v>1719</v>
      </c>
      <c r="D1088" t="s">
        <v>1710</v>
      </c>
      <c r="E1088" t="s">
        <v>1703</v>
      </c>
      <c r="F1088" t="s">
        <v>1748</v>
      </c>
    </row>
    <row r="1089" spans="1:6" x14ac:dyDescent="0.35">
      <c r="A1089" t="s">
        <v>1107</v>
      </c>
      <c r="B1089" t="s">
        <v>1</v>
      </c>
      <c r="C1089" t="s">
        <v>1719</v>
      </c>
      <c r="D1089" t="s">
        <v>1710</v>
      </c>
      <c r="E1089" t="s">
        <v>1703</v>
      </c>
      <c r="F1089" t="s">
        <v>1749</v>
      </c>
    </row>
    <row r="1090" spans="1:6" x14ac:dyDescent="0.35">
      <c r="A1090" t="s">
        <v>1108</v>
      </c>
      <c r="B1090" t="s">
        <v>1</v>
      </c>
      <c r="C1090" t="s">
        <v>1719</v>
      </c>
      <c r="D1090" t="s">
        <v>1710</v>
      </c>
      <c r="E1090" t="s">
        <v>1703</v>
      </c>
      <c r="F1090" t="s">
        <v>1750</v>
      </c>
    </row>
    <row r="1091" spans="1:6" x14ac:dyDescent="0.35">
      <c r="A1091" t="s">
        <v>1109</v>
      </c>
      <c r="B1091" t="s">
        <v>1</v>
      </c>
      <c r="C1091" t="s">
        <v>1719</v>
      </c>
      <c r="D1091" t="s">
        <v>1710</v>
      </c>
      <c r="E1091" t="s">
        <v>1703</v>
      </c>
      <c r="F1091" t="s">
        <v>1751</v>
      </c>
    </row>
    <row r="1092" spans="1:6" x14ac:dyDescent="0.35">
      <c r="A1092" t="s">
        <v>1110</v>
      </c>
      <c r="B1092" t="s">
        <v>1</v>
      </c>
      <c r="C1092" t="s">
        <v>1719</v>
      </c>
      <c r="D1092" t="s">
        <v>1710</v>
      </c>
      <c r="E1092" t="s">
        <v>1704</v>
      </c>
      <c r="F1092" t="s">
        <v>1742</v>
      </c>
    </row>
    <row r="1093" spans="1:6" x14ac:dyDescent="0.35">
      <c r="A1093" t="s">
        <v>1111</v>
      </c>
      <c r="B1093" t="s">
        <v>1</v>
      </c>
      <c r="C1093" t="s">
        <v>1719</v>
      </c>
      <c r="D1093" t="s">
        <v>1710</v>
      </c>
      <c r="E1093" t="s">
        <v>1704</v>
      </c>
      <c r="F1093" t="s">
        <v>1743</v>
      </c>
    </row>
    <row r="1094" spans="1:6" x14ac:dyDescent="0.35">
      <c r="A1094" t="s">
        <v>1112</v>
      </c>
      <c r="B1094" t="s">
        <v>1</v>
      </c>
      <c r="C1094" t="s">
        <v>1719</v>
      </c>
      <c r="D1094" t="s">
        <v>1710</v>
      </c>
      <c r="E1094" t="s">
        <v>1704</v>
      </c>
      <c r="F1094" t="s">
        <v>1744</v>
      </c>
    </row>
    <row r="1095" spans="1:6" x14ac:dyDescent="0.35">
      <c r="A1095" t="s">
        <v>1113</v>
      </c>
      <c r="B1095" t="s">
        <v>1</v>
      </c>
      <c r="C1095" t="s">
        <v>1719</v>
      </c>
      <c r="D1095" t="s">
        <v>1710</v>
      </c>
      <c r="E1095" t="s">
        <v>1704</v>
      </c>
      <c r="F1095" t="s">
        <v>1745</v>
      </c>
    </row>
    <row r="1096" spans="1:6" x14ac:dyDescent="0.35">
      <c r="A1096" t="s">
        <v>1114</v>
      </c>
      <c r="B1096" t="s">
        <v>1</v>
      </c>
      <c r="C1096" t="s">
        <v>1719</v>
      </c>
      <c r="D1096" t="s">
        <v>1710</v>
      </c>
      <c r="E1096" t="s">
        <v>1704</v>
      </c>
      <c r="F1096" t="s">
        <v>1746</v>
      </c>
    </row>
    <row r="1097" spans="1:6" x14ac:dyDescent="0.35">
      <c r="A1097" t="s">
        <v>1115</v>
      </c>
      <c r="B1097" t="s">
        <v>1</v>
      </c>
      <c r="C1097" t="s">
        <v>1719</v>
      </c>
      <c r="D1097" t="s">
        <v>1710</v>
      </c>
      <c r="E1097" t="s">
        <v>1704</v>
      </c>
      <c r="F1097" t="s">
        <v>1747</v>
      </c>
    </row>
    <row r="1098" spans="1:6" x14ac:dyDescent="0.35">
      <c r="A1098" t="s">
        <v>1116</v>
      </c>
      <c r="B1098" t="s">
        <v>1</v>
      </c>
      <c r="C1098" t="s">
        <v>1719</v>
      </c>
      <c r="D1098" t="s">
        <v>1710</v>
      </c>
      <c r="E1098" t="s">
        <v>1704</v>
      </c>
      <c r="F1098" t="s">
        <v>1748</v>
      </c>
    </row>
    <row r="1099" spans="1:6" x14ac:dyDescent="0.35">
      <c r="A1099" t="s">
        <v>1117</v>
      </c>
      <c r="B1099" t="s">
        <v>1</v>
      </c>
      <c r="C1099" t="s">
        <v>1719</v>
      </c>
      <c r="D1099" t="s">
        <v>1710</v>
      </c>
      <c r="E1099" t="s">
        <v>1704</v>
      </c>
      <c r="F1099" t="s">
        <v>1749</v>
      </c>
    </row>
    <row r="1100" spans="1:6" x14ac:dyDescent="0.35">
      <c r="A1100" t="s">
        <v>1118</v>
      </c>
      <c r="B1100" t="s">
        <v>1</v>
      </c>
      <c r="C1100" t="s">
        <v>1719</v>
      </c>
      <c r="D1100" t="s">
        <v>1710</v>
      </c>
      <c r="E1100" t="s">
        <v>1704</v>
      </c>
      <c r="F1100" t="s">
        <v>1750</v>
      </c>
    </row>
    <row r="1101" spans="1:6" x14ac:dyDescent="0.35">
      <c r="A1101" t="s">
        <v>1119</v>
      </c>
      <c r="B1101" t="s">
        <v>1</v>
      </c>
      <c r="C1101" t="s">
        <v>1719</v>
      </c>
      <c r="D1101" t="s">
        <v>1710</v>
      </c>
      <c r="E1101" t="s">
        <v>1704</v>
      </c>
      <c r="F1101" t="s">
        <v>1751</v>
      </c>
    </row>
    <row r="1102" spans="1:6" x14ac:dyDescent="0.35">
      <c r="A1102" t="s">
        <v>1120</v>
      </c>
      <c r="B1102" t="s">
        <v>1</v>
      </c>
      <c r="C1102" t="s">
        <v>1719</v>
      </c>
      <c r="D1102" t="s">
        <v>1711</v>
      </c>
      <c r="E1102" t="s">
        <v>1703</v>
      </c>
      <c r="F1102" t="s">
        <v>1742</v>
      </c>
    </row>
    <row r="1103" spans="1:6" x14ac:dyDescent="0.35">
      <c r="A1103" t="s">
        <v>1121</v>
      </c>
      <c r="B1103" t="s">
        <v>1</v>
      </c>
      <c r="C1103" t="s">
        <v>1719</v>
      </c>
      <c r="D1103" t="s">
        <v>1711</v>
      </c>
      <c r="E1103" t="s">
        <v>1703</v>
      </c>
      <c r="F1103" t="s">
        <v>1743</v>
      </c>
    </row>
    <row r="1104" spans="1:6" x14ac:dyDescent="0.35">
      <c r="A1104" t="s">
        <v>1122</v>
      </c>
      <c r="B1104" t="s">
        <v>1</v>
      </c>
      <c r="C1104" t="s">
        <v>1719</v>
      </c>
      <c r="D1104" t="s">
        <v>1711</v>
      </c>
      <c r="E1104" t="s">
        <v>1703</v>
      </c>
      <c r="F1104" t="s">
        <v>1744</v>
      </c>
    </row>
    <row r="1105" spans="1:6" x14ac:dyDescent="0.35">
      <c r="A1105" t="s">
        <v>1123</v>
      </c>
      <c r="B1105" t="s">
        <v>1</v>
      </c>
      <c r="C1105" t="s">
        <v>1719</v>
      </c>
      <c r="D1105" t="s">
        <v>1711</v>
      </c>
      <c r="E1105" t="s">
        <v>1703</v>
      </c>
      <c r="F1105" t="s">
        <v>1745</v>
      </c>
    </row>
    <row r="1106" spans="1:6" x14ac:dyDescent="0.35">
      <c r="A1106" t="s">
        <v>1124</v>
      </c>
      <c r="B1106" t="s">
        <v>1</v>
      </c>
      <c r="C1106" t="s">
        <v>1719</v>
      </c>
      <c r="D1106" t="s">
        <v>1711</v>
      </c>
      <c r="E1106" t="s">
        <v>1703</v>
      </c>
      <c r="F1106" t="s">
        <v>1746</v>
      </c>
    </row>
    <row r="1107" spans="1:6" x14ac:dyDescent="0.35">
      <c r="A1107" t="s">
        <v>1125</v>
      </c>
      <c r="B1107" t="s">
        <v>1</v>
      </c>
      <c r="C1107" t="s">
        <v>1719</v>
      </c>
      <c r="D1107" t="s">
        <v>1711</v>
      </c>
      <c r="E1107" t="s">
        <v>1703</v>
      </c>
      <c r="F1107" t="s">
        <v>1747</v>
      </c>
    </row>
    <row r="1108" spans="1:6" x14ac:dyDescent="0.35">
      <c r="A1108" t="s">
        <v>1126</v>
      </c>
      <c r="B1108" t="s">
        <v>1</v>
      </c>
      <c r="C1108" t="s">
        <v>1719</v>
      </c>
      <c r="D1108" t="s">
        <v>1711</v>
      </c>
      <c r="E1108" t="s">
        <v>1703</v>
      </c>
      <c r="F1108" t="s">
        <v>1748</v>
      </c>
    </row>
    <row r="1109" spans="1:6" x14ac:dyDescent="0.35">
      <c r="A1109" t="s">
        <v>1127</v>
      </c>
      <c r="B1109" t="s">
        <v>1</v>
      </c>
      <c r="C1109" t="s">
        <v>1719</v>
      </c>
      <c r="D1109" t="s">
        <v>1711</v>
      </c>
      <c r="E1109" t="s">
        <v>1703</v>
      </c>
      <c r="F1109" t="s">
        <v>1749</v>
      </c>
    </row>
    <row r="1110" spans="1:6" x14ac:dyDescent="0.35">
      <c r="A1110" t="s">
        <v>1128</v>
      </c>
      <c r="B1110" t="s">
        <v>1</v>
      </c>
      <c r="C1110" t="s">
        <v>1719</v>
      </c>
      <c r="D1110" t="s">
        <v>1711</v>
      </c>
      <c r="E1110" t="s">
        <v>1703</v>
      </c>
      <c r="F1110" t="s">
        <v>1750</v>
      </c>
    </row>
    <row r="1111" spans="1:6" x14ac:dyDescent="0.35">
      <c r="A1111" t="s">
        <v>1129</v>
      </c>
      <c r="B1111" t="s">
        <v>1</v>
      </c>
      <c r="C1111" t="s">
        <v>1719</v>
      </c>
      <c r="D1111" t="s">
        <v>1711</v>
      </c>
      <c r="E1111" t="s">
        <v>1703</v>
      </c>
      <c r="F1111" t="s">
        <v>1751</v>
      </c>
    </row>
    <row r="1112" spans="1:6" x14ac:dyDescent="0.35">
      <c r="A1112" t="s">
        <v>1130</v>
      </c>
      <c r="B1112" t="s">
        <v>1</v>
      </c>
      <c r="C1112" t="s">
        <v>1719</v>
      </c>
      <c r="D1112" t="s">
        <v>1711</v>
      </c>
      <c r="E1112" t="s">
        <v>1704</v>
      </c>
      <c r="F1112" t="s">
        <v>1742</v>
      </c>
    </row>
    <row r="1113" spans="1:6" x14ac:dyDescent="0.35">
      <c r="A1113" t="s">
        <v>1131</v>
      </c>
      <c r="B1113" t="s">
        <v>1</v>
      </c>
      <c r="C1113" t="s">
        <v>1719</v>
      </c>
      <c r="D1113" t="s">
        <v>1711</v>
      </c>
      <c r="E1113" t="s">
        <v>1704</v>
      </c>
      <c r="F1113" t="s">
        <v>1743</v>
      </c>
    </row>
    <row r="1114" spans="1:6" x14ac:dyDescent="0.35">
      <c r="A1114" t="s">
        <v>1132</v>
      </c>
      <c r="B1114" t="s">
        <v>1</v>
      </c>
      <c r="C1114" t="s">
        <v>1719</v>
      </c>
      <c r="D1114" t="s">
        <v>1711</v>
      </c>
      <c r="E1114" t="s">
        <v>1704</v>
      </c>
      <c r="F1114" t="s">
        <v>1744</v>
      </c>
    </row>
    <row r="1115" spans="1:6" x14ac:dyDescent="0.35">
      <c r="A1115" t="s">
        <v>1133</v>
      </c>
      <c r="B1115" t="s">
        <v>1</v>
      </c>
      <c r="C1115" t="s">
        <v>1719</v>
      </c>
      <c r="D1115" t="s">
        <v>1711</v>
      </c>
      <c r="E1115" t="s">
        <v>1704</v>
      </c>
      <c r="F1115" t="s">
        <v>1745</v>
      </c>
    </row>
    <row r="1116" spans="1:6" x14ac:dyDescent="0.35">
      <c r="A1116" t="s">
        <v>1134</v>
      </c>
      <c r="B1116" t="s">
        <v>1</v>
      </c>
      <c r="C1116" t="s">
        <v>1719</v>
      </c>
      <c r="D1116" t="s">
        <v>1711</v>
      </c>
      <c r="E1116" t="s">
        <v>1704</v>
      </c>
      <c r="F1116" t="s">
        <v>1746</v>
      </c>
    </row>
    <row r="1117" spans="1:6" x14ac:dyDescent="0.35">
      <c r="A1117" t="s">
        <v>1135</v>
      </c>
      <c r="B1117" t="s">
        <v>1</v>
      </c>
      <c r="C1117" t="s">
        <v>1719</v>
      </c>
      <c r="D1117" t="s">
        <v>1711</v>
      </c>
      <c r="E1117" t="s">
        <v>1704</v>
      </c>
      <c r="F1117" t="s">
        <v>1747</v>
      </c>
    </row>
    <row r="1118" spans="1:6" x14ac:dyDescent="0.35">
      <c r="A1118" t="s">
        <v>1136</v>
      </c>
      <c r="B1118" t="s">
        <v>1</v>
      </c>
      <c r="C1118" t="s">
        <v>1719</v>
      </c>
      <c r="D1118" t="s">
        <v>1711</v>
      </c>
      <c r="E1118" t="s">
        <v>1704</v>
      </c>
      <c r="F1118" t="s">
        <v>1748</v>
      </c>
    </row>
    <row r="1119" spans="1:6" x14ac:dyDescent="0.35">
      <c r="A1119" t="s">
        <v>1137</v>
      </c>
      <c r="B1119" t="s">
        <v>1</v>
      </c>
      <c r="C1119" t="s">
        <v>1719</v>
      </c>
      <c r="D1119" t="s">
        <v>1711</v>
      </c>
      <c r="E1119" t="s">
        <v>1704</v>
      </c>
      <c r="F1119" t="s">
        <v>1749</v>
      </c>
    </row>
    <row r="1120" spans="1:6" x14ac:dyDescent="0.35">
      <c r="A1120" t="s">
        <v>1138</v>
      </c>
      <c r="B1120" t="s">
        <v>1</v>
      </c>
      <c r="C1120" t="s">
        <v>1719</v>
      </c>
      <c r="D1120" t="s">
        <v>1711</v>
      </c>
      <c r="E1120" t="s">
        <v>1704</v>
      </c>
      <c r="F1120" t="s">
        <v>1750</v>
      </c>
    </row>
    <row r="1121" spans="1:6" x14ac:dyDescent="0.35">
      <c r="A1121" t="s">
        <v>1139</v>
      </c>
      <c r="B1121" t="s">
        <v>1</v>
      </c>
      <c r="C1121" t="s">
        <v>1719</v>
      </c>
      <c r="D1121" t="s">
        <v>1711</v>
      </c>
      <c r="E1121" t="s">
        <v>1704</v>
      </c>
      <c r="F1121" t="s">
        <v>1751</v>
      </c>
    </row>
    <row r="1122" spans="1:6" x14ac:dyDescent="0.35">
      <c r="A1122" t="s">
        <v>1140</v>
      </c>
      <c r="B1122" t="s">
        <v>1</v>
      </c>
      <c r="C1122" t="s">
        <v>1719</v>
      </c>
      <c r="D1122" t="s">
        <v>1712</v>
      </c>
      <c r="E1122" t="s">
        <v>1703</v>
      </c>
      <c r="F1122" t="s">
        <v>1742</v>
      </c>
    </row>
    <row r="1123" spans="1:6" x14ac:dyDescent="0.35">
      <c r="A1123" t="s">
        <v>1141</v>
      </c>
      <c r="B1123" t="s">
        <v>1</v>
      </c>
      <c r="C1123" t="s">
        <v>1719</v>
      </c>
      <c r="D1123" t="s">
        <v>1712</v>
      </c>
      <c r="E1123" t="s">
        <v>1703</v>
      </c>
      <c r="F1123" t="s">
        <v>1743</v>
      </c>
    </row>
    <row r="1124" spans="1:6" x14ac:dyDescent="0.35">
      <c r="A1124" t="s">
        <v>1142</v>
      </c>
      <c r="B1124" t="s">
        <v>1</v>
      </c>
      <c r="C1124" t="s">
        <v>1719</v>
      </c>
      <c r="D1124" t="s">
        <v>1712</v>
      </c>
      <c r="E1124" t="s">
        <v>1703</v>
      </c>
      <c r="F1124" t="s">
        <v>1744</v>
      </c>
    </row>
    <row r="1125" spans="1:6" x14ac:dyDescent="0.35">
      <c r="A1125" t="s">
        <v>1143</v>
      </c>
      <c r="B1125" t="s">
        <v>1</v>
      </c>
      <c r="C1125" t="s">
        <v>1719</v>
      </c>
      <c r="D1125" t="s">
        <v>1712</v>
      </c>
      <c r="E1125" t="s">
        <v>1703</v>
      </c>
      <c r="F1125" t="s">
        <v>1745</v>
      </c>
    </row>
    <row r="1126" spans="1:6" x14ac:dyDescent="0.35">
      <c r="A1126" t="s">
        <v>1144</v>
      </c>
      <c r="B1126" t="s">
        <v>1</v>
      </c>
      <c r="C1126" t="s">
        <v>1719</v>
      </c>
      <c r="D1126" t="s">
        <v>1712</v>
      </c>
      <c r="E1126" t="s">
        <v>1703</v>
      </c>
      <c r="F1126" t="s">
        <v>1746</v>
      </c>
    </row>
    <row r="1127" spans="1:6" x14ac:dyDescent="0.35">
      <c r="A1127" t="s">
        <v>1145</v>
      </c>
      <c r="B1127" t="s">
        <v>1</v>
      </c>
      <c r="C1127" t="s">
        <v>1719</v>
      </c>
      <c r="D1127" t="s">
        <v>1712</v>
      </c>
      <c r="E1127" t="s">
        <v>1703</v>
      </c>
      <c r="F1127" t="s">
        <v>1747</v>
      </c>
    </row>
    <row r="1128" spans="1:6" x14ac:dyDescent="0.35">
      <c r="A1128" t="s">
        <v>1146</v>
      </c>
      <c r="B1128" t="s">
        <v>1</v>
      </c>
      <c r="C1128" t="s">
        <v>1719</v>
      </c>
      <c r="D1128" t="s">
        <v>1712</v>
      </c>
      <c r="E1128" t="s">
        <v>1703</v>
      </c>
      <c r="F1128" t="s">
        <v>1748</v>
      </c>
    </row>
    <row r="1129" spans="1:6" x14ac:dyDescent="0.35">
      <c r="A1129" t="s">
        <v>1147</v>
      </c>
      <c r="B1129" t="s">
        <v>1</v>
      </c>
      <c r="C1129" t="s">
        <v>1719</v>
      </c>
      <c r="D1129" t="s">
        <v>1712</v>
      </c>
      <c r="E1129" t="s">
        <v>1703</v>
      </c>
      <c r="F1129" t="s">
        <v>1749</v>
      </c>
    </row>
    <row r="1130" spans="1:6" x14ac:dyDescent="0.35">
      <c r="A1130" t="s">
        <v>1148</v>
      </c>
      <c r="B1130" t="s">
        <v>1</v>
      </c>
      <c r="C1130" t="s">
        <v>1719</v>
      </c>
      <c r="D1130" t="s">
        <v>1712</v>
      </c>
      <c r="E1130" t="s">
        <v>1703</v>
      </c>
      <c r="F1130" t="s">
        <v>1750</v>
      </c>
    </row>
    <row r="1131" spans="1:6" x14ac:dyDescent="0.35">
      <c r="A1131" t="s">
        <v>1149</v>
      </c>
      <c r="B1131" t="s">
        <v>1</v>
      </c>
      <c r="C1131" t="s">
        <v>1719</v>
      </c>
      <c r="D1131" t="s">
        <v>1712</v>
      </c>
      <c r="E1131" t="s">
        <v>1703</v>
      </c>
      <c r="F1131" t="s">
        <v>1751</v>
      </c>
    </row>
    <row r="1132" spans="1:6" x14ac:dyDescent="0.35">
      <c r="A1132" t="s">
        <v>1150</v>
      </c>
      <c r="B1132" t="s">
        <v>1</v>
      </c>
      <c r="C1132" t="s">
        <v>1719</v>
      </c>
      <c r="D1132" t="s">
        <v>1712</v>
      </c>
      <c r="E1132" t="s">
        <v>1704</v>
      </c>
      <c r="F1132" t="s">
        <v>1742</v>
      </c>
    </row>
    <row r="1133" spans="1:6" x14ac:dyDescent="0.35">
      <c r="A1133" t="s">
        <v>1151</v>
      </c>
      <c r="B1133" t="s">
        <v>1</v>
      </c>
      <c r="C1133" t="s">
        <v>1719</v>
      </c>
      <c r="D1133" t="s">
        <v>1712</v>
      </c>
      <c r="E1133" t="s">
        <v>1704</v>
      </c>
      <c r="F1133" t="s">
        <v>1743</v>
      </c>
    </row>
    <row r="1134" spans="1:6" x14ac:dyDescent="0.35">
      <c r="A1134" t="s">
        <v>1152</v>
      </c>
      <c r="B1134" t="s">
        <v>1</v>
      </c>
      <c r="C1134" t="s">
        <v>1719</v>
      </c>
      <c r="D1134" t="s">
        <v>1712</v>
      </c>
      <c r="E1134" t="s">
        <v>1704</v>
      </c>
      <c r="F1134" t="s">
        <v>1744</v>
      </c>
    </row>
    <row r="1135" spans="1:6" x14ac:dyDescent="0.35">
      <c r="A1135" t="s">
        <v>1153</v>
      </c>
      <c r="B1135" t="s">
        <v>1</v>
      </c>
      <c r="C1135" t="s">
        <v>1719</v>
      </c>
      <c r="D1135" t="s">
        <v>1712</v>
      </c>
      <c r="E1135" t="s">
        <v>1704</v>
      </c>
      <c r="F1135" t="s">
        <v>1745</v>
      </c>
    </row>
    <row r="1136" spans="1:6" x14ac:dyDescent="0.35">
      <c r="A1136" t="s">
        <v>1154</v>
      </c>
      <c r="B1136" t="s">
        <v>1</v>
      </c>
      <c r="C1136" t="s">
        <v>1719</v>
      </c>
      <c r="D1136" t="s">
        <v>1712</v>
      </c>
      <c r="E1136" t="s">
        <v>1704</v>
      </c>
      <c r="F1136" t="s">
        <v>1746</v>
      </c>
    </row>
    <row r="1137" spans="1:6" x14ac:dyDescent="0.35">
      <c r="A1137" t="s">
        <v>1155</v>
      </c>
      <c r="B1137" t="s">
        <v>1</v>
      </c>
      <c r="C1137" t="s">
        <v>1719</v>
      </c>
      <c r="D1137" t="s">
        <v>1712</v>
      </c>
      <c r="E1137" t="s">
        <v>1704</v>
      </c>
      <c r="F1137" t="s">
        <v>1747</v>
      </c>
    </row>
    <row r="1138" spans="1:6" x14ac:dyDescent="0.35">
      <c r="A1138" t="s">
        <v>1156</v>
      </c>
      <c r="B1138" t="s">
        <v>1</v>
      </c>
      <c r="C1138" t="s">
        <v>1719</v>
      </c>
      <c r="D1138" t="s">
        <v>1712</v>
      </c>
      <c r="E1138" t="s">
        <v>1704</v>
      </c>
      <c r="F1138" t="s">
        <v>1748</v>
      </c>
    </row>
    <row r="1139" spans="1:6" x14ac:dyDescent="0.35">
      <c r="A1139" t="s">
        <v>1157</v>
      </c>
      <c r="B1139" t="s">
        <v>1</v>
      </c>
      <c r="C1139" t="s">
        <v>1719</v>
      </c>
      <c r="D1139" t="s">
        <v>1712</v>
      </c>
      <c r="E1139" t="s">
        <v>1704</v>
      </c>
      <c r="F1139" t="s">
        <v>1749</v>
      </c>
    </row>
    <row r="1140" spans="1:6" x14ac:dyDescent="0.35">
      <c r="A1140" t="s">
        <v>1158</v>
      </c>
      <c r="B1140" t="s">
        <v>1</v>
      </c>
      <c r="C1140" t="s">
        <v>1719</v>
      </c>
      <c r="D1140" t="s">
        <v>1712</v>
      </c>
      <c r="E1140" t="s">
        <v>1704</v>
      </c>
      <c r="F1140" t="s">
        <v>1750</v>
      </c>
    </row>
    <row r="1141" spans="1:6" x14ac:dyDescent="0.35">
      <c r="A1141" t="s">
        <v>1159</v>
      </c>
      <c r="B1141" t="s">
        <v>1</v>
      </c>
      <c r="C1141" t="s">
        <v>1719</v>
      </c>
      <c r="D1141" t="s">
        <v>1712</v>
      </c>
      <c r="E1141" t="s">
        <v>1704</v>
      </c>
      <c r="F1141" t="s">
        <v>1751</v>
      </c>
    </row>
    <row r="1142" spans="1:6" x14ac:dyDescent="0.35">
      <c r="A1142" t="s">
        <v>1160</v>
      </c>
      <c r="B1142" t="s">
        <v>1</v>
      </c>
      <c r="C1142" t="s">
        <v>1719</v>
      </c>
      <c r="D1142" t="s">
        <v>1713</v>
      </c>
      <c r="E1142" t="s">
        <v>1703</v>
      </c>
      <c r="F1142" t="s">
        <v>1742</v>
      </c>
    </row>
    <row r="1143" spans="1:6" x14ac:dyDescent="0.35">
      <c r="A1143" t="s">
        <v>1161</v>
      </c>
      <c r="B1143" t="s">
        <v>1</v>
      </c>
      <c r="C1143" t="s">
        <v>1719</v>
      </c>
      <c r="D1143" t="s">
        <v>1713</v>
      </c>
      <c r="E1143" t="s">
        <v>1703</v>
      </c>
      <c r="F1143" t="s">
        <v>1743</v>
      </c>
    </row>
    <row r="1144" spans="1:6" x14ac:dyDescent="0.35">
      <c r="A1144" t="s">
        <v>1162</v>
      </c>
      <c r="B1144" t="s">
        <v>1</v>
      </c>
      <c r="C1144" t="s">
        <v>1719</v>
      </c>
      <c r="D1144" t="s">
        <v>1713</v>
      </c>
      <c r="E1144" t="s">
        <v>1703</v>
      </c>
      <c r="F1144" t="s">
        <v>1744</v>
      </c>
    </row>
    <row r="1145" spans="1:6" x14ac:dyDescent="0.35">
      <c r="A1145" t="s">
        <v>1163</v>
      </c>
      <c r="B1145" t="s">
        <v>1</v>
      </c>
      <c r="C1145" t="s">
        <v>1719</v>
      </c>
      <c r="D1145" t="s">
        <v>1713</v>
      </c>
      <c r="E1145" t="s">
        <v>1703</v>
      </c>
      <c r="F1145" t="s">
        <v>1745</v>
      </c>
    </row>
    <row r="1146" spans="1:6" x14ac:dyDescent="0.35">
      <c r="A1146" t="s">
        <v>1164</v>
      </c>
      <c r="B1146" t="s">
        <v>1</v>
      </c>
      <c r="C1146" t="s">
        <v>1719</v>
      </c>
      <c r="D1146" t="s">
        <v>1713</v>
      </c>
      <c r="E1146" t="s">
        <v>1703</v>
      </c>
      <c r="F1146" t="s">
        <v>1746</v>
      </c>
    </row>
    <row r="1147" spans="1:6" x14ac:dyDescent="0.35">
      <c r="A1147" t="s">
        <v>1165</v>
      </c>
      <c r="B1147" t="s">
        <v>1</v>
      </c>
      <c r="C1147" t="s">
        <v>1719</v>
      </c>
      <c r="D1147" t="s">
        <v>1713</v>
      </c>
      <c r="E1147" t="s">
        <v>1703</v>
      </c>
      <c r="F1147" t="s">
        <v>1747</v>
      </c>
    </row>
    <row r="1148" spans="1:6" x14ac:dyDescent="0.35">
      <c r="A1148" t="s">
        <v>1166</v>
      </c>
      <c r="B1148" t="s">
        <v>1</v>
      </c>
      <c r="C1148" t="s">
        <v>1719</v>
      </c>
      <c r="D1148" t="s">
        <v>1713</v>
      </c>
      <c r="E1148" t="s">
        <v>1703</v>
      </c>
      <c r="F1148" t="s">
        <v>1748</v>
      </c>
    </row>
    <row r="1149" spans="1:6" x14ac:dyDescent="0.35">
      <c r="A1149" t="s">
        <v>1167</v>
      </c>
      <c r="B1149" t="s">
        <v>1</v>
      </c>
      <c r="C1149" t="s">
        <v>1719</v>
      </c>
      <c r="D1149" t="s">
        <v>1713</v>
      </c>
      <c r="E1149" t="s">
        <v>1703</v>
      </c>
      <c r="F1149" t="s">
        <v>1749</v>
      </c>
    </row>
    <row r="1150" spans="1:6" x14ac:dyDescent="0.35">
      <c r="A1150" t="s">
        <v>1168</v>
      </c>
      <c r="B1150" t="s">
        <v>1</v>
      </c>
      <c r="C1150" t="s">
        <v>1719</v>
      </c>
      <c r="D1150" t="s">
        <v>1713</v>
      </c>
      <c r="E1150" t="s">
        <v>1703</v>
      </c>
      <c r="F1150" t="s">
        <v>1750</v>
      </c>
    </row>
    <row r="1151" spans="1:6" x14ac:dyDescent="0.35">
      <c r="A1151" t="s">
        <v>1169</v>
      </c>
      <c r="B1151" t="s">
        <v>1</v>
      </c>
      <c r="C1151" t="s">
        <v>1719</v>
      </c>
      <c r="D1151" t="s">
        <v>1713</v>
      </c>
      <c r="E1151" t="s">
        <v>1703</v>
      </c>
      <c r="F1151" t="s">
        <v>1751</v>
      </c>
    </row>
    <row r="1152" spans="1:6" x14ac:dyDescent="0.35">
      <c r="A1152" t="s">
        <v>1170</v>
      </c>
      <c r="B1152" t="s">
        <v>1</v>
      </c>
      <c r="C1152" t="s">
        <v>1719</v>
      </c>
      <c r="D1152" t="s">
        <v>1713</v>
      </c>
      <c r="E1152" t="s">
        <v>1704</v>
      </c>
      <c r="F1152" t="s">
        <v>1742</v>
      </c>
    </row>
    <row r="1153" spans="1:6" x14ac:dyDescent="0.35">
      <c r="A1153" t="s">
        <v>1171</v>
      </c>
      <c r="B1153" t="s">
        <v>1</v>
      </c>
      <c r="C1153" t="s">
        <v>1719</v>
      </c>
      <c r="D1153" t="s">
        <v>1713</v>
      </c>
      <c r="E1153" t="s">
        <v>1704</v>
      </c>
      <c r="F1153" t="s">
        <v>1743</v>
      </c>
    </row>
    <row r="1154" spans="1:6" x14ac:dyDescent="0.35">
      <c r="A1154" t="s">
        <v>1172</v>
      </c>
      <c r="B1154" t="s">
        <v>1</v>
      </c>
      <c r="C1154" t="s">
        <v>1719</v>
      </c>
      <c r="D1154" t="s">
        <v>1713</v>
      </c>
      <c r="E1154" t="s">
        <v>1704</v>
      </c>
      <c r="F1154" t="s">
        <v>1744</v>
      </c>
    </row>
    <row r="1155" spans="1:6" x14ac:dyDescent="0.35">
      <c r="A1155" t="s">
        <v>1173</v>
      </c>
      <c r="B1155" t="s">
        <v>1</v>
      </c>
      <c r="C1155" t="s">
        <v>1719</v>
      </c>
      <c r="D1155" t="s">
        <v>1713</v>
      </c>
      <c r="E1155" t="s">
        <v>1704</v>
      </c>
      <c r="F1155" t="s">
        <v>1745</v>
      </c>
    </row>
    <row r="1156" spans="1:6" x14ac:dyDescent="0.35">
      <c r="A1156" t="s">
        <v>1174</v>
      </c>
      <c r="B1156" t="s">
        <v>1</v>
      </c>
      <c r="C1156" t="s">
        <v>1719</v>
      </c>
      <c r="D1156" t="s">
        <v>1713</v>
      </c>
      <c r="E1156" t="s">
        <v>1704</v>
      </c>
      <c r="F1156" t="s">
        <v>1746</v>
      </c>
    </row>
    <row r="1157" spans="1:6" x14ac:dyDescent="0.35">
      <c r="A1157" t="s">
        <v>1175</v>
      </c>
      <c r="B1157" t="s">
        <v>1</v>
      </c>
      <c r="C1157" t="s">
        <v>1719</v>
      </c>
      <c r="D1157" t="s">
        <v>1713</v>
      </c>
      <c r="E1157" t="s">
        <v>1704</v>
      </c>
      <c r="F1157" t="s">
        <v>1747</v>
      </c>
    </row>
    <row r="1158" spans="1:6" x14ac:dyDescent="0.35">
      <c r="A1158" t="s">
        <v>1176</v>
      </c>
      <c r="B1158" t="s">
        <v>1</v>
      </c>
      <c r="C1158" t="s">
        <v>1719</v>
      </c>
      <c r="D1158" t="s">
        <v>1713</v>
      </c>
      <c r="E1158" t="s">
        <v>1704</v>
      </c>
      <c r="F1158" t="s">
        <v>1748</v>
      </c>
    </row>
    <row r="1159" spans="1:6" x14ac:dyDescent="0.35">
      <c r="A1159" t="s">
        <v>1177</v>
      </c>
      <c r="B1159" t="s">
        <v>1</v>
      </c>
      <c r="C1159" t="s">
        <v>1719</v>
      </c>
      <c r="D1159" t="s">
        <v>1713</v>
      </c>
      <c r="E1159" t="s">
        <v>1704</v>
      </c>
      <c r="F1159" t="s">
        <v>1749</v>
      </c>
    </row>
    <row r="1160" spans="1:6" x14ac:dyDescent="0.35">
      <c r="A1160" t="s">
        <v>1178</v>
      </c>
      <c r="B1160" t="s">
        <v>1</v>
      </c>
      <c r="C1160" t="s">
        <v>1719</v>
      </c>
      <c r="D1160" t="s">
        <v>1713</v>
      </c>
      <c r="E1160" t="s">
        <v>1704</v>
      </c>
      <c r="F1160" t="s">
        <v>1750</v>
      </c>
    </row>
    <row r="1161" spans="1:6" x14ac:dyDescent="0.35">
      <c r="A1161" t="s">
        <v>1179</v>
      </c>
      <c r="B1161" t="s">
        <v>1</v>
      </c>
      <c r="C1161" t="s">
        <v>1719</v>
      </c>
      <c r="D1161" t="s">
        <v>1713</v>
      </c>
      <c r="E1161" t="s">
        <v>1704</v>
      </c>
      <c r="F1161" t="s">
        <v>1751</v>
      </c>
    </row>
    <row r="1162" spans="1:6" x14ac:dyDescent="0.35">
      <c r="A1162" t="s">
        <v>1180</v>
      </c>
      <c r="B1162" t="s">
        <v>1</v>
      </c>
      <c r="C1162" t="s">
        <v>1719</v>
      </c>
      <c r="D1162" t="s">
        <v>1714</v>
      </c>
      <c r="E1162" t="s">
        <v>1703</v>
      </c>
      <c r="F1162" t="s">
        <v>1742</v>
      </c>
    </row>
    <row r="1163" spans="1:6" x14ac:dyDescent="0.35">
      <c r="A1163" t="s">
        <v>1181</v>
      </c>
      <c r="B1163" t="s">
        <v>1</v>
      </c>
      <c r="C1163" t="s">
        <v>1719</v>
      </c>
      <c r="D1163" t="s">
        <v>1714</v>
      </c>
      <c r="E1163" t="s">
        <v>1703</v>
      </c>
      <c r="F1163" t="s">
        <v>1743</v>
      </c>
    </row>
    <row r="1164" spans="1:6" x14ac:dyDescent="0.35">
      <c r="A1164" t="s">
        <v>1182</v>
      </c>
      <c r="B1164" t="s">
        <v>1</v>
      </c>
      <c r="C1164" t="s">
        <v>1719</v>
      </c>
      <c r="D1164" t="s">
        <v>1714</v>
      </c>
      <c r="E1164" t="s">
        <v>1703</v>
      </c>
      <c r="F1164" t="s">
        <v>1744</v>
      </c>
    </row>
    <row r="1165" spans="1:6" x14ac:dyDescent="0.35">
      <c r="A1165" t="s">
        <v>1183</v>
      </c>
      <c r="B1165" t="s">
        <v>1</v>
      </c>
      <c r="C1165" t="s">
        <v>1719</v>
      </c>
      <c r="D1165" t="s">
        <v>1714</v>
      </c>
      <c r="E1165" t="s">
        <v>1703</v>
      </c>
      <c r="F1165" t="s">
        <v>1745</v>
      </c>
    </row>
    <row r="1166" spans="1:6" x14ac:dyDescent="0.35">
      <c r="A1166" t="s">
        <v>1184</v>
      </c>
      <c r="B1166" t="s">
        <v>1</v>
      </c>
      <c r="C1166" t="s">
        <v>1719</v>
      </c>
      <c r="D1166" t="s">
        <v>1714</v>
      </c>
      <c r="E1166" t="s">
        <v>1703</v>
      </c>
      <c r="F1166" t="s">
        <v>1746</v>
      </c>
    </row>
    <row r="1167" spans="1:6" x14ac:dyDescent="0.35">
      <c r="A1167" t="s">
        <v>1185</v>
      </c>
      <c r="B1167" t="s">
        <v>1</v>
      </c>
      <c r="C1167" t="s">
        <v>1719</v>
      </c>
      <c r="D1167" t="s">
        <v>1714</v>
      </c>
      <c r="E1167" t="s">
        <v>1703</v>
      </c>
      <c r="F1167" t="s">
        <v>1747</v>
      </c>
    </row>
    <row r="1168" spans="1:6" x14ac:dyDescent="0.35">
      <c r="A1168" t="s">
        <v>1186</v>
      </c>
      <c r="B1168" t="s">
        <v>1</v>
      </c>
      <c r="C1168" t="s">
        <v>1719</v>
      </c>
      <c r="D1168" t="s">
        <v>1714</v>
      </c>
      <c r="E1168" t="s">
        <v>1703</v>
      </c>
      <c r="F1168" t="s">
        <v>1748</v>
      </c>
    </row>
    <row r="1169" spans="1:6" x14ac:dyDescent="0.35">
      <c r="A1169" t="s">
        <v>1187</v>
      </c>
      <c r="B1169" t="s">
        <v>1</v>
      </c>
      <c r="C1169" t="s">
        <v>1719</v>
      </c>
      <c r="D1169" t="s">
        <v>1714</v>
      </c>
      <c r="E1169" t="s">
        <v>1703</v>
      </c>
      <c r="F1169" t="s">
        <v>1749</v>
      </c>
    </row>
    <row r="1170" spans="1:6" x14ac:dyDescent="0.35">
      <c r="A1170" t="s">
        <v>1188</v>
      </c>
      <c r="B1170" t="s">
        <v>1</v>
      </c>
      <c r="C1170" t="s">
        <v>1719</v>
      </c>
      <c r="D1170" t="s">
        <v>1714</v>
      </c>
      <c r="E1170" t="s">
        <v>1703</v>
      </c>
      <c r="F1170" t="s">
        <v>1750</v>
      </c>
    </row>
    <row r="1171" spans="1:6" x14ac:dyDescent="0.35">
      <c r="A1171" t="s">
        <v>1189</v>
      </c>
      <c r="B1171" t="s">
        <v>1</v>
      </c>
      <c r="C1171" t="s">
        <v>1719</v>
      </c>
      <c r="D1171" t="s">
        <v>1714</v>
      </c>
      <c r="E1171" t="s">
        <v>1703</v>
      </c>
      <c r="F1171" t="s">
        <v>1751</v>
      </c>
    </row>
    <row r="1172" spans="1:6" x14ac:dyDescent="0.35">
      <c r="A1172" t="s">
        <v>1190</v>
      </c>
      <c r="B1172" t="s">
        <v>1</v>
      </c>
      <c r="C1172" t="s">
        <v>1719</v>
      </c>
      <c r="D1172" t="s">
        <v>1714</v>
      </c>
      <c r="E1172" t="s">
        <v>1704</v>
      </c>
      <c r="F1172" t="s">
        <v>1742</v>
      </c>
    </row>
    <row r="1173" spans="1:6" x14ac:dyDescent="0.35">
      <c r="A1173" t="s">
        <v>1191</v>
      </c>
      <c r="B1173" t="s">
        <v>1</v>
      </c>
      <c r="C1173" t="s">
        <v>1719</v>
      </c>
      <c r="D1173" t="s">
        <v>1714</v>
      </c>
      <c r="E1173" t="s">
        <v>1704</v>
      </c>
      <c r="F1173" t="s">
        <v>1743</v>
      </c>
    </row>
    <row r="1174" spans="1:6" x14ac:dyDescent="0.35">
      <c r="A1174" t="s">
        <v>1192</v>
      </c>
      <c r="B1174" t="s">
        <v>1</v>
      </c>
      <c r="C1174" t="s">
        <v>1719</v>
      </c>
      <c r="D1174" t="s">
        <v>1714</v>
      </c>
      <c r="E1174" t="s">
        <v>1704</v>
      </c>
      <c r="F1174" t="s">
        <v>1744</v>
      </c>
    </row>
    <row r="1175" spans="1:6" x14ac:dyDescent="0.35">
      <c r="A1175" t="s">
        <v>1193</v>
      </c>
      <c r="B1175" t="s">
        <v>1</v>
      </c>
      <c r="C1175" t="s">
        <v>1719</v>
      </c>
      <c r="D1175" t="s">
        <v>1714</v>
      </c>
      <c r="E1175" t="s">
        <v>1704</v>
      </c>
      <c r="F1175" t="s">
        <v>1745</v>
      </c>
    </row>
    <row r="1176" spans="1:6" x14ac:dyDescent="0.35">
      <c r="A1176" t="s">
        <v>1194</v>
      </c>
      <c r="B1176" t="s">
        <v>1</v>
      </c>
      <c r="C1176" t="s">
        <v>1719</v>
      </c>
      <c r="D1176" t="s">
        <v>1714</v>
      </c>
      <c r="E1176" t="s">
        <v>1704</v>
      </c>
      <c r="F1176" t="s">
        <v>1746</v>
      </c>
    </row>
    <row r="1177" spans="1:6" x14ac:dyDescent="0.35">
      <c r="A1177" t="s">
        <v>1195</v>
      </c>
      <c r="B1177" t="s">
        <v>1</v>
      </c>
      <c r="C1177" t="s">
        <v>1719</v>
      </c>
      <c r="D1177" t="s">
        <v>1714</v>
      </c>
      <c r="E1177" t="s">
        <v>1704</v>
      </c>
      <c r="F1177" t="s">
        <v>1747</v>
      </c>
    </row>
    <row r="1178" spans="1:6" x14ac:dyDescent="0.35">
      <c r="A1178" t="s">
        <v>1196</v>
      </c>
      <c r="B1178" t="s">
        <v>1</v>
      </c>
      <c r="C1178" t="s">
        <v>1719</v>
      </c>
      <c r="D1178" t="s">
        <v>1714</v>
      </c>
      <c r="E1178" t="s">
        <v>1704</v>
      </c>
      <c r="F1178" t="s">
        <v>1748</v>
      </c>
    </row>
    <row r="1179" spans="1:6" x14ac:dyDescent="0.35">
      <c r="A1179" t="s">
        <v>1197</v>
      </c>
      <c r="B1179" t="s">
        <v>1</v>
      </c>
      <c r="C1179" t="s">
        <v>1719</v>
      </c>
      <c r="D1179" t="s">
        <v>1714</v>
      </c>
      <c r="E1179" t="s">
        <v>1704</v>
      </c>
      <c r="F1179" t="s">
        <v>1749</v>
      </c>
    </row>
    <row r="1180" spans="1:6" x14ac:dyDescent="0.35">
      <c r="A1180" t="s">
        <v>1198</v>
      </c>
      <c r="B1180" t="s">
        <v>1</v>
      </c>
      <c r="C1180" t="s">
        <v>1719</v>
      </c>
      <c r="D1180" t="s">
        <v>1714</v>
      </c>
      <c r="E1180" t="s">
        <v>1704</v>
      </c>
      <c r="F1180" t="s">
        <v>1750</v>
      </c>
    </row>
    <row r="1181" spans="1:6" x14ac:dyDescent="0.35">
      <c r="A1181" t="s">
        <v>1199</v>
      </c>
      <c r="B1181" t="s">
        <v>1</v>
      </c>
      <c r="C1181" t="s">
        <v>1719</v>
      </c>
      <c r="D1181" t="s">
        <v>1714</v>
      </c>
      <c r="E1181" t="s">
        <v>1704</v>
      </c>
      <c r="F1181" t="s">
        <v>1751</v>
      </c>
    </row>
    <row r="1182" spans="1:6" x14ac:dyDescent="0.35">
      <c r="A1182" t="s">
        <v>1200</v>
      </c>
      <c r="B1182" t="s">
        <v>1</v>
      </c>
      <c r="C1182" t="s">
        <v>1719</v>
      </c>
      <c r="D1182" t="s">
        <v>1715</v>
      </c>
      <c r="E1182" t="s">
        <v>1703</v>
      </c>
      <c r="F1182" t="s">
        <v>1742</v>
      </c>
    </row>
    <row r="1183" spans="1:6" x14ac:dyDescent="0.35">
      <c r="A1183" t="s">
        <v>1201</v>
      </c>
      <c r="B1183" t="s">
        <v>1</v>
      </c>
      <c r="C1183" t="s">
        <v>1719</v>
      </c>
      <c r="D1183" t="s">
        <v>1715</v>
      </c>
      <c r="E1183" t="s">
        <v>1703</v>
      </c>
      <c r="F1183" t="s">
        <v>1743</v>
      </c>
    </row>
    <row r="1184" spans="1:6" x14ac:dyDescent="0.35">
      <c r="A1184" t="s">
        <v>1202</v>
      </c>
      <c r="B1184" t="s">
        <v>1</v>
      </c>
      <c r="C1184" t="s">
        <v>1719</v>
      </c>
      <c r="D1184" t="s">
        <v>1715</v>
      </c>
      <c r="E1184" t="s">
        <v>1703</v>
      </c>
      <c r="F1184" t="s">
        <v>1744</v>
      </c>
    </row>
    <row r="1185" spans="1:6" x14ac:dyDescent="0.35">
      <c r="A1185" t="s">
        <v>1203</v>
      </c>
      <c r="B1185" t="s">
        <v>1</v>
      </c>
      <c r="C1185" t="s">
        <v>1719</v>
      </c>
      <c r="D1185" t="s">
        <v>1715</v>
      </c>
      <c r="E1185" t="s">
        <v>1703</v>
      </c>
      <c r="F1185" t="s">
        <v>1745</v>
      </c>
    </row>
    <row r="1186" spans="1:6" x14ac:dyDescent="0.35">
      <c r="A1186" t="s">
        <v>1204</v>
      </c>
      <c r="B1186" t="s">
        <v>1</v>
      </c>
      <c r="C1186" t="s">
        <v>1719</v>
      </c>
      <c r="D1186" t="s">
        <v>1715</v>
      </c>
      <c r="E1186" t="s">
        <v>1703</v>
      </c>
      <c r="F1186" t="s">
        <v>1746</v>
      </c>
    </row>
    <row r="1187" spans="1:6" x14ac:dyDescent="0.35">
      <c r="A1187" t="s">
        <v>1205</v>
      </c>
      <c r="B1187" t="s">
        <v>1</v>
      </c>
      <c r="C1187" t="s">
        <v>1719</v>
      </c>
      <c r="D1187" t="s">
        <v>1715</v>
      </c>
      <c r="E1187" t="s">
        <v>1703</v>
      </c>
      <c r="F1187" t="s">
        <v>1747</v>
      </c>
    </row>
    <row r="1188" spans="1:6" x14ac:dyDescent="0.35">
      <c r="A1188" t="s">
        <v>1206</v>
      </c>
      <c r="B1188" t="s">
        <v>1</v>
      </c>
      <c r="C1188" t="s">
        <v>1719</v>
      </c>
      <c r="D1188" t="s">
        <v>1715</v>
      </c>
      <c r="E1188" t="s">
        <v>1703</v>
      </c>
      <c r="F1188" t="s">
        <v>1748</v>
      </c>
    </row>
    <row r="1189" spans="1:6" x14ac:dyDescent="0.35">
      <c r="A1189" t="s">
        <v>1207</v>
      </c>
      <c r="B1189" t="s">
        <v>1</v>
      </c>
      <c r="C1189" t="s">
        <v>1719</v>
      </c>
      <c r="D1189" t="s">
        <v>1715</v>
      </c>
      <c r="E1189" t="s">
        <v>1703</v>
      </c>
      <c r="F1189" t="s">
        <v>1749</v>
      </c>
    </row>
    <row r="1190" spans="1:6" x14ac:dyDescent="0.35">
      <c r="A1190" t="s">
        <v>1208</v>
      </c>
      <c r="B1190" t="s">
        <v>1</v>
      </c>
      <c r="C1190" t="s">
        <v>1719</v>
      </c>
      <c r="D1190" t="s">
        <v>1715</v>
      </c>
      <c r="E1190" t="s">
        <v>1703</v>
      </c>
      <c r="F1190" t="s">
        <v>1750</v>
      </c>
    </row>
    <row r="1191" spans="1:6" x14ac:dyDescent="0.35">
      <c r="A1191" t="s">
        <v>1209</v>
      </c>
      <c r="B1191" t="s">
        <v>1</v>
      </c>
      <c r="C1191" t="s">
        <v>1719</v>
      </c>
      <c r="D1191" t="s">
        <v>1715</v>
      </c>
      <c r="E1191" t="s">
        <v>1703</v>
      </c>
      <c r="F1191" t="s">
        <v>1751</v>
      </c>
    </row>
    <row r="1192" spans="1:6" x14ac:dyDescent="0.35">
      <c r="A1192" t="s">
        <v>1210</v>
      </c>
      <c r="B1192" t="s">
        <v>1</v>
      </c>
      <c r="C1192" t="s">
        <v>1719</v>
      </c>
      <c r="D1192" t="s">
        <v>1715</v>
      </c>
      <c r="E1192" t="s">
        <v>1704</v>
      </c>
      <c r="F1192" t="s">
        <v>1742</v>
      </c>
    </row>
    <row r="1193" spans="1:6" x14ac:dyDescent="0.35">
      <c r="A1193" t="s">
        <v>1211</v>
      </c>
      <c r="B1193" t="s">
        <v>1</v>
      </c>
      <c r="C1193" t="s">
        <v>1719</v>
      </c>
      <c r="D1193" t="s">
        <v>1715</v>
      </c>
      <c r="E1193" t="s">
        <v>1704</v>
      </c>
      <c r="F1193" t="s">
        <v>1743</v>
      </c>
    </row>
    <row r="1194" spans="1:6" x14ac:dyDescent="0.35">
      <c r="A1194" t="s">
        <v>1212</v>
      </c>
      <c r="B1194" t="s">
        <v>1</v>
      </c>
      <c r="C1194" t="s">
        <v>1719</v>
      </c>
      <c r="D1194" t="s">
        <v>1715</v>
      </c>
      <c r="E1194" t="s">
        <v>1704</v>
      </c>
      <c r="F1194" t="s">
        <v>1744</v>
      </c>
    </row>
    <row r="1195" spans="1:6" x14ac:dyDescent="0.35">
      <c r="A1195" t="s">
        <v>1213</v>
      </c>
      <c r="B1195" t="s">
        <v>1</v>
      </c>
      <c r="C1195" t="s">
        <v>1719</v>
      </c>
      <c r="D1195" t="s">
        <v>1715</v>
      </c>
      <c r="E1195" t="s">
        <v>1704</v>
      </c>
      <c r="F1195" t="s">
        <v>1745</v>
      </c>
    </row>
    <row r="1196" spans="1:6" x14ac:dyDescent="0.35">
      <c r="A1196" t="s">
        <v>1214</v>
      </c>
      <c r="B1196" t="s">
        <v>1</v>
      </c>
      <c r="C1196" t="s">
        <v>1719</v>
      </c>
      <c r="D1196" t="s">
        <v>1715</v>
      </c>
      <c r="E1196" t="s">
        <v>1704</v>
      </c>
      <c r="F1196" t="s">
        <v>1746</v>
      </c>
    </row>
    <row r="1197" spans="1:6" x14ac:dyDescent="0.35">
      <c r="A1197" t="s">
        <v>1215</v>
      </c>
      <c r="B1197" t="s">
        <v>1</v>
      </c>
      <c r="C1197" t="s">
        <v>1719</v>
      </c>
      <c r="D1197" t="s">
        <v>1715</v>
      </c>
      <c r="E1197" t="s">
        <v>1704</v>
      </c>
      <c r="F1197" t="s">
        <v>1747</v>
      </c>
    </row>
    <row r="1198" spans="1:6" x14ac:dyDescent="0.35">
      <c r="A1198" t="s">
        <v>1216</v>
      </c>
      <c r="B1198" t="s">
        <v>1</v>
      </c>
      <c r="C1198" t="s">
        <v>1719</v>
      </c>
      <c r="D1198" t="s">
        <v>1715</v>
      </c>
      <c r="E1198" t="s">
        <v>1704</v>
      </c>
      <c r="F1198" t="s">
        <v>1748</v>
      </c>
    </row>
    <row r="1199" spans="1:6" x14ac:dyDescent="0.35">
      <c r="A1199" t="s">
        <v>1217</v>
      </c>
      <c r="B1199" t="s">
        <v>1</v>
      </c>
      <c r="C1199" t="s">
        <v>1719</v>
      </c>
      <c r="D1199" t="s">
        <v>1715</v>
      </c>
      <c r="E1199" t="s">
        <v>1704</v>
      </c>
      <c r="F1199" t="s">
        <v>1749</v>
      </c>
    </row>
    <row r="1200" spans="1:6" x14ac:dyDescent="0.35">
      <c r="A1200" t="s">
        <v>1218</v>
      </c>
      <c r="B1200" t="s">
        <v>1</v>
      </c>
      <c r="C1200" t="s">
        <v>1719</v>
      </c>
      <c r="D1200" t="s">
        <v>1715</v>
      </c>
      <c r="E1200" t="s">
        <v>1704</v>
      </c>
      <c r="F1200" t="s">
        <v>1750</v>
      </c>
    </row>
    <row r="1201" spans="1:6" x14ac:dyDescent="0.35">
      <c r="A1201" t="s">
        <v>1219</v>
      </c>
      <c r="B1201" t="s">
        <v>1</v>
      </c>
      <c r="C1201" t="s">
        <v>1719</v>
      </c>
      <c r="D1201" t="s">
        <v>1715</v>
      </c>
      <c r="E1201" t="s">
        <v>1704</v>
      </c>
      <c r="F1201" t="s">
        <v>1751</v>
      </c>
    </row>
    <row r="1202" spans="1:6" x14ac:dyDescent="0.35">
      <c r="A1202" t="s">
        <v>1220</v>
      </c>
      <c r="B1202" t="s">
        <v>1</v>
      </c>
      <c r="C1202" t="s">
        <v>1720</v>
      </c>
      <c r="D1202" t="s">
        <v>1702</v>
      </c>
      <c r="E1202" t="s">
        <v>1703</v>
      </c>
      <c r="F1202" t="s">
        <v>1742</v>
      </c>
    </row>
    <row r="1203" spans="1:6" x14ac:dyDescent="0.35">
      <c r="A1203" t="s">
        <v>1221</v>
      </c>
      <c r="B1203" t="s">
        <v>1</v>
      </c>
      <c r="C1203" t="s">
        <v>1720</v>
      </c>
      <c r="D1203" t="s">
        <v>1702</v>
      </c>
      <c r="E1203" t="s">
        <v>1703</v>
      </c>
      <c r="F1203" t="s">
        <v>1743</v>
      </c>
    </row>
    <row r="1204" spans="1:6" x14ac:dyDescent="0.35">
      <c r="A1204" t="s">
        <v>1222</v>
      </c>
      <c r="B1204" t="s">
        <v>1</v>
      </c>
      <c r="C1204" t="s">
        <v>1720</v>
      </c>
      <c r="D1204" t="s">
        <v>1702</v>
      </c>
      <c r="E1204" t="s">
        <v>1703</v>
      </c>
      <c r="F1204" t="s">
        <v>1744</v>
      </c>
    </row>
    <row r="1205" spans="1:6" x14ac:dyDescent="0.35">
      <c r="A1205" t="s">
        <v>1223</v>
      </c>
      <c r="B1205" t="s">
        <v>1</v>
      </c>
      <c r="C1205" t="s">
        <v>1720</v>
      </c>
      <c r="D1205" t="s">
        <v>1702</v>
      </c>
      <c r="E1205" t="s">
        <v>1703</v>
      </c>
      <c r="F1205" t="s">
        <v>1745</v>
      </c>
    </row>
    <row r="1206" spans="1:6" x14ac:dyDescent="0.35">
      <c r="A1206" t="s">
        <v>1224</v>
      </c>
      <c r="B1206" t="s">
        <v>1</v>
      </c>
      <c r="C1206" t="s">
        <v>1720</v>
      </c>
      <c r="D1206" t="s">
        <v>1702</v>
      </c>
      <c r="E1206" t="s">
        <v>1703</v>
      </c>
      <c r="F1206" t="s">
        <v>1746</v>
      </c>
    </row>
    <row r="1207" spans="1:6" x14ac:dyDescent="0.35">
      <c r="A1207" t="s">
        <v>1225</v>
      </c>
      <c r="B1207" t="s">
        <v>1</v>
      </c>
      <c r="C1207" t="s">
        <v>1720</v>
      </c>
      <c r="D1207" t="s">
        <v>1702</v>
      </c>
      <c r="E1207" t="s">
        <v>1703</v>
      </c>
      <c r="F1207" t="s">
        <v>1747</v>
      </c>
    </row>
    <row r="1208" spans="1:6" x14ac:dyDescent="0.35">
      <c r="A1208" t="s">
        <v>1226</v>
      </c>
      <c r="B1208" t="s">
        <v>1</v>
      </c>
      <c r="C1208" t="s">
        <v>1720</v>
      </c>
      <c r="D1208" t="s">
        <v>1702</v>
      </c>
      <c r="E1208" t="s">
        <v>1703</v>
      </c>
      <c r="F1208" t="s">
        <v>1748</v>
      </c>
    </row>
    <row r="1209" spans="1:6" x14ac:dyDescent="0.35">
      <c r="A1209" t="s">
        <v>1227</v>
      </c>
      <c r="B1209" t="s">
        <v>1</v>
      </c>
      <c r="C1209" t="s">
        <v>1720</v>
      </c>
      <c r="D1209" t="s">
        <v>1702</v>
      </c>
      <c r="E1209" t="s">
        <v>1703</v>
      </c>
      <c r="F1209" t="s">
        <v>1749</v>
      </c>
    </row>
    <row r="1210" spans="1:6" x14ac:dyDescent="0.35">
      <c r="A1210" t="s">
        <v>1228</v>
      </c>
      <c r="B1210" t="s">
        <v>1</v>
      </c>
      <c r="C1210" t="s">
        <v>1720</v>
      </c>
      <c r="D1210" t="s">
        <v>1702</v>
      </c>
      <c r="E1210" t="s">
        <v>1703</v>
      </c>
      <c r="F1210" t="s">
        <v>1750</v>
      </c>
    </row>
    <row r="1211" spans="1:6" x14ac:dyDescent="0.35">
      <c r="A1211" t="s">
        <v>1229</v>
      </c>
      <c r="B1211" t="s">
        <v>1</v>
      </c>
      <c r="C1211" t="s">
        <v>1720</v>
      </c>
      <c r="D1211" t="s">
        <v>1702</v>
      </c>
      <c r="E1211" t="s">
        <v>1703</v>
      </c>
      <c r="F1211" t="s">
        <v>1751</v>
      </c>
    </row>
    <row r="1212" spans="1:6" x14ac:dyDescent="0.35">
      <c r="A1212" t="s">
        <v>1230</v>
      </c>
      <c r="B1212" t="s">
        <v>1</v>
      </c>
      <c r="C1212" t="s">
        <v>1720</v>
      </c>
      <c r="D1212" t="s">
        <v>1702</v>
      </c>
      <c r="E1212" t="s">
        <v>1704</v>
      </c>
      <c r="F1212" t="s">
        <v>1742</v>
      </c>
    </row>
    <row r="1213" spans="1:6" x14ac:dyDescent="0.35">
      <c r="A1213" t="s">
        <v>1231</v>
      </c>
      <c r="B1213" t="s">
        <v>1</v>
      </c>
      <c r="C1213" t="s">
        <v>1720</v>
      </c>
      <c r="D1213" t="s">
        <v>1702</v>
      </c>
      <c r="E1213" t="s">
        <v>1704</v>
      </c>
      <c r="F1213" t="s">
        <v>1743</v>
      </c>
    </row>
    <row r="1214" spans="1:6" x14ac:dyDescent="0.35">
      <c r="A1214" t="s">
        <v>1232</v>
      </c>
      <c r="B1214" t="s">
        <v>1</v>
      </c>
      <c r="C1214" t="s">
        <v>1720</v>
      </c>
      <c r="D1214" t="s">
        <v>1702</v>
      </c>
      <c r="E1214" t="s">
        <v>1704</v>
      </c>
      <c r="F1214" t="s">
        <v>1744</v>
      </c>
    </row>
    <row r="1215" spans="1:6" x14ac:dyDescent="0.35">
      <c r="A1215" t="s">
        <v>1233</v>
      </c>
      <c r="B1215" t="s">
        <v>1</v>
      </c>
      <c r="C1215" t="s">
        <v>1720</v>
      </c>
      <c r="D1215" t="s">
        <v>1702</v>
      </c>
      <c r="E1215" t="s">
        <v>1704</v>
      </c>
      <c r="F1215" t="s">
        <v>1745</v>
      </c>
    </row>
    <row r="1216" spans="1:6" x14ac:dyDescent="0.35">
      <c r="A1216" t="s">
        <v>1234</v>
      </c>
      <c r="B1216" t="s">
        <v>1</v>
      </c>
      <c r="C1216" t="s">
        <v>1720</v>
      </c>
      <c r="D1216" t="s">
        <v>1702</v>
      </c>
      <c r="E1216" t="s">
        <v>1704</v>
      </c>
      <c r="F1216" t="s">
        <v>1746</v>
      </c>
    </row>
    <row r="1217" spans="1:6" x14ac:dyDescent="0.35">
      <c r="A1217" t="s">
        <v>1235</v>
      </c>
      <c r="B1217" t="s">
        <v>1</v>
      </c>
      <c r="C1217" t="s">
        <v>1720</v>
      </c>
      <c r="D1217" t="s">
        <v>1702</v>
      </c>
      <c r="E1217" t="s">
        <v>1704</v>
      </c>
      <c r="F1217" t="s">
        <v>1747</v>
      </c>
    </row>
    <row r="1218" spans="1:6" x14ac:dyDescent="0.35">
      <c r="A1218" t="s">
        <v>1236</v>
      </c>
      <c r="B1218" t="s">
        <v>1</v>
      </c>
      <c r="C1218" t="s">
        <v>1720</v>
      </c>
      <c r="D1218" t="s">
        <v>1702</v>
      </c>
      <c r="E1218" t="s">
        <v>1704</v>
      </c>
      <c r="F1218" t="s">
        <v>1748</v>
      </c>
    </row>
    <row r="1219" spans="1:6" x14ac:dyDescent="0.35">
      <c r="A1219" t="s">
        <v>1237</v>
      </c>
      <c r="B1219" t="s">
        <v>1</v>
      </c>
      <c r="C1219" t="s">
        <v>1720</v>
      </c>
      <c r="D1219" t="s">
        <v>1702</v>
      </c>
      <c r="E1219" t="s">
        <v>1704</v>
      </c>
      <c r="F1219" t="s">
        <v>1749</v>
      </c>
    </row>
    <row r="1220" spans="1:6" x14ac:dyDescent="0.35">
      <c r="A1220" t="s">
        <v>1238</v>
      </c>
      <c r="B1220" t="s">
        <v>1</v>
      </c>
      <c r="C1220" t="s">
        <v>1720</v>
      </c>
      <c r="D1220" t="s">
        <v>1702</v>
      </c>
      <c r="E1220" t="s">
        <v>1704</v>
      </c>
      <c r="F1220" t="s">
        <v>1750</v>
      </c>
    </row>
    <row r="1221" spans="1:6" x14ac:dyDescent="0.35">
      <c r="A1221" t="s">
        <v>1239</v>
      </c>
      <c r="B1221" t="s">
        <v>1</v>
      </c>
      <c r="C1221" t="s">
        <v>1720</v>
      </c>
      <c r="D1221" t="s">
        <v>1702</v>
      </c>
      <c r="E1221" t="s">
        <v>1704</v>
      </c>
      <c r="F1221" t="s">
        <v>1751</v>
      </c>
    </row>
    <row r="1222" spans="1:6" x14ac:dyDescent="0.35">
      <c r="A1222" t="s">
        <v>1240</v>
      </c>
      <c r="B1222" t="s">
        <v>1</v>
      </c>
      <c r="C1222" t="s">
        <v>1720</v>
      </c>
      <c r="D1222" t="s">
        <v>1705</v>
      </c>
      <c r="E1222" t="s">
        <v>1703</v>
      </c>
      <c r="F1222" t="s">
        <v>1742</v>
      </c>
    </row>
    <row r="1223" spans="1:6" x14ac:dyDescent="0.35">
      <c r="A1223" t="s">
        <v>1241</v>
      </c>
      <c r="B1223" t="s">
        <v>1</v>
      </c>
      <c r="C1223" t="s">
        <v>1720</v>
      </c>
      <c r="D1223" t="s">
        <v>1705</v>
      </c>
      <c r="E1223" t="s">
        <v>1703</v>
      </c>
      <c r="F1223" t="s">
        <v>1743</v>
      </c>
    </row>
    <row r="1224" spans="1:6" x14ac:dyDescent="0.35">
      <c r="A1224" t="s">
        <v>1242</v>
      </c>
      <c r="B1224" t="s">
        <v>1</v>
      </c>
      <c r="C1224" t="s">
        <v>1720</v>
      </c>
      <c r="D1224" t="s">
        <v>1705</v>
      </c>
      <c r="E1224" t="s">
        <v>1703</v>
      </c>
      <c r="F1224" t="s">
        <v>1744</v>
      </c>
    </row>
    <row r="1225" spans="1:6" x14ac:dyDescent="0.35">
      <c r="A1225" t="s">
        <v>1243</v>
      </c>
      <c r="B1225" t="s">
        <v>1</v>
      </c>
      <c r="C1225" t="s">
        <v>1720</v>
      </c>
      <c r="D1225" t="s">
        <v>1705</v>
      </c>
      <c r="E1225" t="s">
        <v>1703</v>
      </c>
      <c r="F1225" t="s">
        <v>1745</v>
      </c>
    </row>
    <row r="1226" spans="1:6" x14ac:dyDescent="0.35">
      <c r="A1226" t="s">
        <v>1244</v>
      </c>
      <c r="B1226" t="s">
        <v>1</v>
      </c>
      <c r="C1226" t="s">
        <v>1720</v>
      </c>
      <c r="D1226" t="s">
        <v>1705</v>
      </c>
      <c r="E1226" t="s">
        <v>1703</v>
      </c>
      <c r="F1226" t="s">
        <v>1746</v>
      </c>
    </row>
    <row r="1227" spans="1:6" x14ac:dyDescent="0.35">
      <c r="A1227" t="s">
        <v>1245</v>
      </c>
      <c r="B1227" t="s">
        <v>1</v>
      </c>
      <c r="C1227" t="s">
        <v>1720</v>
      </c>
      <c r="D1227" t="s">
        <v>1705</v>
      </c>
      <c r="E1227" t="s">
        <v>1703</v>
      </c>
      <c r="F1227" t="s">
        <v>1747</v>
      </c>
    </row>
    <row r="1228" spans="1:6" x14ac:dyDescent="0.35">
      <c r="A1228" t="s">
        <v>1246</v>
      </c>
      <c r="B1228" t="s">
        <v>1</v>
      </c>
      <c r="C1228" t="s">
        <v>1720</v>
      </c>
      <c r="D1228" t="s">
        <v>1705</v>
      </c>
      <c r="E1228" t="s">
        <v>1703</v>
      </c>
      <c r="F1228" t="s">
        <v>1748</v>
      </c>
    </row>
    <row r="1229" spans="1:6" x14ac:dyDescent="0.35">
      <c r="A1229" t="s">
        <v>1247</v>
      </c>
      <c r="B1229" t="s">
        <v>1</v>
      </c>
      <c r="C1229" t="s">
        <v>1720</v>
      </c>
      <c r="D1229" t="s">
        <v>1705</v>
      </c>
      <c r="E1229" t="s">
        <v>1703</v>
      </c>
      <c r="F1229" t="s">
        <v>1749</v>
      </c>
    </row>
    <row r="1230" spans="1:6" x14ac:dyDescent="0.35">
      <c r="A1230" t="s">
        <v>1248</v>
      </c>
      <c r="B1230" t="s">
        <v>1</v>
      </c>
      <c r="C1230" t="s">
        <v>1720</v>
      </c>
      <c r="D1230" t="s">
        <v>1705</v>
      </c>
      <c r="E1230" t="s">
        <v>1703</v>
      </c>
      <c r="F1230" t="s">
        <v>1750</v>
      </c>
    </row>
    <row r="1231" spans="1:6" x14ac:dyDescent="0.35">
      <c r="A1231" t="s">
        <v>1249</v>
      </c>
      <c r="B1231" t="s">
        <v>1</v>
      </c>
      <c r="C1231" t="s">
        <v>1720</v>
      </c>
      <c r="D1231" t="s">
        <v>1705</v>
      </c>
      <c r="E1231" t="s">
        <v>1703</v>
      </c>
      <c r="F1231" t="s">
        <v>1751</v>
      </c>
    </row>
    <row r="1232" spans="1:6" x14ac:dyDescent="0.35">
      <c r="A1232" t="s">
        <v>1250</v>
      </c>
      <c r="B1232" t="s">
        <v>1</v>
      </c>
      <c r="C1232" t="s">
        <v>1720</v>
      </c>
      <c r="D1232" t="s">
        <v>1705</v>
      </c>
      <c r="E1232" t="s">
        <v>1704</v>
      </c>
      <c r="F1232" t="s">
        <v>1742</v>
      </c>
    </row>
    <row r="1233" spans="1:6" x14ac:dyDescent="0.35">
      <c r="A1233" t="s">
        <v>1251</v>
      </c>
      <c r="B1233" t="s">
        <v>1</v>
      </c>
      <c r="C1233" t="s">
        <v>1720</v>
      </c>
      <c r="D1233" t="s">
        <v>1705</v>
      </c>
      <c r="E1233" t="s">
        <v>1704</v>
      </c>
      <c r="F1233" t="s">
        <v>1743</v>
      </c>
    </row>
    <row r="1234" spans="1:6" x14ac:dyDescent="0.35">
      <c r="A1234" t="s">
        <v>1252</v>
      </c>
      <c r="B1234" t="s">
        <v>1</v>
      </c>
      <c r="C1234" t="s">
        <v>1720</v>
      </c>
      <c r="D1234" t="s">
        <v>1705</v>
      </c>
      <c r="E1234" t="s">
        <v>1704</v>
      </c>
      <c r="F1234" t="s">
        <v>1744</v>
      </c>
    </row>
    <row r="1235" spans="1:6" x14ac:dyDescent="0.35">
      <c r="A1235" t="s">
        <v>1253</v>
      </c>
      <c r="B1235" t="s">
        <v>1</v>
      </c>
      <c r="C1235" t="s">
        <v>1720</v>
      </c>
      <c r="D1235" t="s">
        <v>1705</v>
      </c>
      <c r="E1235" t="s">
        <v>1704</v>
      </c>
      <c r="F1235" t="s">
        <v>1745</v>
      </c>
    </row>
    <row r="1236" spans="1:6" x14ac:dyDescent="0.35">
      <c r="A1236" t="s">
        <v>1254</v>
      </c>
      <c r="B1236" t="s">
        <v>1</v>
      </c>
      <c r="C1236" t="s">
        <v>1720</v>
      </c>
      <c r="D1236" t="s">
        <v>1705</v>
      </c>
      <c r="E1236" t="s">
        <v>1704</v>
      </c>
      <c r="F1236" t="s">
        <v>1746</v>
      </c>
    </row>
    <row r="1237" spans="1:6" x14ac:dyDescent="0.35">
      <c r="A1237" t="s">
        <v>1255</v>
      </c>
      <c r="B1237" t="s">
        <v>1</v>
      </c>
      <c r="C1237" t="s">
        <v>1720</v>
      </c>
      <c r="D1237" t="s">
        <v>1705</v>
      </c>
      <c r="E1237" t="s">
        <v>1704</v>
      </c>
      <c r="F1237" t="s">
        <v>1747</v>
      </c>
    </row>
    <row r="1238" spans="1:6" x14ac:dyDescent="0.35">
      <c r="A1238" t="s">
        <v>1256</v>
      </c>
      <c r="B1238" t="s">
        <v>1</v>
      </c>
      <c r="C1238" t="s">
        <v>1720</v>
      </c>
      <c r="D1238" t="s">
        <v>1705</v>
      </c>
      <c r="E1238" t="s">
        <v>1704</v>
      </c>
      <c r="F1238" t="s">
        <v>1748</v>
      </c>
    </row>
    <row r="1239" spans="1:6" x14ac:dyDescent="0.35">
      <c r="A1239" t="s">
        <v>1257</v>
      </c>
      <c r="B1239" t="s">
        <v>1</v>
      </c>
      <c r="C1239" t="s">
        <v>1720</v>
      </c>
      <c r="D1239" t="s">
        <v>1705</v>
      </c>
      <c r="E1239" t="s">
        <v>1704</v>
      </c>
      <c r="F1239" t="s">
        <v>1749</v>
      </c>
    </row>
    <row r="1240" spans="1:6" x14ac:dyDescent="0.35">
      <c r="A1240" t="s">
        <v>1258</v>
      </c>
      <c r="B1240" t="s">
        <v>1</v>
      </c>
      <c r="C1240" t="s">
        <v>1720</v>
      </c>
      <c r="D1240" t="s">
        <v>1705</v>
      </c>
      <c r="E1240" t="s">
        <v>1704</v>
      </c>
      <c r="F1240" t="s">
        <v>1750</v>
      </c>
    </row>
    <row r="1241" spans="1:6" x14ac:dyDescent="0.35">
      <c r="A1241" t="s">
        <v>1259</v>
      </c>
      <c r="B1241" t="s">
        <v>1</v>
      </c>
      <c r="C1241" t="s">
        <v>1720</v>
      </c>
      <c r="D1241" t="s">
        <v>1705</v>
      </c>
      <c r="E1241" t="s">
        <v>1704</v>
      </c>
      <c r="F1241" t="s">
        <v>1751</v>
      </c>
    </row>
    <row r="1242" spans="1:6" x14ac:dyDescent="0.35">
      <c r="A1242" t="s">
        <v>1260</v>
      </c>
      <c r="B1242" t="s">
        <v>1</v>
      </c>
      <c r="C1242" t="s">
        <v>1720</v>
      </c>
      <c r="D1242" t="s">
        <v>1706</v>
      </c>
      <c r="E1242" t="s">
        <v>1703</v>
      </c>
      <c r="F1242" t="s">
        <v>1742</v>
      </c>
    </row>
    <row r="1243" spans="1:6" x14ac:dyDescent="0.35">
      <c r="A1243" t="s">
        <v>1261</v>
      </c>
      <c r="B1243" t="s">
        <v>1</v>
      </c>
      <c r="C1243" t="s">
        <v>1720</v>
      </c>
      <c r="D1243" t="s">
        <v>1706</v>
      </c>
      <c r="E1243" t="s">
        <v>1703</v>
      </c>
      <c r="F1243" t="s">
        <v>1743</v>
      </c>
    </row>
    <row r="1244" spans="1:6" x14ac:dyDescent="0.35">
      <c r="A1244" t="s">
        <v>1262</v>
      </c>
      <c r="B1244" t="s">
        <v>1</v>
      </c>
      <c r="C1244" t="s">
        <v>1720</v>
      </c>
      <c r="D1244" t="s">
        <v>1706</v>
      </c>
      <c r="E1244" t="s">
        <v>1703</v>
      </c>
      <c r="F1244" t="s">
        <v>1744</v>
      </c>
    </row>
    <row r="1245" spans="1:6" x14ac:dyDescent="0.35">
      <c r="A1245" t="s">
        <v>1263</v>
      </c>
      <c r="B1245" t="s">
        <v>1</v>
      </c>
      <c r="C1245" t="s">
        <v>1720</v>
      </c>
      <c r="D1245" t="s">
        <v>1706</v>
      </c>
      <c r="E1245" t="s">
        <v>1703</v>
      </c>
      <c r="F1245" t="s">
        <v>1745</v>
      </c>
    </row>
    <row r="1246" spans="1:6" x14ac:dyDescent="0.35">
      <c r="A1246" t="s">
        <v>1264</v>
      </c>
      <c r="B1246" t="s">
        <v>1</v>
      </c>
      <c r="C1246" t="s">
        <v>1720</v>
      </c>
      <c r="D1246" t="s">
        <v>1706</v>
      </c>
      <c r="E1246" t="s">
        <v>1703</v>
      </c>
      <c r="F1246" t="s">
        <v>1746</v>
      </c>
    </row>
    <row r="1247" spans="1:6" x14ac:dyDescent="0.35">
      <c r="A1247" t="s">
        <v>1265</v>
      </c>
      <c r="B1247" t="s">
        <v>1</v>
      </c>
      <c r="C1247" t="s">
        <v>1720</v>
      </c>
      <c r="D1247" t="s">
        <v>1706</v>
      </c>
      <c r="E1247" t="s">
        <v>1703</v>
      </c>
      <c r="F1247" t="s">
        <v>1747</v>
      </c>
    </row>
    <row r="1248" spans="1:6" x14ac:dyDescent="0.35">
      <c r="A1248" t="s">
        <v>1266</v>
      </c>
      <c r="B1248" t="s">
        <v>1</v>
      </c>
      <c r="C1248" t="s">
        <v>1720</v>
      </c>
      <c r="D1248" t="s">
        <v>1706</v>
      </c>
      <c r="E1248" t="s">
        <v>1703</v>
      </c>
      <c r="F1248" t="s">
        <v>1748</v>
      </c>
    </row>
    <row r="1249" spans="1:6" x14ac:dyDescent="0.35">
      <c r="A1249" t="s">
        <v>1267</v>
      </c>
      <c r="B1249" t="s">
        <v>1</v>
      </c>
      <c r="C1249" t="s">
        <v>1720</v>
      </c>
      <c r="D1249" t="s">
        <v>1706</v>
      </c>
      <c r="E1249" t="s">
        <v>1703</v>
      </c>
      <c r="F1249" t="s">
        <v>1749</v>
      </c>
    </row>
    <row r="1250" spans="1:6" x14ac:dyDescent="0.35">
      <c r="A1250" t="s">
        <v>1268</v>
      </c>
      <c r="B1250" t="s">
        <v>1</v>
      </c>
      <c r="C1250" t="s">
        <v>1720</v>
      </c>
      <c r="D1250" t="s">
        <v>1706</v>
      </c>
      <c r="E1250" t="s">
        <v>1703</v>
      </c>
      <c r="F1250" t="s">
        <v>1750</v>
      </c>
    </row>
    <row r="1251" spans="1:6" x14ac:dyDescent="0.35">
      <c r="A1251" t="s">
        <v>1269</v>
      </c>
      <c r="B1251" t="s">
        <v>1</v>
      </c>
      <c r="C1251" t="s">
        <v>1720</v>
      </c>
      <c r="D1251" t="s">
        <v>1706</v>
      </c>
      <c r="E1251" t="s">
        <v>1703</v>
      </c>
      <c r="F1251" t="s">
        <v>1751</v>
      </c>
    </row>
    <row r="1252" spans="1:6" x14ac:dyDescent="0.35">
      <c r="A1252" t="s">
        <v>1270</v>
      </c>
      <c r="B1252" t="s">
        <v>1</v>
      </c>
      <c r="C1252" t="s">
        <v>1720</v>
      </c>
      <c r="D1252" t="s">
        <v>1706</v>
      </c>
      <c r="E1252" t="s">
        <v>1704</v>
      </c>
      <c r="F1252" t="s">
        <v>1742</v>
      </c>
    </row>
    <row r="1253" spans="1:6" x14ac:dyDescent="0.35">
      <c r="A1253" t="s">
        <v>1271</v>
      </c>
      <c r="B1253" t="s">
        <v>1</v>
      </c>
      <c r="C1253" t="s">
        <v>1720</v>
      </c>
      <c r="D1253" t="s">
        <v>1706</v>
      </c>
      <c r="E1253" t="s">
        <v>1704</v>
      </c>
      <c r="F1253" t="s">
        <v>1743</v>
      </c>
    </row>
    <row r="1254" spans="1:6" x14ac:dyDescent="0.35">
      <c r="A1254" t="s">
        <v>1272</v>
      </c>
      <c r="B1254" t="s">
        <v>1</v>
      </c>
      <c r="C1254" t="s">
        <v>1720</v>
      </c>
      <c r="D1254" t="s">
        <v>1706</v>
      </c>
      <c r="E1254" t="s">
        <v>1704</v>
      </c>
      <c r="F1254" t="s">
        <v>1744</v>
      </c>
    </row>
    <row r="1255" spans="1:6" x14ac:dyDescent="0.35">
      <c r="A1255" t="s">
        <v>1273</v>
      </c>
      <c r="B1255" t="s">
        <v>1</v>
      </c>
      <c r="C1255" t="s">
        <v>1720</v>
      </c>
      <c r="D1255" t="s">
        <v>1706</v>
      </c>
      <c r="E1255" t="s">
        <v>1704</v>
      </c>
      <c r="F1255" t="s">
        <v>1745</v>
      </c>
    </row>
    <row r="1256" spans="1:6" x14ac:dyDescent="0.35">
      <c r="A1256" t="s">
        <v>1274</v>
      </c>
      <c r="B1256" t="s">
        <v>1</v>
      </c>
      <c r="C1256" t="s">
        <v>1720</v>
      </c>
      <c r="D1256" t="s">
        <v>1706</v>
      </c>
      <c r="E1256" t="s">
        <v>1704</v>
      </c>
      <c r="F1256" t="s">
        <v>1746</v>
      </c>
    </row>
    <row r="1257" spans="1:6" x14ac:dyDescent="0.35">
      <c r="A1257" t="s">
        <v>1275</v>
      </c>
      <c r="B1257" t="s">
        <v>1</v>
      </c>
      <c r="C1257" t="s">
        <v>1720</v>
      </c>
      <c r="D1257" t="s">
        <v>1706</v>
      </c>
      <c r="E1257" t="s">
        <v>1704</v>
      </c>
      <c r="F1257" t="s">
        <v>1747</v>
      </c>
    </row>
    <row r="1258" spans="1:6" x14ac:dyDescent="0.35">
      <c r="A1258" t="s">
        <v>1276</v>
      </c>
      <c r="B1258" t="s">
        <v>1</v>
      </c>
      <c r="C1258" t="s">
        <v>1720</v>
      </c>
      <c r="D1258" t="s">
        <v>1706</v>
      </c>
      <c r="E1258" t="s">
        <v>1704</v>
      </c>
      <c r="F1258" t="s">
        <v>1748</v>
      </c>
    </row>
    <row r="1259" spans="1:6" x14ac:dyDescent="0.35">
      <c r="A1259" t="s">
        <v>1277</v>
      </c>
      <c r="B1259" t="s">
        <v>1</v>
      </c>
      <c r="C1259" t="s">
        <v>1720</v>
      </c>
      <c r="D1259" t="s">
        <v>1706</v>
      </c>
      <c r="E1259" t="s">
        <v>1704</v>
      </c>
      <c r="F1259" t="s">
        <v>1749</v>
      </c>
    </row>
    <row r="1260" spans="1:6" x14ac:dyDescent="0.35">
      <c r="A1260" t="s">
        <v>1278</v>
      </c>
      <c r="B1260" t="s">
        <v>1</v>
      </c>
      <c r="C1260" t="s">
        <v>1720</v>
      </c>
      <c r="D1260" t="s">
        <v>1706</v>
      </c>
      <c r="E1260" t="s">
        <v>1704</v>
      </c>
      <c r="F1260" t="s">
        <v>1750</v>
      </c>
    </row>
    <row r="1261" spans="1:6" x14ac:dyDescent="0.35">
      <c r="A1261" t="s">
        <v>1279</v>
      </c>
      <c r="B1261" t="s">
        <v>1</v>
      </c>
      <c r="C1261" t="s">
        <v>1720</v>
      </c>
      <c r="D1261" t="s">
        <v>1706</v>
      </c>
      <c r="E1261" t="s">
        <v>1704</v>
      </c>
      <c r="F1261" t="s">
        <v>1751</v>
      </c>
    </row>
    <row r="1262" spans="1:6" x14ac:dyDescent="0.35">
      <c r="A1262" t="s">
        <v>1280</v>
      </c>
      <c r="B1262" t="s">
        <v>1</v>
      </c>
      <c r="C1262" t="s">
        <v>1720</v>
      </c>
      <c r="D1262" t="s">
        <v>1707</v>
      </c>
      <c r="E1262" t="s">
        <v>1703</v>
      </c>
      <c r="F1262" t="s">
        <v>1742</v>
      </c>
    </row>
    <row r="1263" spans="1:6" x14ac:dyDescent="0.35">
      <c r="A1263" t="s">
        <v>1281</v>
      </c>
      <c r="B1263" t="s">
        <v>1</v>
      </c>
      <c r="C1263" t="s">
        <v>1720</v>
      </c>
      <c r="D1263" t="s">
        <v>1707</v>
      </c>
      <c r="E1263" t="s">
        <v>1703</v>
      </c>
      <c r="F1263" t="s">
        <v>1743</v>
      </c>
    </row>
    <row r="1264" spans="1:6" x14ac:dyDescent="0.35">
      <c r="A1264" t="s">
        <v>1282</v>
      </c>
      <c r="B1264" t="s">
        <v>1</v>
      </c>
      <c r="C1264" t="s">
        <v>1720</v>
      </c>
      <c r="D1264" t="s">
        <v>1707</v>
      </c>
      <c r="E1264" t="s">
        <v>1703</v>
      </c>
      <c r="F1264" t="s">
        <v>1744</v>
      </c>
    </row>
    <row r="1265" spans="1:6" x14ac:dyDescent="0.35">
      <c r="A1265" t="s">
        <v>1283</v>
      </c>
      <c r="B1265" t="s">
        <v>1</v>
      </c>
      <c r="C1265" t="s">
        <v>1720</v>
      </c>
      <c r="D1265" t="s">
        <v>1707</v>
      </c>
      <c r="E1265" t="s">
        <v>1703</v>
      </c>
      <c r="F1265" t="s">
        <v>1745</v>
      </c>
    </row>
    <row r="1266" spans="1:6" x14ac:dyDescent="0.35">
      <c r="A1266" t="s">
        <v>1284</v>
      </c>
      <c r="B1266" t="s">
        <v>1</v>
      </c>
      <c r="C1266" t="s">
        <v>1720</v>
      </c>
      <c r="D1266" t="s">
        <v>1707</v>
      </c>
      <c r="E1266" t="s">
        <v>1703</v>
      </c>
      <c r="F1266" t="s">
        <v>1746</v>
      </c>
    </row>
    <row r="1267" spans="1:6" x14ac:dyDescent="0.35">
      <c r="A1267" t="s">
        <v>1285</v>
      </c>
      <c r="B1267" t="s">
        <v>1</v>
      </c>
      <c r="C1267" t="s">
        <v>1720</v>
      </c>
      <c r="D1267" t="s">
        <v>1707</v>
      </c>
      <c r="E1267" t="s">
        <v>1703</v>
      </c>
      <c r="F1267" t="s">
        <v>1747</v>
      </c>
    </row>
    <row r="1268" spans="1:6" x14ac:dyDescent="0.35">
      <c r="A1268" t="s">
        <v>1286</v>
      </c>
      <c r="B1268" t="s">
        <v>1</v>
      </c>
      <c r="C1268" t="s">
        <v>1720</v>
      </c>
      <c r="D1268" t="s">
        <v>1707</v>
      </c>
      <c r="E1268" t="s">
        <v>1703</v>
      </c>
      <c r="F1268" t="s">
        <v>1748</v>
      </c>
    </row>
    <row r="1269" spans="1:6" x14ac:dyDescent="0.35">
      <c r="A1269" t="s">
        <v>1287</v>
      </c>
      <c r="B1269" t="s">
        <v>1</v>
      </c>
      <c r="C1269" t="s">
        <v>1720</v>
      </c>
      <c r="D1269" t="s">
        <v>1707</v>
      </c>
      <c r="E1269" t="s">
        <v>1703</v>
      </c>
      <c r="F1269" t="s">
        <v>1749</v>
      </c>
    </row>
    <row r="1270" spans="1:6" x14ac:dyDescent="0.35">
      <c r="A1270" t="s">
        <v>1288</v>
      </c>
      <c r="B1270" t="s">
        <v>1</v>
      </c>
      <c r="C1270" t="s">
        <v>1720</v>
      </c>
      <c r="D1270" t="s">
        <v>1707</v>
      </c>
      <c r="E1270" t="s">
        <v>1703</v>
      </c>
      <c r="F1270" t="s">
        <v>1750</v>
      </c>
    </row>
    <row r="1271" spans="1:6" x14ac:dyDescent="0.35">
      <c r="A1271" t="s">
        <v>1289</v>
      </c>
      <c r="B1271" t="s">
        <v>1</v>
      </c>
      <c r="C1271" t="s">
        <v>1720</v>
      </c>
      <c r="D1271" t="s">
        <v>1707</v>
      </c>
      <c r="E1271" t="s">
        <v>1703</v>
      </c>
      <c r="F1271" t="s">
        <v>1751</v>
      </c>
    </row>
    <row r="1272" spans="1:6" x14ac:dyDescent="0.35">
      <c r="A1272" t="s">
        <v>1290</v>
      </c>
      <c r="B1272" t="s">
        <v>1</v>
      </c>
      <c r="C1272" t="s">
        <v>1720</v>
      </c>
      <c r="D1272" t="s">
        <v>1707</v>
      </c>
      <c r="E1272" t="s">
        <v>1704</v>
      </c>
      <c r="F1272" t="s">
        <v>1742</v>
      </c>
    </row>
    <row r="1273" spans="1:6" x14ac:dyDescent="0.35">
      <c r="A1273" t="s">
        <v>1291</v>
      </c>
      <c r="B1273" t="s">
        <v>1</v>
      </c>
      <c r="C1273" t="s">
        <v>1720</v>
      </c>
      <c r="D1273" t="s">
        <v>1707</v>
      </c>
      <c r="E1273" t="s">
        <v>1704</v>
      </c>
      <c r="F1273" t="s">
        <v>1743</v>
      </c>
    </row>
    <row r="1274" spans="1:6" x14ac:dyDescent="0.35">
      <c r="A1274" t="s">
        <v>1292</v>
      </c>
      <c r="B1274" t="s">
        <v>1</v>
      </c>
      <c r="C1274" t="s">
        <v>1720</v>
      </c>
      <c r="D1274" t="s">
        <v>1707</v>
      </c>
      <c r="E1274" t="s">
        <v>1704</v>
      </c>
      <c r="F1274" t="s">
        <v>1744</v>
      </c>
    </row>
    <row r="1275" spans="1:6" x14ac:dyDescent="0.35">
      <c r="A1275" t="s">
        <v>1293</v>
      </c>
      <c r="B1275" t="s">
        <v>1</v>
      </c>
      <c r="C1275" t="s">
        <v>1720</v>
      </c>
      <c r="D1275" t="s">
        <v>1707</v>
      </c>
      <c r="E1275" t="s">
        <v>1704</v>
      </c>
      <c r="F1275" t="s">
        <v>1745</v>
      </c>
    </row>
    <row r="1276" spans="1:6" x14ac:dyDescent="0.35">
      <c r="A1276" t="s">
        <v>1294</v>
      </c>
      <c r="B1276" t="s">
        <v>1</v>
      </c>
      <c r="C1276" t="s">
        <v>1720</v>
      </c>
      <c r="D1276" t="s">
        <v>1707</v>
      </c>
      <c r="E1276" t="s">
        <v>1704</v>
      </c>
      <c r="F1276" t="s">
        <v>1746</v>
      </c>
    </row>
    <row r="1277" spans="1:6" x14ac:dyDescent="0.35">
      <c r="A1277" t="s">
        <v>1295</v>
      </c>
      <c r="B1277" t="s">
        <v>1</v>
      </c>
      <c r="C1277" t="s">
        <v>1720</v>
      </c>
      <c r="D1277" t="s">
        <v>1707</v>
      </c>
      <c r="E1277" t="s">
        <v>1704</v>
      </c>
      <c r="F1277" t="s">
        <v>1747</v>
      </c>
    </row>
    <row r="1278" spans="1:6" x14ac:dyDescent="0.35">
      <c r="A1278" t="s">
        <v>1296</v>
      </c>
      <c r="B1278" t="s">
        <v>1</v>
      </c>
      <c r="C1278" t="s">
        <v>1720</v>
      </c>
      <c r="D1278" t="s">
        <v>1707</v>
      </c>
      <c r="E1278" t="s">
        <v>1704</v>
      </c>
      <c r="F1278" t="s">
        <v>1748</v>
      </c>
    </row>
    <row r="1279" spans="1:6" x14ac:dyDescent="0.35">
      <c r="A1279" t="s">
        <v>1297</v>
      </c>
      <c r="B1279" t="s">
        <v>1</v>
      </c>
      <c r="C1279" t="s">
        <v>1720</v>
      </c>
      <c r="D1279" t="s">
        <v>1707</v>
      </c>
      <c r="E1279" t="s">
        <v>1704</v>
      </c>
      <c r="F1279" t="s">
        <v>1749</v>
      </c>
    </row>
    <row r="1280" spans="1:6" x14ac:dyDescent="0.35">
      <c r="A1280" t="s">
        <v>1298</v>
      </c>
      <c r="B1280" t="s">
        <v>1</v>
      </c>
      <c r="C1280" t="s">
        <v>1720</v>
      </c>
      <c r="D1280" t="s">
        <v>1707</v>
      </c>
      <c r="E1280" t="s">
        <v>1704</v>
      </c>
      <c r="F1280" t="s">
        <v>1750</v>
      </c>
    </row>
    <row r="1281" spans="1:6" x14ac:dyDescent="0.35">
      <c r="A1281" t="s">
        <v>1299</v>
      </c>
      <c r="B1281" t="s">
        <v>1</v>
      </c>
      <c r="C1281" t="s">
        <v>1720</v>
      </c>
      <c r="D1281" t="s">
        <v>1707</v>
      </c>
      <c r="E1281" t="s">
        <v>1704</v>
      </c>
      <c r="F1281" t="s">
        <v>1751</v>
      </c>
    </row>
    <row r="1282" spans="1:6" x14ac:dyDescent="0.35">
      <c r="A1282" t="s">
        <v>1300</v>
      </c>
      <c r="B1282" t="s">
        <v>1</v>
      </c>
      <c r="C1282" t="s">
        <v>1720</v>
      </c>
      <c r="D1282" t="s">
        <v>1708</v>
      </c>
      <c r="E1282" t="s">
        <v>1703</v>
      </c>
      <c r="F1282" t="s">
        <v>1742</v>
      </c>
    </row>
    <row r="1283" spans="1:6" x14ac:dyDescent="0.35">
      <c r="A1283" t="s">
        <v>1301</v>
      </c>
      <c r="B1283" t="s">
        <v>1</v>
      </c>
      <c r="C1283" t="s">
        <v>1720</v>
      </c>
      <c r="D1283" t="s">
        <v>1708</v>
      </c>
      <c r="E1283" t="s">
        <v>1703</v>
      </c>
      <c r="F1283" t="s">
        <v>1743</v>
      </c>
    </row>
    <row r="1284" spans="1:6" x14ac:dyDescent="0.35">
      <c r="A1284" t="s">
        <v>1302</v>
      </c>
      <c r="B1284" t="s">
        <v>1</v>
      </c>
      <c r="C1284" t="s">
        <v>1720</v>
      </c>
      <c r="D1284" t="s">
        <v>1708</v>
      </c>
      <c r="E1284" t="s">
        <v>1703</v>
      </c>
      <c r="F1284" t="s">
        <v>1744</v>
      </c>
    </row>
    <row r="1285" spans="1:6" x14ac:dyDescent="0.35">
      <c r="A1285" t="s">
        <v>1303</v>
      </c>
      <c r="B1285" t="s">
        <v>1</v>
      </c>
      <c r="C1285" t="s">
        <v>1720</v>
      </c>
      <c r="D1285" t="s">
        <v>1708</v>
      </c>
      <c r="E1285" t="s">
        <v>1703</v>
      </c>
      <c r="F1285" t="s">
        <v>1745</v>
      </c>
    </row>
    <row r="1286" spans="1:6" x14ac:dyDescent="0.35">
      <c r="A1286" t="s">
        <v>1304</v>
      </c>
      <c r="B1286" t="s">
        <v>1</v>
      </c>
      <c r="C1286" t="s">
        <v>1720</v>
      </c>
      <c r="D1286" t="s">
        <v>1708</v>
      </c>
      <c r="E1286" t="s">
        <v>1703</v>
      </c>
      <c r="F1286" t="s">
        <v>1746</v>
      </c>
    </row>
    <row r="1287" spans="1:6" x14ac:dyDescent="0.35">
      <c r="A1287" t="s">
        <v>1305</v>
      </c>
      <c r="B1287" t="s">
        <v>1</v>
      </c>
      <c r="C1287" t="s">
        <v>1720</v>
      </c>
      <c r="D1287" t="s">
        <v>1708</v>
      </c>
      <c r="E1287" t="s">
        <v>1703</v>
      </c>
      <c r="F1287" t="s">
        <v>1747</v>
      </c>
    </row>
    <row r="1288" spans="1:6" x14ac:dyDescent="0.35">
      <c r="A1288" t="s">
        <v>1306</v>
      </c>
      <c r="B1288" t="s">
        <v>1</v>
      </c>
      <c r="C1288" t="s">
        <v>1720</v>
      </c>
      <c r="D1288" t="s">
        <v>1708</v>
      </c>
      <c r="E1288" t="s">
        <v>1703</v>
      </c>
      <c r="F1288" t="s">
        <v>1748</v>
      </c>
    </row>
    <row r="1289" spans="1:6" x14ac:dyDescent="0.35">
      <c r="A1289" t="s">
        <v>1307</v>
      </c>
      <c r="B1289" t="s">
        <v>1</v>
      </c>
      <c r="C1289" t="s">
        <v>1720</v>
      </c>
      <c r="D1289" t="s">
        <v>1708</v>
      </c>
      <c r="E1289" t="s">
        <v>1703</v>
      </c>
      <c r="F1289" t="s">
        <v>1749</v>
      </c>
    </row>
    <row r="1290" spans="1:6" x14ac:dyDescent="0.35">
      <c r="A1290" t="s">
        <v>1308</v>
      </c>
      <c r="B1290" t="s">
        <v>1</v>
      </c>
      <c r="C1290" t="s">
        <v>1720</v>
      </c>
      <c r="D1290" t="s">
        <v>1708</v>
      </c>
      <c r="E1290" t="s">
        <v>1703</v>
      </c>
      <c r="F1290" t="s">
        <v>1750</v>
      </c>
    </row>
    <row r="1291" spans="1:6" x14ac:dyDescent="0.35">
      <c r="A1291" t="s">
        <v>1309</v>
      </c>
      <c r="B1291" t="s">
        <v>1</v>
      </c>
      <c r="C1291" t="s">
        <v>1720</v>
      </c>
      <c r="D1291" t="s">
        <v>1708</v>
      </c>
      <c r="E1291" t="s">
        <v>1703</v>
      </c>
      <c r="F1291" t="s">
        <v>1751</v>
      </c>
    </row>
    <row r="1292" spans="1:6" x14ac:dyDescent="0.35">
      <c r="A1292" t="s">
        <v>1310</v>
      </c>
      <c r="B1292" t="s">
        <v>1</v>
      </c>
      <c r="C1292" t="s">
        <v>1720</v>
      </c>
      <c r="D1292" t="s">
        <v>1708</v>
      </c>
      <c r="E1292" t="s">
        <v>1704</v>
      </c>
      <c r="F1292" t="s">
        <v>1742</v>
      </c>
    </row>
    <row r="1293" spans="1:6" x14ac:dyDescent="0.35">
      <c r="A1293" t="s">
        <v>1311</v>
      </c>
      <c r="B1293" t="s">
        <v>1</v>
      </c>
      <c r="C1293" t="s">
        <v>1720</v>
      </c>
      <c r="D1293" t="s">
        <v>1708</v>
      </c>
      <c r="E1293" t="s">
        <v>1704</v>
      </c>
      <c r="F1293" t="s">
        <v>1743</v>
      </c>
    </row>
    <row r="1294" spans="1:6" x14ac:dyDescent="0.35">
      <c r="A1294" t="s">
        <v>1312</v>
      </c>
      <c r="B1294" t="s">
        <v>1</v>
      </c>
      <c r="C1294" t="s">
        <v>1720</v>
      </c>
      <c r="D1294" t="s">
        <v>1708</v>
      </c>
      <c r="E1294" t="s">
        <v>1704</v>
      </c>
      <c r="F1294" t="s">
        <v>1744</v>
      </c>
    </row>
    <row r="1295" spans="1:6" x14ac:dyDescent="0.35">
      <c r="A1295" t="s">
        <v>1313</v>
      </c>
      <c r="B1295" t="s">
        <v>1</v>
      </c>
      <c r="C1295" t="s">
        <v>1720</v>
      </c>
      <c r="D1295" t="s">
        <v>1708</v>
      </c>
      <c r="E1295" t="s">
        <v>1704</v>
      </c>
      <c r="F1295" t="s">
        <v>1745</v>
      </c>
    </row>
    <row r="1296" spans="1:6" x14ac:dyDescent="0.35">
      <c r="A1296" t="s">
        <v>1314</v>
      </c>
      <c r="B1296" t="s">
        <v>1</v>
      </c>
      <c r="C1296" t="s">
        <v>1720</v>
      </c>
      <c r="D1296" t="s">
        <v>1708</v>
      </c>
      <c r="E1296" t="s">
        <v>1704</v>
      </c>
      <c r="F1296" t="s">
        <v>1746</v>
      </c>
    </row>
    <row r="1297" spans="1:6" x14ac:dyDescent="0.35">
      <c r="A1297" t="s">
        <v>1315</v>
      </c>
      <c r="B1297" t="s">
        <v>1</v>
      </c>
      <c r="C1297" t="s">
        <v>1720</v>
      </c>
      <c r="D1297" t="s">
        <v>1708</v>
      </c>
      <c r="E1297" t="s">
        <v>1704</v>
      </c>
      <c r="F1297" t="s">
        <v>1747</v>
      </c>
    </row>
    <row r="1298" spans="1:6" x14ac:dyDescent="0.35">
      <c r="A1298" t="s">
        <v>1316</v>
      </c>
      <c r="B1298" t="s">
        <v>1</v>
      </c>
      <c r="C1298" t="s">
        <v>1720</v>
      </c>
      <c r="D1298" t="s">
        <v>1708</v>
      </c>
      <c r="E1298" t="s">
        <v>1704</v>
      </c>
      <c r="F1298" t="s">
        <v>1748</v>
      </c>
    </row>
    <row r="1299" spans="1:6" x14ac:dyDescent="0.35">
      <c r="A1299" t="s">
        <v>1317</v>
      </c>
      <c r="B1299" t="s">
        <v>1</v>
      </c>
      <c r="C1299" t="s">
        <v>1720</v>
      </c>
      <c r="D1299" t="s">
        <v>1708</v>
      </c>
      <c r="E1299" t="s">
        <v>1704</v>
      </c>
      <c r="F1299" t="s">
        <v>1749</v>
      </c>
    </row>
    <row r="1300" spans="1:6" x14ac:dyDescent="0.35">
      <c r="A1300" t="s">
        <v>1318</v>
      </c>
      <c r="B1300" t="s">
        <v>1</v>
      </c>
      <c r="C1300" t="s">
        <v>1720</v>
      </c>
      <c r="D1300" t="s">
        <v>1708</v>
      </c>
      <c r="E1300" t="s">
        <v>1704</v>
      </c>
      <c r="F1300" t="s">
        <v>1750</v>
      </c>
    </row>
    <row r="1301" spans="1:6" x14ac:dyDescent="0.35">
      <c r="A1301" t="s">
        <v>1319</v>
      </c>
      <c r="B1301" t="s">
        <v>1</v>
      </c>
      <c r="C1301" t="s">
        <v>1720</v>
      </c>
      <c r="D1301" t="s">
        <v>1708</v>
      </c>
      <c r="E1301" t="s">
        <v>1704</v>
      </c>
      <c r="F1301" t="s">
        <v>1751</v>
      </c>
    </row>
    <row r="1302" spans="1:6" x14ac:dyDescent="0.35">
      <c r="A1302" t="s">
        <v>1320</v>
      </c>
      <c r="B1302" t="s">
        <v>1</v>
      </c>
      <c r="C1302" t="s">
        <v>1720</v>
      </c>
      <c r="D1302" t="s">
        <v>1709</v>
      </c>
      <c r="E1302" t="s">
        <v>1703</v>
      </c>
      <c r="F1302" t="s">
        <v>1742</v>
      </c>
    </row>
    <row r="1303" spans="1:6" x14ac:dyDescent="0.35">
      <c r="A1303" t="s">
        <v>1321</v>
      </c>
      <c r="B1303" t="s">
        <v>1</v>
      </c>
      <c r="C1303" t="s">
        <v>1720</v>
      </c>
      <c r="D1303" t="s">
        <v>1709</v>
      </c>
      <c r="E1303" t="s">
        <v>1703</v>
      </c>
      <c r="F1303" t="s">
        <v>1743</v>
      </c>
    </row>
    <row r="1304" spans="1:6" x14ac:dyDescent="0.35">
      <c r="A1304" t="s">
        <v>1322</v>
      </c>
      <c r="B1304" t="s">
        <v>1</v>
      </c>
      <c r="C1304" t="s">
        <v>1720</v>
      </c>
      <c r="D1304" t="s">
        <v>1709</v>
      </c>
      <c r="E1304" t="s">
        <v>1703</v>
      </c>
      <c r="F1304" t="s">
        <v>1744</v>
      </c>
    </row>
    <row r="1305" spans="1:6" x14ac:dyDescent="0.35">
      <c r="A1305" t="s">
        <v>1323</v>
      </c>
      <c r="B1305" t="s">
        <v>1</v>
      </c>
      <c r="C1305" t="s">
        <v>1720</v>
      </c>
      <c r="D1305" t="s">
        <v>1709</v>
      </c>
      <c r="E1305" t="s">
        <v>1703</v>
      </c>
      <c r="F1305" t="s">
        <v>1745</v>
      </c>
    </row>
    <row r="1306" spans="1:6" x14ac:dyDescent="0.35">
      <c r="A1306" t="s">
        <v>1324</v>
      </c>
      <c r="B1306" t="s">
        <v>1</v>
      </c>
      <c r="C1306" t="s">
        <v>1720</v>
      </c>
      <c r="D1306" t="s">
        <v>1709</v>
      </c>
      <c r="E1306" t="s">
        <v>1703</v>
      </c>
      <c r="F1306" t="s">
        <v>1746</v>
      </c>
    </row>
    <row r="1307" spans="1:6" x14ac:dyDescent="0.35">
      <c r="A1307" t="s">
        <v>1325</v>
      </c>
      <c r="B1307" t="s">
        <v>1</v>
      </c>
      <c r="C1307" t="s">
        <v>1720</v>
      </c>
      <c r="D1307" t="s">
        <v>1709</v>
      </c>
      <c r="E1307" t="s">
        <v>1703</v>
      </c>
      <c r="F1307" t="s">
        <v>1747</v>
      </c>
    </row>
    <row r="1308" spans="1:6" x14ac:dyDescent="0.35">
      <c r="A1308" t="s">
        <v>1326</v>
      </c>
      <c r="B1308" t="s">
        <v>1</v>
      </c>
      <c r="C1308" t="s">
        <v>1720</v>
      </c>
      <c r="D1308" t="s">
        <v>1709</v>
      </c>
      <c r="E1308" t="s">
        <v>1703</v>
      </c>
      <c r="F1308" t="s">
        <v>1748</v>
      </c>
    </row>
    <row r="1309" spans="1:6" x14ac:dyDescent="0.35">
      <c r="A1309" t="s">
        <v>1327</v>
      </c>
      <c r="B1309" t="s">
        <v>1</v>
      </c>
      <c r="C1309" t="s">
        <v>1720</v>
      </c>
      <c r="D1309" t="s">
        <v>1709</v>
      </c>
      <c r="E1309" t="s">
        <v>1703</v>
      </c>
      <c r="F1309" t="s">
        <v>1749</v>
      </c>
    </row>
    <row r="1310" spans="1:6" x14ac:dyDescent="0.35">
      <c r="A1310" t="s">
        <v>1328</v>
      </c>
      <c r="B1310" t="s">
        <v>1</v>
      </c>
      <c r="C1310" t="s">
        <v>1720</v>
      </c>
      <c r="D1310" t="s">
        <v>1709</v>
      </c>
      <c r="E1310" t="s">
        <v>1703</v>
      </c>
      <c r="F1310" t="s">
        <v>1750</v>
      </c>
    </row>
    <row r="1311" spans="1:6" x14ac:dyDescent="0.35">
      <c r="A1311" t="s">
        <v>1329</v>
      </c>
      <c r="B1311" t="s">
        <v>1</v>
      </c>
      <c r="C1311" t="s">
        <v>1720</v>
      </c>
      <c r="D1311" t="s">
        <v>1709</v>
      </c>
      <c r="E1311" t="s">
        <v>1703</v>
      </c>
      <c r="F1311" t="s">
        <v>1751</v>
      </c>
    </row>
    <row r="1312" spans="1:6" x14ac:dyDescent="0.35">
      <c r="A1312" t="s">
        <v>1330</v>
      </c>
      <c r="B1312" t="s">
        <v>1</v>
      </c>
      <c r="C1312" t="s">
        <v>1720</v>
      </c>
      <c r="D1312" t="s">
        <v>1709</v>
      </c>
      <c r="E1312" t="s">
        <v>1704</v>
      </c>
      <c r="F1312" t="s">
        <v>1742</v>
      </c>
    </row>
    <row r="1313" spans="1:6" x14ac:dyDescent="0.35">
      <c r="A1313" t="s">
        <v>1331</v>
      </c>
      <c r="B1313" t="s">
        <v>1</v>
      </c>
      <c r="C1313" t="s">
        <v>1720</v>
      </c>
      <c r="D1313" t="s">
        <v>1709</v>
      </c>
      <c r="E1313" t="s">
        <v>1704</v>
      </c>
      <c r="F1313" t="s">
        <v>1743</v>
      </c>
    </row>
    <row r="1314" spans="1:6" x14ac:dyDescent="0.35">
      <c r="A1314" t="s">
        <v>1332</v>
      </c>
      <c r="B1314" t="s">
        <v>1</v>
      </c>
      <c r="C1314" t="s">
        <v>1720</v>
      </c>
      <c r="D1314" t="s">
        <v>1709</v>
      </c>
      <c r="E1314" t="s">
        <v>1704</v>
      </c>
      <c r="F1314" t="s">
        <v>1744</v>
      </c>
    </row>
    <row r="1315" spans="1:6" x14ac:dyDescent="0.35">
      <c r="A1315" t="s">
        <v>1333</v>
      </c>
      <c r="B1315" t="s">
        <v>1</v>
      </c>
      <c r="C1315" t="s">
        <v>1720</v>
      </c>
      <c r="D1315" t="s">
        <v>1709</v>
      </c>
      <c r="E1315" t="s">
        <v>1704</v>
      </c>
      <c r="F1315" t="s">
        <v>1745</v>
      </c>
    </row>
    <row r="1316" spans="1:6" x14ac:dyDescent="0.35">
      <c r="A1316" t="s">
        <v>1334</v>
      </c>
      <c r="B1316" t="s">
        <v>1</v>
      </c>
      <c r="C1316" t="s">
        <v>1720</v>
      </c>
      <c r="D1316" t="s">
        <v>1709</v>
      </c>
      <c r="E1316" t="s">
        <v>1704</v>
      </c>
      <c r="F1316" t="s">
        <v>1746</v>
      </c>
    </row>
    <row r="1317" spans="1:6" x14ac:dyDescent="0.35">
      <c r="A1317" t="s">
        <v>1335</v>
      </c>
      <c r="B1317" t="s">
        <v>1</v>
      </c>
      <c r="C1317" t="s">
        <v>1720</v>
      </c>
      <c r="D1317" t="s">
        <v>1709</v>
      </c>
      <c r="E1317" t="s">
        <v>1704</v>
      </c>
      <c r="F1317" t="s">
        <v>1747</v>
      </c>
    </row>
    <row r="1318" spans="1:6" x14ac:dyDescent="0.35">
      <c r="A1318" t="s">
        <v>1336</v>
      </c>
      <c r="B1318" t="s">
        <v>1</v>
      </c>
      <c r="C1318" t="s">
        <v>1720</v>
      </c>
      <c r="D1318" t="s">
        <v>1709</v>
      </c>
      <c r="E1318" t="s">
        <v>1704</v>
      </c>
      <c r="F1318" t="s">
        <v>1748</v>
      </c>
    </row>
    <row r="1319" spans="1:6" x14ac:dyDescent="0.35">
      <c r="A1319" t="s">
        <v>1337</v>
      </c>
      <c r="B1319" t="s">
        <v>1</v>
      </c>
      <c r="C1319" t="s">
        <v>1720</v>
      </c>
      <c r="D1319" t="s">
        <v>1709</v>
      </c>
      <c r="E1319" t="s">
        <v>1704</v>
      </c>
      <c r="F1319" t="s">
        <v>1749</v>
      </c>
    </row>
    <row r="1320" spans="1:6" x14ac:dyDescent="0.35">
      <c r="A1320" t="s">
        <v>1338</v>
      </c>
      <c r="B1320" t="s">
        <v>1</v>
      </c>
      <c r="C1320" t="s">
        <v>1720</v>
      </c>
      <c r="D1320" t="s">
        <v>1709</v>
      </c>
      <c r="E1320" t="s">
        <v>1704</v>
      </c>
      <c r="F1320" t="s">
        <v>1750</v>
      </c>
    </row>
    <row r="1321" spans="1:6" x14ac:dyDescent="0.35">
      <c r="A1321" t="s">
        <v>1339</v>
      </c>
      <c r="B1321" t="s">
        <v>1</v>
      </c>
      <c r="C1321" t="s">
        <v>1720</v>
      </c>
      <c r="D1321" t="s">
        <v>1709</v>
      </c>
      <c r="E1321" t="s">
        <v>1704</v>
      </c>
      <c r="F1321" t="s">
        <v>1751</v>
      </c>
    </row>
    <row r="1322" spans="1:6" x14ac:dyDescent="0.35">
      <c r="A1322" t="s">
        <v>1340</v>
      </c>
      <c r="B1322" t="s">
        <v>1</v>
      </c>
      <c r="C1322" t="s">
        <v>1720</v>
      </c>
      <c r="D1322" t="s">
        <v>1710</v>
      </c>
      <c r="E1322" t="s">
        <v>1703</v>
      </c>
      <c r="F1322" t="s">
        <v>1742</v>
      </c>
    </row>
    <row r="1323" spans="1:6" x14ac:dyDescent="0.35">
      <c r="A1323" t="s">
        <v>1341</v>
      </c>
      <c r="B1323" t="s">
        <v>1</v>
      </c>
      <c r="C1323" t="s">
        <v>1720</v>
      </c>
      <c r="D1323" t="s">
        <v>1710</v>
      </c>
      <c r="E1323" t="s">
        <v>1703</v>
      </c>
      <c r="F1323" t="s">
        <v>1743</v>
      </c>
    </row>
    <row r="1324" spans="1:6" x14ac:dyDescent="0.35">
      <c r="A1324" t="s">
        <v>1342</v>
      </c>
      <c r="B1324" t="s">
        <v>1</v>
      </c>
      <c r="C1324" t="s">
        <v>1720</v>
      </c>
      <c r="D1324" t="s">
        <v>1710</v>
      </c>
      <c r="E1324" t="s">
        <v>1703</v>
      </c>
      <c r="F1324" t="s">
        <v>1744</v>
      </c>
    </row>
    <row r="1325" spans="1:6" x14ac:dyDescent="0.35">
      <c r="A1325" t="s">
        <v>1343</v>
      </c>
      <c r="B1325" t="s">
        <v>1</v>
      </c>
      <c r="C1325" t="s">
        <v>1720</v>
      </c>
      <c r="D1325" t="s">
        <v>1710</v>
      </c>
      <c r="E1325" t="s">
        <v>1703</v>
      </c>
      <c r="F1325" t="s">
        <v>1745</v>
      </c>
    </row>
    <row r="1326" spans="1:6" x14ac:dyDescent="0.35">
      <c r="A1326" t="s">
        <v>1344</v>
      </c>
      <c r="B1326" t="s">
        <v>1</v>
      </c>
      <c r="C1326" t="s">
        <v>1720</v>
      </c>
      <c r="D1326" t="s">
        <v>1710</v>
      </c>
      <c r="E1326" t="s">
        <v>1703</v>
      </c>
      <c r="F1326" t="s">
        <v>1746</v>
      </c>
    </row>
    <row r="1327" spans="1:6" x14ac:dyDescent="0.35">
      <c r="A1327" t="s">
        <v>1345</v>
      </c>
      <c r="B1327" t="s">
        <v>1</v>
      </c>
      <c r="C1327" t="s">
        <v>1720</v>
      </c>
      <c r="D1327" t="s">
        <v>1710</v>
      </c>
      <c r="E1327" t="s">
        <v>1703</v>
      </c>
      <c r="F1327" t="s">
        <v>1747</v>
      </c>
    </row>
    <row r="1328" spans="1:6" x14ac:dyDescent="0.35">
      <c r="A1328" t="s">
        <v>1346</v>
      </c>
      <c r="B1328" t="s">
        <v>1</v>
      </c>
      <c r="C1328" t="s">
        <v>1720</v>
      </c>
      <c r="D1328" t="s">
        <v>1710</v>
      </c>
      <c r="E1328" t="s">
        <v>1703</v>
      </c>
      <c r="F1328" t="s">
        <v>1748</v>
      </c>
    </row>
    <row r="1329" spans="1:6" x14ac:dyDescent="0.35">
      <c r="A1329" t="s">
        <v>1347</v>
      </c>
      <c r="B1329" t="s">
        <v>1</v>
      </c>
      <c r="C1329" t="s">
        <v>1720</v>
      </c>
      <c r="D1329" t="s">
        <v>1710</v>
      </c>
      <c r="E1329" t="s">
        <v>1703</v>
      </c>
      <c r="F1329" t="s">
        <v>1749</v>
      </c>
    </row>
    <row r="1330" spans="1:6" x14ac:dyDescent="0.35">
      <c r="A1330" t="s">
        <v>1348</v>
      </c>
      <c r="B1330" t="s">
        <v>1</v>
      </c>
      <c r="C1330" t="s">
        <v>1720</v>
      </c>
      <c r="D1330" t="s">
        <v>1710</v>
      </c>
      <c r="E1330" t="s">
        <v>1703</v>
      </c>
      <c r="F1330" t="s">
        <v>1750</v>
      </c>
    </row>
    <row r="1331" spans="1:6" x14ac:dyDescent="0.35">
      <c r="A1331" t="s">
        <v>1349</v>
      </c>
      <c r="B1331" t="s">
        <v>1</v>
      </c>
      <c r="C1331" t="s">
        <v>1720</v>
      </c>
      <c r="D1331" t="s">
        <v>1710</v>
      </c>
      <c r="E1331" t="s">
        <v>1703</v>
      </c>
      <c r="F1331" t="s">
        <v>1751</v>
      </c>
    </row>
    <row r="1332" spans="1:6" x14ac:dyDescent="0.35">
      <c r="A1332" t="s">
        <v>1350</v>
      </c>
      <c r="B1332" t="s">
        <v>1</v>
      </c>
      <c r="C1332" t="s">
        <v>1720</v>
      </c>
      <c r="D1332" t="s">
        <v>1710</v>
      </c>
      <c r="E1332" t="s">
        <v>1704</v>
      </c>
      <c r="F1332" t="s">
        <v>1742</v>
      </c>
    </row>
    <row r="1333" spans="1:6" x14ac:dyDescent="0.35">
      <c r="A1333" t="s">
        <v>1351</v>
      </c>
      <c r="B1333" t="s">
        <v>1</v>
      </c>
      <c r="C1333" t="s">
        <v>1720</v>
      </c>
      <c r="D1333" t="s">
        <v>1710</v>
      </c>
      <c r="E1333" t="s">
        <v>1704</v>
      </c>
      <c r="F1333" t="s">
        <v>1743</v>
      </c>
    </row>
    <row r="1334" spans="1:6" x14ac:dyDescent="0.35">
      <c r="A1334" t="s">
        <v>1352</v>
      </c>
      <c r="B1334" t="s">
        <v>1</v>
      </c>
      <c r="C1334" t="s">
        <v>1720</v>
      </c>
      <c r="D1334" t="s">
        <v>1710</v>
      </c>
      <c r="E1334" t="s">
        <v>1704</v>
      </c>
      <c r="F1334" t="s">
        <v>1744</v>
      </c>
    </row>
    <row r="1335" spans="1:6" x14ac:dyDescent="0.35">
      <c r="A1335" t="s">
        <v>1353</v>
      </c>
      <c r="B1335" t="s">
        <v>1</v>
      </c>
      <c r="C1335" t="s">
        <v>1720</v>
      </c>
      <c r="D1335" t="s">
        <v>1710</v>
      </c>
      <c r="E1335" t="s">
        <v>1704</v>
      </c>
      <c r="F1335" t="s">
        <v>1745</v>
      </c>
    </row>
    <row r="1336" spans="1:6" x14ac:dyDescent="0.35">
      <c r="A1336" t="s">
        <v>1354</v>
      </c>
      <c r="B1336" t="s">
        <v>1</v>
      </c>
      <c r="C1336" t="s">
        <v>1720</v>
      </c>
      <c r="D1336" t="s">
        <v>1710</v>
      </c>
      <c r="E1336" t="s">
        <v>1704</v>
      </c>
      <c r="F1336" t="s">
        <v>1746</v>
      </c>
    </row>
    <row r="1337" spans="1:6" x14ac:dyDescent="0.35">
      <c r="A1337" t="s">
        <v>1355</v>
      </c>
      <c r="B1337" t="s">
        <v>1</v>
      </c>
      <c r="C1337" t="s">
        <v>1720</v>
      </c>
      <c r="D1337" t="s">
        <v>1710</v>
      </c>
      <c r="E1337" t="s">
        <v>1704</v>
      </c>
      <c r="F1337" t="s">
        <v>1747</v>
      </c>
    </row>
    <row r="1338" spans="1:6" x14ac:dyDescent="0.35">
      <c r="A1338" t="s">
        <v>1356</v>
      </c>
      <c r="B1338" t="s">
        <v>1</v>
      </c>
      <c r="C1338" t="s">
        <v>1720</v>
      </c>
      <c r="D1338" t="s">
        <v>1710</v>
      </c>
      <c r="E1338" t="s">
        <v>1704</v>
      </c>
      <c r="F1338" t="s">
        <v>1748</v>
      </c>
    </row>
    <row r="1339" spans="1:6" x14ac:dyDescent="0.35">
      <c r="A1339" t="s">
        <v>1357</v>
      </c>
      <c r="B1339" t="s">
        <v>1</v>
      </c>
      <c r="C1339" t="s">
        <v>1720</v>
      </c>
      <c r="D1339" t="s">
        <v>1710</v>
      </c>
      <c r="E1339" t="s">
        <v>1704</v>
      </c>
      <c r="F1339" t="s">
        <v>1749</v>
      </c>
    </row>
    <row r="1340" spans="1:6" x14ac:dyDescent="0.35">
      <c r="A1340" t="s">
        <v>1358</v>
      </c>
      <c r="B1340" t="s">
        <v>1</v>
      </c>
      <c r="C1340" t="s">
        <v>1720</v>
      </c>
      <c r="D1340" t="s">
        <v>1710</v>
      </c>
      <c r="E1340" t="s">
        <v>1704</v>
      </c>
      <c r="F1340" t="s">
        <v>1750</v>
      </c>
    </row>
    <row r="1341" spans="1:6" x14ac:dyDescent="0.35">
      <c r="A1341" t="s">
        <v>1359</v>
      </c>
      <c r="B1341" t="s">
        <v>1</v>
      </c>
      <c r="C1341" t="s">
        <v>1720</v>
      </c>
      <c r="D1341" t="s">
        <v>1710</v>
      </c>
      <c r="E1341" t="s">
        <v>1704</v>
      </c>
      <c r="F1341" t="s">
        <v>1751</v>
      </c>
    </row>
    <row r="1342" spans="1:6" x14ac:dyDescent="0.35">
      <c r="A1342" t="s">
        <v>1360</v>
      </c>
      <c r="B1342" t="s">
        <v>1</v>
      </c>
      <c r="C1342" t="s">
        <v>1720</v>
      </c>
      <c r="D1342" t="s">
        <v>1711</v>
      </c>
      <c r="E1342" t="s">
        <v>1703</v>
      </c>
      <c r="F1342" t="s">
        <v>1742</v>
      </c>
    </row>
    <row r="1343" spans="1:6" x14ac:dyDescent="0.35">
      <c r="A1343" t="s">
        <v>1361</v>
      </c>
      <c r="B1343" t="s">
        <v>1</v>
      </c>
      <c r="C1343" t="s">
        <v>1720</v>
      </c>
      <c r="D1343" t="s">
        <v>1711</v>
      </c>
      <c r="E1343" t="s">
        <v>1703</v>
      </c>
      <c r="F1343" t="s">
        <v>1743</v>
      </c>
    </row>
    <row r="1344" spans="1:6" x14ac:dyDescent="0.35">
      <c r="A1344" t="s">
        <v>1362</v>
      </c>
      <c r="B1344" t="s">
        <v>1</v>
      </c>
      <c r="C1344" t="s">
        <v>1720</v>
      </c>
      <c r="D1344" t="s">
        <v>1711</v>
      </c>
      <c r="E1344" t="s">
        <v>1703</v>
      </c>
      <c r="F1344" t="s">
        <v>1744</v>
      </c>
    </row>
    <row r="1345" spans="1:6" x14ac:dyDescent="0.35">
      <c r="A1345" t="s">
        <v>1363</v>
      </c>
      <c r="B1345" t="s">
        <v>1</v>
      </c>
      <c r="C1345" t="s">
        <v>1720</v>
      </c>
      <c r="D1345" t="s">
        <v>1711</v>
      </c>
      <c r="E1345" t="s">
        <v>1703</v>
      </c>
      <c r="F1345" t="s">
        <v>1745</v>
      </c>
    </row>
    <row r="1346" spans="1:6" x14ac:dyDescent="0.35">
      <c r="A1346" t="s">
        <v>1364</v>
      </c>
      <c r="B1346" t="s">
        <v>1</v>
      </c>
      <c r="C1346" t="s">
        <v>1720</v>
      </c>
      <c r="D1346" t="s">
        <v>1711</v>
      </c>
      <c r="E1346" t="s">
        <v>1703</v>
      </c>
      <c r="F1346" t="s">
        <v>1746</v>
      </c>
    </row>
    <row r="1347" spans="1:6" x14ac:dyDescent="0.35">
      <c r="A1347" t="s">
        <v>1365</v>
      </c>
      <c r="B1347" t="s">
        <v>1</v>
      </c>
      <c r="C1347" t="s">
        <v>1720</v>
      </c>
      <c r="D1347" t="s">
        <v>1711</v>
      </c>
      <c r="E1347" t="s">
        <v>1703</v>
      </c>
      <c r="F1347" t="s">
        <v>1747</v>
      </c>
    </row>
    <row r="1348" spans="1:6" x14ac:dyDescent="0.35">
      <c r="A1348" t="s">
        <v>1366</v>
      </c>
      <c r="B1348" t="s">
        <v>1</v>
      </c>
      <c r="C1348" t="s">
        <v>1720</v>
      </c>
      <c r="D1348" t="s">
        <v>1711</v>
      </c>
      <c r="E1348" t="s">
        <v>1703</v>
      </c>
      <c r="F1348" t="s">
        <v>1748</v>
      </c>
    </row>
    <row r="1349" spans="1:6" x14ac:dyDescent="0.35">
      <c r="A1349" t="s">
        <v>1367</v>
      </c>
      <c r="B1349" t="s">
        <v>1</v>
      </c>
      <c r="C1349" t="s">
        <v>1720</v>
      </c>
      <c r="D1349" t="s">
        <v>1711</v>
      </c>
      <c r="E1349" t="s">
        <v>1703</v>
      </c>
      <c r="F1349" t="s">
        <v>1749</v>
      </c>
    </row>
    <row r="1350" spans="1:6" x14ac:dyDescent="0.35">
      <c r="A1350" t="s">
        <v>1368</v>
      </c>
      <c r="B1350" t="s">
        <v>1</v>
      </c>
      <c r="C1350" t="s">
        <v>1720</v>
      </c>
      <c r="D1350" t="s">
        <v>1711</v>
      </c>
      <c r="E1350" t="s">
        <v>1703</v>
      </c>
      <c r="F1350" t="s">
        <v>1750</v>
      </c>
    </row>
    <row r="1351" spans="1:6" x14ac:dyDescent="0.35">
      <c r="A1351" t="s">
        <v>1369</v>
      </c>
      <c r="B1351" t="s">
        <v>1</v>
      </c>
      <c r="C1351" t="s">
        <v>1720</v>
      </c>
      <c r="D1351" t="s">
        <v>1711</v>
      </c>
      <c r="E1351" t="s">
        <v>1703</v>
      </c>
      <c r="F1351" t="s">
        <v>1751</v>
      </c>
    </row>
    <row r="1352" spans="1:6" x14ac:dyDescent="0.35">
      <c r="A1352" t="s">
        <v>1370</v>
      </c>
      <c r="B1352" t="s">
        <v>1</v>
      </c>
      <c r="C1352" t="s">
        <v>1720</v>
      </c>
      <c r="D1352" t="s">
        <v>1711</v>
      </c>
      <c r="E1352" t="s">
        <v>1704</v>
      </c>
      <c r="F1352" t="s">
        <v>1742</v>
      </c>
    </row>
    <row r="1353" spans="1:6" x14ac:dyDescent="0.35">
      <c r="A1353" t="s">
        <v>1371</v>
      </c>
      <c r="B1353" t="s">
        <v>1</v>
      </c>
      <c r="C1353" t="s">
        <v>1720</v>
      </c>
      <c r="D1353" t="s">
        <v>1711</v>
      </c>
      <c r="E1353" t="s">
        <v>1704</v>
      </c>
      <c r="F1353" t="s">
        <v>1743</v>
      </c>
    </row>
    <row r="1354" spans="1:6" x14ac:dyDescent="0.35">
      <c r="A1354" t="s">
        <v>1372</v>
      </c>
      <c r="B1354" t="s">
        <v>1</v>
      </c>
      <c r="C1354" t="s">
        <v>1720</v>
      </c>
      <c r="D1354" t="s">
        <v>1711</v>
      </c>
      <c r="E1354" t="s">
        <v>1704</v>
      </c>
      <c r="F1354" t="s">
        <v>1744</v>
      </c>
    </row>
    <row r="1355" spans="1:6" x14ac:dyDescent="0.35">
      <c r="A1355" t="s">
        <v>1373</v>
      </c>
      <c r="B1355" t="s">
        <v>1</v>
      </c>
      <c r="C1355" t="s">
        <v>1720</v>
      </c>
      <c r="D1355" t="s">
        <v>1711</v>
      </c>
      <c r="E1355" t="s">
        <v>1704</v>
      </c>
      <c r="F1355" t="s">
        <v>1745</v>
      </c>
    </row>
    <row r="1356" spans="1:6" x14ac:dyDescent="0.35">
      <c r="A1356" t="s">
        <v>1374</v>
      </c>
      <c r="B1356" t="s">
        <v>1</v>
      </c>
      <c r="C1356" t="s">
        <v>1720</v>
      </c>
      <c r="D1356" t="s">
        <v>1711</v>
      </c>
      <c r="E1356" t="s">
        <v>1704</v>
      </c>
      <c r="F1356" t="s">
        <v>1746</v>
      </c>
    </row>
    <row r="1357" spans="1:6" x14ac:dyDescent="0.35">
      <c r="A1357" t="s">
        <v>1375</v>
      </c>
      <c r="B1357" t="s">
        <v>1</v>
      </c>
      <c r="C1357" t="s">
        <v>1720</v>
      </c>
      <c r="D1357" t="s">
        <v>1711</v>
      </c>
      <c r="E1357" t="s">
        <v>1704</v>
      </c>
      <c r="F1357" t="s">
        <v>1747</v>
      </c>
    </row>
    <row r="1358" spans="1:6" x14ac:dyDescent="0.35">
      <c r="A1358" t="s">
        <v>1376</v>
      </c>
      <c r="B1358" t="s">
        <v>1</v>
      </c>
      <c r="C1358" t="s">
        <v>1720</v>
      </c>
      <c r="D1358" t="s">
        <v>1711</v>
      </c>
      <c r="E1358" t="s">
        <v>1704</v>
      </c>
      <c r="F1358" t="s">
        <v>1748</v>
      </c>
    </row>
    <row r="1359" spans="1:6" x14ac:dyDescent="0.35">
      <c r="A1359" t="s">
        <v>1377</v>
      </c>
      <c r="B1359" t="s">
        <v>1</v>
      </c>
      <c r="C1359" t="s">
        <v>1720</v>
      </c>
      <c r="D1359" t="s">
        <v>1711</v>
      </c>
      <c r="E1359" t="s">
        <v>1704</v>
      </c>
      <c r="F1359" t="s">
        <v>1749</v>
      </c>
    </row>
    <row r="1360" spans="1:6" x14ac:dyDescent="0.35">
      <c r="A1360" t="s">
        <v>1378</v>
      </c>
      <c r="B1360" t="s">
        <v>1</v>
      </c>
      <c r="C1360" t="s">
        <v>1720</v>
      </c>
      <c r="D1360" t="s">
        <v>1711</v>
      </c>
      <c r="E1360" t="s">
        <v>1704</v>
      </c>
      <c r="F1360" t="s">
        <v>1750</v>
      </c>
    </row>
    <row r="1361" spans="1:6" x14ac:dyDescent="0.35">
      <c r="A1361" t="s">
        <v>1379</v>
      </c>
      <c r="B1361" t="s">
        <v>1</v>
      </c>
      <c r="C1361" t="s">
        <v>1720</v>
      </c>
      <c r="D1361" t="s">
        <v>1711</v>
      </c>
      <c r="E1361" t="s">
        <v>1704</v>
      </c>
      <c r="F1361" t="s">
        <v>1751</v>
      </c>
    </row>
    <row r="1362" spans="1:6" x14ac:dyDescent="0.35">
      <c r="A1362" t="s">
        <v>1380</v>
      </c>
      <c r="B1362" t="s">
        <v>1</v>
      </c>
      <c r="C1362" t="s">
        <v>1720</v>
      </c>
      <c r="D1362" t="s">
        <v>1712</v>
      </c>
      <c r="E1362" t="s">
        <v>1703</v>
      </c>
      <c r="F1362" t="s">
        <v>1742</v>
      </c>
    </row>
    <row r="1363" spans="1:6" x14ac:dyDescent="0.35">
      <c r="A1363" t="s">
        <v>1381</v>
      </c>
      <c r="B1363" t="s">
        <v>1</v>
      </c>
      <c r="C1363" t="s">
        <v>1720</v>
      </c>
      <c r="D1363" t="s">
        <v>1712</v>
      </c>
      <c r="E1363" t="s">
        <v>1703</v>
      </c>
      <c r="F1363" t="s">
        <v>1743</v>
      </c>
    </row>
    <row r="1364" spans="1:6" x14ac:dyDescent="0.35">
      <c r="A1364" t="s">
        <v>1382</v>
      </c>
      <c r="B1364" t="s">
        <v>1</v>
      </c>
      <c r="C1364" t="s">
        <v>1720</v>
      </c>
      <c r="D1364" t="s">
        <v>1712</v>
      </c>
      <c r="E1364" t="s">
        <v>1703</v>
      </c>
      <c r="F1364" t="s">
        <v>1744</v>
      </c>
    </row>
    <row r="1365" spans="1:6" x14ac:dyDescent="0.35">
      <c r="A1365" t="s">
        <v>1383</v>
      </c>
      <c r="B1365" t="s">
        <v>1</v>
      </c>
      <c r="C1365" t="s">
        <v>1720</v>
      </c>
      <c r="D1365" t="s">
        <v>1712</v>
      </c>
      <c r="E1365" t="s">
        <v>1703</v>
      </c>
      <c r="F1365" t="s">
        <v>1745</v>
      </c>
    </row>
    <row r="1366" spans="1:6" x14ac:dyDescent="0.35">
      <c r="A1366" t="s">
        <v>1384</v>
      </c>
      <c r="B1366" t="s">
        <v>1</v>
      </c>
      <c r="C1366" t="s">
        <v>1720</v>
      </c>
      <c r="D1366" t="s">
        <v>1712</v>
      </c>
      <c r="E1366" t="s">
        <v>1703</v>
      </c>
      <c r="F1366" t="s">
        <v>1746</v>
      </c>
    </row>
    <row r="1367" spans="1:6" x14ac:dyDescent="0.35">
      <c r="A1367" t="s">
        <v>1385</v>
      </c>
      <c r="B1367" t="s">
        <v>1</v>
      </c>
      <c r="C1367" t="s">
        <v>1720</v>
      </c>
      <c r="D1367" t="s">
        <v>1712</v>
      </c>
      <c r="E1367" t="s">
        <v>1703</v>
      </c>
      <c r="F1367" t="s">
        <v>1747</v>
      </c>
    </row>
    <row r="1368" spans="1:6" x14ac:dyDescent="0.35">
      <c r="A1368" t="s">
        <v>1386</v>
      </c>
      <c r="B1368" t="s">
        <v>1</v>
      </c>
      <c r="C1368" t="s">
        <v>1720</v>
      </c>
      <c r="D1368" t="s">
        <v>1712</v>
      </c>
      <c r="E1368" t="s">
        <v>1703</v>
      </c>
      <c r="F1368" t="s">
        <v>1748</v>
      </c>
    </row>
    <row r="1369" spans="1:6" x14ac:dyDescent="0.35">
      <c r="A1369" t="s">
        <v>1387</v>
      </c>
      <c r="B1369" t="s">
        <v>1</v>
      </c>
      <c r="C1369" t="s">
        <v>1720</v>
      </c>
      <c r="D1369" t="s">
        <v>1712</v>
      </c>
      <c r="E1369" t="s">
        <v>1703</v>
      </c>
      <c r="F1369" t="s">
        <v>1749</v>
      </c>
    </row>
    <row r="1370" spans="1:6" x14ac:dyDescent="0.35">
      <c r="A1370" t="s">
        <v>1388</v>
      </c>
      <c r="B1370" t="s">
        <v>1</v>
      </c>
      <c r="C1370" t="s">
        <v>1720</v>
      </c>
      <c r="D1370" t="s">
        <v>1712</v>
      </c>
      <c r="E1370" t="s">
        <v>1703</v>
      </c>
      <c r="F1370" t="s">
        <v>1750</v>
      </c>
    </row>
    <row r="1371" spans="1:6" x14ac:dyDescent="0.35">
      <c r="A1371" t="s">
        <v>1389</v>
      </c>
      <c r="B1371" t="s">
        <v>1</v>
      </c>
      <c r="C1371" t="s">
        <v>1720</v>
      </c>
      <c r="D1371" t="s">
        <v>1712</v>
      </c>
      <c r="E1371" t="s">
        <v>1703</v>
      </c>
      <c r="F1371" t="s">
        <v>1751</v>
      </c>
    </row>
    <row r="1372" spans="1:6" x14ac:dyDescent="0.35">
      <c r="A1372" t="s">
        <v>1390</v>
      </c>
      <c r="B1372" t="s">
        <v>1</v>
      </c>
      <c r="C1372" t="s">
        <v>1720</v>
      </c>
      <c r="D1372" t="s">
        <v>1712</v>
      </c>
      <c r="E1372" t="s">
        <v>1704</v>
      </c>
      <c r="F1372" t="s">
        <v>1742</v>
      </c>
    </row>
    <row r="1373" spans="1:6" x14ac:dyDescent="0.35">
      <c r="A1373" t="s">
        <v>1391</v>
      </c>
      <c r="B1373" t="s">
        <v>1</v>
      </c>
      <c r="C1373" t="s">
        <v>1720</v>
      </c>
      <c r="D1373" t="s">
        <v>1712</v>
      </c>
      <c r="E1373" t="s">
        <v>1704</v>
      </c>
      <c r="F1373" t="s">
        <v>1743</v>
      </c>
    </row>
    <row r="1374" spans="1:6" x14ac:dyDescent="0.35">
      <c r="A1374" t="s">
        <v>1392</v>
      </c>
      <c r="B1374" t="s">
        <v>1</v>
      </c>
      <c r="C1374" t="s">
        <v>1720</v>
      </c>
      <c r="D1374" t="s">
        <v>1712</v>
      </c>
      <c r="E1374" t="s">
        <v>1704</v>
      </c>
      <c r="F1374" t="s">
        <v>1744</v>
      </c>
    </row>
    <row r="1375" spans="1:6" x14ac:dyDescent="0.35">
      <c r="A1375" t="s">
        <v>1393</v>
      </c>
      <c r="B1375" t="s">
        <v>1</v>
      </c>
      <c r="C1375" t="s">
        <v>1720</v>
      </c>
      <c r="D1375" t="s">
        <v>1712</v>
      </c>
      <c r="E1375" t="s">
        <v>1704</v>
      </c>
      <c r="F1375" t="s">
        <v>1745</v>
      </c>
    </row>
    <row r="1376" spans="1:6" x14ac:dyDescent="0.35">
      <c r="A1376" t="s">
        <v>1394</v>
      </c>
      <c r="B1376" t="s">
        <v>1</v>
      </c>
      <c r="C1376" t="s">
        <v>1720</v>
      </c>
      <c r="D1376" t="s">
        <v>1712</v>
      </c>
      <c r="E1376" t="s">
        <v>1704</v>
      </c>
      <c r="F1376" t="s">
        <v>1746</v>
      </c>
    </row>
    <row r="1377" spans="1:6" x14ac:dyDescent="0.35">
      <c r="A1377" t="s">
        <v>1395</v>
      </c>
      <c r="B1377" t="s">
        <v>1</v>
      </c>
      <c r="C1377" t="s">
        <v>1720</v>
      </c>
      <c r="D1377" t="s">
        <v>1712</v>
      </c>
      <c r="E1377" t="s">
        <v>1704</v>
      </c>
      <c r="F1377" t="s">
        <v>1747</v>
      </c>
    </row>
    <row r="1378" spans="1:6" x14ac:dyDescent="0.35">
      <c r="A1378" t="s">
        <v>1396</v>
      </c>
      <c r="B1378" t="s">
        <v>1</v>
      </c>
      <c r="C1378" t="s">
        <v>1720</v>
      </c>
      <c r="D1378" t="s">
        <v>1712</v>
      </c>
      <c r="E1378" t="s">
        <v>1704</v>
      </c>
      <c r="F1378" t="s">
        <v>1748</v>
      </c>
    </row>
    <row r="1379" spans="1:6" x14ac:dyDescent="0.35">
      <c r="A1379" t="s">
        <v>1397</v>
      </c>
      <c r="B1379" t="s">
        <v>1</v>
      </c>
      <c r="C1379" t="s">
        <v>1720</v>
      </c>
      <c r="D1379" t="s">
        <v>1712</v>
      </c>
      <c r="E1379" t="s">
        <v>1704</v>
      </c>
      <c r="F1379" t="s">
        <v>1749</v>
      </c>
    </row>
    <row r="1380" spans="1:6" x14ac:dyDescent="0.35">
      <c r="A1380" t="s">
        <v>1398</v>
      </c>
      <c r="B1380" t="s">
        <v>1</v>
      </c>
      <c r="C1380" t="s">
        <v>1720</v>
      </c>
      <c r="D1380" t="s">
        <v>1712</v>
      </c>
      <c r="E1380" t="s">
        <v>1704</v>
      </c>
      <c r="F1380" t="s">
        <v>1750</v>
      </c>
    </row>
    <row r="1381" spans="1:6" x14ac:dyDescent="0.35">
      <c r="A1381" t="s">
        <v>1399</v>
      </c>
      <c r="B1381" t="s">
        <v>1</v>
      </c>
      <c r="C1381" t="s">
        <v>1720</v>
      </c>
      <c r="D1381" t="s">
        <v>1712</v>
      </c>
      <c r="E1381" t="s">
        <v>1704</v>
      </c>
      <c r="F1381" t="s">
        <v>1751</v>
      </c>
    </row>
    <row r="1382" spans="1:6" x14ac:dyDescent="0.35">
      <c r="A1382" t="s">
        <v>1400</v>
      </c>
      <c r="B1382" t="s">
        <v>1</v>
      </c>
      <c r="C1382" t="s">
        <v>1720</v>
      </c>
      <c r="D1382" t="s">
        <v>1713</v>
      </c>
      <c r="E1382" t="s">
        <v>1703</v>
      </c>
      <c r="F1382" t="s">
        <v>1742</v>
      </c>
    </row>
    <row r="1383" spans="1:6" x14ac:dyDescent="0.35">
      <c r="A1383" t="s">
        <v>1401</v>
      </c>
      <c r="B1383" t="s">
        <v>1</v>
      </c>
      <c r="C1383" t="s">
        <v>1720</v>
      </c>
      <c r="D1383" t="s">
        <v>1713</v>
      </c>
      <c r="E1383" t="s">
        <v>1703</v>
      </c>
      <c r="F1383" t="s">
        <v>1743</v>
      </c>
    </row>
    <row r="1384" spans="1:6" x14ac:dyDescent="0.35">
      <c r="A1384" t="s">
        <v>1402</v>
      </c>
      <c r="B1384" t="s">
        <v>1</v>
      </c>
      <c r="C1384" t="s">
        <v>1720</v>
      </c>
      <c r="D1384" t="s">
        <v>1713</v>
      </c>
      <c r="E1384" t="s">
        <v>1703</v>
      </c>
      <c r="F1384" t="s">
        <v>1744</v>
      </c>
    </row>
    <row r="1385" spans="1:6" x14ac:dyDescent="0.35">
      <c r="A1385" t="s">
        <v>1403</v>
      </c>
      <c r="B1385" t="s">
        <v>1</v>
      </c>
      <c r="C1385" t="s">
        <v>1720</v>
      </c>
      <c r="D1385" t="s">
        <v>1713</v>
      </c>
      <c r="E1385" t="s">
        <v>1703</v>
      </c>
      <c r="F1385" t="s">
        <v>1745</v>
      </c>
    </row>
    <row r="1386" spans="1:6" x14ac:dyDescent="0.35">
      <c r="A1386" t="s">
        <v>1404</v>
      </c>
      <c r="B1386" t="s">
        <v>1</v>
      </c>
      <c r="C1386" t="s">
        <v>1720</v>
      </c>
      <c r="D1386" t="s">
        <v>1713</v>
      </c>
      <c r="E1386" t="s">
        <v>1703</v>
      </c>
      <c r="F1386" t="s">
        <v>1746</v>
      </c>
    </row>
    <row r="1387" spans="1:6" x14ac:dyDescent="0.35">
      <c r="A1387" t="s">
        <v>1405</v>
      </c>
      <c r="B1387" t="s">
        <v>1</v>
      </c>
      <c r="C1387" t="s">
        <v>1720</v>
      </c>
      <c r="D1387" t="s">
        <v>1713</v>
      </c>
      <c r="E1387" t="s">
        <v>1703</v>
      </c>
      <c r="F1387" t="s">
        <v>1747</v>
      </c>
    </row>
    <row r="1388" spans="1:6" x14ac:dyDescent="0.35">
      <c r="A1388" t="s">
        <v>1406</v>
      </c>
      <c r="B1388" t="s">
        <v>1</v>
      </c>
      <c r="C1388" t="s">
        <v>1720</v>
      </c>
      <c r="D1388" t="s">
        <v>1713</v>
      </c>
      <c r="E1388" t="s">
        <v>1703</v>
      </c>
      <c r="F1388" t="s">
        <v>1748</v>
      </c>
    </row>
    <row r="1389" spans="1:6" x14ac:dyDescent="0.35">
      <c r="A1389" t="s">
        <v>1407</v>
      </c>
      <c r="B1389" t="s">
        <v>1</v>
      </c>
      <c r="C1389" t="s">
        <v>1720</v>
      </c>
      <c r="D1389" t="s">
        <v>1713</v>
      </c>
      <c r="E1389" t="s">
        <v>1703</v>
      </c>
      <c r="F1389" t="s">
        <v>1749</v>
      </c>
    </row>
    <row r="1390" spans="1:6" x14ac:dyDescent="0.35">
      <c r="A1390" t="s">
        <v>1408</v>
      </c>
      <c r="B1390" t="s">
        <v>1</v>
      </c>
      <c r="C1390" t="s">
        <v>1720</v>
      </c>
      <c r="D1390" t="s">
        <v>1713</v>
      </c>
      <c r="E1390" t="s">
        <v>1703</v>
      </c>
      <c r="F1390" t="s">
        <v>1750</v>
      </c>
    </row>
    <row r="1391" spans="1:6" x14ac:dyDescent="0.35">
      <c r="A1391" t="s">
        <v>1409</v>
      </c>
      <c r="B1391" t="s">
        <v>1</v>
      </c>
      <c r="C1391" t="s">
        <v>1720</v>
      </c>
      <c r="D1391" t="s">
        <v>1713</v>
      </c>
      <c r="E1391" t="s">
        <v>1703</v>
      </c>
      <c r="F1391" t="s">
        <v>1751</v>
      </c>
    </row>
    <row r="1392" spans="1:6" x14ac:dyDescent="0.35">
      <c r="A1392" t="s">
        <v>1410</v>
      </c>
      <c r="B1392" t="s">
        <v>1</v>
      </c>
      <c r="C1392" t="s">
        <v>1720</v>
      </c>
      <c r="D1392" t="s">
        <v>1713</v>
      </c>
      <c r="E1392" t="s">
        <v>1704</v>
      </c>
      <c r="F1392" t="s">
        <v>1742</v>
      </c>
    </row>
    <row r="1393" spans="1:6" x14ac:dyDescent="0.35">
      <c r="A1393" t="s">
        <v>1411</v>
      </c>
      <c r="B1393" t="s">
        <v>1</v>
      </c>
      <c r="C1393" t="s">
        <v>1720</v>
      </c>
      <c r="D1393" t="s">
        <v>1713</v>
      </c>
      <c r="E1393" t="s">
        <v>1704</v>
      </c>
      <c r="F1393" t="s">
        <v>1743</v>
      </c>
    </row>
    <row r="1394" spans="1:6" x14ac:dyDescent="0.35">
      <c r="A1394" t="s">
        <v>1412</v>
      </c>
      <c r="B1394" t="s">
        <v>1</v>
      </c>
      <c r="C1394" t="s">
        <v>1720</v>
      </c>
      <c r="D1394" t="s">
        <v>1713</v>
      </c>
      <c r="E1394" t="s">
        <v>1704</v>
      </c>
      <c r="F1394" t="s">
        <v>1744</v>
      </c>
    </row>
    <row r="1395" spans="1:6" x14ac:dyDescent="0.35">
      <c r="A1395" t="s">
        <v>1413</v>
      </c>
      <c r="B1395" t="s">
        <v>1</v>
      </c>
      <c r="C1395" t="s">
        <v>1720</v>
      </c>
      <c r="D1395" t="s">
        <v>1713</v>
      </c>
      <c r="E1395" t="s">
        <v>1704</v>
      </c>
      <c r="F1395" t="s">
        <v>1745</v>
      </c>
    </row>
    <row r="1396" spans="1:6" x14ac:dyDescent="0.35">
      <c r="A1396" t="s">
        <v>1414</v>
      </c>
      <c r="B1396" t="s">
        <v>1</v>
      </c>
      <c r="C1396" t="s">
        <v>1720</v>
      </c>
      <c r="D1396" t="s">
        <v>1713</v>
      </c>
      <c r="E1396" t="s">
        <v>1704</v>
      </c>
      <c r="F1396" t="s">
        <v>1746</v>
      </c>
    </row>
    <row r="1397" spans="1:6" x14ac:dyDescent="0.35">
      <c r="A1397" t="s">
        <v>1415</v>
      </c>
      <c r="B1397" t="s">
        <v>1</v>
      </c>
      <c r="C1397" t="s">
        <v>1720</v>
      </c>
      <c r="D1397" t="s">
        <v>1713</v>
      </c>
      <c r="E1397" t="s">
        <v>1704</v>
      </c>
      <c r="F1397" t="s">
        <v>1747</v>
      </c>
    </row>
    <row r="1398" spans="1:6" x14ac:dyDescent="0.35">
      <c r="A1398" t="s">
        <v>1416</v>
      </c>
      <c r="B1398" t="s">
        <v>1</v>
      </c>
      <c r="C1398" t="s">
        <v>1720</v>
      </c>
      <c r="D1398" t="s">
        <v>1713</v>
      </c>
      <c r="E1398" t="s">
        <v>1704</v>
      </c>
      <c r="F1398" t="s">
        <v>1748</v>
      </c>
    </row>
    <row r="1399" spans="1:6" x14ac:dyDescent="0.35">
      <c r="A1399" t="s">
        <v>1417</v>
      </c>
      <c r="B1399" t="s">
        <v>1</v>
      </c>
      <c r="C1399" t="s">
        <v>1720</v>
      </c>
      <c r="D1399" t="s">
        <v>1713</v>
      </c>
      <c r="E1399" t="s">
        <v>1704</v>
      </c>
      <c r="F1399" t="s">
        <v>1749</v>
      </c>
    </row>
    <row r="1400" spans="1:6" x14ac:dyDescent="0.35">
      <c r="A1400" t="s">
        <v>1418</v>
      </c>
      <c r="B1400" t="s">
        <v>1</v>
      </c>
      <c r="C1400" t="s">
        <v>1720</v>
      </c>
      <c r="D1400" t="s">
        <v>1713</v>
      </c>
      <c r="E1400" t="s">
        <v>1704</v>
      </c>
      <c r="F1400" t="s">
        <v>1750</v>
      </c>
    </row>
    <row r="1401" spans="1:6" x14ac:dyDescent="0.35">
      <c r="A1401" t="s">
        <v>1419</v>
      </c>
      <c r="B1401" t="s">
        <v>1</v>
      </c>
      <c r="C1401" t="s">
        <v>1720</v>
      </c>
      <c r="D1401" t="s">
        <v>1713</v>
      </c>
      <c r="E1401" t="s">
        <v>1704</v>
      </c>
      <c r="F1401" t="s">
        <v>1751</v>
      </c>
    </row>
    <row r="1402" spans="1:6" x14ac:dyDescent="0.35">
      <c r="A1402" t="s">
        <v>1420</v>
      </c>
      <c r="B1402" t="s">
        <v>1</v>
      </c>
      <c r="C1402" t="s">
        <v>1720</v>
      </c>
      <c r="D1402" t="s">
        <v>1714</v>
      </c>
      <c r="E1402" t="s">
        <v>1703</v>
      </c>
      <c r="F1402" t="s">
        <v>1742</v>
      </c>
    </row>
    <row r="1403" spans="1:6" x14ac:dyDescent="0.35">
      <c r="A1403" t="s">
        <v>1421</v>
      </c>
      <c r="B1403" t="s">
        <v>1</v>
      </c>
      <c r="C1403" t="s">
        <v>1720</v>
      </c>
      <c r="D1403" t="s">
        <v>1714</v>
      </c>
      <c r="E1403" t="s">
        <v>1703</v>
      </c>
      <c r="F1403" t="s">
        <v>1743</v>
      </c>
    </row>
    <row r="1404" spans="1:6" x14ac:dyDescent="0.35">
      <c r="A1404" t="s">
        <v>1422</v>
      </c>
      <c r="B1404" t="s">
        <v>1</v>
      </c>
      <c r="C1404" t="s">
        <v>1720</v>
      </c>
      <c r="D1404" t="s">
        <v>1714</v>
      </c>
      <c r="E1404" t="s">
        <v>1703</v>
      </c>
      <c r="F1404" t="s">
        <v>1744</v>
      </c>
    </row>
    <row r="1405" spans="1:6" x14ac:dyDescent="0.35">
      <c r="A1405" t="s">
        <v>1423</v>
      </c>
      <c r="B1405" t="s">
        <v>1</v>
      </c>
      <c r="C1405" t="s">
        <v>1720</v>
      </c>
      <c r="D1405" t="s">
        <v>1714</v>
      </c>
      <c r="E1405" t="s">
        <v>1703</v>
      </c>
      <c r="F1405" t="s">
        <v>1745</v>
      </c>
    </row>
    <row r="1406" spans="1:6" x14ac:dyDescent="0.35">
      <c r="A1406" t="s">
        <v>1424</v>
      </c>
      <c r="B1406" t="s">
        <v>1</v>
      </c>
      <c r="C1406" t="s">
        <v>1720</v>
      </c>
      <c r="D1406" t="s">
        <v>1714</v>
      </c>
      <c r="E1406" t="s">
        <v>1703</v>
      </c>
      <c r="F1406" t="s">
        <v>1746</v>
      </c>
    </row>
    <row r="1407" spans="1:6" x14ac:dyDescent="0.35">
      <c r="A1407" t="s">
        <v>1425</v>
      </c>
      <c r="B1407" t="s">
        <v>1</v>
      </c>
      <c r="C1407" t="s">
        <v>1720</v>
      </c>
      <c r="D1407" t="s">
        <v>1714</v>
      </c>
      <c r="E1407" t="s">
        <v>1703</v>
      </c>
      <c r="F1407" t="s">
        <v>1747</v>
      </c>
    </row>
    <row r="1408" spans="1:6" x14ac:dyDescent="0.35">
      <c r="A1408" t="s">
        <v>1426</v>
      </c>
      <c r="B1408" t="s">
        <v>1</v>
      </c>
      <c r="C1408" t="s">
        <v>1720</v>
      </c>
      <c r="D1408" t="s">
        <v>1714</v>
      </c>
      <c r="E1408" t="s">
        <v>1703</v>
      </c>
      <c r="F1408" t="s">
        <v>1748</v>
      </c>
    </row>
    <row r="1409" spans="1:6" x14ac:dyDescent="0.35">
      <c r="A1409" t="s">
        <v>1427</v>
      </c>
      <c r="B1409" t="s">
        <v>1</v>
      </c>
      <c r="C1409" t="s">
        <v>1720</v>
      </c>
      <c r="D1409" t="s">
        <v>1714</v>
      </c>
      <c r="E1409" t="s">
        <v>1703</v>
      </c>
      <c r="F1409" t="s">
        <v>1749</v>
      </c>
    </row>
    <row r="1410" spans="1:6" x14ac:dyDescent="0.35">
      <c r="A1410" t="s">
        <v>1428</v>
      </c>
      <c r="B1410" t="s">
        <v>1</v>
      </c>
      <c r="C1410" t="s">
        <v>1720</v>
      </c>
      <c r="D1410" t="s">
        <v>1714</v>
      </c>
      <c r="E1410" t="s">
        <v>1703</v>
      </c>
      <c r="F1410" t="s">
        <v>1750</v>
      </c>
    </row>
    <row r="1411" spans="1:6" x14ac:dyDescent="0.35">
      <c r="A1411" t="s">
        <v>1429</v>
      </c>
      <c r="B1411" t="s">
        <v>1</v>
      </c>
      <c r="C1411" t="s">
        <v>1720</v>
      </c>
      <c r="D1411" t="s">
        <v>1714</v>
      </c>
      <c r="E1411" t="s">
        <v>1703</v>
      </c>
      <c r="F1411" t="s">
        <v>1751</v>
      </c>
    </row>
    <row r="1412" spans="1:6" x14ac:dyDescent="0.35">
      <c r="A1412" t="s">
        <v>1430</v>
      </c>
      <c r="B1412" t="s">
        <v>1</v>
      </c>
      <c r="C1412" t="s">
        <v>1720</v>
      </c>
      <c r="D1412" t="s">
        <v>1714</v>
      </c>
      <c r="E1412" t="s">
        <v>1704</v>
      </c>
      <c r="F1412" t="s">
        <v>1742</v>
      </c>
    </row>
    <row r="1413" spans="1:6" x14ac:dyDescent="0.35">
      <c r="A1413" t="s">
        <v>1431</v>
      </c>
      <c r="B1413" t="s">
        <v>1</v>
      </c>
      <c r="C1413" t="s">
        <v>1720</v>
      </c>
      <c r="D1413" t="s">
        <v>1714</v>
      </c>
      <c r="E1413" t="s">
        <v>1704</v>
      </c>
      <c r="F1413" t="s">
        <v>1743</v>
      </c>
    </row>
    <row r="1414" spans="1:6" x14ac:dyDescent="0.35">
      <c r="A1414" t="s">
        <v>1432</v>
      </c>
      <c r="B1414" t="s">
        <v>1</v>
      </c>
      <c r="C1414" t="s">
        <v>1720</v>
      </c>
      <c r="D1414" t="s">
        <v>1714</v>
      </c>
      <c r="E1414" t="s">
        <v>1704</v>
      </c>
      <c r="F1414" t="s">
        <v>1744</v>
      </c>
    </row>
    <row r="1415" spans="1:6" x14ac:dyDescent="0.35">
      <c r="A1415" t="s">
        <v>1433</v>
      </c>
      <c r="B1415" t="s">
        <v>1</v>
      </c>
      <c r="C1415" t="s">
        <v>1720</v>
      </c>
      <c r="D1415" t="s">
        <v>1714</v>
      </c>
      <c r="E1415" t="s">
        <v>1704</v>
      </c>
      <c r="F1415" t="s">
        <v>1745</v>
      </c>
    </row>
    <row r="1416" spans="1:6" x14ac:dyDescent="0.35">
      <c r="A1416" t="s">
        <v>1434</v>
      </c>
      <c r="B1416" t="s">
        <v>1</v>
      </c>
      <c r="C1416" t="s">
        <v>1720</v>
      </c>
      <c r="D1416" t="s">
        <v>1714</v>
      </c>
      <c r="E1416" t="s">
        <v>1704</v>
      </c>
      <c r="F1416" t="s">
        <v>1746</v>
      </c>
    </row>
    <row r="1417" spans="1:6" x14ac:dyDescent="0.35">
      <c r="A1417" t="s">
        <v>1435</v>
      </c>
      <c r="B1417" t="s">
        <v>1</v>
      </c>
      <c r="C1417" t="s">
        <v>1720</v>
      </c>
      <c r="D1417" t="s">
        <v>1714</v>
      </c>
      <c r="E1417" t="s">
        <v>1704</v>
      </c>
      <c r="F1417" t="s">
        <v>1747</v>
      </c>
    </row>
    <row r="1418" spans="1:6" x14ac:dyDescent="0.35">
      <c r="A1418" t="s">
        <v>1436</v>
      </c>
      <c r="B1418" t="s">
        <v>1</v>
      </c>
      <c r="C1418" t="s">
        <v>1720</v>
      </c>
      <c r="D1418" t="s">
        <v>1714</v>
      </c>
      <c r="E1418" t="s">
        <v>1704</v>
      </c>
      <c r="F1418" t="s">
        <v>1748</v>
      </c>
    </row>
    <row r="1419" spans="1:6" x14ac:dyDescent="0.35">
      <c r="A1419" t="s">
        <v>1437</v>
      </c>
      <c r="B1419" t="s">
        <v>1</v>
      </c>
      <c r="C1419" t="s">
        <v>1720</v>
      </c>
      <c r="D1419" t="s">
        <v>1714</v>
      </c>
      <c r="E1419" t="s">
        <v>1704</v>
      </c>
      <c r="F1419" t="s">
        <v>1749</v>
      </c>
    </row>
    <row r="1420" spans="1:6" x14ac:dyDescent="0.35">
      <c r="A1420" t="s">
        <v>1438</v>
      </c>
      <c r="B1420" t="s">
        <v>1</v>
      </c>
      <c r="C1420" t="s">
        <v>1720</v>
      </c>
      <c r="D1420" t="s">
        <v>1714</v>
      </c>
      <c r="E1420" t="s">
        <v>1704</v>
      </c>
      <c r="F1420" t="s">
        <v>1750</v>
      </c>
    </row>
    <row r="1421" spans="1:6" x14ac:dyDescent="0.35">
      <c r="A1421" t="s">
        <v>1439</v>
      </c>
      <c r="B1421" t="s">
        <v>1</v>
      </c>
      <c r="C1421" t="s">
        <v>1720</v>
      </c>
      <c r="D1421" t="s">
        <v>1714</v>
      </c>
      <c r="E1421" t="s">
        <v>1704</v>
      </c>
      <c r="F1421" t="s">
        <v>1751</v>
      </c>
    </row>
    <row r="1422" spans="1:6" x14ac:dyDescent="0.35">
      <c r="A1422" t="s">
        <v>1440</v>
      </c>
      <c r="B1422" t="s">
        <v>1</v>
      </c>
      <c r="C1422" t="s">
        <v>1720</v>
      </c>
      <c r="D1422" t="s">
        <v>1715</v>
      </c>
      <c r="E1422" t="s">
        <v>1703</v>
      </c>
      <c r="F1422" t="s">
        <v>1742</v>
      </c>
    </row>
    <row r="1423" spans="1:6" x14ac:dyDescent="0.35">
      <c r="A1423" t="s">
        <v>1441</v>
      </c>
      <c r="B1423" t="s">
        <v>1</v>
      </c>
      <c r="C1423" t="s">
        <v>1720</v>
      </c>
      <c r="D1423" t="s">
        <v>1715</v>
      </c>
      <c r="E1423" t="s">
        <v>1703</v>
      </c>
      <c r="F1423" t="s">
        <v>1743</v>
      </c>
    </row>
    <row r="1424" spans="1:6" x14ac:dyDescent="0.35">
      <c r="A1424" t="s">
        <v>1442</v>
      </c>
      <c r="B1424" t="s">
        <v>1</v>
      </c>
      <c r="C1424" t="s">
        <v>1720</v>
      </c>
      <c r="D1424" t="s">
        <v>1715</v>
      </c>
      <c r="E1424" t="s">
        <v>1703</v>
      </c>
      <c r="F1424" t="s">
        <v>1744</v>
      </c>
    </row>
    <row r="1425" spans="1:6" x14ac:dyDescent="0.35">
      <c r="A1425" t="s">
        <v>1443</v>
      </c>
      <c r="B1425" t="s">
        <v>1</v>
      </c>
      <c r="C1425" t="s">
        <v>1720</v>
      </c>
      <c r="D1425" t="s">
        <v>1715</v>
      </c>
      <c r="E1425" t="s">
        <v>1703</v>
      </c>
      <c r="F1425" t="s">
        <v>1745</v>
      </c>
    </row>
    <row r="1426" spans="1:6" x14ac:dyDescent="0.35">
      <c r="A1426" t="s">
        <v>1444</v>
      </c>
      <c r="B1426" t="s">
        <v>1</v>
      </c>
      <c r="C1426" t="s">
        <v>1720</v>
      </c>
      <c r="D1426" t="s">
        <v>1715</v>
      </c>
      <c r="E1426" t="s">
        <v>1703</v>
      </c>
      <c r="F1426" t="s">
        <v>1746</v>
      </c>
    </row>
    <row r="1427" spans="1:6" x14ac:dyDescent="0.35">
      <c r="A1427" t="s">
        <v>1445</v>
      </c>
      <c r="B1427" t="s">
        <v>1</v>
      </c>
      <c r="C1427" t="s">
        <v>1720</v>
      </c>
      <c r="D1427" t="s">
        <v>1715</v>
      </c>
      <c r="E1427" t="s">
        <v>1703</v>
      </c>
      <c r="F1427" t="s">
        <v>1747</v>
      </c>
    </row>
    <row r="1428" spans="1:6" x14ac:dyDescent="0.35">
      <c r="A1428" t="s">
        <v>1446</v>
      </c>
      <c r="B1428" t="s">
        <v>1</v>
      </c>
      <c r="C1428" t="s">
        <v>1720</v>
      </c>
      <c r="D1428" t="s">
        <v>1715</v>
      </c>
      <c r="E1428" t="s">
        <v>1703</v>
      </c>
      <c r="F1428" t="s">
        <v>1748</v>
      </c>
    </row>
    <row r="1429" spans="1:6" x14ac:dyDescent="0.35">
      <c r="A1429" t="s">
        <v>1447</v>
      </c>
      <c r="B1429" t="s">
        <v>1</v>
      </c>
      <c r="C1429" t="s">
        <v>1720</v>
      </c>
      <c r="D1429" t="s">
        <v>1715</v>
      </c>
      <c r="E1429" t="s">
        <v>1703</v>
      </c>
      <c r="F1429" t="s">
        <v>1749</v>
      </c>
    </row>
    <row r="1430" spans="1:6" x14ac:dyDescent="0.35">
      <c r="A1430" t="s">
        <v>1448</v>
      </c>
      <c r="B1430" t="s">
        <v>1</v>
      </c>
      <c r="C1430" t="s">
        <v>1720</v>
      </c>
      <c r="D1430" t="s">
        <v>1715</v>
      </c>
      <c r="E1430" t="s">
        <v>1703</v>
      </c>
      <c r="F1430" t="s">
        <v>1750</v>
      </c>
    </row>
    <row r="1431" spans="1:6" x14ac:dyDescent="0.35">
      <c r="A1431" t="s">
        <v>1449</v>
      </c>
      <c r="B1431" t="s">
        <v>1</v>
      </c>
      <c r="C1431" t="s">
        <v>1720</v>
      </c>
      <c r="D1431" t="s">
        <v>1715</v>
      </c>
      <c r="E1431" t="s">
        <v>1703</v>
      </c>
      <c r="F1431" t="s">
        <v>1751</v>
      </c>
    </row>
    <row r="1432" spans="1:6" x14ac:dyDescent="0.35">
      <c r="A1432" t="s">
        <v>1450</v>
      </c>
      <c r="B1432" t="s">
        <v>1</v>
      </c>
      <c r="C1432" t="s">
        <v>1720</v>
      </c>
      <c r="D1432" t="s">
        <v>1715</v>
      </c>
      <c r="E1432" t="s">
        <v>1704</v>
      </c>
      <c r="F1432" t="s">
        <v>1742</v>
      </c>
    </row>
    <row r="1433" spans="1:6" x14ac:dyDescent="0.35">
      <c r="A1433" t="s">
        <v>1451</v>
      </c>
      <c r="B1433" t="s">
        <v>1</v>
      </c>
      <c r="C1433" t="s">
        <v>1720</v>
      </c>
      <c r="D1433" t="s">
        <v>1715</v>
      </c>
      <c r="E1433" t="s">
        <v>1704</v>
      </c>
      <c r="F1433" t="s">
        <v>1743</v>
      </c>
    </row>
    <row r="1434" spans="1:6" x14ac:dyDescent="0.35">
      <c r="A1434" t="s">
        <v>1452</v>
      </c>
      <c r="B1434" t="s">
        <v>1</v>
      </c>
      <c r="C1434" t="s">
        <v>1720</v>
      </c>
      <c r="D1434" t="s">
        <v>1715</v>
      </c>
      <c r="E1434" t="s">
        <v>1704</v>
      </c>
      <c r="F1434" t="s">
        <v>1744</v>
      </c>
    </row>
    <row r="1435" spans="1:6" x14ac:dyDescent="0.35">
      <c r="A1435" t="s">
        <v>1453</v>
      </c>
      <c r="B1435" t="s">
        <v>1</v>
      </c>
      <c r="C1435" t="s">
        <v>1720</v>
      </c>
      <c r="D1435" t="s">
        <v>1715</v>
      </c>
      <c r="E1435" t="s">
        <v>1704</v>
      </c>
      <c r="F1435" t="s">
        <v>1745</v>
      </c>
    </row>
    <row r="1436" spans="1:6" x14ac:dyDescent="0.35">
      <c r="A1436" t="s">
        <v>1454</v>
      </c>
      <c r="B1436" t="s">
        <v>1</v>
      </c>
      <c r="C1436" t="s">
        <v>1720</v>
      </c>
      <c r="D1436" t="s">
        <v>1715</v>
      </c>
      <c r="E1436" t="s">
        <v>1704</v>
      </c>
      <c r="F1436" t="s">
        <v>1746</v>
      </c>
    </row>
    <row r="1437" spans="1:6" x14ac:dyDescent="0.35">
      <c r="A1437" t="s">
        <v>1455</v>
      </c>
      <c r="B1437" t="s">
        <v>1</v>
      </c>
      <c r="C1437" t="s">
        <v>1720</v>
      </c>
      <c r="D1437" t="s">
        <v>1715</v>
      </c>
      <c r="E1437" t="s">
        <v>1704</v>
      </c>
      <c r="F1437" t="s">
        <v>1747</v>
      </c>
    </row>
    <row r="1438" spans="1:6" x14ac:dyDescent="0.35">
      <c r="A1438" t="s">
        <v>1456</v>
      </c>
      <c r="B1438" t="s">
        <v>1</v>
      </c>
      <c r="C1438" t="s">
        <v>1720</v>
      </c>
      <c r="D1438" t="s">
        <v>1715</v>
      </c>
      <c r="E1438" t="s">
        <v>1704</v>
      </c>
      <c r="F1438" t="s">
        <v>1748</v>
      </c>
    </row>
    <row r="1439" spans="1:6" x14ac:dyDescent="0.35">
      <c r="A1439" t="s">
        <v>1457</v>
      </c>
      <c r="B1439" t="s">
        <v>1</v>
      </c>
      <c r="C1439" t="s">
        <v>1720</v>
      </c>
      <c r="D1439" t="s">
        <v>1715</v>
      </c>
      <c r="E1439" t="s">
        <v>1704</v>
      </c>
      <c r="F1439" t="s">
        <v>1749</v>
      </c>
    </row>
    <row r="1440" spans="1:6" x14ac:dyDescent="0.35">
      <c r="A1440" t="s">
        <v>1458</v>
      </c>
      <c r="B1440" t="s">
        <v>1</v>
      </c>
      <c r="C1440" t="s">
        <v>1720</v>
      </c>
      <c r="D1440" t="s">
        <v>1715</v>
      </c>
      <c r="E1440" t="s">
        <v>1704</v>
      </c>
      <c r="F1440" t="s">
        <v>1750</v>
      </c>
    </row>
    <row r="1441" spans="1:6" x14ac:dyDescent="0.35">
      <c r="A1441" t="s">
        <v>1459</v>
      </c>
      <c r="B1441" t="s">
        <v>1</v>
      </c>
      <c r="C1441" t="s">
        <v>1720</v>
      </c>
      <c r="D1441" t="s">
        <v>1715</v>
      </c>
      <c r="E1441" t="s">
        <v>1704</v>
      </c>
      <c r="F1441" t="s">
        <v>1751</v>
      </c>
    </row>
    <row r="1442" spans="1:6" x14ac:dyDescent="0.35">
      <c r="A1442" t="s">
        <v>1460</v>
      </c>
      <c r="B1442" t="s">
        <v>2</v>
      </c>
      <c r="C1442" t="s">
        <v>1702</v>
      </c>
    </row>
    <row r="1443" spans="1:6" x14ac:dyDescent="0.35">
      <c r="A1443" t="s">
        <v>1461</v>
      </c>
      <c r="B1443" t="s">
        <v>2</v>
      </c>
      <c r="C1443" t="s">
        <v>1705</v>
      </c>
    </row>
    <row r="1444" spans="1:6" x14ac:dyDescent="0.35">
      <c r="A1444" t="s">
        <v>1462</v>
      </c>
      <c r="B1444" t="s">
        <v>2</v>
      </c>
      <c r="C1444" t="s">
        <v>1706</v>
      </c>
    </row>
    <row r="1445" spans="1:6" x14ac:dyDescent="0.35">
      <c r="A1445" t="s">
        <v>1463</v>
      </c>
      <c r="B1445" t="s">
        <v>2</v>
      </c>
      <c r="C1445" t="s">
        <v>1707</v>
      </c>
    </row>
    <row r="1446" spans="1:6" x14ac:dyDescent="0.35">
      <c r="A1446" t="s">
        <v>1464</v>
      </c>
      <c r="B1446" t="s">
        <v>2</v>
      </c>
      <c r="C1446" t="s">
        <v>1708</v>
      </c>
    </row>
    <row r="1447" spans="1:6" x14ac:dyDescent="0.35">
      <c r="A1447" t="s">
        <v>1465</v>
      </c>
      <c r="B1447" t="s">
        <v>2</v>
      </c>
      <c r="C1447" t="s">
        <v>1709</v>
      </c>
    </row>
    <row r="1448" spans="1:6" x14ac:dyDescent="0.35">
      <c r="A1448" t="s">
        <v>1466</v>
      </c>
      <c r="B1448" t="s">
        <v>2</v>
      </c>
      <c r="C1448" t="s">
        <v>1710</v>
      </c>
    </row>
    <row r="1449" spans="1:6" x14ac:dyDescent="0.35">
      <c r="A1449" t="s">
        <v>1467</v>
      </c>
      <c r="B1449" t="s">
        <v>2</v>
      </c>
      <c r="C1449" t="s">
        <v>1711</v>
      </c>
    </row>
    <row r="1450" spans="1:6" x14ac:dyDescent="0.35">
      <c r="A1450" t="s">
        <v>1468</v>
      </c>
      <c r="B1450" t="s">
        <v>2</v>
      </c>
      <c r="C1450" t="s">
        <v>1712</v>
      </c>
    </row>
    <row r="1451" spans="1:6" x14ac:dyDescent="0.35">
      <c r="A1451" t="s">
        <v>1469</v>
      </c>
      <c r="B1451" t="s">
        <v>2</v>
      </c>
      <c r="C1451" t="s">
        <v>1713</v>
      </c>
    </row>
    <row r="1452" spans="1:6" x14ac:dyDescent="0.35">
      <c r="A1452" t="s">
        <v>1470</v>
      </c>
      <c r="B1452" t="s">
        <v>2</v>
      </c>
      <c r="C1452" t="s">
        <v>1714</v>
      </c>
    </row>
    <row r="1453" spans="1:6" x14ac:dyDescent="0.35">
      <c r="A1453" t="s">
        <v>1471</v>
      </c>
      <c r="B1453" t="s">
        <v>2</v>
      </c>
      <c r="C1453" t="s">
        <v>1715</v>
      </c>
    </row>
    <row r="1454" spans="1:6" x14ac:dyDescent="0.35">
      <c r="A1454" t="s">
        <v>1472</v>
      </c>
      <c r="B1454" t="s">
        <v>3</v>
      </c>
      <c r="C1454" t="s">
        <v>1702</v>
      </c>
      <c r="D1454" t="s">
        <v>1752</v>
      </c>
    </row>
    <row r="1455" spans="1:6" x14ac:dyDescent="0.35">
      <c r="A1455" t="s">
        <v>1473</v>
      </c>
      <c r="B1455" t="s">
        <v>3</v>
      </c>
      <c r="C1455" t="s">
        <v>1702</v>
      </c>
      <c r="D1455" t="s">
        <v>1753</v>
      </c>
    </row>
    <row r="1456" spans="1:6" x14ac:dyDescent="0.35">
      <c r="A1456" t="s">
        <v>1474</v>
      </c>
      <c r="B1456" t="s">
        <v>3</v>
      </c>
      <c r="C1456" t="s">
        <v>1702</v>
      </c>
      <c r="D1456" t="s">
        <v>1754</v>
      </c>
    </row>
    <row r="1457" spans="1:4" x14ac:dyDescent="0.35">
      <c r="A1457" t="s">
        <v>1475</v>
      </c>
      <c r="B1457" t="s">
        <v>3</v>
      </c>
      <c r="C1457" t="s">
        <v>1702</v>
      </c>
      <c r="D1457" t="s">
        <v>1755</v>
      </c>
    </row>
    <row r="1458" spans="1:4" x14ac:dyDescent="0.35">
      <c r="A1458" t="s">
        <v>1476</v>
      </c>
      <c r="B1458" t="s">
        <v>3</v>
      </c>
      <c r="C1458" t="s">
        <v>1702</v>
      </c>
      <c r="D1458" t="s">
        <v>1756</v>
      </c>
    </row>
    <row r="1459" spans="1:4" x14ac:dyDescent="0.35">
      <c r="A1459" t="s">
        <v>1477</v>
      </c>
      <c r="B1459" t="s">
        <v>3</v>
      </c>
      <c r="C1459" t="s">
        <v>1702</v>
      </c>
      <c r="D1459" t="s">
        <v>1757</v>
      </c>
    </row>
    <row r="1460" spans="1:4" x14ac:dyDescent="0.35">
      <c r="A1460" t="s">
        <v>1478</v>
      </c>
      <c r="B1460" t="s">
        <v>3</v>
      </c>
      <c r="C1460" t="s">
        <v>1702</v>
      </c>
      <c r="D1460" t="s">
        <v>1758</v>
      </c>
    </row>
    <row r="1461" spans="1:4" x14ac:dyDescent="0.35">
      <c r="A1461" t="s">
        <v>1479</v>
      </c>
      <c r="B1461" t="s">
        <v>3</v>
      </c>
      <c r="C1461" t="s">
        <v>1702</v>
      </c>
      <c r="D1461" t="s">
        <v>1759</v>
      </c>
    </row>
    <row r="1462" spans="1:4" x14ac:dyDescent="0.35">
      <c r="A1462" t="s">
        <v>1480</v>
      </c>
      <c r="B1462" t="s">
        <v>3</v>
      </c>
      <c r="C1462" t="s">
        <v>1702</v>
      </c>
      <c r="D1462" t="s">
        <v>1760</v>
      </c>
    </row>
    <row r="1463" spans="1:4" x14ac:dyDescent="0.35">
      <c r="A1463" t="s">
        <v>1481</v>
      </c>
      <c r="B1463" t="s">
        <v>3</v>
      </c>
      <c r="C1463" t="s">
        <v>1702</v>
      </c>
      <c r="D1463" t="s">
        <v>1761</v>
      </c>
    </row>
    <row r="1464" spans="1:4" x14ac:dyDescent="0.35">
      <c r="A1464" t="s">
        <v>1482</v>
      </c>
      <c r="B1464" t="s">
        <v>3</v>
      </c>
      <c r="C1464" t="s">
        <v>1702</v>
      </c>
      <c r="D1464" t="s">
        <v>1762</v>
      </c>
    </row>
    <row r="1465" spans="1:4" x14ac:dyDescent="0.35">
      <c r="A1465" t="s">
        <v>1483</v>
      </c>
      <c r="B1465" t="s">
        <v>3</v>
      </c>
      <c r="C1465" t="s">
        <v>1702</v>
      </c>
      <c r="D1465" t="s">
        <v>1763</v>
      </c>
    </row>
    <row r="1466" spans="1:4" x14ac:dyDescent="0.35">
      <c r="A1466" t="s">
        <v>1484</v>
      </c>
      <c r="B1466" t="s">
        <v>3</v>
      </c>
      <c r="C1466" t="s">
        <v>1702</v>
      </c>
      <c r="D1466" t="s">
        <v>1764</v>
      </c>
    </row>
    <row r="1467" spans="1:4" x14ac:dyDescent="0.35">
      <c r="A1467" t="s">
        <v>1485</v>
      </c>
      <c r="B1467" t="s">
        <v>3</v>
      </c>
      <c r="C1467" t="s">
        <v>1702</v>
      </c>
      <c r="D1467" t="s">
        <v>1765</v>
      </c>
    </row>
    <row r="1468" spans="1:4" x14ac:dyDescent="0.35">
      <c r="A1468" t="s">
        <v>1486</v>
      </c>
      <c r="B1468" t="s">
        <v>3</v>
      </c>
      <c r="C1468" t="s">
        <v>1702</v>
      </c>
      <c r="D1468" t="s">
        <v>1766</v>
      </c>
    </row>
    <row r="1469" spans="1:4" x14ac:dyDescent="0.35">
      <c r="A1469" t="s">
        <v>1487</v>
      </c>
      <c r="B1469" t="s">
        <v>3</v>
      </c>
      <c r="C1469" t="s">
        <v>1702</v>
      </c>
      <c r="D1469" t="s">
        <v>1767</v>
      </c>
    </row>
    <row r="1470" spans="1:4" x14ac:dyDescent="0.35">
      <c r="A1470" t="s">
        <v>1488</v>
      </c>
      <c r="B1470" t="s">
        <v>3</v>
      </c>
      <c r="C1470" t="s">
        <v>1705</v>
      </c>
      <c r="D1470" t="s">
        <v>1752</v>
      </c>
    </row>
    <row r="1471" spans="1:4" x14ac:dyDescent="0.35">
      <c r="A1471" t="s">
        <v>1489</v>
      </c>
      <c r="B1471" t="s">
        <v>3</v>
      </c>
      <c r="C1471" t="s">
        <v>1705</v>
      </c>
      <c r="D1471" t="s">
        <v>1753</v>
      </c>
    </row>
    <row r="1472" spans="1:4" x14ac:dyDescent="0.35">
      <c r="A1472" t="s">
        <v>1490</v>
      </c>
      <c r="B1472" t="s">
        <v>3</v>
      </c>
      <c r="C1472" t="s">
        <v>1705</v>
      </c>
      <c r="D1472" t="s">
        <v>1754</v>
      </c>
    </row>
    <row r="1473" spans="1:4" x14ac:dyDescent="0.35">
      <c r="A1473" t="s">
        <v>1491</v>
      </c>
      <c r="B1473" t="s">
        <v>3</v>
      </c>
      <c r="C1473" t="s">
        <v>1705</v>
      </c>
      <c r="D1473" t="s">
        <v>1755</v>
      </c>
    </row>
    <row r="1474" spans="1:4" x14ac:dyDescent="0.35">
      <c r="A1474" t="s">
        <v>1492</v>
      </c>
      <c r="B1474" t="s">
        <v>3</v>
      </c>
      <c r="C1474" t="s">
        <v>1705</v>
      </c>
      <c r="D1474" t="s">
        <v>1756</v>
      </c>
    </row>
    <row r="1475" spans="1:4" x14ac:dyDescent="0.35">
      <c r="A1475" t="s">
        <v>1493</v>
      </c>
      <c r="B1475" t="s">
        <v>3</v>
      </c>
      <c r="C1475" t="s">
        <v>1705</v>
      </c>
      <c r="D1475" t="s">
        <v>1757</v>
      </c>
    </row>
    <row r="1476" spans="1:4" x14ac:dyDescent="0.35">
      <c r="A1476" t="s">
        <v>1494</v>
      </c>
      <c r="B1476" t="s">
        <v>3</v>
      </c>
      <c r="C1476" t="s">
        <v>1705</v>
      </c>
      <c r="D1476" t="s">
        <v>1758</v>
      </c>
    </row>
    <row r="1477" spans="1:4" x14ac:dyDescent="0.35">
      <c r="A1477" t="s">
        <v>1495</v>
      </c>
      <c r="B1477" t="s">
        <v>3</v>
      </c>
      <c r="C1477" t="s">
        <v>1705</v>
      </c>
      <c r="D1477" t="s">
        <v>1759</v>
      </c>
    </row>
    <row r="1478" spans="1:4" x14ac:dyDescent="0.35">
      <c r="A1478" t="s">
        <v>1496</v>
      </c>
      <c r="B1478" t="s">
        <v>3</v>
      </c>
      <c r="C1478" t="s">
        <v>1705</v>
      </c>
      <c r="D1478" t="s">
        <v>1760</v>
      </c>
    </row>
    <row r="1479" spans="1:4" x14ac:dyDescent="0.35">
      <c r="A1479" t="s">
        <v>1497</v>
      </c>
      <c r="B1479" t="s">
        <v>3</v>
      </c>
      <c r="C1479" t="s">
        <v>1705</v>
      </c>
      <c r="D1479" t="s">
        <v>1761</v>
      </c>
    </row>
    <row r="1480" spans="1:4" x14ac:dyDescent="0.35">
      <c r="A1480" t="s">
        <v>1498</v>
      </c>
      <c r="B1480" t="s">
        <v>3</v>
      </c>
      <c r="C1480" t="s">
        <v>1705</v>
      </c>
      <c r="D1480" t="s">
        <v>1762</v>
      </c>
    </row>
    <row r="1481" spans="1:4" x14ac:dyDescent="0.35">
      <c r="A1481" t="s">
        <v>1499</v>
      </c>
      <c r="B1481" t="s">
        <v>3</v>
      </c>
      <c r="C1481" t="s">
        <v>1705</v>
      </c>
      <c r="D1481" t="s">
        <v>1763</v>
      </c>
    </row>
    <row r="1482" spans="1:4" x14ac:dyDescent="0.35">
      <c r="A1482" t="s">
        <v>1500</v>
      </c>
      <c r="B1482" t="s">
        <v>3</v>
      </c>
      <c r="C1482" t="s">
        <v>1705</v>
      </c>
      <c r="D1482" t="s">
        <v>1764</v>
      </c>
    </row>
    <row r="1483" spans="1:4" x14ac:dyDescent="0.35">
      <c r="A1483" t="s">
        <v>1501</v>
      </c>
      <c r="B1483" t="s">
        <v>3</v>
      </c>
      <c r="C1483" t="s">
        <v>1705</v>
      </c>
      <c r="D1483" t="s">
        <v>1765</v>
      </c>
    </row>
    <row r="1484" spans="1:4" x14ac:dyDescent="0.35">
      <c r="A1484" t="s">
        <v>1502</v>
      </c>
      <c r="B1484" t="s">
        <v>3</v>
      </c>
      <c r="C1484" t="s">
        <v>1705</v>
      </c>
      <c r="D1484" t="s">
        <v>1766</v>
      </c>
    </row>
    <row r="1485" spans="1:4" x14ac:dyDescent="0.35">
      <c r="A1485" t="s">
        <v>1503</v>
      </c>
      <c r="B1485" t="s">
        <v>3</v>
      </c>
      <c r="C1485" t="s">
        <v>1705</v>
      </c>
      <c r="D1485" t="s">
        <v>1767</v>
      </c>
    </row>
    <row r="1486" spans="1:4" x14ac:dyDescent="0.35">
      <c r="A1486" t="s">
        <v>1504</v>
      </c>
      <c r="B1486" t="s">
        <v>3</v>
      </c>
      <c r="C1486" t="s">
        <v>1706</v>
      </c>
      <c r="D1486" t="s">
        <v>1752</v>
      </c>
    </row>
    <row r="1487" spans="1:4" x14ac:dyDescent="0.35">
      <c r="A1487" t="s">
        <v>1505</v>
      </c>
      <c r="B1487" t="s">
        <v>3</v>
      </c>
      <c r="C1487" t="s">
        <v>1706</v>
      </c>
      <c r="D1487" t="s">
        <v>1753</v>
      </c>
    </row>
    <row r="1488" spans="1:4" x14ac:dyDescent="0.35">
      <c r="A1488" t="s">
        <v>1506</v>
      </c>
      <c r="B1488" t="s">
        <v>3</v>
      </c>
      <c r="C1488" t="s">
        <v>1706</v>
      </c>
      <c r="D1488" t="s">
        <v>1754</v>
      </c>
    </row>
    <row r="1489" spans="1:4" x14ac:dyDescent="0.35">
      <c r="A1489" t="s">
        <v>1507</v>
      </c>
      <c r="B1489" t="s">
        <v>3</v>
      </c>
      <c r="C1489" t="s">
        <v>1706</v>
      </c>
      <c r="D1489" t="s">
        <v>1755</v>
      </c>
    </row>
    <row r="1490" spans="1:4" x14ac:dyDescent="0.35">
      <c r="A1490" t="s">
        <v>1508</v>
      </c>
      <c r="B1490" t="s">
        <v>3</v>
      </c>
      <c r="C1490" t="s">
        <v>1706</v>
      </c>
      <c r="D1490" t="s">
        <v>1756</v>
      </c>
    </row>
    <row r="1491" spans="1:4" x14ac:dyDescent="0.35">
      <c r="A1491" t="s">
        <v>1509</v>
      </c>
      <c r="B1491" t="s">
        <v>3</v>
      </c>
      <c r="C1491" t="s">
        <v>1706</v>
      </c>
      <c r="D1491" t="s">
        <v>1757</v>
      </c>
    </row>
    <row r="1492" spans="1:4" x14ac:dyDescent="0.35">
      <c r="A1492" t="s">
        <v>1510</v>
      </c>
      <c r="B1492" t="s">
        <v>3</v>
      </c>
      <c r="C1492" t="s">
        <v>1706</v>
      </c>
      <c r="D1492" t="s">
        <v>1758</v>
      </c>
    </row>
    <row r="1493" spans="1:4" x14ac:dyDescent="0.35">
      <c r="A1493" t="s">
        <v>1511</v>
      </c>
      <c r="B1493" t="s">
        <v>3</v>
      </c>
      <c r="C1493" t="s">
        <v>1706</v>
      </c>
      <c r="D1493" t="s">
        <v>1759</v>
      </c>
    </row>
    <row r="1494" spans="1:4" x14ac:dyDescent="0.35">
      <c r="A1494" t="s">
        <v>1512</v>
      </c>
      <c r="B1494" t="s">
        <v>3</v>
      </c>
      <c r="C1494" t="s">
        <v>1706</v>
      </c>
      <c r="D1494" t="s">
        <v>1760</v>
      </c>
    </row>
    <row r="1495" spans="1:4" x14ac:dyDescent="0.35">
      <c r="A1495" t="s">
        <v>1513</v>
      </c>
      <c r="B1495" t="s">
        <v>3</v>
      </c>
      <c r="C1495" t="s">
        <v>1706</v>
      </c>
      <c r="D1495" t="s">
        <v>1761</v>
      </c>
    </row>
    <row r="1496" spans="1:4" x14ac:dyDescent="0.35">
      <c r="A1496" t="s">
        <v>1514</v>
      </c>
      <c r="B1496" t="s">
        <v>3</v>
      </c>
      <c r="C1496" t="s">
        <v>1706</v>
      </c>
      <c r="D1496" t="s">
        <v>1762</v>
      </c>
    </row>
    <row r="1497" spans="1:4" x14ac:dyDescent="0.35">
      <c r="A1497" t="s">
        <v>1515</v>
      </c>
      <c r="B1497" t="s">
        <v>3</v>
      </c>
      <c r="C1497" t="s">
        <v>1706</v>
      </c>
      <c r="D1497" t="s">
        <v>1763</v>
      </c>
    </row>
    <row r="1498" spans="1:4" x14ac:dyDescent="0.35">
      <c r="A1498" t="s">
        <v>1516</v>
      </c>
      <c r="B1498" t="s">
        <v>3</v>
      </c>
      <c r="C1498" t="s">
        <v>1706</v>
      </c>
      <c r="D1498" t="s">
        <v>1764</v>
      </c>
    </row>
    <row r="1499" spans="1:4" x14ac:dyDescent="0.35">
      <c r="A1499" t="s">
        <v>1517</v>
      </c>
      <c r="B1499" t="s">
        <v>3</v>
      </c>
      <c r="C1499" t="s">
        <v>1706</v>
      </c>
      <c r="D1499" t="s">
        <v>1765</v>
      </c>
    </row>
    <row r="1500" spans="1:4" x14ac:dyDescent="0.35">
      <c r="A1500" t="s">
        <v>1518</v>
      </c>
      <c r="B1500" t="s">
        <v>3</v>
      </c>
      <c r="C1500" t="s">
        <v>1706</v>
      </c>
      <c r="D1500" t="s">
        <v>1766</v>
      </c>
    </row>
    <row r="1501" spans="1:4" x14ac:dyDescent="0.35">
      <c r="A1501" t="s">
        <v>1519</v>
      </c>
      <c r="B1501" t="s">
        <v>3</v>
      </c>
      <c r="C1501" t="s">
        <v>1706</v>
      </c>
      <c r="D1501" t="s">
        <v>1767</v>
      </c>
    </row>
    <row r="1502" spans="1:4" x14ac:dyDescent="0.35">
      <c r="A1502" t="s">
        <v>1520</v>
      </c>
      <c r="B1502" t="s">
        <v>3</v>
      </c>
      <c r="C1502" t="s">
        <v>1707</v>
      </c>
      <c r="D1502" t="s">
        <v>1752</v>
      </c>
    </row>
    <row r="1503" spans="1:4" x14ac:dyDescent="0.35">
      <c r="A1503" t="s">
        <v>1521</v>
      </c>
      <c r="B1503" t="s">
        <v>3</v>
      </c>
      <c r="C1503" t="s">
        <v>1707</v>
      </c>
      <c r="D1503" t="s">
        <v>1753</v>
      </c>
    </row>
    <row r="1504" spans="1:4" x14ac:dyDescent="0.35">
      <c r="A1504" t="s">
        <v>1522</v>
      </c>
      <c r="B1504" t="s">
        <v>3</v>
      </c>
      <c r="C1504" t="s">
        <v>1707</v>
      </c>
      <c r="D1504" t="s">
        <v>1754</v>
      </c>
    </row>
    <row r="1505" spans="1:4" x14ac:dyDescent="0.35">
      <c r="A1505" t="s">
        <v>1523</v>
      </c>
      <c r="B1505" t="s">
        <v>3</v>
      </c>
      <c r="C1505" t="s">
        <v>1707</v>
      </c>
      <c r="D1505" t="s">
        <v>1755</v>
      </c>
    </row>
    <row r="1506" spans="1:4" x14ac:dyDescent="0.35">
      <c r="A1506" t="s">
        <v>1524</v>
      </c>
      <c r="B1506" t="s">
        <v>3</v>
      </c>
      <c r="C1506" t="s">
        <v>1707</v>
      </c>
      <c r="D1506" t="s">
        <v>1756</v>
      </c>
    </row>
    <row r="1507" spans="1:4" x14ac:dyDescent="0.35">
      <c r="A1507" t="s">
        <v>1525</v>
      </c>
      <c r="B1507" t="s">
        <v>3</v>
      </c>
      <c r="C1507" t="s">
        <v>1707</v>
      </c>
      <c r="D1507" t="s">
        <v>1757</v>
      </c>
    </row>
    <row r="1508" spans="1:4" x14ac:dyDescent="0.35">
      <c r="A1508" t="s">
        <v>1526</v>
      </c>
      <c r="B1508" t="s">
        <v>3</v>
      </c>
      <c r="C1508" t="s">
        <v>1707</v>
      </c>
      <c r="D1508" t="s">
        <v>1758</v>
      </c>
    </row>
    <row r="1509" spans="1:4" x14ac:dyDescent="0.35">
      <c r="A1509" t="s">
        <v>1527</v>
      </c>
      <c r="B1509" t="s">
        <v>3</v>
      </c>
      <c r="C1509" t="s">
        <v>1707</v>
      </c>
      <c r="D1509" t="s">
        <v>1759</v>
      </c>
    </row>
    <row r="1510" spans="1:4" x14ac:dyDescent="0.35">
      <c r="A1510" t="s">
        <v>1528</v>
      </c>
      <c r="B1510" t="s">
        <v>3</v>
      </c>
      <c r="C1510" t="s">
        <v>1707</v>
      </c>
      <c r="D1510" t="s">
        <v>1760</v>
      </c>
    </row>
    <row r="1511" spans="1:4" x14ac:dyDescent="0.35">
      <c r="A1511" t="s">
        <v>1529</v>
      </c>
      <c r="B1511" t="s">
        <v>3</v>
      </c>
      <c r="C1511" t="s">
        <v>1707</v>
      </c>
      <c r="D1511" t="s">
        <v>1761</v>
      </c>
    </row>
    <row r="1512" spans="1:4" x14ac:dyDescent="0.35">
      <c r="A1512" t="s">
        <v>1530</v>
      </c>
      <c r="B1512" t="s">
        <v>3</v>
      </c>
      <c r="C1512" t="s">
        <v>1707</v>
      </c>
      <c r="D1512" t="s">
        <v>1762</v>
      </c>
    </row>
    <row r="1513" spans="1:4" x14ac:dyDescent="0.35">
      <c r="A1513" t="s">
        <v>1531</v>
      </c>
      <c r="B1513" t="s">
        <v>3</v>
      </c>
      <c r="C1513" t="s">
        <v>1707</v>
      </c>
      <c r="D1513" t="s">
        <v>1763</v>
      </c>
    </row>
    <row r="1514" spans="1:4" x14ac:dyDescent="0.35">
      <c r="A1514" t="s">
        <v>1532</v>
      </c>
      <c r="B1514" t="s">
        <v>3</v>
      </c>
      <c r="C1514" t="s">
        <v>1707</v>
      </c>
      <c r="D1514" t="s">
        <v>1764</v>
      </c>
    </row>
    <row r="1515" spans="1:4" x14ac:dyDescent="0.35">
      <c r="A1515" t="s">
        <v>1533</v>
      </c>
      <c r="B1515" t="s">
        <v>3</v>
      </c>
      <c r="C1515" t="s">
        <v>1707</v>
      </c>
      <c r="D1515" t="s">
        <v>1765</v>
      </c>
    </row>
    <row r="1516" spans="1:4" x14ac:dyDescent="0.35">
      <c r="A1516" t="s">
        <v>1534</v>
      </c>
      <c r="B1516" t="s">
        <v>3</v>
      </c>
      <c r="C1516" t="s">
        <v>1707</v>
      </c>
      <c r="D1516" t="s">
        <v>1766</v>
      </c>
    </row>
    <row r="1517" spans="1:4" x14ac:dyDescent="0.35">
      <c r="A1517" t="s">
        <v>1535</v>
      </c>
      <c r="B1517" t="s">
        <v>3</v>
      </c>
      <c r="C1517" t="s">
        <v>1707</v>
      </c>
      <c r="D1517" t="s">
        <v>1767</v>
      </c>
    </row>
    <row r="1518" spans="1:4" x14ac:dyDescent="0.35">
      <c r="A1518" t="s">
        <v>1536</v>
      </c>
      <c r="B1518" t="s">
        <v>3</v>
      </c>
      <c r="C1518" t="s">
        <v>1708</v>
      </c>
      <c r="D1518" t="s">
        <v>1752</v>
      </c>
    </row>
    <row r="1519" spans="1:4" x14ac:dyDescent="0.35">
      <c r="A1519" t="s">
        <v>1537</v>
      </c>
      <c r="B1519" t="s">
        <v>3</v>
      </c>
      <c r="C1519" t="s">
        <v>1708</v>
      </c>
      <c r="D1519" t="s">
        <v>1753</v>
      </c>
    </row>
    <row r="1520" spans="1:4" x14ac:dyDescent="0.35">
      <c r="A1520" t="s">
        <v>1538</v>
      </c>
      <c r="B1520" t="s">
        <v>3</v>
      </c>
      <c r="C1520" t="s">
        <v>1708</v>
      </c>
      <c r="D1520" t="s">
        <v>1754</v>
      </c>
    </row>
    <row r="1521" spans="1:4" x14ac:dyDescent="0.35">
      <c r="A1521" t="s">
        <v>1539</v>
      </c>
      <c r="B1521" t="s">
        <v>3</v>
      </c>
      <c r="C1521" t="s">
        <v>1708</v>
      </c>
      <c r="D1521" t="s">
        <v>1755</v>
      </c>
    </row>
    <row r="1522" spans="1:4" x14ac:dyDescent="0.35">
      <c r="A1522" t="s">
        <v>1540</v>
      </c>
      <c r="B1522" t="s">
        <v>3</v>
      </c>
      <c r="C1522" t="s">
        <v>1708</v>
      </c>
      <c r="D1522" t="s">
        <v>1756</v>
      </c>
    </row>
    <row r="1523" spans="1:4" x14ac:dyDescent="0.35">
      <c r="A1523" t="s">
        <v>1541</v>
      </c>
      <c r="B1523" t="s">
        <v>3</v>
      </c>
      <c r="C1523" t="s">
        <v>1708</v>
      </c>
      <c r="D1523" t="s">
        <v>1757</v>
      </c>
    </row>
    <row r="1524" spans="1:4" x14ac:dyDescent="0.35">
      <c r="A1524" t="s">
        <v>1542</v>
      </c>
      <c r="B1524" t="s">
        <v>3</v>
      </c>
      <c r="C1524" t="s">
        <v>1708</v>
      </c>
      <c r="D1524" t="s">
        <v>1758</v>
      </c>
    </row>
    <row r="1525" spans="1:4" x14ac:dyDescent="0.35">
      <c r="A1525" t="s">
        <v>1543</v>
      </c>
      <c r="B1525" t="s">
        <v>3</v>
      </c>
      <c r="C1525" t="s">
        <v>1708</v>
      </c>
      <c r="D1525" t="s">
        <v>1759</v>
      </c>
    </row>
    <row r="1526" spans="1:4" x14ac:dyDescent="0.35">
      <c r="A1526" t="s">
        <v>1544</v>
      </c>
      <c r="B1526" t="s">
        <v>3</v>
      </c>
      <c r="C1526" t="s">
        <v>1708</v>
      </c>
      <c r="D1526" t="s">
        <v>1760</v>
      </c>
    </row>
    <row r="1527" spans="1:4" x14ac:dyDescent="0.35">
      <c r="A1527" t="s">
        <v>1545</v>
      </c>
      <c r="B1527" t="s">
        <v>3</v>
      </c>
      <c r="C1527" t="s">
        <v>1708</v>
      </c>
      <c r="D1527" t="s">
        <v>1761</v>
      </c>
    </row>
    <row r="1528" spans="1:4" x14ac:dyDescent="0.35">
      <c r="A1528" t="s">
        <v>1546</v>
      </c>
      <c r="B1528" t="s">
        <v>3</v>
      </c>
      <c r="C1528" t="s">
        <v>1708</v>
      </c>
      <c r="D1528" t="s">
        <v>1762</v>
      </c>
    </row>
    <row r="1529" spans="1:4" x14ac:dyDescent="0.35">
      <c r="A1529" t="s">
        <v>1547</v>
      </c>
      <c r="B1529" t="s">
        <v>3</v>
      </c>
      <c r="C1529" t="s">
        <v>1708</v>
      </c>
      <c r="D1529" t="s">
        <v>1763</v>
      </c>
    </row>
    <row r="1530" spans="1:4" x14ac:dyDescent="0.35">
      <c r="A1530" t="s">
        <v>1548</v>
      </c>
      <c r="B1530" t="s">
        <v>3</v>
      </c>
      <c r="C1530" t="s">
        <v>1708</v>
      </c>
      <c r="D1530" t="s">
        <v>1764</v>
      </c>
    </row>
    <row r="1531" spans="1:4" x14ac:dyDescent="0.35">
      <c r="A1531" t="s">
        <v>1549</v>
      </c>
      <c r="B1531" t="s">
        <v>3</v>
      </c>
      <c r="C1531" t="s">
        <v>1708</v>
      </c>
      <c r="D1531" t="s">
        <v>1765</v>
      </c>
    </row>
    <row r="1532" spans="1:4" x14ac:dyDescent="0.35">
      <c r="A1532" t="s">
        <v>1550</v>
      </c>
      <c r="B1532" t="s">
        <v>3</v>
      </c>
      <c r="C1532" t="s">
        <v>1708</v>
      </c>
      <c r="D1532" t="s">
        <v>1766</v>
      </c>
    </row>
    <row r="1533" spans="1:4" x14ac:dyDescent="0.35">
      <c r="A1533" t="s">
        <v>1551</v>
      </c>
      <c r="B1533" t="s">
        <v>3</v>
      </c>
      <c r="C1533" t="s">
        <v>1708</v>
      </c>
      <c r="D1533" t="s">
        <v>1767</v>
      </c>
    </row>
    <row r="1534" spans="1:4" x14ac:dyDescent="0.35">
      <c r="A1534" t="s">
        <v>1552</v>
      </c>
      <c r="B1534" t="s">
        <v>3</v>
      </c>
      <c r="C1534" t="s">
        <v>1709</v>
      </c>
      <c r="D1534" t="s">
        <v>1752</v>
      </c>
    </row>
    <row r="1535" spans="1:4" x14ac:dyDescent="0.35">
      <c r="A1535" t="s">
        <v>1553</v>
      </c>
      <c r="B1535" t="s">
        <v>3</v>
      </c>
      <c r="C1535" t="s">
        <v>1709</v>
      </c>
      <c r="D1535" t="s">
        <v>1753</v>
      </c>
    </row>
    <row r="1536" spans="1:4" x14ac:dyDescent="0.35">
      <c r="A1536" t="s">
        <v>1554</v>
      </c>
      <c r="B1536" t="s">
        <v>3</v>
      </c>
      <c r="C1536" t="s">
        <v>1709</v>
      </c>
      <c r="D1536" t="s">
        <v>1754</v>
      </c>
    </row>
    <row r="1537" spans="1:4" x14ac:dyDescent="0.35">
      <c r="A1537" t="s">
        <v>1555</v>
      </c>
      <c r="B1537" t="s">
        <v>3</v>
      </c>
      <c r="C1537" t="s">
        <v>1709</v>
      </c>
      <c r="D1537" t="s">
        <v>1755</v>
      </c>
    </row>
    <row r="1538" spans="1:4" x14ac:dyDescent="0.35">
      <c r="A1538" t="s">
        <v>1556</v>
      </c>
      <c r="B1538" t="s">
        <v>3</v>
      </c>
      <c r="C1538" t="s">
        <v>1709</v>
      </c>
      <c r="D1538" t="s">
        <v>1756</v>
      </c>
    </row>
    <row r="1539" spans="1:4" x14ac:dyDescent="0.35">
      <c r="A1539" t="s">
        <v>1557</v>
      </c>
      <c r="B1539" t="s">
        <v>3</v>
      </c>
      <c r="C1539" t="s">
        <v>1709</v>
      </c>
      <c r="D1539" t="s">
        <v>1757</v>
      </c>
    </row>
    <row r="1540" spans="1:4" x14ac:dyDescent="0.35">
      <c r="A1540" t="s">
        <v>1558</v>
      </c>
      <c r="B1540" t="s">
        <v>3</v>
      </c>
      <c r="C1540" t="s">
        <v>1709</v>
      </c>
      <c r="D1540" t="s">
        <v>1758</v>
      </c>
    </row>
    <row r="1541" spans="1:4" x14ac:dyDescent="0.35">
      <c r="A1541" t="s">
        <v>1559</v>
      </c>
      <c r="B1541" t="s">
        <v>3</v>
      </c>
      <c r="C1541" t="s">
        <v>1709</v>
      </c>
      <c r="D1541" t="s">
        <v>1759</v>
      </c>
    </row>
    <row r="1542" spans="1:4" x14ac:dyDescent="0.35">
      <c r="A1542" t="s">
        <v>1560</v>
      </c>
      <c r="B1542" t="s">
        <v>3</v>
      </c>
      <c r="C1542" t="s">
        <v>1709</v>
      </c>
      <c r="D1542" t="s">
        <v>1760</v>
      </c>
    </row>
    <row r="1543" spans="1:4" x14ac:dyDescent="0.35">
      <c r="A1543" t="s">
        <v>1561</v>
      </c>
      <c r="B1543" t="s">
        <v>3</v>
      </c>
      <c r="C1543" t="s">
        <v>1709</v>
      </c>
      <c r="D1543" t="s">
        <v>1761</v>
      </c>
    </row>
    <row r="1544" spans="1:4" x14ac:dyDescent="0.35">
      <c r="A1544" t="s">
        <v>1562</v>
      </c>
      <c r="B1544" t="s">
        <v>3</v>
      </c>
      <c r="C1544" t="s">
        <v>1709</v>
      </c>
      <c r="D1544" t="s">
        <v>1762</v>
      </c>
    </row>
    <row r="1545" spans="1:4" x14ac:dyDescent="0.35">
      <c r="A1545" t="s">
        <v>1563</v>
      </c>
      <c r="B1545" t="s">
        <v>3</v>
      </c>
      <c r="C1545" t="s">
        <v>1709</v>
      </c>
      <c r="D1545" t="s">
        <v>1763</v>
      </c>
    </row>
    <row r="1546" spans="1:4" x14ac:dyDescent="0.35">
      <c r="A1546" t="s">
        <v>1564</v>
      </c>
      <c r="B1546" t="s">
        <v>3</v>
      </c>
      <c r="C1546" t="s">
        <v>1709</v>
      </c>
      <c r="D1546" t="s">
        <v>1764</v>
      </c>
    </row>
    <row r="1547" spans="1:4" x14ac:dyDescent="0.35">
      <c r="A1547" t="s">
        <v>1565</v>
      </c>
      <c r="B1547" t="s">
        <v>3</v>
      </c>
      <c r="C1547" t="s">
        <v>1709</v>
      </c>
      <c r="D1547" t="s">
        <v>1765</v>
      </c>
    </row>
    <row r="1548" spans="1:4" x14ac:dyDescent="0.35">
      <c r="A1548" t="s">
        <v>1566</v>
      </c>
      <c r="B1548" t="s">
        <v>3</v>
      </c>
      <c r="C1548" t="s">
        <v>1709</v>
      </c>
      <c r="D1548" t="s">
        <v>1766</v>
      </c>
    </row>
    <row r="1549" spans="1:4" x14ac:dyDescent="0.35">
      <c r="A1549" t="s">
        <v>1567</v>
      </c>
      <c r="B1549" t="s">
        <v>3</v>
      </c>
      <c r="C1549" t="s">
        <v>1709</v>
      </c>
      <c r="D1549" t="s">
        <v>1767</v>
      </c>
    </row>
    <row r="1550" spans="1:4" x14ac:dyDescent="0.35">
      <c r="A1550" t="s">
        <v>1568</v>
      </c>
      <c r="B1550" t="s">
        <v>3</v>
      </c>
      <c r="C1550" t="s">
        <v>1710</v>
      </c>
      <c r="D1550" t="s">
        <v>1752</v>
      </c>
    </row>
    <row r="1551" spans="1:4" x14ac:dyDescent="0.35">
      <c r="A1551" t="s">
        <v>1569</v>
      </c>
      <c r="B1551" t="s">
        <v>3</v>
      </c>
      <c r="C1551" t="s">
        <v>1710</v>
      </c>
      <c r="D1551" t="s">
        <v>1753</v>
      </c>
    </row>
    <row r="1552" spans="1:4" x14ac:dyDescent="0.35">
      <c r="A1552" t="s">
        <v>1570</v>
      </c>
      <c r="B1552" t="s">
        <v>3</v>
      </c>
      <c r="C1552" t="s">
        <v>1710</v>
      </c>
      <c r="D1552" t="s">
        <v>1754</v>
      </c>
    </row>
    <row r="1553" spans="1:4" x14ac:dyDescent="0.35">
      <c r="A1553" t="s">
        <v>1571</v>
      </c>
      <c r="B1553" t="s">
        <v>3</v>
      </c>
      <c r="C1553" t="s">
        <v>1710</v>
      </c>
      <c r="D1553" t="s">
        <v>1755</v>
      </c>
    </row>
    <row r="1554" spans="1:4" x14ac:dyDescent="0.35">
      <c r="A1554" t="s">
        <v>1572</v>
      </c>
      <c r="B1554" t="s">
        <v>3</v>
      </c>
      <c r="C1554" t="s">
        <v>1710</v>
      </c>
      <c r="D1554" t="s">
        <v>1756</v>
      </c>
    </row>
    <row r="1555" spans="1:4" x14ac:dyDescent="0.35">
      <c r="A1555" t="s">
        <v>1573</v>
      </c>
      <c r="B1555" t="s">
        <v>3</v>
      </c>
      <c r="C1555" t="s">
        <v>1710</v>
      </c>
      <c r="D1555" t="s">
        <v>1757</v>
      </c>
    </row>
    <row r="1556" spans="1:4" x14ac:dyDescent="0.35">
      <c r="A1556" t="s">
        <v>1574</v>
      </c>
      <c r="B1556" t="s">
        <v>3</v>
      </c>
      <c r="C1556" t="s">
        <v>1710</v>
      </c>
      <c r="D1556" t="s">
        <v>1758</v>
      </c>
    </row>
    <row r="1557" spans="1:4" x14ac:dyDescent="0.35">
      <c r="A1557" t="s">
        <v>1575</v>
      </c>
      <c r="B1557" t="s">
        <v>3</v>
      </c>
      <c r="C1557" t="s">
        <v>1710</v>
      </c>
      <c r="D1557" t="s">
        <v>1759</v>
      </c>
    </row>
    <row r="1558" spans="1:4" x14ac:dyDescent="0.35">
      <c r="A1558" t="s">
        <v>1576</v>
      </c>
      <c r="B1558" t="s">
        <v>3</v>
      </c>
      <c r="C1558" t="s">
        <v>1710</v>
      </c>
      <c r="D1558" t="s">
        <v>1760</v>
      </c>
    </row>
    <row r="1559" spans="1:4" x14ac:dyDescent="0.35">
      <c r="A1559" t="s">
        <v>1577</v>
      </c>
      <c r="B1559" t="s">
        <v>3</v>
      </c>
      <c r="C1559" t="s">
        <v>1710</v>
      </c>
      <c r="D1559" t="s">
        <v>1761</v>
      </c>
    </row>
    <row r="1560" spans="1:4" x14ac:dyDescent="0.35">
      <c r="A1560" t="s">
        <v>1578</v>
      </c>
      <c r="B1560" t="s">
        <v>3</v>
      </c>
      <c r="C1560" t="s">
        <v>1710</v>
      </c>
      <c r="D1560" t="s">
        <v>1762</v>
      </c>
    </row>
    <row r="1561" spans="1:4" x14ac:dyDescent="0.35">
      <c r="A1561" t="s">
        <v>1579</v>
      </c>
      <c r="B1561" t="s">
        <v>3</v>
      </c>
      <c r="C1561" t="s">
        <v>1710</v>
      </c>
      <c r="D1561" t="s">
        <v>1763</v>
      </c>
    </row>
    <row r="1562" spans="1:4" x14ac:dyDescent="0.35">
      <c r="A1562" t="s">
        <v>1580</v>
      </c>
      <c r="B1562" t="s">
        <v>3</v>
      </c>
      <c r="C1562" t="s">
        <v>1710</v>
      </c>
      <c r="D1562" t="s">
        <v>1764</v>
      </c>
    </row>
    <row r="1563" spans="1:4" x14ac:dyDescent="0.35">
      <c r="A1563" t="s">
        <v>1581</v>
      </c>
      <c r="B1563" t="s">
        <v>3</v>
      </c>
      <c r="C1563" t="s">
        <v>1710</v>
      </c>
      <c r="D1563" t="s">
        <v>1765</v>
      </c>
    </row>
    <row r="1564" spans="1:4" x14ac:dyDescent="0.35">
      <c r="A1564" t="s">
        <v>1582</v>
      </c>
      <c r="B1564" t="s">
        <v>3</v>
      </c>
      <c r="C1564" t="s">
        <v>1710</v>
      </c>
      <c r="D1564" t="s">
        <v>1766</v>
      </c>
    </row>
    <row r="1565" spans="1:4" x14ac:dyDescent="0.35">
      <c r="A1565" t="s">
        <v>1583</v>
      </c>
      <c r="B1565" t="s">
        <v>3</v>
      </c>
      <c r="C1565" t="s">
        <v>1710</v>
      </c>
      <c r="D1565" t="s">
        <v>1767</v>
      </c>
    </row>
    <row r="1566" spans="1:4" x14ac:dyDescent="0.35">
      <c r="A1566" t="s">
        <v>1584</v>
      </c>
      <c r="B1566" t="s">
        <v>3</v>
      </c>
      <c r="C1566" t="s">
        <v>1711</v>
      </c>
      <c r="D1566" t="s">
        <v>1752</v>
      </c>
    </row>
    <row r="1567" spans="1:4" x14ac:dyDescent="0.35">
      <c r="A1567" t="s">
        <v>1585</v>
      </c>
      <c r="B1567" t="s">
        <v>3</v>
      </c>
      <c r="C1567" t="s">
        <v>1711</v>
      </c>
      <c r="D1567" t="s">
        <v>1753</v>
      </c>
    </row>
    <row r="1568" spans="1:4" x14ac:dyDescent="0.35">
      <c r="A1568" t="s">
        <v>1586</v>
      </c>
      <c r="B1568" t="s">
        <v>3</v>
      </c>
      <c r="C1568" t="s">
        <v>1711</v>
      </c>
      <c r="D1568" t="s">
        <v>1754</v>
      </c>
    </row>
    <row r="1569" spans="1:4" x14ac:dyDescent="0.35">
      <c r="A1569" t="s">
        <v>1587</v>
      </c>
      <c r="B1569" t="s">
        <v>3</v>
      </c>
      <c r="C1569" t="s">
        <v>1711</v>
      </c>
      <c r="D1569" t="s">
        <v>1755</v>
      </c>
    </row>
    <row r="1570" spans="1:4" x14ac:dyDescent="0.35">
      <c r="A1570" t="s">
        <v>1588</v>
      </c>
      <c r="B1570" t="s">
        <v>3</v>
      </c>
      <c r="C1570" t="s">
        <v>1711</v>
      </c>
      <c r="D1570" t="s">
        <v>1756</v>
      </c>
    </row>
    <row r="1571" spans="1:4" x14ac:dyDescent="0.35">
      <c r="A1571" t="s">
        <v>1589</v>
      </c>
      <c r="B1571" t="s">
        <v>3</v>
      </c>
      <c r="C1571" t="s">
        <v>1711</v>
      </c>
      <c r="D1571" t="s">
        <v>1757</v>
      </c>
    </row>
    <row r="1572" spans="1:4" x14ac:dyDescent="0.35">
      <c r="A1572" t="s">
        <v>1590</v>
      </c>
      <c r="B1572" t="s">
        <v>3</v>
      </c>
      <c r="C1572" t="s">
        <v>1711</v>
      </c>
      <c r="D1572" t="s">
        <v>1758</v>
      </c>
    </row>
    <row r="1573" spans="1:4" x14ac:dyDescent="0.35">
      <c r="A1573" t="s">
        <v>1591</v>
      </c>
      <c r="B1573" t="s">
        <v>3</v>
      </c>
      <c r="C1573" t="s">
        <v>1711</v>
      </c>
      <c r="D1573" t="s">
        <v>1759</v>
      </c>
    </row>
    <row r="1574" spans="1:4" x14ac:dyDescent="0.35">
      <c r="A1574" t="s">
        <v>1592</v>
      </c>
      <c r="B1574" t="s">
        <v>3</v>
      </c>
      <c r="C1574" t="s">
        <v>1711</v>
      </c>
      <c r="D1574" t="s">
        <v>1760</v>
      </c>
    </row>
    <row r="1575" spans="1:4" x14ac:dyDescent="0.35">
      <c r="A1575" t="s">
        <v>1593</v>
      </c>
      <c r="B1575" t="s">
        <v>3</v>
      </c>
      <c r="C1575" t="s">
        <v>1711</v>
      </c>
      <c r="D1575" t="s">
        <v>1761</v>
      </c>
    </row>
    <row r="1576" spans="1:4" x14ac:dyDescent="0.35">
      <c r="A1576" t="s">
        <v>1594</v>
      </c>
      <c r="B1576" t="s">
        <v>3</v>
      </c>
      <c r="C1576" t="s">
        <v>1711</v>
      </c>
      <c r="D1576" t="s">
        <v>1762</v>
      </c>
    </row>
    <row r="1577" spans="1:4" x14ac:dyDescent="0.35">
      <c r="A1577" t="s">
        <v>1595</v>
      </c>
      <c r="B1577" t="s">
        <v>3</v>
      </c>
      <c r="C1577" t="s">
        <v>1711</v>
      </c>
      <c r="D1577" t="s">
        <v>1763</v>
      </c>
    </row>
    <row r="1578" spans="1:4" x14ac:dyDescent="0.35">
      <c r="A1578" t="s">
        <v>1596</v>
      </c>
      <c r="B1578" t="s">
        <v>3</v>
      </c>
      <c r="C1578" t="s">
        <v>1711</v>
      </c>
      <c r="D1578" t="s">
        <v>1764</v>
      </c>
    </row>
    <row r="1579" spans="1:4" x14ac:dyDescent="0.35">
      <c r="A1579" t="s">
        <v>1597</v>
      </c>
      <c r="B1579" t="s">
        <v>3</v>
      </c>
      <c r="C1579" t="s">
        <v>1711</v>
      </c>
      <c r="D1579" t="s">
        <v>1765</v>
      </c>
    </row>
    <row r="1580" spans="1:4" x14ac:dyDescent="0.35">
      <c r="A1580" t="s">
        <v>1598</v>
      </c>
      <c r="B1580" t="s">
        <v>3</v>
      </c>
      <c r="C1580" t="s">
        <v>1711</v>
      </c>
      <c r="D1580" t="s">
        <v>1766</v>
      </c>
    </row>
    <row r="1581" spans="1:4" x14ac:dyDescent="0.35">
      <c r="A1581" t="s">
        <v>1599</v>
      </c>
      <c r="B1581" t="s">
        <v>3</v>
      </c>
      <c r="C1581" t="s">
        <v>1711</v>
      </c>
      <c r="D1581" t="s">
        <v>1767</v>
      </c>
    </row>
    <row r="1582" spans="1:4" x14ac:dyDescent="0.35">
      <c r="A1582" t="s">
        <v>1600</v>
      </c>
      <c r="B1582" t="s">
        <v>3</v>
      </c>
      <c r="C1582" t="s">
        <v>1712</v>
      </c>
      <c r="D1582" t="s">
        <v>1752</v>
      </c>
    </row>
    <row r="1583" spans="1:4" x14ac:dyDescent="0.35">
      <c r="A1583" t="s">
        <v>1601</v>
      </c>
      <c r="B1583" t="s">
        <v>3</v>
      </c>
      <c r="C1583" t="s">
        <v>1712</v>
      </c>
      <c r="D1583" t="s">
        <v>1753</v>
      </c>
    </row>
    <row r="1584" spans="1:4" x14ac:dyDescent="0.35">
      <c r="A1584" t="s">
        <v>1602</v>
      </c>
      <c r="B1584" t="s">
        <v>3</v>
      </c>
      <c r="C1584" t="s">
        <v>1712</v>
      </c>
      <c r="D1584" t="s">
        <v>1754</v>
      </c>
    </row>
    <row r="1585" spans="1:4" x14ac:dyDescent="0.35">
      <c r="A1585" t="s">
        <v>1603</v>
      </c>
      <c r="B1585" t="s">
        <v>3</v>
      </c>
      <c r="C1585" t="s">
        <v>1712</v>
      </c>
      <c r="D1585" t="s">
        <v>1755</v>
      </c>
    </row>
    <row r="1586" spans="1:4" x14ac:dyDescent="0.35">
      <c r="A1586" t="s">
        <v>1604</v>
      </c>
      <c r="B1586" t="s">
        <v>3</v>
      </c>
      <c r="C1586" t="s">
        <v>1712</v>
      </c>
      <c r="D1586" t="s">
        <v>1756</v>
      </c>
    </row>
    <row r="1587" spans="1:4" x14ac:dyDescent="0.35">
      <c r="A1587" t="s">
        <v>1605</v>
      </c>
      <c r="B1587" t="s">
        <v>3</v>
      </c>
      <c r="C1587" t="s">
        <v>1712</v>
      </c>
      <c r="D1587" t="s">
        <v>1757</v>
      </c>
    </row>
    <row r="1588" spans="1:4" x14ac:dyDescent="0.35">
      <c r="A1588" t="s">
        <v>1606</v>
      </c>
      <c r="B1588" t="s">
        <v>3</v>
      </c>
      <c r="C1588" t="s">
        <v>1712</v>
      </c>
      <c r="D1588" t="s">
        <v>1758</v>
      </c>
    </row>
    <row r="1589" spans="1:4" x14ac:dyDescent="0.35">
      <c r="A1589" t="s">
        <v>1607</v>
      </c>
      <c r="B1589" t="s">
        <v>3</v>
      </c>
      <c r="C1589" t="s">
        <v>1712</v>
      </c>
      <c r="D1589" t="s">
        <v>1759</v>
      </c>
    </row>
    <row r="1590" spans="1:4" x14ac:dyDescent="0.35">
      <c r="A1590" t="s">
        <v>1608</v>
      </c>
      <c r="B1590" t="s">
        <v>3</v>
      </c>
      <c r="C1590" t="s">
        <v>1712</v>
      </c>
      <c r="D1590" t="s">
        <v>1760</v>
      </c>
    </row>
    <row r="1591" spans="1:4" x14ac:dyDescent="0.35">
      <c r="A1591" t="s">
        <v>1609</v>
      </c>
      <c r="B1591" t="s">
        <v>3</v>
      </c>
      <c r="C1591" t="s">
        <v>1712</v>
      </c>
      <c r="D1591" t="s">
        <v>1761</v>
      </c>
    </row>
    <row r="1592" spans="1:4" x14ac:dyDescent="0.35">
      <c r="A1592" t="s">
        <v>1610</v>
      </c>
      <c r="B1592" t="s">
        <v>3</v>
      </c>
      <c r="C1592" t="s">
        <v>1712</v>
      </c>
      <c r="D1592" t="s">
        <v>1762</v>
      </c>
    </row>
    <row r="1593" spans="1:4" x14ac:dyDescent="0.35">
      <c r="A1593" t="s">
        <v>1611</v>
      </c>
      <c r="B1593" t="s">
        <v>3</v>
      </c>
      <c r="C1593" t="s">
        <v>1712</v>
      </c>
      <c r="D1593" t="s">
        <v>1763</v>
      </c>
    </row>
    <row r="1594" spans="1:4" x14ac:dyDescent="0.35">
      <c r="A1594" t="s">
        <v>1612</v>
      </c>
      <c r="B1594" t="s">
        <v>3</v>
      </c>
      <c r="C1594" t="s">
        <v>1712</v>
      </c>
      <c r="D1594" t="s">
        <v>1764</v>
      </c>
    </row>
    <row r="1595" spans="1:4" x14ac:dyDescent="0.35">
      <c r="A1595" t="s">
        <v>1613</v>
      </c>
      <c r="B1595" t="s">
        <v>3</v>
      </c>
      <c r="C1595" t="s">
        <v>1712</v>
      </c>
      <c r="D1595" t="s">
        <v>1765</v>
      </c>
    </row>
    <row r="1596" spans="1:4" x14ac:dyDescent="0.35">
      <c r="A1596" t="s">
        <v>1614</v>
      </c>
      <c r="B1596" t="s">
        <v>3</v>
      </c>
      <c r="C1596" t="s">
        <v>1712</v>
      </c>
      <c r="D1596" t="s">
        <v>1766</v>
      </c>
    </row>
    <row r="1597" spans="1:4" x14ac:dyDescent="0.35">
      <c r="A1597" t="s">
        <v>1615</v>
      </c>
      <c r="B1597" t="s">
        <v>3</v>
      </c>
      <c r="C1597" t="s">
        <v>1712</v>
      </c>
      <c r="D1597" t="s">
        <v>1767</v>
      </c>
    </row>
    <row r="1598" spans="1:4" x14ac:dyDescent="0.35">
      <c r="A1598" t="s">
        <v>1616</v>
      </c>
      <c r="B1598" t="s">
        <v>3</v>
      </c>
      <c r="C1598" t="s">
        <v>1713</v>
      </c>
      <c r="D1598" t="s">
        <v>1752</v>
      </c>
    </row>
    <row r="1599" spans="1:4" x14ac:dyDescent="0.35">
      <c r="A1599" t="s">
        <v>1617</v>
      </c>
      <c r="B1599" t="s">
        <v>3</v>
      </c>
      <c r="C1599" t="s">
        <v>1713</v>
      </c>
      <c r="D1599" t="s">
        <v>1753</v>
      </c>
    </row>
    <row r="1600" spans="1:4" x14ac:dyDescent="0.35">
      <c r="A1600" t="s">
        <v>1618</v>
      </c>
      <c r="B1600" t="s">
        <v>3</v>
      </c>
      <c r="C1600" t="s">
        <v>1713</v>
      </c>
      <c r="D1600" t="s">
        <v>1754</v>
      </c>
    </row>
    <row r="1601" spans="1:4" x14ac:dyDescent="0.35">
      <c r="A1601" t="s">
        <v>1619</v>
      </c>
      <c r="B1601" t="s">
        <v>3</v>
      </c>
      <c r="C1601" t="s">
        <v>1713</v>
      </c>
      <c r="D1601" t="s">
        <v>1755</v>
      </c>
    </row>
    <row r="1602" spans="1:4" x14ac:dyDescent="0.35">
      <c r="A1602" t="s">
        <v>1620</v>
      </c>
      <c r="B1602" t="s">
        <v>3</v>
      </c>
      <c r="C1602" t="s">
        <v>1713</v>
      </c>
      <c r="D1602" t="s">
        <v>1756</v>
      </c>
    </row>
    <row r="1603" spans="1:4" x14ac:dyDescent="0.35">
      <c r="A1603" t="s">
        <v>1621</v>
      </c>
      <c r="B1603" t="s">
        <v>3</v>
      </c>
      <c r="C1603" t="s">
        <v>1713</v>
      </c>
      <c r="D1603" t="s">
        <v>1757</v>
      </c>
    </row>
    <row r="1604" spans="1:4" x14ac:dyDescent="0.35">
      <c r="A1604" t="s">
        <v>1622</v>
      </c>
      <c r="B1604" t="s">
        <v>3</v>
      </c>
      <c r="C1604" t="s">
        <v>1713</v>
      </c>
      <c r="D1604" t="s">
        <v>1758</v>
      </c>
    </row>
    <row r="1605" spans="1:4" x14ac:dyDescent="0.35">
      <c r="A1605" t="s">
        <v>1623</v>
      </c>
      <c r="B1605" t="s">
        <v>3</v>
      </c>
      <c r="C1605" t="s">
        <v>1713</v>
      </c>
      <c r="D1605" t="s">
        <v>1759</v>
      </c>
    </row>
    <row r="1606" spans="1:4" x14ac:dyDescent="0.35">
      <c r="A1606" t="s">
        <v>1624</v>
      </c>
      <c r="B1606" t="s">
        <v>3</v>
      </c>
      <c r="C1606" t="s">
        <v>1713</v>
      </c>
      <c r="D1606" t="s">
        <v>1760</v>
      </c>
    </row>
    <row r="1607" spans="1:4" x14ac:dyDescent="0.35">
      <c r="A1607" t="s">
        <v>1625</v>
      </c>
      <c r="B1607" t="s">
        <v>3</v>
      </c>
      <c r="C1607" t="s">
        <v>1713</v>
      </c>
      <c r="D1607" t="s">
        <v>1761</v>
      </c>
    </row>
    <row r="1608" spans="1:4" x14ac:dyDescent="0.35">
      <c r="A1608" t="s">
        <v>1626</v>
      </c>
      <c r="B1608" t="s">
        <v>3</v>
      </c>
      <c r="C1608" t="s">
        <v>1713</v>
      </c>
      <c r="D1608" t="s">
        <v>1762</v>
      </c>
    </row>
    <row r="1609" spans="1:4" x14ac:dyDescent="0.35">
      <c r="A1609" t="s">
        <v>1627</v>
      </c>
      <c r="B1609" t="s">
        <v>3</v>
      </c>
      <c r="C1609" t="s">
        <v>1713</v>
      </c>
      <c r="D1609" t="s">
        <v>1763</v>
      </c>
    </row>
    <row r="1610" spans="1:4" x14ac:dyDescent="0.35">
      <c r="A1610" t="s">
        <v>1628</v>
      </c>
      <c r="B1610" t="s">
        <v>3</v>
      </c>
      <c r="C1610" t="s">
        <v>1713</v>
      </c>
      <c r="D1610" t="s">
        <v>1764</v>
      </c>
    </row>
    <row r="1611" spans="1:4" x14ac:dyDescent="0.35">
      <c r="A1611" t="s">
        <v>1629</v>
      </c>
      <c r="B1611" t="s">
        <v>3</v>
      </c>
      <c r="C1611" t="s">
        <v>1713</v>
      </c>
      <c r="D1611" t="s">
        <v>1765</v>
      </c>
    </row>
    <row r="1612" spans="1:4" x14ac:dyDescent="0.35">
      <c r="A1612" t="s">
        <v>1630</v>
      </c>
      <c r="B1612" t="s">
        <v>3</v>
      </c>
      <c r="C1612" t="s">
        <v>1713</v>
      </c>
      <c r="D1612" t="s">
        <v>1766</v>
      </c>
    </row>
    <row r="1613" spans="1:4" x14ac:dyDescent="0.35">
      <c r="A1613" t="s">
        <v>1631</v>
      </c>
      <c r="B1613" t="s">
        <v>3</v>
      </c>
      <c r="C1613" t="s">
        <v>1713</v>
      </c>
      <c r="D1613" t="s">
        <v>1767</v>
      </c>
    </row>
    <row r="1614" spans="1:4" x14ac:dyDescent="0.35">
      <c r="A1614" t="s">
        <v>1632</v>
      </c>
      <c r="B1614" t="s">
        <v>3</v>
      </c>
      <c r="C1614" t="s">
        <v>1714</v>
      </c>
      <c r="D1614" t="s">
        <v>1752</v>
      </c>
    </row>
    <row r="1615" spans="1:4" x14ac:dyDescent="0.35">
      <c r="A1615" t="s">
        <v>1633</v>
      </c>
      <c r="B1615" t="s">
        <v>3</v>
      </c>
      <c r="C1615" t="s">
        <v>1714</v>
      </c>
      <c r="D1615" t="s">
        <v>1753</v>
      </c>
    </row>
    <row r="1616" spans="1:4" x14ac:dyDescent="0.35">
      <c r="A1616" t="s">
        <v>1634</v>
      </c>
      <c r="B1616" t="s">
        <v>3</v>
      </c>
      <c r="C1616" t="s">
        <v>1714</v>
      </c>
      <c r="D1616" t="s">
        <v>1754</v>
      </c>
    </row>
    <row r="1617" spans="1:4" x14ac:dyDescent="0.35">
      <c r="A1617" t="s">
        <v>1635</v>
      </c>
      <c r="B1617" t="s">
        <v>3</v>
      </c>
      <c r="C1617" t="s">
        <v>1714</v>
      </c>
      <c r="D1617" t="s">
        <v>1755</v>
      </c>
    </row>
    <row r="1618" spans="1:4" x14ac:dyDescent="0.35">
      <c r="A1618" t="s">
        <v>1636</v>
      </c>
      <c r="B1618" t="s">
        <v>3</v>
      </c>
      <c r="C1618" t="s">
        <v>1714</v>
      </c>
      <c r="D1618" t="s">
        <v>1756</v>
      </c>
    </row>
    <row r="1619" spans="1:4" x14ac:dyDescent="0.35">
      <c r="A1619" t="s">
        <v>1637</v>
      </c>
      <c r="B1619" t="s">
        <v>3</v>
      </c>
      <c r="C1619" t="s">
        <v>1714</v>
      </c>
      <c r="D1619" t="s">
        <v>1757</v>
      </c>
    </row>
    <row r="1620" spans="1:4" x14ac:dyDescent="0.35">
      <c r="A1620" t="s">
        <v>1638</v>
      </c>
      <c r="B1620" t="s">
        <v>3</v>
      </c>
      <c r="C1620" t="s">
        <v>1714</v>
      </c>
      <c r="D1620" t="s">
        <v>1758</v>
      </c>
    </row>
    <row r="1621" spans="1:4" x14ac:dyDescent="0.35">
      <c r="A1621" t="s">
        <v>1639</v>
      </c>
      <c r="B1621" t="s">
        <v>3</v>
      </c>
      <c r="C1621" t="s">
        <v>1714</v>
      </c>
      <c r="D1621" t="s">
        <v>1759</v>
      </c>
    </row>
    <row r="1622" spans="1:4" x14ac:dyDescent="0.35">
      <c r="A1622" t="s">
        <v>1640</v>
      </c>
      <c r="B1622" t="s">
        <v>3</v>
      </c>
      <c r="C1622" t="s">
        <v>1714</v>
      </c>
      <c r="D1622" t="s">
        <v>1760</v>
      </c>
    </row>
    <row r="1623" spans="1:4" x14ac:dyDescent="0.35">
      <c r="A1623" t="s">
        <v>1641</v>
      </c>
      <c r="B1623" t="s">
        <v>3</v>
      </c>
      <c r="C1623" t="s">
        <v>1714</v>
      </c>
      <c r="D1623" t="s">
        <v>1761</v>
      </c>
    </row>
    <row r="1624" spans="1:4" x14ac:dyDescent="0.35">
      <c r="A1624" t="s">
        <v>1642</v>
      </c>
      <c r="B1624" t="s">
        <v>3</v>
      </c>
      <c r="C1624" t="s">
        <v>1714</v>
      </c>
      <c r="D1624" t="s">
        <v>1762</v>
      </c>
    </row>
    <row r="1625" spans="1:4" x14ac:dyDescent="0.35">
      <c r="A1625" t="s">
        <v>1643</v>
      </c>
      <c r="B1625" t="s">
        <v>3</v>
      </c>
      <c r="C1625" t="s">
        <v>1714</v>
      </c>
      <c r="D1625" t="s">
        <v>1763</v>
      </c>
    </row>
    <row r="1626" spans="1:4" x14ac:dyDescent="0.35">
      <c r="A1626" t="s">
        <v>1644</v>
      </c>
      <c r="B1626" t="s">
        <v>3</v>
      </c>
      <c r="C1626" t="s">
        <v>1714</v>
      </c>
      <c r="D1626" t="s">
        <v>1764</v>
      </c>
    </row>
    <row r="1627" spans="1:4" x14ac:dyDescent="0.35">
      <c r="A1627" t="s">
        <v>1645</v>
      </c>
      <c r="B1627" t="s">
        <v>3</v>
      </c>
      <c r="C1627" t="s">
        <v>1714</v>
      </c>
      <c r="D1627" t="s">
        <v>1765</v>
      </c>
    </row>
    <row r="1628" spans="1:4" x14ac:dyDescent="0.35">
      <c r="A1628" t="s">
        <v>1646</v>
      </c>
      <c r="B1628" t="s">
        <v>3</v>
      </c>
      <c r="C1628" t="s">
        <v>1714</v>
      </c>
      <c r="D1628" t="s">
        <v>1766</v>
      </c>
    </row>
    <row r="1629" spans="1:4" x14ac:dyDescent="0.35">
      <c r="A1629" t="s">
        <v>1647</v>
      </c>
      <c r="B1629" t="s">
        <v>3</v>
      </c>
      <c r="C1629" t="s">
        <v>1714</v>
      </c>
      <c r="D1629" t="s">
        <v>1767</v>
      </c>
    </row>
    <row r="1630" spans="1:4" x14ac:dyDescent="0.35">
      <c r="A1630" t="s">
        <v>1648</v>
      </c>
      <c r="B1630" t="s">
        <v>3</v>
      </c>
      <c r="C1630" t="s">
        <v>1715</v>
      </c>
      <c r="D1630" t="s">
        <v>1752</v>
      </c>
    </row>
    <row r="1631" spans="1:4" x14ac:dyDescent="0.35">
      <c r="A1631" t="s">
        <v>1649</v>
      </c>
      <c r="B1631" t="s">
        <v>3</v>
      </c>
      <c r="C1631" t="s">
        <v>1715</v>
      </c>
      <c r="D1631" t="s">
        <v>1753</v>
      </c>
    </row>
    <row r="1632" spans="1:4" x14ac:dyDescent="0.35">
      <c r="A1632" t="s">
        <v>1650</v>
      </c>
      <c r="B1632" t="s">
        <v>3</v>
      </c>
      <c r="C1632" t="s">
        <v>1715</v>
      </c>
      <c r="D1632" t="s">
        <v>1754</v>
      </c>
    </row>
    <row r="1633" spans="1:4" x14ac:dyDescent="0.35">
      <c r="A1633" t="s">
        <v>1651</v>
      </c>
      <c r="B1633" t="s">
        <v>3</v>
      </c>
      <c r="C1633" t="s">
        <v>1715</v>
      </c>
      <c r="D1633" t="s">
        <v>1755</v>
      </c>
    </row>
    <row r="1634" spans="1:4" x14ac:dyDescent="0.35">
      <c r="A1634" t="s">
        <v>1652</v>
      </c>
      <c r="B1634" t="s">
        <v>3</v>
      </c>
      <c r="C1634" t="s">
        <v>1715</v>
      </c>
      <c r="D1634" t="s">
        <v>1756</v>
      </c>
    </row>
    <row r="1635" spans="1:4" x14ac:dyDescent="0.35">
      <c r="A1635" t="s">
        <v>1653</v>
      </c>
      <c r="B1635" t="s">
        <v>3</v>
      </c>
      <c r="C1635" t="s">
        <v>1715</v>
      </c>
      <c r="D1635" t="s">
        <v>1757</v>
      </c>
    </row>
    <row r="1636" spans="1:4" x14ac:dyDescent="0.35">
      <c r="A1636" t="s">
        <v>1654</v>
      </c>
      <c r="B1636" t="s">
        <v>3</v>
      </c>
      <c r="C1636" t="s">
        <v>1715</v>
      </c>
      <c r="D1636" t="s">
        <v>1758</v>
      </c>
    </row>
    <row r="1637" spans="1:4" x14ac:dyDescent="0.35">
      <c r="A1637" t="s">
        <v>1655</v>
      </c>
      <c r="B1637" t="s">
        <v>3</v>
      </c>
      <c r="C1637" t="s">
        <v>1715</v>
      </c>
      <c r="D1637" t="s">
        <v>1759</v>
      </c>
    </row>
    <row r="1638" spans="1:4" x14ac:dyDescent="0.35">
      <c r="A1638" t="s">
        <v>1656</v>
      </c>
      <c r="B1638" t="s">
        <v>3</v>
      </c>
      <c r="C1638" t="s">
        <v>1715</v>
      </c>
      <c r="D1638" t="s">
        <v>1760</v>
      </c>
    </row>
    <row r="1639" spans="1:4" x14ac:dyDescent="0.35">
      <c r="A1639" t="s">
        <v>1657</v>
      </c>
      <c r="B1639" t="s">
        <v>3</v>
      </c>
      <c r="C1639" t="s">
        <v>1715</v>
      </c>
      <c r="D1639" t="s">
        <v>1761</v>
      </c>
    </row>
    <row r="1640" spans="1:4" x14ac:dyDescent="0.35">
      <c r="A1640" t="s">
        <v>1658</v>
      </c>
      <c r="B1640" t="s">
        <v>3</v>
      </c>
      <c r="C1640" t="s">
        <v>1715</v>
      </c>
      <c r="D1640" t="s">
        <v>1762</v>
      </c>
    </row>
    <row r="1641" spans="1:4" x14ac:dyDescent="0.35">
      <c r="A1641" t="s">
        <v>1659</v>
      </c>
      <c r="B1641" t="s">
        <v>3</v>
      </c>
      <c r="C1641" t="s">
        <v>1715</v>
      </c>
      <c r="D1641" t="s">
        <v>1763</v>
      </c>
    </row>
    <row r="1642" spans="1:4" x14ac:dyDescent="0.35">
      <c r="A1642" t="s">
        <v>1660</v>
      </c>
      <c r="B1642" t="s">
        <v>3</v>
      </c>
      <c r="C1642" t="s">
        <v>1715</v>
      </c>
      <c r="D1642" t="s">
        <v>1764</v>
      </c>
    </row>
    <row r="1643" spans="1:4" x14ac:dyDescent="0.35">
      <c r="A1643" t="s">
        <v>1661</v>
      </c>
      <c r="B1643" t="s">
        <v>3</v>
      </c>
      <c r="C1643" t="s">
        <v>1715</v>
      </c>
      <c r="D1643" t="s">
        <v>1765</v>
      </c>
    </row>
    <row r="1644" spans="1:4" x14ac:dyDescent="0.35">
      <c r="A1644" t="s">
        <v>1662</v>
      </c>
      <c r="B1644" t="s">
        <v>3</v>
      </c>
      <c r="C1644" t="s">
        <v>1715</v>
      </c>
      <c r="D1644" t="s">
        <v>1766</v>
      </c>
    </row>
    <row r="1645" spans="1:4" x14ac:dyDescent="0.35">
      <c r="A1645" t="s">
        <v>1663</v>
      </c>
      <c r="B1645" t="s">
        <v>3</v>
      </c>
      <c r="C1645" t="s">
        <v>1715</v>
      </c>
      <c r="D1645" t="s">
        <v>1767</v>
      </c>
    </row>
    <row r="1646" spans="1:4" x14ac:dyDescent="0.35">
      <c r="A1646" t="s">
        <v>1664</v>
      </c>
      <c r="B1646" t="s">
        <v>17</v>
      </c>
      <c r="C1646" t="s">
        <v>1721</v>
      </c>
      <c r="D1646" t="s">
        <v>1702</v>
      </c>
    </row>
    <row r="1647" spans="1:4" x14ac:dyDescent="0.35">
      <c r="A1647" t="s">
        <v>1665</v>
      </c>
      <c r="B1647" t="s">
        <v>17</v>
      </c>
      <c r="C1647" t="s">
        <v>1721</v>
      </c>
      <c r="D1647" t="s">
        <v>1705</v>
      </c>
    </row>
    <row r="1648" spans="1:4" x14ac:dyDescent="0.35">
      <c r="A1648" t="s">
        <v>1666</v>
      </c>
      <c r="B1648" t="s">
        <v>17</v>
      </c>
      <c r="C1648" t="s">
        <v>1721</v>
      </c>
      <c r="D1648" t="s">
        <v>1706</v>
      </c>
    </row>
    <row r="1649" spans="1:4" x14ac:dyDescent="0.35">
      <c r="A1649" t="s">
        <v>1667</v>
      </c>
      <c r="B1649" t="s">
        <v>17</v>
      </c>
      <c r="C1649" t="s">
        <v>1721</v>
      </c>
      <c r="D1649" t="s">
        <v>1707</v>
      </c>
    </row>
    <row r="1650" spans="1:4" x14ac:dyDescent="0.35">
      <c r="A1650" t="s">
        <v>1668</v>
      </c>
      <c r="B1650" t="s">
        <v>17</v>
      </c>
      <c r="C1650" t="s">
        <v>1721</v>
      </c>
      <c r="D1650" t="s">
        <v>1708</v>
      </c>
    </row>
    <row r="1651" spans="1:4" x14ac:dyDescent="0.35">
      <c r="A1651" t="s">
        <v>1669</v>
      </c>
      <c r="B1651" t="s">
        <v>17</v>
      </c>
      <c r="C1651" t="s">
        <v>1721</v>
      </c>
      <c r="D1651" t="s">
        <v>1709</v>
      </c>
    </row>
    <row r="1652" spans="1:4" x14ac:dyDescent="0.35">
      <c r="A1652" t="s">
        <v>1670</v>
      </c>
      <c r="B1652" t="s">
        <v>17</v>
      </c>
      <c r="C1652" t="s">
        <v>1721</v>
      </c>
      <c r="D1652" t="s">
        <v>1710</v>
      </c>
    </row>
    <row r="1653" spans="1:4" x14ac:dyDescent="0.35">
      <c r="A1653" t="s">
        <v>1671</v>
      </c>
      <c r="B1653" t="s">
        <v>17</v>
      </c>
      <c r="C1653" t="s">
        <v>1721</v>
      </c>
      <c r="D1653" t="s">
        <v>1711</v>
      </c>
    </row>
    <row r="1654" spans="1:4" x14ac:dyDescent="0.35">
      <c r="A1654" t="s">
        <v>1672</v>
      </c>
      <c r="B1654" t="s">
        <v>17</v>
      </c>
      <c r="C1654" t="s">
        <v>1721</v>
      </c>
      <c r="D1654" t="s">
        <v>1712</v>
      </c>
    </row>
    <row r="1655" spans="1:4" x14ac:dyDescent="0.35">
      <c r="A1655" t="s">
        <v>1673</v>
      </c>
      <c r="B1655" t="s">
        <v>17</v>
      </c>
      <c r="C1655" t="s">
        <v>1721</v>
      </c>
      <c r="D1655" t="s">
        <v>1713</v>
      </c>
    </row>
    <row r="1656" spans="1:4" x14ac:dyDescent="0.35">
      <c r="A1656" t="s">
        <v>1674</v>
      </c>
      <c r="B1656" t="s">
        <v>17</v>
      </c>
      <c r="C1656" t="s">
        <v>1721</v>
      </c>
      <c r="D1656" t="s">
        <v>1714</v>
      </c>
    </row>
    <row r="1657" spans="1:4" x14ac:dyDescent="0.35">
      <c r="A1657" t="s">
        <v>1675</v>
      </c>
      <c r="B1657" t="s">
        <v>17</v>
      </c>
      <c r="C1657" t="s">
        <v>1721</v>
      </c>
      <c r="D1657" t="s">
        <v>1715</v>
      </c>
    </row>
    <row r="1658" spans="1:4" x14ac:dyDescent="0.35">
      <c r="A1658" t="s">
        <v>1676</v>
      </c>
      <c r="B1658" t="s">
        <v>17</v>
      </c>
      <c r="C1658" t="s">
        <v>1722</v>
      </c>
      <c r="D1658" t="s">
        <v>1702</v>
      </c>
    </row>
    <row r="1659" spans="1:4" x14ac:dyDescent="0.35">
      <c r="A1659" t="s">
        <v>1677</v>
      </c>
      <c r="B1659" t="s">
        <v>17</v>
      </c>
      <c r="C1659" t="s">
        <v>1722</v>
      </c>
      <c r="D1659" t="s">
        <v>1705</v>
      </c>
    </row>
    <row r="1660" spans="1:4" x14ac:dyDescent="0.35">
      <c r="A1660" t="s">
        <v>1678</v>
      </c>
      <c r="B1660" t="s">
        <v>17</v>
      </c>
      <c r="C1660" t="s">
        <v>1722</v>
      </c>
      <c r="D1660" t="s">
        <v>1706</v>
      </c>
    </row>
    <row r="1661" spans="1:4" x14ac:dyDescent="0.35">
      <c r="A1661" t="s">
        <v>1679</v>
      </c>
      <c r="B1661" t="s">
        <v>17</v>
      </c>
      <c r="C1661" t="s">
        <v>1722</v>
      </c>
      <c r="D1661" t="s">
        <v>1707</v>
      </c>
    </row>
    <row r="1662" spans="1:4" x14ac:dyDescent="0.35">
      <c r="A1662" t="s">
        <v>1680</v>
      </c>
      <c r="B1662" t="s">
        <v>17</v>
      </c>
      <c r="C1662" t="s">
        <v>1722</v>
      </c>
      <c r="D1662" t="s">
        <v>1708</v>
      </c>
    </row>
    <row r="1663" spans="1:4" x14ac:dyDescent="0.35">
      <c r="A1663" t="s">
        <v>1681</v>
      </c>
      <c r="B1663" t="s">
        <v>17</v>
      </c>
      <c r="C1663" t="s">
        <v>1722</v>
      </c>
      <c r="D1663" t="s">
        <v>1709</v>
      </c>
    </row>
    <row r="1664" spans="1:4" x14ac:dyDescent="0.35">
      <c r="A1664" t="s">
        <v>1682</v>
      </c>
      <c r="B1664" t="s">
        <v>17</v>
      </c>
      <c r="C1664" t="s">
        <v>1722</v>
      </c>
      <c r="D1664" t="s">
        <v>1710</v>
      </c>
    </row>
    <row r="1665" spans="1:4" x14ac:dyDescent="0.35">
      <c r="A1665" t="s">
        <v>1683</v>
      </c>
      <c r="B1665" t="s">
        <v>17</v>
      </c>
      <c r="C1665" t="s">
        <v>1722</v>
      </c>
      <c r="D1665" t="s">
        <v>1711</v>
      </c>
    </row>
    <row r="1666" spans="1:4" x14ac:dyDescent="0.35">
      <c r="A1666" t="s">
        <v>1684</v>
      </c>
      <c r="B1666" t="s">
        <v>17</v>
      </c>
      <c r="C1666" t="s">
        <v>1722</v>
      </c>
      <c r="D1666" t="s">
        <v>1712</v>
      </c>
    </row>
    <row r="1667" spans="1:4" x14ac:dyDescent="0.35">
      <c r="A1667" t="s">
        <v>1685</v>
      </c>
      <c r="B1667" t="s">
        <v>17</v>
      </c>
      <c r="C1667" t="s">
        <v>1722</v>
      </c>
      <c r="D1667" t="s">
        <v>1713</v>
      </c>
    </row>
    <row r="1668" spans="1:4" x14ac:dyDescent="0.35">
      <c r="A1668" t="s">
        <v>1686</v>
      </c>
      <c r="B1668" t="s">
        <v>17</v>
      </c>
      <c r="C1668" t="s">
        <v>1722</v>
      </c>
      <c r="D1668" t="s">
        <v>1714</v>
      </c>
    </row>
    <row r="1669" spans="1:4" x14ac:dyDescent="0.35">
      <c r="A1669" t="s">
        <v>1687</v>
      </c>
      <c r="B1669" t="s">
        <v>17</v>
      </c>
      <c r="C1669" t="s">
        <v>1722</v>
      </c>
      <c r="D1669" t="s">
        <v>1715</v>
      </c>
    </row>
    <row r="1670" spans="1:4" x14ac:dyDescent="0.35">
      <c r="A1670" t="s">
        <v>1688</v>
      </c>
      <c r="B1670" t="s">
        <v>17</v>
      </c>
      <c r="C1670" t="s">
        <v>1723</v>
      </c>
      <c r="D1670" t="s">
        <v>1702</v>
      </c>
    </row>
    <row r="1671" spans="1:4" x14ac:dyDescent="0.35">
      <c r="A1671" t="s">
        <v>1689</v>
      </c>
      <c r="B1671" t="s">
        <v>17</v>
      </c>
      <c r="C1671" t="s">
        <v>1723</v>
      </c>
      <c r="D1671" t="s">
        <v>1705</v>
      </c>
    </row>
    <row r="1672" spans="1:4" x14ac:dyDescent="0.35">
      <c r="A1672" t="s">
        <v>1690</v>
      </c>
      <c r="B1672" t="s">
        <v>17</v>
      </c>
      <c r="C1672" t="s">
        <v>1723</v>
      </c>
      <c r="D1672" t="s">
        <v>1706</v>
      </c>
    </row>
    <row r="1673" spans="1:4" x14ac:dyDescent="0.35">
      <c r="A1673" t="s">
        <v>1691</v>
      </c>
      <c r="B1673" t="s">
        <v>17</v>
      </c>
      <c r="C1673" t="s">
        <v>1723</v>
      </c>
      <c r="D1673" t="s">
        <v>1707</v>
      </c>
    </row>
    <row r="1674" spans="1:4" x14ac:dyDescent="0.35">
      <c r="A1674" t="s">
        <v>1692</v>
      </c>
      <c r="B1674" t="s">
        <v>17</v>
      </c>
      <c r="C1674" t="s">
        <v>1723</v>
      </c>
      <c r="D1674" t="s">
        <v>1708</v>
      </c>
    </row>
    <row r="1675" spans="1:4" x14ac:dyDescent="0.35">
      <c r="A1675" t="s">
        <v>1693</v>
      </c>
      <c r="B1675" t="s">
        <v>17</v>
      </c>
      <c r="C1675" t="s">
        <v>1723</v>
      </c>
      <c r="D1675" t="s">
        <v>1709</v>
      </c>
    </row>
    <row r="1676" spans="1:4" x14ac:dyDescent="0.35">
      <c r="A1676" t="s">
        <v>1694</v>
      </c>
      <c r="B1676" t="s">
        <v>17</v>
      </c>
      <c r="C1676" t="s">
        <v>1723</v>
      </c>
      <c r="D1676" t="s">
        <v>1710</v>
      </c>
    </row>
    <row r="1677" spans="1:4" x14ac:dyDescent="0.35">
      <c r="A1677" t="s">
        <v>1695</v>
      </c>
      <c r="B1677" t="s">
        <v>17</v>
      </c>
      <c r="C1677" t="s">
        <v>1723</v>
      </c>
      <c r="D1677" t="s">
        <v>1711</v>
      </c>
    </row>
    <row r="1678" spans="1:4" x14ac:dyDescent="0.35">
      <c r="A1678" t="s">
        <v>1696</v>
      </c>
      <c r="B1678" t="s">
        <v>17</v>
      </c>
      <c r="C1678" t="s">
        <v>1723</v>
      </c>
      <c r="D1678" t="s">
        <v>1712</v>
      </c>
    </row>
    <row r="1679" spans="1:4" x14ac:dyDescent="0.35">
      <c r="A1679" t="s">
        <v>1697</v>
      </c>
      <c r="B1679" t="s">
        <v>17</v>
      </c>
      <c r="C1679" t="s">
        <v>1723</v>
      </c>
      <c r="D1679" t="s">
        <v>1713</v>
      </c>
    </row>
    <row r="1680" spans="1:4" x14ac:dyDescent="0.35">
      <c r="A1680" t="s">
        <v>1698</v>
      </c>
      <c r="B1680" t="s">
        <v>17</v>
      </c>
      <c r="C1680" t="s">
        <v>1723</v>
      </c>
      <c r="D1680" t="s">
        <v>1714</v>
      </c>
    </row>
    <row r="1681" spans="1:4" x14ac:dyDescent="0.35">
      <c r="A1681" t="s">
        <v>1699</v>
      </c>
      <c r="B1681" t="s">
        <v>17</v>
      </c>
      <c r="C1681" t="s">
        <v>1723</v>
      </c>
      <c r="D1681" t="s">
        <v>1715</v>
      </c>
    </row>
    <row r="1682" spans="1:4" x14ac:dyDescent="0.35">
      <c r="A1682" t="s">
        <v>3312</v>
      </c>
      <c r="B1682" t="s">
        <v>4</v>
      </c>
      <c r="C1682" t="s">
        <v>6912</v>
      </c>
      <c r="D1682" t="s">
        <v>1702</v>
      </c>
    </row>
    <row r="1683" spans="1:4" x14ac:dyDescent="0.35">
      <c r="A1683" t="s">
        <v>3313</v>
      </c>
      <c r="B1683" t="s">
        <v>4</v>
      </c>
      <c r="C1683" t="s">
        <v>6912</v>
      </c>
      <c r="D1683" t="s">
        <v>1705</v>
      </c>
    </row>
    <row r="1684" spans="1:4" x14ac:dyDescent="0.35">
      <c r="A1684" t="s">
        <v>3314</v>
      </c>
      <c r="B1684" t="s">
        <v>4</v>
      </c>
      <c r="C1684" t="s">
        <v>6912</v>
      </c>
      <c r="D1684" t="s">
        <v>1706</v>
      </c>
    </row>
    <row r="1685" spans="1:4" x14ac:dyDescent="0.35">
      <c r="A1685" t="s">
        <v>3315</v>
      </c>
      <c r="B1685" t="s">
        <v>4</v>
      </c>
      <c r="C1685" t="s">
        <v>6912</v>
      </c>
      <c r="D1685" t="s">
        <v>1707</v>
      </c>
    </row>
    <row r="1686" spans="1:4" x14ac:dyDescent="0.35">
      <c r="A1686" t="s">
        <v>3316</v>
      </c>
      <c r="B1686" t="s">
        <v>4</v>
      </c>
      <c r="C1686" t="s">
        <v>6912</v>
      </c>
      <c r="D1686" t="s">
        <v>1708</v>
      </c>
    </row>
    <row r="1687" spans="1:4" x14ac:dyDescent="0.35">
      <c r="A1687" t="s">
        <v>3317</v>
      </c>
      <c r="B1687" t="s">
        <v>4</v>
      </c>
      <c r="C1687" t="s">
        <v>6912</v>
      </c>
      <c r="D1687" t="s">
        <v>1709</v>
      </c>
    </row>
    <row r="1688" spans="1:4" x14ac:dyDescent="0.35">
      <c r="A1688" t="s">
        <v>3318</v>
      </c>
      <c r="B1688" t="s">
        <v>4</v>
      </c>
      <c r="C1688" t="s">
        <v>6912</v>
      </c>
      <c r="D1688" t="s">
        <v>1710</v>
      </c>
    </row>
    <row r="1689" spans="1:4" x14ac:dyDescent="0.35">
      <c r="A1689" t="s">
        <v>3319</v>
      </c>
      <c r="B1689" t="s">
        <v>4</v>
      </c>
      <c r="C1689" t="s">
        <v>6912</v>
      </c>
      <c r="D1689" t="s">
        <v>1711</v>
      </c>
    </row>
    <row r="1690" spans="1:4" x14ac:dyDescent="0.35">
      <c r="A1690" t="s">
        <v>3320</v>
      </c>
      <c r="B1690" t="s">
        <v>4</v>
      </c>
      <c r="C1690" t="s">
        <v>6912</v>
      </c>
      <c r="D1690" t="s">
        <v>1712</v>
      </c>
    </row>
    <row r="1691" spans="1:4" x14ac:dyDescent="0.35">
      <c r="A1691" t="s">
        <v>3321</v>
      </c>
      <c r="B1691" t="s">
        <v>4</v>
      </c>
      <c r="C1691" t="s">
        <v>6912</v>
      </c>
      <c r="D1691" t="s">
        <v>1713</v>
      </c>
    </row>
    <row r="1692" spans="1:4" x14ac:dyDescent="0.35">
      <c r="A1692" t="s">
        <v>3322</v>
      </c>
      <c r="B1692" t="s">
        <v>4</v>
      </c>
      <c r="C1692" t="s">
        <v>6912</v>
      </c>
      <c r="D1692" t="s">
        <v>1714</v>
      </c>
    </row>
    <row r="1693" spans="1:4" x14ac:dyDescent="0.35">
      <c r="A1693" t="s">
        <v>3323</v>
      </c>
      <c r="B1693" t="s">
        <v>4</v>
      </c>
      <c r="C1693" t="s">
        <v>6912</v>
      </c>
      <c r="D1693" t="s">
        <v>1715</v>
      </c>
    </row>
    <row r="1694" spans="1:4" x14ac:dyDescent="0.35">
      <c r="A1694" t="s">
        <v>3324</v>
      </c>
      <c r="B1694" t="s">
        <v>4</v>
      </c>
      <c r="C1694" t="s">
        <v>6913</v>
      </c>
      <c r="D1694" t="s">
        <v>1702</v>
      </c>
    </row>
    <row r="1695" spans="1:4" x14ac:dyDescent="0.35">
      <c r="A1695" t="s">
        <v>3325</v>
      </c>
      <c r="B1695" t="s">
        <v>4</v>
      </c>
      <c r="C1695" t="s">
        <v>6913</v>
      </c>
      <c r="D1695" t="s">
        <v>1705</v>
      </c>
    </row>
    <row r="1696" spans="1:4" x14ac:dyDescent="0.35">
      <c r="A1696" t="s">
        <v>3326</v>
      </c>
      <c r="B1696" t="s">
        <v>4</v>
      </c>
      <c r="C1696" t="s">
        <v>6913</v>
      </c>
      <c r="D1696" t="s">
        <v>1706</v>
      </c>
    </row>
    <row r="1697" spans="1:4" x14ac:dyDescent="0.35">
      <c r="A1697" t="s">
        <v>3327</v>
      </c>
      <c r="B1697" t="s">
        <v>4</v>
      </c>
      <c r="C1697" t="s">
        <v>6913</v>
      </c>
      <c r="D1697" t="s">
        <v>1707</v>
      </c>
    </row>
    <row r="1698" spans="1:4" x14ac:dyDescent="0.35">
      <c r="A1698" t="s">
        <v>3328</v>
      </c>
      <c r="B1698" t="s">
        <v>4</v>
      </c>
      <c r="C1698" t="s">
        <v>6913</v>
      </c>
      <c r="D1698" t="s">
        <v>1708</v>
      </c>
    </row>
    <row r="1699" spans="1:4" x14ac:dyDescent="0.35">
      <c r="A1699" t="s">
        <v>3329</v>
      </c>
      <c r="B1699" t="s">
        <v>4</v>
      </c>
      <c r="C1699" t="s">
        <v>6913</v>
      </c>
      <c r="D1699" t="s">
        <v>1709</v>
      </c>
    </row>
    <row r="1700" spans="1:4" x14ac:dyDescent="0.35">
      <c r="A1700" t="s">
        <v>3330</v>
      </c>
      <c r="B1700" t="s">
        <v>4</v>
      </c>
      <c r="C1700" t="s">
        <v>6913</v>
      </c>
      <c r="D1700" t="s">
        <v>1710</v>
      </c>
    </row>
    <row r="1701" spans="1:4" x14ac:dyDescent="0.35">
      <c r="A1701" t="s">
        <v>3331</v>
      </c>
      <c r="B1701" t="s">
        <v>4</v>
      </c>
      <c r="C1701" t="s">
        <v>6913</v>
      </c>
      <c r="D1701" t="s">
        <v>1711</v>
      </c>
    </row>
    <row r="1702" spans="1:4" x14ac:dyDescent="0.35">
      <c r="A1702" t="s">
        <v>3332</v>
      </c>
      <c r="B1702" t="s">
        <v>4</v>
      </c>
      <c r="C1702" t="s">
        <v>6913</v>
      </c>
      <c r="D1702" t="s">
        <v>1712</v>
      </c>
    </row>
    <row r="1703" spans="1:4" x14ac:dyDescent="0.35">
      <c r="A1703" t="s">
        <v>3333</v>
      </c>
      <c r="B1703" t="s">
        <v>4</v>
      </c>
      <c r="C1703" t="s">
        <v>6913</v>
      </c>
      <c r="D1703" t="s">
        <v>1713</v>
      </c>
    </row>
    <row r="1704" spans="1:4" x14ac:dyDescent="0.35">
      <c r="A1704" t="s">
        <v>3334</v>
      </c>
      <c r="B1704" t="s">
        <v>4</v>
      </c>
      <c r="C1704" t="s">
        <v>6913</v>
      </c>
      <c r="D1704" t="s">
        <v>1714</v>
      </c>
    </row>
    <row r="1705" spans="1:4" x14ac:dyDescent="0.35">
      <c r="A1705" t="s">
        <v>3335</v>
      </c>
      <c r="B1705" t="s">
        <v>4</v>
      </c>
      <c r="C1705" t="s">
        <v>6913</v>
      </c>
      <c r="D1705" t="s">
        <v>1715</v>
      </c>
    </row>
    <row r="1706" spans="1:4" x14ac:dyDescent="0.35">
      <c r="A1706" t="s">
        <v>3336</v>
      </c>
      <c r="B1706" t="s">
        <v>4</v>
      </c>
      <c r="C1706" t="s">
        <v>6914</v>
      </c>
      <c r="D1706" t="s">
        <v>1702</v>
      </c>
    </row>
    <row r="1707" spans="1:4" x14ac:dyDescent="0.35">
      <c r="A1707" t="s">
        <v>3337</v>
      </c>
      <c r="B1707" t="s">
        <v>4</v>
      </c>
      <c r="C1707" t="s">
        <v>6914</v>
      </c>
      <c r="D1707" t="s">
        <v>1705</v>
      </c>
    </row>
    <row r="1708" spans="1:4" x14ac:dyDescent="0.35">
      <c r="A1708" t="s">
        <v>3338</v>
      </c>
      <c r="B1708" t="s">
        <v>4</v>
      </c>
      <c r="C1708" t="s">
        <v>6914</v>
      </c>
      <c r="D1708" t="s">
        <v>1706</v>
      </c>
    </row>
    <row r="1709" spans="1:4" x14ac:dyDescent="0.35">
      <c r="A1709" t="s">
        <v>3339</v>
      </c>
      <c r="B1709" t="s">
        <v>4</v>
      </c>
      <c r="C1709" t="s">
        <v>6914</v>
      </c>
      <c r="D1709" t="s">
        <v>1707</v>
      </c>
    </row>
    <row r="1710" spans="1:4" x14ac:dyDescent="0.35">
      <c r="A1710" t="s">
        <v>3340</v>
      </c>
      <c r="B1710" t="s">
        <v>4</v>
      </c>
      <c r="C1710" t="s">
        <v>6914</v>
      </c>
      <c r="D1710" t="s">
        <v>1708</v>
      </c>
    </row>
    <row r="1711" spans="1:4" x14ac:dyDescent="0.35">
      <c r="A1711" t="s">
        <v>3341</v>
      </c>
      <c r="B1711" t="s">
        <v>4</v>
      </c>
      <c r="C1711" t="s">
        <v>6914</v>
      </c>
      <c r="D1711" t="s">
        <v>1709</v>
      </c>
    </row>
    <row r="1712" spans="1:4" x14ac:dyDescent="0.35">
      <c r="A1712" t="s">
        <v>3342</v>
      </c>
      <c r="B1712" t="s">
        <v>4</v>
      </c>
      <c r="C1712" t="s">
        <v>6914</v>
      </c>
      <c r="D1712" t="s">
        <v>1710</v>
      </c>
    </row>
    <row r="1713" spans="1:4" x14ac:dyDescent="0.35">
      <c r="A1713" t="s">
        <v>3343</v>
      </c>
      <c r="B1713" t="s">
        <v>4</v>
      </c>
      <c r="C1713" t="s">
        <v>6914</v>
      </c>
      <c r="D1713" t="s">
        <v>1711</v>
      </c>
    </row>
    <row r="1714" spans="1:4" x14ac:dyDescent="0.35">
      <c r="A1714" t="s">
        <v>3344</v>
      </c>
      <c r="B1714" t="s">
        <v>4</v>
      </c>
      <c r="C1714" t="s">
        <v>6914</v>
      </c>
      <c r="D1714" t="s">
        <v>1712</v>
      </c>
    </row>
    <row r="1715" spans="1:4" x14ac:dyDescent="0.35">
      <c r="A1715" t="s">
        <v>3345</v>
      </c>
      <c r="B1715" t="s">
        <v>4</v>
      </c>
      <c r="C1715" t="s">
        <v>6914</v>
      </c>
      <c r="D1715" t="s">
        <v>1713</v>
      </c>
    </row>
    <row r="1716" spans="1:4" x14ac:dyDescent="0.35">
      <c r="A1716" t="s">
        <v>3346</v>
      </c>
      <c r="B1716" t="s">
        <v>4</v>
      </c>
      <c r="C1716" t="s">
        <v>6914</v>
      </c>
      <c r="D1716" t="s">
        <v>1714</v>
      </c>
    </row>
    <row r="1717" spans="1:4" x14ac:dyDescent="0.35">
      <c r="A1717" t="s">
        <v>3347</v>
      </c>
      <c r="B1717" t="s">
        <v>4</v>
      </c>
      <c r="C1717" t="s">
        <v>6914</v>
      </c>
      <c r="D1717" t="s">
        <v>1715</v>
      </c>
    </row>
    <row r="1718" spans="1:4" x14ac:dyDescent="0.35">
      <c r="A1718" t="s">
        <v>3348</v>
      </c>
      <c r="B1718" t="s">
        <v>4</v>
      </c>
      <c r="C1718" t="s">
        <v>6915</v>
      </c>
      <c r="D1718" t="s">
        <v>1702</v>
      </c>
    </row>
    <row r="1719" spans="1:4" x14ac:dyDescent="0.35">
      <c r="A1719" t="s">
        <v>3349</v>
      </c>
      <c r="B1719" t="s">
        <v>4</v>
      </c>
      <c r="C1719" t="s">
        <v>6915</v>
      </c>
      <c r="D1719" t="s">
        <v>1705</v>
      </c>
    </row>
    <row r="1720" spans="1:4" x14ac:dyDescent="0.35">
      <c r="A1720" t="s">
        <v>3350</v>
      </c>
      <c r="B1720" t="s">
        <v>4</v>
      </c>
      <c r="C1720" t="s">
        <v>6915</v>
      </c>
      <c r="D1720" t="s">
        <v>1706</v>
      </c>
    </row>
    <row r="1721" spans="1:4" x14ac:dyDescent="0.35">
      <c r="A1721" t="s">
        <v>3351</v>
      </c>
      <c r="B1721" t="s">
        <v>4</v>
      </c>
      <c r="C1721" t="s">
        <v>6915</v>
      </c>
      <c r="D1721" t="s">
        <v>1707</v>
      </c>
    </row>
    <row r="1722" spans="1:4" x14ac:dyDescent="0.35">
      <c r="A1722" t="s">
        <v>3352</v>
      </c>
      <c r="B1722" t="s">
        <v>4</v>
      </c>
      <c r="C1722" t="s">
        <v>6915</v>
      </c>
      <c r="D1722" t="s">
        <v>1708</v>
      </c>
    </row>
    <row r="1723" spans="1:4" x14ac:dyDescent="0.35">
      <c r="A1723" t="s">
        <v>3353</v>
      </c>
      <c r="B1723" t="s">
        <v>4</v>
      </c>
      <c r="C1723" t="s">
        <v>6915</v>
      </c>
      <c r="D1723" t="s">
        <v>1709</v>
      </c>
    </row>
    <row r="1724" spans="1:4" x14ac:dyDescent="0.35">
      <c r="A1724" t="s">
        <v>3354</v>
      </c>
      <c r="B1724" t="s">
        <v>4</v>
      </c>
      <c r="C1724" t="s">
        <v>6915</v>
      </c>
      <c r="D1724" t="s">
        <v>1710</v>
      </c>
    </row>
    <row r="1725" spans="1:4" x14ac:dyDescent="0.35">
      <c r="A1725" t="s">
        <v>3355</v>
      </c>
      <c r="B1725" t="s">
        <v>4</v>
      </c>
      <c r="C1725" t="s">
        <v>6915</v>
      </c>
      <c r="D1725" t="s">
        <v>1711</v>
      </c>
    </row>
    <row r="1726" spans="1:4" x14ac:dyDescent="0.35">
      <c r="A1726" t="s">
        <v>3356</v>
      </c>
      <c r="B1726" t="s">
        <v>4</v>
      </c>
      <c r="C1726" t="s">
        <v>6915</v>
      </c>
      <c r="D1726" t="s">
        <v>1712</v>
      </c>
    </row>
    <row r="1727" spans="1:4" x14ac:dyDescent="0.35">
      <c r="A1727" t="s">
        <v>3357</v>
      </c>
      <c r="B1727" t="s">
        <v>4</v>
      </c>
      <c r="C1727" t="s">
        <v>6915</v>
      </c>
      <c r="D1727" t="s">
        <v>1713</v>
      </c>
    </row>
    <row r="1728" spans="1:4" x14ac:dyDescent="0.35">
      <c r="A1728" t="s">
        <v>3358</v>
      </c>
      <c r="B1728" t="s">
        <v>4</v>
      </c>
      <c r="C1728" t="s">
        <v>6915</v>
      </c>
      <c r="D1728" t="s">
        <v>1714</v>
      </c>
    </row>
    <row r="1729" spans="1:4" x14ac:dyDescent="0.35">
      <c r="A1729" t="s">
        <v>3359</v>
      </c>
      <c r="B1729" t="s">
        <v>4</v>
      </c>
      <c r="C1729" t="s">
        <v>6915</v>
      </c>
      <c r="D1729" t="s">
        <v>1715</v>
      </c>
    </row>
    <row r="1730" spans="1:4" x14ac:dyDescent="0.35">
      <c r="A1730" t="s">
        <v>3360</v>
      </c>
      <c r="B1730" t="s">
        <v>4</v>
      </c>
      <c r="C1730" t="s">
        <v>6916</v>
      </c>
      <c r="D1730" t="s">
        <v>1702</v>
      </c>
    </row>
    <row r="1731" spans="1:4" x14ac:dyDescent="0.35">
      <c r="A1731" t="s">
        <v>3361</v>
      </c>
      <c r="B1731" t="s">
        <v>4</v>
      </c>
      <c r="C1731" t="s">
        <v>6916</v>
      </c>
      <c r="D1731" t="s">
        <v>1705</v>
      </c>
    </row>
    <row r="1732" spans="1:4" x14ac:dyDescent="0.35">
      <c r="A1732" t="s">
        <v>3362</v>
      </c>
      <c r="B1732" t="s">
        <v>4</v>
      </c>
      <c r="C1732" t="s">
        <v>6916</v>
      </c>
      <c r="D1732" t="s">
        <v>1706</v>
      </c>
    </row>
    <row r="1733" spans="1:4" x14ac:dyDescent="0.35">
      <c r="A1733" t="s">
        <v>3363</v>
      </c>
      <c r="B1733" t="s">
        <v>4</v>
      </c>
      <c r="C1733" t="s">
        <v>6916</v>
      </c>
      <c r="D1733" t="s">
        <v>1707</v>
      </c>
    </row>
    <row r="1734" spans="1:4" x14ac:dyDescent="0.35">
      <c r="A1734" t="s">
        <v>3364</v>
      </c>
      <c r="B1734" t="s">
        <v>4</v>
      </c>
      <c r="C1734" t="s">
        <v>6916</v>
      </c>
      <c r="D1734" t="s">
        <v>1708</v>
      </c>
    </row>
    <row r="1735" spans="1:4" x14ac:dyDescent="0.35">
      <c r="A1735" t="s">
        <v>3365</v>
      </c>
      <c r="B1735" t="s">
        <v>4</v>
      </c>
      <c r="C1735" t="s">
        <v>6916</v>
      </c>
      <c r="D1735" t="s">
        <v>1709</v>
      </c>
    </row>
    <row r="1736" spans="1:4" x14ac:dyDescent="0.35">
      <c r="A1736" t="s">
        <v>3366</v>
      </c>
      <c r="B1736" t="s">
        <v>4</v>
      </c>
      <c r="C1736" t="s">
        <v>6916</v>
      </c>
      <c r="D1736" t="s">
        <v>1710</v>
      </c>
    </row>
    <row r="1737" spans="1:4" x14ac:dyDescent="0.35">
      <c r="A1737" t="s">
        <v>3367</v>
      </c>
      <c r="B1737" t="s">
        <v>4</v>
      </c>
      <c r="C1737" t="s">
        <v>6916</v>
      </c>
      <c r="D1737" t="s">
        <v>1711</v>
      </c>
    </row>
    <row r="1738" spans="1:4" x14ac:dyDescent="0.35">
      <c r="A1738" t="s">
        <v>3368</v>
      </c>
      <c r="B1738" t="s">
        <v>4</v>
      </c>
      <c r="C1738" t="s">
        <v>6916</v>
      </c>
      <c r="D1738" t="s">
        <v>1712</v>
      </c>
    </row>
    <row r="1739" spans="1:4" x14ac:dyDescent="0.35">
      <c r="A1739" t="s">
        <v>3369</v>
      </c>
      <c r="B1739" t="s">
        <v>4</v>
      </c>
      <c r="C1739" t="s">
        <v>6916</v>
      </c>
      <c r="D1739" t="s">
        <v>1713</v>
      </c>
    </row>
    <row r="1740" spans="1:4" x14ac:dyDescent="0.35">
      <c r="A1740" t="s">
        <v>3370</v>
      </c>
      <c r="B1740" t="s">
        <v>4</v>
      </c>
      <c r="C1740" t="s">
        <v>6916</v>
      </c>
      <c r="D1740" t="s">
        <v>1714</v>
      </c>
    </row>
    <row r="1741" spans="1:4" x14ac:dyDescent="0.35">
      <c r="A1741" t="s">
        <v>3371</v>
      </c>
      <c r="B1741" t="s">
        <v>4</v>
      </c>
      <c r="C1741" t="s">
        <v>6916</v>
      </c>
      <c r="D1741" t="s">
        <v>1715</v>
      </c>
    </row>
    <row r="1742" spans="1:4" x14ac:dyDescent="0.35">
      <c r="A1742" t="s">
        <v>3372</v>
      </c>
      <c r="B1742" t="s">
        <v>4</v>
      </c>
      <c r="C1742" t="s">
        <v>6917</v>
      </c>
      <c r="D1742" t="s">
        <v>1702</v>
      </c>
    </row>
    <row r="1743" spans="1:4" x14ac:dyDescent="0.35">
      <c r="A1743" t="s">
        <v>3373</v>
      </c>
      <c r="B1743" t="s">
        <v>4</v>
      </c>
      <c r="C1743" t="s">
        <v>6917</v>
      </c>
      <c r="D1743" t="s">
        <v>1705</v>
      </c>
    </row>
    <row r="1744" spans="1:4" x14ac:dyDescent="0.35">
      <c r="A1744" t="s">
        <v>3374</v>
      </c>
      <c r="B1744" t="s">
        <v>4</v>
      </c>
      <c r="C1744" t="s">
        <v>6917</v>
      </c>
      <c r="D1744" t="s">
        <v>1706</v>
      </c>
    </row>
    <row r="1745" spans="1:4" x14ac:dyDescent="0.35">
      <c r="A1745" t="s">
        <v>3375</v>
      </c>
      <c r="B1745" t="s">
        <v>4</v>
      </c>
      <c r="C1745" t="s">
        <v>6917</v>
      </c>
      <c r="D1745" t="s">
        <v>1707</v>
      </c>
    </row>
    <row r="1746" spans="1:4" x14ac:dyDescent="0.35">
      <c r="A1746" t="s">
        <v>3376</v>
      </c>
      <c r="B1746" t="s">
        <v>4</v>
      </c>
      <c r="C1746" t="s">
        <v>6917</v>
      </c>
      <c r="D1746" t="s">
        <v>1708</v>
      </c>
    </row>
    <row r="1747" spans="1:4" x14ac:dyDescent="0.35">
      <c r="A1747" t="s">
        <v>3377</v>
      </c>
      <c r="B1747" t="s">
        <v>4</v>
      </c>
      <c r="C1747" t="s">
        <v>6917</v>
      </c>
      <c r="D1747" t="s">
        <v>1709</v>
      </c>
    </row>
    <row r="1748" spans="1:4" x14ac:dyDescent="0.35">
      <c r="A1748" t="s">
        <v>3378</v>
      </c>
      <c r="B1748" t="s">
        <v>4</v>
      </c>
      <c r="C1748" t="s">
        <v>6917</v>
      </c>
      <c r="D1748" t="s">
        <v>1710</v>
      </c>
    </row>
    <row r="1749" spans="1:4" x14ac:dyDescent="0.35">
      <c r="A1749" t="s">
        <v>3379</v>
      </c>
      <c r="B1749" t="s">
        <v>4</v>
      </c>
      <c r="C1749" t="s">
        <v>6917</v>
      </c>
      <c r="D1749" t="s">
        <v>1711</v>
      </c>
    </row>
    <row r="1750" spans="1:4" x14ac:dyDescent="0.35">
      <c r="A1750" t="s">
        <v>3380</v>
      </c>
      <c r="B1750" t="s">
        <v>4</v>
      </c>
      <c r="C1750" t="s">
        <v>6917</v>
      </c>
      <c r="D1750" t="s">
        <v>1712</v>
      </c>
    </row>
    <row r="1751" spans="1:4" x14ac:dyDescent="0.35">
      <c r="A1751" t="s">
        <v>3381</v>
      </c>
      <c r="B1751" t="s">
        <v>4</v>
      </c>
      <c r="C1751" t="s">
        <v>6917</v>
      </c>
      <c r="D1751" t="s">
        <v>1713</v>
      </c>
    </row>
    <row r="1752" spans="1:4" x14ac:dyDescent="0.35">
      <c r="A1752" t="s">
        <v>3382</v>
      </c>
      <c r="B1752" t="s">
        <v>4</v>
      </c>
      <c r="C1752" t="s">
        <v>6917</v>
      </c>
      <c r="D1752" t="s">
        <v>1714</v>
      </c>
    </row>
    <row r="1753" spans="1:4" x14ac:dyDescent="0.35">
      <c r="A1753" t="s">
        <v>3383</v>
      </c>
      <c r="B1753" t="s">
        <v>4</v>
      </c>
      <c r="C1753" t="s">
        <v>6917</v>
      </c>
      <c r="D1753" t="s">
        <v>1715</v>
      </c>
    </row>
    <row r="1754" spans="1:4" x14ac:dyDescent="0.35">
      <c r="A1754" t="s">
        <v>3384</v>
      </c>
      <c r="B1754" t="s">
        <v>4</v>
      </c>
      <c r="C1754" t="s">
        <v>6918</v>
      </c>
      <c r="D1754" t="s">
        <v>1702</v>
      </c>
    </row>
    <row r="1755" spans="1:4" x14ac:dyDescent="0.35">
      <c r="A1755" t="s">
        <v>3385</v>
      </c>
      <c r="B1755" t="s">
        <v>4</v>
      </c>
      <c r="C1755" t="s">
        <v>6918</v>
      </c>
      <c r="D1755" t="s">
        <v>1705</v>
      </c>
    </row>
    <row r="1756" spans="1:4" x14ac:dyDescent="0.35">
      <c r="A1756" t="s">
        <v>3386</v>
      </c>
      <c r="B1756" t="s">
        <v>4</v>
      </c>
      <c r="C1756" t="s">
        <v>6918</v>
      </c>
      <c r="D1756" t="s">
        <v>1706</v>
      </c>
    </row>
    <row r="1757" spans="1:4" x14ac:dyDescent="0.35">
      <c r="A1757" t="s">
        <v>3387</v>
      </c>
      <c r="B1757" t="s">
        <v>4</v>
      </c>
      <c r="C1757" t="s">
        <v>6918</v>
      </c>
      <c r="D1757" t="s">
        <v>1707</v>
      </c>
    </row>
    <row r="1758" spans="1:4" x14ac:dyDescent="0.35">
      <c r="A1758" t="s">
        <v>3388</v>
      </c>
      <c r="B1758" t="s">
        <v>4</v>
      </c>
      <c r="C1758" t="s">
        <v>6918</v>
      </c>
      <c r="D1758" t="s">
        <v>1708</v>
      </c>
    </row>
    <row r="1759" spans="1:4" x14ac:dyDescent="0.35">
      <c r="A1759" t="s">
        <v>3389</v>
      </c>
      <c r="B1759" t="s">
        <v>4</v>
      </c>
      <c r="C1759" t="s">
        <v>6918</v>
      </c>
      <c r="D1759" t="s">
        <v>1709</v>
      </c>
    </row>
    <row r="1760" spans="1:4" x14ac:dyDescent="0.35">
      <c r="A1760" t="s">
        <v>3390</v>
      </c>
      <c r="B1760" t="s">
        <v>4</v>
      </c>
      <c r="C1760" t="s">
        <v>6918</v>
      </c>
      <c r="D1760" t="s">
        <v>1710</v>
      </c>
    </row>
    <row r="1761" spans="1:4" x14ac:dyDescent="0.35">
      <c r="A1761" t="s">
        <v>3391</v>
      </c>
      <c r="B1761" t="s">
        <v>4</v>
      </c>
      <c r="C1761" t="s">
        <v>6918</v>
      </c>
      <c r="D1761" t="s">
        <v>1711</v>
      </c>
    </row>
    <row r="1762" spans="1:4" x14ac:dyDescent="0.35">
      <c r="A1762" t="s">
        <v>3392</v>
      </c>
      <c r="B1762" t="s">
        <v>4</v>
      </c>
      <c r="C1762" t="s">
        <v>6918</v>
      </c>
      <c r="D1762" t="s">
        <v>1712</v>
      </c>
    </row>
    <row r="1763" spans="1:4" x14ac:dyDescent="0.35">
      <c r="A1763" t="s">
        <v>3393</v>
      </c>
      <c r="B1763" t="s">
        <v>4</v>
      </c>
      <c r="C1763" t="s">
        <v>6918</v>
      </c>
      <c r="D1763" t="s">
        <v>1713</v>
      </c>
    </row>
    <row r="1764" spans="1:4" x14ac:dyDescent="0.35">
      <c r="A1764" t="s">
        <v>3394</v>
      </c>
      <c r="B1764" t="s">
        <v>4</v>
      </c>
      <c r="C1764" t="s">
        <v>6918</v>
      </c>
      <c r="D1764" t="s">
        <v>1714</v>
      </c>
    </row>
    <row r="1765" spans="1:4" x14ac:dyDescent="0.35">
      <c r="A1765" t="s">
        <v>3395</v>
      </c>
      <c r="B1765" t="s">
        <v>4</v>
      </c>
      <c r="C1765" t="s">
        <v>6918</v>
      </c>
      <c r="D1765" t="s">
        <v>1715</v>
      </c>
    </row>
    <row r="1766" spans="1:4" x14ac:dyDescent="0.35">
      <c r="A1766" t="s">
        <v>3396</v>
      </c>
      <c r="B1766" t="s">
        <v>4</v>
      </c>
      <c r="C1766" t="s">
        <v>6919</v>
      </c>
      <c r="D1766" t="s">
        <v>1702</v>
      </c>
    </row>
    <row r="1767" spans="1:4" x14ac:dyDescent="0.35">
      <c r="A1767" t="s">
        <v>3397</v>
      </c>
      <c r="B1767" t="s">
        <v>4</v>
      </c>
      <c r="C1767" t="s">
        <v>6919</v>
      </c>
      <c r="D1767" t="s">
        <v>1705</v>
      </c>
    </row>
    <row r="1768" spans="1:4" x14ac:dyDescent="0.35">
      <c r="A1768" t="s">
        <v>3398</v>
      </c>
      <c r="B1768" t="s">
        <v>4</v>
      </c>
      <c r="C1768" t="s">
        <v>6919</v>
      </c>
      <c r="D1768" t="s">
        <v>1706</v>
      </c>
    </row>
    <row r="1769" spans="1:4" x14ac:dyDescent="0.35">
      <c r="A1769" t="s">
        <v>3399</v>
      </c>
      <c r="B1769" t="s">
        <v>4</v>
      </c>
      <c r="C1769" t="s">
        <v>6919</v>
      </c>
      <c r="D1769" t="s">
        <v>1707</v>
      </c>
    </row>
    <row r="1770" spans="1:4" x14ac:dyDescent="0.35">
      <c r="A1770" t="s">
        <v>3400</v>
      </c>
      <c r="B1770" t="s">
        <v>4</v>
      </c>
      <c r="C1770" t="s">
        <v>6919</v>
      </c>
      <c r="D1770" t="s">
        <v>1708</v>
      </c>
    </row>
    <row r="1771" spans="1:4" x14ac:dyDescent="0.35">
      <c r="A1771" t="s">
        <v>3401</v>
      </c>
      <c r="B1771" t="s">
        <v>4</v>
      </c>
      <c r="C1771" t="s">
        <v>6919</v>
      </c>
      <c r="D1771" t="s">
        <v>1709</v>
      </c>
    </row>
    <row r="1772" spans="1:4" x14ac:dyDescent="0.35">
      <c r="A1772" t="s">
        <v>3402</v>
      </c>
      <c r="B1772" t="s">
        <v>4</v>
      </c>
      <c r="C1772" t="s">
        <v>6919</v>
      </c>
      <c r="D1772" t="s">
        <v>1710</v>
      </c>
    </row>
    <row r="1773" spans="1:4" x14ac:dyDescent="0.35">
      <c r="A1773" t="s">
        <v>3403</v>
      </c>
      <c r="B1773" t="s">
        <v>4</v>
      </c>
      <c r="C1773" t="s">
        <v>6919</v>
      </c>
      <c r="D1773" t="s">
        <v>1711</v>
      </c>
    </row>
    <row r="1774" spans="1:4" x14ac:dyDescent="0.35">
      <c r="A1774" t="s">
        <v>3404</v>
      </c>
      <c r="B1774" t="s">
        <v>4</v>
      </c>
      <c r="C1774" t="s">
        <v>6919</v>
      </c>
      <c r="D1774" t="s">
        <v>1712</v>
      </c>
    </row>
    <row r="1775" spans="1:4" x14ac:dyDescent="0.35">
      <c r="A1775" t="s">
        <v>3405</v>
      </c>
      <c r="B1775" t="s">
        <v>4</v>
      </c>
      <c r="C1775" t="s">
        <v>6919</v>
      </c>
      <c r="D1775" t="s">
        <v>1713</v>
      </c>
    </row>
    <row r="1776" spans="1:4" x14ac:dyDescent="0.35">
      <c r="A1776" t="s">
        <v>3406</v>
      </c>
      <c r="B1776" t="s">
        <v>4</v>
      </c>
      <c r="C1776" t="s">
        <v>6919</v>
      </c>
      <c r="D1776" t="s">
        <v>1714</v>
      </c>
    </row>
    <row r="1777" spans="1:4" x14ac:dyDescent="0.35">
      <c r="A1777" t="s">
        <v>3407</v>
      </c>
      <c r="B1777" t="s">
        <v>4</v>
      </c>
      <c r="C1777" t="s">
        <v>6919</v>
      </c>
      <c r="D1777" t="s">
        <v>1715</v>
      </c>
    </row>
    <row r="1778" spans="1:4" x14ac:dyDescent="0.35">
      <c r="A1778" t="s">
        <v>3408</v>
      </c>
      <c r="B1778" t="s">
        <v>4</v>
      </c>
      <c r="C1778" t="s">
        <v>6920</v>
      </c>
      <c r="D1778" t="s">
        <v>1702</v>
      </c>
    </row>
    <row r="1779" spans="1:4" x14ac:dyDescent="0.35">
      <c r="A1779" t="s">
        <v>3409</v>
      </c>
      <c r="B1779" t="s">
        <v>4</v>
      </c>
      <c r="C1779" t="s">
        <v>6920</v>
      </c>
      <c r="D1779" t="s">
        <v>1705</v>
      </c>
    </row>
    <row r="1780" spans="1:4" x14ac:dyDescent="0.35">
      <c r="A1780" t="s">
        <v>3410</v>
      </c>
      <c r="B1780" t="s">
        <v>4</v>
      </c>
      <c r="C1780" t="s">
        <v>6920</v>
      </c>
      <c r="D1780" t="s">
        <v>1706</v>
      </c>
    </row>
    <row r="1781" spans="1:4" x14ac:dyDescent="0.35">
      <c r="A1781" t="s">
        <v>3411</v>
      </c>
      <c r="B1781" t="s">
        <v>4</v>
      </c>
      <c r="C1781" t="s">
        <v>6920</v>
      </c>
      <c r="D1781" t="s">
        <v>1707</v>
      </c>
    </row>
    <row r="1782" spans="1:4" x14ac:dyDescent="0.35">
      <c r="A1782" t="s">
        <v>3412</v>
      </c>
      <c r="B1782" t="s">
        <v>4</v>
      </c>
      <c r="C1782" t="s">
        <v>6920</v>
      </c>
      <c r="D1782" t="s">
        <v>1708</v>
      </c>
    </row>
    <row r="1783" spans="1:4" x14ac:dyDescent="0.35">
      <c r="A1783" t="s">
        <v>3413</v>
      </c>
      <c r="B1783" t="s">
        <v>4</v>
      </c>
      <c r="C1783" t="s">
        <v>6920</v>
      </c>
      <c r="D1783" t="s">
        <v>1709</v>
      </c>
    </row>
    <row r="1784" spans="1:4" x14ac:dyDescent="0.35">
      <c r="A1784" t="s">
        <v>3414</v>
      </c>
      <c r="B1784" t="s">
        <v>4</v>
      </c>
      <c r="C1784" t="s">
        <v>6920</v>
      </c>
      <c r="D1784" t="s">
        <v>1710</v>
      </c>
    </row>
    <row r="1785" spans="1:4" x14ac:dyDescent="0.35">
      <c r="A1785" t="s">
        <v>3415</v>
      </c>
      <c r="B1785" t="s">
        <v>4</v>
      </c>
      <c r="C1785" t="s">
        <v>6920</v>
      </c>
      <c r="D1785" t="s">
        <v>1711</v>
      </c>
    </row>
    <row r="1786" spans="1:4" x14ac:dyDescent="0.35">
      <c r="A1786" t="s">
        <v>3416</v>
      </c>
      <c r="B1786" t="s">
        <v>4</v>
      </c>
      <c r="C1786" t="s">
        <v>6920</v>
      </c>
      <c r="D1786" t="s">
        <v>1712</v>
      </c>
    </row>
    <row r="1787" spans="1:4" x14ac:dyDescent="0.35">
      <c r="A1787" t="s">
        <v>3417</v>
      </c>
      <c r="B1787" t="s">
        <v>4</v>
      </c>
      <c r="C1787" t="s">
        <v>6920</v>
      </c>
      <c r="D1787" t="s">
        <v>1713</v>
      </c>
    </row>
    <row r="1788" spans="1:4" x14ac:dyDescent="0.35">
      <c r="A1788" t="s">
        <v>3418</v>
      </c>
      <c r="B1788" t="s">
        <v>4</v>
      </c>
      <c r="C1788" t="s">
        <v>6920</v>
      </c>
      <c r="D1788" t="s">
        <v>1714</v>
      </c>
    </row>
    <row r="1789" spans="1:4" x14ac:dyDescent="0.35">
      <c r="A1789" t="s">
        <v>3419</v>
      </c>
      <c r="B1789" t="s">
        <v>4</v>
      </c>
      <c r="C1789" t="s">
        <v>6920</v>
      </c>
      <c r="D1789" t="s">
        <v>1715</v>
      </c>
    </row>
    <row r="1790" spans="1:4" x14ac:dyDescent="0.35">
      <c r="A1790" t="s">
        <v>3420</v>
      </c>
      <c r="B1790" t="s">
        <v>4</v>
      </c>
      <c r="C1790" t="s">
        <v>6921</v>
      </c>
      <c r="D1790" t="s">
        <v>1702</v>
      </c>
    </row>
    <row r="1791" spans="1:4" x14ac:dyDescent="0.35">
      <c r="A1791" t="s">
        <v>3421</v>
      </c>
      <c r="B1791" t="s">
        <v>4</v>
      </c>
      <c r="C1791" t="s">
        <v>6921</v>
      </c>
      <c r="D1791" t="s">
        <v>1705</v>
      </c>
    </row>
    <row r="1792" spans="1:4" x14ac:dyDescent="0.35">
      <c r="A1792" t="s">
        <v>3422</v>
      </c>
      <c r="B1792" t="s">
        <v>4</v>
      </c>
      <c r="C1792" t="s">
        <v>6921</v>
      </c>
      <c r="D1792" t="s">
        <v>1706</v>
      </c>
    </row>
    <row r="1793" spans="1:4" x14ac:dyDescent="0.35">
      <c r="A1793" t="s">
        <v>3423</v>
      </c>
      <c r="B1793" t="s">
        <v>4</v>
      </c>
      <c r="C1793" t="s">
        <v>6921</v>
      </c>
      <c r="D1793" t="s">
        <v>1707</v>
      </c>
    </row>
    <row r="1794" spans="1:4" x14ac:dyDescent="0.35">
      <c r="A1794" t="s">
        <v>3424</v>
      </c>
      <c r="B1794" t="s">
        <v>4</v>
      </c>
      <c r="C1794" t="s">
        <v>6921</v>
      </c>
      <c r="D1794" t="s">
        <v>1708</v>
      </c>
    </row>
    <row r="1795" spans="1:4" x14ac:dyDescent="0.35">
      <c r="A1795" t="s">
        <v>3425</v>
      </c>
      <c r="B1795" t="s">
        <v>4</v>
      </c>
      <c r="C1795" t="s">
        <v>6921</v>
      </c>
      <c r="D1795" t="s">
        <v>1709</v>
      </c>
    </row>
    <row r="1796" spans="1:4" x14ac:dyDescent="0.35">
      <c r="A1796" t="s">
        <v>3426</v>
      </c>
      <c r="B1796" t="s">
        <v>4</v>
      </c>
      <c r="C1796" t="s">
        <v>6921</v>
      </c>
      <c r="D1796" t="s">
        <v>1710</v>
      </c>
    </row>
    <row r="1797" spans="1:4" x14ac:dyDescent="0.35">
      <c r="A1797" t="s">
        <v>3427</v>
      </c>
      <c r="B1797" t="s">
        <v>4</v>
      </c>
      <c r="C1797" t="s">
        <v>6921</v>
      </c>
      <c r="D1797" t="s">
        <v>1711</v>
      </c>
    </row>
    <row r="1798" spans="1:4" x14ac:dyDescent="0.35">
      <c r="A1798" t="s">
        <v>3428</v>
      </c>
      <c r="B1798" t="s">
        <v>4</v>
      </c>
      <c r="C1798" t="s">
        <v>6921</v>
      </c>
      <c r="D1798" t="s">
        <v>1712</v>
      </c>
    </row>
    <row r="1799" spans="1:4" x14ac:dyDescent="0.35">
      <c r="A1799" t="s">
        <v>3429</v>
      </c>
      <c r="B1799" t="s">
        <v>4</v>
      </c>
      <c r="C1799" t="s">
        <v>6921</v>
      </c>
      <c r="D1799" t="s">
        <v>1713</v>
      </c>
    </row>
    <row r="1800" spans="1:4" x14ac:dyDescent="0.35">
      <c r="A1800" t="s">
        <v>3430</v>
      </c>
      <c r="B1800" t="s">
        <v>4</v>
      </c>
      <c r="C1800" t="s">
        <v>6921</v>
      </c>
      <c r="D1800" t="s">
        <v>1714</v>
      </c>
    </row>
    <row r="1801" spans="1:4" x14ac:dyDescent="0.35">
      <c r="A1801" t="s">
        <v>3431</v>
      </c>
      <c r="B1801" t="s">
        <v>4</v>
      </c>
      <c r="C1801" t="s">
        <v>6921</v>
      </c>
      <c r="D1801" t="s">
        <v>1715</v>
      </c>
    </row>
    <row r="1802" spans="1:4" x14ac:dyDescent="0.35">
      <c r="A1802" t="s">
        <v>3432</v>
      </c>
      <c r="B1802" t="s">
        <v>4</v>
      </c>
      <c r="C1802" t="s">
        <v>6922</v>
      </c>
      <c r="D1802" t="s">
        <v>1702</v>
      </c>
    </row>
    <row r="1803" spans="1:4" x14ac:dyDescent="0.35">
      <c r="A1803" t="s">
        <v>3433</v>
      </c>
      <c r="B1803" t="s">
        <v>4</v>
      </c>
      <c r="C1803" t="s">
        <v>6922</v>
      </c>
      <c r="D1803" t="s">
        <v>1705</v>
      </c>
    </row>
    <row r="1804" spans="1:4" x14ac:dyDescent="0.35">
      <c r="A1804" t="s">
        <v>3434</v>
      </c>
      <c r="B1804" t="s">
        <v>4</v>
      </c>
      <c r="C1804" t="s">
        <v>6922</v>
      </c>
      <c r="D1804" t="s">
        <v>1706</v>
      </c>
    </row>
    <row r="1805" spans="1:4" x14ac:dyDescent="0.35">
      <c r="A1805" t="s">
        <v>3435</v>
      </c>
      <c r="B1805" t="s">
        <v>4</v>
      </c>
      <c r="C1805" t="s">
        <v>6922</v>
      </c>
      <c r="D1805" t="s">
        <v>1707</v>
      </c>
    </row>
    <row r="1806" spans="1:4" x14ac:dyDescent="0.35">
      <c r="A1806" t="s">
        <v>3436</v>
      </c>
      <c r="B1806" t="s">
        <v>4</v>
      </c>
      <c r="C1806" t="s">
        <v>6922</v>
      </c>
      <c r="D1806" t="s">
        <v>1708</v>
      </c>
    </row>
    <row r="1807" spans="1:4" x14ac:dyDescent="0.35">
      <c r="A1807" t="s">
        <v>3437</v>
      </c>
      <c r="B1807" t="s">
        <v>4</v>
      </c>
      <c r="C1807" t="s">
        <v>6922</v>
      </c>
      <c r="D1807" t="s">
        <v>1709</v>
      </c>
    </row>
    <row r="1808" spans="1:4" x14ac:dyDescent="0.35">
      <c r="A1808" t="s">
        <v>3438</v>
      </c>
      <c r="B1808" t="s">
        <v>4</v>
      </c>
      <c r="C1808" t="s">
        <v>6922</v>
      </c>
      <c r="D1808" t="s">
        <v>1710</v>
      </c>
    </row>
    <row r="1809" spans="1:4" x14ac:dyDescent="0.35">
      <c r="A1809" t="s">
        <v>3439</v>
      </c>
      <c r="B1809" t="s">
        <v>4</v>
      </c>
      <c r="C1809" t="s">
        <v>6922</v>
      </c>
      <c r="D1809" t="s">
        <v>1711</v>
      </c>
    </row>
    <row r="1810" spans="1:4" x14ac:dyDescent="0.35">
      <c r="A1810" t="s">
        <v>3440</v>
      </c>
      <c r="B1810" t="s">
        <v>4</v>
      </c>
      <c r="C1810" t="s">
        <v>6922</v>
      </c>
      <c r="D1810" t="s">
        <v>1712</v>
      </c>
    </row>
    <row r="1811" spans="1:4" x14ac:dyDescent="0.35">
      <c r="A1811" t="s">
        <v>3441</v>
      </c>
      <c r="B1811" t="s">
        <v>4</v>
      </c>
      <c r="C1811" t="s">
        <v>6922</v>
      </c>
      <c r="D1811" t="s">
        <v>1713</v>
      </c>
    </row>
    <row r="1812" spans="1:4" x14ac:dyDescent="0.35">
      <c r="A1812" t="s">
        <v>3442</v>
      </c>
      <c r="B1812" t="s">
        <v>4</v>
      </c>
      <c r="C1812" t="s">
        <v>6922</v>
      </c>
      <c r="D1812" t="s">
        <v>1714</v>
      </c>
    </row>
    <row r="1813" spans="1:4" x14ac:dyDescent="0.35">
      <c r="A1813" t="s">
        <v>3443</v>
      </c>
      <c r="B1813" t="s">
        <v>4</v>
      </c>
      <c r="C1813" t="s">
        <v>6922</v>
      </c>
      <c r="D1813" t="s">
        <v>1715</v>
      </c>
    </row>
    <row r="1814" spans="1:4" x14ac:dyDescent="0.35">
      <c r="A1814" t="s">
        <v>3444</v>
      </c>
      <c r="B1814" t="s">
        <v>4</v>
      </c>
      <c r="C1814" t="s">
        <v>6923</v>
      </c>
      <c r="D1814" t="s">
        <v>1702</v>
      </c>
    </row>
    <row r="1815" spans="1:4" x14ac:dyDescent="0.35">
      <c r="A1815" t="s">
        <v>3445</v>
      </c>
      <c r="B1815" t="s">
        <v>4</v>
      </c>
      <c r="C1815" t="s">
        <v>6923</v>
      </c>
      <c r="D1815" t="s">
        <v>1705</v>
      </c>
    </row>
    <row r="1816" spans="1:4" x14ac:dyDescent="0.35">
      <c r="A1816" t="s">
        <v>3446</v>
      </c>
      <c r="B1816" t="s">
        <v>4</v>
      </c>
      <c r="C1816" t="s">
        <v>6923</v>
      </c>
      <c r="D1816" t="s">
        <v>1706</v>
      </c>
    </row>
    <row r="1817" spans="1:4" x14ac:dyDescent="0.35">
      <c r="A1817" t="s">
        <v>3447</v>
      </c>
      <c r="B1817" t="s">
        <v>4</v>
      </c>
      <c r="C1817" t="s">
        <v>6923</v>
      </c>
      <c r="D1817" t="s">
        <v>1707</v>
      </c>
    </row>
    <row r="1818" spans="1:4" x14ac:dyDescent="0.35">
      <c r="A1818" t="s">
        <v>3448</v>
      </c>
      <c r="B1818" t="s">
        <v>4</v>
      </c>
      <c r="C1818" t="s">
        <v>6923</v>
      </c>
      <c r="D1818" t="s">
        <v>1708</v>
      </c>
    </row>
    <row r="1819" spans="1:4" x14ac:dyDescent="0.35">
      <c r="A1819" t="s">
        <v>3449</v>
      </c>
      <c r="B1819" t="s">
        <v>4</v>
      </c>
      <c r="C1819" t="s">
        <v>6923</v>
      </c>
      <c r="D1819" t="s">
        <v>1709</v>
      </c>
    </row>
    <row r="1820" spans="1:4" x14ac:dyDescent="0.35">
      <c r="A1820" t="s">
        <v>3450</v>
      </c>
      <c r="B1820" t="s">
        <v>4</v>
      </c>
      <c r="C1820" t="s">
        <v>6923</v>
      </c>
      <c r="D1820" t="s">
        <v>1710</v>
      </c>
    </row>
    <row r="1821" spans="1:4" x14ac:dyDescent="0.35">
      <c r="A1821" t="s">
        <v>3451</v>
      </c>
      <c r="B1821" t="s">
        <v>4</v>
      </c>
      <c r="C1821" t="s">
        <v>6923</v>
      </c>
      <c r="D1821" t="s">
        <v>1711</v>
      </c>
    </row>
    <row r="1822" spans="1:4" x14ac:dyDescent="0.35">
      <c r="A1822" t="s">
        <v>3452</v>
      </c>
      <c r="B1822" t="s">
        <v>4</v>
      </c>
      <c r="C1822" t="s">
        <v>6923</v>
      </c>
      <c r="D1822" t="s">
        <v>1712</v>
      </c>
    </row>
    <row r="1823" spans="1:4" x14ac:dyDescent="0.35">
      <c r="A1823" t="s">
        <v>3453</v>
      </c>
      <c r="B1823" t="s">
        <v>4</v>
      </c>
      <c r="C1823" t="s">
        <v>6923</v>
      </c>
      <c r="D1823" t="s">
        <v>1713</v>
      </c>
    </row>
    <row r="1824" spans="1:4" x14ac:dyDescent="0.35">
      <c r="A1824" t="s">
        <v>3454</v>
      </c>
      <c r="B1824" t="s">
        <v>4</v>
      </c>
      <c r="C1824" t="s">
        <v>6923</v>
      </c>
      <c r="D1824" t="s">
        <v>1714</v>
      </c>
    </row>
    <row r="1825" spans="1:4" x14ac:dyDescent="0.35">
      <c r="A1825" t="s">
        <v>3455</v>
      </c>
      <c r="B1825" t="s">
        <v>4</v>
      </c>
      <c r="C1825" t="s">
        <v>6923</v>
      </c>
      <c r="D1825" t="s">
        <v>1715</v>
      </c>
    </row>
    <row r="1826" spans="1:4" x14ac:dyDescent="0.35">
      <c r="A1826" t="s">
        <v>3456</v>
      </c>
      <c r="B1826" t="s">
        <v>4</v>
      </c>
      <c r="C1826" t="s">
        <v>6924</v>
      </c>
      <c r="D1826" t="s">
        <v>1702</v>
      </c>
    </row>
    <row r="1827" spans="1:4" x14ac:dyDescent="0.35">
      <c r="A1827" t="s">
        <v>3457</v>
      </c>
      <c r="B1827" t="s">
        <v>4</v>
      </c>
      <c r="C1827" t="s">
        <v>6924</v>
      </c>
      <c r="D1827" t="s">
        <v>1705</v>
      </c>
    </row>
    <row r="1828" spans="1:4" x14ac:dyDescent="0.35">
      <c r="A1828" t="s">
        <v>3458</v>
      </c>
      <c r="B1828" t="s">
        <v>4</v>
      </c>
      <c r="C1828" t="s">
        <v>6924</v>
      </c>
      <c r="D1828" t="s">
        <v>1706</v>
      </c>
    </row>
    <row r="1829" spans="1:4" x14ac:dyDescent="0.35">
      <c r="A1829" t="s">
        <v>3459</v>
      </c>
      <c r="B1829" t="s">
        <v>4</v>
      </c>
      <c r="C1829" t="s">
        <v>6924</v>
      </c>
      <c r="D1829" t="s">
        <v>1707</v>
      </c>
    </row>
    <row r="1830" spans="1:4" x14ac:dyDescent="0.35">
      <c r="A1830" t="s">
        <v>3460</v>
      </c>
      <c r="B1830" t="s">
        <v>4</v>
      </c>
      <c r="C1830" t="s">
        <v>6924</v>
      </c>
      <c r="D1830" t="s">
        <v>1708</v>
      </c>
    </row>
    <row r="1831" spans="1:4" x14ac:dyDescent="0.35">
      <c r="A1831" t="s">
        <v>3461</v>
      </c>
      <c r="B1831" t="s">
        <v>4</v>
      </c>
      <c r="C1831" t="s">
        <v>6924</v>
      </c>
      <c r="D1831" t="s">
        <v>1709</v>
      </c>
    </row>
    <row r="1832" spans="1:4" x14ac:dyDescent="0.35">
      <c r="A1832" t="s">
        <v>3462</v>
      </c>
      <c r="B1832" t="s">
        <v>4</v>
      </c>
      <c r="C1832" t="s">
        <v>6924</v>
      </c>
      <c r="D1832" t="s">
        <v>1710</v>
      </c>
    </row>
    <row r="1833" spans="1:4" x14ac:dyDescent="0.35">
      <c r="A1833" t="s">
        <v>3463</v>
      </c>
      <c r="B1833" t="s">
        <v>4</v>
      </c>
      <c r="C1833" t="s">
        <v>6924</v>
      </c>
      <c r="D1833" t="s">
        <v>1711</v>
      </c>
    </row>
    <row r="1834" spans="1:4" x14ac:dyDescent="0.35">
      <c r="A1834" t="s">
        <v>3464</v>
      </c>
      <c r="B1834" t="s">
        <v>4</v>
      </c>
      <c r="C1834" t="s">
        <v>6924</v>
      </c>
      <c r="D1834" t="s">
        <v>1712</v>
      </c>
    </row>
    <row r="1835" spans="1:4" x14ac:dyDescent="0.35">
      <c r="A1835" t="s">
        <v>3465</v>
      </c>
      <c r="B1835" t="s">
        <v>4</v>
      </c>
      <c r="C1835" t="s">
        <v>6924</v>
      </c>
      <c r="D1835" t="s">
        <v>1713</v>
      </c>
    </row>
    <row r="1836" spans="1:4" x14ac:dyDescent="0.35">
      <c r="A1836" t="s">
        <v>3466</v>
      </c>
      <c r="B1836" t="s">
        <v>4</v>
      </c>
      <c r="C1836" t="s">
        <v>6924</v>
      </c>
      <c r="D1836" t="s">
        <v>1714</v>
      </c>
    </row>
    <row r="1837" spans="1:4" x14ac:dyDescent="0.35">
      <c r="A1837" t="s">
        <v>3467</v>
      </c>
      <c r="B1837" t="s">
        <v>4</v>
      </c>
      <c r="C1837" t="s">
        <v>6924</v>
      </c>
      <c r="D1837" t="s">
        <v>1715</v>
      </c>
    </row>
    <row r="1838" spans="1:4" x14ac:dyDescent="0.35">
      <c r="A1838" t="s">
        <v>3468</v>
      </c>
      <c r="B1838" t="s">
        <v>4</v>
      </c>
      <c r="C1838" t="s">
        <v>6925</v>
      </c>
      <c r="D1838" t="s">
        <v>1702</v>
      </c>
    </row>
    <row r="1839" spans="1:4" x14ac:dyDescent="0.35">
      <c r="A1839" t="s">
        <v>3469</v>
      </c>
      <c r="B1839" t="s">
        <v>4</v>
      </c>
      <c r="C1839" t="s">
        <v>6925</v>
      </c>
      <c r="D1839" t="s">
        <v>1705</v>
      </c>
    </row>
    <row r="1840" spans="1:4" x14ac:dyDescent="0.35">
      <c r="A1840" t="s">
        <v>3470</v>
      </c>
      <c r="B1840" t="s">
        <v>4</v>
      </c>
      <c r="C1840" t="s">
        <v>6925</v>
      </c>
      <c r="D1840" t="s">
        <v>1706</v>
      </c>
    </row>
    <row r="1841" spans="1:4" x14ac:dyDescent="0.35">
      <c r="A1841" t="s">
        <v>3471</v>
      </c>
      <c r="B1841" t="s">
        <v>4</v>
      </c>
      <c r="C1841" t="s">
        <v>6925</v>
      </c>
      <c r="D1841" t="s">
        <v>1707</v>
      </c>
    </row>
    <row r="1842" spans="1:4" x14ac:dyDescent="0.35">
      <c r="A1842" t="s">
        <v>3472</v>
      </c>
      <c r="B1842" t="s">
        <v>4</v>
      </c>
      <c r="C1842" t="s">
        <v>6925</v>
      </c>
      <c r="D1842" t="s">
        <v>1708</v>
      </c>
    </row>
    <row r="1843" spans="1:4" x14ac:dyDescent="0.35">
      <c r="A1843" t="s">
        <v>3473</v>
      </c>
      <c r="B1843" t="s">
        <v>4</v>
      </c>
      <c r="C1843" t="s">
        <v>6925</v>
      </c>
      <c r="D1843" t="s">
        <v>1709</v>
      </c>
    </row>
    <row r="1844" spans="1:4" x14ac:dyDescent="0.35">
      <c r="A1844" t="s">
        <v>3474</v>
      </c>
      <c r="B1844" t="s">
        <v>4</v>
      </c>
      <c r="C1844" t="s">
        <v>6925</v>
      </c>
      <c r="D1844" t="s">
        <v>1710</v>
      </c>
    </row>
    <row r="1845" spans="1:4" x14ac:dyDescent="0.35">
      <c r="A1845" t="s">
        <v>3475</v>
      </c>
      <c r="B1845" t="s">
        <v>4</v>
      </c>
      <c r="C1845" t="s">
        <v>6925</v>
      </c>
      <c r="D1845" t="s">
        <v>1711</v>
      </c>
    </row>
    <row r="1846" spans="1:4" x14ac:dyDescent="0.35">
      <c r="A1846" t="s">
        <v>3476</v>
      </c>
      <c r="B1846" t="s">
        <v>4</v>
      </c>
      <c r="C1846" t="s">
        <v>6925</v>
      </c>
      <c r="D1846" t="s">
        <v>1712</v>
      </c>
    </row>
    <row r="1847" spans="1:4" x14ac:dyDescent="0.35">
      <c r="A1847" t="s">
        <v>3477</v>
      </c>
      <c r="B1847" t="s">
        <v>4</v>
      </c>
      <c r="C1847" t="s">
        <v>6925</v>
      </c>
      <c r="D1847" t="s">
        <v>1713</v>
      </c>
    </row>
    <row r="1848" spans="1:4" x14ac:dyDescent="0.35">
      <c r="A1848" t="s">
        <v>3478</v>
      </c>
      <c r="B1848" t="s">
        <v>4</v>
      </c>
      <c r="C1848" t="s">
        <v>6925</v>
      </c>
      <c r="D1848" t="s">
        <v>1714</v>
      </c>
    </row>
    <row r="1849" spans="1:4" x14ac:dyDescent="0.35">
      <c r="A1849" t="s">
        <v>3479</v>
      </c>
      <c r="B1849" t="s">
        <v>4</v>
      </c>
      <c r="C1849" t="s">
        <v>6925</v>
      </c>
      <c r="D1849" t="s">
        <v>1715</v>
      </c>
    </row>
    <row r="1850" spans="1:4" x14ac:dyDescent="0.35">
      <c r="A1850" t="s">
        <v>3480</v>
      </c>
      <c r="B1850" t="s">
        <v>4</v>
      </c>
      <c r="C1850" t="s">
        <v>6926</v>
      </c>
      <c r="D1850" t="s">
        <v>1702</v>
      </c>
    </row>
    <row r="1851" spans="1:4" x14ac:dyDescent="0.35">
      <c r="A1851" t="s">
        <v>3481</v>
      </c>
      <c r="B1851" t="s">
        <v>4</v>
      </c>
      <c r="C1851" t="s">
        <v>6926</v>
      </c>
      <c r="D1851" t="s">
        <v>1705</v>
      </c>
    </row>
    <row r="1852" spans="1:4" x14ac:dyDescent="0.35">
      <c r="A1852" t="s">
        <v>3482</v>
      </c>
      <c r="B1852" t="s">
        <v>4</v>
      </c>
      <c r="C1852" t="s">
        <v>6926</v>
      </c>
      <c r="D1852" t="s">
        <v>1706</v>
      </c>
    </row>
    <row r="1853" spans="1:4" x14ac:dyDescent="0.35">
      <c r="A1853" t="s">
        <v>3483</v>
      </c>
      <c r="B1853" t="s">
        <v>4</v>
      </c>
      <c r="C1853" t="s">
        <v>6926</v>
      </c>
      <c r="D1853" t="s">
        <v>1707</v>
      </c>
    </row>
    <row r="1854" spans="1:4" x14ac:dyDescent="0.35">
      <c r="A1854" t="s">
        <v>3484</v>
      </c>
      <c r="B1854" t="s">
        <v>4</v>
      </c>
      <c r="C1854" t="s">
        <v>6926</v>
      </c>
      <c r="D1854" t="s">
        <v>1708</v>
      </c>
    </row>
    <row r="1855" spans="1:4" x14ac:dyDescent="0.35">
      <c r="A1855" t="s">
        <v>3485</v>
      </c>
      <c r="B1855" t="s">
        <v>4</v>
      </c>
      <c r="C1855" t="s">
        <v>6926</v>
      </c>
      <c r="D1855" t="s">
        <v>1709</v>
      </c>
    </row>
    <row r="1856" spans="1:4" x14ac:dyDescent="0.35">
      <c r="A1856" t="s">
        <v>3486</v>
      </c>
      <c r="B1856" t="s">
        <v>4</v>
      </c>
      <c r="C1856" t="s">
        <v>6926</v>
      </c>
      <c r="D1856" t="s">
        <v>1710</v>
      </c>
    </row>
    <row r="1857" spans="1:4" x14ac:dyDescent="0.35">
      <c r="A1857" t="s">
        <v>3487</v>
      </c>
      <c r="B1857" t="s">
        <v>4</v>
      </c>
      <c r="C1857" t="s">
        <v>6926</v>
      </c>
      <c r="D1857" t="s">
        <v>1711</v>
      </c>
    </row>
    <row r="1858" spans="1:4" x14ac:dyDescent="0.35">
      <c r="A1858" t="s">
        <v>3488</v>
      </c>
      <c r="B1858" t="s">
        <v>4</v>
      </c>
      <c r="C1858" t="s">
        <v>6926</v>
      </c>
      <c r="D1858" t="s">
        <v>1712</v>
      </c>
    </row>
    <row r="1859" spans="1:4" x14ac:dyDescent="0.35">
      <c r="A1859" t="s">
        <v>3489</v>
      </c>
      <c r="B1859" t="s">
        <v>4</v>
      </c>
      <c r="C1859" t="s">
        <v>6926</v>
      </c>
      <c r="D1859" t="s">
        <v>1713</v>
      </c>
    </row>
    <row r="1860" spans="1:4" x14ac:dyDescent="0.35">
      <c r="A1860" t="s">
        <v>3490</v>
      </c>
      <c r="B1860" t="s">
        <v>4</v>
      </c>
      <c r="C1860" t="s">
        <v>6926</v>
      </c>
      <c r="D1860" t="s">
        <v>1714</v>
      </c>
    </row>
    <row r="1861" spans="1:4" x14ac:dyDescent="0.35">
      <c r="A1861" t="s">
        <v>3491</v>
      </c>
      <c r="B1861" t="s">
        <v>4</v>
      </c>
      <c r="C1861" t="s">
        <v>6926</v>
      </c>
      <c r="D1861" t="s">
        <v>1715</v>
      </c>
    </row>
    <row r="1862" spans="1:4" x14ac:dyDescent="0.35">
      <c r="A1862" t="s">
        <v>3492</v>
      </c>
      <c r="B1862" t="s">
        <v>4</v>
      </c>
      <c r="C1862" t="s">
        <v>6927</v>
      </c>
      <c r="D1862" t="s">
        <v>1702</v>
      </c>
    </row>
    <row r="1863" spans="1:4" x14ac:dyDescent="0.35">
      <c r="A1863" t="s">
        <v>3493</v>
      </c>
      <c r="B1863" t="s">
        <v>4</v>
      </c>
      <c r="C1863" t="s">
        <v>6927</v>
      </c>
      <c r="D1863" t="s">
        <v>1705</v>
      </c>
    </row>
    <row r="1864" spans="1:4" x14ac:dyDescent="0.35">
      <c r="A1864" t="s">
        <v>3494</v>
      </c>
      <c r="B1864" t="s">
        <v>4</v>
      </c>
      <c r="C1864" t="s">
        <v>6927</v>
      </c>
      <c r="D1864" t="s">
        <v>1706</v>
      </c>
    </row>
    <row r="1865" spans="1:4" x14ac:dyDescent="0.35">
      <c r="A1865" t="s">
        <v>3495</v>
      </c>
      <c r="B1865" t="s">
        <v>4</v>
      </c>
      <c r="C1865" t="s">
        <v>6927</v>
      </c>
      <c r="D1865" t="s">
        <v>1707</v>
      </c>
    </row>
    <row r="1866" spans="1:4" x14ac:dyDescent="0.35">
      <c r="A1866" t="s">
        <v>3496</v>
      </c>
      <c r="B1866" t="s">
        <v>4</v>
      </c>
      <c r="C1866" t="s">
        <v>6927</v>
      </c>
      <c r="D1866" t="s">
        <v>1708</v>
      </c>
    </row>
    <row r="1867" spans="1:4" x14ac:dyDescent="0.35">
      <c r="A1867" t="s">
        <v>3497</v>
      </c>
      <c r="B1867" t="s">
        <v>4</v>
      </c>
      <c r="C1867" t="s">
        <v>6927</v>
      </c>
      <c r="D1867" t="s">
        <v>1709</v>
      </c>
    </row>
    <row r="1868" spans="1:4" x14ac:dyDescent="0.35">
      <c r="A1868" t="s">
        <v>3498</v>
      </c>
      <c r="B1868" t="s">
        <v>4</v>
      </c>
      <c r="C1868" t="s">
        <v>6927</v>
      </c>
      <c r="D1868" t="s">
        <v>1710</v>
      </c>
    </row>
    <row r="1869" spans="1:4" x14ac:dyDescent="0.35">
      <c r="A1869" t="s">
        <v>3499</v>
      </c>
      <c r="B1869" t="s">
        <v>4</v>
      </c>
      <c r="C1869" t="s">
        <v>6927</v>
      </c>
      <c r="D1869" t="s">
        <v>1711</v>
      </c>
    </row>
    <row r="1870" spans="1:4" x14ac:dyDescent="0.35">
      <c r="A1870" t="s">
        <v>3500</v>
      </c>
      <c r="B1870" t="s">
        <v>4</v>
      </c>
      <c r="C1870" t="s">
        <v>6927</v>
      </c>
      <c r="D1870" t="s">
        <v>1712</v>
      </c>
    </row>
    <row r="1871" spans="1:4" x14ac:dyDescent="0.35">
      <c r="A1871" t="s">
        <v>3501</v>
      </c>
      <c r="B1871" t="s">
        <v>4</v>
      </c>
      <c r="C1871" t="s">
        <v>6927</v>
      </c>
      <c r="D1871" t="s">
        <v>1713</v>
      </c>
    </row>
    <row r="1872" spans="1:4" x14ac:dyDescent="0.35">
      <c r="A1872" t="s">
        <v>3502</v>
      </c>
      <c r="B1872" t="s">
        <v>4</v>
      </c>
      <c r="C1872" t="s">
        <v>6927</v>
      </c>
      <c r="D1872" t="s">
        <v>1714</v>
      </c>
    </row>
    <row r="1873" spans="1:4" x14ac:dyDescent="0.35">
      <c r="A1873" t="s">
        <v>3503</v>
      </c>
      <c r="B1873" t="s">
        <v>4</v>
      </c>
      <c r="C1873" t="s">
        <v>6927</v>
      </c>
      <c r="D1873" t="s">
        <v>1715</v>
      </c>
    </row>
    <row r="1874" spans="1:4" x14ac:dyDescent="0.35">
      <c r="A1874" t="s">
        <v>3504</v>
      </c>
      <c r="B1874" t="s">
        <v>4</v>
      </c>
      <c r="C1874" t="s">
        <v>6928</v>
      </c>
      <c r="D1874" t="s">
        <v>1702</v>
      </c>
    </row>
    <row r="1875" spans="1:4" x14ac:dyDescent="0.35">
      <c r="A1875" t="s">
        <v>3505</v>
      </c>
      <c r="B1875" t="s">
        <v>4</v>
      </c>
      <c r="C1875" t="s">
        <v>6928</v>
      </c>
      <c r="D1875" t="s">
        <v>1705</v>
      </c>
    </row>
    <row r="1876" spans="1:4" x14ac:dyDescent="0.35">
      <c r="A1876" t="s">
        <v>3506</v>
      </c>
      <c r="B1876" t="s">
        <v>4</v>
      </c>
      <c r="C1876" t="s">
        <v>6928</v>
      </c>
      <c r="D1876" t="s">
        <v>1706</v>
      </c>
    </row>
    <row r="1877" spans="1:4" x14ac:dyDescent="0.35">
      <c r="A1877" t="s">
        <v>3507</v>
      </c>
      <c r="B1877" t="s">
        <v>4</v>
      </c>
      <c r="C1877" t="s">
        <v>6928</v>
      </c>
      <c r="D1877" t="s">
        <v>1707</v>
      </c>
    </row>
    <row r="1878" spans="1:4" x14ac:dyDescent="0.35">
      <c r="A1878" t="s">
        <v>3508</v>
      </c>
      <c r="B1878" t="s">
        <v>4</v>
      </c>
      <c r="C1878" t="s">
        <v>6928</v>
      </c>
      <c r="D1878" t="s">
        <v>1708</v>
      </c>
    </row>
    <row r="1879" spans="1:4" x14ac:dyDescent="0.35">
      <c r="A1879" t="s">
        <v>3509</v>
      </c>
      <c r="B1879" t="s">
        <v>4</v>
      </c>
      <c r="C1879" t="s">
        <v>6928</v>
      </c>
      <c r="D1879" t="s">
        <v>1709</v>
      </c>
    </row>
    <row r="1880" spans="1:4" x14ac:dyDescent="0.35">
      <c r="A1880" t="s">
        <v>3510</v>
      </c>
      <c r="B1880" t="s">
        <v>4</v>
      </c>
      <c r="C1880" t="s">
        <v>6928</v>
      </c>
      <c r="D1880" t="s">
        <v>1710</v>
      </c>
    </row>
    <row r="1881" spans="1:4" x14ac:dyDescent="0.35">
      <c r="A1881" t="s">
        <v>3511</v>
      </c>
      <c r="B1881" t="s">
        <v>4</v>
      </c>
      <c r="C1881" t="s">
        <v>6928</v>
      </c>
      <c r="D1881" t="s">
        <v>1711</v>
      </c>
    </row>
    <row r="1882" spans="1:4" x14ac:dyDescent="0.35">
      <c r="A1882" t="s">
        <v>3512</v>
      </c>
      <c r="B1882" t="s">
        <v>4</v>
      </c>
      <c r="C1882" t="s">
        <v>6928</v>
      </c>
      <c r="D1882" t="s">
        <v>1712</v>
      </c>
    </row>
    <row r="1883" spans="1:4" x14ac:dyDescent="0.35">
      <c r="A1883" t="s">
        <v>3513</v>
      </c>
      <c r="B1883" t="s">
        <v>4</v>
      </c>
      <c r="C1883" t="s">
        <v>6928</v>
      </c>
      <c r="D1883" t="s">
        <v>1713</v>
      </c>
    </row>
    <row r="1884" spans="1:4" x14ac:dyDescent="0.35">
      <c r="A1884" t="s">
        <v>3514</v>
      </c>
      <c r="B1884" t="s">
        <v>4</v>
      </c>
      <c r="C1884" t="s">
        <v>6928</v>
      </c>
      <c r="D1884" t="s">
        <v>1714</v>
      </c>
    </row>
    <row r="1885" spans="1:4" x14ac:dyDescent="0.35">
      <c r="A1885" t="s">
        <v>3515</v>
      </c>
      <c r="B1885" t="s">
        <v>4</v>
      </c>
      <c r="C1885" t="s">
        <v>6928</v>
      </c>
      <c r="D1885" t="s">
        <v>1715</v>
      </c>
    </row>
    <row r="1886" spans="1:4" x14ac:dyDescent="0.35">
      <c r="A1886" t="s">
        <v>3516</v>
      </c>
      <c r="B1886" t="s">
        <v>4</v>
      </c>
      <c r="C1886" t="s">
        <v>6929</v>
      </c>
      <c r="D1886" t="s">
        <v>1702</v>
      </c>
    </row>
    <row r="1887" spans="1:4" x14ac:dyDescent="0.35">
      <c r="A1887" t="s">
        <v>3517</v>
      </c>
      <c r="B1887" t="s">
        <v>4</v>
      </c>
      <c r="C1887" t="s">
        <v>6929</v>
      </c>
      <c r="D1887" t="s">
        <v>1705</v>
      </c>
    </row>
    <row r="1888" spans="1:4" x14ac:dyDescent="0.35">
      <c r="A1888" t="s">
        <v>3518</v>
      </c>
      <c r="B1888" t="s">
        <v>4</v>
      </c>
      <c r="C1888" t="s">
        <v>6929</v>
      </c>
      <c r="D1888" t="s">
        <v>1706</v>
      </c>
    </row>
    <row r="1889" spans="1:4" x14ac:dyDescent="0.35">
      <c r="A1889" t="s">
        <v>3519</v>
      </c>
      <c r="B1889" t="s">
        <v>4</v>
      </c>
      <c r="C1889" t="s">
        <v>6929</v>
      </c>
      <c r="D1889" t="s">
        <v>1707</v>
      </c>
    </row>
    <row r="1890" spans="1:4" x14ac:dyDescent="0.35">
      <c r="A1890" t="s">
        <v>3520</v>
      </c>
      <c r="B1890" t="s">
        <v>4</v>
      </c>
      <c r="C1890" t="s">
        <v>6929</v>
      </c>
      <c r="D1890" t="s">
        <v>1708</v>
      </c>
    </row>
    <row r="1891" spans="1:4" x14ac:dyDescent="0.35">
      <c r="A1891" t="s">
        <v>3521</v>
      </c>
      <c r="B1891" t="s">
        <v>4</v>
      </c>
      <c r="C1891" t="s">
        <v>6929</v>
      </c>
      <c r="D1891" t="s">
        <v>1709</v>
      </c>
    </row>
    <row r="1892" spans="1:4" x14ac:dyDescent="0.35">
      <c r="A1892" t="s">
        <v>3522</v>
      </c>
      <c r="B1892" t="s">
        <v>4</v>
      </c>
      <c r="C1892" t="s">
        <v>6929</v>
      </c>
      <c r="D1892" t="s">
        <v>1710</v>
      </c>
    </row>
    <row r="1893" spans="1:4" x14ac:dyDescent="0.35">
      <c r="A1893" t="s">
        <v>3523</v>
      </c>
      <c r="B1893" t="s">
        <v>4</v>
      </c>
      <c r="C1893" t="s">
        <v>6929</v>
      </c>
      <c r="D1893" t="s">
        <v>1711</v>
      </c>
    </row>
    <row r="1894" spans="1:4" x14ac:dyDescent="0.35">
      <c r="A1894" t="s">
        <v>3524</v>
      </c>
      <c r="B1894" t="s">
        <v>4</v>
      </c>
      <c r="C1894" t="s">
        <v>6929</v>
      </c>
      <c r="D1894" t="s">
        <v>1712</v>
      </c>
    </row>
    <row r="1895" spans="1:4" x14ac:dyDescent="0.35">
      <c r="A1895" t="s">
        <v>3525</v>
      </c>
      <c r="B1895" t="s">
        <v>4</v>
      </c>
      <c r="C1895" t="s">
        <v>6929</v>
      </c>
      <c r="D1895" t="s">
        <v>1713</v>
      </c>
    </row>
    <row r="1896" spans="1:4" x14ac:dyDescent="0.35">
      <c r="A1896" t="s">
        <v>3526</v>
      </c>
      <c r="B1896" t="s">
        <v>4</v>
      </c>
      <c r="C1896" t="s">
        <v>6929</v>
      </c>
      <c r="D1896" t="s">
        <v>1714</v>
      </c>
    </row>
    <row r="1897" spans="1:4" x14ac:dyDescent="0.35">
      <c r="A1897" t="s">
        <v>3527</v>
      </c>
      <c r="B1897" t="s">
        <v>4</v>
      </c>
      <c r="C1897" t="s">
        <v>6929</v>
      </c>
      <c r="D1897" t="s">
        <v>1715</v>
      </c>
    </row>
    <row r="1898" spans="1:4" x14ac:dyDescent="0.35">
      <c r="A1898" t="s">
        <v>3528</v>
      </c>
      <c r="B1898" t="s">
        <v>4</v>
      </c>
      <c r="C1898" t="s">
        <v>6930</v>
      </c>
      <c r="D1898" t="s">
        <v>1702</v>
      </c>
    </row>
    <row r="1899" spans="1:4" x14ac:dyDescent="0.35">
      <c r="A1899" t="s">
        <v>3529</v>
      </c>
      <c r="B1899" t="s">
        <v>4</v>
      </c>
      <c r="C1899" t="s">
        <v>6930</v>
      </c>
      <c r="D1899" t="s">
        <v>1705</v>
      </c>
    </row>
    <row r="1900" spans="1:4" x14ac:dyDescent="0.35">
      <c r="A1900" t="s">
        <v>3530</v>
      </c>
      <c r="B1900" t="s">
        <v>4</v>
      </c>
      <c r="C1900" t="s">
        <v>6930</v>
      </c>
      <c r="D1900" t="s">
        <v>1706</v>
      </c>
    </row>
    <row r="1901" spans="1:4" x14ac:dyDescent="0.35">
      <c r="A1901" t="s">
        <v>3531</v>
      </c>
      <c r="B1901" t="s">
        <v>4</v>
      </c>
      <c r="C1901" t="s">
        <v>6930</v>
      </c>
      <c r="D1901" t="s">
        <v>1707</v>
      </c>
    </row>
    <row r="1902" spans="1:4" x14ac:dyDescent="0.35">
      <c r="A1902" t="s">
        <v>3532</v>
      </c>
      <c r="B1902" t="s">
        <v>4</v>
      </c>
      <c r="C1902" t="s">
        <v>6930</v>
      </c>
      <c r="D1902" t="s">
        <v>1708</v>
      </c>
    </row>
    <row r="1903" spans="1:4" x14ac:dyDescent="0.35">
      <c r="A1903" t="s">
        <v>3533</v>
      </c>
      <c r="B1903" t="s">
        <v>4</v>
      </c>
      <c r="C1903" t="s">
        <v>6930</v>
      </c>
      <c r="D1903" t="s">
        <v>1709</v>
      </c>
    </row>
    <row r="1904" spans="1:4" x14ac:dyDescent="0.35">
      <c r="A1904" t="s">
        <v>3534</v>
      </c>
      <c r="B1904" t="s">
        <v>4</v>
      </c>
      <c r="C1904" t="s">
        <v>6930</v>
      </c>
      <c r="D1904" t="s">
        <v>1710</v>
      </c>
    </row>
    <row r="1905" spans="1:4" x14ac:dyDescent="0.35">
      <c r="A1905" t="s">
        <v>3535</v>
      </c>
      <c r="B1905" t="s">
        <v>4</v>
      </c>
      <c r="C1905" t="s">
        <v>6930</v>
      </c>
      <c r="D1905" t="s">
        <v>1711</v>
      </c>
    </row>
    <row r="1906" spans="1:4" x14ac:dyDescent="0.35">
      <c r="A1906" t="s">
        <v>3536</v>
      </c>
      <c r="B1906" t="s">
        <v>4</v>
      </c>
      <c r="C1906" t="s">
        <v>6930</v>
      </c>
      <c r="D1906" t="s">
        <v>1712</v>
      </c>
    </row>
    <row r="1907" spans="1:4" x14ac:dyDescent="0.35">
      <c r="A1907" t="s">
        <v>3537</v>
      </c>
      <c r="B1907" t="s">
        <v>4</v>
      </c>
      <c r="C1907" t="s">
        <v>6930</v>
      </c>
      <c r="D1907" t="s">
        <v>1713</v>
      </c>
    </row>
    <row r="1908" spans="1:4" x14ac:dyDescent="0.35">
      <c r="A1908" t="s">
        <v>3538</v>
      </c>
      <c r="B1908" t="s">
        <v>4</v>
      </c>
      <c r="C1908" t="s">
        <v>6930</v>
      </c>
      <c r="D1908" t="s">
        <v>1714</v>
      </c>
    </row>
    <row r="1909" spans="1:4" x14ac:dyDescent="0.35">
      <c r="A1909" t="s">
        <v>3539</v>
      </c>
      <c r="B1909" t="s">
        <v>4</v>
      </c>
      <c r="C1909" t="s">
        <v>6930</v>
      </c>
      <c r="D1909" t="s">
        <v>1715</v>
      </c>
    </row>
    <row r="1910" spans="1:4" x14ac:dyDescent="0.35">
      <c r="A1910" t="s">
        <v>3540</v>
      </c>
      <c r="B1910" t="s">
        <v>4</v>
      </c>
      <c r="C1910" t="s">
        <v>6931</v>
      </c>
      <c r="D1910" t="s">
        <v>1702</v>
      </c>
    </row>
    <row r="1911" spans="1:4" x14ac:dyDescent="0.35">
      <c r="A1911" t="s">
        <v>3541</v>
      </c>
      <c r="B1911" t="s">
        <v>4</v>
      </c>
      <c r="C1911" t="s">
        <v>6931</v>
      </c>
      <c r="D1911" t="s">
        <v>1705</v>
      </c>
    </row>
    <row r="1912" spans="1:4" x14ac:dyDescent="0.35">
      <c r="A1912" t="s">
        <v>3542</v>
      </c>
      <c r="B1912" t="s">
        <v>4</v>
      </c>
      <c r="C1912" t="s">
        <v>6931</v>
      </c>
      <c r="D1912" t="s">
        <v>1706</v>
      </c>
    </row>
    <row r="1913" spans="1:4" x14ac:dyDescent="0.35">
      <c r="A1913" t="s">
        <v>3543</v>
      </c>
      <c r="B1913" t="s">
        <v>4</v>
      </c>
      <c r="C1913" t="s">
        <v>6931</v>
      </c>
      <c r="D1913" t="s">
        <v>1707</v>
      </c>
    </row>
    <row r="1914" spans="1:4" x14ac:dyDescent="0.35">
      <c r="A1914" t="s">
        <v>3544</v>
      </c>
      <c r="B1914" t="s">
        <v>4</v>
      </c>
      <c r="C1914" t="s">
        <v>6931</v>
      </c>
      <c r="D1914" t="s">
        <v>1708</v>
      </c>
    </row>
    <row r="1915" spans="1:4" x14ac:dyDescent="0.35">
      <c r="A1915" t="s">
        <v>3545</v>
      </c>
      <c r="B1915" t="s">
        <v>4</v>
      </c>
      <c r="C1915" t="s">
        <v>6931</v>
      </c>
      <c r="D1915" t="s">
        <v>1709</v>
      </c>
    </row>
    <row r="1916" spans="1:4" x14ac:dyDescent="0.35">
      <c r="A1916" t="s">
        <v>3546</v>
      </c>
      <c r="B1916" t="s">
        <v>4</v>
      </c>
      <c r="C1916" t="s">
        <v>6931</v>
      </c>
      <c r="D1916" t="s">
        <v>1710</v>
      </c>
    </row>
    <row r="1917" spans="1:4" x14ac:dyDescent="0.35">
      <c r="A1917" t="s">
        <v>3547</v>
      </c>
      <c r="B1917" t="s">
        <v>4</v>
      </c>
      <c r="C1917" t="s">
        <v>6931</v>
      </c>
      <c r="D1917" t="s">
        <v>1711</v>
      </c>
    </row>
    <row r="1918" spans="1:4" x14ac:dyDescent="0.35">
      <c r="A1918" t="s">
        <v>3548</v>
      </c>
      <c r="B1918" t="s">
        <v>4</v>
      </c>
      <c r="C1918" t="s">
        <v>6931</v>
      </c>
      <c r="D1918" t="s">
        <v>1712</v>
      </c>
    </row>
    <row r="1919" spans="1:4" x14ac:dyDescent="0.35">
      <c r="A1919" t="s">
        <v>3549</v>
      </c>
      <c r="B1919" t="s">
        <v>4</v>
      </c>
      <c r="C1919" t="s">
        <v>6931</v>
      </c>
      <c r="D1919" t="s">
        <v>1713</v>
      </c>
    </row>
    <row r="1920" spans="1:4" x14ac:dyDescent="0.35">
      <c r="A1920" t="s">
        <v>3550</v>
      </c>
      <c r="B1920" t="s">
        <v>4</v>
      </c>
      <c r="C1920" t="s">
        <v>6931</v>
      </c>
      <c r="D1920" t="s">
        <v>1714</v>
      </c>
    </row>
    <row r="1921" spans="1:4" x14ac:dyDescent="0.35">
      <c r="A1921" t="s">
        <v>3551</v>
      </c>
      <c r="B1921" t="s">
        <v>4</v>
      </c>
      <c r="C1921" t="s">
        <v>6931</v>
      </c>
      <c r="D1921" t="s">
        <v>1715</v>
      </c>
    </row>
    <row r="1922" spans="1:4" x14ac:dyDescent="0.35">
      <c r="A1922" t="s">
        <v>3552</v>
      </c>
      <c r="B1922" t="s">
        <v>4</v>
      </c>
      <c r="C1922" t="s">
        <v>6932</v>
      </c>
      <c r="D1922" t="s">
        <v>1702</v>
      </c>
    </row>
    <row r="1923" spans="1:4" x14ac:dyDescent="0.35">
      <c r="A1923" t="s">
        <v>3553</v>
      </c>
      <c r="B1923" t="s">
        <v>4</v>
      </c>
      <c r="C1923" t="s">
        <v>6932</v>
      </c>
      <c r="D1923" t="s">
        <v>1705</v>
      </c>
    </row>
    <row r="1924" spans="1:4" x14ac:dyDescent="0.35">
      <c r="A1924" t="s">
        <v>3554</v>
      </c>
      <c r="B1924" t="s">
        <v>4</v>
      </c>
      <c r="C1924" t="s">
        <v>6932</v>
      </c>
      <c r="D1924" t="s">
        <v>1706</v>
      </c>
    </row>
    <row r="1925" spans="1:4" x14ac:dyDescent="0.35">
      <c r="A1925" t="s">
        <v>3555</v>
      </c>
      <c r="B1925" t="s">
        <v>4</v>
      </c>
      <c r="C1925" t="s">
        <v>6932</v>
      </c>
      <c r="D1925" t="s">
        <v>1707</v>
      </c>
    </row>
    <row r="1926" spans="1:4" x14ac:dyDescent="0.35">
      <c r="A1926" t="s">
        <v>3556</v>
      </c>
      <c r="B1926" t="s">
        <v>4</v>
      </c>
      <c r="C1926" t="s">
        <v>6932</v>
      </c>
      <c r="D1926" t="s">
        <v>1708</v>
      </c>
    </row>
    <row r="1927" spans="1:4" x14ac:dyDescent="0.35">
      <c r="A1927" t="s">
        <v>3557</v>
      </c>
      <c r="B1927" t="s">
        <v>4</v>
      </c>
      <c r="C1927" t="s">
        <v>6932</v>
      </c>
      <c r="D1927" t="s">
        <v>1709</v>
      </c>
    </row>
    <row r="1928" spans="1:4" x14ac:dyDescent="0.35">
      <c r="A1928" t="s">
        <v>3558</v>
      </c>
      <c r="B1928" t="s">
        <v>4</v>
      </c>
      <c r="C1928" t="s">
        <v>6932</v>
      </c>
      <c r="D1928" t="s">
        <v>1710</v>
      </c>
    </row>
    <row r="1929" spans="1:4" x14ac:dyDescent="0.35">
      <c r="A1929" t="s">
        <v>3559</v>
      </c>
      <c r="B1929" t="s">
        <v>4</v>
      </c>
      <c r="C1929" t="s">
        <v>6932</v>
      </c>
      <c r="D1929" t="s">
        <v>1711</v>
      </c>
    </row>
    <row r="1930" spans="1:4" x14ac:dyDescent="0.35">
      <c r="A1930" t="s">
        <v>3560</v>
      </c>
      <c r="B1930" t="s">
        <v>4</v>
      </c>
      <c r="C1930" t="s">
        <v>6932</v>
      </c>
      <c r="D1930" t="s">
        <v>1712</v>
      </c>
    </row>
    <row r="1931" spans="1:4" x14ac:dyDescent="0.35">
      <c r="A1931" t="s">
        <v>3561</v>
      </c>
      <c r="B1931" t="s">
        <v>4</v>
      </c>
      <c r="C1931" t="s">
        <v>6932</v>
      </c>
      <c r="D1931" t="s">
        <v>1713</v>
      </c>
    </row>
    <row r="1932" spans="1:4" x14ac:dyDescent="0.35">
      <c r="A1932" t="s">
        <v>3562</v>
      </c>
      <c r="B1932" t="s">
        <v>4</v>
      </c>
      <c r="C1932" t="s">
        <v>6932</v>
      </c>
      <c r="D1932" t="s">
        <v>1714</v>
      </c>
    </row>
    <row r="1933" spans="1:4" x14ac:dyDescent="0.35">
      <c r="A1933" t="s">
        <v>3563</v>
      </c>
      <c r="B1933" t="s">
        <v>4</v>
      </c>
      <c r="C1933" t="s">
        <v>6932</v>
      </c>
      <c r="D1933" t="s">
        <v>1715</v>
      </c>
    </row>
    <row r="1934" spans="1:4" x14ac:dyDescent="0.35">
      <c r="A1934" t="s">
        <v>3564</v>
      </c>
      <c r="B1934" t="s">
        <v>4</v>
      </c>
      <c r="C1934" t="s">
        <v>6933</v>
      </c>
      <c r="D1934" t="s">
        <v>1702</v>
      </c>
    </row>
    <row r="1935" spans="1:4" x14ac:dyDescent="0.35">
      <c r="A1935" t="s">
        <v>3565</v>
      </c>
      <c r="B1935" t="s">
        <v>4</v>
      </c>
      <c r="C1935" t="s">
        <v>6933</v>
      </c>
      <c r="D1935" t="s">
        <v>1705</v>
      </c>
    </row>
    <row r="1936" spans="1:4" x14ac:dyDescent="0.35">
      <c r="A1936" t="s">
        <v>3566</v>
      </c>
      <c r="B1936" t="s">
        <v>4</v>
      </c>
      <c r="C1936" t="s">
        <v>6933</v>
      </c>
      <c r="D1936" t="s">
        <v>1706</v>
      </c>
    </row>
    <row r="1937" spans="1:4" x14ac:dyDescent="0.35">
      <c r="A1937" t="s">
        <v>3567</v>
      </c>
      <c r="B1937" t="s">
        <v>4</v>
      </c>
      <c r="C1937" t="s">
        <v>6933</v>
      </c>
      <c r="D1937" t="s">
        <v>1707</v>
      </c>
    </row>
    <row r="1938" spans="1:4" x14ac:dyDescent="0.35">
      <c r="A1938" t="s">
        <v>3568</v>
      </c>
      <c r="B1938" t="s">
        <v>4</v>
      </c>
      <c r="C1938" t="s">
        <v>6933</v>
      </c>
      <c r="D1938" t="s">
        <v>1708</v>
      </c>
    </row>
    <row r="1939" spans="1:4" x14ac:dyDescent="0.35">
      <c r="A1939" t="s">
        <v>3569</v>
      </c>
      <c r="B1939" t="s">
        <v>4</v>
      </c>
      <c r="C1939" t="s">
        <v>6933</v>
      </c>
      <c r="D1939" t="s">
        <v>1709</v>
      </c>
    </row>
    <row r="1940" spans="1:4" x14ac:dyDescent="0.35">
      <c r="A1940" t="s">
        <v>3570</v>
      </c>
      <c r="B1940" t="s">
        <v>4</v>
      </c>
      <c r="C1940" t="s">
        <v>6933</v>
      </c>
      <c r="D1940" t="s">
        <v>1710</v>
      </c>
    </row>
    <row r="1941" spans="1:4" x14ac:dyDescent="0.35">
      <c r="A1941" t="s">
        <v>3571</v>
      </c>
      <c r="B1941" t="s">
        <v>4</v>
      </c>
      <c r="C1941" t="s">
        <v>6933</v>
      </c>
      <c r="D1941" t="s">
        <v>1711</v>
      </c>
    </row>
    <row r="1942" spans="1:4" x14ac:dyDescent="0.35">
      <c r="A1942" t="s">
        <v>3572</v>
      </c>
      <c r="B1942" t="s">
        <v>4</v>
      </c>
      <c r="C1942" t="s">
        <v>6933</v>
      </c>
      <c r="D1942" t="s">
        <v>1712</v>
      </c>
    </row>
    <row r="1943" spans="1:4" x14ac:dyDescent="0.35">
      <c r="A1943" t="s">
        <v>3573</v>
      </c>
      <c r="B1943" t="s">
        <v>4</v>
      </c>
      <c r="C1943" t="s">
        <v>6933</v>
      </c>
      <c r="D1943" t="s">
        <v>1713</v>
      </c>
    </row>
    <row r="1944" spans="1:4" x14ac:dyDescent="0.35">
      <c r="A1944" t="s">
        <v>3574</v>
      </c>
      <c r="B1944" t="s">
        <v>4</v>
      </c>
      <c r="C1944" t="s">
        <v>6933</v>
      </c>
      <c r="D1944" t="s">
        <v>1714</v>
      </c>
    </row>
    <row r="1945" spans="1:4" x14ac:dyDescent="0.35">
      <c r="A1945" t="s">
        <v>3575</v>
      </c>
      <c r="B1945" t="s">
        <v>4</v>
      </c>
      <c r="C1945" t="s">
        <v>6933</v>
      </c>
      <c r="D1945" t="s">
        <v>1715</v>
      </c>
    </row>
    <row r="1946" spans="1:4" x14ac:dyDescent="0.35">
      <c r="A1946" t="s">
        <v>3576</v>
      </c>
      <c r="B1946" t="s">
        <v>4</v>
      </c>
      <c r="C1946" t="s">
        <v>6934</v>
      </c>
      <c r="D1946" t="s">
        <v>1702</v>
      </c>
    </row>
    <row r="1947" spans="1:4" x14ac:dyDescent="0.35">
      <c r="A1947" t="s">
        <v>3577</v>
      </c>
      <c r="B1947" t="s">
        <v>4</v>
      </c>
      <c r="C1947" t="s">
        <v>6934</v>
      </c>
      <c r="D1947" t="s">
        <v>1705</v>
      </c>
    </row>
    <row r="1948" spans="1:4" x14ac:dyDescent="0.35">
      <c r="A1948" t="s">
        <v>3578</v>
      </c>
      <c r="B1948" t="s">
        <v>4</v>
      </c>
      <c r="C1948" t="s">
        <v>6934</v>
      </c>
      <c r="D1948" t="s">
        <v>1706</v>
      </c>
    </row>
    <row r="1949" spans="1:4" x14ac:dyDescent="0.35">
      <c r="A1949" t="s">
        <v>3579</v>
      </c>
      <c r="B1949" t="s">
        <v>4</v>
      </c>
      <c r="C1949" t="s">
        <v>6934</v>
      </c>
      <c r="D1949" t="s">
        <v>1707</v>
      </c>
    </row>
    <row r="1950" spans="1:4" x14ac:dyDescent="0.35">
      <c r="A1950" t="s">
        <v>3580</v>
      </c>
      <c r="B1950" t="s">
        <v>4</v>
      </c>
      <c r="C1950" t="s">
        <v>6934</v>
      </c>
      <c r="D1950" t="s">
        <v>1708</v>
      </c>
    </row>
    <row r="1951" spans="1:4" x14ac:dyDescent="0.35">
      <c r="A1951" t="s">
        <v>3581</v>
      </c>
      <c r="B1951" t="s">
        <v>4</v>
      </c>
      <c r="C1951" t="s">
        <v>6934</v>
      </c>
      <c r="D1951" t="s">
        <v>1709</v>
      </c>
    </row>
    <row r="1952" spans="1:4" x14ac:dyDescent="0.35">
      <c r="A1952" t="s">
        <v>3582</v>
      </c>
      <c r="B1952" t="s">
        <v>4</v>
      </c>
      <c r="C1952" t="s">
        <v>6934</v>
      </c>
      <c r="D1952" t="s">
        <v>1710</v>
      </c>
    </row>
    <row r="1953" spans="1:4" x14ac:dyDescent="0.35">
      <c r="A1953" t="s">
        <v>3583</v>
      </c>
      <c r="B1953" t="s">
        <v>4</v>
      </c>
      <c r="C1953" t="s">
        <v>6934</v>
      </c>
      <c r="D1953" t="s">
        <v>1711</v>
      </c>
    </row>
    <row r="1954" spans="1:4" x14ac:dyDescent="0.35">
      <c r="A1954" t="s">
        <v>3584</v>
      </c>
      <c r="B1954" t="s">
        <v>4</v>
      </c>
      <c r="C1954" t="s">
        <v>6934</v>
      </c>
      <c r="D1954" t="s">
        <v>1712</v>
      </c>
    </row>
    <row r="1955" spans="1:4" x14ac:dyDescent="0.35">
      <c r="A1955" t="s">
        <v>3585</v>
      </c>
      <c r="B1955" t="s">
        <v>4</v>
      </c>
      <c r="C1955" t="s">
        <v>6934</v>
      </c>
      <c r="D1955" t="s">
        <v>1713</v>
      </c>
    </row>
    <row r="1956" spans="1:4" x14ac:dyDescent="0.35">
      <c r="A1956" t="s">
        <v>3586</v>
      </c>
      <c r="B1956" t="s">
        <v>4</v>
      </c>
      <c r="C1956" t="s">
        <v>6934</v>
      </c>
      <c r="D1956" t="s">
        <v>1714</v>
      </c>
    </row>
    <row r="1957" spans="1:4" x14ac:dyDescent="0.35">
      <c r="A1957" t="s">
        <v>3587</v>
      </c>
      <c r="B1957" t="s">
        <v>4</v>
      </c>
      <c r="C1957" t="s">
        <v>6934</v>
      </c>
      <c r="D1957" t="s">
        <v>1715</v>
      </c>
    </row>
    <row r="1958" spans="1:4" x14ac:dyDescent="0.35">
      <c r="A1958" t="s">
        <v>3588</v>
      </c>
      <c r="B1958" t="s">
        <v>4</v>
      </c>
      <c r="C1958" t="s">
        <v>6935</v>
      </c>
      <c r="D1958" t="s">
        <v>1702</v>
      </c>
    </row>
    <row r="1959" spans="1:4" x14ac:dyDescent="0.35">
      <c r="A1959" t="s">
        <v>3589</v>
      </c>
      <c r="B1959" t="s">
        <v>4</v>
      </c>
      <c r="C1959" t="s">
        <v>6935</v>
      </c>
      <c r="D1959" t="s">
        <v>1705</v>
      </c>
    </row>
    <row r="1960" spans="1:4" x14ac:dyDescent="0.35">
      <c r="A1960" t="s">
        <v>3590</v>
      </c>
      <c r="B1960" t="s">
        <v>4</v>
      </c>
      <c r="C1960" t="s">
        <v>6935</v>
      </c>
      <c r="D1960" t="s">
        <v>1706</v>
      </c>
    </row>
    <row r="1961" spans="1:4" x14ac:dyDescent="0.35">
      <c r="A1961" t="s">
        <v>3591</v>
      </c>
      <c r="B1961" t="s">
        <v>4</v>
      </c>
      <c r="C1961" t="s">
        <v>6935</v>
      </c>
      <c r="D1961" t="s">
        <v>1707</v>
      </c>
    </row>
    <row r="1962" spans="1:4" x14ac:dyDescent="0.35">
      <c r="A1962" t="s">
        <v>3592</v>
      </c>
      <c r="B1962" t="s">
        <v>4</v>
      </c>
      <c r="C1962" t="s">
        <v>6935</v>
      </c>
      <c r="D1962" t="s">
        <v>1708</v>
      </c>
    </row>
    <row r="1963" spans="1:4" x14ac:dyDescent="0.35">
      <c r="A1963" t="s">
        <v>3593</v>
      </c>
      <c r="B1963" t="s">
        <v>4</v>
      </c>
      <c r="C1963" t="s">
        <v>6935</v>
      </c>
      <c r="D1963" t="s">
        <v>1709</v>
      </c>
    </row>
    <row r="1964" spans="1:4" x14ac:dyDescent="0.35">
      <c r="A1964" t="s">
        <v>3594</v>
      </c>
      <c r="B1964" t="s">
        <v>4</v>
      </c>
      <c r="C1964" t="s">
        <v>6935</v>
      </c>
      <c r="D1964" t="s">
        <v>1710</v>
      </c>
    </row>
    <row r="1965" spans="1:4" x14ac:dyDescent="0.35">
      <c r="A1965" t="s">
        <v>3595</v>
      </c>
      <c r="B1965" t="s">
        <v>4</v>
      </c>
      <c r="C1965" t="s">
        <v>6935</v>
      </c>
      <c r="D1965" t="s">
        <v>1711</v>
      </c>
    </row>
    <row r="1966" spans="1:4" x14ac:dyDescent="0.35">
      <c r="A1966" t="s">
        <v>3596</v>
      </c>
      <c r="B1966" t="s">
        <v>4</v>
      </c>
      <c r="C1966" t="s">
        <v>6935</v>
      </c>
      <c r="D1966" t="s">
        <v>1712</v>
      </c>
    </row>
    <row r="1967" spans="1:4" x14ac:dyDescent="0.35">
      <c r="A1967" t="s">
        <v>3597</v>
      </c>
      <c r="B1967" t="s">
        <v>4</v>
      </c>
      <c r="C1967" t="s">
        <v>6935</v>
      </c>
      <c r="D1967" t="s">
        <v>1713</v>
      </c>
    </row>
    <row r="1968" spans="1:4" x14ac:dyDescent="0.35">
      <c r="A1968" t="s">
        <v>3598</v>
      </c>
      <c r="B1968" t="s">
        <v>4</v>
      </c>
      <c r="C1968" t="s">
        <v>6935</v>
      </c>
      <c r="D1968" t="s">
        <v>1714</v>
      </c>
    </row>
    <row r="1969" spans="1:5" x14ac:dyDescent="0.35">
      <c r="A1969" t="s">
        <v>3599</v>
      </c>
      <c r="B1969" t="s">
        <v>4</v>
      </c>
      <c r="C1969" t="s">
        <v>6935</v>
      </c>
      <c r="D1969" t="s">
        <v>1715</v>
      </c>
    </row>
    <row r="1970" spans="1:5" x14ac:dyDescent="0.35">
      <c r="A1970" t="s">
        <v>3600</v>
      </c>
      <c r="B1970" t="s">
        <v>4</v>
      </c>
      <c r="C1970" t="s">
        <v>6936</v>
      </c>
      <c r="D1970" t="s">
        <v>1702</v>
      </c>
    </row>
    <row r="1971" spans="1:5" x14ac:dyDescent="0.35">
      <c r="A1971" t="s">
        <v>3601</v>
      </c>
      <c r="B1971" t="s">
        <v>4</v>
      </c>
      <c r="C1971" t="s">
        <v>6936</v>
      </c>
      <c r="D1971" t="s">
        <v>1705</v>
      </c>
    </row>
    <row r="1972" spans="1:5" x14ac:dyDescent="0.35">
      <c r="A1972" t="s">
        <v>3602</v>
      </c>
      <c r="B1972" t="s">
        <v>4</v>
      </c>
      <c r="C1972" t="s">
        <v>6936</v>
      </c>
      <c r="D1972" t="s">
        <v>1706</v>
      </c>
    </row>
    <row r="1973" spans="1:5" x14ac:dyDescent="0.35">
      <c r="A1973" t="s">
        <v>3603</v>
      </c>
      <c r="B1973" t="s">
        <v>4</v>
      </c>
      <c r="C1973" t="s">
        <v>6936</v>
      </c>
      <c r="D1973" t="s">
        <v>1707</v>
      </c>
    </row>
    <row r="1974" spans="1:5" x14ac:dyDescent="0.35">
      <c r="A1974" t="s">
        <v>3604</v>
      </c>
      <c r="B1974" t="s">
        <v>4</v>
      </c>
      <c r="C1974" t="s">
        <v>6936</v>
      </c>
      <c r="D1974" t="s">
        <v>1708</v>
      </c>
    </row>
    <row r="1975" spans="1:5" x14ac:dyDescent="0.35">
      <c r="A1975" t="s">
        <v>3605</v>
      </c>
      <c r="B1975" t="s">
        <v>4</v>
      </c>
      <c r="C1975" t="s">
        <v>6936</v>
      </c>
      <c r="D1975" t="s">
        <v>1709</v>
      </c>
    </row>
    <row r="1976" spans="1:5" x14ac:dyDescent="0.35">
      <c r="A1976" t="s">
        <v>3606</v>
      </c>
      <c r="B1976" t="s">
        <v>4</v>
      </c>
      <c r="C1976" t="s">
        <v>6936</v>
      </c>
      <c r="D1976" t="s">
        <v>1710</v>
      </c>
    </row>
    <row r="1977" spans="1:5" x14ac:dyDescent="0.35">
      <c r="A1977" t="s">
        <v>3607</v>
      </c>
      <c r="B1977" t="s">
        <v>4</v>
      </c>
      <c r="C1977" t="s">
        <v>6936</v>
      </c>
      <c r="D1977" t="s">
        <v>1711</v>
      </c>
    </row>
    <row r="1978" spans="1:5" x14ac:dyDescent="0.35">
      <c r="A1978" t="s">
        <v>3608</v>
      </c>
      <c r="B1978" t="s">
        <v>4</v>
      </c>
      <c r="C1978" t="s">
        <v>6936</v>
      </c>
      <c r="D1978" t="s">
        <v>1712</v>
      </c>
    </row>
    <row r="1979" spans="1:5" x14ac:dyDescent="0.35">
      <c r="A1979" t="s">
        <v>3609</v>
      </c>
      <c r="B1979" t="s">
        <v>4</v>
      </c>
      <c r="C1979" t="s">
        <v>6936</v>
      </c>
      <c r="D1979" t="s">
        <v>1713</v>
      </c>
    </row>
    <row r="1980" spans="1:5" x14ac:dyDescent="0.35">
      <c r="A1980" t="s">
        <v>3610</v>
      </c>
      <c r="B1980" t="s">
        <v>4</v>
      </c>
      <c r="C1980" t="s">
        <v>6936</v>
      </c>
      <c r="D1980" t="s">
        <v>1714</v>
      </c>
    </row>
    <row r="1981" spans="1:5" x14ac:dyDescent="0.35">
      <c r="A1981" t="s">
        <v>3611</v>
      </c>
      <c r="B1981" t="s">
        <v>4</v>
      </c>
      <c r="C1981" t="s">
        <v>6936</v>
      </c>
      <c r="D1981" t="s">
        <v>1715</v>
      </c>
    </row>
    <row r="1982" spans="1:5" x14ac:dyDescent="0.35">
      <c r="A1982" t="s">
        <v>3612</v>
      </c>
      <c r="B1982" t="s">
        <v>5</v>
      </c>
      <c r="C1982" t="s">
        <v>1732</v>
      </c>
      <c r="D1982" t="s">
        <v>6912</v>
      </c>
      <c r="E1982" t="s">
        <v>1702</v>
      </c>
    </row>
    <row r="1983" spans="1:5" x14ac:dyDescent="0.35">
      <c r="A1983" t="s">
        <v>3613</v>
      </c>
      <c r="B1983" t="s">
        <v>5</v>
      </c>
      <c r="C1983" t="s">
        <v>1732</v>
      </c>
      <c r="D1983" t="s">
        <v>6912</v>
      </c>
      <c r="E1983" t="s">
        <v>1705</v>
      </c>
    </row>
    <row r="1984" spans="1:5" x14ac:dyDescent="0.35">
      <c r="A1984" t="s">
        <v>3614</v>
      </c>
      <c r="B1984" t="s">
        <v>5</v>
      </c>
      <c r="C1984" t="s">
        <v>1732</v>
      </c>
      <c r="D1984" t="s">
        <v>6912</v>
      </c>
      <c r="E1984" t="s">
        <v>1706</v>
      </c>
    </row>
    <row r="1985" spans="1:5" x14ac:dyDescent="0.35">
      <c r="A1985" t="s">
        <v>3615</v>
      </c>
      <c r="B1985" t="s">
        <v>5</v>
      </c>
      <c r="C1985" t="s">
        <v>1732</v>
      </c>
      <c r="D1985" t="s">
        <v>6912</v>
      </c>
      <c r="E1985" t="s">
        <v>1707</v>
      </c>
    </row>
    <row r="1986" spans="1:5" x14ac:dyDescent="0.35">
      <c r="A1986" t="s">
        <v>3616</v>
      </c>
      <c r="B1986" t="s">
        <v>5</v>
      </c>
      <c r="C1986" t="s">
        <v>1732</v>
      </c>
      <c r="D1986" t="s">
        <v>6912</v>
      </c>
      <c r="E1986" t="s">
        <v>1708</v>
      </c>
    </row>
    <row r="1987" spans="1:5" x14ac:dyDescent="0.35">
      <c r="A1987" t="s">
        <v>3617</v>
      </c>
      <c r="B1987" t="s">
        <v>5</v>
      </c>
      <c r="C1987" t="s">
        <v>1732</v>
      </c>
      <c r="D1987" t="s">
        <v>6912</v>
      </c>
      <c r="E1987" t="s">
        <v>1709</v>
      </c>
    </row>
    <row r="1988" spans="1:5" x14ac:dyDescent="0.35">
      <c r="A1988" t="s">
        <v>3618</v>
      </c>
      <c r="B1988" t="s">
        <v>5</v>
      </c>
      <c r="C1988" t="s">
        <v>1732</v>
      </c>
      <c r="D1988" t="s">
        <v>6912</v>
      </c>
      <c r="E1988" t="s">
        <v>1710</v>
      </c>
    </row>
    <row r="1989" spans="1:5" x14ac:dyDescent="0.35">
      <c r="A1989" t="s">
        <v>3619</v>
      </c>
      <c r="B1989" t="s">
        <v>5</v>
      </c>
      <c r="C1989" t="s">
        <v>1732</v>
      </c>
      <c r="D1989" t="s">
        <v>6912</v>
      </c>
      <c r="E1989" t="s">
        <v>1711</v>
      </c>
    </row>
    <row r="1990" spans="1:5" x14ac:dyDescent="0.35">
      <c r="A1990" t="s">
        <v>3620</v>
      </c>
      <c r="B1990" t="s">
        <v>5</v>
      </c>
      <c r="C1990" t="s">
        <v>1732</v>
      </c>
      <c r="D1990" t="s">
        <v>6912</v>
      </c>
      <c r="E1990" t="s">
        <v>1712</v>
      </c>
    </row>
    <row r="1991" spans="1:5" x14ac:dyDescent="0.35">
      <c r="A1991" t="s">
        <v>3621</v>
      </c>
      <c r="B1991" t="s">
        <v>5</v>
      </c>
      <c r="C1991" t="s">
        <v>1732</v>
      </c>
      <c r="D1991" t="s">
        <v>6912</v>
      </c>
      <c r="E1991" t="s">
        <v>1713</v>
      </c>
    </row>
    <row r="1992" spans="1:5" x14ac:dyDescent="0.35">
      <c r="A1992" t="s">
        <v>3622</v>
      </c>
      <c r="B1992" t="s">
        <v>5</v>
      </c>
      <c r="C1992" t="s">
        <v>1732</v>
      </c>
      <c r="D1992" t="s">
        <v>6912</v>
      </c>
      <c r="E1992" t="s">
        <v>1714</v>
      </c>
    </row>
    <row r="1993" spans="1:5" x14ac:dyDescent="0.35">
      <c r="A1993" t="s">
        <v>3623</v>
      </c>
      <c r="B1993" t="s">
        <v>5</v>
      </c>
      <c r="C1993" t="s">
        <v>1732</v>
      </c>
      <c r="D1993" t="s">
        <v>6912</v>
      </c>
      <c r="E1993" t="s">
        <v>1715</v>
      </c>
    </row>
    <row r="1994" spans="1:5" x14ac:dyDescent="0.35">
      <c r="A1994" t="s">
        <v>3624</v>
      </c>
      <c r="B1994" t="s">
        <v>5</v>
      </c>
      <c r="C1994" t="s">
        <v>1732</v>
      </c>
      <c r="D1994" t="s">
        <v>6913</v>
      </c>
      <c r="E1994" t="s">
        <v>1702</v>
      </c>
    </row>
    <row r="1995" spans="1:5" x14ac:dyDescent="0.35">
      <c r="A1995" t="s">
        <v>3625</v>
      </c>
      <c r="B1995" t="s">
        <v>5</v>
      </c>
      <c r="C1995" t="s">
        <v>1732</v>
      </c>
      <c r="D1995" t="s">
        <v>6913</v>
      </c>
      <c r="E1995" t="s">
        <v>1705</v>
      </c>
    </row>
    <row r="1996" spans="1:5" x14ac:dyDescent="0.35">
      <c r="A1996" t="s">
        <v>3626</v>
      </c>
      <c r="B1996" t="s">
        <v>5</v>
      </c>
      <c r="C1996" t="s">
        <v>1732</v>
      </c>
      <c r="D1996" t="s">
        <v>6913</v>
      </c>
      <c r="E1996" t="s">
        <v>1706</v>
      </c>
    </row>
    <row r="1997" spans="1:5" x14ac:dyDescent="0.35">
      <c r="A1997" t="s">
        <v>3627</v>
      </c>
      <c r="B1997" t="s">
        <v>5</v>
      </c>
      <c r="C1997" t="s">
        <v>1732</v>
      </c>
      <c r="D1997" t="s">
        <v>6913</v>
      </c>
      <c r="E1997" t="s">
        <v>1707</v>
      </c>
    </row>
    <row r="1998" spans="1:5" x14ac:dyDescent="0.35">
      <c r="A1998" t="s">
        <v>3628</v>
      </c>
      <c r="B1998" t="s">
        <v>5</v>
      </c>
      <c r="C1998" t="s">
        <v>1732</v>
      </c>
      <c r="D1998" t="s">
        <v>6913</v>
      </c>
      <c r="E1998" t="s">
        <v>1708</v>
      </c>
    </row>
    <row r="1999" spans="1:5" x14ac:dyDescent="0.35">
      <c r="A1999" t="s">
        <v>3629</v>
      </c>
      <c r="B1999" t="s">
        <v>5</v>
      </c>
      <c r="C1999" t="s">
        <v>1732</v>
      </c>
      <c r="D1999" t="s">
        <v>6913</v>
      </c>
      <c r="E1999" t="s">
        <v>1709</v>
      </c>
    </row>
    <row r="2000" spans="1:5" x14ac:dyDescent="0.35">
      <c r="A2000" t="s">
        <v>3630</v>
      </c>
      <c r="B2000" t="s">
        <v>5</v>
      </c>
      <c r="C2000" t="s">
        <v>1732</v>
      </c>
      <c r="D2000" t="s">
        <v>6913</v>
      </c>
      <c r="E2000" t="s">
        <v>1710</v>
      </c>
    </row>
    <row r="2001" spans="1:5" x14ac:dyDescent="0.35">
      <c r="A2001" t="s">
        <v>3631</v>
      </c>
      <c r="B2001" t="s">
        <v>5</v>
      </c>
      <c r="C2001" t="s">
        <v>1732</v>
      </c>
      <c r="D2001" t="s">
        <v>6913</v>
      </c>
      <c r="E2001" t="s">
        <v>1711</v>
      </c>
    </row>
    <row r="2002" spans="1:5" x14ac:dyDescent="0.35">
      <c r="A2002" t="s">
        <v>3632</v>
      </c>
      <c r="B2002" t="s">
        <v>5</v>
      </c>
      <c r="C2002" t="s">
        <v>1732</v>
      </c>
      <c r="D2002" t="s">
        <v>6913</v>
      </c>
      <c r="E2002" t="s">
        <v>1712</v>
      </c>
    </row>
    <row r="2003" spans="1:5" x14ac:dyDescent="0.35">
      <c r="A2003" t="s">
        <v>3633</v>
      </c>
      <c r="B2003" t="s">
        <v>5</v>
      </c>
      <c r="C2003" t="s">
        <v>1732</v>
      </c>
      <c r="D2003" t="s">
        <v>6913</v>
      </c>
      <c r="E2003" t="s">
        <v>1713</v>
      </c>
    </row>
    <row r="2004" spans="1:5" x14ac:dyDescent="0.35">
      <c r="A2004" t="s">
        <v>3634</v>
      </c>
      <c r="B2004" t="s">
        <v>5</v>
      </c>
      <c r="C2004" t="s">
        <v>1732</v>
      </c>
      <c r="D2004" t="s">
        <v>6913</v>
      </c>
      <c r="E2004" t="s">
        <v>1714</v>
      </c>
    </row>
    <row r="2005" spans="1:5" x14ac:dyDescent="0.35">
      <c r="A2005" t="s">
        <v>3635</v>
      </c>
      <c r="B2005" t="s">
        <v>5</v>
      </c>
      <c r="C2005" t="s">
        <v>1732</v>
      </c>
      <c r="D2005" t="s">
        <v>6913</v>
      </c>
      <c r="E2005" t="s">
        <v>1715</v>
      </c>
    </row>
    <row r="2006" spans="1:5" x14ac:dyDescent="0.35">
      <c r="A2006" t="s">
        <v>3636</v>
      </c>
      <c r="B2006" t="s">
        <v>5</v>
      </c>
      <c r="C2006" t="s">
        <v>1732</v>
      </c>
      <c r="D2006" t="s">
        <v>6914</v>
      </c>
      <c r="E2006" t="s">
        <v>1702</v>
      </c>
    </row>
    <row r="2007" spans="1:5" x14ac:dyDescent="0.35">
      <c r="A2007" t="s">
        <v>3637</v>
      </c>
      <c r="B2007" t="s">
        <v>5</v>
      </c>
      <c r="C2007" t="s">
        <v>1732</v>
      </c>
      <c r="D2007" t="s">
        <v>6914</v>
      </c>
      <c r="E2007" t="s">
        <v>1705</v>
      </c>
    </row>
    <row r="2008" spans="1:5" x14ac:dyDescent="0.35">
      <c r="A2008" t="s">
        <v>3638</v>
      </c>
      <c r="B2008" t="s">
        <v>5</v>
      </c>
      <c r="C2008" t="s">
        <v>1732</v>
      </c>
      <c r="D2008" t="s">
        <v>6914</v>
      </c>
      <c r="E2008" t="s">
        <v>1706</v>
      </c>
    </row>
    <row r="2009" spans="1:5" x14ac:dyDescent="0.35">
      <c r="A2009" t="s">
        <v>3639</v>
      </c>
      <c r="B2009" t="s">
        <v>5</v>
      </c>
      <c r="C2009" t="s">
        <v>1732</v>
      </c>
      <c r="D2009" t="s">
        <v>6914</v>
      </c>
      <c r="E2009" t="s">
        <v>1707</v>
      </c>
    </row>
    <row r="2010" spans="1:5" x14ac:dyDescent="0.35">
      <c r="A2010" t="s">
        <v>3640</v>
      </c>
      <c r="B2010" t="s">
        <v>5</v>
      </c>
      <c r="C2010" t="s">
        <v>1732</v>
      </c>
      <c r="D2010" t="s">
        <v>6914</v>
      </c>
      <c r="E2010" t="s">
        <v>1708</v>
      </c>
    </row>
    <row r="2011" spans="1:5" x14ac:dyDescent="0.35">
      <c r="A2011" t="s">
        <v>3641</v>
      </c>
      <c r="B2011" t="s">
        <v>5</v>
      </c>
      <c r="C2011" t="s">
        <v>1732</v>
      </c>
      <c r="D2011" t="s">
        <v>6914</v>
      </c>
      <c r="E2011" t="s">
        <v>1709</v>
      </c>
    </row>
    <row r="2012" spans="1:5" x14ac:dyDescent="0.35">
      <c r="A2012" t="s">
        <v>3642</v>
      </c>
      <c r="B2012" t="s">
        <v>5</v>
      </c>
      <c r="C2012" t="s">
        <v>1732</v>
      </c>
      <c r="D2012" t="s">
        <v>6914</v>
      </c>
      <c r="E2012" t="s">
        <v>1710</v>
      </c>
    </row>
    <row r="2013" spans="1:5" x14ac:dyDescent="0.35">
      <c r="A2013" t="s">
        <v>3643</v>
      </c>
      <c r="B2013" t="s">
        <v>5</v>
      </c>
      <c r="C2013" t="s">
        <v>1732</v>
      </c>
      <c r="D2013" t="s">
        <v>6914</v>
      </c>
      <c r="E2013" t="s">
        <v>1711</v>
      </c>
    </row>
    <row r="2014" spans="1:5" x14ac:dyDescent="0.35">
      <c r="A2014" t="s">
        <v>3644</v>
      </c>
      <c r="B2014" t="s">
        <v>5</v>
      </c>
      <c r="C2014" t="s">
        <v>1732</v>
      </c>
      <c r="D2014" t="s">
        <v>6914</v>
      </c>
      <c r="E2014" t="s">
        <v>1712</v>
      </c>
    </row>
    <row r="2015" spans="1:5" x14ac:dyDescent="0.35">
      <c r="A2015" t="s">
        <v>3645</v>
      </c>
      <c r="B2015" t="s">
        <v>5</v>
      </c>
      <c r="C2015" t="s">
        <v>1732</v>
      </c>
      <c r="D2015" t="s">
        <v>6914</v>
      </c>
      <c r="E2015" t="s">
        <v>1713</v>
      </c>
    </row>
    <row r="2016" spans="1:5" x14ac:dyDescent="0.35">
      <c r="A2016" t="s">
        <v>3646</v>
      </c>
      <c r="B2016" t="s">
        <v>5</v>
      </c>
      <c r="C2016" t="s">
        <v>1732</v>
      </c>
      <c r="D2016" t="s">
        <v>6914</v>
      </c>
      <c r="E2016" t="s">
        <v>1714</v>
      </c>
    </row>
    <row r="2017" spans="1:5" x14ac:dyDescent="0.35">
      <c r="A2017" t="s">
        <v>3647</v>
      </c>
      <c r="B2017" t="s">
        <v>5</v>
      </c>
      <c r="C2017" t="s">
        <v>1732</v>
      </c>
      <c r="D2017" t="s">
        <v>6914</v>
      </c>
      <c r="E2017" t="s">
        <v>1715</v>
      </c>
    </row>
    <row r="2018" spans="1:5" x14ac:dyDescent="0.35">
      <c r="A2018" t="s">
        <v>3648</v>
      </c>
      <c r="B2018" t="s">
        <v>5</v>
      </c>
      <c r="C2018" t="s">
        <v>1732</v>
      </c>
      <c r="D2018" t="s">
        <v>6915</v>
      </c>
      <c r="E2018" t="s">
        <v>1702</v>
      </c>
    </row>
    <row r="2019" spans="1:5" x14ac:dyDescent="0.35">
      <c r="A2019" t="s">
        <v>3649</v>
      </c>
      <c r="B2019" t="s">
        <v>5</v>
      </c>
      <c r="C2019" t="s">
        <v>1732</v>
      </c>
      <c r="D2019" t="s">
        <v>6915</v>
      </c>
      <c r="E2019" t="s">
        <v>1705</v>
      </c>
    </row>
    <row r="2020" spans="1:5" x14ac:dyDescent="0.35">
      <c r="A2020" t="s">
        <v>3650</v>
      </c>
      <c r="B2020" t="s">
        <v>5</v>
      </c>
      <c r="C2020" t="s">
        <v>1732</v>
      </c>
      <c r="D2020" t="s">
        <v>6915</v>
      </c>
      <c r="E2020" t="s">
        <v>1706</v>
      </c>
    </row>
    <row r="2021" spans="1:5" x14ac:dyDescent="0.35">
      <c r="A2021" t="s">
        <v>3651</v>
      </c>
      <c r="B2021" t="s">
        <v>5</v>
      </c>
      <c r="C2021" t="s">
        <v>1732</v>
      </c>
      <c r="D2021" t="s">
        <v>6915</v>
      </c>
      <c r="E2021" t="s">
        <v>1707</v>
      </c>
    </row>
    <row r="2022" spans="1:5" x14ac:dyDescent="0.35">
      <c r="A2022" t="s">
        <v>3652</v>
      </c>
      <c r="B2022" t="s">
        <v>5</v>
      </c>
      <c r="C2022" t="s">
        <v>1732</v>
      </c>
      <c r="D2022" t="s">
        <v>6915</v>
      </c>
      <c r="E2022" t="s">
        <v>1708</v>
      </c>
    </row>
    <row r="2023" spans="1:5" x14ac:dyDescent="0.35">
      <c r="A2023" t="s">
        <v>3653</v>
      </c>
      <c r="B2023" t="s">
        <v>5</v>
      </c>
      <c r="C2023" t="s">
        <v>1732</v>
      </c>
      <c r="D2023" t="s">
        <v>6915</v>
      </c>
      <c r="E2023" t="s">
        <v>1709</v>
      </c>
    </row>
    <row r="2024" spans="1:5" x14ac:dyDescent="0.35">
      <c r="A2024" t="s">
        <v>3654</v>
      </c>
      <c r="B2024" t="s">
        <v>5</v>
      </c>
      <c r="C2024" t="s">
        <v>1732</v>
      </c>
      <c r="D2024" t="s">
        <v>6915</v>
      </c>
      <c r="E2024" t="s">
        <v>1710</v>
      </c>
    </row>
    <row r="2025" spans="1:5" x14ac:dyDescent="0.35">
      <c r="A2025" t="s">
        <v>3655</v>
      </c>
      <c r="B2025" t="s">
        <v>5</v>
      </c>
      <c r="C2025" t="s">
        <v>1732</v>
      </c>
      <c r="D2025" t="s">
        <v>6915</v>
      </c>
      <c r="E2025" t="s">
        <v>1711</v>
      </c>
    </row>
    <row r="2026" spans="1:5" x14ac:dyDescent="0.35">
      <c r="A2026" t="s">
        <v>3656</v>
      </c>
      <c r="B2026" t="s">
        <v>5</v>
      </c>
      <c r="C2026" t="s">
        <v>1732</v>
      </c>
      <c r="D2026" t="s">
        <v>6915</v>
      </c>
      <c r="E2026" t="s">
        <v>1712</v>
      </c>
    </row>
    <row r="2027" spans="1:5" x14ac:dyDescent="0.35">
      <c r="A2027" t="s">
        <v>3657</v>
      </c>
      <c r="B2027" t="s">
        <v>5</v>
      </c>
      <c r="C2027" t="s">
        <v>1732</v>
      </c>
      <c r="D2027" t="s">
        <v>6915</v>
      </c>
      <c r="E2027" t="s">
        <v>1713</v>
      </c>
    </row>
    <row r="2028" spans="1:5" x14ac:dyDescent="0.35">
      <c r="A2028" t="s">
        <v>3658</v>
      </c>
      <c r="B2028" t="s">
        <v>5</v>
      </c>
      <c r="C2028" t="s">
        <v>1732</v>
      </c>
      <c r="D2028" t="s">
        <v>6915</v>
      </c>
      <c r="E2028" t="s">
        <v>1714</v>
      </c>
    </row>
    <row r="2029" spans="1:5" x14ac:dyDescent="0.35">
      <c r="A2029" t="s">
        <v>3659</v>
      </c>
      <c r="B2029" t="s">
        <v>5</v>
      </c>
      <c r="C2029" t="s">
        <v>1732</v>
      </c>
      <c r="D2029" t="s">
        <v>6915</v>
      </c>
      <c r="E2029" t="s">
        <v>1715</v>
      </c>
    </row>
    <row r="2030" spans="1:5" x14ac:dyDescent="0.35">
      <c r="A2030" t="s">
        <v>3660</v>
      </c>
      <c r="B2030" t="s">
        <v>5</v>
      </c>
      <c r="C2030" t="s">
        <v>1732</v>
      </c>
      <c r="D2030" t="s">
        <v>6916</v>
      </c>
      <c r="E2030" t="s">
        <v>1702</v>
      </c>
    </row>
    <row r="2031" spans="1:5" x14ac:dyDescent="0.35">
      <c r="A2031" t="s">
        <v>3661</v>
      </c>
      <c r="B2031" t="s">
        <v>5</v>
      </c>
      <c r="C2031" t="s">
        <v>1732</v>
      </c>
      <c r="D2031" t="s">
        <v>6916</v>
      </c>
      <c r="E2031" t="s">
        <v>1705</v>
      </c>
    </row>
    <row r="2032" spans="1:5" x14ac:dyDescent="0.35">
      <c r="A2032" t="s">
        <v>3662</v>
      </c>
      <c r="B2032" t="s">
        <v>5</v>
      </c>
      <c r="C2032" t="s">
        <v>1732</v>
      </c>
      <c r="D2032" t="s">
        <v>6916</v>
      </c>
      <c r="E2032" t="s">
        <v>1706</v>
      </c>
    </row>
    <row r="2033" spans="1:5" x14ac:dyDescent="0.35">
      <c r="A2033" t="s">
        <v>3663</v>
      </c>
      <c r="B2033" t="s">
        <v>5</v>
      </c>
      <c r="C2033" t="s">
        <v>1732</v>
      </c>
      <c r="D2033" t="s">
        <v>6916</v>
      </c>
      <c r="E2033" t="s">
        <v>1707</v>
      </c>
    </row>
    <row r="2034" spans="1:5" x14ac:dyDescent="0.35">
      <c r="A2034" t="s">
        <v>3664</v>
      </c>
      <c r="B2034" t="s">
        <v>5</v>
      </c>
      <c r="C2034" t="s">
        <v>1732</v>
      </c>
      <c r="D2034" t="s">
        <v>6916</v>
      </c>
      <c r="E2034" t="s">
        <v>1708</v>
      </c>
    </row>
    <row r="2035" spans="1:5" x14ac:dyDescent="0.35">
      <c r="A2035" t="s">
        <v>3665</v>
      </c>
      <c r="B2035" t="s">
        <v>5</v>
      </c>
      <c r="C2035" t="s">
        <v>1732</v>
      </c>
      <c r="D2035" t="s">
        <v>6916</v>
      </c>
      <c r="E2035" t="s">
        <v>1709</v>
      </c>
    </row>
    <row r="2036" spans="1:5" x14ac:dyDescent="0.35">
      <c r="A2036" t="s">
        <v>3666</v>
      </c>
      <c r="B2036" t="s">
        <v>5</v>
      </c>
      <c r="C2036" t="s">
        <v>1732</v>
      </c>
      <c r="D2036" t="s">
        <v>6916</v>
      </c>
      <c r="E2036" t="s">
        <v>1710</v>
      </c>
    </row>
    <row r="2037" spans="1:5" x14ac:dyDescent="0.35">
      <c r="A2037" t="s">
        <v>3667</v>
      </c>
      <c r="B2037" t="s">
        <v>5</v>
      </c>
      <c r="C2037" t="s">
        <v>1732</v>
      </c>
      <c r="D2037" t="s">
        <v>6916</v>
      </c>
      <c r="E2037" t="s">
        <v>1711</v>
      </c>
    </row>
    <row r="2038" spans="1:5" x14ac:dyDescent="0.35">
      <c r="A2038" t="s">
        <v>3668</v>
      </c>
      <c r="B2038" t="s">
        <v>5</v>
      </c>
      <c r="C2038" t="s">
        <v>1732</v>
      </c>
      <c r="D2038" t="s">
        <v>6916</v>
      </c>
      <c r="E2038" t="s">
        <v>1712</v>
      </c>
    </row>
    <row r="2039" spans="1:5" x14ac:dyDescent="0.35">
      <c r="A2039" t="s">
        <v>3669</v>
      </c>
      <c r="B2039" t="s">
        <v>5</v>
      </c>
      <c r="C2039" t="s">
        <v>1732</v>
      </c>
      <c r="D2039" t="s">
        <v>6916</v>
      </c>
      <c r="E2039" t="s">
        <v>1713</v>
      </c>
    </row>
    <row r="2040" spans="1:5" x14ac:dyDescent="0.35">
      <c r="A2040" t="s">
        <v>3670</v>
      </c>
      <c r="B2040" t="s">
        <v>5</v>
      </c>
      <c r="C2040" t="s">
        <v>1732</v>
      </c>
      <c r="D2040" t="s">
        <v>6916</v>
      </c>
      <c r="E2040" t="s">
        <v>1714</v>
      </c>
    </row>
    <row r="2041" spans="1:5" x14ac:dyDescent="0.35">
      <c r="A2041" t="s">
        <v>3671</v>
      </c>
      <c r="B2041" t="s">
        <v>5</v>
      </c>
      <c r="C2041" t="s">
        <v>1732</v>
      </c>
      <c r="D2041" t="s">
        <v>6916</v>
      </c>
      <c r="E2041" t="s">
        <v>1715</v>
      </c>
    </row>
    <row r="2042" spans="1:5" x14ac:dyDescent="0.35">
      <c r="A2042" t="s">
        <v>3672</v>
      </c>
      <c r="B2042" t="s">
        <v>5</v>
      </c>
      <c r="C2042" t="s">
        <v>1732</v>
      </c>
      <c r="D2042" t="s">
        <v>6917</v>
      </c>
      <c r="E2042" t="s">
        <v>1702</v>
      </c>
    </row>
    <row r="2043" spans="1:5" x14ac:dyDescent="0.35">
      <c r="A2043" t="s">
        <v>3673</v>
      </c>
      <c r="B2043" t="s">
        <v>5</v>
      </c>
      <c r="C2043" t="s">
        <v>1732</v>
      </c>
      <c r="D2043" t="s">
        <v>6917</v>
      </c>
      <c r="E2043" t="s">
        <v>1705</v>
      </c>
    </row>
    <row r="2044" spans="1:5" x14ac:dyDescent="0.35">
      <c r="A2044" t="s">
        <v>3674</v>
      </c>
      <c r="B2044" t="s">
        <v>5</v>
      </c>
      <c r="C2044" t="s">
        <v>1732</v>
      </c>
      <c r="D2044" t="s">
        <v>6917</v>
      </c>
      <c r="E2044" t="s">
        <v>1706</v>
      </c>
    </row>
    <row r="2045" spans="1:5" x14ac:dyDescent="0.35">
      <c r="A2045" t="s">
        <v>3675</v>
      </c>
      <c r="B2045" t="s">
        <v>5</v>
      </c>
      <c r="C2045" t="s">
        <v>1732</v>
      </c>
      <c r="D2045" t="s">
        <v>6917</v>
      </c>
      <c r="E2045" t="s">
        <v>1707</v>
      </c>
    </row>
    <row r="2046" spans="1:5" x14ac:dyDescent="0.35">
      <c r="A2046" t="s">
        <v>3676</v>
      </c>
      <c r="B2046" t="s">
        <v>5</v>
      </c>
      <c r="C2046" t="s">
        <v>1732</v>
      </c>
      <c r="D2046" t="s">
        <v>6917</v>
      </c>
      <c r="E2046" t="s">
        <v>1708</v>
      </c>
    </row>
    <row r="2047" spans="1:5" x14ac:dyDescent="0.35">
      <c r="A2047" t="s">
        <v>3677</v>
      </c>
      <c r="B2047" t="s">
        <v>5</v>
      </c>
      <c r="C2047" t="s">
        <v>1732</v>
      </c>
      <c r="D2047" t="s">
        <v>6917</v>
      </c>
      <c r="E2047" t="s">
        <v>1709</v>
      </c>
    </row>
    <row r="2048" spans="1:5" x14ac:dyDescent="0.35">
      <c r="A2048" t="s">
        <v>3678</v>
      </c>
      <c r="B2048" t="s">
        <v>5</v>
      </c>
      <c r="C2048" t="s">
        <v>1732</v>
      </c>
      <c r="D2048" t="s">
        <v>6917</v>
      </c>
      <c r="E2048" t="s">
        <v>1710</v>
      </c>
    </row>
    <row r="2049" spans="1:5" x14ac:dyDescent="0.35">
      <c r="A2049" t="s">
        <v>3679</v>
      </c>
      <c r="B2049" t="s">
        <v>5</v>
      </c>
      <c r="C2049" t="s">
        <v>1732</v>
      </c>
      <c r="D2049" t="s">
        <v>6917</v>
      </c>
      <c r="E2049" t="s">
        <v>1711</v>
      </c>
    </row>
    <row r="2050" spans="1:5" x14ac:dyDescent="0.35">
      <c r="A2050" t="s">
        <v>3680</v>
      </c>
      <c r="B2050" t="s">
        <v>5</v>
      </c>
      <c r="C2050" t="s">
        <v>1732</v>
      </c>
      <c r="D2050" t="s">
        <v>6917</v>
      </c>
      <c r="E2050" t="s">
        <v>1712</v>
      </c>
    </row>
    <row r="2051" spans="1:5" x14ac:dyDescent="0.35">
      <c r="A2051" t="s">
        <v>3681</v>
      </c>
      <c r="B2051" t="s">
        <v>5</v>
      </c>
      <c r="C2051" t="s">
        <v>1732</v>
      </c>
      <c r="D2051" t="s">
        <v>6917</v>
      </c>
      <c r="E2051" t="s">
        <v>1713</v>
      </c>
    </row>
    <row r="2052" spans="1:5" x14ac:dyDescent="0.35">
      <c r="A2052" t="s">
        <v>3682</v>
      </c>
      <c r="B2052" t="s">
        <v>5</v>
      </c>
      <c r="C2052" t="s">
        <v>1732</v>
      </c>
      <c r="D2052" t="s">
        <v>6917</v>
      </c>
      <c r="E2052" t="s">
        <v>1714</v>
      </c>
    </row>
    <row r="2053" spans="1:5" x14ac:dyDescent="0.35">
      <c r="A2053" t="s">
        <v>3683</v>
      </c>
      <c r="B2053" t="s">
        <v>5</v>
      </c>
      <c r="C2053" t="s">
        <v>1732</v>
      </c>
      <c r="D2053" t="s">
        <v>6917</v>
      </c>
      <c r="E2053" t="s">
        <v>1715</v>
      </c>
    </row>
    <row r="2054" spans="1:5" x14ac:dyDescent="0.35">
      <c r="A2054" t="s">
        <v>3684</v>
      </c>
      <c r="B2054" t="s">
        <v>5</v>
      </c>
      <c r="C2054" t="s">
        <v>1732</v>
      </c>
      <c r="D2054" t="s">
        <v>6918</v>
      </c>
      <c r="E2054" t="s">
        <v>1702</v>
      </c>
    </row>
    <row r="2055" spans="1:5" x14ac:dyDescent="0.35">
      <c r="A2055" t="s">
        <v>3685</v>
      </c>
      <c r="B2055" t="s">
        <v>5</v>
      </c>
      <c r="C2055" t="s">
        <v>1732</v>
      </c>
      <c r="D2055" t="s">
        <v>6918</v>
      </c>
      <c r="E2055" t="s">
        <v>1705</v>
      </c>
    </row>
    <row r="2056" spans="1:5" x14ac:dyDescent="0.35">
      <c r="A2056" t="s">
        <v>3686</v>
      </c>
      <c r="B2056" t="s">
        <v>5</v>
      </c>
      <c r="C2056" t="s">
        <v>1732</v>
      </c>
      <c r="D2056" t="s">
        <v>6918</v>
      </c>
      <c r="E2056" t="s">
        <v>1706</v>
      </c>
    </row>
    <row r="2057" spans="1:5" x14ac:dyDescent="0.35">
      <c r="A2057" t="s">
        <v>3687</v>
      </c>
      <c r="B2057" t="s">
        <v>5</v>
      </c>
      <c r="C2057" t="s">
        <v>1732</v>
      </c>
      <c r="D2057" t="s">
        <v>6918</v>
      </c>
      <c r="E2057" t="s">
        <v>1707</v>
      </c>
    </row>
    <row r="2058" spans="1:5" x14ac:dyDescent="0.35">
      <c r="A2058" t="s">
        <v>3688</v>
      </c>
      <c r="B2058" t="s">
        <v>5</v>
      </c>
      <c r="C2058" t="s">
        <v>1732</v>
      </c>
      <c r="D2058" t="s">
        <v>6918</v>
      </c>
      <c r="E2058" t="s">
        <v>1708</v>
      </c>
    </row>
    <row r="2059" spans="1:5" x14ac:dyDescent="0.35">
      <c r="A2059" t="s">
        <v>3689</v>
      </c>
      <c r="B2059" t="s">
        <v>5</v>
      </c>
      <c r="C2059" t="s">
        <v>1732</v>
      </c>
      <c r="D2059" t="s">
        <v>6918</v>
      </c>
      <c r="E2059" t="s">
        <v>1709</v>
      </c>
    </row>
    <row r="2060" spans="1:5" x14ac:dyDescent="0.35">
      <c r="A2060" t="s">
        <v>3690</v>
      </c>
      <c r="B2060" t="s">
        <v>5</v>
      </c>
      <c r="C2060" t="s">
        <v>1732</v>
      </c>
      <c r="D2060" t="s">
        <v>6918</v>
      </c>
      <c r="E2060" t="s">
        <v>1710</v>
      </c>
    </row>
    <row r="2061" spans="1:5" x14ac:dyDescent="0.35">
      <c r="A2061" t="s">
        <v>3691</v>
      </c>
      <c r="B2061" t="s">
        <v>5</v>
      </c>
      <c r="C2061" t="s">
        <v>1732</v>
      </c>
      <c r="D2061" t="s">
        <v>6918</v>
      </c>
      <c r="E2061" t="s">
        <v>1711</v>
      </c>
    </row>
    <row r="2062" spans="1:5" x14ac:dyDescent="0.35">
      <c r="A2062" t="s">
        <v>3692</v>
      </c>
      <c r="B2062" t="s">
        <v>5</v>
      </c>
      <c r="C2062" t="s">
        <v>1732</v>
      </c>
      <c r="D2062" t="s">
        <v>6918</v>
      </c>
      <c r="E2062" t="s">
        <v>1712</v>
      </c>
    </row>
    <row r="2063" spans="1:5" x14ac:dyDescent="0.35">
      <c r="A2063" t="s">
        <v>3693</v>
      </c>
      <c r="B2063" t="s">
        <v>5</v>
      </c>
      <c r="C2063" t="s">
        <v>1732</v>
      </c>
      <c r="D2063" t="s">
        <v>6918</v>
      </c>
      <c r="E2063" t="s">
        <v>1713</v>
      </c>
    </row>
    <row r="2064" spans="1:5" x14ac:dyDescent="0.35">
      <c r="A2064" t="s">
        <v>3694</v>
      </c>
      <c r="B2064" t="s">
        <v>5</v>
      </c>
      <c r="C2064" t="s">
        <v>1732</v>
      </c>
      <c r="D2064" t="s">
        <v>6918</v>
      </c>
      <c r="E2064" t="s">
        <v>1714</v>
      </c>
    </row>
    <row r="2065" spans="1:5" x14ac:dyDescent="0.35">
      <c r="A2065" t="s">
        <v>3695</v>
      </c>
      <c r="B2065" t="s">
        <v>5</v>
      </c>
      <c r="C2065" t="s">
        <v>1732</v>
      </c>
      <c r="D2065" t="s">
        <v>6918</v>
      </c>
      <c r="E2065" t="s">
        <v>1715</v>
      </c>
    </row>
    <row r="2066" spans="1:5" x14ac:dyDescent="0.35">
      <c r="A2066" t="s">
        <v>3696</v>
      </c>
      <c r="B2066" t="s">
        <v>5</v>
      </c>
      <c r="C2066" t="s">
        <v>1732</v>
      </c>
      <c r="D2066" t="s">
        <v>6919</v>
      </c>
      <c r="E2066" t="s">
        <v>1702</v>
      </c>
    </row>
    <row r="2067" spans="1:5" x14ac:dyDescent="0.35">
      <c r="A2067" t="s">
        <v>3697</v>
      </c>
      <c r="B2067" t="s">
        <v>5</v>
      </c>
      <c r="C2067" t="s">
        <v>1732</v>
      </c>
      <c r="D2067" t="s">
        <v>6919</v>
      </c>
      <c r="E2067" t="s">
        <v>1705</v>
      </c>
    </row>
    <row r="2068" spans="1:5" x14ac:dyDescent="0.35">
      <c r="A2068" t="s">
        <v>3698</v>
      </c>
      <c r="B2068" t="s">
        <v>5</v>
      </c>
      <c r="C2068" t="s">
        <v>1732</v>
      </c>
      <c r="D2068" t="s">
        <v>6919</v>
      </c>
      <c r="E2068" t="s">
        <v>1706</v>
      </c>
    </row>
    <row r="2069" spans="1:5" x14ac:dyDescent="0.35">
      <c r="A2069" t="s">
        <v>3699</v>
      </c>
      <c r="B2069" t="s">
        <v>5</v>
      </c>
      <c r="C2069" t="s">
        <v>1732</v>
      </c>
      <c r="D2069" t="s">
        <v>6919</v>
      </c>
      <c r="E2069" t="s">
        <v>1707</v>
      </c>
    </row>
    <row r="2070" spans="1:5" x14ac:dyDescent="0.35">
      <c r="A2070" t="s">
        <v>3700</v>
      </c>
      <c r="B2070" t="s">
        <v>5</v>
      </c>
      <c r="C2070" t="s">
        <v>1732</v>
      </c>
      <c r="D2070" t="s">
        <v>6919</v>
      </c>
      <c r="E2070" t="s">
        <v>1708</v>
      </c>
    </row>
    <row r="2071" spans="1:5" x14ac:dyDescent="0.35">
      <c r="A2071" t="s">
        <v>3701</v>
      </c>
      <c r="B2071" t="s">
        <v>5</v>
      </c>
      <c r="C2071" t="s">
        <v>1732</v>
      </c>
      <c r="D2071" t="s">
        <v>6919</v>
      </c>
      <c r="E2071" t="s">
        <v>1709</v>
      </c>
    </row>
    <row r="2072" spans="1:5" x14ac:dyDescent="0.35">
      <c r="A2072" t="s">
        <v>3702</v>
      </c>
      <c r="B2072" t="s">
        <v>5</v>
      </c>
      <c r="C2072" t="s">
        <v>1732</v>
      </c>
      <c r="D2072" t="s">
        <v>6919</v>
      </c>
      <c r="E2072" t="s">
        <v>1710</v>
      </c>
    </row>
    <row r="2073" spans="1:5" x14ac:dyDescent="0.35">
      <c r="A2073" t="s">
        <v>3703</v>
      </c>
      <c r="B2073" t="s">
        <v>5</v>
      </c>
      <c r="C2073" t="s">
        <v>1732</v>
      </c>
      <c r="D2073" t="s">
        <v>6919</v>
      </c>
      <c r="E2073" t="s">
        <v>1711</v>
      </c>
    </row>
    <row r="2074" spans="1:5" x14ac:dyDescent="0.35">
      <c r="A2074" t="s">
        <v>3704</v>
      </c>
      <c r="B2074" t="s">
        <v>5</v>
      </c>
      <c r="C2074" t="s">
        <v>1732</v>
      </c>
      <c r="D2074" t="s">
        <v>6919</v>
      </c>
      <c r="E2074" t="s">
        <v>1712</v>
      </c>
    </row>
    <row r="2075" spans="1:5" x14ac:dyDescent="0.35">
      <c r="A2075" t="s">
        <v>3705</v>
      </c>
      <c r="B2075" t="s">
        <v>5</v>
      </c>
      <c r="C2075" t="s">
        <v>1732</v>
      </c>
      <c r="D2075" t="s">
        <v>6919</v>
      </c>
      <c r="E2075" t="s">
        <v>1713</v>
      </c>
    </row>
    <row r="2076" spans="1:5" x14ac:dyDescent="0.35">
      <c r="A2076" t="s">
        <v>3706</v>
      </c>
      <c r="B2076" t="s">
        <v>5</v>
      </c>
      <c r="C2076" t="s">
        <v>1732</v>
      </c>
      <c r="D2076" t="s">
        <v>6919</v>
      </c>
      <c r="E2076" t="s">
        <v>1714</v>
      </c>
    </row>
    <row r="2077" spans="1:5" x14ac:dyDescent="0.35">
      <c r="A2077" t="s">
        <v>3707</v>
      </c>
      <c r="B2077" t="s">
        <v>5</v>
      </c>
      <c r="C2077" t="s">
        <v>1732</v>
      </c>
      <c r="D2077" t="s">
        <v>6919</v>
      </c>
      <c r="E2077" t="s">
        <v>1715</v>
      </c>
    </row>
    <row r="2078" spans="1:5" x14ac:dyDescent="0.35">
      <c r="A2078" t="s">
        <v>3708</v>
      </c>
      <c r="B2078" t="s">
        <v>5</v>
      </c>
      <c r="C2078" t="s">
        <v>1732</v>
      </c>
      <c r="D2078" t="s">
        <v>6920</v>
      </c>
      <c r="E2078" t="s">
        <v>1702</v>
      </c>
    </row>
    <row r="2079" spans="1:5" x14ac:dyDescent="0.35">
      <c r="A2079" t="s">
        <v>3709</v>
      </c>
      <c r="B2079" t="s">
        <v>5</v>
      </c>
      <c r="C2079" t="s">
        <v>1732</v>
      </c>
      <c r="D2079" t="s">
        <v>6920</v>
      </c>
      <c r="E2079" t="s">
        <v>1705</v>
      </c>
    </row>
    <row r="2080" spans="1:5" x14ac:dyDescent="0.35">
      <c r="A2080" t="s">
        <v>3710</v>
      </c>
      <c r="B2080" t="s">
        <v>5</v>
      </c>
      <c r="C2080" t="s">
        <v>1732</v>
      </c>
      <c r="D2080" t="s">
        <v>6920</v>
      </c>
      <c r="E2080" t="s">
        <v>1706</v>
      </c>
    </row>
    <row r="2081" spans="1:5" x14ac:dyDescent="0.35">
      <c r="A2081" t="s">
        <v>3711</v>
      </c>
      <c r="B2081" t="s">
        <v>5</v>
      </c>
      <c r="C2081" t="s">
        <v>1732</v>
      </c>
      <c r="D2081" t="s">
        <v>6920</v>
      </c>
      <c r="E2081" t="s">
        <v>1707</v>
      </c>
    </row>
    <row r="2082" spans="1:5" x14ac:dyDescent="0.35">
      <c r="A2082" t="s">
        <v>3712</v>
      </c>
      <c r="B2082" t="s">
        <v>5</v>
      </c>
      <c r="C2082" t="s">
        <v>1732</v>
      </c>
      <c r="D2082" t="s">
        <v>6920</v>
      </c>
      <c r="E2082" t="s">
        <v>1708</v>
      </c>
    </row>
    <row r="2083" spans="1:5" x14ac:dyDescent="0.35">
      <c r="A2083" t="s">
        <v>3713</v>
      </c>
      <c r="B2083" t="s">
        <v>5</v>
      </c>
      <c r="C2083" t="s">
        <v>1732</v>
      </c>
      <c r="D2083" t="s">
        <v>6920</v>
      </c>
      <c r="E2083" t="s">
        <v>1709</v>
      </c>
    </row>
    <row r="2084" spans="1:5" x14ac:dyDescent="0.35">
      <c r="A2084" t="s">
        <v>3714</v>
      </c>
      <c r="B2084" t="s">
        <v>5</v>
      </c>
      <c r="C2084" t="s">
        <v>1732</v>
      </c>
      <c r="D2084" t="s">
        <v>6920</v>
      </c>
      <c r="E2084" t="s">
        <v>1710</v>
      </c>
    </row>
    <row r="2085" spans="1:5" x14ac:dyDescent="0.35">
      <c r="A2085" t="s">
        <v>3715</v>
      </c>
      <c r="B2085" t="s">
        <v>5</v>
      </c>
      <c r="C2085" t="s">
        <v>1732</v>
      </c>
      <c r="D2085" t="s">
        <v>6920</v>
      </c>
      <c r="E2085" t="s">
        <v>1711</v>
      </c>
    </row>
    <row r="2086" spans="1:5" x14ac:dyDescent="0.35">
      <c r="A2086" t="s">
        <v>3716</v>
      </c>
      <c r="B2086" t="s">
        <v>5</v>
      </c>
      <c r="C2086" t="s">
        <v>1732</v>
      </c>
      <c r="D2086" t="s">
        <v>6920</v>
      </c>
      <c r="E2086" t="s">
        <v>1712</v>
      </c>
    </row>
    <row r="2087" spans="1:5" x14ac:dyDescent="0.35">
      <c r="A2087" t="s">
        <v>3717</v>
      </c>
      <c r="B2087" t="s">
        <v>5</v>
      </c>
      <c r="C2087" t="s">
        <v>1732</v>
      </c>
      <c r="D2087" t="s">
        <v>6920</v>
      </c>
      <c r="E2087" t="s">
        <v>1713</v>
      </c>
    </row>
    <row r="2088" spans="1:5" x14ac:dyDescent="0.35">
      <c r="A2088" t="s">
        <v>3718</v>
      </c>
      <c r="B2088" t="s">
        <v>5</v>
      </c>
      <c r="C2088" t="s">
        <v>1732</v>
      </c>
      <c r="D2088" t="s">
        <v>6920</v>
      </c>
      <c r="E2088" t="s">
        <v>1714</v>
      </c>
    </row>
    <row r="2089" spans="1:5" x14ac:dyDescent="0.35">
      <c r="A2089" t="s">
        <v>3719</v>
      </c>
      <c r="B2089" t="s">
        <v>5</v>
      </c>
      <c r="C2089" t="s">
        <v>1732</v>
      </c>
      <c r="D2089" t="s">
        <v>6920</v>
      </c>
      <c r="E2089" t="s">
        <v>1715</v>
      </c>
    </row>
    <row r="2090" spans="1:5" x14ac:dyDescent="0.35">
      <c r="A2090" t="s">
        <v>3720</v>
      </c>
      <c r="B2090" t="s">
        <v>5</v>
      </c>
      <c r="C2090" t="s">
        <v>1732</v>
      </c>
      <c r="D2090" t="s">
        <v>6921</v>
      </c>
      <c r="E2090" t="s">
        <v>1702</v>
      </c>
    </row>
    <row r="2091" spans="1:5" x14ac:dyDescent="0.35">
      <c r="A2091" t="s">
        <v>3721</v>
      </c>
      <c r="B2091" t="s">
        <v>5</v>
      </c>
      <c r="C2091" t="s">
        <v>1732</v>
      </c>
      <c r="D2091" t="s">
        <v>6921</v>
      </c>
      <c r="E2091" t="s">
        <v>1705</v>
      </c>
    </row>
    <row r="2092" spans="1:5" x14ac:dyDescent="0.35">
      <c r="A2092" t="s">
        <v>3722</v>
      </c>
      <c r="B2092" t="s">
        <v>5</v>
      </c>
      <c r="C2092" t="s">
        <v>1732</v>
      </c>
      <c r="D2092" t="s">
        <v>6921</v>
      </c>
      <c r="E2092" t="s">
        <v>1706</v>
      </c>
    </row>
    <row r="2093" spans="1:5" x14ac:dyDescent="0.35">
      <c r="A2093" t="s">
        <v>3723</v>
      </c>
      <c r="B2093" t="s">
        <v>5</v>
      </c>
      <c r="C2093" t="s">
        <v>1732</v>
      </c>
      <c r="D2093" t="s">
        <v>6921</v>
      </c>
      <c r="E2093" t="s">
        <v>1707</v>
      </c>
    </row>
    <row r="2094" spans="1:5" x14ac:dyDescent="0.35">
      <c r="A2094" t="s">
        <v>3724</v>
      </c>
      <c r="B2094" t="s">
        <v>5</v>
      </c>
      <c r="C2094" t="s">
        <v>1732</v>
      </c>
      <c r="D2094" t="s">
        <v>6921</v>
      </c>
      <c r="E2094" t="s">
        <v>1708</v>
      </c>
    </row>
    <row r="2095" spans="1:5" x14ac:dyDescent="0.35">
      <c r="A2095" t="s">
        <v>3725</v>
      </c>
      <c r="B2095" t="s">
        <v>5</v>
      </c>
      <c r="C2095" t="s">
        <v>1732</v>
      </c>
      <c r="D2095" t="s">
        <v>6921</v>
      </c>
      <c r="E2095" t="s">
        <v>1709</v>
      </c>
    </row>
    <row r="2096" spans="1:5" x14ac:dyDescent="0.35">
      <c r="A2096" t="s">
        <v>3726</v>
      </c>
      <c r="B2096" t="s">
        <v>5</v>
      </c>
      <c r="C2096" t="s">
        <v>1732</v>
      </c>
      <c r="D2096" t="s">
        <v>6921</v>
      </c>
      <c r="E2096" t="s">
        <v>1710</v>
      </c>
    </row>
    <row r="2097" spans="1:5" x14ac:dyDescent="0.35">
      <c r="A2097" t="s">
        <v>3727</v>
      </c>
      <c r="B2097" t="s">
        <v>5</v>
      </c>
      <c r="C2097" t="s">
        <v>1732</v>
      </c>
      <c r="D2097" t="s">
        <v>6921</v>
      </c>
      <c r="E2097" t="s">
        <v>1711</v>
      </c>
    </row>
    <row r="2098" spans="1:5" x14ac:dyDescent="0.35">
      <c r="A2098" t="s">
        <v>3728</v>
      </c>
      <c r="B2098" t="s">
        <v>5</v>
      </c>
      <c r="C2098" t="s">
        <v>1732</v>
      </c>
      <c r="D2098" t="s">
        <v>6921</v>
      </c>
      <c r="E2098" t="s">
        <v>1712</v>
      </c>
    </row>
    <row r="2099" spans="1:5" x14ac:dyDescent="0.35">
      <c r="A2099" t="s">
        <v>3729</v>
      </c>
      <c r="B2099" t="s">
        <v>5</v>
      </c>
      <c r="C2099" t="s">
        <v>1732</v>
      </c>
      <c r="D2099" t="s">
        <v>6921</v>
      </c>
      <c r="E2099" t="s">
        <v>1713</v>
      </c>
    </row>
    <row r="2100" spans="1:5" x14ac:dyDescent="0.35">
      <c r="A2100" t="s">
        <v>3730</v>
      </c>
      <c r="B2100" t="s">
        <v>5</v>
      </c>
      <c r="C2100" t="s">
        <v>1732</v>
      </c>
      <c r="D2100" t="s">
        <v>6921</v>
      </c>
      <c r="E2100" t="s">
        <v>1714</v>
      </c>
    </row>
    <row r="2101" spans="1:5" x14ac:dyDescent="0.35">
      <c r="A2101" t="s">
        <v>3731</v>
      </c>
      <c r="B2101" t="s">
        <v>5</v>
      </c>
      <c r="C2101" t="s">
        <v>1732</v>
      </c>
      <c r="D2101" t="s">
        <v>6921</v>
      </c>
      <c r="E2101" t="s">
        <v>1715</v>
      </c>
    </row>
    <row r="2102" spans="1:5" x14ac:dyDescent="0.35">
      <c r="A2102" t="s">
        <v>3732</v>
      </c>
      <c r="B2102" t="s">
        <v>5</v>
      </c>
      <c r="C2102" t="s">
        <v>1732</v>
      </c>
      <c r="D2102" t="s">
        <v>6922</v>
      </c>
      <c r="E2102" t="s">
        <v>1702</v>
      </c>
    </row>
    <row r="2103" spans="1:5" x14ac:dyDescent="0.35">
      <c r="A2103" t="s">
        <v>3733</v>
      </c>
      <c r="B2103" t="s">
        <v>5</v>
      </c>
      <c r="C2103" t="s">
        <v>1732</v>
      </c>
      <c r="D2103" t="s">
        <v>6922</v>
      </c>
      <c r="E2103" t="s">
        <v>1705</v>
      </c>
    </row>
    <row r="2104" spans="1:5" x14ac:dyDescent="0.35">
      <c r="A2104" t="s">
        <v>3734</v>
      </c>
      <c r="B2104" t="s">
        <v>5</v>
      </c>
      <c r="C2104" t="s">
        <v>1732</v>
      </c>
      <c r="D2104" t="s">
        <v>6922</v>
      </c>
      <c r="E2104" t="s">
        <v>1706</v>
      </c>
    </row>
    <row r="2105" spans="1:5" x14ac:dyDescent="0.35">
      <c r="A2105" t="s">
        <v>3735</v>
      </c>
      <c r="B2105" t="s">
        <v>5</v>
      </c>
      <c r="C2105" t="s">
        <v>1732</v>
      </c>
      <c r="D2105" t="s">
        <v>6922</v>
      </c>
      <c r="E2105" t="s">
        <v>1707</v>
      </c>
    </row>
    <row r="2106" spans="1:5" x14ac:dyDescent="0.35">
      <c r="A2106" t="s">
        <v>3736</v>
      </c>
      <c r="B2106" t="s">
        <v>5</v>
      </c>
      <c r="C2106" t="s">
        <v>1732</v>
      </c>
      <c r="D2106" t="s">
        <v>6922</v>
      </c>
      <c r="E2106" t="s">
        <v>1708</v>
      </c>
    </row>
    <row r="2107" spans="1:5" x14ac:dyDescent="0.35">
      <c r="A2107" t="s">
        <v>3737</v>
      </c>
      <c r="B2107" t="s">
        <v>5</v>
      </c>
      <c r="C2107" t="s">
        <v>1732</v>
      </c>
      <c r="D2107" t="s">
        <v>6922</v>
      </c>
      <c r="E2107" t="s">
        <v>1709</v>
      </c>
    </row>
    <row r="2108" spans="1:5" x14ac:dyDescent="0.35">
      <c r="A2108" t="s">
        <v>3738</v>
      </c>
      <c r="B2108" t="s">
        <v>5</v>
      </c>
      <c r="C2108" t="s">
        <v>1732</v>
      </c>
      <c r="D2108" t="s">
        <v>6922</v>
      </c>
      <c r="E2108" t="s">
        <v>1710</v>
      </c>
    </row>
    <row r="2109" spans="1:5" x14ac:dyDescent="0.35">
      <c r="A2109" t="s">
        <v>3739</v>
      </c>
      <c r="B2109" t="s">
        <v>5</v>
      </c>
      <c r="C2109" t="s">
        <v>1732</v>
      </c>
      <c r="D2109" t="s">
        <v>6922</v>
      </c>
      <c r="E2109" t="s">
        <v>1711</v>
      </c>
    </row>
    <row r="2110" spans="1:5" x14ac:dyDescent="0.35">
      <c r="A2110" t="s">
        <v>3740</v>
      </c>
      <c r="B2110" t="s">
        <v>5</v>
      </c>
      <c r="C2110" t="s">
        <v>1732</v>
      </c>
      <c r="D2110" t="s">
        <v>6922</v>
      </c>
      <c r="E2110" t="s">
        <v>1712</v>
      </c>
    </row>
    <row r="2111" spans="1:5" x14ac:dyDescent="0.35">
      <c r="A2111" t="s">
        <v>3741</v>
      </c>
      <c r="B2111" t="s">
        <v>5</v>
      </c>
      <c r="C2111" t="s">
        <v>1732</v>
      </c>
      <c r="D2111" t="s">
        <v>6922</v>
      </c>
      <c r="E2111" t="s">
        <v>1713</v>
      </c>
    </row>
    <row r="2112" spans="1:5" x14ac:dyDescent="0.35">
      <c r="A2112" t="s">
        <v>3742</v>
      </c>
      <c r="B2112" t="s">
        <v>5</v>
      </c>
      <c r="C2112" t="s">
        <v>1732</v>
      </c>
      <c r="D2112" t="s">
        <v>6922</v>
      </c>
      <c r="E2112" t="s">
        <v>1714</v>
      </c>
    </row>
    <row r="2113" spans="1:5" x14ac:dyDescent="0.35">
      <c r="A2113" t="s">
        <v>3743</v>
      </c>
      <c r="B2113" t="s">
        <v>5</v>
      </c>
      <c r="C2113" t="s">
        <v>1732</v>
      </c>
      <c r="D2113" t="s">
        <v>6922</v>
      </c>
      <c r="E2113" t="s">
        <v>1715</v>
      </c>
    </row>
    <row r="2114" spans="1:5" x14ac:dyDescent="0.35">
      <c r="A2114" t="s">
        <v>3744</v>
      </c>
      <c r="B2114" t="s">
        <v>5</v>
      </c>
      <c r="C2114" t="s">
        <v>1732</v>
      </c>
      <c r="D2114" t="s">
        <v>6923</v>
      </c>
      <c r="E2114" t="s">
        <v>1702</v>
      </c>
    </row>
    <row r="2115" spans="1:5" x14ac:dyDescent="0.35">
      <c r="A2115" t="s">
        <v>3745</v>
      </c>
      <c r="B2115" t="s">
        <v>5</v>
      </c>
      <c r="C2115" t="s">
        <v>1732</v>
      </c>
      <c r="D2115" t="s">
        <v>6923</v>
      </c>
      <c r="E2115" t="s">
        <v>1705</v>
      </c>
    </row>
    <row r="2116" spans="1:5" x14ac:dyDescent="0.35">
      <c r="A2116" t="s">
        <v>3746</v>
      </c>
      <c r="B2116" t="s">
        <v>5</v>
      </c>
      <c r="C2116" t="s">
        <v>1732</v>
      </c>
      <c r="D2116" t="s">
        <v>6923</v>
      </c>
      <c r="E2116" t="s">
        <v>1706</v>
      </c>
    </row>
    <row r="2117" spans="1:5" x14ac:dyDescent="0.35">
      <c r="A2117" t="s">
        <v>3747</v>
      </c>
      <c r="B2117" t="s">
        <v>5</v>
      </c>
      <c r="C2117" t="s">
        <v>1732</v>
      </c>
      <c r="D2117" t="s">
        <v>6923</v>
      </c>
      <c r="E2117" t="s">
        <v>1707</v>
      </c>
    </row>
    <row r="2118" spans="1:5" x14ac:dyDescent="0.35">
      <c r="A2118" t="s">
        <v>3748</v>
      </c>
      <c r="B2118" t="s">
        <v>5</v>
      </c>
      <c r="C2118" t="s">
        <v>1732</v>
      </c>
      <c r="D2118" t="s">
        <v>6923</v>
      </c>
      <c r="E2118" t="s">
        <v>1708</v>
      </c>
    </row>
    <row r="2119" spans="1:5" x14ac:dyDescent="0.35">
      <c r="A2119" t="s">
        <v>3749</v>
      </c>
      <c r="B2119" t="s">
        <v>5</v>
      </c>
      <c r="C2119" t="s">
        <v>1732</v>
      </c>
      <c r="D2119" t="s">
        <v>6923</v>
      </c>
      <c r="E2119" t="s">
        <v>1709</v>
      </c>
    </row>
    <row r="2120" spans="1:5" x14ac:dyDescent="0.35">
      <c r="A2120" t="s">
        <v>3750</v>
      </c>
      <c r="B2120" t="s">
        <v>5</v>
      </c>
      <c r="C2120" t="s">
        <v>1732</v>
      </c>
      <c r="D2120" t="s">
        <v>6923</v>
      </c>
      <c r="E2120" t="s">
        <v>1710</v>
      </c>
    </row>
    <row r="2121" spans="1:5" x14ac:dyDescent="0.35">
      <c r="A2121" t="s">
        <v>3751</v>
      </c>
      <c r="B2121" t="s">
        <v>5</v>
      </c>
      <c r="C2121" t="s">
        <v>1732</v>
      </c>
      <c r="D2121" t="s">
        <v>6923</v>
      </c>
      <c r="E2121" t="s">
        <v>1711</v>
      </c>
    </row>
    <row r="2122" spans="1:5" x14ac:dyDescent="0.35">
      <c r="A2122" t="s">
        <v>3752</v>
      </c>
      <c r="B2122" t="s">
        <v>5</v>
      </c>
      <c r="C2122" t="s">
        <v>1732</v>
      </c>
      <c r="D2122" t="s">
        <v>6923</v>
      </c>
      <c r="E2122" t="s">
        <v>1712</v>
      </c>
    </row>
    <row r="2123" spans="1:5" x14ac:dyDescent="0.35">
      <c r="A2123" t="s">
        <v>3753</v>
      </c>
      <c r="B2123" t="s">
        <v>5</v>
      </c>
      <c r="C2123" t="s">
        <v>1732</v>
      </c>
      <c r="D2123" t="s">
        <v>6923</v>
      </c>
      <c r="E2123" t="s">
        <v>1713</v>
      </c>
    </row>
    <row r="2124" spans="1:5" x14ac:dyDescent="0.35">
      <c r="A2124" t="s">
        <v>3754</v>
      </c>
      <c r="B2124" t="s">
        <v>5</v>
      </c>
      <c r="C2124" t="s">
        <v>1732</v>
      </c>
      <c r="D2124" t="s">
        <v>6923</v>
      </c>
      <c r="E2124" t="s">
        <v>1714</v>
      </c>
    </row>
    <row r="2125" spans="1:5" x14ac:dyDescent="0.35">
      <c r="A2125" t="s">
        <v>3755</v>
      </c>
      <c r="B2125" t="s">
        <v>5</v>
      </c>
      <c r="C2125" t="s">
        <v>1732</v>
      </c>
      <c r="D2125" t="s">
        <v>6923</v>
      </c>
      <c r="E2125" t="s">
        <v>1715</v>
      </c>
    </row>
    <row r="2126" spans="1:5" x14ac:dyDescent="0.35">
      <c r="A2126" t="s">
        <v>3756</v>
      </c>
      <c r="B2126" t="s">
        <v>5</v>
      </c>
      <c r="C2126" t="s">
        <v>1732</v>
      </c>
      <c r="D2126" t="s">
        <v>6924</v>
      </c>
      <c r="E2126" t="s">
        <v>1702</v>
      </c>
    </row>
    <row r="2127" spans="1:5" x14ac:dyDescent="0.35">
      <c r="A2127" t="s">
        <v>3757</v>
      </c>
      <c r="B2127" t="s">
        <v>5</v>
      </c>
      <c r="C2127" t="s">
        <v>1732</v>
      </c>
      <c r="D2127" t="s">
        <v>6924</v>
      </c>
      <c r="E2127" t="s">
        <v>1705</v>
      </c>
    </row>
    <row r="2128" spans="1:5" x14ac:dyDescent="0.35">
      <c r="A2128" t="s">
        <v>3758</v>
      </c>
      <c r="B2128" t="s">
        <v>5</v>
      </c>
      <c r="C2128" t="s">
        <v>1732</v>
      </c>
      <c r="D2128" t="s">
        <v>6924</v>
      </c>
      <c r="E2128" t="s">
        <v>1706</v>
      </c>
    </row>
    <row r="2129" spans="1:5" x14ac:dyDescent="0.35">
      <c r="A2129" t="s">
        <v>3759</v>
      </c>
      <c r="B2129" t="s">
        <v>5</v>
      </c>
      <c r="C2129" t="s">
        <v>1732</v>
      </c>
      <c r="D2129" t="s">
        <v>6924</v>
      </c>
      <c r="E2129" t="s">
        <v>1707</v>
      </c>
    </row>
    <row r="2130" spans="1:5" x14ac:dyDescent="0.35">
      <c r="A2130" t="s">
        <v>3760</v>
      </c>
      <c r="B2130" t="s">
        <v>5</v>
      </c>
      <c r="C2130" t="s">
        <v>1732</v>
      </c>
      <c r="D2130" t="s">
        <v>6924</v>
      </c>
      <c r="E2130" t="s">
        <v>1708</v>
      </c>
    </row>
    <row r="2131" spans="1:5" x14ac:dyDescent="0.35">
      <c r="A2131" t="s">
        <v>3761</v>
      </c>
      <c r="B2131" t="s">
        <v>5</v>
      </c>
      <c r="C2131" t="s">
        <v>1732</v>
      </c>
      <c r="D2131" t="s">
        <v>6924</v>
      </c>
      <c r="E2131" t="s">
        <v>1709</v>
      </c>
    </row>
    <row r="2132" spans="1:5" x14ac:dyDescent="0.35">
      <c r="A2132" t="s">
        <v>3762</v>
      </c>
      <c r="B2132" t="s">
        <v>5</v>
      </c>
      <c r="C2132" t="s">
        <v>1732</v>
      </c>
      <c r="D2132" t="s">
        <v>6924</v>
      </c>
      <c r="E2132" t="s">
        <v>1710</v>
      </c>
    </row>
    <row r="2133" spans="1:5" x14ac:dyDescent="0.35">
      <c r="A2133" t="s">
        <v>3763</v>
      </c>
      <c r="B2133" t="s">
        <v>5</v>
      </c>
      <c r="C2133" t="s">
        <v>1732</v>
      </c>
      <c r="D2133" t="s">
        <v>6924</v>
      </c>
      <c r="E2133" t="s">
        <v>1711</v>
      </c>
    </row>
    <row r="2134" spans="1:5" x14ac:dyDescent="0.35">
      <c r="A2134" t="s">
        <v>3764</v>
      </c>
      <c r="B2134" t="s">
        <v>5</v>
      </c>
      <c r="C2134" t="s">
        <v>1732</v>
      </c>
      <c r="D2134" t="s">
        <v>6924</v>
      </c>
      <c r="E2134" t="s">
        <v>1712</v>
      </c>
    </row>
    <row r="2135" spans="1:5" x14ac:dyDescent="0.35">
      <c r="A2135" t="s">
        <v>3765</v>
      </c>
      <c r="B2135" t="s">
        <v>5</v>
      </c>
      <c r="C2135" t="s">
        <v>1732</v>
      </c>
      <c r="D2135" t="s">
        <v>6924</v>
      </c>
      <c r="E2135" t="s">
        <v>1713</v>
      </c>
    </row>
    <row r="2136" spans="1:5" x14ac:dyDescent="0.35">
      <c r="A2136" t="s">
        <v>3766</v>
      </c>
      <c r="B2136" t="s">
        <v>5</v>
      </c>
      <c r="C2136" t="s">
        <v>1732</v>
      </c>
      <c r="D2136" t="s">
        <v>6924</v>
      </c>
      <c r="E2136" t="s">
        <v>1714</v>
      </c>
    </row>
    <row r="2137" spans="1:5" x14ac:dyDescent="0.35">
      <c r="A2137" t="s">
        <v>3767</v>
      </c>
      <c r="B2137" t="s">
        <v>5</v>
      </c>
      <c r="C2137" t="s">
        <v>1732</v>
      </c>
      <c r="D2137" t="s">
        <v>6924</v>
      </c>
      <c r="E2137" t="s">
        <v>1715</v>
      </c>
    </row>
    <row r="2138" spans="1:5" x14ac:dyDescent="0.35">
      <c r="A2138" t="s">
        <v>3768</v>
      </c>
      <c r="B2138" t="s">
        <v>5</v>
      </c>
      <c r="C2138" t="s">
        <v>1732</v>
      </c>
      <c r="D2138" t="s">
        <v>6925</v>
      </c>
      <c r="E2138" t="s">
        <v>1702</v>
      </c>
    </row>
    <row r="2139" spans="1:5" x14ac:dyDescent="0.35">
      <c r="A2139" t="s">
        <v>3769</v>
      </c>
      <c r="B2139" t="s">
        <v>5</v>
      </c>
      <c r="C2139" t="s">
        <v>1732</v>
      </c>
      <c r="D2139" t="s">
        <v>6925</v>
      </c>
      <c r="E2139" t="s">
        <v>1705</v>
      </c>
    </row>
    <row r="2140" spans="1:5" x14ac:dyDescent="0.35">
      <c r="A2140" t="s">
        <v>3770</v>
      </c>
      <c r="B2140" t="s">
        <v>5</v>
      </c>
      <c r="C2140" t="s">
        <v>1732</v>
      </c>
      <c r="D2140" t="s">
        <v>6925</v>
      </c>
      <c r="E2140" t="s">
        <v>1706</v>
      </c>
    </row>
    <row r="2141" spans="1:5" x14ac:dyDescent="0.35">
      <c r="A2141" t="s">
        <v>3771</v>
      </c>
      <c r="B2141" t="s">
        <v>5</v>
      </c>
      <c r="C2141" t="s">
        <v>1732</v>
      </c>
      <c r="D2141" t="s">
        <v>6925</v>
      </c>
      <c r="E2141" t="s">
        <v>1707</v>
      </c>
    </row>
    <row r="2142" spans="1:5" x14ac:dyDescent="0.35">
      <c r="A2142" t="s">
        <v>3772</v>
      </c>
      <c r="B2142" t="s">
        <v>5</v>
      </c>
      <c r="C2142" t="s">
        <v>1732</v>
      </c>
      <c r="D2142" t="s">
        <v>6925</v>
      </c>
      <c r="E2142" t="s">
        <v>1708</v>
      </c>
    </row>
    <row r="2143" spans="1:5" x14ac:dyDescent="0.35">
      <c r="A2143" t="s">
        <v>3773</v>
      </c>
      <c r="B2143" t="s">
        <v>5</v>
      </c>
      <c r="C2143" t="s">
        <v>1732</v>
      </c>
      <c r="D2143" t="s">
        <v>6925</v>
      </c>
      <c r="E2143" t="s">
        <v>1709</v>
      </c>
    </row>
    <row r="2144" spans="1:5" x14ac:dyDescent="0.35">
      <c r="A2144" t="s">
        <v>3774</v>
      </c>
      <c r="B2144" t="s">
        <v>5</v>
      </c>
      <c r="C2144" t="s">
        <v>1732</v>
      </c>
      <c r="D2144" t="s">
        <v>6925</v>
      </c>
      <c r="E2144" t="s">
        <v>1710</v>
      </c>
    </row>
    <row r="2145" spans="1:5" x14ac:dyDescent="0.35">
      <c r="A2145" t="s">
        <v>3775</v>
      </c>
      <c r="B2145" t="s">
        <v>5</v>
      </c>
      <c r="C2145" t="s">
        <v>1732</v>
      </c>
      <c r="D2145" t="s">
        <v>6925</v>
      </c>
      <c r="E2145" t="s">
        <v>1711</v>
      </c>
    </row>
    <row r="2146" spans="1:5" x14ac:dyDescent="0.35">
      <c r="A2146" t="s">
        <v>3776</v>
      </c>
      <c r="B2146" t="s">
        <v>5</v>
      </c>
      <c r="C2146" t="s">
        <v>1732</v>
      </c>
      <c r="D2146" t="s">
        <v>6925</v>
      </c>
      <c r="E2146" t="s">
        <v>1712</v>
      </c>
    </row>
    <row r="2147" spans="1:5" x14ac:dyDescent="0.35">
      <c r="A2147" t="s">
        <v>3777</v>
      </c>
      <c r="B2147" t="s">
        <v>5</v>
      </c>
      <c r="C2147" t="s">
        <v>1732</v>
      </c>
      <c r="D2147" t="s">
        <v>6925</v>
      </c>
      <c r="E2147" t="s">
        <v>1713</v>
      </c>
    </row>
    <row r="2148" spans="1:5" x14ac:dyDescent="0.35">
      <c r="A2148" t="s">
        <v>3778</v>
      </c>
      <c r="B2148" t="s">
        <v>5</v>
      </c>
      <c r="C2148" t="s">
        <v>1732</v>
      </c>
      <c r="D2148" t="s">
        <v>6925</v>
      </c>
      <c r="E2148" t="s">
        <v>1714</v>
      </c>
    </row>
    <row r="2149" spans="1:5" x14ac:dyDescent="0.35">
      <c r="A2149" t="s">
        <v>3779</v>
      </c>
      <c r="B2149" t="s">
        <v>5</v>
      </c>
      <c r="C2149" t="s">
        <v>1732</v>
      </c>
      <c r="D2149" t="s">
        <v>6925</v>
      </c>
      <c r="E2149" t="s">
        <v>1715</v>
      </c>
    </row>
    <row r="2150" spans="1:5" x14ac:dyDescent="0.35">
      <c r="A2150" t="s">
        <v>3780</v>
      </c>
      <c r="B2150" t="s">
        <v>5</v>
      </c>
      <c r="C2150" t="s">
        <v>1732</v>
      </c>
      <c r="D2150" t="s">
        <v>6926</v>
      </c>
      <c r="E2150" t="s">
        <v>1702</v>
      </c>
    </row>
    <row r="2151" spans="1:5" x14ac:dyDescent="0.35">
      <c r="A2151" t="s">
        <v>3781</v>
      </c>
      <c r="B2151" t="s">
        <v>5</v>
      </c>
      <c r="C2151" t="s">
        <v>1732</v>
      </c>
      <c r="D2151" t="s">
        <v>6926</v>
      </c>
      <c r="E2151" t="s">
        <v>1705</v>
      </c>
    </row>
    <row r="2152" spans="1:5" x14ac:dyDescent="0.35">
      <c r="A2152" t="s">
        <v>3782</v>
      </c>
      <c r="B2152" t="s">
        <v>5</v>
      </c>
      <c r="C2152" t="s">
        <v>1732</v>
      </c>
      <c r="D2152" t="s">
        <v>6926</v>
      </c>
      <c r="E2152" t="s">
        <v>1706</v>
      </c>
    </row>
    <row r="2153" spans="1:5" x14ac:dyDescent="0.35">
      <c r="A2153" t="s">
        <v>3783</v>
      </c>
      <c r="B2153" t="s">
        <v>5</v>
      </c>
      <c r="C2153" t="s">
        <v>1732</v>
      </c>
      <c r="D2153" t="s">
        <v>6926</v>
      </c>
      <c r="E2153" t="s">
        <v>1707</v>
      </c>
    </row>
    <row r="2154" spans="1:5" x14ac:dyDescent="0.35">
      <c r="A2154" t="s">
        <v>3784</v>
      </c>
      <c r="B2154" t="s">
        <v>5</v>
      </c>
      <c r="C2154" t="s">
        <v>1732</v>
      </c>
      <c r="D2154" t="s">
        <v>6926</v>
      </c>
      <c r="E2154" t="s">
        <v>1708</v>
      </c>
    </row>
    <row r="2155" spans="1:5" x14ac:dyDescent="0.35">
      <c r="A2155" t="s">
        <v>3785</v>
      </c>
      <c r="B2155" t="s">
        <v>5</v>
      </c>
      <c r="C2155" t="s">
        <v>1732</v>
      </c>
      <c r="D2155" t="s">
        <v>6926</v>
      </c>
      <c r="E2155" t="s">
        <v>1709</v>
      </c>
    </row>
    <row r="2156" spans="1:5" x14ac:dyDescent="0.35">
      <c r="A2156" t="s">
        <v>3786</v>
      </c>
      <c r="B2156" t="s">
        <v>5</v>
      </c>
      <c r="C2156" t="s">
        <v>1732</v>
      </c>
      <c r="D2156" t="s">
        <v>6926</v>
      </c>
      <c r="E2156" t="s">
        <v>1710</v>
      </c>
    </row>
    <row r="2157" spans="1:5" x14ac:dyDescent="0.35">
      <c r="A2157" t="s">
        <v>3787</v>
      </c>
      <c r="B2157" t="s">
        <v>5</v>
      </c>
      <c r="C2157" t="s">
        <v>1732</v>
      </c>
      <c r="D2157" t="s">
        <v>6926</v>
      </c>
      <c r="E2157" t="s">
        <v>1711</v>
      </c>
    </row>
    <row r="2158" spans="1:5" x14ac:dyDescent="0.35">
      <c r="A2158" t="s">
        <v>3788</v>
      </c>
      <c r="B2158" t="s">
        <v>5</v>
      </c>
      <c r="C2158" t="s">
        <v>1732</v>
      </c>
      <c r="D2158" t="s">
        <v>6926</v>
      </c>
      <c r="E2158" t="s">
        <v>1712</v>
      </c>
    </row>
    <row r="2159" spans="1:5" x14ac:dyDescent="0.35">
      <c r="A2159" t="s">
        <v>3789</v>
      </c>
      <c r="B2159" t="s">
        <v>5</v>
      </c>
      <c r="C2159" t="s">
        <v>1732</v>
      </c>
      <c r="D2159" t="s">
        <v>6926</v>
      </c>
      <c r="E2159" t="s">
        <v>1713</v>
      </c>
    </row>
    <row r="2160" spans="1:5" x14ac:dyDescent="0.35">
      <c r="A2160" t="s">
        <v>3790</v>
      </c>
      <c r="B2160" t="s">
        <v>5</v>
      </c>
      <c r="C2160" t="s">
        <v>1732</v>
      </c>
      <c r="D2160" t="s">
        <v>6926</v>
      </c>
      <c r="E2160" t="s">
        <v>1714</v>
      </c>
    </row>
    <row r="2161" spans="1:5" x14ac:dyDescent="0.35">
      <c r="A2161" t="s">
        <v>3791</v>
      </c>
      <c r="B2161" t="s">
        <v>5</v>
      </c>
      <c r="C2161" t="s">
        <v>1732</v>
      </c>
      <c r="D2161" t="s">
        <v>6926</v>
      </c>
      <c r="E2161" t="s">
        <v>1715</v>
      </c>
    </row>
    <row r="2162" spans="1:5" x14ac:dyDescent="0.35">
      <c r="A2162" t="s">
        <v>3792</v>
      </c>
      <c r="B2162" t="s">
        <v>5</v>
      </c>
      <c r="C2162" t="s">
        <v>1732</v>
      </c>
      <c r="D2162" t="s">
        <v>6927</v>
      </c>
      <c r="E2162" t="s">
        <v>1702</v>
      </c>
    </row>
    <row r="2163" spans="1:5" x14ac:dyDescent="0.35">
      <c r="A2163" t="s">
        <v>3793</v>
      </c>
      <c r="B2163" t="s">
        <v>5</v>
      </c>
      <c r="C2163" t="s">
        <v>1732</v>
      </c>
      <c r="D2163" t="s">
        <v>6927</v>
      </c>
      <c r="E2163" t="s">
        <v>1705</v>
      </c>
    </row>
    <row r="2164" spans="1:5" x14ac:dyDescent="0.35">
      <c r="A2164" t="s">
        <v>3794</v>
      </c>
      <c r="B2164" t="s">
        <v>5</v>
      </c>
      <c r="C2164" t="s">
        <v>1732</v>
      </c>
      <c r="D2164" t="s">
        <v>6927</v>
      </c>
      <c r="E2164" t="s">
        <v>1706</v>
      </c>
    </row>
    <row r="2165" spans="1:5" x14ac:dyDescent="0.35">
      <c r="A2165" t="s">
        <v>3795</v>
      </c>
      <c r="B2165" t="s">
        <v>5</v>
      </c>
      <c r="C2165" t="s">
        <v>1732</v>
      </c>
      <c r="D2165" t="s">
        <v>6927</v>
      </c>
      <c r="E2165" t="s">
        <v>1707</v>
      </c>
    </row>
    <row r="2166" spans="1:5" x14ac:dyDescent="0.35">
      <c r="A2166" t="s">
        <v>3796</v>
      </c>
      <c r="B2166" t="s">
        <v>5</v>
      </c>
      <c r="C2166" t="s">
        <v>1732</v>
      </c>
      <c r="D2166" t="s">
        <v>6927</v>
      </c>
      <c r="E2166" t="s">
        <v>1708</v>
      </c>
    </row>
    <row r="2167" spans="1:5" x14ac:dyDescent="0.35">
      <c r="A2167" t="s">
        <v>3797</v>
      </c>
      <c r="B2167" t="s">
        <v>5</v>
      </c>
      <c r="C2167" t="s">
        <v>1732</v>
      </c>
      <c r="D2167" t="s">
        <v>6927</v>
      </c>
      <c r="E2167" t="s">
        <v>1709</v>
      </c>
    </row>
    <row r="2168" spans="1:5" x14ac:dyDescent="0.35">
      <c r="A2168" t="s">
        <v>3798</v>
      </c>
      <c r="B2168" t="s">
        <v>5</v>
      </c>
      <c r="C2168" t="s">
        <v>1732</v>
      </c>
      <c r="D2168" t="s">
        <v>6927</v>
      </c>
      <c r="E2168" t="s">
        <v>1710</v>
      </c>
    </row>
    <row r="2169" spans="1:5" x14ac:dyDescent="0.35">
      <c r="A2169" t="s">
        <v>3799</v>
      </c>
      <c r="B2169" t="s">
        <v>5</v>
      </c>
      <c r="C2169" t="s">
        <v>1732</v>
      </c>
      <c r="D2169" t="s">
        <v>6927</v>
      </c>
      <c r="E2169" t="s">
        <v>1711</v>
      </c>
    </row>
    <row r="2170" spans="1:5" x14ac:dyDescent="0.35">
      <c r="A2170" t="s">
        <v>3800</v>
      </c>
      <c r="B2170" t="s">
        <v>5</v>
      </c>
      <c r="C2170" t="s">
        <v>1732</v>
      </c>
      <c r="D2170" t="s">
        <v>6927</v>
      </c>
      <c r="E2170" t="s">
        <v>1712</v>
      </c>
    </row>
    <row r="2171" spans="1:5" x14ac:dyDescent="0.35">
      <c r="A2171" t="s">
        <v>3801</v>
      </c>
      <c r="B2171" t="s">
        <v>5</v>
      </c>
      <c r="C2171" t="s">
        <v>1732</v>
      </c>
      <c r="D2171" t="s">
        <v>6927</v>
      </c>
      <c r="E2171" t="s">
        <v>1713</v>
      </c>
    </row>
    <row r="2172" spans="1:5" x14ac:dyDescent="0.35">
      <c r="A2172" t="s">
        <v>3802</v>
      </c>
      <c r="B2172" t="s">
        <v>5</v>
      </c>
      <c r="C2172" t="s">
        <v>1732</v>
      </c>
      <c r="D2172" t="s">
        <v>6927</v>
      </c>
      <c r="E2172" t="s">
        <v>1714</v>
      </c>
    </row>
    <row r="2173" spans="1:5" x14ac:dyDescent="0.35">
      <c r="A2173" t="s">
        <v>3803</v>
      </c>
      <c r="B2173" t="s">
        <v>5</v>
      </c>
      <c r="C2173" t="s">
        <v>1732</v>
      </c>
      <c r="D2173" t="s">
        <v>6927</v>
      </c>
      <c r="E2173" t="s">
        <v>1715</v>
      </c>
    </row>
    <row r="2174" spans="1:5" x14ac:dyDescent="0.35">
      <c r="A2174" t="s">
        <v>3804</v>
      </c>
      <c r="B2174" t="s">
        <v>5</v>
      </c>
      <c r="C2174" t="s">
        <v>1732</v>
      </c>
      <c r="D2174" t="s">
        <v>6928</v>
      </c>
      <c r="E2174" t="s">
        <v>1702</v>
      </c>
    </row>
    <row r="2175" spans="1:5" x14ac:dyDescent="0.35">
      <c r="A2175" t="s">
        <v>3805</v>
      </c>
      <c r="B2175" t="s">
        <v>5</v>
      </c>
      <c r="C2175" t="s">
        <v>1732</v>
      </c>
      <c r="D2175" t="s">
        <v>6928</v>
      </c>
      <c r="E2175" t="s">
        <v>1705</v>
      </c>
    </row>
    <row r="2176" spans="1:5" x14ac:dyDescent="0.35">
      <c r="A2176" t="s">
        <v>3806</v>
      </c>
      <c r="B2176" t="s">
        <v>5</v>
      </c>
      <c r="C2176" t="s">
        <v>1732</v>
      </c>
      <c r="D2176" t="s">
        <v>6928</v>
      </c>
      <c r="E2176" t="s">
        <v>1706</v>
      </c>
    </row>
    <row r="2177" spans="1:5" x14ac:dyDescent="0.35">
      <c r="A2177" t="s">
        <v>3807</v>
      </c>
      <c r="B2177" t="s">
        <v>5</v>
      </c>
      <c r="C2177" t="s">
        <v>1732</v>
      </c>
      <c r="D2177" t="s">
        <v>6928</v>
      </c>
      <c r="E2177" t="s">
        <v>1707</v>
      </c>
    </row>
    <row r="2178" spans="1:5" x14ac:dyDescent="0.35">
      <c r="A2178" t="s">
        <v>3808</v>
      </c>
      <c r="B2178" t="s">
        <v>5</v>
      </c>
      <c r="C2178" t="s">
        <v>1732</v>
      </c>
      <c r="D2178" t="s">
        <v>6928</v>
      </c>
      <c r="E2178" t="s">
        <v>1708</v>
      </c>
    </row>
    <row r="2179" spans="1:5" x14ac:dyDescent="0.35">
      <c r="A2179" t="s">
        <v>3809</v>
      </c>
      <c r="B2179" t="s">
        <v>5</v>
      </c>
      <c r="C2179" t="s">
        <v>1732</v>
      </c>
      <c r="D2179" t="s">
        <v>6928</v>
      </c>
      <c r="E2179" t="s">
        <v>1709</v>
      </c>
    </row>
    <row r="2180" spans="1:5" x14ac:dyDescent="0.35">
      <c r="A2180" t="s">
        <v>3810</v>
      </c>
      <c r="B2180" t="s">
        <v>5</v>
      </c>
      <c r="C2180" t="s">
        <v>1732</v>
      </c>
      <c r="D2180" t="s">
        <v>6928</v>
      </c>
      <c r="E2180" t="s">
        <v>1710</v>
      </c>
    </row>
    <row r="2181" spans="1:5" x14ac:dyDescent="0.35">
      <c r="A2181" t="s">
        <v>3811</v>
      </c>
      <c r="B2181" t="s">
        <v>5</v>
      </c>
      <c r="C2181" t="s">
        <v>1732</v>
      </c>
      <c r="D2181" t="s">
        <v>6928</v>
      </c>
      <c r="E2181" t="s">
        <v>1711</v>
      </c>
    </row>
    <row r="2182" spans="1:5" x14ac:dyDescent="0.35">
      <c r="A2182" t="s">
        <v>3812</v>
      </c>
      <c r="B2182" t="s">
        <v>5</v>
      </c>
      <c r="C2182" t="s">
        <v>1732</v>
      </c>
      <c r="D2182" t="s">
        <v>6928</v>
      </c>
      <c r="E2182" t="s">
        <v>1712</v>
      </c>
    </row>
    <row r="2183" spans="1:5" x14ac:dyDescent="0.35">
      <c r="A2183" t="s">
        <v>3813</v>
      </c>
      <c r="B2183" t="s">
        <v>5</v>
      </c>
      <c r="C2183" t="s">
        <v>1732</v>
      </c>
      <c r="D2183" t="s">
        <v>6928</v>
      </c>
      <c r="E2183" t="s">
        <v>1713</v>
      </c>
    </row>
    <row r="2184" spans="1:5" x14ac:dyDescent="0.35">
      <c r="A2184" t="s">
        <v>3814</v>
      </c>
      <c r="B2184" t="s">
        <v>5</v>
      </c>
      <c r="C2184" t="s">
        <v>1732</v>
      </c>
      <c r="D2184" t="s">
        <v>6928</v>
      </c>
      <c r="E2184" t="s">
        <v>1714</v>
      </c>
    </row>
    <row r="2185" spans="1:5" x14ac:dyDescent="0.35">
      <c r="A2185" t="s">
        <v>3815</v>
      </c>
      <c r="B2185" t="s">
        <v>5</v>
      </c>
      <c r="C2185" t="s">
        <v>1732</v>
      </c>
      <c r="D2185" t="s">
        <v>6928</v>
      </c>
      <c r="E2185" t="s">
        <v>1715</v>
      </c>
    </row>
    <row r="2186" spans="1:5" x14ac:dyDescent="0.35">
      <c r="A2186" t="s">
        <v>3816</v>
      </c>
      <c r="B2186" t="s">
        <v>5</v>
      </c>
      <c r="C2186" t="s">
        <v>1732</v>
      </c>
      <c r="D2186" t="s">
        <v>6929</v>
      </c>
      <c r="E2186" t="s">
        <v>1702</v>
      </c>
    </row>
    <row r="2187" spans="1:5" x14ac:dyDescent="0.35">
      <c r="A2187" t="s">
        <v>3817</v>
      </c>
      <c r="B2187" t="s">
        <v>5</v>
      </c>
      <c r="C2187" t="s">
        <v>1732</v>
      </c>
      <c r="D2187" t="s">
        <v>6929</v>
      </c>
      <c r="E2187" t="s">
        <v>1705</v>
      </c>
    </row>
    <row r="2188" spans="1:5" x14ac:dyDescent="0.35">
      <c r="A2188" t="s">
        <v>3818</v>
      </c>
      <c r="B2188" t="s">
        <v>5</v>
      </c>
      <c r="C2188" t="s">
        <v>1732</v>
      </c>
      <c r="D2188" t="s">
        <v>6929</v>
      </c>
      <c r="E2188" t="s">
        <v>1706</v>
      </c>
    </row>
    <row r="2189" spans="1:5" x14ac:dyDescent="0.35">
      <c r="A2189" t="s">
        <v>3819</v>
      </c>
      <c r="B2189" t="s">
        <v>5</v>
      </c>
      <c r="C2189" t="s">
        <v>1732</v>
      </c>
      <c r="D2189" t="s">
        <v>6929</v>
      </c>
      <c r="E2189" t="s">
        <v>1707</v>
      </c>
    </row>
    <row r="2190" spans="1:5" x14ac:dyDescent="0.35">
      <c r="A2190" t="s">
        <v>3820</v>
      </c>
      <c r="B2190" t="s">
        <v>5</v>
      </c>
      <c r="C2190" t="s">
        <v>1732</v>
      </c>
      <c r="D2190" t="s">
        <v>6929</v>
      </c>
      <c r="E2190" t="s">
        <v>1708</v>
      </c>
    </row>
    <row r="2191" spans="1:5" x14ac:dyDescent="0.35">
      <c r="A2191" t="s">
        <v>3821</v>
      </c>
      <c r="B2191" t="s">
        <v>5</v>
      </c>
      <c r="C2191" t="s">
        <v>1732</v>
      </c>
      <c r="D2191" t="s">
        <v>6929</v>
      </c>
      <c r="E2191" t="s">
        <v>1709</v>
      </c>
    </row>
    <row r="2192" spans="1:5" x14ac:dyDescent="0.35">
      <c r="A2192" t="s">
        <v>3822</v>
      </c>
      <c r="B2192" t="s">
        <v>5</v>
      </c>
      <c r="C2192" t="s">
        <v>1732</v>
      </c>
      <c r="D2192" t="s">
        <v>6929</v>
      </c>
      <c r="E2192" t="s">
        <v>1710</v>
      </c>
    </row>
    <row r="2193" spans="1:5" x14ac:dyDescent="0.35">
      <c r="A2193" t="s">
        <v>3823</v>
      </c>
      <c r="B2193" t="s">
        <v>5</v>
      </c>
      <c r="C2193" t="s">
        <v>1732</v>
      </c>
      <c r="D2193" t="s">
        <v>6929</v>
      </c>
      <c r="E2193" t="s">
        <v>1711</v>
      </c>
    </row>
    <row r="2194" spans="1:5" x14ac:dyDescent="0.35">
      <c r="A2194" t="s">
        <v>3824</v>
      </c>
      <c r="B2194" t="s">
        <v>5</v>
      </c>
      <c r="C2194" t="s">
        <v>1732</v>
      </c>
      <c r="D2194" t="s">
        <v>6929</v>
      </c>
      <c r="E2194" t="s">
        <v>1712</v>
      </c>
    </row>
    <row r="2195" spans="1:5" x14ac:dyDescent="0.35">
      <c r="A2195" t="s">
        <v>3825</v>
      </c>
      <c r="B2195" t="s">
        <v>5</v>
      </c>
      <c r="C2195" t="s">
        <v>1732</v>
      </c>
      <c r="D2195" t="s">
        <v>6929</v>
      </c>
      <c r="E2195" t="s">
        <v>1713</v>
      </c>
    </row>
    <row r="2196" spans="1:5" x14ac:dyDescent="0.35">
      <c r="A2196" t="s">
        <v>3826</v>
      </c>
      <c r="B2196" t="s">
        <v>5</v>
      </c>
      <c r="C2196" t="s">
        <v>1732</v>
      </c>
      <c r="D2196" t="s">
        <v>6929</v>
      </c>
      <c r="E2196" t="s">
        <v>1714</v>
      </c>
    </row>
    <row r="2197" spans="1:5" x14ac:dyDescent="0.35">
      <c r="A2197" t="s">
        <v>3827</v>
      </c>
      <c r="B2197" t="s">
        <v>5</v>
      </c>
      <c r="C2197" t="s">
        <v>1732</v>
      </c>
      <c r="D2197" t="s">
        <v>6929</v>
      </c>
      <c r="E2197" t="s">
        <v>1715</v>
      </c>
    </row>
    <row r="2198" spans="1:5" x14ac:dyDescent="0.35">
      <c r="A2198" t="s">
        <v>3828</v>
      </c>
      <c r="B2198" t="s">
        <v>5</v>
      </c>
      <c r="C2198" t="s">
        <v>1732</v>
      </c>
      <c r="D2198" t="s">
        <v>6930</v>
      </c>
      <c r="E2198" t="s">
        <v>1702</v>
      </c>
    </row>
    <row r="2199" spans="1:5" x14ac:dyDescent="0.35">
      <c r="A2199" t="s">
        <v>3829</v>
      </c>
      <c r="B2199" t="s">
        <v>5</v>
      </c>
      <c r="C2199" t="s">
        <v>1732</v>
      </c>
      <c r="D2199" t="s">
        <v>6930</v>
      </c>
      <c r="E2199" t="s">
        <v>1705</v>
      </c>
    </row>
    <row r="2200" spans="1:5" x14ac:dyDescent="0.35">
      <c r="A2200" t="s">
        <v>3830</v>
      </c>
      <c r="B2200" t="s">
        <v>5</v>
      </c>
      <c r="C2200" t="s">
        <v>1732</v>
      </c>
      <c r="D2200" t="s">
        <v>6930</v>
      </c>
      <c r="E2200" t="s">
        <v>1706</v>
      </c>
    </row>
    <row r="2201" spans="1:5" x14ac:dyDescent="0.35">
      <c r="A2201" t="s">
        <v>3831</v>
      </c>
      <c r="B2201" t="s">
        <v>5</v>
      </c>
      <c r="C2201" t="s">
        <v>1732</v>
      </c>
      <c r="D2201" t="s">
        <v>6930</v>
      </c>
      <c r="E2201" t="s">
        <v>1707</v>
      </c>
    </row>
    <row r="2202" spans="1:5" x14ac:dyDescent="0.35">
      <c r="A2202" t="s">
        <v>3832</v>
      </c>
      <c r="B2202" t="s">
        <v>5</v>
      </c>
      <c r="C2202" t="s">
        <v>1732</v>
      </c>
      <c r="D2202" t="s">
        <v>6930</v>
      </c>
      <c r="E2202" t="s">
        <v>1708</v>
      </c>
    </row>
    <row r="2203" spans="1:5" x14ac:dyDescent="0.35">
      <c r="A2203" t="s">
        <v>3833</v>
      </c>
      <c r="B2203" t="s">
        <v>5</v>
      </c>
      <c r="C2203" t="s">
        <v>1732</v>
      </c>
      <c r="D2203" t="s">
        <v>6930</v>
      </c>
      <c r="E2203" t="s">
        <v>1709</v>
      </c>
    </row>
    <row r="2204" spans="1:5" x14ac:dyDescent="0.35">
      <c r="A2204" t="s">
        <v>3834</v>
      </c>
      <c r="B2204" t="s">
        <v>5</v>
      </c>
      <c r="C2204" t="s">
        <v>1732</v>
      </c>
      <c r="D2204" t="s">
        <v>6930</v>
      </c>
      <c r="E2204" t="s">
        <v>1710</v>
      </c>
    </row>
    <row r="2205" spans="1:5" x14ac:dyDescent="0.35">
      <c r="A2205" t="s">
        <v>3835</v>
      </c>
      <c r="B2205" t="s">
        <v>5</v>
      </c>
      <c r="C2205" t="s">
        <v>1732</v>
      </c>
      <c r="D2205" t="s">
        <v>6930</v>
      </c>
      <c r="E2205" t="s">
        <v>1711</v>
      </c>
    </row>
    <row r="2206" spans="1:5" x14ac:dyDescent="0.35">
      <c r="A2206" t="s">
        <v>3836</v>
      </c>
      <c r="B2206" t="s">
        <v>5</v>
      </c>
      <c r="C2206" t="s">
        <v>1732</v>
      </c>
      <c r="D2206" t="s">
        <v>6930</v>
      </c>
      <c r="E2206" t="s">
        <v>1712</v>
      </c>
    </row>
    <row r="2207" spans="1:5" x14ac:dyDescent="0.35">
      <c r="A2207" t="s">
        <v>3837</v>
      </c>
      <c r="B2207" t="s">
        <v>5</v>
      </c>
      <c r="C2207" t="s">
        <v>1732</v>
      </c>
      <c r="D2207" t="s">
        <v>6930</v>
      </c>
      <c r="E2207" t="s">
        <v>1713</v>
      </c>
    </row>
    <row r="2208" spans="1:5" x14ac:dyDescent="0.35">
      <c r="A2208" t="s">
        <v>3838</v>
      </c>
      <c r="B2208" t="s">
        <v>5</v>
      </c>
      <c r="C2208" t="s">
        <v>1732</v>
      </c>
      <c r="D2208" t="s">
        <v>6930</v>
      </c>
      <c r="E2208" t="s">
        <v>1714</v>
      </c>
    </row>
    <row r="2209" spans="1:5" x14ac:dyDescent="0.35">
      <c r="A2209" t="s">
        <v>3839</v>
      </c>
      <c r="B2209" t="s">
        <v>5</v>
      </c>
      <c r="C2209" t="s">
        <v>1732</v>
      </c>
      <c r="D2209" t="s">
        <v>6930</v>
      </c>
      <c r="E2209" t="s">
        <v>1715</v>
      </c>
    </row>
    <row r="2210" spans="1:5" x14ac:dyDescent="0.35">
      <c r="A2210" t="s">
        <v>3840</v>
      </c>
      <c r="B2210" t="s">
        <v>5</v>
      </c>
      <c r="C2210" t="s">
        <v>1732</v>
      </c>
      <c r="D2210" t="s">
        <v>6931</v>
      </c>
      <c r="E2210" t="s">
        <v>1702</v>
      </c>
    </row>
    <row r="2211" spans="1:5" x14ac:dyDescent="0.35">
      <c r="A2211" t="s">
        <v>3841</v>
      </c>
      <c r="B2211" t="s">
        <v>5</v>
      </c>
      <c r="C2211" t="s">
        <v>1732</v>
      </c>
      <c r="D2211" t="s">
        <v>6931</v>
      </c>
      <c r="E2211" t="s">
        <v>1705</v>
      </c>
    </row>
    <row r="2212" spans="1:5" x14ac:dyDescent="0.35">
      <c r="A2212" t="s">
        <v>3842</v>
      </c>
      <c r="B2212" t="s">
        <v>5</v>
      </c>
      <c r="C2212" t="s">
        <v>1732</v>
      </c>
      <c r="D2212" t="s">
        <v>6931</v>
      </c>
      <c r="E2212" t="s">
        <v>1706</v>
      </c>
    </row>
    <row r="2213" spans="1:5" x14ac:dyDescent="0.35">
      <c r="A2213" t="s">
        <v>3843</v>
      </c>
      <c r="B2213" t="s">
        <v>5</v>
      </c>
      <c r="C2213" t="s">
        <v>1732</v>
      </c>
      <c r="D2213" t="s">
        <v>6931</v>
      </c>
      <c r="E2213" t="s">
        <v>1707</v>
      </c>
    </row>
    <row r="2214" spans="1:5" x14ac:dyDescent="0.35">
      <c r="A2214" t="s">
        <v>3844</v>
      </c>
      <c r="B2214" t="s">
        <v>5</v>
      </c>
      <c r="C2214" t="s">
        <v>1732</v>
      </c>
      <c r="D2214" t="s">
        <v>6931</v>
      </c>
      <c r="E2214" t="s">
        <v>1708</v>
      </c>
    </row>
    <row r="2215" spans="1:5" x14ac:dyDescent="0.35">
      <c r="A2215" t="s">
        <v>3845</v>
      </c>
      <c r="B2215" t="s">
        <v>5</v>
      </c>
      <c r="C2215" t="s">
        <v>1732</v>
      </c>
      <c r="D2215" t="s">
        <v>6931</v>
      </c>
      <c r="E2215" t="s">
        <v>1709</v>
      </c>
    </row>
    <row r="2216" spans="1:5" x14ac:dyDescent="0.35">
      <c r="A2216" t="s">
        <v>3846</v>
      </c>
      <c r="B2216" t="s">
        <v>5</v>
      </c>
      <c r="C2216" t="s">
        <v>1732</v>
      </c>
      <c r="D2216" t="s">
        <v>6931</v>
      </c>
      <c r="E2216" t="s">
        <v>1710</v>
      </c>
    </row>
    <row r="2217" spans="1:5" x14ac:dyDescent="0.35">
      <c r="A2217" t="s">
        <v>3847</v>
      </c>
      <c r="B2217" t="s">
        <v>5</v>
      </c>
      <c r="C2217" t="s">
        <v>1732</v>
      </c>
      <c r="D2217" t="s">
        <v>6931</v>
      </c>
      <c r="E2217" t="s">
        <v>1711</v>
      </c>
    </row>
    <row r="2218" spans="1:5" x14ac:dyDescent="0.35">
      <c r="A2218" t="s">
        <v>3848</v>
      </c>
      <c r="B2218" t="s">
        <v>5</v>
      </c>
      <c r="C2218" t="s">
        <v>1732</v>
      </c>
      <c r="D2218" t="s">
        <v>6931</v>
      </c>
      <c r="E2218" t="s">
        <v>1712</v>
      </c>
    </row>
    <row r="2219" spans="1:5" x14ac:dyDescent="0.35">
      <c r="A2219" t="s">
        <v>3849</v>
      </c>
      <c r="B2219" t="s">
        <v>5</v>
      </c>
      <c r="C2219" t="s">
        <v>1732</v>
      </c>
      <c r="D2219" t="s">
        <v>6931</v>
      </c>
      <c r="E2219" t="s">
        <v>1713</v>
      </c>
    </row>
    <row r="2220" spans="1:5" x14ac:dyDescent="0.35">
      <c r="A2220" t="s">
        <v>3850</v>
      </c>
      <c r="B2220" t="s">
        <v>5</v>
      </c>
      <c r="C2220" t="s">
        <v>1732</v>
      </c>
      <c r="D2220" t="s">
        <v>6931</v>
      </c>
      <c r="E2220" t="s">
        <v>1714</v>
      </c>
    </row>
    <row r="2221" spans="1:5" x14ac:dyDescent="0.35">
      <c r="A2221" t="s">
        <v>3851</v>
      </c>
      <c r="B2221" t="s">
        <v>5</v>
      </c>
      <c r="C2221" t="s">
        <v>1732</v>
      </c>
      <c r="D2221" t="s">
        <v>6931</v>
      </c>
      <c r="E2221" t="s">
        <v>1715</v>
      </c>
    </row>
    <row r="2222" spans="1:5" x14ac:dyDescent="0.35">
      <c r="A2222" t="s">
        <v>3852</v>
      </c>
      <c r="B2222" t="s">
        <v>5</v>
      </c>
      <c r="C2222" t="s">
        <v>1732</v>
      </c>
      <c r="D2222" t="s">
        <v>6932</v>
      </c>
      <c r="E2222" t="s">
        <v>1702</v>
      </c>
    </row>
    <row r="2223" spans="1:5" x14ac:dyDescent="0.35">
      <c r="A2223" t="s">
        <v>3853</v>
      </c>
      <c r="B2223" t="s">
        <v>5</v>
      </c>
      <c r="C2223" t="s">
        <v>1732</v>
      </c>
      <c r="D2223" t="s">
        <v>6932</v>
      </c>
      <c r="E2223" t="s">
        <v>1705</v>
      </c>
    </row>
    <row r="2224" spans="1:5" x14ac:dyDescent="0.35">
      <c r="A2224" t="s">
        <v>3854</v>
      </c>
      <c r="B2224" t="s">
        <v>5</v>
      </c>
      <c r="C2224" t="s">
        <v>1732</v>
      </c>
      <c r="D2224" t="s">
        <v>6932</v>
      </c>
      <c r="E2224" t="s">
        <v>1706</v>
      </c>
    </row>
    <row r="2225" spans="1:5" x14ac:dyDescent="0.35">
      <c r="A2225" t="s">
        <v>3855</v>
      </c>
      <c r="B2225" t="s">
        <v>5</v>
      </c>
      <c r="C2225" t="s">
        <v>1732</v>
      </c>
      <c r="D2225" t="s">
        <v>6932</v>
      </c>
      <c r="E2225" t="s">
        <v>1707</v>
      </c>
    </row>
    <row r="2226" spans="1:5" x14ac:dyDescent="0.35">
      <c r="A2226" t="s">
        <v>3856</v>
      </c>
      <c r="B2226" t="s">
        <v>5</v>
      </c>
      <c r="C2226" t="s">
        <v>1732</v>
      </c>
      <c r="D2226" t="s">
        <v>6932</v>
      </c>
      <c r="E2226" t="s">
        <v>1708</v>
      </c>
    </row>
    <row r="2227" spans="1:5" x14ac:dyDescent="0.35">
      <c r="A2227" t="s">
        <v>3857</v>
      </c>
      <c r="B2227" t="s">
        <v>5</v>
      </c>
      <c r="C2227" t="s">
        <v>1732</v>
      </c>
      <c r="D2227" t="s">
        <v>6932</v>
      </c>
      <c r="E2227" t="s">
        <v>1709</v>
      </c>
    </row>
    <row r="2228" spans="1:5" x14ac:dyDescent="0.35">
      <c r="A2228" t="s">
        <v>3858</v>
      </c>
      <c r="B2228" t="s">
        <v>5</v>
      </c>
      <c r="C2228" t="s">
        <v>1732</v>
      </c>
      <c r="D2228" t="s">
        <v>6932</v>
      </c>
      <c r="E2228" t="s">
        <v>1710</v>
      </c>
    </row>
    <row r="2229" spans="1:5" x14ac:dyDescent="0.35">
      <c r="A2229" t="s">
        <v>3859</v>
      </c>
      <c r="B2229" t="s">
        <v>5</v>
      </c>
      <c r="C2229" t="s">
        <v>1732</v>
      </c>
      <c r="D2229" t="s">
        <v>6932</v>
      </c>
      <c r="E2229" t="s">
        <v>1711</v>
      </c>
    </row>
    <row r="2230" spans="1:5" x14ac:dyDescent="0.35">
      <c r="A2230" t="s">
        <v>3860</v>
      </c>
      <c r="B2230" t="s">
        <v>5</v>
      </c>
      <c r="C2230" t="s">
        <v>1732</v>
      </c>
      <c r="D2230" t="s">
        <v>6932</v>
      </c>
      <c r="E2230" t="s">
        <v>1712</v>
      </c>
    </row>
    <row r="2231" spans="1:5" x14ac:dyDescent="0.35">
      <c r="A2231" t="s">
        <v>3861</v>
      </c>
      <c r="B2231" t="s">
        <v>5</v>
      </c>
      <c r="C2231" t="s">
        <v>1732</v>
      </c>
      <c r="D2231" t="s">
        <v>6932</v>
      </c>
      <c r="E2231" t="s">
        <v>1713</v>
      </c>
    </row>
    <row r="2232" spans="1:5" x14ac:dyDescent="0.35">
      <c r="A2232" t="s">
        <v>3862</v>
      </c>
      <c r="B2232" t="s">
        <v>5</v>
      </c>
      <c r="C2232" t="s">
        <v>1732</v>
      </c>
      <c r="D2232" t="s">
        <v>6932</v>
      </c>
      <c r="E2232" t="s">
        <v>1714</v>
      </c>
    </row>
    <row r="2233" spans="1:5" x14ac:dyDescent="0.35">
      <c r="A2233" t="s">
        <v>3863</v>
      </c>
      <c r="B2233" t="s">
        <v>5</v>
      </c>
      <c r="C2233" t="s">
        <v>1732</v>
      </c>
      <c r="D2233" t="s">
        <v>6932</v>
      </c>
      <c r="E2233" t="s">
        <v>1715</v>
      </c>
    </row>
    <row r="2234" spans="1:5" x14ac:dyDescent="0.35">
      <c r="A2234" t="s">
        <v>3864</v>
      </c>
      <c r="B2234" t="s">
        <v>5</v>
      </c>
      <c r="C2234" t="s">
        <v>1732</v>
      </c>
      <c r="D2234" t="s">
        <v>6933</v>
      </c>
      <c r="E2234" t="s">
        <v>1702</v>
      </c>
    </row>
    <row r="2235" spans="1:5" x14ac:dyDescent="0.35">
      <c r="A2235" t="s">
        <v>3865</v>
      </c>
      <c r="B2235" t="s">
        <v>5</v>
      </c>
      <c r="C2235" t="s">
        <v>1732</v>
      </c>
      <c r="D2235" t="s">
        <v>6933</v>
      </c>
      <c r="E2235" t="s">
        <v>1705</v>
      </c>
    </row>
    <row r="2236" spans="1:5" x14ac:dyDescent="0.35">
      <c r="A2236" t="s">
        <v>3866</v>
      </c>
      <c r="B2236" t="s">
        <v>5</v>
      </c>
      <c r="C2236" t="s">
        <v>1732</v>
      </c>
      <c r="D2236" t="s">
        <v>6933</v>
      </c>
      <c r="E2236" t="s">
        <v>1706</v>
      </c>
    </row>
    <row r="2237" spans="1:5" x14ac:dyDescent="0.35">
      <c r="A2237" t="s">
        <v>3867</v>
      </c>
      <c r="B2237" t="s">
        <v>5</v>
      </c>
      <c r="C2237" t="s">
        <v>1732</v>
      </c>
      <c r="D2237" t="s">
        <v>6933</v>
      </c>
      <c r="E2237" t="s">
        <v>1707</v>
      </c>
    </row>
    <row r="2238" spans="1:5" x14ac:dyDescent="0.35">
      <c r="A2238" t="s">
        <v>3868</v>
      </c>
      <c r="B2238" t="s">
        <v>5</v>
      </c>
      <c r="C2238" t="s">
        <v>1732</v>
      </c>
      <c r="D2238" t="s">
        <v>6933</v>
      </c>
      <c r="E2238" t="s">
        <v>1708</v>
      </c>
    </row>
    <row r="2239" spans="1:5" x14ac:dyDescent="0.35">
      <c r="A2239" t="s">
        <v>3869</v>
      </c>
      <c r="B2239" t="s">
        <v>5</v>
      </c>
      <c r="C2239" t="s">
        <v>1732</v>
      </c>
      <c r="D2239" t="s">
        <v>6933</v>
      </c>
      <c r="E2239" t="s">
        <v>1709</v>
      </c>
    </row>
    <row r="2240" spans="1:5" x14ac:dyDescent="0.35">
      <c r="A2240" t="s">
        <v>3870</v>
      </c>
      <c r="B2240" t="s">
        <v>5</v>
      </c>
      <c r="C2240" t="s">
        <v>1732</v>
      </c>
      <c r="D2240" t="s">
        <v>6933</v>
      </c>
      <c r="E2240" t="s">
        <v>1710</v>
      </c>
    </row>
    <row r="2241" spans="1:5" x14ac:dyDescent="0.35">
      <c r="A2241" t="s">
        <v>3871</v>
      </c>
      <c r="B2241" t="s">
        <v>5</v>
      </c>
      <c r="C2241" t="s">
        <v>1732</v>
      </c>
      <c r="D2241" t="s">
        <v>6933</v>
      </c>
      <c r="E2241" t="s">
        <v>1711</v>
      </c>
    </row>
    <row r="2242" spans="1:5" x14ac:dyDescent="0.35">
      <c r="A2242" t="s">
        <v>3872</v>
      </c>
      <c r="B2242" t="s">
        <v>5</v>
      </c>
      <c r="C2242" t="s">
        <v>1732</v>
      </c>
      <c r="D2242" t="s">
        <v>6933</v>
      </c>
      <c r="E2242" t="s">
        <v>1712</v>
      </c>
    </row>
    <row r="2243" spans="1:5" x14ac:dyDescent="0.35">
      <c r="A2243" t="s">
        <v>3873</v>
      </c>
      <c r="B2243" t="s">
        <v>5</v>
      </c>
      <c r="C2243" t="s">
        <v>1732</v>
      </c>
      <c r="D2243" t="s">
        <v>6933</v>
      </c>
      <c r="E2243" t="s">
        <v>1713</v>
      </c>
    </row>
    <row r="2244" spans="1:5" x14ac:dyDescent="0.35">
      <c r="A2244" t="s">
        <v>3874</v>
      </c>
      <c r="B2244" t="s">
        <v>5</v>
      </c>
      <c r="C2244" t="s">
        <v>1732</v>
      </c>
      <c r="D2244" t="s">
        <v>6933</v>
      </c>
      <c r="E2244" t="s">
        <v>1714</v>
      </c>
    </row>
    <row r="2245" spans="1:5" x14ac:dyDescent="0.35">
      <c r="A2245" t="s">
        <v>3875</v>
      </c>
      <c r="B2245" t="s">
        <v>5</v>
      </c>
      <c r="C2245" t="s">
        <v>1732</v>
      </c>
      <c r="D2245" t="s">
        <v>6933</v>
      </c>
      <c r="E2245" t="s">
        <v>1715</v>
      </c>
    </row>
    <row r="2246" spans="1:5" x14ac:dyDescent="0.35">
      <c r="A2246" t="s">
        <v>3876</v>
      </c>
      <c r="B2246" t="s">
        <v>5</v>
      </c>
      <c r="C2246" t="s">
        <v>1732</v>
      </c>
      <c r="D2246" t="s">
        <v>6934</v>
      </c>
      <c r="E2246" t="s">
        <v>1702</v>
      </c>
    </row>
    <row r="2247" spans="1:5" x14ac:dyDescent="0.35">
      <c r="A2247" t="s">
        <v>3877</v>
      </c>
      <c r="B2247" t="s">
        <v>5</v>
      </c>
      <c r="C2247" t="s">
        <v>1732</v>
      </c>
      <c r="D2247" t="s">
        <v>6934</v>
      </c>
      <c r="E2247" t="s">
        <v>1705</v>
      </c>
    </row>
    <row r="2248" spans="1:5" x14ac:dyDescent="0.35">
      <c r="A2248" t="s">
        <v>3878</v>
      </c>
      <c r="B2248" t="s">
        <v>5</v>
      </c>
      <c r="C2248" t="s">
        <v>1732</v>
      </c>
      <c r="D2248" t="s">
        <v>6934</v>
      </c>
      <c r="E2248" t="s">
        <v>1706</v>
      </c>
    </row>
    <row r="2249" spans="1:5" x14ac:dyDescent="0.35">
      <c r="A2249" t="s">
        <v>3879</v>
      </c>
      <c r="B2249" t="s">
        <v>5</v>
      </c>
      <c r="C2249" t="s">
        <v>1732</v>
      </c>
      <c r="D2249" t="s">
        <v>6934</v>
      </c>
      <c r="E2249" t="s">
        <v>1707</v>
      </c>
    </row>
    <row r="2250" spans="1:5" x14ac:dyDescent="0.35">
      <c r="A2250" t="s">
        <v>3880</v>
      </c>
      <c r="B2250" t="s">
        <v>5</v>
      </c>
      <c r="C2250" t="s">
        <v>1732</v>
      </c>
      <c r="D2250" t="s">
        <v>6934</v>
      </c>
      <c r="E2250" t="s">
        <v>1708</v>
      </c>
    </row>
    <row r="2251" spans="1:5" x14ac:dyDescent="0.35">
      <c r="A2251" t="s">
        <v>3881</v>
      </c>
      <c r="B2251" t="s">
        <v>5</v>
      </c>
      <c r="C2251" t="s">
        <v>1732</v>
      </c>
      <c r="D2251" t="s">
        <v>6934</v>
      </c>
      <c r="E2251" t="s">
        <v>1709</v>
      </c>
    </row>
    <row r="2252" spans="1:5" x14ac:dyDescent="0.35">
      <c r="A2252" t="s">
        <v>3882</v>
      </c>
      <c r="B2252" t="s">
        <v>5</v>
      </c>
      <c r="C2252" t="s">
        <v>1732</v>
      </c>
      <c r="D2252" t="s">
        <v>6934</v>
      </c>
      <c r="E2252" t="s">
        <v>1710</v>
      </c>
    </row>
    <row r="2253" spans="1:5" x14ac:dyDescent="0.35">
      <c r="A2253" t="s">
        <v>3883</v>
      </c>
      <c r="B2253" t="s">
        <v>5</v>
      </c>
      <c r="C2253" t="s">
        <v>1732</v>
      </c>
      <c r="D2253" t="s">
        <v>6934</v>
      </c>
      <c r="E2253" t="s">
        <v>1711</v>
      </c>
    </row>
    <row r="2254" spans="1:5" x14ac:dyDescent="0.35">
      <c r="A2254" t="s">
        <v>3884</v>
      </c>
      <c r="B2254" t="s">
        <v>5</v>
      </c>
      <c r="C2254" t="s">
        <v>1732</v>
      </c>
      <c r="D2254" t="s">
        <v>6934</v>
      </c>
      <c r="E2254" t="s">
        <v>1712</v>
      </c>
    </row>
    <row r="2255" spans="1:5" x14ac:dyDescent="0.35">
      <c r="A2255" t="s">
        <v>3885</v>
      </c>
      <c r="B2255" t="s">
        <v>5</v>
      </c>
      <c r="C2255" t="s">
        <v>1732</v>
      </c>
      <c r="D2255" t="s">
        <v>6934</v>
      </c>
      <c r="E2255" t="s">
        <v>1713</v>
      </c>
    </row>
    <row r="2256" spans="1:5" x14ac:dyDescent="0.35">
      <c r="A2256" t="s">
        <v>3886</v>
      </c>
      <c r="B2256" t="s">
        <v>5</v>
      </c>
      <c r="C2256" t="s">
        <v>1732</v>
      </c>
      <c r="D2256" t="s">
        <v>6934</v>
      </c>
      <c r="E2256" t="s">
        <v>1714</v>
      </c>
    </row>
    <row r="2257" spans="1:5" x14ac:dyDescent="0.35">
      <c r="A2257" t="s">
        <v>3887</v>
      </c>
      <c r="B2257" t="s">
        <v>5</v>
      </c>
      <c r="C2257" t="s">
        <v>1732</v>
      </c>
      <c r="D2257" t="s">
        <v>6934</v>
      </c>
      <c r="E2257" t="s">
        <v>1715</v>
      </c>
    </row>
    <row r="2258" spans="1:5" x14ac:dyDescent="0.35">
      <c r="A2258" t="s">
        <v>3888</v>
      </c>
      <c r="B2258" t="s">
        <v>5</v>
      </c>
      <c r="C2258" t="s">
        <v>1732</v>
      </c>
      <c r="D2258" t="s">
        <v>6935</v>
      </c>
      <c r="E2258" t="s">
        <v>1702</v>
      </c>
    </row>
    <row r="2259" spans="1:5" x14ac:dyDescent="0.35">
      <c r="A2259" t="s">
        <v>3889</v>
      </c>
      <c r="B2259" t="s">
        <v>5</v>
      </c>
      <c r="C2259" t="s">
        <v>1732</v>
      </c>
      <c r="D2259" t="s">
        <v>6935</v>
      </c>
      <c r="E2259" t="s">
        <v>1705</v>
      </c>
    </row>
    <row r="2260" spans="1:5" x14ac:dyDescent="0.35">
      <c r="A2260" t="s">
        <v>3890</v>
      </c>
      <c r="B2260" t="s">
        <v>5</v>
      </c>
      <c r="C2260" t="s">
        <v>1732</v>
      </c>
      <c r="D2260" t="s">
        <v>6935</v>
      </c>
      <c r="E2260" t="s">
        <v>1706</v>
      </c>
    </row>
    <row r="2261" spans="1:5" x14ac:dyDescent="0.35">
      <c r="A2261" t="s">
        <v>3891</v>
      </c>
      <c r="B2261" t="s">
        <v>5</v>
      </c>
      <c r="C2261" t="s">
        <v>1732</v>
      </c>
      <c r="D2261" t="s">
        <v>6935</v>
      </c>
      <c r="E2261" t="s">
        <v>1707</v>
      </c>
    </row>
    <row r="2262" spans="1:5" x14ac:dyDescent="0.35">
      <c r="A2262" t="s">
        <v>3892</v>
      </c>
      <c r="B2262" t="s">
        <v>5</v>
      </c>
      <c r="C2262" t="s">
        <v>1732</v>
      </c>
      <c r="D2262" t="s">
        <v>6935</v>
      </c>
      <c r="E2262" t="s">
        <v>1708</v>
      </c>
    </row>
    <row r="2263" spans="1:5" x14ac:dyDescent="0.35">
      <c r="A2263" t="s">
        <v>3893</v>
      </c>
      <c r="B2263" t="s">
        <v>5</v>
      </c>
      <c r="C2263" t="s">
        <v>1732</v>
      </c>
      <c r="D2263" t="s">
        <v>6935</v>
      </c>
      <c r="E2263" t="s">
        <v>1709</v>
      </c>
    </row>
    <row r="2264" spans="1:5" x14ac:dyDescent="0.35">
      <c r="A2264" t="s">
        <v>3894</v>
      </c>
      <c r="B2264" t="s">
        <v>5</v>
      </c>
      <c r="C2264" t="s">
        <v>1732</v>
      </c>
      <c r="D2264" t="s">
        <v>6935</v>
      </c>
      <c r="E2264" t="s">
        <v>1710</v>
      </c>
    </row>
    <row r="2265" spans="1:5" x14ac:dyDescent="0.35">
      <c r="A2265" t="s">
        <v>3895</v>
      </c>
      <c r="B2265" t="s">
        <v>5</v>
      </c>
      <c r="C2265" t="s">
        <v>1732</v>
      </c>
      <c r="D2265" t="s">
        <v>6935</v>
      </c>
      <c r="E2265" t="s">
        <v>1711</v>
      </c>
    </row>
    <row r="2266" spans="1:5" x14ac:dyDescent="0.35">
      <c r="A2266" t="s">
        <v>3896</v>
      </c>
      <c r="B2266" t="s">
        <v>5</v>
      </c>
      <c r="C2266" t="s">
        <v>1732</v>
      </c>
      <c r="D2266" t="s">
        <v>6935</v>
      </c>
      <c r="E2266" t="s">
        <v>1712</v>
      </c>
    </row>
    <row r="2267" spans="1:5" x14ac:dyDescent="0.35">
      <c r="A2267" t="s">
        <v>3897</v>
      </c>
      <c r="B2267" t="s">
        <v>5</v>
      </c>
      <c r="C2267" t="s">
        <v>1732</v>
      </c>
      <c r="D2267" t="s">
        <v>6935</v>
      </c>
      <c r="E2267" t="s">
        <v>1713</v>
      </c>
    </row>
    <row r="2268" spans="1:5" x14ac:dyDescent="0.35">
      <c r="A2268" t="s">
        <v>3898</v>
      </c>
      <c r="B2268" t="s">
        <v>5</v>
      </c>
      <c r="C2268" t="s">
        <v>1732</v>
      </c>
      <c r="D2268" t="s">
        <v>6935</v>
      </c>
      <c r="E2268" t="s">
        <v>1714</v>
      </c>
    </row>
    <row r="2269" spans="1:5" x14ac:dyDescent="0.35">
      <c r="A2269" t="s">
        <v>3899</v>
      </c>
      <c r="B2269" t="s">
        <v>5</v>
      </c>
      <c r="C2269" t="s">
        <v>1732</v>
      </c>
      <c r="D2269" t="s">
        <v>6935</v>
      </c>
      <c r="E2269" t="s">
        <v>1715</v>
      </c>
    </row>
    <row r="2270" spans="1:5" x14ac:dyDescent="0.35">
      <c r="A2270" t="s">
        <v>3900</v>
      </c>
      <c r="B2270" t="s">
        <v>5</v>
      </c>
      <c r="C2270" t="s">
        <v>1732</v>
      </c>
      <c r="D2270" t="s">
        <v>6936</v>
      </c>
      <c r="E2270" t="s">
        <v>1702</v>
      </c>
    </row>
    <row r="2271" spans="1:5" x14ac:dyDescent="0.35">
      <c r="A2271" t="s">
        <v>3901</v>
      </c>
      <c r="B2271" t="s">
        <v>5</v>
      </c>
      <c r="C2271" t="s">
        <v>1732</v>
      </c>
      <c r="D2271" t="s">
        <v>6936</v>
      </c>
      <c r="E2271" t="s">
        <v>1705</v>
      </c>
    </row>
    <row r="2272" spans="1:5" x14ac:dyDescent="0.35">
      <c r="A2272" t="s">
        <v>3902</v>
      </c>
      <c r="B2272" t="s">
        <v>5</v>
      </c>
      <c r="C2272" t="s">
        <v>1732</v>
      </c>
      <c r="D2272" t="s">
        <v>6936</v>
      </c>
      <c r="E2272" t="s">
        <v>1706</v>
      </c>
    </row>
    <row r="2273" spans="1:5" x14ac:dyDescent="0.35">
      <c r="A2273" t="s">
        <v>3903</v>
      </c>
      <c r="B2273" t="s">
        <v>5</v>
      </c>
      <c r="C2273" t="s">
        <v>1732</v>
      </c>
      <c r="D2273" t="s">
        <v>6936</v>
      </c>
      <c r="E2273" t="s">
        <v>1707</v>
      </c>
    </row>
    <row r="2274" spans="1:5" x14ac:dyDescent="0.35">
      <c r="A2274" t="s">
        <v>3904</v>
      </c>
      <c r="B2274" t="s">
        <v>5</v>
      </c>
      <c r="C2274" t="s">
        <v>1732</v>
      </c>
      <c r="D2274" t="s">
        <v>6936</v>
      </c>
      <c r="E2274" t="s">
        <v>1708</v>
      </c>
    </row>
    <row r="2275" spans="1:5" x14ac:dyDescent="0.35">
      <c r="A2275" t="s">
        <v>3905</v>
      </c>
      <c r="B2275" t="s">
        <v>5</v>
      </c>
      <c r="C2275" t="s">
        <v>1732</v>
      </c>
      <c r="D2275" t="s">
        <v>6936</v>
      </c>
      <c r="E2275" t="s">
        <v>1709</v>
      </c>
    </row>
    <row r="2276" spans="1:5" x14ac:dyDescent="0.35">
      <c r="A2276" t="s">
        <v>3906</v>
      </c>
      <c r="B2276" t="s">
        <v>5</v>
      </c>
      <c r="C2276" t="s">
        <v>1732</v>
      </c>
      <c r="D2276" t="s">
        <v>6936</v>
      </c>
      <c r="E2276" t="s">
        <v>1710</v>
      </c>
    </row>
    <row r="2277" spans="1:5" x14ac:dyDescent="0.35">
      <c r="A2277" t="s">
        <v>3907</v>
      </c>
      <c r="B2277" t="s">
        <v>5</v>
      </c>
      <c r="C2277" t="s">
        <v>1732</v>
      </c>
      <c r="D2277" t="s">
        <v>6936</v>
      </c>
      <c r="E2277" t="s">
        <v>1711</v>
      </c>
    </row>
    <row r="2278" spans="1:5" x14ac:dyDescent="0.35">
      <c r="A2278" t="s">
        <v>3908</v>
      </c>
      <c r="B2278" t="s">
        <v>5</v>
      </c>
      <c r="C2278" t="s">
        <v>1732</v>
      </c>
      <c r="D2278" t="s">
        <v>6936</v>
      </c>
      <c r="E2278" t="s">
        <v>1712</v>
      </c>
    </row>
    <row r="2279" spans="1:5" x14ac:dyDescent="0.35">
      <c r="A2279" t="s">
        <v>3909</v>
      </c>
      <c r="B2279" t="s">
        <v>5</v>
      </c>
      <c r="C2279" t="s">
        <v>1732</v>
      </c>
      <c r="D2279" t="s">
        <v>6936</v>
      </c>
      <c r="E2279" t="s">
        <v>1713</v>
      </c>
    </row>
    <row r="2280" spans="1:5" x14ac:dyDescent="0.35">
      <c r="A2280" t="s">
        <v>3910</v>
      </c>
      <c r="B2280" t="s">
        <v>5</v>
      </c>
      <c r="C2280" t="s">
        <v>1732</v>
      </c>
      <c r="D2280" t="s">
        <v>6936</v>
      </c>
      <c r="E2280" t="s">
        <v>1714</v>
      </c>
    </row>
    <row r="2281" spans="1:5" x14ac:dyDescent="0.35">
      <c r="A2281" t="s">
        <v>3911</v>
      </c>
      <c r="B2281" t="s">
        <v>5</v>
      </c>
      <c r="C2281" t="s">
        <v>1732</v>
      </c>
      <c r="D2281" t="s">
        <v>6936</v>
      </c>
      <c r="E2281" t="s">
        <v>1715</v>
      </c>
    </row>
    <row r="2282" spans="1:5" x14ac:dyDescent="0.35">
      <c r="A2282" t="s">
        <v>3912</v>
      </c>
      <c r="B2282" t="s">
        <v>5</v>
      </c>
      <c r="C2282" t="s">
        <v>1733</v>
      </c>
      <c r="D2282" t="s">
        <v>6912</v>
      </c>
      <c r="E2282" t="s">
        <v>1702</v>
      </c>
    </row>
    <row r="2283" spans="1:5" x14ac:dyDescent="0.35">
      <c r="A2283" t="s">
        <v>3913</v>
      </c>
      <c r="B2283" t="s">
        <v>5</v>
      </c>
      <c r="C2283" t="s">
        <v>1733</v>
      </c>
      <c r="D2283" t="s">
        <v>6912</v>
      </c>
      <c r="E2283" t="s">
        <v>1705</v>
      </c>
    </row>
    <row r="2284" spans="1:5" x14ac:dyDescent="0.35">
      <c r="A2284" t="s">
        <v>3914</v>
      </c>
      <c r="B2284" t="s">
        <v>5</v>
      </c>
      <c r="C2284" t="s">
        <v>1733</v>
      </c>
      <c r="D2284" t="s">
        <v>6912</v>
      </c>
      <c r="E2284" t="s">
        <v>1706</v>
      </c>
    </row>
    <row r="2285" spans="1:5" x14ac:dyDescent="0.35">
      <c r="A2285" t="s">
        <v>3915</v>
      </c>
      <c r="B2285" t="s">
        <v>5</v>
      </c>
      <c r="C2285" t="s">
        <v>1733</v>
      </c>
      <c r="D2285" t="s">
        <v>6912</v>
      </c>
      <c r="E2285" t="s">
        <v>1707</v>
      </c>
    </row>
    <row r="2286" spans="1:5" x14ac:dyDescent="0.35">
      <c r="A2286" t="s">
        <v>3916</v>
      </c>
      <c r="B2286" t="s">
        <v>5</v>
      </c>
      <c r="C2286" t="s">
        <v>1733</v>
      </c>
      <c r="D2286" t="s">
        <v>6912</v>
      </c>
      <c r="E2286" t="s">
        <v>1708</v>
      </c>
    </row>
    <row r="2287" spans="1:5" x14ac:dyDescent="0.35">
      <c r="A2287" t="s">
        <v>3917</v>
      </c>
      <c r="B2287" t="s">
        <v>5</v>
      </c>
      <c r="C2287" t="s">
        <v>1733</v>
      </c>
      <c r="D2287" t="s">
        <v>6912</v>
      </c>
      <c r="E2287" t="s">
        <v>1709</v>
      </c>
    </row>
    <row r="2288" spans="1:5" x14ac:dyDescent="0.35">
      <c r="A2288" t="s">
        <v>3918</v>
      </c>
      <c r="B2288" t="s">
        <v>5</v>
      </c>
      <c r="C2288" t="s">
        <v>1733</v>
      </c>
      <c r="D2288" t="s">
        <v>6912</v>
      </c>
      <c r="E2288" t="s">
        <v>1710</v>
      </c>
    </row>
    <row r="2289" spans="1:5" x14ac:dyDescent="0.35">
      <c r="A2289" t="s">
        <v>3919</v>
      </c>
      <c r="B2289" t="s">
        <v>5</v>
      </c>
      <c r="C2289" t="s">
        <v>1733</v>
      </c>
      <c r="D2289" t="s">
        <v>6912</v>
      </c>
      <c r="E2289" t="s">
        <v>1711</v>
      </c>
    </row>
    <row r="2290" spans="1:5" x14ac:dyDescent="0.35">
      <c r="A2290" t="s">
        <v>3920</v>
      </c>
      <c r="B2290" t="s">
        <v>5</v>
      </c>
      <c r="C2290" t="s">
        <v>1733</v>
      </c>
      <c r="D2290" t="s">
        <v>6912</v>
      </c>
      <c r="E2290" t="s">
        <v>1712</v>
      </c>
    </row>
    <row r="2291" spans="1:5" x14ac:dyDescent="0.35">
      <c r="A2291" t="s">
        <v>3921</v>
      </c>
      <c r="B2291" t="s">
        <v>5</v>
      </c>
      <c r="C2291" t="s">
        <v>1733</v>
      </c>
      <c r="D2291" t="s">
        <v>6912</v>
      </c>
      <c r="E2291" t="s">
        <v>1713</v>
      </c>
    </row>
    <row r="2292" spans="1:5" x14ac:dyDescent="0.35">
      <c r="A2292" t="s">
        <v>3922</v>
      </c>
      <c r="B2292" t="s">
        <v>5</v>
      </c>
      <c r="C2292" t="s">
        <v>1733</v>
      </c>
      <c r="D2292" t="s">
        <v>6912</v>
      </c>
      <c r="E2292" t="s">
        <v>1714</v>
      </c>
    </row>
    <row r="2293" spans="1:5" x14ac:dyDescent="0.35">
      <c r="A2293" t="s">
        <v>3923</v>
      </c>
      <c r="B2293" t="s">
        <v>5</v>
      </c>
      <c r="C2293" t="s">
        <v>1733</v>
      </c>
      <c r="D2293" t="s">
        <v>6912</v>
      </c>
      <c r="E2293" t="s">
        <v>1715</v>
      </c>
    </row>
    <row r="2294" spans="1:5" x14ac:dyDescent="0.35">
      <c r="A2294" t="s">
        <v>3924</v>
      </c>
      <c r="B2294" t="s">
        <v>5</v>
      </c>
      <c r="C2294" t="s">
        <v>1733</v>
      </c>
      <c r="D2294" t="s">
        <v>6913</v>
      </c>
      <c r="E2294" t="s">
        <v>1702</v>
      </c>
    </row>
    <row r="2295" spans="1:5" x14ac:dyDescent="0.35">
      <c r="A2295" t="s">
        <v>3925</v>
      </c>
      <c r="B2295" t="s">
        <v>5</v>
      </c>
      <c r="C2295" t="s">
        <v>1733</v>
      </c>
      <c r="D2295" t="s">
        <v>6913</v>
      </c>
      <c r="E2295" t="s">
        <v>1705</v>
      </c>
    </row>
    <row r="2296" spans="1:5" x14ac:dyDescent="0.35">
      <c r="A2296" t="s">
        <v>3926</v>
      </c>
      <c r="B2296" t="s">
        <v>5</v>
      </c>
      <c r="C2296" t="s">
        <v>1733</v>
      </c>
      <c r="D2296" t="s">
        <v>6913</v>
      </c>
      <c r="E2296" t="s">
        <v>1706</v>
      </c>
    </row>
    <row r="2297" spans="1:5" x14ac:dyDescent="0.35">
      <c r="A2297" t="s">
        <v>3927</v>
      </c>
      <c r="B2297" t="s">
        <v>5</v>
      </c>
      <c r="C2297" t="s">
        <v>1733</v>
      </c>
      <c r="D2297" t="s">
        <v>6913</v>
      </c>
      <c r="E2297" t="s">
        <v>1707</v>
      </c>
    </row>
    <row r="2298" spans="1:5" x14ac:dyDescent="0.35">
      <c r="A2298" t="s">
        <v>3928</v>
      </c>
      <c r="B2298" t="s">
        <v>5</v>
      </c>
      <c r="C2298" t="s">
        <v>1733</v>
      </c>
      <c r="D2298" t="s">
        <v>6913</v>
      </c>
      <c r="E2298" t="s">
        <v>1708</v>
      </c>
    </row>
    <row r="2299" spans="1:5" x14ac:dyDescent="0.35">
      <c r="A2299" t="s">
        <v>3929</v>
      </c>
      <c r="B2299" t="s">
        <v>5</v>
      </c>
      <c r="C2299" t="s">
        <v>1733</v>
      </c>
      <c r="D2299" t="s">
        <v>6913</v>
      </c>
      <c r="E2299" t="s">
        <v>1709</v>
      </c>
    </row>
    <row r="2300" spans="1:5" x14ac:dyDescent="0.35">
      <c r="A2300" t="s">
        <v>3930</v>
      </c>
      <c r="B2300" t="s">
        <v>5</v>
      </c>
      <c r="C2300" t="s">
        <v>1733</v>
      </c>
      <c r="D2300" t="s">
        <v>6913</v>
      </c>
      <c r="E2300" t="s">
        <v>1710</v>
      </c>
    </row>
    <row r="2301" spans="1:5" x14ac:dyDescent="0.35">
      <c r="A2301" t="s">
        <v>3931</v>
      </c>
      <c r="B2301" t="s">
        <v>5</v>
      </c>
      <c r="C2301" t="s">
        <v>1733</v>
      </c>
      <c r="D2301" t="s">
        <v>6913</v>
      </c>
      <c r="E2301" t="s">
        <v>1711</v>
      </c>
    </row>
    <row r="2302" spans="1:5" x14ac:dyDescent="0.35">
      <c r="A2302" t="s">
        <v>3932</v>
      </c>
      <c r="B2302" t="s">
        <v>5</v>
      </c>
      <c r="C2302" t="s">
        <v>1733</v>
      </c>
      <c r="D2302" t="s">
        <v>6913</v>
      </c>
      <c r="E2302" t="s">
        <v>1712</v>
      </c>
    </row>
    <row r="2303" spans="1:5" x14ac:dyDescent="0.35">
      <c r="A2303" t="s">
        <v>3933</v>
      </c>
      <c r="B2303" t="s">
        <v>5</v>
      </c>
      <c r="C2303" t="s">
        <v>1733</v>
      </c>
      <c r="D2303" t="s">
        <v>6913</v>
      </c>
      <c r="E2303" t="s">
        <v>1713</v>
      </c>
    </row>
    <row r="2304" spans="1:5" x14ac:dyDescent="0.35">
      <c r="A2304" t="s">
        <v>3934</v>
      </c>
      <c r="B2304" t="s">
        <v>5</v>
      </c>
      <c r="C2304" t="s">
        <v>1733</v>
      </c>
      <c r="D2304" t="s">
        <v>6913</v>
      </c>
      <c r="E2304" t="s">
        <v>1714</v>
      </c>
    </row>
    <row r="2305" spans="1:5" x14ac:dyDescent="0.35">
      <c r="A2305" t="s">
        <v>3935</v>
      </c>
      <c r="B2305" t="s">
        <v>5</v>
      </c>
      <c r="C2305" t="s">
        <v>1733</v>
      </c>
      <c r="D2305" t="s">
        <v>6913</v>
      </c>
      <c r="E2305" t="s">
        <v>1715</v>
      </c>
    </row>
    <row r="2306" spans="1:5" x14ac:dyDescent="0.35">
      <c r="A2306" t="s">
        <v>3936</v>
      </c>
      <c r="B2306" t="s">
        <v>5</v>
      </c>
      <c r="C2306" t="s">
        <v>1733</v>
      </c>
      <c r="D2306" t="s">
        <v>6914</v>
      </c>
      <c r="E2306" t="s">
        <v>1702</v>
      </c>
    </row>
    <row r="2307" spans="1:5" x14ac:dyDescent="0.35">
      <c r="A2307" t="s">
        <v>3937</v>
      </c>
      <c r="B2307" t="s">
        <v>5</v>
      </c>
      <c r="C2307" t="s">
        <v>1733</v>
      </c>
      <c r="D2307" t="s">
        <v>6914</v>
      </c>
      <c r="E2307" t="s">
        <v>1705</v>
      </c>
    </row>
    <row r="2308" spans="1:5" x14ac:dyDescent="0.35">
      <c r="A2308" t="s">
        <v>3938</v>
      </c>
      <c r="B2308" t="s">
        <v>5</v>
      </c>
      <c r="C2308" t="s">
        <v>1733</v>
      </c>
      <c r="D2308" t="s">
        <v>6914</v>
      </c>
      <c r="E2308" t="s">
        <v>1706</v>
      </c>
    </row>
    <row r="2309" spans="1:5" x14ac:dyDescent="0.35">
      <c r="A2309" t="s">
        <v>3939</v>
      </c>
      <c r="B2309" t="s">
        <v>5</v>
      </c>
      <c r="C2309" t="s">
        <v>1733</v>
      </c>
      <c r="D2309" t="s">
        <v>6914</v>
      </c>
      <c r="E2309" t="s">
        <v>1707</v>
      </c>
    </row>
    <row r="2310" spans="1:5" x14ac:dyDescent="0.35">
      <c r="A2310" t="s">
        <v>3940</v>
      </c>
      <c r="B2310" t="s">
        <v>5</v>
      </c>
      <c r="C2310" t="s">
        <v>1733</v>
      </c>
      <c r="D2310" t="s">
        <v>6914</v>
      </c>
      <c r="E2310" t="s">
        <v>1708</v>
      </c>
    </row>
    <row r="2311" spans="1:5" x14ac:dyDescent="0.35">
      <c r="A2311" t="s">
        <v>3941</v>
      </c>
      <c r="B2311" t="s">
        <v>5</v>
      </c>
      <c r="C2311" t="s">
        <v>1733</v>
      </c>
      <c r="D2311" t="s">
        <v>6914</v>
      </c>
      <c r="E2311" t="s">
        <v>1709</v>
      </c>
    </row>
    <row r="2312" spans="1:5" x14ac:dyDescent="0.35">
      <c r="A2312" t="s">
        <v>3942</v>
      </c>
      <c r="B2312" t="s">
        <v>5</v>
      </c>
      <c r="C2312" t="s">
        <v>1733</v>
      </c>
      <c r="D2312" t="s">
        <v>6914</v>
      </c>
      <c r="E2312" t="s">
        <v>1710</v>
      </c>
    </row>
    <row r="2313" spans="1:5" x14ac:dyDescent="0.35">
      <c r="A2313" t="s">
        <v>3943</v>
      </c>
      <c r="B2313" t="s">
        <v>5</v>
      </c>
      <c r="C2313" t="s">
        <v>1733</v>
      </c>
      <c r="D2313" t="s">
        <v>6914</v>
      </c>
      <c r="E2313" t="s">
        <v>1711</v>
      </c>
    </row>
    <row r="2314" spans="1:5" x14ac:dyDescent="0.35">
      <c r="A2314" t="s">
        <v>3944</v>
      </c>
      <c r="B2314" t="s">
        <v>5</v>
      </c>
      <c r="C2314" t="s">
        <v>1733</v>
      </c>
      <c r="D2314" t="s">
        <v>6914</v>
      </c>
      <c r="E2314" t="s">
        <v>1712</v>
      </c>
    </row>
    <row r="2315" spans="1:5" x14ac:dyDescent="0.35">
      <c r="A2315" t="s">
        <v>3945</v>
      </c>
      <c r="B2315" t="s">
        <v>5</v>
      </c>
      <c r="C2315" t="s">
        <v>1733</v>
      </c>
      <c r="D2315" t="s">
        <v>6914</v>
      </c>
      <c r="E2315" t="s">
        <v>1713</v>
      </c>
    </row>
    <row r="2316" spans="1:5" x14ac:dyDescent="0.35">
      <c r="A2316" t="s">
        <v>3946</v>
      </c>
      <c r="B2316" t="s">
        <v>5</v>
      </c>
      <c r="C2316" t="s">
        <v>1733</v>
      </c>
      <c r="D2316" t="s">
        <v>6914</v>
      </c>
      <c r="E2316" t="s">
        <v>1714</v>
      </c>
    </row>
    <row r="2317" spans="1:5" x14ac:dyDescent="0.35">
      <c r="A2317" t="s">
        <v>3947</v>
      </c>
      <c r="B2317" t="s">
        <v>5</v>
      </c>
      <c r="C2317" t="s">
        <v>1733</v>
      </c>
      <c r="D2317" t="s">
        <v>6914</v>
      </c>
      <c r="E2317" t="s">
        <v>1715</v>
      </c>
    </row>
    <row r="2318" spans="1:5" x14ac:dyDescent="0.35">
      <c r="A2318" t="s">
        <v>3948</v>
      </c>
      <c r="B2318" t="s">
        <v>5</v>
      </c>
      <c r="C2318" t="s">
        <v>1733</v>
      </c>
      <c r="D2318" t="s">
        <v>6915</v>
      </c>
      <c r="E2318" t="s">
        <v>1702</v>
      </c>
    </row>
    <row r="2319" spans="1:5" x14ac:dyDescent="0.35">
      <c r="A2319" t="s">
        <v>3949</v>
      </c>
      <c r="B2319" t="s">
        <v>5</v>
      </c>
      <c r="C2319" t="s">
        <v>1733</v>
      </c>
      <c r="D2319" t="s">
        <v>6915</v>
      </c>
      <c r="E2319" t="s">
        <v>1705</v>
      </c>
    </row>
    <row r="2320" spans="1:5" x14ac:dyDescent="0.35">
      <c r="A2320" t="s">
        <v>3950</v>
      </c>
      <c r="B2320" t="s">
        <v>5</v>
      </c>
      <c r="C2320" t="s">
        <v>1733</v>
      </c>
      <c r="D2320" t="s">
        <v>6915</v>
      </c>
      <c r="E2320" t="s">
        <v>1706</v>
      </c>
    </row>
    <row r="2321" spans="1:5" x14ac:dyDescent="0.35">
      <c r="A2321" t="s">
        <v>3951</v>
      </c>
      <c r="B2321" t="s">
        <v>5</v>
      </c>
      <c r="C2321" t="s">
        <v>1733</v>
      </c>
      <c r="D2321" t="s">
        <v>6915</v>
      </c>
      <c r="E2321" t="s">
        <v>1707</v>
      </c>
    </row>
    <row r="2322" spans="1:5" x14ac:dyDescent="0.35">
      <c r="A2322" t="s">
        <v>3952</v>
      </c>
      <c r="B2322" t="s">
        <v>5</v>
      </c>
      <c r="C2322" t="s">
        <v>1733</v>
      </c>
      <c r="D2322" t="s">
        <v>6915</v>
      </c>
      <c r="E2322" t="s">
        <v>1708</v>
      </c>
    </row>
    <row r="2323" spans="1:5" x14ac:dyDescent="0.35">
      <c r="A2323" t="s">
        <v>3953</v>
      </c>
      <c r="B2323" t="s">
        <v>5</v>
      </c>
      <c r="C2323" t="s">
        <v>1733</v>
      </c>
      <c r="D2323" t="s">
        <v>6915</v>
      </c>
      <c r="E2323" t="s">
        <v>1709</v>
      </c>
    </row>
    <row r="2324" spans="1:5" x14ac:dyDescent="0.35">
      <c r="A2324" t="s">
        <v>3954</v>
      </c>
      <c r="B2324" t="s">
        <v>5</v>
      </c>
      <c r="C2324" t="s">
        <v>1733</v>
      </c>
      <c r="D2324" t="s">
        <v>6915</v>
      </c>
      <c r="E2324" t="s">
        <v>1710</v>
      </c>
    </row>
    <row r="2325" spans="1:5" x14ac:dyDescent="0.35">
      <c r="A2325" t="s">
        <v>3955</v>
      </c>
      <c r="B2325" t="s">
        <v>5</v>
      </c>
      <c r="C2325" t="s">
        <v>1733</v>
      </c>
      <c r="D2325" t="s">
        <v>6915</v>
      </c>
      <c r="E2325" t="s">
        <v>1711</v>
      </c>
    </row>
    <row r="2326" spans="1:5" x14ac:dyDescent="0.35">
      <c r="A2326" t="s">
        <v>3956</v>
      </c>
      <c r="B2326" t="s">
        <v>5</v>
      </c>
      <c r="C2326" t="s">
        <v>1733</v>
      </c>
      <c r="D2326" t="s">
        <v>6915</v>
      </c>
      <c r="E2326" t="s">
        <v>1712</v>
      </c>
    </row>
    <row r="2327" spans="1:5" x14ac:dyDescent="0.35">
      <c r="A2327" t="s">
        <v>3957</v>
      </c>
      <c r="B2327" t="s">
        <v>5</v>
      </c>
      <c r="C2327" t="s">
        <v>1733</v>
      </c>
      <c r="D2327" t="s">
        <v>6915</v>
      </c>
      <c r="E2327" t="s">
        <v>1713</v>
      </c>
    </row>
    <row r="2328" spans="1:5" x14ac:dyDescent="0.35">
      <c r="A2328" t="s">
        <v>3958</v>
      </c>
      <c r="B2328" t="s">
        <v>5</v>
      </c>
      <c r="C2328" t="s">
        <v>1733</v>
      </c>
      <c r="D2328" t="s">
        <v>6915</v>
      </c>
      <c r="E2328" t="s">
        <v>1714</v>
      </c>
    </row>
    <row r="2329" spans="1:5" x14ac:dyDescent="0.35">
      <c r="A2329" t="s">
        <v>3959</v>
      </c>
      <c r="B2329" t="s">
        <v>5</v>
      </c>
      <c r="C2329" t="s">
        <v>1733</v>
      </c>
      <c r="D2329" t="s">
        <v>6915</v>
      </c>
      <c r="E2329" t="s">
        <v>1715</v>
      </c>
    </row>
    <row r="2330" spans="1:5" x14ac:dyDescent="0.35">
      <c r="A2330" t="s">
        <v>3960</v>
      </c>
      <c r="B2330" t="s">
        <v>5</v>
      </c>
      <c r="C2330" t="s">
        <v>1733</v>
      </c>
      <c r="D2330" t="s">
        <v>6916</v>
      </c>
      <c r="E2330" t="s">
        <v>1702</v>
      </c>
    </row>
    <row r="2331" spans="1:5" x14ac:dyDescent="0.35">
      <c r="A2331" t="s">
        <v>3961</v>
      </c>
      <c r="B2331" t="s">
        <v>5</v>
      </c>
      <c r="C2331" t="s">
        <v>1733</v>
      </c>
      <c r="D2331" t="s">
        <v>6916</v>
      </c>
      <c r="E2331" t="s">
        <v>1705</v>
      </c>
    </row>
    <row r="2332" spans="1:5" x14ac:dyDescent="0.35">
      <c r="A2332" t="s">
        <v>3962</v>
      </c>
      <c r="B2332" t="s">
        <v>5</v>
      </c>
      <c r="C2332" t="s">
        <v>1733</v>
      </c>
      <c r="D2332" t="s">
        <v>6916</v>
      </c>
      <c r="E2332" t="s">
        <v>1706</v>
      </c>
    </row>
    <row r="2333" spans="1:5" x14ac:dyDescent="0.35">
      <c r="A2333" t="s">
        <v>3963</v>
      </c>
      <c r="B2333" t="s">
        <v>5</v>
      </c>
      <c r="C2333" t="s">
        <v>1733</v>
      </c>
      <c r="D2333" t="s">
        <v>6916</v>
      </c>
      <c r="E2333" t="s">
        <v>1707</v>
      </c>
    </row>
    <row r="2334" spans="1:5" x14ac:dyDescent="0.35">
      <c r="A2334" t="s">
        <v>3964</v>
      </c>
      <c r="B2334" t="s">
        <v>5</v>
      </c>
      <c r="C2334" t="s">
        <v>1733</v>
      </c>
      <c r="D2334" t="s">
        <v>6916</v>
      </c>
      <c r="E2334" t="s">
        <v>1708</v>
      </c>
    </row>
    <row r="2335" spans="1:5" x14ac:dyDescent="0.35">
      <c r="A2335" t="s">
        <v>3965</v>
      </c>
      <c r="B2335" t="s">
        <v>5</v>
      </c>
      <c r="C2335" t="s">
        <v>1733</v>
      </c>
      <c r="D2335" t="s">
        <v>6916</v>
      </c>
      <c r="E2335" t="s">
        <v>1709</v>
      </c>
    </row>
    <row r="2336" spans="1:5" x14ac:dyDescent="0.35">
      <c r="A2336" t="s">
        <v>3966</v>
      </c>
      <c r="B2336" t="s">
        <v>5</v>
      </c>
      <c r="C2336" t="s">
        <v>1733</v>
      </c>
      <c r="D2336" t="s">
        <v>6916</v>
      </c>
      <c r="E2336" t="s">
        <v>1710</v>
      </c>
    </row>
    <row r="2337" spans="1:5" x14ac:dyDescent="0.35">
      <c r="A2337" t="s">
        <v>3967</v>
      </c>
      <c r="B2337" t="s">
        <v>5</v>
      </c>
      <c r="C2337" t="s">
        <v>1733</v>
      </c>
      <c r="D2337" t="s">
        <v>6916</v>
      </c>
      <c r="E2337" t="s">
        <v>1711</v>
      </c>
    </row>
    <row r="2338" spans="1:5" x14ac:dyDescent="0.35">
      <c r="A2338" t="s">
        <v>3968</v>
      </c>
      <c r="B2338" t="s">
        <v>5</v>
      </c>
      <c r="C2338" t="s">
        <v>1733</v>
      </c>
      <c r="D2338" t="s">
        <v>6916</v>
      </c>
      <c r="E2338" t="s">
        <v>1712</v>
      </c>
    </row>
    <row r="2339" spans="1:5" x14ac:dyDescent="0.35">
      <c r="A2339" t="s">
        <v>3969</v>
      </c>
      <c r="B2339" t="s">
        <v>5</v>
      </c>
      <c r="C2339" t="s">
        <v>1733</v>
      </c>
      <c r="D2339" t="s">
        <v>6916</v>
      </c>
      <c r="E2339" t="s">
        <v>1713</v>
      </c>
    </row>
    <row r="2340" spans="1:5" x14ac:dyDescent="0.35">
      <c r="A2340" t="s">
        <v>3970</v>
      </c>
      <c r="B2340" t="s">
        <v>5</v>
      </c>
      <c r="C2340" t="s">
        <v>1733</v>
      </c>
      <c r="D2340" t="s">
        <v>6916</v>
      </c>
      <c r="E2340" t="s">
        <v>1714</v>
      </c>
    </row>
    <row r="2341" spans="1:5" x14ac:dyDescent="0.35">
      <c r="A2341" t="s">
        <v>3971</v>
      </c>
      <c r="B2341" t="s">
        <v>5</v>
      </c>
      <c r="C2341" t="s">
        <v>1733</v>
      </c>
      <c r="D2341" t="s">
        <v>6916</v>
      </c>
      <c r="E2341" t="s">
        <v>1715</v>
      </c>
    </row>
    <row r="2342" spans="1:5" x14ac:dyDescent="0.35">
      <c r="A2342" t="s">
        <v>3972</v>
      </c>
      <c r="B2342" t="s">
        <v>5</v>
      </c>
      <c r="C2342" t="s">
        <v>1733</v>
      </c>
      <c r="D2342" t="s">
        <v>6917</v>
      </c>
      <c r="E2342" t="s">
        <v>1702</v>
      </c>
    </row>
    <row r="2343" spans="1:5" x14ac:dyDescent="0.35">
      <c r="A2343" t="s">
        <v>3973</v>
      </c>
      <c r="B2343" t="s">
        <v>5</v>
      </c>
      <c r="C2343" t="s">
        <v>1733</v>
      </c>
      <c r="D2343" t="s">
        <v>6917</v>
      </c>
      <c r="E2343" t="s">
        <v>1705</v>
      </c>
    </row>
    <row r="2344" spans="1:5" x14ac:dyDescent="0.35">
      <c r="A2344" t="s">
        <v>3974</v>
      </c>
      <c r="B2344" t="s">
        <v>5</v>
      </c>
      <c r="C2344" t="s">
        <v>1733</v>
      </c>
      <c r="D2344" t="s">
        <v>6917</v>
      </c>
      <c r="E2344" t="s">
        <v>1706</v>
      </c>
    </row>
    <row r="2345" spans="1:5" x14ac:dyDescent="0.35">
      <c r="A2345" t="s">
        <v>3975</v>
      </c>
      <c r="B2345" t="s">
        <v>5</v>
      </c>
      <c r="C2345" t="s">
        <v>1733</v>
      </c>
      <c r="D2345" t="s">
        <v>6917</v>
      </c>
      <c r="E2345" t="s">
        <v>1707</v>
      </c>
    </row>
    <row r="2346" spans="1:5" x14ac:dyDescent="0.35">
      <c r="A2346" t="s">
        <v>3976</v>
      </c>
      <c r="B2346" t="s">
        <v>5</v>
      </c>
      <c r="C2346" t="s">
        <v>1733</v>
      </c>
      <c r="D2346" t="s">
        <v>6917</v>
      </c>
      <c r="E2346" t="s">
        <v>1708</v>
      </c>
    </row>
    <row r="2347" spans="1:5" x14ac:dyDescent="0.35">
      <c r="A2347" t="s">
        <v>3977</v>
      </c>
      <c r="B2347" t="s">
        <v>5</v>
      </c>
      <c r="C2347" t="s">
        <v>1733</v>
      </c>
      <c r="D2347" t="s">
        <v>6917</v>
      </c>
      <c r="E2347" t="s">
        <v>1709</v>
      </c>
    </row>
    <row r="2348" spans="1:5" x14ac:dyDescent="0.35">
      <c r="A2348" t="s">
        <v>3978</v>
      </c>
      <c r="B2348" t="s">
        <v>5</v>
      </c>
      <c r="C2348" t="s">
        <v>1733</v>
      </c>
      <c r="D2348" t="s">
        <v>6917</v>
      </c>
      <c r="E2348" t="s">
        <v>1710</v>
      </c>
    </row>
    <row r="2349" spans="1:5" x14ac:dyDescent="0.35">
      <c r="A2349" t="s">
        <v>3979</v>
      </c>
      <c r="B2349" t="s">
        <v>5</v>
      </c>
      <c r="C2349" t="s">
        <v>1733</v>
      </c>
      <c r="D2349" t="s">
        <v>6917</v>
      </c>
      <c r="E2349" t="s">
        <v>1711</v>
      </c>
    </row>
    <row r="2350" spans="1:5" x14ac:dyDescent="0.35">
      <c r="A2350" t="s">
        <v>3980</v>
      </c>
      <c r="B2350" t="s">
        <v>5</v>
      </c>
      <c r="C2350" t="s">
        <v>1733</v>
      </c>
      <c r="D2350" t="s">
        <v>6917</v>
      </c>
      <c r="E2350" t="s">
        <v>1712</v>
      </c>
    </row>
    <row r="2351" spans="1:5" x14ac:dyDescent="0.35">
      <c r="A2351" t="s">
        <v>3981</v>
      </c>
      <c r="B2351" t="s">
        <v>5</v>
      </c>
      <c r="C2351" t="s">
        <v>1733</v>
      </c>
      <c r="D2351" t="s">
        <v>6917</v>
      </c>
      <c r="E2351" t="s">
        <v>1713</v>
      </c>
    </row>
    <row r="2352" spans="1:5" x14ac:dyDescent="0.35">
      <c r="A2352" t="s">
        <v>3982</v>
      </c>
      <c r="B2352" t="s">
        <v>5</v>
      </c>
      <c r="C2352" t="s">
        <v>1733</v>
      </c>
      <c r="D2352" t="s">
        <v>6917</v>
      </c>
      <c r="E2352" t="s">
        <v>1714</v>
      </c>
    </row>
    <row r="2353" spans="1:5" x14ac:dyDescent="0.35">
      <c r="A2353" t="s">
        <v>3983</v>
      </c>
      <c r="B2353" t="s">
        <v>5</v>
      </c>
      <c r="C2353" t="s">
        <v>1733</v>
      </c>
      <c r="D2353" t="s">
        <v>6917</v>
      </c>
      <c r="E2353" t="s">
        <v>1715</v>
      </c>
    </row>
    <row r="2354" spans="1:5" x14ac:dyDescent="0.35">
      <c r="A2354" t="s">
        <v>3984</v>
      </c>
      <c r="B2354" t="s">
        <v>5</v>
      </c>
      <c r="C2354" t="s">
        <v>1733</v>
      </c>
      <c r="D2354" t="s">
        <v>6918</v>
      </c>
      <c r="E2354" t="s">
        <v>1702</v>
      </c>
    </row>
    <row r="2355" spans="1:5" x14ac:dyDescent="0.35">
      <c r="A2355" t="s">
        <v>3985</v>
      </c>
      <c r="B2355" t="s">
        <v>5</v>
      </c>
      <c r="C2355" t="s">
        <v>1733</v>
      </c>
      <c r="D2355" t="s">
        <v>6918</v>
      </c>
      <c r="E2355" t="s">
        <v>1705</v>
      </c>
    </row>
    <row r="2356" spans="1:5" x14ac:dyDescent="0.35">
      <c r="A2356" t="s">
        <v>3986</v>
      </c>
      <c r="B2356" t="s">
        <v>5</v>
      </c>
      <c r="C2356" t="s">
        <v>1733</v>
      </c>
      <c r="D2356" t="s">
        <v>6918</v>
      </c>
      <c r="E2356" t="s">
        <v>1706</v>
      </c>
    </row>
    <row r="2357" spans="1:5" x14ac:dyDescent="0.35">
      <c r="A2357" t="s">
        <v>3987</v>
      </c>
      <c r="B2357" t="s">
        <v>5</v>
      </c>
      <c r="C2357" t="s">
        <v>1733</v>
      </c>
      <c r="D2357" t="s">
        <v>6918</v>
      </c>
      <c r="E2357" t="s">
        <v>1707</v>
      </c>
    </row>
    <row r="2358" spans="1:5" x14ac:dyDescent="0.35">
      <c r="A2358" t="s">
        <v>3988</v>
      </c>
      <c r="B2358" t="s">
        <v>5</v>
      </c>
      <c r="C2358" t="s">
        <v>1733</v>
      </c>
      <c r="D2358" t="s">
        <v>6918</v>
      </c>
      <c r="E2358" t="s">
        <v>1708</v>
      </c>
    </row>
    <row r="2359" spans="1:5" x14ac:dyDescent="0.35">
      <c r="A2359" t="s">
        <v>3989</v>
      </c>
      <c r="B2359" t="s">
        <v>5</v>
      </c>
      <c r="C2359" t="s">
        <v>1733</v>
      </c>
      <c r="D2359" t="s">
        <v>6918</v>
      </c>
      <c r="E2359" t="s">
        <v>1709</v>
      </c>
    </row>
    <row r="2360" spans="1:5" x14ac:dyDescent="0.35">
      <c r="A2360" t="s">
        <v>3990</v>
      </c>
      <c r="B2360" t="s">
        <v>5</v>
      </c>
      <c r="C2360" t="s">
        <v>1733</v>
      </c>
      <c r="D2360" t="s">
        <v>6918</v>
      </c>
      <c r="E2360" t="s">
        <v>1710</v>
      </c>
    </row>
    <row r="2361" spans="1:5" x14ac:dyDescent="0.35">
      <c r="A2361" t="s">
        <v>3991</v>
      </c>
      <c r="B2361" t="s">
        <v>5</v>
      </c>
      <c r="C2361" t="s">
        <v>1733</v>
      </c>
      <c r="D2361" t="s">
        <v>6918</v>
      </c>
      <c r="E2361" t="s">
        <v>1711</v>
      </c>
    </row>
    <row r="2362" spans="1:5" x14ac:dyDescent="0.35">
      <c r="A2362" t="s">
        <v>3992</v>
      </c>
      <c r="B2362" t="s">
        <v>5</v>
      </c>
      <c r="C2362" t="s">
        <v>1733</v>
      </c>
      <c r="D2362" t="s">
        <v>6918</v>
      </c>
      <c r="E2362" t="s">
        <v>1712</v>
      </c>
    </row>
    <row r="2363" spans="1:5" x14ac:dyDescent="0.35">
      <c r="A2363" t="s">
        <v>3993</v>
      </c>
      <c r="B2363" t="s">
        <v>5</v>
      </c>
      <c r="C2363" t="s">
        <v>1733</v>
      </c>
      <c r="D2363" t="s">
        <v>6918</v>
      </c>
      <c r="E2363" t="s">
        <v>1713</v>
      </c>
    </row>
    <row r="2364" spans="1:5" x14ac:dyDescent="0.35">
      <c r="A2364" t="s">
        <v>3994</v>
      </c>
      <c r="B2364" t="s">
        <v>5</v>
      </c>
      <c r="C2364" t="s">
        <v>1733</v>
      </c>
      <c r="D2364" t="s">
        <v>6918</v>
      </c>
      <c r="E2364" t="s">
        <v>1714</v>
      </c>
    </row>
    <row r="2365" spans="1:5" x14ac:dyDescent="0.35">
      <c r="A2365" t="s">
        <v>3995</v>
      </c>
      <c r="B2365" t="s">
        <v>5</v>
      </c>
      <c r="C2365" t="s">
        <v>1733</v>
      </c>
      <c r="D2365" t="s">
        <v>6918</v>
      </c>
      <c r="E2365" t="s">
        <v>1715</v>
      </c>
    </row>
    <row r="2366" spans="1:5" x14ac:dyDescent="0.35">
      <c r="A2366" t="s">
        <v>3996</v>
      </c>
      <c r="B2366" t="s">
        <v>5</v>
      </c>
      <c r="C2366" t="s">
        <v>1733</v>
      </c>
      <c r="D2366" t="s">
        <v>6919</v>
      </c>
      <c r="E2366" t="s">
        <v>1702</v>
      </c>
    </row>
    <row r="2367" spans="1:5" x14ac:dyDescent="0.35">
      <c r="A2367" t="s">
        <v>3997</v>
      </c>
      <c r="B2367" t="s">
        <v>5</v>
      </c>
      <c r="C2367" t="s">
        <v>1733</v>
      </c>
      <c r="D2367" t="s">
        <v>6919</v>
      </c>
      <c r="E2367" t="s">
        <v>1705</v>
      </c>
    </row>
    <row r="2368" spans="1:5" x14ac:dyDescent="0.35">
      <c r="A2368" t="s">
        <v>3998</v>
      </c>
      <c r="B2368" t="s">
        <v>5</v>
      </c>
      <c r="C2368" t="s">
        <v>1733</v>
      </c>
      <c r="D2368" t="s">
        <v>6919</v>
      </c>
      <c r="E2368" t="s">
        <v>1706</v>
      </c>
    </row>
    <row r="2369" spans="1:5" x14ac:dyDescent="0.35">
      <c r="A2369" t="s">
        <v>3999</v>
      </c>
      <c r="B2369" t="s">
        <v>5</v>
      </c>
      <c r="C2369" t="s">
        <v>1733</v>
      </c>
      <c r="D2369" t="s">
        <v>6919</v>
      </c>
      <c r="E2369" t="s">
        <v>1707</v>
      </c>
    </row>
    <row r="2370" spans="1:5" x14ac:dyDescent="0.35">
      <c r="A2370" t="s">
        <v>4000</v>
      </c>
      <c r="B2370" t="s">
        <v>5</v>
      </c>
      <c r="C2370" t="s">
        <v>1733</v>
      </c>
      <c r="D2370" t="s">
        <v>6919</v>
      </c>
      <c r="E2370" t="s">
        <v>1708</v>
      </c>
    </row>
    <row r="2371" spans="1:5" x14ac:dyDescent="0.35">
      <c r="A2371" t="s">
        <v>4001</v>
      </c>
      <c r="B2371" t="s">
        <v>5</v>
      </c>
      <c r="C2371" t="s">
        <v>1733</v>
      </c>
      <c r="D2371" t="s">
        <v>6919</v>
      </c>
      <c r="E2371" t="s">
        <v>1709</v>
      </c>
    </row>
    <row r="2372" spans="1:5" x14ac:dyDescent="0.35">
      <c r="A2372" t="s">
        <v>4002</v>
      </c>
      <c r="B2372" t="s">
        <v>5</v>
      </c>
      <c r="C2372" t="s">
        <v>1733</v>
      </c>
      <c r="D2372" t="s">
        <v>6919</v>
      </c>
      <c r="E2372" t="s">
        <v>1710</v>
      </c>
    </row>
    <row r="2373" spans="1:5" x14ac:dyDescent="0.35">
      <c r="A2373" t="s">
        <v>4003</v>
      </c>
      <c r="B2373" t="s">
        <v>5</v>
      </c>
      <c r="C2373" t="s">
        <v>1733</v>
      </c>
      <c r="D2373" t="s">
        <v>6919</v>
      </c>
      <c r="E2373" t="s">
        <v>1711</v>
      </c>
    </row>
    <row r="2374" spans="1:5" x14ac:dyDescent="0.35">
      <c r="A2374" t="s">
        <v>4004</v>
      </c>
      <c r="B2374" t="s">
        <v>5</v>
      </c>
      <c r="C2374" t="s">
        <v>1733</v>
      </c>
      <c r="D2374" t="s">
        <v>6919</v>
      </c>
      <c r="E2374" t="s">
        <v>1712</v>
      </c>
    </row>
    <row r="2375" spans="1:5" x14ac:dyDescent="0.35">
      <c r="A2375" t="s">
        <v>4005</v>
      </c>
      <c r="B2375" t="s">
        <v>5</v>
      </c>
      <c r="C2375" t="s">
        <v>1733</v>
      </c>
      <c r="D2375" t="s">
        <v>6919</v>
      </c>
      <c r="E2375" t="s">
        <v>1713</v>
      </c>
    </row>
    <row r="2376" spans="1:5" x14ac:dyDescent="0.35">
      <c r="A2376" t="s">
        <v>4006</v>
      </c>
      <c r="B2376" t="s">
        <v>5</v>
      </c>
      <c r="C2376" t="s">
        <v>1733</v>
      </c>
      <c r="D2376" t="s">
        <v>6919</v>
      </c>
      <c r="E2376" t="s">
        <v>1714</v>
      </c>
    </row>
    <row r="2377" spans="1:5" x14ac:dyDescent="0.35">
      <c r="A2377" t="s">
        <v>4007</v>
      </c>
      <c r="B2377" t="s">
        <v>5</v>
      </c>
      <c r="C2377" t="s">
        <v>1733</v>
      </c>
      <c r="D2377" t="s">
        <v>6919</v>
      </c>
      <c r="E2377" t="s">
        <v>1715</v>
      </c>
    </row>
    <row r="2378" spans="1:5" x14ac:dyDescent="0.35">
      <c r="A2378" t="s">
        <v>4008</v>
      </c>
      <c r="B2378" t="s">
        <v>5</v>
      </c>
      <c r="C2378" t="s">
        <v>1733</v>
      </c>
      <c r="D2378" t="s">
        <v>6920</v>
      </c>
      <c r="E2378" t="s">
        <v>1702</v>
      </c>
    </row>
    <row r="2379" spans="1:5" x14ac:dyDescent="0.35">
      <c r="A2379" t="s">
        <v>4009</v>
      </c>
      <c r="B2379" t="s">
        <v>5</v>
      </c>
      <c r="C2379" t="s">
        <v>1733</v>
      </c>
      <c r="D2379" t="s">
        <v>6920</v>
      </c>
      <c r="E2379" t="s">
        <v>1705</v>
      </c>
    </row>
    <row r="2380" spans="1:5" x14ac:dyDescent="0.35">
      <c r="A2380" t="s">
        <v>4010</v>
      </c>
      <c r="B2380" t="s">
        <v>5</v>
      </c>
      <c r="C2380" t="s">
        <v>1733</v>
      </c>
      <c r="D2380" t="s">
        <v>6920</v>
      </c>
      <c r="E2380" t="s">
        <v>1706</v>
      </c>
    </row>
    <row r="2381" spans="1:5" x14ac:dyDescent="0.35">
      <c r="A2381" t="s">
        <v>4011</v>
      </c>
      <c r="B2381" t="s">
        <v>5</v>
      </c>
      <c r="C2381" t="s">
        <v>1733</v>
      </c>
      <c r="D2381" t="s">
        <v>6920</v>
      </c>
      <c r="E2381" t="s">
        <v>1707</v>
      </c>
    </row>
    <row r="2382" spans="1:5" x14ac:dyDescent="0.35">
      <c r="A2382" t="s">
        <v>4012</v>
      </c>
      <c r="B2382" t="s">
        <v>5</v>
      </c>
      <c r="C2382" t="s">
        <v>1733</v>
      </c>
      <c r="D2382" t="s">
        <v>6920</v>
      </c>
      <c r="E2382" t="s">
        <v>1708</v>
      </c>
    </row>
    <row r="2383" spans="1:5" x14ac:dyDescent="0.35">
      <c r="A2383" t="s">
        <v>4013</v>
      </c>
      <c r="B2383" t="s">
        <v>5</v>
      </c>
      <c r="C2383" t="s">
        <v>1733</v>
      </c>
      <c r="D2383" t="s">
        <v>6920</v>
      </c>
      <c r="E2383" t="s">
        <v>1709</v>
      </c>
    </row>
    <row r="2384" spans="1:5" x14ac:dyDescent="0.35">
      <c r="A2384" t="s">
        <v>4014</v>
      </c>
      <c r="B2384" t="s">
        <v>5</v>
      </c>
      <c r="C2384" t="s">
        <v>1733</v>
      </c>
      <c r="D2384" t="s">
        <v>6920</v>
      </c>
      <c r="E2384" t="s">
        <v>1710</v>
      </c>
    </row>
    <row r="2385" spans="1:5" x14ac:dyDescent="0.35">
      <c r="A2385" t="s">
        <v>4015</v>
      </c>
      <c r="B2385" t="s">
        <v>5</v>
      </c>
      <c r="C2385" t="s">
        <v>1733</v>
      </c>
      <c r="D2385" t="s">
        <v>6920</v>
      </c>
      <c r="E2385" t="s">
        <v>1711</v>
      </c>
    </row>
    <row r="2386" spans="1:5" x14ac:dyDescent="0.35">
      <c r="A2386" t="s">
        <v>4016</v>
      </c>
      <c r="B2386" t="s">
        <v>5</v>
      </c>
      <c r="C2386" t="s">
        <v>1733</v>
      </c>
      <c r="D2386" t="s">
        <v>6920</v>
      </c>
      <c r="E2386" t="s">
        <v>1712</v>
      </c>
    </row>
    <row r="2387" spans="1:5" x14ac:dyDescent="0.35">
      <c r="A2387" t="s">
        <v>4017</v>
      </c>
      <c r="B2387" t="s">
        <v>5</v>
      </c>
      <c r="C2387" t="s">
        <v>1733</v>
      </c>
      <c r="D2387" t="s">
        <v>6920</v>
      </c>
      <c r="E2387" t="s">
        <v>1713</v>
      </c>
    </row>
    <row r="2388" spans="1:5" x14ac:dyDescent="0.35">
      <c r="A2388" t="s">
        <v>4018</v>
      </c>
      <c r="B2388" t="s">
        <v>5</v>
      </c>
      <c r="C2388" t="s">
        <v>1733</v>
      </c>
      <c r="D2388" t="s">
        <v>6920</v>
      </c>
      <c r="E2388" t="s">
        <v>1714</v>
      </c>
    </row>
    <row r="2389" spans="1:5" x14ac:dyDescent="0.35">
      <c r="A2389" t="s">
        <v>4019</v>
      </c>
      <c r="B2389" t="s">
        <v>5</v>
      </c>
      <c r="C2389" t="s">
        <v>1733</v>
      </c>
      <c r="D2389" t="s">
        <v>6920</v>
      </c>
      <c r="E2389" t="s">
        <v>1715</v>
      </c>
    </row>
    <row r="2390" spans="1:5" x14ac:dyDescent="0.35">
      <c r="A2390" t="s">
        <v>4020</v>
      </c>
      <c r="B2390" t="s">
        <v>5</v>
      </c>
      <c r="C2390" t="s">
        <v>1733</v>
      </c>
      <c r="D2390" t="s">
        <v>6921</v>
      </c>
      <c r="E2390" t="s">
        <v>1702</v>
      </c>
    </row>
    <row r="2391" spans="1:5" x14ac:dyDescent="0.35">
      <c r="A2391" t="s">
        <v>4021</v>
      </c>
      <c r="B2391" t="s">
        <v>5</v>
      </c>
      <c r="C2391" t="s">
        <v>1733</v>
      </c>
      <c r="D2391" t="s">
        <v>6921</v>
      </c>
      <c r="E2391" t="s">
        <v>1705</v>
      </c>
    </row>
    <row r="2392" spans="1:5" x14ac:dyDescent="0.35">
      <c r="A2392" t="s">
        <v>4022</v>
      </c>
      <c r="B2392" t="s">
        <v>5</v>
      </c>
      <c r="C2392" t="s">
        <v>1733</v>
      </c>
      <c r="D2392" t="s">
        <v>6921</v>
      </c>
      <c r="E2392" t="s">
        <v>1706</v>
      </c>
    </row>
    <row r="2393" spans="1:5" x14ac:dyDescent="0.35">
      <c r="A2393" t="s">
        <v>4023</v>
      </c>
      <c r="B2393" t="s">
        <v>5</v>
      </c>
      <c r="C2393" t="s">
        <v>1733</v>
      </c>
      <c r="D2393" t="s">
        <v>6921</v>
      </c>
      <c r="E2393" t="s">
        <v>1707</v>
      </c>
    </row>
    <row r="2394" spans="1:5" x14ac:dyDescent="0.35">
      <c r="A2394" t="s">
        <v>4024</v>
      </c>
      <c r="B2394" t="s">
        <v>5</v>
      </c>
      <c r="C2394" t="s">
        <v>1733</v>
      </c>
      <c r="D2394" t="s">
        <v>6921</v>
      </c>
      <c r="E2394" t="s">
        <v>1708</v>
      </c>
    </row>
    <row r="2395" spans="1:5" x14ac:dyDescent="0.35">
      <c r="A2395" t="s">
        <v>4025</v>
      </c>
      <c r="B2395" t="s">
        <v>5</v>
      </c>
      <c r="C2395" t="s">
        <v>1733</v>
      </c>
      <c r="D2395" t="s">
        <v>6921</v>
      </c>
      <c r="E2395" t="s">
        <v>1709</v>
      </c>
    </row>
    <row r="2396" spans="1:5" x14ac:dyDescent="0.35">
      <c r="A2396" t="s">
        <v>4026</v>
      </c>
      <c r="B2396" t="s">
        <v>5</v>
      </c>
      <c r="C2396" t="s">
        <v>1733</v>
      </c>
      <c r="D2396" t="s">
        <v>6921</v>
      </c>
      <c r="E2396" t="s">
        <v>1710</v>
      </c>
    </row>
    <row r="2397" spans="1:5" x14ac:dyDescent="0.35">
      <c r="A2397" t="s">
        <v>4027</v>
      </c>
      <c r="B2397" t="s">
        <v>5</v>
      </c>
      <c r="C2397" t="s">
        <v>1733</v>
      </c>
      <c r="D2397" t="s">
        <v>6921</v>
      </c>
      <c r="E2397" t="s">
        <v>1711</v>
      </c>
    </row>
    <row r="2398" spans="1:5" x14ac:dyDescent="0.35">
      <c r="A2398" t="s">
        <v>4028</v>
      </c>
      <c r="B2398" t="s">
        <v>5</v>
      </c>
      <c r="C2398" t="s">
        <v>1733</v>
      </c>
      <c r="D2398" t="s">
        <v>6921</v>
      </c>
      <c r="E2398" t="s">
        <v>1712</v>
      </c>
    </row>
    <row r="2399" spans="1:5" x14ac:dyDescent="0.35">
      <c r="A2399" t="s">
        <v>4029</v>
      </c>
      <c r="B2399" t="s">
        <v>5</v>
      </c>
      <c r="C2399" t="s">
        <v>1733</v>
      </c>
      <c r="D2399" t="s">
        <v>6921</v>
      </c>
      <c r="E2399" t="s">
        <v>1713</v>
      </c>
    </row>
    <row r="2400" spans="1:5" x14ac:dyDescent="0.35">
      <c r="A2400" t="s">
        <v>4030</v>
      </c>
      <c r="B2400" t="s">
        <v>5</v>
      </c>
      <c r="C2400" t="s">
        <v>1733</v>
      </c>
      <c r="D2400" t="s">
        <v>6921</v>
      </c>
      <c r="E2400" t="s">
        <v>1714</v>
      </c>
    </row>
    <row r="2401" spans="1:5" x14ac:dyDescent="0.35">
      <c r="A2401" t="s">
        <v>4031</v>
      </c>
      <c r="B2401" t="s">
        <v>5</v>
      </c>
      <c r="C2401" t="s">
        <v>1733</v>
      </c>
      <c r="D2401" t="s">
        <v>6921</v>
      </c>
      <c r="E2401" t="s">
        <v>1715</v>
      </c>
    </row>
    <row r="2402" spans="1:5" x14ac:dyDescent="0.35">
      <c r="A2402" t="s">
        <v>4032</v>
      </c>
      <c r="B2402" t="s">
        <v>5</v>
      </c>
      <c r="C2402" t="s">
        <v>1733</v>
      </c>
      <c r="D2402" t="s">
        <v>6922</v>
      </c>
      <c r="E2402" t="s">
        <v>1702</v>
      </c>
    </row>
    <row r="2403" spans="1:5" x14ac:dyDescent="0.35">
      <c r="A2403" t="s">
        <v>4033</v>
      </c>
      <c r="B2403" t="s">
        <v>5</v>
      </c>
      <c r="C2403" t="s">
        <v>1733</v>
      </c>
      <c r="D2403" t="s">
        <v>6922</v>
      </c>
      <c r="E2403" t="s">
        <v>1705</v>
      </c>
    </row>
    <row r="2404" spans="1:5" x14ac:dyDescent="0.35">
      <c r="A2404" t="s">
        <v>4034</v>
      </c>
      <c r="B2404" t="s">
        <v>5</v>
      </c>
      <c r="C2404" t="s">
        <v>1733</v>
      </c>
      <c r="D2404" t="s">
        <v>6922</v>
      </c>
      <c r="E2404" t="s">
        <v>1706</v>
      </c>
    </row>
    <row r="2405" spans="1:5" x14ac:dyDescent="0.35">
      <c r="A2405" t="s">
        <v>4035</v>
      </c>
      <c r="B2405" t="s">
        <v>5</v>
      </c>
      <c r="C2405" t="s">
        <v>1733</v>
      </c>
      <c r="D2405" t="s">
        <v>6922</v>
      </c>
      <c r="E2405" t="s">
        <v>1707</v>
      </c>
    </row>
    <row r="2406" spans="1:5" x14ac:dyDescent="0.35">
      <c r="A2406" t="s">
        <v>4036</v>
      </c>
      <c r="B2406" t="s">
        <v>5</v>
      </c>
      <c r="C2406" t="s">
        <v>1733</v>
      </c>
      <c r="D2406" t="s">
        <v>6922</v>
      </c>
      <c r="E2406" t="s">
        <v>1708</v>
      </c>
    </row>
    <row r="2407" spans="1:5" x14ac:dyDescent="0.35">
      <c r="A2407" t="s">
        <v>4037</v>
      </c>
      <c r="B2407" t="s">
        <v>5</v>
      </c>
      <c r="C2407" t="s">
        <v>1733</v>
      </c>
      <c r="D2407" t="s">
        <v>6922</v>
      </c>
      <c r="E2407" t="s">
        <v>1709</v>
      </c>
    </row>
    <row r="2408" spans="1:5" x14ac:dyDescent="0.35">
      <c r="A2408" t="s">
        <v>4038</v>
      </c>
      <c r="B2408" t="s">
        <v>5</v>
      </c>
      <c r="C2408" t="s">
        <v>1733</v>
      </c>
      <c r="D2408" t="s">
        <v>6922</v>
      </c>
      <c r="E2408" t="s">
        <v>1710</v>
      </c>
    </row>
    <row r="2409" spans="1:5" x14ac:dyDescent="0.35">
      <c r="A2409" t="s">
        <v>4039</v>
      </c>
      <c r="B2409" t="s">
        <v>5</v>
      </c>
      <c r="C2409" t="s">
        <v>1733</v>
      </c>
      <c r="D2409" t="s">
        <v>6922</v>
      </c>
      <c r="E2409" t="s">
        <v>1711</v>
      </c>
    </row>
    <row r="2410" spans="1:5" x14ac:dyDescent="0.35">
      <c r="A2410" t="s">
        <v>4040</v>
      </c>
      <c r="B2410" t="s">
        <v>5</v>
      </c>
      <c r="C2410" t="s">
        <v>1733</v>
      </c>
      <c r="D2410" t="s">
        <v>6922</v>
      </c>
      <c r="E2410" t="s">
        <v>1712</v>
      </c>
    </row>
    <row r="2411" spans="1:5" x14ac:dyDescent="0.35">
      <c r="A2411" t="s">
        <v>4041</v>
      </c>
      <c r="B2411" t="s">
        <v>5</v>
      </c>
      <c r="C2411" t="s">
        <v>1733</v>
      </c>
      <c r="D2411" t="s">
        <v>6922</v>
      </c>
      <c r="E2411" t="s">
        <v>1713</v>
      </c>
    </row>
    <row r="2412" spans="1:5" x14ac:dyDescent="0.35">
      <c r="A2412" t="s">
        <v>4042</v>
      </c>
      <c r="B2412" t="s">
        <v>5</v>
      </c>
      <c r="C2412" t="s">
        <v>1733</v>
      </c>
      <c r="D2412" t="s">
        <v>6922</v>
      </c>
      <c r="E2412" t="s">
        <v>1714</v>
      </c>
    </row>
    <row r="2413" spans="1:5" x14ac:dyDescent="0.35">
      <c r="A2413" t="s">
        <v>4043</v>
      </c>
      <c r="B2413" t="s">
        <v>5</v>
      </c>
      <c r="C2413" t="s">
        <v>1733</v>
      </c>
      <c r="D2413" t="s">
        <v>6922</v>
      </c>
      <c r="E2413" t="s">
        <v>1715</v>
      </c>
    </row>
    <row r="2414" spans="1:5" x14ac:dyDescent="0.35">
      <c r="A2414" t="s">
        <v>4044</v>
      </c>
      <c r="B2414" t="s">
        <v>5</v>
      </c>
      <c r="C2414" t="s">
        <v>1733</v>
      </c>
      <c r="D2414" t="s">
        <v>6923</v>
      </c>
      <c r="E2414" t="s">
        <v>1702</v>
      </c>
    </row>
    <row r="2415" spans="1:5" x14ac:dyDescent="0.35">
      <c r="A2415" t="s">
        <v>4045</v>
      </c>
      <c r="B2415" t="s">
        <v>5</v>
      </c>
      <c r="C2415" t="s">
        <v>1733</v>
      </c>
      <c r="D2415" t="s">
        <v>6923</v>
      </c>
      <c r="E2415" t="s">
        <v>1705</v>
      </c>
    </row>
    <row r="2416" spans="1:5" x14ac:dyDescent="0.35">
      <c r="A2416" t="s">
        <v>4046</v>
      </c>
      <c r="B2416" t="s">
        <v>5</v>
      </c>
      <c r="C2416" t="s">
        <v>1733</v>
      </c>
      <c r="D2416" t="s">
        <v>6923</v>
      </c>
      <c r="E2416" t="s">
        <v>1706</v>
      </c>
    </row>
    <row r="2417" spans="1:5" x14ac:dyDescent="0.35">
      <c r="A2417" t="s">
        <v>4047</v>
      </c>
      <c r="B2417" t="s">
        <v>5</v>
      </c>
      <c r="C2417" t="s">
        <v>1733</v>
      </c>
      <c r="D2417" t="s">
        <v>6923</v>
      </c>
      <c r="E2417" t="s">
        <v>1707</v>
      </c>
    </row>
    <row r="2418" spans="1:5" x14ac:dyDescent="0.35">
      <c r="A2418" t="s">
        <v>4048</v>
      </c>
      <c r="B2418" t="s">
        <v>5</v>
      </c>
      <c r="C2418" t="s">
        <v>1733</v>
      </c>
      <c r="D2418" t="s">
        <v>6923</v>
      </c>
      <c r="E2418" t="s">
        <v>1708</v>
      </c>
    </row>
    <row r="2419" spans="1:5" x14ac:dyDescent="0.35">
      <c r="A2419" t="s">
        <v>4049</v>
      </c>
      <c r="B2419" t="s">
        <v>5</v>
      </c>
      <c r="C2419" t="s">
        <v>1733</v>
      </c>
      <c r="D2419" t="s">
        <v>6923</v>
      </c>
      <c r="E2419" t="s">
        <v>1709</v>
      </c>
    </row>
    <row r="2420" spans="1:5" x14ac:dyDescent="0.35">
      <c r="A2420" t="s">
        <v>4050</v>
      </c>
      <c r="B2420" t="s">
        <v>5</v>
      </c>
      <c r="C2420" t="s">
        <v>1733</v>
      </c>
      <c r="D2420" t="s">
        <v>6923</v>
      </c>
      <c r="E2420" t="s">
        <v>1710</v>
      </c>
    </row>
    <row r="2421" spans="1:5" x14ac:dyDescent="0.35">
      <c r="A2421" t="s">
        <v>4051</v>
      </c>
      <c r="B2421" t="s">
        <v>5</v>
      </c>
      <c r="C2421" t="s">
        <v>1733</v>
      </c>
      <c r="D2421" t="s">
        <v>6923</v>
      </c>
      <c r="E2421" t="s">
        <v>1711</v>
      </c>
    </row>
    <row r="2422" spans="1:5" x14ac:dyDescent="0.35">
      <c r="A2422" t="s">
        <v>4052</v>
      </c>
      <c r="B2422" t="s">
        <v>5</v>
      </c>
      <c r="C2422" t="s">
        <v>1733</v>
      </c>
      <c r="D2422" t="s">
        <v>6923</v>
      </c>
      <c r="E2422" t="s">
        <v>1712</v>
      </c>
    </row>
    <row r="2423" spans="1:5" x14ac:dyDescent="0.35">
      <c r="A2423" t="s">
        <v>4053</v>
      </c>
      <c r="B2423" t="s">
        <v>5</v>
      </c>
      <c r="C2423" t="s">
        <v>1733</v>
      </c>
      <c r="D2423" t="s">
        <v>6923</v>
      </c>
      <c r="E2423" t="s">
        <v>1713</v>
      </c>
    </row>
    <row r="2424" spans="1:5" x14ac:dyDescent="0.35">
      <c r="A2424" t="s">
        <v>4054</v>
      </c>
      <c r="B2424" t="s">
        <v>5</v>
      </c>
      <c r="C2424" t="s">
        <v>1733</v>
      </c>
      <c r="D2424" t="s">
        <v>6923</v>
      </c>
      <c r="E2424" t="s">
        <v>1714</v>
      </c>
    </row>
    <row r="2425" spans="1:5" x14ac:dyDescent="0.35">
      <c r="A2425" t="s">
        <v>4055</v>
      </c>
      <c r="B2425" t="s">
        <v>5</v>
      </c>
      <c r="C2425" t="s">
        <v>1733</v>
      </c>
      <c r="D2425" t="s">
        <v>6923</v>
      </c>
      <c r="E2425" t="s">
        <v>1715</v>
      </c>
    </row>
    <row r="2426" spans="1:5" x14ac:dyDescent="0.35">
      <c r="A2426" t="s">
        <v>4056</v>
      </c>
      <c r="B2426" t="s">
        <v>5</v>
      </c>
      <c r="C2426" t="s">
        <v>1733</v>
      </c>
      <c r="D2426" t="s">
        <v>6924</v>
      </c>
      <c r="E2426" t="s">
        <v>1702</v>
      </c>
    </row>
    <row r="2427" spans="1:5" x14ac:dyDescent="0.35">
      <c r="A2427" t="s">
        <v>4057</v>
      </c>
      <c r="B2427" t="s">
        <v>5</v>
      </c>
      <c r="C2427" t="s">
        <v>1733</v>
      </c>
      <c r="D2427" t="s">
        <v>6924</v>
      </c>
      <c r="E2427" t="s">
        <v>1705</v>
      </c>
    </row>
    <row r="2428" spans="1:5" x14ac:dyDescent="0.35">
      <c r="A2428" t="s">
        <v>4058</v>
      </c>
      <c r="B2428" t="s">
        <v>5</v>
      </c>
      <c r="C2428" t="s">
        <v>1733</v>
      </c>
      <c r="D2428" t="s">
        <v>6924</v>
      </c>
      <c r="E2428" t="s">
        <v>1706</v>
      </c>
    </row>
    <row r="2429" spans="1:5" x14ac:dyDescent="0.35">
      <c r="A2429" t="s">
        <v>4059</v>
      </c>
      <c r="B2429" t="s">
        <v>5</v>
      </c>
      <c r="C2429" t="s">
        <v>1733</v>
      </c>
      <c r="D2429" t="s">
        <v>6924</v>
      </c>
      <c r="E2429" t="s">
        <v>1707</v>
      </c>
    </row>
    <row r="2430" spans="1:5" x14ac:dyDescent="0.35">
      <c r="A2430" t="s">
        <v>4060</v>
      </c>
      <c r="B2430" t="s">
        <v>5</v>
      </c>
      <c r="C2430" t="s">
        <v>1733</v>
      </c>
      <c r="D2430" t="s">
        <v>6924</v>
      </c>
      <c r="E2430" t="s">
        <v>1708</v>
      </c>
    </row>
    <row r="2431" spans="1:5" x14ac:dyDescent="0.35">
      <c r="A2431" t="s">
        <v>4061</v>
      </c>
      <c r="B2431" t="s">
        <v>5</v>
      </c>
      <c r="C2431" t="s">
        <v>1733</v>
      </c>
      <c r="D2431" t="s">
        <v>6924</v>
      </c>
      <c r="E2431" t="s">
        <v>1709</v>
      </c>
    </row>
    <row r="2432" spans="1:5" x14ac:dyDescent="0.35">
      <c r="A2432" t="s">
        <v>4062</v>
      </c>
      <c r="B2432" t="s">
        <v>5</v>
      </c>
      <c r="C2432" t="s">
        <v>1733</v>
      </c>
      <c r="D2432" t="s">
        <v>6924</v>
      </c>
      <c r="E2432" t="s">
        <v>1710</v>
      </c>
    </row>
    <row r="2433" spans="1:5" x14ac:dyDescent="0.35">
      <c r="A2433" t="s">
        <v>4063</v>
      </c>
      <c r="B2433" t="s">
        <v>5</v>
      </c>
      <c r="C2433" t="s">
        <v>1733</v>
      </c>
      <c r="D2433" t="s">
        <v>6924</v>
      </c>
      <c r="E2433" t="s">
        <v>1711</v>
      </c>
    </row>
    <row r="2434" spans="1:5" x14ac:dyDescent="0.35">
      <c r="A2434" t="s">
        <v>4064</v>
      </c>
      <c r="B2434" t="s">
        <v>5</v>
      </c>
      <c r="C2434" t="s">
        <v>1733</v>
      </c>
      <c r="D2434" t="s">
        <v>6924</v>
      </c>
      <c r="E2434" t="s">
        <v>1712</v>
      </c>
    </row>
    <row r="2435" spans="1:5" x14ac:dyDescent="0.35">
      <c r="A2435" t="s">
        <v>4065</v>
      </c>
      <c r="B2435" t="s">
        <v>5</v>
      </c>
      <c r="C2435" t="s">
        <v>1733</v>
      </c>
      <c r="D2435" t="s">
        <v>6924</v>
      </c>
      <c r="E2435" t="s">
        <v>1713</v>
      </c>
    </row>
    <row r="2436" spans="1:5" x14ac:dyDescent="0.35">
      <c r="A2436" t="s">
        <v>4066</v>
      </c>
      <c r="B2436" t="s">
        <v>5</v>
      </c>
      <c r="C2436" t="s">
        <v>1733</v>
      </c>
      <c r="D2436" t="s">
        <v>6924</v>
      </c>
      <c r="E2436" t="s">
        <v>1714</v>
      </c>
    </row>
    <row r="2437" spans="1:5" x14ac:dyDescent="0.35">
      <c r="A2437" t="s">
        <v>4067</v>
      </c>
      <c r="B2437" t="s">
        <v>5</v>
      </c>
      <c r="C2437" t="s">
        <v>1733</v>
      </c>
      <c r="D2437" t="s">
        <v>6924</v>
      </c>
      <c r="E2437" t="s">
        <v>1715</v>
      </c>
    </row>
    <row r="2438" spans="1:5" x14ac:dyDescent="0.35">
      <c r="A2438" t="s">
        <v>4068</v>
      </c>
      <c r="B2438" t="s">
        <v>5</v>
      </c>
      <c r="C2438" t="s">
        <v>1733</v>
      </c>
      <c r="D2438" t="s">
        <v>6925</v>
      </c>
      <c r="E2438" t="s">
        <v>1702</v>
      </c>
    </row>
    <row r="2439" spans="1:5" x14ac:dyDescent="0.35">
      <c r="A2439" t="s">
        <v>4069</v>
      </c>
      <c r="B2439" t="s">
        <v>5</v>
      </c>
      <c r="C2439" t="s">
        <v>1733</v>
      </c>
      <c r="D2439" t="s">
        <v>6925</v>
      </c>
      <c r="E2439" t="s">
        <v>1705</v>
      </c>
    </row>
    <row r="2440" spans="1:5" x14ac:dyDescent="0.35">
      <c r="A2440" t="s">
        <v>4070</v>
      </c>
      <c r="B2440" t="s">
        <v>5</v>
      </c>
      <c r="C2440" t="s">
        <v>1733</v>
      </c>
      <c r="D2440" t="s">
        <v>6925</v>
      </c>
      <c r="E2440" t="s">
        <v>1706</v>
      </c>
    </row>
    <row r="2441" spans="1:5" x14ac:dyDescent="0.35">
      <c r="A2441" t="s">
        <v>4071</v>
      </c>
      <c r="B2441" t="s">
        <v>5</v>
      </c>
      <c r="C2441" t="s">
        <v>1733</v>
      </c>
      <c r="D2441" t="s">
        <v>6925</v>
      </c>
      <c r="E2441" t="s">
        <v>1707</v>
      </c>
    </row>
    <row r="2442" spans="1:5" x14ac:dyDescent="0.35">
      <c r="A2442" t="s">
        <v>4072</v>
      </c>
      <c r="B2442" t="s">
        <v>5</v>
      </c>
      <c r="C2442" t="s">
        <v>1733</v>
      </c>
      <c r="D2442" t="s">
        <v>6925</v>
      </c>
      <c r="E2442" t="s">
        <v>1708</v>
      </c>
    </row>
    <row r="2443" spans="1:5" x14ac:dyDescent="0.35">
      <c r="A2443" t="s">
        <v>4073</v>
      </c>
      <c r="B2443" t="s">
        <v>5</v>
      </c>
      <c r="C2443" t="s">
        <v>1733</v>
      </c>
      <c r="D2443" t="s">
        <v>6925</v>
      </c>
      <c r="E2443" t="s">
        <v>1709</v>
      </c>
    </row>
    <row r="2444" spans="1:5" x14ac:dyDescent="0.35">
      <c r="A2444" t="s">
        <v>4074</v>
      </c>
      <c r="B2444" t="s">
        <v>5</v>
      </c>
      <c r="C2444" t="s">
        <v>1733</v>
      </c>
      <c r="D2444" t="s">
        <v>6925</v>
      </c>
      <c r="E2444" t="s">
        <v>1710</v>
      </c>
    </row>
    <row r="2445" spans="1:5" x14ac:dyDescent="0.35">
      <c r="A2445" t="s">
        <v>4075</v>
      </c>
      <c r="B2445" t="s">
        <v>5</v>
      </c>
      <c r="C2445" t="s">
        <v>1733</v>
      </c>
      <c r="D2445" t="s">
        <v>6925</v>
      </c>
      <c r="E2445" t="s">
        <v>1711</v>
      </c>
    </row>
    <row r="2446" spans="1:5" x14ac:dyDescent="0.35">
      <c r="A2446" t="s">
        <v>4076</v>
      </c>
      <c r="B2446" t="s">
        <v>5</v>
      </c>
      <c r="C2446" t="s">
        <v>1733</v>
      </c>
      <c r="D2446" t="s">
        <v>6925</v>
      </c>
      <c r="E2446" t="s">
        <v>1712</v>
      </c>
    </row>
    <row r="2447" spans="1:5" x14ac:dyDescent="0.35">
      <c r="A2447" t="s">
        <v>4077</v>
      </c>
      <c r="B2447" t="s">
        <v>5</v>
      </c>
      <c r="C2447" t="s">
        <v>1733</v>
      </c>
      <c r="D2447" t="s">
        <v>6925</v>
      </c>
      <c r="E2447" t="s">
        <v>1713</v>
      </c>
    </row>
    <row r="2448" spans="1:5" x14ac:dyDescent="0.35">
      <c r="A2448" t="s">
        <v>4078</v>
      </c>
      <c r="B2448" t="s">
        <v>5</v>
      </c>
      <c r="C2448" t="s">
        <v>1733</v>
      </c>
      <c r="D2448" t="s">
        <v>6925</v>
      </c>
      <c r="E2448" t="s">
        <v>1714</v>
      </c>
    </row>
    <row r="2449" spans="1:5" x14ac:dyDescent="0.35">
      <c r="A2449" t="s">
        <v>4079</v>
      </c>
      <c r="B2449" t="s">
        <v>5</v>
      </c>
      <c r="C2449" t="s">
        <v>1733</v>
      </c>
      <c r="D2449" t="s">
        <v>6925</v>
      </c>
      <c r="E2449" t="s">
        <v>1715</v>
      </c>
    </row>
    <row r="2450" spans="1:5" x14ac:dyDescent="0.35">
      <c r="A2450" t="s">
        <v>4080</v>
      </c>
      <c r="B2450" t="s">
        <v>5</v>
      </c>
      <c r="C2450" t="s">
        <v>1733</v>
      </c>
      <c r="D2450" t="s">
        <v>6926</v>
      </c>
      <c r="E2450" t="s">
        <v>1702</v>
      </c>
    </row>
    <row r="2451" spans="1:5" x14ac:dyDescent="0.35">
      <c r="A2451" t="s">
        <v>4081</v>
      </c>
      <c r="B2451" t="s">
        <v>5</v>
      </c>
      <c r="C2451" t="s">
        <v>1733</v>
      </c>
      <c r="D2451" t="s">
        <v>6926</v>
      </c>
      <c r="E2451" t="s">
        <v>1705</v>
      </c>
    </row>
    <row r="2452" spans="1:5" x14ac:dyDescent="0.35">
      <c r="A2452" t="s">
        <v>4082</v>
      </c>
      <c r="B2452" t="s">
        <v>5</v>
      </c>
      <c r="C2452" t="s">
        <v>1733</v>
      </c>
      <c r="D2452" t="s">
        <v>6926</v>
      </c>
      <c r="E2452" t="s">
        <v>1706</v>
      </c>
    </row>
    <row r="2453" spans="1:5" x14ac:dyDescent="0.35">
      <c r="A2453" t="s">
        <v>4083</v>
      </c>
      <c r="B2453" t="s">
        <v>5</v>
      </c>
      <c r="C2453" t="s">
        <v>1733</v>
      </c>
      <c r="D2453" t="s">
        <v>6926</v>
      </c>
      <c r="E2453" t="s">
        <v>1707</v>
      </c>
    </row>
    <row r="2454" spans="1:5" x14ac:dyDescent="0.35">
      <c r="A2454" t="s">
        <v>4084</v>
      </c>
      <c r="B2454" t="s">
        <v>5</v>
      </c>
      <c r="C2454" t="s">
        <v>1733</v>
      </c>
      <c r="D2454" t="s">
        <v>6926</v>
      </c>
      <c r="E2454" t="s">
        <v>1708</v>
      </c>
    </row>
    <row r="2455" spans="1:5" x14ac:dyDescent="0.35">
      <c r="A2455" t="s">
        <v>4085</v>
      </c>
      <c r="B2455" t="s">
        <v>5</v>
      </c>
      <c r="C2455" t="s">
        <v>1733</v>
      </c>
      <c r="D2455" t="s">
        <v>6926</v>
      </c>
      <c r="E2455" t="s">
        <v>1709</v>
      </c>
    </row>
    <row r="2456" spans="1:5" x14ac:dyDescent="0.35">
      <c r="A2456" t="s">
        <v>4086</v>
      </c>
      <c r="B2456" t="s">
        <v>5</v>
      </c>
      <c r="C2456" t="s">
        <v>1733</v>
      </c>
      <c r="D2456" t="s">
        <v>6926</v>
      </c>
      <c r="E2456" t="s">
        <v>1710</v>
      </c>
    </row>
    <row r="2457" spans="1:5" x14ac:dyDescent="0.35">
      <c r="A2457" t="s">
        <v>4087</v>
      </c>
      <c r="B2457" t="s">
        <v>5</v>
      </c>
      <c r="C2457" t="s">
        <v>1733</v>
      </c>
      <c r="D2457" t="s">
        <v>6926</v>
      </c>
      <c r="E2457" t="s">
        <v>1711</v>
      </c>
    </row>
    <row r="2458" spans="1:5" x14ac:dyDescent="0.35">
      <c r="A2458" t="s">
        <v>4088</v>
      </c>
      <c r="B2458" t="s">
        <v>5</v>
      </c>
      <c r="C2458" t="s">
        <v>1733</v>
      </c>
      <c r="D2458" t="s">
        <v>6926</v>
      </c>
      <c r="E2458" t="s">
        <v>1712</v>
      </c>
    </row>
    <row r="2459" spans="1:5" x14ac:dyDescent="0.35">
      <c r="A2459" t="s">
        <v>4089</v>
      </c>
      <c r="B2459" t="s">
        <v>5</v>
      </c>
      <c r="C2459" t="s">
        <v>1733</v>
      </c>
      <c r="D2459" t="s">
        <v>6926</v>
      </c>
      <c r="E2459" t="s">
        <v>1713</v>
      </c>
    </row>
    <row r="2460" spans="1:5" x14ac:dyDescent="0.35">
      <c r="A2460" t="s">
        <v>4090</v>
      </c>
      <c r="B2460" t="s">
        <v>5</v>
      </c>
      <c r="C2460" t="s">
        <v>1733</v>
      </c>
      <c r="D2460" t="s">
        <v>6926</v>
      </c>
      <c r="E2460" t="s">
        <v>1714</v>
      </c>
    </row>
    <row r="2461" spans="1:5" x14ac:dyDescent="0.35">
      <c r="A2461" t="s">
        <v>4091</v>
      </c>
      <c r="B2461" t="s">
        <v>5</v>
      </c>
      <c r="C2461" t="s">
        <v>1733</v>
      </c>
      <c r="D2461" t="s">
        <v>6926</v>
      </c>
      <c r="E2461" t="s">
        <v>1715</v>
      </c>
    </row>
    <row r="2462" spans="1:5" x14ac:dyDescent="0.35">
      <c r="A2462" t="s">
        <v>4092</v>
      </c>
      <c r="B2462" t="s">
        <v>5</v>
      </c>
      <c r="C2462" t="s">
        <v>1733</v>
      </c>
      <c r="D2462" t="s">
        <v>6927</v>
      </c>
      <c r="E2462" t="s">
        <v>1702</v>
      </c>
    </row>
    <row r="2463" spans="1:5" x14ac:dyDescent="0.35">
      <c r="A2463" t="s">
        <v>4093</v>
      </c>
      <c r="B2463" t="s">
        <v>5</v>
      </c>
      <c r="C2463" t="s">
        <v>1733</v>
      </c>
      <c r="D2463" t="s">
        <v>6927</v>
      </c>
      <c r="E2463" t="s">
        <v>1705</v>
      </c>
    </row>
    <row r="2464" spans="1:5" x14ac:dyDescent="0.35">
      <c r="A2464" t="s">
        <v>4094</v>
      </c>
      <c r="B2464" t="s">
        <v>5</v>
      </c>
      <c r="C2464" t="s">
        <v>1733</v>
      </c>
      <c r="D2464" t="s">
        <v>6927</v>
      </c>
      <c r="E2464" t="s">
        <v>1706</v>
      </c>
    </row>
    <row r="2465" spans="1:5" x14ac:dyDescent="0.35">
      <c r="A2465" t="s">
        <v>4095</v>
      </c>
      <c r="B2465" t="s">
        <v>5</v>
      </c>
      <c r="C2465" t="s">
        <v>1733</v>
      </c>
      <c r="D2465" t="s">
        <v>6927</v>
      </c>
      <c r="E2465" t="s">
        <v>1707</v>
      </c>
    </row>
    <row r="2466" spans="1:5" x14ac:dyDescent="0.35">
      <c r="A2466" t="s">
        <v>4096</v>
      </c>
      <c r="B2466" t="s">
        <v>5</v>
      </c>
      <c r="C2466" t="s">
        <v>1733</v>
      </c>
      <c r="D2466" t="s">
        <v>6927</v>
      </c>
      <c r="E2466" t="s">
        <v>1708</v>
      </c>
    </row>
    <row r="2467" spans="1:5" x14ac:dyDescent="0.35">
      <c r="A2467" t="s">
        <v>4097</v>
      </c>
      <c r="B2467" t="s">
        <v>5</v>
      </c>
      <c r="C2467" t="s">
        <v>1733</v>
      </c>
      <c r="D2467" t="s">
        <v>6927</v>
      </c>
      <c r="E2467" t="s">
        <v>1709</v>
      </c>
    </row>
    <row r="2468" spans="1:5" x14ac:dyDescent="0.35">
      <c r="A2468" t="s">
        <v>4098</v>
      </c>
      <c r="B2468" t="s">
        <v>5</v>
      </c>
      <c r="C2468" t="s">
        <v>1733</v>
      </c>
      <c r="D2468" t="s">
        <v>6927</v>
      </c>
      <c r="E2468" t="s">
        <v>1710</v>
      </c>
    </row>
    <row r="2469" spans="1:5" x14ac:dyDescent="0.35">
      <c r="A2469" t="s">
        <v>4099</v>
      </c>
      <c r="B2469" t="s">
        <v>5</v>
      </c>
      <c r="C2469" t="s">
        <v>1733</v>
      </c>
      <c r="D2469" t="s">
        <v>6927</v>
      </c>
      <c r="E2469" t="s">
        <v>1711</v>
      </c>
    </row>
    <row r="2470" spans="1:5" x14ac:dyDescent="0.35">
      <c r="A2470" t="s">
        <v>4100</v>
      </c>
      <c r="B2470" t="s">
        <v>5</v>
      </c>
      <c r="C2470" t="s">
        <v>1733</v>
      </c>
      <c r="D2470" t="s">
        <v>6927</v>
      </c>
      <c r="E2470" t="s">
        <v>1712</v>
      </c>
    </row>
    <row r="2471" spans="1:5" x14ac:dyDescent="0.35">
      <c r="A2471" t="s">
        <v>4101</v>
      </c>
      <c r="B2471" t="s">
        <v>5</v>
      </c>
      <c r="C2471" t="s">
        <v>1733</v>
      </c>
      <c r="D2471" t="s">
        <v>6927</v>
      </c>
      <c r="E2471" t="s">
        <v>1713</v>
      </c>
    </row>
    <row r="2472" spans="1:5" x14ac:dyDescent="0.35">
      <c r="A2472" t="s">
        <v>4102</v>
      </c>
      <c r="B2472" t="s">
        <v>5</v>
      </c>
      <c r="C2472" t="s">
        <v>1733</v>
      </c>
      <c r="D2472" t="s">
        <v>6927</v>
      </c>
      <c r="E2472" t="s">
        <v>1714</v>
      </c>
    </row>
    <row r="2473" spans="1:5" x14ac:dyDescent="0.35">
      <c r="A2473" t="s">
        <v>4103</v>
      </c>
      <c r="B2473" t="s">
        <v>5</v>
      </c>
      <c r="C2473" t="s">
        <v>1733</v>
      </c>
      <c r="D2473" t="s">
        <v>6927</v>
      </c>
      <c r="E2473" t="s">
        <v>1715</v>
      </c>
    </row>
    <row r="2474" spans="1:5" x14ac:dyDescent="0.35">
      <c r="A2474" t="s">
        <v>4104</v>
      </c>
      <c r="B2474" t="s">
        <v>5</v>
      </c>
      <c r="C2474" t="s">
        <v>1733</v>
      </c>
      <c r="D2474" t="s">
        <v>6928</v>
      </c>
      <c r="E2474" t="s">
        <v>1702</v>
      </c>
    </row>
    <row r="2475" spans="1:5" x14ac:dyDescent="0.35">
      <c r="A2475" t="s">
        <v>4105</v>
      </c>
      <c r="B2475" t="s">
        <v>5</v>
      </c>
      <c r="C2475" t="s">
        <v>1733</v>
      </c>
      <c r="D2475" t="s">
        <v>6928</v>
      </c>
      <c r="E2475" t="s">
        <v>1705</v>
      </c>
    </row>
    <row r="2476" spans="1:5" x14ac:dyDescent="0.35">
      <c r="A2476" t="s">
        <v>4106</v>
      </c>
      <c r="B2476" t="s">
        <v>5</v>
      </c>
      <c r="C2476" t="s">
        <v>1733</v>
      </c>
      <c r="D2476" t="s">
        <v>6928</v>
      </c>
      <c r="E2476" t="s">
        <v>1706</v>
      </c>
    </row>
    <row r="2477" spans="1:5" x14ac:dyDescent="0.35">
      <c r="A2477" t="s">
        <v>4107</v>
      </c>
      <c r="B2477" t="s">
        <v>5</v>
      </c>
      <c r="C2477" t="s">
        <v>1733</v>
      </c>
      <c r="D2477" t="s">
        <v>6928</v>
      </c>
      <c r="E2477" t="s">
        <v>1707</v>
      </c>
    </row>
    <row r="2478" spans="1:5" x14ac:dyDescent="0.35">
      <c r="A2478" t="s">
        <v>4108</v>
      </c>
      <c r="B2478" t="s">
        <v>5</v>
      </c>
      <c r="C2478" t="s">
        <v>1733</v>
      </c>
      <c r="D2478" t="s">
        <v>6928</v>
      </c>
      <c r="E2478" t="s">
        <v>1708</v>
      </c>
    </row>
    <row r="2479" spans="1:5" x14ac:dyDescent="0.35">
      <c r="A2479" t="s">
        <v>4109</v>
      </c>
      <c r="B2479" t="s">
        <v>5</v>
      </c>
      <c r="C2479" t="s">
        <v>1733</v>
      </c>
      <c r="D2479" t="s">
        <v>6928</v>
      </c>
      <c r="E2479" t="s">
        <v>1709</v>
      </c>
    </row>
    <row r="2480" spans="1:5" x14ac:dyDescent="0.35">
      <c r="A2480" t="s">
        <v>4110</v>
      </c>
      <c r="B2480" t="s">
        <v>5</v>
      </c>
      <c r="C2480" t="s">
        <v>1733</v>
      </c>
      <c r="D2480" t="s">
        <v>6928</v>
      </c>
      <c r="E2480" t="s">
        <v>1710</v>
      </c>
    </row>
    <row r="2481" spans="1:5" x14ac:dyDescent="0.35">
      <c r="A2481" t="s">
        <v>4111</v>
      </c>
      <c r="B2481" t="s">
        <v>5</v>
      </c>
      <c r="C2481" t="s">
        <v>1733</v>
      </c>
      <c r="D2481" t="s">
        <v>6928</v>
      </c>
      <c r="E2481" t="s">
        <v>1711</v>
      </c>
    </row>
    <row r="2482" spans="1:5" x14ac:dyDescent="0.35">
      <c r="A2482" t="s">
        <v>4112</v>
      </c>
      <c r="B2482" t="s">
        <v>5</v>
      </c>
      <c r="C2482" t="s">
        <v>1733</v>
      </c>
      <c r="D2482" t="s">
        <v>6928</v>
      </c>
      <c r="E2482" t="s">
        <v>1712</v>
      </c>
    </row>
    <row r="2483" spans="1:5" x14ac:dyDescent="0.35">
      <c r="A2483" t="s">
        <v>4113</v>
      </c>
      <c r="B2483" t="s">
        <v>5</v>
      </c>
      <c r="C2483" t="s">
        <v>1733</v>
      </c>
      <c r="D2483" t="s">
        <v>6928</v>
      </c>
      <c r="E2483" t="s">
        <v>1713</v>
      </c>
    </row>
    <row r="2484" spans="1:5" x14ac:dyDescent="0.35">
      <c r="A2484" t="s">
        <v>4114</v>
      </c>
      <c r="B2484" t="s">
        <v>5</v>
      </c>
      <c r="C2484" t="s">
        <v>1733</v>
      </c>
      <c r="D2484" t="s">
        <v>6928</v>
      </c>
      <c r="E2484" t="s">
        <v>1714</v>
      </c>
    </row>
    <row r="2485" spans="1:5" x14ac:dyDescent="0.35">
      <c r="A2485" t="s">
        <v>4115</v>
      </c>
      <c r="B2485" t="s">
        <v>5</v>
      </c>
      <c r="C2485" t="s">
        <v>1733</v>
      </c>
      <c r="D2485" t="s">
        <v>6928</v>
      </c>
      <c r="E2485" t="s">
        <v>1715</v>
      </c>
    </row>
    <row r="2486" spans="1:5" x14ac:dyDescent="0.35">
      <c r="A2486" t="s">
        <v>4116</v>
      </c>
      <c r="B2486" t="s">
        <v>5</v>
      </c>
      <c r="C2486" t="s">
        <v>1733</v>
      </c>
      <c r="D2486" t="s">
        <v>6929</v>
      </c>
      <c r="E2486" t="s">
        <v>1702</v>
      </c>
    </row>
    <row r="2487" spans="1:5" x14ac:dyDescent="0.35">
      <c r="A2487" t="s">
        <v>4117</v>
      </c>
      <c r="B2487" t="s">
        <v>5</v>
      </c>
      <c r="C2487" t="s">
        <v>1733</v>
      </c>
      <c r="D2487" t="s">
        <v>6929</v>
      </c>
      <c r="E2487" t="s">
        <v>1705</v>
      </c>
    </row>
    <row r="2488" spans="1:5" x14ac:dyDescent="0.35">
      <c r="A2488" t="s">
        <v>4118</v>
      </c>
      <c r="B2488" t="s">
        <v>5</v>
      </c>
      <c r="C2488" t="s">
        <v>1733</v>
      </c>
      <c r="D2488" t="s">
        <v>6929</v>
      </c>
      <c r="E2488" t="s">
        <v>1706</v>
      </c>
    </row>
    <row r="2489" spans="1:5" x14ac:dyDescent="0.35">
      <c r="A2489" t="s">
        <v>4119</v>
      </c>
      <c r="B2489" t="s">
        <v>5</v>
      </c>
      <c r="C2489" t="s">
        <v>1733</v>
      </c>
      <c r="D2489" t="s">
        <v>6929</v>
      </c>
      <c r="E2489" t="s">
        <v>1707</v>
      </c>
    </row>
    <row r="2490" spans="1:5" x14ac:dyDescent="0.35">
      <c r="A2490" t="s">
        <v>4120</v>
      </c>
      <c r="B2490" t="s">
        <v>5</v>
      </c>
      <c r="C2490" t="s">
        <v>1733</v>
      </c>
      <c r="D2490" t="s">
        <v>6929</v>
      </c>
      <c r="E2490" t="s">
        <v>1708</v>
      </c>
    </row>
    <row r="2491" spans="1:5" x14ac:dyDescent="0.35">
      <c r="A2491" t="s">
        <v>4121</v>
      </c>
      <c r="B2491" t="s">
        <v>5</v>
      </c>
      <c r="C2491" t="s">
        <v>1733</v>
      </c>
      <c r="D2491" t="s">
        <v>6929</v>
      </c>
      <c r="E2491" t="s">
        <v>1709</v>
      </c>
    </row>
    <row r="2492" spans="1:5" x14ac:dyDescent="0.35">
      <c r="A2492" t="s">
        <v>4122</v>
      </c>
      <c r="B2492" t="s">
        <v>5</v>
      </c>
      <c r="C2492" t="s">
        <v>1733</v>
      </c>
      <c r="D2492" t="s">
        <v>6929</v>
      </c>
      <c r="E2492" t="s">
        <v>1710</v>
      </c>
    </row>
    <row r="2493" spans="1:5" x14ac:dyDescent="0.35">
      <c r="A2493" t="s">
        <v>4123</v>
      </c>
      <c r="B2493" t="s">
        <v>5</v>
      </c>
      <c r="C2493" t="s">
        <v>1733</v>
      </c>
      <c r="D2493" t="s">
        <v>6929</v>
      </c>
      <c r="E2493" t="s">
        <v>1711</v>
      </c>
    </row>
    <row r="2494" spans="1:5" x14ac:dyDescent="0.35">
      <c r="A2494" t="s">
        <v>4124</v>
      </c>
      <c r="B2494" t="s">
        <v>5</v>
      </c>
      <c r="C2494" t="s">
        <v>1733</v>
      </c>
      <c r="D2494" t="s">
        <v>6929</v>
      </c>
      <c r="E2494" t="s">
        <v>1712</v>
      </c>
    </row>
    <row r="2495" spans="1:5" x14ac:dyDescent="0.35">
      <c r="A2495" t="s">
        <v>4125</v>
      </c>
      <c r="B2495" t="s">
        <v>5</v>
      </c>
      <c r="C2495" t="s">
        <v>1733</v>
      </c>
      <c r="D2495" t="s">
        <v>6929</v>
      </c>
      <c r="E2495" t="s">
        <v>1713</v>
      </c>
    </row>
    <row r="2496" spans="1:5" x14ac:dyDescent="0.35">
      <c r="A2496" t="s">
        <v>4126</v>
      </c>
      <c r="B2496" t="s">
        <v>5</v>
      </c>
      <c r="C2496" t="s">
        <v>1733</v>
      </c>
      <c r="D2496" t="s">
        <v>6929</v>
      </c>
      <c r="E2496" t="s">
        <v>1714</v>
      </c>
    </row>
    <row r="2497" spans="1:5" x14ac:dyDescent="0.35">
      <c r="A2497" t="s">
        <v>4127</v>
      </c>
      <c r="B2497" t="s">
        <v>5</v>
      </c>
      <c r="C2497" t="s">
        <v>1733</v>
      </c>
      <c r="D2497" t="s">
        <v>6929</v>
      </c>
      <c r="E2497" t="s">
        <v>1715</v>
      </c>
    </row>
    <row r="2498" spans="1:5" x14ac:dyDescent="0.35">
      <c r="A2498" t="s">
        <v>4128</v>
      </c>
      <c r="B2498" t="s">
        <v>5</v>
      </c>
      <c r="C2498" t="s">
        <v>1733</v>
      </c>
      <c r="D2498" t="s">
        <v>6930</v>
      </c>
      <c r="E2498" t="s">
        <v>1702</v>
      </c>
    </row>
    <row r="2499" spans="1:5" x14ac:dyDescent="0.35">
      <c r="A2499" t="s">
        <v>4129</v>
      </c>
      <c r="B2499" t="s">
        <v>5</v>
      </c>
      <c r="C2499" t="s">
        <v>1733</v>
      </c>
      <c r="D2499" t="s">
        <v>6930</v>
      </c>
      <c r="E2499" t="s">
        <v>1705</v>
      </c>
    </row>
    <row r="2500" spans="1:5" x14ac:dyDescent="0.35">
      <c r="A2500" t="s">
        <v>4130</v>
      </c>
      <c r="B2500" t="s">
        <v>5</v>
      </c>
      <c r="C2500" t="s">
        <v>1733</v>
      </c>
      <c r="D2500" t="s">
        <v>6930</v>
      </c>
      <c r="E2500" t="s">
        <v>1706</v>
      </c>
    </row>
    <row r="2501" spans="1:5" x14ac:dyDescent="0.35">
      <c r="A2501" t="s">
        <v>4131</v>
      </c>
      <c r="B2501" t="s">
        <v>5</v>
      </c>
      <c r="C2501" t="s">
        <v>1733</v>
      </c>
      <c r="D2501" t="s">
        <v>6930</v>
      </c>
      <c r="E2501" t="s">
        <v>1707</v>
      </c>
    </row>
    <row r="2502" spans="1:5" x14ac:dyDescent="0.35">
      <c r="A2502" t="s">
        <v>4132</v>
      </c>
      <c r="B2502" t="s">
        <v>5</v>
      </c>
      <c r="C2502" t="s">
        <v>1733</v>
      </c>
      <c r="D2502" t="s">
        <v>6930</v>
      </c>
      <c r="E2502" t="s">
        <v>1708</v>
      </c>
    </row>
    <row r="2503" spans="1:5" x14ac:dyDescent="0.35">
      <c r="A2503" t="s">
        <v>4133</v>
      </c>
      <c r="B2503" t="s">
        <v>5</v>
      </c>
      <c r="C2503" t="s">
        <v>1733</v>
      </c>
      <c r="D2503" t="s">
        <v>6930</v>
      </c>
      <c r="E2503" t="s">
        <v>1709</v>
      </c>
    </row>
    <row r="2504" spans="1:5" x14ac:dyDescent="0.35">
      <c r="A2504" t="s">
        <v>4134</v>
      </c>
      <c r="B2504" t="s">
        <v>5</v>
      </c>
      <c r="C2504" t="s">
        <v>1733</v>
      </c>
      <c r="D2504" t="s">
        <v>6930</v>
      </c>
      <c r="E2504" t="s">
        <v>1710</v>
      </c>
    </row>
    <row r="2505" spans="1:5" x14ac:dyDescent="0.35">
      <c r="A2505" t="s">
        <v>4135</v>
      </c>
      <c r="B2505" t="s">
        <v>5</v>
      </c>
      <c r="C2505" t="s">
        <v>1733</v>
      </c>
      <c r="D2505" t="s">
        <v>6930</v>
      </c>
      <c r="E2505" t="s">
        <v>1711</v>
      </c>
    </row>
    <row r="2506" spans="1:5" x14ac:dyDescent="0.35">
      <c r="A2506" t="s">
        <v>4136</v>
      </c>
      <c r="B2506" t="s">
        <v>5</v>
      </c>
      <c r="C2506" t="s">
        <v>1733</v>
      </c>
      <c r="D2506" t="s">
        <v>6930</v>
      </c>
      <c r="E2506" t="s">
        <v>1712</v>
      </c>
    </row>
    <row r="2507" spans="1:5" x14ac:dyDescent="0.35">
      <c r="A2507" t="s">
        <v>4137</v>
      </c>
      <c r="B2507" t="s">
        <v>5</v>
      </c>
      <c r="C2507" t="s">
        <v>1733</v>
      </c>
      <c r="D2507" t="s">
        <v>6930</v>
      </c>
      <c r="E2507" t="s">
        <v>1713</v>
      </c>
    </row>
    <row r="2508" spans="1:5" x14ac:dyDescent="0.35">
      <c r="A2508" t="s">
        <v>4138</v>
      </c>
      <c r="B2508" t="s">
        <v>5</v>
      </c>
      <c r="C2508" t="s">
        <v>1733</v>
      </c>
      <c r="D2508" t="s">
        <v>6930</v>
      </c>
      <c r="E2508" t="s">
        <v>1714</v>
      </c>
    </row>
    <row r="2509" spans="1:5" x14ac:dyDescent="0.35">
      <c r="A2509" t="s">
        <v>4139</v>
      </c>
      <c r="B2509" t="s">
        <v>5</v>
      </c>
      <c r="C2509" t="s">
        <v>1733</v>
      </c>
      <c r="D2509" t="s">
        <v>6930</v>
      </c>
      <c r="E2509" t="s">
        <v>1715</v>
      </c>
    </row>
    <row r="2510" spans="1:5" x14ac:dyDescent="0.35">
      <c r="A2510" t="s">
        <v>4140</v>
      </c>
      <c r="B2510" t="s">
        <v>5</v>
      </c>
      <c r="C2510" t="s">
        <v>1733</v>
      </c>
      <c r="D2510" t="s">
        <v>6931</v>
      </c>
      <c r="E2510" t="s">
        <v>1702</v>
      </c>
    </row>
    <row r="2511" spans="1:5" x14ac:dyDescent="0.35">
      <c r="A2511" t="s">
        <v>4141</v>
      </c>
      <c r="B2511" t="s">
        <v>5</v>
      </c>
      <c r="C2511" t="s">
        <v>1733</v>
      </c>
      <c r="D2511" t="s">
        <v>6931</v>
      </c>
      <c r="E2511" t="s">
        <v>1705</v>
      </c>
    </row>
    <row r="2512" spans="1:5" x14ac:dyDescent="0.35">
      <c r="A2512" t="s">
        <v>4142</v>
      </c>
      <c r="B2512" t="s">
        <v>5</v>
      </c>
      <c r="C2512" t="s">
        <v>1733</v>
      </c>
      <c r="D2512" t="s">
        <v>6931</v>
      </c>
      <c r="E2512" t="s">
        <v>1706</v>
      </c>
    </row>
    <row r="2513" spans="1:5" x14ac:dyDescent="0.35">
      <c r="A2513" t="s">
        <v>4143</v>
      </c>
      <c r="B2513" t="s">
        <v>5</v>
      </c>
      <c r="C2513" t="s">
        <v>1733</v>
      </c>
      <c r="D2513" t="s">
        <v>6931</v>
      </c>
      <c r="E2513" t="s">
        <v>1707</v>
      </c>
    </row>
    <row r="2514" spans="1:5" x14ac:dyDescent="0.35">
      <c r="A2514" t="s">
        <v>4144</v>
      </c>
      <c r="B2514" t="s">
        <v>5</v>
      </c>
      <c r="C2514" t="s">
        <v>1733</v>
      </c>
      <c r="D2514" t="s">
        <v>6931</v>
      </c>
      <c r="E2514" t="s">
        <v>1708</v>
      </c>
    </row>
    <row r="2515" spans="1:5" x14ac:dyDescent="0.35">
      <c r="A2515" t="s">
        <v>4145</v>
      </c>
      <c r="B2515" t="s">
        <v>5</v>
      </c>
      <c r="C2515" t="s">
        <v>1733</v>
      </c>
      <c r="D2515" t="s">
        <v>6931</v>
      </c>
      <c r="E2515" t="s">
        <v>1709</v>
      </c>
    </row>
    <row r="2516" spans="1:5" x14ac:dyDescent="0.35">
      <c r="A2516" t="s">
        <v>4146</v>
      </c>
      <c r="B2516" t="s">
        <v>5</v>
      </c>
      <c r="C2516" t="s">
        <v>1733</v>
      </c>
      <c r="D2516" t="s">
        <v>6931</v>
      </c>
      <c r="E2516" t="s">
        <v>1710</v>
      </c>
    </row>
    <row r="2517" spans="1:5" x14ac:dyDescent="0.35">
      <c r="A2517" t="s">
        <v>4147</v>
      </c>
      <c r="B2517" t="s">
        <v>5</v>
      </c>
      <c r="C2517" t="s">
        <v>1733</v>
      </c>
      <c r="D2517" t="s">
        <v>6931</v>
      </c>
      <c r="E2517" t="s">
        <v>1711</v>
      </c>
    </row>
    <row r="2518" spans="1:5" x14ac:dyDescent="0.35">
      <c r="A2518" t="s">
        <v>4148</v>
      </c>
      <c r="B2518" t="s">
        <v>5</v>
      </c>
      <c r="C2518" t="s">
        <v>1733</v>
      </c>
      <c r="D2518" t="s">
        <v>6931</v>
      </c>
      <c r="E2518" t="s">
        <v>1712</v>
      </c>
    </row>
    <row r="2519" spans="1:5" x14ac:dyDescent="0.35">
      <c r="A2519" t="s">
        <v>4149</v>
      </c>
      <c r="B2519" t="s">
        <v>5</v>
      </c>
      <c r="C2519" t="s">
        <v>1733</v>
      </c>
      <c r="D2519" t="s">
        <v>6931</v>
      </c>
      <c r="E2519" t="s">
        <v>1713</v>
      </c>
    </row>
    <row r="2520" spans="1:5" x14ac:dyDescent="0.35">
      <c r="A2520" t="s">
        <v>4150</v>
      </c>
      <c r="B2520" t="s">
        <v>5</v>
      </c>
      <c r="C2520" t="s">
        <v>1733</v>
      </c>
      <c r="D2520" t="s">
        <v>6931</v>
      </c>
      <c r="E2520" t="s">
        <v>1714</v>
      </c>
    </row>
    <row r="2521" spans="1:5" x14ac:dyDescent="0.35">
      <c r="A2521" t="s">
        <v>4151</v>
      </c>
      <c r="B2521" t="s">
        <v>5</v>
      </c>
      <c r="C2521" t="s">
        <v>1733</v>
      </c>
      <c r="D2521" t="s">
        <v>6931</v>
      </c>
      <c r="E2521" t="s">
        <v>1715</v>
      </c>
    </row>
    <row r="2522" spans="1:5" x14ac:dyDescent="0.35">
      <c r="A2522" t="s">
        <v>4152</v>
      </c>
      <c r="B2522" t="s">
        <v>5</v>
      </c>
      <c r="C2522" t="s">
        <v>1733</v>
      </c>
      <c r="D2522" t="s">
        <v>6932</v>
      </c>
      <c r="E2522" t="s">
        <v>1702</v>
      </c>
    </row>
    <row r="2523" spans="1:5" x14ac:dyDescent="0.35">
      <c r="A2523" t="s">
        <v>4153</v>
      </c>
      <c r="B2523" t="s">
        <v>5</v>
      </c>
      <c r="C2523" t="s">
        <v>1733</v>
      </c>
      <c r="D2523" t="s">
        <v>6932</v>
      </c>
      <c r="E2523" t="s">
        <v>1705</v>
      </c>
    </row>
    <row r="2524" spans="1:5" x14ac:dyDescent="0.35">
      <c r="A2524" t="s">
        <v>4154</v>
      </c>
      <c r="B2524" t="s">
        <v>5</v>
      </c>
      <c r="C2524" t="s">
        <v>1733</v>
      </c>
      <c r="D2524" t="s">
        <v>6932</v>
      </c>
      <c r="E2524" t="s">
        <v>1706</v>
      </c>
    </row>
    <row r="2525" spans="1:5" x14ac:dyDescent="0.35">
      <c r="A2525" t="s">
        <v>4155</v>
      </c>
      <c r="B2525" t="s">
        <v>5</v>
      </c>
      <c r="C2525" t="s">
        <v>1733</v>
      </c>
      <c r="D2525" t="s">
        <v>6932</v>
      </c>
      <c r="E2525" t="s">
        <v>1707</v>
      </c>
    </row>
    <row r="2526" spans="1:5" x14ac:dyDescent="0.35">
      <c r="A2526" t="s">
        <v>4156</v>
      </c>
      <c r="B2526" t="s">
        <v>5</v>
      </c>
      <c r="C2526" t="s">
        <v>1733</v>
      </c>
      <c r="D2526" t="s">
        <v>6932</v>
      </c>
      <c r="E2526" t="s">
        <v>1708</v>
      </c>
    </row>
    <row r="2527" spans="1:5" x14ac:dyDescent="0.35">
      <c r="A2527" t="s">
        <v>4157</v>
      </c>
      <c r="B2527" t="s">
        <v>5</v>
      </c>
      <c r="C2527" t="s">
        <v>1733</v>
      </c>
      <c r="D2527" t="s">
        <v>6932</v>
      </c>
      <c r="E2527" t="s">
        <v>1709</v>
      </c>
    </row>
    <row r="2528" spans="1:5" x14ac:dyDescent="0.35">
      <c r="A2528" t="s">
        <v>4158</v>
      </c>
      <c r="B2528" t="s">
        <v>5</v>
      </c>
      <c r="C2528" t="s">
        <v>1733</v>
      </c>
      <c r="D2528" t="s">
        <v>6932</v>
      </c>
      <c r="E2528" t="s">
        <v>1710</v>
      </c>
    </row>
    <row r="2529" spans="1:5" x14ac:dyDescent="0.35">
      <c r="A2529" t="s">
        <v>4159</v>
      </c>
      <c r="B2529" t="s">
        <v>5</v>
      </c>
      <c r="C2529" t="s">
        <v>1733</v>
      </c>
      <c r="D2529" t="s">
        <v>6932</v>
      </c>
      <c r="E2529" t="s">
        <v>1711</v>
      </c>
    </row>
    <row r="2530" spans="1:5" x14ac:dyDescent="0.35">
      <c r="A2530" t="s">
        <v>4160</v>
      </c>
      <c r="B2530" t="s">
        <v>5</v>
      </c>
      <c r="C2530" t="s">
        <v>1733</v>
      </c>
      <c r="D2530" t="s">
        <v>6932</v>
      </c>
      <c r="E2530" t="s">
        <v>1712</v>
      </c>
    </row>
    <row r="2531" spans="1:5" x14ac:dyDescent="0.35">
      <c r="A2531" t="s">
        <v>4161</v>
      </c>
      <c r="B2531" t="s">
        <v>5</v>
      </c>
      <c r="C2531" t="s">
        <v>1733</v>
      </c>
      <c r="D2531" t="s">
        <v>6932</v>
      </c>
      <c r="E2531" t="s">
        <v>1713</v>
      </c>
    </row>
    <row r="2532" spans="1:5" x14ac:dyDescent="0.35">
      <c r="A2532" t="s">
        <v>4162</v>
      </c>
      <c r="B2532" t="s">
        <v>5</v>
      </c>
      <c r="C2532" t="s">
        <v>1733</v>
      </c>
      <c r="D2532" t="s">
        <v>6932</v>
      </c>
      <c r="E2532" t="s">
        <v>1714</v>
      </c>
    </row>
    <row r="2533" spans="1:5" x14ac:dyDescent="0.35">
      <c r="A2533" t="s">
        <v>4163</v>
      </c>
      <c r="B2533" t="s">
        <v>5</v>
      </c>
      <c r="C2533" t="s">
        <v>1733</v>
      </c>
      <c r="D2533" t="s">
        <v>6932</v>
      </c>
      <c r="E2533" t="s">
        <v>1715</v>
      </c>
    </row>
    <row r="2534" spans="1:5" x14ac:dyDescent="0.35">
      <c r="A2534" t="s">
        <v>4164</v>
      </c>
      <c r="B2534" t="s">
        <v>5</v>
      </c>
      <c r="C2534" t="s">
        <v>1733</v>
      </c>
      <c r="D2534" t="s">
        <v>6933</v>
      </c>
      <c r="E2534" t="s">
        <v>1702</v>
      </c>
    </row>
    <row r="2535" spans="1:5" x14ac:dyDescent="0.35">
      <c r="A2535" t="s">
        <v>4165</v>
      </c>
      <c r="B2535" t="s">
        <v>5</v>
      </c>
      <c r="C2535" t="s">
        <v>1733</v>
      </c>
      <c r="D2535" t="s">
        <v>6933</v>
      </c>
      <c r="E2535" t="s">
        <v>1705</v>
      </c>
    </row>
    <row r="2536" spans="1:5" x14ac:dyDescent="0.35">
      <c r="A2536" t="s">
        <v>4166</v>
      </c>
      <c r="B2536" t="s">
        <v>5</v>
      </c>
      <c r="C2536" t="s">
        <v>1733</v>
      </c>
      <c r="D2536" t="s">
        <v>6933</v>
      </c>
      <c r="E2536" t="s">
        <v>1706</v>
      </c>
    </row>
    <row r="2537" spans="1:5" x14ac:dyDescent="0.35">
      <c r="A2537" t="s">
        <v>4167</v>
      </c>
      <c r="B2537" t="s">
        <v>5</v>
      </c>
      <c r="C2537" t="s">
        <v>1733</v>
      </c>
      <c r="D2537" t="s">
        <v>6933</v>
      </c>
      <c r="E2537" t="s">
        <v>1707</v>
      </c>
    </row>
    <row r="2538" spans="1:5" x14ac:dyDescent="0.35">
      <c r="A2538" t="s">
        <v>4168</v>
      </c>
      <c r="B2538" t="s">
        <v>5</v>
      </c>
      <c r="C2538" t="s">
        <v>1733</v>
      </c>
      <c r="D2538" t="s">
        <v>6933</v>
      </c>
      <c r="E2538" t="s">
        <v>1708</v>
      </c>
    </row>
    <row r="2539" spans="1:5" x14ac:dyDescent="0.35">
      <c r="A2539" t="s">
        <v>4169</v>
      </c>
      <c r="B2539" t="s">
        <v>5</v>
      </c>
      <c r="C2539" t="s">
        <v>1733</v>
      </c>
      <c r="D2539" t="s">
        <v>6933</v>
      </c>
      <c r="E2539" t="s">
        <v>1709</v>
      </c>
    </row>
    <row r="2540" spans="1:5" x14ac:dyDescent="0.35">
      <c r="A2540" t="s">
        <v>4170</v>
      </c>
      <c r="B2540" t="s">
        <v>5</v>
      </c>
      <c r="C2540" t="s">
        <v>1733</v>
      </c>
      <c r="D2540" t="s">
        <v>6933</v>
      </c>
      <c r="E2540" t="s">
        <v>1710</v>
      </c>
    </row>
    <row r="2541" spans="1:5" x14ac:dyDescent="0.35">
      <c r="A2541" t="s">
        <v>4171</v>
      </c>
      <c r="B2541" t="s">
        <v>5</v>
      </c>
      <c r="C2541" t="s">
        <v>1733</v>
      </c>
      <c r="D2541" t="s">
        <v>6933</v>
      </c>
      <c r="E2541" t="s">
        <v>1711</v>
      </c>
    </row>
    <row r="2542" spans="1:5" x14ac:dyDescent="0.35">
      <c r="A2542" t="s">
        <v>4172</v>
      </c>
      <c r="B2542" t="s">
        <v>5</v>
      </c>
      <c r="C2542" t="s">
        <v>1733</v>
      </c>
      <c r="D2542" t="s">
        <v>6933</v>
      </c>
      <c r="E2542" t="s">
        <v>1712</v>
      </c>
    </row>
    <row r="2543" spans="1:5" x14ac:dyDescent="0.35">
      <c r="A2543" t="s">
        <v>4173</v>
      </c>
      <c r="B2543" t="s">
        <v>5</v>
      </c>
      <c r="C2543" t="s">
        <v>1733</v>
      </c>
      <c r="D2543" t="s">
        <v>6933</v>
      </c>
      <c r="E2543" t="s">
        <v>1713</v>
      </c>
    </row>
    <row r="2544" spans="1:5" x14ac:dyDescent="0.35">
      <c r="A2544" t="s">
        <v>4174</v>
      </c>
      <c r="B2544" t="s">
        <v>5</v>
      </c>
      <c r="C2544" t="s">
        <v>1733</v>
      </c>
      <c r="D2544" t="s">
        <v>6933</v>
      </c>
      <c r="E2544" t="s">
        <v>1714</v>
      </c>
    </row>
    <row r="2545" spans="1:5" x14ac:dyDescent="0.35">
      <c r="A2545" t="s">
        <v>4175</v>
      </c>
      <c r="B2545" t="s">
        <v>5</v>
      </c>
      <c r="C2545" t="s">
        <v>1733</v>
      </c>
      <c r="D2545" t="s">
        <v>6933</v>
      </c>
      <c r="E2545" t="s">
        <v>1715</v>
      </c>
    </row>
    <row r="2546" spans="1:5" x14ac:dyDescent="0.35">
      <c r="A2546" t="s">
        <v>4176</v>
      </c>
      <c r="B2546" t="s">
        <v>5</v>
      </c>
      <c r="C2546" t="s">
        <v>1733</v>
      </c>
      <c r="D2546" t="s">
        <v>6934</v>
      </c>
      <c r="E2546" t="s">
        <v>1702</v>
      </c>
    </row>
    <row r="2547" spans="1:5" x14ac:dyDescent="0.35">
      <c r="A2547" t="s">
        <v>4177</v>
      </c>
      <c r="B2547" t="s">
        <v>5</v>
      </c>
      <c r="C2547" t="s">
        <v>1733</v>
      </c>
      <c r="D2547" t="s">
        <v>6934</v>
      </c>
      <c r="E2547" t="s">
        <v>1705</v>
      </c>
    </row>
    <row r="2548" spans="1:5" x14ac:dyDescent="0.35">
      <c r="A2548" t="s">
        <v>4178</v>
      </c>
      <c r="B2548" t="s">
        <v>5</v>
      </c>
      <c r="C2548" t="s">
        <v>1733</v>
      </c>
      <c r="D2548" t="s">
        <v>6934</v>
      </c>
      <c r="E2548" t="s">
        <v>1706</v>
      </c>
    </row>
    <row r="2549" spans="1:5" x14ac:dyDescent="0.35">
      <c r="A2549" t="s">
        <v>4179</v>
      </c>
      <c r="B2549" t="s">
        <v>5</v>
      </c>
      <c r="C2549" t="s">
        <v>1733</v>
      </c>
      <c r="D2549" t="s">
        <v>6934</v>
      </c>
      <c r="E2549" t="s">
        <v>1707</v>
      </c>
    </row>
    <row r="2550" spans="1:5" x14ac:dyDescent="0.35">
      <c r="A2550" t="s">
        <v>4180</v>
      </c>
      <c r="B2550" t="s">
        <v>5</v>
      </c>
      <c r="C2550" t="s">
        <v>1733</v>
      </c>
      <c r="D2550" t="s">
        <v>6934</v>
      </c>
      <c r="E2550" t="s">
        <v>1708</v>
      </c>
    </row>
    <row r="2551" spans="1:5" x14ac:dyDescent="0.35">
      <c r="A2551" t="s">
        <v>4181</v>
      </c>
      <c r="B2551" t="s">
        <v>5</v>
      </c>
      <c r="C2551" t="s">
        <v>1733</v>
      </c>
      <c r="D2551" t="s">
        <v>6934</v>
      </c>
      <c r="E2551" t="s">
        <v>1709</v>
      </c>
    </row>
    <row r="2552" spans="1:5" x14ac:dyDescent="0.35">
      <c r="A2552" t="s">
        <v>4182</v>
      </c>
      <c r="B2552" t="s">
        <v>5</v>
      </c>
      <c r="C2552" t="s">
        <v>1733</v>
      </c>
      <c r="D2552" t="s">
        <v>6934</v>
      </c>
      <c r="E2552" t="s">
        <v>1710</v>
      </c>
    </row>
    <row r="2553" spans="1:5" x14ac:dyDescent="0.35">
      <c r="A2553" t="s">
        <v>4183</v>
      </c>
      <c r="B2553" t="s">
        <v>5</v>
      </c>
      <c r="C2553" t="s">
        <v>1733</v>
      </c>
      <c r="D2553" t="s">
        <v>6934</v>
      </c>
      <c r="E2553" t="s">
        <v>1711</v>
      </c>
    </row>
    <row r="2554" spans="1:5" x14ac:dyDescent="0.35">
      <c r="A2554" t="s">
        <v>4184</v>
      </c>
      <c r="B2554" t="s">
        <v>5</v>
      </c>
      <c r="C2554" t="s">
        <v>1733</v>
      </c>
      <c r="D2554" t="s">
        <v>6934</v>
      </c>
      <c r="E2554" t="s">
        <v>1712</v>
      </c>
    </row>
    <row r="2555" spans="1:5" x14ac:dyDescent="0.35">
      <c r="A2555" t="s">
        <v>4185</v>
      </c>
      <c r="B2555" t="s">
        <v>5</v>
      </c>
      <c r="C2555" t="s">
        <v>1733</v>
      </c>
      <c r="D2555" t="s">
        <v>6934</v>
      </c>
      <c r="E2555" t="s">
        <v>1713</v>
      </c>
    </row>
    <row r="2556" spans="1:5" x14ac:dyDescent="0.35">
      <c r="A2556" t="s">
        <v>4186</v>
      </c>
      <c r="B2556" t="s">
        <v>5</v>
      </c>
      <c r="C2556" t="s">
        <v>1733</v>
      </c>
      <c r="D2556" t="s">
        <v>6934</v>
      </c>
      <c r="E2556" t="s">
        <v>1714</v>
      </c>
    </row>
    <row r="2557" spans="1:5" x14ac:dyDescent="0.35">
      <c r="A2557" t="s">
        <v>4187</v>
      </c>
      <c r="B2557" t="s">
        <v>5</v>
      </c>
      <c r="C2557" t="s">
        <v>1733</v>
      </c>
      <c r="D2557" t="s">
        <v>6934</v>
      </c>
      <c r="E2557" t="s">
        <v>1715</v>
      </c>
    </row>
    <row r="2558" spans="1:5" x14ac:dyDescent="0.35">
      <c r="A2558" t="s">
        <v>4188</v>
      </c>
      <c r="B2558" t="s">
        <v>5</v>
      </c>
      <c r="C2558" t="s">
        <v>1733</v>
      </c>
      <c r="D2558" t="s">
        <v>6935</v>
      </c>
      <c r="E2558" t="s">
        <v>1702</v>
      </c>
    </row>
    <row r="2559" spans="1:5" x14ac:dyDescent="0.35">
      <c r="A2559" t="s">
        <v>4189</v>
      </c>
      <c r="B2559" t="s">
        <v>5</v>
      </c>
      <c r="C2559" t="s">
        <v>1733</v>
      </c>
      <c r="D2559" t="s">
        <v>6935</v>
      </c>
      <c r="E2559" t="s">
        <v>1705</v>
      </c>
    </row>
    <row r="2560" spans="1:5" x14ac:dyDescent="0.35">
      <c r="A2560" t="s">
        <v>4190</v>
      </c>
      <c r="B2560" t="s">
        <v>5</v>
      </c>
      <c r="C2560" t="s">
        <v>1733</v>
      </c>
      <c r="D2560" t="s">
        <v>6935</v>
      </c>
      <c r="E2560" t="s">
        <v>1706</v>
      </c>
    </row>
    <row r="2561" spans="1:5" x14ac:dyDescent="0.35">
      <c r="A2561" t="s">
        <v>4191</v>
      </c>
      <c r="B2561" t="s">
        <v>5</v>
      </c>
      <c r="C2561" t="s">
        <v>1733</v>
      </c>
      <c r="D2561" t="s">
        <v>6935</v>
      </c>
      <c r="E2561" t="s">
        <v>1707</v>
      </c>
    </row>
    <row r="2562" spans="1:5" x14ac:dyDescent="0.35">
      <c r="A2562" t="s">
        <v>4192</v>
      </c>
      <c r="B2562" t="s">
        <v>5</v>
      </c>
      <c r="C2562" t="s">
        <v>1733</v>
      </c>
      <c r="D2562" t="s">
        <v>6935</v>
      </c>
      <c r="E2562" t="s">
        <v>1708</v>
      </c>
    </row>
    <row r="2563" spans="1:5" x14ac:dyDescent="0.35">
      <c r="A2563" t="s">
        <v>4193</v>
      </c>
      <c r="B2563" t="s">
        <v>5</v>
      </c>
      <c r="C2563" t="s">
        <v>1733</v>
      </c>
      <c r="D2563" t="s">
        <v>6935</v>
      </c>
      <c r="E2563" t="s">
        <v>1709</v>
      </c>
    </row>
    <row r="2564" spans="1:5" x14ac:dyDescent="0.35">
      <c r="A2564" t="s">
        <v>4194</v>
      </c>
      <c r="B2564" t="s">
        <v>5</v>
      </c>
      <c r="C2564" t="s">
        <v>1733</v>
      </c>
      <c r="D2564" t="s">
        <v>6935</v>
      </c>
      <c r="E2564" t="s">
        <v>1710</v>
      </c>
    </row>
    <row r="2565" spans="1:5" x14ac:dyDescent="0.35">
      <c r="A2565" t="s">
        <v>4195</v>
      </c>
      <c r="B2565" t="s">
        <v>5</v>
      </c>
      <c r="C2565" t="s">
        <v>1733</v>
      </c>
      <c r="D2565" t="s">
        <v>6935</v>
      </c>
      <c r="E2565" t="s">
        <v>1711</v>
      </c>
    </row>
    <row r="2566" spans="1:5" x14ac:dyDescent="0.35">
      <c r="A2566" t="s">
        <v>4196</v>
      </c>
      <c r="B2566" t="s">
        <v>5</v>
      </c>
      <c r="C2566" t="s">
        <v>1733</v>
      </c>
      <c r="D2566" t="s">
        <v>6935</v>
      </c>
      <c r="E2566" t="s">
        <v>1712</v>
      </c>
    </row>
    <row r="2567" spans="1:5" x14ac:dyDescent="0.35">
      <c r="A2567" t="s">
        <v>4197</v>
      </c>
      <c r="B2567" t="s">
        <v>5</v>
      </c>
      <c r="C2567" t="s">
        <v>1733</v>
      </c>
      <c r="D2567" t="s">
        <v>6935</v>
      </c>
      <c r="E2567" t="s">
        <v>1713</v>
      </c>
    </row>
    <row r="2568" spans="1:5" x14ac:dyDescent="0.35">
      <c r="A2568" t="s">
        <v>4198</v>
      </c>
      <c r="B2568" t="s">
        <v>5</v>
      </c>
      <c r="C2568" t="s">
        <v>1733</v>
      </c>
      <c r="D2568" t="s">
        <v>6935</v>
      </c>
      <c r="E2568" t="s">
        <v>1714</v>
      </c>
    </row>
    <row r="2569" spans="1:5" x14ac:dyDescent="0.35">
      <c r="A2569" t="s">
        <v>4199</v>
      </c>
      <c r="B2569" t="s">
        <v>5</v>
      </c>
      <c r="C2569" t="s">
        <v>1733</v>
      </c>
      <c r="D2569" t="s">
        <v>6935</v>
      </c>
      <c r="E2569" t="s">
        <v>1715</v>
      </c>
    </row>
    <row r="2570" spans="1:5" x14ac:dyDescent="0.35">
      <c r="A2570" t="s">
        <v>4200</v>
      </c>
      <c r="B2570" t="s">
        <v>5</v>
      </c>
      <c r="C2570" t="s">
        <v>1733</v>
      </c>
      <c r="D2570" t="s">
        <v>6936</v>
      </c>
      <c r="E2570" t="s">
        <v>1702</v>
      </c>
    </row>
    <row r="2571" spans="1:5" x14ac:dyDescent="0.35">
      <c r="A2571" t="s">
        <v>4201</v>
      </c>
      <c r="B2571" t="s">
        <v>5</v>
      </c>
      <c r="C2571" t="s">
        <v>1733</v>
      </c>
      <c r="D2571" t="s">
        <v>6936</v>
      </c>
      <c r="E2571" t="s">
        <v>1705</v>
      </c>
    </row>
    <row r="2572" spans="1:5" x14ac:dyDescent="0.35">
      <c r="A2572" t="s">
        <v>4202</v>
      </c>
      <c r="B2572" t="s">
        <v>5</v>
      </c>
      <c r="C2572" t="s">
        <v>1733</v>
      </c>
      <c r="D2572" t="s">
        <v>6936</v>
      </c>
      <c r="E2572" t="s">
        <v>1706</v>
      </c>
    </row>
    <row r="2573" spans="1:5" x14ac:dyDescent="0.35">
      <c r="A2573" t="s">
        <v>4203</v>
      </c>
      <c r="B2573" t="s">
        <v>5</v>
      </c>
      <c r="C2573" t="s">
        <v>1733</v>
      </c>
      <c r="D2573" t="s">
        <v>6936</v>
      </c>
      <c r="E2573" t="s">
        <v>1707</v>
      </c>
    </row>
    <row r="2574" spans="1:5" x14ac:dyDescent="0.35">
      <c r="A2574" t="s">
        <v>4204</v>
      </c>
      <c r="B2574" t="s">
        <v>5</v>
      </c>
      <c r="C2574" t="s">
        <v>1733</v>
      </c>
      <c r="D2574" t="s">
        <v>6936</v>
      </c>
      <c r="E2574" t="s">
        <v>1708</v>
      </c>
    </row>
    <row r="2575" spans="1:5" x14ac:dyDescent="0.35">
      <c r="A2575" t="s">
        <v>4205</v>
      </c>
      <c r="B2575" t="s">
        <v>5</v>
      </c>
      <c r="C2575" t="s">
        <v>1733</v>
      </c>
      <c r="D2575" t="s">
        <v>6936</v>
      </c>
      <c r="E2575" t="s">
        <v>1709</v>
      </c>
    </row>
    <row r="2576" spans="1:5" x14ac:dyDescent="0.35">
      <c r="A2576" t="s">
        <v>4206</v>
      </c>
      <c r="B2576" t="s">
        <v>5</v>
      </c>
      <c r="C2576" t="s">
        <v>1733</v>
      </c>
      <c r="D2576" t="s">
        <v>6936</v>
      </c>
      <c r="E2576" t="s">
        <v>1710</v>
      </c>
    </row>
    <row r="2577" spans="1:5" x14ac:dyDescent="0.35">
      <c r="A2577" t="s">
        <v>4207</v>
      </c>
      <c r="B2577" t="s">
        <v>5</v>
      </c>
      <c r="C2577" t="s">
        <v>1733</v>
      </c>
      <c r="D2577" t="s">
        <v>6936</v>
      </c>
      <c r="E2577" t="s">
        <v>1711</v>
      </c>
    </row>
    <row r="2578" spans="1:5" x14ac:dyDescent="0.35">
      <c r="A2578" t="s">
        <v>4208</v>
      </c>
      <c r="B2578" t="s">
        <v>5</v>
      </c>
      <c r="C2578" t="s">
        <v>1733</v>
      </c>
      <c r="D2578" t="s">
        <v>6936</v>
      </c>
      <c r="E2578" t="s">
        <v>1712</v>
      </c>
    </row>
    <row r="2579" spans="1:5" x14ac:dyDescent="0.35">
      <c r="A2579" t="s">
        <v>4209</v>
      </c>
      <c r="B2579" t="s">
        <v>5</v>
      </c>
      <c r="C2579" t="s">
        <v>1733</v>
      </c>
      <c r="D2579" t="s">
        <v>6936</v>
      </c>
      <c r="E2579" t="s">
        <v>1713</v>
      </c>
    </row>
    <row r="2580" spans="1:5" x14ac:dyDescent="0.35">
      <c r="A2580" t="s">
        <v>4210</v>
      </c>
      <c r="B2580" t="s">
        <v>5</v>
      </c>
      <c r="C2580" t="s">
        <v>1733</v>
      </c>
      <c r="D2580" t="s">
        <v>6936</v>
      </c>
      <c r="E2580" t="s">
        <v>1714</v>
      </c>
    </row>
    <row r="2581" spans="1:5" x14ac:dyDescent="0.35">
      <c r="A2581" t="s">
        <v>4211</v>
      </c>
      <c r="B2581" t="s">
        <v>5</v>
      </c>
      <c r="C2581" t="s">
        <v>1733</v>
      </c>
      <c r="D2581" t="s">
        <v>6936</v>
      </c>
      <c r="E2581" t="s">
        <v>1715</v>
      </c>
    </row>
    <row r="2582" spans="1:5" x14ac:dyDescent="0.35">
      <c r="A2582" t="s">
        <v>4212</v>
      </c>
      <c r="B2582" t="s">
        <v>5</v>
      </c>
      <c r="C2582" t="s">
        <v>1734</v>
      </c>
      <c r="D2582" t="s">
        <v>6912</v>
      </c>
      <c r="E2582" t="s">
        <v>1702</v>
      </c>
    </row>
    <row r="2583" spans="1:5" x14ac:dyDescent="0.35">
      <c r="A2583" t="s">
        <v>4213</v>
      </c>
      <c r="B2583" t="s">
        <v>5</v>
      </c>
      <c r="C2583" t="s">
        <v>1734</v>
      </c>
      <c r="D2583" t="s">
        <v>6912</v>
      </c>
      <c r="E2583" t="s">
        <v>1705</v>
      </c>
    </row>
    <row r="2584" spans="1:5" x14ac:dyDescent="0.35">
      <c r="A2584" t="s">
        <v>4214</v>
      </c>
      <c r="B2584" t="s">
        <v>5</v>
      </c>
      <c r="C2584" t="s">
        <v>1734</v>
      </c>
      <c r="D2584" t="s">
        <v>6912</v>
      </c>
      <c r="E2584" t="s">
        <v>1706</v>
      </c>
    </row>
    <row r="2585" spans="1:5" x14ac:dyDescent="0.35">
      <c r="A2585" t="s">
        <v>4215</v>
      </c>
      <c r="B2585" t="s">
        <v>5</v>
      </c>
      <c r="C2585" t="s">
        <v>1734</v>
      </c>
      <c r="D2585" t="s">
        <v>6912</v>
      </c>
      <c r="E2585" t="s">
        <v>1707</v>
      </c>
    </row>
    <row r="2586" spans="1:5" x14ac:dyDescent="0.35">
      <c r="A2586" t="s">
        <v>4216</v>
      </c>
      <c r="B2586" t="s">
        <v>5</v>
      </c>
      <c r="C2586" t="s">
        <v>1734</v>
      </c>
      <c r="D2586" t="s">
        <v>6912</v>
      </c>
      <c r="E2586" t="s">
        <v>1708</v>
      </c>
    </row>
    <row r="2587" spans="1:5" x14ac:dyDescent="0.35">
      <c r="A2587" t="s">
        <v>4217</v>
      </c>
      <c r="B2587" t="s">
        <v>5</v>
      </c>
      <c r="C2587" t="s">
        <v>1734</v>
      </c>
      <c r="D2587" t="s">
        <v>6912</v>
      </c>
      <c r="E2587" t="s">
        <v>1709</v>
      </c>
    </row>
    <row r="2588" spans="1:5" x14ac:dyDescent="0.35">
      <c r="A2588" t="s">
        <v>4218</v>
      </c>
      <c r="B2588" t="s">
        <v>5</v>
      </c>
      <c r="C2588" t="s">
        <v>1734</v>
      </c>
      <c r="D2588" t="s">
        <v>6912</v>
      </c>
      <c r="E2588" t="s">
        <v>1710</v>
      </c>
    </row>
    <row r="2589" spans="1:5" x14ac:dyDescent="0.35">
      <c r="A2589" t="s">
        <v>4219</v>
      </c>
      <c r="B2589" t="s">
        <v>5</v>
      </c>
      <c r="C2589" t="s">
        <v>1734</v>
      </c>
      <c r="D2589" t="s">
        <v>6912</v>
      </c>
      <c r="E2589" t="s">
        <v>1711</v>
      </c>
    </row>
    <row r="2590" spans="1:5" x14ac:dyDescent="0.35">
      <c r="A2590" t="s">
        <v>4220</v>
      </c>
      <c r="B2590" t="s">
        <v>5</v>
      </c>
      <c r="C2590" t="s">
        <v>1734</v>
      </c>
      <c r="D2590" t="s">
        <v>6912</v>
      </c>
      <c r="E2590" t="s">
        <v>1712</v>
      </c>
    </row>
    <row r="2591" spans="1:5" x14ac:dyDescent="0.35">
      <c r="A2591" t="s">
        <v>4221</v>
      </c>
      <c r="B2591" t="s">
        <v>5</v>
      </c>
      <c r="C2591" t="s">
        <v>1734</v>
      </c>
      <c r="D2591" t="s">
        <v>6912</v>
      </c>
      <c r="E2591" t="s">
        <v>1713</v>
      </c>
    </row>
    <row r="2592" spans="1:5" x14ac:dyDescent="0.35">
      <c r="A2592" t="s">
        <v>4222</v>
      </c>
      <c r="B2592" t="s">
        <v>5</v>
      </c>
      <c r="C2592" t="s">
        <v>1734</v>
      </c>
      <c r="D2592" t="s">
        <v>6912</v>
      </c>
      <c r="E2592" t="s">
        <v>1714</v>
      </c>
    </row>
    <row r="2593" spans="1:5" x14ac:dyDescent="0.35">
      <c r="A2593" t="s">
        <v>4223</v>
      </c>
      <c r="B2593" t="s">
        <v>5</v>
      </c>
      <c r="C2593" t="s">
        <v>1734</v>
      </c>
      <c r="D2593" t="s">
        <v>6912</v>
      </c>
      <c r="E2593" t="s">
        <v>1715</v>
      </c>
    </row>
    <row r="2594" spans="1:5" x14ac:dyDescent="0.35">
      <c r="A2594" t="s">
        <v>4224</v>
      </c>
      <c r="B2594" t="s">
        <v>5</v>
      </c>
      <c r="C2594" t="s">
        <v>1734</v>
      </c>
      <c r="D2594" t="s">
        <v>6913</v>
      </c>
      <c r="E2594" t="s">
        <v>1702</v>
      </c>
    </row>
    <row r="2595" spans="1:5" x14ac:dyDescent="0.35">
      <c r="A2595" t="s">
        <v>4225</v>
      </c>
      <c r="B2595" t="s">
        <v>5</v>
      </c>
      <c r="C2595" t="s">
        <v>1734</v>
      </c>
      <c r="D2595" t="s">
        <v>6913</v>
      </c>
      <c r="E2595" t="s">
        <v>1705</v>
      </c>
    </row>
    <row r="2596" spans="1:5" x14ac:dyDescent="0.35">
      <c r="A2596" t="s">
        <v>4226</v>
      </c>
      <c r="B2596" t="s">
        <v>5</v>
      </c>
      <c r="C2596" t="s">
        <v>1734</v>
      </c>
      <c r="D2596" t="s">
        <v>6913</v>
      </c>
      <c r="E2596" t="s">
        <v>1706</v>
      </c>
    </row>
    <row r="2597" spans="1:5" x14ac:dyDescent="0.35">
      <c r="A2597" t="s">
        <v>4227</v>
      </c>
      <c r="B2597" t="s">
        <v>5</v>
      </c>
      <c r="C2597" t="s">
        <v>1734</v>
      </c>
      <c r="D2597" t="s">
        <v>6913</v>
      </c>
      <c r="E2597" t="s">
        <v>1707</v>
      </c>
    </row>
    <row r="2598" spans="1:5" x14ac:dyDescent="0.35">
      <c r="A2598" t="s">
        <v>4228</v>
      </c>
      <c r="B2598" t="s">
        <v>5</v>
      </c>
      <c r="C2598" t="s">
        <v>1734</v>
      </c>
      <c r="D2598" t="s">
        <v>6913</v>
      </c>
      <c r="E2598" t="s">
        <v>1708</v>
      </c>
    </row>
    <row r="2599" spans="1:5" x14ac:dyDescent="0.35">
      <c r="A2599" t="s">
        <v>4229</v>
      </c>
      <c r="B2599" t="s">
        <v>5</v>
      </c>
      <c r="C2599" t="s">
        <v>1734</v>
      </c>
      <c r="D2599" t="s">
        <v>6913</v>
      </c>
      <c r="E2599" t="s">
        <v>1709</v>
      </c>
    </row>
    <row r="2600" spans="1:5" x14ac:dyDescent="0.35">
      <c r="A2600" t="s">
        <v>4230</v>
      </c>
      <c r="B2600" t="s">
        <v>5</v>
      </c>
      <c r="C2600" t="s">
        <v>1734</v>
      </c>
      <c r="D2600" t="s">
        <v>6913</v>
      </c>
      <c r="E2600" t="s">
        <v>1710</v>
      </c>
    </row>
    <row r="2601" spans="1:5" x14ac:dyDescent="0.35">
      <c r="A2601" t="s">
        <v>4231</v>
      </c>
      <c r="B2601" t="s">
        <v>5</v>
      </c>
      <c r="C2601" t="s">
        <v>1734</v>
      </c>
      <c r="D2601" t="s">
        <v>6913</v>
      </c>
      <c r="E2601" t="s">
        <v>1711</v>
      </c>
    </row>
    <row r="2602" spans="1:5" x14ac:dyDescent="0.35">
      <c r="A2602" t="s">
        <v>4232</v>
      </c>
      <c r="B2602" t="s">
        <v>5</v>
      </c>
      <c r="C2602" t="s">
        <v>1734</v>
      </c>
      <c r="D2602" t="s">
        <v>6913</v>
      </c>
      <c r="E2602" t="s">
        <v>1712</v>
      </c>
    </row>
    <row r="2603" spans="1:5" x14ac:dyDescent="0.35">
      <c r="A2603" t="s">
        <v>4233</v>
      </c>
      <c r="B2603" t="s">
        <v>5</v>
      </c>
      <c r="C2603" t="s">
        <v>1734</v>
      </c>
      <c r="D2603" t="s">
        <v>6913</v>
      </c>
      <c r="E2603" t="s">
        <v>1713</v>
      </c>
    </row>
    <row r="2604" spans="1:5" x14ac:dyDescent="0.35">
      <c r="A2604" t="s">
        <v>4234</v>
      </c>
      <c r="B2604" t="s">
        <v>5</v>
      </c>
      <c r="C2604" t="s">
        <v>1734</v>
      </c>
      <c r="D2604" t="s">
        <v>6913</v>
      </c>
      <c r="E2604" t="s">
        <v>1714</v>
      </c>
    </row>
    <row r="2605" spans="1:5" x14ac:dyDescent="0.35">
      <c r="A2605" t="s">
        <v>4235</v>
      </c>
      <c r="B2605" t="s">
        <v>5</v>
      </c>
      <c r="C2605" t="s">
        <v>1734</v>
      </c>
      <c r="D2605" t="s">
        <v>6913</v>
      </c>
      <c r="E2605" t="s">
        <v>1715</v>
      </c>
    </row>
    <row r="2606" spans="1:5" x14ac:dyDescent="0.35">
      <c r="A2606" t="s">
        <v>4236</v>
      </c>
      <c r="B2606" t="s">
        <v>5</v>
      </c>
      <c r="C2606" t="s">
        <v>1734</v>
      </c>
      <c r="D2606" t="s">
        <v>6914</v>
      </c>
      <c r="E2606" t="s">
        <v>1702</v>
      </c>
    </row>
    <row r="2607" spans="1:5" x14ac:dyDescent="0.35">
      <c r="A2607" t="s">
        <v>4237</v>
      </c>
      <c r="B2607" t="s">
        <v>5</v>
      </c>
      <c r="C2607" t="s">
        <v>1734</v>
      </c>
      <c r="D2607" t="s">
        <v>6914</v>
      </c>
      <c r="E2607" t="s">
        <v>1705</v>
      </c>
    </row>
    <row r="2608" spans="1:5" x14ac:dyDescent="0.35">
      <c r="A2608" t="s">
        <v>4238</v>
      </c>
      <c r="B2608" t="s">
        <v>5</v>
      </c>
      <c r="C2608" t="s">
        <v>1734</v>
      </c>
      <c r="D2608" t="s">
        <v>6914</v>
      </c>
      <c r="E2608" t="s">
        <v>1706</v>
      </c>
    </row>
    <row r="2609" spans="1:5" x14ac:dyDescent="0.35">
      <c r="A2609" t="s">
        <v>4239</v>
      </c>
      <c r="B2609" t="s">
        <v>5</v>
      </c>
      <c r="C2609" t="s">
        <v>1734</v>
      </c>
      <c r="D2609" t="s">
        <v>6914</v>
      </c>
      <c r="E2609" t="s">
        <v>1707</v>
      </c>
    </row>
    <row r="2610" spans="1:5" x14ac:dyDescent="0.35">
      <c r="A2610" t="s">
        <v>4240</v>
      </c>
      <c r="B2610" t="s">
        <v>5</v>
      </c>
      <c r="C2610" t="s">
        <v>1734</v>
      </c>
      <c r="D2610" t="s">
        <v>6914</v>
      </c>
      <c r="E2610" t="s">
        <v>1708</v>
      </c>
    </row>
    <row r="2611" spans="1:5" x14ac:dyDescent="0.35">
      <c r="A2611" t="s">
        <v>4241</v>
      </c>
      <c r="B2611" t="s">
        <v>5</v>
      </c>
      <c r="C2611" t="s">
        <v>1734</v>
      </c>
      <c r="D2611" t="s">
        <v>6914</v>
      </c>
      <c r="E2611" t="s">
        <v>1709</v>
      </c>
    </row>
    <row r="2612" spans="1:5" x14ac:dyDescent="0.35">
      <c r="A2612" t="s">
        <v>4242</v>
      </c>
      <c r="B2612" t="s">
        <v>5</v>
      </c>
      <c r="C2612" t="s">
        <v>1734</v>
      </c>
      <c r="D2612" t="s">
        <v>6914</v>
      </c>
      <c r="E2612" t="s">
        <v>1710</v>
      </c>
    </row>
    <row r="2613" spans="1:5" x14ac:dyDescent="0.35">
      <c r="A2613" t="s">
        <v>4243</v>
      </c>
      <c r="B2613" t="s">
        <v>5</v>
      </c>
      <c r="C2613" t="s">
        <v>1734</v>
      </c>
      <c r="D2613" t="s">
        <v>6914</v>
      </c>
      <c r="E2613" t="s">
        <v>1711</v>
      </c>
    </row>
    <row r="2614" spans="1:5" x14ac:dyDescent="0.35">
      <c r="A2614" t="s">
        <v>4244</v>
      </c>
      <c r="B2614" t="s">
        <v>5</v>
      </c>
      <c r="C2614" t="s">
        <v>1734</v>
      </c>
      <c r="D2614" t="s">
        <v>6914</v>
      </c>
      <c r="E2614" t="s">
        <v>1712</v>
      </c>
    </row>
    <row r="2615" spans="1:5" x14ac:dyDescent="0.35">
      <c r="A2615" t="s">
        <v>4245</v>
      </c>
      <c r="B2615" t="s">
        <v>5</v>
      </c>
      <c r="C2615" t="s">
        <v>1734</v>
      </c>
      <c r="D2615" t="s">
        <v>6914</v>
      </c>
      <c r="E2615" t="s">
        <v>1713</v>
      </c>
    </row>
    <row r="2616" spans="1:5" x14ac:dyDescent="0.35">
      <c r="A2616" t="s">
        <v>4246</v>
      </c>
      <c r="B2616" t="s">
        <v>5</v>
      </c>
      <c r="C2616" t="s">
        <v>1734</v>
      </c>
      <c r="D2616" t="s">
        <v>6914</v>
      </c>
      <c r="E2616" t="s">
        <v>1714</v>
      </c>
    </row>
    <row r="2617" spans="1:5" x14ac:dyDescent="0.35">
      <c r="A2617" t="s">
        <v>4247</v>
      </c>
      <c r="B2617" t="s">
        <v>5</v>
      </c>
      <c r="C2617" t="s">
        <v>1734</v>
      </c>
      <c r="D2617" t="s">
        <v>6914</v>
      </c>
      <c r="E2617" t="s">
        <v>1715</v>
      </c>
    </row>
    <row r="2618" spans="1:5" x14ac:dyDescent="0.35">
      <c r="A2618" t="s">
        <v>4248</v>
      </c>
      <c r="B2618" t="s">
        <v>5</v>
      </c>
      <c r="C2618" t="s">
        <v>1734</v>
      </c>
      <c r="D2618" t="s">
        <v>6915</v>
      </c>
      <c r="E2618" t="s">
        <v>1702</v>
      </c>
    </row>
    <row r="2619" spans="1:5" x14ac:dyDescent="0.35">
      <c r="A2619" t="s">
        <v>4249</v>
      </c>
      <c r="B2619" t="s">
        <v>5</v>
      </c>
      <c r="C2619" t="s">
        <v>1734</v>
      </c>
      <c r="D2619" t="s">
        <v>6915</v>
      </c>
      <c r="E2619" t="s">
        <v>1705</v>
      </c>
    </row>
    <row r="2620" spans="1:5" x14ac:dyDescent="0.35">
      <c r="A2620" t="s">
        <v>4250</v>
      </c>
      <c r="B2620" t="s">
        <v>5</v>
      </c>
      <c r="C2620" t="s">
        <v>1734</v>
      </c>
      <c r="D2620" t="s">
        <v>6915</v>
      </c>
      <c r="E2620" t="s">
        <v>1706</v>
      </c>
    </row>
    <row r="2621" spans="1:5" x14ac:dyDescent="0.35">
      <c r="A2621" t="s">
        <v>4251</v>
      </c>
      <c r="B2621" t="s">
        <v>5</v>
      </c>
      <c r="C2621" t="s">
        <v>1734</v>
      </c>
      <c r="D2621" t="s">
        <v>6915</v>
      </c>
      <c r="E2621" t="s">
        <v>1707</v>
      </c>
    </row>
    <row r="2622" spans="1:5" x14ac:dyDescent="0.35">
      <c r="A2622" t="s">
        <v>4252</v>
      </c>
      <c r="B2622" t="s">
        <v>5</v>
      </c>
      <c r="C2622" t="s">
        <v>1734</v>
      </c>
      <c r="D2622" t="s">
        <v>6915</v>
      </c>
      <c r="E2622" t="s">
        <v>1708</v>
      </c>
    </row>
    <row r="2623" spans="1:5" x14ac:dyDescent="0.35">
      <c r="A2623" t="s">
        <v>4253</v>
      </c>
      <c r="B2623" t="s">
        <v>5</v>
      </c>
      <c r="C2623" t="s">
        <v>1734</v>
      </c>
      <c r="D2623" t="s">
        <v>6915</v>
      </c>
      <c r="E2623" t="s">
        <v>1709</v>
      </c>
    </row>
    <row r="2624" spans="1:5" x14ac:dyDescent="0.35">
      <c r="A2624" t="s">
        <v>4254</v>
      </c>
      <c r="B2624" t="s">
        <v>5</v>
      </c>
      <c r="C2624" t="s">
        <v>1734</v>
      </c>
      <c r="D2624" t="s">
        <v>6915</v>
      </c>
      <c r="E2624" t="s">
        <v>1710</v>
      </c>
    </row>
    <row r="2625" spans="1:5" x14ac:dyDescent="0.35">
      <c r="A2625" t="s">
        <v>4255</v>
      </c>
      <c r="B2625" t="s">
        <v>5</v>
      </c>
      <c r="C2625" t="s">
        <v>1734</v>
      </c>
      <c r="D2625" t="s">
        <v>6915</v>
      </c>
      <c r="E2625" t="s">
        <v>1711</v>
      </c>
    </row>
    <row r="2626" spans="1:5" x14ac:dyDescent="0.35">
      <c r="A2626" t="s">
        <v>4256</v>
      </c>
      <c r="B2626" t="s">
        <v>5</v>
      </c>
      <c r="C2626" t="s">
        <v>1734</v>
      </c>
      <c r="D2626" t="s">
        <v>6915</v>
      </c>
      <c r="E2626" t="s">
        <v>1712</v>
      </c>
    </row>
    <row r="2627" spans="1:5" x14ac:dyDescent="0.35">
      <c r="A2627" t="s">
        <v>4257</v>
      </c>
      <c r="B2627" t="s">
        <v>5</v>
      </c>
      <c r="C2627" t="s">
        <v>1734</v>
      </c>
      <c r="D2627" t="s">
        <v>6915</v>
      </c>
      <c r="E2627" t="s">
        <v>1713</v>
      </c>
    </row>
    <row r="2628" spans="1:5" x14ac:dyDescent="0.35">
      <c r="A2628" t="s">
        <v>4258</v>
      </c>
      <c r="B2628" t="s">
        <v>5</v>
      </c>
      <c r="C2628" t="s">
        <v>1734</v>
      </c>
      <c r="D2628" t="s">
        <v>6915</v>
      </c>
      <c r="E2628" t="s">
        <v>1714</v>
      </c>
    </row>
    <row r="2629" spans="1:5" x14ac:dyDescent="0.35">
      <c r="A2629" t="s">
        <v>4259</v>
      </c>
      <c r="B2629" t="s">
        <v>5</v>
      </c>
      <c r="C2629" t="s">
        <v>1734</v>
      </c>
      <c r="D2629" t="s">
        <v>6915</v>
      </c>
      <c r="E2629" t="s">
        <v>1715</v>
      </c>
    </row>
    <row r="2630" spans="1:5" x14ac:dyDescent="0.35">
      <c r="A2630" t="s">
        <v>4260</v>
      </c>
      <c r="B2630" t="s">
        <v>5</v>
      </c>
      <c r="C2630" t="s">
        <v>1734</v>
      </c>
      <c r="D2630" t="s">
        <v>6916</v>
      </c>
      <c r="E2630" t="s">
        <v>1702</v>
      </c>
    </row>
    <row r="2631" spans="1:5" x14ac:dyDescent="0.35">
      <c r="A2631" t="s">
        <v>4261</v>
      </c>
      <c r="B2631" t="s">
        <v>5</v>
      </c>
      <c r="C2631" t="s">
        <v>1734</v>
      </c>
      <c r="D2631" t="s">
        <v>6916</v>
      </c>
      <c r="E2631" t="s">
        <v>1705</v>
      </c>
    </row>
    <row r="2632" spans="1:5" x14ac:dyDescent="0.35">
      <c r="A2632" t="s">
        <v>4262</v>
      </c>
      <c r="B2632" t="s">
        <v>5</v>
      </c>
      <c r="C2632" t="s">
        <v>1734</v>
      </c>
      <c r="D2632" t="s">
        <v>6916</v>
      </c>
      <c r="E2632" t="s">
        <v>1706</v>
      </c>
    </row>
    <row r="2633" spans="1:5" x14ac:dyDescent="0.35">
      <c r="A2633" t="s">
        <v>4263</v>
      </c>
      <c r="B2633" t="s">
        <v>5</v>
      </c>
      <c r="C2633" t="s">
        <v>1734</v>
      </c>
      <c r="D2633" t="s">
        <v>6916</v>
      </c>
      <c r="E2633" t="s">
        <v>1707</v>
      </c>
    </row>
    <row r="2634" spans="1:5" x14ac:dyDescent="0.35">
      <c r="A2634" t="s">
        <v>4264</v>
      </c>
      <c r="B2634" t="s">
        <v>5</v>
      </c>
      <c r="C2634" t="s">
        <v>1734</v>
      </c>
      <c r="D2634" t="s">
        <v>6916</v>
      </c>
      <c r="E2634" t="s">
        <v>1708</v>
      </c>
    </row>
    <row r="2635" spans="1:5" x14ac:dyDescent="0.35">
      <c r="A2635" t="s">
        <v>4265</v>
      </c>
      <c r="B2635" t="s">
        <v>5</v>
      </c>
      <c r="C2635" t="s">
        <v>1734</v>
      </c>
      <c r="D2635" t="s">
        <v>6916</v>
      </c>
      <c r="E2635" t="s">
        <v>1709</v>
      </c>
    </row>
    <row r="2636" spans="1:5" x14ac:dyDescent="0.35">
      <c r="A2636" t="s">
        <v>4266</v>
      </c>
      <c r="B2636" t="s">
        <v>5</v>
      </c>
      <c r="C2636" t="s">
        <v>1734</v>
      </c>
      <c r="D2636" t="s">
        <v>6916</v>
      </c>
      <c r="E2636" t="s">
        <v>1710</v>
      </c>
    </row>
    <row r="2637" spans="1:5" x14ac:dyDescent="0.35">
      <c r="A2637" t="s">
        <v>4267</v>
      </c>
      <c r="B2637" t="s">
        <v>5</v>
      </c>
      <c r="C2637" t="s">
        <v>1734</v>
      </c>
      <c r="D2637" t="s">
        <v>6916</v>
      </c>
      <c r="E2637" t="s">
        <v>1711</v>
      </c>
    </row>
    <row r="2638" spans="1:5" x14ac:dyDescent="0.35">
      <c r="A2638" t="s">
        <v>4268</v>
      </c>
      <c r="B2638" t="s">
        <v>5</v>
      </c>
      <c r="C2638" t="s">
        <v>1734</v>
      </c>
      <c r="D2638" t="s">
        <v>6916</v>
      </c>
      <c r="E2638" t="s">
        <v>1712</v>
      </c>
    </row>
    <row r="2639" spans="1:5" x14ac:dyDescent="0.35">
      <c r="A2639" t="s">
        <v>4269</v>
      </c>
      <c r="B2639" t="s">
        <v>5</v>
      </c>
      <c r="C2639" t="s">
        <v>1734</v>
      </c>
      <c r="D2639" t="s">
        <v>6916</v>
      </c>
      <c r="E2639" t="s">
        <v>1713</v>
      </c>
    </row>
    <row r="2640" spans="1:5" x14ac:dyDescent="0.35">
      <c r="A2640" t="s">
        <v>4270</v>
      </c>
      <c r="B2640" t="s">
        <v>5</v>
      </c>
      <c r="C2640" t="s">
        <v>1734</v>
      </c>
      <c r="D2640" t="s">
        <v>6916</v>
      </c>
      <c r="E2640" t="s">
        <v>1714</v>
      </c>
    </row>
    <row r="2641" spans="1:5" x14ac:dyDescent="0.35">
      <c r="A2641" t="s">
        <v>4271</v>
      </c>
      <c r="B2641" t="s">
        <v>5</v>
      </c>
      <c r="C2641" t="s">
        <v>1734</v>
      </c>
      <c r="D2641" t="s">
        <v>6916</v>
      </c>
      <c r="E2641" t="s">
        <v>1715</v>
      </c>
    </row>
    <row r="2642" spans="1:5" x14ac:dyDescent="0.35">
      <c r="A2642" t="s">
        <v>4272</v>
      </c>
      <c r="B2642" t="s">
        <v>5</v>
      </c>
      <c r="C2642" t="s">
        <v>1734</v>
      </c>
      <c r="D2642" t="s">
        <v>6917</v>
      </c>
      <c r="E2642" t="s">
        <v>1702</v>
      </c>
    </row>
    <row r="2643" spans="1:5" x14ac:dyDescent="0.35">
      <c r="A2643" t="s">
        <v>4273</v>
      </c>
      <c r="B2643" t="s">
        <v>5</v>
      </c>
      <c r="C2643" t="s">
        <v>1734</v>
      </c>
      <c r="D2643" t="s">
        <v>6917</v>
      </c>
      <c r="E2643" t="s">
        <v>1705</v>
      </c>
    </row>
    <row r="2644" spans="1:5" x14ac:dyDescent="0.35">
      <c r="A2644" t="s">
        <v>4274</v>
      </c>
      <c r="B2644" t="s">
        <v>5</v>
      </c>
      <c r="C2644" t="s">
        <v>1734</v>
      </c>
      <c r="D2644" t="s">
        <v>6917</v>
      </c>
      <c r="E2644" t="s">
        <v>1706</v>
      </c>
    </row>
    <row r="2645" spans="1:5" x14ac:dyDescent="0.35">
      <c r="A2645" t="s">
        <v>4275</v>
      </c>
      <c r="B2645" t="s">
        <v>5</v>
      </c>
      <c r="C2645" t="s">
        <v>1734</v>
      </c>
      <c r="D2645" t="s">
        <v>6917</v>
      </c>
      <c r="E2645" t="s">
        <v>1707</v>
      </c>
    </row>
    <row r="2646" spans="1:5" x14ac:dyDescent="0.35">
      <c r="A2646" t="s">
        <v>4276</v>
      </c>
      <c r="B2646" t="s">
        <v>5</v>
      </c>
      <c r="C2646" t="s">
        <v>1734</v>
      </c>
      <c r="D2646" t="s">
        <v>6917</v>
      </c>
      <c r="E2646" t="s">
        <v>1708</v>
      </c>
    </row>
    <row r="2647" spans="1:5" x14ac:dyDescent="0.35">
      <c r="A2647" t="s">
        <v>4277</v>
      </c>
      <c r="B2647" t="s">
        <v>5</v>
      </c>
      <c r="C2647" t="s">
        <v>1734</v>
      </c>
      <c r="D2647" t="s">
        <v>6917</v>
      </c>
      <c r="E2647" t="s">
        <v>1709</v>
      </c>
    </row>
    <row r="2648" spans="1:5" x14ac:dyDescent="0.35">
      <c r="A2648" t="s">
        <v>4278</v>
      </c>
      <c r="B2648" t="s">
        <v>5</v>
      </c>
      <c r="C2648" t="s">
        <v>1734</v>
      </c>
      <c r="D2648" t="s">
        <v>6917</v>
      </c>
      <c r="E2648" t="s">
        <v>1710</v>
      </c>
    </row>
    <row r="2649" spans="1:5" x14ac:dyDescent="0.35">
      <c r="A2649" t="s">
        <v>4279</v>
      </c>
      <c r="B2649" t="s">
        <v>5</v>
      </c>
      <c r="C2649" t="s">
        <v>1734</v>
      </c>
      <c r="D2649" t="s">
        <v>6917</v>
      </c>
      <c r="E2649" t="s">
        <v>1711</v>
      </c>
    </row>
    <row r="2650" spans="1:5" x14ac:dyDescent="0.35">
      <c r="A2650" t="s">
        <v>4280</v>
      </c>
      <c r="B2650" t="s">
        <v>5</v>
      </c>
      <c r="C2650" t="s">
        <v>1734</v>
      </c>
      <c r="D2650" t="s">
        <v>6917</v>
      </c>
      <c r="E2650" t="s">
        <v>1712</v>
      </c>
    </row>
    <row r="2651" spans="1:5" x14ac:dyDescent="0.35">
      <c r="A2651" t="s">
        <v>4281</v>
      </c>
      <c r="B2651" t="s">
        <v>5</v>
      </c>
      <c r="C2651" t="s">
        <v>1734</v>
      </c>
      <c r="D2651" t="s">
        <v>6917</v>
      </c>
      <c r="E2651" t="s">
        <v>1713</v>
      </c>
    </row>
    <row r="2652" spans="1:5" x14ac:dyDescent="0.35">
      <c r="A2652" t="s">
        <v>4282</v>
      </c>
      <c r="B2652" t="s">
        <v>5</v>
      </c>
      <c r="C2652" t="s">
        <v>1734</v>
      </c>
      <c r="D2652" t="s">
        <v>6917</v>
      </c>
      <c r="E2652" t="s">
        <v>1714</v>
      </c>
    </row>
    <row r="2653" spans="1:5" x14ac:dyDescent="0.35">
      <c r="A2653" t="s">
        <v>4283</v>
      </c>
      <c r="B2653" t="s">
        <v>5</v>
      </c>
      <c r="C2653" t="s">
        <v>1734</v>
      </c>
      <c r="D2653" t="s">
        <v>6917</v>
      </c>
      <c r="E2653" t="s">
        <v>1715</v>
      </c>
    </row>
    <row r="2654" spans="1:5" x14ac:dyDescent="0.35">
      <c r="A2654" t="s">
        <v>4284</v>
      </c>
      <c r="B2654" t="s">
        <v>5</v>
      </c>
      <c r="C2654" t="s">
        <v>1734</v>
      </c>
      <c r="D2654" t="s">
        <v>6918</v>
      </c>
      <c r="E2654" t="s">
        <v>1702</v>
      </c>
    </row>
    <row r="2655" spans="1:5" x14ac:dyDescent="0.35">
      <c r="A2655" t="s">
        <v>4285</v>
      </c>
      <c r="B2655" t="s">
        <v>5</v>
      </c>
      <c r="C2655" t="s">
        <v>1734</v>
      </c>
      <c r="D2655" t="s">
        <v>6918</v>
      </c>
      <c r="E2655" t="s">
        <v>1705</v>
      </c>
    </row>
    <row r="2656" spans="1:5" x14ac:dyDescent="0.35">
      <c r="A2656" t="s">
        <v>4286</v>
      </c>
      <c r="B2656" t="s">
        <v>5</v>
      </c>
      <c r="C2656" t="s">
        <v>1734</v>
      </c>
      <c r="D2656" t="s">
        <v>6918</v>
      </c>
      <c r="E2656" t="s">
        <v>1706</v>
      </c>
    </row>
    <row r="2657" spans="1:5" x14ac:dyDescent="0.35">
      <c r="A2657" t="s">
        <v>4287</v>
      </c>
      <c r="B2657" t="s">
        <v>5</v>
      </c>
      <c r="C2657" t="s">
        <v>1734</v>
      </c>
      <c r="D2657" t="s">
        <v>6918</v>
      </c>
      <c r="E2657" t="s">
        <v>1707</v>
      </c>
    </row>
    <row r="2658" spans="1:5" x14ac:dyDescent="0.35">
      <c r="A2658" t="s">
        <v>4288</v>
      </c>
      <c r="B2658" t="s">
        <v>5</v>
      </c>
      <c r="C2658" t="s">
        <v>1734</v>
      </c>
      <c r="D2658" t="s">
        <v>6918</v>
      </c>
      <c r="E2658" t="s">
        <v>1708</v>
      </c>
    </row>
    <row r="2659" spans="1:5" x14ac:dyDescent="0.35">
      <c r="A2659" t="s">
        <v>4289</v>
      </c>
      <c r="B2659" t="s">
        <v>5</v>
      </c>
      <c r="C2659" t="s">
        <v>1734</v>
      </c>
      <c r="D2659" t="s">
        <v>6918</v>
      </c>
      <c r="E2659" t="s">
        <v>1709</v>
      </c>
    </row>
    <row r="2660" spans="1:5" x14ac:dyDescent="0.35">
      <c r="A2660" t="s">
        <v>4290</v>
      </c>
      <c r="B2660" t="s">
        <v>5</v>
      </c>
      <c r="C2660" t="s">
        <v>1734</v>
      </c>
      <c r="D2660" t="s">
        <v>6918</v>
      </c>
      <c r="E2660" t="s">
        <v>1710</v>
      </c>
    </row>
    <row r="2661" spans="1:5" x14ac:dyDescent="0.35">
      <c r="A2661" t="s">
        <v>4291</v>
      </c>
      <c r="B2661" t="s">
        <v>5</v>
      </c>
      <c r="C2661" t="s">
        <v>1734</v>
      </c>
      <c r="D2661" t="s">
        <v>6918</v>
      </c>
      <c r="E2661" t="s">
        <v>1711</v>
      </c>
    </row>
    <row r="2662" spans="1:5" x14ac:dyDescent="0.35">
      <c r="A2662" t="s">
        <v>4292</v>
      </c>
      <c r="B2662" t="s">
        <v>5</v>
      </c>
      <c r="C2662" t="s">
        <v>1734</v>
      </c>
      <c r="D2662" t="s">
        <v>6918</v>
      </c>
      <c r="E2662" t="s">
        <v>1712</v>
      </c>
    </row>
    <row r="2663" spans="1:5" x14ac:dyDescent="0.35">
      <c r="A2663" t="s">
        <v>4293</v>
      </c>
      <c r="B2663" t="s">
        <v>5</v>
      </c>
      <c r="C2663" t="s">
        <v>1734</v>
      </c>
      <c r="D2663" t="s">
        <v>6918</v>
      </c>
      <c r="E2663" t="s">
        <v>1713</v>
      </c>
    </row>
    <row r="2664" spans="1:5" x14ac:dyDescent="0.35">
      <c r="A2664" t="s">
        <v>4294</v>
      </c>
      <c r="B2664" t="s">
        <v>5</v>
      </c>
      <c r="C2664" t="s">
        <v>1734</v>
      </c>
      <c r="D2664" t="s">
        <v>6918</v>
      </c>
      <c r="E2664" t="s">
        <v>1714</v>
      </c>
    </row>
    <row r="2665" spans="1:5" x14ac:dyDescent="0.35">
      <c r="A2665" t="s">
        <v>4295</v>
      </c>
      <c r="B2665" t="s">
        <v>5</v>
      </c>
      <c r="C2665" t="s">
        <v>1734</v>
      </c>
      <c r="D2665" t="s">
        <v>6918</v>
      </c>
      <c r="E2665" t="s">
        <v>1715</v>
      </c>
    </row>
    <row r="2666" spans="1:5" x14ac:dyDescent="0.35">
      <c r="A2666" t="s">
        <v>4296</v>
      </c>
      <c r="B2666" t="s">
        <v>5</v>
      </c>
      <c r="C2666" t="s">
        <v>1734</v>
      </c>
      <c r="D2666" t="s">
        <v>6919</v>
      </c>
      <c r="E2666" t="s">
        <v>1702</v>
      </c>
    </row>
    <row r="2667" spans="1:5" x14ac:dyDescent="0.35">
      <c r="A2667" t="s">
        <v>4297</v>
      </c>
      <c r="B2667" t="s">
        <v>5</v>
      </c>
      <c r="C2667" t="s">
        <v>1734</v>
      </c>
      <c r="D2667" t="s">
        <v>6919</v>
      </c>
      <c r="E2667" t="s">
        <v>1705</v>
      </c>
    </row>
    <row r="2668" spans="1:5" x14ac:dyDescent="0.35">
      <c r="A2668" t="s">
        <v>4298</v>
      </c>
      <c r="B2668" t="s">
        <v>5</v>
      </c>
      <c r="C2668" t="s">
        <v>1734</v>
      </c>
      <c r="D2668" t="s">
        <v>6919</v>
      </c>
      <c r="E2668" t="s">
        <v>1706</v>
      </c>
    </row>
    <row r="2669" spans="1:5" x14ac:dyDescent="0.35">
      <c r="A2669" t="s">
        <v>4299</v>
      </c>
      <c r="B2669" t="s">
        <v>5</v>
      </c>
      <c r="C2669" t="s">
        <v>1734</v>
      </c>
      <c r="D2669" t="s">
        <v>6919</v>
      </c>
      <c r="E2669" t="s">
        <v>1707</v>
      </c>
    </row>
    <row r="2670" spans="1:5" x14ac:dyDescent="0.35">
      <c r="A2670" t="s">
        <v>4300</v>
      </c>
      <c r="B2670" t="s">
        <v>5</v>
      </c>
      <c r="C2670" t="s">
        <v>1734</v>
      </c>
      <c r="D2670" t="s">
        <v>6919</v>
      </c>
      <c r="E2670" t="s">
        <v>1708</v>
      </c>
    </row>
    <row r="2671" spans="1:5" x14ac:dyDescent="0.35">
      <c r="A2671" t="s">
        <v>4301</v>
      </c>
      <c r="B2671" t="s">
        <v>5</v>
      </c>
      <c r="C2671" t="s">
        <v>1734</v>
      </c>
      <c r="D2671" t="s">
        <v>6919</v>
      </c>
      <c r="E2671" t="s">
        <v>1709</v>
      </c>
    </row>
    <row r="2672" spans="1:5" x14ac:dyDescent="0.35">
      <c r="A2672" t="s">
        <v>4302</v>
      </c>
      <c r="B2672" t="s">
        <v>5</v>
      </c>
      <c r="C2672" t="s">
        <v>1734</v>
      </c>
      <c r="D2672" t="s">
        <v>6919</v>
      </c>
      <c r="E2672" t="s">
        <v>1710</v>
      </c>
    </row>
    <row r="2673" spans="1:5" x14ac:dyDescent="0.35">
      <c r="A2673" t="s">
        <v>4303</v>
      </c>
      <c r="B2673" t="s">
        <v>5</v>
      </c>
      <c r="C2673" t="s">
        <v>1734</v>
      </c>
      <c r="D2673" t="s">
        <v>6919</v>
      </c>
      <c r="E2673" t="s">
        <v>1711</v>
      </c>
    </row>
    <row r="2674" spans="1:5" x14ac:dyDescent="0.35">
      <c r="A2674" t="s">
        <v>4304</v>
      </c>
      <c r="B2674" t="s">
        <v>5</v>
      </c>
      <c r="C2674" t="s">
        <v>1734</v>
      </c>
      <c r="D2674" t="s">
        <v>6919</v>
      </c>
      <c r="E2674" t="s">
        <v>1712</v>
      </c>
    </row>
    <row r="2675" spans="1:5" x14ac:dyDescent="0.35">
      <c r="A2675" t="s">
        <v>4305</v>
      </c>
      <c r="B2675" t="s">
        <v>5</v>
      </c>
      <c r="C2675" t="s">
        <v>1734</v>
      </c>
      <c r="D2675" t="s">
        <v>6919</v>
      </c>
      <c r="E2675" t="s">
        <v>1713</v>
      </c>
    </row>
    <row r="2676" spans="1:5" x14ac:dyDescent="0.35">
      <c r="A2676" t="s">
        <v>4306</v>
      </c>
      <c r="B2676" t="s">
        <v>5</v>
      </c>
      <c r="C2676" t="s">
        <v>1734</v>
      </c>
      <c r="D2676" t="s">
        <v>6919</v>
      </c>
      <c r="E2676" t="s">
        <v>1714</v>
      </c>
    </row>
    <row r="2677" spans="1:5" x14ac:dyDescent="0.35">
      <c r="A2677" t="s">
        <v>4307</v>
      </c>
      <c r="B2677" t="s">
        <v>5</v>
      </c>
      <c r="C2677" t="s">
        <v>1734</v>
      </c>
      <c r="D2677" t="s">
        <v>6919</v>
      </c>
      <c r="E2677" t="s">
        <v>1715</v>
      </c>
    </row>
    <row r="2678" spans="1:5" x14ac:dyDescent="0.35">
      <c r="A2678" t="s">
        <v>4308</v>
      </c>
      <c r="B2678" t="s">
        <v>5</v>
      </c>
      <c r="C2678" t="s">
        <v>1734</v>
      </c>
      <c r="D2678" t="s">
        <v>6920</v>
      </c>
      <c r="E2678" t="s">
        <v>1702</v>
      </c>
    </row>
    <row r="2679" spans="1:5" x14ac:dyDescent="0.35">
      <c r="A2679" t="s">
        <v>4309</v>
      </c>
      <c r="B2679" t="s">
        <v>5</v>
      </c>
      <c r="C2679" t="s">
        <v>1734</v>
      </c>
      <c r="D2679" t="s">
        <v>6920</v>
      </c>
      <c r="E2679" t="s">
        <v>1705</v>
      </c>
    </row>
    <row r="2680" spans="1:5" x14ac:dyDescent="0.35">
      <c r="A2680" t="s">
        <v>4310</v>
      </c>
      <c r="B2680" t="s">
        <v>5</v>
      </c>
      <c r="C2680" t="s">
        <v>1734</v>
      </c>
      <c r="D2680" t="s">
        <v>6920</v>
      </c>
      <c r="E2680" t="s">
        <v>1706</v>
      </c>
    </row>
    <row r="2681" spans="1:5" x14ac:dyDescent="0.35">
      <c r="A2681" t="s">
        <v>4311</v>
      </c>
      <c r="B2681" t="s">
        <v>5</v>
      </c>
      <c r="C2681" t="s">
        <v>1734</v>
      </c>
      <c r="D2681" t="s">
        <v>6920</v>
      </c>
      <c r="E2681" t="s">
        <v>1707</v>
      </c>
    </row>
    <row r="2682" spans="1:5" x14ac:dyDescent="0.35">
      <c r="A2682" t="s">
        <v>4312</v>
      </c>
      <c r="B2682" t="s">
        <v>5</v>
      </c>
      <c r="C2682" t="s">
        <v>1734</v>
      </c>
      <c r="D2682" t="s">
        <v>6920</v>
      </c>
      <c r="E2682" t="s">
        <v>1708</v>
      </c>
    </row>
    <row r="2683" spans="1:5" x14ac:dyDescent="0.35">
      <c r="A2683" t="s">
        <v>4313</v>
      </c>
      <c r="B2683" t="s">
        <v>5</v>
      </c>
      <c r="C2683" t="s">
        <v>1734</v>
      </c>
      <c r="D2683" t="s">
        <v>6920</v>
      </c>
      <c r="E2683" t="s">
        <v>1709</v>
      </c>
    </row>
    <row r="2684" spans="1:5" x14ac:dyDescent="0.35">
      <c r="A2684" t="s">
        <v>4314</v>
      </c>
      <c r="B2684" t="s">
        <v>5</v>
      </c>
      <c r="C2684" t="s">
        <v>1734</v>
      </c>
      <c r="D2684" t="s">
        <v>6920</v>
      </c>
      <c r="E2684" t="s">
        <v>1710</v>
      </c>
    </row>
    <row r="2685" spans="1:5" x14ac:dyDescent="0.35">
      <c r="A2685" t="s">
        <v>4315</v>
      </c>
      <c r="B2685" t="s">
        <v>5</v>
      </c>
      <c r="C2685" t="s">
        <v>1734</v>
      </c>
      <c r="D2685" t="s">
        <v>6920</v>
      </c>
      <c r="E2685" t="s">
        <v>1711</v>
      </c>
    </row>
    <row r="2686" spans="1:5" x14ac:dyDescent="0.35">
      <c r="A2686" t="s">
        <v>4316</v>
      </c>
      <c r="B2686" t="s">
        <v>5</v>
      </c>
      <c r="C2686" t="s">
        <v>1734</v>
      </c>
      <c r="D2686" t="s">
        <v>6920</v>
      </c>
      <c r="E2686" t="s">
        <v>1712</v>
      </c>
    </row>
    <row r="2687" spans="1:5" x14ac:dyDescent="0.35">
      <c r="A2687" t="s">
        <v>4317</v>
      </c>
      <c r="B2687" t="s">
        <v>5</v>
      </c>
      <c r="C2687" t="s">
        <v>1734</v>
      </c>
      <c r="D2687" t="s">
        <v>6920</v>
      </c>
      <c r="E2687" t="s">
        <v>1713</v>
      </c>
    </row>
    <row r="2688" spans="1:5" x14ac:dyDescent="0.35">
      <c r="A2688" t="s">
        <v>4318</v>
      </c>
      <c r="B2688" t="s">
        <v>5</v>
      </c>
      <c r="C2688" t="s">
        <v>1734</v>
      </c>
      <c r="D2688" t="s">
        <v>6920</v>
      </c>
      <c r="E2688" t="s">
        <v>1714</v>
      </c>
    </row>
    <row r="2689" spans="1:5" x14ac:dyDescent="0.35">
      <c r="A2689" t="s">
        <v>4319</v>
      </c>
      <c r="B2689" t="s">
        <v>5</v>
      </c>
      <c r="C2689" t="s">
        <v>1734</v>
      </c>
      <c r="D2689" t="s">
        <v>6920</v>
      </c>
      <c r="E2689" t="s">
        <v>1715</v>
      </c>
    </row>
    <row r="2690" spans="1:5" x14ac:dyDescent="0.35">
      <c r="A2690" t="s">
        <v>4320</v>
      </c>
      <c r="B2690" t="s">
        <v>5</v>
      </c>
      <c r="C2690" t="s">
        <v>1734</v>
      </c>
      <c r="D2690" t="s">
        <v>6921</v>
      </c>
      <c r="E2690" t="s">
        <v>1702</v>
      </c>
    </row>
    <row r="2691" spans="1:5" x14ac:dyDescent="0.35">
      <c r="A2691" t="s">
        <v>4321</v>
      </c>
      <c r="B2691" t="s">
        <v>5</v>
      </c>
      <c r="C2691" t="s">
        <v>1734</v>
      </c>
      <c r="D2691" t="s">
        <v>6921</v>
      </c>
      <c r="E2691" t="s">
        <v>1705</v>
      </c>
    </row>
    <row r="2692" spans="1:5" x14ac:dyDescent="0.35">
      <c r="A2692" t="s">
        <v>4322</v>
      </c>
      <c r="B2692" t="s">
        <v>5</v>
      </c>
      <c r="C2692" t="s">
        <v>1734</v>
      </c>
      <c r="D2692" t="s">
        <v>6921</v>
      </c>
      <c r="E2692" t="s">
        <v>1706</v>
      </c>
    </row>
    <row r="2693" spans="1:5" x14ac:dyDescent="0.35">
      <c r="A2693" t="s">
        <v>4323</v>
      </c>
      <c r="B2693" t="s">
        <v>5</v>
      </c>
      <c r="C2693" t="s">
        <v>1734</v>
      </c>
      <c r="D2693" t="s">
        <v>6921</v>
      </c>
      <c r="E2693" t="s">
        <v>1707</v>
      </c>
    </row>
    <row r="2694" spans="1:5" x14ac:dyDescent="0.35">
      <c r="A2694" t="s">
        <v>4324</v>
      </c>
      <c r="B2694" t="s">
        <v>5</v>
      </c>
      <c r="C2694" t="s">
        <v>1734</v>
      </c>
      <c r="D2694" t="s">
        <v>6921</v>
      </c>
      <c r="E2694" t="s">
        <v>1708</v>
      </c>
    </row>
    <row r="2695" spans="1:5" x14ac:dyDescent="0.35">
      <c r="A2695" t="s">
        <v>4325</v>
      </c>
      <c r="B2695" t="s">
        <v>5</v>
      </c>
      <c r="C2695" t="s">
        <v>1734</v>
      </c>
      <c r="D2695" t="s">
        <v>6921</v>
      </c>
      <c r="E2695" t="s">
        <v>1709</v>
      </c>
    </row>
    <row r="2696" spans="1:5" x14ac:dyDescent="0.35">
      <c r="A2696" t="s">
        <v>4326</v>
      </c>
      <c r="B2696" t="s">
        <v>5</v>
      </c>
      <c r="C2696" t="s">
        <v>1734</v>
      </c>
      <c r="D2696" t="s">
        <v>6921</v>
      </c>
      <c r="E2696" t="s">
        <v>1710</v>
      </c>
    </row>
    <row r="2697" spans="1:5" x14ac:dyDescent="0.35">
      <c r="A2697" t="s">
        <v>4327</v>
      </c>
      <c r="B2697" t="s">
        <v>5</v>
      </c>
      <c r="C2697" t="s">
        <v>1734</v>
      </c>
      <c r="D2697" t="s">
        <v>6921</v>
      </c>
      <c r="E2697" t="s">
        <v>1711</v>
      </c>
    </row>
    <row r="2698" spans="1:5" x14ac:dyDescent="0.35">
      <c r="A2698" t="s">
        <v>4328</v>
      </c>
      <c r="B2698" t="s">
        <v>5</v>
      </c>
      <c r="C2698" t="s">
        <v>1734</v>
      </c>
      <c r="D2698" t="s">
        <v>6921</v>
      </c>
      <c r="E2698" t="s">
        <v>1712</v>
      </c>
    </row>
    <row r="2699" spans="1:5" x14ac:dyDescent="0.35">
      <c r="A2699" t="s">
        <v>4329</v>
      </c>
      <c r="B2699" t="s">
        <v>5</v>
      </c>
      <c r="C2699" t="s">
        <v>1734</v>
      </c>
      <c r="D2699" t="s">
        <v>6921</v>
      </c>
      <c r="E2699" t="s">
        <v>1713</v>
      </c>
    </row>
    <row r="2700" spans="1:5" x14ac:dyDescent="0.35">
      <c r="A2700" t="s">
        <v>4330</v>
      </c>
      <c r="B2700" t="s">
        <v>5</v>
      </c>
      <c r="C2700" t="s">
        <v>1734</v>
      </c>
      <c r="D2700" t="s">
        <v>6921</v>
      </c>
      <c r="E2700" t="s">
        <v>1714</v>
      </c>
    </row>
    <row r="2701" spans="1:5" x14ac:dyDescent="0.35">
      <c r="A2701" t="s">
        <v>4331</v>
      </c>
      <c r="B2701" t="s">
        <v>5</v>
      </c>
      <c r="C2701" t="s">
        <v>1734</v>
      </c>
      <c r="D2701" t="s">
        <v>6921</v>
      </c>
      <c r="E2701" t="s">
        <v>1715</v>
      </c>
    </row>
    <row r="2702" spans="1:5" x14ac:dyDescent="0.35">
      <c r="A2702" t="s">
        <v>4332</v>
      </c>
      <c r="B2702" t="s">
        <v>5</v>
      </c>
      <c r="C2702" t="s">
        <v>1734</v>
      </c>
      <c r="D2702" t="s">
        <v>6922</v>
      </c>
      <c r="E2702" t="s">
        <v>1702</v>
      </c>
    </row>
    <row r="2703" spans="1:5" x14ac:dyDescent="0.35">
      <c r="A2703" t="s">
        <v>4333</v>
      </c>
      <c r="B2703" t="s">
        <v>5</v>
      </c>
      <c r="C2703" t="s">
        <v>1734</v>
      </c>
      <c r="D2703" t="s">
        <v>6922</v>
      </c>
      <c r="E2703" t="s">
        <v>1705</v>
      </c>
    </row>
    <row r="2704" spans="1:5" x14ac:dyDescent="0.35">
      <c r="A2704" t="s">
        <v>4334</v>
      </c>
      <c r="B2704" t="s">
        <v>5</v>
      </c>
      <c r="C2704" t="s">
        <v>1734</v>
      </c>
      <c r="D2704" t="s">
        <v>6922</v>
      </c>
      <c r="E2704" t="s">
        <v>1706</v>
      </c>
    </row>
    <row r="2705" spans="1:5" x14ac:dyDescent="0.35">
      <c r="A2705" t="s">
        <v>4335</v>
      </c>
      <c r="B2705" t="s">
        <v>5</v>
      </c>
      <c r="C2705" t="s">
        <v>1734</v>
      </c>
      <c r="D2705" t="s">
        <v>6922</v>
      </c>
      <c r="E2705" t="s">
        <v>1707</v>
      </c>
    </row>
    <row r="2706" spans="1:5" x14ac:dyDescent="0.35">
      <c r="A2706" t="s">
        <v>4336</v>
      </c>
      <c r="B2706" t="s">
        <v>5</v>
      </c>
      <c r="C2706" t="s">
        <v>1734</v>
      </c>
      <c r="D2706" t="s">
        <v>6922</v>
      </c>
      <c r="E2706" t="s">
        <v>1708</v>
      </c>
    </row>
    <row r="2707" spans="1:5" x14ac:dyDescent="0.35">
      <c r="A2707" t="s">
        <v>4337</v>
      </c>
      <c r="B2707" t="s">
        <v>5</v>
      </c>
      <c r="C2707" t="s">
        <v>1734</v>
      </c>
      <c r="D2707" t="s">
        <v>6922</v>
      </c>
      <c r="E2707" t="s">
        <v>1709</v>
      </c>
    </row>
    <row r="2708" spans="1:5" x14ac:dyDescent="0.35">
      <c r="A2708" t="s">
        <v>4338</v>
      </c>
      <c r="B2708" t="s">
        <v>5</v>
      </c>
      <c r="C2708" t="s">
        <v>1734</v>
      </c>
      <c r="D2708" t="s">
        <v>6922</v>
      </c>
      <c r="E2708" t="s">
        <v>1710</v>
      </c>
    </row>
    <row r="2709" spans="1:5" x14ac:dyDescent="0.35">
      <c r="A2709" t="s">
        <v>4339</v>
      </c>
      <c r="B2709" t="s">
        <v>5</v>
      </c>
      <c r="C2709" t="s">
        <v>1734</v>
      </c>
      <c r="D2709" t="s">
        <v>6922</v>
      </c>
      <c r="E2709" t="s">
        <v>1711</v>
      </c>
    </row>
    <row r="2710" spans="1:5" x14ac:dyDescent="0.35">
      <c r="A2710" t="s">
        <v>4340</v>
      </c>
      <c r="B2710" t="s">
        <v>5</v>
      </c>
      <c r="C2710" t="s">
        <v>1734</v>
      </c>
      <c r="D2710" t="s">
        <v>6922</v>
      </c>
      <c r="E2710" t="s">
        <v>1712</v>
      </c>
    </row>
    <row r="2711" spans="1:5" x14ac:dyDescent="0.35">
      <c r="A2711" t="s">
        <v>4341</v>
      </c>
      <c r="B2711" t="s">
        <v>5</v>
      </c>
      <c r="C2711" t="s">
        <v>1734</v>
      </c>
      <c r="D2711" t="s">
        <v>6922</v>
      </c>
      <c r="E2711" t="s">
        <v>1713</v>
      </c>
    </row>
    <row r="2712" spans="1:5" x14ac:dyDescent="0.35">
      <c r="A2712" t="s">
        <v>4342</v>
      </c>
      <c r="B2712" t="s">
        <v>5</v>
      </c>
      <c r="C2712" t="s">
        <v>1734</v>
      </c>
      <c r="D2712" t="s">
        <v>6922</v>
      </c>
      <c r="E2712" t="s">
        <v>1714</v>
      </c>
    </row>
    <row r="2713" spans="1:5" x14ac:dyDescent="0.35">
      <c r="A2713" t="s">
        <v>4343</v>
      </c>
      <c r="B2713" t="s">
        <v>5</v>
      </c>
      <c r="C2713" t="s">
        <v>1734</v>
      </c>
      <c r="D2713" t="s">
        <v>6922</v>
      </c>
      <c r="E2713" t="s">
        <v>1715</v>
      </c>
    </row>
    <row r="2714" spans="1:5" x14ac:dyDescent="0.35">
      <c r="A2714" t="s">
        <v>4344</v>
      </c>
      <c r="B2714" t="s">
        <v>5</v>
      </c>
      <c r="C2714" t="s">
        <v>1734</v>
      </c>
      <c r="D2714" t="s">
        <v>6923</v>
      </c>
      <c r="E2714" t="s">
        <v>1702</v>
      </c>
    </row>
    <row r="2715" spans="1:5" x14ac:dyDescent="0.35">
      <c r="A2715" t="s">
        <v>4345</v>
      </c>
      <c r="B2715" t="s">
        <v>5</v>
      </c>
      <c r="C2715" t="s">
        <v>1734</v>
      </c>
      <c r="D2715" t="s">
        <v>6923</v>
      </c>
      <c r="E2715" t="s">
        <v>1705</v>
      </c>
    </row>
    <row r="2716" spans="1:5" x14ac:dyDescent="0.35">
      <c r="A2716" t="s">
        <v>4346</v>
      </c>
      <c r="B2716" t="s">
        <v>5</v>
      </c>
      <c r="C2716" t="s">
        <v>1734</v>
      </c>
      <c r="D2716" t="s">
        <v>6923</v>
      </c>
      <c r="E2716" t="s">
        <v>1706</v>
      </c>
    </row>
    <row r="2717" spans="1:5" x14ac:dyDescent="0.35">
      <c r="A2717" t="s">
        <v>4347</v>
      </c>
      <c r="B2717" t="s">
        <v>5</v>
      </c>
      <c r="C2717" t="s">
        <v>1734</v>
      </c>
      <c r="D2717" t="s">
        <v>6923</v>
      </c>
      <c r="E2717" t="s">
        <v>1707</v>
      </c>
    </row>
    <row r="2718" spans="1:5" x14ac:dyDescent="0.35">
      <c r="A2718" t="s">
        <v>4348</v>
      </c>
      <c r="B2718" t="s">
        <v>5</v>
      </c>
      <c r="C2718" t="s">
        <v>1734</v>
      </c>
      <c r="D2718" t="s">
        <v>6923</v>
      </c>
      <c r="E2718" t="s">
        <v>1708</v>
      </c>
    </row>
    <row r="2719" spans="1:5" x14ac:dyDescent="0.35">
      <c r="A2719" t="s">
        <v>4349</v>
      </c>
      <c r="B2719" t="s">
        <v>5</v>
      </c>
      <c r="C2719" t="s">
        <v>1734</v>
      </c>
      <c r="D2719" t="s">
        <v>6923</v>
      </c>
      <c r="E2719" t="s">
        <v>1709</v>
      </c>
    </row>
    <row r="2720" spans="1:5" x14ac:dyDescent="0.35">
      <c r="A2720" t="s">
        <v>4350</v>
      </c>
      <c r="B2720" t="s">
        <v>5</v>
      </c>
      <c r="C2720" t="s">
        <v>1734</v>
      </c>
      <c r="D2720" t="s">
        <v>6923</v>
      </c>
      <c r="E2720" t="s">
        <v>1710</v>
      </c>
    </row>
    <row r="2721" spans="1:5" x14ac:dyDescent="0.35">
      <c r="A2721" t="s">
        <v>4351</v>
      </c>
      <c r="B2721" t="s">
        <v>5</v>
      </c>
      <c r="C2721" t="s">
        <v>1734</v>
      </c>
      <c r="D2721" t="s">
        <v>6923</v>
      </c>
      <c r="E2721" t="s">
        <v>1711</v>
      </c>
    </row>
    <row r="2722" spans="1:5" x14ac:dyDescent="0.35">
      <c r="A2722" t="s">
        <v>4352</v>
      </c>
      <c r="B2722" t="s">
        <v>5</v>
      </c>
      <c r="C2722" t="s">
        <v>1734</v>
      </c>
      <c r="D2722" t="s">
        <v>6923</v>
      </c>
      <c r="E2722" t="s">
        <v>1712</v>
      </c>
    </row>
    <row r="2723" spans="1:5" x14ac:dyDescent="0.35">
      <c r="A2723" t="s">
        <v>4353</v>
      </c>
      <c r="B2723" t="s">
        <v>5</v>
      </c>
      <c r="C2723" t="s">
        <v>1734</v>
      </c>
      <c r="D2723" t="s">
        <v>6923</v>
      </c>
      <c r="E2723" t="s">
        <v>1713</v>
      </c>
    </row>
    <row r="2724" spans="1:5" x14ac:dyDescent="0.35">
      <c r="A2724" t="s">
        <v>4354</v>
      </c>
      <c r="B2724" t="s">
        <v>5</v>
      </c>
      <c r="C2724" t="s">
        <v>1734</v>
      </c>
      <c r="D2724" t="s">
        <v>6923</v>
      </c>
      <c r="E2724" t="s">
        <v>1714</v>
      </c>
    </row>
    <row r="2725" spans="1:5" x14ac:dyDescent="0.35">
      <c r="A2725" t="s">
        <v>4355</v>
      </c>
      <c r="B2725" t="s">
        <v>5</v>
      </c>
      <c r="C2725" t="s">
        <v>1734</v>
      </c>
      <c r="D2725" t="s">
        <v>6923</v>
      </c>
      <c r="E2725" t="s">
        <v>1715</v>
      </c>
    </row>
    <row r="2726" spans="1:5" x14ac:dyDescent="0.35">
      <c r="A2726" t="s">
        <v>4356</v>
      </c>
      <c r="B2726" t="s">
        <v>5</v>
      </c>
      <c r="C2726" t="s">
        <v>1734</v>
      </c>
      <c r="D2726" t="s">
        <v>6924</v>
      </c>
      <c r="E2726" t="s">
        <v>1702</v>
      </c>
    </row>
    <row r="2727" spans="1:5" x14ac:dyDescent="0.35">
      <c r="A2727" t="s">
        <v>4357</v>
      </c>
      <c r="B2727" t="s">
        <v>5</v>
      </c>
      <c r="C2727" t="s">
        <v>1734</v>
      </c>
      <c r="D2727" t="s">
        <v>6924</v>
      </c>
      <c r="E2727" t="s">
        <v>1705</v>
      </c>
    </row>
    <row r="2728" spans="1:5" x14ac:dyDescent="0.35">
      <c r="A2728" t="s">
        <v>4358</v>
      </c>
      <c r="B2728" t="s">
        <v>5</v>
      </c>
      <c r="C2728" t="s">
        <v>1734</v>
      </c>
      <c r="D2728" t="s">
        <v>6924</v>
      </c>
      <c r="E2728" t="s">
        <v>1706</v>
      </c>
    </row>
    <row r="2729" spans="1:5" x14ac:dyDescent="0.35">
      <c r="A2729" t="s">
        <v>4359</v>
      </c>
      <c r="B2729" t="s">
        <v>5</v>
      </c>
      <c r="C2729" t="s">
        <v>1734</v>
      </c>
      <c r="D2729" t="s">
        <v>6924</v>
      </c>
      <c r="E2729" t="s">
        <v>1707</v>
      </c>
    </row>
    <row r="2730" spans="1:5" x14ac:dyDescent="0.35">
      <c r="A2730" t="s">
        <v>4360</v>
      </c>
      <c r="B2730" t="s">
        <v>5</v>
      </c>
      <c r="C2730" t="s">
        <v>1734</v>
      </c>
      <c r="D2730" t="s">
        <v>6924</v>
      </c>
      <c r="E2730" t="s">
        <v>1708</v>
      </c>
    </row>
    <row r="2731" spans="1:5" x14ac:dyDescent="0.35">
      <c r="A2731" t="s">
        <v>4361</v>
      </c>
      <c r="B2731" t="s">
        <v>5</v>
      </c>
      <c r="C2731" t="s">
        <v>1734</v>
      </c>
      <c r="D2731" t="s">
        <v>6924</v>
      </c>
      <c r="E2731" t="s">
        <v>1709</v>
      </c>
    </row>
    <row r="2732" spans="1:5" x14ac:dyDescent="0.35">
      <c r="A2732" t="s">
        <v>4362</v>
      </c>
      <c r="B2732" t="s">
        <v>5</v>
      </c>
      <c r="C2732" t="s">
        <v>1734</v>
      </c>
      <c r="D2732" t="s">
        <v>6924</v>
      </c>
      <c r="E2732" t="s">
        <v>1710</v>
      </c>
    </row>
    <row r="2733" spans="1:5" x14ac:dyDescent="0.35">
      <c r="A2733" t="s">
        <v>4363</v>
      </c>
      <c r="B2733" t="s">
        <v>5</v>
      </c>
      <c r="C2733" t="s">
        <v>1734</v>
      </c>
      <c r="D2733" t="s">
        <v>6924</v>
      </c>
      <c r="E2733" t="s">
        <v>1711</v>
      </c>
    </row>
    <row r="2734" spans="1:5" x14ac:dyDescent="0.35">
      <c r="A2734" t="s">
        <v>4364</v>
      </c>
      <c r="B2734" t="s">
        <v>5</v>
      </c>
      <c r="C2734" t="s">
        <v>1734</v>
      </c>
      <c r="D2734" t="s">
        <v>6924</v>
      </c>
      <c r="E2734" t="s">
        <v>1712</v>
      </c>
    </row>
    <row r="2735" spans="1:5" x14ac:dyDescent="0.35">
      <c r="A2735" t="s">
        <v>4365</v>
      </c>
      <c r="B2735" t="s">
        <v>5</v>
      </c>
      <c r="C2735" t="s">
        <v>1734</v>
      </c>
      <c r="D2735" t="s">
        <v>6924</v>
      </c>
      <c r="E2735" t="s">
        <v>1713</v>
      </c>
    </row>
    <row r="2736" spans="1:5" x14ac:dyDescent="0.35">
      <c r="A2736" t="s">
        <v>4366</v>
      </c>
      <c r="B2736" t="s">
        <v>5</v>
      </c>
      <c r="C2736" t="s">
        <v>1734</v>
      </c>
      <c r="D2736" t="s">
        <v>6924</v>
      </c>
      <c r="E2736" t="s">
        <v>1714</v>
      </c>
    </row>
    <row r="2737" spans="1:5" x14ac:dyDescent="0.35">
      <c r="A2737" t="s">
        <v>4367</v>
      </c>
      <c r="B2737" t="s">
        <v>5</v>
      </c>
      <c r="C2737" t="s">
        <v>1734</v>
      </c>
      <c r="D2737" t="s">
        <v>6924</v>
      </c>
      <c r="E2737" t="s">
        <v>1715</v>
      </c>
    </row>
    <row r="2738" spans="1:5" x14ac:dyDescent="0.35">
      <c r="A2738" t="s">
        <v>4368</v>
      </c>
      <c r="B2738" t="s">
        <v>5</v>
      </c>
      <c r="C2738" t="s">
        <v>1734</v>
      </c>
      <c r="D2738" t="s">
        <v>6925</v>
      </c>
      <c r="E2738" t="s">
        <v>1702</v>
      </c>
    </row>
    <row r="2739" spans="1:5" x14ac:dyDescent="0.35">
      <c r="A2739" t="s">
        <v>4369</v>
      </c>
      <c r="B2739" t="s">
        <v>5</v>
      </c>
      <c r="C2739" t="s">
        <v>1734</v>
      </c>
      <c r="D2739" t="s">
        <v>6925</v>
      </c>
      <c r="E2739" t="s">
        <v>1705</v>
      </c>
    </row>
    <row r="2740" spans="1:5" x14ac:dyDescent="0.35">
      <c r="A2740" t="s">
        <v>4370</v>
      </c>
      <c r="B2740" t="s">
        <v>5</v>
      </c>
      <c r="C2740" t="s">
        <v>1734</v>
      </c>
      <c r="D2740" t="s">
        <v>6925</v>
      </c>
      <c r="E2740" t="s">
        <v>1706</v>
      </c>
    </row>
    <row r="2741" spans="1:5" x14ac:dyDescent="0.35">
      <c r="A2741" t="s">
        <v>4371</v>
      </c>
      <c r="B2741" t="s">
        <v>5</v>
      </c>
      <c r="C2741" t="s">
        <v>1734</v>
      </c>
      <c r="D2741" t="s">
        <v>6925</v>
      </c>
      <c r="E2741" t="s">
        <v>1707</v>
      </c>
    </row>
    <row r="2742" spans="1:5" x14ac:dyDescent="0.35">
      <c r="A2742" t="s">
        <v>4372</v>
      </c>
      <c r="B2742" t="s">
        <v>5</v>
      </c>
      <c r="C2742" t="s">
        <v>1734</v>
      </c>
      <c r="D2742" t="s">
        <v>6925</v>
      </c>
      <c r="E2742" t="s">
        <v>1708</v>
      </c>
    </row>
    <row r="2743" spans="1:5" x14ac:dyDescent="0.35">
      <c r="A2743" t="s">
        <v>4373</v>
      </c>
      <c r="B2743" t="s">
        <v>5</v>
      </c>
      <c r="C2743" t="s">
        <v>1734</v>
      </c>
      <c r="D2743" t="s">
        <v>6925</v>
      </c>
      <c r="E2743" t="s">
        <v>1709</v>
      </c>
    </row>
    <row r="2744" spans="1:5" x14ac:dyDescent="0.35">
      <c r="A2744" t="s">
        <v>4374</v>
      </c>
      <c r="B2744" t="s">
        <v>5</v>
      </c>
      <c r="C2744" t="s">
        <v>1734</v>
      </c>
      <c r="D2744" t="s">
        <v>6925</v>
      </c>
      <c r="E2744" t="s">
        <v>1710</v>
      </c>
    </row>
    <row r="2745" spans="1:5" x14ac:dyDescent="0.35">
      <c r="A2745" t="s">
        <v>4375</v>
      </c>
      <c r="B2745" t="s">
        <v>5</v>
      </c>
      <c r="C2745" t="s">
        <v>1734</v>
      </c>
      <c r="D2745" t="s">
        <v>6925</v>
      </c>
      <c r="E2745" t="s">
        <v>1711</v>
      </c>
    </row>
    <row r="2746" spans="1:5" x14ac:dyDescent="0.35">
      <c r="A2746" t="s">
        <v>4376</v>
      </c>
      <c r="B2746" t="s">
        <v>5</v>
      </c>
      <c r="C2746" t="s">
        <v>1734</v>
      </c>
      <c r="D2746" t="s">
        <v>6925</v>
      </c>
      <c r="E2746" t="s">
        <v>1712</v>
      </c>
    </row>
    <row r="2747" spans="1:5" x14ac:dyDescent="0.35">
      <c r="A2747" t="s">
        <v>4377</v>
      </c>
      <c r="B2747" t="s">
        <v>5</v>
      </c>
      <c r="C2747" t="s">
        <v>1734</v>
      </c>
      <c r="D2747" t="s">
        <v>6925</v>
      </c>
      <c r="E2747" t="s">
        <v>1713</v>
      </c>
    </row>
    <row r="2748" spans="1:5" x14ac:dyDescent="0.35">
      <c r="A2748" t="s">
        <v>4378</v>
      </c>
      <c r="B2748" t="s">
        <v>5</v>
      </c>
      <c r="C2748" t="s">
        <v>1734</v>
      </c>
      <c r="D2748" t="s">
        <v>6925</v>
      </c>
      <c r="E2748" t="s">
        <v>1714</v>
      </c>
    </row>
    <row r="2749" spans="1:5" x14ac:dyDescent="0.35">
      <c r="A2749" t="s">
        <v>4379</v>
      </c>
      <c r="B2749" t="s">
        <v>5</v>
      </c>
      <c r="C2749" t="s">
        <v>1734</v>
      </c>
      <c r="D2749" t="s">
        <v>6925</v>
      </c>
      <c r="E2749" t="s">
        <v>1715</v>
      </c>
    </row>
    <row r="2750" spans="1:5" x14ac:dyDescent="0.35">
      <c r="A2750" t="s">
        <v>4380</v>
      </c>
      <c r="B2750" t="s">
        <v>5</v>
      </c>
      <c r="C2750" t="s">
        <v>1734</v>
      </c>
      <c r="D2750" t="s">
        <v>6926</v>
      </c>
      <c r="E2750" t="s">
        <v>1702</v>
      </c>
    </row>
    <row r="2751" spans="1:5" x14ac:dyDescent="0.35">
      <c r="A2751" t="s">
        <v>4381</v>
      </c>
      <c r="B2751" t="s">
        <v>5</v>
      </c>
      <c r="C2751" t="s">
        <v>1734</v>
      </c>
      <c r="D2751" t="s">
        <v>6926</v>
      </c>
      <c r="E2751" t="s">
        <v>1705</v>
      </c>
    </row>
    <row r="2752" spans="1:5" x14ac:dyDescent="0.35">
      <c r="A2752" t="s">
        <v>4382</v>
      </c>
      <c r="B2752" t="s">
        <v>5</v>
      </c>
      <c r="C2752" t="s">
        <v>1734</v>
      </c>
      <c r="D2752" t="s">
        <v>6926</v>
      </c>
      <c r="E2752" t="s">
        <v>1706</v>
      </c>
    </row>
    <row r="2753" spans="1:5" x14ac:dyDescent="0.35">
      <c r="A2753" t="s">
        <v>4383</v>
      </c>
      <c r="B2753" t="s">
        <v>5</v>
      </c>
      <c r="C2753" t="s">
        <v>1734</v>
      </c>
      <c r="D2753" t="s">
        <v>6926</v>
      </c>
      <c r="E2753" t="s">
        <v>1707</v>
      </c>
    </row>
    <row r="2754" spans="1:5" x14ac:dyDescent="0.35">
      <c r="A2754" t="s">
        <v>4384</v>
      </c>
      <c r="B2754" t="s">
        <v>5</v>
      </c>
      <c r="C2754" t="s">
        <v>1734</v>
      </c>
      <c r="D2754" t="s">
        <v>6926</v>
      </c>
      <c r="E2754" t="s">
        <v>1708</v>
      </c>
    </row>
    <row r="2755" spans="1:5" x14ac:dyDescent="0.35">
      <c r="A2755" t="s">
        <v>4385</v>
      </c>
      <c r="B2755" t="s">
        <v>5</v>
      </c>
      <c r="C2755" t="s">
        <v>1734</v>
      </c>
      <c r="D2755" t="s">
        <v>6926</v>
      </c>
      <c r="E2755" t="s">
        <v>1709</v>
      </c>
    </row>
    <row r="2756" spans="1:5" x14ac:dyDescent="0.35">
      <c r="A2756" t="s">
        <v>4386</v>
      </c>
      <c r="B2756" t="s">
        <v>5</v>
      </c>
      <c r="C2756" t="s">
        <v>1734</v>
      </c>
      <c r="D2756" t="s">
        <v>6926</v>
      </c>
      <c r="E2756" t="s">
        <v>1710</v>
      </c>
    </row>
    <row r="2757" spans="1:5" x14ac:dyDescent="0.35">
      <c r="A2757" t="s">
        <v>4387</v>
      </c>
      <c r="B2757" t="s">
        <v>5</v>
      </c>
      <c r="C2757" t="s">
        <v>1734</v>
      </c>
      <c r="D2757" t="s">
        <v>6926</v>
      </c>
      <c r="E2757" t="s">
        <v>1711</v>
      </c>
    </row>
    <row r="2758" spans="1:5" x14ac:dyDescent="0.35">
      <c r="A2758" t="s">
        <v>4388</v>
      </c>
      <c r="B2758" t="s">
        <v>5</v>
      </c>
      <c r="C2758" t="s">
        <v>1734</v>
      </c>
      <c r="D2758" t="s">
        <v>6926</v>
      </c>
      <c r="E2758" t="s">
        <v>1712</v>
      </c>
    </row>
    <row r="2759" spans="1:5" x14ac:dyDescent="0.35">
      <c r="A2759" t="s">
        <v>4389</v>
      </c>
      <c r="B2759" t="s">
        <v>5</v>
      </c>
      <c r="C2759" t="s">
        <v>1734</v>
      </c>
      <c r="D2759" t="s">
        <v>6926</v>
      </c>
      <c r="E2759" t="s">
        <v>1713</v>
      </c>
    </row>
    <row r="2760" spans="1:5" x14ac:dyDescent="0.35">
      <c r="A2760" t="s">
        <v>4390</v>
      </c>
      <c r="B2760" t="s">
        <v>5</v>
      </c>
      <c r="C2760" t="s">
        <v>1734</v>
      </c>
      <c r="D2760" t="s">
        <v>6926</v>
      </c>
      <c r="E2760" t="s">
        <v>1714</v>
      </c>
    </row>
    <row r="2761" spans="1:5" x14ac:dyDescent="0.35">
      <c r="A2761" t="s">
        <v>4391</v>
      </c>
      <c r="B2761" t="s">
        <v>5</v>
      </c>
      <c r="C2761" t="s">
        <v>1734</v>
      </c>
      <c r="D2761" t="s">
        <v>6926</v>
      </c>
      <c r="E2761" t="s">
        <v>1715</v>
      </c>
    </row>
    <row r="2762" spans="1:5" x14ac:dyDescent="0.35">
      <c r="A2762" t="s">
        <v>4392</v>
      </c>
      <c r="B2762" t="s">
        <v>5</v>
      </c>
      <c r="C2762" t="s">
        <v>1734</v>
      </c>
      <c r="D2762" t="s">
        <v>6927</v>
      </c>
      <c r="E2762" t="s">
        <v>1702</v>
      </c>
    </row>
    <row r="2763" spans="1:5" x14ac:dyDescent="0.35">
      <c r="A2763" t="s">
        <v>4393</v>
      </c>
      <c r="B2763" t="s">
        <v>5</v>
      </c>
      <c r="C2763" t="s">
        <v>1734</v>
      </c>
      <c r="D2763" t="s">
        <v>6927</v>
      </c>
      <c r="E2763" t="s">
        <v>1705</v>
      </c>
    </row>
    <row r="2764" spans="1:5" x14ac:dyDescent="0.35">
      <c r="A2764" t="s">
        <v>4394</v>
      </c>
      <c r="B2764" t="s">
        <v>5</v>
      </c>
      <c r="C2764" t="s">
        <v>1734</v>
      </c>
      <c r="D2764" t="s">
        <v>6927</v>
      </c>
      <c r="E2764" t="s">
        <v>1706</v>
      </c>
    </row>
    <row r="2765" spans="1:5" x14ac:dyDescent="0.35">
      <c r="A2765" t="s">
        <v>4395</v>
      </c>
      <c r="B2765" t="s">
        <v>5</v>
      </c>
      <c r="C2765" t="s">
        <v>1734</v>
      </c>
      <c r="D2765" t="s">
        <v>6927</v>
      </c>
      <c r="E2765" t="s">
        <v>1707</v>
      </c>
    </row>
    <row r="2766" spans="1:5" x14ac:dyDescent="0.35">
      <c r="A2766" t="s">
        <v>4396</v>
      </c>
      <c r="B2766" t="s">
        <v>5</v>
      </c>
      <c r="C2766" t="s">
        <v>1734</v>
      </c>
      <c r="D2766" t="s">
        <v>6927</v>
      </c>
      <c r="E2766" t="s">
        <v>1708</v>
      </c>
    </row>
    <row r="2767" spans="1:5" x14ac:dyDescent="0.35">
      <c r="A2767" t="s">
        <v>4397</v>
      </c>
      <c r="B2767" t="s">
        <v>5</v>
      </c>
      <c r="C2767" t="s">
        <v>1734</v>
      </c>
      <c r="D2767" t="s">
        <v>6927</v>
      </c>
      <c r="E2767" t="s">
        <v>1709</v>
      </c>
    </row>
    <row r="2768" spans="1:5" x14ac:dyDescent="0.35">
      <c r="A2768" t="s">
        <v>4398</v>
      </c>
      <c r="B2768" t="s">
        <v>5</v>
      </c>
      <c r="C2768" t="s">
        <v>1734</v>
      </c>
      <c r="D2768" t="s">
        <v>6927</v>
      </c>
      <c r="E2768" t="s">
        <v>1710</v>
      </c>
    </row>
    <row r="2769" spans="1:5" x14ac:dyDescent="0.35">
      <c r="A2769" t="s">
        <v>4399</v>
      </c>
      <c r="B2769" t="s">
        <v>5</v>
      </c>
      <c r="C2769" t="s">
        <v>1734</v>
      </c>
      <c r="D2769" t="s">
        <v>6927</v>
      </c>
      <c r="E2769" t="s">
        <v>1711</v>
      </c>
    </row>
    <row r="2770" spans="1:5" x14ac:dyDescent="0.35">
      <c r="A2770" t="s">
        <v>4400</v>
      </c>
      <c r="B2770" t="s">
        <v>5</v>
      </c>
      <c r="C2770" t="s">
        <v>1734</v>
      </c>
      <c r="D2770" t="s">
        <v>6927</v>
      </c>
      <c r="E2770" t="s">
        <v>1712</v>
      </c>
    </row>
    <row r="2771" spans="1:5" x14ac:dyDescent="0.35">
      <c r="A2771" t="s">
        <v>4401</v>
      </c>
      <c r="B2771" t="s">
        <v>5</v>
      </c>
      <c r="C2771" t="s">
        <v>1734</v>
      </c>
      <c r="D2771" t="s">
        <v>6927</v>
      </c>
      <c r="E2771" t="s">
        <v>1713</v>
      </c>
    </row>
    <row r="2772" spans="1:5" x14ac:dyDescent="0.35">
      <c r="A2772" t="s">
        <v>4402</v>
      </c>
      <c r="B2772" t="s">
        <v>5</v>
      </c>
      <c r="C2772" t="s">
        <v>1734</v>
      </c>
      <c r="D2772" t="s">
        <v>6927</v>
      </c>
      <c r="E2772" t="s">
        <v>1714</v>
      </c>
    </row>
    <row r="2773" spans="1:5" x14ac:dyDescent="0.35">
      <c r="A2773" t="s">
        <v>4403</v>
      </c>
      <c r="B2773" t="s">
        <v>5</v>
      </c>
      <c r="C2773" t="s">
        <v>1734</v>
      </c>
      <c r="D2773" t="s">
        <v>6927</v>
      </c>
      <c r="E2773" t="s">
        <v>1715</v>
      </c>
    </row>
    <row r="2774" spans="1:5" x14ac:dyDescent="0.35">
      <c r="A2774" t="s">
        <v>4404</v>
      </c>
      <c r="B2774" t="s">
        <v>5</v>
      </c>
      <c r="C2774" t="s">
        <v>1734</v>
      </c>
      <c r="D2774" t="s">
        <v>6928</v>
      </c>
      <c r="E2774" t="s">
        <v>1702</v>
      </c>
    </row>
    <row r="2775" spans="1:5" x14ac:dyDescent="0.35">
      <c r="A2775" t="s">
        <v>4405</v>
      </c>
      <c r="B2775" t="s">
        <v>5</v>
      </c>
      <c r="C2775" t="s">
        <v>1734</v>
      </c>
      <c r="D2775" t="s">
        <v>6928</v>
      </c>
      <c r="E2775" t="s">
        <v>1705</v>
      </c>
    </row>
    <row r="2776" spans="1:5" x14ac:dyDescent="0.35">
      <c r="A2776" t="s">
        <v>4406</v>
      </c>
      <c r="B2776" t="s">
        <v>5</v>
      </c>
      <c r="C2776" t="s">
        <v>1734</v>
      </c>
      <c r="D2776" t="s">
        <v>6928</v>
      </c>
      <c r="E2776" t="s">
        <v>1706</v>
      </c>
    </row>
    <row r="2777" spans="1:5" x14ac:dyDescent="0.35">
      <c r="A2777" t="s">
        <v>4407</v>
      </c>
      <c r="B2777" t="s">
        <v>5</v>
      </c>
      <c r="C2777" t="s">
        <v>1734</v>
      </c>
      <c r="D2777" t="s">
        <v>6928</v>
      </c>
      <c r="E2777" t="s">
        <v>1707</v>
      </c>
    </row>
    <row r="2778" spans="1:5" x14ac:dyDescent="0.35">
      <c r="A2778" t="s">
        <v>4408</v>
      </c>
      <c r="B2778" t="s">
        <v>5</v>
      </c>
      <c r="C2778" t="s">
        <v>1734</v>
      </c>
      <c r="D2778" t="s">
        <v>6928</v>
      </c>
      <c r="E2778" t="s">
        <v>1708</v>
      </c>
    </row>
    <row r="2779" spans="1:5" x14ac:dyDescent="0.35">
      <c r="A2779" t="s">
        <v>4409</v>
      </c>
      <c r="B2779" t="s">
        <v>5</v>
      </c>
      <c r="C2779" t="s">
        <v>1734</v>
      </c>
      <c r="D2779" t="s">
        <v>6928</v>
      </c>
      <c r="E2779" t="s">
        <v>1709</v>
      </c>
    </row>
    <row r="2780" spans="1:5" x14ac:dyDescent="0.35">
      <c r="A2780" t="s">
        <v>4410</v>
      </c>
      <c r="B2780" t="s">
        <v>5</v>
      </c>
      <c r="C2780" t="s">
        <v>1734</v>
      </c>
      <c r="D2780" t="s">
        <v>6928</v>
      </c>
      <c r="E2780" t="s">
        <v>1710</v>
      </c>
    </row>
    <row r="2781" spans="1:5" x14ac:dyDescent="0.35">
      <c r="A2781" t="s">
        <v>4411</v>
      </c>
      <c r="B2781" t="s">
        <v>5</v>
      </c>
      <c r="C2781" t="s">
        <v>1734</v>
      </c>
      <c r="D2781" t="s">
        <v>6928</v>
      </c>
      <c r="E2781" t="s">
        <v>1711</v>
      </c>
    </row>
    <row r="2782" spans="1:5" x14ac:dyDescent="0.35">
      <c r="A2782" t="s">
        <v>4412</v>
      </c>
      <c r="B2782" t="s">
        <v>5</v>
      </c>
      <c r="C2782" t="s">
        <v>1734</v>
      </c>
      <c r="D2782" t="s">
        <v>6928</v>
      </c>
      <c r="E2782" t="s">
        <v>1712</v>
      </c>
    </row>
    <row r="2783" spans="1:5" x14ac:dyDescent="0.35">
      <c r="A2783" t="s">
        <v>4413</v>
      </c>
      <c r="B2783" t="s">
        <v>5</v>
      </c>
      <c r="C2783" t="s">
        <v>1734</v>
      </c>
      <c r="D2783" t="s">
        <v>6928</v>
      </c>
      <c r="E2783" t="s">
        <v>1713</v>
      </c>
    </row>
    <row r="2784" spans="1:5" x14ac:dyDescent="0.35">
      <c r="A2784" t="s">
        <v>4414</v>
      </c>
      <c r="B2784" t="s">
        <v>5</v>
      </c>
      <c r="C2784" t="s">
        <v>1734</v>
      </c>
      <c r="D2784" t="s">
        <v>6928</v>
      </c>
      <c r="E2784" t="s">
        <v>1714</v>
      </c>
    </row>
    <row r="2785" spans="1:5" x14ac:dyDescent="0.35">
      <c r="A2785" t="s">
        <v>4415</v>
      </c>
      <c r="B2785" t="s">
        <v>5</v>
      </c>
      <c r="C2785" t="s">
        <v>1734</v>
      </c>
      <c r="D2785" t="s">
        <v>6928</v>
      </c>
      <c r="E2785" t="s">
        <v>1715</v>
      </c>
    </row>
    <row r="2786" spans="1:5" x14ac:dyDescent="0.35">
      <c r="A2786" t="s">
        <v>4416</v>
      </c>
      <c r="B2786" t="s">
        <v>5</v>
      </c>
      <c r="C2786" t="s">
        <v>1734</v>
      </c>
      <c r="D2786" t="s">
        <v>6929</v>
      </c>
      <c r="E2786" t="s">
        <v>1702</v>
      </c>
    </row>
    <row r="2787" spans="1:5" x14ac:dyDescent="0.35">
      <c r="A2787" t="s">
        <v>4417</v>
      </c>
      <c r="B2787" t="s">
        <v>5</v>
      </c>
      <c r="C2787" t="s">
        <v>1734</v>
      </c>
      <c r="D2787" t="s">
        <v>6929</v>
      </c>
      <c r="E2787" t="s">
        <v>1705</v>
      </c>
    </row>
    <row r="2788" spans="1:5" x14ac:dyDescent="0.35">
      <c r="A2788" t="s">
        <v>4418</v>
      </c>
      <c r="B2788" t="s">
        <v>5</v>
      </c>
      <c r="C2788" t="s">
        <v>1734</v>
      </c>
      <c r="D2788" t="s">
        <v>6929</v>
      </c>
      <c r="E2788" t="s">
        <v>1706</v>
      </c>
    </row>
    <row r="2789" spans="1:5" x14ac:dyDescent="0.35">
      <c r="A2789" t="s">
        <v>4419</v>
      </c>
      <c r="B2789" t="s">
        <v>5</v>
      </c>
      <c r="C2789" t="s">
        <v>1734</v>
      </c>
      <c r="D2789" t="s">
        <v>6929</v>
      </c>
      <c r="E2789" t="s">
        <v>1707</v>
      </c>
    </row>
    <row r="2790" spans="1:5" x14ac:dyDescent="0.35">
      <c r="A2790" t="s">
        <v>4420</v>
      </c>
      <c r="B2790" t="s">
        <v>5</v>
      </c>
      <c r="C2790" t="s">
        <v>1734</v>
      </c>
      <c r="D2790" t="s">
        <v>6929</v>
      </c>
      <c r="E2790" t="s">
        <v>1708</v>
      </c>
    </row>
    <row r="2791" spans="1:5" x14ac:dyDescent="0.35">
      <c r="A2791" t="s">
        <v>4421</v>
      </c>
      <c r="B2791" t="s">
        <v>5</v>
      </c>
      <c r="C2791" t="s">
        <v>1734</v>
      </c>
      <c r="D2791" t="s">
        <v>6929</v>
      </c>
      <c r="E2791" t="s">
        <v>1709</v>
      </c>
    </row>
    <row r="2792" spans="1:5" x14ac:dyDescent="0.35">
      <c r="A2792" t="s">
        <v>4422</v>
      </c>
      <c r="B2792" t="s">
        <v>5</v>
      </c>
      <c r="C2792" t="s">
        <v>1734</v>
      </c>
      <c r="D2792" t="s">
        <v>6929</v>
      </c>
      <c r="E2792" t="s">
        <v>1710</v>
      </c>
    </row>
    <row r="2793" spans="1:5" x14ac:dyDescent="0.35">
      <c r="A2793" t="s">
        <v>4423</v>
      </c>
      <c r="B2793" t="s">
        <v>5</v>
      </c>
      <c r="C2793" t="s">
        <v>1734</v>
      </c>
      <c r="D2793" t="s">
        <v>6929</v>
      </c>
      <c r="E2793" t="s">
        <v>1711</v>
      </c>
    </row>
    <row r="2794" spans="1:5" x14ac:dyDescent="0.35">
      <c r="A2794" t="s">
        <v>4424</v>
      </c>
      <c r="B2794" t="s">
        <v>5</v>
      </c>
      <c r="C2794" t="s">
        <v>1734</v>
      </c>
      <c r="D2794" t="s">
        <v>6929</v>
      </c>
      <c r="E2794" t="s">
        <v>1712</v>
      </c>
    </row>
    <row r="2795" spans="1:5" x14ac:dyDescent="0.35">
      <c r="A2795" t="s">
        <v>4425</v>
      </c>
      <c r="B2795" t="s">
        <v>5</v>
      </c>
      <c r="C2795" t="s">
        <v>1734</v>
      </c>
      <c r="D2795" t="s">
        <v>6929</v>
      </c>
      <c r="E2795" t="s">
        <v>1713</v>
      </c>
    </row>
    <row r="2796" spans="1:5" x14ac:dyDescent="0.35">
      <c r="A2796" t="s">
        <v>4426</v>
      </c>
      <c r="B2796" t="s">
        <v>5</v>
      </c>
      <c r="C2796" t="s">
        <v>1734</v>
      </c>
      <c r="D2796" t="s">
        <v>6929</v>
      </c>
      <c r="E2796" t="s">
        <v>1714</v>
      </c>
    </row>
    <row r="2797" spans="1:5" x14ac:dyDescent="0.35">
      <c r="A2797" t="s">
        <v>4427</v>
      </c>
      <c r="B2797" t="s">
        <v>5</v>
      </c>
      <c r="C2797" t="s">
        <v>1734</v>
      </c>
      <c r="D2797" t="s">
        <v>6929</v>
      </c>
      <c r="E2797" t="s">
        <v>1715</v>
      </c>
    </row>
    <row r="2798" spans="1:5" x14ac:dyDescent="0.35">
      <c r="A2798" t="s">
        <v>4428</v>
      </c>
      <c r="B2798" t="s">
        <v>5</v>
      </c>
      <c r="C2798" t="s">
        <v>1734</v>
      </c>
      <c r="D2798" t="s">
        <v>6930</v>
      </c>
      <c r="E2798" t="s">
        <v>1702</v>
      </c>
    </row>
    <row r="2799" spans="1:5" x14ac:dyDescent="0.35">
      <c r="A2799" t="s">
        <v>4429</v>
      </c>
      <c r="B2799" t="s">
        <v>5</v>
      </c>
      <c r="C2799" t="s">
        <v>1734</v>
      </c>
      <c r="D2799" t="s">
        <v>6930</v>
      </c>
      <c r="E2799" t="s">
        <v>1705</v>
      </c>
    </row>
    <row r="2800" spans="1:5" x14ac:dyDescent="0.35">
      <c r="A2800" t="s">
        <v>4430</v>
      </c>
      <c r="B2800" t="s">
        <v>5</v>
      </c>
      <c r="C2800" t="s">
        <v>1734</v>
      </c>
      <c r="D2800" t="s">
        <v>6930</v>
      </c>
      <c r="E2800" t="s">
        <v>1706</v>
      </c>
    </row>
    <row r="2801" spans="1:5" x14ac:dyDescent="0.35">
      <c r="A2801" t="s">
        <v>4431</v>
      </c>
      <c r="B2801" t="s">
        <v>5</v>
      </c>
      <c r="C2801" t="s">
        <v>1734</v>
      </c>
      <c r="D2801" t="s">
        <v>6930</v>
      </c>
      <c r="E2801" t="s">
        <v>1707</v>
      </c>
    </row>
    <row r="2802" spans="1:5" x14ac:dyDescent="0.35">
      <c r="A2802" t="s">
        <v>4432</v>
      </c>
      <c r="B2802" t="s">
        <v>5</v>
      </c>
      <c r="C2802" t="s">
        <v>1734</v>
      </c>
      <c r="D2802" t="s">
        <v>6930</v>
      </c>
      <c r="E2802" t="s">
        <v>1708</v>
      </c>
    </row>
    <row r="2803" spans="1:5" x14ac:dyDescent="0.35">
      <c r="A2803" t="s">
        <v>4433</v>
      </c>
      <c r="B2803" t="s">
        <v>5</v>
      </c>
      <c r="C2803" t="s">
        <v>1734</v>
      </c>
      <c r="D2803" t="s">
        <v>6930</v>
      </c>
      <c r="E2803" t="s">
        <v>1709</v>
      </c>
    </row>
    <row r="2804" spans="1:5" x14ac:dyDescent="0.35">
      <c r="A2804" t="s">
        <v>4434</v>
      </c>
      <c r="B2804" t="s">
        <v>5</v>
      </c>
      <c r="C2804" t="s">
        <v>1734</v>
      </c>
      <c r="D2804" t="s">
        <v>6930</v>
      </c>
      <c r="E2804" t="s">
        <v>1710</v>
      </c>
    </row>
    <row r="2805" spans="1:5" x14ac:dyDescent="0.35">
      <c r="A2805" t="s">
        <v>4435</v>
      </c>
      <c r="B2805" t="s">
        <v>5</v>
      </c>
      <c r="C2805" t="s">
        <v>1734</v>
      </c>
      <c r="D2805" t="s">
        <v>6930</v>
      </c>
      <c r="E2805" t="s">
        <v>1711</v>
      </c>
    </row>
    <row r="2806" spans="1:5" x14ac:dyDescent="0.35">
      <c r="A2806" t="s">
        <v>4436</v>
      </c>
      <c r="B2806" t="s">
        <v>5</v>
      </c>
      <c r="C2806" t="s">
        <v>1734</v>
      </c>
      <c r="D2806" t="s">
        <v>6930</v>
      </c>
      <c r="E2806" t="s">
        <v>1712</v>
      </c>
    </row>
    <row r="2807" spans="1:5" x14ac:dyDescent="0.35">
      <c r="A2807" t="s">
        <v>4437</v>
      </c>
      <c r="B2807" t="s">
        <v>5</v>
      </c>
      <c r="C2807" t="s">
        <v>1734</v>
      </c>
      <c r="D2807" t="s">
        <v>6930</v>
      </c>
      <c r="E2807" t="s">
        <v>1713</v>
      </c>
    </row>
    <row r="2808" spans="1:5" x14ac:dyDescent="0.35">
      <c r="A2808" t="s">
        <v>4438</v>
      </c>
      <c r="B2808" t="s">
        <v>5</v>
      </c>
      <c r="C2808" t="s">
        <v>1734</v>
      </c>
      <c r="D2808" t="s">
        <v>6930</v>
      </c>
      <c r="E2808" t="s">
        <v>1714</v>
      </c>
    </row>
    <row r="2809" spans="1:5" x14ac:dyDescent="0.35">
      <c r="A2809" t="s">
        <v>4439</v>
      </c>
      <c r="B2809" t="s">
        <v>5</v>
      </c>
      <c r="C2809" t="s">
        <v>1734</v>
      </c>
      <c r="D2809" t="s">
        <v>6930</v>
      </c>
      <c r="E2809" t="s">
        <v>1715</v>
      </c>
    </row>
    <row r="2810" spans="1:5" x14ac:dyDescent="0.35">
      <c r="A2810" t="s">
        <v>4440</v>
      </c>
      <c r="B2810" t="s">
        <v>5</v>
      </c>
      <c r="C2810" t="s">
        <v>1734</v>
      </c>
      <c r="D2810" t="s">
        <v>6931</v>
      </c>
      <c r="E2810" t="s">
        <v>1702</v>
      </c>
    </row>
    <row r="2811" spans="1:5" x14ac:dyDescent="0.35">
      <c r="A2811" t="s">
        <v>4441</v>
      </c>
      <c r="B2811" t="s">
        <v>5</v>
      </c>
      <c r="C2811" t="s">
        <v>1734</v>
      </c>
      <c r="D2811" t="s">
        <v>6931</v>
      </c>
      <c r="E2811" t="s">
        <v>1705</v>
      </c>
    </row>
    <row r="2812" spans="1:5" x14ac:dyDescent="0.35">
      <c r="A2812" t="s">
        <v>4442</v>
      </c>
      <c r="B2812" t="s">
        <v>5</v>
      </c>
      <c r="C2812" t="s">
        <v>1734</v>
      </c>
      <c r="D2812" t="s">
        <v>6931</v>
      </c>
      <c r="E2812" t="s">
        <v>1706</v>
      </c>
    </row>
    <row r="2813" spans="1:5" x14ac:dyDescent="0.35">
      <c r="A2813" t="s">
        <v>4443</v>
      </c>
      <c r="B2813" t="s">
        <v>5</v>
      </c>
      <c r="C2813" t="s">
        <v>1734</v>
      </c>
      <c r="D2813" t="s">
        <v>6931</v>
      </c>
      <c r="E2813" t="s">
        <v>1707</v>
      </c>
    </row>
    <row r="2814" spans="1:5" x14ac:dyDescent="0.35">
      <c r="A2814" t="s">
        <v>4444</v>
      </c>
      <c r="B2814" t="s">
        <v>5</v>
      </c>
      <c r="C2814" t="s">
        <v>1734</v>
      </c>
      <c r="D2814" t="s">
        <v>6931</v>
      </c>
      <c r="E2814" t="s">
        <v>1708</v>
      </c>
    </row>
    <row r="2815" spans="1:5" x14ac:dyDescent="0.35">
      <c r="A2815" t="s">
        <v>4445</v>
      </c>
      <c r="B2815" t="s">
        <v>5</v>
      </c>
      <c r="C2815" t="s">
        <v>1734</v>
      </c>
      <c r="D2815" t="s">
        <v>6931</v>
      </c>
      <c r="E2815" t="s">
        <v>1709</v>
      </c>
    </row>
    <row r="2816" spans="1:5" x14ac:dyDescent="0.35">
      <c r="A2816" t="s">
        <v>4446</v>
      </c>
      <c r="B2816" t="s">
        <v>5</v>
      </c>
      <c r="C2816" t="s">
        <v>1734</v>
      </c>
      <c r="D2816" t="s">
        <v>6931</v>
      </c>
      <c r="E2816" t="s">
        <v>1710</v>
      </c>
    </row>
    <row r="2817" spans="1:5" x14ac:dyDescent="0.35">
      <c r="A2817" t="s">
        <v>4447</v>
      </c>
      <c r="B2817" t="s">
        <v>5</v>
      </c>
      <c r="C2817" t="s">
        <v>1734</v>
      </c>
      <c r="D2817" t="s">
        <v>6931</v>
      </c>
      <c r="E2817" t="s">
        <v>1711</v>
      </c>
    </row>
    <row r="2818" spans="1:5" x14ac:dyDescent="0.35">
      <c r="A2818" t="s">
        <v>4448</v>
      </c>
      <c r="B2818" t="s">
        <v>5</v>
      </c>
      <c r="C2818" t="s">
        <v>1734</v>
      </c>
      <c r="D2818" t="s">
        <v>6931</v>
      </c>
      <c r="E2818" t="s">
        <v>1712</v>
      </c>
    </row>
    <row r="2819" spans="1:5" x14ac:dyDescent="0.35">
      <c r="A2819" t="s">
        <v>4449</v>
      </c>
      <c r="B2819" t="s">
        <v>5</v>
      </c>
      <c r="C2819" t="s">
        <v>1734</v>
      </c>
      <c r="D2819" t="s">
        <v>6931</v>
      </c>
      <c r="E2819" t="s">
        <v>1713</v>
      </c>
    </row>
    <row r="2820" spans="1:5" x14ac:dyDescent="0.35">
      <c r="A2820" t="s">
        <v>4450</v>
      </c>
      <c r="B2820" t="s">
        <v>5</v>
      </c>
      <c r="C2820" t="s">
        <v>1734</v>
      </c>
      <c r="D2820" t="s">
        <v>6931</v>
      </c>
      <c r="E2820" t="s">
        <v>1714</v>
      </c>
    </row>
    <row r="2821" spans="1:5" x14ac:dyDescent="0.35">
      <c r="A2821" t="s">
        <v>4451</v>
      </c>
      <c r="B2821" t="s">
        <v>5</v>
      </c>
      <c r="C2821" t="s">
        <v>1734</v>
      </c>
      <c r="D2821" t="s">
        <v>6931</v>
      </c>
      <c r="E2821" t="s">
        <v>1715</v>
      </c>
    </row>
    <row r="2822" spans="1:5" x14ac:dyDescent="0.35">
      <c r="A2822" t="s">
        <v>4452</v>
      </c>
      <c r="B2822" t="s">
        <v>5</v>
      </c>
      <c r="C2822" t="s">
        <v>1734</v>
      </c>
      <c r="D2822" t="s">
        <v>6932</v>
      </c>
      <c r="E2822" t="s">
        <v>1702</v>
      </c>
    </row>
    <row r="2823" spans="1:5" x14ac:dyDescent="0.35">
      <c r="A2823" t="s">
        <v>4453</v>
      </c>
      <c r="B2823" t="s">
        <v>5</v>
      </c>
      <c r="C2823" t="s">
        <v>1734</v>
      </c>
      <c r="D2823" t="s">
        <v>6932</v>
      </c>
      <c r="E2823" t="s">
        <v>1705</v>
      </c>
    </row>
    <row r="2824" spans="1:5" x14ac:dyDescent="0.35">
      <c r="A2824" t="s">
        <v>4454</v>
      </c>
      <c r="B2824" t="s">
        <v>5</v>
      </c>
      <c r="C2824" t="s">
        <v>1734</v>
      </c>
      <c r="D2824" t="s">
        <v>6932</v>
      </c>
      <c r="E2824" t="s">
        <v>1706</v>
      </c>
    </row>
    <row r="2825" spans="1:5" x14ac:dyDescent="0.35">
      <c r="A2825" t="s">
        <v>4455</v>
      </c>
      <c r="B2825" t="s">
        <v>5</v>
      </c>
      <c r="C2825" t="s">
        <v>1734</v>
      </c>
      <c r="D2825" t="s">
        <v>6932</v>
      </c>
      <c r="E2825" t="s">
        <v>1707</v>
      </c>
    </row>
    <row r="2826" spans="1:5" x14ac:dyDescent="0.35">
      <c r="A2826" t="s">
        <v>4456</v>
      </c>
      <c r="B2826" t="s">
        <v>5</v>
      </c>
      <c r="C2826" t="s">
        <v>1734</v>
      </c>
      <c r="D2826" t="s">
        <v>6932</v>
      </c>
      <c r="E2826" t="s">
        <v>1708</v>
      </c>
    </row>
    <row r="2827" spans="1:5" x14ac:dyDescent="0.35">
      <c r="A2827" t="s">
        <v>4457</v>
      </c>
      <c r="B2827" t="s">
        <v>5</v>
      </c>
      <c r="C2827" t="s">
        <v>1734</v>
      </c>
      <c r="D2827" t="s">
        <v>6932</v>
      </c>
      <c r="E2827" t="s">
        <v>1709</v>
      </c>
    </row>
    <row r="2828" spans="1:5" x14ac:dyDescent="0.35">
      <c r="A2828" t="s">
        <v>4458</v>
      </c>
      <c r="B2828" t="s">
        <v>5</v>
      </c>
      <c r="C2828" t="s">
        <v>1734</v>
      </c>
      <c r="D2828" t="s">
        <v>6932</v>
      </c>
      <c r="E2828" t="s">
        <v>1710</v>
      </c>
    </row>
    <row r="2829" spans="1:5" x14ac:dyDescent="0.35">
      <c r="A2829" t="s">
        <v>4459</v>
      </c>
      <c r="B2829" t="s">
        <v>5</v>
      </c>
      <c r="C2829" t="s">
        <v>1734</v>
      </c>
      <c r="D2829" t="s">
        <v>6932</v>
      </c>
      <c r="E2829" t="s">
        <v>1711</v>
      </c>
    </row>
    <row r="2830" spans="1:5" x14ac:dyDescent="0.35">
      <c r="A2830" t="s">
        <v>4460</v>
      </c>
      <c r="B2830" t="s">
        <v>5</v>
      </c>
      <c r="C2830" t="s">
        <v>1734</v>
      </c>
      <c r="D2830" t="s">
        <v>6932</v>
      </c>
      <c r="E2830" t="s">
        <v>1712</v>
      </c>
    </row>
    <row r="2831" spans="1:5" x14ac:dyDescent="0.35">
      <c r="A2831" t="s">
        <v>4461</v>
      </c>
      <c r="B2831" t="s">
        <v>5</v>
      </c>
      <c r="C2831" t="s">
        <v>1734</v>
      </c>
      <c r="D2831" t="s">
        <v>6932</v>
      </c>
      <c r="E2831" t="s">
        <v>1713</v>
      </c>
    </row>
    <row r="2832" spans="1:5" x14ac:dyDescent="0.35">
      <c r="A2832" t="s">
        <v>4462</v>
      </c>
      <c r="B2832" t="s">
        <v>5</v>
      </c>
      <c r="C2832" t="s">
        <v>1734</v>
      </c>
      <c r="D2832" t="s">
        <v>6932</v>
      </c>
      <c r="E2832" t="s">
        <v>1714</v>
      </c>
    </row>
    <row r="2833" spans="1:5" x14ac:dyDescent="0.35">
      <c r="A2833" t="s">
        <v>4463</v>
      </c>
      <c r="B2833" t="s">
        <v>5</v>
      </c>
      <c r="C2833" t="s">
        <v>1734</v>
      </c>
      <c r="D2833" t="s">
        <v>6932</v>
      </c>
      <c r="E2833" t="s">
        <v>1715</v>
      </c>
    </row>
    <row r="2834" spans="1:5" x14ac:dyDescent="0.35">
      <c r="A2834" t="s">
        <v>4464</v>
      </c>
      <c r="B2834" t="s">
        <v>5</v>
      </c>
      <c r="C2834" t="s">
        <v>1734</v>
      </c>
      <c r="D2834" t="s">
        <v>6933</v>
      </c>
      <c r="E2834" t="s">
        <v>1702</v>
      </c>
    </row>
    <row r="2835" spans="1:5" x14ac:dyDescent="0.35">
      <c r="A2835" t="s">
        <v>4465</v>
      </c>
      <c r="B2835" t="s">
        <v>5</v>
      </c>
      <c r="C2835" t="s">
        <v>1734</v>
      </c>
      <c r="D2835" t="s">
        <v>6933</v>
      </c>
      <c r="E2835" t="s">
        <v>1705</v>
      </c>
    </row>
    <row r="2836" spans="1:5" x14ac:dyDescent="0.35">
      <c r="A2836" t="s">
        <v>4466</v>
      </c>
      <c r="B2836" t="s">
        <v>5</v>
      </c>
      <c r="C2836" t="s">
        <v>1734</v>
      </c>
      <c r="D2836" t="s">
        <v>6933</v>
      </c>
      <c r="E2836" t="s">
        <v>1706</v>
      </c>
    </row>
    <row r="2837" spans="1:5" x14ac:dyDescent="0.35">
      <c r="A2837" t="s">
        <v>4467</v>
      </c>
      <c r="B2837" t="s">
        <v>5</v>
      </c>
      <c r="C2837" t="s">
        <v>1734</v>
      </c>
      <c r="D2837" t="s">
        <v>6933</v>
      </c>
      <c r="E2837" t="s">
        <v>1707</v>
      </c>
    </row>
    <row r="2838" spans="1:5" x14ac:dyDescent="0.35">
      <c r="A2838" t="s">
        <v>4468</v>
      </c>
      <c r="B2838" t="s">
        <v>5</v>
      </c>
      <c r="C2838" t="s">
        <v>1734</v>
      </c>
      <c r="D2838" t="s">
        <v>6933</v>
      </c>
      <c r="E2838" t="s">
        <v>1708</v>
      </c>
    </row>
    <row r="2839" spans="1:5" x14ac:dyDescent="0.35">
      <c r="A2839" t="s">
        <v>4469</v>
      </c>
      <c r="B2839" t="s">
        <v>5</v>
      </c>
      <c r="C2839" t="s">
        <v>1734</v>
      </c>
      <c r="D2839" t="s">
        <v>6933</v>
      </c>
      <c r="E2839" t="s">
        <v>1709</v>
      </c>
    </row>
    <row r="2840" spans="1:5" x14ac:dyDescent="0.35">
      <c r="A2840" t="s">
        <v>4470</v>
      </c>
      <c r="B2840" t="s">
        <v>5</v>
      </c>
      <c r="C2840" t="s">
        <v>1734</v>
      </c>
      <c r="D2840" t="s">
        <v>6933</v>
      </c>
      <c r="E2840" t="s">
        <v>1710</v>
      </c>
    </row>
    <row r="2841" spans="1:5" x14ac:dyDescent="0.35">
      <c r="A2841" t="s">
        <v>4471</v>
      </c>
      <c r="B2841" t="s">
        <v>5</v>
      </c>
      <c r="C2841" t="s">
        <v>1734</v>
      </c>
      <c r="D2841" t="s">
        <v>6933</v>
      </c>
      <c r="E2841" t="s">
        <v>1711</v>
      </c>
    </row>
    <row r="2842" spans="1:5" x14ac:dyDescent="0.35">
      <c r="A2842" t="s">
        <v>4472</v>
      </c>
      <c r="B2842" t="s">
        <v>5</v>
      </c>
      <c r="C2842" t="s">
        <v>1734</v>
      </c>
      <c r="D2842" t="s">
        <v>6933</v>
      </c>
      <c r="E2842" t="s">
        <v>1712</v>
      </c>
    </row>
    <row r="2843" spans="1:5" x14ac:dyDescent="0.35">
      <c r="A2843" t="s">
        <v>4473</v>
      </c>
      <c r="B2843" t="s">
        <v>5</v>
      </c>
      <c r="C2843" t="s">
        <v>1734</v>
      </c>
      <c r="D2843" t="s">
        <v>6933</v>
      </c>
      <c r="E2843" t="s">
        <v>1713</v>
      </c>
    </row>
    <row r="2844" spans="1:5" x14ac:dyDescent="0.35">
      <c r="A2844" t="s">
        <v>4474</v>
      </c>
      <c r="B2844" t="s">
        <v>5</v>
      </c>
      <c r="C2844" t="s">
        <v>1734</v>
      </c>
      <c r="D2844" t="s">
        <v>6933</v>
      </c>
      <c r="E2844" t="s">
        <v>1714</v>
      </c>
    </row>
    <row r="2845" spans="1:5" x14ac:dyDescent="0.35">
      <c r="A2845" t="s">
        <v>4475</v>
      </c>
      <c r="B2845" t="s">
        <v>5</v>
      </c>
      <c r="C2845" t="s">
        <v>1734</v>
      </c>
      <c r="D2845" t="s">
        <v>6933</v>
      </c>
      <c r="E2845" t="s">
        <v>1715</v>
      </c>
    </row>
    <row r="2846" spans="1:5" x14ac:dyDescent="0.35">
      <c r="A2846" t="s">
        <v>4476</v>
      </c>
      <c r="B2846" t="s">
        <v>5</v>
      </c>
      <c r="C2846" t="s">
        <v>1734</v>
      </c>
      <c r="D2846" t="s">
        <v>6934</v>
      </c>
      <c r="E2846" t="s">
        <v>1702</v>
      </c>
    </row>
    <row r="2847" spans="1:5" x14ac:dyDescent="0.35">
      <c r="A2847" t="s">
        <v>4477</v>
      </c>
      <c r="B2847" t="s">
        <v>5</v>
      </c>
      <c r="C2847" t="s">
        <v>1734</v>
      </c>
      <c r="D2847" t="s">
        <v>6934</v>
      </c>
      <c r="E2847" t="s">
        <v>1705</v>
      </c>
    </row>
    <row r="2848" spans="1:5" x14ac:dyDescent="0.35">
      <c r="A2848" t="s">
        <v>4478</v>
      </c>
      <c r="B2848" t="s">
        <v>5</v>
      </c>
      <c r="C2848" t="s">
        <v>1734</v>
      </c>
      <c r="D2848" t="s">
        <v>6934</v>
      </c>
      <c r="E2848" t="s">
        <v>1706</v>
      </c>
    </row>
    <row r="2849" spans="1:5" x14ac:dyDescent="0.35">
      <c r="A2849" t="s">
        <v>4479</v>
      </c>
      <c r="B2849" t="s">
        <v>5</v>
      </c>
      <c r="C2849" t="s">
        <v>1734</v>
      </c>
      <c r="D2849" t="s">
        <v>6934</v>
      </c>
      <c r="E2849" t="s">
        <v>1707</v>
      </c>
    </row>
    <row r="2850" spans="1:5" x14ac:dyDescent="0.35">
      <c r="A2850" t="s">
        <v>4480</v>
      </c>
      <c r="B2850" t="s">
        <v>5</v>
      </c>
      <c r="C2850" t="s">
        <v>1734</v>
      </c>
      <c r="D2850" t="s">
        <v>6934</v>
      </c>
      <c r="E2850" t="s">
        <v>1708</v>
      </c>
    </row>
    <row r="2851" spans="1:5" x14ac:dyDescent="0.35">
      <c r="A2851" t="s">
        <v>4481</v>
      </c>
      <c r="B2851" t="s">
        <v>5</v>
      </c>
      <c r="C2851" t="s">
        <v>1734</v>
      </c>
      <c r="D2851" t="s">
        <v>6934</v>
      </c>
      <c r="E2851" t="s">
        <v>1709</v>
      </c>
    </row>
    <row r="2852" spans="1:5" x14ac:dyDescent="0.35">
      <c r="A2852" t="s">
        <v>4482</v>
      </c>
      <c r="B2852" t="s">
        <v>5</v>
      </c>
      <c r="C2852" t="s">
        <v>1734</v>
      </c>
      <c r="D2852" t="s">
        <v>6934</v>
      </c>
      <c r="E2852" t="s">
        <v>1710</v>
      </c>
    </row>
    <row r="2853" spans="1:5" x14ac:dyDescent="0.35">
      <c r="A2853" t="s">
        <v>4483</v>
      </c>
      <c r="B2853" t="s">
        <v>5</v>
      </c>
      <c r="C2853" t="s">
        <v>1734</v>
      </c>
      <c r="D2853" t="s">
        <v>6934</v>
      </c>
      <c r="E2853" t="s">
        <v>1711</v>
      </c>
    </row>
    <row r="2854" spans="1:5" x14ac:dyDescent="0.35">
      <c r="A2854" t="s">
        <v>4484</v>
      </c>
      <c r="B2854" t="s">
        <v>5</v>
      </c>
      <c r="C2854" t="s">
        <v>1734</v>
      </c>
      <c r="D2854" t="s">
        <v>6934</v>
      </c>
      <c r="E2854" t="s">
        <v>1712</v>
      </c>
    </row>
    <row r="2855" spans="1:5" x14ac:dyDescent="0.35">
      <c r="A2855" t="s">
        <v>4485</v>
      </c>
      <c r="B2855" t="s">
        <v>5</v>
      </c>
      <c r="C2855" t="s">
        <v>1734</v>
      </c>
      <c r="D2855" t="s">
        <v>6934</v>
      </c>
      <c r="E2855" t="s">
        <v>1713</v>
      </c>
    </row>
    <row r="2856" spans="1:5" x14ac:dyDescent="0.35">
      <c r="A2856" t="s">
        <v>4486</v>
      </c>
      <c r="B2856" t="s">
        <v>5</v>
      </c>
      <c r="C2856" t="s">
        <v>1734</v>
      </c>
      <c r="D2856" t="s">
        <v>6934</v>
      </c>
      <c r="E2856" t="s">
        <v>1714</v>
      </c>
    </row>
    <row r="2857" spans="1:5" x14ac:dyDescent="0.35">
      <c r="A2857" t="s">
        <v>4487</v>
      </c>
      <c r="B2857" t="s">
        <v>5</v>
      </c>
      <c r="C2857" t="s">
        <v>1734</v>
      </c>
      <c r="D2857" t="s">
        <v>6934</v>
      </c>
      <c r="E2857" t="s">
        <v>1715</v>
      </c>
    </row>
    <row r="2858" spans="1:5" x14ac:dyDescent="0.35">
      <c r="A2858" t="s">
        <v>4488</v>
      </c>
      <c r="B2858" t="s">
        <v>5</v>
      </c>
      <c r="C2858" t="s">
        <v>1734</v>
      </c>
      <c r="D2858" t="s">
        <v>6935</v>
      </c>
      <c r="E2858" t="s">
        <v>1702</v>
      </c>
    </row>
    <row r="2859" spans="1:5" x14ac:dyDescent="0.35">
      <c r="A2859" t="s">
        <v>4489</v>
      </c>
      <c r="B2859" t="s">
        <v>5</v>
      </c>
      <c r="C2859" t="s">
        <v>1734</v>
      </c>
      <c r="D2859" t="s">
        <v>6935</v>
      </c>
      <c r="E2859" t="s">
        <v>1705</v>
      </c>
    </row>
    <row r="2860" spans="1:5" x14ac:dyDescent="0.35">
      <c r="A2860" t="s">
        <v>4490</v>
      </c>
      <c r="B2860" t="s">
        <v>5</v>
      </c>
      <c r="C2860" t="s">
        <v>1734</v>
      </c>
      <c r="D2860" t="s">
        <v>6935</v>
      </c>
      <c r="E2860" t="s">
        <v>1706</v>
      </c>
    </row>
    <row r="2861" spans="1:5" x14ac:dyDescent="0.35">
      <c r="A2861" t="s">
        <v>4491</v>
      </c>
      <c r="B2861" t="s">
        <v>5</v>
      </c>
      <c r="C2861" t="s">
        <v>1734</v>
      </c>
      <c r="D2861" t="s">
        <v>6935</v>
      </c>
      <c r="E2861" t="s">
        <v>1707</v>
      </c>
    </row>
    <row r="2862" spans="1:5" x14ac:dyDescent="0.35">
      <c r="A2862" t="s">
        <v>4492</v>
      </c>
      <c r="B2862" t="s">
        <v>5</v>
      </c>
      <c r="C2862" t="s">
        <v>1734</v>
      </c>
      <c r="D2862" t="s">
        <v>6935</v>
      </c>
      <c r="E2862" t="s">
        <v>1708</v>
      </c>
    </row>
    <row r="2863" spans="1:5" x14ac:dyDescent="0.35">
      <c r="A2863" t="s">
        <v>4493</v>
      </c>
      <c r="B2863" t="s">
        <v>5</v>
      </c>
      <c r="C2863" t="s">
        <v>1734</v>
      </c>
      <c r="D2863" t="s">
        <v>6935</v>
      </c>
      <c r="E2863" t="s">
        <v>1709</v>
      </c>
    </row>
    <row r="2864" spans="1:5" x14ac:dyDescent="0.35">
      <c r="A2864" t="s">
        <v>4494</v>
      </c>
      <c r="B2864" t="s">
        <v>5</v>
      </c>
      <c r="C2864" t="s">
        <v>1734</v>
      </c>
      <c r="D2864" t="s">
        <v>6935</v>
      </c>
      <c r="E2864" t="s">
        <v>1710</v>
      </c>
    </row>
    <row r="2865" spans="1:5" x14ac:dyDescent="0.35">
      <c r="A2865" t="s">
        <v>4495</v>
      </c>
      <c r="B2865" t="s">
        <v>5</v>
      </c>
      <c r="C2865" t="s">
        <v>1734</v>
      </c>
      <c r="D2865" t="s">
        <v>6935</v>
      </c>
      <c r="E2865" t="s">
        <v>1711</v>
      </c>
    </row>
    <row r="2866" spans="1:5" x14ac:dyDescent="0.35">
      <c r="A2866" t="s">
        <v>4496</v>
      </c>
      <c r="B2866" t="s">
        <v>5</v>
      </c>
      <c r="C2866" t="s">
        <v>1734</v>
      </c>
      <c r="D2866" t="s">
        <v>6935</v>
      </c>
      <c r="E2866" t="s">
        <v>1712</v>
      </c>
    </row>
    <row r="2867" spans="1:5" x14ac:dyDescent="0.35">
      <c r="A2867" t="s">
        <v>4497</v>
      </c>
      <c r="B2867" t="s">
        <v>5</v>
      </c>
      <c r="C2867" t="s">
        <v>1734</v>
      </c>
      <c r="D2867" t="s">
        <v>6935</v>
      </c>
      <c r="E2867" t="s">
        <v>1713</v>
      </c>
    </row>
    <row r="2868" spans="1:5" x14ac:dyDescent="0.35">
      <c r="A2868" t="s">
        <v>4498</v>
      </c>
      <c r="B2868" t="s">
        <v>5</v>
      </c>
      <c r="C2868" t="s">
        <v>1734</v>
      </c>
      <c r="D2868" t="s">
        <v>6935</v>
      </c>
      <c r="E2868" t="s">
        <v>1714</v>
      </c>
    </row>
    <row r="2869" spans="1:5" x14ac:dyDescent="0.35">
      <c r="A2869" t="s">
        <v>4499</v>
      </c>
      <c r="B2869" t="s">
        <v>5</v>
      </c>
      <c r="C2869" t="s">
        <v>1734</v>
      </c>
      <c r="D2869" t="s">
        <v>6935</v>
      </c>
      <c r="E2869" t="s">
        <v>1715</v>
      </c>
    </row>
    <row r="2870" spans="1:5" x14ac:dyDescent="0.35">
      <c r="A2870" t="s">
        <v>4500</v>
      </c>
      <c r="B2870" t="s">
        <v>5</v>
      </c>
      <c r="C2870" t="s">
        <v>1734</v>
      </c>
      <c r="D2870" t="s">
        <v>6936</v>
      </c>
      <c r="E2870" t="s">
        <v>1702</v>
      </c>
    </row>
    <row r="2871" spans="1:5" x14ac:dyDescent="0.35">
      <c r="A2871" t="s">
        <v>4501</v>
      </c>
      <c r="B2871" t="s">
        <v>5</v>
      </c>
      <c r="C2871" t="s">
        <v>1734</v>
      </c>
      <c r="D2871" t="s">
        <v>6936</v>
      </c>
      <c r="E2871" t="s">
        <v>1705</v>
      </c>
    </row>
    <row r="2872" spans="1:5" x14ac:dyDescent="0.35">
      <c r="A2872" t="s">
        <v>4502</v>
      </c>
      <c r="B2872" t="s">
        <v>5</v>
      </c>
      <c r="C2872" t="s">
        <v>1734</v>
      </c>
      <c r="D2872" t="s">
        <v>6936</v>
      </c>
      <c r="E2872" t="s">
        <v>1706</v>
      </c>
    </row>
    <row r="2873" spans="1:5" x14ac:dyDescent="0.35">
      <c r="A2873" t="s">
        <v>4503</v>
      </c>
      <c r="B2873" t="s">
        <v>5</v>
      </c>
      <c r="C2873" t="s">
        <v>1734</v>
      </c>
      <c r="D2873" t="s">
        <v>6936</v>
      </c>
      <c r="E2873" t="s">
        <v>1707</v>
      </c>
    </row>
    <row r="2874" spans="1:5" x14ac:dyDescent="0.35">
      <c r="A2874" t="s">
        <v>4504</v>
      </c>
      <c r="B2874" t="s">
        <v>5</v>
      </c>
      <c r="C2874" t="s">
        <v>1734</v>
      </c>
      <c r="D2874" t="s">
        <v>6936</v>
      </c>
      <c r="E2874" t="s">
        <v>1708</v>
      </c>
    </row>
    <row r="2875" spans="1:5" x14ac:dyDescent="0.35">
      <c r="A2875" t="s">
        <v>4505</v>
      </c>
      <c r="B2875" t="s">
        <v>5</v>
      </c>
      <c r="C2875" t="s">
        <v>1734</v>
      </c>
      <c r="D2875" t="s">
        <v>6936</v>
      </c>
      <c r="E2875" t="s">
        <v>1709</v>
      </c>
    </row>
    <row r="2876" spans="1:5" x14ac:dyDescent="0.35">
      <c r="A2876" t="s">
        <v>4506</v>
      </c>
      <c r="B2876" t="s">
        <v>5</v>
      </c>
      <c r="C2876" t="s">
        <v>1734</v>
      </c>
      <c r="D2876" t="s">
        <v>6936</v>
      </c>
      <c r="E2876" t="s">
        <v>1710</v>
      </c>
    </row>
    <row r="2877" spans="1:5" x14ac:dyDescent="0.35">
      <c r="A2877" t="s">
        <v>4507</v>
      </c>
      <c r="B2877" t="s">
        <v>5</v>
      </c>
      <c r="C2877" t="s">
        <v>1734</v>
      </c>
      <c r="D2877" t="s">
        <v>6936</v>
      </c>
      <c r="E2877" t="s">
        <v>1711</v>
      </c>
    </row>
    <row r="2878" spans="1:5" x14ac:dyDescent="0.35">
      <c r="A2878" t="s">
        <v>4508</v>
      </c>
      <c r="B2878" t="s">
        <v>5</v>
      </c>
      <c r="C2878" t="s">
        <v>1734</v>
      </c>
      <c r="D2878" t="s">
        <v>6936</v>
      </c>
      <c r="E2878" t="s">
        <v>1712</v>
      </c>
    </row>
    <row r="2879" spans="1:5" x14ac:dyDescent="0.35">
      <c r="A2879" t="s">
        <v>4509</v>
      </c>
      <c r="B2879" t="s">
        <v>5</v>
      </c>
      <c r="C2879" t="s">
        <v>1734</v>
      </c>
      <c r="D2879" t="s">
        <v>6936</v>
      </c>
      <c r="E2879" t="s">
        <v>1713</v>
      </c>
    </row>
    <row r="2880" spans="1:5" x14ac:dyDescent="0.35">
      <c r="A2880" t="s">
        <v>4510</v>
      </c>
      <c r="B2880" t="s">
        <v>5</v>
      </c>
      <c r="C2880" t="s">
        <v>1734</v>
      </c>
      <c r="D2880" t="s">
        <v>6936</v>
      </c>
      <c r="E2880" t="s">
        <v>1714</v>
      </c>
    </row>
    <row r="2881" spans="1:5" x14ac:dyDescent="0.35">
      <c r="A2881" t="s">
        <v>4511</v>
      </c>
      <c r="B2881" t="s">
        <v>5</v>
      </c>
      <c r="C2881" t="s">
        <v>1734</v>
      </c>
      <c r="D2881" t="s">
        <v>6936</v>
      </c>
      <c r="E2881" t="s">
        <v>1715</v>
      </c>
    </row>
    <row r="2882" spans="1:5" x14ac:dyDescent="0.35">
      <c r="A2882" t="s">
        <v>4512</v>
      </c>
      <c r="B2882" t="s">
        <v>5</v>
      </c>
      <c r="C2882" t="s">
        <v>1735</v>
      </c>
      <c r="D2882" t="s">
        <v>6912</v>
      </c>
      <c r="E2882" t="s">
        <v>1702</v>
      </c>
    </row>
    <row r="2883" spans="1:5" x14ac:dyDescent="0.35">
      <c r="A2883" t="s">
        <v>4513</v>
      </c>
      <c r="B2883" t="s">
        <v>5</v>
      </c>
      <c r="C2883" t="s">
        <v>1735</v>
      </c>
      <c r="D2883" t="s">
        <v>6912</v>
      </c>
      <c r="E2883" t="s">
        <v>1705</v>
      </c>
    </row>
    <row r="2884" spans="1:5" x14ac:dyDescent="0.35">
      <c r="A2884" t="s">
        <v>4514</v>
      </c>
      <c r="B2884" t="s">
        <v>5</v>
      </c>
      <c r="C2884" t="s">
        <v>1735</v>
      </c>
      <c r="D2884" t="s">
        <v>6912</v>
      </c>
      <c r="E2884" t="s">
        <v>1706</v>
      </c>
    </row>
    <row r="2885" spans="1:5" x14ac:dyDescent="0.35">
      <c r="A2885" t="s">
        <v>4515</v>
      </c>
      <c r="B2885" t="s">
        <v>5</v>
      </c>
      <c r="C2885" t="s">
        <v>1735</v>
      </c>
      <c r="D2885" t="s">
        <v>6912</v>
      </c>
      <c r="E2885" t="s">
        <v>1707</v>
      </c>
    </row>
    <row r="2886" spans="1:5" x14ac:dyDescent="0.35">
      <c r="A2886" t="s">
        <v>4516</v>
      </c>
      <c r="B2886" t="s">
        <v>5</v>
      </c>
      <c r="C2886" t="s">
        <v>1735</v>
      </c>
      <c r="D2886" t="s">
        <v>6912</v>
      </c>
      <c r="E2886" t="s">
        <v>1708</v>
      </c>
    </row>
    <row r="2887" spans="1:5" x14ac:dyDescent="0.35">
      <c r="A2887" t="s">
        <v>4517</v>
      </c>
      <c r="B2887" t="s">
        <v>5</v>
      </c>
      <c r="C2887" t="s">
        <v>1735</v>
      </c>
      <c r="D2887" t="s">
        <v>6912</v>
      </c>
      <c r="E2887" t="s">
        <v>1709</v>
      </c>
    </row>
    <row r="2888" spans="1:5" x14ac:dyDescent="0.35">
      <c r="A2888" t="s">
        <v>4518</v>
      </c>
      <c r="B2888" t="s">
        <v>5</v>
      </c>
      <c r="C2888" t="s">
        <v>1735</v>
      </c>
      <c r="D2888" t="s">
        <v>6912</v>
      </c>
      <c r="E2888" t="s">
        <v>1710</v>
      </c>
    </row>
    <row r="2889" spans="1:5" x14ac:dyDescent="0.35">
      <c r="A2889" t="s">
        <v>4519</v>
      </c>
      <c r="B2889" t="s">
        <v>5</v>
      </c>
      <c r="C2889" t="s">
        <v>1735</v>
      </c>
      <c r="D2889" t="s">
        <v>6912</v>
      </c>
      <c r="E2889" t="s">
        <v>1711</v>
      </c>
    </row>
    <row r="2890" spans="1:5" x14ac:dyDescent="0.35">
      <c r="A2890" t="s">
        <v>4520</v>
      </c>
      <c r="B2890" t="s">
        <v>5</v>
      </c>
      <c r="C2890" t="s">
        <v>1735</v>
      </c>
      <c r="D2890" t="s">
        <v>6912</v>
      </c>
      <c r="E2890" t="s">
        <v>1712</v>
      </c>
    </row>
    <row r="2891" spans="1:5" x14ac:dyDescent="0.35">
      <c r="A2891" t="s">
        <v>4521</v>
      </c>
      <c r="B2891" t="s">
        <v>5</v>
      </c>
      <c r="C2891" t="s">
        <v>1735</v>
      </c>
      <c r="D2891" t="s">
        <v>6912</v>
      </c>
      <c r="E2891" t="s">
        <v>1713</v>
      </c>
    </row>
    <row r="2892" spans="1:5" x14ac:dyDescent="0.35">
      <c r="A2892" t="s">
        <v>4522</v>
      </c>
      <c r="B2892" t="s">
        <v>5</v>
      </c>
      <c r="C2892" t="s">
        <v>1735</v>
      </c>
      <c r="D2892" t="s">
        <v>6912</v>
      </c>
      <c r="E2892" t="s">
        <v>1714</v>
      </c>
    </row>
    <row r="2893" spans="1:5" x14ac:dyDescent="0.35">
      <c r="A2893" t="s">
        <v>4523</v>
      </c>
      <c r="B2893" t="s">
        <v>5</v>
      </c>
      <c r="C2893" t="s">
        <v>1735</v>
      </c>
      <c r="D2893" t="s">
        <v>6912</v>
      </c>
      <c r="E2893" t="s">
        <v>1715</v>
      </c>
    </row>
    <row r="2894" spans="1:5" x14ac:dyDescent="0.35">
      <c r="A2894" t="s">
        <v>4524</v>
      </c>
      <c r="B2894" t="s">
        <v>5</v>
      </c>
      <c r="C2894" t="s">
        <v>1735</v>
      </c>
      <c r="D2894" t="s">
        <v>6913</v>
      </c>
      <c r="E2894" t="s">
        <v>1702</v>
      </c>
    </row>
    <row r="2895" spans="1:5" x14ac:dyDescent="0.35">
      <c r="A2895" t="s">
        <v>4525</v>
      </c>
      <c r="B2895" t="s">
        <v>5</v>
      </c>
      <c r="C2895" t="s">
        <v>1735</v>
      </c>
      <c r="D2895" t="s">
        <v>6913</v>
      </c>
      <c r="E2895" t="s">
        <v>1705</v>
      </c>
    </row>
    <row r="2896" spans="1:5" x14ac:dyDescent="0.35">
      <c r="A2896" t="s">
        <v>4526</v>
      </c>
      <c r="B2896" t="s">
        <v>5</v>
      </c>
      <c r="C2896" t="s">
        <v>1735</v>
      </c>
      <c r="D2896" t="s">
        <v>6913</v>
      </c>
      <c r="E2896" t="s">
        <v>1706</v>
      </c>
    </row>
    <row r="2897" spans="1:5" x14ac:dyDescent="0.35">
      <c r="A2897" t="s">
        <v>4527</v>
      </c>
      <c r="B2897" t="s">
        <v>5</v>
      </c>
      <c r="C2897" t="s">
        <v>1735</v>
      </c>
      <c r="D2897" t="s">
        <v>6913</v>
      </c>
      <c r="E2897" t="s">
        <v>1707</v>
      </c>
    </row>
    <row r="2898" spans="1:5" x14ac:dyDescent="0.35">
      <c r="A2898" t="s">
        <v>4528</v>
      </c>
      <c r="B2898" t="s">
        <v>5</v>
      </c>
      <c r="C2898" t="s">
        <v>1735</v>
      </c>
      <c r="D2898" t="s">
        <v>6913</v>
      </c>
      <c r="E2898" t="s">
        <v>1708</v>
      </c>
    </row>
    <row r="2899" spans="1:5" x14ac:dyDescent="0.35">
      <c r="A2899" t="s">
        <v>4529</v>
      </c>
      <c r="B2899" t="s">
        <v>5</v>
      </c>
      <c r="C2899" t="s">
        <v>1735</v>
      </c>
      <c r="D2899" t="s">
        <v>6913</v>
      </c>
      <c r="E2899" t="s">
        <v>1709</v>
      </c>
    </row>
    <row r="2900" spans="1:5" x14ac:dyDescent="0.35">
      <c r="A2900" t="s">
        <v>4530</v>
      </c>
      <c r="B2900" t="s">
        <v>5</v>
      </c>
      <c r="C2900" t="s">
        <v>1735</v>
      </c>
      <c r="D2900" t="s">
        <v>6913</v>
      </c>
      <c r="E2900" t="s">
        <v>1710</v>
      </c>
    </row>
    <row r="2901" spans="1:5" x14ac:dyDescent="0.35">
      <c r="A2901" t="s">
        <v>4531</v>
      </c>
      <c r="B2901" t="s">
        <v>5</v>
      </c>
      <c r="C2901" t="s">
        <v>1735</v>
      </c>
      <c r="D2901" t="s">
        <v>6913</v>
      </c>
      <c r="E2901" t="s">
        <v>1711</v>
      </c>
    </row>
    <row r="2902" spans="1:5" x14ac:dyDescent="0.35">
      <c r="A2902" t="s">
        <v>4532</v>
      </c>
      <c r="B2902" t="s">
        <v>5</v>
      </c>
      <c r="C2902" t="s">
        <v>1735</v>
      </c>
      <c r="D2902" t="s">
        <v>6913</v>
      </c>
      <c r="E2902" t="s">
        <v>1712</v>
      </c>
    </row>
    <row r="2903" spans="1:5" x14ac:dyDescent="0.35">
      <c r="A2903" t="s">
        <v>4533</v>
      </c>
      <c r="B2903" t="s">
        <v>5</v>
      </c>
      <c r="C2903" t="s">
        <v>1735</v>
      </c>
      <c r="D2903" t="s">
        <v>6913</v>
      </c>
      <c r="E2903" t="s">
        <v>1713</v>
      </c>
    </row>
    <row r="2904" spans="1:5" x14ac:dyDescent="0.35">
      <c r="A2904" t="s">
        <v>4534</v>
      </c>
      <c r="B2904" t="s">
        <v>5</v>
      </c>
      <c r="C2904" t="s">
        <v>1735</v>
      </c>
      <c r="D2904" t="s">
        <v>6913</v>
      </c>
      <c r="E2904" t="s">
        <v>1714</v>
      </c>
    </row>
    <row r="2905" spans="1:5" x14ac:dyDescent="0.35">
      <c r="A2905" t="s">
        <v>4535</v>
      </c>
      <c r="B2905" t="s">
        <v>5</v>
      </c>
      <c r="C2905" t="s">
        <v>1735</v>
      </c>
      <c r="D2905" t="s">
        <v>6913</v>
      </c>
      <c r="E2905" t="s">
        <v>1715</v>
      </c>
    </row>
    <row r="2906" spans="1:5" x14ac:dyDescent="0.35">
      <c r="A2906" t="s">
        <v>4536</v>
      </c>
      <c r="B2906" t="s">
        <v>5</v>
      </c>
      <c r="C2906" t="s">
        <v>1735</v>
      </c>
      <c r="D2906" t="s">
        <v>6914</v>
      </c>
      <c r="E2906" t="s">
        <v>1702</v>
      </c>
    </row>
    <row r="2907" spans="1:5" x14ac:dyDescent="0.35">
      <c r="A2907" t="s">
        <v>4537</v>
      </c>
      <c r="B2907" t="s">
        <v>5</v>
      </c>
      <c r="C2907" t="s">
        <v>1735</v>
      </c>
      <c r="D2907" t="s">
        <v>6914</v>
      </c>
      <c r="E2907" t="s">
        <v>1705</v>
      </c>
    </row>
    <row r="2908" spans="1:5" x14ac:dyDescent="0.35">
      <c r="A2908" t="s">
        <v>4538</v>
      </c>
      <c r="B2908" t="s">
        <v>5</v>
      </c>
      <c r="C2908" t="s">
        <v>1735</v>
      </c>
      <c r="D2908" t="s">
        <v>6914</v>
      </c>
      <c r="E2908" t="s">
        <v>1706</v>
      </c>
    </row>
    <row r="2909" spans="1:5" x14ac:dyDescent="0.35">
      <c r="A2909" t="s">
        <v>4539</v>
      </c>
      <c r="B2909" t="s">
        <v>5</v>
      </c>
      <c r="C2909" t="s">
        <v>1735</v>
      </c>
      <c r="D2909" t="s">
        <v>6914</v>
      </c>
      <c r="E2909" t="s">
        <v>1707</v>
      </c>
    </row>
    <row r="2910" spans="1:5" x14ac:dyDescent="0.35">
      <c r="A2910" t="s">
        <v>4540</v>
      </c>
      <c r="B2910" t="s">
        <v>5</v>
      </c>
      <c r="C2910" t="s">
        <v>1735</v>
      </c>
      <c r="D2910" t="s">
        <v>6914</v>
      </c>
      <c r="E2910" t="s">
        <v>1708</v>
      </c>
    </row>
    <row r="2911" spans="1:5" x14ac:dyDescent="0.35">
      <c r="A2911" t="s">
        <v>4541</v>
      </c>
      <c r="B2911" t="s">
        <v>5</v>
      </c>
      <c r="C2911" t="s">
        <v>1735</v>
      </c>
      <c r="D2911" t="s">
        <v>6914</v>
      </c>
      <c r="E2911" t="s">
        <v>1709</v>
      </c>
    </row>
    <row r="2912" spans="1:5" x14ac:dyDescent="0.35">
      <c r="A2912" t="s">
        <v>4542</v>
      </c>
      <c r="B2912" t="s">
        <v>5</v>
      </c>
      <c r="C2912" t="s">
        <v>1735</v>
      </c>
      <c r="D2912" t="s">
        <v>6914</v>
      </c>
      <c r="E2912" t="s">
        <v>1710</v>
      </c>
    </row>
    <row r="2913" spans="1:5" x14ac:dyDescent="0.35">
      <c r="A2913" t="s">
        <v>4543</v>
      </c>
      <c r="B2913" t="s">
        <v>5</v>
      </c>
      <c r="C2913" t="s">
        <v>1735</v>
      </c>
      <c r="D2913" t="s">
        <v>6914</v>
      </c>
      <c r="E2913" t="s">
        <v>1711</v>
      </c>
    </row>
    <row r="2914" spans="1:5" x14ac:dyDescent="0.35">
      <c r="A2914" t="s">
        <v>4544</v>
      </c>
      <c r="B2914" t="s">
        <v>5</v>
      </c>
      <c r="C2914" t="s">
        <v>1735</v>
      </c>
      <c r="D2914" t="s">
        <v>6914</v>
      </c>
      <c r="E2914" t="s">
        <v>1712</v>
      </c>
    </row>
    <row r="2915" spans="1:5" x14ac:dyDescent="0.35">
      <c r="A2915" t="s">
        <v>4545</v>
      </c>
      <c r="B2915" t="s">
        <v>5</v>
      </c>
      <c r="C2915" t="s">
        <v>1735</v>
      </c>
      <c r="D2915" t="s">
        <v>6914</v>
      </c>
      <c r="E2915" t="s">
        <v>1713</v>
      </c>
    </row>
    <row r="2916" spans="1:5" x14ac:dyDescent="0.35">
      <c r="A2916" t="s">
        <v>4546</v>
      </c>
      <c r="B2916" t="s">
        <v>5</v>
      </c>
      <c r="C2916" t="s">
        <v>1735</v>
      </c>
      <c r="D2916" t="s">
        <v>6914</v>
      </c>
      <c r="E2916" t="s">
        <v>1714</v>
      </c>
    </row>
    <row r="2917" spans="1:5" x14ac:dyDescent="0.35">
      <c r="A2917" t="s">
        <v>4547</v>
      </c>
      <c r="B2917" t="s">
        <v>5</v>
      </c>
      <c r="C2917" t="s">
        <v>1735</v>
      </c>
      <c r="D2917" t="s">
        <v>6914</v>
      </c>
      <c r="E2917" t="s">
        <v>1715</v>
      </c>
    </row>
    <row r="2918" spans="1:5" x14ac:dyDescent="0.35">
      <c r="A2918" t="s">
        <v>4548</v>
      </c>
      <c r="B2918" t="s">
        <v>5</v>
      </c>
      <c r="C2918" t="s">
        <v>1735</v>
      </c>
      <c r="D2918" t="s">
        <v>6915</v>
      </c>
      <c r="E2918" t="s">
        <v>1702</v>
      </c>
    </row>
    <row r="2919" spans="1:5" x14ac:dyDescent="0.35">
      <c r="A2919" t="s">
        <v>4549</v>
      </c>
      <c r="B2919" t="s">
        <v>5</v>
      </c>
      <c r="C2919" t="s">
        <v>1735</v>
      </c>
      <c r="D2919" t="s">
        <v>6915</v>
      </c>
      <c r="E2919" t="s">
        <v>1705</v>
      </c>
    </row>
    <row r="2920" spans="1:5" x14ac:dyDescent="0.35">
      <c r="A2920" t="s">
        <v>4550</v>
      </c>
      <c r="B2920" t="s">
        <v>5</v>
      </c>
      <c r="C2920" t="s">
        <v>1735</v>
      </c>
      <c r="D2920" t="s">
        <v>6915</v>
      </c>
      <c r="E2920" t="s">
        <v>1706</v>
      </c>
    </row>
    <row r="2921" spans="1:5" x14ac:dyDescent="0.35">
      <c r="A2921" t="s">
        <v>4551</v>
      </c>
      <c r="B2921" t="s">
        <v>5</v>
      </c>
      <c r="C2921" t="s">
        <v>1735</v>
      </c>
      <c r="D2921" t="s">
        <v>6915</v>
      </c>
      <c r="E2921" t="s">
        <v>1707</v>
      </c>
    </row>
    <row r="2922" spans="1:5" x14ac:dyDescent="0.35">
      <c r="A2922" t="s">
        <v>4552</v>
      </c>
      <c r="B2922" t="s">
        <v>5</v>
      </c>
      <c r="C2922" t="s">
        <v>1735</v>
      </c>
      <c r="D2922" t="s">
        <v>6915</v>
      </c>
      <c r="E2922" t="s">
        <v>1708</v>
      </c>
    </row>
    <row r="2923" spans="1:5" x14ac:dyDescent="0.35">
      <c r="A2923" t="s">
        <v>4553</v>
      </c>
      <c r="B2923" t="s">
        <v>5</v>
      </c>
      <c r="C2923" t="s">
        <v>1735</v>
      </c>
      <c r="D2923" t="s">
        <v>6915</v>
      </c>
      <c r="E2923" t="s">
        <v>1709</v>
      </c>
    </row>
    <row r="2924" spans="1:5" x14ac:dyDescent="0.35">
      <c r="A2924" t="s">
        <v>4554</v>
      </c>
      <c r="B2924" t="s">
        <v>5</v>
      </c>
      <c r="C2924" t="s">
        <v>1735</v>
      </c>
      <c r="D2924" t="s">
        <v>6915</v>
      </c>
      <c r="E2924" t="s">
        <v>1710</v>
      </c>
    </row>
    <row r="2925" spans="1:5" x14ac:dyDescent="0.35">
      <c r="A2925" t="s">
        <v>4555</v>
      </c>
      <c r="B2925" t="s">
        <v>5</v>
      </c>
      <c r="C2925" t="s">
        <v>1735</v>
      </c>
      <c r="D2925" t="s">
        <v>6915</v>
      </c>
      <c r="E2925" t="s">
        <v>1711</v>
      </c>
    </row>
    <row r="2926" spans="1:5" x14ac:dyDescent="0.35">
      <c r="A2926" t="s">
        <v>4556</v>
      </c>
      <c r="B2926" t="s">
        <v>5</v>
      </c>
      <c r="C2926" t="s">
        <v>1735</v>
      </c>
      <c r="D2926" t="s">
        <v>6915</v>
      </c>
      <c r="E2926" t="s">
        <v>1712</v>
      </c>
    </row>
    <row r="2927" spans="1:5" x14ac:dyDescent="0.35">
      <c r="A2927" t="s">
        <v>4557</v>
      </c>
      <c r="B2927" t="s">
        <v>5</v>
      </c>
      <c r="C2927" t="s">
        <v>1735</v>
      </c>
      <c r="D2927" t="s">
        <v>6915</v>
      </c>
      <c r="E2927" t="s">
        <v>1713</v>
      </c>
    </row>
    <row r="2928" spans="1:5" x14ac:dyDescent="0.35">
      <c r="A2928" t="s">
        <v>4558</v>
      </c>
      <c r="B2928" t="s">
        <v>5</v>
      </c>
      <c r="C2928" t="s">
        <v>1735</v>
      </c>
      <c r="D2928" t="s">
        <v>6915</v>
      </c>
      <c r="E2928" t="s">
        <v>1714</v>
      </c>
    </row>
    <row r="2929" spans="1:5" x14ac:dyDescent="0.35">
      <c r="A2929" t="s">
        <v>4559</v>
      </c>
      <c r="B2929" t="s">
        <v>5</v>
      </c>
      <c r="C2929" t="s">
        <v>1735</v>
      </c>
      <c r="D2929" t="s">
        <v>6915</v>
      </c>
      <c r="E2929" t="s">
        <v>1715</v>
      </c>
    </row>
    <row r="2930" spans="1:5" x14ac:dyDescent="0.35">
      <c r="A2930" t="s">
        <v>4560</v>
      </c>
      <c r="B2930" t="s">
        <v>5</v>
      </c>
      <c r="C2930" t="s">
        <v>1735</v>
      </c>
      <c r="D2930" t="s">
        <v>6916</v>
      </c>
      <c r="E2930" t="s">
        <v>1702</v>
      </c>
    </row>
    <row r="2931" spans="1:5" x14ac:dyDescent="0.35">
      <c r="A2931" t="s">
        <v>4561</v>
      </c>
      <c r="B2931" t="s">
        <v>5</v>
      </c>
      <c r="C2931" t="s">
        <v>1735</v>
      </c>
      <c r="D2931" t="s">
        <v>6916</v>
      </c>
      <c r="E2931" t="s">
        <v>1705</v>
      </c>
    </row>
    <row r="2932" spans="1:5" x14ac:dyDescent="0.35">
      <c r="A2932" t="s">
        <v>4562</v>
      </c>
      <c r="B2932" t="s">
        <v>5</v>
      </c>
      <c r="C2932" t="s">
        <v>1735</v>
      </c>
      <c r="D2932" t="s">
        <v>6916</v>
      </c>
      <c r="E2932" t="s">
        <v>1706</v>
      </c>
    </row>
    <row r="2933" spans="1:5" x14ac:dyDescent="0.35">
      <c r="A2933" t="s">
        <v>4563</v>
      </c>
      <c r="B2933" t="s">
        <v>5</v>
      </c>
      <c r="C2933" t="s">
        <v>1735</v>
      </c>
      <c r="D2933" t="s">
        <v>6916</v>
      </c>
      <c r="E2933" t="s">
        <v>1707</v>
      </c>
    </row>
    <row r="2934" spans="1:5" x14ac:dyDescent="0.35">
      <c r="A2934" t="s">
        <v>4564</v>
      </c>
      <c r="B2934" t="s">
        <v>5</v>
      </c>
      <c r="C2934" t="s">
        <v>1735</v>
      </c>
      <c r="D2934" t="s">
        <v>6916</v>
      </c>
      <c r="E2934" t="s">
        <v>1708</v>
      </c>
    </row>
    <row r="2935" spans="1:5" x14ac:dyDescent="0.35">
      <c r="A2935" t="s">
        <v>4565</v>
      </c>
      <c r="B2935" t="s">
        <v>5</v>
      </c>
      <c r="C2935" t="s">
        <v>1735</v>
      </c>
      <c r="D2935" t="s">
        <v>6916</v>
      </c>
      <c r="E2935" t="s">
        <v>1709</v>
      </c>
    </row>
    <row r="2936" spans="1:5" x14ac:dyDescent="0.35">
      <c r="A2936" t="s">
        <v>4566</v>
      </c>
      <c r="B2936" t="s">
        <v>5</v>
      </c>
      <c r="C2936" t="s">
        <v>1735</v>
      </c>
      <c r="D2936" t="s">
        <v>6916</v>
      </c>
      <c r="E2936" t="s">
        <v>1710</v>
      </c>
    </row>
    <row r="2937" spans="1:5" x14ac:dyDescent="0.35">
      <c r="A2937" t="s">
        <v>4567</v>
      </c>
      <c r="B2937" t="s">
        <v>5</v>
      </c>
      <c r="C2937" t="s">
        <v>1735</v>
      </c>
      <c r="D2937" t="s">
        <v>6916</v>
      </c>
      <c r="E2937" t="s">
        <v>1711</v>
      </c>
    </row>
    <row r="2938" spans="1:5" x14ac:dyDescent="0.35">
      <c r="A2938" t="s">
        <v>4568</v>
      </c>
      <c r="B2938" t="s">
        <v>5</v>
      </c>
      <c r="C2938" t="s">
        <v>1735</v>
      </c>
      <c r="D2938" t="s">
        <v>6916</v>
      </c>
      <c r="E2938" t="s">
        <v>1712</v>
      </c>
    </row>
    <row r="2939" spans="1:5" x14ac:dyDescent="0.35">
      <c r="A2939" t="s">
        <v>4569</v>
      </c>
      <c r="B2939" t="s">
        <v>5</v>
      </c>
      <c r="C2939" t="s">
        <v>1735</v>
      </c>
      <c r="D2939" t="s">
        <v>6916</v>
      </c>
      <c r="E2939" t="s">
        <v>1713</v>
      </c>
    </row>
    <row r="2940" spans="1:5" x14ac:dyDescent="0.35">
      <c r="A2940" t="s">
        <v>4570</v>
      </c>
      <c r="B2940" t="s">
        <v>5</v>
      </c>
      <c r="C2940" t="s">
        <v>1735</v>
      </c>
      <c r="D2940" t="s">
        <v>6916</v>
      </c>
      <c r="E2940" t="s">
        <v>1714</v>
      </c>
    </row>
    <row r="2941" spans="1:5" x14ac:dyDescent="0.35">
      <c r="A2941" t="s">
        <v>4571</v>
      </c>
      <c r="B2941" t="s">
        <v>5</v>
      </c>
      <c r="C2941" t="s">
        <v>1735</v>
      </c>
      <c r="D2941" t="s">
        <v>6916</v>
      </c>
      <c r="E2941" t="s">
        <v>1715</v>
      </c>
    </row>
    <row r="2942" spans="1:5" x14ac:dyDescent="0.35">
      <c r="A2942" t="s">
        <v>4572</v>
      </c>
      <c r="B2942" t="s">
        <v>5</v>
      </c>
      <c r="C2942" t="s">
        <v>1735</v>
      </c>
      <c r="D2942" t="s">
        <v>6917</v>
      </c>
      <c r="E2942" t="s">
        <v>1702</v>
      </c>
    </row>
    <row r="2943" spans="1:5" x14ac:dyDescent="0.35">
      <c r="A2943" t="s">
        <v>4573</v>
      </c>
      <c r="B2943" t="s">
        <v>5</v>
      </c>
      <c r="C2943" t="s">
        <v>1735</v>
      </c>
      <c r="D2943" t="s">
        <v>6917</v>
      </c>
      <c r="E2943" t="s">
        <v>1705</v>
      </c>
    </row>
    <row r="2944" spans="1:5" x14ac:dyDescent="0.35">
      <c r="A2944" t="s">
        <v>4574</v>
      </c>
      <c r="B2944" t="s">
        <v>5</v>
      </c>
      <c r="C2944" t="s">
        <v>1735</v>
      </c>
      <c r="D2944" t="s">
        <v>6917</v>
      </c>
      <c r="E2944" t="s">
        <v>1706</v>
      </c>
    </row>
    <row r="2945" spans="1:5" x14ac:dyDescent="0.35">
      <c r="A2945" t="s">
        <v>4575</v>
      </c>
      <c r="B2945" t="s">
        <v>5</v>
      </c>
      <c r="C2945" t="s">
        <v>1735</v>
      </c>
      <c r="D2945" t="s">
        <v>6917</v>
      </c>
      <c r="E2945" t="s">
        <v>1707</v>
      </c>
    </row>
    <row r="2946" spans="1:5" x14ac:dyDescent="0.35">
      <c r="A2946" t="s">
        <v>4576</v>
      </c>
      <c r="B2946" t="s">
        <v>5</v>
      </c>
      <c r="C2946" t="s">
        <v>1735</v>
      </c>
      <c r="D2946" t="s">
        <v>6917</v>
      </c>
      <c r="E2946" t="s">
        <v>1708</v>
      </c>
    </row>
    <row r="2947" spans="1:5" x14ac:dyDescent="0.35">
      <c r="A2947" t="s">
        <v>4577</v>
      </c>
      <c r="B2947" t="s">
        <v>5</v>
      </c>
      <c r="C2947" t="s">
        <v>1735</v>
      </c>
      <c r="D2947" t="s">
        <v>6917</v>
      </c>
      <c r="E2947" t="s">
        <v>1709</v>
      </c>
    </row>
    <row r="2948" spans="1:5" x14ac:dyDescent="0.35">
      <c r="A2948" t="s">
        <v>4578</v>
      </c>
      <c r="B2948" t="s">
        <v>5</v>
      </c>
      <c r="C2948" t="s">
        <v>1735</v>
      </c>
      <c r="D2948" t="s">
        <v>6917</v>
      </c>
      <c r="E2948" t="s">
        <v>1710</v>
      </c>
    </row>
    <row r="2949" spans="1:5" x14ac:dyDescent="0.35">
      <c r="A2949" t="s">
        <v>4579</v>
      </c>
      <c r="B2949" t="s">
        <v>5</v>
      </c>
      <c r="C2949" t="s">
        <v>1735</v>
      </c>
      <c r="D2949" t="s">
        <v>6917</v>
      </c>
      <c r="E2949" t="s">
        <v>1711</v>
      </c>
    </row>
    <row r="2950" spans="1:5" x14ac:dyDescent="0.35">
      <c r="A2950" t="s">
        <v>4580</v>
      </c>
      <c r="B2950" t="s">
        <v>5</v>
      </c>
      <c r="C2950" t="s">
        <v>1735</v>
      </c>
      <c r="D2950" t="s">
        <v>6917</v>
      </c>
      <c r="E2950" t="s">
        <v>1712</v>
      </c>
    </row>
    <row r="2951" spans="1:5" x14ac:dyDescent="0.35">
      <c r="A2951" t="s">
        <v>4581</v>
      </c>
      <c r="B2951" t="s">
        <v>5</v>
      </c>
      <c r="C2951" t="s">
        <v>1735</v>
      </c>
      <c r="D2951" t="s">
        <v>6917</v>
      </c>
      <c r="E2951" t="s">
        <v>1713</v>
      </c>
    </row>
    <row r="2952" spans="1:5" x14ac:dyDescent="0.35">
      <c r="A2952" t="s">
        <v>4582</v>
      </c>
      <c r="B2952" t="s">
        <v>5</v>
      </c>
      <c r="C2952" t="s">
        <v>1735</v>
      </c>
      <c r="D2952" t="s">
        <v>6917</v>
      </c>
      <c r="E2952" t="s">
        <v>1714</v>
      </c>
    </row>
    <row r="2953" spans="1:5" x14ac:dyDescent="0.35">
      <c r="A2953" t="s">
        <v>4583</v>
      </c>
      <c r="B2953" t="s">
        <v>5</v>
      </c>
      <c r="C2953" t="s">
        <v>1735</v>
      </c>
      <c r="D2953" t="s">
        <v>6917</v>
      </c>
      <c r="E2953" t="s">
        <v>1715</v>
      </c>
    </row>
    <row r="2954" spans="1:5" x14ac:dyDescent="0.35">
      <c r="A2954" t="s">
        <v>4584</v>
      </c>
      <c r="B2954" t="s">
        <v>5</v>
      </c>
      <c r="C2954" t="s">
        <v>1735</v>
      </c>
      <c r="D2954" t="s">
        <v>6918</v>
      </c>
      <c r="E2954" t="s">
        <v>1702</v>
      </c>
    </row>
    <row r="2955" spans="1:5" x14ac:dyDescent="0.35">
      <c r="A2955" t="s">
        <v>4585</v>
      </c>
      <c r="B2955" t="s">
        <v>5</v>
      </c>
      <c r="C2955" t="s">
        <v>1735</v>
      </c>
      <c r="D2955" t="s">
        <v>6918</v>
      </c>
      <c r="E2955" t="s">
        <v>1705</v>
      </c>
    </row>
    <row r="2956" spans="1:5" x14ac:dyDescent="0.35">
      <c r="A2956" t="s">
        <v>4586</v>
      </c>
      <c r="B2956" t="s">
        <v>5</v>
      </c>
      <c r="C2956" t="s">
        <v>1735</v>
      </c>
      <c r="D2956" t="s">
        <v>6918</v>
      </c>
      <c r="E2956" t="s">
        <v>1706</v>
      </c>
    </row>
    <row r="2957" spans="1:5" x14ac:dyDescent="0.35">
      <c r="A2957" t="s">
        <v>4587</v>
      </c>
      <c r="B2957" t="s">
        <v>5</v>
      </c>
      <c r="C2957" t="s">
        <v>1735</v>
      </c>
      <c r="D2957" t="s">
        <v>6918</v>
      </c>
      <c r="E2957" t="s">
        <v>1707</v>
      </c>
    </row>
    <row r="2958" spans="1:5" x14ac:dyDescent="0.35">
      <c r="A2958" t="s">
        <v>4588</v>
      </c>
      <c r="B2958" t="s">
        <v>5</v>
      </c>
      <c r="C2958" t="s">
        <v>1735</v>
      </c>
      <c r="D2958" t="s">
        <v>6918</v>
      </c>
      <c r="E2958" t="s">
        <v>1708</v>
      </c>
    </row>
    <row r="2959" spans="1:5" x14ac:dyDescent="0.35">
      <c r="A2959" t="s">
        <v>4589</v>
      </c>
      <c r="B2959" t="s">
        <v>5</v>
      </c>
      <c r="C2959" t="s">
        <v>1735</v>
      </c>
      <c r="D2959" t="s">
        <v>6918</v>
      </c>
      <c r="E2959" t="s">
        <v>1709</v>
      </c>
    </row>
    <row r="2960" spans="1:5" x14ac:dyDescent="0.35">
      <c r="A2960" t="s">
        <v>4590</v>
      </c>
      <c r="B2960" t="s">
        <v>5</v>
      </c>
      <c r="C2960" t="s">
        <v>1735</v>
      </c>
      <c r="D2960" t="s">
        <v>6918</v>
      </c>
      <c r="E2960" t="s">
        <v>1710</v>
      </c>
    </row>
    <row r="2961" spans="1:5" x14ac:dyDescent="0.35">
      <c r="A2961" t="s">
        <v>4591</v>
      </c>
      <c r="B2961" t="s">
        <v>5</v>
      </c>
      <c r="C2961" t="s">
        <v>1735</v>
      </c>
      <c r="D2961" t="s">
        <v>6918</v>
      </c>
      <c r="E2961" t="s">
        <v>1711</v>
      </c>
    </row>
    <row r="2962" spans="1:5" x14ac:dyDescent="0.35">
      <c r="A2962" t="s">
        <v>4592</v>
      </c>
      <c r="B2962" t="s">
        <v>5</v>
      </c>
      <c r="C2962" t="s">
        <v>1735</v>
      </c>
      <c r="D2962" t="s">
        <v>6918</v>
      </c>
      <c r="E2962" t="s">
        <v>1712</v>
      </c>
    </row>
    <row r="2963" spans="1:5" x14ac:dyDescent="0.35">
      <c r="A2963" t="s">
        <v>4593</v>
      </c>
      <c r="B2963" t="s">
        <v>5</v>
      </c>
      <c r="C2963" t="s">
        <v>1735</v>
      </c>
      <c r="D2963" t="s">
        <v>6918</v>
      </c>
      <c r="E2963" t="s">
        <v>1713</v>
      </c>
    </row>
    <row r="2964" spans="1:5" x14ac:dyDescent="0.35">
      <c r="A2964" t="s">
        <v>4594</v>
      </c>
      <c r="B2964" t="s">
        <v>5</v>
      </c>
      <c r="C2964" t="s">
        <v>1735</v>
      </c>
      <c r="D2964" t="s">
        <v>6918</v>
      </c>
      <c r="E2964" t="s">
        <v>1714</v>
      </c>
    </row>
    <row r="2965" spans="1:5" x14ac:dyDescent="0.35">
      <c r="A2965" t="s">
        <v>4595</v>
      </c>
      <c r="B2965" t="s">
        <v>5</v>
      </c>
      <c r="C2965" t="s">
        <v>1735</v>
      </c>
      <c r="D2965" t="s">
        <v>6918</v>
      </c>
      <c r="E2965" t="s">
        <v>1715</v>
      </c>
    </row>
    <row r="2966" spans="1:5" x14ac:dyDescent="0.35">
      <c r="A2966" t="s">
        <v>4596</v>
      </c>
      <c r="B2966" t="s">
        <v>5</v>
      </c>
      <c r="C2966" t="s">
        <v>1735</v>
      </c>
      <c r="D2966" t="s">
        <v>6919</v>
      </c>
      <c r="E2966" t="s">
        <v>1702</v>
      </c>
    </row>
    <row r="2967" spans="1:5" x14ac:dyDescent="0.35">
      <c r="A2967" t="s">
        <v>4597</v>
      </c>
      <c r="B2967" t="s">
        <v>5</v>
      </c>
      <c r="C2967" t="s">
        <v>1735</v>
      </c>
      <c r="D2967" t="s">
        <v>6919</v>
      </c>
      <c r="E2967" t="s">
        <v>1705</v>
      </c>
    </row>
    <row r="2968" spans="1:5" x14ac:dyDescent="0.35">
      <c r="A2968" t="s">
        <v>4598</v>
      </c>
      <c r="B2968" t="s">
        <v>5</v>
      </c>
      <c r="C2968" t="s">
        <v>1735</v>
      </c>
      <c r="D2968" t="s">
        <v>6919</v>
      </c>
      <c r="E2968" t="s">
        <v>1706</v>
      </c>
    </row>
    <row r="2969" spans="1:5" x14ac:dyDescent="0.35">
      <c r="A2969" t="s">
        <v>4599</v>
      </c>
      <c r="B2969" t="s">
        <v>5</v>
      </c>
      <c r="C2969" t="s">
        <v>1735</v>
      </c>
      <c r="D2969" t="s">
        <v>6919</v>
      </c>
      <c r="E2969" t="s">
        <v>1707</v>
      </c>
    </row>
    <row r="2970" spans="1:5" x14ac:dyDescent="0.35">
      <c r="A2970" t="s">
        <v>4600</v>
      </c>
      <c r="B2970" t="s">
        <v>5</v>
      </c>
      <c r="C2970" t="s">
        <v>1735</v>
      </c>
      <c r="D2970" t="s">
        <v>6919</v>
      </c>
      <c r="E2970" t="s">
        <v>1708</v>
      </c>
    </row>
    <row r="2971" spans="1:5" x14ac:dyDescent="0.35">
      <c r="A2971" t="s">
        <v>4601</v>
      </c>
      <c r="B2971" t="s">
        <v>5</v>
      </c>
      <c r="C2971" t="s">
        <v>1735</v>
      </c>
      <c r="D2971" t="s">
        <v>6919</v>
      </c>
      <c r="E2971" t="s">
        <v>1709</v>
      </c>
    </row>
    <row r="2972" spans="1:5" x14ac:dyDescent="0.35">
      <c r="A2972" t="s">
        <v>4602</v>
      </c>
      <c r="B2972" t="s">
        <v>5</v>
      </c>
      <c r="C2972" t="s">
        <v>1735</v>
      </c>
      <c r="D2972" t="s">
        <v>6919</v>
      </c>
      <c r="E2972" t="s">
        <v>1710</v>
      </c>
    </row>
    <row r="2973" spans="1:5" x14ac:dyDescent="0.35">
      <c r="A2973" t="s">
        <v>4603</v>
      </c>
      <c r="B2973" t="s">
        <v>5</v>
      </c>
      <c r="C2973" t="s">
        <v>1735</v>
      </c>
      <c r="D2973" t="s">
        <v>6919</v>
      </c>
      <c r="E2973" t="s">
        <v>1711</v>
      </c>
    </row>
    <row r="2974" spans="1:5" x14ac:dyDescent="0.35">
      <c r="A2974" t="s">
        <v>4604</v>
      </c>
      <c r="B2974" t="s">
        <v>5</v>
      </c>
      <c r="C2974" t="s">
        <v>1735</v>
      </c>
      <c r="D2974" t="s">
        <v>6919</v>
      </c>
      <c r="E2974" t="s">
        <v>1712</v>
      </c>
    </row>
    <row r="2975" spans="1:5" x14ac:dyDescent="0.35">
      <c r="A2975" t="s">
        <v>4605</v>
      </c>
      <c r="B2975" t="s">
        <v>5</v>
      </c>
      <c r="C2975" t="s">
        <v>1735</v>
      </c>
      <c r="D2975" t="s">
        <v>6919</v>
      </c>
      <c r="E2975" t="s">
        <v>1713</v>
      </c>
    </row>
    <row r="2976" spans="1:5" x14ac:dyDescent="0.35">
      <c r="A2976" t="s">
        <v>4606</v>
      </c>
      <c r="B2976" t="s">
        <v>5</v>
      </c>
      <c r="C2976" t="s">
        <v>1735</v>
      </c>
      <c r="D2976" t="s">
        <v>6919</v>
      </c>
      <c r="E2976" t="s">
        <v>1714</v>
      </c>
    </row>
    <row r="2977" spans="1:5" x14ac:dyDescent="0.35">
      <c r="A2977" t="s">
        <v>4607</v>
      </c>
      <c r="B2977" t="s">
        <v>5</v>
      </c>
      <c r="C2977" t="s">
        <v>1735</v>
      </c>
      <c r="D2977" t="s">
        <v>6919</v>
      </c>
      <c r="E2977" t="s">
        <v>1715</v>
      </c>
    </row>
    <row r="2978" spans="1:5" x14ac:dyDescent="0.35">
      <c r="A2978" t="s">
        <v>4608</v>
      </c>
      <c r="B2978" t="s">
        <v>5</v>
      </c>
      <c r="C2978" t="s">
        <v>1735</v>
      </c>
      <c r="D2978" t="s">
        <v>6920</v>
      </c>
      <c r="E2978" t="s">
        <v>1702</v>
      </c>
    </row>
    <row r="2979" spans="1:5" x14ac:dyDescent="0.35">
      <c r="A2979" t="s">
        <v>4609</v>
      </c>
      <c r="B2979" t="s">
        <v>5</v>
      </c>
      <c r="C2979" t="s">
        <v>1735</v>
      </c>
      <c r="D2979" t="s">
        <v>6920</v>
      </c>
      <c r="E2979" t="s">
        <v>1705</v>
      </c>
    </row>
    <row r="2980" spans="1:5" x14ac:dyDescent="0.35">
      <c r="A2980" t="s">
        <v>4610</v>
      </c>
      <c r="B2980" t="s">
        <v>5</v>
      </c>
      <c r="C2980" t="s">
        <v>1735</v>
      </c>
      <c r="D2980" t="s">
        <v>6920</v>
      </c>
      <c r="E2980" t="s">
        <v>1706</v>
      </c>
    </row>
    <row r="2981" spans="1:5" x14ac:dyDescent="0.35">
      <c r="A2981" t="s">
        <v>4611</v>
      </c>
      <c r="B2981" t="s">
        <v>5</v>
      </c>
      <c r="C2981" t="s">
        <v>1735</v>
      </c>
      <c r="D2981" t="s">
        <v>6920</v>
      </c>
      <c r="E2981" t="s">
        <v>1707</v>
      </c>
    </row>
    <row r="2982" spans="1:5" x14ac:dyDescent="0.35">
      <c r="A2982" t="s">
        <v>4612</v>
      </c>
      <c r="B2982" t="s">
        <v>5</v>
      </c>
      <c r="C2982" t="s">
        <v>1735</v>
      </c>
      <c r="D2982" t="s">
        <v>6920</v>
      </c>
      <c r="E2982" t="s">
        <v>1708</v>
      </c>
    </row>
    <row r="2983" spans="1:5" x14ac:dyDescent="0.35">
      <c r="A2983" t="s">
        <v>4613</v>
      </c>
      <c r="B2983" t="s">
        <v>5</v>
      </c>
      <c r="C2983" t="s">
        <v>1735</v>
      </c>
      <c r="D2983" t="s">
        <v>6920</v>
      </c>
      <c r="E2983" t="s">
        <v>1709</v>
      </c>
    </row>
    <row r="2984" spans="1:5" x14ac:dyDescent="0.35">
      <c r="A2984" t="s">
        <v>4614</v>
      </c>
      <c r="B2984" t="s">
        <v>5</v>
      </c>
      <c r="C2984" t="s">
        <v>1735</v>
      </c>
      <c r="D2984" t="s">
        <v>6920</v>
      </c>
      <c r="E2984" t="s">
        <v>1710</v>
      </c>
    </row>
    <row r="2985" spans="1:5" x14ac:dyDescent="0.35">
      <c r="A2985" t="s">
        <v>4615</v>
      </c>
      <c r="B2985" t="s">
        <v>5</v>
      </c>
      <c r="C2985" t="s">
        <v>1735</v>
      </c>
      <c r="D2985" t="s">
        <v>6920</v>
      </c>
      <c r="E2985" t="s">
        <v>1711</v>
      </c>
    </row>
    <row r="2986" spans="1:5" x14ac:dyDescent="0.35">
      <c r="A2986" t="s">
        <v>4616</v>
      </c>
      <c r="B2986" t="s">
        <v>5</v>
      </c>
      <c r="C2986" t="s">
        <v>1735</v>
      </c>
      <c r="D2986" t="s">
        <v>6920</v>
      </c>
      <c r="E2986" t="s">
        <v>1712</v>
      </c>
    </row>
    <row r="2987" spans="1:5" x14ac:dyDescent="0.35">
      <c r="A2987" t="s">
        <v>4617</v>
      </c>
      <c r="B2987" t="s">
        <v>5</v>
      </c>
      <c r="C2987" t="s">
        <v>1735</v>
      </c>
      <c r="D2987" t="s">
        <v>6920</v>
      </c>
      <c r="E2987" t="s">
        <v>1713</v>
      </c>
    </row>
    <row r="2988" spans="1:5" x14ac:dyDescent="0.35">
      <c r="A2988" t="s">
        <v>4618</v>
      </c>
      <c r="B2988" t="s">
        <v>5</v>
      </c>
      <c r="C2988" t="s">
        <v>1735</v>
      </c>
      <c r="D2988" t="s">
        <v>6920</v>
      </c>
      <c r="E2988" t="s">
        <v>1714</v>
      </c>
    </row>
    <row r="2989" spans="1:5" x14ac:dyDescent="0.35">
      <c r="A2989" t="s">
        <v>4619</v>
      </c>
      <c r="B2989" t="s">
        <v>5</v>
      </c>
      <c r="C2989" t="s">
        <v>1735</v>
      </c>
      <c r="D2989" t="s">
        <v>6920</v>
      </c>
      <c r="E2989" t="s">
        <v>1715</v>
      </c>
    </row>
    <row r="2990" spans="1:5" x14ac:dyDescent="0.35">
      <c r="A2990" t="s">
        <v>4620</v>
      </c>
      <c r="B2990" t="s">
        <v>5</v>
      </c>
      <c r="C2990" t="s">
        <v>1735</v>
      </c>
      <c r="D2990" t="s">
        <v>6921</v>
      </c>
      <c r="E2990" t="s">
        <v>1702</v>
      </c>
    </row>
    <row r="2991" spans="1:5" x14ac:dyDescent="0.35">
      <c r="A2991" t="s">
        <v>4621</v>
      </c>
      <c r="B2991" t="s">
        <v>5</v>
      </c>
      <c r="C2991" t="s">
        <v>1735</v>
      </c>
      <c r="D2991" t="s">
        <v>6921</v>
      </c>
      <c r="E2991" t="s">
        <v>1705</v>
      </c>
    </row>
    <row r="2992" spans="1:5" x14ac:dyDescent="0.35">
      <c r="A2992" t="s">
        <v>4622</v>
      </c>
      <c r="B2992" t="s">
        <v>5</v>
      </c>
      <c r="C2992" t="s">
        <v>1735</v>
      </c>
      <c r="D2992" t="s">
        <v>6921</v>
      </c>
      <c r="E2992" t="s">
        <v>1706</v>
      </c>
    </row>
    <row r="2993" spans="1:5" x14ac:dyDescent="0.35">
      <c r="A2993" t="s">
        <v>4623</v>
      </c>
      <c r="B2993" t="s">
        <v>5</v>
      </c>
      <c r="C2993" t="s">
        <v>1735</v>
      </c>
      <c r="D2993" t="s">
        <v>6921</v>
      </c>
      <c r="E2993" t="s">
        <v>1707</v>
      </c>
    </row>
    <row r="2994" spans="1:5" x14ac:dyDescent="0.35">
      <c r="A2994" t="s">
        <v>4624</v>
      </c>
      <c r="B2994" t="s">
        <v>5</v>
      </c>
      <c r="C2994" t="s">
        <v>1735</v>
      </c>
      <c r="D2994" t="s">
        <v>6921</v>
      </c>
      <c r="E2994" t="s">
        <v>1708</v>
      </c>
    </row>
    <row r="2995" spans="1:5" x14ac:dyDescent="0.35">
      <c r="A2995" t="s">
        <v>4625</v>
      </c>
      <c r="B2995" t="s">
        <v>5</v>
      </c>
      <c r="C2995" t="s">
        <v>1735</v>
      </c>
      <c r="D2995" t="s">
        <v>6921</v>
      </c>
      <c r="E2995" t="s">
        <v>1709</v>
      </c>
    </row>
    <row r="2996" spans="1:5" x14ac:dyDescent="0.35">
      <c r="A2996" t="s">
        <v>4626</v>
      </c>
      <c r="B2996" t="s">
        <v>5</v>
      </c>
      <c r="C2996" t="s">
        <v>1735</v>
      </c>
      <c r="D2996" t="s">
        <v>6921</v>
      </c>
      <c r="E2996" t="s">
        <v>1710</v>
      </c>
    </row>
    <row r="2997" spans="1:5" x14ac:dyDescent="0.35">
      <c r="A2997" t="s">
        <v>4627</v>
      </c>
      <c r="B2997" t="s">
        <v>5</v>
      </c>
      <c r="C2997" t="s">
        <v>1735</v>
      </c>
      <c r="D2997" t="s">
        <v>6921</v>
      </c>
      <c r="E2997" t="s">
        <v>1711</v>
      </c>
    </row>
    <row r="2998" spans="1:5" x14ac:dyDescent="0.35">
      <c r="A2998" t="s">
        <v>4628</v>
      </c>
      <c r="B2998" t="s">
        <v>5</v>
      </c>
      <c r="C2998" t="s">
        <v>1735</v>
      </c>
      <c r="D2998" t="s">
        <v>6921</v>
      </c>
      <c r="E2998" t="s">
        <v>1712</v>
      </c>
    </row>
    <row r="2999" spans="1:5" x14ac:dyDescent="0.35">
      <c r="A2999" t="s">
        <v>4629</v>
      </c>
      <c r="B2999" t="s">
        <v>5</v>
      </c>
      <c r="C2999" t="s">
        <v>1735</v>
      </c>
      <c r="D2999" t="s">
        <v>6921</v>
      </c>
      <c r="E2999" t="s">
        <v>1713</v>
      </c>
    </row>
    <row r="3000" spans="1:5" x14ac:dyDescent="0.35">
      <c r="A3000" t="s">
        <v>4630</v>
      </c>
      <c r="B3000" t="s">
        <v>5</v>
      </c>
      <c r="C3000" t="s">
        <v>1735</v>
      </c>
      <c r="D3000" t="s">
        <v>6921</v>
      </c>
      <c r="E3000" t="s">
        <v>1714</v>
      </c>
    </row>
    <row r="3001" spans="1:5" x14ac:dyDescent="0.35">
      <c r="A3001" t="s">
        <v>4631</v>
      </c>
      <c r="B3001" t="s">
        <v>5</v>
      </c>
      <c r="C3001" t="s">
        <v>1735</v>
      </c>
      <c r="D3001" t="s">
        <v>6921</v>
      </c>
      <c r="E3001" t="s">
        <v>1715</v>
      </c>
    </row>
    <row r="3002" spans="1:5" x14ac:dyDescent="0.35">
      <c r="A3002" t="s">
        <v>4632</v>
      </c>
      <c r="B3002" t="s">
        <v>5</v>
      </c>
      <c r="C3002" t="s">
        <v>1735</v>
      </c>
      <c r="D3002" t="s">
        <v>6922</v>
      </c>
      <c r="E3002" t="s">
        <v>1702</v>
      </c>
    </row>
    <row r="3003" spans="1:5" x14ac:dyDescent="0.35">
      <c r="A3003" t="s">
        <v>4633</v>
      </c>
      <c r="B3003" t="s">
        <v>5</v>
      </c>
      <c r="C3003" t="s">
        <v>1735</v>
      </c>
      <c r="D3003" t="s">
        <v>6922</v>
      </c>
      <c r="E3003" t="s">
        <v>1705</v>
      </c>
    </row>
    <row r="3004" spans="1:5" x14ac:dyDescent="0.35">
      <c r="A3004" t="s">
        <v>4634</v>
      </c>
      <c r="B3004" t="s">
        <v>5</v>
      </c>
      <c r="C3004" t="s">
        <v>1735</v>
      </c>
      <c r="D3004" t="s">
        <v>6922</v>
      </c>
      <c r="E3004" t="s">
        <v>1706</v>
      </c>
    </row>
    <row r="3005" spans="1:5" x14ac:dyDescent="0.35">
      <c r="A3005" t="s">
        <v>4635</v>
      </c>
      <c r="B3005" t="s">
        <v>5</v>
      </c>
      <c r="C3005" t="s">
        <v>1735</v>
      </c>
      <c r="D3005" t="s">
        <v>6922</v>
      </c>
      <c r="E3005" t="s">
        <v>1707</v>
      </c>
    </row>
    <row r="3006" spans="1:5" x14ac:dyDescent="0.35">
      <c r="A3006" t="s">
        <v>4636</v>
      </c>
      <c r="B3006" t="s">
        <v>5</v>
      </c>
      <c r="C3006" t="s">
        <v>1735</v>
      </c>
      <c r="D3006" t="s">
        <v>6922</v>
      </c>
      <c r="E3006" t="s">
        <v>1708</v>
      </c>
    </row>
    <row r="3007" spans="1:5" x14ac:dyDescent="0.35">
      <c r="A3007" t="s">
        <v>4637</v>
      </c>
      <c r="B3007" t="s">
        <v>5</v>
      </c>
      <c r="C3007" t="s">
        <v>1735</v>
      </c>
      <c r="D3007" t="s">
        <v>6922</v>
      </c>
      <c r="E3007" t="s">
        <v>1709</v>
      </c>
    </row>
    <row r="3008" spans="1:5" x14ac:dyDescent="0.35">
      <c r="A3008" t="s">
        <v>4638</v>
      </c>
      <c r="B3008" t="s">
        <v>5</v>
      </c>
      <c r="C3008" t="s">
        <v>1735</v>
      </c>
      <c r="D3008" t="s">
        <v>6922</v>
      </c>
      <c r="E3008" t="s">
        <v>1710</v>
      </c>
    </row>
    <row r="3009" spans="1:5" x14ac:dyDescent="0.35">
      <c r="A3009" t="s">
        <v>4639</v>
      </c>
      <c r="B3009" t="s">
        <v>5</v>
      </c>
      <c r="C3009" t="s">
        <v>1735</v>
      </c>
      <c r="D3009" t="s">
        <v>6922</v>
      </c>
      <c r="E3009" t="s">
        <v>1711</v>
      </c>
    </row>
    <row r="3010" spans="1:5" x14ac:dyDescent="0.35">
      <c r="A3010" t="s">
        <v>4640</v>
      </c>
      <c r="B3010" t="s">
        <v>5</v>
      </c>
      <c r="C3010" t="s">
        <v>1735</v>
      </c>
      <c r="D3010" t="s">
        <v>6922</v>
      </c>
      <c r="E3010" t="s">
        <v>1712</v>
      </c>
    </row>
    <row r="3011" spans="1:5" x14ac:dyDescent="0.35">
      <c r="A3011" t="s">
        <v>4641</v>
      </c>
      <c r="B3011" t="s">
        <v>5</v>
      </c>
      <c r="C3011" t="s">
        <v>1735</v>
      </c>
      <c r="D3011" t="s">
        <v>6922</v>
      </c>
      <c r="E3011" t="s">
        <v>1713</v>
      </c>
    </row>
    <row r="3012" spans="1:5" x14ac:dyDescent="0.35">
      <c r="A3012" t="s">
        <v>4642</v>
      </c>
      <c r="B3012" t="s">
        <v>5</v>
      </c>
      <c r="C3012" t="s">
        <v>1735</v>
      </c>
      <c r="D3012" t="s">
        <v>6922</v>
      </c>
      <c r="E3012" t="s">
        <v>1714</v>
      </c>
    </row>
    <row r="3013" spans="1:5" x14ac:dyDescent="0.35">
      <c r="A3013" t="s">
        <v>4643</v>
      </c>
      <c r="B3013" t="s">
        <v>5</v>
      </c>
      <c r="C3013" t="s">
        <v>1735</v>
      </c>
      <c r="D3013" t="s">
        <v>6922</v>
      </c>
      <c r="E3013" t="s">
        <v>1715</v>
      </c>
    </row>
    <row r="3014" spans="1:5" x14ac:dyDescent="0.35">
      <c r="A3014" t="s">
        <v>4644</v>
      </c>
      <c r="B3014" t="s">
        <v>5</v>
      </c>
      <c r="C3014" t="s">
        <v>1735</v>
      </c>
      <c r="D3014" t="s">
        <v>6923</v>
      </c>
      <c r="E3014" t="s">
        <v>1702</v>
      </c>
    </row>
    <row r="3015" spans="1:5" x14ac:dyDescent="0.35">
      <c r="A3015" t="s">
        <v>4645</v>
      </c>
      <c r="B3015" t="s">
        <v>5</v>
      </c>
      <c r="C3015" t="s">
        <v>1735</v>
      </c>
      <c r="D3015" t="s">
        <v>6923</v>
      </c>
      <c r="E3015" t="s">
        <v>1705</v>
      </c>
    </row>
    <row r="3016" spans="1:5" x14ac:dyDescent="0.35">
      <c r="A3016" t="s">
        <v>4646</v>
      </c>
      <c r="B3016" t="s">
        <v>5</v>
      </c>
      <c r="C3016" t="s">
        <v>1735</v>
      </c>
      <c r="D3016" t="s">
        <v>6923</v>
      </c>
      <c r="E3016" t="s">
        <v>1706</v>
      </c>
    </row>
    <row r="3017" spans="1:5" x14ac:dyDescent="0.35">
      <c r="A3017" t="s">
        <v>4647</v>
      </c>
      <c r="B3017" t="s">
        <v>5</v>
      </c>
      <c r="C3017" t="s">
        <v>1735</v>
      </c>
      <c r="D3017" t="s">
        <v>6923</v>
      </c>
      <c r="E3017" t="s">
        <v>1707</v>
      </c>
    </row>
    <row r="3018" spans="1:5" x14ac:dyDescent="0.35">
      <c r="A3018" t="s">
        <v>4648</v>
      </c>
      <c r="B3018" t="s">
        <v>5</v>
      </c>
      <c r="C3018" t="s">
        <v>1735</v>
      </c>
      <c r="D3018" t="s">
        <v>6923</v>
      </c>
      <c r="E3018" t="s">
        <v>1708</v>
      </c>
    </row>
    <row r="3019" spans="1:5" x14ac:dyDescent="0.35">
      <c r="A3019" t="s">
        <v>4649</v>
      </c>
      <c r="B3019" t="s">
        <v>5</v>
      </c>
      <c r="C3019" t="s">
        <v>1735</v>
      </c>
      <c r="D3019" t="s">
        <v>6923</v>
      </c>
      <c r="E3019" t="s">
        <v>1709</v>
      </c>
    </row>
    <row r="3020" spans="1:5" x14ac:dyDescent="0.35">
      <c r="A3020" t="s">
        <v>4650</v>
      </c>
      <c r="B3020" t="s">
        <v>5</v>
      </c>
      <c r="C3020" t="s">
        <v>1735</v>
      </c>
      <c r="D3020" t="s">
        <v>6923</v>
      </c>
      <c r="E3020" t="s">
        <v>1710</v>
      </c>
    </row>
    <row r="3021" spans="1:5" x14ac:dyDescent="0.35">
      <c r="A3021" t="s">
        <v>4651</v>
      </c>
      <c r="B3021" t="s">
        <v>5</v>
      </c>
      <c r="C3021" t="s">
        <v>1735</v>
      </c>
      <c r="D3021" t="s">
        <v>6923</v>
      </c>
      <c r="E3021" t="s">
        <v>1711</v>
      </c>
    </row>
    <row r="3022" spans="1:5" x14ac:dyDescent="0.35">
      <c r="A3022" t="s">
        <v>4652</v>
      </c>
      <c r="B3022" t="s">
        <v>5</v>
      </c>
      <c r="C3022" t="s">
        <v>1735</v>
      </c>
      <c r="D3022" t="s">
        <v>6923</v>
      </c>
      <c r="E3022" t="s">
        <v>1712</v>
      </c>
    </row>
    <row r="3023" spans="1:5" x14ac:dyDescent="0.35">
      <c r="A3023" t="s">
        <v>4653</v>
      </c>
      <c r="B3023" t="s">
        <v>5</v>
      </c>
      <c r="C3023" t="s">
        <v>1735</v>
      </c>
      <c r="D3023" t="s">
        <v>6923</v>
      </c>
      <c r="E3023" t="s">
        <v>1713</v>
      </c>
    </row>
    <row r="3024" spans="1:5" x14ac:dyDescent="0.35">
      <c r="A3024" t="s">
        <v>4654</v>
      </c>
      <c r="B3024" t="s">
        <v>5</v>
      </c>
      <c r="C3024" t="s">
        <v>1735</v>
      </c>
      <c r="D3024" t="s">
        <v>6923</v>
      </c>
      <c r="E3024" t="s">
        <v>1714</v>
      </c>
    </row>
    <row r="3025" spans="1:5" x14ac:dyDescent="0.35">
      <c r="A3025" t="s">
        <v>4655</v>
      </c>
      <c r="B3025" t="s">
        <v>5</v>
      </c>
      <c r="C3025" t="s">
        <v>1735</v>
      </c>
      <c r="D3025" t="s">
        <v>6923</v>
      </c>
      <c r="E3025" t="s">
        <v>1715</v>
      </c>
    </row>
    <row r="3026" spans="1:5" x14ac:dyDescent="0.35">
      <c r="A3026" t="s">
        <v>4656</v>
      </c>
      <c r="B3026" t="s">
        <v>5</v>
      </c>
      <c r="C3026" t="s">
        <v>1735</v>
      </c>
      <c r="D3026" t="s">
        <v>6924</v>
      </c>
      <c r="E3026" t="s">
        <v>1702</v>
      </c>
    </row>
    <row r="3027" spans="1:5" x14ac:dyDescent="0.35">
      <c r="A3027" t="s">
        <v>4657</v>
      </c>
      <c r="B3027" t="s">
        <v>5</v>
      </c>
      <c r="C3027" t="s">
        <v>1735</v>
      </c>
      <c r="D3027" t="s">
        <v>6924</v>
      </c>
      <c r="E3027" t="s">
        <v>1705</v>
      </c>
    </row>
    <row r="3028" spans="1:5" x14ac:dyDescent="0.35">
      <c r="A3028" t="s">
        <v>4658</v>
      </c>
      <c r="B3028" t="s">
        <v>5</v>
      </c>
      <c r="C3028" t="s">
        <v>1735</v>
      </c>
      <c r="D3028" t="s">
        <v>6924</v>
      </c>
      <c r="E3028" t="s">
        <v>1706</v>
      </c>
    </row>
    <row r="3029" spans="1:5" x14ac:dyDescent="0.35">
      <c r="A3029" t="s">
        <v>4659</v>
      </c>
      <c r="B3029" t="s">
        <v>5</v>
      </c>
      <c r="C3029" t="s">
        <v>1735</v>
      </c>
      <c r="D3029" t="s">
        <v>6924</v>
      </c>
      <c r="E3029" t="s">
        <v>1707</v>
      </c>
    </row>
    <row r="3030" spans="1:5" x14ac:dyDescent="0.35">
      <c r="A3030" t="s">
        <v>4660</v>
      </c>
      <c r="B3030" t="s">
        <v>5</v>
      </c>
      <c r="C3030" t="s">
        <v>1735</v>
      </c>
      <c r="D3030" t="s">
        <v>6924</v>
      </c>
      <c r="E3030" t="s">
        <v>1708</v>
      </c>
    </row>
    <row r="3031" spans="1:5" x14ac:dyDescent="0.35">
      <c r="A3031" t="s">
        <v>4661</v>
      </c>
      <c r="B3031" t="s">
        <v>5</v>
      </c>
      <c r="C3031" t="s">
        <v>1735</v>
      </c>
      <c r="D3031" t="s">
        <v>6924</v>
      </c>
      <c r="E3031" t="s">
        <v>1709</v>
      </c>
    </row>
    <row r="3032" spans="1:5" x14ac:dyDescent="0.35">
      <c r="A3032" t="s">
        <v>4662</v>
      </c>
      <c r="B3032" t="s">
        <v>5</v>
      </c>
      <c r="C3032" t="s">
        <v>1735</v>
      </c>
      <c r="D3032" t="s">
        <v>6924</v>
      </c>
      <c r="E3032" t="s">
        <v>1710</v>
      </c>
    </row>
    <row r="3033" spans="1:5" x14ac:dyDescent="0.35">
      <c r="A3033" t="s">
        <v>4663</v>
      </c>
      <c r="B3033" t="s">
        <v>5</v>
      </c>
      <c r="C3033" t="s">
        <v>1735</v>
      </c>
      <c r="D3033" t="s">
        <v>6924</v>
      </c>
      <c r="E3033" t="s">
        <v>1711</v>
      </c>
    </row>
    <row r="3034" spans="1:5" x14ac:dyDescent="0.35">
      <c r="A3034" t="s">
        <v>4664</v>
      </c>
      <c r="B3034" t="s">
        <v>5</v>
      </c>
      <c r="C3034" t="s">
        <v>1735</v>
      </c>
      <c r="D3034" t="s">
        <v>6924</v>
      </c>
      <c r="E3034" t="s">
        <v>1712</v>
      </c>
    </row>
    <row r="3035" spans="1:5" x14ac:dyDescent="0.35">
      <c r="A3035" t="s">
        <v>4665</v>
      </c>
      <c r="B3035" t="s">
        <v>5</v>
      </c>
      <c r="C3035" t="s">
        <v>1735</v>
      </c>
      <c r="D3035" t="s">
        <v>6924</v>
      </c>
      <c r="E3035" t="s">
        <v>1713</v>
      </c>
    </row>
    <row r="3036" spans="1:5" x14ac:dyDescent="0.35">
      <c r="A3036" t="s">
        <v>4666</v>
      </c>
      <c r="B3036" t="s">
        <v>5</v>
      </c>
      <c r="C3036" t="s">
        <v>1735</v>
      </c>
      <c r="D3036" t="s">
        <v>6924</v>
      </c>
      <c r="E3036" t="s">
        <v>1714</v>
      </c>
    </row>
    <row r="3037" spans="1:5" x14ac:dyDescent="0.35">
      <c r="A3037" t="s">
        <v>4667</v>
      </c>
      <c r="B3037" t="s">
        <v>5</v>
      </c>
      <c r="C3037" t="s">
        <v>1735</v>
      </c>
      <c r="D3037" t="s">
        <v>6924</v>
      </c>
      <c r="E3037" t="s">
        <v>1715</v>
      </c>
    </row>
    <row r="3038" spans="1:5" x14ac:dyDescent="0.35">
      <c r="A3038" t="s">
        <v>4668</v>
      </c>
      <c r="B3038" t="s">
        <v>5</v>
      </c>
      <c r="C3038" t="s">
        <v>1735</v>
      </c>
      <c r="D3038" t="s">
        <v>6925</v>
      </c>
      <c r="E3038" t="s">
        <v>1702</v>
      </c>
    </row>
    <row r="3039" spans="1:5" x14ac:dyDescent="0.35">
      <c r="A3039" t="s">
        <v>4669</v>
      </c>
      <c r="B3039" t="s">
        <v>5</v>
      </c>
      <c r="C3039" t="s">
        <v>1735</v>
      </c>
      <c r="D3039" t="s">
        <v>6925</v>
      </c>
      <c r="E3039" t="s">
        <v>1705</v>
      </c>
    </row>
    <row r="3040" spans="1:5" x14ac:dyDescent="0.35">
      <c r="A3040" t="s">
        <v>4670</v>
      </c>
      <c r="B3040" t="s">
        <v>5</v>
      </c>
      <c r="C3040" t="s">
        <v>1735</v>
      </c>
      <c r="D3040" t="s">
        <v>6925</v>
      </c>
      <c r="E3040" t="s">
        <v>1706</v>
      </c>
    </row>
    <row r="3041" spans="1:5" x14ac:dyDescent="0.35">
      <c r="A3041" t="s">
        <v>4671</v>
      </c>
      <c r="B3041" t="s">
        <v>5</v>
      </c>
      <c r="C3041" t="s">
        <v>1735</v>
      </c>
      <c r="D3041" t="s">
        <v>6925</v>
      </c>
      <c r="E3041" t="s">
        <v>1707</v>
      </c>
    </row>
    <row r="3042" spans="1:5" x14ac:dyDescent="0.35">
      <c r="A3042" t="s">
        <v>4672</v>
      </c>
      <c r="B3042" t="s">
        <v>5</v>
      </c>
      <c r="C3042" t="s">
        <v>1735</v>
      </c>
      <c r="D3042" t="s">
        <v>6925</v>
      </c>
      <c r="E3042" t="s">
        <v>1708</v>
      </c>
    </row>
    <row r="3043" spans="1:5" x14ac:dyDescent="0.35">
      <c r="A3043" t="s">
        <v>4673</v>
      </c>
      <c r="B3043" t="s">
        <v>5</v>
      </c>
      <c r="C3043" t="s">
        <v>1735</v>
      </c>
      <c r="D3043" t="s">
        <v>6925</v>
      </c>
      <c r="E3043" t="s">
        <v>1709</v>
      </c>
    </row>
    <row r="3044" spans="1:5" x14ac:dyDescent="0.35">
      <c r="A3044" t="s">
        <v>4674</v>
      </c>
      <c r="B3044" t="s">
        <v>5</v>
      </c>
      <c r="C3044" t="s">
        <v>1735</v>
      </c>
      <c r="D3044" t="s">
        <v>6925</v>
      </c>
      <c r="E3044" t="s">
        <v>1710</v>
      </c>
    </row>
    <row r="3045" spans="1:5" x14ac:dyDescent="0.35">
      <c r="A3045" t="s">
        <v>4675</v>
      </c>
      <c r="B3045" t="s">
        <v>5</v>
      </c>
      <c r="C3045" t="s">
        <v>1735</v>
      </c>
      <c r="D3045" t="s">
        <v>6925</v>
      </c>
      <c r="E3045" t="s">
        <v>1711</v>
      </c>
    </row>
    <row r="3046" spans="1:5" x14ac:dyDescent="0.35">
      <c r="A3046" t="s">
        <v>4676</v>
      </c>
      <c r="B3046" t="s">
        <v>5</v>
      </c>
      <c r="C3046" t="s">
        <v>1735</v>
      </c>
      <c r="D3046" t="s">
        <v>6925</v>
      </c>
      <c r="E3046" t="s">
        <v>1712</v>
      </c>
    </row>
    <row r="3047" spans="1:5" x14ac:dyDescent="0.35">
      <c r="A3047" t="s">
        <v>4677</v>
      </c>
      <c r="B3047" t="s">
        <v>5</v>
      </c>
      <c r="C3047" t="s">
        <v>1735</v>
      </c>
      <c r="D3047" t="s">
        <v>6925</v>
      </c>
      <c r="E3047" t="s">
        <v>1713</v>
      </c>
    </row>
    <row r="3048" spans="1:5" x14ac:dyDescent="0.35">
      <c r="A3048" t="s">
        <v>4678</v>
      </c>
      <c r="B3048" t="s">
        <v>5</v>
      </c>
      <c r="C3048" t="s">
        <v>1735</v>
      </c>
      <c r="D3048" t="s">
        <v>6925</v>
      </c>
      <c r="E3048" t="s">
        <v>1714</v>
      </c>
    </row>
    <row r="3049" spans="1:5" x14ac:dyDescent="0.35">
      <c r="A3049" t="s">
        <v>4679</v>
      </c>
      <c r="B3049" t="s">
        <v>5</v>
      </c>
      <c r="C3049" t="s">
        <v>1735</v>
      </c>
      <c r="D3049" t="s">
        <v>6925</v>
      </c>
      <c r="E3049" t="s">
        <v>1715</v>
      </c>
    </row>
    <row r="3050" spans="1:5" x14ac:dyDescent="0.35">
      <c r="A3050" t="s">
        <v>4680</v>
      </c>
      <c r="B3050" t="s">
        <v>5</v>
      </c>
      <c r="C3050" t="s">
        <v>1735</v>
      </c>
      <c r="D3050" t="s">
        <v>6926</v>
      </c>
      <c r="E3050" t="s">
        <v>1702</v>
      </c>
    </row>
    <row r="3051" spans="1:5" x14ac:dyDescent="0.35">
      <c r="A3051" t="s">
        <v>4681</v>
      </c>
      <c r="B3051" t="s">
        <v>5</v>
      </c>
      <c r="C3051" t="s">
        <v>1735</v>
      </c>
      <c r="D3051" t="s">
        <v>6926</v>
      </c>
      <c r="E3051" t="s">
        <v>1705</v>
      </c>
    </row>
    <row r="3052" spans="1:5" x14ac:dyDescent="0.35">
      <c r="A3052" t="s">
        <v>4682</v>
      </c>
      <c r="B3052" t="s">
        <v>5</v>
      </c>
      <c r="C3052" t="s">
        <v>1735</v>
      </c>
      <c r="D3052" t="s">
        <v>6926</v>
      </c>
      <c r="E3052" t="s">
        <v>1706</v>
      </c>
    </row>
    <row r="3053" spans="1:5" x14ac:dyDescent="0.35">
      <c r="A3053" t="s">
        <v>4683</v>
      </c>
      <c r="B3053" t="s">
        <v>5</v>
      </c>
      <c r="C3053" t="s">
        <v>1735</v>
      </c>
      <c r="D3053" t="s">
        <v>6926</v>
      </c>
      <c r="E3053" t="s">
        <v>1707</v>
      </c>
    </row>
    <row r="3054" spans="1:5" x14ac:dyDescent="0.35">
      <c r="A3054" t="s">
        <v>4684</v>
      </c>
      <c r="B3054" t="s">
        <v>5</v>
      </c>
      <c r="C3054" t="s">
        <v>1735</v>
      </c>
      <c r="D3054" t="s">
        <v>6926</v>
      </c>
      <c r="E3054" t="s">
        <v>1708</v>
      </c>
    </row>
    <row r="3055" spans="1:5" x14ac:dyDescent="0.35">
      <c r="A3055" t="s">
        <v>4685</v>
      </c>
      <c r="B3055" t="s">
        <v>5</v>
      </c>
      <c r="C3055" t="s">
        <v>1735</v>
      </c>
      <c r="D3055" t="s">
        <v>6926</v>
      </c>
      <c r="E3055" t="s">
        <v>1709</v>
      </c>
    </row>
    <row r="3056" spans="1:5" x14ac:dyDescent="0.35">
      <c r="A3056" t="s">
        <v>4686</v>
      </c>
      <c r="B3056" t="s">
        <v>5</v>
      </c>
      <c r="C3056" t="s">
        <v>1735</v>
      </c>
      <c r="D3056" t="s">
        <v>6926</v>
      </c>
      <c r="E3056" t="s">
        <v>1710</v>
      </c>
    </row>
    <row r="3057" spans="1:5" x14ac:dyDescent="0.35">
      <c r="A3057" t="s">
        <v>4687</v>
      </c>
      <c r="B3057" t="s">
        <v>5</v>
      </c>
      <c r="C3057" t="s">
        <v>1735</v>
      </c>
      <c r="D3057" t="s">
        <v>6926</v>
      </c>
      <c r="E3057" t="s">
        <v>1711</v>
      </c>
    </row>
    <row r="3058" spans="1:5" x14ac:dyDescent="0.35">
      <c r="A3058" t="s">
        <v>4688</v>
      </c>
      <c r="B3058" t="s">
        <v>5</v>
      </c>
      <c r="C3058" t="s">
        <v>1735</v>
      </c>
      <c r="D3058" t="s">
        <v>6926</v>
      </c>
      <c r="E3058" t="s">
        <v>1712</v>
      </c>
    </row>
    <row r="3059" spans="1:5" x14ac:dyDescent="0.35">
      <c r="A3059" t="s">
        <v>4689</v>
      </c>
      <c r="B3059" t="s">
        <v>5</v>
      </c>
      <c r="C3059" t="s">
        <v>1735</v>
      </c>
      <c r="D3059" t="s">
        <v>6926</v>
      </c>
      <c r="E3059" t="s">
        <v>1713</v>
      </c>
    </row>
    <row r="3060" spans="1:5" x14ac:dyDescent="0.35">
      <c r="A3060" t="s">
        <v>4690</v>
      </c>
      <c r="B3060" t="s">
        <v>5</v>
      </c>
      <c r="C3060" t="s">
        <v>1735</v>
      </c>
      <c r="D3060" t="s">
        <v>6926</v>
      </c>
      <c r="E3060" t="s">
        <v>1714</v>
      </c>
    </row>
    <row r="3061" spans="1:5" x14ac:dyDescent="0.35">
      <c r="A3061" t="s">
        <v>4691</v>
      </c>
      <c r="B3061" t="s">
        <v>5</v>
      </c>
      <c r="C3061" t="s">
        <v>1735</v>
      </c>
      <c r="D3061" t="s">
        <v>6926</v>
      </c>
      <c r="E3061" t="s">
        <v>1715</v>
      </c>
    </row>
    <row r="3062" spans="1:5" x14ac:dyDescent="0.35">
      <c r="A3062" t="s">
        <v>4692</v>
      </c>
      <c r="B3062" t="s">
        <v>5</v>
      </c>
      <c r="C3062" t="s">
        <v>1735</v>
      </c>
      <c r="D3062" t="s">
        <v>6927</v>
      </c>
      <c r="E3062" t="s">
        <v>1702</v>
      </c>
    </row>
    <row r="3063" spans="1:5" x14ac:dyDescent="0.35">
      <c r="A3063" t="s">
        <v>4693</v>
      </c>
      <c r="B3063" t="s">
        <v>5</v>
      </c>
      <c r="C3063" t="s">
        <v>1735</v>
      </c>
      <c r="D3063" t="s">
        <v>6927</v>
      </c>
      <c r="E3063" t="s">
        <v>1705</v>
      </c>
    </row>
    <row r="3064" spans="1:5" x14ac:dyDescent="0.35">
      <c r="A3064" t="s">
        <v>4694</v>
      </c>
      <c r="B3064" t="s">
        <v>5</v>
      </c>
      <c r="C3064" t="s">
        <v>1735</v>
      </c>
      <c r="D3064" t="s">
        <v>6927</v>
      </c>
      <c r="E3064" t="s">
        <v>1706</v>
      </c>
    </row>
    <row r="3065" spans="1:5" x14ac:dyDescent="0.35">
      <c r="A3065" t="s">
        <v>4695</v>
      </c>
      <c r="B3065" t="s">
        <v>5</v>
      </c>
      <c r="C3065" t="s">
        <v>1735</v>
      </c>
      <c r="D3065" t="s">
        <v>6927</v>
      </c>
      <c r="E3065" t="s">
        <v>1707</v>
      </c>
    </row>
    <row r="3066" spans="1:5" x14ac:dyDescent="0.35">
      <c r="A3066" t="s">
        <v>4696</v>
      </c>
      <c r="B3066" t="s">
        <v>5</v>
      </c>
      <c r="C3066" t="s">
        <v>1735</v>
      </c>
      <c r="D3066" t="s">
        <v>6927</v>
      </c>
      <c r="E3066" t="s">
        <v>1708</v>
      </c>
    </row>
    <row r="3067" spans="1:5" x14ac:dyDescent="0.35">
      <c r="A3067" t="s">
        <v>4697</v>
      </c>
      <c r="B3067" t="s">
        <v>5</v>
      </c>
      <c r="C3067" t="s">
        <v>1735</v>
      </c>
      <c r="D3067" t="s">
        <v>6927</v>
      </c>
      <c r="E3067" t="s">
        <v>1709</v>
      </c>
    </row>
    <row r="3068" spans="1:5" x14ac:dyDescent="0.35">
      <c r="A3068" t="s">
        <v>4698</v>
      </c>
      <c r="B3068" t="s">
        <v>5</v>
      </c>
      <c r="C3068" t="s">
        <v>1735</v>
      </c>
      <c r="D3068" t="s">
        <v>6927</v>
      </c>
      <c r="E3068" t="s">
        <v>1710</v>
      </c>
    </row>
    <row r="3069" spans="1:5" x14ac:dyDescent="0.35">
      <c r="A3069" t="s">
        <v>4699</v>
      </c>
      <c r="B3069" t="s">
        <v>5</v>
      </c>
      <c r="C3069" t="s">
        <v>1735</v>
      </c>
      <c r="D3069" t="s">
        <v>6927</v>
      </c>
      <c r="E3069" t="s">
        <v>1711</v>
      </c>
    </row>
    <row r="3070" spans="1:5" x14ac:dyDescent="0.35">
      <c r="A3070" t="s">
        <v>4700</v>
      </c>
      <c r="B3070" t="s">
        <v>5</v>
      </c>
      <c r="C3070" t="s">
        <v>1735</v>
      </c>
      <c r="D3070" t="s">
        <v>6927</v>
      </c>
      <c r="E3070" t="s">
        <v>1712</v>
      </c>
    </row>
    <row r="3071" spans="1:5" x14ac:dyDescent="0.35">
      <c r="A3071" t="s">
        <v>4701</v>
      </c>
      <c r="B3071" t="s">
        <v>5</v>
      </c>
      <c r="C3071" t="s">
        <v>1735</v>
      </c>
      <c r="D3071" t="s">
        <v>6927</v>
      </c>
      <c r="E3071" t="s">
        <v>1713</v>
      </c>
    </row>
    <row r="3072" spans="1:5" x14ac:dyDescent="0.35">
      <c r="A3072" t="s">
        <v>4702</v>
      </c>
      <c r="B3072" t="s">
        <v>5</v>
      </c>
      <c r="C3072" t="s">
        <v>1735</v>
      </c>
      <c r="D3072" t="s">
        <v>6927</v>
      </c>
      <c r="E3072" t="s">
        <v>1714</v>
      </c>
    </row>
    <row r="3073" spans="1:5" x14ac:dyDescent="0.35">
      <c r="A3073" t="s">
        <v>4703</v>
      </c>
      <c r="B3073" t="s">
        <v>5</v>
      </c>
      <c r="C3073" t="s">
        <v>1735</v>
      </c>
      <c r="D3073" t="s">
        <v>6927</v>
      </c>
      <c r="E3073" t="s">
        <v>1715</v>
      </c>
    </row>
    <row r="3074" spans="1:5" x14ac:dyDescent="0.35">
      <c r="A3074" t="s">
        <v>4704</v>
      </c>
      <c r="B3074" t="s">
        <v>5</v>
      </c>
      <c r="C3074" t="s">
        <v>1735</v>
      </c>
      <c r="D3074" t="s">
        <v>6928</v>
      </c>
      <c r="E3074" t="s">
        <v>1702</v>
      </c>
    </row>
    <row r="3075" spans="1:5" x14ac:dyDescent="0.35">
      <c r="A3075" t="s">
        <v>4705</v>
      </c>
      <c r="B3075" t="s">
        <v>5</v>
      </c>
      <c r="C3075" t="s">
        <v>1735</v>
      </c>
      <c r="D3075" t="s">
        <v>6928</v>
      </c>
      <c r="E3075" t="s">
        <v>1705</v>
      </c>
    </row>
    <row r="3076" spans="1:5" x14ac:dyDescent="0.35">
      <c r="A3076" t="s">
        <v>4706</v>
      </c>
      <c r="B3076" t="s">
        <v>5</v>
      </c>
      <c r="C3076" t="s">
        <v>1735</v>
      </c>
      <c r="D3076" t="s">
        <v>6928</v>
      </c>
      <c r="E3076" t="s">
        <v>1706</v>
      </c>
    </row>
    <row r="3077" spans="1:5" x14ac:dyDescent="0.35">
      <c r="A3077" t="s">
        <v>4707</v>
      </c>
      <c r="B3077" t="s">
        <v>5</v>
      </c>
      <c r="C3077" t="s">
        <v>1735</v>
      </c>
      <c r="D3077" t="s">
        <v>6928</v>
      </c>
      <c r="E3077" t="s">
        <v>1707</v>
      </c>
    </row>
    <row r="3078" spans="1:5" x14ac:dyDescent="0.35">
      <c r="A3078" t="s">
        <v>4708</v>
      </c>
      <c r="B3078" t="s">
        <v>5</v>
      </c>
      <c r="C3078" t="s">
        <v>1735</v>
      </c>
      <c r="D3078" t="s">
        <v>6928</v>
      </c>
      <c r="E3078" t="s">
        <v>1708</v>
      </c>
    </row>
    <row r="3079" spans="1:5" x14ac:dyDescent="0.35">
      <c r="A3079" t="s">
        <v>4709</v>
      </c>
      <c r="B3079" t="s">
        <v>5</v>
      </c>
      <c r="C3079" t="s">
        <v>1735</v>
      </c>
      <c r="D3079" t="s">
        <v>6928</v>
      </c>
      <c r="E3079" t="s">
        <v>1709</v>
      </c>
    </row>
    <row r="3080" spans="1:5" x14ac:dyDescent="0.35">
      <c r="A3080" t="s">
        <v>4710</v>
      </c>
      <c r="B3080" t="s">
        <v>5</v>
      </c>
      <c r="C3080" t="s">
        <v>1735</v>
      </c>
      <c r="D3080" t="s">
        <v>6928</v>
      </c>
      <c r="E3080" t="s">
        <v>1710</v>
      </c>
    </row>
    <row r="3081" spans="1:5" x14ac:dyDescent="0.35">
      <c r="A3081" t="s">
        <v>4711</v>
      </c>
      <c r="B3081" t="s">
        <v>5</v>
      </c>
      <c r="C3081" t="s">
        <v>1735</v>
      </c>
      <c r="D3081" t="s">
        <v>6928</v>
      </c>
      <c r="E3081" t="s">
        <v>1711</v>
      </c>
    </row>
    <row r="3082" spans="1:5" x14ac:dyDescent="0.35">
      <c r="A3082" t="s">
        <v>4712</v>
      </c>
      <c r="B3082" t="s">
        <v>5</v>
      </c>
      <c r="C3082" t="s">
        <v>1735</v>
      </c>
      <c r="D3082" t="s">
        <v>6928</v>
      </c>
      <c r="E3082" t="s">
        <v>1712</v>
      </c>
    </row>
    <row r="3083" spans="1:5" x14ac:dyDescent="0.35">
      <c r="A3083" t="s">
        <v>4713</v>
      </c>
      <c r="B3083" t="s">
        <v>5</v>
      </c>
      <c r="C3083" t="s">
        <v>1735</v>
      </c>
      <c r="D3083" t="s">
        <v>6928</v>
      </c>
      <c r="E3083" t="s">
        <v>1713</v>
      </c>
    </row>
    <row r="3084" spans="1:5" x14ac:dyDescent="0.35">
      <c r="A3084" t="s">
        <v>4714</v>
      </c>
      <c r="B3084" t="s">
        <v>5</v>
      </c>
      <c r="C3084" t="s">
        <v>1735</v>
      </c>
      <c r="D3084" t="s">
        <v>6928</v>
      </c>
      <c r="E3084" t="s">
        <v>1714</v>
      </c>
    </row>
    <row r="3085" spans="1:5" x14ac:dyDescent="0.35">
      <c r="A3085" t="s">
        <v>4715</v>
      </c>
      <c r="B3085" t="s">
        <v>5</v>
      </c>
      <c r="C3085" t="s">
        <v>1735</v>
      </c>
      <c r="D3085" t="s">
        <v>6928</v>
      </c>
      <c r="E3085" t="s">
        <v>1715</v>
      </c>
    </row>
    <row r="3086" spans="1:5" x14ac:dyDescent="0.35">
      <c r="A3086" t="s">
        <v>4716</v>
      </c>
      <c r="B3086" t="s">
        <v>5</v>
      </c>
      <c r="C3086" t="s">
        <v>1735</v>
      </c>
      <c r="D3086" t="s">
        <v>6929</v>
      </c>
      <c r="E3086" t="s">
        <v>1702</v>
      </c>
    </row>
    <row r="3087" spans="1:5" x14ac:dyDescent="0.35">
      <c r="A3087" t="s">
        <v>4717</v>
      </c>
      <c r="B3087" t="s">
        <v>5</v>
      </c>
      <c r="C3087" t="s">
        <v>1735</v>
      </c>
      <c r="D3087" t="s">
        <v>6929</v>
      </c>
      <c r="E3087" t="s">
        <v>1705</v>
      </c>
    </row>
    <row r="3088" spans="1:5" x14ac:dyDescent="0.35">
      <c r="A3088" t="s">
        <v>4718</v>
      </c>
      <c r="B3088" t="s">
        <v>5</v>
      </c>
      <c r="C3088" t="s">
        <v>1735</v>
      </c>
      <c r="D3088" t="s">
        <v>6929</v>
      </c>
      <c r="E3088" t="s">
        <v>1706</v>
      </c>
    </row>
    <row r="3089" spans="1:5" x14ac:dyDescent="0.35">
      <c r="A3089" t="s">
        <v>4719</v>
      </c>
      <c r="B3089" t="s">
        <v>5</v>
      </c>
      <c r="C3089" t="s">
        <v>1735</v>
      </c>
      <c r="D3089" t="s">
        <v>6929</v>
      </c>
      <c r="E3089" t="s">
        <v>1707</v>
      </c>
    </row>
    <row r="3090" spans="1:5" x14ac:dyDescent="0.35">
      <c r="A3090" t="s">
        <v>4720</v>
      </c>
      <c r="B3090" t="s">
        <v>5</v>
      </c>
      <c r="C3090" t="s">
        <v>1735</v>
      </c>
      <c r="D3090" t="s">
        <v>6929</v>
      </c>
      <c r="E3090" t="s">
        <v>1708</v>
      </c>
    </row>
    <row r="3091" spans="1:5" x14ac:dyDescent="0.35">
      <c r="A3091" t="s">
        <v>4721</v>
      </c>
      <c r="B3091" t="s">
        <v>5</v>
      </c>
      <c r="C3091" t="s">
        <v>1735</v>
      </c>
      <c r="D3091" t="s">
        <v>6929</v>
      </c>
      <c r="E3091" t="s">
        <v>1709</v>
      </c>
    </row>
    <row r="3092" spans="1:5" x14ac:dyDescent="0.35">
      <c r="A3092" t="s">
        <v>4722</v>
      </c>
      <c r="B3092" t="s">
        <v>5</v>
      </c>
      <c r="C3092" t="s">
        <v>1735</v>
      </c>
      <c r="D3092" t="s">
        <v>6929</v>
      </c>
      <c r="E3092" t="s">
        <v>1710</v>
      </c>
    </row>
    <row r="3093" spans="1:5" x14ac:dyDescent="0.35">
      <c r="A3093" t="s">
        <v>4723</v>
      </c>
      <c r="B3093" t="s">
        <v>5</v>
      </c>
      <c r="C3093" t="s">
        <v>1735</v>
      </c>
      <c r="D3093" t="s">
        <v>6929</v>
      </c>
      <c r="E3093" t="s">
        <v>1711</v>
      </c>
    </row>
    <row r="3094" spans="1:5" x14ac:dyDescent="0.35">
      <c r="A3094" t="s">
        <v>4724</v>
      </c>
      <c r="B3094" t="s">
        <v>5</v>
      </c>
      <c r="C3094" t="s">
        <v>1735</v>
      </c>
      <c r="D3094" t="s">
        <v>6929</v>
      </c>
      <c r="E3094" t="s">
        <v>1712</v>
      </c>
    </row>
    <row r="3095" spans="1:5" x14ac:dyDescent="0.35">
      <c r="A3095" t="s">
        <v>4725</v>
      </c>
      <c r="B3095" t="s">
        <v>5</v>
      </c>
      <c r="C3095" t="s">
        <v>1735</v>
      </c>
      <c r="D3095" t="s">
        <v>6929</v>
      </c>
      <c r="E3095" t="s">
        <v>1713</v>
      </c>
    </row>
    <row r="3096" spans="1:5" x14ac:dyDescent="0.35">
      <c r="A3096" t="s">
        <v>4726</v>
      </c>
      <c r="B3096" t="s">
        <v>5</v>
      </c>
      <c r="C3096" t="s">
        <v>1735</v>
      </c>
      <c r="D3096" t="s">
        <v>6929</v>
      </c>
      <c r="E3096" t="s">
        <v>1714</v>
      </c>
    </row>
    <row r="3097" spans="1:5" x14ac:dyDescent="0.35">
      <c r="A3097" t="s">
        <v>4727</v>
      </c>
      <c r="B3097" t="s">
        <v>5</v>
      </c>
      <c r="C3097" t="s">
        <v>1735</v>
      </c>
      <c r="D3097" t="s">
        <v>6929</v>
      </c>
      <c r="E3097" t="s">
        <v>1715</v>
      </c>
    </row>
    <row r="3098" spans="1:5" x14ac:dyDescent="0.35">
      <c r="A3098" t="s">
        <v>4728</v>
      </c>
      <c r="B3098" t="s">
        <v>5</v>
      </c>
      <c r="C3098" t="s">
        <v>1735</v>
      </c>
      <c r="D3098" t="s">
        <v>6930</v>
      </c>
      <c r="E3098" t="s">
        <v>1702</v>
      </c>
    </row>
    <row r="3099" spans="1:5" x14ac:dyDescent="0.35">
      <c r="A3099" t="s">
        <v>4729</v>
      </c>
      <c r="B3099" t="s">
        <v>5</v>
      </c>
      <c r="C3099" t="s">
        <v>1735</v>
      </c>
      <c r="D3099" t="s">
        <v>6930</v>
      </c>
      <c r="E3099" t="s">
        <v>1705</v>
      </c>
    </row>
    <row r="3100" spans="1:5" x14ac:dyDescent="0.35">
      <c r="A3100" t="s">
        <v>4730</v>
      </c>
      <c r="B3100" t="s">
        <v>5</v>
      </c>
      <c r="C3100" t="s">
        <v>1735</v>
      </c>
      <c r="D3100" t="s">
        <v>6930</v>
      </c>
      <c r="E3100" t="s">
        <v>1706</v>
      </c>
    </row>
    <row r="3101" spans="1:5" x14ac:dyDescent="0.35">
      <c r="A3101" t="s">
        <v>4731</v>
      </c>
      <c r="B3101" t="s">
        <v>5</v>
      </c>
      <c r="C3101" t="s">
        <v>1735</v>
      </c>
      <c r="D3101" t="s">
        <v>6930</v>
      </c>
      <c r="E3101" t="s">
        <v>1707</v>
      </c>
    </row>
    <row r="3102" spans="1:5" x14ac:dyDescent="0.35">
      <c r="A3102" t="s">
        <v>4732</v>
      </c>
      <c r="B3102" t="s">
        <v>5</v>
      </c>
      <c r="C3102" t="s">
        <v>1735</v>
      </c>
      <c r="D3102" t="s">
        <v>6930</v>
      </c>
      <c r="E3102" t="s">
        <v>1708</v>
      </c>
    </row>
    <row r="3103" spans="1:5" x14ac:dyDescent="0.35">
      <c r="A3103" t="s">
        <v>4733</v>
      </c>
      <c r="B3103" t="s">
        <v>5</v>
      </c>
      <c r="C3103" t="s">
        <v>1735</v>
      </c>
      <c r="D3103" t="s">
        <v>6930</v>
      </c>
      <c r="E3103" t="s">
        <v>1709</v>
      </c>
    </row>
    <row r="3104" spans="1:5" x14ac:dyDescent="0.35">
      <c r="A3104" t="s">
        <v>4734</v>
      </c>
      <c r="B3104" t="s">
        <v>5</v>
      </c>
      <c r="C3104" t="s">
        <v>1735</v>
      </c>
      <c r="D3104" t="s">
        <v>6930</v>
      </c>
      <c r="E3104" t="s">
        <v>1710</v>
      </c>
    </row>
    <row r="3105" spans="1:5" x14ac:dyDescent="0.35">
      <c r="A3105" t="s">
        <v>4735</v>
      </c>
      <c r="B3105" t="s">
        <v>5</v>
      </c>
      <c r="C3105" t="s">
        <v>1735</v>
      </c>
      <c r="D3105" t="s">
        <v>6930</v>
      </c>
      <c r="E3105" t="s">
        <v>1711</v>
      </c>
    </row>
    <row r="3106" spans="1:5" x14ac:dyDescent="0.35">
      <c r="A3106" t="s">
        <v>4736</v>
      </c>
      <c r="B3106" t="s">
        <v>5</v>
      </c>
      <c r="C3106" t="s">
        <v>1735</v>
      </c>
      <c r="D3106" t="s">
        <v>6930</v>
      </c>
      <c r="E3106" t="s">
        <v>1712</v>
      </c>
    </row>
    <row r="3107" spans="1:5" x14ac:dyDescent="0.35">
      <c r="A3107" t="s">
        <v>4737</v>
      </c>
      <c r="B3107" t="s">
        <v>5</v>
      </c>
      <c r="C3107" t="s">
        <v>1735</v>
      </c>
      <c r="D3107" t="s">
        <v>6930</v>
      </c>
      <c r="E3107" t="s">
        <v>1713</v>
      </c>
    </row>
    <row r="3108" spans="1:5" x14ac:dyDescent="0.35">
      <c r="A3108" t="s">
        <v>4738</v>
      </c>
      <c r="B3108" t="s">
        <v>5</v>
      </c>
      <c r="C3108" t="s">
        <v>1735</v>
      </c>
      <c r="D3108" t="s">
        <v>6930</v>
      </c>
      <c r="E3108" t="s">
        <v>1714</v>
      </c>
    </row>
    <row r="3109" spans="1:5" x14ac:dyDescent="0.35">
      <c r="A3109" t="s">
        <v>4739</v>
      </c>
      <c r="B3109" t="s">
        <v>5</v>
      </c>
      <c r="C3109" t="s">
        <v>1735</v>
      </c>
      <c r="D3109" t="s">
        <v>6930</v>
      </c>
      <c r="E3109" t="s">
        <v>1715</v>
      </c>
    </row>
    <row r="3110" spans="1:5" x14ac:dyDescent="0.35">
      <c r="A3110" t="s">
        <v>4740</v>
      </c>
      <c r="B3110" t="s">
        <v>5</v>
      </c>
      <c r="C3110" t="s">
        <v>1735</v>
      </c>
      <c r="D3110" t="s">
        <v>6931</v>
      </c>
      <c r="E3110" t="s">
        <v>1702</v>
      </c>
    </row>
    <row r="3111" spans="1:5" x14ac:dyDescent="0.35">
      <c r="A3111" t="s">
        <v>4741</v>
      </c>
      <c r="B3111" t="s">
        <v>5</v>
      </c>
      <c r="C3111" t="s">
        <v>1735</v>
      </c>
      <c r="D3111" t="s">
        <v>6931</v>
      </c>
      <c r="E3111" t="s">
        <v>1705</v>
      </c>
    </row>
    <row r="3112" spans="1:5" x14ac:dyDescent="0.35">
      <c r="A3112" t="s">
        <v>4742</v>
      </c>
      <c r="B3112" t="s">
        <v>5</v>
      </c>
      <c r="C3112" t="s">
        <v>1735</v>
      </c>
      <c r="D3112" t="s">
        <v>6931</v>
      </c>
      <c r="E3112" t="s">
        <v>1706</v>
      </c>
    </row>
    <row r="3113" spans="1:5" x14ac:dyDescent="0.35">
      <c r="A3113" t="s">
        <v>4743</v>
      </c>
      <c r="B3113" t="s">
        <v>5</v>
      </c>
      <c r="C3113" t="s">
        <v>1735</v>
      </c>
      <c r="D3113" t="s">
        <v>6931</v>
      </c>
      <c r="E3113" t="s">
        <v>1707</v>
      </c>
    </row>
    <row r="3114" spans="1:5" x14ac:dyDescent="0.35">
      <c r="A3114" t="s">
        <v>4744</v>
      </c>
      <c r="B3114" t="s">
        <v>5</v>
      </c>
      <c r="C3114" t="s">
        <v>1735</v>
      </c>
      <c r="D3114" t="s">
        <v>6931</v>
      </c>
      <c r="E3114" t="s">
        <v>1708</v>
      </c>
    </row>
    <row r="3115" spans="1:5" x14ac:dyDescent="0.35">
      <c r="A3115" t="s">
        <v>4745</v>
      </c>
      <c r="B3115" t="s">
        <v>5</v>
      </c>
      <c r="C3115" t="s">
        <v>1735</v>
      </c>
      <c r="D3115" t="s">
        <v>6931</v>
      </c>
      <c r="E3115" t="s">
        <v>1709</v>
      </c>
    </row>
    <row r="3116" spans="1:5" x14ac:dyDescent="0.35">
      <c r="A3116" t="s">
        <v>4746</v>
      </c>
      <c r="B3116" t="s">
        <v>5</v>
      </c>
      <c r="C3116" t="s">
        <v>1735</v>
      </c>
      <c r="D3116" t="s">
        <v>6931</v>
      </c>
      <c r="E3116" t="s">
        <v>1710</v>
      </c>
    </row>
    <row r="3117" spans="1:5" x14ac:dyDescent="0.35">
      <c r="A3117" t="s">
        <v>4747</v>
      </c>
      <c r="B3117" t="s">
        <v>5</v>
      </c>
      <c r="C3117" t="s">
        <v>1735</v>
      </c>
      <c r="D3117" t="s">
        <v>6931</v>
      </c>
      <c r="E3117" t="s">
        <v>1711</v>
      </c>
    </row>
    <row r="3118" spans="1:5" x14ac:dyDescent="0.35">
      <c r="A3118" t="s">
        <v>4748</v>
      </c>
      <c r="B3118" t="s">
        <v>5</v>
      </c>
      <c r="C3118" t="s">
        <v>1735</v>
      </c>
      <c r="D3118" t="s">
        <v>6931</v>
      </c>
      <c r="E3118" t="s">
        <v>1712</v>
      </c>
    </row>
    <row r="3119" spans="1:5" x14ac:dyDescent="0.35">
      <c r="A3119" t="s">
        <v>4749</v>
      </c>
      <c r="B3119" t="s">
        <v>5</v>
      </c>
      <c r="C3119" t="s">
        <v>1735</v>
      </c>
      <c r="D3119" t="s">
        <v>6931</v>
      </c>
      <c r="E3119" t="s">
        <v>1713</v>
      </c>
    </row>
    <row r="3120" spans="1:5" x14ac:dyDescent="0.35">
      <c r="A3120" t="s">
        <v>4750</v>
      </c>
      <c r="B3120" t="s">
        <v>5</v>
      </c>
      <c r="C3120" t="s">
        <v>1735</v>
      </c>
      <c r="D3120" t="s">
        <v>6931</v>
      </c>
      <c r="E3120" t="s">
        <v>1714</v>
      </c>
    </row>
    <row r="3121" spans="1:5" x14ac:dyDescent="0.35">
      <c r="A3121" t="s">
        <v>4751</v>
      </c>
      <c r="B3121" t="s">
        <v>5</v>
      </c>
      <c r="C3121" t="s">
        <v>1735</v>
      </c>
      <c r="D3121" t="s">
        <v>6931</v>
      </c>
      <c r="E3121" t="s">
        <v>1715</v>
      </c>
    </row>
    <row r="3122" spans="1:5" x14ac:dyDescent="0.35">
      <c r="A3122" t="s">
        <v>4752</v>
      </c>
      <c r="B3122" t="s">
        <v>5</v>
      </c>
      <c r="C3122" t="s">
        <v>1735</v>
      </c>
      <c r="D3122" t="s">
        <v>6932</v>
      </c>
      <c r="E3122" t="s">
        <v>1702</v>
      </c>
    </row>
    <row r="3123" spans="1:5" x14ac:dyDescent="0.35">
      <c r="A3123" t="s">
        <v>4753</v>
      </c>
      <c r="B3123" t="s">
        <v>5</v>
      </c>
      <c r="C3123" t="s">
        <v>1735</v>
      </c>
      <c r="D3123" t="s">
        <v>6932</v>
      </c>
      <c r="E3123" t="s">
        <v>1705</v>
      </c>
    </row>
    <row r="3124" spans="1:5" x14ac:dyDescent="0.35">
      <c r="A3124" t="s">
        <v>4754</v>
      </c>
      <c r="B3124" t="s">
        <v>5</v>
      </c>
      <c r="C3124" t="s">
        <v>1735</v>
      </c>
      <c r="D3124" t="s">
        <v>6932</v>
      </c>
      <c r="E3124" t="s">
        <v>1706</v>
      </c>
    </row>
    <row r="3125" spans="1:5" x14ac:dyDescent="0.35">
      <c r="A3125" t="s">
        <v>4755</v>
      </c>
      <c r="B3125" t="s">
        <v>5</v>
      </c>
      <c r="C3125" t="s">
        <v>1735</v>
      </c>
      <c r="D3125" t="s">
        <v>6932</v>
      </c>
      <c r="E3125" t="s">
        <v>1707</v>
      </c>
    </row>
    <row r="3126" spans="1:5" x14ac:dyDescent="0.35">
      <c r="A3126" t="s">
        <v>4756</v>
      </c>
      <c r="B3126" t="s">
        <v>5</v>
      </c>
      <c r="C3126" t="s">
        <v>1735</v>
      </c>
      <c r="D3126" t="s">
        <v>6932</v>
      </c>
      <c r="E3126" t="s">
        <v>1708</v>
      </c>
    </row>
    <row r="3127" spans="1:5" x14ac:dyDescent="0.35">
      <c r="A3127" t="s">
        <v>4757</v>
      </c>
      <c r="B3127" t="s">
        <v>5</v>
      </c>
      <c r="C3127" t="s">
        <v>1735</v>
      </c>
      <c r="D3127" t="s">
        <v>6932</v>
      </c>
      <c r="E3127" t="s">
        <v>1709</v>
      </c>
    </row>
    <row r="3128" spans="1:5" x14ac:dyDescent="0.35">
      <c r="A3128" t="s">
        <v>4758</v>
      </c>
      <c r="B3128" t="s">
        <v>5</v>
      </c>
      <c r="C3128" t="s">
        <v>1735</v>
      </c>
      <c r="D3128" t="s">
        <v>6932</v>
      </c>
      <c r="E3128" t="s">
        <v>1710</v>
      </c>
    </row>
    <row r="3129" spans="1:5" x14ac:dyDescent="0.35">
      <c r="A3129" t="s">
        <v>4759</v>
      </c>
      <c r="B3129" t="s">
        <v>5</v>
      </c>
      <c r="C3129" t="s">
        <v>1735</v>
      </c>
      <c r="D3129" t="s">
        <v>6932</v>
      </c>
      <c r="E3129" t="s">
        <v>1711</v>
      </c>
    </row>
    <row r="3130" spans="1:5" x14ac:dyDescent="0.35">
      <c r="A3130" t="s">
        <v>4760</v>
      </c>
      <c r="B3130" t="s">
        <v>5</v>
      </c>
      <c r="C3130" t="s">
        <v>1735</v>
      </c>
      <c r="D3130" t="s">
        <v>6932</v>
      </c>
      <c r="E3130" t="s">
        <v>1712</v>
      </c>
    </row>
    <row r="3131" spans="1:5" x14ac:dyDescent="0.35">
      <c r="A3131" t="s">
        <v>4761</v>
      </c>
      <c r="B3131" t="s">
        <v>5</v>
      </c>
      <c r="C3131" t="s">
        <v>1735</v>
      </c>
      <c r="D3131" t="s">
        <v>6932</v>
      </c>
      <c r="E3131" t="s">
        <v>1713</v>
      </c>
    </row>
    <row r="3132" spans="1:5" x14ac:dyDescent="0.35">
      <c r="A3132" t="s">
        <v>4762</v>
      </c>
      <c r="B3132" t="s">
        <v>5</v>
      </c>
      <c r="C3132" t="s">
        <v>1735</v>
      </c>
      <c r="D3132" t="s">
        <v>6932</v>
      </c>
      <c r="E3132" t="s">
        <v>1714</v>
      </c>
    </row>
    <row r="3133" spans="1:5" x14ac:dyDescent="0.35">
      <c r="A3133" t="s">
        <v>4763</v>
      </c>
      <c r="B3133" t="s">
        <v>5</v>
      </c>
      <c r="C3133" t="s">
        <v>1735</v>
      </c>
      <c r="D3133" t="s">
        <v>6932</v>
      </c>
      <c r="E3133" t="s">
        <v>1715</v>
      </c>
    </row>
    <row r="3134" spans="1:5" x14ac:dyDescent="0.35">
      <c r="A3134" t="s">
        <v>4764</v>
      </c>
      <c r="B3134" t="s">
        <v>5</v>
      </c>
      <c r="C3134" t="s">
        <v>1735</v>
      </c>
      <c r="D3134" t="s">
        <v>6933</v>
      </c>
      <c r="E3134" t="s">
        <v>1702</v>
      </c>
    </row>
    <row r="3135" spans="1:5" x14ac:dyDescent="0.35">
      <c r="A3135" t="s">
        <v>4765</v>
      </c>
      <c r="B3135" t="s">
        <v>5</v>
      </c>
      <c r="C3135" t="s">
        <v>1735</v>
      </c>
      <c r="D3135" t="s">
        <v>6933</v>
      </c>
      <c r="E3135" t="s">
        <v>1705</v>
      </c>
    </row>
    <row r="3136" spans="1:5" x14ac:dyDescent="0.35">
      <c r="A3136" t="s">
        <v>4766</v>
      </c>
      <c r="B3136" t="s">
        <v>5</v>
      </c>
      <c r="C3136" t="s">
        <v>1735</v>
      </c>
      <c r="D3136" t="s">
        <v>6933</v>
      </c>
      <c r="E3136" t="s">
        <v>1706</v>
      </c>
    </row>
    <row r="3137" spans="1:5" x14ac:dyDescent="0.35">
      <c r="A3137" t="s">
        <v>4767</v>
      </c>
      <c r="B3137" t="s">
        <v>5</v>
      </c>
      <c r="C3137" t="s">
        <v>1735</v>
      </c>
      <c r="D3137" t="s">
        <v>6933</v>
      </c>
      <c r="E3137" t="s">
        <v>1707</v>
      </c>
    </row>
    <row r="3138" spans="1:5" x14ac:dyDescent="0.35">
      <c r="A3138" t="s">
        <v>4768</v>
      </c>
      <c r="B3138" t="s">
        <v>5</v>
      </c>
      <c r="C3138" t="s">
        <v>1735</v>
      </c>
      <c r="D3138" t="s">
        <v>6933</v>
      </c>
      <c r="E3138" t="s">
        <v>1708</v>
      </c>
    </row>
    <row r="3139" spans="1:5" x14ac:dyDescent="0.35">
      <c r="A3139" t="s">
        <v>4769</v>
      </c>
      <c r="B3139" t="s">
        <v>5</v>
      </c>
      <c r="C3139" t="s">
        <v>1735</v>
      </c>
      <c r="D3139" t="s">
        <v>6933</v>
      </c>
      <c r="E3139" t="s">
        <v>1709</v>
      </c>
    </row>
    <row r="3140" spans="1:5" x14ac:dyDescent="0.35">
      <c r="A3140" t="s">
        <v>4770</v>
      </c>
      <c r="B3140" t="s">
        <v>5</v>
      </c>
      <c r="C3140" t="s">
        <v>1735</v>
      </c>
      <c r="D3140" t="s">
        <v>6933</v>
      </c>
      <c r="E3140" t="s">
        <v>1710</v>
      </c>
    </row>
    <row r="3141" spans="1:5" x14ac:dyDescent="0.35">
      <c r="A3141" t="s">
        <v>4771</v>
      </c>
      <c r="B3141" t="s">
        <v>5</v>
      </c>
      <c r="C3141" t="s">
        <v>1735</v>
      </c>
      <c r="D3141" t="s">
        <v>6933</v>
      </c>
      <c r="E3141" t="s">
        <v>1711</v>
      </c>
    </row>
    <row r="3142" spans="1:5" x14ac:dyDescent="0.35">
      <c r="A3142" t="s">
        <v>4772</v>
      </c>
      <c r="B3142" t="s">
        <v>5</v>
      </c>
      <c r="C3142" t="s">
        <v>1735</v>
      </c>
      <c r="D3142" t="s">
        <v>6933</v>
      </c>
      <c r="E3142" t="s">
        <v>1712</v>
      </c>
    </row>
    <row r="3143" spans="1:5" x14ac:dyDescent="0.35">
      <c r="A3143" t="s">
        <v>4773</v>
      </c>
      <c r="B3143" t="s">
        <v>5</v>
      </c>
      <c r="C3143" t="s">
        <v>1735</v>
      </c>
      <c r="D3143" t="s">
        <v>6933</v>
      </c>
      <c r="E3143" t="s">
        <v>1713</v>
      </c>
    </row>
    <row r="3144" spans="1:5" x14ac:dyDescent="0.35">
      <c r="A3144" t="s">
        <v>4774</v>
      </c>
      <c r="B3144" t="s">
        <v>5</v>
      </c>
      <c r="C3144" t="s">
        <v>1735</v>
      </c>
      <c r="D3144" t="s">
        <v>6933</v>
      </c>
      <c r="E3144" t="s">
        <v>1714</v>
      </c>
    </row>
    <row r="3145" spans="1:5" x14ac:dyDescent="0.35">
      <c r="A3145" t="s">
        <v>4775</v>
      </c>
      <c r="B3145" t="s">
        <v>5</v>
      </c>
      <c r="C3145" t="s">
        <v>1735</v>
      </c>
      <c r="D3145" t="s">
        <v>6933</v>
      </c>
      <c r="E3145" t="s">
        <v>1715</v>
      </c>
    </row>
    <row r="3146" spans="1:5" x14ac:dyDescent="0.35">
      <c r="A3146" t="s">
        <v>4776</v>
      </c>
      <c r="B3146" t="s">
        <v>5</v>
      </c>
      <c r="C3146" t="s">
        <v>1735</v>
      </c>
      <c r="D3146" t="s">
        <v>6934</v>
      </c>
      <c r="E3146" t="s">
        <v>1702</v>
      </c>
    </row>
    <row r="3147" spans="1:5" x14ac:dyDescent="0.35">
      <c r="A3147" t="s">
        <v>4777</v>
      </c>
      <c r="B3147" t="s">
        <v>5</v>
      </c>
      <c r="C3147" t="s">
        <v>1735</v>
      </c>
      <c r="D3147" t="s">
        <v>6934</v>
      </c>
      <c r="E3147" t="s">
        <v>1705</v>
      </c>
    </row>
    <row r="3148" spans="1:5" x14ac:dyDescent="0.35">
      <c r="A3148" t="s">
        <v>4778</v>
      </c>
      <c r="B3148" t="s">
        <v>5</v>
      </c>
      <c r="C3148" t="s">
        <v>1735</v>
      </c>
      <c r="D3148" t="s">
        <v>6934</v>
      </c>
      <c r="E3148" t="s">
        <v>1706</v>
      </c>
    </row>
    <row r="3149" spans="1:5" x14ac:dyDescent="0.35">
      <c r="A3149" t="s">
        <v>4779</v>
      </c>
      <c r="B3149" t="s">
        <v>5</v>
      </c>
      <c r="C3149" t="s">
        <v>1735</v>
      </c>
      <c r="D3149" t="s">
        <v>6934</v>
      </c>
      <c r="E3149" t="s">
        <v>1707</v>
      </c>
    </row>
    <row r="3150" spans="1:5" x14ac:dyDescent="0.35">
      <c r="A3150" t="s">
        <v>4780</v>
      </c>
      <c r="B3150" t="s">
        <v>5</v>
      </c>
      <c r="C3150" t="s">
        <v>1735</v>
      </c>
      <c r="D3150" t="s">
        <v>6934</v>
      </c>
      <c r="E3150" t="s">
        <v>1708</v>
      </c>
    </row>
    <row r="3151" spans="1:5" x14ac:dyDescent="0.35">
      <c r="A3151" t="s">
        <v>4781</v>
      </c>
      <c r="B3151" t="s">
        <v>5</v>
      </c>
      <c r="C3151" t="s">
        <v>1735</v>
      </c>
      <c r="D3151" t="s">
        <v>6934</v>
      </c>
      <c r="E3151" t="s">
        <v>1709</v>
      </c>
    </row>
    <row r="3152" spans="1:5" x14ac:dyDescent="0.35">
      <c r="A3152" t="s">
        <v>4782</v>
      </c>
      <c r="B3152" t="s">
        <v>5</v>
      </c>
      <c r="C3152" t="s">
        <v>1735</v>
      </c>
      <c r="D3152" t="s">
        <v>6934</v>
      </c>
      <c r="E3152" t="s">
        <v>1710</v>
      </c>
    </row>
    <row r="3153" spans="1:5" x14ac:dyDescent="0.35">
      <c r="A3153" t="s">
        <v>4783</v>
      </c>
      <c r="B3153" t="s">
        <v>5</v>
      </c>
      <c r="C3153" t="s">
        <v>1735</v>
      </c>
      <c r="D3153" t="s">
        <v>6934</v>
      </c>
      <c r="E3153" t="s">
        <v>1711</v>
      </c>
    </row>
    <row r="3154" spans="1:5" x14ac:dyDescent="0.35">
      <c r="A3154" t="s">
        <v>4784</v>
      </c>
      <c r="B3154" t="s">
        <v>5</v>
      </c>
      <c r="C3154" t="s">
        <v>1735</v>
      </c>
      <c r="D3154" t="s">
        <v>6934</v>
      </c>
      <c r="E3154" t="s">
        <v>1712</v>
      </c>
    </row>
    <row r="3155" spans="1:5" x14ac:dyDescent="0.35">
      <c r="A3155" t="s">
        <v>4785</v>
      </c>
      <c r="B3155" t="s">
        <v>5</v>
      </c>
      <c r="C3155" t="s">
        <v>1735</v>
      </c>
      <c r="D3155" t="s">
        <v>6934</v>
      </c>
      <c r="E3155" t="s">
        <v>1713</v>
      </c>
    </row>
    <row r="3156" spans="1:5" x14ac:dyDescent="0.35">
      <c r="A3156" t="s">
        <v>4786</v>
      </c>
      <c r="B3156" t="s">
        <v>5</v>
      </c>
      <c r="C3156" t="s">
        <v>1735</v>
      </c>
      <c r="D3156" t="s">
        <v>6934</v>
      </c>
      <c r="E3156" t="s">
        <v>1714</v>
      </c>
    </row>
    <row r="3157" spans="1:5" x14ac:dyDescent="0.35">
      <c r="A3157" t="s">
        <v>4787</v>
      </c>
      <c r="B3157" t="s">
        <v>5</v>
      </c>
      <c r="C3157" t="s">
        <v>1735</v>
      </c>
      <c r="D3157" t="s">
        <v>6934</v>
      </c>
      <c r="E3157" t="s">
        <v>1715</v>
      </c>
    </row>
    <row r="3158" spans="1:5" x14ac:dyDescent="0.35">
      <c r="A3158" t="s">
        <v>4788</v>
      </c>
      <c r="B3158" t="s">
        <v>5</v>
      </c>
      <c r="C3158" t="s">
        <v>1735</v>
      </c>
      <c r="D3158" t="s">
        <v>6935</v>
      </c>
      <c r="E3158" t="s">
        <v>1702</v>
      </c>
    </row>
    <row r="3159" spans="1:5" x14ac:dyDescent="0.35">
      <c r="A3159" t="s">
        <v>4789</v>
      </c>
      <c r="B3159" t="s">
        <v>5</v>
      </c>
      <c r="C3159" t="s">
        <v>1735</v>
      </c>
      <c r="D3159" t="s">
        <v>6935</v>
      </c>
      <c r="E3159" t="s">
        <v>1705</v>
      </c>
    </row>
    <row r="3160" spans="1:5" x14ac:dyDescent="0.35">
      <c r="A3160" t="s">
        <v>4790</v>
      </c>
      <c r="B3160" t="s">
        <v>5</v>
      </c>
      <c r="C3160" t="s">
        <v>1735</v>
      </c>
      <c r="D3160" t="s">
        <v>6935</v>
      </c>
      <c r="E3160" t="s">
        <v>1706</v>
      </c>
    </row>
    <row r="3161" spans="1:5" x14ac:dyDescent="0.35">
      <c r="A3161" t="s">
        <v>4791</v>
      </c>
      <c r="B3161" t="s">
        <v>5</v>
      </c>
      <c r="C3161" t="s">
        <v>1735</v>
      </c>
      <c r="D3161" t="s">
        <v>6935</v>
      </c>
      <c r="E3161" t="s">
        <v>1707</v>
      </c>
    </row>
    <row r="3162" spans="1:5" x14ac:dyDescent="0.35">
      <c r="A3162" t="s">
        <v>4792</v>
      </c>
      <c r="B3162" t="s">
        <v>5</v>
      </c>
      <c r="C3162" t="s">
        <v>1735</v>
      </c>
      <c r="D3162" t="s">
        <v>6935</v>
      </c>
      <c r="E3162" t="s">
        <v>1708</v>
      </c>
    </row>
    <row r="3163" spans="1:5" x14ac:dyDescent="0.35">
      <c r="A3163" t="s">
        <v>4793</v>
      </c>
      <c r="B3163" t="s">
        <v>5</v>
      </c>
      <c r="C3163" t="s">
        <v>1735</v>
      </c>
      <c r="D3163" t="s">
        <v>6935</v>
      </c>
      <c r="E3163" t="s">
        <v>1709</v>
      </c>
    </row>
    <row r="3164" spans="1:5" x14ac:dyDescent="0.35">
      <c r="A3164" t="s">
        <v>4794</v>
      </c>
      <c r="B3164" t="s">
        <v>5</v>
      </c>
      <c r="C3164" t="s">
        <v>1735</v>
      </c>
      <c r="D3164" t="s">
        <v>6935</v>
      </c>
      <c r="E3164" t="s">
        <v>1710</v>
      </c>
    </row>
    <row r="3165" spans="1:5" x14ac:dyDescent="0.35">
      <c r="A3165" t="s">
        <v>4795</v>
      </c>
      <c r="B3165" t="s">
        <v>5</v>
      </c>
      <c r="C3165" t="s">
        <v>1735</v>
      </c>
      <c r="D3165" t="s">
        <v>6935</v>
      </c>
      <c r="E3165" t="s">
        <v>1711</v>
      </c>
    </row>
    <row r="3166" spans="1:5" x14ac:dyDescent="0.35">
      <c r="A3166" t="s">
        <v>4796</v>
      </c>
      <c r="B3166" t="s">
        <v>5</v>
      </c>
      <c r="C3166" t="s">
        <v>1735</v>
      </c>
      <c r="D3166" t="s">
        <v>6935</v>
      </c>
      <c r="E3166" t="s">
        <v>1712</v>
      </c>
    </row>
    <row r="3167" spans="1:5" x14ac:dyDescent="0.35">
      <c r="A3167" t="s">
        <v>4797</v>
      </c>
      <c r="B3167" t="s">
        <v>5</v>
      </c>
      <c r="C3167" t="s">
        <v>1735</v>
      </c>
      <c r="D3167" t="s">
        <v>6935</v>
      </c>
      <c r="E3167" t="s">
        <v>1713</v>
      </c>
    </row>
    <row r="3168" spans="1:5" x14ac:dyDescent="0.35">
      <c r="A3168" t="s">
        <v>4798</v>
      </c>
      <c r="B3168" t="s">
        <v>5</v>
      </c>
      <c r="C3168" t="s">
        <v>1735</v>
      </c>
      <c r="D3168" t="s">
        <v>6935</v>
      </c>
      <c r="E3168" t="s">
        <v>1714</v>
      </c>
    </row>
    <row r="3169" spans="1:5" x14ac:dyDescent="0.35">
      <c r="A3169" t="s">
        <v>4799</v>
      </c>
      <c r="B3169" t="s">
        <v>5</v>
      </c>
      <c r="C3169" t="s">
        <v>1735</v>
      </c>
      <c r="D3169" t="s">
        <v>6935</v>
      </c>
      <c r="E3169" t="s">
        <v>1715</v>
      </c>
    </row>
    <row r="3170" spans="1:5" x14ac:dyDescent="0.35">
      <c r="A3170" t="s">
        <v>4800</v>
      </c>
      <c r="B3170" t="s">
        <v>5</v>
      </c>
      <c r="C3170" t="s">
        <v>1735</v>
      </c>
      <c r="D3170" t="s">
        <v>6936</v>
      </c>
      <c r="E3170" t="s">
        <v>1702</v>
      </c>
    </row>
    <row r="3171" spans="1:5" x14ac:dyDescent="0.35">
      <c r="A3171" t="s">
        <v>4801</v>
      </c>
      <c r="B3171" t="s">
        <v>5</v>
      </c>
      <c r="C3171" t="s">
        <v>1735</v>
      </c>
      <c r="D3171" t="s">
        <v>6936</v>
      </c>
      <c r="E3171" t="s">
        <v>1705</v>
      </c>
    </row>
    <row r="3172" spans="1:5" x14ac:dyDescent="0.35">
      <c r="A3172" t="s">
        <v>4802</v>
      </c>
      <c r="B3172" t="s">
        <v>5</v>
      </c>
      <c r="C3172" t="s">
        <v>1735</v>
      </c>
      <c r="D3172" t="s">
        <v>6936</v>
      </c>
      <c r="E3172" t="s">
        <v>1706</v>
      </c>
    </row>
    <row r="3173" spans="1:5" x14ac:dyDescent="0.35">
      <c r="A3173" t="s">
        <v>4803</v>
      </c>
      <c r="B3173" t="s">
        <v>5</v>
      </c>
      <c r="C3173" t="s">
        <v>1735</v>
      </c>
      <c r="D3173" t="s">
        <v>6936</v>
      </c>
      <c r="E3173" t="s">
        <v>1707</v>
      </c>
    </row>
    <row r="3174" spans="1:5" x14ac:dyDescent="0.35">
      <c r="A3174" t="s">
        <v>4804</v>
      </c>
      <c r="B3174" t="s">
        <v>5</v>
      </c>
      <c r="C3174" t="s">
        <v>1735</v>
      </c>
      <c r="D3174" t="s">
        <v>6936</v>
      </c>
      <c r="E3174" t="s">
        <v>1708</v>
      </c>
    </row>
    <row r="3175" spans="1:5" x14ac:dyDescent="0.35">
      <c r="A3175" t="s">
        <v>4805</v>
      </c>
      <c r="B3175" t="s">
        <v>5</v>
      </c>
      <c r="C3175" t="s">
        <v>1735</v>
      </c>
      <c r="D3175" t="s">
        <v>6936</v>
      </c>
      <c r="E3175" t="s">
        <v>1709</v>
      </c>
    </row>
    <row r="3176" spans="1:5" x14ac:dyDescent="0.35">
      <c r="A3176" t="s">
        <v>4806</v>
      </c>
      <c r="B3176" t="s">
        <v>5</v>
      </c>
      <c r="C3176" t="s">
        <v>1735</v>
      </c>
      <c r="D3176" t="s">
        <v>6936</v>
      </c>
      <c r="E3176" t="s">
        <v>1710</v>
      </c>
    </row>
    <row r="3177" spans="1:5" x14ac:dyDescent="0.35">
      <c r="A3177" t="s">
        <v>4807</v>
      </c>
      <c r="B3177" t="s">
        <v>5</v>
      </c>
      <c r="C3177" t="s">
        <v>1735</v>
      </c>
      <c r="D3177" t="s">
        <v>6936</v>
      </c>
      <c r="E3177" t="s">
        <v>1711</v>
      </c>
    </row>
    <row r="3178" spans="1:5" x14ac:dyDescent="0.35">
      <c r="A3178" t="s">
        <v>4808</v>
      </c>
      <c r="B3178" t="s">
        <v>5</v>
      </c>
      <c r="C3178" t="s">
        <v>1735</v>
      </c>
      <c r="D3178" t="s">
        <v>6936</v>
      </c>
      <c r="E3178" t="s">
        <v>1712</v>
      </c>
    </row>
    <row r="3179" spans="1:5" x14ac:dyDescent="0.35">
      <c r="A3179" t="s">
        <v>4809</v>
      </c>
      <c r="B3179" t="s">
        <v>5</v>
      </c>
      <c r="C3179" t="s">
        <v>1735</v>
      </c>
      <c r="D3179" t="s">
        <v>6936</v>
      </c>
      <c r="E3179" t="s">
        <v>1713</v>
      </c>
    </row>
    <row r="3180" spans="1:5" x14ac:dyDescent="0.35">
      <c r="A3180" t="s">
        <v>4810</v>
      </c>
      <c r="B3180" t="s">
        <v>5</v>
      </c>
      <c r="C3180" t="s">
        <v>1735</v>
      </c>
      <c r="D3180" t="s">
        <v>6936</v>
      </c>
      <c r="E3180" t="s">
        <v>1714</v>
      </c>
    </row>
    <row r="3181" spans="1:5" x14ac:dyDescent="0.35">
      <c r="A3181" t="s">
        <v>4811</v>
      </c>
      <c r="B3181" t="s">
        <v>5</v>
      </c>
      <c r="C3181" t="s">
        <v>1735</v>
      </c>
      <c r="D3181" t="s">
        <v>6936</v>
      </c>
      <c r="E3181" t="s">
        <v>1715</v>
      </c>
    </row>
    <row r="3182" spans="1:5" x14ac:dyDescent="0.35">
      <c r="A3182" t="s">
        <v>4812</v>
      </c>
      <c r="B3182" t="s">
        <v>5</v>
      </c>
      <c r="C3182" t="s">
        <v>1736</v>
      </c>
      <c r="D3182" t="s">
        <v>6912</v>
      </c>
      <c r="E3182" t="s">
        <v>1702</v>
      </c>
    </row>
    <row r="3183" spans="1:5" x14ac:dyDescent="0.35">
      <c r="A3183" t="s">
        <v>4813</v>
      </c>
      <c r="B3183" t="s">
        <v>5</v>
      </c>
      <c r="C3183" t="s">
        <v>1736</v>
      </c>
      <c r="D3183" t="s">
        <v>6912</v>
      </c>
      <c r="E3183" t="s">
        <v>1705</v>
      </c>
    </row>
    <row r="3184" spans="1:5" x14ac:dyDescent="0.35">
      <c r="A3184" t="s">
        <v>4814</v>
      </c>
      <c r="B3184" t="s">
        <v>5</v>
      </c>
      <c r="C3184" t="s">
        <v>1736</v>
      </c>
      <c r="D3184" t="s">
        <v>6912</v>
      </c>
      <c r="E3184" t="s">
        <v>1706</v>
      </c>
    </row>
    <row r="3185" spans="1:5" x14ac:dyDescent="0.35">
      <c r="A3185" t="s">
        <v>4815</v>
      </c>
      <c r="B3185" t="s">
        <v>5</v>
      </c>
      <c r="C3185" t="s">
        <v>1736</v>
      </c>
      <c r="D3185" t="s">
        <v>6912</v>
      </c>
      <c r="E3185" t="s">
        <v>1707</v>
      </c>
    </row>
    <row r="3186" spans="1:5" x14ac:dyDescent="0.35">
      <c r="A3186" t="s">
        <v>4816</v>
      </c>
      <c r="B3186" t="s">
        <v>5</v>
      </c>
      <c r="C3186" t="s">
        <v>1736</v>
      </c>
      <c r="D3186" t="s">
        <v>6912</v>
      </c>
      <c r="E3186" t="s">
        <v>1708</v>
      </c>
    </row>
    <row r="3187" spans="1:5" x14ac:dyDescent="0.35">
      <c r="A3187" t="s">
        <v>4817</v>
      </c>
      <c r="B3187" t="s">
        <v>5</v>
      </c>
      <c r="C3187" t="s">
        <v>1736</v>
      </c>
      <c r="D3187" t="s">
        <v>6912</v>
      </c>
      <c r="E3187" t="s">
        <v>1709</v>
      </c>
    </row>
    <row r="3188" spans="1:5" x14ac:dyDescent="0.35">
      <c r="A3188" t="s">
        <v>4818</v>
      </c>
      <c r="B3188" t="s">
        <v>5</v>
      </c>
      <c r="C3188" t="s">
        <v>1736</v>
      </c>
      <c r="D3188" t="s">
        <v>6912</v>
      </c>
      <c r="E3188" t="s">
        <v>1710</v>
      </c>
    </row>
    <row r="3189" spans="1:5" x14ac:dyDescent="0.35">
      <c r="A3189" t="s">
        <v>4819</v>
      </c>
      <c r="B3189" t="s">
        <v>5</v>
      </c>
      <c r="C3189" t="s">
        <v>1736</v>
      </c>
      <c r="D3189" t="s">
        <v>6912</v>
      </c>
      <c r="E3189" t="s">
        <v>1711</v>
      </c>
    </row>
    <row r="3190" spans="1:5" x14ac:dyDescent="0.35">
      <c r="A3190" t="s">
        <v>4820</v>
      </c>
      <c r="B3190" t="s">
        <v>5</v>
      </c>
      <c r="C3190" t="s">
        <v>1736</v>
      </c>
      <c r="D3190" t="s">
        <v>6912</v>
      </c>
      <c r="E3190" t="s">
        <v>1712</v>
      </c>
    </row>
    <row r="3191" spans="1:5" x14ac:dyDescent="0.35">
      <c r="A3191" t="s">
        <v>4821</v>
      </c>
      <c r="B3191" t="s">
        <v>5</v>
      </c>
      <c r="C3191" t="s">
        <v>1736</v>
      </c>
      <c r="D3191" t="s">
        <v>6912</v>
      </c>
      <c r="E3191" t="s">
        <v>1713</v>
      </c>
    </row>
    <row r="3192" spans="1:5" x14ac:dyDescent="0.35">
      <c r="A3192" t="s">
        <v>4822</v>
      </c>
      <c r="B3192" t="s">
        <v>5</v>
      </c>
      <c r="C3192" t="s">
        <v>1736</v>
      </c>
      <c r="D3192" t="s">
        <v>6912</v>
      </c>
      <c r="E3192" t="s">
        <v>1714</v>
      </c>
    </row>
    <row r="3193" spans="1:5" x14ac:dyDescent="0.35">
      <c r="A3193" t="s">
        <v>4823</v>
      </c>
      <c r="B3193" t="s">
        <v>5</v>
      </c>
      <c r="C3193" t="s">
        <v>1736</v>
      </c>
      <c r="D3193" t="s">
        <v>6912</v>
      </c>
      <c r="E3193" t="s">
        <v>1715</v>
      </c>
    </row>
    <row r="3194" spans="1:5" x14ac:dyDescent="0.35">
      <c r="A3194" t="s">
        <v>4824</v>
      </c>
      <c r="B3194" t="s">
        <v>5</v>
      </c>
      <c r="C3194" t="s">
        <v>1736</v>
      </c>
      <c r="D3194" t="s">
        <v>6913</v>
      </c>
      <c r="E3194" t="s">
        <v>1702</v>
      </c>
    </row>
    <row r="3195" spans="1:5" x14ac:dyDescent="0.35">
      <c r="A3195" t="s">
        <v>4825</v>
      </c>
      <c r="B3195" t="s">
        <v>5</v>
      </c>
      <c r="C3195" t="s">
        <v>1736</v>
      </c>
      <c r="D3195" t="s">
        <v>6913</v>
      </c>
      <c r="E3195" t="s">
        <v>1705</v>
      </c>
    </row>
    <row r="3196" spans="1:5" x14ac:dyDescent="0.35">
      <c r="A3196" t="s">
        <v>4826</v>
      </c>
      <c r="B3196" t="s">
        <v>5</v>
      </c>
      <c r="C3196" t="s">
        <v>1736</v>
      </c>
      <c r="D3196" t="s">
        <v>6913</v>
      </c>
      <c r="E3196" t="s">
        <v>1706</v>
      </c>
    </row>
    <row r="3197" spans="1:5" x14ac:dyDescent="0.35">
      <c r="A3197" t="s">
        <v>4827</v>
      </c>
      <c r="B3197" t="s">
        <v>5</v>
      </c>
      <c r="C3197" t="s">
        <v>1736</v>
      </c>
      <c r="D3197" t="s">
        <v>6913</v>
      </c>
      <c r="E3197" t="s">
        <v>1707</v>
      </c>
    </row>
    <row r="3198" spans="1:5" x14ac:dyDescent="0.35">
      <c r="A3198" t="s">
        <v>4828</v>
      </c>
      <c r="B3198" t="s">
        <v>5</v>
      </c>
      <c r="C3198" t="s">
        <v>1736</v>
      </c>
      <c r="D3198" t="s">
        <v>6913</v>
      </c>
      <c r="E3198" t="s">
        <v>1708</v>
      </c>
    </row>
    <row r="3199" spans="1:5" x14ac:dyDescent="0.35">
      <c r="A3199" t="s">
        <v>4829</v>
      </c>
      <c r="B3199" t="s">
        <v>5</v>
      </c>
      <c r="C3199" t="s">
        <v>1736</v>
      </c>
      <c r="D3199" t="s">
        <v>6913</v>
      </c>
      <c r="E3199" t="s">
        <v>1709</v>
      </c>
    </row>
    <row r="3200" spans="1:5" x14ac:dyDescent="0.35">
      <c r="A3200" t="s">
        <v>4830</v>
      </c>
      <c r="B3200" t="s">
        <v>5</v>
      </c>
      <c r="C3200" t="s">
        <v>1736</v>
      </c>
      <c r="D3200" t="s">
        <v>6913</v>
      </c>
      <c r="E3200" t="s">
        <v>1710</v>
      </c>
    </row>
    <row r="3201" spans="1:5" x14ac:dyDescent="0.35">
      <c r="A3201" t="s">
        <v>4831</v>
      </c>
      <c r="B3201" t="s">
        <v>5</v>
      </c>
      <c r="C3201" t="s">
        <v>1736</v>
      </c>
      <c r="D3201" t="s">
        <v>6913</v>
      </c>
      <c r="E3201" t="s">
        <v>1711</v>
      </c>
    </row>
    <row r="3202" spans="1:5" x14ac:dyDescent="0.35">
      <c r="A3202" t="s">
        <v>4832</v>
      </c>
      <c r="B3202" t="s">
        <v>5</v>
      </c>
      <c r="C3202" t="s">
        <v>1736</v>
      </c>
      <c r="D3202" t="s">
        <v>6913</v>
      </c>
      <c r="E3202" t="s">
        <v>1712</v>
      </c>
    </row>
    <row r="3203" spans="1:5" x14ac:dyDescent="0.35">
      <c r="A3203" t="s">
        <v>4833</v>
      </c>
      <c r="B3203" t="s">
        <v>5</v>
      </c>
      <c r="C3203" t="s">
        <v>1736</v>
      </c>
      <c r="D3203" t="s">
        <v>6913</v>
      </c>
      <c r="E3203" t="s">
        <v>1713</v>
      </c>
    </row>
    <row r="3204" spans="1:5" x14ac:dyDescent="0.35">
      <c r="A3204" t="s">
        <v>4834</v>
      </c>
      <c r="B3204" t="s">
        <v>5</v>
      </c>
      <c r="C3204" t="s">
        <v>1736</v>
      </c>
      <c r="D3204" t="s">
        <v>6913</v>
      </c>
      <c r="E3204" t="s">
        <v>1714</v>
      </c>
    </row>
    <row r="3205" spans="1:5" x14ac:dyDescent="0.35">
      <c r="A3205" t="s">
        <v>4835</v>
      </c>
      <c r="B3205" t="s">
        <v>5</v>
      </c>
      <c r="C3205" t="s">
        <v>1736</v>
      </c>
      <c r="D3205" t="s">
        <v>6913</v>
      </c>
      <c r="E3205" t="s">
        <v>1715</v>
      </c>
    </row>
    <row r="3206" spans="1:5" x14ac:dyDescent="0.35">
      <c r="A3206" t="s">
        <v>4836</v>
      </c>
      <c r="B3206" t="s">
        <v>5</v>
      </c>
      <c r="C3206" t="s">
        <v>1736</v>
      </c>
      <c r="D3206" t="s">
        <v>6914</v>
      </c>
      <c r="E3206" t="s">
        <v>1702</v>
      </c>
    </row>
    <row r="3207" spans="1:5" x14ac:dyDescent="0.35">
      <c r="A3207" t="s">
        <v>4837</v>
      </c>
      <c r="B3207" t="s">
        <v>5</v>
      </c>
      <c r="C3207" t="s">
        <v>1736</v>
      </c>
      <c r="D3207" t="s">
        <v>6914</v>
      </c>
      <c r="E3207" t="s">
        <v>1705</v>
      </c>
    </row>
    <row r="3208" spans="1:5" x14ac:dyDescent="0.35">
      <c r="A3208" t="s">
        <v>4838</v>
      </c>
      <c r="B3208" t="s">
        <v>5</v>
      </c>
      <c r="C3208" t="s">
        <v>1736</v>
      </c>
      <c r="D3208" t="s">
        <v>6914</v>
      </c>
      <c r="E3208" t="s">
        <v>1706</v>
      </c>
    </row>
    <row r="3209" spans="1:5" x14ac:dyDescent="0.35">
      <c r="A3209" t="s">
        <v>4839</v>
      </c>
      <c r="B3209" t="s">
        <v>5</v>
      </c>
      <c r="C3209" t="s">
        <v>1736</v>
      </c>
      <c r="D3209" t="s">
        <v>6914</v>
      </c>
      <c r="E3209" t="s">
        <v>1707</v>
      </c>
    </row>
    <row r="3210" spans="1:5" x14ac:dyDescent="0.35">
      <c r="A3210" t="s">
        <v>4840</v>
      </c>
      <c r="B3210" t="s">
        <v>5</v>
      </c>
      <c r="C3210" t="s">
        <v>1736</v>
      </c>
      <c r="D3210" t="s">
        <v>6914</v>
      </c>
      <c r="E3210" t="s">
        <v>1708</v>
      </c>
    </row>
    <row r="3211" spans="1:5" x14ac:dyDescent="0.35">
      <c r="A3211" t="s">
        <v>4841</v>
      </c>
      <c r="B3211" t="s">
        <v>5</v>
      </c>
      <c r="C3211" t="s">
        <v>1736</v>
      </c>
      <c r="D3211" t="s">
        <v>6914</v>
      </c>
      <c r="E3211" t="s">
        <v>1709</v>
      </c>
    </row>
    <row r="3212" spans="1:5" x14ac:dyDescent="0.35">
      <c r="A3212" t="s">
        <v>4842</v>
      </c>
      <c r="B3212" t="s">
        <v>5</v>
      </c>
      <c r="C3212" t="s">
        <v>1736</v>
      </c>
      <c r="D3212" t="s">
        <v>6914</v>
      </c>
      <c r="E3212" t="s">
        <v>1710</v>
      </c>
    </row>
    <row r="3213" spans="1:5" x14ac:dyDescent="0.35">
      <c r="A3213" t="s">
        <v>4843</v>
      </c>
      <c r="B3213" t="s">
        <v>5</v>
      </c>
      <c r="C3213" t="s">
        <v>1736</v>
      </c>
      <c r="D3213" t="s">
        <v>6914</v>
      </c>
      <c r="E3213" t="s">
        <v>1711</v>
      </c>
    </row>
    <row r="3214" spans="1:5" x14ac:dyDescent="0.35">
      <c r="A3214" t="s">
        <v>4844</v>
      </c>
      <c r="B3214" t="s">
        <v>5</v>
      </c>
      <c r="C3214" t="s">
        <v>1736</v>
      </c>
      <c r="D3214" t="s">
        <v>6914</v>
      </c>
      <c r="E3214" t="s">
        <v>1712</v>
      </c>
    </row>
    <row r="3215" spans="1:5" x14ac:dyDescent="0.35">
      <c r="A3215" t="s">
        <v>4845</v>
      </c>
      <c r="B3215" t="s">
        <v>5</v>
      </c>
      <c r="C3215" t="s">
        <v>1736</v>
      </c>
      <c r="D3215" t="s">
        <v>6914</v>
      </c>
      <c r="E3215" t="s">
        <v>1713</v>
      </c>
    </row>
    <row r="3216" spans="1:5" x14ac:dyDescent="0.35">
      <c r="A3216" t="s">
        <v>4846</v>
      </c>
      <c r="B3216" t="s">
        <v>5</v>
      </c>
      <c r="C3216" t="s">
        <v>1736</v>
      </c>
      <c r="D3216" t="s">
        <v>6914</v>
      </c>
      <c r="E3216" t="s">
        <v>1714</v>
      </c>
    </row>
    <row r="3217" spans="1:5" x14ac:dyDescent="0.35">
      <c r="A3217" t="s">
        <v>4847</v>
      </c>
      <c r="B3217" t="s">
        <v>5</v>
      </c>
      <c r="C3217" t="s">
        <v>1736</v>
      </c>
      <c r="D3217" t="s">
        <v>6914</v>
      </c>
      <c r="E3217" t="s">
        <v>1715</v>
      </c>
    </row>
    <row r="3218" spans="1:5" x14ac:dyDescent="0.35">
      <c r="A3218" t="s">
        <v>4848</v>
      </c>
      <c r="B3218" t="s">
        <v>5</v>
      </c>
      <c r="C3218" t="s">
        <v>1736</v>
      </c>
      <c r="D3218" t="s">
        <v>6915</v>
      </c>
      <c r="E3218" t="s">
        <v>1702</v>
      </c>
    </row>
    <row r="3219" spans="1:5" x14ac:dyDescent="0.35">
      <c r="A3219" t="s">
        <v>4849</v>
      </c>
      <c r="B3219" t="s">
        <v>5</v>
      </c>
      <c r="C3219" t="s">
        <v>1736</v>
      </c>
      <c r="D3219" t="s">
        <v>6915</v>
      </c>
      <c r="E3219" t="s">
        <v>1705</v>
      </c>
    </row>
    <row r="3220" spans="1:5" x14ac:dyDescent="0.35">
      <c r="A3220" t="s">
        <v>4850</v>
      </c>
      <c r="B3220" t="s">
        <v>5</v>
      </c>
      <c r="C3220" t="s">
        <v>1736</v>
      </c>
      <c r="D3220" t="s">
        <v>6915</v>
      </c>
      <c r="E3220" t="s">
        <v>1706</v>
      </c>
    </row>
    <row r="3221" spans="1:5" x14ac:dyDescent="0.35">
      <c r="A3221" t="s">
        <v>4851</v>
      </c>
      <c r="B3221" t="s">
        <v>5</v>
      </c>
      <c r="C3221" t="s">
        <v>1736</v>
      </c>
      <c r="D3221" t="s">
        <v>6915</v>
      </c>
      <c r="E3221" t="s">
        <v>1707</v>
      </c>
    </row>
    <row r="3222" spans="1:5" x14ac:dyDescent="0.35">
      <c r="A3222" t="s">
        <v>4852</v>
      </c>
      <c r="B3222" t="s">
        <v>5</v>
      </c>
      <c r="C3222" t="s">
        <v>1736</v>
      </c>
      <c r="D3222" t="s">
        <v>6915</v>
      </c>
      <c r="E3222" t="s">
        <v>1708</v>
      </c>
    </row>
    <row r="3223" spans="1:5" x14ac:dyDescent="0.35">
      <c r="A3223" t="s">
        <v>4853</v>
      </c>
      <c r="B3223" t="s">
        <v>5</v>
      </c>
      <c r="C3223" t="s">
        <v>1736</v>
      </c>
      <c r="D3223" t="s">
        <v>6915</v>
      </c>
      <c r="E3223" t="s">
        <v>1709</v>
      </c>
    </row>
    <row r="3224" spans="1:5" x14ac:dyDescent="0.35">
      <c r="A3224" t="s">
        <v>4854</v>
      </c>
      <c r="B3224" t="s">
        <v>5</v>
      </c>
      <c r="C3224" t="s">
        <v>1736</v>
      </c>
      <c r="D3224" t="s">
        <v>6915</v>
      </c>
      <c r="E3224" t="s">
        <v>1710</v>
      </c>
    </row>
    <row r="3225" spans="1:5" x14ac:dyDescent="0.35">
      <c r="A3225" t="s">
        <v>4855</v>
      </c>
      <c r="B3225" t="s">
        <v>5</v>
      </c>
      <c r="C3225" t="s">
        <v>1736</v>
      </c>
      <c r="D3225" t="s">
        <v>6915</v>
      </c>
      <c r="E3225" t="s">
        <v>1711</v>
      </c>
    </row>
    <row r="3226" spans="1:5" x14ac:dyDescent="0.35">
      <c r="A3226" t="s">
        <v>4856</v>
      </c>
      <c r="B3226" t="s">
        <v>5</v>
      </c>
      <c r="C3226" t="s">
        <v>1736</v>
      </c>
      <c r="D3226" t="s">
        <v>6915</v>
      </c>
      <c r="E3226" t="s">
        <v>1712</v>
      </c>
    </row>
    <row r="3227" spans="1:5" x14ac:dyDescent="0.35">
      <c r="A3227" t="s">
        <v>4857</v>
      </c>
      <c r="B3227" t="s">
        <v>5</v>
      </c>
      <c r="C3227" t="s">
        <v>1736</v>
      </c>
      <c r="D3227" t="s">
        <v>6915</v>
      </c>
      <c r="E3227" t="s">
        <v>1713</v>
      </c>
    </row>
    <row r="3228" spans="1:5" x14ac:dyDescent="0.35">
      <c r="A3228" t="s">
        <v>4858</v>
      </c>
      <c r="B3228" t="s">
        <v>5</v>
      </c>
      <c r="C3228" t="s">
        <v>1736</v>
      </c>
      <c r="D3228" t="s">
        <v>6915</v>
      </c>
      <c r="E3228" t="s">
        <v>1714</v>
      </c>
    </row>
    <row r="3229" spans="1:5" x14ac:dyDescent="0.35">
      <c r="A3229" t="s">
        <v>4859</v>
      </c>
      <c r="B3229" t="s">
        <v>5</v>
      </c>
      <c r="C3229" t="s">
        <v>1736</v>
      </c>
      <c r="D3229" t="s">
        <v>6915</v>
      </c>
      <c r="E3229" t="s">
        <v>1715</v>
      </c>
    </row>
    <row r="3230" spans="1:5" x14ac:dyDescent="0.35">
      <c r="A3230" t="s">
        <v>4860</v>
      </c>
      <c r="B3230" t="s">
        <v>5</v>
      </c>
      <c r="C3230" t="s">
        <v>1736</v>
      </c>
      <c r="D3230" t="s">
        <v>6916</v>
      </c>
      <c r="E3230" t="s">
        <v>1702</v>
      </c>
    </row>
    <row r="3231" spans="1:5" x14ac:dyDescent="0.35">
      <c r="A3231" t="s">
        <v>4861</v>
      </c>
      <c r="B3231" t="s">
        <v>5</v>
      </c>
      <c r="C3231" t="s">
        <v>1736</v>
      </c>
      <c r="D3231" t="s">
        <v>6916</v>
      </c>
      <c r="E3231" t="s">
        <v>1705</v>
      </c>
    </row>
    <row r="3232" spans="1:5" x14ac:dyDescent="0.35">
      <c r="A3232" t="s">
        <v>4862</v>
      </c>
      <c r="B3232" t="s">
        <v>5</v>
      </c>
      <c r="C3232" t="s">
        <v>1736</v>
      </c>
      <c r="D3232" t="s">
        <v>6916</v>
      </c>
      <c r="E3232" t="s">
        <v>1706</v>
      </c>
    </row>
    <row r="3233" spans="1:5" x14ac:dyDescent="0.35">
      <c r="A3233" t="s">
        <v>4863</v>
      </c>
      <c r="B3233" t="s">
        <v>5</v>
      </c>
      <c r="C3233" t="s">
        <v>1736</v>
      </c>
      <c r="D3233" t="s">
        <v>6916</v>
      </c>
      <c r="E3233" t="s">
        <v>1707</v>
      </c>
    </row>
    <row r="3234" spans="1:5" x14ac:dyDescent="0.35">
      <c r="A3234" t="s">
        <v>4864</v>
      </c>
      <c r="B3234" t="s">
        <v>5</v>
      </c>
      <c r="C3234" t="s">
        <v>1736</v>
      </c>
      <c r="D3234" t="s">
        <v>6916</v>
      </c>
      <c r="E3234" t="s">
        <v>1708</v>
      </c>
    </row>
    <row r="3235" spans="1:5" x14ac:dyDescent="0.35">
      <c r="A3235" t="s">
        <v>4865</v>
      </c>
      <c r="B3235" t="s">
        <v>5</v>
      </c>
      <c r="C3235" t="s">
        <v>1736</v>
      </c>
      <c r="D3235" t="s">
        <v>6916</v>
      </c>
      <c r="E3235" t="s">
        <v>1709</v>
      </c>
    </row>
    <row r="3236" spans="1:5" x14ac:dyDescent="0.35">
      <c r="A3236" t="s">
        <v>4866</v>
      </c>
      <c r="B3236" t="s">
        <v>5</v>
      </c>
      <c r="C3236" t="s">
        <v>1736</v>
      </c>
      <c r="D3236" t="s">
        <v>6916</v>
      </c>
      <c r="E3236" t="s">
        <v>1710</v>
      </c>
    </row>
    <row r="3237" spans="1:5" x14ac:dyDescent="0.35">
      <c r="A3237" t="s">
        <v>4867</v>
      </c>
      <c r="B3237" t="s">
        <v>5</v>
      </c>
      <c r="C3237" t="s">
        <v>1736</v>
      </c>
      <c r="D3237" t="s">
        <v>6916</v>
      </c>
      <c r="E3237" t="s">
        <v>1711</v>
      </c>
    </row>
    <row r="3238" spans="1:5" x14ac:dyDescent="0.35">
      <c r="A3238" t="s">
        <v>4868</v>
      </c>
      <c r="B3238" t="s">
        <v>5</v>
      </c>
      <c r="C3238" t="s">
        <v>1736</v>
      </c>
      <c r="D3238" t="s">
        <v>6916</v>
      </c>
      <c r="E3238" t="s">
        <v>1712</v>
      </c>
    </row>
    <row r="3239" spans="1:5" x14ac:dyDescent="0.35">
      <c r="A3239" t="s">
        <v>4869</v>
      </c>
      <c r="B3239" t="s">
        <v>5</v>
      </c>
      <c r="C3239" t="s">
        <v>1736</v>
      </c>
      <c r="D3239" t="s">
        <v>6916</v>
      </c>
      <c r="E3239" t="s">
        <v>1713</v>
      </c>
    </row>
    <row r="3240" spans="1:5" x14ac:dyDescent="0.35">
      <c r="A3240" t="s">
        <v>4870</v>
      </c>
      <c r="B3240" t="s">
        <v>5</v>
      </c>
      <c r="C3240" t="s">
        <v>1736</v>
      </c>
      <c r="D3240" t="s">
        <v>6916</v>
      </c>
      <c r="E3240" t="s">
        <v>1714</v>
      </c>
    </row>
    <row r="3241" spans="1:5" x14ac:dyDescent="0.35">
      <c r="A3241" t="s">
        <v>4871</v>
      </c>
      <c r="B3241" t="s">
        <v>5</v>
      </c>
      <c r="C3241" t="s">
        <v>1736</v>
      </c>
      <c r="D3241" t="s">
        <v>6916</v>
      </c>
      <c r="E3241" t="s">
        <v>1715</v>
      </c>
    </row>
    <row r="3242" spans="1:5" x14ac:dyDescent="0.35">
      <c r="A3242" t="s">
        <v>4872</v>
      </c>
      <c r="B3242" t="s">
        <v>5</v>
      </c>
      <c r="C3242" t="s">
        <v>1736</v>
      </c>
      <c r="D3242" t="s">
        <v>6917</v>
      </c>
      <c r="E3242" t="s">
        <v>1702</v>
      </c>
    </row>
    <row r="3243" spans="1:5" x14ac:dyDescent="0.35">
      <c r="A3243" t="s">
        <v>4873</v>
      </c>
      <c r="B3243" t="s">
        <v>5</v>
      </c>
      <c r="C3243" t="s">
        <v>1736</v>
      </c>
      <c r="D3243" t="s">
        <v>6917</v>
      </c>
      <c r="E3243" t="s">
        <v>1705</v>
      </c>
    </row>
    <row r="3244" spans="1:5" x14ac:dyDescent="0.35">
      <c r="A3244" t="s">
        <v>4874</v>
      </c>
      <c r="B3244" t="s">
        <v>5</v>
      </c>
      <c r="C3244" t="s">
        <v>1736</v>
      </c>
      <c r="D3244" t="s">
        <v>6917</v>
      </c>
      <c r="E3244" t="s">
        <v>1706</v>
      </c>
    </row>
    <row r="3245" spans="1:5" x14ac:dyDescent="0.35">
      <c r="A3245" t="s">
        <v>4875</v>
      </c>
      <c r="B3245" t="s">
        <v>5</v>
      </c>
      <c r="C3245" t="s">
        <v>1736</v>
      </c>
      <c r="D3245" t="s">
        <v>6917</v>
      </c>
      <c r="E3245" t="s">
        <v>1707</v>
      </c>
    </row>
    <row r="3246" spans="1:5" x14ac:dyDescent="0.35">
      <c r="A3246" t="s">
        <v>4876</v>
      </c>
      <c r="B3246" t="s">
        <v>5</v>
      </c>
      <c r="C3246" t="s">
        <v>1736</v>
      </c>
      <c r="D3246" t="s">
        <v>6917</v>
      </c>
      <c r="E3246" t="s">
        <v>1708</v>
      </c>
    </row>
    <row r="3247" spans="1:5" x14ac:dyDescent="0.35">
      <c r="A3247" t="s">
        <v>4877</v>
      </c>
      <c r="B3247" t="s">
        <v>5</v>
      </c>
      <c r="C3247" t="s">
        <v>1736</v>
      </c>
      <c r="D3247" t="s">
        <v>6917</v>
      </c>
      <c r="E3247" t="s">
        <v>1709</v>
      </c>
    </row>
    <row r="3248" spans="1:5" x14ac:dyDescent="0.35">
      <c r="A3248" t="s">
        <v>4878</v>
      </c>
      <c r="B3248" t="s">
        <v>5</v>
      </c>
      <c r="C3248" t="s">
        <v>1736</v>
      </c>
      <c r="D3248" t="s">
        <v>6917</v>
      </c>
      <c r="E3248" t="s">
        <v>1710</v>
      </c>
    </row>
    <row r="3249" spans="1:5" x14ac:dyDescent="0.35">
      <c r="A3249" t="s">
        <v>4879</v>
      </c>
      <c r="B3249" t="s">
        <v>5</v>
      </c>
      <c r="C3249" t="s">
        <v>1736</v>
      </c>
      <c r="D3249" t="s">
        <v>6917</v>
      </c>
      <c r="E3249" t="s">
        <v>1711</v>
      </c>
    </row>
    <row r="3250" spans="1:5" x14ac:dyDescent="0.35">
      <c r="A3250" t="s">
        <v>4880</v>
      </c>
      <c r="B3250" t="s">
        <v>5</v>
      </c>
      <c r="C3250" t="s">
        <v>1736</v>
      </c>
      <c r="D3250" t="s">
        <v>6917</v>
      </c>
      <c r="E3250" t="s">
        <v>1712</v>
      </c>
    </row>
    <row r="3251" spans="1:5" x14ac:dyDescent="0.35">
      <c r="A3251" t="s">
        <v>4881</v>
      </c>
      <c r="B3251" t="s">
        <v>5</v>
      </c>
      <c r="C3251" t="s">
        <v>1736</v>
      </c>
      <c r="D3251" t="s">
        <v>6917</v>
      </c>
      <c r="E3251" t="s">
        <v>1713</v>
      </c>
    </row>
    <row r="3252" spans="1:5" x14ac:dyDescent="0.35">
      <c r="A3252" t="s">
        <v>4882</v>
      </c>
      <c r="B3252" t="s">
        <v>5</v>
      </c>
      <c r="C3252" t="s">
        <v>1736</v>
      </c>
      <c r="D3252" t="s">
        <v>6917</v>
      </c>
      <c r="E3252" t="s">
        <v>1714</v>
      </c>
    </row>
    <row r="3253" spans="1:5" x14ac:dyDescent="0.35">
      <c r="A3253" t="s">
        <v>4883</v>
      </c>
      <c r="B3253" t="s">
        <v>5</v>
      </c>
      <c r="C3253" t="s">
        <v>1736</v>
      </c>
      <c r="D3253" t="s">
        <v>6917</v>
      </c>
      <c r="E3253" t="s">
        <v>1715</v>
      </c>
    </row>
    <row r="3254" spans="1:5" x14ac:dyDescent="0.35">
      <c r="A3254" t="s">
        <v>4884</v>
      </c>
      <c r="B3254" t="s">
        <v>5</v>
      </c>
      <c r="C3254" t="s">
        <v>1736</v>
      </c>
      <c r="D3254" t="s">
        <v>6918</v>
      </c>
      <c r="E3254" t="s">
        <v>1702</v>
      </c>
    </row>
    <row r="3255" spans="1:5" x14ac:dyDescent="0.35">
      <c r="A3255" t="s">
        <v>4885</v>
      </c>
      <c r="B3255" t="s">
        <v>5</v>
      </c>
      <c r="C3255" t="s">
        <v>1736</v>
      </c>
      <c r="D3255" t="s">
        <v>6918</v>
      </c>
      <c r="E3255" t="s">
        <v>1705</v>
      </c>
    </row>
    <row r="3256" spans="1:5" x14ac:dyDescent="0.35">
      <c r="A3256" t="s">
        <v>4886</v>
      </c>
      <c r="B3256" t="s">
        <v>5</v>
      </c>
      <c r="C3256" t="s">
        <v>1736</v>
      </c>
      <c r="D3256" t="s">
        <v>6918</v>
      </c>
      <c r="E3256" t="s">
        <v>1706</v>
      </c>
    </row>
    <row r="3257" spans="1:5" x14ac:dyDescent="0.35">
      <c r="A3257" t="s">
        <v>4887</v>
      </c>
      <c r="B3257" t="s">
        <v>5</v>
      </c>
      <c r="C3257" t="s">
        <v>1736</v>
      </c>
      <c r="D3257" t="s">
        <v>6918</v>
      </c>
      <c r="E3257" t="s">
        <v>1707</v>
      </c>
    </row>
    <row r="3258" spans="1:5" x14ac:dyDescent="0.35">
      <c r="A3258" t="s">
        <v>4888</v>
      </c>
      <c r="B3258" t="s">
        <v>5</v>
      </c>
      <c r="C3258" t="s">
        <v>1736</v>
      </c>
      <c r="D3258" t="s">
        <v>6918</v>
      </c>
      <c r="E3258" t="s">
        <v>1708</v>
      </c>
    </row>
    <row r="3259" spans="1:5" x14ac:dyDescent="0.35">
      <c r="A3259" t="s">
        <v>4889</v>
      </c>
      <c r="B3259" t="s">
        <v>5</v>
      </c>
      <c r="C3259" t="s">
        <v>1736</v>
      </c>
      <c r="D3259" t="s">
        <v>6918</v>
      </c>
      <c r="E3259" t="s">
        <v>1709</v>
      </c>
    </row>
    <row r="3260" spans="1:5" x14ac:dyDescent="0.35">
      <c r="A3260" t="s">
        <v>4890</v>
      </c>
      <c r="B3260" t="s">
        <v>5</v>
      </c>
      <c r="C3260" t="s">
        <v>1736</v>
      </c>
      <c r="D3260" t="s">
        <v>6918</v>
      </c>
      <c r="E3260" t="s">
        <v>1710</v>
      </c>
    </row>
    <row r="3261" spans="1:5" x14ac:dyDescent="0.35">
      <c r="A3261" t="s">
        <v>4891</v>
      </c>
      <c r="B3261" t="s">
        <v>5</v>
      </c>
      <c r="C3261" t="s">
        <v>1736</v>
      </c>
      <c r="D3261" t="s">
        <v>6918</v>
      </c>
      <c r="E3261" t="s">
        <v>1711</v>
      </c>
    </row>
    <row r="3262" spans="1:5" x14ac:dyDescent="0.35">
      <c r="A3262" t="s">
        <v>4892</v>
      </c>
      <c r="B3262" t="s">
        <v>5</v>
      </c>
      <c r="C3262" t="s">
        <v>1736</v>
      </c>
      <c r="D3262" t="s">
        <v>6918</v>
      </c>
      <c r="E3262" t="s">
        <v>1712</v>
      </c>
    </row>
    <row r="3263" spans="1:5" x14ac:dyDescent="0.35">
      <c r="A3263" t="s">
        <v>4893</v>
      </c>
      <c r="B3263" t="s">
        <v>5</v>
      </c>
      <c r="C3263" t="s">
        <v>1736</v>
      </c>
      <c r="D3263" t="s">
        <v>6918</v>
      </c>
      <c r="E3263" t="s">
        <v>1713</v>
      </c>
    </row>
    <row r="3264" spans="1:5" x14ac:dyDescent="0.35">
      <c r="A3264" t="s">
        <v>4894</v>
      </c>
      <c r="B3264" t="s">
        <v>5</v>
      </c>
      <c r="C3264" t="s">
        <v>1736</v>
      </c>
      <c r="D3264" t="s">
        <v>6918</v>
      </c>
      <c r="E3264" t="s">
        <v>1714</v>
      </c>
    </row>
    <row r="3265" spans="1:5" x14ac:dyDescent="0.35">
      <c r="A3265" t="s">
        <v>4895</v>
      </c>
      <c r="B3265" t="s">
        <v>5</v>
      </c>
      <c r="C3265" t="s">
        <v>1736</v>
      </c>
      <c r="D3265" t="s">
        <v>6918</v>
      </c>
      <c r="E3265" t="s">
        <v>1715</v>
      </c>
    </row>
    <row r="3266" spans="1:5" x14ac:dyDescent="0.35">
      <c r="A3266" t="s">
        <v>4896</v>
      </c>
      <c r="B3266" t="s">
        <v>5</v>
      </c>
      <c r="C3266" t="s">
        <v>1736</v>
      </c>
      <c r="D3266" t="s">
        <v>6919</v>
      </c>
      <c r="E3266" t="s">
        <v>1702</v>
      </c>
    </row>
    <row r="3267" spans="1:5" x14ac:dyDescent="0.35">
      <c r="A3267" t="s">
        <v>4897</v>
      </c>
      <c r="B3267" t="s">
        <v>5</v>
      </c>
      <c r="C3267" t="s">
        <v>1736</v>
      </c>
      <c r="D3267" t="s">
        <v>6919</v>
      </c>
      <c r="E3267" t="s">
        <v>1705</v>
      </c>
    </row>
    <row r="3268" spans="1:5" x14ac:dyDescent="0.35">
      <c r="A3268" t="s">
        <v>4898</v>
      </c>
      <c r="B3268" t="s">
        <v>5</v>
      </c>
      <c r="C3268" t="s">
        <v>1736</v>
      </c>
      <c r="D3268" t="s">
        <v>6919</v>
      </c>
      <c r="E3268" t="s">
        <v>1706</v>
      </c>
    </row>
    <row r="3269" spans="1:5" x14ac:dyDescent="0.35">
      <c r="A3269" t="s">
        <v>4899</v>
      </c>
      <c r="B3269" t="s">
        <v>5</v>
      </c>
      <c r="C3269" t="s">
        <v>1736</v>
      </c>
      <c r="D3269" t="s">
        <v>6919</v>
      </c>
      <c r="E3269" t="s">
        <v>1707</v>
      </c>
    </row>
    <row r="3270" spans="1:5" x14ac:dyDescent="0.35">
      <c r="A3270" t="s">
        <v>4900</v>
      </c>
      <c r="B3270" t="s">
        <v>5</v>
      </c>
      <c r="C3270" t="s">
        <v>1736</v>
      </c>
      <c r="D3270" t="s">
        <v>6919</v>
      </c>
      <c r="E3270" t="s">
        <v>1708</v>
      </c>
    </row>
    <row r="3271" spans="1:5" x14ac:dyDescent="0.35">
      <c r="A3271" t="s">
        <v>4901</v>
      </c>
      <c r="B3271" t="s">
        <v>5</v>
      </c>
      <c r="C3271" t="s">
        <v>1736</v>
      </c>
      <c r="D3271" t="s">
        <v>6919</v>
      </c>
      <c r="E3271" t="s">
        <v>1709</v>
      </c>
    </row>
    <row r="3272" spans="1:5" x14ac:dyDescent="0.35">
      <c r="A3272" t="s">
        <v>4902</v>
      </c>
      <c r="B3272" t="s">
        <v>5</v>
      </c>
      <c r="C3272" t="s">
        <v>1736</v>
      </c>
      <c r="D3272" t="s">
        <v>6919</v>
      </c>
      <c r="E3272" t="s">
        <v>1710</v>
      </c>
    </row>
    <row r="3273" spans="1:5" x14ac:dyDescent="0.35">
      <c r="A3273" t="s">
        <v>4903</v>
      </c>
      <c r="B3273" t="s">
        <v>5</v>
      </c>
      <c r="C3273" t="s">
        <v>1736</v>
      </c>
      <c r="D3273" t="s">
        <v>6919</v>
      </c>
      <c r="E3273" t="s">
        <v>1711</v>
      </c>
    </row>
    <row r="3274" spans="1:5" x14ac:dyDescent="0.35">
      <c r="A3274" t="s">
        <v>4904</v>
      </c>
      <c r="B3274" t="s">
        <v>5</v>
      </c>
      <c r="C3274" t="s">
        <v>1736</v>
      </c>
      <c r="D3274" t="s">
        <v>6919</v>
      </c>
      <c r="E3274" t="s">
        <v>1712</v>
      </c>
    </row>
    <row r="3275" spans="1:5" x14ac:dyDescent="0.35">
      <c r="A3275" t="s">
        <v>4905</v>
      </c>
      <c r="B3275" t="s">
        <v>5</v>
      </c>
      <c r="C3275" t="s">
        <v>1736</v>
      </c>
      <c r="D3275" t="s">
        <v>6919</v>
      </c>
      <c r="E3275" t="s">
        <v>1713</v>
      </c>
    </row>
    <row r="3276" spans="1:5" x14ac:dyDescent="0.35">
      <c r="A3276" t="s">
        <v>4906</v>
      </c>
      <c r="B3276" t="s">
        <v>5</v>
      </c>
      <c r="C3276" t="s">
        <v>1736</v>
      </c>
      <c r="D3276" t="s">
        <v>6919</v>
      </c>
      <c r="E3276" t="s">
        <v>1714</v>
      </c>
    </row>
    <row r="3277" spans="1:5" x14ac:dyDescent="0.35">
      <c r="A3277" t="s">
        <v>4907</v>
      </c>
      <c r="B3277" t="s">
        <v>5</v>
      </c>
      <c r="C3277" t="s">
        <v>1736</v>
      </c>
      <c r="D3277" t="s">
        <v>6919</v>
      </c>
      <c r="E3277" t="s">
        <v>1715</v>
      </c>
    </row>
    <row r="3278" spans="1:5" x14ac:dyDescent="0.35">
      <c r="A3278" t="s">
        <v>4908</v>
      </c>
      <c r="B3278" t="s">
        <v>5</v>
      </c>
      <c r="C3278" t="s">
        <v>1736</v>
      </c>
      <c r="D3278" t="s">
        <v>6920</v>
      </c>
      <c r="E3278" t="s">
        <v>1702</v>
      </c>
    </row>
    <row r="3279" spans="1:5" x14ac:dyDescent="0.35">
      <c r="A3279" t="s">
        <v>4909</v>
      </c>
      <c r="B3279" t="s">
        <v>5</v>
      </c>
      <c r="C3279" t="s">
        <v>1736</v>
      </c>
      <c r="D3279" t="s">
        <v>6920</v>
      </c>
      <c r="E3279" t="s">
        <v>1705</v>
      </c>
    </row>
    <row r="3280" spans="1:5" x14ac:dyDescent="0.35">
      <c r="A3280" t="s">
        <v>4910</v>
      </c>
      <c r="B3280" t="s">
        <v>5</v>
      </c>
      <c r="C3280" t="s">
        <v>1736</v>
      </c>
      <c r="D3280" t="s">
        <v>6920</v>
      </c>
      <c r="E3280" t="s">
        <v>1706</v>
      </c>
    </row>
    <row r="3281" spans="1:5" x14ac:dyDescent="0.35">
      <c r="A3281" t="s">
        <v>4911</v>
      </c>
      <c r="B3281" t="s">
        <v>5</v>
      </c>
      <c r="C3281" t="s">
        <v>1736</v>
      </c>
      <c r="D3281" t="s">
        <v>6920</v>
      </c>
      <c r="E3281" t="s">
        <v>1707</v>
      </c>
    </row>
    <row r="3282" spans="1:5" x14ac:dyDescent="0.35">
      <c r="A3282" t="s">
        <v>4912</v>
      </c>
      <c r="B3282" t="s">
        <v>5</v>
      </c>
      <c r="C3282" t="s">
        <v>1736</v>
      </c>
      <c r="D3282" t="s">
        <v>6920</v>
      </c>
      <c r="E3282" t="s">
        <v>1708</v>
      </c>
    </row>
    <row r="3283" spans="1:5" x14ac:dyDescent="0.35">
      <c r="A3283" t="s">
        <v>4913</v>
      </c>
      <c r="B3283" t="s">
        <v>5</v>
      </c>
      <c r="C3283" t="s">
        <v>1736</v>
      </c>
      <c r="D3283" t="s">
        <v>6920</v>
      </c>
      <c r="E3283" t="s">
        <v>1709</v>
      </c>
    </row>
    <row r="3284" spans="1:5" x14ac:dyDescent="0.35">
      <c r="A3284" t="s">
        <v>4914</v>
      </c>
      <c r="B3284" t="s">
        <v>5</v>
      </c>
      <c r="C3284" t="s">
        <v>1736</v>
      </c>
      <c r="D3284" t="s">
        <v>6920</v>
      </c>
      <c r="E3284" t="s">
        <v>1710</v>
      </c>
    </row>
    <row r="3285" spans="1:5" x14ac:dyDescent="0.35">
      <c r="A3285" t="s">
        <v>4915</v>
      </c>
      <c r="B3285" t="s">
        <v>5</v>
      </c>
      <c r="C3285" t="s">
        <v>1736</v>
      </c>
      <c r="D3285" t="s">
        <v>6920</v>
      </c>
      <c r="E3285" t="s">
        <v>1711</v>
      </c>
    </row>
    <row r="3286" spans="1:5" x14ac:dyDescent="0.35">
      <c r="A3286" t="s">
        <v>4916</v>
      </c>
      <c r="B3286" t="s">
        <v>5</v>
      </c>
      <c r="C3286" t="s">
        <v>1736</v>
      </c>
      <c r="D3286" t="s">
        <v>6920</v>
      </c>
      <c r="E3286" t="s">
        <v>1712</v>
      </c>
    </row>
    <row r="3287" spans="1:5" x14ac:dyDescent="0.35">
      <c r="A3287" t="s">
        <v>4917</v>
      </c>
      <c r="B3287" t="s">
        <v>5</v>
      </c>
      <c r="C3287" t="s">
        <v>1736</v>
      </c>
      <c r="D3287" t="s">
        <v>6920</v>
      </c>
      <c r="E3287" t="s">
        <v>1713</v>
      </c>
    </row>
    <row r="3288" spans="1:5" x14ac:dyDescent="0.35">
      <c r="A3288" t="s">
        <v>4918</v>
      </c>
      <c r="B3288" t="s">
        <v>5</v>
      </c>
      <c r="C3288" t="s">
        <v>1736</v>
      </c>
      <c r="D3288" t="s">
        <v>6920</v>
      </c>
      <c r="E3288" t="s">
        <v>1714</v>
      </c>
    </row>
    <row r="3289" spans="1:5" x14ac:dyDescent="0.35">
      <c r="A3289" t="s">
        <v>4919</v>
      </c>
      <c r="B3289" t="s">
        <v>5</v>
      </c>
      <c r="C3289" t="s">
        <v>1736</v>
      </c>
      <c r="D3289" t="s">
        <v>6920</v>
      </c>
      <c r="E3289" t="s">
        <v>1715</v>
      </c>
    </row>
    <row r="3290" spans="1:5" x14ac:dyDescent="0.35">
      <c r="A3290" t="s">
        <v>4920</v>
      </c>
      <c r="B3290" t="s">
        <v>5</v>
      </c>
      <c r="C3290" t="s">
        <v>1736</v>
      </c>
      <c r="D3290" t="s">
        <v>6921</v>
      </c>
      <c r="E3290" t="s">
        <v>1702</v>
      </c>
    </row>
    <row r="3291" spans="1:5" x14ac:dyDescent="0.35">
      <c r="A3291" t="s">
        <v>4921</v>
      </c>
      <c r="B3291" t="s">
        <v>5</v>
      </c>
      <c r="C3291" t="s">
        <v>1736</v>
      </c>
      <c r="D3291" t="s">
        <v>6921</v>
      </c>
      <c r="E3291" t="s">
        <v>1705</v>
      </c>
    </row>
    <row r="3292" spans="1:5" x14ac:dyDescent="0.35">
      <c r="A3292" t="s">
        <v>4922</v>
      </c>
      <c r="B3292" t="s">
        <v>5</v>
      </c>
      <c r="C3292" t="s">
        <v>1736</v>
      </c>
      <c r="D3292" t="s">
        <v>6921</v>
      </c>
      <c r="E3292" t="s">
        <v>1706</v>
      </c>
    </row>
    <row r="3293" spans="1:5" x14ac:dyDescent="0.35">
      <c r="A3293" t="s">
        <v>4923</v>
      </c>
      <c r="B3293" t="s">
        <v>5</v>
      </c>
      <c r="C3293" t="s">
        <v>1736</v>
      </c>
      <c r="D3293" t="s">
        <v>6921</v>
      </c>
      <c r="E3293" t="s">
        <v>1707</v>
      </c>
    </row>
    <row r="3294" spans="1:5" x14ac:dyDescent="0.35">
      <c r="A3294" t="s">
        <v>4924</v>
      </c>
      <c r="B3294" t="s">
        <v>5</v>
      </c>
      <c r="C3294" t="s">
        <v>1736</v>
      </c>
      <c r="D3294" t="s">
        <v>6921</v>
      </c>
      <c r="E3294" t="s">
        <v>1708</v>
      </c>
    </row>
    <row r="3295" spans="1:5" x14ac:dyDescent="0.35">
      <c r="A3295" t="s">
        <v>4925</v>
      </c>
      <c r="B3295" t="s">
        <v>5</v>
      </c>
      <c r="C3295" t="s">
        <v>1736</v>
      </c>
      <c r="D3295" t="s">
        <v>6921</v>
      </c>
      <c r="E3295" t="s">
        <v>1709</v>
      </c>
    </row>
    <row r="3296" spans="1:5" x14ac:dyDescent="0.35">
      <c r="A3296" t="s">
        <v>4926</v>
      </c>
      <c r="B3296" t="s">
        <v>5</v>
      </c>
      <c r="C3296" t="s">
        <v>1736</v>
      </c>
      <c r="D3296" t="s">
        <v>6921</v>
      </c>
      <c r="E3296" t="s">
        <v>1710</v>
      </c>
    </row>
    <row r="3297" spans="1:5" x14ac:dyDescent="0.35">
      <c r="A3297" t="s">
        <v>4927</v>
      </c>
      <c r="B3297" t="s">
        <v>5</v>
      </c>
      <c r="C3297" t="s">
        <v>1736</v>
      </c>
      <c r="D3297" t="s">
        <v>6921</v>
      </c>
      <c r="E3297" t="s">
        <v>1711</v>
      </c>
    </row>
    <row r="3298" spans="1:5" x14ac:dyDescent="0.35">
      <c r="A3298" t="s">
        <v>4928</v>
      </c>
      <c r="B3298" t="s">
        <v>5</v>
      </c>
      <c r="C3298" t="s">
        <v>1736</v>
      </c>
      <c r="D3298" t="s">
        <v>6921</v>
      </c>
      <c r="E3298" t="s">
        <v>1712</v>
      </c>
    </row>
    <row r="3299" spans="1:5" x14ac:dyDescent="0.35">
      <c r="A3299" t="s">
        <v>4929</v>
      </c>
      <c r="B3299" t="s">
        <v>5</v>
      </c>
      <c r="C3299" t="s">
        <v>1736</v>
      </c>
      <c r="D3299" t="s">
        <v>6921</v>
      </c>
      <c r="E3299" t="s">
        <v>1713</v>
      </c>
    </row>
    <row r="3300" spans="1:5" x14ac:dyDescent="0.35">
      <c r="A3300" t="s">
        <v>4930</v>
      </c>
      <c r="B3300" t="s">
        <v>5</v>
      </c>
      <c r="C3300" t="s">
        <v>1736</v>
      </c>
      <c r="D3300" t="s">
        <v>6921</v>
      </c>
      <c r="E3300" t="s">
        <v>1714</v>
      </c>
    </row>
    <row r="3301" spans="1:5" x14ac:dyDescent="0.35">
      <c r="A3301" t="s">
        <v>4931</v>
      </c>
      <c r="B3301" t="s">
        <v>5</v>
      </c>
      <c r="C3301" t="s">
        <v>1736</v>
      </c>
      <c r="D3301" t="s">
        <v>6921</v>
      </c>
      <c r="E3301" t="s">
        <v>1715</v>
      </c>
    </row>
    <row r="3302" spans="1:5" x14ac:dyDescent="0.35">
      <c r="A3302" t="s">
        <v>4932</v>
      </c>
      <c r="B3302" t="s">
        <v>5</v>
      </c>
      <c r="C3302" t="s">
        <v>1736</v>
      </c>
      <c r="D3302" t="s">
        <v>6922</v>
      </c>
      <c r="E3302" t="s">
        <v>1702</v>
      </c>
    </row>
    <row r="3303" spans="1:5" x14ac:dyDescent="0.35">
      <c r="A3303" t="s">
        <v>4933</v>
      </c>
      <c r="B3303" t="s">
        <v>5</v>
      </c>
      <c r="C3303" t="s">
        <v>1736</v>
      </c>
      <c r="D3303" t="s">
        <v>6922</v>
      </c>
      <c r="E3303" t="s">
        <v>1705</v>
      </c>
    </row>
    <row r="3304" spans="1:5" x14ac:dyDescent="0.35">
      <c r="A3304" t="s">
        <v>4934</v>
      </c>
      <c r="B3304" t="s">
        <v>5</v>
      </c>
      <c r="C3304" t="s">
        <v>1736</v>
      </c>
      <c r="D3304" t="s">
        <v>6922</v>
      </c>
      <c r="E3304" t="s">
        <v>1706</v>
      </c>
    </row>
    <row r="3305" spans="1:5" x14ac:dyDescent="0.35">
      <c r="A3305" t="s">
        <v>4935</v>
      </c>
      <c r="B3305" t="s">
        <v>5</v>
      </c>
      <c r="C3305" t="s">
        <v>1736</v>
      </c>
      <c r="D3305" t="s">
        <v>6922</v>
      </c>
      <c r="E3305" t="s">
        <v>1707</v>
      </c>
    </row>
    <row r="3306" spans="1:5" x14ac:dyDescent="0.35">
      <c r="A3306" t="s">
        <v>4936</v>
      </c>
      <c r="B3306" t="s">
        <v>5</v>
      </c>
      <c r="C3306" t="s">
        <v>1736</v>
      </c>
      <c r="D3306" t="s">
        <v>6922</v>
      </c>
      <c r="E3306" t="s">
        <v>1708</v>
      </c>
    </row>
    <row r="3307" spans="1:5" x14ac:dyDescent="0.35">
      <c r="A3307" t="s">
        <v>4937</v>
      </c>
      <c r="B3307" t="s">
        <v>5</v>
      </c>
      <c r="C3307" t="s">
        <v>1736</v>
      </c>
      <c r="D3307" t="s">
        <v>6922</v>
      </c>
      <c r="E3307" t="s">
        <v>1709</v>
      </c>
    </row>
    <row r="3308" spans="1:5" x14ac:dyDescent="0.35">
      <c r="A3308" t="s">
        <v>4938</v>
      </c>
      <c r="B3308" t="s">
        <v>5</v>
      </c>
      <c r="C3308" t="s">
        <v>1736</v>
      </c>
      <c r="D3308" t="s">
        <v>6922</v>
      </c>
      <c r="E3308" t="s">
        <v>1710</v>
      </c>
    </row>
    <row r="3309" spans="1:5" x14ac:dyDescent="0.35">
      <c r="A3309" t="s">
        <v>4939</v>
      </c>
      <c r="B3309" t="s">
        <v>5</v>
      </c>
      <c r="C3309" t="s">
        <v>1736</v>
      </c>
      <c r="D3309" t="s">
        <v>6922</v>
      </c>
      <c r="E3309" t="s">
        <v>1711</v>
      </c>
    </row>
    <row r="3310" spans="1:5" x14ac:dyDescent="0.35">
      <c r="A3310" t="s">
        <v>4940</v>
      </c>
      <c r="B3310" t="s">
        <v>5</v>
      </c>
      <c r="C3310" t="s">
        <v>1736</v>
      </c>
      <c r="D3310" t="s">
        <v>6922</v>
      </c>
      <c r="E3310" t="s">
        <v>1712</v>
      </c>
    </row>
    <row r="3311" spans="1:5" x14ac:dyDescent="0.35">
      <c r="A3311" t="s">
        <v>4941</v>
      </c>
      <c r="B3311" t="s">
        <v>5</v>
      </c>
      <c r="C3311" t="s">
        <v>1736</v>
      </c>
      <c r="D3311" t="s">
        <v>6922</v>
      </c>
      <c r="E3311" t="s">
        <v>1713</v>
      </c>
    </row>
    <row r="3312" spans="1:5" x14ac:dyDescent="0.35">
      <c r="A3312" t="s">
        <v>4942</v>
      </c>
      <c r="B3312" t="s">
        <v>5</v>
      </c>
      <c r="C3312" t="s">
        <v>1736</v>
      </c>
      <c r="D3312" t="s">
        <v>6922</v>
      </c>
      <c r="E3312" t="s">
        <v>1714</v>
      </c>
    </row>
    <row r="3313" spans="1:5" x14ac:dyDescent="0.35">
      <c r="A3313" t="s">
        <v>4943</v>
      </c>
      <c r="B3313" t="s">
        <v>5</v>
      </c>
      <c r="C3313" t="s">
        <v>1736</v>
      </c>
      <c r="D3313" t="s">
        <v>6922</v>
      </c>
      <c r="E3313" t="s">
        <v>1715</v>
      </c>
    </row>
    <row r="3314" spans="1:5" x14ac:dyDescent="0.35">
      <c r="A3314" t="s">
        <v>4944</v>
      </c>
      <c r="B3314" t="s">
        <v>5</v>
      </c>
      <c r="C3314" t="s">
        <v>1736</v>
      </c>
      <c r="D3314" t="s">
        <v>6923</v>
      </c>
      <c r="E3314" t="s">
        <v>1702</v>
      </c>
    </row>
    <row r="3315" spans="1:5" x14ac:dyDescent="0.35">
      <c r="A3315" t="s">
        <v>4945</v>
      </c>
      <c r="B3315" t="s">
        <v>5</v>
      </c>
      <c r="C3315" t="s">
        <v>1736</v>
      </c>
      <c r="D3315" t="s">
        <v>6923</v>
      </c>
      <c r="E3315" t="s">
        <v>1705</v>
      </c>
    </row>
    <row r="3316" spans="1:5" x14ac:dyDescent="0.35">
      <c r="A3316" t="s">
        <v>4946</v>
      </c>
      <c r="B3316" t="s">
        <v>5</v>
      </c>
      <c r="C3316" t="s">
        <v>1736</v>
      </c>
      <c r="D3316" t="s">
        <v>6923</v>
      </c>
      <c r="E3316" t="s">
        <v>1706</v>
      </c>
    </row>
    <row r="3317" spans="1:5" x14ac:dyDescent="0.35">
      <c r="A3317" t="s">
        <v>4947</v>
      </c>
      <c r="B3317" t="s">
        <v>5</v>
      </c>
      <c r="C3317" t="s">
        <v>1736</v>
      </c>
      <c r="D3317" t="s">
        <v>6923</v>
      </c>
      <c r="E3317" t="s">
        <v>1707</v>
      </c>
    </row>
    <row r="3318" spans="1:5" x14ac:dyDescent="0.35">
      <c r="A3318" t="s">
        <v>4948</v>
      </c>
      <c r="B3318" t="s">
        <v>5</v>
      </c>
      <c r="C3318" t="s">
        <v>1736</v>
      </c>
      <c r="D3318" t="s">
        <v>6923</v>
      </c>
      <c r="E3318" t="s">
        <v>1708</v>
      </c>
    </row>
    <row r="3319" spans="1:5" x14ac:dyDescent="0.35">
      <c r="A3319" t="s">
        <v>4949</v>
      </c>
      <c r="B3319" t="s">
        <v>5</v>
      </c>
      <c r="C3319" t="s">
        <v>1736</v>
      </c>
      <c r="D3319" t="s">
        <v>6923</v>
      </c>
      <c r="E3319" t="s">
        <v>1709</v>
      </c>
    </row>
    <row r="3320" spans="1:5" x14ac:dyDescent="0.35">
      <c r="A3320" t="s">
        <v>4950</v>
      </c>
      <c r="B3320" t="s">
        <v>5</v>
      </c>
      <c r="C3320" t="s">
        <v>1736</v>
      </c>
      <c r="D3320" t="s">
        <v>6923</v>
      </c>
      <c r="E3320" t="s">
        <v>1710</v>
      </c>
    </row>
    <row r="3321" spans="1:5" x14ac:dyDescent="0.35">
      <c r="A3321" t="s">
        <v>4951</v>
      </c>
      <c r="B3321" t="s">
        <v>5</v>
      </c>
      <c r="C3321" t="s">
        <v>1736</v>
      </c>
      <c r="D3321" t="s">
        <v>6923</v>
      </c>
      <c r="E3321" t="s">
        <v>1711</v>
      </c>
    </row>
    <row r="3322" spans="1:5" x14ac:dyDescent="0.35">
      <c r="A3322" t="s">
        <v>4952</v>
      </c>
      <c r="B3322" t="s">
        <v>5</v>
      </c>
      <c r="C3322" t="s">
        <v>1736</v>
      </c>
      <c r="D3322" t="s">
        <v>6923</v>
      </c>
      <c r="E3322" t="s">
        <v>1712</v>
      </c>
    </row>
    <row r="3323" spans="1:5" x14ac:dyDescent="0.35">
      <c r="A3323" t="s">
        <v>4953</v>
      </c>
      <c r="B3323" t="s">
        <v>5</v>
      </c>
      <c r="C3323" t="s">
        <v>1736</v>
      </c>
      <c r="D3323" t="s">
        <v>6923</v>
      </c>
      <c r="E3323" t="s">
        <v>1713</v>
      </c>
    </row>
    <row r="3324" spans="1:5" x14ac:dyDescent="0.35">
      <c r="A3324" t="s">
        <v>4954</v>
      </c>
      <c r="B3324" t="s">
        <v>5</v>
      </c>
      <c r="C3324" t="s">
        <v>1736</v>
      </c>
      <c r="D3324" t="s">
        <v>6923</v>
      </c>
      <c r="E3324" t="s">
        <v>1714</v>
      </c>
    </row>
    <row r="3325" spans="1:5" x14ac:dyDescent="0.35">
      <c r="A3325" t="s">
        <v>4955</v>
      </c>
      <c r="B3325" t="s">
        <v>5</v>
      </c>
      <c r="C3325" t="s">
        <v>1736</v>
      </c>
      <c r="D3325" t="s">
        <v>6923</v>
      </c>
      <c r="E3325" t="s">
        <v>1715</v>
      </c>
    </row>
    <row r="3326" spans="1:5" x14ac:dyDescent="0.35">
      <c r="A3326" t="s">
        <v>4956</v>
      </c>
      <c r="B3326" t="s">
        <v>5</v>
      </c>
      <c r="C3326" t="s">
        <v>1736</v>
      </c>
      <c r="D3326" t="s">
        <v>6924</v>
      </c>
      <c r="E3326" t="s">
        <v>1702</v>
      </c>
    </row>
    <row r="3327" spans="1:5" x14ac:dyDescent="0.35">
      <c r="A3327" t="s">
        <v>4957</v>
      </c>
      <c r="B3327" t="s">
        <v>5</v>
      </c>
      <c r="C3327" t="s">
        <v>1736</v>
      </c>
      <c r="D3327" t="s">
        <v>6924</v>
      </c>
      <c r="E3327" t="s">
        <v>1705</v>
      </c>
    </row>
    <row r="3328" spans="1:5" x14ac:dyDescent="0.35">
      <c r="A3328" t="s">
        <v>4958</v>
      </c>
      <c r="B3328" t="s">
        <v>5</v>
      </c>
      <c r="C3328" t="s">
        <v>1736</v>
      </c>
      <c r="D3328" t="s">
        <v>6924</v>
      </c>
      <c r="E3328" t="s">
        <v>1706</v>
      </c>
    </row>
    <row r="3329" spans="1:5" x14ac:dyDescent="0.35">
      <c r="A3329" t="s">
        <v>4959</v>
      </c>
      <c r="B3329" t="s">
        <v>5</v>
      </c>
      <c r="C3329" t="s">
        <v>1736</v>
      </c>
      <c r="D3329" t="s">
        <v>6924</v>
      </c>
      <c r="E3329" t="s">
        <v>1707</v>
      </c>
    </row>
    <row r="3330" spans="1:5" x14ac:dyDescent="0.35">
      <c r="A3330" t="s">
        <v>4960</v>
      </c>
      <c r="B3330" t="s">
        <v>5</v>
      </c>
      <c r="C3330" t="s">
        <v>1736</v>
      </c>
      <c r="D3330" t="s">
        <v>6924</v>
      </c>
      <c r="E3330" t="s">
        <v>1708</v>
      </c>
    </row>
    <row r="3331" spans="1:5" x14ac:dyDescent="0.35">
      <c r="A3331" t="s">
        <v>4961</v>
      </c>
      <c r="B3331" t="s">
        <v>5</v>
      </c>
      <c r="C3331" t="s">
        <v>1736</v>
      </c>
      <c r="D3331" t="s">
        <v>6924</v>
      </c>
      <c r="E3331" t="s">
        <v>1709</v>
      </c>
    </row>
    <row r="3332" spans="1:5" x14ac:dyDescent="0.35">
      <c r="A3332" t="s">
        <v>4962</v>
      </c>
      <c r="B3332" t="s">
        <v>5</v>
      </c>
      <c r="C3332" t="s">
        <v>1736</v>
      </c>
      <c r="D3332" t="s">
        <v>6924</v>
      </c>
      <c r="E3332" t="s">
        <v>1710</v>
      </c>
    </row>
    <row r="3333" spans="1:5" x14ac:dyDescent="0.35">
      <c r="A3333" t="s">
        <v>4963</v>
      </c>
      <c r="B3333" t="s">
        <v>5</v>
      </c>
      <c r="C3333" t="s">
        <v>1736</v>
      </c>
      <c r="D3333" t="s">
        <v>6924</v>
      </c>
      <c r="E3333" t="s">
        <v>1711</v>
      </c>
    </row>
    <row r="3334" spans="1:5" x14ac:dyDescent="0.35">
      <c r="A3334" t="s">
        <v>4964</v>
      </c>
      <c r="B3334" t="s">
        <v>5</v>
      </c>
      <c r="C3334" t="s">
        <v>1736</v>
      </c>
      <c r="D3334" t="s">
        <v>6924</v>
      </c>
      <c r="E3334" t="s">
        <v>1712</v>
      </c>
    </row>
    <row r="3335" spans="1:5" x14ac:dyDescent="0.35">
      <c r="A3335" t="s">
        <v>4965</v>
      </c>
      <c r="B3335" t="s">
        <v>5</v>
      </c>
      <c r="C3335" t="s">
        <v>1736</v>
      </c>
      <c r="D3335" t="s">
        <v>6924</v>
      </c>
      <c r="E3335" t="s">
        <v>1713</v>
      </c>
    </row>
    <row r="3336" spans="1:5" x14ac:dyDescent="0.35">
      <c r="A3336" t="s">
        <v>4966</v>
      </c>
      <c r="B3336" t="s">
        <v>5</v>
      </c>
      <c r="C3336" t="s">
        <v>1736</v>
      </c>
      <c r="D3336" t="s">
        <v>6924</v>
      </c>
      <c r="E3336" t="s">
        <v>1714</v>
      </c>
    </row>
    <row r="3337" spans="1:5" x14ac:dyDescent="0.35">
      <c r="A3337" t="s">
        <v>4967</v>
      </c>
      <c r="B3337" t="s">
        <v>5</v>
      </c>
      <c r="C3337" t="s">
        <v>1736</v>
      </c>
      <c r="D3337" t="s">
        <v>6924</v>
      </c>
      <c r="E3337" t="s">
        <v>1715</v>
      </c>
    </row>
    <row r="3338" spans="1:5" x14ac:dyDescent="0.35">
      <c r="A3338" t="s">
        <v>4968</v>
      </c>
      <c r="B3338" t="s">
        <v>5</v>
      </c>
      <c r="C3338" t="s">
        <v>1736</v>
      </c>
      <c r="D3338" t="s">
        <v>6925</v>
      </c>
      <c r="E3338" t="s">
        <v>1702</v>
      </c>
    </row>
    <row r="3339" spans="1:5" x14ac:dyDescent="0.35">
      <c r="A3339" t="s">
        <v>4969</v>
      </c>
      <c r="B3339" t="s">
        <v>5</v>
      </c>
      <c r="C3339" t="s">
        <v>1736</v>
      </c>
      <c r="D3339" t="s">
        <v>6925</v>
      </c>
      <c r="E3339" t="s">
        <v>1705</v>
      </c>
    </row>
    <row r="3340" spans="1:5" x14ac:dyDescent="0.35">
      <c r="A3340" t="s">
        <v>4970</v>
      </c>
      <c r="B3340" t="s">
        <v>5</v>
      </c>
      <c r="C3340" t="s">
        <v>1736</v>
      </c>
      <c r="D3340" t="s">
        <v>6925</v>
      </c>
      <c r="E3340" t="s">
        <v>1706</v>
      </c>
    </row>
    <row r="3341" spans="1:5" x14ac:dyDescent="0.35">
      <c r="A3341" t="s">
        <v>4971</v>
      </c>
      <c r="B3341" t="s">
        <v>5</v>
      </c>
      <c r="C3341" t="s">
        <v>1736</v>
      </c>
      <c r="D3341" t="s">
        <v>6925</v>
      </c>
      <c r="E3341" t="s">
        <v>1707</v>
      </c>
    </row>
    <row r="3342" spans="1:5" x14ac:dyDescent="0.35">
      <c r="A3342" t="s">
        <v>4972</v>
      </c>
      <c r="B3342" t="s">
        <v>5</v>
      </c>
      <c r="C3342" t="s">
        <v>1736</v>
      </c>
      <c r="D3342" t="s">
        <v>6925</v>
      </c>
      <c r="E3342" t="s">
        <v>1708</v>
      </c>
    </row>
    <row r="3343" spans="1:5" x14ac:dyDescent="0.35">
      <c r="A3343" t="s">
        <v>4973</v>
      </c>
      <c r="B3343" t="s">
        <v>5</v>
      </c>
      <c r="C3343" t="s">
        <v>1736</v>
      </c>
      <c r="D3343" t="s">
        <v>6925</v>
      </c>
      <c r="E3343" t="s">
        <v>1709</v>
      </c>
    </row>
    <row r="3344" spans="1:5" x14ac:dyDescent="0.35">
      <c r="A3344" t="s">
        <v>4974</v>
      </c>
      <c r="B3344" t="s">
        <v>5</v>
      </c>
      <c r="C3344" t="s">
        <v>1736</v>
      </c>
      <c r="D3344" t="s">
        <v>6925</v>
      </c>
      <c r="E3344" t="s">
        <v>1710</v>
      </c>
    </row>
    <row r="3345" spans="1:5" x14ac:dyDescent="0.35">
      <c r="A3345" t="s">
        <v>4975</v>
      </c>
      <c r="B3345" t="s">
        <v>5</v>
      </c>
      <c r="C3345" t="s">
        <v>1736</v>
      </c>
      <c r="D3345" t="s">
        <v>6925</v>
      </c>
      <c r="E3345" t="s">
        <v>1711</v>
      </c>
    </row>
    <row r="3346" spans="1:5" x14ac:dyDescent="0.35">
      <c r="A3346" t="s">
        <v>4976</v>
      </c>
      <c r="B3346" t="s">
        <v>5</v>
      </c>
      <c r="C3346" t="s">
        <v>1736</v>
      </c>
      <c r="D3346" t="s">
        <v>6925</v>
      </c>
      <c r="E3346" t="s">
        <v>1712</v>
      </c>
    </row>
    <row r="3347" spans="1:5" x14ac:dyDescent="0.35">
      <c r="A3347" t="s">
        <v>4977</v>
      </c>
      <c r="B3347" t="s">
        <v>5</v>
      </c>
      <c r="C3347" t="s">
        <v>1736</v>
      </c>
      <c r="D3347" t="s">
        <v>6925</v>
      </c>
      <c r="E3347" t="s">
        <v>1713</v>
      </c>
    </row>
    <row r="3348" spans="1:5" x14ac:dyDescent="0.35">
      <c r="A3348" t="s">
        <v>4978</v>
      </c>
      <c r="B3348" t="s">
        <v>5</v>
      </c>
      <c r="C3348" t="s">
        <v>1736</v>
      </c>
      <c r="D3348" t="s">
        <v>6925</v>
      </c>
      <c r="E3348" t="s">
        <v>1714</v>
      </c>
    </row>
    <row r="3349" spans="1:5" x14ac:dyDescent="0.35">
      <c r="A3349" t="s">
        <v>4979</v>
      </c>
      <c r="B3349" t="s">
        <v>5</v>
      </c>
      <c r="C3349" t="s">
        <v>1736</v>
      </c>
      <c r="D3349" t="s">
        <v>6925</v>
      </c>
      <c r="E3349" t="s">
        <v>1715</v>
      </c>
    </row>
    <row r="3350" spans="1:5" x14ac:dyDescent="0.35">
      <c r="A3350" t="s">
        <v>4980</v>
      </c>
      <c r="B3350" t="s">
        <v>5</v>
      </c>
      <c r="C3350" t="s">
        <v>1736</v>
      </c>
      <c r="D3350" t="s">
        <v>6926</v>
      </c>
      <c r="E3350" t="s">
        <v>1702</v>
      </c>
    </row>
    <row r="3351" spans="1:5" x14ac:dyDescent="0.35">
      <c r="A3351" t="s">
        <v>4981</v>
      </c>
      <c r="B3351" t="s">
        <v>5</v>
      </c>
      <c r="C3351" t="s">
        <v>1736</v>
      </c>
      <c r="D3351" t="s">
        <v>6926</v>
      </c>
      <c r="E3351" t="s">
        <v>1705</v>
      </c>
    </row>
    <row r="3352" spans="1:5" x14ac:dyDescent="0.35">
      <c r="A3352" t="s">
        <v>4982</v>
      </c>
      <c r="B3352" t="s">
        <v>5</v>
      </c>
      <c r="C3352" t="s">
        <v>1736</v>
      </c>
      <c r="D3352" t="s">
        <v>6926</v>
      </c>
      <c r="E3352" t="s">
        <v>1706</v>
      </c>
    </row>
    <row r="3353" spans="1:5" x14ac:dyDescent="0.35">
      <c r="A3353" t="s">
        <v>4983</v>
      </c>
      <c r="B3353" t="s">
        <v>5</v>
      </c>
      <c r="C3353" t="s">
        <v>1736</v>
      </c>
      <c r="D3353" t="s">
        <v>6926</v>
      </c>
      <c r="E3353" t="s">
        <v>1707</v>
      </c>
    </row>
    <row r="3354" spans="1:5" x14ac:dyDescent="0.35">
      <c r="A3354" t="s">
        <v>4984</v>
      </c>
      <c r="B3354" t="s">
        <v>5</v>
      </c>
      <c r="C3354" t="s">
        <v>1736</v>
      </c>
      <c r="D3354" t="s">
        <v>6926</v>
      </c>
      <c r="E3354" t="s">
        <v>1708</v>
      </c>
    </row>
    <row r="3355" spans="1:5" x14ac:dyDescent="0.35">
      <c r="A3355" t="s">
        <v>4985</v>
      </c>
      <c r="B3355" t="s">
        <v>5</v>
      </c>
      <c r="C3355" t="s">
        <v>1736</v>
      </c>
      <c r="D3355" t="s">
        <v>6926</v>
      </c>
      <c r="E3355" t="s">
        <v>1709</v>
      </c>
    </row>
    <row r="3356" spans="1:5" x14ac:dyDescent="0.35">
      <c r="A3356" t="s">
        <v>4986</v>
      </c>
      <c r="B3356" t="s">
        <v>5</v>
      </c>
      <c r="C3356" t="s">
        <v>1736</v>
      </c>
      <c r="D3356" t="s">
        <v>6926</v>
      </c>
      <c r="E3356" t="s">
        <v>1710</v>
      </c>
    </row>
    <row r="3357" spans="1:5" x14ac:dyDescent="0.35">
      <c r="A3357" t="s">
        <v>4987</v>
      </c>
      <c r="B3357" t="s">
        <v>5</v>
      </c>
      <c r="C3357" t="s">
        <v>1736</v>
      </c>
      <c r="D3357" t="s">
        <v>6926</v>
      </c>
      <c r="E3357" t="s">
        <v>1711</v>
      </c>
    </row>
    <row r="3358" spans="1:5" x14ac:dyDescent="0.35">
      <c r="A3358" t="s">
        <v>4988</v>
      </c>
      <c r="B3358" t="s">
        <v>5</v>
      </c>
      <c r="C3358" t="s">
        <v>1736</v>
      </c>
      <c r="D3358" t="s">
        <v>6926</v>
      </c>
      <c r="E3358" t="s">
        <v>1712</v>
      </c>
    </row>
    <row r="3359" spans="1:5" x14ac:dyDescent="0.35">
      <c r="A3359" t="s">
        <v>4989</v>
      </c>
      <c r="B3359" t="s">
        <v>5</v>
      </c>
      <c r="C3359" t="s">
        <v>1736</v>
      </c>
      <c r="D3359" t="s">
        <v>6926</v>
      </c>
      <c r="E3359" t="s">
        <v>1713</v>
      </c>
    </row>
    <row r="3360" spans="1:5" x14ac:dyDescent="0.35">
      <c r="A3360" t="s">
        <v>4990</v>
      </c>
      <c r="B3360" t="s">
        <v>5</v>
      </c>
      <c r="C3360" t="s">
        <v>1736</v>
      </c>
      <c r="D3360" t="s">
        <v>6926</v>
      </c>
      <c r="E3360" t="s">
        <v>1714</v>
      </c>
    </row>
    <row r="3361" spans="1:5" x14ac:dyDescent="0.35">
      <c r="A3361" t="s">
        <v>4991</v>
      </c>
      <c r="B3361" t="s">
        <v>5</v>
      </c>
      <c r="C3361" t="s">
        <v>1736</v>
      </c>
      <c r="D3361" t="s">
        <v>6926</v>
      </c>
      <c r="E3361" t="s">
        <v>1715</v>
      </c>
    </row>
    <row r="3362" spans="1:5" x14ac:dyDescent="0.35">
      <c r="A3362" t="s">
        <v>4992</v>
      </c>
      <c r="B3362" t="s">
        <v>5</v>
      </c>
      <c r="C3362" t="s">
        <v>1736</v>
      </c>
      <c r="D3362" t="s">
        <v>6927</v>
      </c>
      <c r="E3362" t="s">
        <v>1702</v>
      </c>
    </row>
    <row r="3363" spans="1:5" x14ac:dyDescent="0.35">
      <c r="A3363" t="s">
        <v>4993</v>
      </c>
      <c r="B3363" t="s">
        <v>5</v>
      </c>
      <c r="C3363" t="s">
        <v>1736</v>
      </c>
      <c r="D3363" t="s">
        <v>6927</v>
      </c>
      <c r="E3363" t="s">
        <v>1705</v>
      </c>
    </row>
    <row r="3364" spans="1:5" x14ac:dyDescent="0.35">
      <c r="A3364" t="s">
        <v>4994</v>
      </c>
      <c r="B3364" t="s">
        <v>5</v>
      </c>
      <c r="C3364" t="s">
        <v>1736</v>
      </c>
      <c r="D3364" t="s">
        <v>6927</v>
      </c>
      <c r="E3364" t="s">
        <v>1706</v>
      </c>
    </row>
    <row r="3365" spans="1:5" x14ac:dyDescent="0.35">
      <c r="A3365" t="s">
        <v>4995</v>
      </c>
      <c r="B3365" t="s">
        <v>5</v>
      </c>
      <c r="C3365" t="s">
        <v>1736</v>
      </c>
      <c r="D3365" t="s">
        <v>6927</v>
      </c>
      <c r="E3365" t="s">
        <v>1707</v>
      </c>
    </row>
    <row r="3366" spans="1:5" x14ac:dyDescent="0.35">
      <c r="A3366" t="s">
        <v>4996</v>
      </c>
      <c r="B3366" t="s">
        <v>5</v>
      </c>
      <c r="C3366" t="s">
        <v>1736</v>
      </c>
      <c r="D3366" t="s">
        <v>6927</v>
      </c>
      <c r="E3366" t="s">
        <v>1708</v>
      </c>
    </row>
    <row r="3367" spans="1:5" x14ac:dyDescent="0.35">
      <c r="A3367" t="s">
        <v>4997</v>
      </c>
      <c r="B3367" t="s">
        <v>5</v>
      </c>
      <c r="C3367" t="s">
        <v>1736</v>
      </c>
      <c r="D3367" t="s">
        <v>6927</v>
      </c>
      <c r="E3367" t="s">
        <v>1709</v>
      </c>
    </row>
    <row r="3368" spans="1:5" x14ac:dyDescent="0.35">
      <c r="A3368" t="s">
        <v>4998</v>
      </c>
      <c r="B3368" t="s">
        <v>5</v>
      </c>
      <c r="C3368" t="s">
        <v>1736</v>
      </c>
      <c r="D3368" t="s">
        <v>6927</v>
      </c>
      <c r="E3368" t="s">
        <v>1710</v>
      </c>
    </row>
    <row r="3369" spans="1:5" x14ac:dyDescent="0.35">
      <c r="A3369" t="s">
        <v>4999</v>
      </c>
      <c r="B3369" t="s">
        <v>5</v>
      </c>
      <c r="C3369" t="s">
        <v>1736</v>
      </c>
      <c r="D3369" t="s">
        <v>6927</v>
      </c>
      <c r="E3369" t="s">
        <v>1711</v>
      </c>
    </row>
    <row r="3370" spans="1:5" x14ac:dyDescent="0.35">
      <c r="A3370" t="s">
        <v>5000</v>
      </c>
      <c r="B3370" t="s">
        <v>5</v>
      </c>
      <c r="C3370" t="s">
        <v>1736</v>
      </c>
      <c r="D3370" t="s">
        <v>6927</v>
      </c>
      <c r="E3370" t="s">
        <v>1712</v>
      </c>
    </row>
    <row r="3371" spans="1:5" x14ac:dyDescent="0.35">
      <c r="A3371" t="s">
        <v>5001</v>
      </c>
      <c r="B3371" t="s">
        <v>5</v>
      </c>
      <c r="C3371" t="s">
        <v>1736</v>
      </c>
      <c r="D3371" t="s">
        <v>6927</v>
      </c>
      <c r="E3371" t="s">
        <v>1713</v>
      </c>
    </row>
    <row r="3372" spans="1:5" x14ac:dyDescent="0.35">
      <c r="A3372" t="s">
        <v>5002</v>
      </c>
      <c r="B3372" t="s">
        <v>5</v>
      </c>
      <c r="C3372" t="s">
        <v>1736</v>
      </c>
      <c r="D3372" t="s">
        <v>6927</v>
      </c>
      <c r="E3372" t="s">
        <v>1714</v>
      </c>
    </row>
    <row r="3373" spans="1:5" x14ac:dyDescent="0.35">
      <c r="A3373" t="s">
        <v>5003</v>
      </c>
      <c r="B3373" t="s">
        <v>5</v>
      </c>
      <c r="C3373" t="s">
        <v>1736</v>
      </c>
      <c r="D3373" t="s">
        <v>6927</v>
      </c>
      <c r="E3373" t="s">
        <v>1715</v>
      </c>
    </row>
    <row r="3374" spans="1:5" x14ac:dyDescent="0.35">
      <c r="A3374" t="s">
        <v>5004</v>
      </c>
      <c r="B3374" t="s">
        <v>5</v>
      </c>
      <c r="C3374" t="s">
        <v>1736</v>
      </c>
      <c r="D3374" t="s">
        <v>6928</v>
      </c>
      <c r="E3374" t="s">
        <v>1702</v>
      </c>
    </row>
    <row r="3375" spans="1:5" x14ac:dyDescent="0.35">
      <c r="A3375" t="s">
        <v>5005</v>
      </c>
      <c r="B3375" t="s">
        <v>5</v>
      </c>
      <c r="C3375" t="s">
        <v>1736</v>
      </c>
      <c r="D3375" t="s">
        <v>6928</v>
      </c>
      <c r="E3375" t="s">
        <v>1705</v>
      </c>
    </row>
    <row r="3376" spans="1:5" x14ac:dyDescent="0.35">
      <c r="A3376" t="s">
        <v>5006</v>
      </c>
      <c r="B3376" t="s">
        <v>5</v>
      </c>
      <c r="C3376" t="s">
        <v>1736</v>
      </c>
      <c r="D3376" t="s">
        <v>6928</v>
      </c>
      <c r="E3376" t="s">
        <v>1706</v>
      </c>
    </row>
    <row r="3377" spans="1:5" x14ac:dyDescent="0.35">
      <c r="A3377" t="s">
        <v>5007</v>
      </c>
      <c r="B3377" t="s">
        <v>5</v>
      </c>
      <c r="C3377" t="s">
        <v>1736</v>
      </c>
      <c r="D3377" t="s">
        <v>6928</v>
      </c>
      <c r="E3377" t="s">
        <v>1707</v>
      </c>
    </row>
    <row r="3378" spans="1:5" x14ac:dyDescent="0.35">
      <c r="A3378" t="s">
        <v>5008</v>
      </c>
      <c r="B3378" t="s">
        <v>5</v>
      </c>
      <c r="C3378" t="s">
        <v>1736</v>
      </c>
      <c r="D3378" t="s">
        <v>6928</v>
      </c>
      <c r="E3378" t="s">
        <v>1708</v>
      </c>
    </row>
    <row r="3379" spans="1:5" x14ac:dyDescent="0.35">
      <c r="A3379" t="s">
        <v>5009</v>
      </c>
      <c r="B3379" t="s">
        <v>5</v>
      </c>
      <c r="C3379" t="s">
        <v>1736</v>
      </c>
      <c r="D3379" t="s">
        <v>6928</v>
      </c>
      <c r="E3379" t="s">
        <v>1709</v>
      </c>
    </row>
    <row r="3380" spans="1:5" x14ac:dyDescent="0.35">
      <c r="A3380" t="s">
        <v>5010</v>
      </c>
      <c r="B3380" t="s">
        <v>5</v>
      </c>
      <c r="C3380" t="s">
        <v>1736</v>
      </c>
      <c r="D3380" t="s">
        <v>6928</v>
      </c>
      <c r="E3380" t="s">
        <v>1710</v>
      </c>
    </row>
    <row r="3381" spans="1:5" x14ac:dyDescent="0.35">
      <c r="A3381" t="s">
        <v>5011</v>
      </c>
      <c r="B3381" t="s">
        <v>5</v>
      </c>
      <c r="C3381" t="s">
        <v>1736</v>
      </c>
      <c r="D3381" t="s">
        <v>6928</v>
      </c>
      <c r="E3381" t="s">
        <v>1711</v>
      </c>
    </row>
    <row r="3382" spans="1:5" x14ac:dyDescent="0.35">
      <c r="A3382" t="s">
        <v>5012</v>
      </c>
      <c r="B3382" t="s">
        <v>5</v>
      </c>
      <c r="C3382" t="s">
        <v>1736</v>
      </c>
      <c r="D3382" t="s">
        <v>6928</v>
      </c>
      <c r="E3382" t="s">
        <v>1712</v>
      </c>
    </row>
    <row r="3383" spans="1:5" x14ac:dyDescent="0.35">
      <c r="A3383" t="s">
        <v>5013</v>
      </c>
      <c r="B3383" t="s">
        <v>5</v>
      </c>
      <c r="C3383" t="s">
        <v>1736</v>
      </c>
      <c r="D3383" t="s">
        <v>6928</v>
      </c>
      <c r="E3383" t="s">
        <v>1713</v>
      </c>
    </row>
    <row r="3384" spans="1:5" x14ac:dyDescent="0.35">
      <c r="A3384" t="s">
        <v>5014</v>
      </c>
      <c r="B3384" t="s">
        <v>5</v>
      </c>
      <c r="C3384" t="s">
        <v>1736</v>
      </c>
      <c r="D3384" t="s">
        <v>6928</v>
      </c>
      <c r="E3384" t="s">
        <v>1714</v>
      </c>
    </row>
    <row r="3385" spans="1:5" x14ac:dyDescent="0.35">
      <c r="A3385" t="s">
        <v>5015</v>
      </c>
      <c r="B3385" t="s">
        <v>5</v>
      </c>
      <c r="C3385" t="s">
        <v>1736</v>
      </c>
      <c r="D3385" t="s">
        <v>6928</v>
      </c>
      <c r="E3385" t="s">
        <v>1715</v>
      </c>
    </row>
    <row r="3386" spans="1:5" x14ac:dyDescent="0.35">
      <c r="A3386" t="s">
        <v>5016</v>
      </c>
      <c r="B3386" t="s">
        <v>5</v>
      </c>
      <c r="C3386" t="s">
        <v>1736</v>
      </c>
      <c r="D3386" t="s">
        <v>6929</v>
      </c>
      <c r="E3386" t="s">
        <v>1702</v>
      </c>
    </row>
    <row r="3387" spans="1:5" x14ac:dyDescent="0.35">
      <c r="A3387" t="s">
        <v>5017</v>
      </c>
      <c r="B3387" t="s">
        <v>5</v>
      </c>
      <c r="C3387" t="s">
        <v>1736</v>
      </c>
      <c r="D3387" t="s">
        <v>6929</v>
      </c>
      <c r="E3387" t="s">
        <v>1705</v>
      </c>
    </row>
    <row r="3388" spans="1:5" x14ac:dyDescent="0.35">
      <c r="A3388" t="s">
        <v>5018</v>
      </c>
      <c r="B3388" t="s">
        <v>5</v>
      </c>
      <c r="C3388" t="s">
        <v>1736</v>
      </c>
      <c r="D3388" t="s">
        <v>6929</v>
      </c>
      <c r="E3388" t="s">
        <v>1706</v>
      </c>
    </row>
    <row r="3389" spans="1:5" x14ac:dyDescent="0.35">
      <c r="A3389" t="s">
        <v>5019</v>
      </c>
      <c r="B3389" t="s">
        <v>5</v>
      </c>
      <c r="C3389" t="s">
        <v>1736</v>
      </c>
      <c r="D3389" t="s">
        <v>6929</v>
      </c>
      <c r="E3389" t="s">
        <v>1707</v>
      </c>
    </row>
    <row r="3390" spans="1:5" x14ac:dyDescent="0.35">
      <c r="A3390" t="s">
        <v>5020</v>
      </c>
      <c r="B3390" t="s">
        <v>5</v>
      </c>
      <c r="C3390" t="s">
        <v>1736</v>
      </c>
      <c r="D3390" t="s">
        <v>6929</v>
      </c>
      <c r="E3390" t="s">
        <v>1708</v>
      </c>
    </row>
    <row r="3391" spans="1:5" x14ac:dyDescent="0.35">
      <c r="A3391" t="s">
        <v>5021</v>
      </c>
      <c r="B3391" t="s">
        <v>5</v>
      </c>
      <c r="C3391" t="s">
        <v>1736</v>
      </c>
      <c r="D3391" t="s">
        <v>6929</v>
      </c>
      <c r="E3391" t="s">
        <v>1709</v>
      </c>
    </row>
    <row r="3392" spans="1:5" x14ac:dyDescent="0.35">
      <c r="A3392" t="s">
        <v>5022</v>
      </c>
      <c r="B3392" t="s">
        <v>5</v>
      </c>
      <c r="C3392" t="s">
        <v>1736</v>
      </c>
      <c r="D3392" t="s">
        <v>6929</v>
      </c>
      <c r="E3392" t="s">
        <v>1710</v>
      </c>
    </row>
    <row r="3393" spans="1:5" x14ac:dyDescent="0.35">
      <c r="A3393" t="s">
        <v>5023</v>
      </c>
      <c r="B3393" t="s">
        <v>5</v>
      </c>
      <c r="C3393" t="s">
        <v>1736</v>
      </c>
      <c r="D3393" t="s">
        <v>6929</v>
      </c>
      <c r="E3393" t="s">
        <v>1711</v>
      </c>
    </row>
    <row r="3394" spans="1:5" x14ac:dyDescent="0.35">
      <c r="A3394" t="s">
        <v>5024</v>
      </c>
      <c r="B3394" t="s">
        <v>5</v>
      </c>
      <c r="C3394" t="s">
        <v>1736</v>
      </c>
      <c r="D3394" t="s">
        <v>6929</v>
      </c>
      <c r="E3394" t="s">
        <v>1712</v>
      </c>
    </row>
    <row r="3395" spans="1:5" x14ac:dyDescent="0.35">
      <c r="A3395" t="s">
        <v>5025</v>
      </c>
      <c r="B3395" t="s">
        <v>5</v>
      </c>
      <c r="C3395" t="s">
        <v>1736</v>
      </c>
      <c r="D3395" t="s">
        <v>6929</v>
      </c>
      <c r="E3395" t="s">
        <v>1713</v>
      </c>
    </row>
    <row r="3396" spans="1:5" x14ac:dyDescent="0.35">
      <c r="A3396" t="s">
        <v>5026</v>
      </c>
      <c r="B3396" t="s">
        <v>5</v>
      </c>
      <c r="C3396" t="s">
        <v>1736</v>
      </c>
      <c r="D3396" t="s">
        <v>6929</v>
      </c>
      <c r="E3396" t="s">
        <v>1714</v>
      </c>
    </row>
    <row r="3397" spans="1:5" x14ac:dyDescent="0.35">
      <c r="A3397" t="s">
        <v>5027</v>
      </c>
      <c r="B3397" t="s">
        <v>5</v>
      </c>
      <c r="C3397" t="s">
        <v>1736</v>
      </c>
      <c r="D3397" t="s">
        <v>6929</v>
      </c>
      <c r="E3397" t="s">
        <v>1715</v>
      </c>
    </row>
    <row r="3398" spans="1:5" x14ac:dyDescent="0.35">
      <c r="A3398" t="s">
        <v>5028</v>
      </c>
      <c r="B3398" t="s">
        <v>5</v>
      </c>
      <c r="C3398" t="s">
        <v>1736</v>
      </c>
      <c r="D3398" t="s">
        <v>6930</v>
      </c>
      <c r="E3398" t="s">
        <v>1702</v>
      </c>
    </row>
    <row r="3399" spans="1:5" x14ac:dyDescent="0.35">
      <c r="A3399" t="s">
        <v>5029</v>
      </c>
      <c r="B3399" t="s">
        <v>5</v>
      </c>
      <c r="C3399" t="s">
        <v>1736</v>
      </c>
      <c r="D3399" t="s">
        <v>6930</v>
      </c>
      <c r="E3399" t="s">
        <v>1705</v>
      </c>
    </row>
    <row r="3400" spans="1:5" x14ac:dyDescent="0.35">
      <c r="A3400" t="s">
        <v>5030</v>
      </c>
      <c r="B3400" t="s">
        <v>5</v>
      </c>
      <c r="C3400" t="s">
        <v>1736</v>
      </c>
      <c r="D3400" t="s">
        <v>6930</v>
      </c>
      <c r="E3400" t="s">
        <v>1706</v>
      </c>
    </row>
    <row r="3401" spans="1:5" x14ac:dyDescent="0.35">
      <c r="A3401" t="s">
        <v>5031</v>
      </c>
      <c r="B3401" t="s">
        <v>5</v>
      </c>
      <c r="C3401" t="s">
        <v>1736</v>
      </c>
      <c r="D3401" t="s">
        <v>6930</v>
      </c>
      <c r="E3401" t="s">
        <v>1707</v>
      </c>
    </row>
    <row r="3402" spans="1:5" x14ac:dyDescent="0.35">
      <c r="A3402" t="s">
        <v>5032</v>
      </c>
      <c r="B3402" t="s">
        <v>5</v>
      </c>
      <c r="C3402" t="s">
        <v>1736</v>
      </c>
      <c r="D3402" t="s">
        <v>6930</v>
      </c>
      <c r="E3402" t="s">
        <v>1708</v>
      </c>
    </row>
    <row r="3403" spans="1:5" x14ac:dyDescent="0.35">
      <c r="A3403" t="s">
        <v>5033</v>
      </c>
      <c r="B3403" t="s">
        <v>5</v>
      </c>
      <c r="C3403" t="s">
        <v>1736</v>
      </c>
      <c r="D3403" t="s">
        <v>6930</v>
      </c>
      <c r="E3403" t="s">
        <v>1709</v>
      </c>
    </row>
    <row r="3404" spans="1:5" x14ac:dyDescent="0.35">
      <c r="A3404" t="s">
        <v>5034</v>
      </c>
      <c r="B3404" t="s">
        <v>5</v>
      </c>
      <c r="C3404" t="s">
        <v>1736</v>
      </c>
      <c r="D3404" t="s">
        <v>6930</v>
      </c>
      <c r="E3404" t="s">
        <v>1710</v>
      </c>
    </row>
    <row r="3405" spans="1:5" x14ac:dyDescent="0.35">
      <c r="A3405" t="s">
        <v>5035</v>
      </c>
      <c r="B3405" t="s">
        <v>5</v>
      </c>
      <c r="C3405" t="s">
        <v>1736</v>
      </c>
      <c r="D3405" t="s">
        <v>6930</v>
      </c>
      <c r="E3405" t="s">
        <v>1711</v>
      </c>
    </row>
    <row r="3406" spans="1:5" x14ac:dyDescent="0.35">
      <c r="A3406" t="s">
        <v>5036</v>
      </c>
      <c r="B3406" t="s">
        <v>5</v>
      </c>
      <c r="C3406" t="s">
        <v>1736</v>
      </c>
      <c r="D3406" t="s">
        <v>6930</v>
      </c>
      <c r="E3406" t="s">
        <v>1712</v>
      </c>
    </row>
    <row r="3407" spans="1:5" x14ac:dyDescent="0.35">
      <c r="A3407" t="s">
        <v>5037</v>
      </c>
      <c r="B3407" t="s">
        <v>5</v>
      </c>
      <c r="C3407" t="s">
        <v>1736</v>
      </c>
      <c r="D3407" t="s">
        <v>6930</v>
      </c>
      <c r="E3407" t="s">
        <v>1713</v>
      </c>
    </row>
    <row r="3408" spans="1:5" x14ac:dyDescent="0.35">
      <c r="A3408" t="s">
        <v>5038</v>
      </c>
      <c r="B3408" t="s">
        <v>5</v>
      </c>
      <c r="C3408" t="s">
        <v>1736</v>
      </c>
      <c r="D3408" t="s">
        <v>6930</v>
      </c>
      <c r="E3408" t="s">
        <v>1714</v>
      </c>
    </row>
    <row r="3409" spans="1:5" x14ac:dyDescent="0.35">
      <c r="A3409" t="s">
        <v>5039</v>
      </c>
      <c r="B3409" t="s">
        <v>5</v>
      </c>
      <c r="C3409" t="s">
        <v>1736</v>
      </c>
      <c r="D3409" t="s">
        <v>6930</v>
      </c>
      <c r="E3409" t="s">
        <v>1715</v>
      </c>
    </row>
    <row r="3410" spans="1:5" x14ac:dyDescent="0.35">
      <c r="A3410" t="s">
        <v>5040</v>
      </c>
      <c r="B3410" t="s">
        <v>5</v>
      </c>
      <c r="C3410" t="s">
        <v>1736</v>
      </c>
      <c r="D3410" t="s">
        <v>6931</v>
      </c>
      <c r="E3410" t="s">
        <v>1702</v>
      </c>
    </row>
    <row r="3411" spans="1:5" x14ac:dyDescent="0.35">
      <c r="A3411" t="s">
        <v>5041</v>
      </c>
      <c r="B3411" t="s">
        <v>5</v>
      </c>
      <c r="C3411" t="s">
        <v>1736</v>
      </c>
      <c r="D3411" t="s">
        <v>6931</v>
      </c>
      <c r="E3411" t="s">
        <v>1705</v>
      </c>
    </row>
    <row r="3412" spans="1:5" x14ac:dyDescent="0.35">
      <c r="A3412" t="s">
        <v>5042</v>
      </c>
      <c r="B3412" t="s">
        <v>5</v>
      </c>
      <c r="C3412" t="s">
        <v>1736</v>
      </c>
      <c r="D3412" t="s">
        <v>6931</v>
      </c>
      <c r="E3412" t="s">
        <v>1706</v>
      </c>
    </row>
    <row r="3413" spans="1:5" x14ac:dyDescent="0.35">
      <c r="A3413" t="s">
        <v>5043</v>
      </c>
      <c r="B3413" t="s">
        <v>5</v>
      </c>
      <c r="C3413" t="s">
        <v>1736</v>
      </c>
      <c r="D3413" t="s">
        <v>6931</v>
      </c>
      <c r="E3413" t="s">
        <v>1707</v>
      </c>
    </row>
    <row r="3414" spans="1:5" x14ac:dyDescent="0.35">
      <c r="A3414" t="s">
        <v>5044</v>
      </c>
      <c r="B3414" t="s">
        <v>5</v>
      </c>
      <c r="C3414" t="s">
        <v>1736</v>
      </c>
      <c r="D3414" t="s">
        <v>6931</v>
      </c>
      <c r="E3414" t="s">
        <v>1708</v>
      </c>
    </row>
    <row r="3415" spans="1:5" x14ac:dyDescent="0.35">
      <c r="A3415" t="s">
        <v>5045</v>
      </c>
      <c r="B3415" t="s">
        <v>5</v>
      </c>
      <c r="C3415" t="s">
        <v>1736</v>
      </c>
      <c r="D3415" t="s">
        <v>6931</v>
      </c>
      <c r="E3415" t="s">
        <v>1709</v>
      </c>
    </row>
    <row r="3416" spans="1:5" x14ac:dyDescent="0.35">
      <c r="A3416" t="s">
        <v>5046</v>
      </c>
      <c r="B3416" t="s">
        <v>5</v>
      </c>
      <c r="C3416" t="s">
        <v>1736</v>
      </c>
      <c r="D3416" t="s">
        <v>6931</v>
      </c>
      <c r="E3416" t="s">
        <v>1710</v>
      </c>
    </row>
    <row r="3417" spans="1:5" x14ac:dyDescent="0.35">
      <c r="A3417" t="s">
        <v>5047</v>
      </c>
      <c r="B3417" t="s">
        <v>5</v>
      </c>
      <c r="C3417" t="s">
        <v>1736</v>
      </c>
      <c r="D3417" t="s">
        <v>6931</v>
      </c>
      <c r="E3417" t="s">
        <v>1711</v>
      </c>
    </row>
    <row r="3418" spans="1:5" x14ac:dyDescent="0.35">
      <c r="A3418" t="s">
        <v>5048</v>
      </c>
      <c r="B3418" t="s">
        <v>5</v>
      </c>
      <c r="C3418" t="s">
        <v>1736</v>
      </c>
      <c r="D3418" t="s">
        <v>6931</v>
      </c>
      <c r="E3418" t="s">
        <v>1712</v>
      </c>
    </row>
    <row r="3419" spans="1:5" x14ac:dyDescent="0.35">
      <c r="A3419" t="s">
        <v>5049</v>
      </c>
      <c r="B3419" t="s">
        <v>5</v>
      </c>
      <c r="C3419" t="s">
        <v>1736</v>
      </c>
      <c r="D3419" t="s">
        <v>6931</v>
      </c>
      <c r="E3419" t="s">
        <v>1713</v>
      </c>
    </row>
    <row r="3420" spans="1:5" x14ac:dyDescent="0.35">
      <c r="A3420" t="s">
        <v>5050</v>
      </c>
      <c r="B3420" t="s">
        <v>5</v>
      </c>
      <c r="C3420" t="s">
        <v>1736</v>
      </c>
      <c r="D3420" t="s">
        <v>6931</v>
      </c>
      <c r="E3420" t="s">
        <v>1714</v>
      </c>
    </row>
    <row r="3421" spans="1:5" x14ac:dyDescent="0.35">
      <c r="A3421" t="s">
        <v>5051</v>
      </c>
      <c r="B3421" t="s">
        <v>5</v>
      </c>
      <c r="C3421" t="s">
        <v>1736</v>
      </c>
      <c r="D3421" t="s">
        <v>6931</v>
      </c>
      <c r="E3421" t="s">
        <v>1715</v>
      </c>
    </row>
    <row r="3422" spans="1:5" x14ac:dyDescent="0.35">
      <c r="A3422" t="s">
        <v>5052</v>
      </c>
      <c r="B3422" t="s">
        <v>5</v>
      </c>
      <c r="C3422" t="s">
        <v>1736</v>
      </c>
      <c r="D3422" t="s">
        <v>6932</v>
      </c>
      <c r="E3422" t="s">
        <v>1702</v>
      </c>
    </row>
    <row r="3423" spans="1:5" x14ac:dyDescent="0.35">
      <c r="A3423" t="s">
        <v>5053</v>
      </c>
      <c r="B3423" t="s">
        <v>5</v>
      </c>
      <c r="C3423" t="s">
        <v>1736</v>
      </c>
      <c r="D3423" t="s">
        <v>6932</v>
      </c>
      <c r="E3423" t="s">
        <v>1705</v>
      </c>
    </row>
    <row r="3424" spans="1:5" x14ac:dyDescent="0.35">
      <c r="A3424" t="s">
        <v>5054</v>
      </c>
      <c r="B3424" t="s">
        <v>5</v>
      </c>
      <c r="C3424" t="s">
        <v>1736</v>
      </c>
      <c r="D3424" t="s">
        <v>6932</v>
      </c>
      <c r="E3424" t="s">
        <v>1706</v>
      </c>
    </row>
    <row r="3425" spans="1:5" x14ac:dyDescent="0.35">
      <c r="A3425" t="s">
        <v>5055</v>
      </c>
      <c r="B3425" t="s">
        <v>5</v>
      </c>
      <c r="C3425" t="s">
        <v>1736</v>
      </c>
      <c r="D3425" t="s">
        <v>6932</v>
      </c>
      <c r="E3425" t="s">
        <v>1707</v>
      </c>
    </row>
    <row r="3426" spans="1:5" x14ac:dyDescent="0.35">
      <c r="A3426" t="s">
        <v>5056</v>
      </c>
      <c r="B3426" t="s">
        <v>5</v>
      </c>
      <c r="C3426" t="s">
        <v>1736</v>
      </c>
      <c r="D3426" t="s">
        <v>6932</v>
      </c>
      <c r="E3426" t="s">
        <v>1708</v>
      </c>
    </row>
    <row r="3427" spans="1:5" x14ac:dyDescent="0.35">
      <c r="A3427" t="s">
        <v>5057</v>
      </c>
      <c r="B3427" t="s">
        <v>5</v>
      </c>
      <c r="C3427" t="s">
        <v>1736</v>
      </c>
      <c r="D3427" t="s">
        <v>6932</v>
      </c>
      <c r="E3427" t="s">
        <v>1709</v>
      </c>
    </row>
    <row r="3428" spans="1:5" x14ac:dyDescent="0.35">
      <c r="A3428" t="s">
        <v>5058</v>
      </c>
      <c r="B3428" t="s">
        <v>5</v>
      </c>
      <c r="C3428" t="s">
        <v>1736</v>
      </c>
      <c r="D3428" t="s">
        <v>6932</v>
      </c>
      <c r="E3428" t="s">
        <v>1710</v>
      </c>
    </row>
    <row r="3429" spans="1:5" x14ac:dyDescent="0.35">
      <c r="A3429" t="s">
        <v>5059</v>
      </c>
      <c r="B3429" t="s">
        <v>5</v>
      </c>
      <c r="C3429" t="s">
        <v>1736</v>
      </c>
      <c r="D3429" t="s">
        <v>6932</v>
      </c>
      <c r="E3429" t="s">
        <v>1711</v>
      </c>
    </row>
    <row r="3430" spans="1:5" x14ac:dyDescent="0.35">
      <c r="A3430" t="s">
        <v>5060</v>
      </c>
      <c r="B3430" t="s">
        <v>5</v>
      </c>
      <c r="C3430" t="s">
        <v>1736</v>
      </c>
      <c r="D3430" t="s">
        <v>6932</v>
      </c>
      <c r="E3430" t="s">
        <v>1712</v>
      </c>
    </row>
    <row r="3431" spans="1:5" x14ac:dyDescent="0.35">
      <c r="A3431" t="s">
        <v>5061</v>
      </c>
      <c r="B3431" t="s">
        <v>5</v>
      </c>
      <c r="C3431" t="s">
        <v>1736</v>
      </c>
      <c r="D3431" t="s">
        <v>6932</v>
      </c>
      <c r="E3431" t="s">
        <v>1713</v>
      </c>
    </row>
    <row r="3432" spans="1:5" x14ac:dyDescent="0.35">
      <c r="A3432" t="s">
        <v>5062</v>
      </c>
      <c r="B3432" t="s">
        <v>5</v>
      </c>
      <c r="C3432" t="s">
        <v>1736</v>
      </c>
      <c r="D3432" t="s">
        <v>6932</v>
      </c>
      <c r="E3432" t="s">
        <v>1714</v>
      </c>
    </row>
    <row r="3433" spans="1:5" x14ac:dyDescent="0.35">
      <c r="A3433" t="s">
        <v>5063</v>
      </c>
      <c r="B3433" t="s">
        <v>5</v>
      </c>
      <c r="C3433" t="s">
        <v>1736</v>
      </c>
      <c r="D3433" t="s">
        <v>6932</v>
      </c>
      <c r="E3433" t="s">
        <v>1715</v>
      </c>
    </row>
    <row r="3434" spans="1:5" x14ac:dyDescent="0.35">
      <c r="A3434" t="s">
        <v>5064</v>
      </c>
      <c r="B3434" t="s">
        <v>5</v>
      </c>
      <c r="C3434" t="s">
        <v>1736</v>
      </c>
      <c r="D3434" t="s">
        <v>6933</v>
      </c>
      <c r="E3434" t="s">
        <v>1702</v>
      </c>
    </row>
    <row r="3435" spans="1:5" x14ac:dyDescent="0.35">
      <c r="A3435" t="s">
        <v>5065</v>
      </c>
      <c r="B3435" t="s">
        <v>5</v>
      </c>
      <c r="C3435" t="s">
        <v>1736</v>
      </c>
      <c r="D3435" t="s">
        <v>6933</v>
      </c>
      <c r="E3435" t="s">
        <v>1705</v>
      </c>
    </row>
    <row r="3436" spans="1:5" x14ac:dyDescent="0.35">
      <c r="A3436" t="s">
        <v>5066</v>
      </c>
      <c r="B3436" t="s">
        <v>5</v>
      </c>
      <c r="C3436" t="s">
        <v>1736</v>
      </c>
      <c r="D3436" t="s">
        <v>6933</v>
      </c>
      <c r="E3436" t="s">
        <v>1706</v>
      </c>
    </row>
    <row r="3437" spans="1:5" x14ac:dyDescent="0.35">
      <c r="A3437" t="s">
        <v>5067</v>
      </c>
      <c r="B3437" t="s">
        <v>5</v>
      </c>
      <c r="C3437" t="s">
        <v>1736</v>
      </c>
      <c r="D3437" t="s">
        <v>6933</v>
      </c>
      <c r="E3437" t="s">
        <v>1707</v>
      </c>
    </row>
    <row r="3438" spans="1:5" x14ac:dyDescent="0.35">
      <c r="A3438" t="s">
        <v>5068</v>
      </c>
      <c r="B3438" t="s">
        <v>5</v>
      </c>
      <c r="C3438" t="s">
        <v>1736</v>
      </c>
      <c r="D3438" t="s">
        <v>6933</v>
      </c>
      <c r="E3438" t="s">
        <v>1708</v>
      </c>
    </row>
    <row r="3439" spans="1:5" x14ac:dyDescent="0.35">
      <c r="A3439" t="s">
        <v>5069</v>
      </c>
      <c r="B3439" t="s">
        <v>5</v>
      </c>
      <c r="C3439" t="s">
        <v>1736</v>
      </c>
      <c r="D3439" t="s">
        <v>6933</v>
      </c>
      <c r="E3439" t="s">
        <v>1709</v>
      </c>
    </row>
    <row r="3440" spans="1:5" x14ac:dyDescent="0.35">
      <c r="A3440" t="s">
        <v>5070</v>
      </c>
      <c r="B3440" t="s">
        <v>5</v>
      </c>
      <c r="C3440" t="s">
        <v>1736</v>
      </c>
      <c r="D3440" t="s">
        <v>6933</v>
      </c>
      <c r="E3440" t="s">
        <v>1710</v>
      </c>
    </row>
    <row r="3441" spans="1:5" x14ac:dyDescent="0.35">
      <c r="A3441" t="s">
        <v>5071</v>
      </c>
      <c r="B3441" t="s">
        <v>5</v>
      </c>
      <c r="C3441" t="s">
        <v>1736</v>
      </c>
      <c r="D3441" t="s">
        <v>6933</v>
      </c>
      <c r="E3441" t="s">
        <v>1711</v>
      </c>
    </row>
    <row r="3442" spans="1:5" x14ac:dyDescent="0.35">
      <c r="A3442" t="s">
        <v>5072</v>
      </c>
      <c r="B3442" t="s">
        <v>5</v>
      </c>
      <c r="C3442" t="s">
        <v>1736</v>
      </c>
      <c r="D3442" t="s">
        <v>6933</v>
      </c>
      <c r="E3442" t="s">
        <v>1712</v>
      </c>
    </row>
    <row r="3443" spans="1:5" x14ac:dyDescent="0.35">
      <c r="A3443" t="s">
        <v>5073</v>
      </c>
      <c r="B3443" t="s">
        <v>5</v>
      </c>
      <c r="C3443" t="s">
        <v>1736</v>
      </c>
      <c r="D3443" t="s">
        <v>6933</v>
      </c>
      <c r="E3443" t="s">
        <v>1713</v>
      </c>
    </row>
    <row r="3444" spans="1:5" x14ac:dyDescent="0.35">
      <c r="A3444" t="s">
        <v>5074</v>
      </c>
      <c r="B3444" t="s">
        <v>5</v>
      </c>
      <c r="C3444" t="s">
        <v>1736</v>
      </c>
      <c r="D3444" t="s">
        <v>6933</v>
      </c>
      <c r="E3444" t="s">
        <v>1714</v>
      </c>
    </row>
    <row r="3445" spans="1:5" x14ac:dyDescent="0.35">
      <c r="A3445" t="s">
        <v>5075</v>
      </c>
      <c r="B3445" t="s">
        <v>5</v>
      </c>
      <c r="C3445" t="s">
        <v>1736</v>
      </c>
      <c r="D3445" t="s">
        <v>6933</v>
      </c>
      <c r="E3445" t="s">
        <v>1715</v>
      </c>
    </row>
    <row r="3446" spans="1:5" x14ac:dyDescent="0.35">
      <c r="A3446" t="s">
        <v>5076</v>
      </c>
      <c r="B3446" t="s">
        <v>5</v>
      </c>
      <c r="C3446" t="s">
        <v>1736</v>
      </c>
      <c r="D3446" t="s">
        <v>6934</v>
      </c>
      <c r="E3446" t="s">
        <v>1702</v>
      </c>
    </row>
    <row r="3447" spans="1:5" x14ac:dyDescent="0.35">
      <c r="A3447" t="s">
        <v>5077</v>
      </c>
      <c r="B3447" t="s">
        <v>5</v>
      </c>
      <c r="C3447" t="s">
        <v>1736</v>
      </c>
      <c r="D3447" t="s">
        <v>6934</v>
      </c>
      <c r="E3447" t="s">
        <v>1705</v>
      </c>
    </row>
    <row r="3448" spans="1:5" x14ac:dyDescent="0.35">
      <c r="A3448" t="s">
        <v>5078</v>
      </c>
      <c r="B3448" t="s">
        <v>5</v>
      </c>
      <c r="C3448" t="s">
        <v>1736</v>
      </c>
      <c r="D3448" t="s">
        <v>6934</v>
      </c>
      <c r="E3448" t="s">
        <v>1706</v>
      </c>
    </row>
    <row r="3449" spans="1:5" x14ac:dyDescent="0.35">
      <c r="A3449" t="s">
        <v>5079</v>
      </c>
      <c r="B3449" t="s">
        <v>5</v>
      </c>
      <c r="C3449" t="s">
        <v>1736</v>
      </c>
      <c r="D3449" t="s">
        <v>6934</v>
      </c>
      <c r="E3449" t="s">
        <v>1707</v>
      </c>
    </row>
    <row r="3450" spans="1:5" x14ac:dyDescent="0.35">
      <c r="A3450" t="s">
        <v>5080</v>
      </c>
      <c r="B3450" t="s">
        <v>5</v>
      </c>
      <c r="C3450" t="s">
        <v>1736</v>
      </c>
      <c r="D3450" t="s">
        <v>6934</v>
      </c>
      <c r="E3450" t="s">
        <v>1708</v>
      </c>
    </row>
    <row r="3451" spans="1:5" x14ac:dyDescent="0.35">
      <c r="A3451" t="s">
        <v>5081</v>
      </c>
      <c r="B3451" t="s">
        <v>5</v>
      </c>
      <c r="C3451" t="s">
        <v>1736</v>
      </c>
      <c r="D3451" t="s">
        <v>6934</v>
      </c>
      <c r="E3451" t="s">
        <v>1709</v>
      </c>
    </row>
    <row r="3452" spans="1:5" x14ac:dyDescent="0.35">
      <c r="A3452" t="s">
        <v>5082</v>
      </c>
      <c r="B3452" t="s">
        <v>5</v>
      </c>
      <c r="C3452" t="s">
        <v>1736</v>
      </c>
      <c r="D3452" t="s">
        <v>6934</v>
      </c>
      <c r="E3452" t="s">
        <v>1710</v>
      </c>
    </row>
    <row r="3453" spans="1:5" x14ac:dyDescent="0.35">
      <c r="A3453" t="s">
        <v>5083</v>
      </c>
      <c r="B3453" t="s">
        <v>5</v>
      </c>
      <c r="C3453" t="s">
        <v>1736</v>
      </c>
      <c r="D3453" t="s">
        <v>6934</v>
      </c>
      <c r="E3453" t="s">
        <v>1711</v>
      </c>
    </row>
    <row r="3454" spans="1:5" x14ac:dyDescent="0.35">
      <c r="A3454" t="s">
        <v>5084</v>
      </c>
      <c r="B3454" t="s">
        <v>5</v>
      </c>
      <c r="C3454" t="s">
        <v>1736</v>
      </c>
      <c r="D3454" t="s">
        <v>6934</v>
      </c>
      <c r="E3454" t="s">
        <v>1712</v>
      </c>
    </row>
    <row r="3455" spans="1:5" x14ac:dyDescent="0.35">
      <c r="A3455" t="s">
        <v>5085</v>
      </c>
      <c r="B3455" t="s">
        <v>5</v>
      </c>
      <c r="C3455" t="s">
        <v>1736</v>
      </c>
      <c r="D3455" t="s">
        <v>6934</v>
      </c>
      <c r="E3455" t="s">
        <v>1713</v>
      </c>
    </row>
    <row r="3456" spans="1:5" x14ac:dyDescent="0.35">
      <c r="A3456" t="s">
        <v>5086</v>
      </c>
      <c r="B3456" t="s">
        <v>5</v>
      </c>
      <c r="C3456" t="s">
        <v>1736</v>
      </c>
      <c r="D3456" t="s">
        <v>6934</v>
      </c>
      <c r="E3456" t="s">
        <v>1714</v>
      </c>
    </row>
    <row r="3457" spans="1:5" x14ac:dyDescent="0.35">
      <c r="A3457" t="s">
        <v>5087</v>
      </c>
      <c r="B3457" t="s">
        <v>5</v>
      </c>
      <c r="C3457" t="s">
        <v>1736</v>
      </c>
      <c r="D3457" t="s">
        <v>6934</v>
      </c>
      <c r="E3457" t="s">
        <v>1715</v>
      </c>
    </row>
    <row r="3458" spans="1:5" x14ac:dyDescent="0.35">
      <c r="A3458" t="s">
        <v>5088</v>
      </c>
      <c r="B3458" t="s">
        <v>5</v>
      </c>
      <c r="C3458" t="s">
        <v>1736</v>
      </c>
      <c r="D3458" t="s">
        <v>6935</v>
      </c>
      <c r="E3458" t="s">
        <v>1702</v>
      </c>
    </row>
    <row r="3459" spans="1:5" x14ac:dyDescent="0.35">
      <c r="A3459" t="s">
        <v>5089</v>
      </c>
      <c r="B3459" t="s">
        <v>5</v>
      </c>
      <c r="C3459" t="s">
        <v>1736</v>
      </c>
      <c r="D3459" t="s">
        <v>6935</v>
      </c>
      <c r="E3459" t="s">
        <v>1705</v>
      </c>
    </row>
    <row r="3460" spans="1:5" x14ac:dyDescent="0.35">
      <c r="A3460" t="s">
        <v>5090</v>
      </c>
      <c r="B3460" t="s">
        <v>5</v>
      </c>
      <c r="C3460" t="s">
        <v>1736</v>
      </c>
      <c r="D3460" t="s">
        <v>6935</v>
      </c>
      <c r="E3460" t="s">
        <v>1706</v>
      </c>
    </row>
    <row r="3461" spans="1:5" x14ac:dyDescent="0.35">
      <c r="A3461" t="s">
        <v>5091</v>
      </c>
      <c r="B3461" t="s">
        <v>5</v>
      </c>
      <c r="C3461" t="s">
        <v>1736</v>
      </c>
      <c r="D3461" t="s">
        <v>6935</v>
      </c>
      <c r="E3461" t="s">
        <v>1707</v>
      </c>
    </row>
    <row r="3462" spans="1:5" x14ac:dyDescent="0.35">
      <c r="A3462" t="s">
        <v>5092</v>
      </c>
      <c r="B3462" t="s">
        <v>5</v>
      </c>
      <c r="C3462" t="s">
        <v>1736</v>
      </c>
      <c r="D3462" t="s">
        <v>6935</v>
      </c>
      <c r="E3462" t="s">
        <v>1708</v>
      </c>
    </row>
    <row r="3463" spans="1:5" x14ac:dyDescent="0.35">
      <c r="A3463" t="s">
        <v>5093</v>
      </c>
      <c r="B3463" t="s">
        <v>5</v>
      </c>
      <c r="C3463" t="s">
        <v>1736</v>
      </c>
      <c r="D3463" t="s">
        <v>6935</v>
      </c>
      <c r="E3463" t="s">
        <v>1709</v>
      </c>
    </row>
    <row r="3464" spans="1:5" x14ac:dyDescent="0.35">
      <c r="A3464" t="s">
        <v>5094</v>
      </c>
      <c r="B3464" t="s">
        <v>5</v>
      </c>
      <c r="C3464" t="s">
        <v>1736</v>
      </c>
      <c r="D3464" t="s">
        <v>6935</v>
      </c>
      <c r="E3464" t="s">
        <v>1710</v>
      </c>
    </row>
    <row r="3465" spans="1:5" x14ac:dyDescent="0.35">
      <c r="A3465" t="s">
        <v>5095</v>
      </c>
      <c r="B3465" t="s">
        <v>5</v>
      </c>
      <c r="C3465" t="s">
        <v>1736</v>
      </c>
      <c r="D3465" t="s">
        <v>6935</v>
      </c>
      <c r="E3465" t="s">
        <v>1711</v>
      </c>
    </row>
    <row r="3466" spans="1:5" x14ac:dyDescent="0.35">
      <c r="A3466" t="s">
        <v>5096</v>
      </c>
      <c r="B3466" t="s">
        <v>5</v>
      </c>
      <c r="C3466" t="s">
        <v>1736</v>
      </c>
      <c r="D3466" t="s">
        <v>6935</v>
      </c>
      <c r="E3466" t="s">
        <v>1712</v>
      </c>
    </row>
    <row r="3467" spans="1:5" x14ac:dyDescent="0.35">
      <c r="A3467" t="s">
        <v>5097</v>
      </c>
      <c r="B3467" t="s">
        <v>5</v>
      </c>
      <c r="C3467" t="s">
        <v>1736</v>
      </c>
      <c r="D3467" t="s">
        <v>6935</v>
      </c>
      <c r="E3467" t="s">
        <v>1713</v>
      </c>
    </row>
    <row r="3468" spans="1:5" x14ac:dyDescent="0.35">
      <c r="A3468" t="s">
        <v>5098</v>
      </c>
      <c r="B3468" t="s">
        <v>5</v>
      </c>
      <c r="C3468" t="s">
        <v>1736</v>
      </c>
      <c r="D3468" t="s">
        <v>6935</v>
      </c>
      <c r="E3468" t="s">
        <v>1714</v>
      </c>
    </row>
    <row r="3469" spans="1:5" x14ac:dyDescent="0.35">
      <c r="A3469" t="s">
        <v>5099</v>
      </c>
      <c r="B3469" t="s">
        <v>5</v>
      </c>
      <c r="C3469" t="s">
        <v>1736</v>
      </c>
      <c r="D3469" t="s">
        <v>6935</v>
      </c>
      <c r="E3469" t="s">
        <v>1715</v>
      </c>
    </row>
    <row r="3470" spans="1:5" x14ac:dyDescent="0.35">
      <c r="A3470" t="s">
        <v>5100</v>
      </c>
      <c r="B3470" t="s">
        <v>5</v>
      </c>
      <c r="C3470" t="s">
        <v>1736</v>
      </c>
      <c r="D3470" t="s">
        <v>6936</v>
      </c>
      <c r="E3470" t="s">
        <v>1702</v>
      </c>
    </row>
    <row r="3471" spans="1:5" x14ac:dyDescent="0.35">
      <c r="A3471" t="s">
        <v>5101</v>
      </c>
      <c r="B3471" t="s">
        <v>5</v>
      </c>
      <c r="C3471" t="s">
        <v>1736</v>
      </c>
      <c r="D3471" t="s">
        <v>6936</v>
      </c>
      <c r="E3471" t="s">
        <v>1705</v>
      </c>
    </row>
    <row r="3472" spans="1:5" x14ac:dyDescent="0.35">
      <c r="A3472" t="s">
        <v>5102</v>
      </c>
      <c r="B3472" t="s">
        <v>5</v>
      </c>
      <c r="C3472" t="s">
        <v>1736</v>
      </c>
      <c r="D3472" t="s">
        <v>6936</v>
      </c>
      <c r="E3472" t="s">
        <v>1706</v>
      </c>
    </row>
    <row r="3473" spans="1:5" x14ac:dyDescent="0.35">
      <c r="A3473" t="s">
        <v>5103</v>
      </c>
      <c r="B3473" t="s">
        <v>5</v>
      </c>
      <c r="C3473" t="s">
        <v>1736</v>
      </c>
      <c r="D3473" t="s">
        <v>6936</v>
      </c>
      <c r="E3473" t="s">
        <v>1707</v>
      </c>
    </row>
    <row r="3474" spans="1:5" x14ac:dyDescent="0.35">
      <c r="A3474" t="s">
        <v>5104</v>
      </c>
      <c r="B3474" t="s">
        <v>5</v>
      </c>
      <c r="C3474" t="s">
        <v>1736</v>
      </c>
      <c r="D3474" t="s">
        <v>6936</v>
      </c>
      <c r="E3474" t="s">
        <v>1708</v>
      </c>
    </row>
    <row r="3475" spans="1:5" x14ac:dyDescent="0.35">
      <c r="A3475" t="s">
        <v>5105</v>
      </c>
      <c r="B3475" t="s">
        <v>5</v>
      </c>
      <c r="C3475" t="s">
        <v>1736</v>
      </c>
      <c r="D3475" t="s">
        <v>6936</v>
      </c>
      <c r="E3475" t="s">
        <v>1709</v>
      </c>
    </row>
    <row r="3476" spans="1:5" x14ac:dyDescent="0.35">
      <c r="A3476" t="s">
        <v>5106</v>
      </c>
      <c r="B3476" t="s">
        <v>5</v>
      </c>
      <c r="C3476" t="s">
        <v>1736</v>
      </c>
      <c r="D3476" t="s">
        <v>6936</v>
      </c>
      <c r="E3476" t="s">
        <v>1710</v>
      </c>
    </row>
    <row r="3477" spans="1:5" x14ac:dyDescent="0.35">
      <c r="A3477" t="s">
        <v>5107</v>
      </c>
      <c r="B3477" t="s">
        <v>5</v>
      </c>
      <c r="C3477" t="s">
        <v>1736</v>
      </c>
      <c r="D3477" t="s">
        <v>6936</v>
      </c>
      <c r="E3477" t="s">
        <v>1711</v>
      </c>
    </row>
    <row r="3478" spans="1:5" x14ac:dyDescent="0.35">
      <c r="A3478" t="s">
        <v>5108</v>
      </c>
      <c r="B3478" t="s">
        <v>5</v>
      </c>
      <c r="C3478" t="s">
        <v>1736</v>
      </c>
      <c r="D3478" t="s">
        <v>6936</v>
      </c>
      <c r="E3478" t="s">
        <v>1712</v>
      </c>
    </row>
    <row r="3479" spans="1:5" x14ac:dyDescent="0.35">
      <c r="A3479" t="s">
        <v>5109</v>
      </c>
      <c r="B3479" t="s">
        <v>5</v>
      </c>
      <c r="C3479" t="s">
        <v>1736</v>
      </c>
      <c r="D3479" t="s">
        <v>6936</v>
      </c>
      <c r="E3479" t="s">
        <v>1713</v>
      </c>
    </row>
    <row r="3480" spans="1:5" x14ac:dyDescent="0.35">
      <c r="A3480" t="s">
        <v>5110</v>
      </c>
      <c r="B3480" t="s">
        <v>5</v>
      </c>
      <c r="C3480" t="s">
        <v>1736</v>
      </c>
      <c r="D3480" t="s">
        <v>6936</v>
      </c>
      <c r="E3480" t="s">
        <v>1714</v>
      </c>
    </row>
    <row r="3481" spans="1:5" x14ac:dyDescent="0.35">
      <c r="A3481" t="s">
        <v>5111</v>
      </c>
      <c r="B3481" t="s">
        <v>5</v>
      </c>
      <c r="C3481" t="s">
        <v>1736</v>
      </c>
      <c r="D3481" t="s">
        <v>6936</v>
      </c>
      <c r="E3481" t="s">
        <v>1715</v>
      </c>
    </row>
    <row r="3482" spans="1:5" x14ac:dyDescent="0.35">
      <c r="A3482" t="s">
        <v>5112</v>
      </c>
      <c r="B3482" t="s">
        <v>5</v>
      </c>
      <c r="C3482" t="s">
        <v>1737</v>
      </c>
      <c r="D3482" t="s">
        <v>6912</v>
      </c>
      <c r="E3482" t="s">
        <v>1702</v>
      </c>
    </row>
    <row r="3483" spans="1:5" x14ac:dyDescent="0.35">
      <c r="A3483" t="s">
        <v>5113</v>
      </c>
      <c r="B3483" t="s">
        <v>5</v>
      </c>
      <c r="C3483" t="s">
        <v>1737</v>
      </c>
      <c r="D3483" t="s">
        <v>6912</v>
      </c>
      <c r="E3483" t="s">
        <v>1705</v>
      </c>
    </row>
    <row r="3484" spans="1:5" x14ac:dyDescent="0.35">
      <c r="A3484" t="s">
        <v>5114</v>
      </c>
      <c r="B3484" t="s">
        <v>5</v>
      </c>
      <c r="C3484" t="s">
        <v>1737</v>
      </c>
      <c r="D3484" t="s">
        <v>6912</v>
      </c>
      <c r="E3484" t="s">
        <v>1706</v>
      </c>
    </row>
    <row r="3485" spans="1:5" x14ac:dyDescent="0.35">
      <c r="A3485" t="s">
        <v>5115</v>
      </c>
      <c r="B3485" t="s">
        <v>5</v>
      </c>
      <c r="C3485" t="s">
        <v>1737</v>
      </c>
      <c r="D3485" t="s">
        <v>6912</v>
      </c>
      <c r="E3485" t="s">
        <v>1707</v>
      </c>
    </row>
    <row r="3486" spans="1:5" x14ac:dyDescent="0.35">
      <c r="A3486" t="s">
        <v>5116</v>
      </c>
      <c r="B3486" t="s">
        <v>5</v>
      </c>
      <c r="C3486" t="s">
        <v>1737</v>
      </c>
      <c r="D3486" t="s">
        <v>6912</v>
      </c>
      <c r="E3486" t="s">
        <v>1708</v>
      </c>
    </row>
    <row r="3487" spans="1:5" x14ac:dyDescent="0.35">
      <c r="A3487" t="s">
        <v>5117</v>
      </c>
      <c r="B3487" t="s">
        <v>5</v>
      </c>
      <c r="C3487" t="s">
        <v>1737</v>
      </c>
      <c r="D3487" t="s">
        <v>6912</v>
      </c>
      <c r="E3487" t="s">
        <v>1709</v>
      </c>
    </row>
    <row r="3488" spans="1:5" x14ac:dyDescent="0.35">
      <c r="A3488" t="s">
        <v>5118</v>
      </c>
      <c r="B3488" t="s">
        <v>5</v>
      </c>
      <c r="C3488" t="s">
        <v>1737</v>
      </c>
      <c r="D3488" t="s">
        <v>6912</v>
      </c>
      <c r="E3488" t="s">
        <v>1710</v>
      </c>
    </row>
    <row r="3489" spans="1:5" x14ac:dyDescent="0.35">
      <c r="A3489" t="s">
        <v>5119</v>
      </c>
      <c r="B3489" t="s">
        <v>5</v>
      </c>
      <c r="C3489" t="s">
        <v>1737</v>
      </c>
      <c r="D3489" t="s">
        <v>6912</v>
      </c>
      <c r="E3489" t="s">
        <v>1711</v>
      </c>
    </row>
    <row r="3490" spans="1:5" x14ac:dyDescent="0.35">
      <c r="A3490" t="s">
        <v>5120</v>
      </c>
      <c r="B3490" t="s">
        <v>5</v>
      </c>
      <c r="C3490" t="s">
        <v>1737</v>
      </c>
      <c r="D3490" t="s">
        <v>6912</v>
      </c>
      <c r="E3490" t="s">
        <v>1712</v>
      </c>
    </row>
    <row r="3491" spans="1:5" x14ac:dyDescent="0.35">
      <c r="A3491" t="s">
        <v>5121</v>
      </c>
      <c r="B3491" t="s">
        <v>5</v>
      </c>
      <c r="C3491" t="s">
        <v>1737</v>
      </c>
      <c r="D3491" t="s">
        <v>6912</v>
      </c>
      <c r="E3491" t="s">
        <v>1713</v>
      </c>
    </row>
    <row r="3492" spans="1:5" x14ac:dyDescent="0.35">
      <c r="A3492" t="s">
        <v>5122</v>
      </c>
      <c r="B3492" t="s">
        <v>5</v>
      </c>
      <c r="C3492" t="s">
        <v>1737</v>
      </c>
      <c r="D3492" t="s">
        <v>6912</v>
      </c>
      <c r="E3492" t="s">
        <v>1714</v>
      </c>
    </row>
    <row r="3493" spans="1:5" x14ac:dyDescent="0.35">
      <c r="A3493" t="s">
        <v>5123</v>
      </c>
      <c r="B3493" t="s">
        <v>5</v>
      </c>
      <c r="C3493" t="s">
        <v>1737</v>
      </c>
      <c r="D3493" t="s">
        <v>6912</v>
      </c>
      <c r="E3493" t="s">
        <v>1715</v>
      </c>
    </row>
    <row r="3494" spans="1:5" x14ac:dyDescent="0.35">
      <c r="A3494" t="s">
        <v>5124</v>
      </c>
      <c r="B3494" t="s">
        <v>5</v>
      </c>
      <c r="C3494" t="s">
        <v>1737</v>
      </c>
      <c r="D3494" t="s">
        <v>6913</v>
      </c>
      <c r="E3494" t="s">
        <v>1702</v>
      </c>
    </row>
    <row r="3495" spans="1:5" x14ac:dyDescent="0.35">
      <c r="A3495" t="s">
        <v>5125</v>
      </c>
      <c r="B3495" t="s">
        <v>5</v>
      </c>
      <c r="C3495" t="s">
        <v>1737</v>
      </c>
      <c r="D3495" t="s">
        <v>6913</v>
      </c>
      <c r="E3495" t="s">
        <v>1705</v>
      </c>
    </row>
    <row r="3496" spans="1:5" x14ac:dyDescent="0.35">
      <c r="A3496" t="s">
        <v>5126</v>
      </c>
      <c r="B3496" t="s">
        <v>5</v>
      </c>
      <c r="C3496" t="s">
        <v>1737</v>
      </c>
      <c r="D3496" t="s">
        <v>6913</v>
      </c>
      <c r="E3496" t="s">
        <v>1706</v>
      </c>
    </row>
    <row r="3497" spans="1:5" x14ac:dyDescent="0.35">
      <c r="A3497" t="s">
        <v>5127</v>
      </c>
      <c r="B3497" t="s">
        <v>5</v>
      </c>
      <c r="C3497" t="s">
        <v>1737</v>
      </c>
      <c r="D3497" t="s">
        <v>6913</v>
      </c>
      <c r="E3497" t="s">
        <v>1707</v>
      </c>
    </row>
    <row r="3498" spans="1:5" x14ac:dyDescent="0.35">
      <c r="A3498" t="s">
        <v>5128</v>
      </c>
      <c r="B3498" t="s">
        <v>5</v>
      </c>
      <c r="C3498" t="s">
        <v>1737</v>
      </c>
      <c r="D3498" t="s">
        <v>6913</v>
      </c>
      <c r="E3498" t="s">
        <v>1708</v>
      </c>
    </row>
    <row r="3499" spans="1:5" x14ac:dyDescent="0.35">
      <c r="A3499" t="s">
        <v>5129</v>
      </c>
      <c r="B3499" t="s">
        <v>5</v>
      </c>
      <c r="C3499" t="s">
        <v>1737</v>
      </c>
      <c r="D3499" t="s">
        <v>6913</v>
      </c>
      <c r="E3499" t="s">
        <v>1709</v>
      </c>
    </row>
    <row r="3500" spans="1:5" x14ac:dyDescent="0.35">
      <c r="A3500" t="s">
        <v>5130</v>
      </c>
      <c r="B3500" t="s">
        <v>5</v>
      </c>
      <c r="C3500" t="s">
        <v>1737</v>
      </c>
      <c r="D3500" t="s">
        <v>6913</v>
      </c>
      <c r="E3500" t="s">
        <v>1710</v>
      </c>
    </row>
    <row r="3501" spans="1:5" x14ac:dyDescent="0.35">
      <c r="A3501" t="s">
        <v>5131</v>
      </c>
      <c r="B3501" t="s">
        <v>5</v>
      </c>
      <c r="C3501" t="s">
        <v>1737</v>
      </c>
      <c r="D3501" t="s">
        <v>6913</v>
      </c>
      <c r="E3501" t="s">
        <v>1711</v>
      </c>
    </row>
    <row r="3502" spans="1:5" x14ac:dyDescent="0.35">
      <c r="A3502" t="s">
        <v>5132</v>
      </c>
      <c r="B3502" t="s">
        <v>5</v>
      </c>
      <c r="C3502" t="s">
        <v>1737</v>
      </c>
      <c r="D3502" t="s">
        <v>6913</v>
      </c>
      <c r="E3502" t="s">
        <v>1712</v>
      </c>
    </row>
    <row r="3503" spans="1:5" x14ac:dyDescent="0.35">
      <c r="A3503" t="s">
        <v>5133</v>
      </c>
      <c r="B3503" t="s">
        <v>5</v>
      </c>
      <c r="C3503" t="s">
        <v>1737</v>
      </c>
      <c r="D3503" t="s">
        <v>6913</v>
      </c>
      <c r="E3503" t="s">
        <v>1713</v>
      </c>
    </row>
    <row r="3504" spans="1:5" x14ac:dyDescent="0.35">
      <c r="A3504" t="s">
        <v>5134</v>
      </c>
      <c r="B3504" t="s">
        <v>5</v>
      </c>
      <c r="C3504" t="s">
        <v>1737</v>
      </c>
      <c r="D3504" t="s">
        <v>6913</v>
      </c>
      <c r="E3504" t="s">
        <v>1714</v>
      </c>
    </row>
    <row r="3505" spans="1:5" x14ac:dyDescent="0.35">
      <c r="A3505" t="s">
        <v>5135</v>
      </c>
      <c r="B3505" t="s">
        <v>5</v>
      </c>
      <c r="C3505" t="s">
        <v>1737</v>
      </c>
      <c r="D3505" t="s">
        <v>6913</v>
      </c>
      <c r="E3505" t="s">
        <v>1715</v>
      </c>
    </row>
    <row r="3506" spans="1:5" x14ac:dyDescent="0.35">
      <c r="A3506" t="s">
        <v>5136</v>
      </c>
      <c r="B3506" t="s">
        <v>5</v>
      </c>
      <c r="C3506" t="s">
        <v>1737</v>
      </c>
      <c r="D3506" t="s">
        <v>6914</v>
      </c>
      <c r="E3506" t="s">
        <v>1702</v>
      </c>
    </row>
    <row r="3507" spans="1:5" x14ac:dyDescent="0.35">
      <c r="A3507" t="s">
        <v>5137</v>
      </c>
      <c r="B3507" t="s">
        <v>5</v>
      </c>
      <c r="C3507" t="s">
        <v>1737</v>
      </c>
      <c r="D3507" t="s">
        <v>6914</v>
      </c>
      <c r="E3507" t="s">
        <v>1705</v>
      </c>
    </row>
    <row r="3508" spans="1:5" x14ac:dyDescent="0.35">
      <c r="A3508" t="s">
        <v>5138</v>
      </c>
      <c r="B3508" t="s">
        <v>5</v>
      </c>
      <c r="C3508" t="s">
        <v>1737</v>
      </c>
      <c r="D3508" t="s">
        <v>6914</v>
      </c>
      <c r="E3508" t="s">
        <v>1706</v>
      </c>
    </row>
    <row r="3509" spans="1:5" x14ac:dyDescent="0.35">
      <c r="A3509" t="s">
        <v>5139</v>
      </c>
      <c r="B3509" t="s">
        <v>5</v>
      </c>
      <c r="C3509" t="s">
        <v>1737</v>
      </c>
      <c r="D3509" t="s">
        <v>6914</v>
      </c>
      <c r="E3509" t="s">
        <v>1707</v>
      </c>
    </row>
    <row r="3510" spans="1:5" x14ac:dyDescent="0.35">
      <c r="A3510" t="s">
        <v>5140</v>
      </c>
      <c r="B3510" t="s">
        <v>5</v>
      </c>
      <c r="C3510" t="s">
        <v>1737</v>
      </c>
      <c r="D3510" t="s">
        <v>6914</v>
      </c>
      <c r="E3510" t="s">
        <v>1708</v>
      </c>
    </row>
    <row r="3511" spans="1:5" x14ac:dyDescent="0.35">
      <c r="A3511" t="s">
        <v>5141</v>
      </c>
      <c r="B3511" t="s">
        <v>5</v>
      </c>
      <c r="C3511" t="s">
        <v>1737</v>
      </c>
      <c r="D3511" t="s">
        <v>6914</v>
      </c>
      <c r="E3511" t="s">
        <v>1709</v>
      </c>
    </row>
    <row r="3512" spans="1:5" x14ac:dyDescent="0.35">
      <c r="A3512" t="s">
        <v>5142</v>
      </c>
      <c r="B3512" t="s">
        <v>5</v>
      </c>
      <c r="C3512" t="s">
        <v>1737</v>
      </c>
      <c r="D3512" t="s">
        <v>6914</v>
      </c>
      <c r="E3512" t="s">
        <v>1710</v>
      </c>
    </row>
    <row r="3513" spans="1:5" x14ac:dyDescent="0.35">
      <c r="A3513" t="s">
        <v>5143</v>
      </c>
      <c r="B3513" t="s">
        <v>5</v>
      </c>
      <c r="C3513" t="s">
        <v>1737</v>
      </c>
      <c r="D3513" t="s">
        <v>6914</v>
      </c>
      <c r="E3513" t="s">
        <v>1711</v>
      </c>
    </row>
    <row r="3514" spans="1:5" x14ac:dyDescent="0.35">
      <c r="A3514" t="s">
        <v>5144</v>
      </c>
      <c r="B3514" t="s">
        <v>5</v>
      </c>
      <c r="C3514" t="s">
        <v>1737</v>
      </c>
      <c r="D3514" t="s">
        <v>6914</v>
      </c>
      <c r="E3514" t="s">
        <v>1712</v>
      </c>
    </row>
    <row r="3515" spans="1:5" x14ac:dyDescent="0.35">
      <c r="A3515" t="s">
        <v>5145</v>
      </c>
      <c r="B3515" t="s">
        <v>5</v>
      </c>
      <c r="C3515" t="s">
        <v>1737</v>
      </c>
      <c r="D3515" t="s">
        <v>6914</v>
      </c>
      <c r="E3515" t="s">
        <v>1713</v>
      </c>
    </row>
    <row r="3516" spans="1:5" x14ac:dyDescent="0.35">
      <c r="A3516" t="s">
        <v>5146</v>
      </c>
      <c r="B3516" t="s">
        <v>5</v>
      </c>
      <c r="C3516" t="s">
        <v>1737</v>
      </c>
      <c r="D3516" t="s">
        <v>6914</v>
      </c>
      <c r="E3516" t="s">
        <v>1714</v>
      </c>
    </row>
    <row r="3517" spans="1:5" x14ac:dyDescent="0.35">
      <c r="A3517" t="s">
        <v>5147</v>
      </c>
      <c r="B3517" t="s">
        <v>5</v>
      </c>
      <c r="C3517" t="s">
        <v>1737</v>
      </c>
      <c r="D3517" t="s">
        <v>6914</v>
      </c>
      <c r="E3517" t="s">
        <v>1715</v>
      </c>
    </row>
    <row r="3518" spans="1:5" x14ac:dyDescent="0.35">
      <c r="A3518" t="s">
        <v>5148</v>
      </c>
      <c r="B3518" t="s">
        <v>5</v>
      </c>
      <c r="C3518" t="s">
        <v>1737</v>
      </c>
      <c r="D3518" t="s">
        <v>6915</v>
      </c>
      <c r="E3518" t="s">
        <v>1702</v>
      </c>
    </row>
    <row r="3519" spans="1:5" x14ac:dyDescent="0.35">
      <c r="A3519" t="s">
        <v>5149</v>
      </c>
      <c r="B3519" t="s">
        <v>5</v>
      </c>
      <c r="C3519" t="s">
        <v>1737</v>
      </c>
      <c r="D3519" t="s">
        <v>6915</v>
      </c>
      <c r="E3519" t="s">
        <v>1705</v>
      </c>
    </row>
    <row r="3520" spans="1:5" x14ac:dyDescent="0.35">
      <c r="A3520" t="s">
        <v>5150</v>
      </c>
      <c r="B3520" t="s">
        <v>5</v>
      </c>
      <c r="C3520" t="s">
        <v>1737</v>
      </c>
      <c r="D3520" t="s">
        <v>6915</v>
      </c>
      <c r="E3520" t="s">
        <v>1706</v>
      </c>
    </row>
    <row r="3521" spans="1:5" x14ac:dyDescent="0.35">
      <c r="A3521" t="s">
        <v>5151</v>
      </c>
      <c r="B3521" t="s">
        <v>5</v>
      </c>
      <c r="C3521" t="s">
        <v>1737</v>
      </c>
      <c r="D3521" t="s">
        <v>6915</v>
      </c>
      <c r="E3521" t="s">
        <v>1707</v>
      </c>
    </row>
    <row r="3522" spans="1:5" x14ac:dyDescent="0.35">
      <c r="A3522" t="s">
        <v>5152</v>
      </c>
      <c r="B3522" t="s">
        <v>5</v>
      </c>
      <c r="C3522" t="s">
        <v>1737</v>
      </c>
      <c r="D3522" t="s">
        <v>6915</v>
      </c>
      <c r="E3522" t="s">
        <v>1708</v>
      </c>
    </row>
    <row r="3523" spans="1:5" x14ac:dyDescent="0.35">
      <c r="A3523" t="s">
        <v>5153</v>
      </c>
      <c r="B3523" t="s">
        <v>5</v>
      </c>
      <c r="C3523" t="s">
        <v>1737</v>
      </c>
      <c r="D3523" t="s">
        <v>6915</v>
      </c>
      <c r="E3523" t="s">
        <v>1709</v>
      </c>
    </row>
    <row r="3524" spans="1:5" x14ac:dyDescent="0.35">
      <c r="A3524" t="s">
        <v>5154</v>
      </c>
      <c r="B3524" t="s">
        <v>5</v>
      </c>
      <c r="C3524" t="s">
        <v>1737</v>
      </c>
      <c r="D3524" t="s">
        <v>6915</v>
      </c>
      <c r="E3524" t="s">
        <v>1710</v>
      </c>
    </row>
    <row r="3525" spans="1:5" x14ac:dyDescent="0.35">
      <c r="A3525" t="s">
        <v>5155</v>
      </c>
      <c r="B3525" t="s">
        <v>5</v>
      </c>
      <c r="C3525" t="s">
        <v>1737</v>
      </c>
      <c r="D3525" t="s">
        <v>6915</v>
      </c>
      <c r="E3525" t="s">
        <v>1711</v>
      </c>
    </row>
    <row r="3526" spans="1:5" x14ac:dyDescent="0.35">
      <c r="A3526" t="s">
        <v>5156</v>
      </c>
      <c r="B3526" t="s">
        <v>5</v>
      </c>
      <c r="C3526" t="s">
        <v>1737</v>
      </c>
      <c r="D3526" t="s">
        <v>6915</v>
      </c>
      <c r="E3526" t="s">
        <v>1712</v>
      </c>
    </row>
    <row r="3527" spans="1:5" x14ac:dyDescent="0.35">
      <c r="A3527" t="s">
        <v>5157</v>
      </c>
      <c r="B3527" t="s">
        <v>5</v>
      </c>
      <c r="C3527" t="s">
        <v>1737</v>
      </c>
      <c r="D3527" t="s">
        <v>6915</v>
      </c>
      <c r="E3527" t="s">
        <v>1713</v>
      </c>
    </row>
    <row r="3528" spans="1:5" x14ac:dyDescent="0.35">
      <c r="A3528" t="s">
        <v>5158</v>
      </c>
      <c r="B3528" t="s">
        <v>5</v>
      </c>
      <c r="C3528" t="s">
        <v>1737</v>
      </c>
      <c r="D3528" t="s">
        <v>6915</v>
      </c>
      <c r="E3528" t="s">
        <v>1714</v>
      </c>
    </row>
    <row r="3529" spans="1:5" x14ac:dyDescent="0.35">
      <c r="A3529" t="s">
        <v>5159</v>
      </c>
      <c r="B3529" t="s">
        <v>5</v>
      </c>
      <c r="C3529" t="s">
        <v>1737</v>
      </c>
      <c r="D3529" t="s">
        <v>6915</v>
      </c>
      <c r="E3529" t="s">
        <v>1715</v>
      </c>
    </row>
    <row r="3530" spans="1:5" x14ac:dyDescent="0.35">
      <c r="A3530" t="s">
        <v>5160</v>
      </c>
      <c r="B3530" t="s">
        <v>5</v>
      </c>
      <c r="C3530" t="s">
        <v>1737</v>
      </c>
      <c r="D3530" t="s">
        <v>6916</v>
      </c>
      <c r="E3530" t="s">
        <v>1702</v>
      </c>
    </row>
    <row r="3531" spans="1:5" x14ac:dyDescent="0.35">
      <c r="A3531" t="s">
        <v>5161</v>
      </c>
      <c r="B3531" t="s">
        <v>5</v>
      </c>
      <c r="C3531" t="s">
        <v>1737</v>
      </c>
      <c r="D3531" t="s">
        <v>6916</v>
      </c>
      <c r="E3531" t="s">
        <v>1705</v>
      </c>
    </row>
    <row r="3532" spans="1:5" x14ac:dyDescent="0.35">
      <c r="A3532" t="s">
        <v>5162</v>
      </c>
      <c r="B3532" t="s">
        <v>5</v>
      </c>
      <c r="C3532" t="s">
        <v>1737</v>
      </c>
      <c r="D3532" t="s">
        <v>6916</v>
      </c>
      <c r="E3532" t="s">
        <v>1706</v>
      </c>
    </row>
    <row r="3533" spans="1:5" x14ac:dyDescent="0.35">
      <c r="A3533" t="s">
        <v>5163</v>
      </c>
      <c r="B3533" t="s">
        <v>5</v>
      </c>
      <c r="C3533" t="s">
        <v>1737</v>
      </c>
      <c r="D3533" t="s">
        <v>6916</v>
      </c>
      <c r="E3533" t="s">
        <v>1707</v>
      </c>
    </row>
    <row r="3534" spans="1:5" x14ac:dyDescent="0.35">
      <c r="A3534" t="s">
        <v>5164</v>
      </c>
      <c r="B3534" t="s">
        <v>5</v>
      </c>
      <c r="C3534" t="s">
        <v>1737</v>
      </c>
      <c r="D3534" t="s">
        <v>6916</v>
      </c>
      <c r="E3534" t="s">
        <v>1708</v>
      </c>
    </row>
    <row r="3535" spans="1:5" x14ac:dyDescent="0.35">
      <c r="A3535" t="s">
        <v>5165</v>
      </c>
      <c r="B3535" t="s">
        <v>5</v>
      </c>
      <c r="C3535" t="s">
        <v>1737</v>
      </c>
      <c r="D3535" t="s">
        <v>6916</v>
      </c>
      <c r="E3535" t="s">
        <v>1709</v>
      </c>
    </row>
    <row r="3536" spans="1:5" x14ac:dyDescent="0.35">
      <c r="A3536" t="s">
        <v>5166</v>
      </c>
      <c r="B3536" t="s">
        <v>5</v>
      </c>
      <c r="C3536" t="s">
        <v>1737</v>
      </c>
      <c r="D3536" t="s">
        <v>6916</v>
      </c>
      <c r="E3536" t="s">
        <v>1710</v>
      </c>
    </row>
    <row r="3537" spans="1:5" x14ac:dyDescent="0.35">
      <c r="A3537" t="s">
        <v>5167</v>
      </c>
      <c r="B3537" t="s">
        <v>5</v>
      </c>
      <c r="C3537" t="s">
        <v>1737</v>
      </c>
      <c r="D3537" t="s">
        <v>6916</v>
      </c>
      <c r="E3537" t="s">
        <v>1711</v>
      </c>
    </row>
    <row r="3538" spans="1:5" x14ac:dyDescent="0.35">
      <c r="A3538" t="s">
        <v>5168</v>
      </c>
      <c r="B3538" t="s">
        <v>5</v>
      </c>
      <c r="C3538" t="s">
        <v>1737</v>
      </c>
      <c r="D3538" t="s">
        <v>6916</v>
      </c>
      <c r="E3538" t="s">
        <v>1712</v>
      </c>
    </row>
    <row r="3539" spans="1:5" x14ac:dyDescent="0.35">
      <c r="A3539" t="s">
        <v>5169</v>
      </c>
      <c r="B3539" t="s">
        <v>5</v>
      </c>
      <c r="C3539" t="s">
        <v>1737</v>
      </c>
      <c r="D3539" t="s">
        <v>6916</v>
      </c>
      <c r="E3539" t="s">
        <v>1713</v>
      </c>
    </row>
    <row r="3540" spans="1:5" x14ac:dyDescent="0.35">
      <c r="A3540" t="s">
        <v>5170</v>
      </c>
      <c r="B3540" t="s">
        <v>5</v>
      </c>
      <c r="C3540" t="s">
        <v>1737</v>
      </c>
      <c r="D3540" t="s">
        <v>6916</v>
      </c>
      <c r="E3540" t="s">
        <v>1714</v>
      </c>
    </row>
    <row r="3541" spans="1:5" x14ac:dyDescent="0.35">
      <c r="A3541" t="s">
        <v>5171</v>
      </c>
      <c r="B3541" t="s">
        <v>5</v>
      </c>
      <c r="C3541" t="s">
        <v>1737</v>
      </c>
      <c r="D3541" t="s">
        <v>6916</v>
      </c>
      <c r="E3541" t="s">
        <v>1715</v>
      </c>
    </row>
    <row r="3542" spans="1:5" x14ac:dyDescent="0.35">
      <c r="A3542" t="s">
        <v>5172</v>
      </c>
      <c r="B3542" t="s">
        <v>5</v>
      </c>
      <c r="C3542" t="s">
        <v>1737</v>
      </c>
      <c r="D3542" t="s">
        <v>6917</v>
      </c>
      <c r="E3542" t="s">
        <v>1702</v>
      </c>
    </row>
    <row r="3543" spans="1:5" x14ac:dyDescent="0.35">
      <c r="A3543" t="s">
        <v>5173</v>
      </c>
      <c r="B3543" t="s">
        <v>5</v>
      </c>
      <c r="C3543" t="s">
        <v>1737</v>
      </c>
      <c r="D3543" t="s">
        <v>6917</v>
      </c>
      <c r="E3543" t="s">
        <v>1705</v>
      </c>
    </row>
    <row r="3544" spans="1:5" x14ac:dyDescent="0.35">
      <c r="A3544" t="s">
        <v>5174</v>
      </c>
      <c r="B3544" t="s">
        <v>5</v>
      </c>
      <c r="C3544" t="s">
        <v>1737</v>
      </c>
      <c r="D3544" t="s">
        <v>6917</v>
      </c>
      <c r="E3544" t="s">
        <v>1706</v>
      </c>
    </row>
    <row r="3545" spans="1:5" x14ac:dyDescent="0.35">
      <c r="A3545" t="s">
        <v>5175</v>
      </c>
      <c r="B3545" t="s">
        <v>5</v>
      </c>
      <c r="C3545" t="s">
        <v>1737</v>
      </c>
      <c r="D3545" t="s">
        <v>6917</v>
      </c>
      <c r="E3545" t="s">
        <v>1707</v>
      </c>
    </row>
    <row r="3546" spans="1:5" x14ac:dyDescent="0.35">
      <c r="A3546" t="s">
        <v>5176</v>
      </c>
      <c r="B3546" t="s">
        <v>5</v>
      </c>
      <c r="C3546" t="s">
        <v>1737</v>
      </c>
      <c r="D3546" t="s">
        <v>6917</v>
      </c>
      <c r="E3546" t="s">
        <v>1708</v>
      </c>
    </row>
    <row r="3547" spans="1:5" x14ac:dyDescent="0.35">
      <c r="A3547" t="s">
        <v>5177</v>
      </c>
      <c r="B3547" t="s">
        <v>5</v>
      </c>
      <c r="C3547" t="s">
        <v>1737</v>
      </c>
      <c r="D3547" t="s">
        <v>6917</v>
      </c>
      <c r="E3547" t="s">
        <v>1709</v>
      </c>
    </row>
    <row r="3548" spans="1:5" x14ac:dyDescent="0.35">
      <c r="A3548" t="s">
        <v>5178</v>
      </c>
      <c r="B3548" t="s">
        <v>5</v>
      </c>
      <c r="C3548" t="s">
        <v>1737</v>
      </c>
      <c r="D3548" t="s">
        <v>6917</v>
      </c>
      <c r="E3548" t="s">
        <v>1710</v>
      </c>
    </row>
    <row r="3549" spans="1:5" x14ac:dyDescent="0.35">
      <c r="A3549" t="s">
        <v>5179</v>
      </c>
      <c r="B3549" t="s">
        <v>5</v>
      </c>
      <c r="C3549" t="s">
        <v>1737</v>
      </c>
      <c r="D3549" t="s">
        <v>6917</v>
      </c>
      <c r="E3549" t="s">
        <v>1711</v>
      </c>
    </row>
    <row r="3550" spans="1:5" x14ac:dyDescent="0.35">
      <c r="A3550" t="s">
        <v>5180</v>
      </c>
      <c r="B3550" t="s">
        <v>5</v>
      </c>
      <c r="C3550" t="s">
        <v>1737</v>
      </c>
      <c r="D3550" t="s">
        <v>6917</v>
      </c>
      <c r="E3550" t="s">
        <v>1712</v>
      </c>
    </row>
    <row r="3551" spans="1:5" x14ac:dyDescent="0.35">
      <c r="A3551" t="s">
        <v>5181</v>
      </c>
      <c r="B3551" t="s">
        <v>5</v>
      </c>
      <c r="C3551" t="s">
        <v>1737</v>
      </c>
      <c r="D3551" t="s">
        <v>6917</v>
      </c>
      <c r="E3551" t="s">
        <v>1713</v>
      </c>
    </row>
    <row r="3552" spans="1:5" x14ac:dyDescent="0.35">
      <c r="A3552" t="s">
        <v>5182</v>
      </c>
      <c r="B3552" t="s">
        <v>5</v>
      </c>
      <c r="C3552" t="s">
        <v>1737</v>
      </c>
      <c r="D3552" t="s">
        <v>6917</v>
      </c>
      <c r="E3552" t="s">
        <v>1714</v>
      </c>
    </row>
    <row r="3553" spans="1:5" x14ac:dyDescent="0.35">
      <c r="A3553" t="s">
        <v>5183</v>
      </c>
      <c r="B3553" t="s">
        <v>5</v>
      </c>
      <c r="C3553" t="s">
        <v>1737</v>
      </c>
      <c r="D3553" t="s">
        <v>6917</v>
      </c>
      <c r="E3553" t="s">
        <v>1715</v>
      </c>
    </row>
    <row r="3554" spans="1:5" x14ac:dyDescent="0.35">
      <c r="A3554" t="s">
        <v>5184</v>
      </c>
      <c r="B3554" t="s">
        <v>5</v>
      </c>
      <c r="C3554" t="s">
        <v>1737</v>
      </c>
      <c r="D3554" t="s">
        <v>6918</v>
      </c>
      <c r="E3554" t="s">
        <v>1702</v>
      </c>
    </row>
    <row r="3555" spans="1:5" x14ac:dyDescent="0.35">
      <c r="A3555" t="s">
        <v>5185</v>
      </c>
      <c r="B3555" t="s">
        <v>5</v>
      </c>
      <c r="C3555" t="s">
        <v>1737</v>
      </c>
      <c r="D3555" t="s">
        <v>6918</v>
      </c>
      <c r="E3555" t="s">
        <v>1705</v>
      </c>
    </row>
    <row r="3556" spans="1:5" x14ac:dyDescent="0.35">
      <c r="A3556" t="s">
        <v>5186</v>
      </c>
      <c r="B3556" t="s">
        <v>5</v>
      </c>
      <c r="C3556" t="s">
        <v>1737</v>
      </c>
      <c r="D3556" t="s">
        <v>6918</v>
      </c>
      <c r="E3556" t="s">
        <v>1706</v>
      </c>
    </row>
    <row r="3557" spans="1:5" x14ac:dyDescent="0.35">
      <c r="A3557" t="s">
        <v>5187</v>
      </c>
      <c r="B3557" t="s">
        <v>5</v>
      </c>
      <c r="C3557" t="s">
        <v>1737</v>
      </c>
      <c r="D3557" t="s">
        <v>6918</v>
      </c>
      <c r="E3557" t="s">
        <v>1707</v>
      </c>
    </row>
    <row r="3558" spans="1:5" x14ac:dyDescent="0.35">
      <c r="A3558" t="s">
        <v>5188</v>
      </c>
      <c r="B3558" t="s">
        <v>5</v>
      </c>
      <c r="C3558" t="s">
        <v>1737</v>
      </c>
      <c r="D3558" t="s">
        <v>6918</v>
      </c>
      <c r="E3558" t="s">
        <v>1708</v>
      </c>
    </row>
    <row r="3559" spans="1:5" x14ac:dyDescent="0.35">
      <c r="A3559" t="s">
        <v>5189</v>
      </c>
      <c r="B3559" t="s">
        <v>5</v>
      </c>
      <c r="C3559" t="s">
        <v>1737</v>
      </c>
      <c r="D3559" t="s">
        <v>6918</v>
      </c>
      <c r="E3559" t="s">
        <v>1709</v>
      </c>
    </row>
    <row r="3560" spans="1:5" x14ac:dyDescent="0.35">
      <c r="A3560" t="s">
        <v>5190</v>
      </c>
      <c r="B3560" t="s">
        <v>5</v>
      </c>
      <c r="C3560" t="s">
        <v>1737</v>
      </c>
      <c r="D3560" t="s">
        <v>6918</v>
      </c>
      <c r="E3560" t="s">
        <v>1710</v>
      </c>
    </row>
    <row r="3561" spans="1:5" x14ac:dyDescent="0.35">
      <c r="A3561" t="s">
        <v>5191</v>
      </c>
      <c r="B3561" t="s">
        <v>5</v>
      </c>
      <c r="C3561" t="s">
        <v>1737</v>
      </c>
      <c r="D3561" t="s">
        <v>6918</v>
      </c>
      <c r="E3561" t="s">
        <v>1711</v>
      </c>
    </row>
    <row r="3562" spans="1:5" x14ac:dyDescent="0.35">
      <c r="A3562" t="s">
        <v>5192</v>
      </c>
      <c r="B3562" t="s">
        <v>5</v>
      </c>
      <c r="C3562" t="s">
        <v>1737</v>
      </c>
      <c r="D3562" t="s">
        <v>6918</v>
      </c>
      <c r="E3562" t="s">
        <v>1712</v>
      </c>
    </row>
    <row r="3563" spans="1:5" x14ac:dyDescent="0.35">
      <c r="A3563" t="s">
        <v>5193</v>
      </c>
      <c r="B3563" t="s">
        <v>5</v>
      </c>
      <c r="C3563" t="s">
        <v>1737</v>
      </c>
      <c r="D3563" t="s">
        <v>6918</v>
      </c>
      <c r="E3563" t="s">
        <v>1713</v>
      </c>
    </row>
    <row r="3564" spans="1:5" x14ac:dyDescent="0.35">
      <c r="A3564" t="s">
        <v>5194</v>
      </c>
      <c r="B3564" t="s">
        <v>5</v>
      </c>
      <c r="C3564" t="s">
        <v>1737</v>
      </c>
      <c r="D3564" t="s">
        <v>6918</v>
      </c>
      <c r="E3564" t="s">
        <v>1714</v>
      </c>
    </row>
    <row r="3565" spans="1:5" x14ac:dyDescent="0.35">
      <c r="A3565" t="s">
        <v>5195</v>
      </c>
      <c r="B3565" t="s">
        <v>5</v>
      </c>
      <c r="C3565" t="s">
        <v>1737</v>
      </c>
      <c r="D3565" t="s">
        <v>6918</v>
      </c>
      <c r="E3565" t="s">
        <v>1715</v>
      </c>
    </row>
    <row r="3566" spans="1:5" x14ac:dyDescent="0.35">
      <c r="A3566" t="s">
        <v>5196</v>
      </c>
      <c r="B3566" t="s">
        <v>5</v>
      </c>
      <c r="C3566" t="s">
        <v>1737</v>
      </c>
      <c r="D3566" t="s">
        <v>6919</v>
      </c>
      <c r="E3566" t="s">
        <v>1702</v>
      </c>
    </row>
    <row r="3567" spans="1:5" x14ac:dyDescent="0.35">
      <c r="A3567" t="s">
        <v>5197</v>
      </c>
      <c r="B3567" t="s">
        <v>5</v>
      </c>
      <c r="C3567" t="s">
        <v>1737</v>
      </c>
      <c r="D3567" t="s">
        <v>6919</v>
      </c>
      <c r="E3567" t="s">
        <v>1705</v>
      </c>
    </row>
    <row r="3568" spans="1:5" x14ac:dyDescent="0.35">
      <c r="A3568" t="s">
        <v>5198</v>
      </c>
      <c r="B3568" t="s">
        <v>5</v>
      </c>
      <c r="C3568" t="s">
        <v>1737</v>
      </c>
      <c r="D3568" t="s">
        <v>6919</v>
      </c>
      <c r="E3568" t="s">
        <v>1706</v>
      </c>
    </row>
    <row r="3569" spans="1:5" x14ac:dyDescent="0.35">
      <c r="A3569" t="s">
        <v>5199</v>
      </c>
      <c r="B3569" t="s">
        <v>5</v>
      </c>
      <c r="C3569" t="s">
        <v>1737</v>
      </c>
      <c r="D3569" t="s">
        <v>6919</v>
      </c>
      <c r="E3569" t="s">
        <v>1707</v>
      </c>
    </row>
    <row r="3570" spans="1:5" x14ac:dyDescent="0.35">
      <c r="A3570" t="s">
        <v>5200</v>
      </c>
      <c r="B3570" t="s">
        <v>5</v>
      </c>
      <c r="C3570" t="s">
        <v>1737</v>
      </c>
      <c r="D3570" t="s">
        <v>6919</v>
      </c>
      <c r="E3570" t="s">
        <v>1708</v>
      </c>
    </row>
    <row r="3571" spans="1:5" x14ac:dyDescent="0.35">
      <c r="A3571" t="s">
        <v>5201</v>
      </c>
      <c r="B3571" t="s">
        <v>5</v>
      </c>
      <c r="C3571" t="s">
        <v>1737</v>
      </c>
      <c r="D3571" t="s">
        <v>6919</v>
      </c>
      <c r="E3571" t="s">
        <v>1709</v>
      </c>
    </row>
    <row r="3572" spans="1:5" x14ac:dyDescent="0.35">
      <c r="A3572" t="s">
        <v>5202</v>
      </c>
      <c r="B3572" t="s">
        <v>5</v>
      </c>
      <c r="C3572" t="s">
        <v>1737</v>
      </c>
      <c r="D3572" t="s">
        <v>6919</v>
      </c>
      <c r="E3572" t="s">
        <v>1710</v>
      </c>
    </row>
    <row r="3573" spans="1:5" x14ac:dyDescent="0.35">
      <c r="A3573" t="s">
        <v>5203</v>
      </c>
      <c r="B3573" t="s">
        <v>5</v>
      </c>
      <c r="C3573" t="s">
        <v>1737</v>
      </c>
      <c r="D3573" t="s">
        <v>6919</v>
      </c>
      <c r="E3573" t="s">
        <v>1711</v>
      </c>
    </row>
    <row r="3574" spans="1:5" x14ac:dyDescent="0.35">
      <c r="A3574" t="s">
        <v>5204</v>
      </c>
      <c r="B3574" t="s">
        <v>5</v>
      </c>
      <c r="C3574" t="s">
        <v>1737</v>
      </c>
      <c r="D3574" t="s">
        <v>6919</v>
      </c>
      <c r="E3574" t="s">
        <v>1712</v>
      </c>
    </row>
    <row r="3575" spans="1:5" x14ac:dyDescent="0.35">
      <c r="A3575" t="s">
        <v>5205</v>
      </c>
      <c r="B3575" t="s">
        <v>5</v>
      </c>
      <c r="C3575" t="s">
        <v>1737</v>
      </c>
      <c r="D3575" t="s">
        <v>6919</v>
      </c>
      <c r="E3575" t="s">
        <v>1713</v>
      </c>
    </row>
    <row r="3576" spans="1:5" x14ac:dyDescent="0.35">
      <c r="A3576" t="s">
        <v>5206</v>
      </c>
      <c r="B3576" t="s">
        <v>5</v>
      </c>
      <c r="C3576" t="s">
        <v>1737</v>
      </c>
      <c r="D3576" t="s">
        <v>6919</v>
      </c>
      <c r="E3576" t="s">
        <v>1714</v>
      </c>
    </row>
    <row r="3577" spans="1:5" x14ac:dyDescent="0.35">
      <c r="A3577" t="s">
        <v>5207</v>
      </c>
      <c r="B3577" t="s">
        <v>5</v>
      </c>
      <c r="C3577" t="s">
        <v>1737</v>
      </c>
      <c r="D3577" t="s">
        <v>6919</v>
      </c>
      <c r="E3577" t="s">
        <v>1715</v>
      </c>
    </row>
    <row r="3578" spans="1:5" x14ac:dyDescent="0.35">
      <c r="A3578" t="s">
        <v>5208</v>
      </c>
      <c r="B3578" t="s">
        <v>5</v>
      </c>
      <c r="C3578" t="s">
        <v>1737</v>
      </c>
      <c r="D3578" t="s">
        <v>6920</v>
      </c>
      <c r="E3578" t="s">
        <v>1702</v>
      </c>
    </row>
    <row r="3579" spans="1:5" x14ac:dyDescent="0.35">
      <c r="A3579" t="s">
        <v>5209</v>
      </c>
      <c r="B3579" t="s">
        <v>5</v>
      </c>
      <c r="C3579" t="s">
        <v>1737</v>
      </c>
      <c r="D3579" t="s">
        <v>6920</v>
      </c>
      <c r="E3579" t="s">
        <v>1705</v>
      </c>
    </row>
    <row r="3580" spans="1:5" x14ac:dyDescent="0.35">
      <c r="A3580" t="s">
        <v>5210</v>
      </c>
      <c r="B3580" t="s">
        <v>5</v>
      </c>
      <c r="C3580" t="s">
        <v>1737</v>
      </c>
      <c r="D3580" t="s">
        <v>6920</v>
      </c>
      <c r="E3580" t="s">
        <v>1706</v>
      </c>
    </row>
    <row r="3581" spans="1:5" x14ac:dyDescent="0.35">
      <c r="A3581" t="s">
        <v>5211</v>
      </c>
      <c r="B3581" t="s">
        <v>5</v>
      </c>
      <c r="C3581" t="s">
        <v>1737</v>
      </c>
      <c r="D3581" t="s">
        <v>6920</v>
      </c>
      <c r="E3581" t="s">
        <v>1707</v>
      </c>
    </row>
    <row r="3582" spans="1:5" x14ac:dyDescent="0.35">
      <c r="A3582" t="s">
        <v>5212</v>
      </c>
      <c r="B3582" t="s">
        <v>5</v>
      </c>
      <c r="C3582" t="s">
        <v>1737</v>
      </c>
      <c r="D3582" t="s">
        <v>6920</v>
      </c>
      <c r="E3582" t="s">
        <v>1708</v>
      </c>
    </row>
    <row r="3583" spans="1:5" x14ac:dyDescent="0.35">
      <c r="A3583" t="s">
        <v>5213</v>
      </c>
      <c r="B3583" t="s">
        <v>5</v>
      </c>
      <c r="C3583" t="s">
        <v>1737</v>
      </c>
      <c r="D3583" t="s">
        <v>6920</v>
      </c>
      <c r="E3583" t="s">
        <v>1709</v>
      </c>
    </row>
    <row r="3584" spans="1:5" x14ac:dyDescent="0.35">
      <c r="A3584" t="s">
        <v>5214</v>
      </c>
      <c r="B3584" t="s">
        <v>5</v>
      </c>
      <c r="C3584" t="s">
        <v>1737</v>
      </c>
      <c r="D3584" t="s">
        <v>6920</v>
      </c>
      <c r="E3584" t="s">
        <v>1710</v>
      </c>
    </row>
    <row r="3585" spans="1:5" x14ac:dyDescent="0.35">
      <c r="A3585" t="s">
        <v>5215</v>
      </c>
      <c r="B3585" t="s">
        <v>5</v>
      </c>
      <c r="C3585" t="s">
        <v>1737</v>
      </c>
      <c r="D3585" t="s">
        <v>6920</v>
      </c>
      <c r="E3585" t="s">
        <v>1711</v>
      </c>
    </row>
    <row r="3586" spans="1:5" x14ac:dyDescent="0.35">
      <c r="A3586" t="s">
        <v>5216</v>
      </c>
      <c r="B3586" t="s">
        <v>5</v>
      </c>
      <c r="C3586" t="s">
        <v>1737</v>
      </c>
      <c r="D3586" t="s">
        <v>6920</v>
      </c>
      <c r="E3586" t="s">
        <v>1712</v>
      </c>
    </row>
    <row r="3587" spans="1:5" x14ac:dyDescent="0.35">
      <c r="A3587" t="s">
        <v>5217</v>
      </c>
      <c r="B3587" t="s">
        <v>5</v>
      </c>
      <c r="C3587" t="s">
        <v>1737</v>
      </c>
      <c r="D3587" t="s">
        <v>6920</v>
      </c>
      <c r="E3587" t="s">
        <v>1713</v>
      </c>
    </row>
    <row r="3588" spans="1:5" x14ac:dyDescent="0.35">
      <c r="A3588" t="s">
        <v>5218</v>
      </c>
      <c r="B3588" t="s">
        <v>5</v>
      </c>
      <c r="C3588" t="s">
        <v>1737</v>
      </c>
      <c r="D3588" t="s">
        <v>6920</v>
      </c>
      <c r="E3588" t="s">
        <v>1714</v>
      </c>
    </row>
    <row r="3589" spans="1:5" x14ac:dyDescent="0.35">
      <c r="A3589" t="s">
        <v>5219</v>
      </c>
      <c r="B3589" t="s">
        <v>5</v>
      </c>
      <c r="C3589" t="s">
        <v>1737</v>
      </c>
      <c r="D3589" t="s">
        <v>6920</v>
      </c>
      <c r="E3589" t="s">
        <v>1715</v>
      </c>
    </row>
    <row r="3590" spans="1:5" x14ac:dyDescent="0.35">
      <c r="A3590" t="s">
        <v>5220</v>
      </c>
      <c r="B3590" t="s">
        <v>5</v>
      </c>
      <c r="C3590" t="s">
        <v>1737</v>
      </c>
      <c r="D3590" t="s">
        <v>6921</v>
      </c>
      <c r="E3590" t="s">
        <v>1702</v>
      </c>
    </row>
    <row r="3591" spans="1:5" x14ac:dyDescent="0.35">
      <c r="A3591" t="s">
        <v>5221</v>
      </c>
      <c r="B3591" t="s">
        <v>5</v>
      </c>
      <c r="C3591" t="s">
        <v>1737</v>
      </c>
      <c r="D3591" t="s">
        <v>6921</v>
      </c>
      <c r="E3591" t="s">
        <v>1705</v>
      </c>
    </row>
    <row r="3592" spans="1:5" x14ac:dyDescent="0.35">
      <c r="A3592" t="s">
        <v>5222</v>
      </c>
      <c r="B3592" t="s">
        <v>5</v>
      </c>
      <c r="C3592" t="s">
        <v>1737</v>
      </c>
      <c r="D3592" t="s">
        <v>6921</v>
      </c>
      <c r="E3592" t="s">
        <v>1706</v>
      </c>
    </row>
    <row r="3593" spans="1:5" x14ac:dyDescent="0.35">
      <c r="A3593" t="s">
        <v>5223</v>
      </c>
      <c r="B3593" t="s">
        <v>5</v>
      </c>
      <c r="C3593" t="s">
        <v>1737</v>
      </c>
      <c r="D3593" t="s">
        <v>6921</v>
      </c>
      <c r="E3593" t="s">
        <v>1707</v>
      </c>
    </row>
    <row r="3594" spans="1:5" x14ac:dyDescent="0.35">
      <c r="A3594" t="s">
        <v>5224</v>
      </c>
      <c r="B3594" t="s">
        <v>5</v>
      </c>
      <c r="C3594" t="s">
        <v>1737</v>
      </c>
      <c r="D3594" t="s">
        <v>6921</v>
      </c>
      <c r="E3594" t="s">
        <v>1708</v>
      </c>
    </row>
    <row r="3595" spans="1:5" x14ac:dyDescent="0.35">
      <c r="A3595" t="s">
        <v>5225</v>
      </c>
      <c r="B3595" t="s">
        <v>5</v>
      </c>
      <c r="C3595" t="s">
        <v>1737</v>
      </c>
      <c r="D3595" t="s">
        <v>6921</v>
      </c>
      <c r="E3595" t="s">
        <v>1709</v>
      </c>
    </row>
    <row r="3596" spans="1:5" x14ac:dyDescent="0.35">
      <c r="A3596" t="s">
        <v>5226</v>
      </c>
      <c r="B3596" t="s">
        <v>5</v>
      </c>
      <c r="C3596" t="s">
        <v>1737</v>
      </c>
      <c r="D3596" t="s">
        <v>6921</v>
      </c>
      <c r="E3596" t="s">
        <v>1710</v>
      </c>
    </row>
    <row r="3597" spans="1:5" x14ac:dyDescent="0.35">
      <c r="A3597" t="s">
        <v>5227</v>
      </c>
      <c r="B3597" t="s">
        <v>5</v>
      </c>
      <c r="C3597" t="s">
        <v>1737</v>
      </c>
      <c r="D3597" t="s">
        <v>6921</v>
      </c>
      <c r="E3597" t="s">
        <v>1711</v>
      </c>
    </row>
    <row r="3598" spans="1:5" x14ac:dyDescent="0.35">
      <c r="A3598" t="s">
        <v>5228</v>
      </c>
      <c r="B3598" t="s">
        <v>5</v>
      </c>
      <c r="C3598" t="s">
        <v>1737</v>
      </c>
      <c r="D3598" t="s">
        <v>6921</v>
      </c>
      <c r="E3598" t="s">
        <v>1712</v>
      </c>
    </row>
    <row r="3599" spans="1:5" x14ac:dyDescent="0.35">
      <c r="A3599" t="s">
        <v>5229</v>
      </c>
      <c r="B3599" t="s">
        <v>5</v>
      </c>
      <c r="C3599" t="s">
        <v>1737</v>
      </c>
      <c r="D3599" t="s">
        <v>6921</v>
      </c>
      <c r="E3599" t="s">
        <v>1713</v>
      </c>
    </row>
    <row r="3600" spans="1:5" x14ac:dyDescent="0.35">
      <c r="A3600" t="s">
        <v>5230</v>
      </c>
      <c r="B3600" t="s">
        <v>5</v>
      </c>
      <c r="C3600" t="s">
        <v>1737</v>
      </c>
      <c r="D3600" t="s">
        <v>6921</v>
      </c>
      <c r="E3600" t="s">
        <v>1714</v>
      </c>
    </row>
    <row r="3601" spans="1:5" x14ac:dyDescent="0.35">
      <c r="A3601" t="s">
        <v>5231</v>
      </c>
      <c r="B3601" t="s">
        <v>5</v>
      </c>
      <c r="C3601" t="s">
        <v>1737</v>
      </c>
      <c r="D3601" t="s">
        <v>6921</v>
      </c>
      <c r="E3601" t="s">
        <v>1715</v>
      </c>
    </row>
    <row r="3602" spans="1:5" x14ac:dyDescent="0.35">
      <c r="A3602" t="s">
        <v>5232</v>
      </c>
      <c r="B3602" t="s">
        <v>5</v>
      </c>
      <c r="C3602" t="s">
        <v>1737</v>
      </c>
      <c r="D3602" t="s">
        <v>6922</v>
      </c>
      <c r="E3602" t="s">
        <v>1702</v>
      </c>
    </row>
    <row r="3603" spans="1:5" x14ac:dyDescent="0.35">
      <c r="A3603" t="s">
        <v>5233</v>
      </c>
      <c r="B3603" t="s">
        <v>5</v>
      </c>
      <c r="C3603" t="s">
        <v>1737</v>
      </c>
      <c r="D3603" t="s">
        <v>6922</v>
      </c>
      <c r="E3603" t="s">
        <v>1705</v>
      </c>
    </row>
    <row r="3604" spans="1:5" x14ac:dyDescent="0.35">
      <c r="A3604" t="s">
        <v>5234</v>
      </c>
      <c r="B3604" t="s">
        <v>5</v>
      </c>
      <c r="C3604" t="s">
        <v>1737</v>
      </c>
      <c r="D3604" t="s">
        <v>6922</v>
      </c>
      <c r="E3604" t="s">
        <v>1706</v>
      </c>
    </row>
    <row r="3605" spans="1:5" x14ac:dyDescent="0.35">
      <c r="A3605" t="s">
        <v>5235</v>
      </c>
      <c r="B3605" t="s">
        <v>5</v>
      </c>
      <c r="C3605" t="s">
        <v>1737</v>
      </c>
      <c r="D3605" t="s">
        <v>6922</v>
      </c>
      <c r="E3605" t="s">
        <v>1707</v>
      </c>
    </row>
    <row r="3606" spans="1:5" x14ac:dyDescent="0.35">
      <c r="A3606" t="s">
        <v>5236</v>
      </c>
      <c r="B3606" t="s">
        <v>5</v>
      </c>
      <c r="C3606" t="s">
        <v>1737</v>
      </c>
      <c r="D3606" t="s">
        <v>6922</v>
      </c>
      <c r="E3606" t="s">
        <v>1708</v>
      </c>
    </row>
    <row r="3607" spans="1:5" x14ac:dyDescent="0.35">
      <c r="A3607" t="s">
        <v>5237</v>
      </c>
      <c r="B3607" t="s">
        <v>5</v>
      </c>
      <c r="C3607" t="s">
        <v>1737</v>
      </c>
      <c r="D3607" t="s">
        <v>6922</v>
      </c>
      <c r="E3607" t="s">
        <v>1709</v>
      </c>
    </row>
    <row r="3608" spans="1:5" x14ac:dyDescent="0.35">
      <c r="A3608" t="s">
        <v>5238</v>
      </c>
      <c r="B3608" t="s">
        <v>5</v>
      </c>
      <c r="C3608" t="s">
        <v>1737</v>
      </c>
      <c r="D3608" t="s">
        <v>6922</v>
      </c>
      <c r="E3608" t="s">
        <v>1710</v>
      </c>
    </row>
    <row r="3609" spans="1:5" x14ac:dyDescent="0.35">
      <c r="A3609" t="s">
        <v>5239</v>
      </c>
      <c r="B3609" t="s">
        <v>5</v>
      </c>
      <c r="C3609" t="s">
        <v>1737</v>
      </c>
      <c r="D3609" t="s">
        <v>6922</v>
      </c>
      <c r="E3609" t="s">
        <v>1711</v>
      </c>
    </row>
    <row r="3610" spans="1:5" x14ac:dyDescent="0.35">
      <c r="A3610" t="s">
        <v>5240</v>
      </c>
      <c r="B3610" t="s">
        <v>5</v>
      </c>
      <c r="C3610" t="s">
        <v>1737</v>
      </c>
      <c r="D3610" t="s">
        <v>6922</v>
      </c>
      <c r="E3610" t="s">
        <v>1712</v>
      </c>
    </row>
    <row r="3611" spans="1:5" x14ac:dyDescent="0.35">
      <c r="A3611" t="s">
        <v>5241</v>
      </c>
      <c r="B3611" t="s">
        <v>5</v>
      </c>
      <c r="C3611" t="s">
        <v>1737</v>
      </c>
      <c r="D3611" t="s">
        <v>6922</v>
      </c>
      <c r="E3611" t="s">
        <v>1713</v>
      </c>
    </row>
    <row r="3612" spans="1:5" x14ac:dyDescent="0.35">
      <c r="A3612" t="s">
        <v>5242</v>
      </c>
      <c r="B3612" t="s">
        <v>5</v>
      </c>
      <c r="C3612" t="s">
        <v>1737</v>
      </c>
      <c r="D3612" t="s">
        <v>6922</v>
      </c>
      <c r="E3612" t="s">
        <v>1714</v>
      </c>
    </row>
    <row r="3613" spans="1:5" x14ac:dyDescent="0.35">
      <c r="A3613" t="s">
        <v>5243</v>
      </c>
      <c r="B3613" t="s">
        <v>5</v>
      </c>
      <c r="C3613" t="s">
        <v>1737</v>
      </c>
      <c r="D3613" t="s">
        <v>6922</v>
      </c>
      <c r="E3613" t="s">
        <v>1715</v>
      </c>
    </row>
    <row r="3614" spans="1:5" x14ac:dyDescent="0.35">
      <c r="A3614" t="s">
        <v>5244</v>
      </c>
      <c r="B3614" t="s">
        <v>5</v>
      </c>
      <c r="C3614" t="s">
        <v>1737</v>
      </c>
      <c r="D3614" t="s">
        <v>6923</v>
      </c>
      <c r="E3614" t="s">
        <v>1702</v>
      </c>
    </row>
    <row r="3615" spans="1:5" x14ac:dyDescent="0.35">
      <c r="A3615" t="s">
        <v>5245</v>
      </c>
      <c r="B3615" t="s">
        <v>5</v>
      </c>
      <c r="C3615" t="s">
        <v>1737</v>
      </c>
      <c r="D3615" t="s">
        <v>6923</v>
      </c>
      <c r="E3615" t="s">
        <v>1705</v>
      </c>
    </row>
    <row r="3616" spans="1:5" x14ac:dyDescent="0.35">
      <c r="A3616" t="s">
        <v>5246</v>
      </c>
      <c r="B3616" t="s">
        <v>5</v>
      </c>
      <c r="C3616" t="s">
        <v>1737</v>
      </c>
      <c r="D3616" t="s">
        <v>6923</v>
      </c>
      <c r="E3616" t="s">
        <v>1706</v>
      </c>
    </row>
    <row r="3617" spans="1:5" x14ac:dyDescent="0.35">
      <c r="A3617" t="s">
        <v>5247</v>
      </c>
      <c r="B3617" t="s">
        <v>5</v>
      </c>
      <c r="C3617" t="s">
        <v>1737</v>
      </c>
      <c r="D3617" t="s">
        <v>6923</v>
      </c>
      <c r="E3617" t="s">
        <v>1707</v>
      </c>
    </row>
    <row r="3618" spans="1:5" x14ac:dyDescent="0.35">
      <c r="A3618" t="s">
        <v>5248</v>
      </c>
      <c r="B3618" t="s">
        <v>5</v>
      </c>
      <c r="C3618" t="s">
        <v>1737</v>
      </c>
      <c r="D3618" t="s">
        <v>6923</v>
      </c>
      <c r="E3618" t="s">
        <v>1708</v>
      </c>
    </row>
    <row r="3619" spans="1:5" x14ac:dyDescent="0.35">
      <c r="A3619" t="s">
        <v>5249</v>
      </c>
      <c r="B3619" t="s">
        <v>5</v>
      </c>
      <c r="C3619" t="s">
        <v>1737</v>
      </c>
      <c r="D3619" t="s">
        <v>6923</v>
      </c>
      <c r="E3619" t="s">
        <v>1709</v>
      </c>
    </row>
    <row r="3620" spans="1:5" x14ac:dyDescent="0.35">
      <c r="A3620" t="s">
        <v>5250</v>
      </c>
      <c r="B3620" t="s">
        <v>5</v>
      </c>
      <c r="C3620" t="s">
        <v>1737</v>
      </c>
      <c r="D3620" t="s">
        <v>6923</v>
      </c>
      <c r="E3620" t="s">
        <v>1710</v>
      </c>
    </row>
    <row r="3621" spans="1:5" x14ac:dyDescent="0.35">
      <c r="A3621" t="s">
        <v>5251</v>
      </c>
      <c r="B3621" t="s">
        <v>5</v>
      </c>
      <c r="C3621" t="s">
        <v>1737</v>
      </c>
      <c r="D3621" t="s">
        <v>6923</v>
      </c>
      <c r="E3621" t="s">
        <v>1711</v>
      </c>
    </row>
    <row r="3622" spans="1:5" x14ac:dyDescent="0.35">
      <c r="A3622" t="s">
        <v>5252</v>
      </c>
      <c r="B3622" t="s">
        <v>5</v>
      </c>
      <c r="C3622" t="s">
        <v>1737</v>
      </c>
      <c r="D3622" t="s">
        <v>6923</v>
      </c>
      <c r="E3622" t="s">
        <v>1712</v>
      </c>
    </row>
    <row r="3623" spans="1:5" x14ac:dyDescent="0.35">
      <c r="A3623" t="s">
        <v>5253</v>
      </c>
      <c r="B3623" t="s">
        <v>5</v>
      </c>
      <c r="C3623" t="s">
        <v>1737</v>
      </c>
      <c r="D3623" t="s">
        <v>6923</v>
      </c>
      <c r="E3623" t="s">
        <v>1713</v>
      </c>
    </row>
    <row r="3624" spans="1:5" x14ac:dyDescent="0.35">
      <c r="A3624" t="s">
        <v>5254</v>
      </c>
      <c r="B3624" t="s">
        <v>5</v>
      </c>
      <c r="C3624" t="s">
        <v>1737</v>
      </c>
      <c r="D3624" t="s">
        <v>6923</v>
      </c>
      <c r="E3624" t="s">
        <v>1714</v>
      </c>
    </row>
    <row r="3625" spans="1:5" x14ac:dyDescent="0.35">
      <c r="A3625" t="s">
        <v>5255</v>
      </c>
      <c r="B3625" t="s">
        <v>5</v>
      </c>
      <c r="C3625" t="s">
        <v>1737</v>
      </c>
      <c r="D3625" t="s">
        <v>6923</v>
      </c>
      <c r="E3625" t="s">
        <v>1715</v>
      </c>
    </row>
    <row r="3626" spans="1:5" x14ac:dyDescent="0.35">
      <c r="A3626" t="s">
        <v>5256</v>
      </c>
      <c r="B3626" t="s">
        <v>5</v>
      </c>
      <c r="C3626" t="s">
        <v>1737</v>
      </c>
      <c r="D3626" t="s">
        <v>6924</v>
      </c>
      <c r="E3626" t="s">
        <v>1702</v>
      </c>
    </row>
    <row r="3627" spans="1:5" x14ac:dyDescent="0.35">
      <c r="A3627" t="s">
        <v>5257</v>
      </c>
      <c r="B3627" t="s">
        <v>5</v>
      </c>
      <c r="C3627" t="s">
        <v>1737</v>
      </c>
      <c r="D3627" t="s">
        <v>6924</v>
      </c>
      <c r="E3627" t="s">
        <v>1705</v>
      </c>
    </row>
    <row r="3628" spans="1:5" x14ac:dyDescent="0.35">
      <c r="A3628" t="s">
        <v>5258</v>
      </c>
      <c r="B3628" t="s">
        <v>5</v>
      </c>
      <c r="C3628" t="s">
        <v>1737</v>
      </c>
      <c r="D3628" t="s">
        <v>6924</v>
      </c>
      <c r="E3628" t="s">
        <v>1706</v>
      </c>
    </row>
    <row r="3629" spans="1:5" x14ac:dyDescent="0.35">
      <c r="A3629" t="s">
        <v>5259</v>
      </c>
      <c r="B3629" t="s">
        <v>5</v>
      </c>
      <c r="C3629" t="s">
        <v>1737</v>
      </c>
      <c r="D3629" t="s">
        <v>6924</v>
      </c>
      <c r="E3629" t="s">
        <v>1707</v>
      </c>
    </row>
    <row r="3630" spans="1:5" x14ac:dyDescent="0.35">
      <c r="A3630" t="s">
        <v>5260</v>
      </c>
      <c r="B3630" t="s">
        <v>5</v>
      </c>
      <c r="C3630" t="s">
        <v>1737</v>
      </c>
      <c r="D3630" t="s">
        <v>6924</v>
      </c>
      <c r="E3630" t="s">
        <v>1708</v>
      </c>
    </row>
    <row r="3631" spans="1:5" x14ac:dyDescent="0.35">
      <c r="A3631" t="s">
        <v>5261</v>
      </c>
      <c r="B3631" t="s">
        <v>5</v>
      </c>
      <c r="C3631" t="s">
        <v>1737</v>
      </c>
      <c r="D3631" t="s">
        <v>6924</v>
      </c>
      <c r="E3631" t="s">
        <v>1709</v>
      </c>
    </row>
    <row r="3632" spans="1:5" x14ac:dyDescent="0.35">
      <c r="A3632" t="s">
        <v>5262</v>
      </c>
      <c r="B3632" t="s">
        <v>5</v>
      </c>
      <c r="C3632" t="s">
        <v>1737</v>
      </c>
      <c r="D3632" t="s">
        <v>6924</v>
      </c>
      <c r="E3632" t="s">
        <v>1710</v>
      </c>
    </row>
    <row r="3633" spans="1:5" x14ac:dyDescent="0.35">
      <c r="A3633" t="s">
        <v>5263</v>
      </c>
      <c r="B3633" t="s">
        <v>5</v>
      </c>
      <c r="C3633" t="s">
        <v>1737</v>
      </c>
      <c r="D3633" t="s">
        <v>6924</v>
      </c>
      <c r="E3633" t="s">
        <v>1711</v>
      </c>
    </row>
    <row r="3634" spans="1:5" x14ac:dyDescent="0.35">
      <c r="A3634" t="s">
        <v>5264</v>
      </c>
      <c r="B3634" t="s">
        <v>5</v>
      </c>
      <c r="C3634" t="s">
        <v>1737</v>
      </c>
      <c r="D3634" t="s">
        <v>6924</v>
      </c>
      <c r="E3634" t="s">
        <v>1712</v>
      </c>
    </row>
    <row r="3635" spans="1:5" x14ac:dyDescent="0.35">
      <c r="A3635" t="s">
        <v>5265</v>
      </c>
      <c r="B3635" t="s">
        <v>5</v>
      </c>
      <c r="C3635" t="s">
        <v>1737</v>
      </c>
      <c r="D3635" t="s">
        <v>6924</v>
      </c>
      <c r="E3635" t="s">
        <v>1713</v>
      </c>
    </row>
    <row r="3636" spans="1:5" x14ac:dyDescent="0.35">
      <c r="A3636" t="s">
        <v>5266</v>
      </c>
      <c r="B3636" t="s">
        <v>5</v>
      </c>
      <c r="C3636" t="s">
        <v>1737</v>
      </c>
      <c r="D3636" t="s">
        <v>6924</v>
      </c>
      <c r="E3636" t="s">
        <v>1714</v>
      </c>
    </row>
    <row r="3637" spans="1:5" x14ac:dyDescent="0.35">
      <c r="A3637" t="s">
        <v>5267</v>
      </c>
      <c r="B3637" t="s">
        <v>5</v>
      </c>
      <c r="C3637" t="s">
        <v>1737</v>
      </c>
      <c r="D3637" t="s">
        <v>6924</v>
      </c>
      <c r="E3637" t="s">
        <v>1715</v>
      </c>
    </row>
    <row r="3638" spans="1:5" x14ac:dyDescent="0.35">
      <c r="A3638" t="s">
        <v>5268</v>
      </c>
      <c r="B3638" t="s">
        <v>5</v>
      </c>
      <c r="C3638" t="s">
        <v>1737</v>
      </c>
      <c r="D3638" t="s">
        <v>6925</v>
      </c>
      <c r="E3638" t="s">
        <v>1702</v>
      </c>
    </row>
    <row r="3639" spans="1:5" x14ac:dyDescent="0.35">
      <c r="A3639" t="s">
        <v>5269</v>
      </c>
      <c r="B3639" t="s">
        <v>5</v>
      </c>
      <c r="C3639" t="s">
        <v>1737</v>
      </c>
      <c r="D3639" t="s">
        <v>6925</v>
      </c>
      <c r="E3639" t="s">
        <v>1705</v>
      </c>
    </row>
    <row r="3640" spans="1:5" x14ac:dyDescent="0.35">
      <c r="A3640" t="s">
        <v>5270</v>
      </c>
      <c r="B3640" t="s">
        <v>5</v>
      </c>
      <c r="C3640" t="s">
        <v>1737</v>
      </c>
      <c r="D3640" t="s">
        <v>6925</v>
      </c>
      <c r="E3640" t="s">
        <v>1706</v>
      </c>
    </row>
    <row r="3641" spans="1:5" x14ac:dyDescent="0.35">
      <c r="A3641" t="s">
        <v>5271</v>
      </c>
      <c r="B3641" t="s">
        <v>5</v>
      </c>
      <c r="C3641" t="s">
        <v>1737</v>
      </c>
      <c r="D3641" t="s">
        <v>6925</v>
      </c>
      <c r="E3641" t="s">
        <v>1707</v>
      </c>
    </row>
    <row r="3642" spans="1:5" x14ac:dyDescent="0.35">
      <c r="A3642" t="s">
        <v>5272</v>
      </c>
      <c r="B3642" t="s">
        <v>5</v>
      </c>
      <c r="C3642" t="s">
        <v>1737</v>
      </c>
      <c r="D3642" t="s">
        <v>6925</v>
      </c>
      <c r="E3642" t="s">
        <v>1708</v>
      </c>
    </row>
    <row r="3643" spans="1:5" x14ac:dyDescent="0.35">
      <c r="A3643" t="s">
        <v>5273</v>
      </c>
      <c r="B3643" t="s">
        <v>5</v>
      </c>
      <c r="C3643" t="s">
        <v>1737</v>
      </c>
      <c r="D3643" t="s">
        <v>6925</v>
      </c>
      <c r="E3643" t="s">
        <v>1709</v>
      </c>
    </row>
    <row r="3644" spans="1:5" x14ac:dyDescent="0.35">
      <c r="A3644" t="s">
        <v>5274</v>
      </c>
      <c r="B3644" t="s">
        <v>5</v>
      </c>
      <c r="C3644" t="s">
        <v>1737</v>
      </c>
      <c r="D3644" t="s">
        <v>6925</v>
      </c>
      <c r="E3644" t="s">
        <v>1710</v>
      </c>
    </row>
    <row r="3645" spans="1:5" x14ac:dyDescent="0.35">
      <c r="A3645" t="s">
        <v>5275</v>
      </c>
      <c r="B3645" t="s">
        <v>5</v>
      </c>
      <c r="C3645" t="s">
        <v>1737</v>
      </c>
      <c r="D3645" t="s">
        <v>6925</v>
      </c>
      <c r="E3645" t="s">
        <v>1711</v>
      </c>
    </row>
    <row r="3646" spans="1:5" x14ac:dyDescent="0.35">
      <c r="A3646" t="s">
        <v>5276</v>
      </c>
      <c r="B3646" t="s">
        <v>5</v>
      </c>
      <c r="C3646" t="s">
        <v>1737</v>
      </c>
      <c r="D3646" t="s">
        <v>6925</v>
      </c>
      <c r="E3646" t="s">
        <v>1712</v>
      </c>
    </row>
    <row r="3647" spans="1:5" x14ac:dyDescent="0.35">
      <c r="A3647" t="s">
        <v>5277</v>
      </c>
      <c r="B3647" t="s">
        <v>5</v>
      </c>
      <c r="C3647" t="s">
        <v>1737</v>
      </c>
      <c r="D3647" t="s">
        <v>6925</v>
      </c>
      <c r="E3647" t="s">
        <v>1713</v>
      </c>
    </row>
    <row r="3648" spans="1:5" x14ac:dyDescent="0.35">
      <c r="A3648" t="s">
        <v>5278</v>
      </c>
      <c r="B3648" t="s">
        <v>5</v>
      </c>
      <c r="C3648" t="s">
        <v>1737</v>
      </c>
      <c r="D3648" t="s">
        <v>6925</v>
      </c>
      <c r="E3648" t="s">
        <v>1714</v>
      </c>
    </row>
    <row r="3649" spans="1:5" x14ac:dyDescent="0.35">
      <c r="A3649" t="s">
        <v>5279</v>
      </c>
      <c r="B3649" t="s">
        <v>5</v>
      </c>
      <c r="C3649" t="s">
        <v>1737</v>
      </c>
      <c r="D3649" t="s">
        <v>6925</v>
      </c>
      <c r="E3649" t="s">
        <v>1715</v>
      </c>
    </row>
    <row r="3650" spans="1:5" x14ac:dyDescent="0.35">
      <c r="A3650" t="s">
        <v>5280</v>
      </c>
      <c r="B3650" t="s">
        <v>5</v>
      </c>
      <c r="C3650" t="s">
        <v>1737</v>
      </c>
      <c r="D3650" t="s">
        <v>6926</v>
      </c>
      <c r="E3650" t="s">
        <v>1702</v>
      </c>
    </row>
    <row r="3651" spans="1:5" x14ac:dyDescent="0.35">
      <c r="A3651" t="s">
        <v>5281</v>
      </c>
      <c r="B3651" t="s">
        <v>5</v>
      </c>
      <c r="C3651" t="s">
        <v>1737</v>
      </c>
      <c r="D3651" t="s">
        <v>6926</v>
      </c>
      <c r="E3651" t="s">
        <v>1705</v>
      </c>
    </row>
    <row r="3652" spans="1:5" x14ac:dyDescent="0.35">
      <c r="A3652" t="s">
        <v>5282</v>
      </c>
      <c r="B3652" t="s">
        <v>5</v>
      </c>
      <c r="C3652" t="s">
        <v>1737</v>
      </c>
      <c r="D3652" t="s">
        <v>6926</v>
      </c>
      <c r="E3652" t="s">
        <v>1706</v>
      </c>
    </row>
    <row r="3653" spans="1:5" x14ac:dyDescent="0.35">
      <c r="A3653" t="s">
        <v>5283</v>
      </c>
      <c r="B3653" t="s">
        <v>5</v>
      </c>
      <c r="C3653" t="s">
        <v>1737</v>
      </c>
      <c r="D3653" t="s">
        <v>6926</v>
      </c>
      <c r="E3653" t="s">
        <v>1707</v>
      </c>
    </row>
    <row r="3654" spans="1:5" x14ac:dyDescent="0.35">
      <c r="A3654" t="s">
        <v>5284</v>
      </c>
      <c r="B3654" t="s">
        <v>5</v>
      </c>
      <c r="C3654" t="s">
        <v>1737</v>
      </c>
      <c r="D3654" t="s">
        <v>6926</v>
      </c>
      <c r="E3654" t="s">
        <v>1708</v>
      </c>
    </row>
    <row r="3655" spans="1:5" x14ac:dyDescent="0.35">
      <c r="A3655" t="s">
        <v>5285</v>
      </c>
      <c r="B3655" t="s">
        <v>5</v>
      </c>
      <c r="C3655" t="s">
        <v>1737</v>
      </c>
      <c r="D3655" t="s">
        <v>6926</v>
      </c>
      <c r="E3655" t="s">
        <v>1709</v>
      </c>
    </row>
    <row r="3656" spans="1:5" x14ac:dyDescent="0.35">
      <c r="A3656" t="s">
        <v>5286</v>
      </c>
      <c r="B3656" t="s">
        <v>5</v>
      </c>
      <c r="C3656" t="s">
        <v>1737</v>
      </c>
      <c r="D3656" t="s">
        <v>6926</v>
      </c>
      <c r="E3656" t="s">
        <v>1710</v>
      </c>
    </row>
    <row r="3657" spans="1:5" x14ac:dyDescent="0.35">
      <c r="A3657" t="s">
        <v>5287</v>
      </c>
      <c r="B3657" t="s">
        <v>5</v>
      </c>
      <c r="C3657" t="s">
        <v>1737</v>
      </c>
      <c r="D3657" t="s">
        <v>6926</v>
      </c>
      <c r="E3657" t="s">
        <v>1711</v>
      </c>
    </row>
    <row r="3658" spans="1:5" x14ac:dyDescent="0.35">
      <c r="A3658" t="s">
        <v>5288</v>
      </c>
      <c r="B3658" t="s">
        <v>5</v>
      </c>
      <c r="C3658" t="s">
        <v>1737</v>
      </c>
      <c r="D3658" t="s">
        <v>6926</v>
      </c>
      <c r="E3658" t="s">
        <v>1712</v>
      </c>
    </row>
    <row r="3659" spans="1:5" x14ac:dyDescent="0.35">
      <c r="A3659" t="s">
        <v>5289</v>
      </c>
      <c r="B3659" t="s">
        <v>5</v>
      </c>
      <c r="C3659" t="s">
        <v>1737</v>
      </c>
      <c r="D3659" t="s">
        <v>6926</v>
      </c>
      <c r="E3659" t="s">
        <v>1713</v>
      </c>
    </row>
    <row r="3660" spans="1:5" x14ac:dyDescent="0.35">
      <c r="A3660" t="s">
        <v>5290</v>
      </c>
      <c r="B3660" t="s">
        <v>5</v>
      </c>
      <c r="C3660" t="s">
        <v>1737</v>
      </c>
      <c r="D3660" t="s">
        <v>6926</v>
      </c>
      <c r="E3660" t="s">
        <v>1714</v>
      </c>
    </row>
    <row r="3661" spans="1:5" x14ac:dyDescent="0.35">
      <c r="A3661" t="s">
        <v>5291</v>
      </c>
      <c r="B3661" t="s">
        <v>5</v>
      </c>
      <c r="C3661" t="s">
        <v>1737</v>
      </c>
      <c r="D3661" t="s">
        <v>6926</v>
      </c>
      <c r="E3661" t="s">
        <v>1715</v>
      </c>
    </row>
    <row r="3662" spans="1:5" x14ac:dyDescent="0.35">
      <c r="A3662" t="s">
        <v>5292</v>
      </c>
      <c r="B3662" t="s">
        <v>5</v>
      </c>
      <c r="C3662" t="s">
        <v>1737</v>
      </c>
      <c r="D3662" t="s">
        <v>6927</v>
      </c>
      <c r="E3662" t="s">
        <v>1702</v>
      </c>
    </row>
    <row r="3663" spans="1:5" x14ac:dyDescent="0.35">
      <c r="A3663" t="s">
        <v>5293</v>
      </c>
      <c r="B3663" t="s">
        <v>5</v>
      </c>
      <c r="C3663" t="s">
        <v>1737</v>
      </c>
      <c r="D3663" t="s">
        <v>6927</v>
      </c>
      <c r="E3663" t="s">
        <v>1705</v>
      </c>
    </row>
    <row r="3664" spans="1:5" x14ac:dyDescent="0.35">
      <c r="A3664" t="s">
        <v>5294</v>
      </c>
      <c r="B3664" t="s">
        <v>5</v>
      </c>
      <c r="C3664" t="s">
        <v>1737</v>
      </c>
      <c r="D3664" t="s">
        <v>6927</v>
      </c>
      <c r="E3664" t="s">
        <v>1706</v>
      </c>
    </row>
    <row r="3665" spans="1:5" x14ac:dyDescent="0.35">
      <c r="A3665" t="s">
        <v>5295</v>
      </c>
      <c r="B3665" t="s">
        <v>5</v>
      </c>
      <c r="C3665" t="s">
        <v>1737</v>
      </c>
      <c r="D3665" t="s">
        <v>6927</v>
      </c>
      <c r="E3665" t="s">
        <v>1707</v>
      </c>
    </row>
    <row r="3666" spans="1:5" x14ac:dyDescent="0.35">
      <c r="A3666" t="s">
        <v>5296</v>
      </c>
      <c r="B3666" t="s">
        <v>5</v>
      </c>
      <c r="C3666" t="s">
        <v>1737</v>
      </c>
      <c r="D3666" t="s">
        <v>6927</v>
      </c>
      <c r="E3666" t="s">
        <v>1708</v>
      </c>
    </row>
    <row r="3667" spans="1:5" x14ac:dyDescent="0.35">
      <c r="A3667" t="s">
        <v>5297</v>
      </c>
      <c r="B3667" t="s">
        <v>5</v>
      </c>
      <c r="C3667" t="s">
        <v>1737</v>
      </c>
      <c r="D3667" t="s">
        <v>6927</v>
      </c>
      <c r="E3667" t="s">
        <v>1709</v>
      </c>
    </row>
    <row r="3668" spans="1:5" x14ac:dyDescent="0.35">
      <c r="A3668" t="s">
        <v>5298</v>
      </c>
      <c r="B3668" t="s">
        <v>5</v>
      </c>
      <c r="C3668" t="s">
        <v>1737</v>
      </c>
      <c r="D3668" t="s">
        <v>6927</v>
      </c>
      <c r="E3668" t="s">
        <v>1710</v>
      </c>
    </row>
    <row r="3669" spans="1:5" x14ac:dyDescent="0.35">
      <c r="A3669" t="s">
        <v>5299</v>
      </c>
      <c r="B3669" t="s">
        <v>5</v>
      </c>
      <c r="C3669" t="s">
        <v>1737</v>
      </c>
      <c r="D3669" t="s">
        <v>6927</v>
      </c>
      <c r="E3669" t="s">
        <v>1711</v>
      </c>
    </row>
    <row r="3670" spans="1:5" x14ac:dyDescent="0.35">
      <c r="A3670" t="s">
        <v>5300</v>
      </c>
      <c r="B3670" t="s">
        <v>5</v>
      </c>
      <c r="C3670" t="s">
        <v>1737</v>
      </c>
      <c r="D3670" t="s">
        <v>6927</v>
      </c>
      <c r="E3670" t="s">
        <v>1712</v>
      </c>
    </row>
    <row r="3671" spans="1:5" x14ac:dyDescent="0.35">
      <c r="A3671" t="s">
        <v>5301</v>
      </c>
      <c r="B3671" t="s">
        <v>5</v>
      </c>
      <c r="C3671" t="s">
        <v>1737</v>
      </c>
      <c r="D3671" t="s">
        <v>6927</v>
      </c>
      <c r="E3671" t="s">
        <v>1713</v>
      </c>
    </row>
    <row r="3672" spans="1:5" x14ac:dyDescent="0.35">
      <c r="A3672" t="s">
        <v>5302</v>
      </c>
      <c r="B3672" t="s">
        <v>5</v>
      </c>
      <c r="C3672" t="s">
        <v>1737</v>
      </c>
      <c r="D3672" t="s">
        <v>6927</v>
      </c>
      <c r="E3672" t="s">
        <v>1714</v>
      </c>
    </row>
    <row r="3673" spans="1:5" x14ac:dyDescent="0.35">
      <c r="A3673" t="s">
        <v>5303</v>
      </c>
      <c r="B3673" t="s">
        <v>5</v>
      </c>
      <c r="C3673" t="s">
        <v>1737</v>
      </c>
      <c r="D3673" t="s">
        <v>6927</v>
      </c>
      <c r="E3673" t="s">
        <v>1715</v>
      </c>
    </row>
    <row r="3674" spans="1:5" x14ac:dyDescent="0.35">
      <c r="A3674" t="s">
        <v>5304</v>
      </c>
      <c r="B3674" t="s">
        <v>5</v>
      </c>
      <c r="C3674" t="s">
        <v>1737</v>
      </c>
      <c r="D3674" t="s">
        <v>6928</v>
      </c>
      <c r="E3674" t="s">
        <v>1702</v>
      </c>
    </row>
    <row r="3675" spans="1:5" x14ac:dyDescent="0.35">
      <c r="A3675" t="s">
        <v>5305</v>
      </c>
      <c r="B3675" t="s">
        <v>5</v>
      </c>
      <c r="C3675" t="s">
        <v>1737</v>
      </c>
      <c r="D3675" t="s">
        <v>6928</v>
      </c>
      <c r="E3675" t="s">
        <v>1705</v>
      </c>
    </row>
    <row r="3676" spans="1:5" x14ac:dyDescent="0.35">
      <c r="A3676" t="s">
        <v>5306</v>
      </c>
      <c r="B3676" t="s">
        <v>5</v>
      </c>
      <c r="C3676" t="s">
        <v>1737</v>
      </c>
      <c r="D3676" t="s">
        <v>6928</v>
      </c>
      <c r="E3676" t="s">
        <v>1706</v>
      </c>
    </row>
    <row r="3677" spans="1:5" x14ac:dyDescent="0.35">
      <c r="A3677" t="s">
        <v>5307</v>
      </c>
      <c r="B3677" t="s">
        <v>5</v>
      </c>
      <c r="C3677" t="s">
        <v>1737</v>
      </c>
      <c r="D3677" t="s">
        <v>6928</v>
      </c>
      <c r="E3677" t="s">
        <v>1707</v>
      </c>
    </row>
    <row r="3678" spans="1:5" x14ac:dyDescent="0.35">
      <c r="A3678" t="s">
        <v>5308</v>
      </c>
      <c r="B3678" t="s">
        <v>5</v>
      </c>
      <c r="C3678" t="s">
        <v>1737</v>
      </c>
      <c r="D3678" t="s">
        <v>6928</v>
      </c>
      <c r="E3678" t="s">
        <v>1708</v>
      </c>
    </row>
    <row r="3679" spans="1:5" x14ac:dyDescent="0.35">
      <c r="A3679" t="s">
        <v>5309</v>
      </c>
      <c r="B3679" t="s">
        <v>5</v>
      </c>
      <c r="C3679" t="s">
        <v>1737</v>
      </c>
      <c r="D3679" t="s">
        <v>6928</v>
      </c>
      <c r="E3679" t="s">
        <v>1709</v>
      </c>
    </row>
    <row r="3680" spans="1:5" x14ac:dyDescent="0.35">
      <c r="A3680" t="s">
        <v>5310</v>
      </c>
      <c r="B3680" t="s">
        <v>5</v>
      </c>
      <c r="C3680" t="s">
        <v>1737</v>
      </c>
      <c r="D3680" t="s">
        <v>6928</v>
      </c>
      <c r="E3680" t="s">
        <v>1710</v>
      </c>
    </row>
    <row r="3681" spans="1:5" x14ac:dyDescent="0.35">
      <c r="A3681" t="s">
        <v>5311</v>
      </c>
      <c r="B3681" t="s">
        <v>5</v>
      </c>
      <c r="C3681" t="s">
        <v>1737</v>
      </c>
      <c r="D3681" t="s">
        <v>6928</v>
      </c>
      <c r="E3681" t="s">
        <v>1711</v>
      </c>
    </row>
    <row r="3682" spans="1:5" x14ac:dyDescent="0.35">
      <c r="A3682" t="s">
        <v>5312</v>
      </c>
      <c r="B3682" t="s">
        <v>5</v>
      </c>
      <c r="C3682" t="s">
        <v>1737</v>
      </c>
      <c r="D3682" t="s">
        <v>6928</v>
      </c>
      <c r="E3682" t="s">
        <v>1712</v>
      </c>
    </row>
    <row r="3683" spans="1:5" x14ac:dyDescent="0.35">
      <c r="A3683" t="s">
        <v>5313</v>
      </c>
      <c r="B3683" t="s">
        <v>5</v>
      </c>
      <c r="C3683" t="s">
        <v>1737</v>
      </c>
      <c r="D3683" t="s">
        <v>6928</v>
      </c>
      <c r="E3683" t="s">
        <v>1713</v>
      </c>
    </row>
    <row r="3684" spans="1:5" x14ac:dyDescent="0.35">
      <c r="A3684" t="s">
        <v>5314</v>
      </c>
      <c r="B3684" t="s">
        <v>5</v>
      </c>
      <c r="C3684" t="s">
        <v>1737</v>
      </c>
      <c r="D3684" t="s">
        <v>6928</v>
      </c>
      <c r="E3684" t="s">
        <v>1714</v>
      </c>
    </row>
    <row r="3685" spans="1:5" x14ac:dyDescent="0.35">
      <c r="A3685" t="s">
        <v>5315</v>
      </c>
      <c r="B3685" t="s">
        <v>5</v>
      </c>
      <c r="C3685" t="s">
        <v>1737</v>
      </c>
      <c r="D3685" t="s">
        <v>6928</v>
      </c>
      <c r="E3685" t="s">
        <v>1715</v>
      </c>
    </row>
    <row r="3686" spans="1:5" x14ac:dyDescent="0.35">
      <c r="A3686" t="s">
        <v>5316</v>
      </c>
      <c r="B3686" t="s">
        <v>5</v>
      </c>
      <c r="C3686" t="s">
        <v>1737</v>
      </c>
      <c r="D3686" t="s">
        <v>6929</v>
      </c>
      <c r="E3686" t="s">
        <v>1702</v>
      </c>
    </row>
    <row r="3687" spans="1:5" x14ac:dyDescent="0.35">
      <c r="A3687" t="s">
        <v>5317</v>
      </c>
      <c r="B3687" t="s">
        <v>5</v>
      </c>
      <c r="C3687" t="s">
        <v>1737</v>
      </c>
      <c r="D3687" t="s">
        <v>6929</v>
      </c>
      <c r="E3687" t="s">
        <v>1705</v>
      </c>
    </row>
    <row r="3688" spans="1:5" x14ac:dyDescent="0.35">
      <c r="A3688" t="s">
        <v>5318</v>
      </c>
      <c r="B3688" t="s">
        <v>5</v>
      </c>
      <c r="C3688" t="s">
        <v>1737</v>
      </c>
      <c r="D3688" t="s">
        <v>6929</v>
      </c>
      <c r="E3688" t="s">
        <v>1706</v>
      </c>
    </row>
    <row r="3689" spans="1:5" x14ac:dyDescent="0.35">
      <c r="A3689" t="s">
        <v>5319</v>
      </c>
      <c r="B3689" t="s">
        <v>5</v>
      </c>
      <c r="C3689" t="s">
        <v>1737</v>
      </c>
      <c r="D3689" t="s">
        <v>6929</v>
      </c>
      <c r="E3689" t="s">
        <v>1707</v>
      </c>
    </row>
    <row r="3690" spans="1:5" x14ac:dyDescent="0.35">
      <c r="A3690" t="s">
        <v>5320</v>
      </c>
      <c r="B3690" t="s">
        <v>5</v>
      </c>
      <c r="C3690" t="s">
        <v>1737</v>
      </c>
      <c r="D3690" t="s">
        <v>6929</v>
      </c>
      <c r="E3690" t="s">
        <v>1708</v>
      </c>
    </row>
    <row r="3691" spans="1:5" x14ac:dyDescent="0.35">
      <c r="A3691" t="s">
        <v>5321</v>
      </c>
      <c r="B3691" t="s">
        <v>5</v>
      </c>
      <c r="C3691" t="s">
        <v>1737</v>
      </c>
      <c r="D3691" t="s">
        <v>6929</v>
      </c>
      <c r="E3691" t="s">
        <v>1709</v>
      </c>
    </row>
    <row r="3692" spans="1:5" x14ac:dyDescent="0.35">
      <c r="A3692" t="s">
        <v>5322</v>
      </c>
      <c r="B3692" t="s">
        <v>5</v>
      </c>
      <c r="C3692" t="s">
        <v>1737</v>
      </c>
      <c r="D3692" t="s">
        <v>6929</v>
      </c>
      <c r="E3692" t="s">
        <v>1710</v>
      </c>
    </row>
    <row r="3693" spans="1:5" x14ac:dyDescent="0.35">
      <c r="A3693" t="s">
        <v>5323</v>
      </c>
      <c r="B3693" t="s">
        <v>5</v>
      </c>
      <c r="C3693" t="s">
        <v>1737</v>
      </c>
      <c r="D3693" t="s">
        <v>6929</v>
      </c>
      <c r="E3693" t="s">
        <v>1711</v>
      </c>
    </row>
    <row r="3694" spans="1:5" x14ac:dyDescent="0.35">
      <c r="A3694" t="s">
        <v>5324</v>
      </c>
      <c r="B3694" t="s">
        <v>5</v>
      </c>
      <c r="C3694" t="s">
        <v>1737</v>
      </c>
      <c r="D3694" t="s">
        <v>6929</v>
      </c>
      <c r="E3694" t="s">
        <v>1712</v>
      </c>
    </row>
    <row r="3695" spans="1:5" x14ac:dyDescent="0.35">
      <c r="A3695" t="s">
        <v>5325</v>
      </c>
      <c r="B3695" t="s">
        <v>5</v>
      </c>
      <c r="C3695" t="s">
        <v>1737</v>
      </c>
      <c r="D3695" t="s">
        <v>6929</v>
      </c>
      <c r="E3695" t="s">
        <v>1713</v>
      </c>
    </row>
    <row r="3696" spans="1:5" x14ac:dyDescent="0.35">
      <c r="A3696" t="s">
        <v>5326</v>
      </c>
      <c r="B3696" t="s">
        <v>5</v>
      </c>
      <c r="C3696" t="s">
        <v>1737</v>
      </c>
      <c r="D3696" t="s">
        <v>6929</v>
      </c>
      <c r="E3696" t="s">
        <v>1714</v>
      </c>
    </row>
    <row r="3697" spans="1:5" x14ac:dyDescent="0.35">
      <c r="A3697" t="s">
        <v>5327</v>
      </c>
      <c r="B3697" t="s">
        <v>5</v>
      </c>
      <c r="C3697" t="s">
        <v>1737</v>
      </c>
      <c r="D3697" t="s">
        <v>6929</v>
      </c>
      <c r="E3697" t="s">
        <v>1715</v>
      </c>
    </row>
    <row r="3698" spans="1:5" x14ac:dyDescent="0.35">
      <c r="A3698" t="s">
        <v>5328</v>
      </c>
      <c r="B3698" t="s">
        <v>5</v>
      </c>
      <c r="C3698" t="s">
        <v>1737</v>
      </c>
      <c r="D3698" t="s">
        <v>6930</v>
      </c>
      <c r="E3698" t="s">
        <v>1702</v>
      </c>
    </row>
    <row r="3699" spans="1:5" x14ac:dyDescent="0.35">
      <c r="A3699" t="s">
        <v>5329</v>
      </c>
      <c r="B3699" t="s">
        <v>5</v>
      </c>
      <c r="C3699" t="s">
        <v>1737</v>
      </c>
      <c r="D3699" t="s">
        <v>6930</v>
      </c>
      <c r="E3699" t="s">
        <v>1705</v>
      </c>
    </row>
    <row r="3700" spans="1:5" x14ac:dyDescent="0.35">
      <c r="A3700" t="s">
        <v>5330</v>
      </c>
      <c r="B3700" t="s">
        <v>5</v>
      </c>
      <c r="C3700" t="s">
        <v>1737</v>
      </c>
      <c r="D3700" t="s">
        <v>6930</v>
      </c>
      <c r="E3700" t="s">
        <v>1706</v>
      </c>
    </row>
    <row r="3701" spans="1:5" x14ac:dyDescent="0.35">
      <c r="A3701" t="s">
        <v>5331</v>
      </c>
      <c r="B3701" t="s">
        <v>5</v>
      </c>
      <c r="C3701" t="s">
        <v>1737</v>
      </c>
      <c r="D3701" t="s">
        <v>6930</v>
      </c>
      <c r="E3701" t="s">
        <v>1707</v>
      </c>
    </row>
    <row r="3702" spans="1:5" x14ac:dyDescent="0.35">
      <c r="A3702" t="s">
        <v>5332</v>
      </c>
      <c r="B3702" t="s">
        <v>5</v>
      </c>
      <c r="C3702" t="s">
        <v>1737</v>
      </c>
      <c r="D3702" t="s">
        <v>6930</v>
      </c>
      <c r="E3702" t="s">
        <v>1708</v>
      </c>
    </row>
    <row r="3703" spans="1:5" x14ac:dyDescent="0.35">
      <c r="A3703" t="s">
        <v>5333</v>
      </c>
      <c r="B3703" t="s">
        <v>5</v>
      </c>
      <c r="C3703" t="s">
        <v>1737</v>
      </c>
      <c r="D3703" t="s">
        <v>6930</v>
      </c>
      <c r="E3703" t="s">
        <v>1709</v>
      </c>
    </row>
    <row r="3704" spans="1:5" x14ac:dyDescent="0.35">
      <c r="A3704" t="s">
        <v>5334</v>
      </c>
      <c r="B3704" t="s">
        <v>5</v>
      </c>
      <c r="C3704" t="s">
        <v>1737</v>
      </c>
      <c r="D3704" t="s">
        <v>6930</v>
      </c>
      <c r="E3704" t="s">
        <v>1710</v>
      </c>
    </row>
    <row r="3705" spans="1:5" x14ac:dyDescent="0.35">
      <c r="A3705" t="s">
        <v>5335</v>
      </c>
      <c r="B3705" t="s">
        <v>5</v>
      </c>
      <c r="C3705" t="s">
        <v>1737</v>
      </c>
      <c r="D3705" t="s">
        <v>6930</v>
      </c>
      <c r="E3705" t="s">
        <v>1711</v>
      </c>
    </row>
    <row r="3706" spans="1:5" x14ac:dyDescent="0.35">
      <c r="A3706" t="s">
        <v>5336</v>
      </c>
      <c r="B3706" t="s">
        <v>5</v>
      </c>
      <c r="C3706" t="s">
        <v>1737</v>
      </c>
      <c r="D3706" t="s">
        <v>6930</v>
      </c>
      <c r="E3706" t="s">
        <v>1712</v>
      </c>
    </row>
    <row r="3707" spans="1:5" x14ac:dyDescent="0.35">
      <c r="A3707" t="s">
        <v>5337</v>
      </c>
      <c r="B3707" t="s">
        <v>5</v>
      </c>
      <c r="C3707" t="s">
        <v>1737</v>
      </c>
      <c r="D3707" t="s">
        <v>6930</v>
      </c>
      <c r="E3707" t="s">
        <v>1713</v>
      </c>
    </row>
    <row r="3708" spans="1:5" x14ac:dyDescent="0.35">
      <c r="A3708" t="s">
        <v>5338</v>
      </c>
      <c r="B3708" t="s">
        <v>5</v>
      </c>
      <c r="C3708" t="s">
        <v>1737</v>
      </c>
      <c r="D3708" t="s">
        <v>6930</v>
      </c>
      <c r="E3708" t="s">
        <v>1714</v>
      </c>
    </row>
    <row r="3709" spans="1:5" x14ac:dyDescent="0.35">
      <c r="A3709" t="s">
        <v>5339</v>
      </c>
      <c r="B3709" t="s">
        <v>5</v>
      </c>
      <c r="C3709" t="s">
        <v>1737</v>
      </c>
      <c r="D3709" t="s">
        <v>6930</v>
      </c>
      <c r="E3709" t="s">
        <v>1715</v>
      </c>
    </row>
    <row r="3710" spans="1:5" x14ac:dyDescent="0.35">
      <c r="A3710" t="s">
        <v>5340</v>
      </c>
      <c r="B3710" t="s">
        <v>5</v>
      </c>
      <c r="C3710" t="s">
        <v>1737</v>
      </c>
      <c r="D3710" t="s">
        <v>6931</v>
      </c>
      <c r="E3710" t="s">
        <v>1702</v>
      </c>
    </row>
    <row r="3711" spans="1:5" x14ac:dyDescent="0.35">
      <c r="A3711" t="s">
        <v>5341</v>
      </c>
      <c r="B3711" t="s">
        <v>5</v>
      </c>
      <c r="C3711" t="s">
        <v>1737</v>
      </c>
      <c r="D3711" t="s">
        <v>6931</v>
      </c>
      <c r="E3711" t="s">
        <v>1705</v>
      </c>
    </row>
    <row r="3712" spans="1:5" x14ac:dyDescent="0.35">
      <c r="A3712" t="s">
        <v>5342</v>
      </c>
      <c r="B3712" t="s">
        <v>5</v>
      </c>
      <c r="C3712" t="s">
        <v>1737</v>
      </c>
      <c r="D3712" t="s">
        <v>6931</v>
      </c>
      <c r="E3712" t="s">
        <v>1706</v>
      </c>
    </row>
    <row r="3713" spans="1:5" x14ac:dyDescent="0.35">
      <c r="A3713" t="s">
        <v>5343</v>
      </c>
      <c r="B3713" t="s">
        <v>5</v>
      </c>
      <c r="C3713" t="s">
        <v>1737</v>
      </c>
      <c r="D3713" t="s">
        <v>6931</v>
      </c>
      <c r="E3713" t="s">
        <v>1707</v>
      </c>
    </row>
    <row r="3714" spans="1:5" x14ac:dyDescent="0.35">
      <c r="A3714" t="s">
        <v>5344</v>
      </c>
      <c r="B3714" t="s">
        <v>5</v>
      </c>
      <c r="C3714" t="s">
        <v>1737</v>
      </c>
      <c r="D3714" t="s">
        <v>6931</v>
      </c>
      <c r="E3714" t="s">
        <v>1708</v>
      </c>
    </row>
    <row r="3715" spans="1:5" x14ac:dyDescent="0.35">
      <c r="A3715" t="s">
        <v>5345</v>
      </c>
      <c r="B3715" t="s">
        <v>5</v>
      </c>
      <c r="C3715" t="s">
        <v>1737</v>
      </c>
      <c r="D3715" t="s">
        <v>6931</v>
      </c>
      <c r="E3715" t="s">
        <v>1709</v>
      </c>
    </row>
    <row r="3716" spans="1:5" x14ac:dyDescent="0.35">
      <c r="A3716" t="s">
        <v>5346</v>
      </c>
      <c r="B3716" t="s">
        <v>5</v>
      </c>
      <c r="C3716" t="s">
        <v>1737</v>
      </c>
      <c r="D3716" t="s">
        <v>6931</v>
      </c>
      <c r="E3716" t="s">
        <v>1710</v>
      </c>
    </row>
    <row r="3717" spans="1:5" x14ac:dyDescent="0.35">
      <c r="A3717" t="s">
        <v>5347</v>
      </c>
      <c r="B3717" t="s">
        <v>5</v>
      </c>
      <c r="C3717" t="s">
        <v>1737</v>
      </c>
      <c r="D3717" t="s">
        <v>6931</v>
      </c>
      <c r="E3717" t="s">
        <v>1711</v>
      </c>
    </row>
    <row r="3718" spans="1:5" x14ac:dyDescent="0.35">
      <c r="A3718" t="s">
        <v>5348</v>
      </c>
      <c r="B3718" t="s">
        <v>5</v>
      </c>
      <c r="C3718" t="s">
        <v>1737</v>
      </c>
      <c r="D3718" t="s">
        <v>6931</v>
      </c>
      <c r="E3718" t="s">
        <v>1712</v>
      </c>
    </row>
    <row r="3719" spans="1:5" x14ac:dyDescent="0.35">
      <c r="A3719" t="s">
        <v>5349</v>
      </c>
      <c r="B3719" t="s">
        <v>5</v>
      </c>
      <c r="C3719" t="s">
        <v>1737</v>
      </c>
      <c r="D3719" t="s">
        <v>6931</v>
      </c>
      <c r="E3719" t="s">
        <v>1713</v>
      </c>
    </row>
    <row r="3720" spans="1:5" x14ac:dyDescent="0.35">
      <c r="A3720" t="s">
        <v>5350</v>
      </c>
      <c r="B3720" t="s">
        <v>5</v>
      </c>
      <c r="C3720" t="s">
        <v>1737</v>
      </c>
      <c r="D3720" t="s">
        <v>6931</v>
      </c>
      <c r="E3720" t="s">
        <v>1714</v>
      </c>
    </row>
    <row r="3721" spans="1:5" x14ac:dyDescent="0.35">
      <c r="A3721" t="s">
        <v>5351</v>
      </c>
      <c r="B3721" t="s">
        <v>5</v>
      </c>
      <c r="C3721" t="s">
        <v>1737</v>
      </c>
      <c r="D3721" t="s">
        <v>6931</v>
      </c>
      <c r="E3721" t="s">
        <v>1715</v>
      </c>
    </row>
    <row r="3722" spans="1:5" x14ac:dyDescent="0.35">
      <c r="A3722" t="s">
        <v>5352</v>
      </c>
      <c r="B3722" t="s">
        <v>5</v>
      </c>
      <c r="C3722" t="s">
        <v>1737</v>
      </c>
      <c r="D3722" t="s">
        <v>6932</v>
      </c>
      <c r="E3722" t="s">
        <v>1702</v>
      </c>
    </row>
    <row r="3723" spans="1:5" x14ac:dyDescent="0.35">
      <c r="A3723" t="s">
        <v>5353</v>
      </c>
      <c r="B3723" t="s">
        <v>5</v>
      </c>
      <c r="C3723" t="s">
        <v>1737</v>
      </c>
      <c r="D3723" t="s">
        <v>6932</v>
      </c>
      <c r="E3723" t="s">
        <v>1705</v>
      </c>
    </row>
    <row r="3724" spans="1:5" x14ac:dyDescent="0.35">
      <c r="A3724" t="s">
        <v>5354</v>
      </c>
      <c r="B3724" t="s">
        <v>5</v>
      </c>
      <c r="C3724" t="s">
        <v>1737</v>
      </c>
      <c r="D3724" t="s">
        <v>6932</v>
      </c>
      <c r="E3724" t="s">
        <v>1706</v>
      </c>
    </row>
    <row r="3725" spans="1:5" x14ac:dyDescent="0.35">
      <c r="A3725" t="s">
        <v>5355</v>
      </c>
      <c r="B3725" t="s">
        <v>5</v>
      </c>
      <c r="C3725" t="s">
        <v>1737</v>
      </c>
      <c r="D3725" t="s">
        <v>6932</v>
      </c>
      <c r="E3725" t="s">
        <v>1707</v>
      </c>
    </row>
    <row r="3726" spans="1:5" x14ac:dyDescent="0.35">
      <c r="A3726" t="s">
        <v>5356</v>
      </c>
      <c r="B3726" t="s">
        <v>5</v>
      </c>
      <c r="C3726" t="s">
        <v>1737</v>
      </c>
      <c r="D3726" t="s">
        <v>6932</v>
      </c>
      <c r="E3726" t="s">
        <v>1708</v>
      </c>
    </row>
    <row r="3727" spans="1:5" x14ac:dyDescent="0.35">
      <c r="A3727" t="s">
        <v>5357</v>
      </c>
      <c r="B3727" t="s">
        <v>5</v>
      </c>
      <c r="C3727" t="s">
        <v>1737</v>
      </c>
      <c r="D3727" t="s">
        <v>6932</v>
      </c>
      <c r="E3727" t="s">
        <v>1709</v>
      </c>
    </row>
    <row r="3728" spans="1:5" x14ac:dyDescent="0.35">
      <c r="A3728" t="s">
        <v>5358</v>
      </c>
      <c r="B3728" t="s">
        <v>5</v>
      </c>
      <c r="C3728" t="s">
        <v>1737</v>
      </c>
      <c r="D3728" t="s">
        <v>6932</v>
      </c>
      <c r="E3728" t="s">
        <v>1710</v>
      </c>
    </row>
    <row r="3729" spans="1:5" x14ac:dyDescent="0.35">
      <c r="A3729" t="s">
        <v>5359</v>
      </c>
      <c r="B3729" t="s">
        <v>5</v>
      </c>
      <c r="C3729" t="s">
        <v>1737</v>
      </c>
      <c r="D3729" t="s">
        <v>6932</v>
      </c>
      <c r="E3729" t="s">
        <v>1711</v>
      </c>
    </row>
    <row r="3730" spans="1:5" x14ac:dyDescent="0.35">
      <c r="A3730" t="s">
        <v>5360</v>
      </c>
      <c r="B3730" t="s">
        <v>5</v>
      </c>
      <c r="C3730" t="s">
        <v>1737</v>
      </c>
      <c r="D3730" t="s">
        <v>6932</v>
      </c>
      <c r="E3730" t="s">
        <v>1712</v>
      </c>
    </row>
    <row r="3731" spans="1:5" x14ac:dyDescent="0.35">
      <c r="A3731" t="s">
        <v>5361</v>
      </c>
      <c r="B3731" t="s">
        <v>5</v>
      </c>
      <c r="C3731" t="s">
        <v>1737</v>
      </c>
      <c r="D3731" t="s">
        <v>6932</v>
      </c>
      <c r="E3731" t="s">
        <v>1713</v>
      </c>
    </row>
    <row r="3732" spans="1:5" x14ac:dyDescent="0.35">
      <c r="A3732" t="s">
        <v>5362</v>
      </c>
      <c r="B3732" t="s">
        <v>5</v>
      </c>
      <c r="C3732" t="s">
        <v>1737</v>
      </c>
      <c r="D3732" t="s">
        <v>6932</v>
      </c>
      <c r="E3732" t="s">
        <v>1714</v>
      </c>
    </row>
    <row r="3733" spans="1:5" x14ac:dyDescent="0.35">
      <c r="A3733" t="s">
        <v>5363</v>
      </c>
      <c r="B3733" t="s">
        <v>5</v>
      </c>
      <c r="C3733" t="s">
        <v>1737</v>
      </c>
      <c r="D3733" t="s">
        <v>6932</v>
      </c>
      <c r="E3733" t="s">
        <v>1715</v>
      </c>
    </row>
    <row r="3734" spans="1:5" x14ac:dyDescent="0.35">
      <c r="A3734" t="s">
        <v>5364</v>
      </c>
      <c r="B3734" t="s">
        <v>5</v>
      </c>
      <c r="C3734" t="s">
        <v>1737</v>
      </c>
      <c r="D3734" t="s">
        <v>6933</v>
      </c>
      <c r="E3734" t="s">
        <v>1702</v>
      </c>
    </row>
    <row r="3735" spans="1:5" x14ac:dyDescent="0.35">
      <c r="A3735" t="s">
        <v>5365</v>
      </c>
      <c r="B3735" t="s">
        <v>5</v>
      </c>
      <c r="C3735" t="s">
        <v>1737</v>
      </c>
      <c r="D3735" t="s">
        <v>6933</v>
      </c>
      <c r="E3735" t="s">
        <v>1705</v>
      </c>
    </row>
    <row r="3736" spans="1:5" x14ac:dyDescent="0.35">
      <c r="A3736" t="s">
        <v>5366</v>
      </c>
      <c r="B3736" t="s">
        <v>5</v>
      </c>
      <c r="C3736" t="s">
        <v>1737</v>
      </c>
      <c r="D3736" t="s">
        <v>6933</v>
      </c>
      <c r="E3736" t="s">
        <v>1706</v>
      </c>
    </row>
    <row r="3737" spans="1:5" x14ac:dyDescent="0.35">
      <c r="A3737" t="s">
        <v>5367</v>
      </c>
      <c r="B3737" t="s">
        <v>5</v>
      </c>
      <c r="C3737" t="s">
        <v>1737</v>
      </c>
      <c r="D3737" t="s">
        <v>6933</v>
      </c>
      <c r="E3737" t="s">
        <v>1707</v>
      </c>
    </row>
    <row r="3738" spans="1:5" x14ac:dyDescent="0.35">
      <c r="A3738" t="s">
        <v>5368</v>
      </c>
      <c r="B3738" t="s">
        <v>5</v>
      </c>
      <c r="C3738" t="s">
        <v>1737</v>
      </c>
      <c r="D3738" t="s">
        <v>6933</v>
      </c>
      <c r="E3738" t="s">
        <v>1708</v>
      </c>
    </row>
    <row r="3739" spans="1:5" x14ac:dyDescent="0.35">
      <c r="A3739" t="s">
        <v>5369</v>
      </c>
      <c r="B3739" t="s">
        <v>5</v>
      </c>
      <c r="C3739" t="s">
        <v>1737</v>
      </c>
      <c r="D3739" t="s">
        <v>6933</v>
      </c>
      <c r="E3739" t="s">
        <v>1709</v>
      </c>
    </row>
    <row r="3740" spans="1:5" x14ac:dyDescent="0.35">
      <c r="A3740" t="s">
        <v>5370</v>
      </c>
      <c r="B3740" t="s">
        <v>5</v>
      </c>
      <c r="C3740" t="s">
        <v>1737</v>
      </c>
      <c r="D3740" t="s">
        <v>6933</v>
      </c>
      <c r="E3740" t="s">
        <v>1710</v>
      </c>
    </row>
    <row r="3741" spans="1:5" x14ac:dyDescent="0.35">
      <c r="A3741" t="s">
        <v>5371</v>
      </c>
      <c r="B3741" t="s">
        <v>5</v>
      </c>
      <c r="C3741" t="s">
        <v>1737</v>
      </c>
      <c r="D3741" t="s">
        <v>6933</v>
      </c>
      <c r="E3741" t="s">
        <v>1711</v>
      </c>
    </row>
    <row r="3742" spans="1:5" x14ac:dyDescent="0.35">
      <c r="A3742" t="s">
        <v>5372</v>
      </c>
      <c r="B3742" t="s">
        <v>5</v>
      </c>
      <c r="C3742" t="s">
        <v>1737</v>
      </c>
      <c r="D3742" t="s">
        <v>6933</v>
      </c>
      <c r="E3742" t="s">
        <v>1712</v>
      </c>
    </row>
    <row r="3743" spans="1:5" x14ac:dyDescent="0.35">
      <c r="A3743" t="s">
        <v>5373</v>
      </c>
      <c r="B3743" t="s">
        <v>5</v>
      </c>
      <c r="C3743" t="s">
        <v>1737</v>
      </c>
      <c r="D3743" t="s">
        <v>6933</v>
      </c>
      <c r="E3743" t="s">
        <v>1713</v>
      </c>
    </row>
    <row r="3744" spans="1:5" x14ac:dyDescent="0.35">
      <c r="A3744" t="s">
        <v>5374</v>
      </c>
      <c r="B3744" t="s">
        <v>5</v>
      </c>
      <c r="C3744" t="s">
        <v>1737</v>
      </c>
      <c r="D3744" t="s">
        <v>6933</v>
      </c>
      <c r="E3744" t="s">
        <v>1714</v>
      </c>
    </row>
    <row r="3745" spans="1:5" x14ac:dyDescent="0.35">
      <c r="A3745" t="s">
        <v>5375</v>
      </c>
      <c r="B3745" t="s">
        <v>5</v>
      </c>
      <c r="C3745" t="s">
        <v>1737</v>
      </c>
      <c r="D3745" t="s">
        <v>6933</v>
      </c>
      <c r="E3745" t="s">
        <v>1715</v>
      </c>
    </row>
    <row r="3746" spans="1:5" x14ac:dyDescent="0.35">
      <c r="A3746" t="s">
        <v>5376</v>
      </c>
      <c r="B3746" t="s">
        <v>5</v>
      </c>
      <c r="C3746" t="s">
        <v>1737</v>
      </c>
      <c r="D3746" t="s">
        <v>6934</v>
      </c>
      <c r="E3746" t="s">
        <v>1702</v>
      </c>
    </row>
    <row r="3747" spans="1:5" x14ac:dyDescent="0.35">
      <c r="A3747" t="s">
        <v>5377</v>
      </c>
      <c r="B3747" t="s">
        <v>5</v>
      </c>
      <c r="C3747" t="s">
        <v>1737</v>
      </c>
      <c r="D3747" t="s">
        <v>6934</v>
      </c>
      <c r="E3747" t="s">
        <v>1705</v>
      </c>
    </row>
    <row r="3748" spans="1:5" x14ac:dyDescent="0.35">
      <c r="A3748" t="s">
        <v>5378</v>
      </c>
      <c r="B3748" t="s">
        <v>5</v>
      </c>
      <c r="C3748" t="s">
        <v>1737</v>
      </c>
      <c r="D3748" t="s">
        <v>6934</v>
      </c>
      <c r="E3748" t="s">
        <v>1706</v>
      </c>
    </row>
    <row r="3749" spans="1:5" x14ac:dyDescent="0.35">
      <c r="A3749" t="s">
        <v>5379</v>
      </c>
      <c r="B3749" t="s">
        <v>5</v>
      </c>
      <c r="C3749" t="s">
        <v>1737</v>
      </c>
      <c r="D3749" t="s">
        <v>6934</v>
      </c>
      <c r="E3749" t="s">
        <v>1707</v>
      </c>
    </row>
    <row r="3750" spans="1:5" x14ac:dyDescent="0.35">
      <c r="A3750" t="s">
        <v>5380</v>
      </c>
      <c r="B3750" t="s">
        <v>5</v>
      </c>
      <c r="C3750" t="s">
        <v>1737</v>
      </c>
      <c r="D3750" t="s">
        <v>6934</v>
      </c>
      <c r="E3750" t="s">
        <v>1708</v>
      </c>
    </row>
    <row r="3751" spans="1:5" x14ac:dyDescent="0.35">
      <c r="A3751" t="s">
        <v>5381</v>
      </c>
      <c r="B3751" t="s">
        <v>5</v>
      </c>
      <c r="C3751" t="s">
        <v>1737</v>
      </c>
      <c r="D3751" t="s">
        <v>6934</v>
      </c>
      <c r="E3751" t="s">
        <v>1709</v>
      </c>
    </row>
    <row r="3752" spans="1:5" x14ac:dyDescent="0.35">
      <c r="A3752" t="s">
        <v>5382</v>
      </c>
      <c r="B3752" t="s">
        <v>5</v>
      </c>
      <c r="C3752" t="s">
        <v>1737</v>
      </c>
      <c r="D3752" t="s">
        <v>6934</v>
      </c>
      <c r="E3752" t="s">
        <v>1710</v>
      </c>
    </row>
    <row r="3753" spans="1:5" x14ac:dyDescent="0.35">
      <c r="A3753" t="s">
        <v>5383</v>
      </c>
      <c r="B3753" t="s">
        <v>5</v>
      </c>
      <c r="C3753" t="s">
        <v>1737</v>
      </c>
      <c r="D3753" t="s">
        <v>6934</v>
      </c>
      <c r="E3753" t="s">
        <v>1711</v>
      </c>
    </row>
    <row r="3754" spans="1:5" x14ac:dyDescent="0.35">
      <c r="A3754" t="s">
        <v>5384</v>
      </c>
      <c r="B3754" t="s">
        <v>5</v>
      </c>
      <c r="C3754" t="s">
        <v>1737</v>
      </c>
      <c r="D3754" t="s">
        <v>6934</v>
      </c>
      <c r="E3754" t="s">
        <v>1712</v>
      </c>
    </row>
    <row r="3755" spans="1:5" x14ac:dyDescent="0.35">
      <c r="A3755" t="s">
        <v>5385</v>
      </c>
      <c r="B3755" t="s">
        <v>5</v>
      </c>
      <c r="C3755" t="s">
        <v>1737</v>
      </c>
      <c r="D3755" t="s">
        <v>6934</v>
      </c>
      <c r="E3755" t="s">
        <v>1713</v>
      </c>
    </row>
    <row r="3756" spans="1:5" x14ac:dyDescent="0.35">
      <c r="A3756" t="s">
        <v>5386</v>
      </c>
      <c r="B3756" t="s">
        <v>5</v>
      </c>
      <c r="C3756" t="s">
        <v>1737</v>
      </c>
      <c r="D3756" t="s">
        <v>6934</v>
      </c>
      <c r="E3756" t="s">
        <v>1714</v>
      </c>
    </row>
    <row r="3757" spans="1:5" x14ac:dyDescent="0.35">
      <c r="A3757" t="s">
        <v>5387</v>
      </c>
      <c r="B3757" t="s">
        <v>5</v>
      </c>
      <c r="C3757" t="s">
        <v>1737</v>
      </c>
      <c r="D3757" t="s">
        <v>6934</v>
      </c>
      <c r="E3757" t="s">
        <v>1715</v>
      </c>
    </row>
    <row r="3758" spans="1:5" x14ac:dyDescent="0.35">
      <c r="A3758" t="s">
        <v>5388</v>
      </c>
      <c r="B3758" t="s">
        <v>5</v>
      </c>
      <c r="C3758" t="s">
        <v>1737</v>
      </c>
      <c r="D3758" t="s">
        <v>6935</v>
      </c>
      <c r="E3758" t="s">
        <v>1702</v>
      </c>
    </row>
    <row r="3759" spans="1:5" x14ac:dyDescent="0.35">
      <c r="A3759" t="s">
        <v>5389</v>
      </c>
      <c r="B3759" t="s">
        <v>5</v>
      </c>
      <c r="C3759" t="s">
        <v>1737</v>
      </c>
      <c r="D3759" t="s">
        <v>6935</v>
      </c>
      <c r="E3759" t="s">
        <v>1705</v>
      </c>
    </row>
    <row r="3760" spans="1:5" x14ac:dyDescent="0.35">
      <c r="A3760" t="s">
        <v>5390</v>
      </c>
      <c r="B3760" t="s">
        <v>5</v>
      </c>
      <c r="C3760" t="s">
        <v>1737</v>
      </c>
      <c r="D3760" t="s">
        <v>6935</v>
      </c>
      <c r="E3760" t="s">
        <v>1706</v>
      </c>
    </row>
    <row r="3761" spans="1:5" x14ac:dyDescent="0.35">
      <c r="A3761" t="s">
        <v>5391</v>
      </c>
      <c r="B3761" t="s">
        <v>5</v>
      </c>
      <c r="C3761" t="s">
        <v>1737</v>
      </c>
      <c r="D3761" t="s">
        <v>6935</v>
      </c>
      <c r="E3761" t="s">
        <v>1707</v>
      </c>
    </row>
    <row r="3762" spans="1:5" x14ac:dyDescent="0.35">
      <c r="A3762" t="s">
        <v>5392</v>
      </c>
      <c r="B3762" t="s">
        <v>5</v>
      </c>
      <c r="C3762" t="s">
        <v>1737</v>
      </c>
      <c r="D3762" t="s">
        <v>6935</v>
      </c>
      <c r="E3762" t="s">
        <v>1708</v>
      </c>
    </row>
    <row r="3763" spans="1:5" x14ac:dyDescent="0.35">
      <c r="A3763" t="s">
        <v>5393</v>
      </c>
      <c r="B3763" t="s">
        <v>5</v>
      </c>
      <c r="C3763" t="s">
        <v>1737</v>
      </c>
      <c r="D3763" t="s">
        <v>6935</v>
      </c>
      <c r="E3763" t="s">
        <v>1709</v>
      </c>
    </row>
    <row r="3764" spans="1:5" x14ac:dyDescent="0.35">
      <c r="A3764" t="s">
        <v>5394</v>
      </c>
      <c r="B3764" t="s">
        <v>5</v>
      </c>
      <c r="C3764" t="s">
        <v>1737</v>
      </c>
      <c r="D3764" t="s">
        <v>6935</v>
      </c>
      <c r="E3764" t="s">
        <v>1710</v>
      </c>
    </row>
    <row r="3765" spans="1:5" x14ac:dyDescent="0.35">
      <c r="A3765" t="s">
        <v>5395</v>
      </c>
      <c r="B3765" t="s">
        <v>5</v>
      </c>
      <c r="C3765" t="s">
        <v>1737</v>
      </c>
      <c r="D3765" t="s">
        <v>6935</v>
      </c>
      <c r="E3765" t="s">
        <v>1711</v>
      </c>
    </row>
    <row r="3766" spans="1:5" x14ac:dyDescent="0.35">
      <c r="A3766" t="s">
        <v>5396</v>
      </c>
      <c r="B3766" t="s">
        <v>5</v>
      </c>
      <c r="C3766" t="s">
        <v>1737</v>
      </c>
      <c r="D3766" t="s">
        <v>6935</v>
      </c>
      <c r="E3766" t="s">
        <v>1712</v>
      </c>
    </row>
    <row r="3767" spans="1:5" x14ac:dyDescent="0.35">
      <c r="A3767" t="s">
        <v>5397</v>
      </c>
      <c r="B3767" t="s">
        <v>5</v>
      </c>
      <c r="C3767" t="s">
        <v>1737</v>
      </c>
      <c r="D3767" t="s">
        <v>6935</v>
      </c>
      <c r="E3767" t="s">
        <v>1713</v>
      </c>
    </row>
    <row r="3768" spans="1:5" x14ac:dyDescent="0.35">
      <c r="A3768" t="s">
        <v>5398</v>
      </c>
      <c r="B3768" t="s">
        <v>5</v>
      </c>
      <c r="C3768" t="s">
        <v>1737</v>
      </c>
      <c r="D3768" t="s">
        <v>6935</v>
      </c>
      <c r="E3768" t="s">
        <v>1714</v>
      </c>
    </row>
    <row r="3769" spans="1:5" x14ac:dyDescent="0.35">
      <c r="A3769" t="s">
        <v>5399</v>
      </c>
      <c r="B3769" t="s">
        <v>5</v>
      </c>
      <c r="C3769" t="s">
        <v>1737</v>
      </c>
      <c r="D3769" t="s">
        <v>6935</v>
      </c>
      <c r="E3769" t="s">
        <v>1715</v>
      </c>
    </row>
    <row r="3770" spans="1:5" x14ac:dyDescent="0.35">
      <c r="A3770" t="s">
        <v>5400</v>
      </c>
      <c r="B3770" t="s">
        <v>5</v>
      </c>
      <c r="C3770" t="s">
        <v>1737</v>
      </c>
      <c r="D3770" t="s">
        <v>6936</v>
      </c>
      <c r="E3770" t="s">
        <v>1702</v>
      </c>
    </row>
    <row r="3771" spans="1:5" x14ac:dyDescent="0.35">
      <c r="A3771" t="s">
        <v>5401</v>
      </c>
      <c r="B3771" t="s">
        <v>5</v>
      </c>
      <c r="C3771" t="s">
        <v>1737</v>
      </c>
      <c r="D3771" t="s">
        <v>6936</v>
      </c>
      <c r="E3771" t="s">
        <v>1705</v>
      </c>
    </row>
    <row r="3772" spans="1:5" x14ac:dyDescent="0.35">
      <c r="A3772" t="s">
        <v>5402</v>
      </c>
      <c r="B3772" t="s">
        <v>5</v>
      </c>
      <c r="C3772" t="s">
        <v>1737</v>
      </c>
      <c r="D3772" t="s">
        <v>6936</v>
      </c>
      <c r="E3772" t="s">
        <v>1706</v>
      </c>
    </row>
    <row r="3773" spans="1:5" x14ac:dyDescent="0.35">
      <c r="A3773" t="s">
        <v>5403</v>
      </c>
      <c r="B3773" t="s">
        <v>5</v>
      </c>
      <c r="C3773" t="s">
        <v>1737</v>
      </c>
      <c r="D3773" t="s">
        <v>6936</v>
      </c>
      <c r="E3773" t="s">
        <v>1707</v>
      </c>
    </row>
    <row r="3774" spans="1:5" x14ac:dyDescent="0.35">
      <c r="A3774" t="s">
        <v>5404</v>
      </c>
      <c r="B3774" t="s">
        <v>5</v>
      </c>
      <c r="C3774" t="s">
        <v>1737</v>
      </c>
      <c r="D3774" t="s">
        <v>6936</v>
      </c>
      <c r="E3774" t="s">
        <v>1708</v>
      </c>
    </row>
    <row r="3775" spans="1:5" x14ac:dyDescent="0.35">
      <c r="A3775" t="s">
        <v>5405</v>
      </c>
      <c r="B3775" t="s">
        <v>5</v>
      </c>
      <c r="C3775" t="s">
        <v>1737</v>
      </c>
      <c r="D3775" t="s">
        <v>6936</v>
      </c>
      <c r="E3775" t="s">
        <v>1709</v>
      </c>
    </row>
    <row r="3776" spans="1:5" x14ac:dyDescent="0.35">
      <c r="A3776" t="s">
        <v>5406</v>
      </c>
      <c r="B3776" t="s">
        <v>5</v>
      </c>
      <c r="C3776" t="s">
        <v>1737</v>
      </c>
      <c r="D3776" t="s">
        <v>6936</v>
      </c>
      <c r="E3776" t="s">
        <v>1710</v>
      </c>
    </row>
    <row r="3777" spans="1:5" x14ac:dyDescent="0.35">
      <c r="A3777" t="s">
        <v>5407</v>
      </c>
      <c r="B3777" t="s">
        <v>5</v>
      </c>
      <c r="C3777" t="s">
        <v>1737</v>
      </c>
      <c r="D3777" t="s">
        <v>6936</v>
      </c>
      <c r="E3777" t="s">
        <v>1711</v>
      </c>
    </row>
    <row r="3778" spans="1:5" x14ac:dyDescent="0.35">
      <c r="A3778" t="s">
        <v>5408</v>
      </c>
      <c r="B3778" t="s">
        <v>5</v>
      </c>
      <c r="C3778" t="s">
        <v>1737</v>
      </c>
      <c r="D3778" t="s">
        <v>6936</v>
      </c>
      <c r="E3778" t="s">
        <v>1712</v>
      </c>
    </row>
    <row r="3779" spans="1:5" x14ac:dyDescent="0.35">
      <c r="A3779" t="s">
        <v>5409</v>
      </c>
      <c r="B3779" t="s">
        <v>5</v>
      </c>
      <c r="C3779" t="s">
        <v>1737</v>
      </c>
      <c r="D3779" t="s">
        <v>6936</v>
      </c>
      <c r="E3779" t="s">
        <v>1713</v>
      </c>
    </row>
    <row r="3780" spans="1:5" x14ac:dyDescent="0.35">
      <c r="A3780" t="s">
        <v>5410</v>
      </c>
      <c r="B3780" t="s">
        <v>5</v>
      </c>
      <c r="C3780" t="s">
        <v>1737</v>
      </c>
      <c r="D3780" t="s">
        <v>6936</v>
      </c>
      <c r="E3780" t="s">
        <v>1714</v>
      </c>
    </row>
    <row r="3781" spans="1:5" x14ac:dyDescent="0.35">
      <c r="A3781" t="s">
        <v>5411</v>
      </c>
      <c r="B3781" t="s">
        <v>5</v>
      </c>
      <c r="C3781" t="s">
        <v>1737</v>
      </c>
      <c r="D3781" t="s">
        <v>6936</v>
      </c>
      <c r="E3781" t="s">
        <v>1715</v>
      </c>
    </row>
    <row r="3782" spans="1:5" x14ac:dyDescent="0.35">
      <c r="A3782" t="s">
        <v>5412</v>
      </c>
      <c r="B3782" t="s">
        <v>5</v>
      </c>
      <c r="C3782" t="s">
        <v>1738</v>
      </c>
      <c r="D3782" t="s">
        <v>6912</v>
      </c>
      <c r="E3782" t="s">
        <v>1702</v>
      </c>
    </row>
    <row r="3783" spans="1:5" x14ac:dyDescent="0.35">
      <c r="A3783" t="s">
        <v>5413</v>
      </c>
      <c r="B3783" t="s">
        <v>5</v>
      </c>
      <c r="C3783" t="s">
        <v>1738</v>
      </c>
      <c r="D3783" t="s">
        <v>6912</v>
      </c>
      <c r="E3783" t="s">
        <v>1705</v>
      </c>
    </row>
    <row r="3784" spans="1:5" x14ac:dyDescent="0.35">
      <c r="A3784" t="s">
        <v>5414</v>
      </c>
      <c r="B3784" t="s">
        <v>5</v>
      </c>
      <c r="C3784" t="s">
        <v>1738</v>
      </c>
      <c r="D3784" t="s">
        <v>6912</v>
      </c>
      <c r="E3784" t="s">
        <v>1706</v>
      </c>
    </row>
    <row r="3785" spans="1:5" x14ac:dyDescent="0.35">
      <c r="A3785" t="s">
        <v>5415</v>
      </c>
      <c r="B3785" t="s">
        <v>5</v>
      </c>
      <c r="C3785" t="s">
        <v>1738</v>
      </c>
      <c r="D3785" t="s">
        <v>6912</v>
      </c>
      <c r="E3785" t="s">
        <v>1707</v>
      </c>
    </row>
    <row r="3786" spans="1:5" x14ac:dyDescent="0.35">
      <c r="A3786" t="s">
        <v>5416</v>
      </c>
      <c r="B3786" t="s">
        <v>5</v>
      </c>
      <c r="C3786" t="s">
        <v>1738</v>
      </c>
      <c r="D3786" t="s">
        <v>6912</v>
      </c>
      <c r="E3786" t="s">
        <v>1708</v>
      </c>
    </row>
    <row r="3787" spans="1:5" x14ac:dyDescent="0.35">
      <c r="A3787" t="s">
        <v>5417</v>
      </c>
      <c r="B3787" t="s">
        <v>5</v>
      </c>
      <c r="C3787" t="s">
        <v>1738</v>
      </c>
      <c r="D3787" t="s">
        <v>6912</v>
      </c>
      <c r="E3787" t="s">
        <v>1709</v>
      </c>
    </row>
    <row r="3788" spans="1:5" x14ac:dyDescent="0.35">
      <c r="A3788" t="s">
        <v>5418</v>
      </c>
      <c r="B3788" t="s">
        <v>5</v>
      </c>
      <c r="C3788" t="s">
        <v>1738</v>
      </c>
      <c r="D3788" t="s">
        <v>6912</v>
      </c>
      <c r="E3788" t="s">
        <v>1710</v>
      </c>
    </row>
    <row r="3789" spans="1:5" x14ac:dyDescent="0.35">
      <c r="A3789" t="s">
        <v>5419</v>
      </c>
      <c r="B3789" t="s">
        <v>5</v>
      </c>
      <c r="C3789" t="s">
        <v>1738</v>
      </c>
      <c r="D3789" t="s">
        <v>6912</v>
      </c>
      <c r="E3789" t="s">
        <v>1711</v>
      </c>
    </row>
    <row r="3790" spans="1:5" x14ac:dyDescent="0.35">
      <c r="A3790" t="s">
        <v>5420</v>
      </c>
      <c r="B3790" t="s">
        <v>5</v>
      </c>
      <c r="C3790" t="s">
        <v>1738</v>
      </c>
      <c r="D3790" t="s">
        <v>6912</v>
      </c>
      <c r="E3790" t="s">
        <v>1712</v>
      </c>
    </row>
    <row r="3791" spans="1:5" x14ac:dyDescent="0.35">
      <c r="A3791" t="s">
        <v>5421</v>
      </c>
      <c r="B3791" t="s">
        <v>5</v>
      </c>
      <c r="C3791" t="s">
        <v>1738</v>
      </c>
      <c r="D3791" t="s">
        <v>6912</v>
      </c>
      <c r="E3791" t="s">
        <v>1713</v>
      </c>
    </row>
    <row r="3792" spans="1:5" x14ac:dyDescent="0.35">
      <c r="A3792" t="s">
        <v>5422</v>
      </c>
      <c r="B3792" t="s">
        <v>5</v>
      </c>
      <c r="C3792" t="s">
        <v>1738</v>
      </c>
      <c r="D3792" t="s">
        <v>6912</v>
      </c>
      <c r="E3792" t="s">
        <v>1714</v>
      </c>
    </row>
    <row r="3793" spans="1:5" x14ac:dyDescent="0.35">
      <c r="A3793" t="s">
        <v>5423</v>
      </c>
      <c r="B3793" t="s">
        <v>5</v>
      </c>
      <c r="C3793" t="s">
        <v>1738</v>
      </c>
      <c r="D3793" t="s">
        <v>6912</v>
      </c>
      <c r="E3793" t="s">
        <v>1715</v>
      </c>
    </row>
    <row r="3794" spans="1:5" x14ac:dyDescent="0.35">
      <c r="A3794" t="s">
        <v>5424</v>
      </c>
      <c r="B3794" t="s">
        <v>5</v>
      </c>
      <c r="C3794" t="s">
        <v>1738</v>
      </c>
      <c r="D3794" t="s">
        <v>6913</v>
      </c>
      <c r="E3794" t="s">
        <v>1702</v>
      </c>
    </row>
    <row r="3795" spans="1:5" x14ac:dyDescent="0.35">
      <c r="A3795" t="s">
        <v>5425</v>
      </c>
      <c r="B3795" t="s">
        <v>5</v>
      </c>
      <c r="C3795" t="s">
        <v>1738</v>
      </c>
      <c r="D3795" t="s">
        <v>6913</v>
      </c>
      <c r="E3795" t="s">
        <v>1705</v>
      </c>
    </row>
    <row r="3796" spans="1:5" x14ac:dyDescent="0.35">
      <c r="A3796" t="s">
        <v>5426</v>
      </c>
      <c r="B3796" t="s">
        <v>5</v>
      </c>
      <c r="C3796" t="s">
        <v>1738</v>
      </c>
      <c r="D3796" t="s">
        <v>6913</v>
      </c>
      <c r="E3796" t="s">
        <v>1706</v>
      </c>
    </row>
    <row r="3797" spans="1:5" x14ac:dyDescent="0.35">
      <c r="A3797" t="s">
        <v>5427</v>
      </c>
      <c r="B3797" t="s">
        <v>5</v>
      </c>
      <c r="C3797" t="s">
        <v>1738</v>
      </c>
      <c r="D3797" t="s">
        <v>6913</v>
      </c>
      <c r="E3797" t="s">
        <v>1707</v>
      </c>
    </row>
    <row r="3798" spans="1:5" x14ac:dyDescent="0.35">
      <c r="A3798" t="s">
        <v>5428</v>
      </c>
      <c r="B3798" t="s">
        <v>5</v>
      </c>
      <c r="C3798" t="s">
        <v>1738</v>
      </c>
      <c r="D3798" t="s">
        <v>6913</v>
      </c>
      <c r="E3798" t="s">
        <v>1708</v>
      </c>
    </row>
    <row r="3799" spans="1:5" x14ac:dyDescent="0.35">
      <c r="A3799" t="s">
        <v>5429</v>
      </c>
      <c r="B3799" t="s">
        <v>5</v>
      </c>
      <c r="C3799" t="s">
        <v>1738</v>
      </c>
      <c r="D3799" t="s">
        <v>6913</v>
      </c>
      <c r="E3799" t="s">
        <v>1709</v>
      </c>
    </row>
    <row r="3800" spans="1:5" x14ac:dyDescent="0.35">
      <c r="A3800" t="s">
        <v>5430</v>
      </c>
      <c r="B3800" t="s">
        <v>5</v>
      </c>
      <c r="C3800" t="s">
        <v>1738</v>
      </c>
      <c r="D3800" t="s">
        <v>6913</v>
      </c>
      <c r="E3800" t="s">
        <v>1710</v>
      </c>
    </row>
    <row r="3801" spans="1:5" x14ac:dyDescent="0.35">
      <c r="A3801" t="s">
        <v>5431</v>
      </c>
      <c r="B3801" t="s">
        <v>5</v>
      </c>
      <c r="C3801" t="s">
        <v>1738</v>
      </c>
      <c r="D3801" t="s">
        <v>6913</v>
      </c>
      <c r="E3801" t="s">
        <v>1711</v>
      </c>
    </row>
    <row r="3802" spans="1:5" x14ac:dyDescent="0.35">
      <c r="A3802" t="s">
        <v>5432</v>
      </c>
      <c r="B3802" t="s">
        <v>5</v>
      </c>
      <c r="C3802" t="s">
        <v>1738</v>
      </c>
      <c r="D3802" t="s">
        <v>6913</v>
      </c>
      <c r="E3802" t="s">
        <v>1712</v>
      </c>
    </row>
    <row r="3803" spans="1:5" x14ac:dyDescent="0.35">
      <c r="A3803" t="s">
        <v>5433</v>
      </c>
      <c r="B3803" t="s">
        <v>5</v>
      </c>
      <c r="C3803" t="s">
        <v>1738</v>
      </c>
      <c r="D3803" t="s">
        <v>6913</v>
      </c>
      <c r="E3803" t="s">
        <v>1713</v>
      </c>
    </row>
    <row r="3804" spans="1:5" x14ac:dyDescent="0.35">
      <c r="A3804" t="s">
        <v>5434</v>
      </c>
      <c r="B3804" t="s">
        <v>5</v>
      </c>
      <c r="C3804" t="s">
        <v>1738</v>
      </c>
      <c r="D3804" t="s">
        <v>6913</v>
      </c>
      <c r="E3804" t="s">
        <v>1714</v>
      </c>
    </row>
    <row r="3805" spans="1:5" x14ac:dyDescent="0.35">
      <c r="A3805" t="s">
        <v>5435</v>
      </c>
      <c r="B3805" t="s">
        <v>5</v>
      </c>
      <c r="C3805" t="s">
        <v>1738</v>
      </c>
      <c r="D3805" t="s">
        <v>6913</v>
      </c>
      <c r="E3805" t="s">
        <v>1715</v>
      </c>
    </row>
    <row r="3806" spans="1:5" x14ac:dyDescent="0.35">
      <c r="A3806" t="s">
        <v>5436</v>
      </c>
      <c r="B3806" t="s">
        <v>5</v>
      </c>
      <c r="C3806" t="s">
        <v>1738</v>
      </c>
      <c r="D3806" t="s">
        <v>6914</v>
      </c>
      <c r="E3806" t="s">
        <v>1702</v>
      </c>
    </row>
    <row r="3807" spans="1:5" x14ac:dyDescent="0.35">
      <c r="A3807" t="s">
        <v>5437</v>
      </c>
      <c r="B3807" t="s">
        <v>5</v>
      </c>
      <c r="C3807" t="s">
        <v>1738</v>
      </c>
      <c r="D3807" t="s">
        <v>6914</v>
      </c>
      <c r="E3807" t="s">
        <v>1705</v>
      </c>
    </row>
    <row r="3808" spans="1:5" x14ac:dyDescent="0.35">
      <c r="A3808" t="s">
        <v>5438</v>
      </c>
      <c r="B3808" t="s">
        <v>5</v>
      </c>
      <c r="C3808" t="s">
        <v>1738</v>
      </c>
      <c r="D3808" t="s">
        <v>6914</v>
      </c>
      <c r="E3808" t="s">
        <v>1706</v>
      </c>
    </row>
    <row r="3809" spans="1:5" x14ac:dyDescent="0.35">
      <c r="A3809" t="s">
        <v>5439</v>
      </c>
      <c r="B3809" t="s">
        <v>5</v>
      </c>
      <c r="C3809" t="s">
        <v>1738</v>
      </c>
      <c r="D3809" t="s">
        <v>6914</v>
      </c>
      <c r="E3809" t="s">
        <v>1707</v>
      </c>
    </row>
    <row r="3810" spans="1:5" x14ac:dyDescent="0.35">
      <c r="A3810" t="s">
        <v>5440</v>
      </c>
      <c r="B3810" t="s">
        <v>5</v>
      </c>
      <c r="C3810" t="s">
        <v>1738</v>
      </c>
      <c r="D3810" t="s">
        <v>6914</v>
      </c>
      <c r="E3810" t="s">
        <v>1708</v>
      </c>
    </row>
    <row r="3811" spans="1:5" x14ac:dyDescent="0.35">
      <c r="A3811" t="s">
        <v>5441</v>
      </c>
      <c r="B3811" t="s">
        <v>5</v>
      </c>
      <c r="C3811" t="s">
        <v>1738</v>
      </c>
      <c r="D3811" t="s">
        <v>6914</v>
      </c>
      <c r="E3811" t="s">
        <v>1709</v>
      </c>
    </row>
    <row r="3812" spans="1:5" x14ac:dyDescent="0.35">
      <c r="A3812" t="s">
        <v>5442</v>
      </c>
      <c r="B3812" t="s">
        <v>5</v>
      </c>
      <c r="C3812" t="s">
        <v>1738</v>
      </c>
      <c r="D3812" t="s">
        <v>6914</v>
      </c>
      <c r="E3812" t="s">
        <v>1710</v>
      </c>
    </row>
    <row r="3813" spans="1:5" x14ac:dyDescent="0.35">
      <c r="A3813" t="s">
        <v>5443</v>
      </c>
      <c r="B3813" t="s">
        <v>5</v>
      </c>
      <c r="C3813" t="s">
        <v>1738</v>
      </c>
      <c r="D3813" t="s">
        <v>6914</v>
      </c>
      <c r="E3813" t="s">
        <v>1711</v>
      </c>
    </row>
    <row r="3814" spans="1:5" x14ac:dyDescent="0.35">
      <c r="A3814" t="s">
        <v>5444</v>
      </c>
      <c r="B3814" t="s">
        <v>5</v>
      </c>
      <c r="C3814" t="s">
        <v>1738</v>
      </c>
      <c r="D3814" t="s">
        <v>6914</v>
      </c>
      <c r="E3814" t="s">
        <v>1712</v>
      </c>
    </row>
    <row r="3815" spans="1:5" x14ac:dyDescent="0.35">
      <c r="A3815" t="s">
        <v>5445</v>
      </c>
      <c r="B3815" t="s">
        <v>5</v>
      </c>
      <c r="C3815" t="s">
        <v>1738</v>
      </c>
      <c r="D3815" t="s">
        <v>6914</v>
      </c>
      <c r="E3815" t="s">
        <v>1713</v>
      </c>
    </row>
    <row r="3816" spans="1:5" x14ac:dyDescent="0.35">
      <c r="A3816" t="s">
        <v>5446</v>
      </c>
      <c r="B3816" t="s">
        <v>5</v>
      </c>
      <c r="C3816" t="s">
        <v>1738</v>
      </c>
      <c r="D3816" t="s">
        <v>6914</v>
      </c>
      <c r="E3816" t="s">
        <v>1714</v>
      </c>
    </row>
    <row r="3817" spans="1:5" x14ac:dyDescent="0.35">
      <c r="A3817" t="s">
        <v>5447</v>
      </c>
      <c r="B3817" t="s">
        <v>5</v>
      </c>
      <c r="C3817" t="s">
        <v>1738</v>
      </c>
      <c r="D3817" t="s">
        <v>6914</v>
      </c>
      <c r="E3817" t="s">
        <v>1715</v>
      </c>
    </row>
    <row r="3818" spans="1:5" x14ac:dyDescent="0.35">
      <c r="A3818" t="s">
        <v>5448</v>
      </c>
      <c r="B3818" t="s">
        <v>5</v>
      </c>
      <c r="C3818" t="s">
        <v>1738</v>
      </c>
      <c r="D3818" t="s">
        <v>6915</v>
      </c>
      <c r="E3818" t="s">
        <v>1702</v>
      </c>
    </row>
    <row r="3819" spans="1:5" x14ac:dyDescent="0.35">
      <c r="A3819" t="s">
        <v>5449</v>
      </c>
      <c r="B3819" t="s">
        <v>5</v>
      </c>
      <c r="C3819" t="s">
        <v>1738</v>
      </c>
      <c r="D3819" t="s">
        <v>6915</v>
      </c>
      <c r="E3819" t="s">
        <v>1705</v>
      </c>
    </row>
    <row r="3820" spans="1:5" x14ac:dyDescent="0.35">
      <c r="A3820" t="s">
        <v>5450</v>
      </c>
      <c r="B3820" t="s">
        <v>5</v>
      </c>
      <c r="C3820" t="s">
        <v>1738</v>
      </c>
      <c r="D3820" t="s">
        <v>6915</v>
      </c>
      <c r="E3820" t="s">
        <v>1706</v>
      </c>
    </row>
    <row r="3821" spans="1:5" x14ac:dyDescent="0.35">
      <c r="A3821" t="s">
        <v>5451</v>
      </c>
      <c r="B3821" t="s">
        <v>5</v>
      </c>
      <c r="C3821" t="s">
        <v>1738</v>
      </c>
      <c r="D3821" t="s">
        <v>6915</v>
      </c>
      <c r="E3821" t="s">
        <v>1707</v>
      </c>
    </row>
    <row r="3822" spans="1:5" x14ac:dyDescent="0.35">
      <c r="A3822" t="s">
        <v>5452</v>
      </c>
      <c r="B3822" t="s">
        <v>5</v>
      </c>
      <c r="C3822" t="s">
        <v>1738</v>
      </c>
      <c r="D3822" t="s">
        <v>6915</v>
      </c>
      <c r="E3822" t="s">
        <v>1708</v>
      </c>
    </row>
    <row r="3823" spans="1:5" x14ac:dyDescent="0.35">
      <c r="A3823" t="s">
        <v>5453</v>
      </c>
      <c r="B3823" t="s">
        <v>5</v>
      </c>
      <c r="C3823" t="s">
        <v>1738</v>
      </c>
      <c r="D3823" t="s">
        <v>6915</v>
      </c>
      <c r="E3823" t="s">
        <v>1709</v>
      </c>
    </row>
    <row r="3824" spans="1:5" x14ac:dyDescent="0.35">
      <c r="A3824" t="s">
        <v>5454</v>
      </c>
      <c r="B3824" t="s">
        <v>5</v>
      </c>
      <c r="C3824" t="s">
        <v>1738</v>
      </c>
      <c r="D3824" t="s">
        <v>6915</v>
      </c>
      <c r="E3824" t="s">
        <v>1710</v>
      </c>
    </row>
    <row r="3825" spans="1:5" x14ac:dyDescent="0.35">
      <c r="A3825" t="s">
        <v>5455</v>
      </c>
      <c r="B3825" t="s">
        <v>5</v>
      </c>
      <c r="C3825" t="s">
        <v>1738</v>
      </c>
      <c r="D3825" t="s">
        <v>6915</v>
      </c>
      <c r="E3825" t="s">
        <v>1711</v>
      </c>
    </row>
    <row r="3826" spans="1:5" x14ac:dyDescent="0.35">
      <c r="A3826" t="s">
        <v>5456</v>
      </c>
      <c r="B3826" t="s">
        <v>5</v>
      </c>
      <c r="C3826" t="s">
        <v>1738</v>
      </c>
      <c r="D3826" t="s">
        <v>6915</v>
      </c>
      <c r="E3826" t="s">
        <v>1712</v>
      </c>
    </row>
    <row r="3827" spans="1:5" x14ac:dyDescent="0.35">
      <c r="A3827" t="s">
        <v>5457</v>
      </c>
      <c r="B3827" t="s">
        <v>5</v>
      </c>
      <c r="C3827" t="s">
        <v>1738</v>
      </c>
      <c r="D3827" t="s">
        <v>6915</v>
      </c>
      <c r="E3827" t="s">
        <v>1713</v>
      </c>
    </row>
    <row r="3828" spans="1:5" x14ac:dyDescent="0.35">
      <c r="A3828" t="s">
        <v>5458</v>
      </c>
      <c r="B3828" t="s">
        <v>5</v>
      </c>
      <c r="C3828" t="s">
        <v>1738</v>
      </c>
      <c r="D3828" t="s">
        <v>6915</v>
      </c>
      <c r="E3828" t="s">
        <v>1714</v>
      </c>
    </row>
    <row r="3829" spans="1:5" x14ac:dyDescent="0.35">
      <c r="A3829" t="s">
        <v>5459</v>
      </c>
      <c r="B3829" t="s">
        <v>5</v>
      </c>
      <c r="C3829" t="s">
        <v>1738</v>
      </c>
      <c r="D3829" t="s">
        <v>6915</v>
      </c>
      <c r="E3829" t="s">
        <v>1715</v>
      </c>
    </row>
    <row r="3830" spans="1:5" x14ac:dyDescent="0.35">
      <c r="A3830" t="s">
        <v>5460</v>
      </c>
      <c r="B3830" t="s">
        <v>5</v>
      </c>
      <c r="C3830" t="s">
        <v>1738</v>
      </c>
      <c r="D3830" t="s">
        <v>6916</v>
      </c>
      <c r="E3830" t="s">
        <v>1702</v>
      </c>
    </row>
    <row r="3831" spans="1:5" x14ac:dyDescent="0.35">
      <c r="A3831" t="s">
        <v>5461</v>
      </c>
      <c r="B3831" t="s">
        <v>5</v>
      </c>
      <c r="C3831" t="s">
        <v>1738</v>
      </c>
      <c r="D3831" t="s">
        <v>6916</v>
      </c>
      <c r="E3831" t="s">
        <v>1705</v>
      </c>
    </row>
    <row r="3832" spans="1:5" x14ac:dyDescent="0.35">
      <c r="A3832" t="s">
        <v>5462</v>
      </c>
      <c r="B3832" t="s">
        <v>5</v>
      </c>
      <c r="C3832" t="s">
        <v>1738</v>
      </c>
      <c r="D3832" t="s">
        <v>6916</v>
      </c>
      <c r="E3832" t="s">
        <v>1706</v>
      </c>
    </row>
    <row r="3833" spans="1:5" x14ac:dyDescent="0.35">
      <c r="A3833" t="s">
        <v>5463</v>
      </c>
      <c r="B3833" t="s">
        <v>5</v>
      </c>
      <c r="C3833" t="s">
        <v>1738</v>
      </c>
      <c r="D3833" t="s">
        <v>6916</v>
      </c>
      <c r="E3833" t="s">
        <v>1707</v>
      </c>
    </row>
    <row r="3834" spans="1:5" x14ac:dyDescent="0.35">
      <c r="A3834" t="s">
        <v>5464</v>
      </c>
      <c r="B3834" t="s">
        <v>5</v>
      </c>
      <c r="C3834" t="s">
        <v>1738</v>
      </c>
      <c r="D3834" t="s">
        <v>6916</v>
      </c>
      <c r="E3834" t="s">
        <v>1708</v>
      </c>
    </row>
    <row r="3835" spans="1:5" x14ac:dyDescent="0.35">
      <c r="A3835" t="s">
        <v>5465</v>
      </c>
      <c r="B3835" t="s">
        <v>5</v>
      </c>
      <c r="C3835" t="s">
        <v>1738</v>
      </c>
      <c r="D3835" t="s">
        <v>6916</v>
      </c>
      <c r="E3835" t="s">
        <v>1709</v>
      </c>
    </row>
    <row r="3836" spans="1:5" x14ac:dyDescent="0.35">
      <c r="A3836" t="s">
        <v>5466</v>
      </c>
      <c r="B3836" t="s">
        <v>5</v>
      </c>
      <c r="C3836" t="s">
        <v>1738</v>
      </c>
      <c r="D3836" t="s">
        <v>6916</v>
      </c>
      <c r="E3836" t="s">
        <v>1710</v>
      </c>
    </row>
    <row r="3837" spans="1:5" x14ac:dyDescent="0.35">
      <c r="A3837" t="s">
        <v>5467</v>
      </c>
      <c r="B3837" t="s">
        <v>5</v>
      </c>
      <c r="C3837" t="s">
        <v>1738</v>
      </c>
      <c r="D3837" t="s">
        <v>6916</v>
      </c>
      <c r="E3837" t="s">
        <v>1711</v>
      </c>
    </row>
    <row r="3838" spans="1:5" x14ac:dyDescent="0.35">
      <c r="A3838" t="s">
        <v>5468</v>
      </c>
      <c r="B3838" t="s">
        <v>5</v>
      </c>
      <c r="C3838" t="s">
        <v>1738</v>
      </c>
      <c r="D3838" t="s">
        <v>6916</v>
      </c>
      <c r="E3838" t="s">
        <v>1712</v>
      </c>
    </row>
    <row r="3839" spans="1:5" x14ac:dyDescent="0.35">
      <c r="A3839" t="s">
        <v>5469</v>
      </c>
      <c r="B3839" t="s">
        <v>5</v>
      </c>
      <c r="C3839" t="s">
        <v>1738</v>
      </c>
      <c r="D3839" t="s">
        <v>6916</v>
      </c>
      <c r="E3839" t="s">
        <v>1713</v>
      </c>
    </row>
    <row r="3840" spans="1:5" x14ac:dyDescent="0.35">
      <c r="A3840" t="s">
        <v>5470</v>
      </c>
      <c r="B3840" t="s">
        <v>5</v>
      </c>
      <c r="C3840" t="s">
        <v>1738</v>
      </c>
      <c r="D3840" t="s">
        <v>6916</v>
      </c>
      <c r="E3840" t="s">
        <v>1714</v>
      </c>
    </row>
    <row r="3841" spans="1:5" x14ac:dyDescent="0.35">
      <c r="A3841" t="s">
        <v>5471</v>
      </c>
      <c r="B3841" t="s">
        <v>5</v>
      </c>
      <c r="C3841" t="s">
        <v>1738</v>
      </c>
      <c r="D3841" t="s">
        <v>6916</v>
      </c>
      <c r="E3841" t="s">
        <v>1715</v>
      </c>
    </row>
    <row r="3842" spans="1:5" x14ac:dyDescent="0.35">
      <c r="A3842" t="s">
        <v>5472</v>
      </c>
      <c r="B3842" t="s">
        <v>5</v>
      </c>
      <c r="C3842" t="s">
        <v>1738</v>
      </c>
      <c r="D3842" t="s">
        <v>6917</v>
      </c>
      <c r="E3842" t="s">
        <v>1702</v>
      </c>
    </row>
    <row r="3843" spans="1:5" x14ac:dyDescent="0.35">
      <c r="A3843" t="s">
        <v>5473</v>
      </c>
      <c r="B3843" t="s">
        <v>5</v>
      </c>
      <c r="C3843" t="s">
        <v>1738</v>
      </c>
      <c r="D3843" t="s">
        <v>6917</v>
      </c>
      <c r="E3843" t="s">
        <v>1705</v>
      </c>
    </row>
    <row r="3844" spans="1:5" x14ac:dyDescent="0.35">
      <c r="A3844" t="s">
        <v>5474</v>
      </c>
      <c r="B3844" t="s">
        <v>5</v>
      </c>
      <c r="C3844" t="s">
        <v>1738</v>
      </c>
      <c r="D3844" t="s">
        <v>6917</v>
      </c>
      <c r="E3844" t="s">
        <v>1706</v>
      </c>
    </row>
    <row r="3845" spans="1:5" x14ac:dyDescent="0.35">
      <c r="A3845" t="s">
        <v>5475</v>
      </c>
      <c r="B3845" t="s">
        <v>5</v>
      </c>
      <c r="C3845" t="s">
        <v>1738</v>
      </c>
      <c r="D3845" t="s">
        <v>6917</v>
      </c>
      <c r="E3845" t="s">
        <v>1707</v>
      </c>
    </row>
    <row r="3846" spans="1:5" x14ac:dyDescent="0.35">
      <c r="A3846" t="s">
        <v>5476</v>
      </c>
      <c r="B3846" t="s">
        <v>5</v>
      </c>
      <c r="C3846" t="s">
        <v>1738</v>
      </c>
      <c r="D3846" t="s">
        <v>6917</v>
      </c>
      <c r="E3846" t="s">
        <v>1708</v>
      </c>
    </row>
    <row r="3847" spans="1:5" x14ac:dyDescent="0.35">
      <c r="A3847" t="s">
        <v>5477</v>
      </c>
      <c r="B3847" t="s">
        <v>5</v>
      </c>
      <c r="C3847" t="s">
        <v>1738</v>
      </c>
      <c r="D3847" t="s">
        <v>6917</v>
      </c>
      <c r="E3847" t="s">
        <v>1709</v>
      </c>
    </row>
    <row r="3848" spans="1:5" x14ac:dyDescent="0.35">
      <c r="A3848" t="s">
        <v>5478</v>
      </c>
      <c r="B3848" t="s">
        <v>5</v>
      </c>
      <c r="C3848" t="s">
        <v>1738</v>
      </c>
      <c r="D3848" t="s">
        <v>6917</v>
      </c>
      <c r="E3848" t="s">
        <v>1710</v>
      </c>
    </row>
    <row r="3849" spans="1:5" x14ac:dyDescent="0.35">
      <c r="A3849" t="s">
        <v>5479</v>
      </c>
      <c r="B3849" t="s">
        <v>5</v>
      </c>
      <c r="C3849" t="s">
        <v>1738</v>
      </c>
      <c r="D3849" t="s">
        <v>6917</v>
      </c>
      <c r="E3849" t="s">
        <v>1711</v>
      </c>
    </row>
    <row r="3850" spans="1:5" x14ac:dyDescent="0.35">
      <c r="A3850" t="s">
        <v>5480</v>
      </c>
      <c r="B3850" t="s">
        <v>5</v>
      </c>
      <c r="C3850" t="s">
        <v>1738</v>
      </c>
      <c r="D3850" t="s">
        <v>6917</v>
      </c>
      <c r="E3850" t="s">
        <v>1712</v>
      </c>
    </row>
    <row r="3851" spans="1:5" x14ac:dyDescent="0.35">
      <c r="A3851" t="s">
        <v>5481</v>
      </c>
      <c r="B3851" t="s">
        <v>5</v>
      </c>
      <c r="C3851" t="s">
        <v>1738</v>
      </c>
      <c r="D3851" t="s">
        <v>6917</v>
      </c>
      <c r="E3851" t="s">
        <v>1713</v>
      </c>
    </row>
    <row r="3852" spans="1:5" x14ac:dyDescent="0.35">
      <c r="A3852" t="s">
        <v>5482</v>
      </c>
      <c r="B3852" t="s">
        <v>5</v>
      </c>
      <c r="C3852" t="s">
        <v>1738</v>
      </c>
      <c r="D3852" t="s">
        <v>6917</v>
      </c>
      <c r="E3852" t="s">
        <v>1714</v>
      </c>
    </row>
    <row r="3853" spans="1:5" x14ac:dyDescent="0.35">
      <c r="A3853" t="s">
        <v>5483</v>
      </c>
      <c r="B3853" t="s">
        <v>5</v>
      </c>
      <c r="C3853" t="s">
        <v>1738</v>
      </c>
      <c r="D3853" t="s">
        <v>6917</v>
      </c>
      <c r="E3853" t="s">
        <v>1715</v>
      </c>
    </row>
    <row r="3854" spans="1:5" x14ac:dyDescent="0.35">
      <c r="A3854" t="s">
        <v>5484</v>
      </c>
      <c r="B3854" t="s">
        <v>5</v>
      </c>
      <c r="C3854" t="s">
        <v>1738</v>
      </c>
      <c r="D3854" t="s">
        <v>6918</v>
      </c>
      <c r="E3854" t="s">
        <v>1702</v>
      </c>
    </row>
    <row r="3855" spans="1:5" x14ac:dyDescent="0.35">
      <c r="A3855" t="s">
        <v>5485</v>
      </c>
      <c r="B3855" t="s">
        <v>5</v>
      </c>
      <c r="C3855" t="s">
        <v>1738</v>
      </c>
      <c r="D3855" t="s">
        <v>6918</v>
      </c>
      <c r="E3855" t="s">
        <v>1705</v>
      </c>
    </row>
    <row r="3856" spans="1:5" x14ac:dyDescent="0.35">
      <c r="A3856" t="s">
        <v>5486</v>
      </c>
      <c r="B3856" t="s">
        <v>5</v>
      </c>
      <c r="C3856" t="s">
        <v>1738</v>
      </c>
      <c r="D3856" t="s">
        <v>6918</v>
      </c>
      <c r="E3856" t="s">
        <v>1706</v>
      </c>
    </row>
    <row r="3857" spans="1:5" x14ac:dyDescent="0.35">
      <c r="A3857" t="s">
        <v>5487</v>
      </c>
      <c r="B3857" t="s">
        <v>5</v>
      </c>
      <c r="C3857" t="s">
        <v>1738</v>
      </c>
      <c r="D3857" t="s">
        <v>6918</v>
      </c>
      <c r="E3857" t="s">
        <v>1707</v>
      </c>
    </row>
    <row r="3858" spans="1:5" x14ac:dyDescent="0.35">
      <c r="A3858" t="s">
        <v>5488</v>
      </c>
      <c r="B3858" t="s">
        <v>5</v>
      </c>
      <c r="C3858" t="s">
        <v>1738</v>
      </c>
      <c r="D3858" t="s">
        <v>6918</v>
      </c>
      <c r="E3858" t="s">
        <v>1708</v>
      </c>
    </row>
    <row r="3859" spans="1:5" x14ac:dyDescent="0.35">
      <c r="A3859" t="s">
        <v>5489</v>
      </c>
      <c r="B3859" t="s">
        <v>5</v>
      </c>
      <c r="C3859" t="s">
        <v>1738</v>
      </c>
      <c r="D3859" t="s">
        <v>6918</v>
      </c>
      <c r="E3859" t="s">
        <v>1709</v>
      </c>
    </row>
    <row r="3860" spans="1:5" x14ac:dyDescent="0.35">
      <c r="A3860" t="s">
        <v>5490</v>
      </c>
      <c r="B3860" t="s">
        <v>5</v>
      </c>
      <c r="C3860" t="s">
        <v>1738</v>
      </c>
      <c r="D3860" t="s">
        <v>6918</v>
      </c>
      <c r="E3860" t="s">
        <v>1710</v>
      </c>
    </row>
    <row r="3861" spans="1:5" x14ac:dyDescent="0.35">
      <c r="A3861" t="s">
        <v>5491</v>
      </c>
      <c r="B3861" t="s">
        <v>5</v>
      </c>
      <c r="C3861" t="s">
        <v>1738</v>
      </c>
      <c r="D3861" t="s">
        <v>6918</v>
      </c>
      <c r="E3861" t="s">
        <v>1711</v>
      </c>
    </row>
    <row r="3862" spans="1:5" x14ac:dyDescent="0.35">
      <c r="A3862" t="s">
        <v>5492</v>
      </c>
      <c r="B3862" t="s">
        <v>5</v>
      </c>
      <c r="C3862" t="s">
        <v>1738</v>
      </c>
      <c r="D3862" t="s">
        <v>6918</v>
      </c>
      <c r="E3862" t="s">
        <v>1712</v>
      </c>
    </row>
    <row r="3863" spans="1:5" x14ac:dyDescent="0.35">
      <c r="A3863" t="s">
        <v>5493</v>
      </c>
      <c r="B3863" t="s">
        <v>5</v>
      </c>
      <c r="C3863" t="s">
        <v>1738</v>
      </c>
      <c r="D3863" t="s">
        <v>6918</v>
      </c>
      <c r="E3863" t="s">
        <v>1713</v>
      </c>
    </row>
    <row r="3864" spans="1:5" x14ac:dyDescent="0.35">
      <c r="A3864" t="s">
        <v>5494</v>
      </c>
      <c r="B3864" t="s">
        <v>5</v>
      </c>
      <c r="C3864" t="s">
        <v>1738</v>
      </c>
      <c r="D3864" t="s">
        <v>6918</v>
      </c>
      <c r="E3864" t="s">
        <v>1714</v>
      </c>
    </row>
    <row r="3865" spans="1:5" x14ac:dyDescent="0.35">
      <c r="A3865" t="s">
        <v>5495</v>
      </c>
      <c r="B3865" t="s">
        <v>5</v>
      </c>
      <c r="C3865" t="s">
        <v>1738</v>
      </c>
      <c r="D3865" t="s">
        <v>6918</v>
      </c>
      <c r="E3865" t="s">
        <v>1715</v>
      </c>
    </row>
    <row r="3866" spans="1:5" x14ac:dyDescent="0.35">
      <c r="A3866" t="s">
        <v>5496</v>
      </c>
      <c r="B3866" t="s">
        <v>5</v>
      </c>
      <c r="C3866" t="s">
        <v>1738</v>
      </c>
      <c r="D3866" t="s">
        <v>6919</v>
      </c>
      <c r="E3866" t="s">
        <v>1702</v>
      </c>
    </row>
    <row r="3867" spans="1:5" x14ac:dyDescent="0.35">
      <c r="A3867" t="s">
        <v>5497</v>
      </c>
      <c r="B3867" t="s">
        <v>5</v>
      </c>
      <c r="C3867" t="s">
        <v>1738</v>
      </c>
      <c r="D3867" t="s">
        <v>6919</v>
      </c>
      <c r="E3867" t="s">
        <v>1705</v>
      </c>
    </row>
    <row r="3868" spans="1:5" x14ac:dyDescent="0.35">
      <c r="A3868" t="s">
        <v>5498</v>
      </c>
      <c r="B3868" t="s">
        <v>5</v>
      </c>
      <c r="C3868" t="s">
        <v>1738</v>
      </c>
      <c r="D3868" t="s">
        <v>6919</v>
      </c>
      <c r="E3868" t="s">
        <v>1706</v>
      </c>
    </row>
    <row r="3869" spans="1:5" x14ac:dyDescent="0.35">
      <c r="A3869" t="s">
        <v>5499</v>
      </c>
      <c r="B3869" t="s">
        <v>5</v>
      </c>
      <c r="C3869" t="s">
        <v>1738</v>
      </c>
      <c r="D3869" t="s">
        <v>6919</v>
      </c>
      <c r="E3869" t="s">
        <v>1707</v>
      </c>
    </row>
    <row r="3870" spans="1:5" x14ac:dyDescent="0.35">
      <c r="A3870" t="s">
        <v>5500</v>
      </c>
      <c r="B3870" t="s">
        <v>5</v>
      </c>
      <c r="C3870" t="s">
        <v>1738</v>
      </c>
      <c r="D3870" t="s">
        <v>6919</v>
      </c>
      <c r="E3870" t="s">
        <v>1708</v>
      </c>
    </row>
    <row r="3871" spans="1:5" x14ac:dyDescent="0.35">
      <c r="A3871" t="s">
        <v>5501</v>
      </c>
      <c r="B3871" t="s">
        <v>5</v>
      </c>
      <c r="C3871" t="s">
        <v>1738</v>
      </c>
      <c r="D3871" t="s">
        <v>6919</v>
      </c>
      <c r="E3871" t="s">
        <v>1709</v>
      </c>
    </row>
    <row r="3872" spans="1:5" x14ac:dyDescent="0.35">
      <c r="A3872" t="s">
        <v>5502</v>
      </c>
      <c r="B3872" t="s">
        <v>5</v>
      </c>
      <c r="C3872" t="s">
        <v>1738</v>
      </c>
      <c r="D3872" t="s">
        <v>6919</v>
      </c>
      <c r="E3872" t="s">
        <v>1710</v>
      </c>
    </row>
    <row r="3873" spans="1:5" x14ac:dyDescent="0.35">
      <c r="A3873" t="s">
        <v>5503</v>
      </c>
      <c r="B3873" t="s">
        <v>5</v>
      </c>
      <c r="C3873" t="s">
        <v>1738</v>
      </c>
      <c r="D3873" t="s">
        <v>6919</v>
      </c>
      <c r="E3873" t="s">
        <v>1711</v>
      </c>
    </row>
    <row r="3874" spans="1:5" x14ac:dyDescent="0.35">
      <c r="A3874" t="s">
        <v>5504</v>
      </c>
      <c r="B3874" t="s">
        <v>5</v>
      </c>
      <c r="C3874" t="s">
        <v>1738</v>
      </c>
      <c r="D3874" t="s">
        <v>6919</v>
      </c>
      <c r="E3874" t="s">
        <v>1712</v>
      </c>
    </row>
    <row r="3875" spans="1:5" x14ac:dyDescent="0.35">
      <c r="A3875" t="s">
        <v>5505</v>
      </c>
      <c r="B3875" t="s">
        <v>5</v>
      </c>
      <c r="C3875" t="s">
        <v>1738</v>
      </c>
      <c r="D3875" t="s">
        <v>6919</v>
      </c>
      <c r="E3875" t="s">
        <v>1713</v>
      </c>
    </row>
    <row r="3876" spans="1:5" x14ac:dyDescent="0.35">
      <c r="A3876" t="s">
        <v>5506</v>
      </c>
      <c r="B3876" t="s">
        <v>5</v>
      </c>
      <c r="C3876" t="s">
        <v>1738</v>
      </c>
      <c r="D3876" t="s">
        <v>6919</v>
      </c>
      <c r="E3876" t="s">
        <v>1714</v>
      </c>
    </row>
    <row r="3877" spans="1:5" x14ac:dyDescent="0.35">
      <c r="A3877" t="s">
        <v>5507</v>
      </c>
      <c r="B3877" t="s">
        <v>5</v>
      </c>
      <c r="C3877" t="s">
        <v>1738</v>
      </c>
      <c r="D3877" t="s">
        <v>6919</v>
      </c>
      <c r="E3877" t="s">
        <v>1715</v>
      </c>
    </row>
    <row r="3878" spans="1:5" x14ac:dyDescent="0.35">
      <c r="A3878" t="s">
        <v>5508</v>
      </c>
      <c r="B3878" t="s">
        <v>5</v>
      </c>
      <c r="C3878" t="s">
        <v>1738</v>
      </c>
      <c r="D3878" t="s">
        <v>6920</v>
      </c>
      <c r="E3878" t="s">
        <v>1702</v>
      </c>
    </row>
    <row r="3879" spans="1:5" x14ac:dyDescent="0.35">
      <c r="A3879" t="s">
        <v>5509</v>
      </c>
      <c r="B3879" t="s">
        <v>5</v>
      </c>
      <c r="C3879" t="s">
        <v>1738</v>
      </c>
      <c r="D3879" t="s">
        <v>6920</v>
      </c>
      <c r="E3879" t="s">
        <v>1705</v>
      </c>
    </row>
    <row r="3880" spans="1:5" x14ac:dyDescent="0.35">
      <c r="A3880" t="s">
        <v>5510</v>
      </c>
      <c r="B3880" t="s">
        <v>5</v>
      </c>
      <c r="C3880" t="s">
        <v>1738</v>
      </c>
      <c r="D3880" t="s">
        <v>6920</v>
      </c>
      <c r="E3880" t="s">
        <v>1706</v>
      </c>
    </row>
    <row r="3881" spans="1:5" x14ac:dyDescent="0.35">
      <c r="A3881" t="s">
        <v>5511</v>
      </c>
      <c r="B3881" t="s">
        <v>5</v>
      </c>
      <c r="C3881" t="s">
        <v>1738</v>
      </c>
      <c r="D3881" t="s">
        <v>6920</v>
      </c>
      <c r="E3881" t="s">
        <v>1707</v>
      </c>
    </row>
    <row r="3882" spans="1:5" x14ac:dyDescent="0.35">
      <c r="A3882" t="s">
        <v>5512</v>
      </c>
      <c r="B3882" t="s">
        <v>5</v>
      </c>
      <c r="C3882" t="s">
        <v>1738</v>
      </c>
      <c r="D3882" t="s">
        <v>6920</v>
      </c>
      <c r="E3882" t="s">
        <v>1708</v>
      </c>
    </row>
    <row r="3883" spans="1:5" x14ac:dyDescent="0.35">
      <c r="A3883" t="s">
        <v>5513</v>
      </c>
      <c r="B3883" t="s">
        <v>5</v>
      </c>
      <c r="C3883" t="s">
        <v>1738</v>
      </c>
      <c r="D3883" t="s">
        <v>6920</v>
      </c>
      <c r="E3883" t="s">
        <v>1709</v>
      </c>
    </row>
    <row r="3884" spans="1:5" x14ac:dyDescent="0.35">
      <c r="A3884" t="s">
        <v>5514</v>
      </c>
      <c r="B3884" t="s">
        <v>5</v>
      </c>
      <c r="C3884" t="s">
        <v>1738</v>
      </c>
      <c r="D3884" t="s">
        <v>6920</v>
      </c>
      <c r="E3884" t="s">
        <v>1710</v>
      </c>
    </row>
    <row r="3885" spans="1:5" x14ac:dyDescent="0.35">
      <c r="A3885" t="s">
        <v>5515</v>
      </c>
      <c r="B3885" t="s">
        <v>5</v>
      </c>
      <c r="C3885" t="s">
        <v>1738</v>
      </c>
      <c r="D3885" t="s">
        <v>6920</v>
      </c>
      <c r="E3885" t="s">
        <v>1711</v>
      </c>
    </row>
    <row r="3886" spans="1:5" x14ac:dyDescent="0.35">
      <c r="A3886" t="s">
        <v>5516</v>
      </c>
      <c r="B3886" t="s">
        <v>5</v>
      </c>
      <c r="C3886" t="s">
        <v>1738</v>
      </c>
      <c r="D3886" t="s">
        <v>6920</v>
      </c>
      <c r="E3886" t="s">
        <v>1712</v>
      </c>
    </row>
    <row r="3887" spans="1:5" x14ac:dyDescent="0.35">
      <c r="A3887" t="s">
        <v>5517</v>
      </c>
      <c r="B3887" t="s">
        <v>5</v>
      </c>
      <c r="C3887" t="s">
        <v>1738</v>
      </c>
      <c r="D3887" t="s">
        <v>6920</v>
      </c>
      <c r="E3887" t="s">
        <v>1713</v>
      </c>
    </row>
    <row r="3888" spans="1:5" x14ac:dyDescent="0.35">
      <c r="A3888" t="s">
        <v>5518</v>
      </c>
      <c r="B3888" t="s">
        <v>5</v>
      </c>
      <c r="C3888" t="s">
        <v>1738</v>
      </c>
      <c r="D3888" t="s">
        <v>6920</v>
      </c>
      <c r="E3888" t="s">
        <v>1714</v>
      </c>
    </row>
    <row r="3889" spans="1:5" x14ac:dyDescent="0.35">
      <c r="A3889" t="s">
        <v>5519</v>
      </c>
      <c r="B3889" t="s">
        <v>5</v>
      </c>
      <c r="C3889" t="s">
        <v>1738</v>
      </c>
      <c r="D3889" t="s">
        <v>6920</v>
      </c>
      <c r="E3889" t="s">
        <v>1715</v>
      </c>
    </row>
    <row r="3890" spans="1:5" x14ac:dyDescent="0.35">
      <c r="A3890" t="s">
        <v>5520</v>
      </c>
      <c r="B3890" t="s">
        <v>5</v>
      </c>
      <c r="C3890" t="s">
        <v>1738</v>
      </c>
      <c r="D3890" t="s">
        <v>6921</v>
      </c>
      <c r="E3890" t="s">
        <v>1702</v>
      </c>
    </row>
    <row r="3891" spans="1:5" x14ac:dyDescent="0.35">
      <c r="A3891" t="s">
        <v>5521</v>
      </c>
      <c r="B3891" t="s">
        <v>5</v>
      </c>
      <c r="C3891" t="s">
        <v>1738</v>
      </c>
      <c r="D3891" t="s">
        <v>6921</v>
      </c>
      <c r="E3891" t="s">
        <v>1705</v>
      </c>
    </row>
    <row r="3892" spans="1:5" x14ac:dyDescent="0.35">
      <c r="A3892" t="s">
        <v>5522</v>
      </c>
      <c r="B3892" t="s">
        <v>5</v>
      </c>
      <c r="C3892" t="s">
        <v>1738</v>
      </c>
      <c r="D3892" t="s">
        <v>6921</v>
      </c>
      <c r="E3892" t="s">
        <v>1706</v>
      </c>
    </row>
    <row r="3893" spans="1:5" x14ac:dyDescent="0.35">
      <c r="A3893" t="s">
        <v>5523</v>
      </c>
      <c r="B3893" t="s">
        <v>5</v>
      </c>
      <c r="C3893" t="s">
        <v>1738</v>
      </c>
      <c r="D3893" t="s">
        <v>6921</v>
      </c>
      <c r="E3893" t="s">
        <v>1707</v>
      </c>
    </row>
    <row r="3894" spans="1:5" x14ac:dyDescent="0.35">
      <c r="A3894" t="s">
        <v>5524</v>
      </c>
      <c r="B3894" t="s">
        <v>5</v>
      </c>
      <c r="C3894" t="s">
        <v>1738</v>
      </c>
      <c r="D3894" t="s">
        <v>6921</v>
      </c>
      <c r="E3894" t="s">
        <v>1708</v>
      </c>
    </row>
    <row r="3895" spans="1:5" x14ac:dyDescent="0.35">
      <c r="A3895" t="s">
        <v>5525</v>
      </c>
      <c r="B3895" t="s">
        <v>5</v>
      </c>
      <c r="C3895" t="s">
        <v>1738</v>
      </c>
      <c r="D3895" t="s">
        <v>6921</v>
      </c>
      <c r="E3895" t="s">
        <v>1709</v>
      </c>
    </row>
    <row r="3896" spans="1:5" x14ac:dyDescent="0.35">
      <c r="A3896" t="s">
        <v>5526</v>
      </c>
      <c r="B3896" t="s">
        <v>5</v>
      </c>
      <c r="C3896" t="s">
        <v>1738</v>
      </c>
      <c r="D3896" t="s">
        <v>6921</v>
      </c>
      <c r="E3896" t="s">
        <v>1710</v>
      </c>
    </row>
    <row r="3897" spans="1:5" x14ac:dyDescent="0.35">
      <c r="A3897" t="s">
        <v>5527</v>
      </c>
      <c r="B3897" t="s">
        <v>5</v>
      </c>
      <c r="C3897" t="s">
        <v>1738</v>
      </c>
      <c r="D3897" t="s">
        <v>6921</v>
      </c>
      <c r="E3897" t="s">
        <v>1711</v>
      </c>
    </row>
    <row r="3898" spans="1:5" x14ac:dyDescent="0.35">
      <c r="A3898" t="s">
        <v>5528</v>
      </c>
      <c r="B3898" t="s">
        <v>5</v>
      </c>
      <c r="C3898" t="s">
        <v>1738</v>
      </c>
      <c r="D3898" t="s">
        <v>6921</v>
      </c>
      <c r="E3898" t="s">
        <v>1712</v>
      </c>
    </row>
    <row r="3899" spans="1:5" x14ac:dyDescent="0.35">
      <c r="A3899" t="s">
        <v>5529</v>
      </c>
      <c r="B3899" t="s">
        <v>5</v>
      </c>
      <c r="C3899" t="s">
        <v>1738</v>
      </c>
      <c r="D3899" t="s">
        <v>6921</v>
      </c>
      <c r="E3899" t="s">
        <v>1713</v>
      </c>
    </row>
    <row r="3900" spans="1:5" x14ac:dyDescent="0.35">
      <c r="A3900" t="s">
        <v>5530</v>
      </c>
      <c r="B3900" t="s">
        <v>5</v>
      </c>
      <c r="C3900" t="s">
        <v>1738</v>
      </c>
      <c r="D3900" t="s">
        <v>6921</v>
      </c>
      <c r="E3900" t="s">
        <v>1714</v>
      </c>
    </row>
    <row r="3901" spans="1:5" x14ac:dyDescent="0.35">
      <c r="A3901" t="s">
        <v>5531</v>
      </c>
      <c r="B3901" t="s">
        <v>5</v>
      </c>
      <c r="C3901" t="s">
        <v>1738</v>
      </c>
      <c r="D3901" t="s">
        <v>6921</v>
      </c>
      <c r="E3901" t="s">
        <v>1715</v>
      </c>
    </row>
    <row r="3902" spans="1:5" x14ac:dyDescent="0.35">
      <c r="A3902" t="s">
        <v>5532</v>
      </c>
      <c r="B3902" t="s">
        <v>5</v>
      </c>
      <c r="C3902" t="s">
        <v>1738</v>
      </c>
      <c r="D3902" t="s">
        <v>6922</v>
      </c>
      <c r="E3902" t="s">
        <v>1702</v>
      </c>
    </row>
    <row r="3903" spans="1:5" x14ac:dyDescent="0.35">
      <c r="A3903" t="s">
        <v>5533</v>
      </c>
      <c r="B3903" t="s">
        <v>5</v>
      </c>
      <c r="C3903" t="s">
        <v>1738</v>
      </c>
      <c r="D3903" t="s">
        <v>6922</v>
      </c>
      <c r="E3903" t="s">
        <v>1705</v>
      </c>
    </row>
    <row r="3904" spans="1:5" x14ac:dyDescent="0.35">
      <c r="A3904" t="s">
        <v>5534</v>
      </c>
      <c r="B3904" t="s">
        <v>5</v>
      </c>
      <c r="C3904" t="s">
        <v>1738</v>
      </c>
      <c r="D3904" t="s">
        <v>6922</v>
      </c>
      <c r="E3904" t="s">
        <v>1706</v>
      </c>
    </row>
    <row r="3905" spans="1:5" x14ac:dyDescent="0.35">
      <c r="A3905" t="s">
        <v>5535</v>
      </c>
      <c r="B3905" t="s">
        <v>5</v>
      </c>
      <c r="C3905" t="s">
        <v>1738</v>
      </c>
      <c r="D3905" t="s">
        <v>6922</v>
      </c>
      <c r="E3905" t="s">
        <v>1707</v>
      </c>
    </row>
    <row r="3906" spans="1:5" x14ac:dyDescent="0.35">
      <c r="A3906" t="s">
        <v>5536</v>
      </c>
      <c r="B3906" t="s">
        <v>5</v>
      </c>
      <c r="C3906" t="s">
        <v>1738</v>
      </c>
      <c r="D3906" t="s">
        <v>6922</v>
      </c>
      <c r="E3906" t="s">
        <v>1708</v>
      </c>
    </row>
    <row r="3907" spans="1:5" x14ac:dyDescent="0.35">
      <c r="A3907" t="s">
        <v>5537</v>
      </c>
      <c r="B3907" t="s">
        <v>5</v>
      </c>
      <c r="C3907" t="s">
        <v>1738</v>
      </c>
      <c r="D3907" t="s">
        <v>6922</v>
      </c>
      <c r="E3907" t="s">
        <v>1709</v>
      </c>
    </row>
    <row r="3908" spans="1:5" x14ac:dyDescent="0.35">
      <c r="A3908" t="s">
        <v>5538</v>
      </c>
      <c r="B3908" t="s">
        <v>5</v>
      </c>
      <c r="C3908" t="s">
        <v>1738</v>
      </c>
      <c r="D3908" t="s">
        <v>6922</v>
      </c>
      <c r="E3908" t="s">
        <v>1710</v>
      </c>
    </row>
    <row r="3909" spans="1:5" x14ac:dyDescent="0.35">
      <c r="A3909" t="s">
        <v>5539</v>
      </c>
      <c r="B3909" t="s">
        <v>5</v>
      </c>
      <c r="C3909" t="s">
        <v>1738</v>
      </c>
      <c r="D3909" t="s">
        <v>6922</v>
      </c>
      <c r="E3909" t="s">
        <v>1711</v>
      </c>
    </row>
    <row r="3910" spans="1:5" x14ac:dyDescent="0.35">
      <c r="A3910" t="s">
        <v>5540</v>
      </c>
      <c r="B3910" t="s">
        <v>5</v>
      </c>
      <c r="C3910" t="s">
        <v>1738</v>
      </c>
      <c r="D3910" t="s">
        <v>6922</v>
      </c>
      <c r="E3910" t="s">
        <v>1712</v>
      </c>
    </row>
    <row r="3911" spans="1:5" x14ac:dyDescent="0.35">
      <c r="A3911" t="s">
        <v>5541</v>
      </c>
      <c r="B3911" t="s">
        <v>5</v>
      </c>
      <c r="C3911" t="s">
        <v>1738</v>
      </c>
      <c r="D3911" t="s">
        <v>6922</v>
      </c>
      <c r="E3911" t="s">
        <v>1713</v>
      </c>
    </row>
    <row r="3912" spans="1:5" x14ac:dyDescent="0.35">
      <c r="A3912" t="s">
        <v>5542</v>
      </c>
      <c r="B3912" t="s">
        <v>5</v>
      </c>
      <c r="C3912" t="s">
        <v>1738</v>
      </c>
      <c r="D3912" t="s">
        <v>6922</v>
      </c>
      <c r="E3912" t="s">
        <v>1714</v>
      </c>
    </row>
    <row r="3913" spans="1:5" x14ac:dyDescent="0.35">
      <c r="A3913" t="s">
        <v>5543</v>
      </c>
      <c r="B3913" t="s">
        <v>5</v>
      </c>
      <c r="C3913" t="s">
        <v>1738</v>
      </c>
      <c r="D3913" t="s">
        <v>6922</v>
      </c>
      <c r="E3913" t="s">
        <v>1715</v>
      </c>
    </row>
    <row r="3914" spans="1:5" x14ac:dyDescent="0.35">
      <c r="A3914" t="s">
        <v>5544</v>
      </c>
      <c r="B3914" t="s">
        <v>5</v>
      </c>
      <c r="C3914" t="s">
        <v>1738</v>
      </c>
      <c r="D3914" t="s">
        <v>6923</v>
      </c>
      <c r="E3914" t="s">
        <v>1702</v>
      </c>
    </row>
    <row r="3915" spans="1:5" x14ac:dyDescent="0.35">
      <c r="A3915" t="s">
        <v>5545</v>
      </c>
      <c r="B3915" t="s">
        <v>5</v>
      </c>
      <c r="C3915" t="s">
        <v>1738</v>
      </c>
      <c r="D3915" t="s">
        <v>6923</v>
      </c>
      <c r="E3915" t="s">
        <v>1705</v>
      </c>
    </row>
    <row r="3916" spans="1:5" x14ac:dyDescent="0.35">
      <c r="A3916" t="s">
        <v>5546</v>
      </c>
      <c r="B3916" t="s">
        <v>5</v>
      </c>
      <c r="C3916" t="s">
        <v>1738</v>
      </c>
      <c r="D3916" t="s">
        <v>6923</v>
      </c>
      <c r="E3916" t="s">
        <v>1706</v>
      </c>
    </row>
    <row r="3917" spans="1:5" x14ac:dyDescent="0.35">
      <c r="A3917" t="s">
        <v>5547</v>
      </c>
      <c r="B3917" t="s">
        <v>5</v>
      </c>
      <c r="C3917" t="s">
        <v>1738</v>
      </c>
      <c r="D3917" t="s">
        <v>6923</v>
      </c>
      <c r="E3917" t="s">
        <v>1707</v>
      </c>
    </row>
    <row r="3918" spans="1:5" x14ac:dyDescent="0.35">
      <c r="A3918" t="s">
        <v>5548</v>
      </c>
      <c r="B3918" t="s">
        <v>5</v>
      </c>
      <c r="C3918" t="s">
        <v>1738</v>
      </c>
      <c r="D3918" t="s">
        <v>6923</v>
      </c>
      <c r="E3918" t="s">
        <v>1708</v>
      </c>
    </row>
    <row r="3919" spans="1:5" x14ac:dyDescent="0.35">
      <c r="A3919" t="s">
        <v>5549</v>
      </c>
      <c r="B3919" t="s">
        <v>5</v>
      </c>
      <c r="C3919" t="s">
        <v>1738</v>
      </c>
      <c r="D3919" t="s">
        <v>6923</v>
      </c>
      <c r="E3919" t="s">
        <v>1709</v>
      </c>
    </row>
    <row r="3920" spans="1:5" x14ac:dyDescent="0.35">
      <c r="A3920" t="s">
        <v>5550</v>
      </c>
      <c r="B3920" t="s">
        <v>5</v>
      </c>
      <c r="C3920" t="s">
        <v>1738</v>
      </c>
      <c r="D3920" t="s">
        <v>6923</v>
      </c>
      <c r="E3920" t="s">
        <v>1710</v>
      </c>
    </row>
    <row r="3921" spans="1:5" x14ac:dyDescent="0.35">
      <c r="A3921" t="s">
        <v>5551</v>
      </c>
      <c r="B3921" t="s">
        <v>5</v>
      </c>
      <c r="C3921" t="s">
        <v>1738</v>
      </c>
      <c r="D3921" t="s">
        <v>6923</v>
      </c>
      <c r="E3921" t="s">
        <v>1711</v>
      </c>
    </row>
    <row r="3922" spans="1:5" x14ac:dyDescent="0.35">
      <c r="A3922" t="s">
        <v>5552</v>
      </c>
      <c r="B3922" t="s">
        <v>5</v>
      </c>
      <c r="C3922" t="s">
        <v>1738</v>
      </c>
      <c r="D3922" t="s">
        <v>6923</v>
      </c>
      <c r="E3922" t="s">
        <v>1712</v>
      </c>
    </row>
    <row r="3923" spans="1:5" x14ac:dyDescent="0.35">
      <c r="A3923" t="s">
        <v>5553</v>
      </c>
      <c r="B3923" t="s">
        <v>5</v>
      </c>
      <c r="C3923" t="s">
        <v>1738</v>
      </c>
      <c r="D3923" t="s">
        <v>6923</v>
      </c>
      <c r="E3923" t="s">
        <v>1713</v>
      </c>
    </row>
    <row r="3924" spans="1:5" x14ac:dyDescent="0.35">
      <c r="A3924" t="s">
        <v>5554</v>
      </c>
      <c r="B3924" t="s">
        <v>5</v>
      </c>
      <c r="C3924" t="s">
        <v>1738</v>
      </c>
      <c r="D3924" t="s">
        <v>6923</v>
      </c>
      <c r="E3924" t="s">
        <v>1714</v>
      </c>
    </row>
    <row r="3925" spans="1:5" x14ac:dyDescent="0.35">
      <c r="A3925" t="s">
        <v>5555</v>
      </c>
      <c r="B3925" t="s">
        <v>5</v>
      </c>
      <c r="C3925" t="s">
        <v>1738</v>
      </c>
      <c r="D3925" t="s">
        <v>6923</v>
      </c>
      <c r="E3925" t="s">
        <v>1715</v>
      </c>
    </row>
    <row r="3926" spans="1:5" x14ac:dyDescent="0.35">
      <c r="A3926" t="s">
        <v>5556</v>
      </c>
      <c r="B3926" t="s">
        <v>5</v>
      </c>
      <c r="C3926" t="s">
        <v>1738</v>
      </c>
      <c r="D3926" t="s">
        <v>6924</v>
      </c>
      <c r="E3926" t="s">
        <v>1702</v>
      </c>
    </row>
    <row r="3927" spans="1:5" x14ac:dyDescent="0.35">
      <c r="A3927" t="s">
        <v>5557</v>
      </c>
      <c r="B3927" t="s">
        <v>5</v>
      </c>
      <c r="C3927" t="s">
        <v>1738</v>
      </c>
      <c r="D3927" t="s">
        <v>6924</v>
      </c>
      <c r="E3927" t="s">
        <v>1705</v>
      </c>
    </row>
    <row r="3928" spans="1:5" x14ac:dyDescent="0.35">
      <c r="A3928" t="s">
        <v>5558</v>
      </c>
      <c r="B3928" t="s">
        <v>5</v>
      </c>
      <c r="C3928" t="s">
        <v>1738</v>
      </c>
      <c r="D3928" t="s">
        <v>6924</v>
      </c>
      <c r="E3928" t="s">
        <v>1706</v>
      </c>
    </row>
    <row r="3929" spans="1:5" x14ac:dyDescent="0.35">
      <c r="A3929" t="s">
        <v>5559</v>
      </c>
      <c r="B3929" t="s">
        <v>5</v>
      </c>
      <c r="C3929" t="s">
        <v>1738</v>
      </c>
      <c r="D3929" t="s">
        <v>6924</v>
      </c>
      <c r="E3929" t="s">
        <v>1707</v>
      </c>
    </row>
    <row r="3930" spans="1:5" x14ac:dyDescent="0.35">
      <c r="A3930" t="s">
        <v>5560</v>
      </c>
      <c r="B3930" t="s">
        <v>5</v>
      </c>
      <c r="C3930" t="s">
        <v>1738</v>
      </c>
      <c r="D3930" t="s">
        <v>6924</v>
      </c>
      <c r="E3930" t="s">
        <v>1708</v>
      </c>
    </row>
    <row r="3931" spans="1:5" x14ac:dyDescent="0.35">
      <c r="A3931" t="s">
        <v>5561</v>
      </c>
      <c r="B3931" t="s">
        <v>5</v>
      </c>
      <c r="C3931" t="s">
        <v>1738</v>
      </c>
      <c r="D3931" t="s">
        <v>6924</v>
      </c>
      <c r="E3931" t="s">
        <v>1709</v>
      </c>
    </row>
    <row r="3932" spans="1:5" x14ac:dyDescent="0.35">
      <c r="A3932" t="s">
        <v>5562</v>
      </c>
      <c r="B3932" t="s">
        <v>5</v>
      </c>
      <c r="C3932" t="s">
        <v>1738</v>
      </c>
      <c r="D3932" t="s">
        <v>6924</v>
      </c>
      <c r="E3932" t="s">
        <v>1710</v>
      </c>
    </row>
    <row r="3933" spans="1:5" x14ac:dyDescent="0.35">
      <c r="A3933" t="s">
        <v>5563</v>
      </c>
      <c r="B3933" t="s">
        <v>5</v>
      </c>
      <c r="C3933" t="s">
        <v>1738</v>
      </c>
      <c r="D3933" t="s">
        <v>6924</v>
      </c>
      <c r="E3933" t="s">
        <v>1711</v>
      </c>
    </row>
    <row r="3934" spans="1:5" x14ac:dyDescent="0.35">
      <c r="A3934" t="s">
        <v>5564</v>
      </c>
      <c r="B3934" t="s">
        <v>5</v>
      </c>
      <c r="C3934" t="s">
        <v>1738</v>
      </c>
      <c r="D3934" t="s">
        <v>6924</v>
      </c>
      <c r="E3934" t="s">
        <v>1712</v>
      </c>
    </row>
    <row r="3935" spans="1:5" x14ac:dyDescent="0.35">
      <c r="A3935" t="s">
        <v>5565</v>
      </c>
      <c r="B3935" t="s">
        <v>5</v>
      </c>
      <c r="C3935" t="s">
        <v>1738</v>
      </c>
      <c r="D3935" t="s">
        <v>6924</v>
      </c>
      <c r="E3935" t="s">
        <v>1713</v>
      </c>
    </row>
    <row r="3936" spans="1:5" x14ac:dyDescent="0.35">
      <c r="A3936" t="s">
        <v>5566</v>
      </c>
      <c r="B3936" t="s">
        <v>5</v>
      </c>
      <c r="C3936" t="s">
        <v>1738</v>
      </c>
      <c r="D3936" t="s">
        <v>6924</v>
      </c>
      <c r="E3936" t="s">
        <v>1714</v>
      </c>
    </row>
    <row r="3937" spans="1:5" x14ac:dyDescent="0.35">
      <c r="A3937" t="s">
        <v>5567</v>
      </c>
      <c r="B3937" t="s">
        <v>5</v>
      </c>
      <c r="C3937" t="s">
        <v>1738</v>
      </c>
      <c r="D3937" t="s">
        <v>6924</v>
      </c>
      <c r="E3937" t="s">
        <v>1715</v>
      </c>
    </row>
    <row r="3938" spans="1:5" x14ac:dyDescent="0.35">
      <c r="A3938" t="s">
        <v>5568</v>
      </c>
      <c r="B3938" t="s">
        <v>5</v>
      </c>
      <c r="C3938" t="s">
        <v>1738</v>
      </c>
      <c r="D3938" t="s">
        <v>6925</v>
      </c>
      <c r="E3938" t="s">
        <v>1702</v>
      </c>
    </row>
    <row r="3939" spans="1:5" x14ac:dyDescent="0.35">
      <c r="A3939" t="s">
        <v>5569</v>
      </c>
      <c r="B3939" t="s">
        <v>5</v>
      </c>
      <c r="C3939" t="s">
        <v>1738</v>
      </c>
      <c r="D3939" t="s">
        <v>6925</v>
      </c>
      <c r="E3939" t="s">
        <v>1705</v>
      </c>
    </row>
    <row r="3940" spans="1:5" x14ac:dyDescent="0.35">
      <c r="A3940" t="s">
        <v>5570</v>
      </c>
      <c r="B3940" t="s">
        <v>5</v>
      </c>
      <c r="C3940" t="s">
        <v>1738</v>
      </c>
      <c r="D3940" t="s">
        <v>6925</v>
      </c>
      <c r="E3940" t="s">
        <v>1706</v>
      </c>
    </row>
    <row r="3941" spans="1:5" x14ac:dyDescent="0.35">
      <c r="A3941" t="s">
        <v>5571</v>
      </c>
      <c r="B3941" t="s">
        <v>5</v>
      </c>
      <c r="C3941" t="s">
        <v>1738</v>
      </c>
      <c r="D3941" t="s">
        <v>6925</v>
      </c>
      <c r="E3941" t="s">
        <v>1707</v>
      </c>
    </row>
    <row r="3942" spans="1:5" x14ac:dyDescent="0.35">
      <c r="A3942" t="s">
        <v>5572</v>
      </c>
      <c r="B3942" t="s">
        <v>5</v>
      </c>
      <c r="C3942" t="s">
        <v>1738</v>
      </c>
      <c r="D3942" t="s">
        <v>6925</v>
      </c>
      <c r="E3942" t="s">
        <v>1708</v>
      </c>
    </row>
    <row r="3943" spans="1:5" x14ac:dyDescent="0.35">
      <c r="A3943" t="s">
        <v>5573</v>
      </c>
      <c r="B3943" t="s">
        <v>5</v>
      </c>
      <c r="C3943" t="s">
        <v>1738</v>
      </c>
      <c r="D3943" t="s">
        <v>6925</v>
      </c>
      <c r="E3943" t="s">
        <v>1709</v>
      </c>
    </row>
    <row r="3944" spans="1:5" x14ac:dyDescent="0.35">
      <c r="A3944" t="s">
        <v>5574</v>
      </c>
      <c r="B3944" t="s">
        <v>5</v>
      </c>
      <c r="C3944" t="s">
        <v>1738</v>
      </c>
      <c r="D3944" t="s">
        <v>6925</v>
      </c>
      <c r="E3944" t="s">
        <v>1710</v>
      </c>
    </row>
    <row r="3945" spans="1:5" x14ac:dyDescent="0.35">
      <c r="A3945" t="s">
        <v>5575</v>
      </c>
      <c r="B3945" t="s">
        <v>5</v>
      </c>
      <c r="C3945" t="s">
        <v>1738</v>
      </c>
      <c r="D3945" t="s">
        <v>6925</v>
      </c>
      <c r="E3945" t="s">
        <v>1711</v>
      </c>
    </row>
    <row r="3946" spans="1:5" x14ac:dyDescent="0.35">
      <c r="A3946" t="s">
        <v>5576</v>
      </c>
      <c r="B3946" t="s">
        <v>5</v>
      </c>
      <c r="C3946" t="s">
        <v>1738</v>
      </c>
      <c r="D3946" t="s">
        <v>6925</v>
      </c>
      <c r="E3946" t="s">
        <v>1712</v>
      </c>
    </row>
    <row r="3947" spans="1:5" x14ac:dyDescent="0.35">
      <c r="A3947" t="s">
        <v>5577</v>
      </c>
      <c r="B3947" t="s">
        <v>5</v>
      </c>
      <c r="C3947" t="s">
        <v>1738</v>
      </c>
      <c r="D3947" t="s">
        <v>6925</v>
      </c>
      <c r="E3947" t="s">
        <v>1713</v>
      </c>
    </row>
    <row r="3948" spans="1:5" x14ac:dyDescent="0.35">
      <c r="A3948" t="s">
        <v>5578</v>
      </c>
      <c r="B3948" t="s">
        <v>5</v>
      </c>
      <c r="C3948" t="s">
        <v>1738</v>
      </c>
      <c r="D3948" t="s">
        <v>6925</v>
      </c>
      <c r="E3948" t="s">
        <v>1714</v>
      </c>
    </row>
    <row r="3949" spans="1:5" x14ac:dyDescent="0.35">
      <c r="A3949" t="s">
        <v>5579</v>
      </c>
      <c r="B3949" t="s">
        <v>5</v>
      </c>
      <c r="C3949" t="s">
        <v>1738</v>
      </c>
      <c r="D3949" t="s">
        <v>6925</v>
      </c>
      <c r="E3949" t="s">
        <v>1715</v>
      </c>
    </row>
    <row r="3950" spans="1:5" x14ac:dyDescent="0.35">
      <c r="A3950" t="s">
        <v>5580</v>
      </c>
      <c r="B3950" t="s">
        <v>5</v>
      </c>
      <c r="C3950" t="s">
        <v>1738</v>
      </c>
      <c r="D3950" t="s">
        <v>6926</v>
      </c>
      <c r="E3950" t="s">
        <v>1702</v>
      </c>
    </row>
    <row r="3951" spans="1:5" x14ac:dyDescent="0.35">
      <c r="A3951" t="s">
        <v>5581</v>
      </c>
      <c r="B3951" t="s">
        <v>5</v>
      </c>
      <c r="C3951" t="s">
        <v>1738</v>
      </c>
      <c r="D3951" t="s">
        <v>6926</v>
      </c>
      <c r="E3951" t="s">
        <v>1705</v>
      </c>
    </row>
    <row r="3952" spans="1:5" x14ac:dyDescent="0.35">
      <c r="A3952" t="s">
        <v>5582</v>
      </c>
      <c r="B3952" t="s">
        <v>5</v>
      </c>
      <c r="C3952" t="s">
        <v>1738</v>
      </c>
      <c r="D3952" t="s">
        <v>6926</v>
      </c>
      <c r="E3952" t="s">
        <v>1706</v>
      </c>
    </row>
    <row r="3953" spans="1:5" x14ac:dyDescent="0.35">
      <c r="A3953" t="s">
        <v>5583</v>
      </c>
      <c r="B3953" t="s">
        <v>5</v>
      </c>
      <c r="C3953" t="s">
        <v>1738</v>
      </c>
      <c r="D3953" t="s">
        <v>6926</v>
      </c>
      <c r="E3953" t="s">
        <v>1707</v>
      </c>
    </row>
    <row r="3954" spans="1:5" x14ac:dyDescent="0.35">
      <c r="A3954" t="s">
        <v>5584</v>
      </c>
      <c r="B3954" t="s">
        <v>5</v>
      </c>
      <c r="C3954" t="s">
        <v>1738</v>
      </c>
      <c r="D3954" t="s">
        <v>6926</v>
      </c>
      <c r="E3954" t="s">
        <v>1708</v>
      </c>
    </row>
    <row r="3955" spans="1:5" x14ac:dyDescent="0.35">
      <c r="A3955" t="s">
        <v>5585</v>
      </c>
      <c r="B3955" t="s">
        <v>5</v>
      </c>
      <c r="C3955" t="s">
        <v>1738</v>
      </c>
      <c r="D3955" t="s">
        <v>6926</v>
      </c>
      <c r="E3955" t="s">
        <v>1709</v>
      </c>
    </row>
    <row r="3956" spans="1:5" x14ac:dyDescent="0.35">
      <c r="A3956" t="s">
        <v>5586</v>
      </c>
      <c r="B3956" t="s">
        <v>5</v>
      </c>
      <c r="C3956" t="s">
        <v>1738</v>
      </c>
      <c r="D3956" t="s">
        <v>6926</v>
      </c>
      <c r="E3956" t="s">
        <v>1710</v>
      </c>
    </row>
    <row r="3957" spans="1:5" x14ac:dyDescent="0.35">
      <c r="A3957" t="s">
        <v>5587</v>
      </c>
      <c r="B3957" t="s">
        <v>5</v>
      </c>
      <c r="C3957" t="s">
        <v>1738</v>
      </c>
      <c r="D3957" t="s">
        <v>6926</v>
      </c>
      <c r="E3957" t="s">
        <v>1711</v>
      </c>
    </row>
    <row r="3958" spans="1:5" x14ac:dyDescent="0.35">
      <c r="A3958" t="s">
        <v>5588</v>
      </c>
      <c r="B3958" t="s">
        <v>5</v>
      </c>
      <c r="C3958" t="s">
        <v>1738</v>
      </c>
      <c r="D3958" t="s">
        <v>6926</v>
      </c>
      <c r="E3958" t="s">
        <v>1712</v>
      </c>
    </row>
    <row r="3959" spans="1:5" x14ac:dyDescent="0.35">
      <c r="A3959" t="s">
        <v>5589</v>
      </c>
      <c r="B3959" t="s">
        <v>5</v>
      </c>
      <c r="C3959" t="s">
        <v>1738</v>
      </c>
      <c r="D3959" t="s">
        <v>6926</v>
      </c>
      <c r="E3959" t="s">
        <v>1713</v>
      </c>
    </row>
    <row r="3960" spans="1:5" x14ac:dyDescent="0.35">
      <c r="A3960" t="s">
        <v>5590</v>
      </c>
      <c r="B3960" t="s">
        <v>5</v>
      </c>
      <c r="C3960" t="s">
        <v>1738</v>
      </c>
      <c r="D3960" t="s">
        <v>6926</v>
      </c>
      <c r="E3960" t="s">
        <v>1714</v>
      </c>
    </row>
    <row r="3961" spans="1:5" x14ac:dyDescent="0.35">
      <c r="A3961" t="s">
        <v>5591</v>
      </c>
      <c r="B3961" t="s">
        <v>5</v>
      </c>
      <c r="C3961" t="s">
        <v>1738</v>
      </c>
      <c r="D3961" t="s">
        <v>6926</v>
      </c>
      <c r="E3961" t="s">
        <v>1715</v>
      </c>
    </row>
    <row r="3962" spans="1:5" x14ac:dyDescent="0.35">
      <c r="A3962" t="s">
        <v>5592</v>
      </c>
      <c r="B3962" t="s">
        <v>5</v>
      </c>
      <c r="C3962" t="s">
        <v>1738</v>
      </c>
      <c r="D3962" t="s">
        <v>6927</v>
      </c>
      <c r="E3962" t="s">
        <v>1702</v>
      </c>
    </row>
    <row r="3963" spans="1:5" x14ac:dyDescent="0.35">
      <c r="A3963" t="s">
        <v>5593</v>
      </c>
      <c r="B3963" t="s">
        <v>5</v>
      </c>
      <c r="C3963" t="s">
        <v>1738</v>
      </c>
      <c r="D3963" t="s">
        <v>6927</v>
      </c>
      <c r="E3963" t="s">
        <v>1705</v>
      </c>
    </row>
    <row r="3964" spans="1:5" x14ac:dyDescent="0.35">
      <c r="A3964" t="s">
        <v>5594</v>
      </c>
      <c r="B3964" t="s">
        <v>5</v>
      </c>
      <c r="C3964" t="s">
        <v>1738</v>
      </c>
      <c r="D3964" t="s">
        <v>6927</v>
      </c>
      <c r="E3964" t="s">
        <v>1706</v>
      </c>
    </row>
    <row r="3965" spans="1:5" x14ac:dyDescent="0.35">
      <c r="A3965" t="s">
        <v>5595</v>
      </c>
      <c r="B3965" t="s">
        <v>5</v>
      </c>
      <c r="C3965" t="s">
        <v>1738</v>
      </c>
      <c r="D3965" t="s">
        <v>6927</v>
      </c>
      <c r="E3965" t="s">
        <v>1707</v>
      </c>
    </row>
    <row r="3966" spans="1:5" x14ac:dyDescent="0.35">
      <c r="A3966" t="s">
        <v>5596</v>
      </c>
      <c r="B3966" t="s">
        <v>5</v>
      </c>
      <c r="C3966" t="s">
        <v>1738</v>
      </c>
      <c r="D3966" t="s">
        <v>6927</v>
      </c>
      <c r="E3966" t="s">
        <v>1708</v>
      </c>
    </row>
    <row r="3967" spans="1:5" x14ac:dyDescent="0.35">
      <c r="A3967" t="s">
        <v>5597</v>
      </c>
      <c r="B3967" t="s">
        <v>5</v>
      </c>
      <c r="C3967" t="s">
        <v>1738</v>
      </c>
      <c r="D3967" t="s">
        <v>6927</v>
      </c>
      <c r="E3967" t="s">
        <v>1709</v>
      </c>
    </row>
    <row r="3968" spans="1:5" x14ac:dyDescent="0.35">
      <c r="A3968" t="s">
        <v>5598</v>
      </c>
      <c r="B3968" t="s">
        <v>5</v>
      </c>
      <c r="C3968" t="s">
        <v>1738</v>
      </c>
      <c r="D3968" t="s">
        <v>6927</v>
      </c>
      <c r="E3968" t="s">
        <v>1710</v>
      </c>
    </row>
    <row r="3969" spans="1:5" x14ac:dyDescent="0.35">
      <c r="A3969" t="s">
        <v>5599</v>
      </c>
      <c r="B3969" t="s">
        <v>5</v>
      </c>
      <c r="C3969" t="s">
        <v>1738</v>
      </c>
      <c r="D3969" t="s">
        <v>6927</v>
      </c>
      <c r="E3969" t="s">
        <v>1711</v>
      </c>
    </row>
    <row r="3970" spans="1:5" x14ac:dyDescent="0.35">
      <c r="A3970" t="s">
        <v>5600</v>
      </c>
      <c r="B3970" t="s">
        <v>5</v>
      </c>
      <c r="C3970" t="s">
        <v>1738</v>
      </c>
      <c r="D3970" t="s">
        <v>6927</v>
      </c>
      <c r="E3970" t="s">
        <v>1712</v>
      </c>
    </row>
    <row r="3971" spans="1:5" x14ac:dyDescent="0.35">
      <c r="A3971" t="s">
        <v>5601</v>
      </c>
      <c r="B3971" t="s">
        <v>5</v>
      </c>
      <c r="C3971" t="s">
        <v>1738</v>
      </c>
      <c r="D3971" t="s">
        <v>6927</v>
      </c>
      <c r="E3971" t="s">
        <v>1713</v>
      </c>
    </row>
    <row r="3972" spans="1:5" x14ac:dyDescent="0.35">
      <c r="A3972" t="s">
        <v>5602</v>
      </c>
      <c r="B3972" t="s">
        <v>5</v>
      </c>
      <c r="C3972" t="s">
        <v>1738</v>
      </c>
      <c r="D3972" t="s">
        <v>6927</v>
      </c>
      <c r="E3972" t="s">
        <v>1714</v>
      </c>
    </row>
    <row r="3973" spans="1:5" x14ac:dyDescent="0.35">
      <c r="A3973" t="s">
        <v>5603</v>
      </c>
      <c r="B3973" t="s">
        <v>5</v>
      </c>
      <c r="C3973" t="s">
        <v>1738</v>
      </c>
      <c r="D3973" t="s">
        <v>6927</v>
      </c>
      <c r="E3973" t="s">
        <v>1715</v>
      </c>
    </row>
    <row r="3974" spans="1:5" x14ac:dyDescent="0.35">
      <c r="A3974" t="s">
        <v>5604</v>
      </c>
      <c r="B3974" t="s">
        <v>5</v>
      </c>
      <c r="C3974" t="s">
        <v>1738</v>
      </c>
      <c r="D3974" t="s">
        <v>6928</v>
      </c>
      <c r="E3974" t="s">
        <v>1702</v>
      </c>
    </row>
    <row r="3975" spans="1:5" x14ac:dyDescent="0.35">
      <c r="A3975" t="s">
        <v>5605</v>
      </c>
      <c r="B3975" t="s">
        <v>5</v>
      </c>
      <c r="C3975" t="s">
        <v>1738</v>
      </c>
      <c r="D3975" t="s">
        <v>6928</v>
      </c>
      <c r="E3975" t="s">
        <v>1705</v>
      </c>
    </row>
    <row r="3976" spans="1:5" x14ac:dyDescent="0.35">
      <c r="A3976" t="s">
        <v>5606</v>
      </c>
      <c r="B3976" t="s">
        <v>5</v>
      </c>
      <c r="C3976" t="s">
        <v>1738</v>
      </c>
      <c r="D3976" t="s">
        <v>6928</v>
      </c>
      <c r="E3976" t="s">
        <v>1706</v>
      </c>
    </row>
    <row r="3977" spans="1:5" x14ac:dyDescent="0.35">
      <c r="A3977" t="s">
        <v>5607</v>
      </c>
      <c r="B3977" t="s">
        <v>5</v>
      </c>
      <c r="C3977" t="s">
        <v>1738</v>
      </c>
      <c r="D3977" t="s">
        <v>6928</v>
      </c>
      <c r="E3977" t="s">
        <v>1707</v>
      </c>
    </row>
    <row r="3978" spans="1:5" x14ac:dyDescent="0.35">
      <c r="A3978" t="s">
        <v>5608</v>
      </c>
      <c r="B3978" t="s">
        <v>5</v>
      </c>
      <c r="C3978" t="s">
        <v>1738</v>
      </c>
      <c r="D3978" t="s">
        <v>6928</v>
      </c>
      <c r="E3978" t="s">
        <v>1708</v>
      </c>
    </row>
    <row r="3979" spans="1:5" x14ac:dyDescent="0.35">
      <c r="A3979" t="s">
        <v>5609</v>
      </c>
      <c r="B3979" t="s">
        <v>5</v>
      </c>
      <c r="C3979" t="s">
        <v>1738</v>
      </c>
      <c r="D3979" t="s">
        <v>6928</v>
      </c>
      <c r="E3979" t="s">
        <v>1709</v>
      </c>
    </row>
    <row r="3980" spans="1:5" x14ac:dyDescent="0.35">
      <c r="A3980" t="s">
        <v>5610</v>
      </c>
      <c r="B3980" t="s">
        <v>5</v>
      </c>
      <c r="C3980" t="s">
        <v>1738</v>
      </c>
      <c r="D3980" t="s">
        <v>6928</v>
      </c>
      <c r="E3980" t="s">
        <v>1710</v>
      </c>
    </row>
    <row r="3981" spans="1:5" x14ac:dyDescent="0.35">
      <c r="A3981" t="s">
        <v>5611</v>
      </c>
      <c r="B3981" t="s">
        <v>5</v>
      </c>
      <c r="C3981" t="s">
        <v>1738</v>
      </c>
      <c r="D3981" t="s">
        <v>6928</v>
      </c>
      <c r="E3981" t="s">
        <v>1711</v>
      </c>
    </row>
    <row r="3982" spans="1:5" x14ac:dyDescent="0.35">
      <c r="A3982" t="s">
        <v>5612</v>
      </c>
      <c r="B3982" t="s">
        <v>5</v>
      </c>
      <c r="C3982" t="s">
        <v>1738</v>
      </c>
      <c r="D3982" t="s">
        <v>6928</v>
      </c>
      <c r="E3982" t="s">
        <v>1712</v>
      </c>
    </row>
    <row r="3983" spans="1:5" x14ac:dyDescent="0.35">
      <c r="A3983" t="s">
        <v>5613</v>
      </c>
      <c r="B3983" t="s">
        <v>5</v>
      </c>
      <c r="C3983" t="s">
        <v>1738</v>
      </c>
      <c r="D3983" t="s">
        <v>6928</v>
      </c>
      <c r="E3983" t="s">
        <v>1713</v>
      </c>
    </row>
    <row r="3984" spans="1:5" x14ac:dyDescent="0.35">
      <c r="A3984" t="s">
        <v>5614</v>
      </c>
      <c r="B3984" t="s">
        <v>5</v>
      </c>
      <c r="C3984" t="s">
        <v>1738</v>
      </c>
      <c r="D3984" t="s">
        <v>6928</v>
      </c>
      <c r="E3984" t="s">
        <v>1714</v>
      </c>
    </row>
    <row r="3985" spans="1:5" x14ac:dyDescent="0.35">
      <c r="A3985" t="s">
        <v>5615</v>
      </c>
      <c r="B3985" t="s">
        <v>5</v>
      </c>
      <c r="C3985" t="s">
        <v>1738</v>
      </c>
      <c r="D3985" t="s">
        <v>6928</v>
      </c>
      <c r="E3985" t="s">
        <v>1715</v>
      </c>
    </row>
    <row r="3986" spans="1:5" x14ac:dyDescent="0.35">
      <c r="A3986" t="s">
        <v>5616</v>
      </c>
      <c r="B3986" t="s">
        <v>5</v>
      </c>
      <c r="C3986" t="s">
        <v>1738</v>
      </c>
      <c r="D3986" t="s">
        <v>6929</v>
      </c>
      <c r="E3986" t="s">
        <v>1702</v>
      </c>
    </row>
    <row r="3987" spans="1:5" x14ac:dyDescent="0.35">
      <c r="A3987" t="s">
        <v>5617</v>
      </c>
      <c r="B3987" t="s">
        <v>5</v>
      </c>
      <c r="C3987" t="s">
        <v>1738</v>
      </c>
      <c r="D3987" t="s">
        <v>6929</v>
      </c>
      <c r="E3987" t="s">
        <v>1705</v>
      </c>
    </row>
    <row r="3988" spans="1:5" x14ac:dyDescent="0.35">
      <c r="A3988" t="s">
        <v>5618</v>
      </c>
      <c r="B3988" t="s">
        <v>5</v>
      </c>
      <c r="C3988" t="s">
        <v>1738</v>
      </c>
      <c r="D3988" t="s">
        <v>6929</v>
      </c>
      <c r="E3988" t="s">
        <v>1706</v>
      </c>
    </row>
    <row r="3989" spans="1:5" x14ac:dyDescent="0.35">
      <c r="A3989" t="s">
        <v>5619</v>
      </c>
      <c r="B3989" t="s">
        <v>5</v>
      </c>
      <c r="C3989" t="s">
        <v>1738</v>
      </c>
      <c r="D3989" t="s">
        <v>6929</v>
      </c>
      <c r="E3989" t="s">
        <v>1707</v>
      </c>
    </row>
    <row r="3990" spans="1:5" x14ac:dyDescent="0.35">
      <c r="A3990" t="s">
        <v>5620</v>
      </c>
      <c r="B3990" t="s">
        <v>5</v>
      </c>
      <c r="C3990" t="s">
        <v>1738</v>
      </c>
      <c r="D3990" t="s">
        <v>6929</v>
      </c>
      <c r="E3990" t="s">
        <v>1708</v>
      </c>
    </row>
    <row r="3991" spans="1:5" x14ac:dyDescent="0.35">
      <c r="A3991" t="s">
        <v>5621</v>
      </c>
      <c r="B3991" t="s">
        <v>5</v>
      </c>
      <c r="C3991" t="s">
        <v>1738</v>
      </c>
      <c r="D3991" t="s">
        <v>6929</v>
      </c>
      <c r="E3991" t="s">
        <v>1709</v>
      </c>
    </row>
    <row r="3992" spans="1:5" x14ac:dyDescent="0.35">
      <c r="A3992" t="s">
        <v>5622</v>
      </c>
      <c r="B3992" t="s">
        <v>5</v>
      </c>
      <c r="C3992" t="s">
        <v>1738</v>
      </c>
      <c r="D3992" t="s">
        <v>6929</v>
      </c>
      <c r="E3992" t="s">
        <v>1710</v>
      </c>
    </row>
    <row r="3993" spans="1:5" x14ac:dyDescent="0.35">
      <c r="A3993" t="s">
        <v>5623</v>
      </c>
      <c r="B3993" t="s">
        <v>5</v>
      </c>
      <c r="C3993" t="s">
        <v>1738</v>
      </c>
      <c r="D3993" t="s">
        <v>6929</v>
      </c>
      <c r="E3993" t="s">
        <v>1711</v>
      </c>
    </row>
    <row r="3994" spans="1:5" x14ac:dyDescent="0.35">
      <c r="A3994" t="s">
        <v>5624</v>
      </c>
      <c r="B3994" t="s">
        <v>5</v>
      </c>
      <c r="C3994" t="s">
        <v>1738</v>
      </c>
      <c r="D3994" t="s">
        <v>6929</v>
      </c>
      <c r="E3994" t="s">
        <v>1712</v>
      </c>
    </row>
    <row r="3995" spans="1:5" x14ac:dyDescent="0.35">
      <c r="A3995" t="s">
        <v>5625</v>
      </c>
      <c r="B3995" t="s">
        <v>5</v>
      </c>
      <c r="C3995" t="s">
        <v>1738</v>
      </c>
      <c r="D3995" t="s">
        <v>6929</v>
      </c>
      <c r="E3995" t="s">
        <v>1713</v>
      </c>
    </row>
    <row r="3996" spans="1:5" x14ac:dyDescent="0.35">
      <c r="A3996" t="s">
        <v>5626</v>
      </c>
      <c r="B3996" t="s">
        <v>5</v>
      </c>
      <c r="C3996" t="s">
        <v>1738</v>
      </c>
      <c r="D3996" t="s">
        <v>6929</v>
      </c>
      <c r="E3996" t="s">
        <v>1714</v>
      </c>
    </row>
    <row r="3997" spans="1:5" x14ac:dyDescent="0.35">
      <c r="A3997" t="s">
        <v>5627</v>
      </c>
      <c r="B3997" t="s">
        <v>5</v>
      </c>
      <c r="C3997" t="s">
        <v>1738</v>
      </c>
      <c r="D3997" t="s">
        <v>6929</v>
      </c>
      <c r="E3997" t="s">
        <v>1715</v>
      </c>
    </row>
    <row r="3998" spans="1:5" x14ac:dyDescent="0.35">
      <c r="A3998" t="s">
        <v>5628</v>
      </c>
      <c r="B3998" t="s">
        <v>5</v>
      </c>
      <c r="C3998" t="s">
        <v>1738</v>
      </c>
      <c r="D3998" t="s">
        <v>6930</v>
      </c>
      <c r="E3998" t="s">
        <v>1702</v>
      </c>
    </row>
    <row r="3999" spans="1:5" x14ac:dyDescent="0.35">
      <c r="A3999" t="s">
        <v>5629</v>
      </c>
      <c r="B3999" t="s">
        <v>5</v>
      </c>
      <c r="C3999" t="s">
        <v>1738</v>
      </c>
      <c r="D3999" t="s">
        <v>6930</v>
      </c>
      <c r="E3999" t="s">
        <v>1705</v>
      </c>
    </row>
    <row r="4000" spans="1:5" x14ac:dyDescent="0.35">
      <c r="A4000" t="s">
        <v>5630</v>
      </c>
      <c r="B4000" t="s">
        <v>5</v>
      </c>
      <c r="C4000" t="s">
        <v>1738</v>
      </c>
      <c r="D4000" t="s">
        <v>6930</v>
      </c>
      <c r="E4000" t="s">
        <v>1706</v>
      </c>
    </row>
    <row r="4001" spans="1:5" x14ac:dyDescent="0.35">
      <c r="A4001" t="s">
        <v>5631</v>
      </c>
      <c r="B4001" t="s">
        <v>5</v>
      </c>
      <c r="C4001" t="s">
        <v>1738</v>
      </c>
      <c r="D4001" t="s">
        <v>6930</v>
      </c>
      <c r="E4001" t="s">
        <v>1707</v>
      </c>
    </row>
    <row r="4002" spans="1:5" x14ac:dyDescent="0.35">
      <c r="A4002" t="s">
        <v>5632</v>
      </c>
      <c r="B4002" t="s">
        <v>5</v>
      </c>
      <c r="C4002" t="s">
        <v>1738</v>
      </c>
      <c r="D4002" t="s">
        <v>6930</v>
      </c>
      <c r="E4002" t="s">
        <v>1708</v>
      </c>
    </row>
    <row r="4003" spans="1:5" x14ac:dyDescent="0.35">
      <c r="A4003" t="s">
        <v>5633</v>
      </c>
      <c r="B4003" t="s">
        <v>5</v>
      </c>
      <c r="C4003" t="s">
        <v>1738</v>
      </c>
      <c r="D4003" t="s">
        <v>6930</v>
      </c>
      <c r="E4003" t="s">
        <v>1709</v>
      </c>
    </row>
    <row r="4004" spans="1:5" x14ac:dyDescent="0.35">
      <c r="A4004" t="s">
        <v>5634</v>
      </c>
      <c r="B4004" t="s">
        <v>5</v>
      </c>
      <c r="C4004" t="s">
        <v>1738</v>
      </c>
      <c r="D4004" t="s">
        <v>6930</v>
      </c>
      <c r="E4004" t="s">
        <v>1710</v>
      </c>
    </row>
    <row r="4005" spans="1:5" x14ac:dyDescent="0.35">
      <c r="A4005" t="s">
        <v>5635</v>
      </c>
      <c r="B4005" t="s">
        <v>5</v>
      </c>
      <c r="C4005" t="s">
        <v>1738</v>
      </c>
      <c r="D4005" t="s">
        <v>6930</v>
      </c>
      <c r="E4005" t="s">
        <v>1711</v>
      </c>
    </row>
    <row r="4006" spans="1:5" x14ac:dyDescent="0.35">
      <c r="A4006" t="s">
        <v>5636</v>
      </c>
      <c r="B4006" t="s">
        <v>5</v>
      </c>
      <c r="C4006" t="s">
        <v>1738</v>
      </c>
      <c r="D4006" t="s">
        <v>6930</v>
      </c>
      <c r="E4006" t="s">
        <v>1712</v>
      </c>
    </row>
    <row r="4007" spans="1:5" x14ac:dyDescent="0.35">
      <c r="A4007" t="s">
        <v>5637</v>
      </c>
      <c r="B4007" t="s">
        <v>5</v>
      </c>
      <c r="C4007" t="s">
        <v>1738</v>
      </c>
      <c r="D4007" t="s">
        <v>6930</v>
      </c>
      <c r="E4007" t="s">
        <v>1713</v>
      </c>
    </row>
    <row r="4008" spans="1:5" x14ac:dyDescent="0.35">
      <c r="A4008" t="s">
        <v>5638</v>
      </c>
      <c r="B4008" t="s">
        <v>5</v>
      </c>
      <c r="C4008" t="s">
        <v>1738</v>
      </c>
      <c r="D4008" t="s">
        <v>6930</v>
      </c>
      <c r="E4008" t="s">
        <v>1714</v>
      </c>
    </row>
    <row r="4009" spans="1:5" x14ac:dyDescent="0.35">
      <c r="A4009" t="s">
        <v>5639</v>
      </c>
      <c r="B4009" t="s">
        <v>5</v>
      </c>
      <c r="C4009" t="s">
        <v>1738</v>
      </c>
      <c r="D4009" t="s">
        <v>6930</v>
      </c>
      <c r="E4009" t="s">
        <v>1715</v>
      </c>
    </row>
    <row r="4010" spans="1:5" x14ac:dyDescent="0.35">
      <c r="A4010" t="s">
        <v>5640</v>
      </c>
      <c r="B4010" t="s">
        <v>5</v>
      </c>
      <c r="C4010" t="s">
        <v>1738</v>
      </c>
      <c r="D4010" t="s">
        <v>6931</v>
      </c>
      <c r="E4010" t="s">
        <v>1702</v>
      </c>
    </row>
    <row r="4011" spans="1:5" x14ac:dyDescent="0.35">
      <c r="A4011" t="s">
        <v>5641</v>
      </c>
      <c r="B4011" t="s">
        <v>5</v>
      </c>
      <c r="C4011" t="s">
        <v>1738</v>
      </c>
      <c r="D4011" t="s">
        <v>6931</v>
      </c>
      <c r="E4011" t="s">
        <v>1705</v>
      </c>
    </row>
    <row r="4012" spans="1:5" x14ac:dyDescent="0.35">
      <c r="A4012" t="s">
        <v>5642</v>
      </c>
      <c r="B4012" t="s">
        <v>5</v>
      </c>
      <c r="C4012" t="s">
        <v>1738</v>
      </c>
      <c r="D4012" t="s">
        <v>6931</v>
      </c>
      <c r="E4012" t="s">
        <v>1706</v>
      </c>
    </row>
    <row r="4013" spans="1:5" x14ac:dyDescent="0.35">
      <c r="A4013" t="s">
        <v>5643</v>
      </c>
      <c r="B4013" t="s">
        <v>5</v>
      </c>
      <c r="C4013" t="s">
        <v>1738</v>
      </c>
      <c r="D4013" t="s">
        <v>6931</v>
      </c>
      <c r="E4013" t="s">
        <v>1707</v>
      </c>
    </row>
    <row r="4014" spans="1:5" x14ac:dyDescent="0.35">
      <c r="A4014" t="s">
        <v>5644</v>
      </c>
      <c r="B4014" t="s">
        <v>5</v>
      </c>
      <c r="C4014" t="s">
        <v>1738</v>
      </c>
      <c r="D4014" t="s">
        <v>6931</v>
      </c>
      <c r="E4014" t="s">
        <v>1708</v>
      </c>
    </row>
    <row r="4015" spans="1:5" x14ac:dyDescent="0.35">
      <c r="A4015" t="s">
        <v>5645</v>
      </c>
      <c r="B4015" t="s">
        <v>5</v>
      </c>
      <c r="C4015" t="s">
        <v>1738</v>
      </c>
      <c r="D4015" t="s">
        <v>6931</v>
      </c>
      <c r="E4015" t="s">
        <v>1709</v>
      </c>
    </row>
    <row r="4016" spans="1:5" x14ac:dyDescent="0.35">
      <c r="A4016" t="s">
        <v>5646</v>
      </c>
      <c r="B4016" t="s">
        <v>5</v>
      </c>
      <c r="C4016" t="s">
        <v>1738</v>
      </c>
      <c r="D4016" t="s">
        <v>6931</v>
      </c>
      <c r="E4016" t="s">
        <v>1710</v>
      </c>
    </row>
    <row r="4017" spans="1:5" x14ac:dyDescent="0.35">
      <c r="A4017" t="s">
        <v>5647</v>
      </c>
      <c r="B4017" t="s">
        <v>5</v>
      </c>
      <c r="C4017" t="s">
        <v>1738</v>
      </c>
      <c r="D4017" t="s">
        <v>6931</v>
      </c>
      <c r="E4017" t="s">
        <v>1711</v>
      </c>
    </row>
    <row r="4018" spans="1:5" x14ac:dyDescent="0.35">
      <c r="A4018" t="s">
        <v>5648</v>
      </c>
      <c r="B4018" t="s">
        <v>5</v>
      </c>
      <c r="C4018" t="s">
        <v>1738</v>
      </c>
      <c r="D4018" t="s">
        <v>6931</v>
      </c>
      <c r="E4018" t="s">
        <v>1712</v>
      </c>
    </row>
    <row r="4019" spans="1:5" x14ac:dyDescent="0.35">
      <c r="A4019" t="s">
        <v>5649</v>
      </c>
      <c r="B4019" t="s">
        <v>5</v>
      </c>
      <c r="C4019" t="s">
        <v>1738</v>
      </c>
      <c r="D4019" t="s">
        <v>6931</v>
      </c>
      <c r="E4019" t="s">
        <v>1713</v>
      </c>
    </row>
    <row r="4020" spans="1:5" x14ac:dyDescent="0.35">
      <c r="A4020" t="s">
        <v>5650</v>
      </c>
      <c r="B4020" t="s">
        <v>5</v>
      </c>
      <c r="C4020" t="s">
        <v>1738</v>
      </c>
      <c r="D4020" t="s">
        <v>6931</v>
      </c>
      <c r="E4020" t="s">
        <v>1714</v>
      </c>
    </row>
    <row r="4021" spans="1:5" x14ac:dyDescent="0.35">
      <c r="A4021" t="s">
        <v>5651</v>
      </c>
      <c r="B4021" t="s">
        <v>5</v>
      </c>
      <c r="C4021" t="s">
        <v>1738</v>
      </c>
      <c r="D4021" t="s">
        <v>6931</v>
      </c>
      <c r="E4021" t="s">
        <v>1715</v>
      </c>
    </row>
    <row r="4022" spans="1:5" x14ac:dyDescent="0.35">
      <c r="A4022" t="s">
        <v>5652</v>
      </c>
      <c r="B4022" t="s">
        <v>5</v>
      </c>
      <c r="C4022" t="s">
        <v>1738</v>
      </c>
      <c r="D4022" t="s">
        <v>6932</v>
      </c>
      <c r="E4022" t="s">
        <v>1702</v>
      </c>
    </row>
    <row r="4023" spans="1:5" x14ac:dyDescent="0.35">
      <c r="A4023" t="s">
        <v>5653</v>
      </c>
      <c r="B4023" t="s">
        <v>5</v>
      </c>
      <c r="C4023" t="s">
        <v>1738</v>
      </c>
      <c r="D4023" t="s">
        <v>6932</v>
      </c>
      <c r="E4023" t="s">
        <v>1705</v>
      </c>
    </row>
    <row r="4024" spans="1:5" x14ac:dyDescent="0.35">
      <c r="A4024" t="s">
        <v>5654</v>
      </c>
      <c r="B4024" t="s">
        <v>5</v>
      </c>
      <c r="C4024" t="s">
        <v>1738</v>
      </c>
      <c r="D4024" t="s">
        <v>6932</v>
      </c>
      <c r="E4024" t="s">
        <v>1706</v>
      </c>
    </row>
    <row r="4025" spans="1:5" x14ac:dyDescent="0.35">
      <c r="A4025" t="s">
        <v>5655</v>
      </c>
      <c r="B4025" t="s">
        <v>5</v>
      </c>
      <c r="C4025" t="s">
        <v>1738</v>
      </c>
      <c r="D4025" t="s">
        <v>6932</v>
      </c>
      <c r="E4025" t="s">
        <v>1707</v>
      </c>
    </row>
    <row r="4026" spans="1:5" x14ac:dyDescent="0.35">
      <c r="A4026" t="s">
        <v>5656</v>
      </c>
      <c r="B4026" t="s">
        <v>5</v>
      </c>
      <c r="C4026" t="s">
        <v>1738</v>
      </c>
      <c r="D4026" t="s">
        <v>6932</v>
      </c>
      <c r="E4026" t="s">
        <v>1708</v>
      </c>
    </row>
    <row r="4027" spans="1:5" x14ac:dyDescent="0.35">
      <c r="A4027" t="s">
        <v>5657</v>
      </c>
      <c r="B4027" t="s">
        <v>5</v>
      </c>
      <c r="C4027" t="s">
        <v>1738</v>
      </c>
      <c r="D4027" t="s">
        <v>6932</v>
      </c>
      <c r="E4027" t="s">
        <v>1709</v>
      </c>
    </row>
    <row r="4028" spans="1:5" x14ac:dyDescent="0.35">
      <c r="A4028" t="s">
        <v>5658</v>
      </c>
      <c r="B4028" t="s">
        <v>5</v>
      </c>
      <c r="C4028" t="s">
        <v>1738</v>
      </c>
      <c r="D4028" t="s">
        <v>6932</v>
      </c>
      <c r="E4028" t="s">
        <v>1710</v>
      </c>
    </row>
    <row r="4029" spans="1:5" x14ac:dyDescent="0.35">
      <c r="A4029" t="s">
        <v>5659</v>
      </c>
      <c r="B4029" t="s">
        <v>5</v>
      </c>
      <c r="C4029" t="s">
        <v>1738</v>
      </c>
      <c r="D4029" t="s">
        <v>6932</v>
      </c>
      <c r="E4029" t="s">
        <v>1711</v>
      </c>
    </row>
    <row r="4030" spans="1:5" x14ac:dyDescent="0.35">
      <c r="A4030" t="s">
        <v>5660</v>
      </c>
      <c r="B4030" t="s">
        <v>5</v>
      </c>
      <c r="C4030" t="s">
        <v>1738</v>
      </c>
      <c r="D4030" t="s">
        <v>6932</v>
      </c>
      <c r="E4030" t="s">
        <v>1712</v>
      </c>
    </row>
    <row r="4031" spans="1:5" x14ac:dyDescent="0.35">
      <c r="A4031" t="s">
        <v>5661</v>
      </c>
      <c r="B4031" t="s">
        <v>5</v>
      </c>
      <c r="C4031" t="s">
        <v>1738</v>
      </c>
      <c r="D4031" t="s">
        <v>6932</v>
      </c>
      <c r="E4031" t="s">
        <v>1713</v>
      </c>
    </row>
    <row r="4032" spans="1:5" x14ac:dyDescent="0.35">
      <c r="A4032" t="s">
        <v>5662</v>
      </c>
      <c r="B4032" t="s">
        <v>5</v>
      </c>
      <c r="C4032" t="s">
        <v>1738</v>
      </c>
      <c r="D4032" t="s">
        <v>6932</v>
      </c>
      <c r="E4032" t="s">
        <v>1714</v>
      </c>
    </row>
    <row r="4033" spans="1:5" x14ac:dyDescent="0.35">
      <c r="A4033" t="s">
        <v>5663</v>
      </c>
      <c r="B4033" t="s">
        <v>5</v>
      </c>
      <c r="C4033" t="s">
        <v>1738</v>
      </c>
      <c r="D4033" t="s">
        <v>6932</v>
      </c>
      <c r="E4033" t="s">
        <v>1715</v>
      </c>
    </row>
    <row r="4034" spans="1:5" x14ac:dyDescent="0.35">
      <c r="A4034" t="s">
        <v>5664</v>
      </c>
      <c r="B4034" t="s">
        <v>5</v>
      </c>
      <c r="C4034" t="s">
        <v>1738</v>
      </c>
      <c r="D4034" t="s">
        <v>6933</v>
      </c>
      <c r="E4034" t="s">
        <v>1702</v>
      </c>
    </row>
    <row r="4035" spans="1:5" x14ac:dyDescent="0.35">
      <c r="A4035" t="s">
        <v>5665</v>
      </c>
      <c r="B4035" t="s">
        <v>5</v>
      </c>
      <c r="C4035" t="s">
        <v>1738</v>
      </c>
      <c r="D4035" t="s">
        <v>6933</v>
      </c>
      <c r="E4035" t="s">
        <v>1705</v>
      </c>
    </row>
    <row r="4036" spans="1:5" x14ac:dyDescent="0.35">
      <c r="A4036" t="s">
        <v>5666</v>
      </c>
      <c r="B4036" t="s">
        <v>5</v>
      </c>
      <c r="C4036" t="s">
        <v>1738</v>
      </c>
      <c r="D4036" t="s">
        <v>6933</v>
      </c>
      <c r="E4036" t="s">
        <v>1706</v>
      </c>
    </row>
    <row r="4037" spans="1:5" x14ac:dyDescent="0.35">
      <c r="A4037" t="s">
        <v>5667</v>
      </c>
      <c r="B4037" t="s">
        <v>5</v>
      </c>
      <c r="C4037" t="s">
        <v>1738</v>
      </c>
      <c r="D4037" t="s">
        <v>6933</v>
      </c>
      <c r="E4037" t="s">
        <v>1707</v>
      </c>
    </row>
    <row r="4038" spans="1:5" x14ac:dyDescent="0.35">
      <c r="A4038" t="s">
        <v>5668</v>
      </c>
      <c r="B4038" t="s">
        <v>5</v>
      </c>
      <c r="C4038" t="s">
        <v>1738</v>
      </c>
      <c r="D4038" t="s">
        <v>6933</v>
      </c>
      <c r="E4038" t="s">
        <v>1708</v>
      </c>
    </row>
    <row r="4039" spans="1:5" x14ac:dyDescent="0.35">
      <c r="A4039" t="s">
        <v>5669</v>
      </c>
      <c r="B4039" t="s">
        <v>5</v>
      </c>
      <c r="C4039" t="s">
        <v>1738</v>
      </c>
      <c r="D4039" t="s">
        <v>6933</v>
      </c>
      <c r="E4039" t="s">
        <v>1709</v>
      </c>
    </row>
    <row r="4040" spans="1:5" x14ac:dyDescent="0.35">
      <c r="A4040" t="s">
        <v>5670</v>
      </c>
      <c r="B4040" t="s">
        <v>5</v>
      </c>
      <c r="C4040" t="s">
        <v>1738</v>
      </c>
      <c r="D4040" t="s">
        <v>6933</v>
      </c>
      <c r="E4040" t="s">
        <v>1710</v>
      </c>
    </row>
    <row r="4041" spans="1:5" x14ac:dyDescent="0.35">
      <c r="A4041" t="s">
        <v>5671</v>
      </c>
      <c r="B4041" t="s">
        <v>5</v>
      </c>
      <c r="C4041" t="s">
        <v>1738</v>
      </c>
      <c r="D4041" t="s">
        <v>6933</v>
      </c>
      <c r="E4041" t="s">
        <v>1711</v>
      </c>
    </row>
    <row r="4042" spans="1:5" x14ac:dyDescent="0.35">
      <c r="A4042" t="s">
        <v>5672</v>
      </c>
      <c r="B4042" t="s">
        <v>5</v>
      </c>
      <c r="C4042" t="s">
        <v>1738</v>
      </c>
      <c r="D4042" t="s">
        <v>6933</v>
      </c>
      <c r="E4042" t="s">
        <v>1712</v>
      </c>
    </row>
    <row r="4043" spans="1:5" x14ac:dyDescent="0.35">
      <c r="A4043" t="s">
        <v>5673</v>
      </c>
      <c r="B4043" t="s">
        <v>5</v>
      </c>
      <c r="C4043" t="s">
        <v>1738</v>
      </c>
      <c r="D4043" t="s">
        <v>6933</v>
      </c>
      <c r="E4043" t="s">
        <v>1713</v>
      </c>
    </row>
    <row r="4044" spans="1:5" x14ac:dyDescent="0.35">
      <c r="A4044" t="s">
        <v>5674</v>
      </c>
      <c r="B4044" t="s">
        <v>5</v>
      </c>
      <c r="C4044" t="s">
        <v>1738</v>
      </c>
      <c r="D4044" t="s">
        <v>6933</v>
      </c>
      <c r="E4044" t="s">
        <v>1714</v>
      </c>
    </row>
    <row r="4045" spans="1:5" x14ac:dyDescent="0.35">
      <c r="A4045" t="s">
        <v>5675</v>
      </c>
      <c r="B4045" t="s">
        <v>5</v>
      </c>
      <c r="C4045" t="s">
        <v>1738</v>
      </c>
      <c r="D4045" t="s">
        <v>6933</v>
      </c>
      <c r="E4045" t="s">
        <v>1715</v>
      </c>
    </row>
    <row r="4046" spans="1:5" x14ac:dyDescent="0.35">
      <c r="A4046" t="s">
        <v>5676</v>
      </c>
      <c r="B4046" t="s">
        <v>5</v>
      </c>
      <c r="C4046" t="s">
        <v>1738</v>
      </c>
      <c r="D4046" t="s">
        <v>6934</v>
      </c>
      <c r="E4046" t="s">
        <v>1702</v>
      </c>
    </row>
    <row r="4047" spans="1:5" x14ac:dyDescent="0.35">
      <c r="A4047" t="s">
        <v>5677</v>
      </c>
      <c r="B4047" t="s">
        <v>5</v>
      </c>
      <c r="C4047" t="s">
        <v>1738</v>
      </c>
      <c r="D4047" t="s">
        <v>6934</v>
      </c>
      <c r="E4047" t="s">
        <v>1705</v>
      </c>
    </row>
    <row r="4048" spans="1:5" x14ac:dyDescent="0.35">
      <c r="A4048" t="s">
        <v>5678</v>
      </c>
      <c r="B4048" t="s">
        <v>5</v>
      </c>
      <c r="C4048" t="s">
        <v>1738</v>
      </c>
      <c r="D4048" t="s">
        <v>6934</v>
      </c>
      <c r="E4048" t="s">
        <v>1706</v>
      </c>
    </row>
    <row r="4049" spans="1:5" x14ac:dyDescent="0.35">
      <c r="A4049" t="s">
        <v>5679</v>
      </c>
      <c r="B4049" t="s">
        <v>5</v>
      </c>
      <c r="C4049" t="s">
        <v>1738</v>
      </c>
      <c r="D4049" t="s">
        <v>6934</v>
      </c>
      <c r="E4049" t="s">
        <v>1707</v>
      </c>
    </row>
    <row r="4050" spans="1:5" x14ac:dyDescent="0.35">
      <c r="A4050" t="s">
        <v>5680</v>
      </c>
      <c r="B4050" t="s">
        <v>5</v>
      </c>
      <c r="C4050" t="s">
        <v>1738</v>
      </c>
      <c r="D4050" t="s">
        <v>6934</v>
      </c>
      <c r="E4050" t="s">
        <v>1708</v>
      </c>
    </row>
    <row r="4051" spans="1:5" x14ac:dyDescent="0.35">
      <c r="A4051" t="s">
        <v>5681</v>
      </c>
      <c r="B4051" t="s">
        <v>5</v>
      </c>
      <c r="C4051" t="s">
        <v>1738</v>
      </c>
      <c r="D4051" t="s">
        <v>6934</v>
      </c>
      <c r="E4051" t="s">
        <v>1709</v>
      </c>
    </row>
    <row r="4052" spans="1:5" x14ac:dyDescent="0.35">
      <c r="A4052" t="s">
        <v>5682</v>
      </c>
      <c r="B4052" t="s">
        <v>5</v>
      </c>
      <c r="C4052" t="s">
        <v>1738</v>
      </c>
      <c r="D4052" t="s">
        <v>6934</v>
      </c>
      <c r="E4052" t="s">
        <v>1710</v>
      </c>
    </row>
    <row r="4053" spans="1:5" x14ac:dyDescent="0.35">
      <c r="A4053" t="s">
        <v>5683</v>
      </c>
      <c r="B4053" t="s">
        <v>5</v>
      </c>
      <c r="C4053" t="s">
        <v>1738</v>
      </c>
      <c r="D4053" t="s">
        <v>6934</v>
      </c>
      <c r="E4053" t="s">
        <v>1711</v>
      </c>
    </row>
    <row r="4054" spans="1:5" x14ac:dyDescent="0.35">
      <c r="A4054" t="s">
        <v>5684</v>
      </c>
      <c r="B4054" t="s">
        <v>5</v>
      </c>
      <c r="C4054" t="s">
        <v>1738</v>
      </c>
      <c r="D4054" t="s">
        <v>6934</v>
      </c>
      <c r="E4054" t="s">
        <v>1712</v>
      </c>
    </row>
    <row r="4055" spans="1:5" x14ac:dyDescent="0.35">
      <c r="A4055" t="s">
        <v>5685</v>
      </c>
      <c r="B4055" t="s">
        <v>5</v>
      </c>
      <c r="C4055" t="s">
        <v>1738</v>
      </c>
      <c r="D4055" t="s">
        <v>6934</v>
      </c>
      <c r="E4055" t="s">
        <v>1713</v>
      </c>
    </row>
    <row r="4056" spans="1:5" x14ac:dyDescent="0.35">
      <c r="A4056" t="s">
        <v>5686</v>
      </c>
      <c r="B4056" t="s">
        <v>5</v>
      </c>
      <c r="C4056" t="s">
        <v>1738</v>
      </c>
      <c r="D4056" t="s">
        <v>6934</v>
      </c>
      <c r="E4056" t="s">
        <v>1714</v>
      </c>
    </row>
    <row r="4057" spans="1:5" x14ac:dyDescent="0.35">
      <c r="A4057" t="s">
        <v>5687</v>
      </c>
      <c r="B4057" t="s">
        <v>5</v>
      </c>
      <c r="C4057" t="s">
        <v>1738</v>
      </c>
      <c r="D4057" t="s">
        <v>6934</v>
      </c>
      <c r="E4057" t="s">
        <v>1715</v>
      </c>
    </row>
    <row r="4058" spans="1:5" x14ac:dyDescent="0.35">
      <c r="A4058" t="s">
        <v>5688</v>
      </c>
      <c r="B4058" t="s">
        <v>5</v>
      </c>
      <c r="C4058" t="s">
        <v>1738</v>
      </c>
      <c r="D4058" t="s">
        <v>6935</v>
      </c>
      <c r="E4058" t="s">
        <v>1702</v>
      </c>
    </row>
    <row r="4059" spans="1:5" x14ac:dyDescent="0.35">
      <c r="A4059" t="s">
        <v>5689</v>
      </c>
      <c r="B4059" t="s">
        <v>5</v>
      </c>
      <c r="C4059" t="s">
        <v>1738</v>
      </c>
      <c r="D4059" t="s">
        <v>6935</v>
      </c>
      <c r="E4059" t="s">
        <v>1705</v>
      </c>
    </row>
    <row r="4060" spans="1:5" x14ac:dyDescent="0.35">
      <c r="A4060" t="s">
        <v>5690</v>
      </c>
      <c r="B4060" t="s">
        <v>5</v>
      </c>
      <c r="C4060" t="s">
        <v>1738</v>
      </c>
      <c r="D4060" t="s">
        <v>6935</v>
      </c>
      <c r="E4060" t="s">
        <v>1706</v>
      </c>
    </row>
    <row r="4061" spans="1:5" x14ac:dyDescent="0.35">
      <c r="A4061" t="s">
        <v>5691</v>
      </c>
      <c r="B4061" t="s">
        <v>5</v>
      </c>
      <c r="C4061" t="s">
        <v>1738</v>
      </c>
      <c r="D4061" t="s">
        <v>6935</v>
      </c>
      <c r="E4061" t="s">
        <v>1707</v>
      </c>
    </row>
    <row r="4062" spans="1:5" x14ac:dyDescent="0.35">
      <c r="A4062" t="s">
        <v>5692</v>
      </c>
      <c r="B4062" t="s">
        <v>5</v>
      </c>
      <c r="C4062" t="s">
        <v>1738</v>
      </c>
      <c r="D4062" t="s">
        <v>6935</v>
      </c>
      <c r="E4062" t="s">
        <v>1708</v>
      </c>
    </row>
    <row r="4063" spans="1:5" x14ac:dyDescent="0.35">
      <c r="A4063" t="s">
        <v>5693</v>
      </c>
      <c r="B4063" t="s">
        <v>5</v>
      </c>
      <c r="C4063" t="s">
        <v>1738</v>
      </c>
      <c r="D4063" t="s">
        <v>6935</v>
      </c>
      <c r="E4063" t="s">
        <v>1709</v>
      </c>
    </row>
    <row r="4064" spans="1:5" x14ac:dyDescent="0.35">
      <c r="A4064" t="s">
        <v>5694</v>
      </c>
      <c r="B4064" t="s">
        <v>5</v>
      </c>
      <c r="C4064" t="s">
        <v>1738</v>
      </c>
      <c r="D4064" t="s">
        <v>6935</v>
      </c>
      <c r="E4064" t="s">
        <v>1710</v>
      </c>
    </row>
    <row r="4065" spans="1:5" x14ac:dyDescent="0.35">
      <c r="A4065" t="s">
        <v>5695</v>
      </c>
      <c r="B4065" t="s">
        <v>5</v>
      </c>
      <c r="C4065" t="s">
        <v>1738</v>
      </c>
      <c r="D4065" t="s">
        <v>6935</v>
      </c>
      <c r="E4065" t="s">
        <v>1711</v>
      </c>
    </row>
    <row r="4066" spans="1:5" x14ac:dyDescent="0.35">
      <c r="A4066" t="s">
        <v>5696</v>
      </c>
      <c r="B4066" t="s">
        <v>5</v>
      </c>
      <c r="C4066" t="s">
        <v>1738</v>
      </c>
      <c r="D4066" t="s">
        <v>6935</v>
      </c>
      <c r="E4066" t="s">
        <v>1712</v>
      </c>
    </row>
    <row r="4067" spans="1:5" x14ac:dyDescent="0.35">
      <c r="A4067" t="s">
        <v>5697</v>
      </c>
      <c r="B4067" t="s">
        <v>5</v>
      </c>
      <c r="C4067" t="s">
        <v>1738</v>
      </c>
      <c r="D4067" t="s">
        <v>6935</v>
      </c>
      <c r="E4067" t="s">
        <v>1713</v>
      </c>
    </row>
    <row r="4068" spans="1:5" x14ac:dyDescent="0.35">
      <c r="A4068" t="s">
        <v>5698</v>
      </c>
      <c r="B4068" t="s">
        <v>5</v>
      </c>
      <c r="C4068" t="s">
        <v>1738</v>
      </c>
      <c r="D4068" t="s">
        <v>6935</v>
      </c>
      <c r="E4068" t="s">
        <v>1714</v>
      </c>
    </row>
    <row r="4069" spans="1:5" x14ac:dyDescent="0.35">
      <c r="A4069" t="s">
        <v>5699</v>
      </c>
      <c r="B4069" t="s">
        <v>5</v>
      </c>
      <c r="C4069" t="s">
        <v>1738</v>
      </c>
      <c r="D4069" t="s">
        <v>6935</v>
      </c>
      <c r="E4069" t="s">
        <v>1715</v>
      </c>
    </row>
    <row r="4070" spans="1:5" x14ac:dyDescent="0.35">
      <c r="A4070" t="s">
        <v>5700</v>
      </c>
      <c r="B4070" t="s">
        <v>5</v>
      </c>
      <c r="C4070" t="s">
        <v>1738</v>
      </c>
      <c r="D4070" t="s">
        <v>6936</v>
      </c>
      <c r="E4070" t="s">
        <v>1702</v>
      </c>
    </row>
    <row r="4071" spans="1:5" x14ac:dyDescent="0.35">
      <c r="A4071" t="s">
        <v>5701</v>
      </c>
      <c r="B4071" t="s">
        <v>5</v>
      </c>
      <c r="C4071" t="s">
        <v>1738</v>
      </c>
      <c r="D4071" t="s">
        <v>6936</v>
      </c>
      <c r="E4071" t="s">
        <v>1705</v>
      </c>
    </row>
    <row r="4072" spans="1:5" x14ac:dyDescent="0.35">
      <c r="A4072" t="s">
        <v>5702</v>
      </c>
      <c r="B4072" t="s">
        <v>5</v>
      </c>
      <c r="C4072" t="s">
        <v>1738</v>
      </c>
      <c r="D4072" t="s">
        <v>6936</v>
      </c>
      <c r="E4072" t="s">
        <v>1706</v>
      </c>
    </row>
    <row r="4073" spans="1:5" x14ac:dyDescent="0.35">
      <c r="A4073" t="s">
        <v>5703</v>
      </c>
      <c r="B4073" t="s">
        <v>5</v>
      </c>
      <c r="C4073" t="s">
        <v>1738</v>
      </c>
      <c r="D4073" t="s">
        <v>6936</v>
      </c>
      <c r="E4073" t="s">
        <v>1707</v>
      </c>
    </row>
    <row r="4074" spans="1:5" x14ac:dyDescent="0.35">
      <c r="A4074" t="s">
        <v>5704</v>
      </c>
      <c r="B4074" t="s">
        <v>5</v>
      </c>
      <c r="C4074" t="s">
        <v>1738</v>
      </c>
      <c r="D4074" t="s">
        <v>6936</v>
      </c>
      <c r="E4074" t="s">
        <v>1708</v>
      </c>
    </row>
    <row r="4075" spans="1:5" x14ac:dyDescent="0.35">
      <c r="A4075" t="s">
        <v>5705</v>
      </c>
      <c r="B4075" t="s">
        <v>5</v>
      </c>
      <c r="C4075" t="s">
        <v>1738</v>
      </c>
      <c r="D4075" t="s">
        <v>6936</v>
      </c>
      <c r="E4075" t="s">
        <v>1709</v>
      </c>
    </row>
    <row r="4076" spans="1:5" x14ac:dyDescent="0.35">
      <c r="A4076" t="s">
        <v>5706</v>
      </c>
      <c r="B4076" t="s">
        <v>5</v>
      </c>
      <c r="C4076" t="s">
        <v>1738</v>
      </c>
      <c r="D4076" t="s">
        <v>6936</v>
      </c>
      <c r="E4076" t="s">
        <v>1710</v>
      </c>
    </row>
    <row r="4077" spans="1:5" x14ac:dyDescent="0.35">
      <c r="A4077" t="s">
        <v>5707</v>
      </c>
      <c r="B4077" t="s">
        <v>5</v>
      </c>
      <c r="C4077" t="s">
        <v>1738</v>
      </c>
      <c r="D4077" t="s">
        <v>6936</v>
      </c>
      <c r="E4077" t="s">
        <v>1711</v>
      </c>
    </row>
    <row r="4078" spans="1:5" x14ac:dyDescent="0.35">
      <c r="A4078" t="s">
        <v>5708</v>
      </c>
      <c r="B4078" t="s">
        <v>5</v>
      </c>
      <c r="C4078" t="s">
        <v>1738</v>
      </c>
      <c r="D4078" t="s">
        <v>6936</v>
      </c>
      <c r="E4078" t="s">
        <v>1712</v>
      </c>
    </row>
    <row r="4079" spans="1:5" x14ac:dyDescent="0.35">
      <c r="A4079" t="s">
        <v>5709</v>
      </c>
      <c r="B4079" t="s">
        <v>5</v>
      </c>
      <c r="C4079" t="s">
        <v>1738</v>
      </c>
      <c r="D4079" t="s">
        <v>6936</v>
      </c>
      <c r="E4079" t="s">
        <v>1713</v>
      </c>
    </row>
    <row r="4080" spans="1:5" x14ac:dyDescent="0.35">
      <c r="A4080" t="s">
        <v>5710</v>
      </c>
      <c r="B4080" t="s">
        <v>5</v>
      </c>
      <c r="C4080" t="s">
        <v>1738</v>
      </c>
      <c r="D4080" t="s">
        <v>6936</v>
      </c>
      <c r="E4080" t="s">
        <v>1714</v>
      </c>
    </row>
    <row r="4081" spans="1:5" x14ac:dyDescent="0.35">
      <c r="A4081" t="s">
        <v>5711</v>
      </c>
      <c r="B4081" t="s">
        <v>5</v>
      </c>
      <c r="C4081" t="s">
        <v>1738</v>
      </c>
      <c r="D4081" t="s">
        <v>6936</v>
      </c>
      <c r="E4081" t="s">
        <v>1715</v>
      </c>
    </row>
    <row r="4082" spans="1:5" x14ac:dyDescent="0.35">
      <c r="A4082" t="s">
        <v>5712</v>
      </c>
      <c r="B4082" t="s">
        <v>5</v>
      </c>
      <c r="C4082" t="s">
        <v>1739</v>
      </c>
      <c r="D4082" t="s">
        <v>6912</v>
      </c>
      <c r="E4082" t="s">
        <v>1702</v>
      </c>
    </row>
    <row r="4083" spans="1:5" x14ac:dyDescent="0.35">
      <c r="A4083" t="s">
        <v>5713</v>
      </c>
      <c r="B4083" t="s">
        <v>5</v>
      </c>
      <c r="C4083" t="s">
        <v>1739</v>
      </c>
      <c r="D4083" t="s">
        <v>6912</v>
      </c>
      <c r="E4083" t="s">
        <v>1705</v>
      </c>
    </row>
    <row r="4084" spans="1:5" x14ac:dyDescent="0.35">
      <c r="A4084" t="s">
        <v>5714</v>
      </c>
      <c r="B4084" t="s">
        <v>5</v>
      </c>
      <c r="C4084" t="s">
        <v>1739</v>
      </c>
      <c r="D4084" t="s">
        <v>6912</v>
      </c>
      <c r="E4084" t="s">
        <v>1706</v>
      </c>
    </row>
    <row r="4085" spans="1:5" x14ac:dyDescent="0.35">
      <c r="A4085" t="s">
        <v>5715</v>
      </c>
      <c r="B4085" t="s">
        <v>5</v>
      </c>
      <c r="C4085" t="s">
        <v>1739</v>
      </c>
      <c r="D4085" t="s">
        <v>6912</v>
      </c>
      <c r="E4085" t="s">
        <v>1707</v>
      </c>
    </row>
    <row r="4086" spans="1:5" x14ac:dyDescent="0.35">
      <c r="A4086" t="s">
        <v>5716</v>
      </c>
      <c r="B4086" t="s">
        <v>5</v>
      </c>
      <c r="C4086" t="s">
        <v>1739</v>
      </c>
      <c r="D4086" t="s">
        <v>6912</v>
      </c>
      <c r="E4086" t="s">
        <v>1708</v>
      </c>
    </row>
    <row r="4087" spans="1:5" x14ac:dyDescent="0.35">
      <c r="A4087" t="s">
        <v>5717</v>
      </c>
      <c r="B4087" t="s">
        <v>5</v>
      </c>
      <c r="C4087" t="s">
        <v>1739</v>
      </c>
      <c r="D4087" t="s">
        <v>6912</v>
      </c>
      <c r="E4087" t="s">
        <v>1709</v>
      </c>
    </row>
    <row r="4088" spans="1:5" x14ac:dyDescent="0.35">
      <c r="A4088" t="s">
        <v>5718</v>
      </c>
      <c r="B4088" t="s">
        <v>5</v>
      </c>
      <c r="C4088" t="s">
        <v>1739</v>
      </c>
      <c r="D4088" t="s">
        <v>6912</v>
      </c>
      <c r="E4088" t="s">
        <v>1710</v>
      </c>
    </row>
    <row r="4089" spans="1:5" x14ac:dyDescent="0.35">
      <c r="A4089" t="s">
        <v>5719</v>
      </c>
      <c r="B4089" t="s">
        <v>5</v>
      </c>
      <c r="C4089" t="s">
        <v>1739</v>
      </c>
      <c r="D4089" t="s">
        <v>6912</v>
      </c>
      <c r="E4089" t="s">
        <v>1711</v>
      </c>
    </row>
    <row r="4090" spans="1:5" x14ac:dyDescent="0.35">
      <c r="A4090" t="s">
        <v>5720</v>
      </c>
      <c r="B4090" t="s">
        <v>5</v>
      </c>
      <c r="C4090" t="s">
        <v>1739</v>
      </c>
      <c r="D4090" t="s">
        <v>6912</v>
      </c>
      <c r="E4090" t="s">
        <v>1712</v>
      </c>
    </row>
    <row r="4091" spans="1:5" x14ac:dyDescent="0.35">
      <c r="A4091" t="s">
        <v>5721</v>
      </c>
      <c r="B4091" t="s">
        <v>5</v>
      </c>
      <c r="C4091" t="s">
        <v>1739</v>
      </c>
      <c r="D4091" t="s">
        <v>6912</v>
      </c>
      <c r="E4091" t="s">
        <v>1713</v>
      </c>
    </row>
    <row r="4092" spans="1:5" x14ac:dyDescent="0.35">
      <c r="A4092" t="s">
        <v>5722</v>
      </c>
      <c r="B4092" t="s">
        <v>5</v>
      </c>
      <c r="C4092" t="s">
        <v>1739</v>
      </c>
      <c r="D4092" t="s">
        <v>6912</v>
      </c>
      <c r="E4092" t="s">
        <v>1714</v>
      </c>
    </row>
    <row r="4093" spans="1:5" x14ac:dyDescent="0.35">
      <c r="A4093" t="s">
        <v>5723</v>
      </c>
      <c r="B4093" t="s">
        <v>5</v>
      </c>
      <c r="C4093" t="s">
        <v>1739</v>
      </c>
      <c r="D4093" t="s">
        <v>6912</v>
      </c>
      <c r="E4093" t="s">
        <v>1715</v>
      </c>
    </row>
    <row r="4094" spans="1:5" x14ac:dyDescent="0.35">
      <c r="A4094" t="s">
        <v>5724</v>
      </c>
      <c r="B4094" t="s">
        <v>5</v>
      </c>
      <c r="C4094" t="s">
        <v>1739</v>
      </c>
      <c r="D4094" t="s">
        <v>6913</v>
      </c>
      <c r="E4094" t="s">
        <v>1702</v>
      </c>
    </row>
    <row r="4095" spans="1:5" x14ac:dyDescent="0.35">
      <c r="A4095" t="s">
        <v>5725</v>
      </c>
      <c r="B4095" t="s">
        <v>5</v>
      </c>
      <c r="C4095" t="s">
        <v>1739</v>
      </c>
      <c r="D4095" t="s">
        <v>6913</v>
      </c>
      <c r="E4095" t="s">
        <v>1705</v>
      </c>
    </row>
    <row r="4096" spans="1:5" x14ac:dyDescent="0.35">
      <c r="A4096" t="s">
        <v>5726</v>
      </c>
      <c r="B4096" t="s">
        <v>5</v>
      </c>
      <c r="C4096" t="s">
        <v>1739</v>
      </c>
      <c r="D4096" t="s">
        <v>6913</v>
      </c>
      <c r="E4096" t="s">
        <v>1706</v>
      </c>
    </row>
    <row r="4097" spans="1:5" x14ac:dyDescent="0.35">
      <c r="A4097" t="s">
        <v>5727</v>
      </c>
      <c r="B4097" t="s">
        <v>5</v>
      </c>
      <c r="C4097" t="s">
        <v>1739</v>
      </c>
      <c r="D4097" t="s">
        <v>6913</v>
      </c>
      <c r="E4097" t="s">
        <v>1707</v>
      </c>
    </row>
    <row r="4098" spans="1:5" x14ac:dyDescent="0.35">
      <c r="A4098" t="s">
        <v>5728</v>
      </c>
      <c r="B4098" t="s">
        <v>5</v>
      </c>
      <c r="C4098" t="s">
        <v>1739</v>
      </c>
      <c r="D4098" t="s">
        <v>6913</v>
      </c>
      <c r="E4098" t="s">
        <v>1708</v>
      </c>
    </row>
    <row r="4099" spans="1:5" x14ac:dyDescent="0.35">
      <c r="A4099" t="s">
        <v>5729</v>
      </c>
      <c r="B4099" t="s">
        <v>5</v>
      </c>
      <c r="C4099" t="s">
        <v>1739</v>
      </c>
      <c r="D4099" t="s">
        <v>6913</v>
      </c>
      <c r="E4099" t="s">
        <v>1709</v>
      </c>
    </row>
    <row r="4100" spans="1:5" x14ac:dyDescent="0.35">
      <c r="A4100" t="s">
        <v>5730</v>
      </c>
      <c r="B4100" t="s">
        <v>5</v>
      </c>
      <c r="C4100" t="s">
        <v>1739</v>
      </c>
      <c r="D4100" t="s">
        <v>6913</v>
      </c>
      <c r="E4100" t="s">
        <v>1710</v>
      </c>
    </row>
    <row r="4101" spans="1:5" x14ac:dyDescent="0.35">
      <c r="A4101" t="s">
        <v>5731</v>
      </c>
      <c r="B4101" t="s">
        <v>5</v>
      </c>
      <c r="C4101" t="s">
        <v>1739</v>
      </c>
      <c r="D4101" t="s">
        <v>6913</v>
      </c>
      <c r="E4101" t="s">
        <v>1711</v>
      </c>
    </row>
    <row r="4102" spans="1:5" x14ac:dyDescent="0.35">
      <c r="A4102" t="s">
        <v>5732</v>
      </c>
      <c r="B4102" t="s">
        <v>5</v>
      </c>
      <c r="C4102" t="s">
        <v>1739</v>
      </c>
      <c r="D4102" t="s">
        <v>6913</v>
      </c>
      <c r="E4102" t="s">
        <v>1712</v>
      </c>
    </row>
    <row r="4103" spans="1:5" x14ac:dyDescent="0.35">
      <c r="A4103" t="s">
        <v>5733</v>
      </c>
      <c r="B4103" t="s">
        <v>5</v>
      </c>
      <c r="C4103" t="s">
        <v>1739</v>
      </c>
      <c r="D4103" t="s">
        <v>6913</v>
      </c>
      <c r="E4103" t="s">
        <v>1713</v>
      </c>
    </row>
    <row r="4104" spans="1:5" x14ac:dyDescent="0.35">
      <c r="A4104" t="s">
        <v>5734</v>
      </c>
      <c r="B4104" t="s">
        <v>5</v>
      </c>
      <c r="C4104" t="s">
        <v>1739</v>
      </c>
      <c r="D4104" t="s">
        <v>6913</v>
      </c>
      <c r="E4104" t="s">
        <v>1714</v>
      </c>
    </row>
    <row r="4105" spans="1:5" x14ac:dyDescent="0.35">
      <c r="A4105" t="s">
        <v>5735</v>
      </c>
      <c r="B4105" t="s">
        <v>5</v>
      </c>
      <c r="C4105" t="s">
        <v>1739</v>
      </c>
      <c r="D4105" t="s">
        <v>6913</v>
      </c>
      <c r="E4105" t="s">
        <v>1715</v>
      </c>
    </row>
    <row r="4106" spans="1:5" x14ac:dyDescent="0.35">
      <c r="A4106" t="s">
        <v>5736</v>
      </c>
      <c r="B4106" t="s">
        <v>5</v>
      </c>
      <c r="C4106" t="s">
        <v>1739</v>
      </c>
      <c r="D4106" t="s">
        <v>6914</v>
      </c>
      <c r="E4106" t="s">
        <v>1702</v>
      </c>
    </row>
    <row r="4107" spans="1:5" x14ac:dyDescent="0.35">
      <c r="A4107" t="s">
        <v>5737</v>
      </c>
      <c r="B4107" t="s">
        <v>5</v>
      </c>
      <c r="C4107" t="s">
        <v>1739</v>
      </c>
      <c r="D4107" t="s">
        <v>6914</v>
      </c>
      <c r="E4107" t="s">
        <v>1705</v>
      </c>
    </row>
    <row r="4108" spans="1:5" x14ac:dyDescent="0.35">
      <c r="A4108" t="s">
        <v>5738</v>
      </c>
      <c r="B4108" t="s">
        <v>5</v>
      </c>
      <c r="C4108" t="s">
        <v>1739</v>
      </c>
      <c r="D4108" t="s">
        <v>6914</v>
      </c>
      <c r="E4108" t="s">
        <v>1706</v>
      </c>
    </row>
    <row r="4109" spans="1:5" x14ac:dyDescent="0.35">
      <c r="A4109" t="s">
        <v>5739</v>
      </c>
      <c r="B4109" t="s">
        <v>5</v>
      </c>
      <c r="C4109" t="s">
        <v>1739</v>
      </c>
      <c r="D4109" t="s">
        <v>6914</v>
      </c>
      <c r="E4109" t="s">
        <v>1707</v>
      </c>
    </row>
    <row r="4110" spans="1:5" x14ac:dyDescent="0.35">
      <c r="A4110" t="s">
        <v>5740</v>
      </c>
      <c r="B4110" t="s">
        <v>5</v>
      </c>
      <c r="C4110" t="s">
        <v>1739</v>
      </c>
      <c r="D4110" t="s">
        <v>6914</v>
      </c>
      <c r="E4110" t="s">
        <v>1708</v>
      </c>
    </row>
    <row r="4111" spans="1:5" x14ac:dyDescent="0.35">
      <c r="A4111" t="s">
        <v>5741</v>
      </c>
      <c r="B4111" t="s">
        <v>5</v>
      </c>
      <c r="C4111" t="s">
        <v>1739</v>
      </c>
      <c r="D4111" t="s">
        <v>6914</v>
      </c>
      <c r="E4111" t="s">
        <v>1709</v>
      </c>
    </row>
    <row r="4112" spans="1:5" x14ac:dyDescent="0.35">
      <c r="A4112" t="s">
        <v>5742</v>
      </c>
      <c r="B4112" t="s">
        <v>5</v>
      </c>
      <c r="C4112" t="s">
        <v>1739</v>
      </c>
      <c r="D4112" t="s">
        <v>6914</v>
      </c>
      <c r="E4112" t="s">
        <v>1710</v>
      </c>
    </row>
    <row r="4113" spans="1:5" x14ac:dyDescent="0.35">
      <c r="A4113" t="s">
        <v>5743</v>
      </c>
      <c r="B4113" t="s">
        <v>5</v>
      </c>
      <c r="C4113" t="s">
        <v>1739</v>
      </c>
      <c r="D4113" t="s">
        <v>6914</v>
      </c>
      <c r="E4113" t="s">
        <v>1711</v>
      </c>
    </row>
    <row r="4114" spans="1:5" x14ac:dyDescent="0.35">
      <c r="A4114" t="s">
        <v>5744</v>
      </c>
      <c r="B4114" t="s">
        <v>5</v>
      </c>
      <c r="C4114" t="s">
        <v>1739</v>
      </c>
      <c r="D4114" t="s">
        <v>6914</v>
      </c>
      <c r="E4114" t="s">
        <v>1712</v>
      </c>
    </row>
    <row r="4115" spans="1:5" x14ac:dyDescent="0.35">
      <c r="A4115" t="s">
        <v>5745</v>
      </c>
      <c r="B4115" t="s">
        <v>5</v>
      </c>
      <c r="C4115" t="s">
        <v>1739</v>
      </c>
      <c r="D4115" t="s">
        <v>6914</v>
      </c>
      <c r="E4115" t="s">
        <v>1713</v>
      </c>
    </row>
    <row r="4116" spans="1:5" x14ac:dyDescent="0.35">
      <c r="A4116" t="s">
        <v>5746</v>
      </c>
      <c r="B4116" t="s">
        <v>5</v>
      </c>
      <c r="C4116" t="s">
        <v>1739</v>
      </c>
      <c r="D4116" t="s">
        <v>6914</v>
      </c>
      <c r="E4116" t="s">
        <v>1714</v>
      </c>
    </row>
    <row r="4117" spans="1:5" x14ac:dyDescent="0.35">
      <c r="A4117" t="s">
        <v>5747</v>
      </c>
      <c r="B4117" t="s">
        <v>5</v>
      </c>
      <c r="C4117" t="s">
        <v>1739</v>
      </c>
      <c r="D4117" t="s">
        <v>6914</v>
      </c>
      <c r="E4117" t="s">
        <v>1715</v>
      </c>
    </row>
    <row r="4118" spans="1:5" x14ac:dyDescent="0.35">
      <c r="A4118" t="s">
        <v>5748</v>
      </c>
      <c r="B4118" t="s">
        <v>5</v>
      </c>
      <c r="C4118" t="s">
        <v>1739</v>
      </c>
      <c r="D4118" t="s">
        <v>6915</v>
      </c>
      <c r="E4118" t="s">
        <v>1702</v>
      </c>
    </row>
    <row r="4119" spans="1:5" x14ac:dyDescent="0.35">
      <c r="A4119" t="s">
        <v>5749</v>
      </c>
      <c r="B4119" t="s">
        <v>5</v>
      </c>
      <c r="C4119" t="s">
        <v>1739</v>
      </c>
      <c r="D4119" t="s">
        <v>6915</v>
      </c>
      <c r="E4119" t="s">
        <v>1705</v>
      </c>
    </row>
    <row r="4120" spans="1:5" x14ac:dyDescent="0.35">
      <c r="A4120" t="s">
        <v>5750</v>
      </c>
      <c r="B4120" t="s">
        <v>5</v>
      </c>
      <c r="C4120" t="s">
        <v>1739</v>
      </c>
      <c r="D4120" t="s">
        <v>6915</v>
      </c>
      <c r="E4120" t="s">
        <v>1706</v>
      </c>
    </row>
    <row r="4121" spans="1:5" x14ac:dyDescent="0.35">
      <c r="A4121" t="s">
        <v>5751</v>
      </c>
      <c r="B4121" t="s">
        <v>5</v>
      </c>
      <c r="C4121" t="s">
        <v>1739</v>
      </c>
      <c r="D4121" t="s">
        <v>6915</v>
      </c>
      <c r="E4121" t="s">
        <v>1707</v>
      </c>
    </row>
    <row r="4122" spans="1:5" x14ac:dyDescent="0.35">
      <c r="A4122" t="s">
        <v>5752</v>
      </c>
      <c r="B4122" t="s">
        <v>5</v>
      </c>
      <c r="C4122" t="s">
        <v>1739</v>
      </c>
      <c r="D4122" t="s">
        <v>6915</v>
      </c>
      <c r="E4122" t="s">
        <v>1708</v>
      </c>
    </row>
    <row r="4123" spans="1:5" x14ac:dyDescent="0.35">
      <c r="A4123" t="s">
        <v>5753</v>
      </c>
      <c r="B4123" t="s">
        <v>5</v>
      </c>
      <c r="C4123" t="s">
        <v>1739</v>
      </c>
      <c r="D4123" t="s">
        <v>6915</v>
      </c>
      <c r="E4123" t="s">
        <v>1709</v>
      </c>
    </row>
    <row r="4124" spans="1:5" x14ac:dyDescent="0.35">
      <c r="A4124" t="s">
        <v>5754</v>
      </c>
      <c r="B4124" t="s">
        <v>5</v>
      </c>
      <c r="C4124" t="s">
        <v>1739</v>
      </c>
      <c r="D4124" t="s">
        <v>6915</v>
      </c>
      <c r="E4124" t="s">
        <v>1710</v>
      </c>
    </row>
    <row r="4125" spans="1:5" x14ac:dyDescent="0.35">
      <c r="A4125" t="s">
        <v>5755</v>
      </c>
      <c r="B4125" t="s">
        <v>5</v>
      </c>
      <c r="C4125" t="s">
        <v>1739</v>
      </c>
      <c r="D4125" t="s">
        <v>6915</v>
      </c>
      <c r="E4125" t="s">
        <v>1711</v>
      </c>
    </row>
    <row r="4126" spans="1:5" x14ac:dyDescent="0.35">
      <c r="A4126" t="s">
        <v>5756</v>
      </c>
      <c r="B4126" t="s">
        <v>5</v>
      </c>
      <c r="C4126" t="s">
        <v>1739</v>
      </c>
      <c r="D4126" t="s">
        <v>6915</v>
      </c>
      <c r="E4126" t="s">
        <v>1712</v>
      </c>
    </row>
    <row r="4127" spans="1:5" x14ac:dyDescent="0.35">
      <c r="A4127" t="s">
        <v>5757</v>
      </c>
      <c r="B4127" t="s">
        <v>5</v>
      </c>
      <c r="C4127" t="s">
        <v>1739</v>
      </c>
      <c r="D4127" t="s">
        <v>6915</v>
      </c>
      <c r="E4127" t="s">
        <v>1713</v>
      </c>
    </row>
    <row r="4128" spans="1:5" x14ac:dyDescent="0.35">
      <c r="A4128" t="s">
        <v>5758</v>
      </c>
      <c r="B4128" t="s">
        <v>5</v>
      </c>
      <c r="C4128" t="s">
        <v>1739</v>
      </c>
      <c r="D4128" t="s">
        <v>6915</v>
      </c>
      <c r="E4128" t="s">
        <v>1714</v>
      </c>
    </row>
    <row r="4129" spans="1:5" x14ac:dyDescent="0.35">
      <c r="A4129" t="s">
        <v>5759</v>
      </c>
      <c r="B4129" t="s">
        <v>5</v>
      </c>
      <c r="C4129" t="s">
        <v>1739</v>
      </c>
      <c r="D4129" t="s">
        <v>6915</v>
      </c>
      <c r="E4129" t="s">
        <v>1715</v>
      </c>
    </row>
    <row r="4130" spans="1:5" x14ac:dyDescent="0.35">
      <c r="A4130" t="s">
        <v>5760</v>
      </c>
      <c r="B4130" t="s">
        <v>5</v>
      </c>
      <c r="C4130" t="s">
        <v>1739</v>
      </c>
      <c r="D4130" t="s">
        <v>6916</v>
      </c>
      <c r="E4130" t="s">
        <v>1702</v>
      </c>
    </row>
    <row r="4131" spans="1:5" x14ac:dyDescent="0.35">
      <c r="A4131" t="s">
        <v>5761</v>
      </c>
      <c r="B4131" t="s">
        <v>5</v>
      </c>
      <c r="C4131" t="s">
        <v>1739</v>
      </c>
      <c r="D4131" t="s">
        <v>6916</v>
      </c>
      <c r="E4131" t="s">
        <v>1705</v>
      </c>
    </row>
    <row r="4132" spans="1:5" x14ac:dyDescent="0.35">
      <c r="A4132" t="s">
        <v>5762</v>
      </c>
      <c r="B4132" t="s">
        <v>5</v>
      </c>
      <c r="C4132" t="s">
        <v>1739</v>
      </c>
      <c r="D4132" t="s">
        <v>6916</v>
      </c>
      <c r="E4132" t="s">
        <v>1706</v>
      </c>
    </row>
    <row r="4133" spans="1:5" x14ac:dyDescent="0.35">
      <c r="A4133" t="s">
        <v>5763</v>
      </c>
      <c r="B4133" t="s">
        <v>5</v>
      </c>
      <c r="C4133" t="s">
        <v>1739</v>
      </c>
      <c r="D4133" t="s">
        <v>6916</v>
      </c>
      <c r="E4133" t="s">
        <v>1707</v>
      </c>
    </row>
    <row r="4134" spans="1:5" x14ac:dyDescent="0.35">
      <c r="A4134" t="s">
        <v>5764</v>
      </c>
      <c r="B4134" t="s">
        <v>5</v>
      </c>
      <c r="C4134" t="s">
        <v>1739</v>
      </c>
      <c r="D4134" t="s">
        <v>6916</v>
      </c>
      <c r="E4134" t="s">
        <v>1708</v>
      </c>
    </row>
    <row r="4135" spans="1:5" x14ac:dyDescent="0.35">
      <c r="A4135" t="s">
        <v>5765</v>
      </c>
      <c r="B4135" t="s">
        <v>5</v>
      </c>
      <c r="C4135" t="s">
        <v>1739</v>
      </c>
      <c r="D4135" t="s">
        <v>6916</v>
      </c>
      <c r="E4135" t="s">
        <v>1709</v>
      </c>
    </row>
    <row r="4136" spans="1:5" x14ac:dyDescent="0.35">
      <c r="A4136" t="s">
        <v>5766</v>
      </c>
      <c r="B4136" t="s">
        <v>5</v>
      </c>
      <c r="C4136" t="s">
        <v>1739</v>
      </c>
      <c r="D4136" t="s">
        <v>6916</v>
      </c>
      <c r="E4136" t="s">
        <v>1710</v>
      </c>
    </row>
    <row r="4137" spans="1:5" x14ac:dyDescent="0.35">
      <c r="A4137" t="s">
        <v>5767</v>
      </c>
      <c r="B4137" t="s">
        <v>5</v>
      </c>
      <c r="C4137" t="s">
        <v>1739</v>
      </c>
      <c r="D4137" t="s">
        <v>6916</v>
      </c>
      <c r="E4137" t="s">
        <v>1711</v>
      </c>
    </row>
    <row r="4138" spans="1:5" x14ac:dyDescent="0.35">
      <c r="A4138" t="s">
        <v>5768</v>
      </c>
      <c r="B4138" t="s">
        <v>5</v>
      </c>
      <c r="C4138" t="s">
        <v>1739</v>
      </c>
      <c r="D4138" t="s">
        <v>6916</v>
      </c>
      <c r="E4138" t="s">
        <v>1712</v>
      </c>
    </row>
    <row r="4139" spans="1:5" x14ac:dyDescent="0.35">
      <c r="A4139" t="s">
        <v>5769</v>
      </c>
      <c r="B4139" t="s">
        <v>5</v>
      </c>
      <c r="C4139" t="s">
        <v>1739</v>
      </c>
      <c r="D4139" t="s">
        <v>6916</v>
      </c>
      <c r="E4139" t="s">
        <v>1713</v>
      </c>
    </row>
    <row r="4140" spans="1:5" x14ac:dyDescent="0.35">
      <c r="A4140" t="s">
        <v>5770</v>
      </c>
      <c r="B4140" t="s">
        <v>5</v>
      </c>
      <c r="C4140" t="s">
        <v>1739</v>
      </c>
      <c r="D4140" t="s">
        <v>6916</v>
      </c>
      <c r="E4140" t="s">
        <v>1714</v>
      </c>
    </row>
    <row r="4141" spans="1:5" x14ac:dyDescent="0.35">
      <c r="A4141" t="s">
        <v>5771</v>
      </c>
      <c r="B4141" t="s">
        <v>5</v>
      </c>
      <c r="C4141" t="s">
        <v>1739</v>
      </c>
      <c r="D4141" t="s">
        <v>6916</v>
      </c>
      <c r="E4141" t="s">
        <v>1715</v>
      </c>
    </row>
    <row r="4142" spans="1:5" x14ac:dyDescent="0.35">
      <c r="A4142" t="s">
        <v>5772</v>
      </c>
      <c r="B4142" t="s">
        <v>5</v>
      </c>
      <c r="C4142" t="s">
        <v>1739</v>
      </c>
      <c r="D4142" t="s">
        <v>6917</v>
      </c>
      <c r="E4142" t="s">
        <v>1702</v>
      </c>
    </row>
    <row r="4143" spans="1:5" x14ac:dyDescent="0.35">
      <c r="A4143" t="s">
        <v>5773</v>
      </c>
      <c r="B4143" t="s">
        <v>5</v>
      </c>
      <c r="C4143" t="s">
        <v>1739</v>
      </c>
      <c r="D4143" t="s">
        <v>6917</v>
      </c>
      <c r="E4143" t="s">
        <v>1705</v>
      </c>
    </row>
    <row r="4144" spans="1:5" x14ac:dyDescent="0.35">
      <c r="A4144" t="s">
        <v>5774</v>
      </c>
      <c r="B4144" t="s">
        <v>5</v>
      </c>
      <c r="C4144" t="s">
        <v>1739</v>
      </c>
      <c r="D4144" t="s">
        <v>6917</v>
      </c>
      <c r="E4144" t="s">
        <v>1706</v>
      </c>
    </row>
    <row r="4145" spans="1:5" x14ac:dyDescent="0.35">
      <c r="A4145" t="s">
        <v>5775</v>
      </c>
      <c r="B4145" t="s">
        <v>5</v>
      </c>
      <c r="C4145" t="s">
        <v>1739</v>
      </c>
      <c r="D4145" t="s">
        <v>6917</v>
      </c>
      <c r="E4145" t="s">
        <v>1707</v>
      </c>
    </row>
    <row r="4146" spans="1:5" x14ac:dyDescent="0.35">
      <c r="A4146" t="s">
        <v>5776</v>
      </c>
      <c r="B4146" t="s">
        <v>5</v>
      </c>
      <c r="C4146" t="s">
        <v>1739</v>
      </c>
      <c r="D4146" t="s">
        <v>6917</v>
      </c>
      <c r="E4146" t="s">
        <v>1708</v>
      </c>
    </row>
    <row r="4147" spans="1:5" x14ac:dyDescent="0.35">
      <c r="A4147" t="s">
        <v>5777</v>
      </c>
      <c r="B4147" t="s">
        <v>5</v>
      </c>
      <c r="C4147" t="s">
        <v>1739</v>
      </c>
      <c r="D4147" t="s">
        <v>6917</v>
      </c>
      <c r="E4147" t="s">
        <v>1709</v>
      </c>
    </row>
    <row r="4148" spans="1:5" x14ac:dyDescent="0.35">
      <c r="A4148" t="s">
        <v>5778</v>
      </c>
      <c r="B4148" t="s">
        <v>5</v>
      </c>
      <c r="C4148" t="s">
        <v>1739</v>
      </c>
      <c r="D4148" t="s">
        <v>6917</v>
      </c>
      <c r="E4148" t="s">
        <v>1710</v>
      </c>
    </row>
    <row r="4149" spans="1:5" x14ac:dyDescent="0.35">
      <c r="A4149" t="s">
        <v>5779</v>
      </c>
      <c r="B4149" t="s">
        <v>5</v>
      </c>
      <c r="C4149" t="s">
        <v>1739</v>
      </c>
      <c r="D4149" t="s">
        <v>6917</v>
      </c>
      <c r="E4149" t="s">
        <v>1711</v>
      </c>
    </row>
    <row r="4150" spans="1:5" x14ac:dyDescent="0.35">
      <c r="A4150" t="s">
        <v>5780</v>
      </c>
      <c r="B4150" t="s">
        <v>5</v>
      </c>
      <c r="C4150" t="s">
        <v>1739</v>
      </c>
      <c r="D4150" t="s">
        <v>6917</v>
      </c>
      <c r="E4150" t="s">
        <v>1712</v>
      </c>
    </row>
    <row r="4151" spans="1:5" x14ac:dyDescent="0.35">
      <c r="A4151" t="s">
        <v>5781</v>
      </c>
      <c r="B4151" t="s">
        <v>5</v>
      </c>
      <c r="C4151" t="s">
        <v>1739</v>
      </c>
      <c r="D4151" t="s">
        <v>6917</v>
      </c>
      <c r="E4151" t="s">
        <v>1713</v>
      </c>
    </row>
    <row r="4152" spans="1:5" x14ac:dyDescent="0.35">
      <c r="A4152" t="s">
        <v>5782</v>
      </c>
      <c r="B4152" t="s">
        <v>5</v>
      </c>
      <c r="C4152" t="s">
        <v>1739</v>
      </c>
      <c r="D4152" t="s">
        <v>6917</v>
      </c>
      <c r="E4152" t="s">
        <v>1714</v>
      </c>
    </row>
    <row r="4153" spans="1:5" x14ac:dyDescent="0.35">
      <c r="A4153" t="s">
        <v>5783</v>
      </c>
      <c r="B4153" t="s">
        <v>5</v>
      </c>
      <c r="C4153" t="s">
        <v>1739</v>
      </c>
      <c r="D4153" t="s">
        <v>6917</v>
      </c>
      <c r="E4153" t="s">
        <v>1715</v>
      </c>
    </row>
    <row r="4154" spans="1:5" x14ac:dyDescent="0.35">
      <c r="A4154" t="s">
        <v>5784</v>
      </c>
      <c r="B4154" t="s">
        <v>5</v>
      </c>
      <c r="C4154" t="s">
        <v>1739</v>
      </c>
      <c r="D4154" t="s">
        <v>6918</v>
      </c>
      <c r="E4154" t="s">
        <v>1702</v>
      </c>
    </row>
    <row r="4155" spans="1:5" x14ac:dyDescent="0.35">
      <c r="A4155" t="s">
        <v>5785</v>
      </c>
      <c r="B4155" t="s">
        <v>5</v>
      </c>
      <c r="C4155" t="s">
        <v>1739</v>
      </c>
      <c r="D4155" t="s">
        <v>6918</v>
      </c>
      <c r="E4155" t="s">
        <v>1705</v>
      </c>
    </row>
    <row r="4156" spans="1:5" x14ac:dyDescent="0.35">
      <c r="A4156" t="s">
        <v>5786</v>
      </c>
      <c r="B4156" t="s">
        <v>5</v>
      </c>
      <c r="C4156" t="s">
        <v>1739</v>
      </c>
      <c r="D4156" t="s">
        <v>6918</v>
      </c>
      <c r="E4156" t="s">
        <v>1706</v>
      </c>
    </row>
    <row r="4157" spans="1:5" x14ac:dyDescent="0.35">
      <c r="A4157" t="s">
        <v>5787</v>
      </c>
      <c r="B4157" t="s">
        <v>5</v>
      </c>
      <c r="C4157" t="s">
        <v>1739</v>
      </c>
      <c r="D4157" t="s">
        <v>6918</v>
      </c>
      <c r="E4157" t="s">
        <v>1707</v>
      </c>
    </row>
    <row r="4158" spans="1:5" x14ac:dyDescent="0.35">
      <c r="A4158" t="s">
        <v>5788</v>
      </c>
      <c r="B4158" t="s">
        <v>5</v>
      </c>
      <c r="C4158" t="s">
        <v>1739</v>
      </c>
      <c r="D4158" t="s">
        <v>6918</v>
      </c>
      <c r="E4158" t="s">
        <v>1708</v>
      </c>
    </row>
    <row r="4159" spans="1:5" x14ac:dyDescent="0.35">
      <c r="A4159" t="s">
        <v>5789</v>
      </c>
      <c r="B4159" t="s">
        <v>5</v>
      </c>
      <c r="C4159" t="s">
        <v>1739</v>
      </c>
      <c r="D4159" t="s">
        <v>6918</v>
      </c>
      <c r="E4159" t="s">
        <v>1709</v>
      </c>
    </row>
    <row r="4160" spans="1:5" x14ac:dyDescent="0.35">
      <c r="A4160" t="s">
        <v>5790</v>
      </c>
      <c r="B4160" t="s">
        <v>5</v>
      </c>
      <c r="C4160" t="s">
        <v>1739</v>
      </c>
      <c r="D4160" t="s">
        <v>6918</v>
      </c>
      <c r="E4160" t="s">
        <v>1710</v>
      </c>
    </row>
    <row r="4161" spans="1:5" x14ac:dyDescent="0.35">
      <c r="A4161" t="s">
        <v>5791</v>
      </c>
      <c r="B4161" t="s">
        <v>5</v>
      </c>
      <c r="C4161" t="s">
        <v>1739</v>
      </c>
      <c r="D4161" t="s">
        <v>6918</v>
      </c>
      <c r="E4161" t="s">
        <v>1711</v>
      </c>
    </row>
    <row r="4162" spans="1:5" x14ac:dyDescent="0.35">
      <c r="A4162" t="s">
        <v>5792</v>
      </c>
      <c r="B4162" t="s">
        <v>5</v>
      </c>
      <c r="C4162" t="s">
        <v>1739</v>
      </c>
      <c r="D4162" t="s">
        <v>6918</v>
      </c>
      <c r="E4162" t="s">
        <v>1712</v>
      </c>
    </row>
    <row r="4163" spans="1:5" x14ac:dyDescent="0.35">
      <c r="A4163" t="s">
        <v>5793</v>
      </c>
      <c r="B4163" t="s">
        <v>5</v>
      </c>
      <c r="C4163" t="s">
        <v>1739</v>
      </c>
      <c r="D4163" t="s">
        <v>6918</v>
      </c>
      <c r="E4163" t="s">
        <v>1713</v>
      </c>
    </row>
    <row r="4164" spans="1:5" x14ac:dyDescent="0.35">
      <c r="A4164" t="s">
        <v>5794</v>
      </c>
      <c r="B4164" t="s">
        <v>5</v>
      </c>
      <c r="C4164" t="s">
        <v>1739</v>
      </c>
      <c r="D4164" t="s">
        <v>6918</v>
      </c>
      <c r="E4164" t="s">
        <v>1714</v>
      </c>
    </row>
    <row r="4165" spans="1:5" x14ac:dyDescent="0.35">
      <c r="A4165" t="s">
        <v>5795</v>
      </c>
      <c r="B4165" t="s">
        <v>5</v>
      </c>
      <c r="C4165" t="s">
        <v>1739</v>
      </c>
      <c r="D4165" t="s">
        <v>6918</v>
      </c>
      <c r="E4165" t="s">
        <v>1715</v>
      </c>
    </row>
    <row r="4166" spans="1:5" x14ac:dyDescent="0.35">
      <c r="A4166" t="s">
        <v>5796</v>
      </c>
      <c r="B4166" t="s">
        <v>5</v>
      </c>
      <c r="C4166" t="s">
        <v>1739</v>
      </c>
      <c r="D4166" t="s">
        <v>6919</v>
      </c>
      <c r="E4166" t="s">
        <v>1702</v>
      </c>
    </row>
    <row r="4167" spans="1:5" x14ac:dyDescent="0.35">
      <c r="A4167" t="s">
        <v>5797</v>
      </c>
      <c r="B4167" t="s">
        <v>5</v>
      </c>
      <c r="C4167" t="s">
        <v>1739</v>
      </c>
      <c r="D4167" t="s">
        <v>6919</v>
      </c>
      <c r="E4167" t="s">
        <v>1705</v>
      </c>
    </row>
    <row r="4168" spans="1:5" x14ac:dyDescent="0.35">
      <c r="A4168" t="s">
        <v>5798</v>
      </c>
      <c r="B4168" t="s">
        <v>5</v>
      </c>
      <c r="C4168" t="s">
        <v>1739</v>
      </c>
      <c r="D4168" t="s">
        <v>6919</v>
      </c>
      <c r="E4168" t="s">
        <v>1706</v>
      </c>
    </row>
    <row r="4169" spans="1:5" x14ac:dyDescent="0.35">
      <c r="A4169" t="s">
        <v>5799</v>
      </c>
      <c r="B4169" t="s">
        <v>5</v>
      </c>
      <c r="C4169" t="s">
        <v>1739</v>
      </c>
      <c r="D4169" t="s">
        <v>6919</v>
      </c>
      <c r="E4169" t="s">
        <v>1707</v>
      </c>
    </row>
    <row r="4170" spans="1:5" x14ac:dyDescent="0.35">
      <c r="A4170" t="s">
        <v>5800</v>
      </c>
      <c r="B4170" t="s">
        <v>5</v>
      </c>
      <c r="C4170" t="s">
        <v>1739</v>
      </c>
      <c r="D4170" t="s">
        <v>6919</v>
      </c>
      <c r="E4170" t="s">
        <v>1708</v>
      </c>
    </row>
    <row r="4171" spans="1:5" x14ac:dyDescent="0.35">
      <c r="A4171" t="s">
        <v>5801</v>
      </c>
      <c r="B4171" t="s">
        <v>5</v>
      </c>
      <c r="C4171" t="s">
        <v>1739</v>
      </c>
      <c r="D4171" t="s">
        <v>6919</v>
      </c>
      <c r="E4171" t="s">
        <v>1709</v>
      </c>
    </row>
    <row r="4172" spans="1:5" x14ac:dyDescent="0.35">
      <c r="A4172" t="s">
        <v>5802</v>
      </c>
      <c r="B4172" t="s">
        <v>5</v>
      </c>
      <c r="C4172" t="s">
        <v>1739</v>
      </c>
      <c r="D4172" t="s">
        <v>6919</v>
      </c>
      <c r="E4172" t="s">
        <v>1710</v>
      </c>
    </row>
    <row r="4173" spans="1:5" x14ac:dyDescent="0.35">
      <c r="A4173" t="s">
        <v>5803</v>
      </c>
      <c r="B4173" t="s">
        <v>5</v>
      </c>
      <c r="C4173" t="s">
        <v>1739</v>
      </c>
      <c r="D4173" t="s">
        <v>6919</v>
      </c>
      <c r="E4173" t="s">
        <v>1711</v>
      </c>
    </row>
    <row r="4174" spans="1:5" x14ac:dyDescent="0.35">
      <c r="A4174" t="s">
        <v>5804</v>
      </c>
      <c r="B4174" t="s">
        <v>5</v>
      </c>
      <c r="C4174" t="s">
        <v>1739</v>
      </c>
      <c r="D4174" t="s">
        <v>6919</v>
      </c>
      <c r="E4174" t="s">
        <v>1712</v>
      </c>
    </row>
    <row r="4175" spans="1:5" x14ac:dyDescent="0.35">
      <c r="A4175" t="s">
        <v>5805</v>
      </c>
      <c r="B4175" t="s">
        <v>5</v>
      </c>
      <c r="C4175" t="s">
        <v>1739</v>
      </c>
      <c r="D4175" t="s">
        <v>6919</v>
      </c>
      <c r="E4175" t="s">
        <v>1713</v>
      </c>
    </row>
    <row r="4176" spans="1:5" x14ac:dyDescent="0.35">
      <c r="A4176" t="s">
        <v>5806</v>
      </c>
      <c r="B4176" t="s">
        <v>5</v>
      </c>
      <c r="C4176" t="s">
        <v>1739</v>
      </c>
      <c r="D4176" t="s">
        <v>6919</v>
      </c>
      <c r="E4176" t="s">
        <v>1714</v>
      </c>
    </row>
    <row r="4177" spans="1:5" x14ac:dyDescent="0.35">
      <c r="A4177" t="s">
        <v>5807</v>
      </c>
      <c r="B4177" t="s">
        <v>5</v>
      </c>
      <c r="C4177" t="s">
        <v>1739</v>
      </c>
      <c r="D4177" t="s">
        <v>6919</v>
      </c>
      <c r="E4177" t="s">
        <v>1715</v>
      </c>
    </row>
    <row r="4178" spans="1:5" x14ac:dyDescent="0.35">
      <c r="A4178" t="s">
        <v>5808</v>
      </c>
      <c r="B4178" t="s">
        <v>5</v>
      </c>
      <c r="C4178" t="s">
        <v>1739</v>
      </c>
      <c r="D4178" t="s">
        <v>6920</v>
      </c>
      <c r="E4178" t="s">
        <v>1702</v>
      </c>
    </row>
    <row r="4179" spans="1:5" x14ac:dyDescent="0.35">
      <c r="A4179" t="s">
        <v>5809</v>
      </c>
      <c r="B4179" t="s">
        <v>5</v>
      </c>
      <c r="C4179" t="s">
        <v>1739</v>
      </c>
      <c r="D4179" t="s">
        <v>6920</v>
      </c>
      <c r="E4179" t="s">
        <v>1705</v>
      </c>
    </row>
    <row r="4180" spans="1:5" x14ac:dyDescent="0.35">
      <c r="A4180" t="s">
        <v>5810</v>
      </c>
      <c r="B4180" t="s">
        <v>5</v>
      </c>
      <c r="C4180" t="s">
        <v>1739</v>
      </c>
      <c r="D4180" t="s">
        <v>6920</v>
      </c>
      <c r="E4180" t="s">
        <v>1706</v>
      </c>
    </row>
    <row r="4181" spans="1:5" x14ac:dyDescent="0.35">
      <c r="A4181" t="s">
        <v>5811</v>
      </c>
      <c r="B4181" t="s">
        <v>5</v>
      </c>
      <c r="C4181" t="s">
        <v>1739</v>
      </c>
      <c r="D4181" t="s">
        <v>6920</v>
      </c>
      <c r="E4181" t="s">
        <v>1707</v>
      </c>
    </row>
    <row r="4182" spans="1:5" x14ac:dyDescent="0.35">
      <c r="A4182" t="s">
        <v>5812</v>
      </c>
      <c r="B4182" t="s">
        <v>5</v>
      </c>
      <c r="C4182" t="s">
        <v>1739</v>
      </c>
      <c r="D4182" t="s">
        <v>6920</v>
      </c>
      <c r="E4182" t="s">
        <v>1708</v>
      </c>
    </row>
    <row r="4183" spans="1:5" x14ac:dyDescent="0.35">
      <c r="A4183" t="s">
        <v>5813</v>
      </c>
      <c r="B4183" t="s">
        <v>5</v>
      </c>
      <c r="C4183" t="s">
        <v>1739</v>
      </c>
      <c r="D4183" t="s">
        <v>6920</v>
      </c>
      <c r="E4183" t="s">
        <v>1709</v>
      </c>
    </row>
    <row r="4184" spans="1:5" x14ac:dyDescent="0.35">
      <c r="A4184" t="s">
        <v>5814</v>
      </c>
      <c r="B4184" t="s">
        <v>5</v>
      </c>
      <c r="C4184" t="s">
        <v>1739</v>
      </c>
      <c r="D4184" t="s">
        <v>6920</v>
      </c>
      <c r="E4184" t="s">
        <v>1710</v>
      </c>
    </row>
    <row r="4185" spans="1:5" x14ac:dyDescent="0.35">
      <c r="A4185" t="s">
        <v>5815</v>
      </c>
      <c r="B4185" t="s">
        <v>5</v>
      </c>
      <c r="C4185" t="s">
        <v>1739</v>
      </c>
      <c r="D4185" t="s">
        <v>6920</v>
      </c>
      <c r="E4185" t="s">
        <v>1711</v>
      </c>
    </row>
    <row r="4186" spans="1:5" x14ac:dyDescent="0.35">
      <c r="A4186" t="s">
        <v>5816</v>
      </c>
      <c r="B4186" t="s">
        <v>5</v>
      </c>
      <c r="C4186" t="s">
        <v>1739</v>
      </c>
      <c r="D4186" t="s">
        <v>6920</v>
      </c>
      <c r="E4186" t="s">
        <v>1712</v>
      </c>
    </row>
    <row r="4187" spans="1:5" x14ac:dyDescent="0.35">
      <c r="A4187" t="s">
        <v>5817</v>
      </c>
      <c r="B4187" t="s">
        <v>5</v>
      </c>
      <c r="C4187" t="s">
        <v>1739</v>
      </c>
      <c r="D4187" t="s">
        <v>6920</v>
      </c>
      <c r="E4187" t="s">
        <v>1713</v>
      </c>
    </row>
    <row r="4188" spans="1:5" x14ac:dyDescent="0.35">
      <c r="A4188" t="s">
        <v>5818</v>
      </c>
      <c r="B4188" t="s">
        <v>5</v>
      </c>
      <c r="C4188" t="s">
        <v>1739</v>
      </c>
      <c r="D4188" t="s">
        <v>6920</v>
      </c>
      <c r="E4188" t="s">
        <v>1714</v>
      </c>
    </row>
    <row r="4189" spans="1:5" x14ac:dyDescent="0.35">
      <c r="A4189" t="s">
        <v>5819</v>
      </c>
      <c r="B4189" t="s">
        <v>5</v>
      </c>
      <c r="C4189" t="s">
        <v>1739</v>
      </c>
      <c r="D4189" t="s">
        <v>6920</v>
      </c>
      <c r="E4189" t="s">
        <v>1715</v>
      </c>
    </row>
    <row r="4190" spans="1:5" x14ac:dyDescent="0.35">
      <c r="A4190" t="s">
        <v>5820</v>
      </c>
      <c r="B4190" t="s">
        <v>5</v>
      </c>
      <c r="C4190" t="s">
        <v>1739</v>
      </c>
      <c r="D4190" t="s">
        <v>6921</v>
      </c>
      <c r="E4190" t="s">
        <v>1702</v>
      </c>
    </row>
    <row r="4191" spans="1:5" x14ac:dyDescent="0.35">
      <c r="A4191" t="s">
        <v>5821</v>
      </c>
      <c r="B4191" t="s">
        <v>5</v>
      </c>
      <c r="C4191" t="s">
        <v>1739</v>
      </c>
      <c r="D4191" t="s">
        <v>6921</v>
      </c>
      <c r="E4191" t="s">
        <v>1705</v>
      </c>
    </row>
    <row r="4192" spans="1:5" x14ac:dyDescent="0.35">
      <c r="A4192" t="s">
        <v>5822</v>
      </c>
      <c r="B4192" t="s">
        <v>5</v>
      </c>
      <c r="C4192" t="s">
        <v>1739</v>
      </c>
      <c r="D4192" t="s">
        <v>6921</v>
      </c>
      <c r="E4192" t="s">
        <v>1706</v>
      </c>
    </row>
    <row r="4193" spans="1:5" x14ac:dyDescent="0.35">
      <c r="A4193" t="s">
        <v>5823</v>
      </c>
      <c r="B4193" t="s">
        <v>5</v>
      </c>
      <c r="C4193" t="s">
        <v>1739</v>
      </c>
      <c r="D4193" t="s">
        <v>6921</v>
      </c>
      <c r="E4193" t="s">
        <v>1707</v>
      </c>
    </row>
    <row r="4194" spans="1:5" x14ac:dyDescent="0.35">
      <c r="A4194" t="s">
        <v>5824</v>
      </c>
      <c r="B4194" t="s">
        <v>5</v>
      </c>
      <c r="C4194" t="s">
        <v>1739</v>
      </c>
      <c r="D4194" t="s">
        <v>6921</v>
      </c>
      <c r="E4194" t="s">
        <v>1708</v>
      </c>
    </row>
    <row r="4195" spans="1:5" x14ac:dyDescent="0.35">
      <c r="A4195" t="s">
        <v>5825</v>
      </c>
      <c r="B4195" t="s">
        <v>5</v>
      </c>
      <c r="C4195" t="s">
        <v>1739</v>
      </c>
      <c r="D4195" t="s">
        <v>6921</v>
      </c>
      <c r="E4195" t="s">
        <v>1709</v>
      </c>
    </row>
    <row r="4196" spans="1:5" x14ac:dyDescent="0.35">
      <c r="A4196" t="s">
        <v>5826</v>
      </c>
      <c r="B4196" t="s">
        <v>5</v>
      </c>
      <c r="C4196" t="s">
        <v>1739</v>
      </c>
      <c r="D4196" t="s">
        <v>6921</v>
      </c>
      <c r="E4196" t="s">
        <v>1710</v>
      </c>
    </row>
    <row r="4197" spans="1:5" x14ac:dyDescent="0.35">
      <c r="A4197" t="s">
        <v>5827</v>
      </c>
      <c r="B4197" t="s">
        <v>5</v>
      </c>
      <c r="C4197" t="s">
        <v>1739</v>
      </c>
      <c r="D4197" t="s">
        <v>6921</v>
      </c>
      <c r="E4197" t="s">
        <v>1711</v>
      </c>
    </row>
    <row r="4198" spans="1:5" x14ac:dyDescent="0.35">
      <c r="A4198" t="s">
        <v>5828</v>
      </c>
      <c r="B4198" t="s">
        <v>5</v>
      </c>
      <c r="C4198" t="s">
        <v>1739</v>
      </c>
      <c r="D4198" t="s">
        <v>6921</v>
      </c>
      <c r="E4198" t="s">
        <v>1712</v>
      </c>
    </row>
    <row r="4199" spans="1:5" x14ac:dyDescent="0.35">
      <c r="A4199" t="s">
        <v>5829</v>
      </c>
      <c r="B4199" t="s">
        <v>5</v>
      </c>
      <c r="C4199" t="s">
        <v>1739</v>
      </c>
      <c r="D4199" t="s">
        <v>6921</v>
      </c>
      <c r="E4199" t="s">
        <v>1713</v>
      </c>
    </row>
    <row r="4200" spans="1:5" x14ac:dyDescent="0.35">
      <c r="A4200" t="s">
        <v>5830</v>
      </c>
      <c r="B4200" t="s">
        <v>5</v>
      </c>
      <c r="C4200" t="s">
        <v>1739</v>
      </c>
      <c r="D4200" t="s">
        <v>6921</v>
      </c>
      <c r="E4200" t="s">
        <v>1714</v>
      </c>
    </row>
    <row r="4201" spans="1:5" x14ac:dyDescent="0.35">
      <c r="A4201" t="s">
        <v>5831</v>
      </c>
      <c r="B4201" t="s">
        <v>5</v>
      </c>
      <c r="C4201" t="s">
        <v>1739</v>
      </c>
      <c r="D4201" t="s">
        <v>6921</v>
      </c>
      <c r="E4201" t="s">
        <v>1715</v>
      </c>
    </row>
    <row r="4202" spans="1:5" x14ac:dyDescent="0.35">
      <c r="A4202" t="s">
        <v>5832</v>
      </c>
      <c r="B4202" t="s">
        <v>5</v>
      </c>
      <c r="C4202" t="s">
        <v>1739</v>
      </c>
      <c r="D4202" t="s">
        <v>6922</v>
      </c>
      <c r="E4202" t="s">
        <v>1702</v>
      </c>
    </row>
    <row r="4203" spans="1:5" x14ac:dyDescent="0.35">
      <c r="A4203" t="s">
        <v>5833</v>
      </c>
      <c r="B4203" t="s">
        <v>5</v>
      </c>
      <c r="C4203" t="s">
        <v>1739</v>
      </c>
      <c r="D4203" t="s">
        <v>6922</v>
      </c>
      <c r="E4203" t="s">
        <v>1705</v>
      </c>
    </row>
    <row r="4204" spans="1:5" x14ac:dyDescent="0.35">
      <c r="A4204" t="s">
        <v>5834</v>
      </c>
      <c r="B4204" t="s">
        <v>5</v>
      </c>
      <c r="C4204" t="s">
        <v>1739</v>
      </c>
      <c r="D4204" t="s">
        <v>6922</v>
      </c>
      <c r="E4204" t="s">
        <v>1706</v>
      </c>
    </row>
    <row r="4205" spans="1:5" x14ac:dyDescent="0.35">
      <c r="A4205" t="s">
        <v>5835</v>
      </c>
      <c r="B4205" t="s">
        <v>5</v>
      </c>
      <c r="C4205" t="s">
        <v>1739</v>
      </c>
      <c r="D4205" t="s">
        <v>6922</v>
      </c>
      <c r="E4205" t="s">
        <v>1707</v>
      </c>
    </row>
    <row r="4206" spans="1:5" x14ac:dyDescent="0.35">
      <c r="A4206" t="s">
        <v>5836</v>
      </c>
      <c r="B4206" t="s">
        <v>5</v>
      </c>
      <c r="C4206" t="s">
        <v>1739</v>
      </c>
      <c r="D4206" t="s">
        <v>6922</v>
      </c>
      <c r="E4206" t="s">
        <v>1708</v>
      </c>
    </row>
    <row r="4207" spans="1:5" x14ac:dyDescent="0.35">
      <c r="A4207" t="s">
        <v>5837</v>
      </c>
      <c r="B4207" t="s">
        <v>5</v>
      </c>
      <c r="C4207" t="s">
        <v>1739</v>
      </c>
      <c r="D4207" t="s">
        <v>6922</v>
      </c>
      <c r="E4207" t="s">
        <v>1709</v>
      </c>
    </row>
    <row r="4208" spans="1:5" x14ac:dyDescent="0.35">
      <c r="A4208" t="s">
        <v>5838</v>
      </c>
      <c r="B4208" t="s">
        <v>5</v>
      </c>
      <c r="C4208" t="s">
        <v>1739</v>
      </c>
      <c r="D4208" t="s">
        <v>6922</v>
      </c>
      <c r="E4208" t="s">
        <v>1710</v>
      </c>
    </row>
    <row r="4209" spans="1:5" x14ac:dyDescent="0.35">
      <c r="A4209" t="s">
        <v>5839</v>
      </c>
      <c r="B4209" t="s">
        <v>5</v>
      </c>
      <c r="C4209" t="s">
        <v>1739</v>
      </c>
      <c r="D4209" t="s">
        <v>6922</v>
      </c>
      <c r="E4209" t="s">
        <v>1711</v>
      </c>
    </row>
    <row r="4210" spans="1:5" x14ac:dyDescent="0.35">
      <c r="A4210" t="s">
        <v>5840</v>
      </c>
      <c r="B4210" t="s">
        <v>5</v>
      </c>
      <c r="C4210" t="s">
        <v>1739</v>
      </c>
      <c r="D4210" t="s">
        <v>6922</v>
      </c>
      <c r="E4210" t="s">
        <v>1712</v>
      </c>
    </row>
    <row r="4211" spans="1:5" x14ac:dyDescent="0.35">
      <c r="A4211" t="s">
        <v>5841</v>
      </c>
      <c r="B4211" t="s">
        <v>5</v>
      </c>
      <c r="C4211" t="s">
        <v>1739</v>
      </c>
      <c r="D4211" t="s">
        <v>6922</v>
      </c>
      <c r="E4211" t="s">
        <v>1713</v>
      </c>
    </row>
    <row r="4212" spans="1:5" x14ac:dyDescent="0.35">
      <c r="A4212" t="s">
        <v>5842</v>
      </c>
      <c r="B4212" t="s">
        <v>5</v>
      </c>
      <c r="C4212" t="s">
        <v>1739</v>
      </c>
      <c r="D4212" t="s">
        <v>6922</v>
      </c>
      <c r="E4212" t="s">
        <v>1714</v>
      </c>
    </row>
    <row r="4213" spans="1:5" x14ac:dyDescent="0.35">
      <c r="A4213" t="s">
        <v>5843</v>
      </c>
      <c r="B4213" t="s">
        <v>5</v>
      </c>
      <c r="C4213" t="s">
        <v>1739</v>
      </c>
      <c r="D4213" t="s">
        <v>6922</v>
      </c>
      <c r="E4213" t="s">
        <v>1715</v>
      </c>
    </row>
    <row r="4214" spans="1:5" x14ac:dyDescent="0.35">
      <c r="A4214" t="s">
        <v>5844</v>
      </c>
      <c r="B4214" t="s">
        <v>5</v>
      </c>
      <c r="C4214" t="s">
        <v>1739</v>
      </c>
      <c r="D4214" t="s">
        <v>6923</v>
      </c>
      <c r="E4214" t="s">
        <v>1702</v>
      </c>
    </row>
    <row r="4215" spans="1:5" x14ac:dyDescent="0.35">
      <c r="A4215" t="s">
        <v>5845</v>
      </c>
      <c r="B4215" t="s">
        <v>5</v>
      </c>
      <c r="C4215" t="s">
        <v>1739</v>
      </c>
      <c r="D4215" t="s">
        <v>6923</v>
      </c>
      <c r="E4215" t="s">
        <v>1705</v>
      </c>
    </row>
    <row r="4216" spans="1:5" x14ac:dyDescent="0.35">
      <c r="A4216" t="s">
        <v>5846</v>
      </c>
      <c r="B4216" t="s">
        <v>5</v>
      </c>
      <c r="C4216" t="s">
        <v>1739</v>
      </c>
      <c r="D4216" t="s">
        <v>6923</v>
      </c>
      <c r="E4216" t="s">
        <v>1706</v>
      </c>
    </row>
    <row r="4217" spans="1:5" x14ac:dyDescent="0.35">
      <c r="A4217" t="s">
        <v>5847</v>
      </c>
      <c r="B4217" t="s">
        <v>5</v>
      </c>
      <c r="C4217" t="s">
        <v>1739</v>
      </c>
      <c r="D4217" t="s">
        <v>6923</v>
      </c>
      <c r="E4217" t="s">
        <v>1707</v>
      </c>
    </row>
    <row r="4218" spans="1:5" x14ac:dyDescent="0.35">
      <c r="A4218" t="s">
        <v>5848</v>
      </c>
      <c r="B4218" t="s">
        <v>5</v>
      </c>
      <c r="C4218" t="s">
        <v>1739</v>
      </c>
      <c r="D4218" t="s">
        <v>6923</v>
      </c>
      <c r="E4218" t="s">
        <v>1708</v>
      </c>
    </row>
    <row r="4219" spans="1:5" x14ac:dyDescent="0.35">
      <c r="A4219" t="s">
        <v>5849</v>
      </c>
      <c r="B4219" t="s">
        <v>5</v>
      </c>
      <c r="C4219" t="s">
        <v>1739</v>
      </c>
      <c r="D4219" t="s">
        <v>6923</v>
      </c>
      <c r="E4219" t="s">
        <v>1709</v>
      </c>
    </row>
    <row r="4220" spans="1:5" x14ac:dyDescent="0.35">
      <c r="A4220" t="s">
        <v>5850</v>
      </c>
      <c r="B4220" t="s">
        <v>5</v>
      </c>
      <c r="C4220" t="s">
        <v>1739</v>
      </c>
      <c r="D4220" t="s">
        <v>6923</v>
      </c>
      <c r="E4220" t="s">
        <v>1710</v>
      </c>
    </row>
    <row r="4221" spans="1:5" x14ac:dyDescent="0.35">
      <c r="A4221" t="s">
        <v>5851</v>
      </c>
      <c r="B4221" t="s">
        <v>5</v>
      </c>
      <c r="C4221" t="s">
        <v>1739</v>
      </c>
      <c r="D4221" t="s">
        <v>6923</v>
      </c>
      <c r="E4221" t="s">
        <v>1711</v>
      </c>
    </row>
    <row r="4222" spans="1:5" x14ac:dyDescent="0.35">
      <c r="A4222" t="s">
        <v>5852</v>
      </c>
      <c r="B4222" t="s">
        <v>5</v>
      </c>
      <c r="C4222" t="s">
        <v>1739</v>
      </c>
      <c r="D4222" t="s">
        <v>6923</v>
      </c>
      <c r="E4222" t="s">
        <v>1712</v>
      </c>
    </row>
    <row r="4223" spans="1:5" x14ac:dyDescent="0.35">
      <c r="A4223" t="s">
        <v>5853</v>
      </c>
      <c r="B4223" t="s">
        <v>5</v>
      </c>
      <c r="C4223" t="s">
        <v>1739</v>
      </c>
      <c r="D4223" t="s">
        <v>6923</v>
      </c>
      <c r="E4223" t="s">
        <v>1713</v>
      </c>
    </row>
    <row r="4224" spans="1:5" x14ac:dyDescent="0.35">
      <c r="A4224" t="s">
        <v>5854</v>
      </c>
      <c r="B4224" t="s">
        <v>5</v>
      </c>
      <c r="C4224" t="s">
        <v>1739</v>
      </c>
      <c r="D4224" t="s">
        <v>6923</v>
      </c>
      <c r="E4224" t="s">
        <v>1714</v>
      </c>
    </row>
    <row r="4225" spans="1:5" x14ac:dyDescent="0.35">
      <c r="A4225" t="s">
        <v>5855</v>
      </c>
      <c r="B4225" t="s">
        <v>5</v>
      </c>
      <c r="C4225" t="s">
        <v>1739</v>
      </c>
      <c r="D4225" t="s">
        <v>6923</v>
      </c>
      <c r="E4225" t="s">
        <v>1715</v>
      </c>
    </row>
    <row r="4226" spans="1:5" x14ac:dyDescent="0.35">
      <c r="A4226" t="s">
        <v>5856</v>
      </c>
      <c r="B4226" t="s">
        <v>5</v>
      </c>
      <c r="C4226" t="s">
        <v>1739</v>
      </c>
      <c r="D4226" t="s">
        <v>6924</v>
      </c>
      <c r="E4226" t="s">
        <v>1702</v>
      </c>
    </row>
    <row r="4227" spans="1:5" x14ac:dyDescent="0.35">
      <c r="A4227" t="s">
        <v>5857</v>
      </c>
      <c r="B4227" t="s">
        <v>5</v>
      </c>
      <c r="C4227" t="s">
        <v>1739</v>
      </c>
      <c r="D4227" t="s">
        <v>6924</v>
      </c>
      <c r="E4227" t="s">
        <v>1705</v>
      </c>
    </row>
    <row r="4228" spans="1:5" x14ac:dyDescent="0.35">
      <c r="A4228" t="s">
        <v>5858</v>
      </c>
      <c r="B4228" t="s">
        <v>5</v>
      </c>
      <c r="C4228" t="s">
        <v>1739</v>
      </c>
      <c r="D4228" t="s">
        <v>6924</v>
      </c>
      <c r="E4228" t="s">
        <v>1706</v>
      </c>
    </row>
    <row r="4229" spans="1:5" x14ac:dyDescent="0.35">
      <c r="A4229" t="s">
        <v>5859</v>
      </c>
      <c r="B4229" t="s">
        <v>5</v>
      </c>
      <c r="C4229" t="s">
        <v>1739</v>
      </c>
      <c r="D4229" t="s">
        <v>6924</v>
      </c>
      <c r="E4229" t="s">
        <v>1707</v>
      </c>
    </row>
    <row r="4230" spans="1:5" x14ac:dyDescent="0.35">
      <c r="A4230" t="s">
        <v>5860</v>
      </c>
      <c r="B4230" t="s">
        <v>5</v>
      </c>
      <c r="C4230" t="s">
        <v>1739</v>
      </c>
      <c r="D4230" t="s">
        <v>6924</v>
      </c>
      <c r="E4230" t="s">
        <v>1708</v>
      </c>
    </row>
    <row r="4231" spans="1:5" x14ac:dyDescent="0.35">
      <c r="A4231" t="s">
        <v>5861</v>
      </c>
      <c r="B4231" t="s">
        <v>5</v>
      </c>
      <c r="C4231" t="s">
        <v>1739</v>
      </c>
      <c r="D4231" t="s">
        <v>6924</v>
      </c>
      <c r="E4231" t="s">
        <v>1709</v>
      </c>
    </row>
    <row r="4232" spans="1:5" x14ac:dyDescent="0.35">
      <c r="A4232" t="s">
        <v>5862</v>
      </c>
      <c r="B4232" t="s">
        <v>5</v>
      </c>
      <c r="C4232" t="s">
        <v>1739</v>
      </c>
      <c r="D4232" t="s">
        <v>6924</v>
      </c>
      <c r="E4232" t="s">
        <v>1710</v>
      </c>
    </row>
    <row r="4233" spans="1:5" x14ac:dyDescent="0.35">
      <c r="A4233" t="s">
        <v>5863</v>
      </c>
      <c r="B4233" t="s">
        <v>5</v>
      </c>
      <c r="C4233" t="s">
        <v>1739</v>
      </c>
      <c r="D4233" t="s">
        <v>6924</v>
      </c>
      <c r="E4233" t="s">
        <v>1711</v>
      </c>
    </row>
    <row r="4234" spans="1:5" x14ac:dyDescent="0.35">
      <c r="A4234" t="s">
        <v>5864</v>
      </c>
      <c r="B4234" t="s">
        <v>5</v>
      </c>
      <c r="C4234" t="s">
        <v>1739</v>
      </c>
      <c r="D4234" t="s">
        <v>6924</v>
      </c>
      <c r="E4234" t="s">
        <v>1712</v>
      </c>
    </row>
    <row r="4235" spans="1:5" x14ac:dyDescent="0.35">
      <c r="A4235" t="s">
        <v>5865</v>
      </c>
      <c r="B4235" t="s">
        <v>5</v>
      </c>
      <c r="C4235" t="s">
        <v>1739</v>
      </c>
      <c r="D4235" t="s">
        <v>6924</v>
      </c>
      <c r="E4235" t="s">
        <v>1713</v>
      </c>
    </row>
    <row r="4236" spans="1:5" x14ac:dyDescent="0.35">
      <c r="A4236" t="s">
        <v>5866</v>
      </c>
      <c r="B4236" t="s">
        <v>5</v>
      </c>
      <c r="C4236" t="s">
        <v>1739</v>
      </c>
      <c r="D4236" t="s">
        <v>6924</v>
      </c>
      <c r="E4236" t="s">
        <v>1714</v>
      </c>
    </row>
    <row r="4237" spans="1:5" x14ac:dyDescent="0.35">
      <c r="A4237" t="s">
        <v>5867</v>
      </c>
      <c r="B4237" t="s">
        <v>5</v>
      </c>
      <c r="C4237" t="s">
        <v>1739</v>
      </c>
      <c r="D4237" t="s">
        <v>6924</v>
      </c>
      <c r="E4237" t="s">
        <v>1715</v>
      </c>
    </row>
    <row r="4238" spans="1:5" x14ac:dyDescent="0.35">
      <c r="A4238" t="s">
        <v>5868</v>
      </c>
      <c r="B4238" t="s">
        <v>5</v>
      </c>
      <c r="C4238" t="s">
        <v>1739</v>
      </c>
      <c r="D4238" t="s">
        <v>6925</v>
      </c>
      <c r="E4238" t="s">
        <v>1702</v>
      </c>
    </row>
    <row r="4239" spans="1:5" x14ac:dyDescent="0.35">
      <c r="A4239" t="s">
        <v>5869</v>
      </c>
      <c r="B4239" t="s">
        <v>5</v>
      </c>
      <c r="C4239" t="s">
        <v>1739</v>
      </c>
      <c r="D4239" t="s">
        <v>6925</v>
      </c>
      <c r="E4239" t="s">
        <v>1705</v>
      </c>
    </row>
    <row r="4240" spans="1:5" x14ac:dyDescent="0.35">
      <c r="A4240" t="s">
        <v>5870</v>
      </c>
      <c r="B4240" t="s">
        <v>5</v>
      </c>
      <c r="C4240" t="s">
        <v>1739</v>
      </c>
      <c r="D4240" t="s">
        <v>6925</v>
      </c>
      <c r="E4240" t="s">
        <v>1706</v>
      </c>
    </row>
    <row r="4241" spans="1:5" x14ac:dyDescent="0.35">
      <c r="A4241" t="s">
        <v>5871</v>
      </c>
      <c r="B4241" t="s">
        <v>5</v>
      </c>
      <c r="C4241" t="s">
        <v>1739</v>
      </c>
      <c r="D4241" t="s">
        <v>6925</v>
      </c>
      <c r="E4241" t="s">
        <v>1707</v>
      </c>
    </row>
    <row r="4242" spans="1:5" x14ac:dyDescent="0.35">
      <c r="A4242" t="s">
        <v>5872</v>
      </c>
      <c r="B4242" t="s">
        <v>5</v>
      </c>
      <c r="C4242" t="s">
        <v>1739</v>
      </c>
      <c r="D4242" t="s">
        <v>6925</v>
      </c>
      <c r="E4242" t="s">
        <v>1708</v>
      </c>
    </row>
    <row r="4243" spans="1:5" x14ac:dyDescent="0.35">
      <c r="A4243" t="s">
        <v>5873</v>
      </c>
      <c r="B4243" t="s">
        <v>5</v>
      </c>
      <c r="C4243" t="s">
        <v>1739</v>
      </c>
      <c r="D4243" t="s">
        <v>6925</v>
      </c>
      <c r="E4243" t="s">
        <v>1709</v>
      </c>
    </row>
    <row r="4244" spans="1:5" x14ac:dyDescent="0.35">
      <c r="A4244" t="s">
        <v>5874</v>
      </c>
      <c r="B4244" t="s">
        <v>5</v>
      </c>
      <c r="C4244" t="s">
        <v>1739</v>
      </c>
      <c r="D4244" t="s">
        <v>6925</v>
      </c>
      <c r="E4244" t="s">
        <v>1710</v>
      </c>
    </row>
    <row r="4245" spans="1:5" x14ac:dyDescent="0.35">
      <c r="A4245" t="s">
        <v>5875</v>
      </c>
      <c r="B4245" t="s">
        <v>5</v>
      </c>
      <c r="C4245" t="s">
        <v>1739</v>
      </c>
      <c r="D4245" t="s">
        <v>6925</v>
      </c>
      <c r="E4245" t="s">
        <v>1711</v>
      </c>
    </row>
    <row r="4246" spans="1:5" x14ac:dyDescent="0.35">
      <c r="A4246" t="s">
        <v>5876</v>
      </c>
      <c r="B4246" t="s">
        <v>5</v>
      </c>
      <c r="C4246" t="s">
        <v>1739</v>
      </c>
      <c r="D4246" t="s">
        <v>6925</v>
      </c>
      <c r="E4246" t="s">
        <v>1712</v>
      </c>
    </row>
    <row r="4247" spans="1:5" x14ac:dyDescent="0.35">
      <c r="A4247" t="s">
        <v>5877</v>
      </c>
      <c r="B4247" t="s">
        <v>5</v>
      </c>
      <c r="C4247" t="s">
        <v>1739</v>
      </c>
      <c r="D4247" t="s">
        <v>6925</v>
      </c>
      <c r="E4247" t="s">
        <v>1713</v>
      </c>
    </row>
    <row r="4248" spans="1:5" x14ac:dyDescent="0.35">
      <c r="A4248" t="s">
        <v>5878</v>
      </c>
      <c r="B4248" t="s">
        <v>5</v>
      </c>
      <c r="C4248" t="s">
        <v>1739</v>
      </c>
      <c r="D4248" t="s">
        <v>6925</v>
      </c>
      <c r="E4248" t="s">
        <v>1714</v>
      </c>
    </row>
    <row r="4249" spans="1:5" x14ac:dyDescent="0.35">
      <c r="A4249" t="s">
        <v>5879</v>
      </c>
      <c r="B4249" t="s">
        <v>5</v>
      </c>
      <c r="C4249" t="s">
        <v>1739</v>
      </c>
      <c r="D4249" t="s">
        <v>6925</v>
      </c>
      <c r="E4249" t="s">
        <v>1715</v>
      </c>
    </row>
    <row r="4250" spans="1:5" x14ac:dyDescent="0.35">
      <c r="A4250" t="s">
        <v>5880</v>
      </c>
      <c r="B4250" t="s">
        <v>5</v>
      </c>
      <c r="C4250" t="s">
        <v>1739</v>
      </c>
      <c r="D4250" t="s">
        <v>6926</v>
      </c>
      <c r="E4250" t="s">
        <v>1702</v>
      </c>
    </row>
    <row r="4251" spans="1:5" x14ac:dyDescent="0.35">
      <c r="A4251" t="s">
        <v>5881</v>
      </c>
      <c r="B4251" t="s">
        <v>5</v>
      </c>
      <c r="C4251" t="s">
        <v>1739</v>
      </c>
      <c r="D4251" t="s">
        <v>6926</v>
      </c>
      <c r="E4251" t="s">
        <v>1705</v>
      </c>
    </row>
    <row r="4252" spans="1:5" x14ac:dyDescent="0.35">
      <c r="A4252" t="s">
        <v>5882</v>
      </c>
      <c r="B4252" t="s">
        <v>5</v>
      </c>
      <c r="C4252" t="s">
        <v>1739</v>
      </c>
      <c r="D4252" t="s">
        <v>6926</v>
      </c>
      <c r="E4252" t="s">
        <v>1706</v>
      </c>
    </row>
    <row r="4253" spans="1:5" x14ac:dyDescent="0.35">
      <c r="A4253" t="s">
        <v>5883</v>
      </c>
      <c r="B4253" t="s">
        <v>5</v>
      </c>
      <c r="C4253" t="s">
        <v>1739</v>
      </c>
      <c r="D4253" t="s">
        <v>6926</v>
      </c>
      <c r="E4253" t="s">
        <v>1707</v>
      </c>
    </row>
    <row r="4254" spans="1:5" x14ac:dyDescent="0.35">
      <c r="A4254" t="s">
        <v>5884</v>
      </c>
      <c r="B4254" t="s">
        <v>5</v>
      </c>
      <c r="C4254" t="s">
        <v>1739</v>
      </c>
      <c r="D4254" t="s">
        <v>6926</v>
      </c>
      <c r="E4254" t="s">
        <v>1708</v>
      </c>
    </row>
    <row r="4255" spans="1:5" x14ac:dyDescent="0.35">
      <c r="A4255" t="s">
        <v>5885</v>
      </c>
      <c r="B4255" t="s">
        <v>5</v>
      </c>
      <c r="C4255" t="s">
        <v>1739</v>
      </c>
      <c r="D4255" t="s">
        <v>6926</v>
      </c>
      <c r="E4255" t="s">
        <v>1709</v>
      </c>
    </row>
    <row r="4256" spans="1:5" x14ac:dyDescent="0.35">
      <c r="A4256" t="s">
        <v>5886</v>
      </c>
      <c r="B4256" t="s">
        <v>5</v>
      </c>
      <c r="C4256" t="s">
        <v>1739</v>
      </c>
      <c r="D4256" t="s">
        <v>6926</v>
      </c>
      <c r="E4256" t="s">
        <v>1710</v>
      </c>
    </row>
    <row r="4257" spans="1:5" x14ac:dyDescent="0.35">
      <c r="A4257" t="s">
        <v>5887</v>
      </c>
      <c r="B4257" t="s">
        <v>5</v>
      </c>
      <c r="C4257" t="s">
        <v>1739</v>
      </c>
      <c r="D4257" t="s">
        <v>6926</v>
      </c>
      <c r="E4257" t="s">
        <v>1711</v>
      </c>
    </row>
    <row r="4258" spans="1:5" x14ac:dyDescent="0.35">
      <c r="A4258" t="s">
        <v>5888</v>
      </c>
      <c r="B4258" t="s">
        <v>5</v>
      </c>
      <c r="C4258" t="s">
        <v>1739</v>
      </c>
      <c r="D4258" t="s">
        <v>6926</v>
      </c>
      <c r="E4258" t="s">
        <v>1712</v>
      </c>
    </row>
    <row r="4259" spans="1:5" x14ac:dyDescent="0.35">
      <c r="A4259" t="s">
        <v>5889</v>
      </c>
      <c r="B4259" t="s">
        <v>5</v>
      </c>
      <c r="C4259" t="s">
        <v>1739</v>
      </c>
      <c r="D4259" t="s">
        <v>6926</v>
      </c>
      <c r="E4259" t="s">
        <v>1713</v>
      </c>
    </row>
    <row r="4260" spans="1:5" x14ac:dyDescent="0.35">
      <c r="A4260" t="s">
        <v>5890</v>
      </c>
      <c r="B4260" t="s">
        <v>5</v>
      </c>
      <c r="C4260" t="s">
        <v>1739</v>
      </c>
      <c r="D4260" t="s">
        <v>6926</v>
      </c>
      <c r="E4260" t="s">
        <v>1714</v>
      </c>
    </row>
    <row r="4261" spans="1:5" x14ac:dyDescent="0.35">
      <c r="A4261" t="s">
        <v>5891</v>
      </c>
      <c r="B4261" t="s">
        <v>5</v>
      </c>
      <c r="C4261" t="s">
        <v>1739</v>
      </c>
      <c r="D4261" t="s">
        <v>6926</v>
      </c>
      <c r="E4261" t="s">
        <v>1715</v>
      </c>
    </row>
    <row r="4262" spans="1:5" x14ac:dyDescent="0.35">
      <c r="A4262" t="s">
        <v>5892</v>
      </c>
      <c r="B4262" t="s">
        <v>5</v>
      </c>
      <c r="C4262" t="s">
        <v>1739</v>
      </c>
      <c r="D4262" t="s">
        <v>6927</v>
      </c>
      <c r="E4262" t="s">
        <v>1702</v>
      </c>
    </row>
    <row r="4263" spans="1:5" x14ac:dyDescent="0.35">
      <c r="A4263" t="s">
        <v>5893</v>
      </c>
      <c r="B4263" t="s">
        <v>5</v>
      </c>
      <c r="C4263" t="s">
        <v>1739</v>
      </c>
      <c r="D4263" t="s">
        <v>6927</v>
      </c>
      <c r="E4263" t="s">
        <v>1705</v>
      </c>
    </row>
    <row r="4264" spans="1:5" x14ac:dyDescent="0.35">
      <c r="A4264" t="s">
        <v>5894</v>
      </c>
      <c r="B4264" t="s">
        <v>5</v>
      </c>
      <c r="C4264" t="s">
        <v>1739</v>
      </c>
      <c r="D4264" t="s">
        <v>6927</v>
      </c>
      <c r="E4264" t="s">
        <v>1706</v>
      </c>
    </row>
    <row r="4265" spans="1:5" x14ac:dyDescent="0.35">
      <c r="A4265" t="s">
        <v>5895</v>
      </c>
      <c r="B4265" t="s">
        <v>5</v>
      </c>
      <c r="C4265" t="s">
        <v>1739</v>
      </c>
      <c r="D4265" t="s">
        <v>6927</v>
      </c>
      <c r="E4265" t="s">
        <v>1707</v>
      </c>
    </row>
    <row r="4266" spans="1:5" x14ac:dyDescent="0.35">
      <c r="A4266" t="s">
        <v>5896</v>
      </c>
      <c r="B4266" t="s">
        <v>5</v>
      </c>
      <c r="C4266" t="s">
        <v>1739</v>
      </c>
      <c r="D4266" t="s">
        <v>6927</v>
      </c>
      <c r="E4266" t="s">
        <v>1708</v>
      </c>
    </row>
    <row r="4267" spans="1:5" x14ac:dyDescent="0.35">
      <c r="A4267" t="s">
        <v>5897</v>
      </c>
      <c r="B4267" t="s">
        <v>5</v>
      </c>
      <c r="C4267" t="s">
        <v>1739</v>
      </c>
      <c r="D4267" t="s">
        <v>6927</v>
      </c>
      <c r="E4267" t="s">
        <v>1709</v>
      </c>
    </row>
    <row r="4268" spans="1:5" x14ac:dyDescent="0.35">
      <c r="A4268" t="s">
        <v>5898</v>
      </c>
      <c r="B4268" t="s">
        <v>5</v>
      </c>
      <c r="C4268" t="s">
        <v>1739</v>
      </c>
      <c r="D4268" t="s">
        <v>6927</v>
      </c>
      <c r="E4268" t="s">
        <v>1710</v>
      </c>
    </row>
    <row r="4269" spans="1:5" x14ac:dyDescent="0.35">
      <c r="A4269" t="s">
        <v>5899</v>
      </c>
      <c r="B4269" t="s">
        <v>5</v>
      </c>
      <c r="C4269" t="s">
        <v>1739</v>
      </c>
      <c r="D4269" t="s">
        <v>6927</v>
      </c>
      <c r="E4269" t="s">
        <v>1711</v>
      </c>
    </row>
    <row r="4270" spans="1:5" x14ac:dyDescent="0.35">
      <c r="A4270" t="s">
        <v>5900</v>
      </c>
      <c r="B4270" t="s">
        <v>5</v>
      </c>
      <c r="C4270" t="s">
        <v>1739</v>
      </c>
      <c r="D4270" t="s">
        <v>6927</v>
      </c>
      <c r="E4270" t="s">
        <v>1712</v>
      </c>
    </row>
    <row r="4271" spans="1:5" x14ac:dyDescent="0.35">
      <c r="A4271" t="s">
        <v>5901</v>
      </c>
      <c r="B4271" t="s">
        <v>5</v>
      </c>
      <c r="C4271" t="s">
        <v>1739</v>
      </c>
      <c r="D4271" t="s">
        <v>6927</v>
      </c>
      <c r="E4271" t="s">
        <v>1713</v>
      </c>
    </row>
    <row r="4272" spans="1:5" x14ac:dyDescent="0.35">
      <c r="A4272" t="s">
        <v>5902</v>
      </c>
      <c r="B4272" t="s">
        <v>5</v>
      </c>
      <c r="C4272" t="s">
        <v>1739</v>
      </c>
      <c r="D4272" t="s">
        <v>6927</v>
      </c>
      <c r="E4272" t="s">
        <v>1714</v>
      </c>
    </row>
    <row r="4273" spans="1:5" x14ac:dyDescent="0.35">
      <c r="A4273" t="s">
        <v>5903</v>
      </c>
      <c r="B4273" t="s">
        <v>5</v>
      </c>
      <c r="C4273" t="s">
        <v>1739</v>
      </c>
      <c r="D4273" t="s">
        <v>6927</v>
      </c>
      <c r="E4273" t="s">
        <v>1715</v>
      </c>
    </row>
    <row r="4274" spans="1:5" x14ac:dyDescent="0.35">
      <c r="A4274" t="s">
        <v>5904</v>
      </c>
      <c r="B4274" t="s">
        <v>5</v>
      </c>
      <c r="C4274" t="s">
        <v>1739</v>
      </c>
      <c r="D4274" t="s">
        <v>6928</v>
      </c>
      <c r="E4274" t="s">
        <v>1702</v>
      </c>
    </row>
    <row r="4275" spans="1:5" x14ac:dyDescent="0.35">
      <c r="A4275" t="s">
        <v>5905</v>
      </c>
      <c r="B4275" t="s">
        <v>5</v>
      </c>
      <c r="C4275" t="s">
        <v>1739</v>
      </c>
      <c r="D4275" t="s">
        <v>6928</v>
      </c>
      <c r="E4275" t="s">
        <v>1705</v>
      </c>
    </row>
    <row r="4276" spans="1:5" x14ac:dyDescent="0.35">
      <c r="A4276" t="s">
        <v>5906</v>
      </c>
      <c r="B4276" t="s">
        <v>5</v>
      </c>
      <c r="C4276" t="s">
        <v>1739</v>
      </c>
      <c r="D4276" t="s">
        <v>6928</v>
      </c>
      <c r="E4276" t="s">
        <v>1706</v>
      </c>
    </row>
    <row r="4277" spans="1:5" x14ac:dyDescent="0.35">
      <c r="A4277" t="s">
        <v>5907</v>
      </c>
      <c r="B4277" t="s">
        <v>5</v>
      </c>
      <c r="C4277" t="s">
        <v>1739</v>
      </c>
      <c r="D4277" t="s">
        <v>6928</v>
      </c>
      <c r="E4277" t="s">
        <v>1707</v>
      </c>
    </row>
    <row r="4278" spans="1:5" x14ac:dyDescent="0.35">
      <c r="A4278" t="s">
        <v>5908</v>
      </c>
      <c r="B4278" t="s">
        <v>5</v>
      </c>
      <c r="C4278" t="s">
        <v>1739</v>
      </c>
      <c r="D4278" t="s">
        <v>6928</v>
      </c>
      <c r="E4278" t="s">
        <v>1708</v>
      </c>
    </row>
    <row r="4279" spans="1:5" x14ac:dyDescent="0.35">
      <c r="A4279" t="s">
        <v>5909</v>
      </c>
      <c r="B4279" t="s">
        <v>5</v>
      </c>
      <c r="C4279" t="s">
        <v>1739</v>
      </c>
      <c r="D4279" t="s">
        <v>6928</v>
      </c>
      <c r="E4279" t="s">
        <v>1709</v>
      </c>
    </row>
    <row r="4280" spans="1:5" x14ac:dyDescent="0.35">
      <c r="A4280" t="s">
        <v>5910</v>
      </c>
      <c r="B4280" t="s">
        <v>5</v>
      </c>
      <c r="C4280" t="s">
        <v>1739</v>
      </c>
      <c r="D4280" t="s">
        <v>6928</v>
      </c>
      <c r="E4280" t="s">
        <v>1710</v>
      </c>
    </row>
    <row r="4281" spans="1:5" x14ac:dyDescent="0.35">
      <c r="A4281" t="s">
        <v>5911</v>
      </c>
      <c r="B4281" t="s">
        <v>5</v>
      </c>
      <c r="C4281" t="s">
        <v>1739</v>
      </c>
      <c r="D4281" t="s">
        <v>6928</v>
      </c>
      <c r="E4281" t="s">
        <v>1711</v>
      </c>
    </row>
    <row r="4282" spans="1:5" x14ac:dyDescent="0.35">
      <c r="A4282" t="s">
        <v>5912</v>
      </c>
      <c r="B4282" t="s">
        <v>5</v>
      </c>
      <c r="C4282" t="s">
        <v>1739</v>
      </c>
      <c r="D4282" t="s">
        <v>6928</v>
      </c>
      <c r="E4282" t="s">
        <v>1712</v>
      </c>
    </row>
    <row r="4283" spans="1:5" x14ac:dyDescent="0.35">
      <c r="A4283" t="s">
        <v>5913</v>
      </c>
      <c r="B4283" t="s">
        <v>5</v>
      </c>
      <c r="C4283" t="s">
        <v>1739</v>
      </c>
      <c r="D4283" t="s">
        <v>6928</v>
      </c>
      <c r="E4283" t="s">
        <v>1713</v>
      </c>
    </row>
    <row r="4284" spans="1:5" x14ac:dyDescent="0.35">
      <c r="A4284" t="s">
        <v>5914</v>
      </c>
      <c r="B4284" t="s">
        <v>5</v>
      </c>
      <c r="C4284" t="s">
        <v>1739</v>
      </c>
      <c r="D4284" t="s">
        <v>6928</v>
      </c>
      <c r="E4284" t="s">
        <v>1714</v>
      </c>
    </row>
    <row r="4285" spans="1:5" x14ac:dyDescent="0.35">
      <c r="A4285" t="s">
        <v>5915</v>
      </c>
      <c r="B4285" t="s">
        <v>5</v>
      </c>
      <c r="C4285" t="s">
        <v>1739</v>
      </c>
      <c r="D4285" t="s">
        <v>6928</v>
      </c>
      <c r="E4285" t="s">
        <v>1715</v>
      </c>
    </row>
    <row r="4286" spans="1:5" x14ac:dyDescent="0.35">
      <c r="A4286" t="s">
        <v>5916</v>
      </c>
      <c r="B4286" t="s">
        <v>5</v>
      </c>
      <c r="C4286" t="s">
        <v>1739</v>
      </c>
      <c r="D4286" t="s">
        <v>6929</v>
      </c>
      <c r="E4286" t="s">
        <v>1702</v>
      </c>
    </row>
    <row r="4287" spans="1:5" x14ac:dyDescent="0.35">
      <c r="A4287" t="s">
        <v>5917</v>
      </c>
      <c r="B4287" t="s">
        <v>5</v>
      </c>
      <c r="C4287" t="s">
        <v>1739</v>
      </c>
      <c r="D4287" t="s">
        <v>6929</v>
      </c>
      <c r="E4287" t="s">
        <v>1705</v>
      </c>
    </row>
    <row r="4288" spans="1:5" x14ac:dyDescent="0.35">
      <c r="A4288" t="s">
        <v>5918</v>
      </c>
      <c r="B4288" t="s">
        <v>5</v>
      </c>
      <c r="C4288" t="s">
        <v>1739</v>
      </c>
      <c r="D4288" t="s">
        <v>6929</v>
      </c>
      <c r="E4288" t="s">
        <v>1706</v>
      </c>
    </row>
    <row r="4289" spans="1:5" x14ac:dyDescent="0.35">
      <c r="A4289" t="s">
        <v>5919</v>
      </c>
      <c r="B4289" t="s">
        <v>5</v>
      </c>
      <c r="C4289" t="s">
        <v>1739</v>
      </c>
      <c r="D4289" t="s">
        <v>6929</v>
      </c>
      <c r="E4289" t="s">
        <v>1707</v>
      </c>
    </row>
    <row r="4290" spans="1:5" x14ac:dyDescent="0.35">
      <c r="A4290" t="s">
        <v>5920</v>
      </c>
      <c r="B4290" t="s">
        <v>5</v>
      </c>
      <c r="C4290" t="s">
        <v>1739</v>
      </c>
      <c r="D4290" t="s">
        <v>6929</v>
      </c>
      <c r="E4290" t="s">
        <v>1708</v>
      </c>
    </row>
    <row r="4291" spans="1:5" x14ac:dyDescent="0.35">
      <c r="A4291" t="s">
        <v>5921</v>
      </c>
      <c r="B4291" t="s">
        <v>5</v>
      </c>
      <c r="C4291" t="s">
        <v>1739</v>
      </c>
      <c r="D4291" t="s">
        <v>6929</v>
      </c>
      <c r="E4291" t="s">
        <v>1709</v>
      </c>
    </row>
    <row r="4292" spans="1:5" x14ac:dyDescent="0.35">
      <c r="A4292" t="s">
        <v>5922</v>
      </c>
      <c r="B4292" t="s">
        <v>5</v>
      </c>
      <c r="C4292" t="s">
        <v>1739</v>
      </c>
      <c r="D4292" t="s">
        <v>6929</v>
      </c>
      <c r="E4292" t="s">
        <v>1710</v>
      </c>
    </row>
    <row r="4293" spans="1:5" x14ac:dyDescent="0.35">
      <c r="A4293" t="s">
        <v>5923</v>
      </c>
      <c r="B4293" t="s">
        <v>5</v>
      </c>
      <c r="C4293" t="s">
        <v>1739</v>
      </c>
      <c r="D4293" t="s">
        <v>6929</v>
      </c>
      <c r="E4293" t="s">
        <v>1711</v>
      </c>
    </row>
    <row r="4294" spans="1:5" x14ac:dyDescent="0.35">
      <c r="A4294" t="s">
        <v>5924</v>
      </c>
      <c r="B4294" t="s">
        <v>5</v>
      </c>
      <c r="C4294" t="s">
        <v>1739</v>
      </c>
      <c r="D4294" t="s">
        <v>6929</v>
      </c>
      <c r="E4294" t="s">
        <v>1712</v>
      </c>
    </row>
    <row r="4295" spans="1:5" x14ac:dyDescent="0.35">
      <c r="A4295" t="s">
        <v>5925</v>
      </c>
      <c r="B4295" t="s">
        <v>5</v>
      </c>
      <c r="C4295" t="s">
        <v>1739</v>
      </c>
      <c r="D4295" t="s">
        <v>6929</v>
      </c>
      <c r="E4295" t="s">
        <v>1713</v>
      </c>
    </row>
    <row r="4296" spans="1:5" x14ac:dyDescent="0.35">
      <c r="A4296" t="s">
        <v>5926</v>
      </c>
      <c r="B4296" t="s">
        <v>5</v>
      </c>
      <c r="C4296" t="s">
        <v>1739</v>
      </c>
      <c r="D4296" t="s">
        <v>6929</v>
      </c>
      <c r="E4296" t="s">
        <v>1714</v>
      </c>
    </row>
    <row r="4297" spans="1:5" x14ac:dyDescent="0.35">
      <c r="A4297" t="s">
        <v>5927</v>
      </c>
      <c r="B4297" t="s">
        <v>5</v>
      </c>
      <c r="C4297" t="s">
        <v>1739</v>
      </c>
      <c r="D4297" t="s">
        <v>6929</v>
      </c>
      <c r="E4297" t="s">
        <v>1715</v>
      </c>
    </row>
    <row r="4298" spans="1:5" x14ac:dyDescent="0.35">
      <c r="A4298" t="s">
        <v>5928</v>
      </c>
      <c r="B4298" t="s">
        <v>5</v>
      </c>
      <c r="C4298" t="s">
        <v>1739</v>
      </c>
      <c r="D4298" t="s">
        <v>6930</v>
      </c>
      <c r="E4298" t="s">
        <v>1702</v>
      </c>
    </row>
    <row r="4299" spans="1:5" x14ac:dyDescent="0.35">
      <c r="A4299" t="s">
        <v>5929</v>
      </c>
      <c r="B4299" t="s">
        <v>5</v>
      </c>
      <c r="C4299" t="s">
        <v>1739</v>
      </c>
      <c r="D4299" t="s">
        <v>6930</v>
      </c>
      <c r="E4299" t="s">
        <v>1705</v>
      </c>
    </row>
    <row r="4300" spans="1:5" x14ac:dyDescent="0.35">
      <c r="A4300" t="s">
        <v>5930</v>
      </c>
      <c r="B4300" t="s">
        <v>5</v>
      </c>
      <c r="C4300" t="s">
        <v>1739</v>
      </c>
      <c r="D4300" t="s">
        <v>6930</v>
      </c>
      <c r="E4300" t="s">
        <v>1706</v>
      </c>
    </row>
    <row r="4301" spans="1:5" x14ac:dyDescent="0.35">
      <c r="A4301" t="s">
        <v>5931</v>
      </c>
      <c r="B4301" t="s">
        <v>5</v>
      </c>
      <c r="C4301" t="s">
        <v>1739</v>
      </c>
      <c r="D4301" t="s">
        <v>6930</v>
      </c>
      <c r="E4301" t="s">
        <v>1707</v>
      </c>
    </row>
    <row r="4302" spans="1:5" x14ac:dyDescent="0.35">
      <c r="A4302" t="s">
        <v>5932</v>
      </c>
      <c r="B4302" t="s">
        <v>5</v>
      </c>
      <c r="C4302" t="s">
        <v>1739</v>
      </c>
      <c r="D4302" t="s">
        <v>6930</v>
      </c>
      <c r="E4302" t="s">
        <v>1708</v>
      </c>
    </row>
    <row r="4303" spans="1:5" x14ac:dyDescent="0.35">
      <c r="A4303" t="s">
        <v>5933</v>
      </c>
      <c r="B4303" t="s">
        <v>5</v>
      </c>
      <c r="C4303" t="s">
        <v>1739</v>
      </c>
      <c r="D4303" t="s">
        <v>6930</v>
      </c>
      <c r="E4303" t="s">
        <v>1709</v>
      </c>
    </row>
    <row r="4304" spans="1:5" x14ac:dyDescent="0.35">
      <c r="A4304" t="s">
        <v>5934</v>
      </c>
      <c r="B4304" t="s">
        <v>5</v>
      </c>
      <c r="C4304" t="s">
        <v>1739</v>
      </c>
      <c r="D4304" t="s">
        <v>6930</v>
      </c>
      <c r="E4304" t="s">
        <v>1710</v>
      </c>
    </row>
    <row r="4305" spans="1:5" x14ac:dyDescent="0.35">
      <c r="A4305" t="s">
        <v>5935</v>
      </c>
      <c r="B4305" t="s">
        <v>5</v>
      </c>
      <c r="C4305" t="s">
        <v>1739</v>
      </c>
      <c r="D4305" t="s">
        <v>6930</v>
      </c>
      <c r="E4305" t="s">
        <v>1711</v>
      </c>
    </row>
    <row r="4306" spans="1:5" x14ac:dyDescent="0.35">
      <c r="A4306" t="s">
        <v>5936</v>
      </c>
      <c r="B4306" t="s">
        <v>5</v>
      </c>
      <c r="C4306" t="s">
        <v>1739</v>
      </c>
      <c r="D4306" t="s">
        <v>6930</v>
      </c>
      <c r="E4306" t="s">
        <v>1712</v>
      </c>
    </row>
    <row r="4307" spans="1:5" x14ac:dyDescent="0.35">
      <c r="A4307" t="s">
        <v>5937</v>
      </c>
      <c r="B4307" t="s">
        <v>5</v>
      </c>
      <c r="C4307" t="s">
        <v>1739</v>
      </c>
      <c r="D4307" t="s">
        <v>6930</v>
      </c>
      <c r="E4307" t="s">
        <v>1713</v>
      </c>
    </row>
    <row r="4308" spans="1:5" x14ac:dyDescent="0.35">
      <c r="A4308" t="s">
        <v>5938</v>
      </c>
      <c r="B4308" t="s">
        <v>5</v>
      </c>
      <c r="C4308" t="s">
        <v>1739</v>
      </c>
      <c r="D4308" t="s">
        <v>6930</v>
      </c>
      <c r="E4308" t="s">
        <v>1714</v>
      </c>
    </row>
    <row r="4309" spans="1:5" x14ac:dyDescent="0.35">
      <c r="A4309" t="s">
        <v>5939</v>
      </c>
      <c r="B4309" t="s">
        <v>5</v>
      </c>
      <c r="C4309" t="s">
        <v>1739</v>
      </c>
      <c r="D4309" t="s">
        <v>6930</v>
      </c>
      <c r="E4309" t="s">
        <v>1715</v>
      </c>
    </row>
    <row r="4310" spans="1:5" x14ac:dyDescent="0.35">
      <c r="A4310" t="s">
        <v>5940</v>
      </c>
      <c r="B4310" t="s">
        <v>5</v>
      </c>
      <c r="C4310" t="s">
        <v>1739</v>
      </c>
      <c r="D4310" t="s">
        <v>6931</v>
      </c>
      <c r="E4310" t="s">
        <v>1702</v>
      </c>
    </row>
    <row r="4311" spans="1:5" x14ac:dyDescent="0.35">
      <c r="A4311" t="s">
        <v>5941</v>
      </c>
      <c r="B4311" t="s">
        <v>5</v>
      </c>
      <c r="C4311" t="s">
        <v>1739</v>
      </c>
      <c r="D4311" t="s">
        <v>6931</v>
      </c>
      <c r="E4311" t="s">
        <v>1705</v>
      </c>
    </row>
    <row r="4312" spans="1:5" x14ac:dyDescent="0.35">
      <c r="A4312" t="s">
        <v>5942</v>
      </c>
      <c r="B4312" t="s">
        <v>5</v>
      </c>
      <c r="C4312" t="s">
        <v>1739</v>
      </c>
      <c r="D4312" t="s">
        <v>6931</v>
      </c>
      <c r="E4312" t="s">
        <v>1706</v>
      </c>
    </row>
    <row r="4313" spans="1:5" x14ac:dyDescent="0.35">
      <c r="A4313" t="s">
        <v>5943</v>
      </c>
      <c r="B4313" t="s">
        <v>5</v>
      </c>
      <c r="C4313" t="s">
        <v>1739</v>
      </c>
      <c r="D4313" t="s">
        <v>6931</v>
      </c>
      <c r="E4313" t="s">
        <v>1707</v>
      </c>
    </row>
    <row r="4314" spans="1:5" x14ac:dyDescent="0.35">
      <c r="A4314" t="s">
        <v>5944</v>
      </c>
      <c r="B4314" t="s">
        <v>5</v>
      </c>
      <c r="C4314" t="s">
        <v>1739</v>
      </c>
      <c r="D4314" t="s">
        <v>6931</v>
      </c>
      <c r="E4314" t="s">
        <v>1708</v>
      </c>
    </row>
    <row r="4315" spans="1:5" x14ac:dyDescent="0.35">
      <c r="A4315" t="s">
        <v>5945</v>
      </c>
      <c r="B4315" t="s">
        <v>5</v>
      </c>
      <c r="C4315" t="s">
        <v>1739</v>
      </c>
      <c r="D4315" t="s">
        <v>6931</v>
      </c>
      <c r="E4315" t="s">
        <v>1709</v>
      </c>
    </row>
    <row r="4316" spans="1:5" x14ac:dyDescent="0.35">
      <c r="A4316" t="s">
        <v>5946</v>
      </c>
      <c r="B4316" t="s">
        <v>5</v>
      </c>
      <c r="C4316" t="s">
        <v>1739</v>
      </c>
      <c r="D4316" t="s">
        <v>6931</v>
      </c>
      <c r="E4316" t="s">
        <v>1710</v>
      </c>
    </row>
    <row r="4317" spans="1:5" x14ac:dyDescent="0.35">
      <c r="A4317" t="s">
        <v>5947</v>
      </c>
      <c r="B4317" t="s">
        <v>5</v>
      </c>
      <c r="C4317" t="s">
        <v>1739</v>
      </c>
      <c r="D4317" t="s">
        <v>6931</v>
      </c>
      <c r="E4317" t="s">
        <v>1711</v>
      </c>
    </row>
    <row r="4318" spans="1:5" x14ac:dyDescent="0.35">
      <c r="A4318" t="s">
        <v>5948</v>
      </c>
      <c r="B4318" t="s">
        <v>5</v>
      </c>
      <c r="C4318" t="s">
        <v>1739</v>
      </c>
      <c r="D4318" t="s">
        <v>6931</v>
      </c>
      <c r="E4318" t="s">
        <v>1712</v>
      </c>
    </row>
    <row r="4319" spans="1:5" x14ac:dyDescent="0.35">
      <c r="A4319" t="s">
        <v>5949</v>
      </c>
      <c r="B4319" t="s">
        <v>5</v>
      </c>
      <c r="C4319" t="s">
        <v>1739</v>
      </c>
      <c r="D4319" t="s">
        <v>6931</v>
      </c>
      <c r="E4319" t="s">
        <v>1713</v>
      </c>
    </row>
    <row r="4320" spans="1:5" x14ac:dyDescent="0.35">
      <c r="A4320" t="s">
        <v>5950</v>
      </c>
      <c r="B4320" t="s">
        <v>5</v>
      </c>
      <c r="C4320" t="s">
        <v>1739</v>
      </c>
      <c r="D4320" t="s">
        <v>6931</v>
      </c>
      <c r="E4320" t="s">
        <v>1714</v>
      </c>
    </row>
    <row r="4321" spans="1:5" x14ac:dyDescent="0.35">
      <c r="A4321" t="s">
        <v>5951</v>
      </c>
      <c r="B4321" t="s">
        <v>5</v>
      </c>
      <c r="C4321" t="s">
        <v>1739</v>
      </c>
      <c r="D4321" t="s">
        <v>6931</v>
      </c>
      <c r="E4321" t="s">
        <v>1715</v>
      </c>
    </row>
    <row r="4322" spans="1:5" x14ac:dyDescent="0.35">
      <c r="A4322" t="s">
        <v>5952</v>
      </c>
      <c r="B4322" t="s">
        <v>5</v>
      </c>
      <c r="C4322" t="s">
        <v>1739</v>
      </c>
      <c r="D4322" t="s">
        <v>6932</v>
      </c>
      <c r="E4322" t="s">
        <v>1702</v>
      </c>
    </row>
    <row r="4323" spans="1:5" x14ac:dyDescent="0.35">
      <c r="A4323" t="s">
        <v>5953</v>
      </c>
      <c r="B4323" t="s">
        <v>5</v>
      </c>
      <c r="C4323" t="s">
        <v>1739</v>
      </c>
      <c r="D4323" t="s">
        <v>6932</v>
      </c>
      <c r="E4323" t="s">
        <v>1705</v>
      </c>
    </row>
    <row r="4324" spans="1:5" x14ac:dyDescent="0.35">
      <c r="A4324" t="s">
        <v>5954</v>
      </c>
      <c r="B4324" t="s">
        <v>5</v>
      </c>
      <c r="C4324" t="s">
        <v>1739</v>
      </c>
      <c r="D4324" t="s">
        <v>6932</v>
      </c>
      <c r="E4324" t="s">
        <v>1706</v>
      </c>
    </row>
    <row r="4325" spans="1:5" x14ac:dyDescent="0.35">
      <c r="A4325" t="s">
        <v>5955</v>
      </c>
      <c r="B4325" t="s">
        <v>5</v>
      </c>
      <c r="C4325" t="s">
        <v>1739</v>
      </c>
      <c r="D4325" t="s">
        <v>6932</v>
      </c>
      <c r="E4325" t="s">
        <v>1707</v>
      </c>
    </row>
    <row r="4326" spans="1:5" x14ac:dyDescent="0.35">
      <c r="A4326" t="s">
        <v>5956</v>
      </c>
      <c r="B4326" t="s">
        <v>5</v>
      </c>
      <c r="C4326" t="s">
        <v>1739</v>
      </c>
      <c r="D4326" t="s">
        <v>6932</v>
      </c>
      <c r="E4326" t="s">
        <v>1708</v>
      </c>
    </row>
    <row r="4327" spans="1:5" x14ac:dyDescent="0.35">
      <c r="A4327" t="s">
        <v>5957</v>
      </c>
      <c r="B4327" t="s">
        <v>5</v>
      </c>
      <c r="C4327" t="s">
        <v>1739</v>
      </c>
      <c r="D4327" t="s">
        <v>6932</v>
      </c>
      <c r="E4327" t="s">
        <v>1709</v>
      </c>
    </row>
    <row r="4328" spans="1:5" x14ac:dyDescent="0.35">
      <c r="A4328" t="s">
        <v>5958</v>
      </c>
      <c r="B4328" t="s">
        <v>5</v>
      </c>
      <c r="C4328" t="s">
        <v>1739</v>
      </c>
      <c r="D4328" t="s">
        <v>6932</v>
      </c>
      <c r="E4328" t="s">
        <v>1710</v>
      </c>
    </row>
    <row r="4329" spans="1:5" x14ac:dyDescent="0.35">
      <c r="A4329" t="s">
        <v>5959</v>
      </c>
      <c r="B4329" t="s">
        <v>5</v>
      </c>
      <c r="C4329" t="s">
        <v>1739</v>
      </c>
      <c r="D4329" t="s">
        <v>6932</v>
      </c>
      <c r="E4329" t="s">
        <v>1711</v>
      </c>
    </row>
    <row r="4330" spans="1:5" x14ac:dyDescent="0.35">
      <c r="A4330" t="s">
        <v>5960</v>
      </c>
      <c r="B4330" t="s">
        <v>5</v>
      </c>
      <c r="C4330" t="s">
        <v>1739</v>
      </c>
      <c r="D4330" t="s">
        <v>6932</v>
      </c>
      <c r="E4330" t="s">
        <v>1712</v>
      </c>
    </row>
    <row r="4331" spans="1:5" x14ac:dyDescent="0.35">
      <c r="A4331" t="s">
        <v>5961</v>
      </c>
      <c r="B4331" t="s">
        <v>5</v>
      </c>
      <c r="C4331" t="s">
        <v>1739</v>
      </c>
      <c r="D4331" t="s">
        <v>6932</v>
      </c>
      <c r="E4331" t="s">
        <v>1713</v>
      </c>
    </row>
    <row r="4332" spans="1:5" x14ac:dyDescent="0.35">
      <c r="A4332" t="s">
        <v>5962</v>
      </c>
      <c r="B4332" t="s">
        <v>5</v>
      </c>
      <c r="C4332" t="s">
        <v>1739</v>
      </c>
      <c r="D4332" t="s">
        <v>6932</v>
      </c>
      <c r="E4332" t="s">
        <v>1714</v>
      </c>
    </row>
    <row r="4333" spans="1:5" x14ac:dyDescent="0.35">
      <c r="A4333" t="s">
        <v>5963</v>
      </c>
      <c r="B4333" t="s">
        <v>5</v>
      </c>
      <c r="C4333" t="s">
        <v>1739</v>
      </c>
      <c r="D4333" t="s">
        <v>6932</v>
      </c>
      <c r="E4333" t="s">
        <v>1715</v>
      </c>
    </row>
    <row r="4334" spans="1:5" x14ac:dyDescent="0.35">
      <c r="A4334" t="s">
        <v>5964</v>
      </c>
      <c r="B4334" t="s">
        <v>5</v>
      </c>
      <c r="C4334" t="s">
        <v>1739</v>
      </c>
      <c r="D4334" t="s">
        <v>6933</v>
      </c>
      <c r="E4334" t="s">
        <v>1702</v>
      </c>
    </row>
    <row r="4335" spans="1:5" x14ac:dyDescent="0.35">
      <c r="A4335" t="s">
        <v>5965</v>
      </c>
      <c r="B4335" t="s">
        <v>5</v>
      </c>
      <c r="C4335" t="s">
        <v>1739</v>
      </c>
      <c r="D4335" t="s">
        <v>6933</v>
      </c>
      <c r="E4335" t="s">
        <v>1705</v>
      </c>
    </row>
    <row r="4336" spans="1:5" x14ac:dyDescent="0.35">
      <c r="A4336" t="s">
        <v>5966</v>
      </c>
      <c r="B4336" t="s">
        <v>5</v>
      </c>
      <c r="C4336" t="s">
        <v>1739</v>
      </c>
      <c r="D4336" t="s">
        <v>6933</v>
      </c>
      <c r="E4336" t="s">
        <v>1706</v>
      </c>
    </row>
    <row r="4337" spans="1:5" x14ac:dyDescent="0.35">
      <c r="A4337" t="s">
        <v>5967</v>
      </c>
      <c r="B4337" t="s">
        <v>5</v>
      </c>
      <c r="C4337" t="s">
        <v>1739</v>
      </c>
      <c r="D4337" t="s">
        <v>6933</v>
      </c>
      <c r="E4337" t="s">
        <v>1707</v>
      </c>
    </row>
    <row r="4338" spans="1:5" x14ac:dyDescent="0.35">
      <c r="A4338" t="s">
        <v>5968</v>
      </c>
      <c r="B4338" t="s">
        <v>5</v>
      </c>
      <c r="C4338" t="s">
        <v>1739</v>
      </c>
      <c r="D4338" t="s">
        <v>6933</v>
      </c>
      <c r="E4338" t="s">
        <v>1708</v>
      </c>
    </row>
    <row r="4339" spans="1:5" x14ac:dyDescent="0.35">
      <c r="A4339" t="s">
        <v>5969</v>
      </c>
      <c r="B4339" t="s">
        <v>5</v>
      </c>
      <c r="C4339" t="s">
        <v>1739</v>
      </c>
      <c r="D4339" t="s">
        <v>6933</v>
      </c>
      <c r="E4339" t="s">
        <v>1709</v>
      </c>
    </row>
    <row r="4340" spans="1:5" x14ac:dyDescent="0.35">
      <c r="A4340" t="s">
        <v>5970</v>
      </c>
      <c r="B4340" t="s">
        <v>5</v>
      </c>
      <c r="C4340" t="s">
        <v>1739</v>
      </c>
      <c r="D4340" t="s">
        <v>6933</v>
      </c>
      <c r="E4340" t="s">
        <v>1710</v>
      </c>
    </row>
    <row r="4341" spans="1:5" x14ac:dyDescent="0.35">
      <c r="A4341" t="s">
        <v>5971</v>
      </c>
      <c r="B4341" t="s">
        <v>5</v>
      </c>
      <c r="C4341" t="s">
        <v>1739</v>
      </c>
      <c r="D4341" t="s">
        <v>6933</v>
      </c>
      <c r="E4341" t="s">
        <v>1711</v>
      </c>
    </row>
    <row r="4342" spans="1:5" x14ac:dyDescent="0.35">
      <c r="A4342" t="s">
        <v>5972</v>
      </c>
      <c r="B4342" t="s">
        <v>5</v>
      </c>
      <c r="C4342" t="s">
        <v>1739</v>
      </c>
      <c r="D4342" t="s">
        <v>6933</v>
      </c>
      <c r="E4342" t="s">
        <v>1712</v>
      </c>
    </row>
    <row r="4343" spans="1:5" x14ac:dyDescent="0.35">
      <c r="A4343" t="s">
        <v>5973</v>
      </c>
      <c r="B4343" t="s">
        <v>5</v>
      </c>
      <c r="C4343" t="s">
        <v>1739</v>
      </c>
      <c r="D4343" t="s">
        <v>6933</v>
      </c>
      <c r="E4343" t="s">
        <v>1713</v>
      </c>
    </row>
    <row r="4344" spans="1:5" x14ac:dyDescent="0.35">
      <c r="A4344" t="s">
        <v>5974</v>
      </c>
      <c r="B4344" t="s">
        <v>5</v>
      </c>
      <c r="C4344" t="s">
        <v>1739</v>
      </c>
      <c r="D4344" t="s">
        <v>6933</v>
      </c>
      <c r="E4344" t="s">
        <v>1714</v>
      </c>
    </row>
    <row r="4345" spans="1:5" x14ac:dyDescent="0.35">
      <c r="A4345" t="s">
        <v>5975</v>
      </c>
      <c r="B4345" t="s">
        <v>5</v>
      </c>
      <c r="C4345" t="s">
        <v>1739</v>
      </c>
      <c r="D4345" t="s">
        <v>6933</v>
      </c>
      <c r="E4345" t="s">
        <v>1715</v>
      </c>
    </row>
    <row r="4346" spans="1:5" x14ac:dyDescent="0.35">
      <c r="A4346" t="s">
        <v>5976</v>
      </c>
      <c r="B4346" t="s">
        <v>5</v>
      </c>
      <c r="C4346" t="s">
        <v>1739</v>
      </c>
      <c r="D4346" t="s">
        <v>6934</v>
      </c>
      <c r="E4346" t="s">
        <v>1702</v>
      </c>
    </row>
    <row r="4347" spans="1:5" x14ac:dyDescent="0.35">
      <c r="A4347" t="s">
        <v>5977</v>
      </c>
      <c r="B4347" t="s">
        <v>5</v>
      </c>
      <c r="C4347" t="s">
        <v>1739</v>
      </c>
      <c r="D4347" t="s">
        <v>6934</v>
      </c>
      <c r="E4347" t="s">
        <v>1705</v>
      </c>
    </row>
    <row r="4348" spans="1:5" x14ac:dyDescent="0.35">
      <c r="A4348" t="s">
        <v>5978</v>
      </c>
      <c r="B4348" t="s">
        <v>5</v>
      </c>
      <c r="C4348" t="s">
        <v>1739</v>
      </c>
      <c r="D4348" t="s">
        <v>6934</v>
      </c>
      <c r="E4348" t="s">
        <v>1706</v>
      </c>
    </row>
    <row r="4349" spans="1:5" x14ac:dyDescent="0.35">
      <c r="A4349" t="s">
        <v>5979</v>
      </c>
      <c r="B4349" t="s">
        <v>5</v>
      </c>
      <c r="C4349" t="s">
        <v>1739</v>
      </c>
      <c r="D4349" t="s">
        <v>6934</v>
      </c>
      <c r="E4349" t="s">
        <v>1707</v>
      </c>
    </row>
    <row r="4350" spans="1:5" x14ac:dyDescent="0.35">
      <c r="A4350" t="s">
        <v>5980</v>
      </c>
      <c r="B4350" t="s">
        <v>5</v>
      </c>
      <c r="C4350" t="s">
        <v>1739</v>
      </c>
      <c r="D4350" t="s">
        <v>6934</v>
      </c>
      <c r="E4350" t="s">
        <v>1708</v>
      </c>
    </row>
    <row r="4351" spans="1:5" x14ac:dyDescent="0.35">
      <c r="A4351" t="s">
        <v>5981</v>
      </c>
      <c r="B4351" t="s">
        <v>5</v>
      </c>
      <c r="C4351" t="s">
        <v>1739</v>
      </c>
      <c r="D4351" t="s">
        <v>6934</v>
      </c>
      <c r="E4351" t="s">
        <v>1709</v>
      </c>
    </row>
    <row r="4352" spans="1:5" x14ac:dyDescent="0.35">
      <c r="A4352" t="s">
        <v>5982</v>
      </c>
      <c r="B4352" t="s">
        <v>5</v>
      </c>
      <c r="C4352" t="s">
        <v>1739</v>
      </c>
      <c r="D4352" t="s">
        <v>6934</v>
      </c>
      <c r="E4352" t="s">
        <v>1710</v>
      </c>
    </row>
    <row r="4353" spans="1:5" x14ac:dyDescent="0.35">
      <c r="A4353" t="s">
        <v>5983</v>
      </c>
      <c r="B4353" t="s">
        <v>5</v>
      </c>
      <c r="C4353" t="s">
        <v>1739</v>
      </c>
      <c r="D4353" t="s">
        <v>6934</v>
      </c>
      <c r="E4353" t="s">
        <v>1711</v>
      </c>
    </row>
    <row r="4354" spans="1:5" x14ac:dyDescent="0.35">
      <c r="A4354" t="s">
        <v>5984</v>
      </c>
      <c r="B4354" t="s">
        <v>5</v>
      </c>
      <c r="C4354" t="s">
        <v>1739</v>
      </c>
      <c r="D4354" t="s">
        <v>6934</v>
      </c>
      <c r="E4354" t="s">
        <v>1712</v>
      </c>
    </row>
    <row r="4355" spans="1:5" x14ac:dyDescent="0.35">
      <c r="A4355" t="s">
        <v>5985</v>
      </c>
      <c r="B4355" t="s">
        <v>5</v>
      </c>
      <c r="C4355" t="s">
        <v>1739</v>
      </c>
      <c r="D4355" t="s">
        <v>6934</v>
      </c>
      <c r="E4355" t="s">
        <v>1713</v>
      </c>
    </row>
    <row r="4356" spans="1:5" x14ac:dyDescent="0.35">
      <c r="A4356" t="s">
        <v>5986</v>
      </c>
      <c r="B4356" t="s">
        <v>5</v>
      </c>
      <c r="C4356" t="s">
        <v>1739</v>
      </c>
      <c r="D4356" t="s">
        <v>6934</v>
      </c>
      <c r="E4356" t="s">
        <v>1714</v>
      </c>
    </row>
    <row r="4357" spans="1:5" x14ac:dyDescent="0.35">
      <c r="A4357" t="s">
        <v>5987</v>
      </c>
      <c r="B4357" t="s">
        <v>5</v>
      </c>
      <c r="C4357" t="s">
        <v>1739</v>
      </c>
      <c r="D4357" t="s">
        <v>6934</v>
      </c>
      <c r="E4357" t="s">
        <v>1715</v>
      </c>
    </row>
    <row r="4358" spans="1:5" x14ac:dyDescent="0.35">
      <c r="A4358" t="s">
        <v>5988</v>
      </c>
      <c r="B4358" t="s">
        <v>5</v>
      </c>
      <c r="C4358" t="s">
        <v>1739</v>
      </c>
      <c r="D4358" t="s">
        <v>6935</v>
      </c>
      <c r="E4358" t="s">
        <v>1702</v>
      </c>
    </row>
    <row r="4359" spans="1:5" x14ac:dyDescent="0.35">
      <c r="A4359" t="s">
        <v>5989</v>
      </c>
      <c r="B4359" t="s">
        <v>5</v>
      </c>
      <c r="C4359" t="s">
        <v>1739</v>
      </c>
      <c r="D4359" t="s">
        <v>6935</v>
      </c>
      <c r="E4359" t="s">
        <v>1705</v>
      </c>
    </row>
    <row r="4360" spans="1:5" x14ac:dyDescent="0.35">
      <c r="A4360" t="s">
        <v>5990</v>
      </c>
      <c r="B4360" t="s">
        <v>5</v>
      </c>
      <c r="C4360" t="s">
        <v>1739</v>
      </c>
      <c r="D4360" t="s">
        <v>6935</v>
      </c>
      <c r="E4360" t="s">
        <v>1706</v>
      </c>
    </row>
    <row r="4361" spans="1:5" x14ac:dyDescent="0.35">
      <c r="A4361" t="s">
        <v>5991</v>
      </c>
      <c r="B4361" t="s">
        <v>5</v>
      </c>
      <c r="C4361" t="s">
        <v>1739</v>
      </c>
      <c r="D4361" t="s">
        <v>6935</v>
      </c>
      <c r="E4361" t="s">
        <v>1707</v>
      </c>
    </row>
    <row r="4362" spans="1:5" x14ac:dyDescent="0.35">
      <c r="A4362" t="s">
        <v>5992</v>
      </c>
      <c r="B4362" t="s">
        <v>5</v>
      </c>
      <c r="C4362" t="s">
        <v>1739</v>
      </c>
      <c r="D4362" t="s">
        <v>6935</v>
      </c>
      <c r="E4362" t="s">
        <v>1708</v>
      </c>
    </row>
    <row r="4363" spans="1:5" x14ac:dyDescent="0.35">
      <c r="A4363" t="s">
        <v>5993</v>
      </c>
      <c r="B4363" t="s">
        <v>5</v>
      </c>
      <c r="C4363" t="s">
        <v>1739</v>
      </c>
      <c r="D4363" t="s">
        <v>6935</v>
      </c>
      <c r="E4363" t="s">
        <v>1709</v>
      </c>
    </row>
    <row r="4364" spans="1:5" x14ac:dyDescent="0.35">
      <c r="A4364" t="s">
        <v>5994</v>
      </c>
      <c r="B4364" t="s">
        <v>5</v>
      </c>
      <c r="C4364" t="s">
        <v>1739</v>
      </c>
      <c r="D4364" t="s">
        <v>6935</v>
      </c>
      <c r="E4364" t="s">
        <v>1710</v>
      </c>
    </row>
    <row r="4365" spans="1:5" x14ac:dyDescent="0.35">
      <c r="A4365" t="s">
        <v>5995</v>
      </c>
      <c r="B4365" t="s">
        <v>5</v>
      </c>
      <c r="C4365" t="s">
        <v>1739</v>
      </c>
      <c r="D4365" t="s">
        <v>6935</v>
      </c>
      <c r="E4365" t="s">
        <v>1711</v>
      </c>
    </row>
    <row r="4366" spans="1:5" x14ac:dyDescent="0.35">
      <c r="A4366" t="s">
        <v>5996</v>
      </c>
      <c r="B4366" t="s">
        <v>5</v>
      </c>
      <c r="C4366" t="s">
        <v>1739</v>
      </c>
      <c r="D4366" t="s">
        <v>6935</v>
      </c>
      <c r="E4366" t="s">
        <v>1712</v>
      </c>
    </row>
    <row r="4367" spans="1:5" x14ac:dyDescent="0.35">
      <c r="A4367" t="s">
        <v>5997</v>
      </c>
      <c r="B4367" t="s">
        <v>5</v>
      </c>
      <c r="C4367" t="s">
        <v>1739</v>
      </c>
      <c r="D4367" t="s">
        <v>6935</v>
      </c>
      <c r="E4367" t="s">
        <v>1713</v>
      </c>
    </row>
    <row r="4368" spans="1:5" x14ac:dyDescent="0.35">
      <c r="A4368" t="s">
        <v>5998</v>
      </c>
      <c r="B4368" t="s">
        <v>5</v>
      </c>
      <c r="C4368" t="s">
        <v>1739</v>
      </c>
      <c r="D4368" t="s">
        <v>6935</v>
      </c>
      <c r="E4368" t="s">
        <v>1714</v>
      </c>
    </row>
    <row r="4369" spans="1:5" x14ac:dyDescent="0.35">
      <c r="A4369" t="s">
        <v>5999</v>
      </c>
      <c r="B4369" t="s">
        <v>5</v>
      </c>
      <c r="C4369" t="s">
        <v>1739</v>
      </c>
      <c r="D4369" t="s">
        <v>6935</v>
      </c>
      <c r="E4369" t="s">
        <v>1715</v>
      </c>
    </row>
    <row r="4370" spans="1:5" x14ac:dyDescent="0.35">
      <c r="A4370" t="s">
        <v>6000</v>
      </c>
      <c r="B4370" t="s">
        <v>5</v>
      </c>
      <c r="C4370" t="s">
        <v>1739</v>
      </c>
      <c r="D4370" t="s">
        <v>6936</v>
      </c>
      <c r="E4370" t="s">
        <v>1702</v>
      </c>
    </row>
    <row r="4371" spans="1:5" x14ac:dyDescent="0.35">
      <c r="A4371" t="s">
        <v>6001</v>
      </c>
      <c r="B4371" t="s">
        <v>5</v>
      </c>
      <c r="C4371" t="s">
        <v>1739</v>
      </c>
      <c r="D4371" t="s">
        <v>6936</v>
      </c>
      <c r="E4371" t="s">
        <v>1705</v>
      </c>
    </row>
    <row r="4372" spans="1:5" x14ac:dyDescent="0.35">
      <c r="A4372" t="s">
        <v>6002</v>
      </c>
      <c r="B4372" t="s">
        <v>5</v>
      </c>
      <c r="C4372" t="s">
        <v>1739</v>
      </c>
      <c r="D4372" t="s">
        <v>6936</v>
      </c>
      <c r="E4372" t="s">
        <v>1706</v>
      </c>
    </row>
    <row r="4373" spans="1:5" x14ac:dyDescent="0.35">
      <c r="A4373" t="s">
        <v>6003</v>
      </c>
      <c r="B4373" t="s">
        <v>5</v>
      </c>
      <c r="C4373" t="s">
        <v>1739</v>
      </c>
      <c r="D4373" t="s">
        <v>6936</v>
      </c>
      <c r="E4373" t="s">
        <v>1707</v>
      </c>
    </row>
    <row r="4374" spans="1:5" x14ac:dyDescent="0.35">
      <c r="A4374" t="s">
        <v>6004</v>
      </c>
      <c r="B4374" t="s">
        <v>5</v>
      </c>
      <c r="C4374" t="s">
        <v>1739</v>
      </c>
      <c r="D4374" t="s">
        <v>6936</v>
      </c>
      <c r="E4374" t="s">
        <v>1708</v>
      </c>
    </row>
    <row r="4375" spans="1:5" x14ac:dyDescent="0.35">
      <c r="A4375" t="s">
        <v>6005</v>
      </c>
      <c r="B4375" t="s">
        <v>5</v>
      </c>
      <c r="C4375" t="s">
        <v>1739</v>
      </c>
      <c r="D4375" t="s">
        <v>6936</v>
      </c>
      <c r="E4375" t="s">
        <v>1709</v>
      </c>
    </row>
    <row r="4376" spans="1:5" x14ac:dyDescent="0.35">
      <c r="A4376" t="s">
        <v>6006</v>
      </c>
      <c r="B4376" t="s">
        <v>5</v>
      </c>
      <c r="C4376" t="s">
        <v>1739</v>
      </c>
      <c r="D4376" t="s">
        <v>6936</v>
      </c>
      <c r="E4376" t="s">
        <v>1710</v>
      </c>
    </row>
    <row r="4377" spans="1:5" x14ac:dyDescent="0.35">
      <c r="A4377" t="s">
        <v>6007</v>
      </c>
      <c r="B4377" t="s">
        <v>5</v>
      </c>
      <c r="C4377" t="s">
        <v>1739</v>
      </c>
      <c r="D4377" t="s">
        <v>6936</v>
      </c>
      <c r="E4377" t="s">
        <v>1711</v>
      </c>
    </row>
    <row r="4378" spans="1:5" x14ac:dyDescent="0.35">
      <c r="A4378" t="s">
        <v>6008</v>
      </c>
      <c r="B4378" t="s">
        <v>5</v>
      </c>
      <c r="C4378" t="s">
        <v>1739</v>
      </c>
      <c r="D4378" t="s">
        <v>6936</v>
      </c>
      <c r="E4378" t="s">
        <v>1712</v>
      </c>
    </row>
    <row r="4379" spans="1:5" x14ac:dyDescent="0.35">
      <c r="A4379" t="s">
        <v>6009</v>
      </c>
      <c r="B4379" t="s">
        <v>5</v>
      </c>
      <c r="C4379" t="s">
        <v>1739</v>
      </c>
      <c r="D4379" t="s">
        <v>6936</v>
      </c>
      <c r="E4379" t="s">
        <v>1713</v>
      </c>
    </row>
    <row r="4380" spans="1:5" x14ac:dyDescent="0.35">
      <c r="A4380" t="s">
        <v>6010</v>
      </c>
      <c r="B4380" t="s">
        <v>5</v>
      </c>
      <c r="C4380" t="s">
        <v>1739</v>
      </c>
      <c r="D4380" t="s">
        <v>6936</v>
      </c>
      <c r="E4380" t="s">
        <v>1714</v>
      </c>
    </row>
    <row r="4381" spans="1:5" x14ac:dyDescent="0.35">
      <c r="A4381" t="s">
        <v>6011</v>
      </c>
      <c r="B4381" t="s">
        <v>5</v>
      </c>
      <c r="C4381" t="s">
        <v>1739</v>
      </c>
      <c r="D4381" t="s">
        <v>6936</v>
      </c>
      <c r="E4381" t="s">
        <v>1715</v>
      </c>
    </row>
    <row r="4382" spans="1:5" x14ac:dyDescent="0.35">
      <c r="A4382" t="s">
        <v>6012</v>
      </c>
      <c r="B4382" t="s">
        <v>5</v>
      </c>
      <c r="C4382" t="s">
        <v>1740</v>
      </c>
      <c r="D4382" t="s">
        <v>6912</v>
      </c>
      <c r="E4382" t="s">
        <v>1702</v>
      </c>
    </row>
    <row r="4383" spans="1:5" x14ac:dyDescent="0.35">
      <c r="A4383" t="s">
        <v>6013</v>
      </c>
      <c r="B4383" t="s">
        <v>5</v>
      </c>
      <c r="C4383" t="s">
        <v>1740</v>
      </c>
      <c r="D4383" t="s">
        <v>6912</v>
      </c>
      <c r="E4383" t="s">
        <v>1705</v>
      </c>
    </row>
    <row r="4384" spans="1:5" x14ac:dyDescent="0.35">
      <c r="A4384" t="s">
        <v>6014</v>
      </c>
      <c r="B4384" t="s">
        <v>5</v>
      </c>
      <c r="C4384" t="s">
        <v>1740</v>
      </c>
      <c r="D4384" t="s">
        <v>6912</v>
      </c>
      <c r="E4384" t="s">
        <v>1706</v>
      </c>
    </row>
    <row r="4385" spans="1:5" x14ac:dyDescent="0.35">
      <c r="A4385" t="s">
        <v>6015</v>
      </c>
      <c r="B4385" t="s">
        <v>5</v>
      </c>
      <c r="C4385" t="s">
        <v>1740</v>
      </c>
      <c r="D4385" t="s">
        <v>6912</v>
      </c>
      <c r="E4385" t="s">
        <v>1707</v>
      </c>
    </row>
    <row r="4386" spans="1:5" x14ac:dyDescent="0.35">
      <c r="A4386" t="s">
        <v>6016</v>
      </c>
      <c r="B4386" t="s">
        <v>5</v>
      </c>
      <c r="C4386" t="s">
        <v>1740</v>
      </c>
      <c r="D4386" t="s">
        <v>6912</v>
      </c>
      <c r="E4386" t="s">
        <v>1708</v>
      </c>
    </row>
    <row r="4387" spans="1:5" x14ac:dyDescent="0.35">
      <c r="A4387" t="s">
        <v>6017</v>
      </c>
      <c r="B4387" t="s">
        <v>5</v>
      </c>
      <c r="C4387" t="s">
        <v>1740</v>
      </c>
      <c r="D4387" t="s">
        <v>6912</v>
      </c>
      <c r="E4387" t="s">
        <v>1709</v>
      </c>
    </row>
    <row r="4388" spans="1:5" x14ac:dyDescent="0.35">
      <c r="A4388" t="s">
        <v>6018</v>
      </c>
      <c r="B4388" t="s">
        <v>5</v>
      </c>
      <c r="C4388" t="s">
        <v>1740</v>
      </c>
      <c r="D4388" t="s">
        <v>6912</v>
      </c>
      <c r="E4388" t="s">
        <v>1710</v>
      </c>
    </row>
    <row r="4389" spans="1:5" x14ac:dyDescent="0.35">
      <c r="A4389" t="s">
        <v>6019</v>
      </c>
      <c r="B4389" t="s">
        <v>5</v>
      </c>
      <c r="C4389" t="s">
        <v>1740</v>
      </c>
      <c r="D4389" t="s">
        <v>6912</v>
      </c>
      <c r="E4389" t="s">
        <v>1711</v>
      </c>
    </row>
    <row r="4390" spans="1:5" x14ac:dyDescent="0.35">
      <c r="A4390" t="s">
        <v>6020</v>
      </c>
      <c r="B4390" t="s">
        <v>5</v>
      </c>
      <c r="C4390" t="s">
        <v>1740</v>
      </c>
      <c r="D4390" t="s">
        <v>6912</v>
      </c>
      <c r="E4390" t="s">
        <v>1712</v>
      </c>
    </row>
    <row r="4391" spans="1:5" x14ac:dyDescent="0.35">
      <c r="A4391" t="s">
        <v>6021</v>
      </c>
      <c r="B4391" t="s">
        <v>5</v>
      </c>
      <c r="C4391" t="s">
        <v>1740</v>
      </c>
      <c r="D4391" t="s">
        <v>6912</v>
      </c>
      <c r="E4391" t="s">
        <v>1713</v>
      </c>
    </row>
    <row r="4392" spans="1:5" x14ac:dyDescent="0.35">
      <c r="A4392" t="s">
        <v>6022</v>
      </c>
      <c r="B4392" t="s">
        <v>5</v>
      </c>
      <c r="C4392" t="s">
        <v>1740</v>
      </c>
      <c r="D4392" t="s">
        <v>6912</v>
      </c>
      <c r="E4392" t="s">
        <v>1714</v>
      </c>
    </row>
    <row r="4393" spans="1:5" x14ac:dyDescent="0.35">
      <c r="A4393" t="s">
        <v>6023</v>
      </c>
      <c r="B4393" t="s">
        <v>5</v>
      </c>
      <c r="C4393" t="s">
        <v>1740</v>
      </c>
      <c r="D4393" t="s">
        <v>6912</v>
      </c>
      <c r="E4393" t="s">
        <v>1715</v>
      </c>
    </row>
    <row r="4394" spans="1:5" x14ac:dyDescent="0.35">
      <c r="A4394" t="s">
        <v>6024</v>
      </c>
      <c r="B4394" t="s">
        <v>5</v>
      </c>
      <c r="C4394" t="s">
        <v>1740</v>
      </c>
      <c r="D4394" t="s">
        <v>6913</v>
      </c>
      <c r="E4394" t="s">
        <v>1702</v>
      </c>
    </row>
    <row r="4395" spans="1:5" x14ac:dyDescent="0.35">
      <c r="A4395" t="s">
        <v>6025</v>
      </c>
      <c r="B4395" t="s">
        <v>5</v>
      </c>
      <c r="C4395" t="s">
        <v>1740</v>
      </c>
      <c r="D4395" t="s">
        <v>6913</v>
      </c>
      <c r="E4395" t="s">
        <v>1705</v>
      </c>
    </row>
    <row r="4396" spans="1:5" x14ac:dyDescent="0.35">
      <c r="A4396" t="s">
        <v>6026</v>
      </c>
      <c r="B4396" t="s">
        <v>5</v>
      </c>
      <c r="C4396" t="s">
        <v>1740</v>
      </c>
      <c r="D4396" t="s">
        <v>6913</v>
      </c>
      <c r="E4396" t="s">
        <v>1706</v>
      </c>
    </row>
    <row r="4397" spans="1:5" x14ac:dyDescent="0.35">
      <c r="A4397" t="s">
        <v>6027</v>
      </c>
      <c r="B4397" t="s">
        <v>5</v>
      </c>
      <c r="C4397" t="s">
        <v>1740</v>
      </c>
      <c r="D4397" t="s">
        <v>6913</v>
      </c>
      <c r="E4397" t="s">
        <v>1707</v>
      </c>
    </row>
    <row r="4398" spans="1:5" x14ac:dyDescent="0.35">
      <c r="A4398" t="s">
        <v>6028</v>
      </c>
      <c r="B4398" t="s">
        <v>5</v>
      </c>
      <c r="C4398" t="s">
        <v>1740</v>
      </c>
      <c r="D4398" t="s">
        <v>6913</v>
      </c>
      <c r="E4398" t="s">
        <v>1708</v>
      </c>
    </row>
    <row r="4399" spans="1:5" x14ac:dyDescent="0.35">
      <c r="A4399" t="s">
        <v>6029</v>
      </c>
      <c r="B4399" t="s">
        <v>5</v>
      </c>
      <c r="C4399" t="s">
        <v>1740</v>
      </c>
      <c r="D4399" t="s">
        <v>6913</v>
      </c>
      <c r="E4399" t="s">
        <v>1709</v>
      </c>
    </row>
    <row r="4400" spans="1:5" x14ac:dyDescent="0.35">
      <c r="A4400" t="s">
        <v>6030</v>
      </c>
      <c r="B4400" t="s">
        <v>5</v>
      </c>
      <c r="C4400" t="s">
        <v>1740</v>
      </c>
      <c r="D4400" t="s">
        <v>6913</v>
      </c>
      <c r="E4400" t="s">
        <v>1710</v>
      </c>
    </row>
    <row r="4401" spans="1:5" x14ac:dyDescent="0.35">
      <c r="A4401" t="s">
        <v>6031</v>
      </c>
      <c r="B4401" t="s">
        <v>5</v>
      </c>
      <c r="C4401" t="s">
        <v>1740</v>
      </c>
      <c r="D4401" t="s">
        <v>6913</v>
      </c>
      <c r="E4401" t="s">
        <v>1711</v>
      </c>
    </row>
    <row r="4402" spans="1:5" x14ac:dyDescent="0.35">
      <c r="A4402" t="s">
        <v>6032</v>
      </c>
      <c r="B4402" t="s">
        <v>5</v>
      </c>
      <c r="C4402" t="s">
        <v>1740</v>
      </c>
      <c r="D4402" t="s">
        <v>6913</v>
      </c>
      <c r="E4402" t="s">
        <v>1712</v>
      </c>
    </row>
    <row r="4403" spans="1:5" x14ac:dyDescent="0.35">
      <c r="A4403" t="s">
        <v>6033</v>
      </c>
      <c r="B4403" t="s">
        <v>5</v>
      </c>
      <c r="C4403" t="s">
        <v>1740</v>
      </c>
      <c r="D4403" t="s">
        <v>6913</v>
      </c>
      <c r="E4403" t="s">
        <v>1713</v>
      </c>
    </row>
    <row r="4404" spans="1:5" x14ac:dyDescent="0.35">
      <c r="A4404" t="s">
        <v>6034</v>
      </c>
      <c r="B4404" t="s">
        <v>5</v>
      </c>
      <c r="C4404" t="s">
        <v>1740</v>
      </c>
      <c r="D4404" t="s">
        <v>6913</v>
      </c>
      <c r="E4404" t="s">
        <v>1714</v>
      </c>
    </row>
    <row r="4405" spans="1:5" x14ac:dyDescent="0.35">
      <c r="A4405" t="s">
        <v>6035</v>
      </c>
      <c r="B4405" t="s">
        <v>5</v>
      </c>
      <c r="C4405" t="s">
        <v>1740</v>
      </c>
      <c r="D4405" t="s">
        <v>6913</v>
      </c>
      <c r="E4405" t="s">
        <v>1715</v>
      </c>
    </row>
    <row r="4406" spans="1:5" x14ac:dyDescent="0.35">
      <c r="A4406" t="s">
        <v>6036</v>
      </c>
      <c r="B4406" t="s">
        <v>5</v>
      </c>
      <c r="C4406" t="s">
        <v>1740</v>
      </c>
      <c r="D4406" t="s">
        <v>6914</v>
      </c>
      <c r="E4406" t="s">
        <v>1702</v>
      </c>
    </row>
    <row r="4407" spans="1:5" x14ac:dyDescent="0.35">
      <c r="A4407" t="s">
        <v>6037</v>
      </c>
      <c r="B4407" t="s">
        <v>5</v>
      </c>
      <c r="C4407" t="s">
        <v>1740</v>
      </c>
      <c r="D4407" t="s">
        <v>6914</v>
      </c>
      <c r="E4407" t="s">
        <v>1705</v>
      </c>
    </row>
    <row r="4408" spans="1:5" x14ac:dyDescent="0.35">
      <c r="A4408" t="s">
        <v>6038</v>
      </c>
      <c r="B4408" t="s">
        <v>5</v>
      </c>
      <c r="C4408" t="s">
        <v>1740</v>
      </c>
      <c r="D4408" t="s">
        <v>6914</v>
      </c>
      <c r="E4408" t="s">
        <v>1706</v>
      </c>
    </row>
    <row r="4409" spans="1:5" x14ac:dyDescent="0.35">
      <c r="A4409" t="s">
        <v>6039</v>
      </c>
      <c r="B4409" t="s">
        <v>5</v>
      </c>
      <c r="C4409" t="s">
        <v>1740</v>
      </c>
      <c r="D4409" t="s">
        <v>6914</v>
      </c>
      <c r="E4409" t="s">
        <v>1707</v>
      </c>
    </row>
    <row r="4410" spans="1:5" x14ac:dyDescent="0.35">
      <c r="A4410" t="s">
        <v>6040</v>
      </c>
      <c r="B4410" t="s">
        <v>5</v>
      </c>
      <c r="C4410" t="s">
        <v>1740</v>
      </c>
      <c r="D4410" t="s">
        <v>6914</v>
      </c>
      <c r="E4410" t="s">
        <v>1708</v>
      </c>
    </row>
    <row r="4411" spans="1:5" x14ac:dyDescent="0.35">
      <c r="A4411" t="s">
        <v>6041</v>
      </c>
      <c r="B4411" t="s">
        <v>5</v>
      </c>
      <c r="C4411" t="s">
        <v>1740</v>
      </c>
      <c r="D4411" t="s">
        <v>6914</v>
      </c>
      <c r="E4411" t="s">
        <v>1709</v>
      </c>
    </row>
    <row r="4412" spans="1:5" x14ac:dyDescent="0.35">
      <c r="A4412" t="s">
        <v>6042</v>
      </c>
      <c r="B4412" t="s">
        <v>5</v>
      </c>
      <c r="C4412" t="s">
        <v>1740</v>
      </c>
      <c r="D4412" t="s">
        <v>6914</v>
      </c>
      <c r="E4412" t="s">
        <v>1710</v>
      </c>
    </row>
    <row r="4413" spans="1:5" x14ac:dyDescent="0.35">
      <c r="A4413" t="s">
        <v>6043</v>
      </c>
      <c r="B4413" t="s">
        <v>5</v>
      </c>
      <c r="C4413" t="s">
        <v>1740</v>
      </c>
      <c r="D4413" t="s">
        <v>6914</v>
      </c>
      <c r="E4413" t="s">
        <v>1711</v>
      </c>
    </row>
    <row r="4414" spans="1:5" x14ac:dyDescent="0.35">
      <c r="A4414" t="s">
        <v>6044</v>
      </c>
      <c r="B4414" t="s">
        <v>5</v>
      </c>
      <c r="C4414" t="s">
        <v>1740</v>
      </c>
      <c r="D4414" t="s">
        <v>6914</v>
      </c>
      <c r="E4414" t="s">
        <v>1712</v>
      </c>
    </row>
    <row r="4415" spans="1:5" x14ac:dyDescent="0.35">
      <c r="A4415" t="s">
        <v>6045</v>
      </c>
      <c r="B4415" t="s">
        <v>5</v>
      </c>
      <c r="C4415" t="s">
        <v>1740</v>
      </c>
      <c r="D4415" t="s">
        <v>6914</v>
      </c>
      <c r="E4415" t="s">
        <v>1713</v>
      </c>
    </row>
    <row r="4416" spans="1:5" x14ac:dyDescent="0.35">
      <c r="A4416" t="s">
        <v>6046</v>
      </c>
      <c r="B4416" t="s">
        <v>5</v>
      </c>
      <c r="C4416" t="s">
        <v>1740</v>
      </c>
      <c r="D4416" t="s">
        <v>6914</v>
      </c>
      <c r="E4416" t="s">
        <v>1714</v>
      </c>
    </row>
    <row r="4417" spans="1:5" x14ac:dyDescent="0.35">
      <c r="A4417" t="s">
        <v>6047</v>
      </c>
      <c r="B4417" t="s">
        <v>5</v>
      </c>
      <c r="C4417" t="s">
        <v>1740</v>
      </c>
      <c r="D4417" t="s">
        <v>6914</v>
      </c>
      <c r="E4417" t="s">
        <v>1715</v>
      </c>
    </row>
    <row r="4418" spans="1:5" x14ac:dyDescent="0.35">
      <c r="A4418" t="s">
        <v>6048</v>
      </c>
      <c r="B4418" t="s">
        <v>5</v>
      </c>
      <c r="C4418" t="s">
        <v>1740</v>
      </c>
      <c r="D4418" t="s">
        <v>6915</v>
      </c>
      <c r="E4418" t="s">
        <v>1702</v>
      </c>
    </row>
    <row r="4419" spans="1:5" x14ac:dyDescent="0.35">
      <c r="A4419" t="s">
        <v>6049</v>
      </c>
      <c r="B4419" t="s">
        <v>5</v>
      </c>
      <c r="C4419" t="s">
        <v>1740</v>
      </c>
      <c r="D4419" t="s">
        <v>6915</v>
      </c>
      <c r="E4419" t="s">
        <v>1705</v>
      </c>
    </row>
    <row r="4420" spans="1:5" x14ac:dyDescent="0.35">
      <c r="A4420" t="s">
        <v>6050</v>
      </c>
      <c r="B4420" t="s">
        <v>5</v>
      </c>
      <c r="C4420" t="s">
        <v>1740</v>
      </c>
      <c r="D4420" t="s">
        <v>6915</v>
      </c>
      <c r="E4420" t="s">
        <v>1706</v>
      </c>
    </row>
    <row r="4421" spans="1:5" x14ac:dyDescent="0.35">
      <c r="A4421" t="s">
        <v>6051</v>
      </c>
      <c r="B4421" t="s">
        <v>5</v>
      </c>
      <c r="C4421" t="s">
        <v>1740</v>
      </c>
      <c r="D4421" t="s">
        <v>6915</v>
      </c>
      <c r="E4421" t="s">
        <v>1707</v>
      </c>
    </row>
    <row r="4422" spans="1:5" x14ac:dyDescent="0.35">
      <c r="A4422" t="s">
        <v>6052</v>
      </c>
      <c r="B4422" t="s">
        <v>5</v>
      </c>
      <c r="C4422" t="s">
        <v>1740</v>
      </c>
      <c r="D4422" t="s">
        <v>6915</v>
      </c>
      <c r="E4422" t="s">
        <v>1708</v>
      </c>
    </row>
    <row r="4423" spans="1:5" x14ac:dyDescent="0.35">
      <c r="A4423" t="s">
        <v>6053</v>
      </c>
      <c r="B4423" t="s">
        <v>5</v>
      </c>
      <c r="C4423" t="s">
        <v>1740</v>
      </c>
      <c r="D4423" t="s">
        <v>6915</v>
      </c>
      <c r="E4423" t="s">
        <v>1709</v>
      </c>
    </row>
    <row r="4424" spans="1:5" x14ac:dyDescent="0.35">
      <c r="A4424" t="s">
        <v>6054</v>
      </c>
      <c r="B4424" t="s">
        <v>5</v>
      </c>
      <c r="C4424" t="s">
        <v>1740</v>
      </c>
      <c r="D4424" t="s">
        <v>6915</v>
      </c>
      <c r="E4424" t="s">
        <v>1710</v>
      </c>
    </row>
    <row r="4425" spans="1:5" x14ac:dyDescent="0.35">
      <c r="A4425" t="s">
        <v>6055</v>
      </c>
      <c r="B4425" t="s">
        <v>5</v>
      </c>
      <c r="C4425" t="s">
        <v>1740</v>
      </c>
      <c r="D4425" t="s">
        <v>6915</v>
      </c>
      <c r="E4425" t="s">
        <v>1711</v>
      </c>
    </row>
    <row r="4426" spans="1:5" x14ac:dyDescent="0.35">
      <c r="A4426" t="s">
        <v>6056</v>
      </c>
      <c r="B4426" t="s">
        <v>5</v>
      </c>
      <c r="C4426" t="s">
        <v>1740</v>
      </c>
      <c r="D4426" t="s">
        <v>6915</v>
      </c>
      <c r="E4426" t="s">
        <v>1712</v>
      </c>
    </row>
    <row r="4427" spans="1:5" x14ac:dyDescent="0.35">
      <c r="A4427" t="s">
        <v>6057</v>
      </c>
      <c r="B4427" t="s">
        <v>5</v>
      </c>
      <c r="C4427" t="s">
        <v>1740</v>
      </c>
      <c r="D4427" t="s">
        <v>6915</v>
      </c>
      <c r="E4427" t="s">
        <v>1713</v>
      </c>
    </row>
    <row r="4428" spans="1:5" x14ac:dyDescent="0.35">
      <c r="A4428" t="s">
        <v>6058</v>
      </c>
      <c r="B4428" t="s">
        <v>5</v>
      </c>
      <c r="C4428" t="s">
        <v>1740</v>
      </c>
      <c r="D4428" t="s">
        <v>6915</v>
      </c>
      <c r="E4428" t="s">
        <v>1714</v>
      </c>
    </row>
    <row r="4429" spans="1:5" x14ac:dyDescent="0.35">
      <c r="A4429" t="s">
        <v>6059</v>
      </c>
      <c r="B4429" t="s">
        <v>5</v>
      </c>
      <c r="C4429" t="s">
        <v>1740</v>
      </c>
      <c r="D4429" t="s">
        <v>6915</v>
      </c>
      <c r="E4429" t="s">
        <v>1715</v>
      </c>
    </row>
    <row r="4430" spans="1:5" x14ac:dyDescent="0.35">
      <c r="A4430" t="s">
        <v>6060</v>
      </c>
      <c r="B4430" t="s">
        <v>5</v>
      </c>
      <c r="C4430" t="s">
        <v>1740</v>
      </c>
      <c r="D4430" t="s">
        <v>6916</v>
      </c>
      <c r="E4430" t="s">
        <v>1702</v>
      </c>
    </row>
    <row r="4431" spans="1:5" x14ac:dyDescent="0.35">
      <c r="A4431" t="s">
        <v>6061</v>
      </c>
      <c r="B4431" t="s">
        <v>5</v>
      </c>
      <c r="C4431" t="s">
        <v>1740</v>
      </c>
      <c r="D4431" t="s">
        <v>6916</v>
      </c>
      <c r="E4431" t="s">
        <v>1705</v>
      </c>
    </row>
    <row r="4432" spans="1:5" x14ac:dyDescent="0.35">
      <c r="A4432" t="s">
        <v>6062</v>
      </c>
      <c r="B4432" t="s">
        <v>5</v>
      </c>
      <c r="C4432" t="s">
        <v>1740</v>
      </c>
      <c r="D4432" t="s">
        <v>6916</v>
      </c>
      <c r="E4432" t="s">
        <v>1706</v>
      </c>
    </row>
    <row r="4433" spans="1:5" x14ac:dyDescent="0.35">
      <c r="A4433" t="s">
        <v>6063</v>
      </c>
      <c r="B4433" t="s">
        <v>5</v>
      </c>
      <c r="C4433" t="s">
        <v>1740</v>
      </c>
      <c r="D4433" t="s">
        <v>6916</v>
      </c>
      <c r="E4433" t="s">
        <v>1707</v>
      </c>
    </row>
    <row r="4434" spans="1:5" x14ac:dyDescent="0.35">
      <c r="A4434" t="s">
        <v>6064</v>
      </c>
      <c r="B4434" t="s">
        <v>5</v>
      </c>
      <c r="C4434" t="s">
        <v>1740</v>
      </c>
      <c r="D4434" t="s">
        <v>6916</v>
      </c>
      <c r="E4434" t="s">
        <v>1708</v>
      </c>
    </row>
    <row r="4435" spans="1:5" x14ac:dyDescent="0.35">
      <c r="A4435" t="s">
        <v>6065</v>
      </c>
      <c r="B4435" t="s">
        <v>5</v>
      </c>
      <c r="C4435" t="s">
        <v>1740</v>
      </c>
      <c r="D4435" t="s">
        <v>6916</v>
      </c>
      <c r="E4435" t="s">
        <v>1709</v>
      </c>
    </row>
    <row r="4436" spans="1:5" x14ac:dyDescent="0.35">
      <c r="A4436" t="s">
        <v>6066</v>
      </c>
      <c r="B4436" t="s">
        <v>5</v>
      </c>
      <c r="C4436" t="s">
        <v>1740</v>
      </c>
      <c r="D4436" t="s">
        <v>6916</v>
      </c>
      <c r="E4436" t="s">
        <v>1710</v>
      </c>
    </row>
    <row r="4437" spans="1:5" x14ac:dyDescent="0.35">
      <c r="A4437" t="s">
        <v>6067</v>
      </c>
      <c r="B4437" t="s">
        <v>5</v>
      </c>
      <c r="C4437" t="s">
        <v>1740</v>
      </c>
      <c r="D4437" t="s">
        <v>6916</v>
      </c>
      <c r="E4437" t="s">
        <v>1711</v>
      </c>
    </row>
    <row r="4438" spans="1:5" x14ac:dyDescent="0.35">
      <c r="A4438" t="s">
        <v>6068</v>
      </c>
      <c r="B4438" t="s">
        <v>5</v>
      </c>
      <c r="C4438" t="s">
        <v>1740</v>
      </c>
      <c r="D4438" t="s">
        <v>6916</v>
      </c>
      <c r="E4438" t="s">
        <v>1712</v>
      </c>
    </row>
    <row r="4439" spans="1:5" x14ac:dyDescent="0.35">
      <c r="A4439" t="s">
        <v>6069</v>
      </c>
      <c r="B4439" t="s">
        <v>5</v>
      </c>
      <c r="C4439" t="s">
        <v>1740</v>
      </c>
      <c r="D4439" t="s">
        <v>6916</v>
      </c>
      <c r="E4439" t="s">
        <v>1713</v>
      </c>
    </row>
    <row r="4440" spans="1:5" x14ac:dyDescent="0.35">
      <c r="A4440" t="s">
        <v>6070</v>
      </c>
      <c r="B4440" t="s">
        <v>5</v>
      </c>
      <c r="C4440" t="s">
        <v>1740</v>
      </c>
      <c r="D4440" t="s">
        <v>6916</v>
      </c>
      <c r="E4440" t="s">
        <v>1714</v>
      </c>
    </row>
    <row r="4441" spans="1:5" x14ac:dyDescent="0.35">
      <c r="A4441" t="s">
        <v>6071</v>
      </c>
      <c r="B4441" t="s">
        <v>5</v>
      </c>
      <c r="C4441" t="s">
        <v>1740</v>
      </c>
      <c r="D4441" t="s">
        <v>6916</v>
      </c>
      <c r="E4441" t="s">
        <v>1715</v>
      </c>
    </row>
    <row r="4442" spans="1:5" x14ac:dyDescent="0.35">
      <c r="A4442" t="s">
        <v>6072</v>
      </c>
      <c r="B4442" t="s">
        <v>5</v>
      </c>
      <c r="C4442" t="s">
        <v>1740</v>
      </c>
      <c r="D4442" t="s">
        <v>6917</v>
      </c>
      <c r="E4442" t="s">
        <v>1702</v>
      </c>
    </row>
    <row r="4443" spans="1:5" x14ac:dyDescent="0.35">
      <c r="A4443" t="s">
        <v>6073</v>
      </c>
      <c r="B4443" t="s">
        <v>5</v>
      </c>
      <c r="C4443" t="s">
        <v>1740</v>
      </c>
      <c r="D4443" t="s">
        <v>6917</v>
      </c>
      <c r="E4443" t="s">
        <v>1705</v>
      </c>
    </row>
    <row r="4444" spans="1:5" x14ac:dyDescent="0.35">
      <c r="A4444" t="s">
        <v>6074</v>
      </c>
      <c r="B4444" t="s">
        <v>5</v>
      </c>
      <c r="C4444" t="s">
        <v>1740</v>
      </c>
      <c r="D4444" t="s">
        <v>6917</v>
      </c>
      <c r="E4444" t="s">
        <v>1706</v>
      </c>
    </row>
    <row r="4445" spans="1:5" x14ac:dyDescent="0.35">
      <c r="A4445" t="s">
        <v>6075</v>
      </c>
      <c r="B4445" t="s">
        <v>5</v>
      </c>
      <c r="C4445" t="s">
        <v>1740</v>
      </c>
      <c r="D4445" t="s">
        <v>6917</v>
      </c>
      <c r="E4445" t="s">
        <v>1707</v>
      </c>
    </row>
    <row r="4446" spans="1:5" x14ac:dyDescent="0.35">
      <c r="A4446" t="s">
        <v>6076</v>
      </c>
      <c r="B4446" t="s">
        <v>5</v>
      </c>
      <c r="C4446" t="s">
        <v>1740</v>
      </c>
      <c r="D4446" t="s">
        <v>6917</v>
      </c>
      <c r="E4446" t="s">
        <v>1708</v>
      </c>
    </row>
    <row r="4447" spans="1:5" x14ac:dyDescent="0.35">
      <c r="A4447" t="s">
        <v>6077</v>
      </c>
      <c r="B4447" t="s">
        <v>5</v>
      </c>
      <c r="C4447" t="s">
        <v>1740</v>
      </c>
      <c r="D4447" t="s">
        <v>6917</v>
      </c>
      <c r="E4447" t="s">
        <v>1709</v>
      </c>
    </row>
    <row r="4448" spans="1:5" x14ac:dyDescent="0.35">
      <c r="A4448" t="s">
        <v>6078</v>
      </c>
      <c r="B4448" t="s">
        <v>5</v>
      </c>
      <c r="C4448" t="s">
        <v>1740</v>
      </c>
      <c r="D4448" t="s">
        <v>6917</v>
      </c>
      <c r="E4448" t="s">
        <v>1710</v>
      </c>
    </row>
    <row r="4449" spans="1:5" x14ac:dyDescent="0.35">
      <c r="A4449" t="s">
        <v>6079</v>
      </c>
      <c r="B4449" t="s">
        <v>5</v>
      </c>
      <c r="C4449" t="s">
        <v>1740</v>
      </c>
      <c r="D4449" t="s">
        <v>6917</v>
      </c>
      <c r="E4449" t="s">
        <v>1711</v>
      </c>
    </row>
    <row r="4450" spans="1:5" x14ac:dyDescent="0.35">
      <c r="A4450" t="s">
        <v>6080</v>
      </c>
      <c r="B4450" t="s">
        <v>5</v>
      </c>
      <c r="C4450" t="s">
        <v>1740</v>
      </c>
      <c r="D4450" t="s">
        <v>6917</v>
      </c>
      <c r="E4450" t="s">
        <v>1712</v>
      </c>
    </row>
    <row r="4451" spans="1:5" x14ac:dyDescent="0.35">
      <c r="A4451" t="s">
        <v>6081</v>
      </c>
      <c r="B4451" t="s">
        <v>5</v>
      </c>
      <c r="C4451" t="s">
        <v>1740</v>
      </c>
      <c r="D4451" t="s">
        <v>6917</v>
      </c>
      <c r="E4451" t="s">
        <v>1713</v>
      </c>
    </row>
    <row r="4452" spans="1:5" x14ac:dyDescent="0.35">
      <c r="A4452" t="s">
        <v>6082</v>
      </c>
      <c r="B4452" t="s">
        <v>5</v>
      </c>
      <c r="C4452" t="s">
        <v>1740</v>
      </c>
      <c r="D4452" t="s">
        <v>6917</v>
      </c>
      <c r="E4452" t="s">
        <v>1714</v>
      </c>
    </row>
    <row r="4453" spans="1:5" x14ac:dyDescent="0.35">
      <c r="A4453" t="s">
        <v>6083</v>
      </c>
      <c r="B4453" t="s">
        <v>5</v>
      </c>
      <c r="C4453" t="s">
        <v>1740</v>
      </c>
      <c r="D4453" t="s">
        <v>6917</v>
      </c>
      <c r="E4453" t="s">
        <v>1715</v>
      </c>
    </row>
    <row r="4454" spans="1:5" x14ac:dyDescent="0.35">
      <c r="A4454" t="s">
        <v>6084</v>
      </c>
      <c r="B4454" t="s">
        <v>5</v>
      </c>
      <c r="C4454" t="s">
        <v>1740</v>
      </c>
      <c r="D4454" t="s">
        <v>6918</v>
      </c>
      <c r="E4454" t="s">
        <v>1702</v>
      </c>
    </row>
    <row r="4455" spans="1:5" x14ac:dyDescent="0.35">
      <c r="A4455" t="s">
        <v>6085</v>
      </c>
      <c r="B4455" t="s">
        <v>5</v>
      </c>
      <c r="C4455" t="s">
        <v>1740</v>
      </c>
      <c r="D4455" t="s">
        <v>6918</v>
      </c>
      <c r="E4455" t="s">
        <v>1705</v>
      </c>
    </row>
    <row r="4456" spans="1:5" x14ac:dyDescent="0.35">
      <c r="A4456" t="s">
        <v>6086</v>
      </c>
      <c r="B4456" t="s">
        <v>5</v>
      </c>
      <c r="C4456" t="s">
        <v>1740</v>
      </c>
      <c r="D4456" t="s">
        <v>6918</v>
      </c>
      <c r="E4456" t="s">
        <v>1706</v>
      </c>
    </row>
    <row r="4457" spans="1:5" x14ac:dyDescent="0.35">
      <c r="A4457" t="s">
        <v>6087</v>
      </c>
      <c r="B4457" t="s">
        <v>5</v>
      </c>
      <c r="C4457" t="s">
        <v>1740</v>
      </c>
      <c r="D4457" t="s">
        <v>6918</v>
      </c>
      <c r="E4457" t="s">
        <v>1707</v>
      </c>
    </row>
    <row r="4458" spans="1:5" x14ac:dyDescent="0.35">
      <c r="A4458" t="s">
        <v>6088</v>
      </c>
      <c r="B4458" t="s">
        <v>5</v>
      </c>
      <c r="C4458" t="s">
        <v>1740</v>
      </c>
      <c r="D4458" t="s">
        <v>6918</v>
      </c>
      <c r="E4458" t="s">
        <v>1708</v>
      </c>
    </row>
    <row r="4459" spans="1:5" x14ac:dyDescent="0.35">
      <c r="A4459" t="s">
        <v>6089</v>
      </c>
      <c r="B4459" t="s">
        <v>5</v>
      </c>
      <c r="C4459" t="s">
        <v>1740</v>
      </c>
      <c r="D4459" t="s">
        <v>6918</v>
      </c>
      <c r="E4459" t="s">
        <v>1709</v>
      </c>
    </row>
    <row r="4460" spans="1:5" x14ac:dyDescent="0.35">
      <c r="A4460" t="s">
        <v>6090</v>
      </c>
      <c r="B4460" t="s">
        <v>5</v>
      </c>
      <c r="C4460" t="s">
        <v>1740</v>
      </c>
      <c r="D4460" t="s">
        <v>6918</v>
      </c>
      <c r="E4460" t="s">
        <v>1710</v>
      </c>
    </row>
    <row r="4461" spans="1:5" x14ac:dyDescent="0.35">
      <c r="A4461" t="s">
        <v>6091</v>
      </c>
      <c r="B4461" t="s">
        <v>5</v>
      </c>
      <c r="C4461" t="s">
        <v>1740</v>
      </c>
      <c r="D4461" t="s">
        <v>6918</v>
      </c>
      <c r="E4461" t="s">
        <v>1711</v>
      </c>
    </row>
    <row r="4462" spans="1:5" x14ac:dyDescent="0.35">
      <c r="A4462" t="s">
        <v>6092</v>
      </c>
      <c r="B4462" t="s">
        <v>5</v>
      </c>
      <c r="C4462" t="s">
        <v>1740</v>
      </c>
      <c r="D4462" t="s">
        <v>6918</v>
      </c>
      <c r="E4462" t="s">
        <v>1712</v>
      </c>
    </row>
    <row r="4463" spans="1:5" x14ac:dyDescent="0.35">
      <c r="A4463" t="s">
        <v>6093</v>
      </c>
      <c r="B4463" t="s">
        <v>5</v>
      </c>
      <c r="C4463" t="s">
        <v>1740</v>
      </c>
      <c r="D4463" t="s">
        <v>6918</v>
      </c>
      <c r="E4463" t="s">
        <v>1713</v>
      </c>
    </row>
    <row r="4464" spans="1:5" x14ac:dyDescent="0.35">
      <c r="A4464" t="s">
        <v>6094</v>
      </c>
      <c r="B4464" t="s">
        <v>5</v>
      </c>
      <c r="C4464" t="s">
        <v>1740</v>
      </c>
      <c r="D4464" t="s">
        <v>6918</v>
      </c>
      <c r="E4464" t="s">
        <v>1714</v>
      </c>
    </row>
    <row r="4465" spans="1:5" x14ac:dyDescent="0.35">
      <c r="A4465" t="s">
        <v>6095</v>
      </c>
      <c r="B4465" t="s">
        <v>5</v>
      </c>
      <c r="C4465" t="s">
        <v>1740</v>
      </c>
      <c r="D4465" t="s">
        <v>6918</v>
      </c>
      <c r="E4465" t="s">
        <v>1715</v>
      </c>
    </row>
    <row r="4466" spans="1:5" x14ac:dyDescent="0.35">
      <c r="A4466" t="s">
        <v>6096</v>
      </c>
      <c r="B4466" t="s">
        <v>5</v>
      </c>
      <c r="C4466" t="s">
        <v>1740</v>
      </c>
      <c r="D4466" t="s">
        <v>6919</v>
      </c>
      <c r="E4466" t="s">
        <v>1702</v>
      </c>
    </row>
    <row r="4467" spans="1:5" x14ac:dyDescent="0.35">
      <c r="A4467" t="s">
        <v>6097</v>
      </c>
      <c r="B4467" t="s">
        <v>5</v>
      </c>
      <c r="C4467" t="s">
        <v>1740</v>
      </c>
      <c r="D4467" t="s">
        <v>6919</v>
      </c>
      <c r="E4467" t="s">
        <v>1705</v>
      </c>
    </row>
    <row r="4468" spans="1:5" x14ac:dyDescent="0.35">
      <c r="A4468" t="s">
        <v>6098</v>
      </c>
      <c r="B4468" t="s">
        <v>5</v>
      </c>
      <c r="C4468" t="s">
        <v>1740</v>
      </c>
      <c r="D4468" t="s">
        <v>6919</v>
      </c>
      <c r="E4468" t="s">
        <v>1706</v>
      </c>
    </row>
    <row r="4469" spans="1:5" x14ac:dyDescent="0.35">
      <c r="A4469" t="s">
        <v>6099</v>
      </c>
      <c r="B4469" t="s">
        <v>5</v>
      </c>
      <c r="C4469" t="s">
        <v>1740</v>
      </c>
      <c r="D4469" t="s">
        <v>6919</v>
      </c>
      <c r="E4469" t="s">
        <v>1707</v>
      </c>
    </row>
    <row r="4470" spans="1:5" x14ac:dyDescent="0.35">
      <c r="A4470" t="s">
        <v>6100</v>
      </c>
      <c r="B4470" t="s">
        <v>5</v>
      </c>
      <c r="C4470" t="s">
        <v>1740</v>
      </c>
      <c r="D4470" t="s">
        <v>6919</v>
      </c>
      <c r="E4470" t="s">
        <v>1708</v>
      </c>
    </row>
    <row r="4471" spans="1:5" x14ac:dyDescent="0.35">
      <c r="A4471" t="s">
        <v>6101</v>
      </c>
      <c r="B4471" t="s">
        <v>5</v>
      </c>
      <c r="C4471" t="s">
        <v>1740</v>
      </c>
      <c r="D4471" t="s">
        <v>6919</v>
      </c>
      <c r="E4471" t="s">
        <v>1709</v>
      </c>
    </row>
    <row r="4472" spans="1:5" x14ac:dyDescent="0.35">
      <c r="A4472" t="s">
        <v>6102</v>
      </c>
      <c r="B4472" t="s">
        <v>5</v>
      </c>
      <c r="C4472" t="s">
        <v>1740</v>
      </c>
      <c r="D4472" t="s">
        <v>6919</v>
      </c>
      <c r="E4472" t="s">
        <v>1710</v>
      </c>
    </row>
    <row r="4473" spans="1:5" x14ac:dyDescent="0.35">
      <c r="A4473" t="s">
        <v>6103</v>
      </c>
      <c r="B4473" t="s">
        <v>5</v>
      </c>
      <c r="C4473" t="s">
        <v>1740</v>
      </c>
      <c r="D4473" t="s">
        <v>6919</v>
      </c>
      <c r="E4473" t="s">
        <v>1711</v>
      </c>
    </row>
    <row r="4474" spans="1:5" x14ac:dyDescent="0.35">
      <c r="A4474" t="s">
        <v>6104</v>
      </c>
      <c r="B4474" t="s">
        <v>5</v>
      </c>
      <c r="C4474" t="s">
        <v>1740</v>
      </c>
      <c r="D4474" t="s">
        <v>6919</v>
      </c>
      <c r="E4474" t="s">
        <v>1712</v>
      </c>
    </row>
    <row r="4475" spans="1:5" x14ac:dyDescent="0.35">
      <c r="A4475" t="s">
        <v>6105</v>
      </c>
      <c r="B4475" t="s">
        <v>5</v>
      </c>
      <c r="C4475" t="s">
        <v>1740</v>
      </c>
      <c r="D4475" t="s">
        <v>6919</v>
      </c>
      <c r="E4475" t="s">
        <v>1713</v>
      </c>
    </row>
    <row r="4476" spans="1:5" x14ac:dyDescent="0.35">
      <c r="A4476" t="s">
        <v>6106</v>
      </c>
      <c r="B4476" t="s">
        <v>5</v>
      </c>
      <c r="C4476" t="s">
        <v>1740</v>
      </c>
      <c r="D4476" t="s">
        <v>6919</v>
      </c>
      <c r="E4476" t="s">
        <v>1714</v>
      </c>
    </row>
    <row r="4477" spans="1:5" x14ac:dyDescent="0.35">
      <c r="A4477" t="s">
        <v>6107</v>
      </c>
      <c r="B4477" t="s">
        <v>5</v>
      </c>
      <c r="C4477" t="s">
        <v>1740</v>
      </c>
      <c r="D4477" t="s">
        <v>6919</v>
      </c>
      <c r="E4477" t="s">
        <v>1715</v>
      </c>
    </row>
    <row r="4478" spans="1:5" x14ac:dyDescent="0.35">
      <c r="A4478" t="s">
        <v>6108</v>
      </c>
      <c r="B4478" t="s">
        <v>5</v>
      </c>
      <c r="C4478" t="s">
        <v>1740</v>
      </c>
      <c r="D4478" t="s">
        <v>6920</v>
      </c>
      <c r="E4478" t="s">
        <v>1702</v>
      </c>
    </row>
    <row r="4479" spans="1:5" x14ac:dyDescent="0.35">
      <c r="A4479" t="s">
        <v>6109</v>
      </c>
      <c r="B4479" t="s">
        <v>5</v>
      </c>
      <c r="C4479" t="s">
        <v>1740</v>
      </c>
      <c r="D4479" t="s">
        <v>6920</v>
      </c>
      <c r="E4479" t="s">
        <v>1705</v>
      </c>
    </row>
    <row r="4480" spans="1:5" x14ac:dyDescent="0.35">
      <c r="A4480" t="s">
        <v>6110</v>
      </c>
      <c r="B4480" t="s">
        <v>5</v>
      </c>
      <c r="C4480" t="s">
        <v>1740</v>
      </c>
      <c r="D4480" t="s">
        <v>6920</v>
      </c>
      <c r="E4480" t="s">
        <v>1706</v>
      </c>
    </row>
    <row r="4481" spans="1:5" x14ac:dyDescent="0.35">
      <c r="A4481" t="s">
        <v>6111</v>
      </c>
      <c r="B4481" t="s">
        <v>5</v>
      </c>
      <c r="C4481" t="s">
        <v>1740</v>
      </c>
      <c r="D4481" t="s">
        <v>6920</v>
      </c>
      <c r="E4481" t="s">
        <v>1707</v>
      </c>
    </row>
    <row r="4482" spans="1:5" x14ac:dyDescent="0.35">
      <c r="A4482" t="s">
        <v>6112</v>
      </c>
      <c r="B4482" t="s">
        <v>5</v>
      </c>
      <c r="C4482" t="s">
        <v>1740</v>
      </c>
      <c r="D4482" t="s">
        <v>6920</v>
      </c>
      <c r="E4482" t="s">
        <v>1708</v>
      </c>
    </row>
    <row r="4483" spans="1:5" x14ac:dyDescent="0.35">
      <c r="A4483" t="s">
        <v>6113</v>
      </c>
      <c r="B4483" t="s">
        <v>5</v>
      </c>
      <c r="C4483" t="s">
        <v>1740</v>
      </c>
      <c r="D4483" t="s">
        <v>6920</v>
      </c>
      <c r="E4483" t="s">
        <v>1709</v>
      </c>
    </row>
    <row r="4484" spans="1:5" x14ac:dyDescent="0.35">
      <c r="A4484" t="s">
        <v>6114</v>
      </c>
      <c r="B4484" t="s">
        <v>5</v>
      </c>
      <c r="C4484" t="s">
        <v>1740</v>
      </c>
      <c r="D4484" t="s">
        <v>6920</v>
      </c>
      <c r="E4484" t="s">
        <v>1710</v>
      </c>
    </row>
    <row r="4485" spans="1:5" x14ac:dyDescent="0.35">
      <c r="A4485" t="s">
        <v>6115</v>
      </c>
      <c r="B4485" t="s">
        <v>5</v>
      </c>
      <c r="C4485" t="s">
        <v>1740</v>
      </c>
      <c r="D4485" t="s">
        <v>6920</v>
      </c>
      <c r="E4485" t="s">
        <v>1711</v>
      </c>
    </row>
    <row r="4486" spans="1:5" x14ac:dyDescent="0.35">
      <c r="A4486" t="s">
        <v>6116</v>
      </c>
      <c r="B4486" t="s">
        <v>5</v>
      </c>
      <c r="C4486" t="s">
        <v>1740</v>
      </c>
      <c r="D4486" t="s">
        <v>6920</v>
      </c>
      <c r="E4486" t="s">
        <v>1712</v>
      </c>
    </row>
    <row r="4487" spans="1:5" x14ac:dyDescent="0.35">
      <c r="A4487" t="s">
        <v>6117</v>
      </c>
      <c r="B4487" t="s">
        <v>5</v>
      </c>
      <c r="C4487" t="s">
        <v>1740</v>
      </c>
      <c r="D4487" t="s">
        <v>6920</v>
      </c>
      <c r="E4487" t="s">
        <v>1713</v>
      </c>
    </row>
    <row r="4488" spans="1:5" x14ac:dyDescent="0.35">
      <c r="A4488" t="s">
        <v>6118</v>
      </c>
      <c r="B4488" t="s">
        <v>5</v>
      </c>
      <c r="C4488" t="s">
        <v>1740</v>
      </c>
      <c r="D4488" t="s">
        <v>6920</v>
      </c>
      <c r="E4488" t="s">
        <v>1714</v>
      </c>
    </row>
    <row r="4489" spans="1:5" x14ac:dyDescent="0.35">
      <c r="A4489" t="s">
        <v>6119</v>
      </c>
      <c r="B4489" t="s">
        <v>5</v>
      </c>
      <c r="C4489" t="s">
        <v>1740</v>
      </c>
      <c r="D4489" t="s">
        <v>6920</v>
      </c>
      <c r="E4489" t="s">
        <v>1715</v>
      </c>
    </row>
    <row r="4490" spans="1:5" x14ac:dyDescent="0.35">
      <c r="A4490" t="s">
        <v>6120</v>
      </c>
      <c r="B4490" t="s">
        <v>5</v>
      </c>
      <c r="C4490" t="s">
        <v>1740</v>
      </c>
      <c r="D4490" t="s">
        <v>6921</v>
      </c>
      <c r="E4490" t="s">
        <v>1702</v>
      </c>
    </row>
    <row r="4491" spans="1:5" x14ac:dyDescent="0.35">
      <c r="A4491" t="s">
        <v>6121</v>
      </c>
      <c r="B4491" t="s">
        <v>5</v>
      </c>
      <c r="C4491" t="s">
        <v>1740</v>
      </c>
      <c r="D4491" t="s">
        <v>6921</v>
      </c>
      <c r="E4491" t="s">
        <v>1705</v>
      </c>
    </row>
    <row r="4492" spans="1:5" x14ac:dyDescent="0.35">
      <c r="A4492" t="s">
        <v>6122</v>
      </c>
      <c r="B4492" t="s">
        <v>5</v>
      </c>
      <c r="C4492" t="s">
        <v>1740</v>
      </c>
      <c r="D4492" t="s">
        <v>6921</v>
      </c>
      <c r="E4492" t="s">
        <v>1706</v>
      </c>
    </row>
    <row r="4493" spans="1:5" x14ac:dyDescent="0.35">
      <c r="A4493" t="s">
        <v>6123</v>
      </c>
      <c r="B4493" t="s">
        <v>5</v>
      </c>
      <c r="C4493" t="s">
        <v>1740</v>
      </c>
      <c r="D4493" t="s">
        <v>6921</v>
      </c>
      <c r="E4493" t="s">
        <v>1707</v>
      </c>
    </row>
    <row r="4494" spans="1:5" x14ac:dyDescent="0.35">
      <c r="A4494" t="s">
        <v>6124</v>
      </c>
      <c r="B4494" t="s">
        <v>5</v>
      </c>
      <c r="C4494" t="s">
        <v>1740</v>
      </c>
      <c r="D4494" t="s">
        <v>6921</v>
      </c>
      <c r="E4494" t="s">
        <v>1708</v>
      </c>
    </row>
    <row r="4495" spans="1:5" x14ac:dyDescent="0.35">
      <c r="A4495" t="s">
        <v>6125</v>
      </c>
      <c r="B4495" t="s">
        <v>5</v>
      </c>
      <c r="C4495" t="s">
        <v>1740</v>
      </c>
      <c r="D4495" t="s">
        <v>6921</v>
      </c>
      <c r="E4495" t="s">
        <v>1709</v>
      </c>
    </row>
    <row r="4496" spans="1:5" x14ac:dyDescent="0.35">
      <c r="A4496" t="s">
        <v>6126</v>
      </c>
      <c r="B4496" t="s">
        <v>5</v>
      </c>
      <c r="C4496" t="s">
        <v>1740</v>
      </c>
      <c r="D4496" t="s">
        <v>6921</v>
      </c>
      <c r="E4496" t="s">
        <v>1710</v>
      </c>
    </row>
    <row r="4497" spans="1:5" x14ac:dyDescent="0.35">
      <c r="A4497" t="s">
        <v>6127</v>
      </c>
      <c r="B4497" t="s">
        <v>5</v>
      </c>
      <c r="C4497" t="s">
        <v>1740</v>
      </c>
      <c r="D4497" t="s">
        <v>6921</v>
      </c>
      <c r="E4497" t="s">
        <v>1711</v>
      </c>
    </row>
    <row r="4498" spans="1:5" x14ac:dyDescent="0.35">
      <c r="A4498" t="s">
        <v>6128</v>
      </c>
      <c r="B4498" t="s">
        <v>5</v>
      </c>
      <c r="C4498" t="s">
        <v>1740</v>
      </c>
      <c r="D4498" t="s">
        <v>6921</v>
      </c>
      <c r="E4498" t="s">
        <v>1712</v>
      </c>
    </row>
    <row r="4499" spans="1:5" x14ac:dyDescent="0.35">
      <c r="A4499" t="s">
        <v>6129</v>
      </c>
      <c r="B4499" t="s">
        <v>5</v>
      </c>
      <c r="C4499" t="s">
        <v>1740</v>
      </c>
      <c r="D4499" t="s">
        <v>6921</v>
      </c>
      <c r="E4499" t="s">
        <v>1713</v>
      </c>
    </row>
    <row r="4500" spans="1:5" x14ac:dyDescent="0.35">
      <c r="A4500" t="s">
        <v>6130</v>
      </c>
      <c r="B4500" t="s">
        <v>5</v>
      </c>
      <c r="C4500" t="s">
        <v>1740</v>
      </c>
      <c r="D4500" t="s">
        <v>6921</v>
      </c>
      <c r="E4500" t="s">
        <v>1714</v>
      </c>
    </row>
    <row r="4501" spans="1:5" x14ac:dyDescent="0.35">
      <c r="A4501" t="s">
        <v>6131</v>
      </c>
      <c r="B4501" t="s">
        <v>5</v>
      </c>
      <c r="C4501" t="s">
        <v>1740</v>
      </c>
      <c r="D4501" t="s">
        <v>6921</v>
      </c>
      <c r="E4501" t="s">
        <v>1715</v>
      </c>
    </row>
    <row r="4502" spans="1:5" x14ac:dyDescent="0.35">
      <c r="A4502" t="s">
        <v>6132</v>
      </c>
      <c r="B4502" t="s">
        <v>5</v>
      </c>
      <c r="C4502" t="s">
        <v>1740</v>
      </c>
      <c r="D4502" t="s">
        <v>6922</v>
      </c>
      <c r="E4502" t="s">
        <v>1702</v>
      </c>
    </row>
    <row r="4503" spans="1:5" x14ac:dyDescent="0.35">
      <c r="A4503" t="s">
        <v>6133</v>
      </c>
      <c r="B4503" t="s">
        <v>5</v>
      </c>
      <c r="C4503" t="s">
        <v>1740</v>
      </c>
      <c r="D4503" t="s">
        <v>6922</v>
      </c>
      <c r="E4503" t="s">
        <v>1705</v>
      </c>
    </row>
    <row r="4504" spans="1:5" x14ac:dyDescent="0.35">
      <c r="A4504" t="s">
        <v>6134</v>
      </c>
      <c r="B4504" t="s">
        <v>5</v>
      </c>
      <c r="C4504" t="s">
        <v>1740</v>
      </c>
      <c r="D4504" t="s">
        <v>6922</v>
      </c>
      <c r="E4504" t="s">
        <v>1706</v>
      </c>
    </row>
    <row r="4505" spans="1:5" x14ac:dyDescent="0.35">
      <c r="A4505" t="s">
        <v>6135</v>
      </c>
      <c r="B4505" t="s">
        <v>5</v>
      </c>
      <c r="C4505" t="s">
        <v>1740</v>
      </c>
      <c r="D4505" t="s">
        <v>6922</v>
      </c>
      <c r="E4505" t="s">
        <v>1707</v>
      </c>
    </row>
    <row r="4506" spans="1:5" x14ac:dyDescent="0.35">
      <c r="A4506" t="s">
        <v>6136</v>
      </c>
      <c r="B4506" t="s">
        <v>5</v>
      </c>
      <c r="C4506" t="s">
        <v>1740</v>
      </c>
      <c r="D4506" t="s">
        <v>6922</v>
      </c>
      <c r="E4506" t="s">
        <v>1708</v>
      </c>
    </row>
    <row r="4507" spans="1:5" x14ac:dyDescent="0.35">
      <c r="A4507" t="s">
        <v>6137</v>
      </c>
      <c r="B4507" t="s">
        <v>5</v>
      </c>
      <c r="C4507" t="s">
        <v>1740</v>
      </c>
      <c r="D4507" t="s">
        <v>6922</v>
      </c>
      <c r="E4507" t="s">
        <v>1709</v>
      </c>
    </row>
    <row r="4508" spans="1:5" x14ac:dyDescent="0.35">
      <c r="A4508" t="s">
        <v>6138</v>
      </c>
      <c r="B4508" t="s">
        <v>5</v>
      </c>
      <c r="C4508" t="s">
        <v>1740</v>
      </c>
      <c r="D4508" t="s">
        <v>6922</v>
      </c>
      <c r="E4508" t="s">
        <v>1710</v>
      </c>
    </row>
    <row r="4509" spans="1:5" x14ac:dyDescent="0.35">
      <c r="A4509" t="s">
        <v>6139</v>
      </c>
      <c r="B4509" t="s">
        <v>5</v>
      </c>
      <c r="C4509" t="s">
        <v>1740</v>
      </c>
      <c r="D4509" t="s">
        <v>6922</v>
      </c>
      <c r="E4509" t="s">
        <v>1711</v>
      </c>
    </row>
    <row r="4510" spans="1:5" x14ac:dyDescent="0.35">
      <c r="A4510" t="s">
        <v>6140</v>
      </c>
      <c r="B4510" t="s">
        <v>5</v>
      </c>
      <c r="C4510" t="s">
        <v>1740</v>
      </c>
      <c r="D4510" t="s">
        <v>6922</v>
      </c>
      <c r="E4510" t="s">
        <v>1712</v>
      </c>
    </row>
    <row r="4511" spans="1:5" x14ac:dyDescent="0.35">
      <c r="A4511" t="s">
        <v>6141</v>
      </c>
      <c r="B4511" t="s">
        <v>5</v>
      </c>
      <c r="C4511" t="s">
        <v>1740</v>
      </c>
      <c r="D4511" t="s">
        <v>6922</v>
      </c>
      <c r="E4511" t="s">
        <v>1713</v>
      </c>
    </row>
    <row r="4512" spans="1:5" x14ac:dyDescent="0.35">
      <c r="A4512" t="s">
        <v>6142</v>
      </c>
      <c r="B4512" t="s">
        <v>5</v>
      </c>
      <c r="C4512" t="s">
        <v>1740</v>
      </c>
      <c r="D4512" t="s">
        <v>6922</v>
      </c>
      <c r="E4512" t="s">
        <v>1714</v>
      </c>
    </row>
    <row r="4513" spans="1:5" x14ac:dyDescent="0.35">
      <c r="A4513" t="s">
        <v>6143</v>
      </c>
      <c r="B4513" t="s">
        <v>5</v>
      </c>
      <c r="C4513" t="s">
        <v>1740</v>
      </c>
      <c r="D4513" t="s">
        <v>6922</v>
      </c>
      <c r="E4513" t="s">
        <v>1715</v>
      </c>
    </row>
    <row r="4514" spans="1:5" x14ac:dyDescent="0.35">
      <c r="A4514" t="s">
        <v>6144</v>
      </c>
      <c r="B4514" t="s">
        <v>5</v>
      </c>
      <c r="C4514" t="s">
        <v>1740</v>
      </c>
      <c r="D4514" t="s">
        <v>6923</v>
      </c>
      <c r="E4514" t="s">
        <v>1702</v>
      </c>
    </row>
    <row r="4515" spans="1:5" x14ac:dyDescent="0.35">
      <c r="A4515" t="s">
        <v>6145</v>
      </c>
      <c r="B4515" t="s">
        <v>5</v>
      </c>
      <c r="C4515" t="s">
        <v>1740</v>
      </c>
      <c r="D4515" t="s">
        <v>6923</v>
      </c>
      <c r="E4515" t="s">
        <v>1705</v>
      </c>
    </row>
    <row r="4516" spans="1:5" x14ac:dyDescent="0.35">
      <c r="A4516" t="s">
        <v>6146</v>
      </c>
      <c r="B4516" t="s">
        <v>5</v>
      </c>
      <c r="C4516" t="s">
        <v>1740</v>
      </c>
      <c r="D4516" t="s">
        <v>6923</v>
      </c>
      <c r="E4516" t="s">
        <v>1706</v>
      </c>
    </row>
    <row r="4517" spans="1:5" x14ac:dyDescent="0.35">
      <c r="A4517" t="s">
        <v>6147</v>
      </c>
      <c r="B4517" t="s">
        <v>5</v>
      </c>
      <c r="C4517" t="s">
        <v>1740</v>
      </c>
      <c r="D4517" t="s">
        <v>6923</v>
      </c>
      <c r="E4517" t="s">
        <v>1707</v>
      </c>
    </row>
    <row r="4518" spans="1:5" x14ac:dyDescent="0.35">
      <c r="A4518" t="s">
        <v>6148</v>
      </c>
      <c r="B4518" t="s">
        <v>5</v>
      </c>
      <c r="C4518" t="s">
        <v>1740</v>
      </c>
      <c r="D4518" t="s">
        <v>6923</v>
      </c>
      <c r="E4518" t="s">
        <v>1708</v>
      </c>
    </row>
    <row r="4519" spans="1:5" x14ac:dyDescent="0.35">
      <c r="A4519" t="s">
        <v>6149</v>
      </c>
      <c r="B4519" t="s">
        <v>5</v>
      </c>
      <c r="C4519" t="s">
        <v>1740</v>
      </c>
      <c r="D4519" t="s">
        <v>6923</v>
      </c>
      <c r="E4519" t="s">
        <v>1709</v>
      </c>
    </row>
    <row r="4520" spans="1:5" x14ac:dyDescent="0.35">
      <c r="A4520" t="s">
        <v>6150</v>
      </c>
      <c r="B4520" t="s">
        <v>5</v>
      </c>
      <c r="C4520" t="s">
        <v>1740</v>
      </c>
      <c r="D4520" t="s">
        <v>6923</v>
      </c>
      <c r="E4520" t="s">
        <v>1710</v>
      </c>
    </row>
    <row r="4521" spans="1:5" x14ac:dyDescent="0.35">
      <c r="A4521" t="s">
        <v>6151</v>
      </c>
      <c r="B4521" t="s">
        <v>5</v>
      </c>
      <c r="C4521" t="s">
        <v>1740</v>
      </c>
      <c r="D4521" t="s">
        <v>6923</v>
      </c>
      <c r="E4521" t="s">
        <v>1711</v>
      </c>
    </row>
    <row r="4522" spans="1:5" x14ac:dyDescent="0.35">
      <c r="A4522" t="s">
        <v>6152</v>
      </c>
      <c r="B4522" t="s">
        <v>5</v>
      </c>
      <c r="C4522" t="s">
        <v>1740</v>
      </c>
      <c r="D4522" t="s">
        <v>6923</v>
      </c>
      <c r="E4522" t="s">
        <v>1712</v>
      </c>
    </row>
    <row r="4523" spans="1:5" x14ac:dyDescent="0.35">
      <c r="A4523" t="s">
        <v>6153</v>
      </c>
      <c r="B4523" t="s">
        <v>5</v>
      </c>
      <c r="C4523" t="s">
        <v>1740</v>
      </c>
      <c r="D4523" t="s">
        <v>6923</v>
      </c>
      <c r="E4523" t="s">
        <v>1713</v>
      </c>
    </row>
    <row r="4524" spans="1:5" x14ac:dyDescent="0.35">
      <c r="A4524" t="s">
        <v>6154</v>
      </c>
      <c r="B4524" t="s">
        <v>5</v>
      </c>
      <c r="C4524" t="s">
        <v>1740</v>
      </c>
      <c r="D4524" t="s">
        <v>6923</v>
      </c>
      <c r="E4524" t="s">
        <v>1714</v>
      </c>
    </row>
    <row r="4525" spans="1:5" x14ac:dyDescent="0.35">
      <c r="A4525" t="s">
        <v>6155</v>
      </c>
      <c r="B4525" t="s">
        <v>5</v>
      </c>
      <c r="C4525" t="s">
        <v>1740</v>
      </c>
      <c r="D4525" t="s">
        <v>6923</v>
      </c>
      <c r="E4525" t="s">
        <v>1715</v>
      </c>
    </row>
    <row r="4526" spans="1:5" x14ac:dyDescent="0.35">
      <c r="A4526" t="s">
        <v>6156</v>
      </c>
      <c r="B4526" t="s">
        <v>5</v>
      </c>
      <c r="C4526" t="s">
        <v>1740</v>
      </c>
      <c r="D4526" t="s">
        <v>6924</v>
      </c>
      <c r="E4526" t="s">
        <v>1702</v>
      </c>
    </row>
    <row r="4527" spans="1:5" x14ac:dyDescent="0.35">
      <c r="A4527" t="s">
        <v>6157</v>
      </c>
      <c r="B4527" t="s">
        <v>5</v>
      </c>
      <c r="C4527" t="s">
        <v>1740</v>
      </c>
      <c r="D4527" t="s">
        <v>6924</v>
      </c>
      <c r="E4527" t="s">
        <v>1705</v>
      </c>
    </row>
    <row r="4528" spans="1:5" x14ac:dyDescent="0.35">
      <c r="A4528" t="s">
        <v>6158</v>
      </c>
      <c r="B4528" t="s">
        <v>5</v>
      </c>
      <c r="C4528" t="s">
        <v>1740</v>
      </c>
      <c r="D4528" t="s">
        <v>6924</v>
      </c>
      <c r="E4528" t="s">
        <v>1706</v>
      </c>
    </row>
    <row r="4529" spans="1:5" x14ac:dyDescent="0.35">
      <c r="A4529" t="s">
        <v>6159</v>
      </c>
      <c r="B4529" t="s">
        <v>5</v>
      </c>
      <c r="C4529" t="s">
        <v>1740</v>
      </c>
      <c r="D4529" t="s">
        <v>6924</v>
      </c>
      <c r="E4529" t="s">
        <v>1707</v>
      </c>
    </row>
    <row r="4530" spans="1:5" x14ac:dyDescent="0.35">
      <c r="A4530" t="s">
        <v>6160</v>
      </c>
      <c r="B4530" t="s">
        <v>5</v>
      </c>
      <c r="C4530" t="s">
        <v>1740</v>
      </c>
      <c r="D4530" t="s">
        <v>6924</v>
      </c>
      <c r="E4530" t="s">
        <v>1708</v>
      </c>
    </row>
    <row r="4531" spans="1:5" x14ac:dyDescent="0.35">
      <c r="A4531" t="s">
        <v>6161</v>
      </c>
      <c r="B4531" t="s">
        <v>5</v>
      </c>
      <c r="C4531" t="s">
        <v>1740</v>
      </c>
      <c r="D4531" t="s">
        <v>6924</v>
      </c>
      <c r="E4531" t="s">
        <v>1709</v>
      </c>
    </row>
    <row r="4532" spans="1:5" x14ac:dyDescent="0.35">
      <c r="A4532" t="s">
        <v>6162</v>
      </c>
      <c r="B4532" t="s">
        <v>5</v>
      </c>
      <c r="C4532" t="s">
        <v>1740</v>
      </c>
      <c r="D4532" t="s">
        <v>6924</v>
      </c>
      <c r="E4532" t="s">
        <v>1710</v>
      </c>
    </row>
    <row r="4533" spans="1:5" x14ac:dyDescent="0.35">
      <c r="A4533" t="s">
        <v>6163</v>
      </c>
      <c r="B4533" t="s">
        <v>5</v>
      </c>
      <c r="C4533" t="s">
        <v>1740</v>
      </c>
      <c r="D4533" t="s">
        <v>6924</v>
      </c>
      <c r="E4533" t="s">
        <v>1711</v>
      </c>
    </row>
    <row r="4534" spans="1:5" x14ac:dyDescent="0.35">
      <c r="A4534" t="s">
        <v>6164</v>
      </c>
      <c r="B4534" t="s">
        <v>5</v>
      </c>
      <c r="C4534" t="s">
        <v>1740</v>
      </c>
      <c r="D4534" t="s">
        <v>6924</v>
      </c>
      <c r="E4534" t="s">
        <v>1712</v>
      </c>
    </row>
    <row r="4535" spans="1:5" x14ac:dyDescent="0.35">
      <c r="A4535" t="s">
        <v>6165</v>
      </c>
      <c r="B4535" t="s">
        <v>5</v>
      </c>
      <c r="C4535" t="s">
        <v>1740</v>
      </c>
      <c r="D4535" t="s">
        <v>6924</v>
      </c>
      <c r="E4535" t="s">
        <v>1713</v>
      </c>
    </row>
    <row r="4536" spans="1:5" x14ac:dyDescent="0.35">
      <c r="A4536" t="s">
        <v>6166</v>
      </c>
      <c r="B4536" t="s">
        <v>5</v>
      </c>
      <c r="C4536" t="s">
        <v>1740</v>
      </c>
      <c r="D4536" t="s">
        <v>6924</v>
      </c>
      <c r="E4536" t="s">
        <v>1714</v>
      </c>
    </row>
    <row r="4537" spans="1:5" x14ac:dyDescent="0.35">
      <c r="A4537" t="s">
        <v>6167</v>
      </c>
      <c r="B4537" t="s">
        <v>5</v>
      </c>
      <c r="C4537" t="s">
        <v>1740</v>
      </c>
      <c r="D4537" t="s">
        <v>6924</v>
      </c>
      <c r="E4537" t="s">
        <v>1715</v>
      </c>
    </row>
    <row r="4538" spans="1:5" x14ac:dyDescent="0.35">
      <c r="A4538" t="s">
        <v>6168</v>
      </c>
      <c r="B4538" t="s">
        <v>5</v>
      </c>
      <c r="C4538" t="s">
        <v>1740</v>
      </c>
      <c r="D4538" t="s">
        <v>6925</v>
      </c>
      <c r="E4538" t="s">
        <v>1702</v>
      </c>
    </row>
    <row r="4539" spans="1:5" x14ac:dyDescent="0.35">
      <c r="A4539" t="s">
        <v>6169</v>
      </c>
      <c r="B4539" t="s">
        <v>5</v>
      </c>
      <c r="C4539" t="s">
        <v>1740</v>
      </c>
      <c r="D4539" t="s">
        <v>6925</v>
      </c>
      <c r="E4539" t="s">
        <v>1705</v>
      </c>
    </row>
    <row r="4540" spans="1:5" x14ac:dyDescent="0.35">
      <c r="A4540" t="s">
        <v>6170</v>
      </c>
      <c r="B4540" t="s">
        <v>5</v>
      </c>
      <c r="C4540" t="s">
        <v>1740</v>
      </c>
      <c r="D4540" t="s">
        <v>6925</v>
      </c>
      <c r="E4540" t="s">
        <v>1706</v>
      </c>
    </row>
    <row r="4541" spans="1:5" x14ac:dyDescent="0.35">
      <c r="A4541" t="s">
        <v>6171</v>
      </c>
      <c r="B4541" t="s">
        <v>5</v>
      </c>
      <c r="C4541" t="s">
        <v>1740</v>
      </c>
      <c r="D4541" t="s">
        <v>6925</v>
      </c>
      <c r="E4541" t="s">
        <v>1707</v>
      </c>
    </row>
    <row r="4542" spans="1:5" x14ac:dyDescent="0.35">
      <c r="A4542" t="s">
        <v>6172</v>
      </c>
      <c r="B4542" t="s">
        <v>5</v>
      </c>
      <c r="C4542" t="s">
        <v>1740</v>
      </c>
      <c r="D4542" t="s">
        <v>6925</v>
      </c>
      <c r="E4542" t="s">
        <v>1708</v>
      </c>
    </row>
    <row r="4543" spans="1:5" x14ac:dyDescent="0.35">
      <c r="A4543" t="s">
        <v>6173</v>
      </c>
      <c r="B4543" t="s">
        <v>5</v>
      </c>
      <c r="C4543" t="s">
        <v>1740</v>
      </c>
      <c r="D4543" t="s">
        <v>6925</v>
      </c>
      <c r="E4543" t="s">
        <v>1709</v>
      </c>
    </row>
    <row r="4544" spans="1:5" x14ac:dyDescent="0.35">
      <c r="A4544" t="s">
        <v>6174</v>
      </c>
      <c r="B4544" t="s">
        <v>5</v>
      </c>
      <c r="C4544" t="s">
        <v>1740</v>
      </c>
      <c r="D4544" t="s">
        <v>6925</v>
      </c>
      <c r="E4544" t="s">
        <v>1710</v>
      </c>
    </row>
    <row r="4545" spans="1:5" x14ac:dyDescent="0.35">
      <c r="A4545" t="s">
        <v>6175</v>
      </c>
      <c r="B4545" t="s">
        <v>5</v>
      </c>
      <c r="C4545" t="s">
        <v>1740</v>
      </c>
      <c r="D4545" t="s">
        <v>6925</v>
      </c>
      <c r="E4545" t="s">
        <v>1711</v>
      </c>
    </row>
    <row r="4546" spans="1:5" x14ac:dyDescent="0.35">
      <c r="A4546" t="s">
        <v>6176</v>
      </c>
      <c r="B4546" t="s">
        <v>5</v>
      </c>
      <c r="C4546" t="s">
        <v>1740</v>
      </c>
      <c r="D4546" t="s">
        <v>6925</v>
      </c>
      <c r="E4546" t="s">
        <v>1712</v>
      </c>
    </row>
    <row r="4547" spans="1:5" x14ac:dyDescent="0.35">
      <c r="A4547" t="s">
        <v>6177</v>
      </c>
      <c r="B4547" t="s">
        <v>5</v>
      </c>
      <c r="C4547" t="s">
        <v>1740</v>
      </c>
      <c r="D4547" t="s">
        <v>6925</v>
      </c>
      <c r="E4547" t="s">
        <v>1713</v>
      </c>
    </row>
    <row r="4548" spans="1:5" x14ac:dyDescent="0.35">
      <c r="A4548" t="s">
        <v>6178</v>
      </c>
      <c r="B4548" t="s">
        <v>5</v>
      </c>
      <c r="C4548" t="s">
        <v>1740</v>
      </c>
      <c r="D4548" t="s">
        <v>6925</v>
      </c>
      <c r="E4548" t="s">
        <v>1714</v>
      </c>
    </row>
    <row r="4549" spans="1:5" x14ac:dyDescent="0.35">
      <c r="A4549" t="s">
        <v>6179</v>
      </c>
      <c r="B4549" t="s">
        <v>5</v>
      </c>
      <c r="C4549" t="s">
        <v>1740</v>
      </c>
      <c r="D4549" t="s">
        <v>6925</v>
      </c>
      <c r="E4549" t="s">
        <v>1715</v>
      </c>
    </row>
    <row r="4550" spans="1:5" x14ac:dyDescent="0.35">
      <c r="A4550" t="s">
        <v>6180</v>
      </c>
      <c r="B4550" t="s">
        <v>5</v>
      </c>
      <c r="C4550" t="s">
        <v>1740</v>
      </c>
      <c r="D4550" t="s">
        <v>6926</v>
      </c>
      <c r="E4550" t="s">
        <v>1702</v>
      </c>
    </row>
    <row r="4551" spans="1:5" x14ac:dyDescent="0.35">
      <c r="A4551" t="s">
        <v>6181</v>
      </c>
      <c r="B4551" t="s">
        <v>5</v>
      </c>
      <c r="C4551" t="s">
        <v>1740</v>
      </c>
      <c r="D4551" t="s">
        <v>6926</v>
      </c>
      <c r="E4551" t="s">
        <v>1705</v>
      </c>
    </row>
    <row r="4552" spans="1:5" x14ac:dyDescent="0.35">
      <c r="A4552" t="s">
        <v>6182</v>
      </c>
      <c r="B4552" t="s">
        <v>5</v>
      </c>
      <c r="C4552" t="s">
        <v>1740</v>
      </c>
      <c r="D4552" t="s">
        <v>6926</v>
      </c>
      <c r="E4552" t="s">
        <v>1706</v>
      </c>
    </row>
    <row r="4553" spans="1:5" x14ac:dyDescent="0.35">
      <c r="A4553" t="s">
        <v>6183</v>
      </c>
      <c r="B4553" t="s">
        <v>5</v>
      </c>
      <c r="C4553" t="s">
        <v>1740</v>
      </c>
      <c r="D4553" t="s">
        <v>6926</v>
      </c>
      <c r="E4553" t="s">
        <v>1707</v>
      </c>
    </row>
    <row r="4554" spans="1:5" x14ac:dyDescent="0.35">
      <c r="A4554" t="s">
        <v>6184</v>
      </c>
      <c r="B4554" t="s">
        <v>5</v>
      </c>
      <c r="C4554" t="s">
        <v>1740</v>
      </c>
      <c r="D4554" t="s">
        <v>6926</v>
      </c>
      <c r="E4554" t="s">
        <v>1708</v>
      </c>
    </row>
    <row r="4555" spans="1:5" x14ac:dyDescent="0.35">
      <c r="A4555" t="s">
        <v>6185</v>
      </c>
      <c r="B4555" t="s">
        <v>5</v>
      </c>
      <c r="C4555" t="s">
        <v>1740</v>
      </c>
      <c r="D4555" t="s">
        <v>6926</v>
      </c>
      <c r="E4555" t="s">
        <v>1709</v>
      </c>
    </row>
    <row r="4556" spans="1:5" x14ac:dyDescent="0.35">
      <c r="A4556" t="s">
        <v>6186</v>
      </c>
      <c r="B4556" t="s">
        <v>5</v>
      </c>
      <c r="C4556" t="s">
        <v>1740</v>
      </c>
      <c r="D4556" t="s">
        <v>6926</v>
      </c>
      <c r="E4556" t="s">
        <v>1710</v>
      </c>
    </row>
    <row r="4557" spans="1:5" x14ac:dyDescent="0.35">
      <c r="A4557" t="s">
        <v>6187</v>
      </c>
      <c r="B4557" t="s">
        <v>5</v>
      </c>
      <c r="C4557" t="s">
        <v>1740</v>
      </c>
      <c r="D4557" t="s">
        <v>6926</v>
      </c>
      <c r="E4557" t="s">
        <v>1711</v>
      </c>
    </row>
    <row r="4558" spans="1:5" x14ac:dyDescent="0.35">
      <c r="A4558" t="s">
        <v>6188</v>
      </c>
      <c r="B4558" t="s">
        <v>5</v>
      </c>
      <c r="C4558" t="s">
        <v>1740</v>
      </c>
      <c r="D4558" t="s">
        <v>6926</v>
      </c>
      <c r="E4558" t="s">
        <v>1712</v>
      </c>
    </row>
    <row r="4559" spans="1:5" x14ac:dyDescent="0.35">
      <c r="A4559" t="s">
        <v>6189</v>
      </c>
      <c r="B4559" t="s">
        <v>5</v>
      </c>
      <c r="C4559" t="s">
        <v>1740</v>
      </c>
      <c r="D4559" t="s">
        <v>6926</v>
      </c>
      <c r="E4559" t="s">
        <v>1713</v>
      </c>
    </row>
    <row r="4560" spans="1:5" x14ac:dyDescent="0.35">
      <c r="A4560" t="s">
        <v>6190</v>
      </c>
      <c r="B4560" t="s">
        <v>5</v>
      </c>
      <c r="C4560" t="s">
        <v>1740</v>
      </c>
      <c r="D4560" t="s">
        <v>6926</v>
      </c>
      <c r="E4560" t="s">
        <v>1714</v>
      </c>
    </row>
    <row r="4561" spans="1:5" x14ac:dyDescent="0.35">
      <c r="A4561" t="s">
        <v>6191</v>
      </c>
      <c r="B4561" t="s">
        <v>5</v>
      </c>
      <c r="C4561" t="s">
        <v>1740</v>
      </c>
      <c r="D4561" t="s">
        <v>6926</v>
      </c>
      <c r="E4561" t="s">
        <v>1715</v>
      </c>
    </row>
    <row r="4562" spans="1:5" x14ac:dyDescent="0.35">
      <c r="A4562" t="s">
        <v>6192</v>
      </c>
      <c r="B4562" t="s">
        <v>5</v>
      </c>
      <c r="C4562" t="s">
        <v>1740</v>
      </c>
      <c r="D4562" t="s">
        <v>6927</v>
      </c>
      <c r="E4562" t="s">
        <v>1702</v>
      </c>
    </row>
    <row r="4563" spans="1:5" x14ac:dyDescent="0.35">
      <c r="A4563" t="s">
        <v>6193</v>
      </c>
      <c r="B4563" t="s">
        <v>5</v>
      </c>
      <c r="C4563" t="s">
        <v>1740</v>
      </c>
      <c r="D4563" t="s">
        <v>6927</v>
      </c>
      <c r="E4563" t="s">
        <v>1705</v>
      </c>
    </row>
    <row r="4564" spans="1:5" x14ac:dyDescent="0.35">
      <c r="A4564" t="s">
        <v>6194</v>
      </c>
      <c r="B4564" t="s">
        <v>5</v>
      </c>
      <c r="C4564" t="s">
        <v>1740</v>
      </c>
      <c r="D4564" t="s">
        <v>6927</v>
      </c>
      <c r="E4564" t="s">
        <v>1706</v>
      </c>
    </row>
    <row r="4565" spans="1:5" x14ac:dyDescent="0.35">
      <c r="A4565" t="s">
        <v>6195</v>
      </c>
      <c r="B4565" t="s">
        <v>5</v>
      </c>
      <c r="C4565" t="s">
        <v>1740</v>
      </c>
      <c r="D4565" t="s">
        <v>6927</v>
      </c>
      <c r="E4565" t="s">
        <v>1707</v>
      </c>
    </row>
    <row r="4566" spans="1:5" x14ac:dyDescent="0.35">
      <c r="A4566" t="s">
        <v>6196</v>
      </c>
      <c r="B4566" t="s">
        <v>5</v>
      </c>
      <c r="C4566" t="s">
        <v>1740</v>
      </c>
      <c r="D4566" t="s">
        <v>6927</v>
      </c>
      <c r="E4566" t="s">
        <v>1708</v>
      </c>
    </row>
    <row r="4567" spans="1:5" x14ac:dyDescent="0.35">
      <c r="A4567" t="s">
        <v>6197</v>
      </c>
      <c r="B4567" t="s">
        <v>5</v>
      </c>
      <c r="C4567" t="s">
        <v>1740</v>
      </c>
      <c r="D4567" t="s">
        <v>6927</v>
      </c>
      <c r="E4567" t="s">
        <v>1709</v>
      </c>
    </row>
    <row r="4568" spans="1:5" x14ac:dyDescent="0.35">
      <c r="A4568" t="s">
        <v>6198</v>
      </c>
      <c r="B4568" t="s">
        <v>5</v>
      </c>
      <c r="C4568" t="s">
        <v>1740</v>
      </c>
      <c r="D4568" t="s">
        <v>6927</v>
      </c>
      <c r="E4568" t="s">
        <v>1710</v>
      </c>
    </row>
    <row r="4569" spans="1:5" x14ac:dyDescent="0.35">
      <c r="A4569" t="s">
        <v>6199</v>
      </c>
      <c r="B4569" t="s">
        <v>5</v>
      </c>
      <c r="C4569" t="s">
        <v>1740</v>
      </c>
      <c r="D4569" t="s">
        <v>6927</v>
      </c>
      <c r="E4569" t="s">
        <v>1711</v>
      </c>
    </row>
    <row r="4570" spans="1:5" x14ac:dyDescent="0.35">
      <c r="A4570" t="s">
        <v>6200</v>
      </c>
      <c r="B4570" t="s">
        <v>5</v>
      </c>
      <c r="C4570" t="s">
        <v>1740</v>
      </c>
      <c r="D4570" t="s">
        <v>6927</v>
      </c>
      <c r="E4570" t="s">
        <v>1712</v>
      </c>
    </row>
    <row r="4571" spans="1:5" x14ac:dyDescent="0.35">
      <c r="A4571" t="s">
        <v>6201</v>
      </c>
      <c r="B4571" t="s">
        <v>5</v>
      </c>
      <c r="C4571" t="s">
        <v>1740</v>
      </c>
      <c r="D4571" t="s">
        <v>6927</v>
      </c>
      <c r="E4571" t="s">
        <v>1713</v>
      </c>
    </row>
    <row r="4572" spans="1:5" x14ac:dyDescent="0.35">
      <c r="A4572" t="s">
        <v>6202</v>
      </c>
      <c r="B4572" t="s">
        <v>5</v>
      </c>
      <c r="C4572" t="s">
        <v>1740</v>
      </c>
      <c r="D4572" t="s">
        <v>6927</v>
      </c>
      <c r="E4572" t="s">
        <v>1714</v>
      </c>
    </row>
    <row r="4573" spans="1:5" x14ac:dyDescent="0.35">
      <c r="A4573" t="s">
        <v>6203</v>
      </c>
      <c r="B4573" t="s">
        <v>5</v>
      </c>
      <c r="C4573" t="s">
        <v>1740</v>
      </c>
      <c r="D4573" t="s">
        <v>6927</v>
      </c>
      <c r="E4573" t="s">
        <v>1715</v>
      </c>
    </row>
    <row r="4574" spans="1:5" x14ac:dyDescent="0.35">
      <c r="A4574" t="s">
        <v>6204</v>
      </c>
      <c r="B4574" t="s">
        <v>5</v>
      </c>
      <c r="C4574" t="s">
        <v>1740</v>
      </c>
      <c r="D4574" t="s">
        <v>6928</v>
      </c>
      <c r="E4574" t="s">
        <v>1702</v>
      </c>
    </row>
    <row r="4575" spans="1:5" x14ac:dyDescent="0.35">
      <c r="A4575" t="s">
        <v>6205</v>
      </c>
      <c r="B4575" t="s">
        <v>5</v>
      </c>
      <c r="C4575" t="s">
        <v>1740</v>
      </c>
      <c r="D4575" t="s">
        <v>6928</v>
      </c>
      <c r="E4575" t="s">
        <v>1705</v>
      </c>
    </row>
    <row r="4576" spans="1:5" x14ac:dyDescent="0.35">
      <c r="A4576" t="s">
        <v>6206</v>
      </c>
      <c r="B4576" t="s">
        <v>5</v>
      </c>
      <c r="C4576" t="s">
        <v>1740</v>
      </c>
      <c r="D4576" t="s">
        <v>6928</v>
      </c>
      <c r="E4576" t="s">
        <v>1706</v>
      </c>
    </row>
    <row r="4577" spans="1:5" x14ac:dyDescent="0.35">
      <c r="A4577" t="s">
        <v>6207</v>
      </c>
      <c r="B4577" t="s">
        <v>5</v>
      </c>
      <c r="C4577" t="s">
        <v>1740</v>
      </c>
      <c r="D4577" t="s">
        <v>6928</v>
      </c>
      <c r="E4577" t="s">
        <v>1707</v>
      </c>
    </row>
    <row r="4578" spans="1:5" x14ac:dyDescent="0.35">
      <c r="A4578" t="s">
        <v>6208</v>
      </c>
      <c r="B4578" t="s">
        <v>5</v>
      </c>
      <c r="C4578" t="s">
        <v>1740</v>
      </c>
      <c r="D4578" t="s">
        <v>6928</v>
      </c>
      <c r="E4578" t="s">
        <v>1708</v>
      </c>
    </row>
    <row r="4579" spans="1:5" x14ac:dyDescent="0.35">
      <c r="A4579" t="s">
        <v>6209</v>
      </c>
      <c r="B4579" t="s">
        <v>5</v>
      </c>
      <c r="C4579" t="s">
        <v>1740</v>
      </c>
      <c r="D4579" t="s">
        <v>6928</v>
      </c>
      <c r="E4579" t="s">
        <v>1709</v>
      </c>
    </row>
    <row r="4580" spans="1:5" x14ac:dyDescent="0.35">
      <c r="A4580" t="s">
        <v>6210</v>
      </c>
      <c r="B4580" t="s">
        <v>5</v>
      </c>
      <c r="C4580" t="s">
        <v>1740</v>
      </c>
      <c r="D4580" t="s">
        <v>6928</v>
      </c>
      <c r="E4580" t="s">
        <v>1710</v>
      </c>
    </row>
    <row r="4581" spans="1:5" x14ac:dyDescent="0.35">
      <c r="A4581" t="s">
        <v>6211</v>
      </c>
      <c r="B4581" t="s">
        <v>5</v>
      </c>
      <c r="C4581" t="s">
        <v>1740</v>
      </c>
      <c r="D4581" t="s">
        <v>6928</v>
      </c>
      <c r="E4581" t="s">
        <v>1711</v>
      </c>
    </row>
    <row r="4582" spans="1:5" x14ac:dyDescent="0.35">
      <c r="A4582" t="s">
        <v>6212</v>
      </c>
      <c r="B4582" t="s">
        <v>5</v>
      </c>
      <c r="C4582" t="s">
        <v>1740</v>
      </c>
      <c r="D4582" t="s">
        <v>6928</v>
      </c>
      <c r="E4582" t="s">
        <v>1712</v>
      </c>
    </row>
    <row r="4583" spans="1:5" x14ac:dyDescent="0.35">
      <c r="A4583" t="s">
        <v>6213</v>
      </c>
      <c r="B4583" t="s">
        <v>5</v>
      </c>
      <c r="C4583" t="s">
        <v>1740</v>
      </c>
      <c r="D4583" t="s">
        <v>6928</v>
      </c>
      <c r="E4583" t="s">
        <v>1713</v>
      </c>
    </row>
    <row r="4584" spans="1:5" x14ac:dyDescent="0.35">
      <c r="A4584" t="s">
        <v>6214</v>
      </c>
      <c r="B4584" t="s">
        <v>5</v>
      </c>
      <c r="C4584" t="s">
        <v>1740</v>
      </c>
      <c r="D4584" t="s">
        <v>6928</v>
      </c>
      <c r="E4584" t="s">
        <v>1714</v>
      </c>
    </row>
    <row r="4585" spans="1:5" x14ac:dyDescent="0.35">
      <c r="A4585" t="s">
        <v>6215</v>
      </c>
      <c r="B4585" t="s">
        <v>5</v>
      </c>
      <c r="C4585" t="s">
        <v>1740</v>
      </c>
      <c r="D4585" t="s">
        <v>6928</v>
      </c>
      <c r="E4585" t="s">
        <v>1715</v>
      </c>
    </row>
    <row r="4586" spans="1:5" x14ac:dyDescent="0.35">
      <c r="A4586" t="s">
        <v>6216</v>
      </c>
      <c r="B4586" t="s">
        <v>5</v>
      </c>
      <c r="C4586" t="s">
        <v>1740</v>
      </c>
      <c r="D4586" t="s">
        <v>6929</v>
      </c>
      <c r="E4586" t="s">
        <v>1702</v>
      </c>
    </row>
    <row r="4587" spans="1:5" x14ac:dyDescent="0.35">
      <c r="A4587" t="s">
        <v>6217</v>
      </c>
      <c r="B4587" t="s">
        <v>5</v>
      </c>
      <c r="C4587" t="s">
        <v>1740</v>
      </c>
      <c r="D4587" t="s">
        <v>6929</v>
      </c>
      <c r="E4587" t="s">
        <v>1705</v>
      </c>
    </row>
    <row r="4588" spans="1:5" x14ac:dyDescent="0.35">
      <c r="A4588" t="s">
        <v>6218</v>
      </c>
      <c r="B4588" t="s">
        <v>5</v>
      </c>
      <c r="C4588" t="s">
        <v>1740</v>
      </c>
      <c r="D4588" t="s">
        <v>6929</v>
      </c>
      <c r="E4588" t="s">
        <v>1706</v>
      </c>
    </row>
    <row r="4589" spans="1:5" x14ac:dyDescent="0.35">
      <c r="A4589" t="s">
        <v>6219</v>
      </c>
      <c r="B4589" t="s">
        <v>5</v>
      </c>
      <c r="C4589" t="s">
        <v>1740</v>
      </c>
      <c r="D4589" t="s">
        <v>6929</v>
      </c>
      <c r="E4589" t="s">
        <v>1707</v>
      </c>
    </row>
    <row r="4590" spans="1:5" x14ac:dyDescent="0.35">
      <c r="A4590" t="s">
        <v>6220</v>
      </c>
      <c r="B4590" t="s">
        <v>5</v>
      </c>
      <c r="C4590" t="s">
        <v>1740</v>
      </c>
      <c r="D4590" t="s">
        <v>6929</v>
      </c>
      <c r="E4590" t="s">
        <v>1708</v>
      </c>
    </row>
    <row r="4591" spans="1:5" x14ac:dyDescent="0.35">
      <c r="A4591" t="s">
        <v>6221</v>
      </c>
      <c r="B4591" t="s">
        <v>5</v>
      </c>
      <c r="C4591" t="s">
        <v>1740</v>
      </c>
      <c r="D4591" t="s">
        <v>6929</v>
      </c>
      <c r="E4591" t="s">
        <v>1709</v>
      </c>
    </row>
    <row r="4592" spans="1:5" x14ac:dyDescent="0.35">
      <c r="A4592" t="s">
        <v>6222</v>
      </c>
      <c r="B4592" t="s">
        <v>5</v>
      </c>
      <c r="C4592" t="s">
        <v>1740</v>
      </c>
      <c r="D4592" t="s">
        <v>6929</v>
      </c>
      <c r="E4592" t="s">
        <v>1710</v>
      </c>
    </row>
    <row r="4593" spans="1:5" x14ac:dyDescent="0.35">
      <c r="A4593" t="s">
        <v>6223</v>
      </c>
      <c r="B4593" t="s">
        <v>5</v>
      </c>
      <c r="C4593" t="s">
        <v>1740</v>
      </c>
      <c r="D4593" t="s">
        <v>6929</v>
      </c>
      <c r="E4593" t="s">
        <v>1711</v>
      </c>
    </row>
    <row r="4594" spans="1:5" x14ac:dyDescent="0.35">
      <c r="A4594" t="s">
        <v>6224</v>
      </c>
      <c r="B4594" t="s">
        <v>5</v>
      </c>
      <c r="C4594" t="s">
        <v>1740</v>
      </c>
      <c r="D4594" t="s">
        <v>6929</v>
      </c>
      <c r="E4594" t="s">
        <v>1712</v>
      </c>
    </row>
    <row r="4595" spans="1:5" x14ac:dyDescent="0.35">
      <c r="A4595" t="s">
        <v>6225</v>
      </c>
      <c r="B4595" t="s">
        <v>5</v>
      </c>
      <c r="C4595" t="s">
        <v>1740</v>
      </c>
      <c r="D4595" t="s">
        <v>6929</v>
      </c>
      <c r="E4595" t="s">
        <v>1713</v>
      </c>
    </row>
    <row r="4596" spans="1:5" x14ac:dyDescent="0.35">
      <c r="A4596" t="s">
        <v>6226</v>
      </c>
      <c r="B4596" t="s">
        <v>5</v>
      </c>
      <c r="C4596" t="s">
        <v>1740</v>
      </c>
      <c r="D4596" t="s">
        <v>6929</v>
      </c>
      <c r="E4596" t="s">
        <v>1714</v>
      </c>
    </row>
    <row r="4597" spans="1:5" x14ac:dyDescent="0.35">
      <c r="A4597" t="s">
        <v>6227</v>
      </c>
      <c r="B4597" t="s">
        <v>5</v>
      </c>
      <c r="C4597" t="s">
        <v>1740</v>
      </c>
      <c r="D4597" t="s">
        <v>6929</v>
      </c>
      <c r="E4597" t="s">
        <v>1715</v>
      </c>
    </row>
    <row r="4598" spans="1:5" x14ac:dyDescent="0.35">
      <c r="A4598" t="s">
        <v>6228</v>
      </c>
      <c r="B4598" t="s">
        <v>5</v>
      </c>
      <c r="C4598" t="s">
        <v>1740</v>
      </c>
      <c r="D4598" t="s">
        <v>6930</v>
      </c>
      <c r="E4598" t="s">
        <v>1702</v>
      </c>
    </row>
    <row r="4599" spans="1:5" x14ac:dyDescent="0.35">
      <c r="A4599" t="s">
        <v>6229</v>
      </c>
      <c r="B4599" t="s">
        <v>5</v>
      </c>
      <c r="C4599" t="s">
        <v>1740</v>
      </c>
      <c r="D4599" t="s">
        <v>6930</v>
      </c>
      <c r="E4599" t="s">
        <v>1705</v>
      </c>
    </row>
    <row r="4600" spans="1:5" x14ac:dyDescent="0.35">
      <c r="A4600" t="s">
        <v>6230</v>
      </c>
      <c r="B4600" t="s">
        <v>5</v>
      </c>
      <c r="C4600" t="s">
        <v>1740</v>
      </c>
      <c r="D4600" t="s">
        <v>6930</v>
      </c>
      <c r="E4600" t="s">
        <v>1706</v>
      </c>
    </row>
    <row r="4601" spans="1:5" x14ac:dyDescent="0.35">
      <c r="A4601" t="s">
        <v>6231</v>
      </c>
      <c r="B4601" t="s">
        <v>5</v>
      </c>
      <c r="C4601" t="s">
        <v>1740</v>
      </c>
      <c r="D4601" t="s">
        <v>6930</v>
      </c>
      <c r="E4601" t="s">
        <v>1707</v>
      </c>
    </row>
    <row r="4602" spans="1:5" x14ac:dyDescent="0.35">
      <c r="A4602" t="s">
        <v>6232</v>
      </c>
      <c r="B4602" t="s">
        <v>5</v>
      </c>
      <c r="C4602" t="s">
        <v>1740</v>
      </c>
      <c r="D4602" t="s">
        <v>6930</v>
      </c>
      <c r="E4602" t="s">
        <v>1708</v>
      </c>
    </row>
    <row r="4603" spans="1:5" x14ac:dyDescent="0.35">
      <c r="A4603" t="s">
        <v>6233</v>
      </c>
      <c r="B4603" t="s">
        <v>5</v>
      </c>
      <c r="C4603" t="s">
        <v>1740</v>
      </c>
      <c r="D4603" t="s">
        <v>6930</v>
      </c>
      <c r="E4603" t="s">
        <v>1709</v>
      </c>
    </row>
    <row r="4604" spans="1:5" x14ac:dyDescent="0.35">
      <c r="A4604" t="s">
        <v>6234</v>
      </c>
      <c r="B4604" t="s">
        <v>5</v>
      </c>
      <c r="C4604" t="s">
        <v>1740</v>
      </c>
      <c r="D4604" t="s">
        <v>6930</v>
      </c>
      <c r="E4604" t="s">
        <v>1710</v>
      </c>
    </row>
    <row r="4605" spans="1:5" x14ac:dyDescent="0.35">
      <c r="A4605" t="s">
        <v>6235</v>
      </c>
      <c r="B4605" t="s">
        <v>5</v>
      </c>
      <c r="C4605" t="s">
        <v>1740</v>
      </c>
      <c r="D4605" t="s">
        <v>6930</v>
      </c>
      <c r="E4605" t="s">
        <v>1711</v>
      </c>
    </row>
    <row r="4606" spans="1:5" x14ac:dyDescent="0.35">
      <c r="A4606" t="s">
        <v>6236</v>
      </c>
      <c r="B4606" t="s">
        <v>5</v>
      </c>
      <c r="C4606" t="s">
        <v>1740</v>
      </c>
      <c r="D4606" t="s">
        <v>6930</v>
      </c>
      <c r="E4606" t="s">
        <v>1712</v>
      </c>
    </row>
    <row r="4607" spans="1:5" x14ac:dyDescent="0.35">
      <c r="A4607" t="s">
        <v>6237</v>
      </c>
      <c r="B4607" t="s">
        <v>5</v>
      </c>
      <c r="C4607" t="s">
        <v>1740</v>
      </c>
      <c r="D4607" t="s">
        <v>6930</v>
      </c>
      <c r="E4607" t="s">
        <v>1713</v>
      </c>
    </row>
    <row r="4608" spans="1:5" x14ac:dyDescent="0.35">
      <c r="A4608" t="s">
        <v>6238</v>
      </c>
      <c r="B4608" t="s">
        <v>5</v>
      </c>
      <c r="C4608" t="s">
        <v>1740</v>
      </c>
      <c r="D4608" t="s">
        <v>6930</v>
      </c>
      <c r="E4608" t="s">
        <v>1714</v>
      </c>
    </row>
    <row r="4609" spans="1:5" x14ac:dyDescent="0.35">
      <c r="A4609" t="s">
        <v>6239</v>
      </c>
      <c r="B4609" t="s">
        <v>5</v>
      </c>
      <c r="C4609" t="s">
        <v>1740</v>
      </c>
      <c r="D4609" t="s">
        <v>6930</v>
      </c>
      <c r="E4609" t="s">
        <v>1715</v>
      </c>
    </row>
    <row r="4610" spans="1:5" x14ac:dyDescent="0.35">
      <c r="A4610" t="s">
        <v>6240</v>
      </c>
      <c r="B4610" t="s">
        <v>5</v>
      </c>
      <c r="C4610" t="s">
        <v>1740</v>
      </c>
      <c r="D4610" t="s">
        <v>6931</v>
      </c>
      <c r="E4610" t="s">
        <v>1702</v>
      </c>
    </row>
    <row r="4611" spans="1:5" x14ac:dyDescent="0.35">
      <c r="A4611" t="s">
        <v>6241</v>
      </c>
      <c r="B4611" t="s">
        <v>5</v>
      </c>
      <c r="C4611" t="s">
        <v>1740</v>
      </c>
      <c r="D4611" t="s">
        <v>6931</v>
      </c>
      <c r="E4611" t="s">
        <v>1705</v>
      </c>
    </row>
    <row r="4612" spans="1:5" x14ac:dyDescent="0.35">
      <c r="A4612" t="s">
        <v>6242</v>
      </c>
      <c r="B4612" t="s">
        <v>5</v>
      </c>
      <c r="C4612" t="s">
        <v>1740</v>
      </c>
      <c r="D4612" t="s">
        <v>6931</v>
      </c>
      <c r="E4612" t="s">
        <v>1706</v>
      </c>
    </row>
    <row r="4613" spans="1:5" x14ac:dyDescent="0.35">
      <c r="A4613" t="s">
        <v>6243</v>
      </c>
      <c r="B4613" t="s">
        <v>5</v>
      </c>
      <c r="C4613" t="s">
        <v>1740</v>
      </c>
      <c r="D4613" t="s">
        <v>6931</v>
      </c>
      <c r="E4613" t="s">
        <v>1707</v>
      </c>
    </row>
    <row r="4614" spans="1:5" x14ac:dyDescent="0.35">
      <c r="A4614" t="s">
        <v>6244</v>
      </c>
      <c r="B4614" t="s">
        <v>5</v>
      </c>
      <c r="C4614" t="s">
        <v>1740</v>
      </c>
      <c r="D4614" t="s">
        <v>6931</v>
      </c>
      <c r="E4614" t="s">
        <v>1708</v>
      </c>
    </row>
    <row r="4615" spans="1:5" x14ac:dyDescent="0.35">
      <c r="A4615" t="s">
        <v>6245</v>
      </c>
      <c r="B4615" t="s">
        <v>5</v>
      </c>
      <c r="C4615" t="s">
        <v>1740</v>
      </c>
      <c r="D4615" t="s">
        <v>6931</v>
      </c>
      <c r="E4615" t="s">
        <v>1709</v>
      </c>
    </row>
    <row r="4616" spans="1:5" x14ac:dyDescent="0.35">
      <c r="A4616" t="s">
        <v>6246</v>
      </c>
      <c r="B4616" t="s">
        <v>5</v>
      </c>
      <c r="C4616" t="s">
        <v>1740</v>
      </c>
      <c r="D4616" t="s">
        <v>6931</v>
      </c>
      <c r="E4616" t="s">
        <v>1710</v>
      </c>
    </row>
    <row r="4617" spans="1:5" x14ac:dyDescent="0.35">
      <c r="A4617" t="s">
        <v>6247</v>
      </c>
      <c r="B4617" t="s">
        <v>5</v>
      </c>
      <c r="C4617" t="s">
        <v>1740</v>
      </c>
      <c r="D4617" t="s">
        <v>6931</v>
      </c>
      <c r="E4617" t="s">
        <v>1711</v>
      </c>
    </row>
    <row r="4618" spans="1:5" x14ac:dyDescent="0.35">
      <c r="A4618" t="s">
        <v>6248</v>
      </c>
      <c r="B4618" t="s">
        <v>5</v>
      </c>
      <c r="C4618" t="s">
        <v>1740</v>
      </c>
      <c r="D4618" t="s">
        <v>6931</v>
      </c>
      <c r="E4618" t="s">
        <v>1712</v>
      </c>
    </row>
    <row r="4619" spans="1:5" x14ac:dyDescent="0.35">
      <c r="A4619" t="s">
        <v>6249</v>
      </c>
      <c r="B4619" t="s">
        <v>5</v>
      </c>
      <c r="C4619" t="s">
        <v>1740</v>
      </c>
      <c r="D4619" t="s">
        <v>6931</v>
      </c>
      <c r="E4619" t="s">
        <v>1713</v>
      </c>
    </row>
    <row r="4620" spans="1:5" x14ac:dyDescent="0.35">
      <c r="A4620" t="s">
        <v>6250</v>
      </c>
      <c r="B4620" t="s">
        <v>5</v>
      </c>
      <c r="C4620" t="s">
        <v>1740</v>
      </c>
      <c r="D4620" t="s">
        <v>6931</v>
      </c>
      <c r="E4620" t="s">
        <v>1714</v>
      </c>
    </row>
    <row r="4621" spans="1:5" x14ac:dyDescent="0.35">
      <c r="A4621" t="s">
        <v>6251</v>
      </c>
      <c r="B4621" t="s">
        <v>5</v>
      </c>
      <c r="C4621" t="s">
        <v>1740</v>
      </c>
      <c r="D4621" t="s">
        <v>6931</v>
      </c>
      <c r="E4621" t="s">
        <v>1715</v>
      </c>
    </row>
    <row r="4622" spans="1:5" x14ac:dyDescent="0.35">
      <c r="A4622" t="s">
        <v>6252</v>
      </c>
      <c r="B4622" t="s">
        <v>5</v>
      </c>
      <c r="C4622" t="s">
        <v>1740</v>
      </c>
      <c r="D4622" t="s">
        <v>6932</v>
      </c>
      <c r="E4622" t="s">
        <v>1702</v>
      </c>
    </row>
    <row r="4623" spans="1:5" x14ac:dyDescent="0.35">
      <c r="A4623" t="s">
        <v>6253</v>
      </c>
      <c r="B4623" t="s">
        <v>5</v>
      </c>
      <c r="C4623" t="s">
        <v>1740</v>
      </c>
      <c r="D4623" t="s">
        <v>6932</v>
      </c>
      <c r="E4623" t="s">
        <v>1705</v>
      </c>
    </row>
    <row r="4624" spans="1:5" x14ac:dyDescent="0.35">
      <c r="A4624" t="s">
        <v>6254</v>
      </c>
      <c r="B4624" t="s">
        <v>5</v>
      </c>
      <c r="C4624" t="s">
        <v>1740</v>
      </c>
      <c r="D4624" t="s">
        <v>6932</v>
      </c>
      <c r="E4624" t="s">
        <v>1706</v>
      </c>
    </row>
    <row r="4625" spans="1:5" x14ac:dyDescent="0.35">
      <c r="A4625" t="s">
        <v>6255</v>
      </c>
      <c r="B4625" t="s">
        <v>5</v>
      </c>
      <c r="C4625" t="s">
        <v>1740</v>
      </c>
      <c r="D4625" t="s">
        <v>6932</v>
      </c>
      <c r="E4625" t="s">
        <v>1707</v>
      </c>
    </row>
    <row r="4626" spans="1:5" x14ac:dyDescent="0.35">
      <c r="A4626" t="s">
        <v>6256</v>
      </c>
      <c r="B4626" t="s">
        <v>5</v>
      </c>
      <c r="C4626" t="s">
        <v>1740</v>
      </c>
      <c r="D4626" t="s">
        <v>6932</v>
      </c>
      <c r="E4626" t="s">
        <v>1708</v>
      </c>
    </row>
    <row r="4627" spans="1:5" x14ac:dyDescent="0.35">
      <c r="A4627" t="s">
        <v>6257</v>
      </c>
      <c r="B4627" t="s">
        <v>5</v>
      </c>
      <c r="C4627" t="s">
        <v>1740</v>
      </c>
      <c r="D4627" t="s">
        <v>6932</v>
      </c>
      <c r="E4627" t="s">
        <v>1709</v>
      </c>
    </row>
    <row r="4628" spans="1:5" x14ac:dyDescent="0.35">
      <c r="A4628" t="s">
        <v>6258</v>
      </c>
      <c r="B4628" t="s">
        <v>5</v>
      </c>
      <c r="C4628" t="s">
        <v>1740</v>
      </c>
      <c r="D4628" t="s">
        <v>6932</v>
      </c>
      <c r="E4628" t="s">
        <v>1710</v>
      </c>
    </row>
    <row r="4629" spans="1:5" x14ac:dyDescent="0.35">
      <c r="A4629" t="s">
        <v>6259</v>
      </c>
      <c r="B4629" t="s">
        <v>5</v>
      </c>
      <c r="C4629" t="s">
        <v>1740</v>
      </c>
      <c r="D4629" t="s">
        <v>6932</v>
      </c>
      <c r="E4629" t="s">
        <v>1711</v>
      </c>
    </row>
    <row r="4630" spans="1:5" x14ac:dyDescent="0.35">
      <c r="A4630" t="s">
        <v>6260</v>
      </c>
      <c r="B4630" t="s">
        <v>5</v>
      </c>
      <c r="C4630" t="s">
        <v>1740</v>
      </c>
      <c r="D4630" t="s">
        <v>6932</v>
      </c>
      <c r="E4630" t="s">
        <v>1712</v>
      </c>
    </row>
    <row r="4631" spans="1:5" x14ac:dyDescent="0.35">
      <c r="A4631" t="s">
        <v>6261</v>
      </c>
      <c r="B4631" t="s">
        <v>5</v>
      </c>
      <c r="C4631" t="s">
        <v>1740</v>
      </c>
      <c r="D4631" t="s">
        <v>6932</v>
      </c>
      <c r="E4631" t="s">
        <v>1713</v>
      </c>
    </row>
    <row r="4632" spans="1:5" x14ac:dyDescent="0.35">
      <c r="A4632" t="s">
        <v>6262</v>
      </c>
      <c r="B4632" t="s">
        <v>5</v>
      </c>
      <c r="C4632" t="s">
        <v>1740</v>
      </c>
      <c r="D4632" t="s">
        <v>6932</v>
      </c>
      <c r="E4632" t="s">
        <v>1714</v>
      </c>
    </row>
    <row r="4633" spans="1:5" x14ac:dyDescent="0.35">
      <c r="A4633" t="s">
        <v>6263</v>
      </c>
      <c r="B4633" t="s">
        <v>5</v>
      </c>
      <c r="C4633" t="s">
        <v>1740</v>
      </c>
      <c r="D4633" t="s">
        <v>6932</v>
      </c>
      <c r="E4633" t="s">
        <v>1715</v>
      </c>
    </row>
    <row r="4634" spans="1:5" x14ac:dyDescent="0.35">
      <c r="A4634" t="s">
        <v>6264</v>
      </c>
      <c r="B4634" t="s">
        <v>5</v>
      </c>
      <c r="C4634" t="s">
        <v>1740</v>
      </c>
      <c r="D4634" t="s">
        <v>6933</v>
      </c>
      <c r="E4634" t="s">
        <v>1702</v>
      </c>
    </row>
    <row r="4635" spans="1:5" x14ac:dyDescent="0.35">
      <c r="A4635" t="s">
        <v>6265</v>
      </c>
      <c r="B4635" t="s">
        <v>5</v>
      </c>
      <c r="C4635" t="s">
        <v>1740</v>
      </c>
      <c r="D4635" t="s">
        <v>6933</v>
      </c>
      <c r="E4635" t="s">
        <v>1705</v>
      </c>
    </row>
    <row r="4636" spans="1:5" x14ac:dyDescent="0.35">
      <c r="A4636" t="s">
        <v>6266</v>
      </c>
      <c r="B4636" t="s">
        <v>5</v>
      </c>
      <c r="C4636" t="s">
        <v>1740</v>
      </c>
      <c r="D4636" t="s">
        <v>6933</v>
      </c>
      <c r="E4636" t="s">
        <v>1706</v>
      </c>
    </row>
    <row r="4637" spans="1:5" x14ac:dyDescent="0.35">
      <c r="A4637" t="s">
        <v>6267</v>
      </c>
      <c r="B4637" t="s">
        <v>5</v>
      </c>
      <c r="C4637" t="s">
        <v>1740</v>
      </c>
      <c r="D4637" t="s">
        <v>6933</v>
      </c>
      <c r="E4637" t="s">
        <v>1707</v>
      </c>
    </row>
    <row r="4638" spans="1:5" x14ac:dyDescent="0.35">
      <c r="A4638" t="s">
        <v>6268</v>
      </c>
      <c r="B4638" t="s">
        <v>5</v>
      </c>
      <c r="C4638" t="s">
        <v>1740</v>
      </c>
      <c r="D4638" t="s">
        <v>6933</v>
      </c>
      <c r="E4638" t="s">
        <v>1708</v>
      </c>
    </row>
    <row r="4639" spans="1:5" x14ac:dyDescent="0.35">
      <c r="A4639" t="s">
        <v>6269</v>
      </c>
      <c r="B4639" t="s">
        <v>5</v>
      </c>
      <c r="C4639" t="s">
        <v>1740</v>
      </c>
      <c r="D4639" t="s">
        <v>6933</v>
      </c>
      <c r="E4639" t="s">
        <v>1709</v>
      </c>
    </row>
    <row r="4640" spans="1:5" x14ac:dyDescent="0.35">
      <c r="A4640" t="s">
        <v>6270</v>
      </c>
      <c r="B4640" t="s">
        <v>5</v>
      </c>
      <c r="C4640" t="s">
        <v>1740</v>
      </c>
      <c r="D4640" t="s">
        <v>6933</v>
      </c>
      <c r="E4640" t="s">
        <v>1710</v>
      </c>
    </row>
    <row r="4641" spans="1:5" x14ac:dyDescent="0.35">
      <c r="A4641" t="s">
        <v>6271</v>
      </c>
      <c r="B4641" t="s">
        <v>5</v>
      </c>
      <c r="C4641" t="s">
        <v>1740</v>
      </c>
      <c r="D4641" t="s">
        <v>6933</v>
      </c>
      <c r="E4641" t="s">
        <v>1711</v>
      </c>
    </row>
    <row r="4642" spans="1:5" x14ac:dyDescent="0.35">
      <c r="A4642" t="s">
        <v>6272</v>
      </c>
      <c r="B4642" t="s">
        <v>5</v>
      </c>
      <c r="C4642" t="s">
        <v>1740</v>
      </c>
      <c r="D4642" t="s">
        <v>6933</v>
      </c>
      <c r="E4642" t="s">
        <v>1712</v>
      </c>
    </row>
    <row r="4643" spans="1:5" x14ac:dyDescent="0.35">
      <c r="A4643" t="s">
        <v>6273</v>
      </c>
      <c r="B4643" t="s">
        <v>5</v>
      </c>
      <c r="C4643" t="s">
        <v>1740</v>
      </c>
      <c r="D4643" t="s">
        <v>6933</v>
      </c>
      <c r="E4643" t="s">
        <v>1713</v>
      </c>
    </row>
    <row r="4644" spans="1:5" x14ac:dyDescent="0.35">
      <c r="A4644" t="s">
        <v>6274</v>
      </c>
      <c r="B4644" t="s">
        <v>5</v>
      </c>
      <c r="C4644" t="s">
        <v>1740</v>
      </c>
      <c r="D4644" t="s">
        <v>6933</v>
      </c>
      <c r="E4644" t="s">
        <v>1714</v>
      </c>
    </row>
    <row r="4645" spans="1:5" x14ac:dyDescent="0.35">
      <c r="A4645" t="s">
        <v>6275</v>
      </c>
      <c r="B4645" t="s">
        <v>5</v>
      </c>
      <c r="C4645" t="s">
        <v>1740</v>
      </c>
      <c r="D4645" t="s">
        <v>6933</v>
      </c>
      <c r="E4645" t="s">
        <v>1715</v>
      </c>
    </row>
    <row r="4646" spans="1:5" x14ac:dyDescent="0.35">
      <c r="A4646" t="s">
        <v>6276</v>
      </c>
      <c r="B4646" t="s">
        <v>5</v>
      </c>
      <c r="C4646" t="s">
        <v>1740</v>
      </c>
      <c r="D4646" t="s">
        <v>6934</v>
      </c>
      <c r="E4646" t="s">
        <v>1702</v>
      </c>
    </row>
    <row r="4647" spans="1:5" x14ac:dyDescent="0.35">
      <c r="A4647" t="s">
        <v>6277</v>
      </c>
      <c r="B4647" t="s">
        <v>5</v>
      </c>
      <c r="C4647" t="s">
        <v>1740</v>
      </c>
      <c r="D4647" t="s">
        <v>6934</v>
      </c>
      <c r="E4647" t="s">
        <v>1705</v>
      </c>
    </row>
    <row r="4648" spans="1:5" x14ac:dyDescent="0.35">
      <c r="A4648" t="s">
        <v>6278</v>
      </c>
      <c r="B4648" t="s">
        <v>5</v>
      </c>
      <c r="C4648" t="s">
        <v>1740</v>
      </c>
      <c r="D4648" t="s">
        <v>6934</v>
      </c>
      <c r="E4648" t="s">
        <v>1706</v>
      </c>
    </row>
    <row r="4649" spans="1:5" x14ac:dyDescent="0.35">
      <c r="A4649" t="s">
        <v>6279</v>
      </c>
      <c r="B4649" t="s">
        <v>5</v>
      </c>
      <c r="C4649" t="s">
        <v>1740</v>
      </c>
      <c r="D4649" t="s">
        <v>6934</v>
      </c>
      <c r="E4649" t="s">
        <v>1707</v>
      </c>
    </row>
    <row r="4650" spans="1:5" x14ac:dyDescent="0.35">
      <c r="A4650" t="s">
        <v>6280</v>
      </c>
      <c r="B4650" t="s">
        <v>5</v>
      </c>
      <c r="C4650" t="s">
        <v>1740</v>
      </c>
      <c r="D4650" t="s">
        <v>6934</v>
      </c>
      <c r="E4650" t="s">
        <v>1708</v>
      </c>
    </row>
    <row r="4651" spans="1:5" x14ac:dyDescent="0.35">
      <c r="A4651" t="s">
        <v>6281</v>
      </c>
      <c r="B4651" t="s">
        <v>5</v>
      </c>
      <c r="C4651" t="s">
        <v>1740</v>
      </c>
      <c r="D4651" t="s">
        <v>6934</v>
      </c>
      <c r="E4651" t="s">
        <v>1709</v>
      </c>
    </row>
    <row r="4652" spans="1:5" x14ac:dyDescent="0.35">
      <c r="A4652" t="s">
        <v>6282</v>
      </c>
      <c r="B4652" t="s">
        <v>5</v>
      </c>
      <c r="C4652" t="s">
        <v>1740</v>
      </c>
      <c r="D4652" t="s">
        <v>6934</v>
      </c>
      <c r="E4652" t="s">
        <v>1710</v>
      </c>
    </row>
    <row r="4653" spans="1:5" x14ac:dyDescent="0.35">
      <c r="A4653" t="s">
        <v>6283</v>
      </c>
      <c r="B4653" t="s">
        <v>5</v>
      </c>
      <c r="C4653" t="s">
        <v>1740</v>
      </c>
      <c r="D4653" t="s">
        <v>6934</v>
      </c>
      <c r="E4653" t="s">
        <v>1711</v>
      </c>
    </row>
    <row r="4654" spans="1:5" x14ac:dyDescent="0.35">
      <c r="A4654" t="s">
        <v>6284</v>
      </c>
      <c r="B4654" t="s">
        <v>5</v>
      </c>
      <c r="C4654" t="s">
        <v>1740</v>
      </c>
      <c r="D4654" t="s">
        <v>6934</v>
      </c>
      <c r="E4654" t="s">
        <v>1712</v>
      </c>
    </row>
    <row r="4655" spans="1:5" x14ac:dyDescent="0.35">
      <c r="A4655" t="s">
        <v>6285</v>
      </c>
      <c r="B4655" t="s">
        <v>5</v>
      </c>
      <c r="C4655" t="s">
        <v>1740</v>
      </c>
      <c r="D4655" t="s">
        <v>6934</v>
      </c>
      <c r="E4655" t="s">
        <v>1713</v>
      </c>
    </row>
    <row r="4656" spans="1:5" x14ac:dyDescent="0.35">
      <c r="A4656" t="s">
        <v>6286</v>
      </c>
      <c r="B4656" t="s">
        <v>5</v>
      </c>
      <c r="C4656" t="s">
        <v>1740</v>
      </c>
      <c r="D4656" t="s">
        <v>6934</v>
      </c>
      <c r="E4656" t="s">
        <v>1714</v>
      </c>
    </row>
    <row r="4657" spans="1:5" x14ac:dyDescent="0.35">
      <c r="A4657" t="s">
        <v>6287</v>
      </c>
      <c r="B4657" t="s">
        <v>5</v>
      </c>
      <c r="C4657" t="s">
        <v>1740</v>
      </c>
      <c r="D4657" t="s">
        <v>6934</v>
      </c>
      <c r="E4657" t="s">
        <v>1715</v>
      </c>
    </row>
    <row r="4658" spans="1:5" x14ac:dyDescent="0.35">
      <c r="A4658" t="s">
        <v>6288</v>
      </c>
      <c r="B4658" t="s">
        <v>5</v>
      </c>
      <c r="C4658" t="s">
        <v>1740</v>
      </c>
      <c r="D4658" t="s">
        <v>6935</v>
      </c>
      <c r="E4658" t="s">
        <v>1702</v>
      </c>
    </row>
    <row r="4659" spans="1:5" x14ac:dyDescent="0.35">
      <c r="A4659" t="s">
        <v>6289</v>
      </c>
      <c r="B4659" t="s">
        <v>5</v>
      </c>
      <c r="C4659" t="s">
        <v>1740</v>
      </c>
      <c r="D4659" t="s">
        <v>6935</v>
      </c>
      <c r="E4659" t="s">
        <v>1705</v>
      </c>
    </row>
    <row r="4660" spans="1:5" x14ac:dyDescent="0.35">
      <c r="A4660" t="s">
        <v>6290</v>
      </c>
      <c r="B4660" t="s">
        <v>5</v>
      </c>
      <c r="C4660" t="s">
        <v>1740</v>
      </c>
      <c r="D4660" t="s">
        <v>6935</v>
      </c>
      <c r="E4660" t="s">
        <v>1706</v>
      </c>
    </row>
    <row r="4661" spans="1:5" x14ac:dyDescent="0.35">
      <c r="A4661" t="s">
        <v>6291</v>
      </c>
      <c r="B4661" t="s">
        <v>5</v>
      </c>
      <c r="C4661" t="s">
        <v>1740</v>
      </c>
      <c r="D4661" t="s">
        <v>6935</v>
      </c>
      <c r="E4661" t="s">
        <v>1707</v>
      </c>
    </row>
    <row r="4662" spans="1:5" x14ac:dyDescent="0.35">
      <c r="A4662" t="s">
        <v>6292</v>
      </c>
      <c r="B4662" t="s">
        <v>5</v>
      </c>
      <c r="C4662" t="s">
        <v>1740</v>
      </c>
      <c r="D4662" t="s">
        <v>6935</v>
      </c>
      <c r="E4662" t="s">
        <v>1708</v>
      </c>
    </row>
    <row r="4663" spans="1:5" x14ac:dyDescent="0.35">
      <c r="A4663" t="s">
        <v>6293</v>
      </c>
      <c r="B4663" t="s">
        <v>5</v>
      </c>
      <c r="C4663" t="s">
        <v>1740</v>
      </c>
      <c r="D4663" t="s">
        <v>6935</v>
      </c>
      <c r="E4663" t="s">
        <v>1709</v>
      </c>
    </row>
    <row r="4664" spans="1:5" x14ac:dyDescent="0.35">
      <c r="A4664" t="s">
        <v>6294</v>
      </c>
      <c r="B4664" t="s">
        <v>5</v>
      </c>
      <c r="C4664" t="s">
        <v>1740</v>
      </c>
      <c r="D4664" t="s">
        <v>6935</v>
      </c>
      <c r="E4664" t="s">
        <v>1710</v>
      </c>
    </row>
    <row r="4665" spans="1:5" x14ac:dyDescent="0.35">
      <c r="A4665" t="s">
        <v>6295</v>
      </c>
      <c r="B4665" t="s">
        <v>5</v>
      </c>
      <c r="C4665" t="s">
        <v>1740</v>
      </c>
      <c r="D4665" t="s">
        <v>6935</v>
      </c>
      <c r="E4665" t="s">
        <v>1711</v>
      </c>
    </row>
    <row r="4666" spans="1:5" x14ac:dyDescent="0.35">
      <c r="A4666" t="s">
        <v>6296</v>
      </c>
      <c r="B4666" t="s">
        <v>5</v>
      </c>
      <c r="C4666" t="s">
        <v>1740</v>
      </c>
      <c r="D4666" t="s">
        <v>6935</v>
      </c>
      <c r="E4666" t="s">
        <v>1712</v>
      </c>
    </row>
    <row r="4667" spans="1:5" x14ac:dyDescent="0.35">
      <c r="A4667" t="s">
        <v>6297</v>
      </c>
      <c r="B4667" t="s">
        <v>5</v>
      </c>
      <c r="C4667" t="s">
        <v>1740</v>
      </c>
      <c r="D4667" t="s">
        <v>6935</v>
      </c>
      <c r="E4667" t="s">
        <v>1713</v>
      </c>
    </row>
    <row r="4668" spans="1:5" x14ac:dyDescent="0.35">
      <c r="A4668" t="s">
        <v>6298</v>
      </c>
      <c r="B4668" t="s">
        <v>5</v>
      </c>
      <c r="C4668" t="s">
        <v>1740</v>
      </c>
      <c r="D4668" t="s">
        <v>6935</v>
      </c>
      <c r="E4668" t="s">
        <v>1714</v>
      </c>
    </row>
    <row r="4669" spans="1:5" x14ac:dyDescent="0.35">
      <c r="A4669" t="s">
        <v>6299</v>
      </c>
      <c r="B4669" t="s">
        <v>5</v>
      </c>
      <c r="C4669" t="s">
        <v>1740</v>
      </c>
      <c r="D4669" t="s">
        <v>6935</v>
      </c>
      <c r="E4669" t="s">
        <v>1715</v>
      </c>
    </row>
    <row r="4670" spans="1:5" x14ac:dyDescent="0.35">
      <c r="A4670" t="s">
        <v>6300</v>
      </c>
      <c r="B4670" t="s">
        <v>5</v>
      </c>
      <c r="C4670" t="s">
        <v>1740</v>
      </c>
      <c r="D4670" t="s">
        <v>6936</v>
      </c>
      <c r="E4670" t="s">
        <v>1702</v>
      </c>
    </row>
    <row r="4671" spans="1:5" x14ac:dyDescent="0.35">
      <c r="A4671" t="s">
        <v>6301</v>
      </c>
      <c r="B4671" t="s">
        <v>5</v>
      </c>
      <c r="C4671" t="s">
        <v>1740</v>
      </c>
      <c r="D4671" t="s">
        <v>6936</v>
      </c>
      <c r="E4671" t="s">
        <v>1705</v>
      </c>
    </row>
    <row r="4672" spans="1:5" x14ac:dyDescent="0.35">
      <c r="A4672" t="s">
        <v>6302</v>
      </c>
      <c r="B4672" t="s">
        <v>5</v>
      </c>
      <c r="C4672" t="s">
        <v>1740</v>
      </c>
      <c r="D4672" t="s">
        <v>6936</v>
      </c>
      <c r="E4672" t="s">
        <v>1706</v>
      </c>
    </row>
    <row r="4673" spans="1:5" x14ac:dyDescent="0.35">
      <c r="A4673" t="s">
        <v>6303</v>
      </c>
      <c r="B4673" t="s">
        <v>5</v>
      </c>
      <c r="C4673" t="s">
        <v>1740</v>
      </c>
      <c r="D4673" t="s">
        <v>6936</v>
      </c>
      <c r="E4673" t="s">
        <v>1707</v>
      </c>
    </row>
    <row r="4674" spans="1:5" x14ac:dyDescent="0.35">
      <c r="A4674" t="s">
        <v>6304</v>
      </c>
      <c r="B4674" t="s">
        <v>5</v>
      </c>
      <c r="C4674" t="s">
        <v>1740</v>
      </c>
      <c r="D4674" t="s">
        <v>6936</v>
      </c>
      <c r="E4674" t="s">
        <v>1708</v>
      </c>
    </row>
    <row r="4675" spans="1:5" x14ac:dyDescent="0.35">
      <c r="A4675" t="s">
        <v>6305</v>
      </c>
      <c r="B4675" t="s">
        <v>5</v>
      </c>
      <c r="C4675" t="s">
        <v>1740</v>
      </c>
      <c r="D4675" t="s">
        <v>6936</v>
      </c>
      <c r="E4675" t="s">
        <v>1709</v>
      </c>
    </row>
    <row r="4676" spans="1:5" x14ac:dyDescent="0.35">
      <c r="A4676" t="s">
        <v>6306</v>
      </c>
      <c r="B4676" t="s">
        <v>5</v>
      </c>
      <c r="C4676" t="s">
        <v>1740</v>
      </c>
      <c r="D4676" t="s">
        <v>6936</v>
      </c>
      <c r="E4676" t="s">
        <v>1710</v>
      </c>
    </row>
    <row r="4677" spans="1:5" x14ac:dyDescent="0.35">
      <c r="A4677" t="s">
        <v>6307</v>
      </c>
      <c r="B4677" t="s">
        <v>5</v>
      </c>
      <c r="C4677" t="s">
        <v>1740</v>
      </c>
      <c r="D4677" t="s">
        <v>6936</v>
      </c>
      <c r="E4677" t="s">
        <v>1711</v>
      </c>
    </row>
    <row r="4678" spans="1:5" x14ac:dyDescent="0.35">
      <c r="A4678" t="s">
        <v>6308</v>
      </c>
      <c r="B4678" t="s">
        <v>5</v>
      </c>
      <c r="C4678" t="s">
        <v>1740</v>
      </c>
      <c r="D4678" t="s">
        <v>6936</v>
      </c>
      <c r="E4678" t="s">
        <v>1712</v>
      </c>
    </row>
    <row r="4679" spans="1:5" x14ac:dyDescent="0.35">
      <c r="A4679" t="s">
        <v>6309</v>
      </c>
      <c r="B4679" t="s">
        <v>5</v>
      </c>
      <c r="C4679" t="s">
        <v>1740</v>
      </c>
      <c r="D4679" t="s">
        <v>6936</v>
      </c>
      <c r="E4679" t="s">
        <v>1713</v>
      </c>
    </row>
    <row r="4680" spans="1:5" x14ac:dyDescent="0.35">
      <c r="A4680" t="s">
        <v>6310</v>
      </c>
      <c r="B4680" t="s">
        <v>5</v>
      </c>
      <c r="C4680" t="s">
        <v>1740</v>
      </c>
      <c r="D4680" t="s">
        <v>6936</v>
      </c>
      <c r="E4680" t="s">
        <v>1714</v>
      </c>
    </row>
    <row r="4681" spans="1:5" x14ac:dyDescent="0.35">
      <c r="A4681" t="s">
        <v>6311</v>
      </c>
      <c r="B4681" t="s">
        <v>5</v>
      </c>
      <c r="C4681" t="s">
        <v>1740</v>
      </c>
      <c r="D4681" t="s">
        <v>6936</v>
      </c>
      <c r="E4681" t="s">
        <v>1715</v>
      </c>
    </row>
    <row r="4682" spans="1:5" x14ac:dyDescent="0.35">
      <c r="A4682" t="s">
        <v>6312</v>
      </c>
      <c r="B4682" t="s">
        <v>5</v>
      </c>
      <c r="C4682" t="s">
        <v>1741</v>
      </c>
      <c r="D4682" t="s">
        <v>6912</v>
      </c>
      <c r="E4682" t="s">
        <v>1702</v>
      </c>
    </row>
    <row r="4683" spans="1:5" x14ac:dyDescent="0.35">
      <c r="A4683" t="s">
        <v>6313</v>
      </c>
      <c r="B4683" t="s">
        <v>5</v>
      </c>
      <c r="C4683" t="s">
        <v>1741</v>
      </c>
      <c r="D4683" t="s">
        <v>6912</v>
      </c>
      <c r="E4683" t="s">
        <v>1705</v>
      </c>
    </row>
    <row r="4684" spans="1:5" x14ac:dyDescent="0.35">
      <c r="A4684" t="s">
        <v>6314</v>
      </c>
      <c r="B4684" t="s">
        <v>5</v>
      </c>
      <c r="C4684" t="s">
        <v>1741</v>
      </c>
      <c r="D4684" t="s">
        <v>6912</v>
      </c>
      <c r="E4684" t="s">
        <v>1706</v>
      </c>
    </row>
    <row r="4685" spans="1:5" x14ac:dyDescent="0.35">
      <c r="A4685" t="s">
        <v>6315</v>
      </c>
      <c r="B4685" t="s">
        <v>5</v>
      </c>
      <c r="C4685" t="s">
        <v>1741</v>
      </c>
      <c r="D4685" t="s">
        <v>6912</v>
      </c>
      <c r="E4685" t="s">
        <v>1707</v>
      </c>
    </row>
    <row r="4686" spans="1:5" x14ac:dyDescent="0.35">
      <c r="A4686" t="s">
        <v>6316</v>
      </c>
      <c r="B4686" t="s">
        <v>5</v>
      </c>
      <c r="C4686" t="s">
        <v>1741</v>
      </c>
      <c r="D4686" t="s">
        <v>6912</v>
      </c>
      <c r="E4686" t="s">
        <v>1708</v>
      </c>
    </row>
    <row r="4687" spans="1:5" x14ac:dyDescent="0.35">
      <c r="A4687" t="s">
        <v>6317</v>
      </c>
      <c r="B4687" t="s">
        <v>5</v>
      </c>
      <c r="C4687" t="s">
        <v>1741</v>
      </c>
      <c r="D4687" t="s">
        <v>6912</v>
      </c>
      <c r="E4687" t="s">
        <v>1709</v>
      </c>
    </row>
    <row r="4688" spans="1:5" x14ac:dyDescent="0.35">
      <c r="A4688" t="s">
        <v>6318</v>
      </c>
      <c r="B4688" t="s">
        <v>5</v>
      </c>
      <c r="C4688" t="s">
        <v>1741</v>
      </c>
      <c r="D4688" t="s">
        <v>6912</v>
      </c>
      <c r="E4688" t="s">
        <v>1710</v>
      </c>
    </row>
    <row r="4689" spans="1:5" x14ac:dyDescent="0.35">
      <c r="A4689" t="s">
        <v>6319</v>
      </c>
      <c r="B4689" t="s">
        <v>5</v>
      </c>
      <c r="C4689" t="s">
        <v>1741</v>
      </c>
      <c r="D4689" t="s">
        <v>6912</v>
      </c>
      <c r="E4689" t="s">
        <v>1711</v>
      </c>
    </row>
    <row r="4690" spans="1:5" x14ac:dyDescent="0.35">
      <c r="A4690" t="s">
        <v>6320</v>
      </c>
      <c r="B4690" t="s">
        <v>5</v>
      </c>
      <c r="C4690" t="s">
        <v>1741</v>
      </c>
      <c r="D4690" t="s">
        <v>6912</v>
      </c>
      <c r="E4690" t="s">
        <v>1712</v>
      </c>
    </row>
    <row r="4691" spans="1:5" x14ac:dyDescent="0.35">
      <c r="A4691" t="s">
        <v>6321</v>
      </c>
      <c r="B4691" t="s">
        <v>5</v>
      </c>
      <c r="C4691" t="s">
        <v>1741</v>
      </c>
      <c r="D4691" t="s">
        <v>6912</v>
      </c>
      <c r="E4691" t="s">
        <v>1713</v>
      </c>
    </row>
    <row r="4692" spans="1:5" x14ac:dyDescent="0.35">
      <c r="A4692" t="s">
        <v>6322</v>
      </c>
      <c r="B4692" t="s">
        <v>5</v>
      </c>
      <c r="C4692" t="s">
        <v>1741</v>
      </c>
      <c r="D4692" t="s">
        <v>6912</v>
      </c>
      <c r="E4692" t="s">
        <v>1714</v>
      </c>
    </row>
    <row r="4693" spans="1:5" x14ac:dyDescent="0.35">
      <c r="A4693" t="s">
        <v>6323</v>
      </c>
      <c r="B4693" t="s">
        <v>5</v>
      </c>
      <c r="C4693" t="s">
        <v>1741</v>
      </c>
      <c r="D4693" t="s">
        <v>6912</v>
      </c>
      <c r="E4693" t="s">
        <v>1715</v>
      </c>
    </row>
    <row r="4694" spans="1:5" x14ac:dyDescent="0.35">
      <c r="A4694" t="s">
        <v>6324</v>
      </c>
      <c r="B4694" t="s">
        <v>5</v>
      </c>
      <c r="C4694" t="s">
        <v>1741</v>
      </c>
      <c r="D4694" t="s">
        <v>6913</v>
      </c>
      <c r="E4694" t="s">
        <v>1702</v>
      </c>
    </row>
    <row r="4695" spans="1:5" x14ac:dyDescent="0.35">
      <c r="A4695" t="s">
        <v>6325</v>
      </c>
      <c r="B4695" t="s">
        <v>5</v>
      </c>
      <c r="C4695" t="s">
        <v>1741</v>
      </c>
      <c r="D4695" t="s">
        <v>6913</v>
      </c>
      <c r="E4695" t="s">
        <v>1705</v>
      </c>
    </row>
    <row r="4696" spans="1:5" x14ac:dyDescent="0.35">
      <c r="A4696" t="s">
        <v>6326</v>
      </c>
      <c r="B4696" t="s">
        <v>5</v>
      </c>
      <c r="C4696" t="s">
        <v>1741</v>
      </c>
      <c r="D4696" t="s">
        <v>6913</v>
      </c>
      <c r="E4696" t="s">
        <v>1706</v>
      </c>
    </row>
    <row r="4697" spans="1:5" x14ac:dyDescent="0.35">
      <c r="A4697" t="s">
        <v>6327</v>
      </c>
      <c r="B4697" t="s">
        <v>5</v>
      </c>
      <c r="C4697" t="s">
        <v>1741</v>
      </c>
      <c r="D4697" t="s">
        <v>6913</v>
      </c>
      <c r="E4697" t="s">
        <v>1707</v>
      </c>
    </row>
    <row r="4698" spans="1:5" x14ac:dyDescent="0.35">
      <c r="A4698" t="s">
        <v>6328</v>
      </c>
      <c r="B4698" t="s">
        <v>5</v>
      </c>
      <c r="C4698" t="s">
        <v>1741</v>
      </c>
      <c r="D4698" t="s">
        <v>6913</v>
      </c>
      <c r="E4698" t="s">
        <v>1708</v>
      </c>
    </row>
    <row r="4699" spans="1:5" x14ac:dyDescent="0.35">
      <c r="A4699" t="s">
        <v>6329</v>
      </c>
      <c r="B4699" t="s">
        <v>5</v>
      </c>
      <c r="C4699" t="s">
        <v>1741</v>
      </c>
      <c r="D4699" t="s">
        <v>6913</v>
      </c>
      <c r="E4699" t="s">
        <v>1709</v>
      </c>
    </row>
    <row r="4700" spans="1:5" x14ac:dyDescent="0.35">
      <c r="A4700" t="s">
        <v>6330</v>
      </c>
      <c r="B4700" t="s">
        <v>5</v>
      </c>
      <c r="C4700" t="s">
        <v>1741</v>
      </c>
      <c r="D4700" t="s">
        <v>6913</v>
      </c>
      <c r="E4700" t="s">
        <v>1710</v>
      </c>
    </row>
    <row r="4701" spans="1:5" x14ac:dyDescent="0.35">
      <c r="A4701" t="s">
        <v>6331</v>
      </c>
      <c r="B4701" t="s">
        <v>5</v>
      </c>
      <c r="C4701" t="s">
        <v>1741</v>
      </c>
      <c r="D4701" t="s">
        <v>6913</v>
      </c>
      <c r="E4701" t="s">
        <v>1711</v>
      </c>
    </row>
    <row r="4702" spans="1:5" x14ac:dyDescent="0.35">
      <c r="A4702" t="s">
        <v>6332</v>
      </c>
      <c r="B4702" t="s">
        <v>5</v>
      </c>
      <c r="C4702" t="s">
        <v>1741</v>
      </c>
      <c r="D4702" t="s">
        <v>6913</v>
      </c>
      <c r="E4702" t="s">
        <v>1712</v>
      </c>
    </row>
    <row r="4703" spans="1:5" x14ac:dyDescent="0.35">
      <c r="A4703" t="s">
        <v>6333</v>
      </c>
      <c r="B4703" t="s">
        <v>5</v>
      </c>
      <c r="C4703" t="s">
        <v>1741</v>
      </c>
      <c r="D4703" t="s">
        <v>6913</v>
      </c>
      <c r="E4703" t="s">
        <v>1713</v>
      </c>
    </row>
    <row r="4704" spans="1:5" x14ac:dyDescent="0.35">
      <c r="A4704" t="s">
        <v>6334</v>
      </c>
      <c r="B4704" t="s">
        <v>5</v>
      </c>
      <c r="C4704" t="s">
        <v>1741</v>
      </c>
      <c r="D4704" t="s">
        <v>6913</v>
      </c>
      <c r="E4704" t="s">
        <v>1714</v>
      </c>
    </row>
    <row r="4705" spans="1:5" x14ac:dyDescent="0.35">
      <c r="A4705" t="s">
        <v>6335</v>
      </c>
      <c r="B4705" t="s">
        <v>5</v>
      </c>
      <c r="C4705" t="s">
        <v>1741</v>
      </c>
      <c r="D4705" t="s">
        <v>6913</v>
      </c>
      <c r="E4705" t="s">
        <v>1715</v>
      </c>
    </row>
    <row r="4706" spans="1:5" x14ac:dyDescent="0.35">
      <c r="A4706" t="s">
        <v>6336</v>
      </c>
      <c r="B4706" t="s">
        <v>5</v>
      </c>
      <c r="C4706" t="s">
        <v>1741</v>
      </c>
      <c r="D4706" t="s">
        <v>6914</v>
      </c>
      <c r="E4706" t="s">
        <v>1702</v>
      </c>
    </row>
    <row r="4707" spans="1:5" x14ac:dyDescent="0.35">
      <c r="A4707" t="s">
        <v>6337</v>
      </c>
      <c r="B4707" t="s">
        <v>5</v>
      </c>
      <c r="C4707" t="s">
        <v>1741</v>
      </c>
      <c r="D4707" t="s">
        <v>6914</v>
      </c>
      <c r="E4707" t="s">
        <v>1705</v>
      </c>
    </row>
    <row r="4708" spans="1:5" x14ac:dyDescent="0.35">
      <c r="A4708" t="s">
        <v>6338</v>
      </c>
      <c r="B4708" t="s">
        <v>5</v>
      </c>
      <c r="C4708" t="s">
        <v>1741</v>
      </c>
      <c r="D4708" t="s">
        <v>6914</v>
      </c>
      <c r="E4708" t="s">
        <v>1706</v>
      </c>
    </row>
    <row r="4709" spans="1:5" x14ac:dyDescent="0.35">
      <c r="A4709" t="s">
        <v>6339</v>
      </c>
      <c r="B4709" t="s">
        <v>5</v>
      </c>
      <c r="C4709" t="s">
        <v>1741</v>
      </c>
      <c r="D4709" t="s">
        <v>6914</v>
      </c>
      <c r="E4709" t="s">
        <v>1707</v>
      </c>
    </row>
    <row r="4710" spans="1:5" x14ac:dyDescent="0.35">
      <c r="A4710" t="s">
        <v>6340</v>
      </c>
      <c r="B4710" t="s">
        <v>5</v>
      </c>
      <c r="C4710" t="s">
        <v>1741</v>
      </c>
      <c r="D4710" t="s">
        <v>6914</v>
      </c>
      <c r="E4710" t="s">
        <v>1708</v>
      </c>
    </row>
    <row r="4711" spans="1:5" x14ac:dyDescent="0.35">
      <c r="A4711" t="s">
        <v>6341</v>
      </c>
      <c r="B4711" t="s">
        <v>5</v>
      </c>
      <c r="C4711" t="s">
        <v>1741</v>
      </c>
      <c r="D4711" t="s">
        <v>6914</v>
      </c>
      <c r="E4711" t="s">
        <v>1709</v>
      </c>
    </row>
    <row r="4712" spans="1:5" x14ac:dyDescent="0.35">
      <c r="A4712" t="s">
        <v>6342</v>
      </c>
      <c r="B4712" t="s">
        <v>5</v>
      </c>
      <c r="C4712" t="s">
        <v>1741</v>
      </c>
      <c r="D4712" t="s">
        <v>6914</v>
      </c>
      <c r="E4712" t="s">
        <v>1710</v>
      </c>
    </row>
    <row r="4713" spans="1:5" x14ac:dyDescent="0.35">
      <c r="A4713" t="s">
        <v>6343</v>
      </c>
      <c r="B4713" t="s">
        <v>5</v>
      </c>
      <c r="C4713" t="s">
        <v>1741</v>
      </c>
      <c r="D4713" t="s">
        <v>6914</v>
      </c>
      <c r="E4713" t="s">
        <v>1711</v>
      </c>
    </row>
    <row r="4714" spans="1:5" x14ac:dyDescent="0.35">
      <c r="A4714" t="s">
        <v>6344</v>
      </c>
      <c r="B4714" t="s">
        <v>5</v>
      </c>
      <c r="C4714" t="s">
        <v>1741</v>
      </c>
      <c r="D4714" t="s">
        <v>6914</v>
      </c>
      <c r="E4714" t="s">
        <v>1712</v>
      </c>
    </row>
    <row r="4715" spans="1:5" x14ac:dyDescent="0.35">
      <c r="A4715" t="s">
        <v>6345</v>
      </c>
      <c r="B4715" t="s">
        <v>5</v>
      </c>
      <c r="C4715" t="s">
        <v>1741</v>
      </c>
      <c r="D4715" t="s">
        <v>6914</v>
      </c>
      <c r="E4715" t="s">
        <v>1713</v>
      </c>
    </row>
    <row r="4716" spans="1:5" x14ac:dyDescent="0.35">
      <c r="A4716" t="s">
        <v>6346</v>
      </c>
      <c r="B4716" t="s">
        <v>5</v>
      </c>
      <c r="C4716" t="s">
        <v>1741</v>
      </c>
      <c r="D4716" t="s">
        <v>6914</v>
      </c>
      <c r="E4716" t="s">
        <v>1714</v>
      </c>
    </row>
    <row r="4717" spans="1:5" x14ac:dyDescent="0.35">
      <c r="A4717" t="s">
        <v>6347</v>
      </c>
      <c r="B4717" t="s">
        <v>5</v>
      </c>
      <c r="C4717" t="s">
        <v>1741</v>
      </c>
      <c r="D4717" t="s">
        <v>6914</v>
      </c>
      <c r="E4717" t="s">
        <v>1715</v>
      </c>
    </row>
    <row r="4718" spans="1:5" x14ac:dyDescent="0.35">
      <c r="A4718" t="s">
        <v>6348</v>
      </c>
      <c r="B4718" t="s">
        <v>5</v>
      </c>
      <c r="C4718" t="s">
        <v>1741</v>
      </c>
      <c r="D4718" t="s">
        <v>6915</v>
      </c>
      <c r="E4718" t="s">
        <v>1702</v>
      </c>
    </row>
    <row r="4719" spans="1:5" x14ac:dyDescent="0.35">
      <c r="A4719" t="s">
        <v>6349</v>
      </c>
      <c r="B4719" t="s">
        <v>5</v>
      </c>
      <c r="C4719" t="s">
        <v>1741</v>
      </c>
      <c r="D4719" t="s">
        <v>6915</v>
      </c>
      <c r="E4719" t="s">
        <v>1705</v>
      </c>
    </row>
    <row r="4720" spans="1:5" x14ac:dyDescent="0.35">
      <c r="A4720" t="s">
        <v>6350</v>
      </c>
      <c r="B4720" t="s">
        <v>5</v>
      </c>
      <c r="C4720" t="s">
        <v>1741</v>
      </c>
      <c r="D4720" t="s">
        <v>6915</v>
      </c>
      <c r="E4720" t="s">
        <v>1706</v>
      </c>
    </row>
    <row r="4721" spans="1:5" x14ac:dyDescent="0.35">
      <c r="A4721" t="s">
        <v>6351</v>
      </c>
      <c r="B4721" t="s">
        <v>5</v>
      </c>
      <c r="C4721" t="s">
        <v>1741</v>
      </c>
      <c r="D4721" t="s">
        <v>6915</v>
      </c>
      <c r="E4721" t="s">
        <v>1707</v>
      </c>
    </row>
    <row r="4722" spans="1:5" x14ac:dyDescent="0.35">
      <c r="A4722" t="s">
        <v>6352</v>
      </c>
      <c r="B4722" t="s">
        <v>5</v>
      </c>
      <c r="C4722" t="s">
        <v>1741</v>
      </c>
      <c r="D4722" t="s">
        <v>6915</v>
      </c>
      <c r="E4722" t="s">
        <v>1708</v>
      </c>
    </row>
    <row r="4723" spans="1:5" x14ac:dyDescent="0.35">
      <c r="A4723" t="s">
        <v>6353</v>
      </c>
      <c r="B4723" t="s">
        <v>5</v>
      </c>
      <c r="C4723" t="s">
        <v>1741</v>
      </c>
      <c r="D4723" t="s">
        <v>6915</v>
      </c>
      <c r="E4723" t="s">
        <v>1709</v>
      </c>
    </row>
    <row r="4724" spans="1:5" x14ac:dyDescent="0.35">
      <c r="A4724" t="s">
        <v>6354</v>
      </c>
      <c r="B4724" t="s">
        <v>5</v>
      </c>
      <c r="C4724" t="s">
        <v>1741</v>
      </c>
      <c r="D4724" t="s">
        <v>6915</v>
      </c>
      <c r="E4724" t="s">
        <v>1710</v>
      </c>
    </row>
    <row r="4725" spans="1:5" x14ac:dyDescent="0.35">
      <c r="A4725" t="s">
        <v>6355</v>
      </c>
      <c r="B4725" t="s">
        <v>5</v>
      </c>
      <c r="C4725" t="s">
        <v>1741</v>
      </c>
      <c r="D4725" t="s">
        <v>6915</v>
      </c>
      <c r="E4725" t="s">
        <v>1711</v>
      </c>
    </row>
    <row r="4726" spans="1:5" x14ac:dyDescent="0.35">
      <c r="A4726" t="s">
        <v>6356</v>
      </c>
      <c r="B4726" t="s">
        <v>5</v>
      </c>
      <c r="C4726" t="s">
        <v>1741</v>
      </c>
      <c r="D4726" t="s">
        <v>6915</v>
      </c>
      <c r="E4726" t="s">
        <v>1712</v>
      </c>
    </row>
    <row r="4727" spans="1:5" x14ac:dyDescent="0.35">
      <c r="A4727" t="s">
        <v>6357</v>
      </c>
      <c r="B4727" t="s">
        <v>5</v>
      </c>
      <c r="C4727" t="s">
        <v>1741</v>
      </c>
      <c r="D4727" t="s">
        <v>6915</v>
      </c>
      <c r="E4727" t="s">
        <v>1713</v>
      </c>
    </row>
    <row r="4728" spans="1:5" x14ac:dyDescent="0.35">
      <c r="A4728" t="s">
        <v>6358</v>
      </c>
      <c r="B4728" t="s">
        <v>5</v>
      </c>
      <c r="C4728" t="s">
        <v>1741</v>
      </c>
      <c r="D4728" t="s">
        <v>6915</v>
      </c>
      <c r="E4728" t="s">
        <v>1714</v>
      </c>
    </row>
    <row r="4729" spans="1:5" x14ac:dyDescent="0.35">
      <c r="A4729" t="s">
        <v>6359</v>
      </c>
      <c r="B4729" t="s">
        <v>5</v>
      </c>
      <c r="C4729" t="s">
        <v>1741</v>
      </c>
      <c r="D4729" t="s">
        <v>6915</v>
      </c>
      <c r="E4729" t="s">
        <v>1715</v>
      </c>
    </row>
    <row r="4730" spans="1:5" x14ac:dyDescent="0.35">
      <c r="A4730" t="s">
        <v>6360</v>
      </c>
      <c r="B4730" t="s">
        <v>5</v>
      </c>
      <c r="C4730" t="s">
        <v>1741</v>
      </c>
      <c r="D4730" t="s">
        <v>6916</v>
      </c>
      <c r="E4730" t="s">
        <v>1702</v>
      </c>
    </row>
    <row r="4731" spans="1:5" x14ac:dyDescent="0.35">
      <c r="A4731" t="s">
        <v>6361</v>
      </c>
      <c r="B4731" t="s">
        <v>5</v>
      </c>
      <c r="C4731" t="s">
        <v>1741</v>
      </c>
      <c r="D4731" t="s">
        <v>6916</v>
      </c>
      <c r="E4731" t="s">
        <v>1705</v>
      </c>
    </row>
    <row r="4732" spans="1:5" x14ac:dyDescent="0.35">
      <c r="A4732" t="s">
        <v>6362</v>
      </c>
      <c r="B4732" t="s">
        <v>5</v>
      </c>
      <c r="C4732" t="s">
        <v>1741</v>
      </c>
      <c r="D4732" t="s">
        <v>6916</v>
      </c>
      <c r="E4732" t="s">
        <v>1706</v>
      </c>
    </row>
    <row r="4733" spans="1:5" x14ac:dyDescent="0.35">
      <c r="A4733" t="s">
        <v>6363</v>
      </c>
      <c r="B4733" t="s">
        <v>5</v>
      </c>
      <c r="C4733" t="s">
        <v>1741</v>
      </c>
      <c r="D4733" t="s">
        <v>6916</v>
      </c>
      <c r="E4733" t="s">
        <v>1707</v>
      </c>
    </row>
    <row r="4734" spans="1:5" x14ac:dyDescent="0.35">
      <c r="A4734" t="s">
        <v>6364</v>
      </c>
      <c r="B4734" t="s">
        <v>5</v>
      </c>
      <c r="C4734" t="s">
        <v>1741</v>
      </c>
      <c r="D4734" t="s">
        <v>6916</v>
      </c>
      <c r="E4734" t="s">
        <v>1708</v>
      </c>
    </row>
    <row r="4735" spans="1:5" x14ac:dyDescent="0.35">
      <c r="A4735" t="s">
        <v>6365</v>
      </c>
      <c r="B4735" t="s">
        <v>5</v>
      </c>
      <c r="C4735" t="s">
        <v>1741</v>
      </c>
      <c r="D4735" t="s">
        <v>6916</v>
      </c>
      <c r="E4735" t="s">
        <v>1709</v>
      </c>
    </row>
    <row r="4736" spans="1:5" x14ac:dyDescent="0.35">
      <c r="A4736" t="s">
        <v>6366</v>
      </c>
      <c r="B4736" t="s">
        <v>5</v>
      </c>
      <c r="C4736" t="s">
        <v>1741</v>
      </c>
      <c r="D4736" t="s">
        <v>6916</v>
      </c>
      <c r="E4736" t="s">
        <v>1710</v>
      </c>
    </row>
    <row r="4737" spans="1:5" x14ac:dyDescent="0.35">
      <c r="A4737" t="s">
        <v>6367</v>
      </c>
      <c r="B4737" t="s">
        <v>5</v>
      </c>
      <c r="C4737" t="s">
        <v>1741</v>
      </c>
      <c r="D4737" t="s">
        <v>6916</v>
      </c>
      <c r="E4737" t="s">
        <v>1711</v>
      </c>
    </row>
    <row r="4738" spans="1:5" x14ac:dyDescent="0.35">
      <c r="A4738" t="s">
        <v>6368</v>
      </c>
      <c r="B4738" t="s">
        <v>5</v>
      </c>
      <c r="C4738" t="s">
        <v>1741</v>
      </c>
      <c r="D4738" t="s">
        <v>6916</v>
      </c>
      <c r="E4738" t="s">
        <v>1712</v>
      </c>
    </row>
    <row r="4739" spans="1:5" x14ac:dyDescent="0.35">
      <c r="A4739" t="s">
        <v>6369</v>
      </c>
      <c r="B4739" t="s">
        <v>5</v>
      </c>
      <c r="C4739" t="s">
        <v>1741</v>
      </c>
      <c r="D4739" t="s">
        <v>6916</v>
      </c>
      <c r="E4739" t="s">
        <v>1713</v>
      </c>
    </row>
    <row r="4740" spans="1:5" x14ac:dyDescent="0.35">
      <c r="A4740" t="s">
        <v>6370</v>
      </c>
      <c r="B4740" t="s">
        <v>5</v>
      </c>
      <c r="C4740" t="s">
        <v>1741</v>
      </c>
      <c r="D4740" t="s">
        <v>6916</v>
      </c>
      <c r="E4740" t="s">
        <v>1714</v>
      </c>
    </row>
    <row r="4741" spans="1:5" x14ac:dyDescent="0.35">
      <c r="A4741" t="s">
        <v>6371</v>
      </c>
      <c r="B4741" t="s">
        <v>5</v>
      </c>
      <c r="C4741" t="s">
        <v>1741</v>
      </c>
      <c r="D4741" t="s">
        <v>6916</v>
      </c>
      <c r="E4741" t="s">
        <v>1715</v>
      </c>
    </row>
    <row r="4742" spans="1:5" x14ac:dyDescent="0.35">
      <c r="A4742" t="s">
        <v>6372</v>
      </c>
      <c r="B4742" t="s">
        <v>5</v>
      </c>
      <c r="C4742" t="s">
        <v>1741</v>
      </c>
      <c r="D4742" t="s">
        <v>6917</v>
      </c>
      <c r="E4742" t="s">
        <v>1702</v>
      </c>
    </row>
    <row r="4743" spans="1:5" x14ac:dyDescent="0.35">
      <c r="A4743" t="s">
        <v>6373</v>
      </c>
      <c r="B4743" t="s">
        <v>5</v>
      </c>
      <c r="C4743" t="s">
        <v>1741</v>
      </c>
      <c r="D4743" t="s">
        <v>6917</v>
      </c>
      <c r="E4743" t="s">
        <v>1705</v>
      </c>
    </row>
    <row r="4744" spans="1:5" x14ac:dyDescent="0.35">
      <c r="A4744" t="s">
        <v>6374</v>
      </c>
      <c r="B4744" t="s">
        <v>5</v>
      </c>
      <c r="C4744" t="s">
        <v>1741</v>
      </c>
      <c r="D4744" t="s">
        <v>6917</v>
      </c>
      <c r="E4744" t="s">
        <v>1706</v>
      </c>
    </row>
    <row r="4745" spans="1:5" x14ac:dyDescent="0.35">
      <c r="A4745" t="s">
        <v>6375</v>
      </c>
      <c r="B4745" t="s">
        <v>5</v>
      </c>
      <c r="C4745" t="s">
        <v>1741</v>
      </c>
      <c r="D4745" t="s">
        <v>6917</v>
      </c>
      <c r="E4745" t="s">
        <v>1707</v>
      </c>
    </row>
    <row r="4746" spans="1:5" x14ac:dyDescent="0.35">
      <c r="A4746" t="s">
        <v>6376</v>
      </c>
      <c r="B4746" t="s">
        <v>5</v>
      </c>
      <c r="C4746" t="s">
        <v>1741</v>
      </c>
      <c r="D4746" t="s">
        <v>6917</v>
      </c>
      <c r="E4746" t="s">
        <v>1708</v>
      </c>
    </row>
    <row r="4747" spans="1:5" x14ac:dyDescent="0.35">
      <c r="A4747" t="s">
        <v>6377</v>
      </c>
      <c r="B4747" t="s">
        <v>5</v>
      </c>
      <c r="C4747" t="s">
        <v>1741</v>
      </c>
      <c r="D4747" t="s">
        <v>6917</v>
      </c>
      <c r="E4747" t="s">
        <v>1709</v>
      </c>
    </row>
    <row r="4748" spans="1:5" x14ac:dyDescent="0.35">
      <c r="A4748" t="s">
        <v>6378</v>
      </c>
      <c r="B4748" t="s">
        <v>5</v>
      </c>
      <c r="C4748" t="s">
        <v>1741</v>
      </c>
      <c r="D4748" t="s">
        <v>6917</v>
      </c>
      <c r="E4748" t="s">
        <v>1710</v>
      </c>
    </row>
    <row r="4749" spans="1:5" x14ac:dyDescent="0.35">
      <c r="A4749" t="s">
        <v>6379</v>
      </c>
      <c r="B4749" t="s">
        <v>5</v>
      </c>
      <c r="C4749" t="s">
        <v>1741</v>
      </c>
      <c r="D4749" t="s">
        <v>6917</v>
      </c>
      <c r="E4749" t="s">
        <v>1711</v>
      </c>
    </row>
    <row r="4750" spans="1:5" x14ac:dyDescent="0.35">
      <c r="A4750" t="s">
        <v>6380</v>
      </c>
      <c r="B4750" t="s">
        <v>5</v>
      </c>
      <c r="C4750" t="s">
        <v>1741</v>
      </c>
      <c r="D4750" t="s">
        <v>6917</v>
      </c>
      <c r="E4750" t="s">
        <v>1712</v>
      </c>
    </row>
    <row r="4751" spans="1:5" x14ac:dyDescent="0.35">
      <c r="A4751" t="s">
        <v>6381</v>
      </c>
      <c r="B4751" t="s">
        <v>5</v>
      </c>
      <c r="C4751" t="s">
        <v>1741</v>
      </c>
      <c r="D4751" t="s">
        <v>6917</v>
      </c>
      <c r="E4751" t="s">
        <v>1713</v>
      </c>
    </row>
    <row r="4752" spans="1:5" x14ac:dyDescent="0.35">
      <c r="A4752" t="s">
        <v>6382</v>
      </c>
      <c r="B4752" t="s">
        <v>5</v>
      </c>
      <c r="C4752" t="s">
        <v>1741</v>
      </c>
      <c r="D4752" t="s">
        <v>6917</v>
      </c>
      <c r="E4752" t="s">
        <v>1714</v>
      </c>
    </row>
    <row r="4753" spans="1:5" x14ac:dyDescent="0.35">
      <c r="A4753" t="s">
        <v>6383</v>
      </c>
      <c r="B4753" t="s">
        <v>5</v>
      </c>
      <c r="C4753" t="s">
        <v>1741</v>
      </c>
      <c r="D4753" t="s">
        <v>6917</v>
      </c>
      <c r="E4753" t="s">
        <v>1715</v>
      </c>
    </row>
    <row r="4754" spans="1:5" x14ac:dyDescent="0.35">
      <c r="A4754" t="s">
        <v>6384</v>
      </c>
      <c r="B4754" t="s">
        <v>5</v>
      </c>
      <c r="C4754" t="s">
        <v>1741</v>
      </c>
      <c r="D4754" t="s">
        <v>6918</v>
      </c>
      <c r="E4754" t="s">
        <v>1702</v>
      </c>
    </row>
    <row r="4755" spans="1:5" x14ac:dyDescent="0.35">
      <c r="A4755" t="s">
        <v>6385</v>
      </c>
      <c r="B4755" t="s">
        <v>5</v>
      </c>
      <c r="C4755" t="s">
        <v>1741</v>
      </c>
      <c r="D4755" t="s">
        <v>6918</v>
      </c>
      <c r="E4755" t="s">
        <v>1705</v>
      </c>
    </row>
    <row r="4756" spans="1:5" x14ac:dyDescent="0.35">
      <c r="A4756" t="s">
        <v>6386</v>
      </c>
      <c r="B4756" t="s">
        <v>5</v>
      </c>
      <c r="C4756" t="s">
        <v>1741</v>
      </c>
      <c r="D4756" t="s">
        <v>6918</v>
      </c>
      <c r="E4756" t="s">
        <v>1706</v>
      </c>
    </row>
    <row r="4757" spans="1:5" x14ac:dyDescent="0.35">
      <c r="A4757" t="s">
        <v>6387</v>
      </c>
      <c r="B4757" t="s">
        <v>5</v>
      </c>
      <c r="C4757" t="s">
        <v>1741</v>
      </c>
      <c r="D4757" t="s">
        <v>6918</v>
      </c>
      <c r="E4757" t="s">
        <v>1707</v>
      </c>
    </row>
    <row r="4758" spans="1:5" x14ac:dyDescent="0.35">
      <c r="A4758" t="s">
        <v>6388</v>
      </c>
      <c r="B4758" t="s">
        <v>5</v>
      </c>
      <c r="C4758" t="s">
        <v>1741</v>
      </c>
      <c r="D4758" t="s">
        <v>6918</v>
      </c>
      <c r="E4758" t="s">
        <v>1708</v>
      </c>
    </row>
    <row r="4759" spans="1:5" x14ac:dyDescent="0.35">
      <c r="A4759" t="s">
        <v>6389</v>
      </c>
      <c r="B4759" t="s">
        <v>5</v>
      </c>
      <c r="C4759" t="s">
        <v>1741</v>
      </c>
      <c r="D4759" t="s">
        <v>6918</v>
      </c>
      <c r="E4759" t="s">
        <v>1709</v>
      </c>
    </row>
    <row r="4760" spans="1:5" x14ac:dyDescent="0.35">
      <c r="A4760" t="s">
        <v>6390</v>
      </c>
      <c r="B4760" t="s">
        <v>5</v>
      </c>
      <c r="C4760" t="s">
        <v>1741</v>
      </c>
      <c r="D4760" t="s">
        <v>6918</v>
      </c>
      <c r="E4760" t="s">
        <v>1710</v>
      </c>
    </row>
    <row r="4761" spans="1:5" x14ac:dyDescent="0.35">
      <c r="A4761" t="s">
        <v>6391</v>
      </c>
      <c r="B4761" t="s">
        <v>5</v>
      </c>
      <c r="C4761" t="s">
        <v>1741</v>
      </c>
      <c r="D4761" t="s">
        <v>6918</v>
      </c>
      <c r="E4761" t="s">
        <v>1711</v>
      </c>
    </row>
    <row r="4762" spans="1:5" x14ac:dyDescent="0.35">
      <c r="A4762" t="s">
        <v>6392</v>
      </c>
      <c r="B4762" t="s">
        <v>5</v>
      </c>
      <c r="C4762" t="s">
        <v>1741</v>
      </c>
      <c r="D4762" t="s">
        <v>6918</v>
      </c>
      <c r="E4762" t="s">
        <v>1712</v>
      </c>
    </row>
    <row r="4763" spans="1:5" x14ac:dyDescent="0.35">
      <c r="A4763" t="s">
        <v>6393</v>
      </c>
      <c r="B4763" t="s">
        <v>5</v>
      </c>
      <c r="C4763" t="s">
        <v>1741</v>
      </c>
      <c r="D4763" t="s">
        <v>6918</v>
      </c>
      <c r="E4763" t="s">
        <v>1713</v>
      </c>
    </row>
    <row r="4764" spans="1:5" x14ac:dyDescent="0.35">
      <c r="A4764" t="s">
        <v>6394</v>
      </c>
      <c r="B4764" t="s">
        <v>5</v>
      </c>
      <c r="C4764" t="s">
        <v>1741</v>
      </c>
      <c r="D4764" t="s">
        <v>6918</v>
      </c>
      <c r="E4764" t="s">
        <v>1714</v>
      </c>
    </row>
    <row r="4765" spans="1:5" x14ac:dyDescent="0.35">
      <c r="A4765" t="s">
        <v>6395</v>
      </c>
      <c r="B4765" t="s">
        <v>5</v>
      </c>
      <c r="C4765" t="s">
        <v>1741</v>
      </c>
      <c r="D4765" t="s">
        <v>6918</v>
      </c>
      <c r="E4765" t="s">
        <v>1715</v>
      </c>
    </row>
    <row r="4766" spans="1:5" x14ac:dyDescent="0.35">
      <c r="A4766" t="s">
        <v>6396</v>
      </c>
      <c r="B4766" t="s">
        <v>5</v>
      </c>
      <c r="C4766" t="s">
        <v>1741</v>
      </c>
      <c r="D4766" t="s">
        <v>6919</v>
      </c>
      <c r="E4766" t="s">
        <v>1702</v>
      </c>
    </row>
    <row r="4767" spans="1:5" x14ac:dyDescent="0.35">
      <c r="A4767" t="s">
        <v>6397</v>
      </c>
      <c r="B4767" t="s">
        <v>5</v>
      </c>
      <c r="C4767" t="s">
        <v>1741</v>
      </c>
      <c r="D4767" t="s">
        <v>6919</v>
      </c>
      <c r="E4767" t="s">
        <v>1705</v>
      </c>
    </row>
    <row r="4768" spans="1:5" x14ac:dyDescent="0.35">
      <c r="A4768" t="s">
        <v>6398</v>
      </c>
      <c r="B4768" t="s">
        <v>5</v>
      </c>
      <c r="C4768" t="s">
        <v>1741</v>
      </c>
      <c r="D4768" t="s">
        <v>6919</v>
      </c>
      <c r="E4768" t="s">
        <v>1706</v>
      </c>
    </row>
    <row r="4769" spans="1:5" x14ac:dyDescent="0.35">
      <c r="A4769" t="s">
        <v>6399</v>
      </c>
      <c r="B4769" t="s">
        <v>5</v>
      </c>
      <c r="C4769" t="s">
        <v>1741</v>
      </c>
      <c r="D4769" t="s">
        <v>6919</v>
      </c>
      <c r="E4769" t="s">
        <v>1707</v>
      </c>
    </row>
    <row r="4770" spans="1:5" x14ac:dyDescent="0.35">
      <c r="A4770" t="s">
        <v>6400</v>
      </c>
      <c r="B4770" t="s">
        <v>5</v>
      </c>
      <c r="C4770" t="s">
        <v>1741</v>
      </c>
      <c r="D4770" t="s">
        <v>6919</v>
      </c>
      <c r="E4770" t="s">
        <v>1708</v>
      </c>
    </row>
    <row r="4771" spans="1:5" x14ac:dyDescent="0.35">
      <c r="A4771" t="s">
        <v>6401</v>
      </c>
      <c r="B4771" t="s">
        <v>5</v>
      </c>
      <c r="C4771" t="s">
        <v>1741</v>
      </c>
      <c r="D4771" t="s">
        <v>6919</v>
      </c>
      <c r="E4771" t="s">
        <v>1709</v>
      </c>
    </row>
    <row r="4772" spans="1:5" x14ac:dyDescent="0.35">
      <c r="A4772" t="s">
        <v>6402</v>
      </c>
      <c r="B4772" t="s">
        <v>5</v>
      </c>
      <c r="C4772" t="s">
        <v>1741</v>
      </c>
      <c r="D4772" t="s">
        <v>6919</v>
      </c>
      <c r="E4772" t="s">
        <v>1710</v>
      </c>
    </row>
    <row r="4773" spans="1:5" x14ac:dyDescent="0.35">
      <c r="A4773" t="s">
        <v>6403</v>
      </c>
      <c r="B4773" t="s">
        <v>5</v>
      </c>
      <c r="C4773" t="s">
        <v>1741</v>
      </c>
      <c r="D4773" t="s">
        <v>6919</v>
      </c>
      <c r="E4773" t="s">
        <v>1711</v>
      </c>
    </row>
    <row r="4774" spans="1:5" x14ac:dyDescent="0.35">
      <c r="A4774" t="s">
        <v>6404</v>
      </c>
      <c r="B4774" t="s">
        <v>5</v>
      </c>
      <c r="C4774" t="s">
        <v>1741</v>
      </c>
      <c r="D4774" t="s">
        <v>6919</v>
      </c>
      <c r="E4774" t="s">
        <v>1712</v>
      </c>
    </row>
    <row r="4775" spans="1:5" x14ac:dyDescent="0.35">
      <c r="A4775" t="s">
        <v>6405</v>
      </c>
      <c r="B4775" t="s">
        <v>5</v>
      </c>
      <c r="C4775" t="s">
        <v>1741</v>
      </c>
      <c r="D4775" t="s">
        <v>6919</v>
      </c>
      <c r="E4775" t="s">
        <v>1713</v>
      </c>
    </row>
    <row r="4776" spans="1:5" x14ac:dyDescent="0.35">
      <c r="A4776" t="s">
        <v>6406</v>
      </c>
      <c r="B4776" t="s">
        <v>5</v>
      </c>
      <c r="C4776" t="s">
        <v>1741</v>
      </c>
      <c r="D4776" t="s">
        <v>6919</v>
      </c>
      <c r="E4776" t="s">
        <v>1714</v>
      </c>
    </row>
    <row r="4777" spans="1:5" x14ac:dyDescent="0.35">
      <c r="A4777" t="s">
        <v>6407</v>
      </c>
      <c r="B4777" t="s">
        <v>5</v>
      </c>
      <c r="C4777" t="s">
        <v>1741</v>
      </c>
      <c r="D4777" t="s">
        <v>6919</v>
      </c>
      <c r="E4777" t="s">
        <v>1715</v>
      </c>
    </row>
    <row r="4778" spans="1:5" x14ac:dyDescent="0.35">
      <c r="A4778" t="s">
        <v>6408</v>
      </c>
      <c r="B4778" t="s">
        <v>5</v>
      </c>
      <c r="C4778" t="s">
        <v>1741</v>
      </c>
      <c r="D4778" t="s">
        <v>6920</v>
      </c>
      <c r="E4778" t="s">
        <v>1702</v>
      </c>
    </row>
    <row r="4779" spans="1:5" x14ac:dyDescent="0.35">
      <c r="A4779" t="s">
        <v>6409</v>
      </c>
      <c r="B4779" t="s">
        <v>5</v>
      </c>
      <c r="C4779" t="s">
        <v>1741</v>
      </c>
      <c r="D4779" t="s">
        <v>6920</v>
      </c>
      <c r="E4779" t="s">
        <v>1705</v>
      </c>
    </row>
    <row r="4780" spans="1:5" x14ac:dyDescent="0.35">
      <c r="A4780" t="s">
        <v>6410</v>
      </c>
      <c r="B4780" t="s">
        <v>5</v>
      </c>
      <c r="C4780" t="s">
        <v>1741</v>
      </c>
      <c r="D4780" t="s">
        <v>6920</v>
      </c>
      <c r="E4780" t="s">
        <v>1706</v>
      </c>
    </row>
    <row r="4781" spans="1:5" x14ac:dyDescent="0.35">
      <c r="A4781" t="s">
        <v>6411</v>
      </c>
      <c r="B4781" t="s">
        <v>5</v>
      </c>
      <c r="C4781" t="s">
        <v>1741</v>
      </c>
      <c r="D4781" t="s">
        <v>6920</v>
      </c>
      <c r="E4781" t="s">
        <v>1707</v>
      </c>
    </row>
    <row r="4782" spans="1:5" x14ac:dyDescent="0.35">
      <c r="A4782" t="s">
        <v>6412</v>
      </c>
      <c r="B4782" t="s">
        <v>5</v>
      </c>
      <c r="C4782" t="s">
        <v>1741</v>
      </c>
      <c r="D4782" t="s">
        <v>6920</v>
      </c>
      <c r="E4782" t="s">
        <v>1708</v>
      </c>
    </row>
    <row r="4783" spans="1:5" x14ac:dyDescent="0.35">
      <c r="A4783" t="s">
        <v>6413</v>
      </c>
      <c r="B4783" t="s">
        <v>5</v>
      </c>
      <c r="C4783" t="s">
        <v>1741</v>
      </c>
      <c r="D4783" t="s">
        <v>6920</v>
      </c>
      <c r="E4783" t="s">
        <v>1709</v>
      </c>
    </row>
    <row r="4784" spans="1:5" x14ac:dyDescent="0.35">
      <c r="A4784" t="s">
        <v>6414</v>
      </c>
      <c r="B4784" t="s">
        <v>5</v>
      </c>
      <c r="C4784" t="s">
        <v>1741</v>
      </c>
      <c r="D4784" t="s">
        <v>6920</v>
      </c>
      <c r="E4784" t="s">
        <v>1710</v>
      </c>
    </row>
    <row r="4785" spans="1:5" x14ac:dyDescent="0.35">
      <c r="A4785" t="s">
        <v>6415</v>
      </c>
      <c r="B4785" t="s">
        <v>5</v>
      </c>
      <c r="C4785" t="s">
        <v>1741</v>
      </c>
      <c r="D4785" t="s">
        <v>6920</v>
      </c>
      <c r="E4785" t="s">
        <v>1711</v>
      </c>
    </row>
    <row r="4786" spans="1:5" x14ac:dyDescent="0.35">
      <c r="A4786" t="s">
        <v>6416</v>
      </c>
      <c r="B4786" t="s">
        <v>5</v>
      </c>
      <c r="C4786" t="s">
        <v>1741</v>
      </c>
      <c r="D4786" t="s">
        <v>6920</v>
      </c>
      <c r="E4786" t="s">
        <v>1712</v>
      </c>
    </row>
    <row r="4787" spans="1:5" x14ac:dyDescent="0.35">
      <c r="A4787" t="s">
        <v>6417</v>
      </c>
      <c r="B4787" t="s">
        <v>5</v>
      </c>
      <c r="C4787" t="s">
        <v>1741</v>
      </c>
      <c r="D4787" t="s">
        <v>6920</v>
      </c>
      <c r="E4787" t="s">
        <v>1713</v>
      </c>
    </row>
    <row r="4788" spans="1:5" x14ac:dyDescent="0.35">
      <c r="A4788" t="s">
        <v>6418</v>
      </c>
      <c r="B4788" t="s">
        <v>5</v>
      </c>
      <c r="C4788" t="s">
        <v>1741</v>
      </c>
      <c r="D4788" t="s">
        <v>6920</v>
      </c>
      <c r="E4788" t="s">
        <v>1714</v>
      </c>
    </row>
    <row r="4789" spans="1:5" x14ac:dyDescent="0.35">
      <c r="A4789" t="s">
        <v>6419</v>
      </c>
      <c r="B4789" t="s">
        <v>5</v>
      </c>
      <c r="C4789" t="s">
        <v>1741</v>
      </c>
      <c r="D4789" t="s">
        <v>6920</v>
      </c>
      <c r="E4789" t="s">
        <v>1715</v>
      </c>
    </row>
    <row r="4790" spans="1:5" x14ac:dyDescent="0.35">
      <c r="A4790" t="s">
        <v>6420</v>
      </c>
      <c r="B4790" t="s">
        <v>5</v>
      </c>
      <c r="C4790" t="s">
        <v>1741</v>
      </c>
      <c r="D4790" t="s">
        <v>6921</v>
      </c>
      <c r="E4790" t="s">
        <v>1702</v>
      </c>
    </row>
    <row r="4791" spans="1:5" x14ac:dyDescent="0.35">
      <c r="A4791" t="s">
        <v>6421</v>
      </c>
      <c r="B4791" t="s">
        <v>5</v>
      </c>
      <c r="C4791" t="s">
        <v>1741</v>
      </c>
      <c r="D4791" t="s">
        <v>6921</v>
      </c>
      <c r="E4791" t="s">
        <v>1705</v>
      </c>
    </row>
    <row r="4792" spans="1:5" x14ac:dyDescent="0.35">
      <c r="A4792" t="s">
        <v>6422</v>
      </c>
      <c r="B4792" t="s">
        <v>5</v>
      </c>
      <c r="C4792" t="s">
        <v>1741</v>
      </c>
      <c r="D4792" t="s">
        <v>6921</v>
      </c>
      <c r="E4792" t="s">
        <v>1706</v>
      </c>
    </row>
    <row r="4793" spans="1:5" x14ac:dyDescent="0.35">
      <c r="A4793" t="s">
        <v>6423</v>
      </c>
      <c r="B4793" t="s">
        <v>5</v>
      </c>
      <c r="C4793" t="s">
        <v>1741</v>
      </c>
      <c r="D4793" t="s">
        <v>6921</v>
      </c>
      <c r="E4793" t="s">
        <v>1707</v>
      </c>
    </row>
    <row r="4794" spans="1:5" x14ac:dyDescent="0.35">
      <c r="A4794" t="s">
        <v>6424</v>
      </c>
      <c r="B4794" t="s">
        <v>5</v>
      </c>
      <c r="C4794" t="s">
        <v>1741</v>
      </c>
      <c r="D4794" t="s">
        <v>6921</v>
      </c>
      <c r="E4794" t="s">
        <v>1708</v>
      </c>
    </row>
    <row r="4795" spans="1:5" x14ac:dyDescent="0.35">
      <c r="A4795" t="s">
        <v>6425</v>
      </c>
      <c r="B4795" t="s">
        <v>5</v>
      </c>
      <c r="C4795" t="s">
        <v>1741</v>
      </c>
      <c r="D4795" t="s">
        <v>6921</v>
      </c>
      <c r="E4795" t="s">
        <v>1709</v>
      </c>
    </row>
    <row r="4796" spans="1:5" x14ac:dyDescent="0.35">
      <c r="A4796" t="s">
        <v>6426</v>
      </c>
      <c r="B4796" t="s">
        <v>5</v>
      </c>
      <c r="C4796" t="s">
        <v>1741</v>
      </c>
      <c r="D4796" t="s">
        <v>6921</v>
      </c>
      <c r="E4796" t="s">
        <v>1710</v>
      </c>
    </row>
    <row r="4797" spans="1:5" x14ac:dyDescent="0.35">
      <c r="A4797" t="s">
        <v>6427</v>
      </c>
      <c r="B4797" t="s">
        <v>5</v>
      </c>
      <c r="C4797" t="s">
        <v>1741</v>
      </c>
      <c r="D4797" t="s">
        <v>6921</v>
      </c>
      <c r="E4797" t="s">
        <v>1711</v>
      </c>
    </row>
    <row r="4798" spans="1:5" x14ac:dyDescent="0.35">
      <c r="A4798" t="s">
        <v>6428</v>
      </c>
      <c r="B4798" t="s">
        <v>5</v>
      </c>
      <c r="C4798" t="s">
        <v>1741</v>
      </c>
      <c r="D4798" t="s">
        <v>6921</v>
      </c>
      <c r="E4798" t="s">
        <v>1712</v>
      </c>
    </row>
    <row r="4799" spans="1:5" x14ac:dyDescent="0.35">
      <c r="A4799" t="s">
        <v>6429</v>
      </c>
      <c r="B4799" t="s">
        <v>5</v>
      </c>
      <c r="C4799" t="s">
        <v>1741</v>
      </c>
      <c r="D4799" t="s">
        <v>6921</v>
      </c>
      <c r="E4799" t="s">
        <v>1713</v>
      </c>
    </row>
    <row r="4800" spans="1:5" x14ac:dyDescent="0.35">
      <c r="A4800" t="s">
        <v>6430</v>
      </c>
      <c r="B4800" t="s">
        <v>5</v>
      </c>
      <c r="C4800" t="s">
        <v>1741</v>
      </c>
      <c r="D4800" t="s">
        <v>6921</v>
      </c>
      <c r="E4800" t="s">
        <v>1714</v>
      </c>
    </row>
    <row r="4801" spans="1:5" x14ac:dyDescent="0.35">
      <c r="A4801" t="s">
        <v>6431</v>
      </c>
      <c r="B4801" t="s">
        <v>5</v>
      </c>
      <c r="C4801" t="s">
        <v>1741</v>
      </c>
      <c r="D4801" t="s">
        <v>6921</v>
      </c>
      <c r="E4801" t="s">
        <v>1715</v>
      </c>
    </row>
    <row r="4802" spans="1:5" x14ac:dyDescent="0.35">
      <c r="A4802" t="s">
        <v>6432</v>
      </c>
      <c r="B4802" t="s">
        <v>5</v>
      </c>
      <c r="C4802" t="s">
        <v>1741</v>
      </c>
      <c r="D4802" t="s">
        <v>6922</v>
      </c>
      <c r="E4802" t="s">
        <v>1702</v>
      </c>
    </row>
    <row r="4803" spans="1:5" x14ac:dyDescent="0.35">
      <c r="A4803" t="s">
        <v>6433</v>
      </c>
      <c r="B4803" t="s">
        <v>5</v>
      </c>
      <c r="C4803" t="s">
        <v>1741</v>
      </c>
      <c r="D4803" t="s">
        <v>6922</v>
      </c>
      <c r="E4803" t="s">
        <v>1705</v>
      </c>
    </row>
    <row r="4804" spans="1:5" x14ac:dyDescent="0.35">
      <c r="A4804" t="s">
        <v>6434</v>
      </c>
      <c r="B4804" t="s">
        <v>5</v>
      </c>
      <c r="C4804" t="s">
        <v>1741</v>
      </c>
      <c r="D4804" t="s">
        <v>6922</v>
      </c>
      <c r="E4804" t="s">
        <v>1706</v>
      </c>
    </row>
    <row r="4805" spans="1:5" x14ac:dyDescent="0.35">
      <c r="A4805" t="s">
        <v>6435</v>
      </c>
      <c r="B4805" t="s">
        <v>5</v>
      </c>
      <c r="C4805" t="s">
        <v>1741</v>
      </c>
      <c r="D4805" t="s">
        <v>6922</v>
      </c>
      <c r="E4805" t="s">
        <v>1707</v>
      </c>
    </row>
    <row r="4806" spans="1:5" x14ac:dyDescent="0.35">
      <c r="A4806" t="s">
        <v>6436</v>
      </c>
      <c r="B4806" t="s">
        <v>5</v>
      </c>
      <c r="C4806" t="s">
        <v>1741</v>
      </c>
      <c r="D4806" t="s">
        <v>6922</v>
      </c>
      <c r="E4806" t="s">
        <v>1708</v>
      </c>
    </row>
    <row r="4807" spans="1:5" x14ac:dyDescent="0.35">
      <c r="A4807" t="s">
        <v>6437</v>
      </c>
      <c r="B4807" t="s">
        <v>5</v>
      </c>
      <c r="C4807" t="s">
        <v>1741</v>
      </c>
      <c r="D4807" t="s">
        <v>6922</v>
      </c>
      <c r="E4807" t="s">
        <v>1709</v>
      </c>
    </row>
    <row r="4808" spans="1:5" x14ac:dyDescent="0.35">
      <c r="A4808" t="s">
        <v>6438</v>
      </c>
      <c r="B4808" t="s">
        <v>5</v>
      </c>
      <c r="C4808" t="s">
        <v>1741</v>
      </c>
      <c r="D4808" t="s">
        <v>6922</v>
      </c>
      <c r="E4808" t="s">
        <v>1710</v>
      </c>
    </row>
    <row r="4809" spans="1:5" x14ac:dyDescent="0.35">
      <c r="A4809" t="s">
        <v>6439</v>
      </c>
      <c r="B4809" t="s">
        <v>5</v>
      </c>
      <c r="C4809" t="s">
        <v>1741</v>
      </c>
      <c r="D4809" t="s">
        <v>6922</v>
      </c>
      <c r="E4809" t="s">
        <v>1711</v>
      </c>
    </row>
    <row r="4810" spans="1:5" x14ac:dyDescent="0.35">
      <c r="A4810" t="s">
        <v>6440</v>
      </c>
      <c r="B4810" t="s">
        <v>5</v>
      </c>
      <c r="C4810" t="s">
        <v>1741</v>
      </c>
      <c r="D4810" t="s">
        <v>6922</v>
      </c>
      <c r="E4810" t="s">
        <v>1712</v>
      </c>
    </row>
    <row r="4811" spans="1:5" x14ac:dyDescent="0.35">
      <c r="A4811" t="s">
        <v>6441</v>
      </c>
      <c r="B4811" t="s">
        <v>5</v>
      </c>
      <c r="C4811" t="s">
        <v>1741</v>
      </c>
      <c r="D4811" t="s">
        <v>6922</v>
      </c>
      <c r="E4811" t="s">
        <v>1713</v>
      </c>
    </row>
    <row r="4812" spans="1:5" x14ac:dyDescent="0.35">
      <c r="A4812" t="s">
        <v>6442</v>
      </c>
      <c r="B4812" t="s">
        <v>5</v>
      </c>
      <c r="C4812" t="s">
        <v>1741</v>
      </c>
      <c r="D4812" t="s">
        <v>6922</v>
      </c>
      <c r="E4812" t="s">
        <v>1714</v>
      </c>
    </row>
    <row r="4813" spans="1:5" x14ac:dyDescent="0.35">
      <c r="A4813" t="s">
        <v>6443</v>
      </c>
      <c r="B4813" t="s">
        <v>5</v>
      </c>
      <c r="C4813" t="s">
        <v>1741</v>
      </c>
      <c r="D4813" t="s">
        <v>6922</v>
      </c>
      <c r="E4813" t="s">
        <v>1715</v>
      </c>
    </row>
    <row r="4814" spans="1:5" x14ac:dyDescent="0.35">
      <c r="A4814" t="s">
        <v>6444</v>
      </c>
      <c r="B4814" t="s">
        <v>5</v>
      </c>
      <c r="C4814" t="s">
        <v>1741</v>
      </c>
      <c r="D4814" t="s">
        <v>6923</v>
      </c>
      <c r="E4814" t="s">
        <v>1702</v>
      </c>
    </row>
    <row r="4815" spans="1:5" x14ac:dyDescent="0.35">
      <c r="A4815" t="s">
        <v>6445</v>
      </c>
      <c r="B4815" t="s">
        <v>5</v>
      </c>
      <c r="C4815" t="s">
        <v>1741</v>
      </c>
      <c r="D4815" t="s">
        <v>6923</v>
      </c>
      <c r="E4815" t="s">
        <v>1705</v>
      </c>
    </row>
    <row r="4816" spans="1:5" x14ac:dyDescent="0.35">
      <c r="A4816" t="s">
        <v>6446</v>
      </c>
      <c r="B4816" t="s">
        <v>5</v>
      </c>
      <c r="C4816" t="s">
        <v>1741</v>
      </c>
      <c r="D4816" t="s">
        <v>6923</v>
      </c>
      <c r="E4816" t="s">
        <v>1706</v>
      </c>
    </row>
    <row r="4817" spans="1:5" x14ac:dyDescent="0.35">
      <c r="A4817" t="s">
        <v>6447</v>
      </c>
      <c r="B4817" t="s">
        <v>5</v>
      </c>
      <c r="C4817" t="s">
        <v>1741</v>
      </c>
      <c r="D4817" t="s">
        <v>6923</v>
      </c>
      <c r="E4817" t="s">
        <v>1707</v>
      </c>
    </row>
    <row r="4818" spans="1:5" x14ac:dyDescent="0.35">
      <c r="A4818" t="s">
        <v>6448</v>
      </c>
      <c r="B4818" t="s">
        <v>5</v>
      </c>
      <c r="C4818" t="s">
        <v>1741</v>
      </c>
      <c r="D4818" t="s">
        <v>6923</v>
      </c>
      <c r="E4818" t="s">
        <v>1708</v>
      </c>
    </row>
    <row r="4819" spans="1:5" x14ac:dyDescent="0.35">
      <c r="A4819" t="s">
        <v>6449</v>
      </c>
      <c r="B4819" t="s">
        <v>5</v>
      </c>
      <c r="C4819" t="s">
        <v>1741</v>
      </c>
      <c r="D4819" t="s">
        <v>6923</v>
      </c>
      <c r="E4819" t="s">
        <v>1709</v>
      </c>
    </row>
    <row r="4820" spans="1:5" x14ac:dyDescent="0.35">
      <c r="A4820" t="s">
        <v>6450</v>
      </c>
      <c r="B4820" t="s">
        <v>5</v>
      </c>
      <c r="C4820" t="s">
        <v>1741</v>
      </c>
      <c r="D4820" t="s">
        <v>6923</v>
      </c>
      <c r="E4820" t="s">
        <v>1710</v>
      </c>
    </row>
    <row r="4821" spans="1:5" x14ac:dyDescent="0.35">
      <c r="A4821" t="s">
        <v>6451</v>
      </c>
      <c r="B4821" t="s">
        <v>5</v>
      </c>
      <c r="C4821" t="s">
        <v>1741</v>
      </c>
      <c r="D4821" t="s">
        <v>6923</v>
      </c>
      <c r="E4821" t="s">
        <v>1711</v>
      </c>
    </row>
    <row r="4822" spans="1:5" x14ac:dyDescent="0.35">
      <c r="A4822" t="s">
        <v>6452</v>
      </c>
      <c r="B4822" t="s">
        <v>5</v>
      </c>
      <c r="C4822" t="s">
        <v>1741</v>
      </c>
      <c r="D4822" t="s">
        <v>6923</v>
      </c>
      <c r="E4822" t="s">
        <v>1712</v>
      </c>
    </row>
    <row r="4823" spans="1:5" x14ac:dyDescent="0.35">
      <c r="A4823" t="s">
        <v>6453</v>
      </c>
      <c r="B4823" t="s">
        <v>5</v>
      </c>
      <c r="C4823" t="s">
        <v>1741</v>
      </c>
      <c r="D4823" t="s">
        <v>6923</v>
      </c>
      <c r="E4823" t="s">
        <v>1713</v>
      </c>
    </row>
    <row r="4824" spans="1:5" x14ac:dyDescent="0.35">
      <c r="A4824" t="s">
        <v>6454</v>
      </c>
      <c r="B4824" t="s">
        <v>5</v>
      </c>
      <c r="C4824" t="s">
        <v>1741</v>
      </c>
      <c r="D4824" t="s">
        <v>6923</v>
      </c>
      <c r="E4824" t="s">
        <v>1714</v>
      </c>
    </row>
    <row r="4825" spans="1:5" x14ac:dyDescent="0.35">
      <c r="A4825" t="s">
        <v>6455</v>
      </c>
      <c r="B4825" t="s">
        <v>5</v>
      </c>
      <c r="C4825" t="s">
        <v>1741</v>
      </c>
      <c r="D4825" t="s">
        <v>6923</v>
      </c>
      <c r="E4825" t="s">
        <v>1715</v>
      </c>
    </row>
    <row r="4826" spans="1:5" x14ac:dyDescent="0.35">
      <c r="A4826" t="s">
        <v>6456</v>
      </c>
      <c r="B4826" t="s">
        <v>5</v>
      </c>
      <c r="C4826" t="s">
        <v>1741</v>
      </c>
      <c r="D4826" t="s">
        <v>6924</v>
      </c>
      <c r="E4826" t="s">
        <v>1702</v>
      </c>
    </row>
    <row r="4827" spans="1:5" x14ac:dyDescent="0.35">
      <c r="A4827" t="s">
        <v>6457</v>
      </c>
      <c r="B4827" t="s">
        <v>5</v>
      </c>
      <c r="C4827" t="s">
        <v>1741</v>
      </c>
      <c r="D4827" t="s">
        <v>6924</v>
      </c>
      <c r="E4827" t="s">
        <v>1705</v>
      </c>
    </row>
    <row r="4828" spans="1:5" x14ac:dyDescent="0.35">
      <c r="A4828" t="s">
        <v>6458</v>
      </c>
      <c r="B4828" t="s">
        <v>5</v>
      </c>
      <c r="C4828" t="s">
        <v>1741</v>
      </c>
      <c r="D4828" t="s">
        <v>6924</v>
      </c>
      <c r="E4828" t="s">
        <v>1706</v>
      </c>
    </row>
    <row r="4829" spans="1:5" x14ac:dyDescent="0.35">
      <c r="A4829" t="s">
        <v>6459</v>
      </c>
      <c r="B4829" t="s">
        <v>5</v>
      </c>
      <c r="C4829" t="s">
        <v>1741</v>
      </c>
      <c r="D4829" t="s">
        <v>6924</v>
      </c>
      <c r="E4829" t="s">
        <v>1707</v>
      </c>
    </row>
    <row r="4830" spans="1:5" x14ac:dyDescent="0.35">
      <c r="A4830" t="s">
        <v>6460</v>
      </c>
      <c r="B4830" t="s">
        <v>5</v>
      </c>
      <c r="C4830" t="s">
        <v>1741</v>
      </c>
      <c r="D4830" t="s">
        <v>6924</v>
      </c>
      <c r="E4830" t="s">
        <v>1708</v>
      </c>
    </row>
    <row r="4831" spans="1:5" x14ac:dyDescent="0.35">
      <c r="A4831" t="s">
        <v>6461</v>
      </c>
      <c r="B4831" t="s">
        <v>5</v>
      </c>
      <c r="C4831" t="s">
        <v>1741</v>
      </c>
      <c r="D4831" t="s">
        <v>6924</v>
      </c>
      <c r="E4831" t="s">
        <v>1709</v>
      </c>
    </row>
    <row r="4832" spans="1:5" x14ac:dyDescent="0.35">
      <c r="A4832" t="s">
        <v>6462</v>
      </c>
      <c r="B4832" t="s">
        <v>5</v>
      </c>
      <c r="C4832" t="s">
        <v>1741</v>
      </c>
      <c r="D4832" t="s">
        <v>6924</v>
      </c>
      <c r="E4832" t="s">
        <v>1710</v>
      </c>
    </row>
    <row r="4833" spans="1:5" x14ac:dyDescent="0.35">
      <c r="A4833" t="s">
        <v>6463</v>
      </c>
      <c r="B4833" t="s">
        <v>5</v>
      </c>
      <c r="C4833" t="s">
        <v>1741</v>
      </c>
      <c r="D4833" t="s">
        <v>6924</v>
      </c>
      <c r="E4833" t="s">
        <v>1711</v>
      </c>
    </row>
    <row r="4834" spans="1:5" x14ac:dyDescent="0.35">
      <c r="A4834" t="s">
        <v>6464</v>
      </c>
      <c r="B4834" t="s">
        <v>5</v>
      </c>
      <c r="C4834" t="s">
        <v>1741</v>
      </c>
      <c r="D4834" t="s">
        <v>6924</v>
      </c>
      <c r="E4834" t="s">
        <v>1712</v>
      </c>
    </row>
    <row r="4835" spans="1:5" x14ac:dyDescent="0.35">
      <c r="A4835" t="s">
        <v>6465</v>
      </c>
      <c r="B4835" t="s">
        <v>5</v>
      </c>
      <c r="C4835" t="s">
        <v>1741</v>
      </c>
      <c r="D4835" t="s">
        <v>6924</v>
      </c>
      <c r="E4835" t="s">
        <v>1713</v>
      </c>
    </row>
    <row r="4836" spans="1:5" x14ac:dyDescent="0.35">
      <c r="A4836" t="s">
        <v>6466</v>
      </c>
      <c r="B4836" t="s">
        <v>5</v>
      </c>
      <c r="C4836" t="s">
        <v>1741</v>
      </c>
      <c r="D4836" t="s">
        <v>6924</v>
      </c>
      <c r="E4836" t="s">
        <v>1714</v>
      </c>
    </row>
    <row r="4837" spans="1:5" x14ac:dyDescent="0.35">
      <c r="A4837" t="s">
        <v>6467</v>
      </c>
      <c r="B4837" t="s">
        <v>5</v>
      </c>
      <c r="C4837" t="s">
        <v>1741</v>
      </c>
      <c r="D4837" t="s">
        <v>6924</v>
      </c>
      <c r="E4837" t="s">
        <v>1715</v>
      </c>
    </row>
    <row r="4838" spans="1:5" x14ac:dyDescent="0.35">
      <c r="A4838" t="s">
        <v>6468</v>
      </c>
      <c r="B4838" t="s">
        <v>5</v>
      </c>
      <c r="C4838" t="s">
        <v>1741</v>
      </c>
      <c r="D4838" t="s">
        <v>6925</v>
      </c>
      <c r="E4838" t="s">
        <v>1702</v>
      </c>
    </row>
    <row r="4839" spans="1:5" x14ac:dyDescent="0.35">
      <c r="A4839" t="s">
        <v>6469</v>
      </c>
      <c r="B4839" t="s">
        <v>5</v>
      </c>
      <c r="C4839" t="s">
        <v>1741</v>
      </c>
      <c r="D4839" t="s">
        <v>6925</v>
      </c>
      <c r="E4839" t="s">
        <v>1705</v>
      </c>
    </row>
    <row r="4840" spans="1:5" x14ac:dyDescent="0.35">
      <c r="A4840" t="s">
        <v>6470</v>
      </c>
      <c r="B4840" t="s">
        <v>5</v>
      </c>
      <c r="C4840" t="s">
        <v>1741</v>
      </c>
      <c r="D4840" t="s">
        <v>6925</v>
      </c>
      <c r="E4840" t="s">
        <v>1706</v>
      </c>
    </row>
    <row r="4841" spans="1:5" x14ac:dyDescent="0.35">
      <c r="A4841" t="s">
        <v>6471</v>
      </c>
      <c r="B4841" t="s">
        <v>5</v>
      </c>
      <c r="C4841" t="s">
        <v>1741</v>
      </c>
      <c r="D4841" t="s">
        <v>6925</v>
      </c>
      <c r="E4841" t="s">
        <v>1707</v>
      </c>
    </row>
    <row r="4842" spans="1:5" x14ac:dyDescent="0.35">
      <c r="A4842" t="s">
        <v>6472</v>
      </c>
      <c r="B4842" t="s">
        <v>5</v>
      </c>
      <c r="C4842" t="s">
        <v>1741</v>
      </c>
      <c r="D4842" t="s">
        <v>6925</v>
      </c>
      <c r="E4842" t="s">
        <v>1708</v>
      </c>
    </row>
    <row r="4843" spans="1:5" x14ac:dyDescent="0.35">
      <c r="A4843" t="s">
        <v>6473</v>
      </c>
      <c r="B4843" t="s">
        <v>5</v>
      </c>
      <c r="C4843" t="s">
        <v>1741</v>
      </c>
      <c r="D4843" t="s">
        <v>6925</v>
      </c>
      <c r="E4843" t="s">
        <v>1709</v>
      </c>
    </row>
    <row r="4844" spans="1:5" x14ac:dyDescent="0.35">
      <c r="A4844" t="s">
        <v>6474</v>
      </c>
      <c r="B4844" t="s">
        <v>5</v>
      </c>
      <c r="C4844" t="s">
        <v>1741</v>
      </c>
      <c r="D4844" t="s">
        <v>6925</v>
      </c>
      <c r="E4844" t="s">
        <v>1710</v>
      </c>
    </row>
    <row r="4845" spans="1:5" x14ac:dyDescent="0.35">
      <c r="A4845" t="s">
        <v>6475</v>
      </c>
      <c r="B4845" t="s">
        <v>5</v>
      </c>
      <c r="C4845" t="s">
        <v>1741</v>
      </c>
      <c r="D4845" t="s">
        <v>6925</v>
      </c>
      <c r="E4845" t="s">
        <v>1711</v>
      </c>
    </row>
    <row r="4846" spans="1:5" x14ac:dyDescent="0.35">
      <c r="A4846" t="s">
        <v>6476</v>
      </c>
      <c r="B4846" t="s">
        <v>5</v>
      </c>
      <c r="C4846" t="s">
        <v>1741</v>
      </c>
      <c r="D4846" t="s">
        <v>6925</v>
      </c>
      <c r="E4846" t="s">
        <v>1712</v>
      </c>
    </row>
    <row r="4847" spans="1:5" x14ac:dyDescent="0.35">
      <c r="A4847" t="s">
        <v>6477</v>
      </c>
      <c r="B4847" t="s">
        <v>5</v>
      </c>
      <c r="C4847" t="s">
        <v>1741</v>
      </c>
      <c r="D4847" t="s">
        <v>6925</v>
      </c>
      <c r="E4847" t="s">
        <v>1713</v>
      </c>
    </row>
    <row r="4848" spans="1:5" x14ac:dyDescent="0.35">
      <c r="A4848" t="s">
        <v>6478</v>
      </c>
      <c r="B4848" t="s">
        <v>5</v>
      </c>
      <c r="C4848" t="s">
        <v>1741</v>
      </c>
      <c r="D4848" t="s">
        <v>6925</v>
      </c>
      <c r="E4848" t="s">
        <v>1714</v>
      </c>
    </row>
    <row r="4849" spans="1:5" x14ac:dyDescent="0.35">
      <c r="A4849" t="s">
        <v>6479</v>
      </c>
      <c r="B4849" t="s">
        <v>5</v>
      </c>
      <c r="C4849" t="s">
        <v>1741</v>
      </c>
      <c r="D4849" t="s">
        <v>6925</v>
      </c>
      <c r="E4849" t="s">
        <v>1715</v>
      </c>
    </row>
    <row r="4850" spans="1:5" x14ac:dyDescent="0.35">
      <c r="A4850" t="s">
        <v>6480</v>
      </c>
      <c r="B4850" t="s">
        <v>5</v>
      </c>
      <c r="C4850" t="s">
        <v>1741</v>
      </c>
      <c r="D4850" t="s">
        <v>6926</v>
      </c>
      <c r="E4850" t="s">
        <v>1702</v>
      </c>
    </row>
    <row r="4851" spans="1:5" x14ac:dyDescent="0.35">
      <c r="A4851" t="s">
        <v>6481</v>
      </c>
      <c r="B4851" t="s">
        <v>5</v>
      </c>
      <c r="C4851" t="s">
        <v>1741</v>
      </c>
      <c r="D4851" t="s">
        <v>6926</v>
      </c>
      <c r="E4851" t="s">
        <v>1705</v>
      </c>
    </row>
    <row r="4852" spans="1:5" x14ac:dyDescent="0.35">
      <c r="A4852" t="s">
        <v>6482</v>
      </c>
      <c r="B4852" t="s">
        <v>5</v>
      </c>
      <c r="C4852" t="s">
        <v>1741</v>
      </c>
      <c r="D4852" t="s">
        <v>6926</v>
      </c>
      <c r="E4852" t="s">
        <v>1706</v>
      </c>
    </row>
    <row r="4853" spans="1:5" x14ac:dyDescent="0.35">
      <c r="A4853" t="s">
        <v>6483</v>
      </c>
      <c r="B4853" t="s">
        <v>5</v>
      </c>
      <c r="C4853" t="s">
        <v>1741</v>
      </c>
      <c r="D4853" t="s">
        <v>6926</v>
      </c>
      <c r="E4853" t="s">
        <v>1707</v>
      </c>
    </row>
    <row r="4854" spans="1:5" x14ac:dyDescent="0.35">
      <c r="A4854" t="s">
        <v>6484</v>
      </c>
      <c r="B4854" t="s">
        <v>5</v>
      </c>
      <c r="C4854" t="s">
        <v>1741</v>
      </c>
      <c r="D4854" t="s">
        <v>6926</v>
      </c>
      <c r="E4854" t="s">
        <v>1708</v>
      </c>
    </row>
    <row r="4855" spans="1:5" x14ac:dyDescent="0.35">
      <c r="A4855" t="s">
        <v>6485</v>
      </c>
      <c r="B4855" t="s">
        <v>5</v>
      </c>
      <c r="C4855" t="s">
        <v>1741</v>
      </c>
      <c r="D4855" t="s">
        <v>6926</v>
      </c>
      <c r="E4855" t="s">
        <v>1709</v>
      </c>
    </row>
    <row r="4856" spans="1:5" x14ac:dyDescent="0.35">
      <c r="A4856" t="s">
        <v>6486</v>
      </c>
      <c r="B4856" t="s">
        <v>5</v>
      </c>
      <c r="C4856" t="s">
        <v>1741</v>
      </c>
      <c r="D4856" t="s">
        <v>6926</v>
      </c>
      <c r="E4856" t="s">
        <v>1710</v>
      </c>
    </row>
    <row r="4857" spans="1:5" x14ac:dyDescent="0.35">
      <c r="A4857" t="s">
        <v>6487</v>
      </c>
      <c r="B4857" t="s">
        <v>5</v>
      </c>
      <c r="C4857" t="s">
        <v>1741</v>
      </c>
      <c r="D4857" t="s">
        <v>6926</v>
      </c>
      <c r="E4857" t="s">
        <v>1711</v>
      </c>
    </row>
    <row r="4858" spans="1:5" x14ac:dyDescent="0.35">
      <c r="A4858" t="s">
        <v>6488</v>
      </c>
      <c r="B4858" t="s">
        <v>5</v>
      </c>
      <c r="C4858" t="s">
        <v>1741</v>
      </c>
      <c r="D4858" t="s">
        <v>6926</v>
      </c>
      <c r="E4858" t="s">
        <v>1712</v>
      </c>
    </row>
    <row r="4859" spans="1:5" x14ac:dyDescent="0.35">
      <c r="A4859" t="s">
        <v>6489</v>
      </c>
      <c r="B4859" t="s">
        <v>5</v>
      </c>
      <c r="C4859" t="s">
        <v>1741</v>
      </c>
      <c r="D4859" t="s">
        <v>6926</v>
      </c>
      <c r="E4859" t="s">
        <v>1713</v>
      </c>
    </row>
    <row r="4860" spans="1:5" x14ac:dyDescent="0.35">
      <c r="A4860" t="s">
        <v>6490</v>
      </c>
      <c r="B4860" t="s">
        <v>5</v>
      </c>
      <c r="C4860" t="s">
        <v>1741</v>
      </c>
      <c r="D4860" t="s">
        <v>6926</v>
      </c>
      <c r="E4860" t="s">
        <v>1714</v>
      </c>
    </row>
    <row r="4861" spans="1:5" x14ac:dyDescent="0.35">
      <c r="A4861" t="s">
        <v>6491</v>
      </c>
      <c r="B4861" t="s">
        <v>5</v>
      </c>
      <c r="C4861" t="s">
        <v>1741</v>
      </c>
      <c r="D4861" t="s">
        <v>6926</v>
      </c>
      <c r="E4861" t="s">
        <v>1715</v>
      </c>
    </row>
    <row r="4862" spans="1:5" x14ac:dyDescent="0.35">
      <c r="A4862" t="s">
        <v>6492</v>
      </c>
      <c r="B4862" t="s">
        <v>5</v>
      </c>
      <c r="C4862" t="s">
        <v>1741</v>
      </c>
      <c r="D4862" t="s">
        <v>6927</v>
      </c>
      <c r="E4862" t="s">
        <v>1702</v>
      </c>
    </row>
    <row r="4863" spans="1:5" x14ac:dyDescent="0.35">
      <c r="A4863" t="s">
        <v>6493</v>
      </c>
      <c r="B4863" t="s">
        <v>5</v>
      </c>
      <c r="C4863" t="s">
        <v>1741</v>
      </c>
      <c r="D4863" t="s">
        <v>6927</v>
      </c>
      <c r="E4863" t="s">
        <v>1705</v>
      </c>
    </row>
    <row r="4864" spans="1:5" x14ac:dyDescent="0.35">
      <c r="A4864" t="s">
        <v>6494</v>
      </c>
      <c r="B4864" t="s">
        <v>5</v>
      </c>
      <c r="C4864" t="s">
        <v>1741</v>
      </c>
      <c r="D4864" t="s">
        <v>6927</v>
      </c>
      <c r="E4864" t="s">
        <v>1706</v>
      </c>
    </row>
    <row r="4865" spans="1:5" x14ac:dyDescent="0.35">
      <c r="A4865" t="s">
        <v>6495</v>
      </c>
      <c r="B4865" t="s">
        <v>5</v>
      </c>
      <c r="C4865" t="s">
        <v>1741</v>
      </c>
      <c r="D4865" t="s">
        <v>6927</v>
      </c>
      <c r="E4865" t="s">
        <v>1707</v>
      </c>
    </row>
    <row r="4866" spans="1:5" x14ac:dyDescent="0.35">
      <c r="A4866" t="s">
        <v>6496</v>
      </c>
      <c r="B4866" t="s">
        <v>5</v>
      </c>
      <c r="C4866" t="s">
        <v>1741</v>
      </c>
      <c r="D4866" t="s">
        <v>6927</v>
      </c>
      <c r="E4866" t="s">
        <v>1708</v>
      </c>
    </row>
    <row r="4867" spans="1:5" x14ac:dyDescent="0.35">
      <c r="A4867" t="s">
        <v>6497</v>
      </c>
      <c r="B4867" t="s">
        <v>5</v>
      </c>
      <c r="C4867" t="s">
        <v>1741</v>
      </c>
      <c r="D4867" t="s">
        <v>6927</v>
      </c>
      <c r="E4867" t="s">
        <v>1709</v>
      </c>
    </row>
    <row r="4868" spans="1:5" x14ac:dyDescent="0.35">
      <c r="A4868" t="s">
        <v>6498</v>
      </c>
      <c r="B4868" t="s">
        <v>5</v>
      </c>
      <c r="C4868" t="s">
        <v>1741</v>
      </c>
      <c r="D4868" t="s">
        <v>6927</v>
      </c>
      <c r="E4868" t="s">
        <v>1710</v>
      </c>
    </row>
    <row r="4869" spans="1:5" x14ac:dyDescent="0.35">
      <c r="A4869" t="s">
        <v>6499</v>
      </c>
      <c r="B4869" t="s">
        <v>5</v>
      </c>
      <c r="C4869" t="s">
        <v>1741</v>
      </c>
      <c r="D4869" t="s">
        <v>6927</v>
      </c>
      <c r="E4869" t="s">
        <v>1711</v>
      </c>
    </row>
    <row r="4870" spans="1:5" x14ac:dyDescent="0.35">
      <c r="A4870" t="s">
        <v>6500</v>
      </c>
      <c r="B4870" t="s">
        <v>5</v>
      </c>
      <c r="C4870" t="s">
        <v>1741</v>
      </c>
      <c r="D4870" t="s">
        <v>6927</v>
      </c>
      <c r="E4870" t="s">
        <v>1712</v>
      </c>
    </row>
    <row r="4871" spans="1:5" x14ac:dyDescent="0.35">
      <c r="A4871" t="s">
        <v>6501</v>
      </c>
      <c r="B4871" t="s">
        <v>5</v>
      </c>
      <c r="C4871" t="s">
        <v>1741</v>
      </c>
      <c r="D4871" t="s">
        <v>6927</v>
      </c>
      <c r="E4871" t="s">
        <v>1713</v>
      </c>
    </row>
    <row r="4872" spans="1:5" x14ac:dyDescent="0.35">
      <c r="A4872" t="s">
        <v>6502</v>
      </c>
      <c r="B4872" t="s">
        <v>5</v>
      </c>
      <c r="C4872" t="s">
        <v>1741</v>
      </c>
      <c r="D4872" t="s">
        <v>6927</v>
      </c>
      <c r="E4872" t="s">
        <v>1714</v>
      </c>
    </row>
    <row r="4873" spans="1:5" x14ac:dyDescent="0.35">
      <c r="A4873" t="s">
        <v>6503</v>
      </c>
      <c r="B4873" t="s">
        <v>5</v>
      </c>
      <c r="C4873" t="s">
        <v>1741</v>
      </c>
      <c r="D4873" t="s">
        <v>6927</v>
      </c>
      <c r="E4873" t="s">
        <v>1715</v>
      </c>
    </row>
    <row r="4874" spans="1:5" x14ac:dyDescent="0.35">
      <c r="A4874" t="s">
        <v>6504</v>
      </c>
      <c r="B4874" t="s">
        <v>5</v>
      </c>
      <c r="C4874" t="s">
        <v>1741</v>
      </c>
      <c r="D4874" t="s">
        <v>6928</v>
      </c>
      <c r="E4874" t="s">
        <v>1702</v>
      </c>
    </row>
    <row r="4875" spans="1:5" x14ac:dyDescent="0.35">
      <c r="A4875" t="s">
        <v>6505</v>
      </c>
      <c r="B4875" t="s">
        <v>5</v>
      </c>
      <c r="C4875" t="s">
        <v>1741</v>
      </c>
      <c r="D4875" t="s">
        <v>6928</v>
      </c>
      <c r="E4875" t="s">
        <v>1705</v>
      </c>
    </row>
    <row r="4876" spans="1:5" x14ac:dyDescent="0.35">
      <c r="A4876" t="s">
        <v>6506</v>
      </c>
      <c r="B4876" t="s">
        <v>5</v>
      </c>
      <c r="C4876" t="s">
        <v>1741</v>
      </c>
      <c r="D4876" t="s">
        <v>6928</v>
      </c>
      <c r="E4876" t="s">
        <v>1706</v>
      </c>
    </row>
    <row r="4877" spans="1:5" x14ac:dyDescent="0.35">
      <c r="A4877" t="s">
        <v>6507</v>
      </c>
      <c r="B4877" t="s">
        <v>5</v>
      </c>
      <c r="C4877" t="s">
        <v>1741</v>
      </c>
      <c r="D4877" t="s">
        <v>6928</v>
      </c>
      <c r="E4877" t="s">
        <v>1707</v>
      </c>
    </row>
    <row r="4878" spans="1:5" x14ac:dyDescent="0.35">
      <c r="A4878" t="s">
        <v>6508</v>
      </c>
      <c r="B4878" t="s">
        <v>5</v>
      </c>
      <c r="C4878" t="s">
        <v>1741</v>
      </c>
      <c r="D4878" t="s">
        <v>6928</v>
      </c>
      <c r="E4878" t="s">
        <v>1708</v>
      </c>
    </row>
    <row r="4879" spans="1:5" x14ac:dyDescent="0.35">
      <c r="A4879" t="s">
        <v>6509</v>
      </c>
      <c r="B4879" t="s">
        <v>5</v>
      </c>
      <c r="C4879" t="s">
        <v>1741</v>
      </c>
      <c r="D4879" t="s">
        <v>6928</v>
      </c>
      <c r="E4879" t="s">
        <v>1709</v>
      </c>
    </row>
    <row r="4880" spans="1:5" x14ac:dyDescent="0.35">
      <c r="A4880" t="s">
        <v>6510</v>
      </c>
      <c r="B4880" t="s">
        <v>5</v>
      </c>
      <c r="C4880" t="s">
        <v>1741</v>
      </c>
      <c r="D4880" t="s">
        <v>6928</v>
      </c>
      <c r="E4880" t="s">
        <v>1710</v>
      </c>
    </row>
    <row r="4881" spans="1:5" x14ac:dyDescent="0.35">
      <c r="A4881" t="s">
        <v>6511</v>
      </c>
      <c r="B4881" t="s">
        <v>5</v>
      </c>
      <c r="C4881" t="s">
        <v>1741</v>
      </c>
      <c r="D4881" t="s">
        <v>6928</v>
      </c>
      <c r="E4881" t="s">
        <v>1711</v>
      </c>
    </row>
    <row r="4882" spans="1:5" x14ac:dyDescent="0.35">
      <c r="A4882" t="s">
        <v>6512</v>
      </c>
      <c r="B4882" t="s">
        <v>5</v>
      </c>
      <c r="C4882" t="s">
        <v>1741</v>
      </c>
      <c r="D4882" t="s">
        <v>6928</v>
      </c>
      <c r="E4882" t="s">
        <v>1712</v>
      </c>
    </row>
    <row r="4883" spans="1:5" x14ac:dyDescent="0.35">
      <c r="A4883" t="s">
        <v>6513</v>
      </c>
      <c r="B4883" t="s">
        <v>5</v>
      </c>
      <c r="C4883" t="s">
        <v>1741</v>
      </c>
      <c r="D4883" t="s">
        <v>6928</v>
      </c>
      <c r="E4883" t="s">
        <v>1713</v>
      </c>
    </row>
    <row r="4884" spans="1:5" x14ac:dyDescent="0.35">
      <c r="A4884" t="s">
        <v>6514</v>
      </c>
      <c r="B4884" t="s">
        <v>5</v>
      </c>
      <c r="C4884" t="s">
        <v>1741</v>
      </c>
      <c r="D4884" t="s">
        <v>6928</v>
      </c>
      <c r="E4884" t="s">
        <v>1714</v>
      </c>
    </row>
    <row r="4885" spans="1:5" x14ac:dyDescent="0.35">
      <c r="A4885" t="s">
        <v>6515</v>
      </c>
      <c r="B4885" t="s">
        <v>5</v>
      </c>
      <c r="C4885" t="s">
        <v>1741</v>
      </c>
      <c r="D4885" t="s">
        <v>6928</v>
      </c>
      <c r="E4885" t="s">
        <v>1715</v>
      </c>
    </row>
    <row r="4886" spans="1:5" x14ac:dyDescent="0.35">
      <c r="A4886" t="s">
        <v>6516</v>
      </c>
      <c r="B4886" t="s">
        <v>5</v>
      </c>
      <c r="C4886" t="s">
        <v>1741</v>
      </c>
      <c r="D4886" t="s">
        <v>6929</v>
      </c>
      <c r="E4886" t="s">
        <v>1702</v>
      </c>
    </row>
    <row r="4887" spans="1:5" x14ac:dyDescent="0.35">
      <c r="A4887" t="s">
        <v>6517</v>
      </c>
      <c r="B4887" t="s">
        <v>5</v>
      </c>
      <c r="C4887" t="s">
        <v>1741</v>
      </c>
      <c r="D4887" t="s">
        <v>6929</v>
      </c>
      <c r="E4887" t="s">
        <v>1705</v>
      </c>
    </row>
    <row r="4888" spans="1:5" x14ac:dyDescent="0.35">
      <c r="A4888" t="s">
        <v>6518</v>
      </c>
      <c r="B4888" t="s">
        <v>5</v>
      </c>
      <c r="C4888" t="s">
        <v>1741</v>
      </c>
      <c r="D4888" t="s">
        <v>6929</v>
      </c>
      <c r="E4888" t="s">
        <v>1706</v>
      </c>
    </row>
    <row r="4889" spans="1:5" x14ac:dyDescent="0.35">
      <c r="A4889" t="s">
        <v>6519</v>
      </c>
      <c r="B4889" t="s">
        <v>5</v>
      </c>
      <c r="C4889" t="s">
        <v>1741</v>
      </c>
      <c r="D4889" t="s">
        <v>6929</v>
      </c>
      <c r="E4889" t="s">
        <v>1707</v>
      </c>
    </row>
    <row r="4890" spans="1:5" x14ac:dyDescent="0.35">
      <c r="A4890" t="s">
        <v>6520</v>
      </c>
      <c r="B4890" t="s">
        <v>5</v>
      </c>
      <c r="C4890" t="s">
        <v>1741</v>
      </c>
      <c r="D4890" t="s">
        <v>6929</v>
      </c>
      <c r="E4890" t="s">
        <v>1708</v>
      </c>
    </row>
    <row r="4891" spans="1:5" x14ac:dyDescent="0.35">
      <c r="A4891" t="s">
        <v>6521</v>
      </c>
      <c r="B4891" t="s">
        <v>5</v>
      </c>
      <c r="C4891" t="s">
        <v>1741</v>
      </c>
      <c r="D4891" t="s">
        <v>6929</v>
      </c>
      <c r="E4891" t="s">
        <v>1709</v>
      </c>
    </row>
    <row r="4892" spans="1:5" x14ac:dyDescent="0.35">
      <c r="A4892" t="s">
        <v>6522</v>
      </c>
      <c r="B4892" t="s">
        <v>5</v>
      </c>
      <c r="C4892" t="s">
        <v>1741</v>
      </c>
      <c r="D4892" t="s">
        <v>6929</v>
      </c>
      <c r="E4892" t="s">
        <v>1710</v>
      </c>
    </row>
    <row r="4893" spans="1:5" x14ac:dyDescent="0.35">
      <c r="A4893" t="s">
        <v>6523</v>
      </c>
      <c r="B4893" t="s">
        <v>5</v>
      </c>
      <c r="C4893" t="s">
        <v>1741</v>
      </c>
      <c r="D4893" t="s">
        <v>6929</v>
      </c>
      <c r="E4893" t="s">
        <v>1711</v>
      </c>
    </row>
    <row r="4894" spans="1:5" x14ac:dyDescent="0.35">
      <c r="A4894" t="s">
        <v>6524</v>
      </c>
      <c r="B4894" t="s">
        <v>5</v>
      </c>
      <c r="C4894" t="s">
        <v>1741</v>
      </c>
      <c r="D4894" t="s">
        <v>6929</v>
      </c>
      <c r="E4894" t="s">
        <v>1712</v>
      </c>
    </row>
    <row r="4895" spans="1:5" x14ac:dyDescent="0.35">
      <c r="A4895" t="s">
        <v>6525</v>
      </c>
      <c r="B4895" t="s">
        <v>5</v>
      </c>
      <c r="C4895" t="s">
        <v>1741</v>
      </c>
      <c r="D4895" t="s">
        <v>6929</v>
      </c>
      <c r="E4895" t="s">
        <v>1713</v>
      </c>
    </row>
    <row r="4896" spans="1:5" x14ac:dyDescent="0.35">
      <c r="A4896" t="s">
        <v>6526</v>
      </c>
      <c r="B4896" t="s">
        <v>5</v>
      </c>
      <c r="C4896" t="s">
        <v>1741</v>
      </c>
      <c r="D4896" t="s">
        <v>6929</v>
      </c>
      <c r="E4896" t="s">
        <v>1714</v>
      </c>
    </row>
    <row r="4897" spans="1:5" x14ac:dyDescent="0.35">
      <c r="A4897" t="s">
        <v>6527</v>
      </c>
      <c r="B4897" t="s">
        <v>5</v>
      </c>
      <c r="C4897" t="s">
        <v>1741</v>
      </c>
      <c r="D4897" t="s">
        <v>6929</v>
      </c>
      <c r="E4897" t="s">
        <v>1715</v>
      </c>
    </row>
    <row r="4898" spans="1:5" x14ac:dyDescent="0.35">
      <c r="A4898" t="s">
        <v>6528</v>
      </c>
      <c r="B4898" t="s">
        <v>5</v>
      </c>
      <c r="C4898" t="s">
        <v>1741</v>
      </c>
      <c r="D4898" t="s">
        <v>6930</v>
      </c>
      <c r="E4898" t="s">
        <v>1702</v>
      </c>
    </row>
    <row r="4899" spans="1:5" x14ac:dyDescent="0.35">
      <c r="A4899" t="s">
        <v>6529</v>
      </c>
      <c r="B4899" t="s">
        <v>5</v>
      </c>
      <c r="C4899" t="s">
        <v>1741</v>
      </c>
      <c r="D4899" t="s">
        <v>6930</v>
      </c>
      <c r="E4899" t="s">
        <v>1705</v>
      </c>
    </row>
    <row r="4900" spans="1:5" x14ac:dyDescent="0.35">
      <c r="A4900" t="s">
        <v>6530</v>
      </c>
      <c r="B4900" t="s">
        <v>5</v>
      </c>
      <c r="C4900" t="s">
        <v>1741</v>
      </c>
      <c r="D4900" t="s">
        <v>6930</v>
      </c>
      <c r="E4900" t="s">
        <v>1706</v>
      </c>
    </row>
    <row r="4901" spans="1:5" x14ac:dyDescent="0.35">
      <c r="A4901" t="s">
        <v>6531</v>
      </c>
      <c r="B4901" t="s">
        <v>5</v>
      </c>
      <c r="C4901" t="s">
        <v>1741</v>
      </c>
      <c r="D4901" t="s">
        <v>6930</v>
      </c>
      <c r="E4901" t="s">
        <v>1707</v>
      </c>
    </row>
    <row r="4902" spans="1:5" x14ac:dyDescent="0.35">
      <c r="A4902" t="s">
        <v>6532</v>
      </c>
      <c r="B4902" t="s">
        <v>5</v>
      </c>
      <c r="C4902" t="s">
        <v>1741</v>
      </c>
      <c r="D4902" t="s">
        <v>6930</v>
      </c>
      <c r="E4902" t="s">
        <v>1708</v>
      </c>
    </row>
    <row r="4903" spans="1:5" x14ac:dyDescent="0.35">
      <c r="A4903" t="s">
        <v>6533</v>
      </c>
      <c r="B4903" t="s">
        <v>5</v>
      </c>
      <c r="C4903" t="s">
        <v>1741</v>
      </c>
      <c r="D4903" t="s">
        <v>6930</v>
      </c>
      <c r="E4903" t="s">
        <v>1709</v>
      </c>
    </row>
    <row r="4904" spans="1:5" x14ac:dyDescent="0.35">
      <c r="A4904" t="s">
        <v>6534</v>
      </c>
      <c r="B4904" t="s">
        <v>5</v>
      </c>
      <c r="C4904" t="s">
        <v>1741</v>
      </c>
      <c r="D4904" t="s">
        <v>6930</v>
      </c>
      <c r="E4904" t="s">
        <v>1710</v>
      </c>
    </row>
    <row r="4905" spans="1:5" x14ac:dyDescent="0.35">
      <c r="A4905" t="s">
        <v>6535</v>
      </c>
      <c r="B4905" t="s">
        <v>5</v>
      </c>
      <c r="C4905" t="s">
        <v>1741</v>
      </c>
      <c r="D4905" t="s">
        <v>6930</v>
      </c>
      <c r="E4905" t="s">
        <v>1711</v>
      </c>
    </row>
    <row r="4906" spans="1:5" x14ac:dyDescent="0.35">
      <c r="A4906" t="s">
        <v>6536</v>
      </c>
      <c r="B4906" t="s">
        <v>5</v>
      </c>
      <c r="C4906" t="s">
        <v>1741</v>
      </c>
      <c r="D4906" t="s">
        <v>6930</v>
      </c>
      <c r="E4906" t="s">
        <v>1712</v>
      </c>
    </row>
    <row r="4907" spans="1:5" x14ac:dyDescent="0.35">
      <c r="A4907" t="s">
        <v>6537</v>
      </c>
      <c r="B4907" t="s">
        <v>5</v>
      </c>
      <c r="C4907" t="s">
        <v>1741</v>
      </c>
      <c r="D4907" t="s">
        <v>6930</v>
      </c>
      <c r="E4907" t="s">
        <v>1713</v>
      </c>
    </row>
    <row r="4908" spans="1:5" x14ac:dyDescent="0.35">
      <c r="A4908" t="s">
        <v>6538</v>
      </c>
      <c r="B4908" t="s">
        <v>5</v>
      </c>
      <c r="C4908" t="s">
        <v>1741</v>
      </c>
      <c r="D4908" t="s">
        <v>6930</v>
      </c>
      <c r="E4908" t="s">
        <v>1714</v>
      </c>
    </row>
    <row r="4909" spans="1:5" x14ac:dyDescent="0.35">
      <c r="A4909" t="s">
        <v>6539</v>
      </c>
      <c r="B4909" t="s">
        <v>5</v>
      </c>
      <c r="C4909" t="s">
        <v>1741</v>
      </c>
      <c r="D4909" t="s">
        <v>6930</v>
      </c>
      <c r="E4909" t="s">
        <v>1715</v>
      </c>
    </row>
    <row r="4910" spans="1:5" x14ac:dyDescent="0.35">
      <c r="A4910" t="s">
        <v>6540</v>
      </c>
      <c r="B4910" t="s">
        <v>5</v>
      </c>
      <c r="C4910" t="s">
        <v>1741</v>
      </c>
      <c r="D4910" t="s">
        <v>6931</v>
      </c>
      <c r="E4910" t="s">
        <v>1702</v>
      </c>
    </row>
    <row r="4911" spans="1:5" x14ac:dyDescent="0.35">
      <c r="A4911" t="s">
        <v>6541</v>
      </c>
      <c r="B4911" t="s">
        <v>5</v>
      </c>
      <c r="C4911" t="s">
        <v>1741</v>
      </c>
      <c r="D4911" t="s">
        <v>6931</v>
      </c>
      <c r="E4911" t="s">
        <v>1705</v>
      </c>
    </row>
    <row r="4912" spans="1:5" x14ac:dyDescent="0.35">
      <c r="A4912" t="s">
        <v>6542</v>
      </c>
      <c r="B4912" t="s">
        <v>5</v>
      </c>
      <c r="C4912" t="s">
        <v>1741</v>
      </c>
      <c r="D4912" t="s">
        <v>6931</v>
      </c>
      <c r="E4912" t="s">
        <v>1706</v>
      </c>
    </row>
    <row r="4913" spans="1:5" x14ac:dyDescent="0.35">
      <c r="A4913" t="s">
        <v>6543</v>
      </c>
      <c r="B4913" t="s">
        <v>5</v>
      </c>
      <c r="C4913" t="s">
        <v>1741</v>
      </c>
      <c r="D4913" t="s">
        <v>6931</v>
      </c>
      <c r="E4913" t="s">
        <v>1707</v>
      </c>
    </row>
    <row r="4914" spans="1:5" x14ac:dyDescent="0.35">
      <c r="A4914" t="s">
        <v>6544</v>
      </c>
      <c r="B4914" t="s">
        <v>5</v>
      </c>
      <c r="C4914" t="s">
        <v>1741</v>
      </c>
      <c r="D4914" t="s">
        <v>6931</v>
      </c>
      <c r="E4914" t="s">
        <v>1708</v>
      </c>
    </row>
    <row r="4915" spans="1:5" x14ac:dyDescent="0.35">
      <c r="A4915" t="s">
        <v>6545</v>
      </c>
      <c r="B4915" t="s">
        <v>5</v>
      </c>
      <c r="C4915" t="s">
        <v>1741</v>
      </c>
      <c r="D4915" t="s">
        <v>6931</v>
      </c>
      <c r="E4915" t="s">
        <v>1709</v>
      </c>
    </row>
    <row r="4916" spans="1:5" x14ac:dyDescent="0.35">
      <c r="A4916" t="s">
        <v>6546</v>
      </c>
      <c r="B4916" t="s">
        <v>5</v>
      </c>
      <c r="C4916" t="s">
        <v>1741</v>
      </c>
      <c r="D4916" t="s">
        <v>6931</v>
      </c>
      <c r="E4916" t="s">
        <v>1710</v>
      </c>
    </row>
    <row r="4917" spans="1:5" x14ac:dyDescent="0.35">
      <c r="A4917" t="s">
        <v>6547</v>
      </c>
      <c r="B4917" t="s">
        <v>5</v>
      </c>
      <c r="C4917" t="s">
        <v>1741</v>
      </c>
      <c r="D4917" t="s">
        <v>6931</v>
      </c>
      <c r="E4917" t="s">
        <v>1711</v>
      </c>
    </row>
    <row r="4918" spans="1:5" x14ac:dyDescent="0.35">
      <c r="A4918" t="s">
        <v>6548</v>
      </c>
      <c r="B4918" t="s">
        <v>5</v>
      </c>
      <c r="C4918" t="s">
        <v>1741</v>
      </c>
      <c r="D4918" t="s">
        <v>6931</v>
      </c>
      <c r="E4918" t="s">
        <v>1712</v>
      </c>
    </row>
    <row r="4919" spans="1:5" x14ac:dyDescent="0.35">
      <c r="A4919" t="s">
        <v>6549</v>
      </c>
      <c r="B4919" t="s">
        <v>5</v>
      </c>
      <c r="C4919" t="s">
        <v>1741</v>
      </c>
      <c r="D4919" t="s">
        <v>6931</v>
      </c>
      <c r="E4919" t="s">
        <v>1713</v>
      </c>
    </row>
    <row r="4920" spans="1:5" x14ac:dyDescent="0.35">
      <c r="A4920" t="s">
        <v>6550</v>
      </c>
      <c r="B4920" t="s">
        <v>5</v>
      </c>
      <c r="C4920" t="s">
        <v>1741</v>
      </c>
      <c r="D4920" t="s">
        <v>6931</v>
      </c>
      <c r="E4920" t="s">
        <v>1714</v>
      </c>
    </row>
    <row r="4921" spans="1:5" x14ac:dyDescent="0.35">
      <c r="A4921" t="s">
        <v>6551</v>
      </c>
      <c r="B4921" t="s">
        <v>5</v>
      </c>
      <c r="C4921" t="s">
        <v>1741</v>
      </c>
      <c r="D4921" t="s">
        <v>6931</v>
      </c>
      <c r="E4921" t="s">
        <v>1715</v>
      </c>
    </row>
    <row r="4922" spans="1:5" x14ac:dyDescent="0.35">
      <c r="A4922" t="s">
        <v>6552</v>
      </c>
      <c r="B4922" t="s">
        <v>5</v>
      </c>
      <c r="C4922" t="s">
        <v>1741</v>
      </c>
      <c r="D4922" t="s">
        <v>6932</v>
      </c>
      <c r="E4922" t="s">
        <v>1702</v>
      </c>
    </row>
    <row r="4923" spans="1:5" x14ac:dyDescent="0.35">
      <c r="A4923" t="s">
        <v>6553</v>
      </c>
      <c r="B4923" t="s">
        <v>5</v>
      </c>
      <c r="C4923" t="s">
        <v>1741</v>
      </c>
      <c r="D4923" t="s">
        <v>6932</v>
      </c>
      <c r="E4923" t="s">
        <v>1705</v>
      </c>
    </row>
    <row r="4924" spans="1:5" x14ac:dyDescent="0.35">
      <c r="A4924" t="s">
        <v>6554</v>
      </c>
      <c r="B4924" t="s">
        <v>5</v>
      </c>
      <c r="C4924" t="s">
        <v>1741</v>
      </c>
      <c r="D4924" t="s">
        <v>6932</v>
      </c>
      <c r="E4924" t="s">
        <v>1706</v>
      </c>
    </row>
    <row r="4925" spans="1:5" x14ac:dyDescent="0.35">
      <c r="A4925" t="s">
        <v>6555</v>
      </c>
      <c r="B4925" t="s">
        <v>5</v>
      </c>
      <c r="C4925" t="s">
        <v>1741</v>
      </c>
      <c r="D4925" t="s">
        <v>6932</v>
      </c>
      <c r="E4925" t="s">
        <v>1707</v>
      </c>
    </row>
    <row r="4926" spans="1:5" x14ac:dyDescent="0.35">
      <c r="A4926" t="s">
        <v>6556</v>
      </c>
      <c r="B4926" t="s">
        <v>5</v>
      </c>
      <c r="C4926" t="s">
        <v>1741</v>
      </c>
      <c r="D4926" t="s">
        <v>6932</v>
      </c>
      <c r="E4926" t="s">
        <v>1708</v>
      </c>
    </row>
    <row r="4927" spans="1:5" x14ac:dyDescent="0.35">
      <c r="A4927" t="s">
        <v>6557</v>
      </c>
      <c r="B4927" t="s">
        <v>5</v>
      </c>
      <c r="C4927" t="s">
        <v>1741</v>
      </c>
      <c r="D4927" t="s">
        <v>6932</v>
      </c>
      <c r="E4927" t="s">
        <v>1709</v>
      </c>
    </row>
    <row r="4928" spans="1:5" x14ac:dyDescent="0.35">
      <c r="A4928" t="s">
        <v>6558</v>
      </c>
      <c r="B4928" t="s">
        <v>5</v>
      </c>
      <c r="C4928" t="s">
        <v>1741</v>
      </c>
      <c r="D4928" t="s">
        <v>6932</v>
      </c>
      <c r="E4928" t="s">
        <v>1710</v>
      </c>
    </row>
    <row r="4929" spans="1:5" x14ac:dyDescent="0.35">
      <c r="A4929" t="s">
        <v>6559</v>
      </c>
      <c r="B4929" t="s">
        <v>5</v>
      </c>
      <c r="C4929" t="s">
        <v>1741</v>
      </c>
      <c r="D4929" t="s">
        <v>6932</v>
      </c>
      <c r="E4929" t="s">
        <v>1711</v>
      </c>
    </row>
    <row r="4930" spans="1:5" x14ac:dyDescent="0.35">
      <c r="A4930" t="s">
        <v>6560</v>
      </c>
      <c r="B4930" t="s">
        <v>5</v>
      </c>
      <c r="C4930" t="s">
        <v>1741</v>
      </c>
      <c r="D4930" t="s">
        <v>6932</v>
      </c>
      <c r="E4930" t="s">
        <v>1712</v>
      </c>
    </row>
    <row r="4931" spans="1:5" x14ac:dyDescent="0.35">
      <c r="A4931" t="s">
        <v>6561</v>
      </c>
      <c r="B4931" t="s">
        <v>5</v>
      </c>
      <c r="C4931" t="s">
        <v>1741</v>
      </c>
      <c r="D4931" t="s">
        <v>6932</v>
      </c>
      <c r="E4931" t="s">
        <v>1713</v>
      </c>
    </row>
    <row r="4932" spans="1:5" x14ac:dyDescent="0.35">
      <c r="A4932" t="s">
        <v>6562</v>
      </c>
      <c r="B4932" t="s">
        <v>5</v>
      </c>
      <c r="C4932" t="s">
        <v>1741</v>
      </c>
      <c r="D4932" t="s">
        <v>6932</v>
      </c>
      <c r="E4932" t="s">
        <v>1714</v>
      </c>
    </row>
    <row r="4933" spans="1:5" x14ac:dyDescent="0.35">
      <c r="A4933" t="s">
        <v>6563</v>
      </c>
      <c r="B4933" t="s">
        <v>5</v>
      </c>
      <c r="C4933" t="s">
        <v>1741</v>
      </c>
      <c r="D4933" t="s">
        <v>6932</v>
      </c>
      <c r="E4933" t="s">
        <v>1715</v>
      </c>
    </row>
    <row r="4934" spans="1:5" x14ac:dyDescent="0.35">
      <c r="A4934" t="s">
        <v>6564</v>
      </c>
      <c r="B4934" t="s">
        <v>5</v>
      </c>
      <c r="C4934" t="s">
        <v>1741</v>
      </c>
      <c r="D4934" t="s">
        <v>6933</v>
      </c>
      <c r="E4934" t="s">
        <v>1702</v>
      </c>
    </row>
    <row r="4935" spans="1:5" x14ac:dyDescent="0.35">
      <c r="A4935" t="s">
        <v>6565</v>
      </c>
      <c r="B4935" t="s">
        <v>5</v>
      </c>
      <c r="C4935" t="s">
        <v>1741</v>
      </c>
      <c r="D4935" t="s">
        <v>6933</v>
      </c>
      <c r="E4935" t="s">
        <v>1705</v>
      </c>
    </row>
    <row r="4936" spans="1:5" x14ac:dyDescent="0.35">
      <c r="A4936" t="s">
        <v>6566</v>
      </c>
      <c r="B4936" t="s">
        <v>5</v>
      </c>
      <c r="C4936" t="s">
        <v>1741</v>
      </c>
      <c r="D4936" t="s">
        <v>6933</v>
      </c>
      <c r="E4936" t="s">
        <v>1706</v>
      </c>
    </row>
    <row r="4937" spans="1:5" x14ac:dyDescent="0.35">
      <c r="A4937" t="s">
        <v>6567</v>
      </c>
      <c r="B4937" t="s">
        <v>5</v>
      </c>
      <c r="C4937" t="s">
        <v>1741</v>
      </c>
      <c r="D4937" t="s">
        <v>6933</v>
      </c>
      <c r="E4937" t="s">
        <v>1707</v>
      </c>
    </row>
    <row r="4938" spans="1:5" x14ac:dyDescent="0.35">
      <c r="A4938" t="s">
        <v>6568</v>
      </c>
      <c r="B4938" t="s">
        <v>5</v>
      </c>
      <c r="C4938" t="s">
        <v>1741</v>
      </c>
      <c r="D4938" t="s">
        <v>6933</v>
      </c>
      <c r="E4938" t="s">
        <v>1708</v>
      </c>
    </row>
    <row r="4939" spans="1:5" x14ac:dyDescent="0.35">
      <c r="A4939" t="s">
        <v>6569</v>
      </c>
      <c r="B4939" t="s">
        <v>5</v>
      </c>
      <c r="C4939" t="s">
        <v>1741</v>
      </c>
      <c r="D4939" t="s">
        <v>6933</v>
      </c>
      <c r="E4939" t="s">
        <v>1709</v>
      </c>
    </row>
    <row r="4940" spans="1:5" x14ac:dyDescent="0.35">
      <c r="A4940" t="s">
        <v>6570</v>
      </c>
      <c r="B4940" t="s">
        <v>5</v>
      </c>
      <c r="C4940" t="s">
        <v>1741</v>
      </c>
      <c r="D4940" t="s">
        <v>6933</v>
      </c>
      <c r="E4940" t="s">
        <v>1710</v>
      </c>
    </row>
    <row r="4941" spans="1:5" x14ac:dyDescent="0.35">
      <c r="A4941" t="s">
        <v>6571</v>
      </c>
      <c r="B4941" t="s">
        <v>5</v>
      </c>
      <c r="C4941" t="s">
        <v>1741</v>
      </c>
      <c r="D4941" t="s">
        <v>6933</v>
      </c>
      <c r="E4941" t="s">
        <v>1711</v>
      </c>
    </row>
    <row r="4942" spans="1:5" x14ac:dyDescent="0.35">
      <c r="A4942" t="s">
        <v>6572</v>
      </c>
      <c r="B4942" t="s">
        <v>5</v>
      </c>
      <c r="C4942" t="s">
        <v>1741</v>
      </c>
      <c r="D4942" t="s">
        <v>6933</v>
      </c>
      <c r="E4942" t="s">
        <v>1712</v>
      </c>
    </row>
    <row r="4943" spans="1:5" x14ac:dyDescent="0.35">
      <c r="A4943" t="s">
        <v>6573</v>
      </c>
      <c r="B4943" t="s">
        <v>5</v>
      </c>
      <c r="C4943" t="s">
        <v>1741</v>
      </c>
      <c r="D4943" t="s">
        <v>6933</v>
      </c>
      <c r="E4943" t="s">
        <v>1713</v>
      </c>
    </row>
    <row r="4944" spans="1:5" x14ac:dyDescent="0.35">
      <c r="A4944" t="s">
        <v>6574</v>
      </c>
      <c r="B4944" t="s">
        <v>5</v>
      </c>
      <c r="C4944" t="s">
        <v>1741</v>
      </c>
      <c r="D4944" t="s">
        <v>6933</v>
      </c>
      <c r="E4944" t="s">
        <v>1714</v>
      </c>
    </row>
    <row r="4945" spans="1:5" x14ac:dyDescent="0.35">
      <c r="A4945" t="s">
        <v>6575</v>
      </c>
      <c r="B4945" t="s">
        <v>5</v>
      </c>
      <c r="C4945" t="s">
        <v>1741</v>
      </c>
      <c r="D4945" t="s">
        <v>6933</v>
      </c>
      <c r="E4945" t="s">
        <v>1715</v>
      </c>
    </row>
    <row r="4946" spans="1:5" x14ac:dyDescent="0.35">
      <c r="A4946" t="s">
        <v>6576</v>
      </c>
      <c r="B4946" t="s">
        <v>5</v>
      </c>
      <c r="C4946" t="s">
        <v>1741</v>
      </c>
      <c r="D4946" t="s">
        <v>6934</v>
      </c>
      <c r="E4946" t="s">
        <v>1702</v>
      </c>
    </row>
    <row r="4947" spans="1:5" x14ac:dyDescent="0.35">
      <c r="A4947" t="s">
        <v>6577</v>
      </c>
      <c r="B4947" t="s">
        <v>5</v>
      </c>
      <c r="C4947" t="s">
        <v>1741</v>
      </c>
      <c r="D4947" t="s">
        <v>6934</v>
      </c>
      <c r="E4947" t="s">
        <v>1705</v>
      </c>
    </row>
    <row r="4948" spans="1:5" x14ac:dyDescent="0.35">
      <c r="A4948" t="s">
        <v>6578</v>
      </c>
      <c r="B4948" t="s">
        <v>5</v>
      </c>
      <c r="C4948" t="s">
        <v>1741</v>
      </c>
      <c r="D4948" t="s">
        <v>6934</v>
      </c>
      <c r="E4948" t="s">
        <v>1706</v>
      </c>
    </row>
    <row r="4949" spans="1:5" x14ac:dyDescent="0.35">
      <c r="A4949" t="s">
        <v>6579</v>
      </c>
      <c r="B4949" t="s">
        <v>5</v>
      </c>
      <c r="C4949" t="s">
        <v>1741</v>
      </c>
      <c r="D4949" t="s">
        <v>6934</v>
      </c>
      <c r="E4949" t="s">
        <v>1707</v>
      </c>
    </row>
    <row r="4950" spans="1:5" x14ac:dyDescent="0.35">
      <c r="A4950" t="s">
        <v>6580</v>
      </c>
      <c r="B4950" t="s">
        <v>5</v>
      </c>
      <c r="C4950" t="s">
        <v>1741</v>
      </c>
      <c r="D4950" t="s">
        <v>6934</v>
      </c>
      <c r="E4950" t="s">
        <v>1708</v>
      </c>
    </row>
    <row r="4951" spans="1:5" x14ac:dyDescent="0.35">
      <c r="A4951" t="s">
        <v>6581</v>
      </c>
      <c r="B4951" t="s">
        <v>5</v>
      </c>
      <c r="C4951" t="s">
        <v>1741</v>
      </c>
      <c r="D4951" t="s">
        <v>6934</v>
      </c>
      <c r="E4951" t="s">
        <v>1709</v>
      </c>
    </row>
    <row r="4952" spans="1:5" x14ac:dyDescent="0.35">
      <c r="A4952" t="s">
        <v>6582</v>
      </c>
      <c r="B4952" t="s">
        <v>5</v>
      </c>
      <c r="C4952" t="s">
        <v>1741</v>
      </c>
      <c r="D4952" t="s">
        <v>6934</v>
      </c>
      <c r="E4952" t="s">
        <v>1710</v>
      </c>
    </row>
    <row r="4953" spans="1:5" x14ac:dyDescent="0.35">
      <c r="A4953" t="s">
        <v>6583</v>
      </c>
      <c r="B4953" t="s">
        <v>5</v>
      </c>
      <c r="C4953" t="s">
        <v>1741</v>
      </c>
      <c r="D4953" t="s">
        <v>6934</v>
      </c>
      <c r="E4953" t="s">
        <v>1711</v>
      </c>
    </row>
    <row r="4954" spans="1:5" x14ac:dyDescent="0.35">
      <c r="A4954" t="s">
        <v>6584</v>
      </c>
      <c r="B4954" t="s">
        <v>5</v>
      </c>
      <c r="C4954" t="s">
        <v>1741</v>
      </c>
      <c r="D4954" t="s">
        <v>6934</v>
      </c>
      <c r="E4954" t="s">
        <v>1712</v>
      </c>
    </row>
    <row r="4955" spans="1:5" x14ac:dyDescent="0.35">
      <c r="A4955" t="s">
        <v>6585</v>
      </c>
      <c r="B4955" t="s">
        <v>5</v>
      </c>
      <c r="C4955" t="s">
        <v>1741</v>
      </c>
      <c r="D4955" t="s">
        <v>6934</v>
      </c>
      <c r="E4955" t="s">
        <v>1713</v>
      </c>
    </row>
    <row r="4956" spans="1:5" x14ac:dyDescent="0.35">
      <c r="A4956" t="s">
        <v>6586</v>
      </c>
      <c r="B4956" t="s">
        <v>5</v>
      </c>
      <c r="C4956" t="s">
        <v>1741</v>
      </c>
      <c r="D4956" t="s">
        <v>6934</v>
      </c>
      <c r="E4956" t="s">
        <v>1714</v>
      </c>
    </row>
    <row r="4957" spans="1:5" x14ac:dyDescent="0.35">
      <c r="A4957" t="s">
        <v>6587</v>
      </c>
      <c r="B4957" t="s">
        <v>5</v>
      </c>
      <c r="C4957" t="s">
        <v>1741</v>
      </c>
      <c r="D4957" t="s">
        <v>6934</v>
      </c>
      <c r="E4957" t="s">
        <v>1715</v>
      </c>
    </row>
    <row r="4958" spans="1:5" x14ac:dyDescent="0.35">
      <c r="A4958" t="s">
        <v>6588</v>
      </c>
      <c r="B4958" t="s">
        <v>5</v>
      </c>
      <c r="C4958" t="s">
        <v>1741</v>
      </c>
      <c r="D4958" t="s">
        <v>6935</v>
      </c>
      <c r="E4958" t="s">
        <v>1702</v>
      </c>
    </row>
    <row r="4959" spans="1:5" x14ac:dyDescent="0.35">
      <c r="A4959" t="s">
        <v>6589</v>
      </c>
      <c r="B4959" t="s">
        <v>5</v>
      </c>
      <c r="C4959" t="s">
        <v>1741</v>
      </c>
      <c r="D4959" t="s">
        <v>6935</v>
      </c>
      <c r="E4959" t="s">
        <v>1705</v>
      </c>
    </row>
    <row r="4960" spans="1:5" x14ac:dyDescent="0.35">
      <c r="A4960" t="s">
        <v>6590</v>
      </c>
      <c r="B4960" t="s">
        <v>5</v>
      </c>
      <c r="C4960" t="s">
        <v>1741</v>
      </c>
      <c r="D4960" t="s">
        <v>6935</v>
      </c>
      <c r="E4960" t="s">
        <v>1706</v>
      </c>
    </row>
    <row r="4961" spans="1:5" x14ac:dyDescent="0.35">
      <c r="A4961" t="s">
        <v>6591</v>
      </c>
      <c r="B4961" t="s">
        <v>5</v>
      </c>
      <c r="C4961" t="s">
        <v>1741</v>
      </c>
      <c r="D4961" t="s">
        <v>6935</v>
      </c>
      <c r="E4961" t="s">
        <v>1707</v>
      </c>
    </row>
    <row r="4962" spans="1:5" x14ac:dyDescent="0.35">
      <c r="A4962" t="s">
        <v>6592</v>
      </c>
      <c r="B4962" t="s">
        <v>5</v>
      </c>
      <c r="C4962" t="s">
        <v>1741</v>
      </c>
      <c r="D4962" t="s">
        <v>6935</v>
      </c>
      <c r="E4962" t="s">
        <v>1708</v>
      </c>
    </row>
    <row r="4963" spans="1:5" x14ac:dyDescent="0.35">
      <c r="A4963" t="s">
        <v>6593</v>
      </c>
      <c r="B4963" t="s">
        <v>5</v>
      </c>
      <c r="C4963" t="s">
        <v>1741</v>
      </c>
      <c r="D4963" t="s">
        <v>6935</v>
      </c>
      <c r="E4963" t="s">
        <v>1709</v>
      </c>
    </row>
    <row r="4964" spans="1:5" x14ac:dyDescent="0.35">
      <c r="A4964" t="s">
        <v>6594</v>
      </c>
      <c r="B4964" t="s">
        <v>5</v>
      </c>
      <c r="C4964" t="s">
        <v>1741</v>
      </c>
      <c r="D4964" t="s">
        <v>6935</v>
      </c>
      <c r="E4964" t="s">
        <v>1710</v>
      </c>
    </row>
    <row r="4965" spans="1:5" x14ac:dyDescent="0.35">
      <c r="A4965" t="s">
        <v>6595</v>
      </c>
      <c r="B4965" t="s">
        <v>5</v>
      </c>
      <c r="C4965" t="s">
        <v>1741</v>
      </c>
      <c r="D4965" t="s">
        <v>6935</v>
      </c>
      <c r="E4965" t="s">
        <v>1711</v>
      </c>
    </row>
    <row r="4966" spans="1:5" x14ac:dyDescent="0.35">
      <c r="A4966" t="s">
        <v>6596</v>
      </c>
      <c r="B4966" t="s">
        <v>5</v>
      </c>
      <c r="C4966" t="s">
        <v>1741</v>
      </c>
      <c r="D4966" t="s">
        <v>6935</v>
      </c>
      <c r="E4966" t="s">
        <v>1712</v>
      </c>
    </row>
    <row r="4967" spans="1:5" x14ac:dyDescent="0.35">
      <c r="A4967" t="s">
        <v>6597</v>
      </c>
      <c r="B4967" t="s">
        <v>5</v>
      </c>
      <c r="C4967" t="s">
        <v>1741</v>
      </c>
      <c r="D4967" t="s">
        <v>6935</v>
      </c>
      <c r="E4967" t="s">
        <v>1713</v>
      </c>
    </row>
    <row r="4968" spans="1:5" x14ac:dyDescent="0.35">
      <c r="A4968" t="s">
        <v>6598</v>
      </c>
      <c r="B4968" t="s">
        <v>5</v>
      </c>
      <c r="C4968" t="s">
        <v>1741</v>
      </c>
      <c r="D4968" t="s">
        <v>6935</v>
      </c>
      <c r="E4968" t="s">
        <v>1714</v>
      </c>
    </row>
    <row r="4969" spans="1:5" x14ac:dyDescent="0.35">
      <c r="A4969" t="s">
        <v>6599</v>
      </c>
      <c r="B4969" t="s">
        <v>5</v>
      </c>
      <c r="C4969" t="s">
        <v>1741</v>
      </c>
      <c r="D4969" t="s">
        <v>6935</v>
      </c>
      <c r="E4969" t="s">
        <v>1715</v>
      </c>
    </row>
    <row r="4970" spans="1:5" x14ac:dyDescent="0.35">
      <c r="A4970" t="s">
        <v>6600</v>
      </c>
      <c r="B4970" t="s">
        <v>5</v>
      </c>
      <c r="C4970" t="s">
        <v>1741</v>
      </c>
      <c r="D4970" t="s">
        <v>6936</v>
      </c>
      <c r="E4970" t="s">
        <v>1702</v>
      </c>
    </row>
    <row r="4971" spans="1:5" x14ac:dyDescent="0.35">
      <c r="A4971" t="s">
        <v>6601</v>
      </c>
      <c r="B4971" t="s">
        <v>5</v>
      </c>
      <c r="C4971" t="s">
        <v>1741</v>
      </c>
      <c r="D4971" t="s">
        <v>6936</v>
      </c>
      <c r="E4971" t="s">
        <v>1705</v>
      </c>
    </row>
    <row r="4972" spans="1:5" x14ac:dyDescent="0.35">
      <c r="A4972" t="s">
        <v>6602</v>
      </c>
      <c r="B4972" t="s">
        <v>5</v>
      </c>
      <c r="C4972" t="s">
        <v>1741</v>
      </c>
      <c r="D4972" t="s">
        <v>6936</v>
      </c>
      <c r="E4972" t="s">
        <v>1706</v>
      </c>
    </row>
    <row r="4973" spans="1:5" x14ac:dyDescent="0.35">
      <c r="A4973" t="s">
        <v>6603</v>
      </c>
      <c r="B4973" t="s">
        <v>5</v>
      </c>
      <c r="C4973" t="s">
        <v>1741</v>
      </c>
      <c r="D4973" t="s">
        <v>6936</v>
      </c>
      <c r="E4973" t="s">
        <v>1707</v>
      </c>
    </row>
    <row r="4974" spans="1:5" x14ac:dyDescent="0.35">
      <c r="A4974" t="s">
        <v>6604</v>
      </c>
      <c r="B4974" t="s">
        <v>5</v>
      </c>
      <c r="C4974" t="s">
        <v>1741</v>
      </c>
      <c r="D4974" t="s">
        <v>6936</v>
      </c>
      <c r="E4974" t="s">
        <v>1708</v>
      </c>
    </row>
    <row r="4975" spans="1:5" x14ac:dyDescent="0.35">
      <c r="A4975" t="s">
        <v>6605</v>
      </c>
      <c r="B4975" t="s">
        <v>5</v>
      </c>
      <c r="C4975" t="s">
        <v>1741</v>
      </c>
      <c r="D4975" t="s">
        <v>6936</v>
      </c>
      <c r="E4975" t="s">
        <v>1709</v>
      </c>
    </row>
    <row r="4976" spans="1:5" x14ac:dyDescent="0.35">
      <c r="A4976" t="s">
        <v>6606</v>
      </c>
      <c r="B4976" t="s">
        <v>5</v>
      </c>
      <c r="C4976" t="s">
        <v>1741</v>
      </c>
      <c r="D4976" t="s">
        <v>6936</v>
      </c>
      <c r="E4976" t="s">
        <v>1710</v>
      </c>
    </row>
    <row r="4977" spans="1:5" x14ac:dyDescent="0.35">
      <c r="A4977" t="s">
        <v>6607</v>
      </c>
      <c r="B4977" t="s">
        <v>5</v>
      </c>
      <c r="C4977" t="s">
        <v>1741</v>
      </c>
      <c r="D4977" t="s">
        <v>6936</v>
      </c>
      <c r="E4977" t="s">
        <v>1711</v>
      </c>
    </row>
    <row r="4978" spans="1:5" x14ac:dyDescent="0.35">
      <c r="A4978" t="s">
        <v>6608</v>
      </c>
      <c r="B4978" t="s">
        <v>5</v>
      </c>
      <c r="C4978" t="s">
        <v>1741</v>
      </c>
      <c r="D4978" t="s">
        <v>6936</v>
      </c>
      <c r="E4978" t="s">
        <v>1712</v>
      </c>
    </row>
    <row r="4979" spans="1:5" x14ac:dyDescent="0.35">
      <c r="A4979" t="s">
        <v>6609</v>
      </c>
      <c r="B4979" t="s">
        <v>5</v>
      </c>
      <c r="C4979" t="s">
        <v>1741</v>
      </c>
      <c r="D4979" t="s">
        <v>6936</v>
      </c>
      <c r="E4979" t="s">
        <v>1713</v>
      </c>
    </row>
    <row r="4980" spans="1:5" x14ac:dyDescent="0.35">
      <c r="A4980" t="s">
        <v>6610</v>
      </c>
      <c r="B4980" t="s">
        <v>5</v>
      </c>
      <c r="C4980" t="s">
        <v>1741</v>
      </c>
      <c r="D4980" t="s">
        <v>6936</v>
      </c>
      <c r="E4980" t="s">
        <v>1714</v>
      </c>
    </row>
    <row r="4981" spans="1:5" x14ac:dyDescent="0.35">
      <c r="A4981" t="s">
        <v>6611</v>
      </c>
      <c r="B4981" t="s">
        <v>5</v>
      </c>
      <c r="C4981" t="s">
        <v>1741</v>
      </c>
      <c r="D4981" t="s">
        <v>6936</v>
      </c>
      <c r="E4981" t="s">
        <v>1715</v>
      </c>
    </row>
    <row r="4982" spans="1:5" x14ac:dyDescent="0.35">
      <c r="A4982" t="s">
        <v>6612</v>
      </c>
      <c r="B4982" t="s">
        <v>6</v>
      </c>
      <c r="C4982" t="s">
        <v>6912</v>
      </c>
      <c r="D4982" t="s">
        <v>1702</v>
      </c>
    </row>
    <row r="4983" spans="1:5" x14ac:dyDescent="0.35">
      <c r="A4983" t="s">
        <v>6613</v>
      </c>
      <c r="B4983" t="s">
        <v>6</v>
      </c>
      <c r="C4983" t="s">
        <v>6912</v>
      </c>
      <c r="D4983" t="s">
        <v>1705</v>
      </c>
    </row>
    <row r="4984" spans="1:5" x14ac:dyDescent="0.35">
      <c r="A4984" t="s">
        <v>6614</v>
      </c>
      <c r="B4984" t="s">
        <v>6</v>
      </c>
      <c r="C4984" t="s">
        <v>6912</v>
      </c>
      <c r="D4984" t="s">
        <v>1706</v>
      </c>
    </row>
    <row r="4985" spans="1:5" x14ac:dyDescent="0.35">
      <c r="A4985" t="s">
        <v>6615</v>
      </c>
      <c r="B4985" t="s">
        <v>6</v>
      </c>
      <c r="C4985" t="s">
        <v>6912</v>
      </c>
      <c r="D4985" t="s">
        <v>1707</v>
      </c>
    </row>
    <row r="4986" spans="1:5" x14ac:dyDescent="0.35">
      <c r="A4986" t="s">
        <v>6616</v>
      </c>
      <c r="B4986" t="s">
        <v>6</v>
      </c>
      <c r="C4986" t="s">
        <v>6912</v>
      </c>
      <c r="D4986" t="s">
        <v>1708</v>
      </c>
    </row>
    <row r="4987" spans="1:5" x14ac:dyDescent="0.35">
      <c r="A4987" t="s">
        <v>6617</v>
      </c>
      <c r="B4987" t="s">
        <v>6</v>
      </c>
      <c r="C4987" t="s">
        <v>6912</v>
      </c>
      <c r="D4987" t="s">
        <v>1709</v>
      </c>
    </row>
    <row r="4988" spans="1:5" x14ac:dyDescent="0.35">
      <c r="A4988" t="s">
        <v>6618</v>
      </c>
      <c r="B4988" t="s">
        <v>6</v>
      </c>
      <c r="C4988" t="s">
        <v>6912</v>
      </c>
      <c r="D4988" t="s">
        <v>1710</v>
      </c>
    </row>
    <row r="4989" spans="1:5" x14ac:dyDescent="0.35">
      <c r="A4989" t="s">
        <v>6619</v>
      </c>
      <c r="B4989" t="s">
        <v>6</v>
      </c>
      <c r="C4989" t="s">
        <v>6912</v>
      </c>
      <c r="D4989" t="s">
        <v>1711</v>
      </c>
    </row>
    <row r="4990" spans="1:5" x14ac:dyDescent="0.35">
      <c r="A4990" t="s">
        <v>6620</v>
      </c>
      <c r="B4990" t="s">
        <v>6</v>
      </c>
      <c r="C4990" t="s">
        <v>6912</v>
      </c>
      <c r="D4990" t="s">
        <v>1712</v>
      </c>
    </row>
    <row r="4991" spans="1:5" x14ac:dyDescent="0.35">
      <c r="A4991" t="s">
        <v>6621</v>
      </c>
      <c r="B4991" t="s">
        <v>6</v>
      </c>
      <c r="C4991" t="s">
        <v>6912</v>
      </c>
      <c r="D4991" t="s">
        <v>1713</v>
      </c>
    </row>
    <row r="4992" spans="1:5" x14ac:dyDescent="0.35">
      <c r="A4992" t="s">
        <v>6622</v>
      </c>
      <c r="B4992" t="s">
        <v>6</v>
      </c>
      <c r="C4992" t="s">
        <v>6912</v>
      </c>
      <c r="D4992" t="s">
        <v>1714</v>
      </c>
    </row>
    <row r="4993" spans="1:4" x14ac:dyDescent="0.35">
      <c r="A4993" t="s">
        <v>6623</v>
      </c>
      <c r="B4993" t="s">
        <v>6</v>
      </c>
      <c r="C4993" t="s">
        <v>6912</v>
      </c>
      <c r="D4993" t="s">
        <v>1715</v>
      </c>
    </row>
    <row r="4994" spans="1:4" x14ac:dyDescent="0.35">
      <c r="A4994" t="s">
        <v>6624</v>
      </c>
      <c r="B4994" t="s">
        <v>6</v>
      </c>
      <c r="C4994" t="s">
        <v>6913</v>
      </c>
      <c r="D4994" t="s">
        <v>1702</v>
      </c>
    </row>
    <row r="4995" spans="1:4" x14ac:dyDescent="0.35">
      <c r="A4995" t="s">
        <v>6625</v>
      </c>
      <c r="B4995" t="s">
        <v>6</v>
      </c>
      <c r="C4995" t="s">
        <v>6913</v>
      </c>
      <c r="D4995" t="s">
        <v>1705</v>
      </c>
    </row>
    <row r="4996" spans="1:4" x14ac:dyDescent="0.35">
      <c r="A4996" t="s">
        <v>6626</v>
      </c>
      <c r="B4996" t="s">
        <v>6</v>
      </c>
      <c r="C4996" t="s">
        <v>6913</v>
      </c>
      <c r="D4996" t="s">
        <v>1706</v>
      </c>
    </row>
    <row r="4997" spans="1:4" x14ac:dyDescent="0.35">
      <c r="A4997" t="s">
        <v>6627</v>
      </c>
      <c r="B4997" t="s">
        <v>6</v>
      </c>
      <c r="C4997" t="s">
        <v>6913</v>
      </c>
      <c r="D4997" t="s">
        <v>1707</v>
      </c>
    </row>
    <row r="4998" spans="1:4" x14ac:dyDescent="0.35">
      <c r="A4998" t="s">
        <v>6628</v>
      </c>
      <c r="B4998" t="s">
        <v>6</v>
      </c>
      <c r="C4998" t="s">
        <v>6913</v>
      </c>
      <c r="D4998" t="s">
        <v>1708</v>
      </c>
    </row>
    <row r="4999" spans="1:4" x14ac:dyDescent="0.35">
      <c r="A4999" t="s">
        <v>6629</v>
      </c>
      <c r="B4999" t="s">
        <v>6</v>
      </c>
      <c r="C4999" t="s">
        <v>6913</v>
      </c>
      <c r="D4999" t="s">
        <v>1709</v>
      </c>
    </row>
    <row r="5000" spans="1:4" x14ac:dyDescent="0.35">
      <c r="A5000" t="s">
        <v>6630</v>
      </c>
      <c r="B5000" t="s">
        <v>6</v>
      </c>
      <c r="C5000" t="s">
        <v>6913</v>
      </c>
      <c r="D5000" t="s">
        <v>1710</v>
      </c>
    </row>
    <row r="5001" spans="1:4" x14ac:dyDescent="0.35">
      <c r="A5001" t="s">
        <v>6631</v>
      </c>
      <c r="B5001" t="s">
        <v>6</v>
      </c>
      <c r="C5001" t="s">
        <v>6913</v>
      </c>
      <c r="D5001" t="s">
        <v>1711</v>
      </c>
    </row>
    <row r="5002" spans="1:4" x14ac:dyDescent="0.35">
      <c r="A5002" t="s">
        <v>6632</v>
      </c>
      <c r="B5002" t="s">
        <v>6</v>
      </c>
      <c r="C5002" t="s">
        <v>6913</v>
      </c>
      <c r="D5002" t="s">
        <v>1712</v>
      </c>
    </row>
    <row r="5003" spans="1:4" x14ac:dyDescent="0.35">
      <c r="A5003" t="s">
        <v>6633</v>
      </c>
      <c r="B5003" t="s">
        <v>6</v>
      </c>
      <c r="C5003" t="s">
        <v>6913</v>
      </c>
      <c r="D5003" t="s">
        <v>1713</v>
      </c>
    </row>
    <row r="5004" spans="1:4" x14ac:dyDescent="0.35">
      <c r="A5004" t="s">
        <v>6634</v>
      </c>
      <c r="B5004" t="s">
        <v>6</v>
      </c>
      <c r="C5004" t="s">
        <v>6913</v>
      </c>
      <c r="D5004" t="s">
        <v>1714</v>
      </c>
    </row>
    <row r="5005" spans="1:4" x14ac:dyDescent="0.35">
      <c r="A5005" t="s">
        <v>6635</v>
      </c>
      <c r="B5005" t="s">
        <v>6</v>
      </c>
      <c r="C5005" t="s">
        <v>6913</v>
      </c>
      <c r="D5005" t="s">
        <v>1715</v>
      </c>
    </row>
    <row r="5006" spans="1:4" x14ac:dyDescent="0.35">
      <c r="A5006" t="s">
        <v>6636</v>
      </c>
      <c r="B5006" t="s">
        <v>6</v>
      </c>
      <c r="C5006" t="s">
        <v>6914</v>
      </c>
      <c r="D5006" t="s">
        <v>1702</v>
      </c>
    </row>
    <row r="5007" spans="1:4" x14ac:dyDescent="0.35">
      <c r="A5007" t="s">
        <v>6637</v>
      </c>
      <c r="B5007" t="s">
        <v>6</v>
      </c>
      <c r="C5007" t="s">
        <v>6914</v>
      </c>
      <c r="D5007" t="s">
        <v>1705</v>
      </c>
    </row>
    <row r="5008" spans="1:4" x14ac:dyDescent="0.35">
      <c r="A5008" t="s">
        <v>6638</v>
      </c>
      <c r="B5008" t="s">
        <v>6</v>
      </c>
      <c r="C5008" t="s">
        <v>6914</v>
      </c>
      <c r="D5008" t="s">
        <v>1706</v>
      </c>
    </row>
    <row r="5009" spans="1:4" x14ac:dyDescent="0.35">
      <c r="A5009" t="s">
        <v>6639</v>
      </c>
      <c r="B5009" t="s">
        <v>6</v>
      </c>
      <c r="C5009" t="s">
        <v>6914</v>
      </c>
      <c r="D5009" t="s">
        <v>1707</v>
      </c>
    </row>
    <row r="5010" spans="1:4" x14ac:dyDescent="0.35">
      <c r="A5010" t="s">
        <v>6640</v>
      </c>
      <c r="B5010" t="s">
        <v>6</v>
      </c>
      <c r="C5010" t="s">
        <v>6914</v>
      </c>
      <c r="D5010" t="s">
        <v>1708</v>
      </c>
    </row>
    <row r="5011" spans="1:4" x14ac:dyDescent="0.35">
      <c r="A5011" t="s">
        <v>6641</v>
      </c>
      <c r="B5011" t="s">
        <v>6</v>
      </c>
      <c r="C5011" t="s">
        <v>6914</v>
      </c>
      <c r="D5011" t="s">
        <v>1709</v>
      </c>
    </row>
    <row r="5012" spans="1:4" x14ac:dyDescent="0.35">
      <c r="A5012" t="s">
        <v>6642</v>
      </c>
      <c r="B5012" t="s">
        <v>6</v>
      </c>
      <c r="C5012" t="s">
        <v>6914</v>
      </c>
      <c r="D5012" t="s">
        <v>1710</v>
      </c>
    </row>
    <row r="5013" spans="1:4" x14ac:dyDescent="0.35">
      <c r="A5013" t="s">
        <v>6643</v>
      </c>
      <c r="B5013" t="s">
        <v>6</v>
      </c>
      <c r="C5013" t="s">
        <v>6914</v>
      </c>
      <c r="D5013" t="s">
        <v>1711</v>
      </c>
    </row>
    <row r="5014" spans="1:4" x14ac:dyDescent="0.35">
      <c r="A5014" t="s">
        <v>6644</v>
      </c>
      <c r="B5014" t="s">
        <v>6</v>
      </c>
      <c r="C5014" t="s">
        <v>6914</v>
      </c>
      <c r="D5014" t="s">
        <v>1712</v>
      </c>
    </row>
    <row r="5015" spans="1:4" x14ac:dyDescent="0.35">
      <c r="A5015" t="s">
        <v>6645</v>
      </c>
      <c r="B5015" t="s">
        <v>6</v>
      </c>
      <c r="C5015" t="s">
        <v>6914</v>
      </c>
      <c r="D5015" t="s">
        <v>1713</v>
      </c>
    </row>
    <row r="5016" spans="1:4" x14ac:dyDescent="0.35">
      <c r="A5016" t="s">
        <v>6646</v>
      </c>
      <c r="B5016" t="s">
        <v>6</v>
      </c>
      <c r="C5016" t="s">
        <v>6914</v>
      </c>
      <c r="D5016" t="s">
        <v>1714</v>
      </c>
    </row>
    <row r="5017" spans="1:4" x14ac:dyDescent="0.35">
      <c r="A5017" t="s">
        <v>6647</v>
      </c>
      <c r="B5017" t="s">
        <v>6</v>
      </c>
      <c r="C5017" t="s">
        <v>6914</v>
      </c>
      <c r="D5017" t="s">
        <v>1715</v>
      </c>
    </row>
    <row r="5018" spans="1:4" x14ac:dyDescent="0.35">
      <c r="A5018" t="s">
        <v>6648</v>
      </c>
      <c r="B5018" t="s">
        <v>6</v>
      </c>
      <c r="C5018" t="s">
        <v>6915</v>
      </c>
      <c r="D5018" t="s">
        <v>1702</v>
      </c>
    </row>
    <row r="5019" spans="1:4" x14ac:dyDescent="0.35">
      <c r="A5019" t="s">
        <v>6649</v>
      </c>
      <c r="B5019" t="s">
        <v>6</v>
      </c>
      <c r="C5019" t="s">
        <v>6915</v>
      </c>
      <c r="D5019" t="s">
        <v>1705</v>
      </c>
    </row>
    <row r="5020" spans="1:4" x14ac:dyDescent="0.35">
      <c r="A5020" t="s">
        <v>6650</v>
      </c>
      <c r="B5020" t="s">
        <v>6</v>
      </c>
      <c r="C5020" t="s">
        <v>6915</v>
      </c>
      <c r="D5020" t="s">
        <v>1706</v>
      </c>
    </row>
    <row r="5021" spans="1:4" x14ac:dyDescent="0.35">
      <c r="A5021" t="s">
        <v>6651</v>
      </c>
      <c r="B5021" t="s">
        <v>6</v>
      </c>
      <c r="C5021" t="s">
        <v>6915</v>
      </c>
      <c r="D5021" t="s">
        <v>1707</v>
      </c>
    </row>
    <row r="5022" spans="1:4" x14ac:dyDescent="0.35">
      <c r="A5022" t="s">
        <v>6652</v>
      </c>
      <c r="B5022" t="s">
        <v>6</v>
      </c>
      <c r="C5022" t="s">
        <v>6915</v>
      </c>
      <c r="D5022" t="s">
        <v>1708</v>
      </c>
    </row>
    <row r="5023" spans="1:4" x14ac:dyDescent="0.35">
      <c r="A5023" t="s">
        <v>6653</v>
      </c>
      <c r="B5023" t="s">
        <v>6</v>
      </c>
      <c r="C5023" t="s">
        <v>6915</v>
      </c>
      <c r="D5023" t="s">
        <v>1709</v>
      </c>
    </row>
    <row r="5024" spans="1:4" x14ac:dyDescent="0.35">
      <c r="A5024" t="s">
        <v>6654</v>
      </c>
      <c r="B5024" t="s">
        <v>6</v>
      </c>
      <c r="C5024" t="s">
        <v>6915</v>
      </c>
      <c r="D5024" t="s">
        <v>1710</v>
      </c>
    </row>
    <row r="5025" spans="1:4" x14ac:dyDescent="0.35">
      <c r="A5025" t="s">
        <v>6655</v>
      </c>
      <c r="B5025" t="s">
        <v>6</v>
      </c>
      <c r="C5025" t="s">
        <v>6915</v>
      </c>
      <c r="D5025" t="s">
        <v>1711</v>
      </c>
    </row>
    <row r="5026" spans="1:4" x14ac:dyDescent="0.35">
      <c r="A5026" t="s">
        <v>6656</v>
      </c>
      <c r="B5026" t="s">
        <v>6</v>
      </c>
      <c r="C5026" t="s">
        <v>6915</v>
      </c>
      <c r="D5026" t="s">
        <v>1712</v>
      </c>
    </row>
    <row r="5027" spans="1:4" x14ac:dyDescent="0.35">
      <c r="A5027" t="s">
        <v>6657</v>
      </c>
      <c r="B5027" t="s">
        <v>6</v>
      </c>
      <c r="C5027" t="s">
        <v>6915</v>
      </c>
      <c r="D5027" t="s">
        <v>1713</v>
      </c>
    </row>
    <row r="5028" spans="1:4" x14ac:dyDescent="0.35">
      <c r="A5028" t="s">
        <v>6658</v>
      </c>
      <c r="B5028" t="s">
        <v>6</v>
      </c>
      <c r="C5028" t="s">
        <v>6915</v>
      </c>
      <c r="D5028" t="s">
        <v>1714</v>
      </c>
    </row>
    <row r="5029" spans="1:4" x14ac:dyDescent="0.35">
      <c r="A5029" t="s">
        <v>6659</v>
      </c>
      <c r="B5029" t="s">
        <v>6</v>
      </c>
      <c r="C5029" t="s">
        <v>6915</v>
      </c>
      <c r="D5029" t="s">
        <v>1715</v>
      </c>
    </row>
    <row r="5030" spans="1:4" x14ac:dyDescent="0.35">
      <c r="A5030" t="s">
        <v>6660</v>
      </c>
      <c r="B5030" t="s">
        <v>6</v>
      </c>
      <c r="C5030" t="s">
        <v>6916</v>
      </c>
      <c r="D5030" t="s">
        <v>1702</v>
      </c>
    </row>
    <row r="5031" spans="1:4" x14ac:dyDescent="0.35">
      <c r="A5031" t="s">
        <v>6661</v>
      </c>
      <c r="B5031" t="s">
        <v>6</v>
      </c>
      <c r="C5031" t="s">
        <v>6916</v>
      </c>
      <c r="D5031" t="s">
        <v>1705</v>
      </c>
    </row>
    <row r="5032" spans="1:4" x14ac:dyDescent="0.35">
      <c r="A5032" t="s">
        <v>6662</v>
      </c>
      <c r="B5032" t="s">
        <v>6</v>
      </c>
      <c r="C5032" t="s">
        <v>6916</v>
      </c>
      <c r="D5032" t="s">
        <v>1706</v>
      </c>
    </row>
    <row r="5033" spans="1:4" x14ac:dyDescent="0.35">
      <c r="A5033" t="s">
        <v>6663</v>
      </c>
      <c r="B5033" t="s">
        <v>6</v>
      </c>
      <c r="C5033" t="s">
        <v>6916</v>
      </c>
      <c r="D5033" t="s">
        <v>1707</v>
      </c>
    </row>
    <row r="5034" spans="1:4" x14ac:dyDescent="0.35">
      <c r="A5034" t="s">
        <v>6664</v>
      </c>
      <c r="B5034" t="s">
        <v>6</v>
      </c>
      <c r="C5034" t="s">
        <v>6916</v>
      </c>
      <c r="D5034" t="s">
        <v>1708</v>
      </c>
    </row>
    <row r="5035" spans="1:4" x14ac:dyDescent="0.35">
      <c r="A5035" t="s">
        <v>6665</v>
      </c>
      <c r="B5035" t="s">
        <v>6</v>
      </c>
      <c r="C5035" t="s">
        <v>6916</v>
      </c>
      <c r="D5035" t="s">
        <v>1709</v>
      </c>
    </row>
    <row r="5036" spans="1:4" x14ac:dyDescent="0.35">
      <c r="A5036" t="s">
        <v>6666</v>
      </c>
      <c r="B5036" t="s">
        <v>6</v>
      </c>
      <c r="C5036" t="s">
        <v>6916</v>
      </c>
      <c r="D5036" t="s">
        <v>1710</v>
      </c>
    </row>
    <row r="5037" spans="1:4" x14ac:dyDescent="0.35">
      <c r="A5037" t="s">
        <v>6667</v>
      </c>
      <c r="B5037" t="s">
        <v>6</v>
      </c>
      <c r="C5037" t="s">
        <v>6916</v>
      </c>
      <c r="D5037" t="s">
        <v>1711</v>
      </c>
    </row>
    <row r="5038" spans="1:4" x14ac:dyDescent="0.35">
      <c r="A5038" t="s">
        <v>6668</v>
      </c>
      <c r="B5038" t="s">
        <v>6</v>
      </c>
      <c r="C5038" t="s">
        <v>6916</v>
      </c>
      <c r="D5038" t="s">
        <v>1712</v>
      </c>
    </row>
    <row r="5039" spans="1:4" x14ac:dyDescent="0.35">
      <c r="A5039" t="s">
        <v>6669</v>
      </c>
      <c r="B5039" t="s">
        <v>6</v>
      </c>
      <c r="C5039" t="s">
        <v>6916</v>
      </c>
      <c r="D5039" t="s">
        <v>1713</v>
      </c>
    </row>
    <row r="5040" spans="1:4" x14ac:dyDescent="0.35">
      <c r="A5040" t="s">
        <v>6670</v>
      </c>
      <c r="B5040" t="s">
        <v>6</v>
      </c>
      <c r="C5040" t="s">
        <v>6916</v>
      </c>
      <c r="D5040" t="s">
        <v>1714</v>
      </c>
    </row>
    <row r="5041" spans="1:4" x14ac:dyDescent="0.35">
      <c r="A5041" t="s">
        <v>6671</v>
      </c>
      <c r="B5041" t="s">
        <v>6</v>
      </c>
      <c r="C5041" t="s">
        <v>6916</v>
      </c>
      <c r="D5041" t="s">
        <v>1715</v>
      </c>
    </row>
    <row r="5042" spans="1:4" x14ac:dyDescent="0.35">
      <c r="A5042" t="s">
        <v>6672</v>
      </c>
      <c r="B5042" t="s">
        <v>6</v>
      </c>
      <c r="C5042" t="s">
        <v>6917</v>
      </c>
      <c r="D5042" t="s">
        <v>1702</v>
      </c>
    </row>
    <row r="5043" spans="1:4" x14ac:dyDescent="0.35">
      <c r="A5043" t="s">
        <v>6673</v>
      </c>
      <c r="B5043" t="s">
        <v>6</v>
      </c>
      <c r="C5043" t="s">
        <v>6917</v>
      </c>
      <c r="D5043" t="s">
        <v>1705</v>
      </c>
    </row>
    <row r="5044" spans="1:4" x14ac:dyDescent="0.35">
      <c r="A5044" t="s">
        <v>6674</v>
      </c>
      <c r="B5044" t="s">
        <v>6</v>
      </c>
      <c r="C5044" t="s">
        <v>6917</v>
      </c>
      <c r="D5044" t="s">
        <v>1706</v>
      </c>
    </row>
    <row r="5045" spans="1:4" x14ac:dyDescent="0.35">
      <c r="A5045" t="s">
        <v>6675</v>
      </c>
      <c r="B5045" t="s">
        <v>6</v>
      </c>
      <c r="C5045" t="s">
        <v>6917</v>
      </c>
      <c r="D5045" t="s">
        <v>1707</v>
      </c>
    </row>
    <row r="5046" spans="1:4" x14ac:dyDescent="0.35">
      <c r="A5046" t="s">
        <v>6676</v>
      </c>
      <c r="B5046" t="s">
        <v>6</v>
      </c>
      <c r="C5046" t="s">
        <v>6917</v>
      </c>
      <c r="D5046" t="s">
        <v>1708</v>
      </c>
    </row>
    <row r="5047" spans="1:4" x14ac:dyDescent="0.35">
      <c r="A5047" t="s">
        <v>6677</v>
      </c>
      <c r="B5047" t="s">
        <v>6</v>
      </c>
      <c r="C5047" t="s">
        <v>6917</v>
      </c>
      <c r="D5047" t="s">
        <v>1709</v>
      </c>
    </row>
    <row r="5048" spans="1:4" x14ac:dyDescent="0.35">
      <c r="A5048" t="s">
        <v>6678</v>
      </c>
      <c r="B5048" t="s">
        <v>6</v>
      </c>
      <c r="C5048" t="s">
        <v>6917</v>
      </c>
      <c r="D5048" t="s">
        <v>1710</v>
      </c>
    </row>
    <row r="5049" spans="1:4" x14ac:dyDescent="0.35">
      <c r="A5049" t="s">
        <v>6679</v>
      </c>
      <c r="B5049" t="s">
        <v>6</v>
      </c>
      <c r="C5049" t="s">
        <v>6917</v>
      </c>
      <c r="D5049" t="s">
        <v>1711</v>
      </c>
    </row>
    <row r="5050" spans="1:4" x14ac:dyDescent="0.35">
      <c r="A5050" t="s">
        <v>6680</v>
      </c>
      <c r="B5050" t="s">
        <v>6</v>
      </c>
      <c r="C5050" t="s">
        <v>6917</v>
      </c>
      <c r="D5050" t="s">
        <v>1712</v>
      </c>
    </row>
    <row r="5051" spans="1:4" x14ac:dyDescent="0.35">
      <c r="A5051" t="s">
        <v>6681</v>
      </c>
      <c r="B5051" t="s">
        <v>6</v>
      </c>
      <c r="C5051" t="s">
        <v>6917</v>
      </c>
      <c r="D5051" t="s">
        <v>1713</v>
      </c>
    </row>
    <row r="5052" spans="1:4" x14ac:dyDescent="0.35">
      <c r="A5052" t="s">
        <v>6682</v>
      </c>
      <c r="B5052" t="s">
        <v>6</v>
      </c>
      <c r="C5052" t="s">
        <v>6917</v>
      </c>
      <c r="D5052" t="s">
        <v>1714</v>
      </c>
    </row>
    <row r="5053" spans="1:4" x14ac:dyDescent="0.35">
      <c r="A5053" t="s">
        <v>6683</v>
      </c>
      <c r="B5053" t="s">
        <v>6</v>
      </c>
      <c r="C5053" t="s">
        <v>6917</v>
      </c>
      <c r="D5053" t="s">
        <v>1715</v>
      </c>
    </row>
    <row r="5054" spans="1:4" x14ac:dyDescent="0.35">
      <c r="A5054" t="s">
        <v>6684</v>
      </c>
      <c r="B5054" t="s">
        <v>6</v>
      </c>
      <c r="C5054" t="s">
        <v>6918</v>
      </c>
      <c r="D5054" t="s">
        <v>1702</v>
      </c>
    </row>
    <row r="5055" spans="1:4" x14ac:dyDescent="0.35">
      <c r="A5055" t="s">
        <v>6685</v>
      </c>
      <c r="B5055" t="s">
        <v>6</v>
      </c>
      <c r="C5055" t="s">
        <v>6918</v>
      </c>
      <c r="D5055" t="s">
        <v>1705</v>
      </c>
    </row>
    <row r="5056" spans="1:4" x14ac:dyDescent="0.35">
      <c r="A5056" t="s">
        <v>6686</v>
      </c>
      <c r="B5056" t="s">
        <v>6</v>
      </c>
      <c r="C5056" t="s">
        <v>6918</v>
      </c>
      <c r="D5056" t="s">
        <v>1706</v>
      </c>
    </row>
    <row r="5057" spans="1:4" x14ac:dyDescent="0.35">
      <c r="A5057" t="s">
        <v>6687</v>
      </c>
      <c r="B5057" t="s">
        <v>6</v>
      </c>
      <c r="C5057" t="s">
        <v>6918</v>
      </c>
      <c r="D5057" t="s">
        <v>1707</v>
      </c>
    </row>
    <row r="5058" spans="1:4" x14ac:dyDescent="0.35">
      <c r="A5058" t="s">
        <v>6688</v>
      </c>
      <c r="B5058" t="s">
        <v>6</v>
      </c>
      <c r="C5058" t="s">
        <v>6918</v>
      </c>
      <c r="D5058" t="s">
        <v>1708</v>
      </c>
    </row>
    <row r="5059" spans="1:4" x14ac:dyDescent="0.35">
      <c r="A5059" t="s">
        <v>6689</v>
      </c>
      <c r="B5059" t="s">
        <v>6</v>
      </c>
      <c r="C5059" t="s">
        <v>6918</v>
      </c>
      <c r="D5059" t="s">
        <v>1709</v>
      </c>
    </row>
    <row r="5060" spans="1:4" x14ac:dyDescent="0.35">
      <c r="A5060" t="s">
        <v>6690</v>
      </c>
      <c r="B5060" t="s">
        <v>6</v>
      </c>
      <c r="C5060" t="s">
        <v>6918</v>
      </c>
      <c r="D5060" t="s">
        <v>1710</v>
      </c>
    </row>
    <row r="5061" spans="1:4" x14ac:dyDescent="0.35">
      <c r="A5061" t="s">
        <v>6691</v>
      </c>
      <c r="B5061" t="s">
        <v>6</v>
      </c>
      <c r="C5061" t="s">
        <v>6918</v>
      </c>
      <c r="D5061" t="s">
        <v>1711</v>
      </c>
    </row>
    <row r="5062" spans="1:4" x14ac:dyDescent="0.35">
      <c r="A5062" t="s">
        <v>6692</v>
      </c>
      <c r="B5062" t="s">
        <v>6</v>
      </c>
      <c r="C5062" t="s">
        <v>6918</v>
      </c>
      <c r="D5062" t="s">
        <v>1712</v>
      </c>
    </row>
    <row r="5063" spans="1:4" x14ac:dyDescent="0.35">
      <c r="A5063" t="s">
        <v>6693</v>
      </c>
      <c r="B5063" t="s">
        <v>6</v>
      </c>
      <c r="C5063" t="s">
        <v>6918</v>
      </c>
      <c r="D5063" t="s">
        <v>1713</v>
      </c>
    </row>
    <row r="5064" spans="1:4" x14ac:dyDescent="0.35">
      <c r="A5064" t="s">
        <v>6694</v>
      </c>
      <c r="B5064" t="s">
        <v>6</v>
      </c>
      <c r="C5064" t="s">
        <v>6918</v>
      </c>
      <c r="D5064" t="s">
        <v>1714</v>
      </c>
    </row>
    <row r="5065" spans="1:4" x14ac:dyDescent="0.35">
      <c r="A5065" t="s">
        <v>6695</v>
      </c>
      <c r="B5065" t="s">
        <v>6</v>
      </c>
      <c r="C5065" t="s">
        <v>6918</v>
      </c>
      <c r="D5065" t="s">
        <v>1715</v>
      </c>
    </row>
    <row r="5066" spans="1:4" x14ac:dyDescent="0.35">
      <c r="A5066" t="s">
        <v>6696</v>
      </c>
      <c r="B5066" t="s">
        <v>6</v>
      </c>
      <c r="C5066" t="s">
        <v>6919</v>
      </c>
      <c r="D5066" t="s">
        <v>1702</v>
      </c>
    </row>
    <row r="5067" spans="1:4" x14ac:dyDescent="0.35">
      <c r="A5067" t="s">
        <v>6697</v>
      </c>
      <c r="B5067" t="s">
        <v>6</v>
      </c>
      <c r="C5067" t="s">
        <v>6919</v>
      </c>
      <c r="D5067" t="s">
        <v>1705</v>
      </c>
    </row>
    <row r="5068" spans="1:4" x14ac:dyDescent="0.35">
      <c r="A5068" t="s">
        <v>6698</v>
      </c>
      <c r="B5068" t="s">
        <v>6</v>
      </c>
      <c r="C5068" t="s">
        <v>6919</v>
      </c>
      <c r="D5068" t="s">
        <v>1706</v>
      </c>
    </row>
    <row r="5069" spans="1:4" x14ac:dyDescent="0.35">
      <c r="A5069" t="s">
        <v>6699</v>
      </c>
      <c r="B5069" t="s">
        <v>6</v>
      </c>
      <c r="C5069" t="s">
        <v>6919</v>
      </c>
      <c r="D5069" t="s">
        <v>1707</v>
      </c>
    </row>
    <row r="5070" spans="1:4" x14ac:dyDescent="0.35">
      <c r="A5070" t="s">
        <v>6700</v>
      </c>
      <c r="B5070" t="s">
        <v>6</v>
      </c>
      <c r="C5070" t="s">
        <v>6919</v>
      </c>
      <c r="D5070" t="s">
        <v>1708</v>
      </c>
    </row>
    <row r="5071" spans="1:4" x14ac:dyDescent="0.35">
      <c r="A5071" t="s">
        <v>6701</v>
      </c>
      <c r="B5071" t="s">
        <v>6</v>
      </c>
      <c r="C5071" t="s">
        <v>6919</v>
      </c>
      <c r="D5071" t="s">
        <v>1709</v>
      </c>
    </row>
    <row r="5072" spans="1:4" x14ac:dyDescent="0.35">
      <c r="A5072" t="s">
        <v>6702</v>
      </c>
      <c r="B5072" t="s">
        <v>6</v>
      </c>
      <c r="C5072" t="s">
        <v>6919</v>
      </c>
      <c r="D5072" t="s">
        <v>1710</v>
      </c>
    </row>
    <row r="5073" spans="1:4" x14ac:dyDescent="0.35">
      <c r="A5073" t="s">
        <v>6703</v>
      </c>
      <c r="B5073" t="s">
        <v>6</v>
      </c>
      <c r="C5073" t="s">
        <v>6919</v>
      </c>
      <c r="D5073" t="s">
        <v>1711</v>
      </c>
    </row>
    <row r="5074" spans="1:4" x14ac:dyDescent="0.35">
      <c r="A5074" t="s">
        <v>6704</v>
      </c>
      <c r="B5074" t="s">
        <v>6</v>
      </c>
      <c r="C5074" t="s">
        <v>6919</v>
      </c>
      <c r="D5074" t="s">
        <v>1712</v>
      </c>
    </row>
    <row r="5075" spans="1:4" x14ac:dyDescent="0.35">
      <c r="A5075" t="s">
        <v>6705</v>
      </c>
      <c r="B5075" t="s">
        <v>6</v>
      </c>
      <c r="C5075" t="s">
        <v>6919</v>
      </c>
      <c r="D5075" t="s">
        <v>1713</v>
      </c>
    </row>
    <row r="5076" spans="1:4" x14ac:dyDescent="0.35">
      <c r="A5076" t="s">
        <v>6706</v>
      </c>
      <c r="B5076" t="s">
        <v>6</v>
      </c>
      <c r="C5076" t="s">
        <v>6919</v>
      </c>
      <c r="D5076" t="s">
        <v>1714</v>
      </c>
    </row>
    <row r="5077" spans="1:4" x14ac:dyDescent="0.35">
      <c r="A5077" t="s">
        <v>6707</v>
      </c>
      <c r="B5077" t="s">
        <v>6</v>
      </c>
      <c r="C5077" t="s">
        <v>6919</v>
      </c>
      <c r="D5077" t="s">
        <v>1715</v>
      </c>
    </row>
    <row r="5078" spans="1:4" x14ac:dyDescent="0.35">
      <c r="A5078" t="s">
        <v>6708</v>
      </c>
      <c r="B5078" t="s">
        <v>6</v>
      </c>
      <c r="C5078" t="s">
        <v>6920</v>
      </c>
      <c r="D5078" t="s">
        <v>1702</v>
      </c>
    </row>
    <row r="5079" spans="1:4" x14ac:dyDescent="0.35">
      <c r="A5079" t="s">
        <v>6709</v>
      </c>
      <c r="B5079" t="s">
        <v>6</v>
      </c>
      <c r="C5079" t="s">
        <v>6920</v>
      </c>
      <c r="D5079" t="s">
        <v>1705</v>
      </c>
    </row>
    <row r="5080" spans="1:4" x14ac:dyDescent="0.35">
      <c r="A5080" t="s">
        <v>6710</v>
      </c>
      <c r="B5080" t="s">
        <v>6</v>
      </c>
      <c r="C5080" t="s">
        <v>6920</v>
      </c>
      <c r="D5080" t="s">
        <v>1706</v>
      </c>
    </row>
    <row r="5081" spans="1:4" x14ac:dyDescent="0.35">
      <c r="A5081" t="s">
        <v>6711</v>
      </c>
      <c r="B5081" t="s">
        <v>6</v>
      </c>
      <c r="C5081" t="s">
        <v>6920</v>
      </c>
      <c r="D5081" t="s">
        <v>1707</v>
      </c>
    </row>
    <row r="5082" spans="1:4" x14ac:dyDescent="0.35">
      <c r="A5082" t="s">
        <v>6712</v>
      </c>
      <c r="B5082" t="s">
        <v>6</v>
      </c>
      <c r="C5082" t="s">
        <v>6920</v>
      </c>
      <c r="D5082" t="s">
        <v>1708</v>
      </c>
    </row>
    <row r="5083" spans="1:4" x14ac:dyDescent="0.35">
      <c r="A5083" t="s">
        <v>6713</v>
      </c>
      <c r="B5083" t="s">
        <v>6</v>
      </c>
      <c r="C5083" t="s">
        <v>6920</v>
      </c>
      <c r="D5083" t="s">
        <v>1709</v>
      </c>
    </row>
    <row r="5084" spans="1:4" x14ac:dyDescent="0.35">
      <c r="A5084" t="s">
        <v>6714</v>
      </c>
      <c r="B5084" t="s">
        <v>6</v>
      </c>
      <c r="C5084" t="s">
        <v>6920</v>
      </c>
      <c r="D5084" t="s">
        <v>1710</v>
      </c>
    </row>
    <row r="5085" spans="1:4" x14ac:dyDescent="0.35">
      <c r="A5085" t="s">
        <v>6715</v>
      </c>
      <c r="B5085" t="s">
        <v>6</v>
      </c>
      <c r="C5085" t="s">
        <v>6920</v>
      </c>
      <c r="D5085" t="s">
        <v>1711</v>
      </c>
    </row>
    <row r="5086" spans="1:4" x14ac:dyDescent="0.35">
      <c r="A5086" t="s">
        <v>6716</v>
      </c>
      <c r="B5086" t="s">
        <v>6</v>
      </c>
      <c r="C5086" t="s">
        <v>6920</v>
      </c>
      <c r="D5086" t="s">
        <v>1712</v>
      </c>
    </row>
    <row r="5087" spans="1:4" x14ac:dyDescent="0.35">
      <c r="A5087" t="s">
        <v>6717</v>
      </c>
      <c r="B5087" t="s">
        <v>6</v>
      </c>
      <c r="C5087" t="s">
        <v>6920</v>
      </c>
      <c r="D5087" t="s">
        <v>1713</v>
      </c>
    </row>
    <row r="5088" spans="1:4" x14ac:dyDescent="0.35">
      <c r="A5088" t="s">
        <v>6718</v>
      </c>
      <c r="B5088" t="s">
        <v>6</v>
      </c>
      <c r="C5088" t="s">
        <v>6920</v>
      </c>
      <c r="D5088" t="s">
        <v>1714</v>
      </c>
    </row>
    <row r="5089" spans="1:4" x14ac:dyDescent="0.35">
      <c r="A5089" t="s">
        <v>6719</v>
      </c>
      <c r="B5089" t="s">
        <v>6</v>
      </c>
      <c r="C5089" t="s">
        <v>6920</v>
      </c>
      <c r="D5089" t="s">
        <v>1715</v>
      </c>
    </row>
    <row r="5090" spans="1:4" x14ac:dyDescent="0.35">
      <c r="A5090" t="s">
        <v>6720</v>
      </c>
      <c r="B5090" t="s">
        <v>6</v>
      </c>
      <c r="C5090" t="s">
        <v>6921</v>
      </c>
      <c r="D5090" t="s">
        <v>1702</v>
      </c>
    </row>
    <row r="5091" spans="1:4" x14ac:dyDescent="0.35">
      <c r="A5091" t="s">
        <v>6721</v>
      </c>
      <c r="B5091" t="s">
        <v>6</v>
      </c>
      <c r="C5091" t="s">
        <v>6921</v>
      </c>
      <c r="D5091" t="s">
        <v>1705</v>
      </c>
    </row>
    <row r="5092" spans="1:4" x14ac:dyDescent="0.35">
      <c r="A5092" t="s">
        <v>6722</v>
      </c>
      <c r="B5092" t="s">
        <v>6</v>
      </c>
      <c r="C5092" t="s">
        <v>6921</v>
      </c>
      <c r="D5092" t="s">
        <v>1706</v>
      </c>
    </row>
    <row r="5093" spans="1:4" x14ac:dyDescent="0.35">
      <c r="A5093" t="s">
        <v>6723</v>
      </c>
      <c r="B5093" t="s">
        <v>6</v>
      </c>
      <c r="C5093" t="s">
        <v>6921</v>
      </c>
      <c r="D5093" t="s">
        <v>1707</v>
      </c>
    </row>
    <row r="5094" spans="1:4" x14ac:dyDescent="0.35">
      <c r="A5094" t="s">
        <v>6724</v>
      </c>
      <c r="B5094" t="s">
        <v>6</v>
      </c>
      <c r="C5094" t="s">
        <v>6921</v>
      </c>
      <c r="D5094" t="s">
        <v>1708</v>
      </c>
    </row>
    <row r="5095" spans="1:4" x14ac:dyDescent="0.35">
      <c r="A5095" t="s">
        <v>6725</v>
      </c>
      <c r="B5095" t="s">
        <v>6</v>
      </c>
      <c r="C5095" t="s">
        <v>6921</v>
      </c>
      <c r="D5095" t="s">
        <v>1709</v>
      </c>
    </row>
    <row r="5096" spans="1:4" x14ac:dyDescent="0.35">
      <c r="A5096" t="s">
        <v>6726</v>
      </c>
      <c r="B5096" t="s">
        <v>6</v>
      </c>
      <c r="C5096" t="s">
        <v>6921</v>
      </c>
      <c r="D5096" t="s">
        <v>1710</v>
      </c>
    </row>
    <row r="5097" spans="1:4" x14ac:dyDescent="0.35">
      <c r="A5097" t="s">
        <v>6727</v>
      </c>
      <c r="B5097" t="s">
        <v>6</v>
      </c>
      <c r="C5097" t="s">
        <v>6921</v>
      </c>
      <c r="D5097" t="s">
        <v>1711</v>
      </c>
    </row>
    <row r="5098" spans="1:4" x14ac:dyDescent="0.35">
      <c r="A5098" t="s">
        <v>6728</v>
      </c>
      <c r="B5098" t="s">
        <v>6</v>
      </c>
      <c r="C5098" t="s">
        <v>6921</v>
      </c>
      <c r="D5098" t="s">
        <v>1712</v>
      </c>
    </row>
    <row r="5099" spans="1:4" x14ac:dyDescent="0.35">
      <c r="A5099" t="s">
        <v>6729</v>
      </c>
      <c r="B5099" t="s">
        <v>6</v>
      </c>
      <c r="C5099" t="s">
        <v>6921</v>
      </c>
      <c r="D5099" t="s">
        <v>1713</v>
      </c>
    </row>
    <row r="5100" spans="1:4" x14ac:dyDescent="0.35">
      <c r="A5100" t="s">
        <v>6730</v>
      </c>
      <c r="B5100" t="s">
        <v>6</v>
      </c>
      <c r="C5100" t="s">
        <v>6921</v>
      </c>
      <c r="D5100" t="s">
        <v>1714</v>
      </c>
    </row>
    <row r="5101" spans="1:4" x14ac:dyDescent="0.35">
      <c r="A5101" t="s">
        <v>6731</v>
      </c>
      <c r="B5101" t="s">
        <v>6</v>
      </c>
      <c r="C5101" t="s">
        <v>6921</v>
      </c>
      <c r="D5101" t="s">
        <v>1715</v>
      </c>
    </row>
    <row r="5102" spans="1:4" x14ac:dyDescent="0.35">
      <c r="A5102" t="s">
        <v>6732</v>
      </c>
      <c r="B5102" t="s">
        <v>6</v>
      </c>
      <c r="C5102" t="s">
        <v>6922</v>
      </c>
      <c r="D5102" t="s">
        <v>1702</v>
      </c>
    </row>
    <row r="5103" spans="1:4" x14ac:dyDescent="0.35">
      <c r="A5103" t="s">
        <v>6733</v>
      </c>
      <c r="B5103" t="s">
        <v>6</v>
      </c>
      <c r="C5103" t="s">
        <v>6922</v>
      </c>
      <c r="D5103" t="s">
        <v>1705</v>
      </c>
    </row>
    <row r="5104" spans="1:4" x14ac:dyDescent="0.35">
      <c r="A5104" t="s">
        <v>6734</v>
      </c>
      <c r="B5104" t="s">
        <v>6</v>
      </c>
      <c r="C5104" t="s">
        <v>6922</v>
      </c>
      <c r="D5104" t="s">
        <v>1706</v>
      </c>
    </row>
    <row r="5105" spans="1:4" x14ac:dyDescent="0.35">
      <c r="A5105" t="s">
        <v>6735</v>
      </c>
      <c r="B5105" t="s">
        <v>6</v>
      </c>
      <c r="C5105" t="s">
        <v>6922</v>
      </c>
      <c r="D5105" t="s">
        <v>1707</v>
      </c>
    </row>
    <row r="5106" spans="1:4" x14ac:dyDescent="0.35">
      <c r="A5106" t="s">
        <v>6736</v>
      </c>
      <c r="B5106" t="s">
        <v>6</v>
      </c>
      <c r="C5106" t="s">
        <v>6922</v>
      </c>
      <c r="D5106" t="s">
        <v>1708</v>
      </c>
    </row>
    <row r="5107" spans="1:4" x14ac:dyDescent="0.35">
      <c r="A5107" t="s">
        <v>6737</v>
      </c>
      <c r="B5107" t="s">
        <v>6</v>
      </c>
      <c r="C5107" t="s">
        <v>6922</v>
      </c>
      <c r="D5107" t="s">
        <v>1709</v>
      </c>
    </row>
    <row r="5108" spans="1:4" x14ac:dyDescent="0.35">
      <c r="A5108" t="s">
        <v>6738</v>
      </c>
      <c r="B5108" t="s">
        <v>6</v>
      </c>
      <c r="C5108" t="s">
        <v>6922</v>
      </c>
      <c r="D5108" t="s">
        <v>1710</v>
      </c>
    </row>
    <row r="5109" spans="1:4" x14ac:dyDescent="0.35">
      <c r="A5109" t="s">
        <v>6739</v>
      </c>
      <c r="B5109" t="s">
        <v>6</v>
      </c>
      <c r="C5109" t="s">
        <v>6922</v>
      </c>
      <c r="D5109" t="s">
        <v>1711</v>
      </c>
    </row>
    <row r="5110" spans="1:4" x14ac:dyDescent="0.35">
      <c r="A5110" t="s">
        <v>6740</v>
      </c>
      <c r="B5110" t="s">
        <v>6</v>
      </c>
      <c r="C5110" t="s">
        <v>6922</v>
      </c>
      <c r="D5110" t="s">
        <v>1712</v>
      </c>
    </row>
    <row r="5111" spans="1:4" x14ac:dyDescent="0.35">
      <c r="A5111" t="s">
        <v>6741</v>
      </c>
      <c r="B5111" t="s">
        <v>6</v>
      </c>
      <c r="C5111" t="s">
        <v>6922</v>
      </c>
      <c r="D5111" t="s">
        <v>1713</v>
      </c>
    </row>
    <row r="5112" spans="1:4" x14ac:dyDescent="0.35">
      <c r="A5112" t="s">
        <v>6742</v>
      </c>
      <c r="B5112" t="s">
        <v>6</v>
      </c>
      <c r="C5112" t="s">
        <v>6922</v>
      </c>
      <c r="D5112" t="s">
        <v>1714</v>
      </c>
    </row>
    <row r="5113" spans="1:4" x14ac:dyDescent="0.35">
      <c r="A5113" t="s">
        <v>6743</v>
      </c>
      <c r="B5113" t="s">
        <v>6</v>
      </c>
      <c r="C5113" t="s">
        <v>6922</v>
      </c>
      <c r="D5113" t="s">
        <v>1715</v>
      </c>
    </row>
    <row r="5114" spans="1:4" x14ac:dyDescent="0.35">
      <c r="A5114" t="s">
        <v>6744</v>
      </c>
      <c r="B5114" t="s">
        <v>6</v>
      </c>
      <c r="C5114" t="s">
        <v>6923</v>
      </c>
      <c r="D5114" t="s">
        <v>1702</v>
      </c>
    </row>
    <row r="5115" spans="1:4" x14ac:dyDescent="0.35">
      <c r="A5115" t="s">
        <v>6745</v>
      </c>
      <c r="B5115" t="s">
        <v>6</v>
      </c>
      <c r="C5115" t="s">
        <v>6923</v>
      </c>
      <c r="D5115" t="s">
        <v>1705</v>
      </c>
    </row>
    <row r="5116" spans="1:4" x14ac:dyDescent="0.35">
      <c r="A5116" t="s">
        <v>6746</v>
      </c>
      <c r="B5116" t="s">
        <v>6</v>
      </c>
      <c r="C5116" t="s">
        <v>6923</v>
      </c>
      <c r="D5116" t="s">
        <v>1706</v>
      </c>
    </row>
    <row r="5117" spans="1:4" x14ac:dyDescent="0.35">
      <c r="A5117" t="s">
        <v>6747</v>
      </c>
      <c r="B5117" t="s">
        <v>6</v>
      </c>
      <c r="C5117" t="s">
        <v>6923</v>
      </c>
      <c r="D5117" t="s">
        <v>1707</v>
      </c>
    </row>
    <row r="5118" spans="1:4" x14ac:dyDescent="0.35">
      <c r="A5118" t="s">
        <v>6748</v>
      </c>
      <c r="B5118" t="s">
        <v>6</v>
      </c>
      <c r="C5118" t="s">
        <v>6923</v>
      </c>
      <c r="D5118" t="s">
        <v>1708</v>
      </c>
    </row>
    <row r="5119" spans="1:4" x14ac:dyDescent="0.35">
      <c r="A5119" t="s">
        <v>6749</v>
      </c>
      <c r="B5119" t="s">
        <v>6</v>
      </c>
      <c r="C5119" t="s">
        <v>6923</v>
      </c>
      <c r="D5119" t="s">
        <v>1709</v>
      </c>
    </row>
    <row r="5120" spans="1:4" x14ac:dyDescent="0.35">
      <c r="A5120" t="s">
        <v>6750</v>
      </c>
      <c r="B5120" t="s">
        <v>6</v>
      </c>
      <c r="C5120" t="s">
        <v>6923</v>
      </c>
      <c r="D5120" t="s">
        <v>1710</v>
      </c>
    </row>
    <row r="5121" spans="1:4" x14ac:dyDescent="0.35">
      <c r="A5121" t="s">
        <v>6751</v>
      </c>
      <c r="B5121" t="s">
        <v>6</v>
      </c>
      <c r="C5121" t="s">
        <v>6923</v>
      </c>
      <c r="D5121" t="s">
        <v>1711</v>
      </c>
    </row>
    <row r="5122" spans="1:4" x14ac:dyDescent="0.35">
      <c r="A5122" t="s">
        <v>6752</v>
      </c>
      <c r="B5122" t="s">
        <v>6</v>
      </c>
      <c r="C5122" t="s">
        <v>6923</v>
      </c>
      <c r="D5122" t="s">
        <v>1712</v>
      </c>
    </row>
    <row r="5123" spans="1:4" x14ac:dyDescent="0.35">
      <c r="A5123" t="s">
        <v>6753</v>
      </c>
      <c r="B5123" t="s">
        <v>6</v>
      </c>
      <c r="C5123" t="s">
        <v>6923</v>
      </c>
      <c r="D5123" t="s">
        <v>1713</v>
      </c>
    </row>
    <row r="5124" spans="1:4" x14ac:dyDescent="0.35">
      <c r="A5124" t="s">
        <v>6754</v>
      </c>
      <c r="B5124" t="s">
        <v>6</v>
      </c>
      <c r="C5124" t="s">
        <v>6923</v>
      </c>
      <c r="D5124" t="s">
        <v>1714</v>
      </c>
    </row>
    <row r="5125" spans="1:4" x14ac:dyDescent="0.35">
      <c r="A5125" t="s">
        <v>6755</v>
      </c>
      <c r="B5125" t="s">
        <v>6</v>
      </c>
      <c r="C5125" t="s">
        <v>6923</v>
      </c>
      <c r="D5125" t="s">
        <v>1715</v>
      </c>
    </row>
    <row r="5126" spans="1:4" x14ac:dyDescent="0.35">
      <c r="A5126" t="s">
        <v>6756</v>
      </c>
      <c r="B5126" t="s">
        <v>6</v>
      </c>
      <c r="C5126" t="s">
        <v>6924</v>
      </c>
      <c r="D5126" t="s">
        <v>1702</v>
      </c>
    </row>
    <row r="5127" spans="1:4" x14ac:dyDescent="0.35">
      <c r="A5127" t="s">
        <v>6757</v>
      </c>
      <c r="B5127" t="s">
        <v>6</v>
      </c>
      <c r="C5127" t="s">
        <v>6924</v>
      </c>
      <c r="D5127" t="s">
        <v>1705</v>
      </c>
    </row>
    <row r="5128" spans="1:4" x14ac:dyDescent="0.35">
      <c r="A5128" t="s">
        <v>6758</v>
      </c>
      <c r="B5128" t="s">
        <v>6</v>
      </c>
      <c r="C5128" t="s">
        <v>6924</v>
      </c>
      <c r="D5128" t="s">
        <v>1706</v>
      </c>
    </row>
    <row r="5129" spans="1:4" x14ac:dyDescent="0.35">
      <c r="A5129" t="s">
        <v>6759</v>
      </c>
      <c r="B5129" t="s">
        <v>6</v>
      </c>
      <c r="C5129" t="s">
        <v>6924</v>
      </c>
      <c r="D5129" t="s">
        <v>1707</v>
      </c>
    </row>
    <row r="5130" spans="1:4" x14ac:dyDescent="0.35">
      <c r="A5130" t="s">
        <v>6760</v>
      </c>
      <c r="B5130" t="s">
        <v>6</v>
      </c>
      <c r="C5130" t="s">
        <v>6924</v>
      </c>
      <c r="D5130" t="s">
        <v>1708</v>
      </c>
    </row>
    <row r="5131" spans="1:4" x14ac:dyDescent="0.35">
      <c r="A5131" t="s">
        <v>6761</v>
      </c>
      <c r="B5131" t="s">
        <v>6</v>
      </c>
      <c r="C5131" t="s">
        <v>6924</v>
      </c>
      <c r="D5131" t="s">
        <v>1709</v>
      </c>
    </row>
    <row r="5132" spans="1:4" x14ac:dyDescent="0.35">
      <c r="A5132" t="s">
        <v>6762</v>
      </c>
      <c r="B5132" t="s">
        <v>6</v>
      </c>
      <c r="C5132" t="s">
        <v>6924</v>
      </c>
      <c r="D5132" t="s">
        <v>1710</v>
      </c>
    </row>
    <row r="5133" spans="1:4" x14ac:dyDescent="0.35">
      <c r="A5133" t="s">
        <v>6763</v>
      </c>
      <c r="B5133" t="s">
        <v>6</v>
      </c>
      <c r="C5133" t="s">
        <v>6924</v>
      </c>
      <c r="D5133" t="s">
        <v>1711</v>
      </c>
    </row>
    <row r="5134" spans="1:4" x14ac:dyDescent="0.35">
      <c r="A5134" t="s">
        <v>6764</v>
      </c>
      <c r="B5134" t="s">
        <v>6</v>
      </c>
      <c r="C5134" t="s">
        <v>6924</v>
      </c>
      <c r="D5134" t="s">
        <v>1712</v>
      </c>
    </row>
    <row r="5135" spans="1:4" x14ac:dyDescent="0.35">
      <c r="A5135" t="s">
        <v>6765</v>
      </c>
      <c r="B5135" t="s">
        <v>6</v>
      </c>
      <c r="C5135" t="s">
        <v>6924</v>
      </c>
      <c r="D5135" t="s">
        <v>1713</v>
      </c>
    </row>
    <row r="5136" spans="1:4" x14ac:dyDescent="0.35">
      <c r="A5136" t="s">
        <v>6766</v>
      </c>
      <c r="B5136" t="s">
        <v>6</v>
      </c>
      <c r="C5136" t="s">
        <v>6924</v>
      </c>
      <c r="D5136" t="s">
        <v>1714</v>
      </c>
    </row>
    <row r="5137" spans="1:4" x14ac:dyDescent="0.35">
      <c r="A5137" t="s">
        <v>6767</v>
      </c>
      <c r="B5137" t="s">
        <v>6</v>
      </c>
      <c r="C5137" t="s">
        <v>6924</v>
      </c>
      <c r="D5137" t="s">
        <v>1715</v>
      </c>
    </row>
    <row r="5138" spans="1:4" x14ac:dyDescent="0.35">
      <c r="A5138" t="s">
        <v>6768</v>
      </c>
      <c r="B5138" t="s">
        <v>6</v>
      </c>
      <c r="C5138" t="s">
        <v>6925</v>
      </c>
      <c r="D5138" t="s">
        <v>1702</v>
      </c>
    </row>
    <row r="5139" spans="1:4" x14ac:dyDescent="0.35">
      <c r="A5139" t="s">
        <v>6769</v>
      </c>
      <c r="B5139" t="s">
        <v>6</v>
      </c>
      <c r="C5139" t="s">
        <v>6925</v>
      </c>
      <c r="D5139" t="s">
        <v>1705</v>
      </c>
    </row>
    <row r="5140" spans="1:4" x14ac:dyDescent="0.35">
      <c r="A5140" t="s">
        <v>6770</v>
      </c>
      <c r="B5140" t="s">
        <v>6</v>
      </c>
      <c r="C5140" t="s">
        <v>6925</v>
      </c>
      <c r="D5140" t="s">
        <v>1706</v>
      </c>
    </row>
    <row r="5141" spans="1:4" x14ac:dyDescent="0.35">
      <c r="A5141" t="s">
        <v>6771</v>
      </c>
      <c r="B5141" t="s">
        <v>6</v>
      </c>
      <c r="C5141" t="s">
        <v>6925</v>
      </c>
      <c r="D5141" t="s">
        <v>1707</v>
      </c>
    </row>
    <row r="5142" spans="1:4" x14ac:dyDescent="0.35">
      <c r="A5142" t="s">
        <v>6772</v>
      </c>
      <c r="B5142" t="s">
        <v>6</v>
      </c>
      <c r="C5142" t="s">
        <v>6925</v>
      </c>
      <c r="D5142" t="s">
        <v>1708</v>
      </c>
    </row>
    <row r="5143" spans="1:4" x14ac:dyDescent="0.35">
      <c r="A5143" t="s">
        <v>6773</v>
      </c>
      <c r="B5143" t="s">
        <v>6</v>
      </c>
      <c r="C5143" t="s">
        <v>6925</v>
      </c>
      <c r="D5143" t="s">
        <v>1709</v>
      </c>
    </row>
    <row r="5144" spans="1:4" x14ac:dyDescent="0.35">
      <c r="A5144" t="s">
        <v>6774</v>
      </c>
      <c r="B5144" t="s">
        <v>6</v>
      </c>
      <c r="C5144" t="s">
        <v>6925</v>
      </c>
      <c r="D5144" t="s">
        <v>1710</v>
      </c>
    </row>
    <row r="5145" spans="1:4" x14ac:dyDescent="0.35">
      <c r="A5145" t="s">
        <v>6775</v>
      </c>
      <c r="B5145" t="s">
        <v>6</v>
      </c>
      <c r="C5145" t="s">
        <v>6925</v>
      </c>
      <c r="D5145" t="s">
        <v>1711</v>
      </c>
    </row>
    <row r="5146" spans="1:4" x14ac:dyDescent="0.35">
      <c r="A5146" t="s">
        <v>6776</v>
      </c>
      <c r="B5146" t="s">
        <v>6</v>
      </c>
      <c r="C5146" t="s">
        <v>6925</v>
      </c>
      <c r="D5146" t="s">
        <v>1712</v>
      </c>
    </row>
    <row r="5147" spans="1:4" x14ac:dyDescent="0.35">
      <c r="A5147" t="s">
        <v>6777</v>
      </c>
      <c r="B5147" t="s">
        <v>6</v>
      </c>
      <c r="C5147" t="s">
        <v>6925</v>
      </c>
      <c r="D5147" t="s">
        <v>1713</v>
      </c>
    </row>
    <row r="5148" spans="1:4" x14ac:dyDescent="0.35">
      <c r="A5148" t="s">
        <v>6778</v>
      </c>
      <c r="B5148" t="s">
        <v>6</v>
      </c>
      <c r="C5148" t="s">
        <v>6925</v>
      </c>
      <c r="D5148" t="s">
        <v>1714</v>
      </c>
    </row>
    <row r="5149" spans="1:4" x14ac:dyDescent="0.35">
      <c r="A5149" t="s">
        <v>6779</v>
      </c>
      <c r="B5149" t="s">
        <v>6</v>
      </c>
      <c r="C5149" t="s">
        <v>6925</v>
      </c>
      <c r="D5149" t="s">
        <v>1715</v>
      </c>
    </row>
    <row r="5150" spans="1:4" x14ac:dyDescent="0.35">
      <c r="A5150" t="s">
        <v>6780</v>
      </c>
      <c r="B5150" t="s">
        <v>6</v>
      </c>
      <c r="C5150" t="s">
        <v>6926</v>
      </c>
      <c r="D5150" t="s">
        <v>1702</v>
      </c>
    </row>
    <row r="5151" spans="1:4" x14ac:dyDescent="0.35">
      <c r="A5151" t="s">
        <v>6781</v>
      </c>
      <c r="B5151" t="s">
        <v>6</v>
      </c>
      <c r="C5151" t="s">
        <v>6926</v>
      </c>
      <c r="D5151" t="s">
        <v>1705</v>
      </c>
    </row>
    <row r="5152" spans="1:4" x14ac:dyDescent="0.35">
      <c r="A5152" t="s">
        <v>6782</v>
      </c>
      <c r="B5152" t="s">
        <v>6</v>
      </c>
      <c r="C5152" t="s">
        <v>6926</v>
      </c>
      <c r="D5152" t="s">
        <v>1706</v>
      </c>
    </row>
    <row r="5153" spans="1:4" x14ac:dyDescent="0.35">
      <c r="A5153" t="s">
        <v>6783</v>
      </c>
      <c r="B5153" t="s">
        <v>6</v>
      </c>
      <c r="C5153" t="s">
        <v>6926</v>
      </c>
      <c r="D5153" t="s">
        <v>1707</v>
      </c>
    </row>
    <row r="5154" spans="1:4" x14ac:dyDescent="0.35">
      <c r="A5154" t="s">
        <v>6784</v>
      </c>
      <c r="B5154" t="s">
        <v>6</v>
      </c>
      <c r="C5154" t="s">
        <v>6926</v>
      </c>
      <c r="D5154" t="s">
        <v>1708</v>
      </c>
    </row>
    <row r="5155" spans="1:4" x14ac:dyDescent="0.35">
      <c r="A5155" t="s">
        <v>6785</v>
      </c>
      <c r="B5155" t="s">
        <v>6</v>
      </c>
      <c r="C5155" t="s">
        <v>6926</v>
      </c>
      <c r="D5155" t="s">
        <v>1709</v>
      </c>
    </row>
    <row r="5156" spans="1:4" x14ac:dyDescent="0.35">
      <c r="A5156" t="s">
        <v>6786</v>
      </c>
      <c r="B5156" t="s">
        <v>6</v>
      </c>
      <c r="C5156" t="s">
        <v>6926</v>
      </c>
      <c r="D5156" t="s">
        <v>1710</v>
      </c>
    </row>
    <row r="5157" spans="1:4" x14ac:dyDescent="0.35">
      <c r="A5157" t="s">
        <v>6787</v>
      </c>
      <c r="B5157" t="s">
        <v>6</v>
      </c>
      <c r="C5157" t="s">
        <v>6926</v>
      </c>
      <c r="D5157" t="s">
        <v>1711</v>
      </c>
    </row>
    <row r="5158" spans="1:4" x14ac:dyDescent="0.35">
      <c r="A5158" t="s">
        <v>6788</v>
      </c>
      <c r="B5158" t="s">
        <v>6</v>
      </c>
      <c r="C5158" t="s">
        <v>6926</v>
      </c>
      <c r="D5158" t="s">
        <v>1712</v>
      </c>
    </row>
    <row r="5159" spans="1:4" x14ac:dyDescent="0.35">
      <c r="A5159" t="s">
        <v>6789</v>
      </c>
      <c r="B5159" t="s">
        <v>6</v>
      </c>
      <c r="C5159" t="s">
        <v>6926</v>
      </c>
      <c r="D5159" t="s">
        <v>1713</v>
      </c>
    </row>
    <row r="5160" spans="1:4" x14ac:dyDescent="0.35">
      <c r="A5160" t="s">
        <v>6790</v>
      </c>
      <c r="B5160" t="s">
        <v>6</v>
      </c>
      <c r="C5160" t="s">
        <v>6926</v>
      </c>
      <c r="D5160" t="s">
        <v>1714</v>
      </c>
    </row>
    <row r="5161" spans="1:4" x14ac:dyDescent="0.35">
      <c r="A5161" t="s">
        <v>6791</v>
      </c>
      <c r="B5161" t="s">
        <v>6</v>
      </c>
      <c r="C5161" t="s">
        <v>6926</v>
      </c>
      <c r="D5161" t="s">
        <v>1715</v>
      </c>
    </row>
    <row r="5162" spans="1:4" x14ac:dyDescent="0.35">
      <c r="A5162" t="s">
        <v>6792</v>
      </c>
      <c r="B5162" t="s">
        <v>6</v>
      </c>
      <c r="C5162" t="s">
        <v>6927</v>
      </c>
      <c r="D5162" t="s">
        <v>1702</v>
      </c>
    </row>
    <row r="5163" spans="1:4" x14ac:dyDescent="0.35">
      <c r="A5163" t="s">
        <v>6793</v>
      </c>
      <c r="B5163" t="s">
        <v>6</v>
      </c>
      <c r="C5163" t="s">
        <v>6927</v>
      </c>
      <c r="D5163" t="s">
        <v>1705</v>
      </c>
    </row>
    <row r="5164" spans="1:4" x14ac:dyDescent="0.35">
      <c r="A5164" t="s">
        <v>6794</v>
      </c>
      <c r="B5164" t="s">
        <v>6</v>
      </c>
      <c r="C5164" t="s">
        <v>6927</v>
      </c>
      <c r="D5164" t="s">
        <v>1706</v>
      </c>
    </row>
    <row r="5165" spans="1:4" x14ac:dyDescent="0.35">
      <c r="A5165" t="s">
        <v>6795</v>
      </c>
      <c r="B5165" t="s">
        <v>6</v>
      </c>
      <c r="C5165" t="s">
        <v>6927</v>
      </c>
      <c r="D5165" t="s">
        <v>1707</v>
      </c>
    </row>
    <row r="5166" spans="1:4" x14ac:dyDescent="0.35">
      <c r="A5166" t="s">
        <v>6796</v>
      </c>
      <c r="B5166" t="s">
        <v>6</v>
      </c>
      <c r="C5166" t="s">
        <v>6927</v>
      </c>
      <c r="D5166" t="s">
        <v>1708</v>
      </c>
    </row>
    <row r="5167" spans="1:4" x14ac:dyDescent="0.35">
      <c r="A5167" t="s">
        <v>6797</v>
      </c>
      <c r="B5167" t="s">
        <v>6</v>
      </c>
      <c r="C5167" t="s">
        <v>6927</v>
      </c>
      <c r="D5167" t="s">
        <v>1709</v>
      </c>
    </row>
    <row r="5168" spans="1:4" x14ac:dyDescent="0.35">
      <c r="A5168" t="s">
        <v>6798</v>
      </c>
      <c r="B5168" t="s">
        <v>6</v>
      </c>
      <c r="C5168" t="s">
        <v>6927</v>
      </c>
      <c r="D5168" t="s">
        <v>1710</v>
      </c>
    </row>
    <row r="5169" spans="1:4" x14ac:dyDescent="0.35">
      <c r="A5169" t="s">
        <v>6799</v>
      </c>
      <c r="B5169" t="s">
        <v>6</v>
      </c>
      <c r="C5169" t="s">
        <v>6927</v>
      </c>
      <c r="D5169" t="s">
        <v>1711</v>
      </c>
    </row>
    <row r="5170" spans="1:4" x14ac:dyDescent="0.35">
      <c r="A5170" t="s">
        <v>6800</v>
      </c>
      <c r="B5170" t="s">
        <v>6</v>
      </c>
      <c r="C5170" t="s">
        <v>6927</v>
      </c>
      <c r="D5170" t="s">
        <v>1712</v>
      </c>
    </row>
    <row r="5171" spans="1:4" x14ac:dyDescent="0.35">
      <c r="A5171" t="s">
        <v>6801</v>
      </c>
      <c r="B5171" t="s">
        <v>6</v>
      </c>
      <c r="C5171" t="s">
        <v>6927</v>
      </c>
      <c r="D5171" t="s">
        <v>1713</v>
      </c>
    </row>
    <row r="5172" spans="1:4" x14ac:dyDescent="0.35">
      <c r="A5172" t="s">
        <v>6802</v>
      </c>
      <c r="B5172" t="s">
        <v>6</v>
      </c>
      <c r="C5172" t="s">
        <v>6927</v>
      </c>
      <c r="D5172" t="s">
        <v>1714</v>
      </c>
    </row>
    <row r="5173" spans="1:4" x14ac:dyDescent="0.35">
      <c r="A5173" t="s">
        <v>6803</v>
      </c>
      <c r="B5173" t="s">
        <v>6</v>
      </c>
      <c r="C5173" t="s">
        <v>6927</v>
      </c>
      <c r="D5173" t="s">
        <v>1715</v>
      </c>
    </row>
    <row r="5174" spans="1:4" x14ac:dyDescent="0.35">
      <c r="A5174" t="s">
        <v>6804</v>
      </c>
      <c r="B5174" t="s">
        <v>6</v>
      </c>
      <c r="C5174" t="s">
        <v>6928</v>
      </c>
      <c r="D5174" t="s">
        <v>1702</v>
      </c>
    </row>
    <row r="5175" spans="1:4" x14ac:dyDescent="0.35">
      <c r="A5175" t="s">
        <v>6805</v>
      </c>
      <c r="B5175" t="s">
        <v>6</v>
      </c>
      <c r="C5175" t="s">
        <v>6928</v>
      </c>
      <c r="D5175" t="s">
        <v>1705</v>
      </c>
    </row>
    <row r="5176" spans="1:4" x14ac:dyDescent="0.35">
      <c r="A5176" t="s">
        <v>6806</v>
      </c>
      <c r="B5176" t="s">
        <v>6</v>
      </c>
      <c r="C5176" t="s">
        <v>6928</v>
      </c>
      <c r="D5176" t="s">
        <v>1706</v>
      </c>
    </row>
    <row r="5177" spans="1:4" x14ac:dyDescent="0.35">
      <c r="A5177" t="s">
        <v>6807</v>
      </c>
      <c r="B5177" t="s">
        <v>6</v>
      </c>
      <c r="C5177" t="s">
        <v>6928</v>
      </c>
      <c r="D5177" t="s">
        <v>1707</v>
      </c>
    </row>
    <row r="5178" spans="1:4" x14ac:dyDescent="0.35">
      <c r="A5178" t="s">
        <v>6808</v>
      </c>
      <c r="B5178" t="s">
        <v>6</v>
      </c>
      <c r="C5178" t="s">
        <v>6928</v>
      </c>
      <c r="D5178" t="s">
        <v>1708</v>
      </c>
    </row>
    <row r="5179" spans="1:4" x14ac:dyDescent="0.35">
      <c r="A5179" t="s">
        <v>6809</v>
      </c>
      <c r="B5179" t="s">
        <v>6</v>
      </c>
      <c r="C5179" t="s">
        <v>6928</v>
      </c>
      <c r="D5179" t="s">
        <v>1709</v>
      </c>
    </row>
    <row r="5180" spans="1:4" x14ac:dyDescent="0.35">
      <c r="A5180" t="s">
        <v>6810</v>
      </c>
      <c r="B5180" t="s">
        <v>6</v>
      </c>
      <c r="C5180" t="s">
        <v>6928</v>
      </c>
      <c r="D5180" t="s">
        <v>1710</v>
      </c>
    </row>
    <row r="5181" spans="1:4" x14ac:dyDescent="0.35">
      <c r="A5181" t="s">
        <v>6811</v>
      </c>
      <c r="B5181" t="s">
        <v>6</v>
      </c>
      <c r="C5181" t="s">
        <v>6928</v>
      </c>
      <c r="D5181" t="s">
        <v>1711</v>
      </c>
    </row>
    <row r="5182" spans="1:4" x14ac:dyDescent="0.35">
      <c r="A5182" t="s">
        <v>6812</v>
      </c>
      <c r="B5182" t="s">
        <v>6</v>
      </c>
      <c r="C5182" t="s">
        <v>6928</v>
      </c>
      <c r="D5182" t="s">
        <v>1712</v>
      </c>
    </row>
    <row r="5183" spans="1:4" x14ac:dyDescent="0.35">
      <c r="A5183" t="s">
        <v>6813</v>
      </c>
      <c r="B5183" t="s">
        <v>6</v>
      </c>
      <c r="C5183" t="s">
        <v>6928</v>
      </c>
      <c r="D5183" t="s">
        <v>1713</v>
      </c>
    </row>
    <row r="5184" spans="1:4" x14ac:dyDescent="0.35">
      <c r="A5184" t="s">
        <v>6814</v>
      </c>
      <c r="B5184" t="s">
        <v>6</v>
      </c>
      <c r="C5184" t="s">
        <v>6928</v>
      </c>
      <c r="D5184" t="s">
        <v>1714</v>
      </c>
    </row>
    <row r="5185" spans="1:4" x14ac:dyDescent="0.35">
      <c r="A5185" t="s">
        <v>6815</v>
      </c>
      <c r="B5185" t="s">
        <v>6</v>
      </c>
      <c r="C5185" t="s">
        <v>6928</v>
      </c>
      <c r="D5185" t="s">
        <v>1715</v>
      </c>
    </row>
    <row r="5186" spans="1:4" x14ac:dyDescent="0.35">
      <c r="A5186" t="s">
        <v>6816</v>
      </c>
      <c r="B5186" t="s">
        <v>6</v>
      </c>
      <c r="C5186" t="s">
        <v>6929</v>
      </c>
      <c r="D5186" t="s">
        <v>1702</v>
      </c>
    </row>
    <row r="5187" spans="1:4" x14ac:dyDescent="0.35">
      <c r="A5187" t="s">
        <v>6817</v>
      </c>
      <c r="B5187" t="s">
        <v>6</v>
      </c>
      <c r="C5187" t="s">
        <v>6929</v>
      </c>
      <c r="D5187" t="s">
        <v>1705</v>
      </c>
    </row>
    <row r="5188" spans="1:4" x14ac:dyDescent="0.35">
      <c r="A5188" t="s">
        <v>6818</v>
      </c>
      <c r="B5188" t="s">
        <v>6</v>
      </c>
      <c r="C5188" t="s">
        <v>6929</v>
      </c>
      <c r="D5188" t="s">
        <v>1706</v>
      </c>
    </row>
    <row r="5189" spans="1:4" x14ac:dyDescent="0.35">
      <c r="A5189" t="s">
        <v>6819</v>
      </c>
      <c r="B5189" t="s">
        <v>6</v>
      </c>
      <c r="C5189" t="s">
        <v>6929</v>
      </c>
      <c r="D5189" t="s">
        <v>1707</v>
      </c>
    </row>
    <row r="5190" spans="1:4" x14ac:dyDescent="0.35">
      <c r="A5190" t="s">
        <v>6820</v>
      </c>
      <c r="B5190" t="s">
        <v>6</v>
      </c>
      <c r="C5190" t="s">
        <v>6929</v>
      </c>
      <c r="D5190" t="s">
        <v>1708</v>
      </c>
    </row>
    <row r="5191" spans="1:4" x14ac:dyDescent="0.35">
      <c r="A5191" t="s">
        <v>6821</v>
      </c>
      <c r="B5191" t="s">
        <v>6</v>
      </c>
      <c r="C5191" t="s">
        <v>6929</v>
      </c>
      <c r="D5191" t="s">
        <v>1709</v>
      </c>
    </row>
    <row r="5192" spans="1:4" x14ac:dyDescent="0.35">
      <c r="A5192" t="s">
        <v>6822</v>
      </c>
      <c r="B5192" t="s">
        <v>6</v>
      </c>
      <c r="C5192" t="s">
        <v>6929</v>
      </c>
      <c r="D5192" t="s">
        <v>1710</v>
      </c>
    </row>
    <row r="5193" spans="1:4" x14ac:dyDescent="0.35">
      <c r="A5193" t="s">
        <v>6823</v>
      </c>
      <c r="B5193" t="s">
        <v>6</v>
      </c>
      <c r="C5193" t="s">
        <v>6929</v>
      </c>
      <c r="D5193" t="s">
        <v>1711</v>
      </c>
    </row>
    <row r="5194" spans="1:4" x14ac:dyDescent="0.35">
      <c r="A5194" t="s">
        <v>6824</v>
      </c>
      <c r="B5194" t="s">
        <v>6</v>
      </c>
      <c r="C5194" t="s">
        <v>6929</v>
      </c>
      <c r="D5194" t="s">
        <v>1712</v>
      </c>
    </row>
    <row r="5195" spans="1:4" x14ac:dyDescent="0.35">
      <c r="A5195" t="s">
        <v>6825</v>
      </c>
      <c r="B5195" t="s">
        <v>6</v>
      </c>
      <c r="C5195" t="s">
        <v>6929</v>
      </c>
      <c r="D5195" t="s">
        <v>1713</v>
      </c>
    </row>
    <row r="5196" spans="1:4" x14ac:dyDescent="0.35">
      <c r="A5196" t="s">
        <v>6826</v>
      </c>
      <c r="B5196" t="s">
        <v>6</v>
      </c>
      <c r="C5196" t="s">
        <v>6929</v>
      </c>
      <c r="D5196" t="s">
        <v>1714</v>
      </c>
    </row>
    <row r="5197" spans="1:4" x14ac:dyDescent="0.35">
      <c r="A5197" t="s">
        <v>6827</v>
      </c>
      <c r="B5197" t="s">
        <v>6</v>
      </c>
      <c r="C5197" t="s">
        <v>6929</v>
      </c>
      <c r="D5197" t="s">
        <v>1715</v>
      </c>
    </row>
    <row r="5198" spans="1:4" x14ac:dyDescent="0.35">
      <c r="A5198" t="s">
        <v>6828</v>
      </c>
      <c r="B5198" t="s">
        <v>6</v>
      </c>
      <c r="C5198" t="s">
        <v>6930</v>
      </c>
      <c r="D5198" t="s">
        <v>1702</v>
      </c>
    </row>
    <row r="5199" spans="1:4" x14ac:dyDescent="0.35">
      <c r="A5199" t="s">
        <v>6829</v>
      </c>
      <c r="B5199" t="s">
        <v>6</v>
      </c>
      <c r="C5199" t="s">
        <v>6930</v>
      </c>
      <c r="D5199" t="s">
        <v>1705</v>
      </c>
    </row>
    <row r="5200" spans="1:4" x14ac:dyDescent="0.35">
      <c r="A5200" t="s">
        <v>6830</v>
      </c>
      <c r="B5200" t="s">
        <v>6</v>
      </c>
      <c r="C5200" t="s">
        <v>6930</v>
      </c>
      <c r="D5200" t="s">
        <v>1706</v>
      </c>
    </row>
    <row r="5201" spans="1:4" x14ac:dyDescent="0.35">
      <c r="A5201" t="s">
        <v>6831</v>
      </c>
      <c r="B5201" t="s">
        <v>6</v>
      </c>
      <c r="C5201" t="s">
        <v>6930</v>
      </c>
      <c r="D5201" t="s">
        <v>1707</v>
      </c>
    </row>
    <row r="5202" spans="1:4" x14ac:dyDescent="0.35">
      <c r="A5202" t="s">
        <v>6832</v>
      </c>
      <c r="B5202" t="s">
        <v>6</v>
      </c>
      <c r="C5202" t="s">
        <v>6930</v>
      </c>
      <c r="D5202" t="s">
        <v>1708</v>
      </c>
    </row>
    <row r="5203" spans="1:4" x14ac:dyDescent="0.35">
      <c r="A5203" t="s">
        <v>6833</v>
      </c>
      <c r="B5203" t="s">
        <v>6</v>
      </c>
      <c r="C5203" t="s">
        <v>6930</v>
      </c>
      <c r="D5203" t="s">
        <v>1709</v>
      </c>
    </row>
    <row r="5204" spans="1:4" x14ac:dyDescent="0.35">
      <c r="A5204" t="s">
        <v>6834</v>
      </c>
      <c r="B5204" t="s">
        <v>6</v>
      </c>
      <c r="C5204" t="s">
        <v>6930</v>
      </c>
      <c r="D5204" t="s">
        <v>1710</v>
      </c>
    </row>
    <row r="5205" spans="1:4" x14ac:dyDescent="0.35">
      <c r="A5205" t="s">
        <v>6835</v>
      </c>
      <c r="B5205" t="s">
        <v>6</v>
      </c>
      <c r="C5205" t="s">
        <v>6930</v>
      </c>
      <c r="D5205" t="s">
        <v>1711</v>
      </c>
    </row>
    <row r="5206" spans="1:4" x14ac:dyDescent="0.35">
      <c r="A5206" t="s">
        <v>6836</v>
      </c>
      <c r="B5206" t="s">
        <v>6</v>
      </c>
      <c r="C5206" t="s">
        <v>6930</v>
      </c>
      <c r="D5206" t="s">
        <v>1712</v>
      </c>
    </row>
    <row r="5207" spans="1:4" x14ac:dyDescent="0.35">
      <c r="A5207" t="s">
        <v>6837</v>
      </c>
      <c r="B5207" t="s">
        <v>6</v>
      </c>
      <c r="C5207" t="s">
        <v>6930</v>
      </c>
      <c r="D5207" t="s">
        <v>1713</v>
      </c>
    </row>
    <row r="5208" spans="1:4" x14ac:dyDescent="0.35">
      <c r="A5208" t="s">
        <v>6838</v>
      </c>
      <c r="B5208" t="s">
        <v>6</v>
      </c>
      <c r="C5208" t="s">
        <v>6930</v>
      </c>
      <c r="D5208" t="s">
        <v>1714</v>
      </c>
    </row>
    <row r="5209" spans="1:4" x14ac:dyDescent="0.35">
      <c r="A5209" t="s">
        <v>6839</v>
      </c>
      <c r="B5209" t="s">
        <v>6</v>
      </c>
      <c r="C5209" t="s">
        <v>6930</v>
      </c>
      <c r="D5209" t="s">
        <v>1715</v>
      </c>
    </row>
    <row r="5210" spans="1:4" x14ac:dyDescent="0.35">
      <c r="A5210" t="s">
        <v>6840</v>
      </c>
      <c r="B5210" t="s">
        <v>6</v>
      </c>
      <c r="C5210" t="s">
        <v>6931</v>
      </c>
      <c r="D5210" t="s">
        <v>1702</v>
      </c>
    </row>
    <row r="5211" spans="1:4" x14ac:dyDescent="0.35">
      <c r="A5211" t="s">
        <v>6841</v>
      </c>
      <c r="B5211" t="s">
        <v>6</v>
      </c>
      <c r="C5211" t="s">
        <v>6931</v>
      </c>
      <c r="D5211" t="s">
        <v>1705</v>
      </c>
    </row>
    <row r="5212" spans="1:4" x14ac:dyDescent="0.35">
      <c r="A5212" t="s">
        <v>6842</v>
      </c>
      <c r="B5212" t="s">
        <v>6</v>
      </c>
      <c r="C5212" t="s">
        <v>6931</v>
      </c>
      <c r="D5212" t="s">
        <v>1706</v>
      </c>
    </row>
    <row r="5213" spans="1:4" x14ac:dyDescent="0.35">
      <c r="A5213" t="s">
        <v>6843</v>
      </c>
      <c r="B5213" t="s">
        <v>6</v>
      </c>
      <c r="C5213" t="s">
        <v>6931</v>
      </c>
      <c r="D5213" t="s">
        <v>1707</v>
      </c>
    </row>
    <row r="5214" spans="1:4" x14ac:dyDescent="0.35">
      <c r="A5214" t="s">
        <v>6844</v>
      </c>
      <c r="B5214" t="s">
        <v>6</v>
      </c>
      <c r="C5214" t="s">
        <v>6931</v>
      </c>
      <c r="D5214" t="s">
        <v>1708</v>
      </c>
    </row>
    <row r="5215" spans="1:4" x14ac:dyDescent="0.35">
      <c r="A5215" t="s">
        <v>6845</v>
      </c>
      <c r="B5215" t="s">
        <v>6</v>
      </c>
      <c r="C5215" t="s">
        <v>6931</v>
      </c>
      <c r="D5215" t="s">
        <v>1709</v>
      </c>
    </row>
    <row r="5216" spans="1:4" x14ac:dyDescent="0.35">
      <c r="A5216" t="s">
        <v>6846</v>
      </c>
      <c r="B5216" t="s">
        <v>6</v>
      </c>
      <c r="C5216" t="s">
        <v>6931</v>
      </c>
      <c r="D5216" t="s">
        <v>1710</v>
      </c>
    </row>
    <row r="5217" spans="1:4" x14ac:dyDescent="0.35">
      <c r="A5217" t="s">
        <v>6847</v>
      </c>
      <c r="B5217" t="s">
        <v>6</v>
      </c>
      <c r="C5217" t="s">
        <v>6931</v>
      </c>
      <c r="D5217" t="s">
        <v>1711</v>
      </c>
    </row>
    <row r="5218" spans="1:4" x14ac:dyDescent="0.35">
      <c r="A5218" t="s">
        <v>6848</v>
      </c>
      <c r="B5218" t="s">
        <v>6</v>
      </c>
      <c r="C5218" t="s">
        <v>6931</v>
      </c>
      <c r="D5218" t="s">
        <v>1712</v>
      </c>
    </row>
    <row r="5219" spans="1:4" x14ac:dyDescent="0.35">
      <c r="A5219" t="s">
        <v>6849</v>
      </c>
      <c r="B5219" t="s">
        <v>6</v>
      </c>
      <c r="C5219" t="s">
        <v>6931</v>
      </c>
      <c r="D5219" t="s">
        <v>1713</v>
      </c>
    </row>
    <row r="5220" spans="1:4" x14ac:dyDescent="0.35">
      <c r="A5220" t="s">
        <v>6850</v>
      </c>
      <c r="B5220" t="s">
        <v>6</v>
      </c>
      <c r="C5220" t="s">
        <v>6931</v>
      </c>
      <c r="D5220" t="s">
        <v>1714</v>
      </c>
    </row>
    <row r="5221" spans="1:4" x14ac:dyDescent="0.35">
      <c r="A5221" t="s">
        <v>6851</v>
      </c>
      <c r="B5221" t="s">
        <v>6</v>
      </c>
      <c r="C5221" t="s">
        <v>6931</v>
      </c>
      <c r="D5221" t="s">
        <v>1715</v>
      </c>
    </row>
    <row r="5222" spans="1:4" x14ac:dyDescent="0.35">
      <c r="A5222" t="s">
        <v>6852</v>
      </c>
      <c r="B5222" t="s">
        <v>6</v>
      </c>
      <c r="C5222" t="s">
        <v>6932</v>
      </c>
      <c r="D5222" t="s">
        <v>1702</v>
      </c>
    </row>
    <row r="5223" spans="1:4" x14ac:dyDescent="0.35">
      <c r="A5223" t="s">
        <v>6853</v>
      </c>
      <c r="B5223" t="s">
        <v>6</v>
      </c>
      <c r="C5223" t="s">
        <v>6932</v>
      </c>
      <c r="D5223" t="s">
        <v>1705</v>
      </c>
    </row>
    <row r="5224" spans="1:4" x14ac:dyDescent="0.35">
      <c r="A5224" t="s">
        <v>6854</v>
      </c>
      <c r="B5224" t="s">
        <v>6</v>
      </c>
      <c r="C5224" t="s">
        <v>6932</v>
      </c>
      <c r="D5224" t="s">
        <v>1706</v>
      </c>
    </row>
    <row r="5225" spans="1:4" x14ac:dyDescent="0.35">
      <c r="A5225" t="s">
        <v>6855</v>
      </c>
      <c r="B5225" t="s">
        <v>6</v>
      </c>
      <c r="C5225" t="s">
        <v>6932</v>
      </c>
      <c r="D5225" t="s">
        <v>1707</v>
      </c>
    </row>
    <row r="5226" spans="1:4" x14ac:dyDescent="0.35">
      <c r="A5226" t="s">
        <v>6856</v>
      </c>
      <c r="B5226" t="s">
        <v>6</v>
      </c>
      <c r="C5226" t="s">
        <v>6932</v>
      </c>
      <c r="D5226" t="s">
        <v>1708</v>
      </c>
    </row>
    <row r="5227" spans="1:4" x14ac:dyDescent="0.35">
      <c r="A5227" t="s">
        <v>6857</v>
      </c>
      <c r="B5227" t="s">
        <v>6</v>
      </c>
      <c r="C5227" t="s">
        <v>6932</v>
      </c>
      <c r="D5227" t="s">
        <v>1709</v>
      </c>
    </row>
    <row r="5228" spans="1:4" x14ac:dyDescent="0.35">
      <c r="A5228" t="s">
        <v>6858</v>
      </c>
      <c r="B5228" t="s">
        <v>6</v>
      </c>
      <c r="C5228" t="s">
        <v>6932</v>
      </c>
      <c r="D5228" t="s">
        <v>1710</v>
      </c>
    </row>
    <row r="5229" spans="1:4" x14ac:dyDescent="0.35">
      <c r="A5229" t="s">
        <v>6859</v>
      </c>
      <c r="B5229" t="s">
        <v>6</v>
      </c>
      <c r="C5229" t="s">
        <v>6932</v>
      </c>
      <c r="D5229" t="s">
        <v>1711</v>
      </c>
    </row>
    <row r="5230" spans="1:4" x14ac:dyDescent="0.35">
      <c r="A5230" t="s">
        <v>6860</v>
      </c>
      <c r="B5230" t="s">
        <v>6</v>
      </c>
      <c r="C5230" t="s">
        <v>6932</v>
      </c>
      <c r="D5230" t="s">
        <v>1712</v>
      </c>
    </row>
    <row r="5231" spans="1:4" x14ac:dyDescent="0.35">
      <c r="A5231" t="s">
        <v>6861</v>
      </c>
      <c r="B5231" t="s">
        <v>6</v>
      </c>
      <c r="C5231" t="s">
        <v>6932</v>
      </c>
      <c r="D5231" t="s">
        <v>1713</v>
      </c>
    </row>
    <row r="5232" spans="1:4" x14ac:dyDescent="0.35">
      <c r="A5232" t="s">
        <v>6862</v>
      </c>
      <c r="B5232" t="s">
        <v>6</v>
      </c>
      <c r="C5232" t="s">
        <v>6932</v>
      </c>
      <c r="D5232" t="s">
        <v>1714</v>
      </c>
    </row>
    <row r="5233" spans="1:4" x14ac:dyDescent="0.35">
      <c r="A5233" t="s">
        <v>6863</v>
      </c>
      <c r="B5233" t="s">
        <v>6</v>
      </c>
      <c r="C5233" t="s">
        <v>6932</v>
      </c>
      <c r="D5233" t="s">
        <v>1715</v>
      </c>
    </row>
    <row r="5234" spans="1:4" x14ac:dyDescent="0.35">
      <c r="A5234" t="s">
        <v>6864</v>
      </c>
      <c r="B5234" t="s">
        <v>6</v>
      </c>
      <c r="C5234" t="s">
        <v>6933</v>
      </c>
      <c r="D5234" t="s">
        <v>1702</v>
      </c>
    </row>
    <row r="5235" spans="1:4" x14ac:dyDescent="0.35">
      <c r="A5235" t="s">
        <v>6865</v>
      </c>
      <c r="B5235" t="s">
        <v>6</v>
      </c>
      <c r="C5235" t="s">
        <v>6933</v>
      </c>
      <c r="D5235" t="s">
        <v>1705</v>
      </c>
    </row>
    <row r="5236" spans="1:4" x14ac:dyDescent="0.35">
      <c r="A5236" t="s">
        <v>6866</v>
      </c>
      <c r="B5236" t="s">
        <v>6</v>
      </c>
      <c r="C5236" t="s">
        <v>6933</v>
      </c>
      <c r="D5236" t="s">
        <v>1706</v>
      </c>
    </row>
    <row r="5237" spans="1:4" x14ac:dyDescent="0.35">
      <c r="A5237" t="s">
        <v>6867</v>
      </c>
      <c r="B5237" t="s">
        <v>6</v>
      </c>
      <c r="C5237" t="s">
        <v>6933</v>
      </c>
      <c r="D5237" t="s">
        <v>1707</v>
      </c>
    </row>
    <row r="5238" spans="1:4" x14ac:dyDescent="0.35">
      <c r="A5238" t="s">
        <v>6868</v>
      </c>
      <c r="B5238" t="s">
        <v>6</v>
      </c>
      <c r="C5238" t="s">
        <v>6933</v>
      </c>
      <c r="D5238" t="s">
        <v>1708</v>
      </c>
    </row>
    <row r="5239" spans="1:4" x14ac:dyDescent="0.35">
      <c r="A5239" t="s">
        <v>6869</v>
      </c>
      <c r="B5239" t="s">
        <v>6</v>
      </c>
      <c r="C5239" t="s">
        <v>6933</v>
      </c>
      <c r="D5239" t="s">
        <v>1709</v>
      </c>
    </row>
    <row r="5240" spans="1:4" x14ac:dyDescent="0.35">
      <c r="A5240" t="s">
        <v>6870</v>
      </c>
      <c r="B5240" t="s">
        <v>6</v>
      </c>
      <c r="C5240" t="s">
        <v>6933</v>
      </c>
      <c r="D5240" t="s">
        <v>1710</v>
      </c>
    </row>
    <row r="5241" spans="1:4" x14ac:dyDescent="0.35">
      <c r="A5241" t="s">
        <v>6871</v>
      </c>
      <c r="B5241" t="s">
        <v>6</v>
      </c>
      <c r="C5241" t="s">
        <v>6933</v>
      </c>
      <c r="D5241" t="s">
        <v>1711</v>
      </c>
    </row>
    <row r="5242" spans="1:4" x14ac:dyDescent="0.35">
      <c r="A5242" t="s">
        <v>6872</v>
      </c>
      <c r="B5242" t="s">
        <v>6</v>
      </c>
      <c r="C5242" t="s">
        <v>6933</v>
      </c>
      <c r="D5242" t="s">
        <v>1712</v>
      </c>
    </row>
    <row r="5243" spans="1:4" x14ac:dyDescent="0.35">
      <c r="A5243" t="s">
        <v>6873</v>
      </c>
      <c r="B5243" t="s">
        <v>6</v>
      </c>
      <c r="C5243" t="s">
        <v>6933</v>
      </c>
      <c r="D5243" t="s">
        <v>1713</v>
      </c>
    </row>
    <row r="5244" spans="1:4" x14ac:dyDescent="0.35">
      <c r="A5244" t="s">
        <v>6874</v>
      </c>
      <c r="B5244" t="s">
        <v>6</v>
      </c>
      <c r="C5244" t="s">
        <v>6933</v>
      </c>
      <c r="D5244" t="s">
        <v>1714</v>
      </c>
    </row>
    <row r="5245" spans="1:4" x14ac:dyDescent="0.35">
      <c r="A5245" t="s">
        <v>6875</v>
      </c>
      <c r="B5245" t="s">
        <v>6</v>
      </c>
      <c r="C5245" t="s">
        <v>6933</v>
      </c>
      <c r="D5245" t="s">
        <v>1715</v>
      </c>
    </row>
    <row r="5246" spans="1:4" x14ac:dyDescent="0.35">
      <c r="A5246" t="s">
        <v>6876</v>
      </c>
      <c r="B5246" t="s">
        <v>6</v>
      </c>
      <c r="C5246" t="s">
        <v>6934</v>
      </c>
      <c r="D5246" t="s">
        <v>1702</v>
      </c>
    </row>
    <row r="5247" spans="1:4" x14ac:dyDescent="0.35">
      <c r="A5247" t="s">
        <v>6877</v>
      </c>
      <c r="B5247" t="s">
        <v>6</v>
      </c>
      <c r="C5247" t="s">
        <v>6934</v>
      </c>
      <c r="D5247" t="s">
        <v>1705</v>
      </c>
    </row>
    <row r="5248" spans="1:4" x14ac:dyDescent="0.35">
      <c r="A5248" t="s">
        <v>6878</v>
      </c>
      <c r="B5248" t="s">
        <v>6</v>
      </c>
      <c r="C5248" t="s">
        <v>6934</v>
      </c>
      <c r="D5248" t="s">
        <v>1706</v>
      </c>
    </row>
    <row r="5249" spans="1:4" x14ac:dyDescent="0.35">
      <c r="A5249" t="s">
        <v>6879</v>
      </c>
      <c r="B5249" t="s">
        <v>6</v>
      </c>
      <c r="C5249" t="s">
        <v>6934</v>
      </c>
      <c r="D5249" t="s">
        <v>1707</v>
      </c>
    </row>
    <row r="5250" spans="1:4" x14ac:dyDescent="0.35">
      <c r="A5250" t="s">
        <v>6880</v>
      </c>
      <c r="B5250" t="s">
        <v>6</v>
      </c>
      <c r="C5250" t="s">
        <v>6934</v>
      </c>
      <c r="D5250" t="s">
        <v>1708</v>
      </c>
    </row>
    <row r="5251" spans="1:4" x14ac:dyDescent="0.35">
      <c r="A5251" t="s">
        <v>6881</v>
      </c>
      <c r="B5251" t="s">
        <v>6</v>
      </c>
      <c r="C5251" t="s">
        <v>6934</v>
      </c>
      <c r="D5251" t="s">
        <v>1709</v>
      </c>
    </row>
    <row r="5252" spans="1:4" x14ac:dyDescent="0.35">
      <c r="A5252" t="s">
        <v>6882</v>
      </c>
      <c r="B5252" t="s">
        <v>6</v>
      </c>
      <c r="C5252" t="s">
        <v>6934</v>
      </c>
      <c r="D5252" t="s">
        <v>1710</v>
      </c>
    </row>
    <row r="5253" spans="1:4" x14ac:dyDescent="0.35">
      <c r="A5253" t="s">
        <v>6883</v>
      </c>
      <c r="B5253" t="s">
        <v>6</v>
      </c>
      <c r="C5253" t="s">
        <v>6934</v>
      </c>
      <c r="D5253" t="s">
        <v>1711</v>
      </c>
    </row>
    <row r="5254" spans="1:4" x14ac:dyDescent="0.35">
      <c r="A5254" t="s">
        <v>6884</v>
      </c>
      <c r="B5254" t="s">
        <v>6</v>
      </c>
      <c r="C5254" t="s">
        <v>6934</v>
      </c>
      <c r="D5254" t="s">
        <v>1712</v>
      </c>
    </row>
    <row r="5255" spans="1:4" x14ac:dyDescent="0.35">
      <c r="A5255" t="s">
        <v>6885</v>
      </c>
      <c r="B5255" t="s">
        <v>6</v>
      </c>
      <c r="C5255" t="s">
        <v>6934</v>
      </c>
      <c r="D5255" t="s">
        <v>1713</v>
      </c>
    </row>
    <row r="5256" spans="1:4" x14ac:dyDescent="0.35">
      <c r="A5256" t="s">
        <v>6886</v>
      </c>
      <c r="B5256" t="s">
        <v>6</v>
      </c>
      <c r="C5256" t="s">
        <v>6934</v>
      </c>
      <c r="D5256" t="s">
        <v>1714</v>
      </c>
    </row>
    <row r="5257" spans="1:4" x14ac:dyDescent="0.35">
      <c r="A5257" t="s">
        <v>6887</v>
      </c>
      <c r="B5257" t="s">
        <v>6</v>
      </c>
      <c r="C5257" t="s">
        <v>6934</v>
      </c>
      <c r="D5257" t="s">
        <v>1715</v>
      </c>
    </row>
    <row r="5258" spans="1:4" x14ac:dyDescent="0.35">
      <c r="A5258" t="s">
        <v>6888</v>
      </c>
      <c r="B5258" t="s">
        <v>6</v>
      </c>
      <c r="C5258" t="s">
        <v>6935</v>
      </c>
      <c r="D5258" t="s">
        <v>1702</v>
      </c>
    </row>
    <row r="5259" spans="1:4" x14ac:dyDescent="0.35">
      <c r="A5259" t="s">
        <v>6889</v>
      </c>
      <c r="B5259" t="s">
        <v>6</v>
      </c>
      <c r="C5259" t="s">
        <v>6935</v>
      </c>
      <c r="D5259" t="s">
        <v>1705</v>
      </c>
    </row>
    <row r="5260" spans="1:4" x14ac:dyDescent="0.35">
      <c r="A5260" t="s">
        <v>6890</v>
      </c>
      <c r="B5260" t="s">
        <v>6</v>
      </c>
      <c r="C5260" t="s">
        <v>6935</v>
      </c>
      <c r="D5260" t="s">
        <v>1706</v>
      </c>
    </row>
    <row r="5261" spans="1:4" x14ac:dyDescent="0.35">
      <c r="A5261" t="s">
        <v>6891</v>
      </c>
      <c r="B5261" t="s">
        <v>6</v>
      </c>
      <c r="C5261" t="s">
        <v>6935</v>
      </c>
      <c r="D5261" t="s">
        <v>1707</v>
      </c>
    </row>
    <row r="5262" spans="1:4" x14ac:dyDescent="0.35">
      <c r="A5262" t="s">
        <v>6892</v>
      </c>
      <c r="B5262" t="s">
        <v>6</v>
      </c>
      <c r="C5262" t="s">
        <v>6935</v>
      </c>
      <c r="D5262" t="s">
        <v>1708</v>
      </c>
    </row>
    <row r="5263" spans="1:4" x14ac:dyDescent="0.35">
      <c r="A5263" t="s">
        <v>6893</v>
      </c>
      <c r="B5263" t="s">
        <v>6</v>
      </c>
      <c r="C5263" t="s">
        <v>6935</v>
      </c>
      <c r="D5263" t="s">
        <v>1709</v>
      </c>
    </row>
    <row r="5264" spans="1:4" x14ac:dyDescent="0.35">
      <c r="A5264" t="s">
        <v>6894</v>
      </c>
      <c r="B5264" t="s">
        <v>6</v>
      </c>
      <c r="C5264" t="s">
        <v>6935</v>
      </c>
      <c r="D5264" t="s">
        <v>1710</v>
      </c>
    </row>
    <row r="5265" spans="1:4" x14ac:dyDescent="0.35">
      <c r="A5265" t="s">
        <v>6895</v>
      </c>
      <c r="B5265" t="s">
        <v>6</v>
      </c>
      <c r="C5265" t="s">
        <v>6935</v>
      </c>
      <c r="D5265" t="s">
        <v>1711</v>
      </c>
    </row>
    <row r="5266" spans="1:4" x14ac:dyDescent="0.35">
      <c r="A5266" t="s">
        <v>6896</v>
      </c>
      <c r="B5266" t="s">
        <v>6</v>
      </c>
      <c r="C5266" t="s">
        <v>6935</v>
      </c>
      <c r="D5266" t="s">
        <v>1712</v>
      </c>
    </row>
    <row r="5267" spans="1:4" x14ac:dyDescent="0.35">
      <c r="A5267" t="s">
        <v>6897</v>
      </c>
      <c r="B5267" t="s">
        <v>6</v>
      </c>
      <c r="C5267" t="s">
        <v>6935</v>
      </c>
      <c r="D5267" t="s">
        <v>1713</v>
      </c>
    </row>
    <row r="5268" spans="1:4" x14ac:dyDescent="0.35">
      <c r="A5268" t="s">
        <v>6898</v>
      </c>
      <c r="B5268" t="s">
        <v>6</v>
      </c>
      <c r="C5268" t="s">
        <v>6935</v>
      </c>
      <c r="D5268" t="s">
        <v>1714</v>
      </c>
    </row>
    <row r="5269" spans="1:4" x14ac:dyDescent="0.35">
      <c r="A5269" t="s">
        <v>6899</v>
      </c>
      <c r="B5269" t="s">
        <v>6</v>
      </c>
      <c r="C5269" t="s">
        <v>6935</v>
      </c>
      <c r="D5269" t="s">
        <v>1715</v>
      </c>
    </row>
    <row r="5270" spans="1:4" x14ac:dyDescent="0.35">
      <c r="A5270" t="s">
        <v>6900</v>
      </c>
      <c r="B5270" t="s">
        <v>6</v>
      </c>
      <c r="C5270" t="s">
        <v>6936</v>
      </c>
      <c r="D5270" t="s">
        <v>1702</v>
      </c>
    </row>
    <row r="5271" spans="1:4" x14ac:dyDescent="0.35">
      <c r="A5271" t="s">
        <v>6901</v>
      </c>
      <c r="B5271" t="s">
        <v>6</v>
      </c>
      <c r="C5271" t="s">
        <v>6936</v>
      </c>
      <c r="D5271" t="s">
        <v>1705</v>
      </c>
    </row>
    <row r="5272" spans="1:4" x14ac:dyDescent="0.35">
      <c r="A5272" t="s">
        <v>6902</v>
      </c>
      <c r="B5272" t="s">
        <v>6</v>
      </c>
      <c r="C5272" t="s">
        <v>6936</v>
      </c>
      <c r="D5272" t="s">
        <v>1706</v>
      </c>
    </row>
    <row r="5273" spans="1:4" x14ac:dyDescent="0.35">
      <c r="A5273" t="s">
        <v>6903</v>
      </c>
      <c r="B5273" t="s">
        <v>6</v>
      </c>
      <c r="C5273" t="s">
        <v>6936</v>
      </c>
      <c r="D5273" t="s">
        <v>1707</v>
      </c>
    </row>
    <row r="5274" spans="1:4" x14ac:dyDescent="0.35">
      <c r="A5274" t="s">
        <v>6904</v>
      </c>
      <c r="B5274" t="s">
        <v>6</v>
      </c>
      <c r="C5274" t="s">
        <v>6936</v>
      </c>
      <c r="D5274" t="s">
        <v>1708</v>
      </c>
    </row>
    <row r="5275" spans="1:4" x14ac:dyDescent="0.35">
      <c r="A5275" t="s">
        <v>6905</v>
      </c>
      <c r="B5275" t="s">
        <v>6</v>
      </c>
      <c r="C5275" t="s">
        <v>6936</v>
      </c>
      <c r="D5275" t="s">
        <v>1709</v>
      </c>
    </row>
    <row r="5276" spans="1:4" x14ac:dyDescent="0.35">
      <c r="A5276" t="s">
        <v>6906</v>
      </c>
      <c r="B5276" t="s">
        <v>6</v>
      </c>
      <c r="C5276" t="s">
        <v>6936</v>
      </c>
      <c r="D5276" t="s">
        <v>1710</v>
      </c>
    </row>
    <row r="5277" spans="1:4" x14ac:dyDescent="0.35">
      <c r="A5277" t="s">
        <v>6907</v>
      </c>
      <c r="B5277" t="s">
        <v>6</v>
      </c>
      <c r="C5277" t="s">
        <v>6936</v>
      </c>
      <c r="D5277" t="s">
        <v>1711</v>
      </c>
    </row>
    <row r="5278" spans="1:4" x14ac:dyDescent="0.35">
      <c r="A5278" t="s">
        <v>6908</v>
      </c>
      <c r="B5278" t="s">
        <v>6</v>
      </c>
      <c r="C5278" t="s">
        <v>6936</v>
      </c>
      <c r="D5278" t="s">
        <v>1712</v>
      </c>
    </row>
    <row r="5279" spans="1:4" x14ac:dyDescent="0.35">
      <c r="A5279" t="s">
        <v>6909</v>
      </c>
      <c r="B5279" t="s">
        <v>6</v>
      </c>
      <c r="C5279" t="s">
        <v>6936</v>
      </c>
      <c r="D5279" t="s">
        <v>1713</v>
      </c>
    </row>
    <row r="5280" spans="1:4" x14ac:dyDescent="0.35">
      <c r="A5280" t="s">
        <v>6910</v>
      </c>
      <c r="B5280" t="s">
        <v>6</v>
      </c>
      <c r="C5280" t="s">
        <v>6936</v>
      </c>
      <c r="D5280" t="s">
        <v>1714</v>
      </c>
    </row>
    <row r="5281" spans="1:4" x14ac:dyDescent="0.35">
      <c r="A5281" t="s">
        <v>6911</v>
      </c>
      <c r="B5281" t="s">
        <v>6</v>
      </c>
      <c r="C5281" t="s">
        <v>6936</v>
      </c>
      <c r="D5281" t="s">
        <v>1715</v>
      </c>
    </row>
    <row r="5282" spans="1:4" x14ac:dyDescent="0.35">
      <c r="A5282" t="s">
        <v>7</v>
      </c>
      <c r="B5282" t="s">
        <v>1700</v>
      </c>
      <c r="C5282" t="s">
        <v>1768</v>
      </c>
    </row>
    <row r="5283" spans="1:4" x14ac:dyDescent="0.35">
      <c r="A5283" t="s">
        <v>8</v>
      </c>
      <c r="B5283" t="s">
        <v>1700</v>
      </c>
      <c r="C5283" t="s">
        <v>1769</v>
      </c>
    </row>
    <row r="5284" spans="1:4" x14ac:dyDescent="0.35">
      <c r="A5284" t="s">
        <v>9</v>
      </c>
      <c r="B5284" t="s">
        <v>1700</v>
      </c>
      <c r="C5284" t="s">
        <v>1770</v>
      </c>
    </row>
    <row r="5285" spans="1:4" x14ac:dyDescent="0.35">
      <c r="A5285" t="s">
        <v>10</v>
      </c>
      <c r="B5285" t="s">
        <v>1700</v>
      </c>
      <c r="C5285" t="s">
        <v>1771</v>
      </c>
    </row>
    <row r="5286" spans="1:4" x14ac:dyDescent="0.35">
      <c r="A5286" t="s">
        <v>11</v>
      </c>
      <c r="B5286" t="s">
        <v>1700</v>
      </c>
      <c r="C5286" t="s">
        <v>1772</v>
      </c>
    </row>
    <row r="5287" spans="1:4" x14ac:dyDescent="0.35">
      <c r="A5287" t="s">
        <v>12</v>
      </c>
      <c r="B5287" t="s">
        <v>12</v>
      </c>
    </row>
    <row r="5288" spans="1:4" x14ac:dyDescent="0.35">
      <c r="A5288" t="s">
        <v>13</v>
      </c>
      <c r="B5288" t="s">
        <v>13</v>
      </c>
    </row>
    <row r="5289" spans="1:4" x14ac:dyDescent="0.35">
      <c r="A5289" t="s">
        <v>14</v>
      </c>
      <c r="B5289" t="s">
        <v>14</v>
      </c>
    </row>
    <row r="5290" spans="1:4" x14ac:dyDescent="0.35">
      <c r="A5290" t="s">
        <v>15</v>
      </c>
      <c r="B5290" t="s">
        <v>15</v>
      </c>
    </row>
    <row r="5291" spans="1:4" x14ac:dyDescent="0.35">
      <c r="A5291" t="s">
        <v>16</v>
      </c>
      <c r="B5291" t="s">
        <v>16</v>
      </c>
    </row>
    <row r="5292" spans="1:4" x14ac:dyDescent="0.35">
      <c r="A5292" t="s">
        <v>1922</v>
      </c>
      <c r="B5292" t="s">
        <v>1923</v>
      </c>
      <c r="C5292" t="s">
        <v>1752</v>
      </c>
    </row>
    <row r="5293" spans="1:4" x14ac:dyDescent="0.35">
      <c r="A5293" t="s">
        <v>1925</v>
      </c>
      <c r="B5293" t="s">
        <v>1923</v>
      </c>
      <c r="C5293" t="s">
        <v>1753</v>
      </c>
    </row>
    <row r="5294" spans="1:4" x14ac:dyDescent="0.35">
      <c r="A5294" t="s">
        <v>1926</v>
      </c>
      <c r="B5294" t="s">
        <v>1923</v>
      </c>
      <c r="C5294" t="s">
        <v>1754</v>
      </c>
    </row>
    <row r="5295" spans="1:4" x14ac:dyDescent="0.35">
      <c r="A5295" t="s">
        <v>1927</v>
      </c>
      <c r="B5295" t="s">
        <v>1923</v>
      </c>
      <c r="C5295" t="s">
        <v>1755</v>
      </c>
    </row>
    <row r="5296" spans="1:4" x14ac:dyDescent="0.35">
      <c r="A5296" t="s">
        <v>1928</v>
      </c>
      <c r="B5296" t="s">
        <v>1923</v>
      </c>
      <c r="C5296" t="s">
        <v>1756</v>
      </c>
    </row>
    <row r="5297" spans="1:4" x14ac:dyDescent="0.35">
      <c r="A5297" t="s">
        <v>1929</v>
      </c>
      <c r="B5297" t="s">
        <v>1923</v>
      </c>
      <c r="C5297" t="s">
        <v>1757</v>
      </c>
    </row>
    <row r="5298" spans="1:4" x14ac:dyDescent="0.35">
      <c r="A5298" t="s">
        <v>1930</v>
      </c>
      <c r="B5298" t="s">
        <v>1923</v>
      </c>
      <c r="C5298" t="s">
        <v>1758</v>
      </c>
    </row>
    <row r="5299" spans="1:4" x14ac:dyDescent="0.35">
      <c r="A5299" t="s">
        <v>1931</v>
      </c>
      <c r="B5299" t="s">
        <v>1923</v>
      </c>
      <c r="C5299" t="s">
        <v>1759</v>
      </c>
    </row>
    <row r="5300" spans="1:4" x14ac:dyDescent="0.35">
      <c r="A5300" t="s">
        <v>1932</v>
      </c>
      <c r="B5300" t="s">
        <v>1923</v>
      </c>
      <c r="C5300" t="s">
        <v>1760</v>
      </c>
    </row>
    <row r="5301" spans="1:4" x14ac:dyDescent="0.35">
      <c r="A5301" t="s">
        <v>1933</v>
      </c>
      <c r="B5301" t="s">
        <v>1923</v>
      </c>
      <c r="C5301" t="s">
        <v>1761</v>
      </c>
    </row>
    <row r="5302" spans="1:4" x14ac:dyDescent="0.35">
      <c r="A5302" t="s">
        <v>1934</v>
      </c>
      <c r="B5302" t="s">
        <v>1923</v>
      </c>
      <c r="C5302" t="s">
        <v>1762</v>
      </c>
    </row>
    <row r="5303" spans="1:4" x14ac:dyDescent="0.35">
      <c r="A5303" t="s">
        <v>1935</v>
      </c>
      <c r="B5303" t="s">
        <v>1923</v>
      </c>
      <c r="C5303" t="s">
        <v>1763</v>
      </c>
    </row>
    <row r="5304" spans="1:4" x14ac:dyDescent="0.35">
      <c r="A5304" t="s">
        <v>1936</v>
      </c>
      <c r="B5304" t="s">
        <v>1923</v>
      </c>
      <c r="C5304" t="s">
        <v>1764</v>
      </c>
    </row>
    <row r="5305" spans="1:4" x14ac:dyDescent="0.35">
      <c r="A5305" t="s">
        <v>1937</v>
      </c>
      <c r="B5305" t="s">
        <v>1923</v>
      </c>
      <c r="C5305" t="s">
        <v>1765</v>
      </c>
    </row>
    <row r="5306" spans="1:4" x14ac:dyDescent="0.35">
      <c r="A5306" t="s">
        <v>1938</v>
      </c>
      <c r="B5306" t="s">
        <v>1923</v>
      </c>
      <c r="C5306" t="s">
        <v>1766</v>
      </c>
    </row>
    <row r="5307" spans="1:4" x14ac:dyDescent="0.35">
      <c r="A5307" t="s">
        <v>1939</v>
      </c>
      <c r="B5307" t="s">
        <v>1923</v>
      </c>
      <c r="C5307" t="s">
        <v>1767</v>
      </c>
    </row>
    <row r="5308" spans="1:4" x14ac:dyDescent="0.35">
      <c r="A5308" t="s">
        <v>2790</v>
      </c>
      <c r="B5308" t="s">
        <v>2789</v>
      </c>
      <c r="C5308" t="s">
        <v>1768</v>
      </c>
      <c r="D5308" t="s">
        <v>1702</v>
      </c>
    </row>
    <row r="5309" spans="1:4" x14ac:dyDescent="0.35">
      <c r="A5309" t="s">
        <v>2791</v>
      </c>
      <c r="B5309" t="s">
        <v>2789</v>
      </c>
      <c r="C5309" t="s">
        <v>1768</v>
      </c>
      <c r="D5309" t="s">
        <v>1705</v>
      </c>
    </row>
    <row r="5310" spans="1:4" x14ac:dyDescent="0.35">
      <c r="A5310" t="s">
        <v>2792</v>
      </c>
      <c r="B5310" t="s">
        <v>2789</v>
      </c>
      <c r="C5310" t="s">
        <v>1768</v>
      </c>
      <c r="D5310" t="s">
        <v>1706</v>
      </c>
    </row>
    <row r="5311" spans="1:4" x14ac:dyDescent="0.35">
      <c r="A5311" t="s">
        <v>2793</v>
      </c>
      <c r="B5311" t="s">
        <v>2789</v>
      </c>
      <c r="C5311" t="s">
        <v>1768</v>
      </c>
      <c r="D5311" t="s">
        <v>1707</v>
      </c>
    </row>
    <row r="5312" spans="1:4" x14ac:dyDescent="0.35">
      <c r="A5312" t="s">
        <v>2794</v>
      </c>
      <c r="B5312" t="s">
        <v>2789</v>
      </c>
      <c r="C5312" t="s">
        <v>1768</v>
      </c>
      <c r="D5312" t="s">
        <v>1708</v>
      </c>
    </row>
    <row r="5313" spans="1:4" x14ac:dyDescent="0.35">
      <c r="A5313" t="s">
        <v>2795</v>
      </c>
      <c r="B5313" t="s">
        <v>2789</v>
      </c>
      <c r="C5313" t="s">
        <v>1768</v>
      </c>
      <c r="D5313" t="s">
        <v>1709</v>
      </c>
    </row>
    <row r="5314" spans="1:4" x14ac:dyDescent="0.35">
      <c r="A5314" t="s">
        <v>2796</v>
      </c>
      <c r="B5314" t="s">
        <v>2789</v>
      </c>
      <c r="C5314" t="s">
        <v>1768</v>
      </c>
      <c r="D5314" t="s">
        <v>1710</v>
      </c>
    </row>
    <row r="5315" spans="1:4" x14ac:dyDescent="0.35">
      <c r="A5315" t="s">
        <v>2797</v>
      </c>
      <c r="B5315" t="s">
        <v>2789</v>
      </c>
      <c r="C5315" t="s">
        <v>1768</v>
      </c>
      <c r="D5315" t="s">
        <v>1711</v>
      </c>
    </row>
    <row r="5316" spans="1:4" x14ac:dyDescent="0.35">
      <c r="A5316" t="s">
        <v>2798</v>
      </c>
      <c r="B5316" t="s">
        <v>2789</v>
      </c>
      <c r="C5316" t="s">
        <v>1768</v>
      </c>
      <c r="D5316" t="s">
        <v>1712</v>
      </c>
    </row>
    <row r="5317" spans="1:4" x14ac:dyDescent="0.35">
      <c r="A5317" t="s">
        <v>2799</v>
      </c>
      <c r="B5317" t="s">
        <v>2789</v>
      </c>
      <c r="C5317" t="s">
        <v>1768</v>
      </c>
      <c r="D5317" t="s">
        <v>1713</v>
      </c>
    </row>
    <row r="5318" spans="1:4" x14ac:dyDescent="0.35">
      <c r="A5318" t="s">
        <v>2800</v>
      </c>
      <c r="B5318" t="s">
        <v>2789</v>
      </c>
      <c r="C5318" t="s">
        <v>1768</v>
      </c>
      <c r="D5318" t="s">
        <v>1714</v>
      </c>
    </row>
    <row r="5319" spans="1:4" x14ac:dyDescent="0.35">
      <c r="A5319" t="s">
        <v>2801</v>
      </c>
      <c r="B5319" t="s">
        <v>2789</v>
      </c>
      <c r="C5319" t="s">
        <v>1768</v>
      </c>
      <c r="D5319" t="s">
        <v>1715</v>
      </c>
    </row>
    <row r="5320" spans="1:4" x14ac:dyDescent="0.35">
      <c r="A5320" t="s">
        <v>2802</v>
      </c>
      <c r="B5320" t="s">
        <v>2789</v>
      </c>
      <c r="C5320" t="s">
        <v>1769</v>
      </c>
      <c r="D5320" t="s">
        <v>1702</v>
      </c>
    </row>
    <row r="5321" spans="1:4" x14ac:dyDescent="0.35">
      <c r="A5321" t="s">
        <v>2803</v>
      </c>
      <c r="B5321" t="s">
        <v>2789</v>
      </c>
      <c r="C5321" t="s">
        <v>1769</v>
      </c>
      <c r="D5321" t="s">
        <v>1705</v>
      </c>
    </row>
    <row r="5322" spans="1:4" x14ac:dyDescent="0.35">
      <c r="A5322" t="s">
        <v>2804</v>
      </c>
      <c r="B5322" t="s">
        <v>2789</v>
      </c>
      <c r="C5322" t="s">
        <v>1769</v>
      </c>
      <c r="D5322" t="s">
        <v>1706</v>
      </c>
    </row>
    <row r="5323" spans="1:4" x14ac:dyDescent="0.35">
      <c r="A5323" t="s">
        <v>2805</v>
      </c>
      <c r="B5323" t="s">
        <v>2789</v>
      </c>
      <c r="C5323" t="s">
        <v>1769</v>
      </c>
      <c r="D5323" t="s">
        <v>1707</v>
      </c>
    </row>
    <row r="5324" spans="1:4" x14ac:dyDescent="0.35">
      <c r="A5324" t="s">
        <v>2806</v>
      </c>
      <c r="B5324" t="s">
        <v>2789</v>
      </c>
      <c r="C5324" t="s">
        <v>1769</v>
      </c>
      <c r="D5324" t="s">
        <v>1708</v>
      </c>
    </row>
    <row r="5325" spans="1:4" x14ac:dyDescent="0.35">
      <c r="A5325" t="s">
        <v>2807</v>
      </c>
      <c r="B5325" t="s">
        <v>2789</v>
      </c>
      <c r="C5325" t="s">
        <v>1769</v>
      </c>
      <c r="D5325" t="s">
        <v>1709</v>
      </c>
    </row>
    <row r="5326" spans="1:4" x14ac:dyDescent="0.35">
      <c r="A5326" t="s">
        <v>2808</v>
      </c>
      <c r="B5326" t="s">
        <v>2789</v>
      </c>
      <c r="C5326" t="s">
        <v>1769</v>
      </c>
      <c r="D5326" t="s">
        <v>1710</v>
      </c>
    </row>
    <row r="5327" spans="1:4" x14ac:dyDescent="0.35">
      <c r="A5327" t="s">
        <v>2809</v>
      </c>
      <c r="B5327" t="s">
        <v>2789</v>
      </c>
      <c r="C5327" t="s">
        <v>1769</v>
      </c>
      <c r="D5327" t="s">
        <v>1711</v>
      </c>
    </row>
    <row r="5328" spans="1:4" x14ac:dyDescent="0.35">
      <c r="A5328" t="s">
        <v>2810</v>
      </c>
      <c r="B5328" t="s">
        <v>2789</v>
      </c>
      <c r="C5328" t="s">
        <v>1769</v>
      </c>
      <c r="D5328" t="s">
        <v>1712</v>
      </c>
    </row>
    <row r="5329" spans="1:4" x14ac:dyDescent="0.35">
      <c r="A5329" t="s">
        <v>2811</v>
      </c>
      <c r="B5329" t="s">
        <v>2789</v>
      </c>
      <c r="C5329" t="s">
        <v>1769</v>
      </c>
      <c r="D5329" t="s">
        <v>1713</v>
      </c>
    </row>
    <row r="5330" spans="1:4" x14ac:dyDescent="0.35">
      <c r="A5330" t="s">
        <v>2812</v>
      </c>
      <c r="B5330" t="s">
        <v>2789</v>
      </c>
      <c r="C5330" t="s">
        <v>1769</v>
      </c>
      <c r="D5330" t="s">
        <v>1714</v>
      </c>
    </row>
    <row r="5331" spans="1:4" x14ac:dyDescent="0.35">
      <c r="A5331" t="s">
        <v>2813</v>
      </c>
      <c r="B5331" t="s">
        <v>2789</v>
      </c>
      <c r="C5331" t="s">
        <v>1769</v>
      </c>
      <c r="D5331" t="s">
        <v>1715</v>
      </c>
    </row>
    <row r="5332" spans="1:4" x14ac:dyDescent="0.35">
      <c r="A5332" t="s">
        <v>2814</v>
      </c>
      <c r="B5332" t="s">
        <v>2789</v>
      </c>
      <c r="C5332" t="s">
        <v>2886</v>
      </c>
      <c r="D5332" t="s">
        <v>1702</v>
      </c>
    </row>
    <row r="5333" spans="1:4" x14ac:dyDescent="0.35">
      <c r="A5333" t="s">
        <v>2815</v>
      </c>
      <c r="B5333" t="s">
        <v>2789</v>
      </c>
      <c r="C5333" t="s">
        <v>2886</v>
      </c>
      <c r="D5333" t="s">
        <v>1705</v>
      </c>
    </row>
    <row r="5334" spans="1:4" x14ac:dyDescent="0.35">
      <c r="A5334" t="s">
        <v>2816</v>
      </c>
      <c r="B5334" t="s">
        <v>2789</v>
      </c>
      <c r="C5334" t="s">
        <v>2886</v>
      </c>
      <c r="D5334" t="s">
        <v>1706</v>
      </c>
    </row>
    <row r="5335" spans="1:4" x14ac:dyDescent="0.35">
      <c r="A5335" t="s">
        <v>2817</v>
      </c>
      <c r="B5335" t="s">
        <v>2789</v>
      </c>
      <c r="C5335" t="s">
        <v>2886</v>
      </c>
      <c r="D5335" t="s">
        <v>1707</v>
      </c>
    </row>
    <row r="5336" spans="1:4" x14ac:dyDescent="0.35">
      <c r="A5336" t="s">
        <v>2818</v>
      </c>
      <c r="B5336" t="s">
        <v>2789</v>
      </c>
      <c r="C5336" t="s">
        <v>2886</v>
      </c>
      <c r="D5336" t="s">
        <v>1708</v>
      </c>
    </row>
    <row r="5337" spans="1:4" x14ac:dyDescent="0.35">
      <c r="A5337" t="s">
        <v>2819</v>
      </c>
      <c r="B5337" t="s">
        <v>2789</v>
      </c>
      <c r="C5337" t="s">
        <v>2886</v>
      </c>
      <c r="D5337" t="s">
        <v>1709</v>
      </c>
    </row>
    <row r="5338" spans="1:4" x14ac:dyDescent="0.35">
      <c r="A5338" t="s">
        <v>2820</v>
      </c>
      <c r="B5338" t="s">
        <v>2789</v>
      </c>
      <c r="C5338" t="s">
        <v>2886</v>
      </c>
      <c r="D5338" t="s">
        <v>1710</v>
      </c>
    </row>
    <row r="5339" spans="1:4" x14ac:dyDescent="0.35">
      <c r="A5339" t="s">
        <v>2821</v>
      </c>
      <c r="B5339" t="s">
        <v>2789</v>
      </c>
      <c r="C5339" t="s">
        <v>2886</v>
      </c>
      <c r="D5339" t="s">
        <v>1711</v>
      </c>
    </row>
    <row r="5340" spans="1:4" x14ac:dyDescent="0.35">
      <c r="A5340" t="s">
        <v>2822</v>
      </c>
      <c r="B5340" t="s">
        <v>2789</v>
      </c>
      <c r="C5340" t="s">
        <v>2886</v>
      </c>
      <c r="D5340" t="s">
        <v>1712</v>
      </c>
    </row>
    <row r="5341" spans="1:4" x14ac:dyDescent="0.35">
      <c r="A5341" t="s">
        <v>2823</v>
      </c>
      <c r="B5341" t="s">
        <v>2789</v>
      </c>
      <c r="C5341" t="s">
        <v>2886</v>
      </c>
      <c r="D5341" t="s">
        <v>1713</v>
      </c>
    </row>
    <row r="5342" spans="1:4" x14ac:dyDescent="0.35">
      <c r="A5342" t="s">
        <v>2824</v>
      </c>
      <c r="B5342" t="s">
        <v>2789</v>
      </c>
      <c r="C5342" t="s">
        <v>2886</v>
      </c>
      <c r="D5342" t="s">
        <v>1714</v>
      </c>
    </row>
    <row r="5343" spans="1:4" x14ac:dyDescent="0.35">
      <c r="A5343" t="s">
        <v>2825</v>
      </c>
      <c r="B5343" t="s">
        <v>2789</v>
      </c>
      <c r="C5343" t="s">
        <v>2886</v>
      </c>
      <c r="D5343" t="s">
        <v>1715</v>
      </c>
    </row>
    <row r="5344" spans="1:4" x14ac:dyDescent="0.35">
      <c r="A5344" t="s">
        <v>2826</v>
      </c>
      <c r="B5344" t="s">
        <v>2789</v>
      </c>
      <c r="C5344" t="s">
        <v>2887</v>
      </c>
      <c r="D5344" t="s">
        <v>1702</v>
      </c>
    </row>
    <row r="5345" spans="1:4" x14ac:dyDescent="0.35">
      <c r="A5345" t="s">
        <v>2827</v>
      </c>
      <c r="B5345" t="s">
        <v>2789</v>
      </c>
      <c r="C5345" t="s">
        <v>2887</v>
      </c>
      <c r="D5345" t="s">
        <v>1705</v>
      </c>
    </row>
    <row r="5346" spans="1:4" x14ac:dyDescent="0.35">
      <c r="A5346" t="s">
        <v>2828</v>
      </c>
      <c r="B5346" t="s">
        <v>2789</v>
      </c>
      <c r="C5346" t="s">
        <v>2887</v>
      </c>
      <c r="D5346" t="s">
        <v>1706</v>
      </c>
    </row>
    <row r="5347" spans="1:4" x14ac:dyDescent="0.35">
      <c r="A5347" t="s">
        <v>2829</v>
      </c>
      <c r="B5347" t="s">
        <v>2789</v>
      </c>
      <c r="C5347" t="s">
        <v>2887</v>
      </c>
      <c r="D5347" t="s">
        <v>1707</v>
      </c>
    </row>
    <row r="5348" spans="1:4" x14ac:dyDescent="0.35">
      <c r="A5348" t="s">
        <v>2830</v>
      </c>
      <c r="B5348" t="s">
        <v>2789</v>
      </c>
      <c r="C5348" t="s">
        <v>2887</v>
      </c>
      <c r="D5348" t="s">
        <v>1708</v>
      </c>
    </row>
    <row r="5349" spans="1:4" x14ac:dyDescent="0.35">
      <c r="A5349" t="s">
        <v>2831</v>
      </c>
      <c r="B5349" t="s">
        <v>2789</v>
      </c>
      <c r="C5349" t="s">
        <v>2887</v>
      </c>
      <c r="D5349" t="s">
        <v>1709</v>
      </c>
    </row>
    <row r="5350" spans="1:4" x14ac:dyDescent="0.35">
      <c r="A5350" t="s">
        <v>2832</v>
      </c>
      <c r="B5350" t="s">
        <v>2789</v>
      </c>
      <c r="C5350" t="s">
        <v>2887</v>
      </c>
      <c r="D5350" t="s">
        <v>1710</v>
      </c>
    </row>
    <row r="5351" spans="1:4" x14ac:dyDescent="0.35">
      <c r="A5351" t="s">
        <v>2833</v>
      </c>
      <c r="B5351" t="s">
        <v>2789</v>
      </c>
      <c r="C5351" t="s">
        <v>2887</v>
      </c>
      <c r="D5351" t="s">
        <v>1711</v>
      </c>
    </row>
    <row r="5352" spans="1:4" x14ac:dyDescent="0.35">
      <c r="A5352" t="s">
        <v>2834</v>
      </c>
      <c r="B5352" t="s">
        <v>2789</v>
      </c>
      <c r="C5352" t="s">
        <v>2887</v>
      </c>
      <c r="D5352" t="s">
        <v>1712</v>
      </c>
    </row>
    <row r="5353" spans="1:4" x14ac:dyDescent="0.35">
      <c r="A5353" t="s">
        <v>2835</v>
      </c>
      <c r="B5353" t="s">
        <v>2789</v>
      </c>
      <c r="C5353" t="s">
        <v>2887</v>
      </c>
      <c r="D5353" t="s">
        <v>1713</v>
      </c>
    </row>
    <row r="5354" spans="1:4" x14ac:dyDescent="0.35">
      <c r="A5354" t="s">
        <v>2836</v>
      </c>
      <c r="B5354" t="s">
        <v>2789</v>
      </c>
      <c r="C5354" t="s">
        <v>2887</v>
      </c>
      <c r="D5354" t="s">
        <v>1714</v>
      </c>
    </row>
    <row r="5355" spans="1:4" x14ac:dyDescent="0.35">
      <c r="A5355" t="s">
        <v>2837</v>
      </c>
      <c r="B5355" t="s">
        <v>2789</v>
      </c>
      <c r="C5355" t="s">
        <v>2887</v>
      </c>
      <c r="D5355" t="s">
        <v>1715</v>
      </c>
    </row>
    <row r="5356" spans="1:4" x14ac:dyDescent="0.35">
      <c r="A5356" t="s">
        <v>2838</v>
      </c>
      <c r="B5356" t="s">
        <v>2789</v>
      </c>
      <c r="C5356" t="s">
        <v>2888</v>
      </c>
      <c r="D5356" t="s">
        <v>1702</v>
      </c>
    </row>
    <row r="5357" spans="1:4" x14ac:dyDescent="0.35">
      <c r="A5357" t="s">
        <v>2839</v>
      </c>
      <c r="B5357" t="s">
        <v>2789</v>
      </c>
      <c r="C5357" t="s">
        <v>2888</v>
      </c>
      <c r="D5357" t="s">
        <v>1705</v>
      </c>
    </row>
    <row r="5358" spans="1:4" x14ac:dyDescent="0.35">
      <c r="A5358" t="s">
        <v>2840</v>
      </c>
      <c r="B5358" t="s">
        <v>2789</v>
      </c>
      <c r="C5358" t="s">
        <v>2888</v>
      </c>
      <c r="D5358" t="s">
        <v>1706</v>
      </c>
    </row>
    <row r="5359" spans="1:4" x14ac:dyDescent="0.35">
      <c r="A5359" t="s">
        <v>2841</v>
      </c>
      <c r="B5359" t="s">
        <v>2789</v>
      </c>
      <c r="C5359" t="s">
        <v>2888</v>
      </c>
      <c r="D5359" t="s">
        <v>1707</v>
      </c>
    </row>
    <row r="5360" spans="1:4" x14ac:dyDescent="0.35">
      <c r="A5360" t="s">
        <v>2842</v>
      </c>
      <c r="B5360" t="s">
        <v>2789</v>
      </c>
      <c r="C5360" t="s">
        <v>2888</v>
      </c>
      <c r="D5360" t="s">
        <v>1708</v>
      </c>
    </row>
    <row r="5361" spans="1:4" x14ac:dyDescent="0.35">
      <c r="A5361" t="s">
        <v>2843</v>
      </c>
      <c r="B5361" t="s">
        <v>2789</v>
      </c>
      <c r="C5361" t="s">
        <v>2888</v>
      </c>
      <c r="D5361" t="s">
        <v>1709</v>
      </c>
    </row>
    <row r="5362" spans="1:4" x14ac:dyDescent="0.35">
      <c r="A5362" t="s">
        <v>2844</v>
      </c>
      <c r="B5362" t="s">
        <v>2789</v>
      </c>
      <c r="C5362" t="s">
        <v>2888</v>
      </c>
      <c r="D5362" t="s">
        <v>1710</v>
      </c>
    </row>
    <row r="5363" spans="1:4" x14ac:dyDescent="0.35">
      <c r="A5363" t="s">
        <v>2845</v>
      </c>
      <c r="B5363" t="s">
        <v>2789</v>
      </c>
      <c r="C5363" t="s">
        <v>2888</v>
      </c>
      <c r="D5363" t="s">
        <v>1711</v>
      </c>
    </row>
    <row r="5364" spans="1:4" x14ac:dyDescent="0.35">
      <c r="A5364" t="s">
        <v>2846</v>
      </c>
      <c r="B5364" t="s">
        <v>2789</v>
      </c>
      <c r="C5364" t="s">
        <v>2888</v>
      </c>
      <c r="D5364" t="s">
        <v>1712</v>
      </c>
    </row>
    <row r="5365" spans="1:4" x14ac:dyDescent="0.35">
      <c r="A5365" t="s">
        <v>2847</v>
      </c>
      <c r="B5365" t="s">
        <v>2789</v>
      </c>
      <c r="C5365" t="s">
        <v>2888</v>
      </c>
      <c r="D5365" t="s">
        <v>1713</v>
      </c>
    </row>
    <row r="5366" spans="1:4" x14ac:dyDescent="0.35">
      <c r="A5366" t="s">
        <v>2848</v>
      </c>
      <c r="B5366" t="s">
        <v>2789</v>
      </c>
      <c r="C5366" t="s">
        <v>2888</v>
      </c>
      <c r="D5366" t="s">
        <v>1714</v>
      </c>
    </row>
    <row r="5367" spans="1:4" x14ac:dyDescent="0.35">
      <c r="A5367" t="s">
        <v>2849</v>
      </c>
      <c r="B5367" t="s">
        <v>2789</v>
      </c>
      <c r="C5367" t="s">
        <v>2888</v>
      </c>
      <c r="D5367" t="s">
        <v>1715</v>
      </c>
    </row>
    <row r="5368" spans="1:4" x14ac:dyDescent="0.35">
      <c r="A5368" t="s">
        <v>2850</v>
      </c>
      <c r="B5368" t="s">
        <v>2789</v>
      </c>
      <c r="C5368" t="s">
        <v>1770</v>
      </c>
      <c r="D5368" t="s">
        <v>1702</v>
      </c>
    </row>
    <row r="5369" spans="1:4" x14ac:dyDescent="0.35">
      <c r="A5369" t="s">
        <v>2851</v>
      </c>
      <c r="B5369" t="s">
        <v>2789</v>
      </c>
      <c r="C5369" t="s">
        <v>1770</v>
      </c>
      <c r="D5369" t="s">
        <v>1705</v>
      </c>
    </row>
    <row r="5370" spans="1:4" x14ac:dyDescent="0.35">
      <c r="A5370" t="s">
        <v>2852</v>
      </c>
      <c r="B5370" t="s">
        <v>2789</v>
      </c>
      <c r="C5370" t="s">
        <v>1770</v>
      </c>
      <c r="D5370" t="s">
        <v>1706</v>
      </c>
    </row>
    <row r="5371" spans="1:4" x14ac:dyDescent="0.35">
      <c r="A5371" t="s">
        <v>2853</v>
      </c>
      <c r="B5371" t="s">
        <v>2789</v>
      </c>
      <c r="C5371" t="s">
        <v>1770</v>
      </c>
      <c r="D5371" t="s">
        <v>1707</v>
      </c>
    </row>
    <row r="5372" spans="1:4" x14ac:dyDescent="0.35">
      <c r="A5372" t="s">
        <v>2854</v>
      </c>
      <c r="B5372" t="s">
        <v>2789</v>
      </c>
      <c r="C5372" t="s">
        <v>1770</v>
      </c>
      <c r="D5372" t="s">
        <v>1708</v>
      </c>
    </row>
    <row r="5373" spans="1:4" x14ac:dyDescent="0.35">
      <c r="A5373" t="s">
        <v>2855</v>
      </c>
      <c r="B5373" t="s">
        <v>2789</v>
      </c>
      <c r="C5373" t="s">
        <v>1770</v>
      </c>
      <c r="D5373" t="s">
        <v>1709</v>
      </c>
    </row>
    <row r="5374" spans="1:4" x14ac:dyDescent="0.35">
      <c r="A5374" t="s">
        <v>2856</v>
      </c>
      <c r="B5374" t="s">
        <v>2789</v>
      </c>
      <c r="C5374" t="s">
        <v>1770</v>
      </c>
      <c r="D5374" t="s">
        <v>1710</v>
      </c>
    </row>
    <row r="5375" spans="1:4" x14ac:dyDescent="0.35">
      <c r="A5375" t="s">
        <v>2857</v>
      </c>
      <c r="B5375" t="s">
        <v>2789</v>
      </c>
      <c r="C5375" t="s">
        <v>1770</v>
      </c>
      <c r="D5375" t="s">
        <v>1711</v>
      </c>
    </row>
    <row r="5376" spans="1:4" x14ac:dyDescent="0.35">
      <c r="A5376" t="s">
        <v>2858</v>
      </c>
      <c r="B5376" t="s">
        <v>2789</v>
      </c>
      <c r="C5376" t="s">
        <v>1770</v>
      </c>
      <c r="D5376" t="s">
        <v>1712</v>
      </c>
    </row>
    <row r="5377" spans="1:4" x14ac:dyDescent="0.35">
      <c r="A5377" t="s">
        <v>2859</v>
      </c>
      <c r="B5377" t="s">
        <v>2789</v>
      </c>
      <c r="C5377" t="s">
        <v>1770</v>
      </c>
      <c r="D5377" t="s">
        <v>1713</v>
      </c>
    </row>
    <row r="5378" spans="1:4" x14ac:dyDescent="0.35">
      <c r="A5378" t="s">
        <v>2860</v>
      </c>
      <c r="B5378" t="s">
        <v>2789</v>
      </c>
      <c r="C5378" t="s">
        <v>1770</v>
      </c>
      <c r="D5378" t="s">
        <v>1714</v>
      </c>
    </row>
    <row r="5379" spans="1:4" x14ac:dyDescent="0.35">
      <c r="A5379" t="s">
        <v>2861</v>
      </c>
      <c r="B5379" t="s">
        <v>2789</v>
      </c>
      <c r="C5379" t="s">
        <v>1770</v>
      </c>
      <c r="D5379" t="s">
        <v>1715</v>
      </c>
    </row>
    <row r="5380" spans="1:4" x14ac:dyDescent="0.35">
      <c r="A5380" t="s">
        <v>2862</v>
      </c>
      <c r="B5380" t="s">
        <v>2789</v>
      </c>
      <c r="C5380" t="s">
        <v>1771</v>
      </c>
      <c r="D5380" t="s">
        <v>1702</v>
      </c>
    </row>
    <row r="5381" spans="1:4" x14ac:dyDescent="0.35">
      <c r="A5381" t="s">
        <v>2863</v>
      </c>
      <c r="B5381" t="s">
        <v>2789</v>
      </c>
      <c r="C5381" t="s">
        <v>1771</v>
      </c>
      <c r="D5381" t="s">
        <v>1705</v>
      </c>
    </row>
    <row r="5382" spans="1:4" x14ac:dyDescent="0.35">
      <c r="A5382" t="s">
        <v>2864</v>
      </c>
      <c r="B5382" t="s">
        <v>2789</v>
      </c>
      <c r="C5382" t="s">
        <v>1771</v>
      </c>
      <c r="D5382" t="s">
        <v>1706</v>
      </c>
    </row>
    <row r="5383" spans="1:4" x14ac:dyDescent="0.35">
      <c r="A5383" t="s">
        <v>2865</v>
      </c>
      <c r="B5383" t="s">
        <v>2789</v>
      </c>
      <c r="C5383" t="s">
        <v>1771</v>
      </c>
      <c r="D5383" t="s">
        <v>1707</v>
      </c>
    </row>
    <row r="5384" spans="1:4" x14ac:dyDescent="0.35">
      <c r="A5384" t="s">
        <v>2866</v>
      </c>
      <c r="B5384" t="s">
        <v>2789</v>
      </c>
      <c r="C5384" t="s">
        <v>1771</v>
      </c>
      <c r="D5384" t="s">
        <v>1708</v>
      </c>
    </row>
    <row r="5385" spans="1:4" x14ac:dyDescent="0.35">
      <c r="A5385" t="s">
        <v>2867</v>
      </c>
      <c r="B5385" t="s">
        <v>2789</v>
      </c>
      <c r="C5385" t="s">
        <v>1771</v>
      </c>
      <c r="D5385" t="s">
        <v>1709</v>
      </c>
    </row>
    <row r="5386" spans="1:4" x14ac:dyDescent="0.35">
      <c r="A5386" t="s">
        <v>2868</v>
      </c>
      <c r="B5386" t="s">
        <v>2789</v>
      </c>
      <c r="C5386" t="s">
        <v>1771</v>
      </c>
      <c r="D5386" t="s">
        <v>1710</v>
      </c>
    </row>
    <row r="5387" spans="1:4" x14ac:dyDescent="0.35">
      <c r="A5387" t="s">
        <v>2869</v>
      </c>
      <c r="B5387" t="s">
        <v>2789</v>
      </c>
      <c r="C5387" t="s">
        <v>1771</v>
      </c>
      <c r="D5387" t="s">
        <v>1711</v>
      </c>
    </row>
    <row r="5388" spans="1:4" x14ac:dyDescent="0.35">
      <c r="A5388" t="s">
        <v>2870</v>
      </c>
      <c r="B5388" t="s">
        <v>2789</v>
      </c>
      <c r="C5388" t="s">
        <v>1771</v>
      </c>
      <c r="D5388" t="s">
        <v>1712</v>
      </c>
    </row>
    <row r="5389" spans="1:4" x14ac:dyDescent="0.35">
      <c r="A5389" t="s">
        <v>2871</v>
      </c>
      <c r="B5389" t="s">
        <v>2789</v>
      </c>
      <c r="C5389" t="s">
        <v>1771</v>
      </c>
      <c r="D5389" t="s">
        <v>1713</v>
      </c>
    </row>
    <row r="5390" spans="1:4" x14ac:dyDescent="0.35">
      <c r="A5390" t="s">
        <v>2872</v>
      </c>
      <c r="B5390" t="s">
        <v>2789</v>
      </c>
      <c r="C5390" t="s">
        <v>1771</v>
      </c>
      <c r="D5390" t="s">
        <v>1714</v>
      </c>
    </row>
    <row r="5391" spans="1:4" x14ac:dyDescent="0.35">
      <c r="A5391" t="s">
        <v>2873</v>
      </c>
      <c r="B5391" t="s">
        <v>2789</v>
      </c>
      <c r="C5391" t="s">
        <v>1771</v>
      </c>
      <c r="D5391" t="s">
        <v>1715</v>
      </c>
    </row>
    <row r="5392" spans="1:4" x14ac:dyDescent="0.35">
      <c r="A5392" t="s">
        <v>2874</v>
      </c>
      <c r="B5392" t="s">
        <v>2789</v>
      </c>
      <c r="C5392" t="s">
        <v>1772</v>
      </c>
      <c r="D5392" t="s">
        <v>1702</v>
      </c>
    </row>
    <row r="5393" spans="1:5" x14ac:dyDescent="0.35">
      <c r="A5393" t="s">
        <v>2875</v>
      </c>
      <c r="B5393" t="s">
        <v>2789</v>
      </c>
      <c r="C5393" t="s">
        <v>1772</v>
      </c>
      <c r="D5393" t="s">
        <v>1705</v>
      </c>
    </row>
    <row r="5394" spans="1:5" x14ac:dyDescent="0.35">
      <c r="A5394" t="s">
        <v>2876</v>
      </c>
      <c r="B5394" t="s">
        <v>2789</v>
      </c>
      <c r="C5394" t="s">
        <v>1772</v>
      </c>
      <c r="D5394" t="s">
        <v>1706</v>
      </c>
    </row>
    <row r="5395" spans="1:5" x14ac:dyDescent="0.35">
      <c r="A5395" t="s">
        <v>2877</v>
      </c>
      <c r="B5395" t="s">
        <v>2789</v>
      </c>
      <c r="C5395" t="s">
        <v>1772</v>
      </c>
      <c r="D5395" t="s">
        <v>1707</v>
      </c>
    </row>
    <row r="5396" spans="1:5" x14ac:dyDescent="0.35">
      <c r="A5396" t="s">
        <v>2878</v>
      </c>
      <c r="B5396" t="s">
        <v>2789</v>
      </c>
      <c r="C5396" t="s">
        <v>1772</v>
      </c>
      <c r="D5396" t="s">
        <v>1708</v>
      </c>
    </row>
    <row r="5397" spans="1:5" x14ac:dyDescent="0.35">
      <c r="A5397" t="s">
        <v>2879</v>
      </c>
      <c r="B5397" t="s">
        <v>2789</v>
      </c>
      <c r="C5397" t="s">
        <v>1772</v>
      </c>
      <c r="D5397" t="s">
        <v>1709</v>
      </c>
    </row>
    <row r="5398" spans="1:5" x14ac:dyDescent="0.35">
      <c r="A5398" t="s">
        <v>2880</v>
      </c>
      <c r="B5398" t="s">
        <v>2789</v>
      </c>
      <c r="C5398" t="s">
        <v>1772</v>
      </c>
      <c r="D5398" t="s">
        <v>1710</v>
      </c>
    </row>
    <row r="5399" spans="1:5" x14ac:dyDescent="0.35">
      <c r="A5399" t="s">
        <v>2881</v>
      </c>
      <c r="B5399" t="s">
        <v>2789</v>
      </c>
      <c r="C5399" t="s">
        <v>1772</v>
      </c>
      <c r="D5399" t="s">
        <v>1711</v>
      </c>
    </row>
    <row r="5400" spans="1:5" x14ac:dyDescent="0.35">
      <c r="A5400" t="s">
        <v>2882</v>
      </c>
      <c r="B5400" t="s">
        <v>2789</v>
      </c>
      <c r="C5400" t="s">
        <v>1772</v>
      </c>
      <c r="D5400" t="s">
        <v>1712</v>
      </c>
    </row>
    <row r="5401" spans="1:5" x14ac:dyDescent="0.35">
      <c r="A5401" t="s">
        <v>2883</v>
      </c>
      <c r="B5401" t="s">
        <v>2789</v>
      </c>
      <c r="C5401" t="s">
        <v>1772</v>
      </c>
      <c r="D5401" t="s">
        <v>1713</v>
      </c>
    </row>
    <row r="5402" spans="1:5" x14ac:dyDescent="0.35">
      <c r="A5402" t="s">
        <v>2884</v>
      </c>
      <c r="B5402" t="s">
        <v>2789</v>
      </c>
      <c r="C5402" t="s">
        <v>1772</v>
      </c>
      <c r="D5402" t="s">
        <v>1714</v>
      </c>
    </row>
    <row r="5403" spans="1:5" x14ac:dyDescent="0.35">
      <c r="A5403" t="s">
        <v>2885</v>
      </c>
      <c r="B5403" t="s">
        <v>2789</v>
      </c>
      <c r="C5403" t="s">
        <v>1772</v>
      </c>
      <c r="D5403" t="s">
        <v>1715</v>
      </c>
    </row>
    <row r="5404" spans="1:5" x14ac:dyDescent="0.35">
      <c r="A5404" t="s">
        <v>2924</v>
      </c>
      <c r="B5404" t="s">
        <v>2923</v>
      </c>
      <c r="C5404" t="s">
        <v>1721</v>
      </c>
      <c r="D5404" t="s">
        <v>3284</v>
      </c>
      <c r="E5404" t="s">
        <v>1702</v>
      </c>
    </row>
    <row r="5405" spans="1:5" x14ac:dyDescent="0.35">
      <c r="A5405" t="s">
        <v>2925</v>
      </c>
      <c r="B5405" t="s">
        <v>2923</v>
      </c>
      <c r="C5405" t="s">
        <v>1721</v>
      </c>
      <c r="D5405" t="s">
        <v>3284</v>
      </c>
      <c r="E5405" t="s">
        <v>1705</v>
      </c>
    </row>
    <row r="5406" spans="1:5" x14ac:dyDescent="0.35">
      <c r="A5406" t="s">
        <v>2926</v>
      </c>
      <c r="B5406" t="s">
        <v>2923</v>
      </c>
      <c r="C5406" t="s">
        <v>1721</v>
      </c>
      <c r="D5406" t="s">
        <v>3284</v>
      </c>
      <c r="E5406" t="s">
        <v>1706</v>
      </c>
    </row>
    <row r="5407" spans="1:5" x14ac:dyDescent="0.35">
      <c r="A5407" t="s">
        <v>2927</v>
      </c>
      <c r="B5407" t="s">
        <v>2923</v>
      </c>
      <c r="C5407" t="s">
        <v>1721</v>
      </c>
      <c r="D5407" t="s">
        <v>3284</v>
      </c>
      <c r="E5407" t="s">
        <v>1707</v>
      </c>
    </row>
    <row r="5408" spans="1:5" x14ac:dyDescent="0.35">
      <c r="A5408" t="s">
        <v>2928</v>
      </c>
      <c r="B5408" t="s">
        <v>2923</v>
      </c>
      <c r="C5408" t="s">
        <v>1721</v>
      </c>
      <c r="D5408" t="s">
        <v>3284</v>
      </c>
      <c r="E5408" t="s">
        <v>1708</v>
      </c>
    </row>
    <row r="5409" spans="1:5" x14ac:dyDescent="0.35">
      <c r="A5409" t="s">
        <v>2929</v>
      </c>
      <c r="B5409" t="s">
        <v>2923</v>
      </c>
      <c r="C5409" t="s">
        <v>1721</v>
      </c>
      <c r="D5409" t="s">
        <v>3284</v>
      </c>
      <c r="E5409" t="s">
        <v>1709</v>
      </c>
    </row>
    <row r="5410" spans="1:5" x14ac:dyDescent="0.35">
      <c r="A5410" t="s">
        <v>2930</v>
      </c>
      <c r="B5410" t="s">
        <v>2923</v>
      </c>
      <c r="C5410" t="s">
        <v>1721</v>
      </c>
      <c r="D5410" t="s">
        <v>3284</v>
      </c>
      <c r="E5410" t="s">
        <v>1710</v>
      </c>
    </row>
    <row r="5411" spans="1:5" x14ac:dyDescent="0.35">
      <c r="A5411" t="s">
        <v>2931</v>
      </c>
      <c r="B5411" t="s">
        <v>2923</v>
      </c>
      <c r="C5411" t="s">
        <v>1721</v>
      </c>
      <c r="D5411" t="s">
        <v>3284</v>
      </c>
      <c r="E5411" t="s">
        <v>1711</v>
      </c>
    </row>
    <row r="5412" spans="1:5" x14ac:dyDescent="0.35">
      <c r="A5412" t="s">
        <v>2932</v>
      </c>
      <c r="B5412" t="s">
        <v>2923</v>
      </c>
      <c r="C5412" t="s">
        <v>1721</v>
      </c>
      <c r="D5412" t="s">
        <v>3284</v>
      </c>
      <c r="E5412" t="s">
        <v>1712</v>
      </c>
    </row>
    <row r="5413" spans="1:5" x14ac:dyDescent="0.35">
      <c r="A5413" t="s">
        <v>2933</v>
      </c>
      <c r="B5413" t="s">
        <v>2923</v>
      </c>
      <c r="C5413" t="s">
        <v>1721</v>
      </c>
      <c r="D5413" t="s">
        <v>3284</v>
      </c>
      <c r="E5413" t="s">
        <v>1713</v>
      </c>
    </row>
    <row r="5414" spans="1:5" x14ac:dyDescent="0.35">
      <c r="A5414" t="s">
        <v>2934</v>
      </c>
      <c r="B5414" t="s">
        <v>2923</v>
      </c>
      <c r="C5414" t="s">
        <v>1721</v>
      </c>
      <c r="D5414" t="s">
        <v>3284</v>
      </c>
      <c r="E5414" t="s">
        <v>1714</v>
      </c>
    </row>
    <row r="5415" spans="1:5" x14ac:dyDescent="0.35">
      <c r="A5415" t="s">
        <v>2935</v>
      </c>
      <c r="B5415" t="s">
        <v>2923</v>
      </c>
      <c r="C5415" t="s">
        <v>1721</v>
      </c>
      <c r="D5415" t="s">
        <v>3284</v>
      </c>
      <c r="E5415" t="s">
        <v>1715</v>
      </c>
    </row>
    <row r="5416" spans="1:5" x14ac:dyDescent="0.35">
      <c r="A5416" t="s">
        <v>2936</v>
      </c>
      <c r="B5416" t="s">
        <v>2923</v>
      </c>
      <c r="C5416" t="s">
        <v>1721</v>
      </c>
      <c r="D5416" t="s">
        <v>3285</v>
      </c>
      <c r="E5416" t="s">
        <v>1702</v>
      </c>
    </row>
    <row r="5417" spans="1:5" x14ac:dyDescent="0.35">
      <c r="A5417" t="s">
        <v>2937</v>
      </c>
      <c r="B5417" t="s">
        <v>2923</v>
      </c>
      <c r="C5417" t="s">
        <v>1721</v>
      </c>
      <c r="D5417" t="s">
        <v>3285</v>
      </c>
      <c r="E5417" t="s">
        <v>1705</v>
      </c>
    </row>
    <row r="5418" spans="1:5" x14ac:dyDescent="0.35">
      <c r="A5418" t="s">
        <v>2938</v>
      </c>
      <c r="B5418" t="s">
        <v>2923</v>
      </c>
      <c r="C5418" t="s">
        <v>1721</v>
      </c>
      <c r="D5418" t="s">
        <v>3285</v>
      </c>
      <c r="E5418" t="s">
        <v>1706</v>
      </c>
    </row>
    <row r="5419" spans="1:5" x14ac:dyDescent="0.35">
      <c r="A5419" t="s">
        <v>2939</v>
      </c>
      <c r="B5419" t="s">
        <v>2923</v>
      </c>
      <c r="C5419" t="s">
        <v>1721</v>
      </c>
      <c r="D5419" t="s">
        <v>3285</v>
      </c>
      <c r="E5419" t="s">
        <v>1707</v>
      </c>
    </row>
    <row r="5420" spans="1:5" x14ac:dyDescent="0.35">
      <c r="A5420" t="s">
        <v>2940</v>
      </c>
      <c r="B5420" t="s">
        <v>2923</v>
      </c>
      <c r="C5420" t="s">
        <v>1721</v>
      </c>
      <c r="D5420" t="s">
        <v>3285</v>
      </c>
      <c r="E5420" t="s">
        <v>1708</v>
      </c>
    </row>
    <row r="5421" spans="1:5" x14ac:dyDescent="0.35">
      <c r="A5421" t="s">
        <v>2941</v>
      </c>
      <c r="B5421" t="s">
        <v>2923</v>
      </c>
      <c r="C5421" t="s">
        <v>1721</v>
      </c>
      <c r="D5421" t="s">
        <v>3285</v>
      </c>
      <c r="E5421" t="s">
        <v>1709</v>
      </c>
    </row>
    <row r="5422" spans="1:5" x14ac:dyDescent="0.35">
      <c r="A5422" t="s">
        <v>2942</v>
      </c>
      <c r="B5422" t="s">
        <v>2923</v>
      </c>
      <c r="C5422" t="s">
        <v>1721</v>
      </c>
      <c r="D5422" t="s">
        <v>3285</v>
      </c>
      <c r="E5422" t="s">
        <v>1710</v>
      </c>
    </row>
    <row r="5423" spans="1:5" x14ac:dyDescent="0.35">
      <c r="A5423" t="s">
        <v>2943</v>
      </c>
      <c r="B5423" t="s">
        <v>2923</v>
      </c>
      <c r="C5423" t="s">
        <v>1721</v>
      </c>
      <c r="D5423" t="s">
        <v>3285</v>
      </c>
      <c r="E5423" t="s">
        <v>1711</v>
      </c>
    </row>
    <row r="5424" spans="1:5" x14ac:dyDescent="0.35">
      <c r="A5424" t="s">
        <v>2944</v>
      </c>
      <c r="B5424" t="s">
        <v>2923</v>
      </c>
      <c r="C5424" t="s">
        <v>1721</v>
      </c>
      <c r="D5424" t="s">
        <v>3285</v>
      </c>
      <c r="E5424" t="s">
        <v>1712</v>
      </c>
    </row>
    <row r="5425" spans="1:5" x14ac:dyDescent="0.35">
      <c r="A5425" t="s">
        <v>2945</v>
      </c>
      <c r="B5425" t="s">
        <v>2923</v>
      </c>
      <c r="C5425" t="s">
        <v>1721</v>
      </c>
      <c r="D5425" t="s">
        <v>3285</v>
      </c>
      <c r="E5425" t="s">
        <v>1713</v>
      </c>
    </row>
    <row r="5426" spans="1:5" x14ac:dyDescent="0.35">
      <c r="A5426" t="s">
        <v>2946</v>
      </c>
      <c r="B5426" t="s">
        <v>2923</v>
      </c>
      <c r="C5426" t="s">
        <v>1721</v>
      </c>
      <c r="D5426" t="s">
        <v>3285</v>
      </c>
      <c r="E5426" t="s">
        <v>1714</v>
      </c>
    </row>
    <row r="5427" spans="1:5" x14ac:dyDescent="0.35">
      <c r="A5427" t="s">
        <v>2947</v>
      </c>
      <c r="B5427" t="s">
        <v>2923</v>
      </c>
      <c r="C5427" t="s">
        <v>1721</v>
      </c>
      <c r="D5427" t="s">
        <v>3285</v>
      </c>
      <c r="E5427" t="s">
        <v>1715</v>
      </c>
    </row>
    <row r="5428" spans="1:5" x14ac:dyDescent="0.35">
      <c r="A5428" t="s">
        <v>2948</v>
      </c>
      <c r="B5428" t="s">
        <v>2923</v>
      </c>
      <c r="C5428" t="s">
        <v>1721</v>
      </c>
      <c r="D5428" t="s">
        <v>3286</v>
      </c>
      <c r="E5428" t="s">
        <v>1702</v>
      </c>
    </row>
    <row r="5429" spans="1:5" x14ac:dyDescent="0.35">
      <c r="A5429" t="s">
        <v>2949</v>
      </c>
      <c r="B5429" t="s">
        <v>2923</v>
      </c>
      <c r="C5429" t="s">
        <v>1721</v>
      </c>
      <c r="D5429" t="s">
        <v>3286</v>
      </c>
      <c r="E5429" t="s">
        <v>1705</v>
      </c>
    </row>
    <row r="5430" spans="1:5" x14ac:dyDescent="0.35">
      <c r="A5430" t="s">
        <v>2950</v>
      </c>
      <c r="B5430" t="s">
        <v>2923</v>
      </c>
      <c r="C5430" t="s">
        <v>1721</v>
      </c>
      <c r="D5430" t="s">
        <v>3286</v>
      </c>
      <c r="E5430" t="s">
        <v>1706</v>
      </c>
    </row>
    <row r="5431" spans="1:5" x14ac:dyDescent="0.35">
      <c r="A5431" t="s">
        <v>2951</v>
      </c>
      <c r="B5431" t="s">
        <v>2923</v>
      </c>
      <c r="C5431" t="s">
        <v>1721</v>
      </c>
      <c r="D5431" t="s">
        <v>3286</v>
      </c>
      <c r="E5431" t="s">
        <v>1707</v>
      </c>
    </row>
    <row r="5432" spans="1:5" x14ac:dyDescent="0.35">
      <c r="A5432" t="s">
        <v>2952</v>
      </c>
      <c r="B5432" t="s">
        <v>2923</v>
      </c>
      <c r="C5432" t="s">
        <v>1721</v>
      </c>
      <c r="D5432" t="s">
        <v>3286</v>
      </c>
      <c r="E5432" t="s">
        <v>1708</v>
      </c>
    </row>
    <row r="5433" spans="1:5" x14ac:dyDescent="0.35">
      <c r="A5433" t="s">
        <v>2953</v>
      </c>
      <c r="B5433" t="s">
        <v>2923</v>
      </c>
      <c r="C5433" t="s">
        <v>1721</v>
      </c>
      <c r="D5433" t="s">
        <v>3286</v>
      </c>
      <c r="E5433" t="s">
        <v>1709</v>
      </c>
    </row>
    <row r="5434" spans="1:5" x14ac:dyDescent="0.35">
      <c r="A5434" t="s">
        <v>2954</v>
      </c>
      <c r="B5434" t="s">
        <v>2923</v>
      </c>
      <c r="C5434" t="s">
        <v>1721</v>
      </c>
      <c r="D5434" t="s">
        <v>3286</v>
      </c>
      <c r="E5434" t="s">
        <v>1710</v>
      </c>
    </row>
    <row r="5435" spans="1:5" x14ac:dyDescent="0.35">
      <c r="A5435" t="s">
        <v>2955</v>
      </c>
      <c r="B5435" t="s">
        <v>2923</v>
      </c>
      <c r="C5435" t="s">
        <v>1721</v>
      </c>
      <c r="D5435" t="s">
        <v>3286</v>
      </c>
      <c r="E5435" t="s">
        <v>1711</v>
      </c>
    </row>
    <row r="5436" spans="1:5" x14ac:dyDescent="0.35">
      <c r="A5436" t="s">
        <v>2956</v>
      </c>
      <c r="B5436" t="s">
        <v>2923</v>
      </c>
      <c r="C5436" t="s">
        <v>1721</v>
      </c>
      <c r="D5436" t="s">
        <v>3286</v>
      </c>
      <c r="E5436" t="s">
        <v>1712</v>
      </c>
    </row>
    <row r="5437" spans="1:5" x14ac:dyDescent="0.35">
      <c r="A5437" t="s">
        <v>2957</v>
      </c>
      <c r="B5437" t="s">
        <v>2923</v>
      </c>
      <c r="C5437" t="s">
        <v>1721</v>
      </c>
      <c r="D5437" t="s">
        <v>3286</v>
      </c>
      <c r="E5437" t="s">
        <v>1713</v>
      </c>
    </row>
    <row r="5438" spans="1:5" x14ac:dyDescent="0.35">
      <c r="A5438" t="s">
        <v>2958</v>
      </c>
      <c r="B5438" t="s">
        <v>2923</v>
      </c>
      <c r="C5438" t="s">
        <v>1721</v>
      </c>
      <c r="D5438" t="s">
        <v>3286</v>
      </c>
      <c r="E5438" t="s">
        <v>1714</v>
      </c>
    </row>
    <row r="5439" spans="1:5" x14ac:dyDescent="0.35">
      <c r="A5439" t="s">
        <v>2959</v>
      </c>
      <c r="B5439" t="s">
        <v>2923</v>
      </c>
      <c r="C5439" t="s">
        <v>1721</v>
      </c>
      <c r="D5439" t="s">
        <v>3286</v>
      </c>
      <c r="E5439" t="s">
        <v>1715</v>
      </c>
    </row>
    <row r="5440" spans="1:5" x14ac:dyDescent="0.35">
      <c r="A5440" t="s">
        <v>2960</v>
      </c>
      <c r="B5440" t="s">
        <v>2923</v>
      </c>
      <c r="C5440" t="s">
        <v>1721</v>
      </c>
      <c r="D5440" t="s">
        <v>3287</v>
      </c>
      <c r="E5440" t="s">
        <v>1702</v>
      </c>
    </row>
    <row r="5441" spans="1:5" x14ac:dyDescent="0.35">
      <c r="A5441" t="s">
        <v>2961</v>
      </c>
      <c r="B5441" t="s">
        <v>2923</v>
      </c>
      <c r="C5441" t="s">
        <v>1721</v>
      </c>
      <c r="D5441" t="s">
        <v>3287</v>
      </c>
      <c r="E5441" t="s">
        <v>1705</v>
      </c>
    </row>
    <row r="5442" spans="1:5" x14ac:dyDescent="0.35">
      <c r="A5442" t="s">
        <v>2962</v>
      </c>
      <c r="B5442" t="s">
        <v>2923</v>
      </c>
      <c r="C5442" t="s">
        <v>1721</v>
      </c>
      <c r="D5442" t="s">
        <v>3287</v>
      </c>
      <c r="E5442" t="s">
        <v>1706</v>
      </c>
    </row>
    <row r="5443" spans="1:5" x14ac:dyDescent="0.35">
      <c r="A5443" t="s">
        <v>2963</v>
      </c>
      <c r="B5443" t="s">
        <v>2923</v>
      </c>
      <c r="C5443" t="s">
        <v>1721</v>
      </c>
      <c r="D5443" t="s">
        <v>3287</v>
      </c>
      <c r="E5443" t="s">
        <v>1707</v>
      </c>
    </row>
    <row r="5444" spans="1:5" x14ac:dyDescent="0.35">
      <c r="A5444" t="s">
        <v>2964</v>
      </c>
      <c r="B5444" t="s">
        <v>2923</v>
      </c>
      <c r="C5444" t="s">
        <v>1721</v>
      </c>
      <c r="D5444" t="s">
        <v>3287</v>
      </c>
      <c r="E5444" t="s">
        <v>1708</v>
      </c>
    </row>
    <row r="5445" spans="1:5" x14ac:dyDescent="0.35">
      <c r="A5445" t="s">
        <v>2965</v>
      </c>
      <c r="B5445" t="s">
        <v>2923</v>
      </c>
      <c r="C5445" t="s">
        <v>1721</v>
      </c>
      <c r="D5445" t="s">
        <v>3287</v>
      </c>
      <c r="E5445" t="s">
        <v>1709</v>
      </c>
    </row>
    <row r="5446" spans="1:5" x14ac:dyDescent="0.35">
      <c r="A5446" t="s">
        <v>2966</v>
      </c>
      <c r="B5446" t="s">
        <v>2923</v>
      </c>
      <c r="C5446" t="s">
        <v>1721</v>
      </c>
      <c r="D5446" t="s">
        <v>3287</v>
      </c>
      <c r="E5446" t="s">
        <v>1710</v>
      </c>
    </row>
    <row r="5447" spans="1:5" x14ac:dyDescent="0.35">
      <c r="A5447" t="s">
        <v>2967</v>
      </c>
      <c r="B5447" t="s">
        <v>2923</v>
      </c>
      <c r="C5447" t="s">
        <v>1721</v>
      </c>
      <c r="D5447" t="s">
        <v>3287</v>
      </c>
      <c r="E5447" t="s">
        <v>1711</v>
      </c>
    </row>
    <row r="5448" spans="1:5" x14ac:dyDescent="0.35">
      <c r="A5448" t="s">
        <v>2968</v>
      </c>
      <c r="B5448" t="s">
        <v>2923</v>
      </c>
      <c r="C5448" t="s">
        <v>1721</v>
      </c>
      <c r="D5448" t="s">
        <v>3287</v>
      </c>
      <c r="E5448" t="s">
        <v>1712</v>
      </c>
    </row>
    <row r="5449" spans="1:5" x14ac:dyDescent="0.35">
      <c r="A5449" t="s">
        <v>2969</v>
      </c>
      <c r="B5449" t="s">
        <v>2923</v>
      </c>
      <c r="C5449" t="s">
        <v>1721</v>
      </c>
      <c r="D5449" t="s">
        <v>3287</v>
      </c>
      <c r="E5449" t="s">
        <v>1713</v>
      </c>
    </row>
    <row r="5450" spans="1:5" x14ac:dyDescent="0.35">
      <c r="A5450" t="s">
        <v>2970</v>
      </c>
      <c r="B5450" t="s">
        <v>2923</v>
      </c>
      <c r="C5450" t="s">
        <v>1721</v>
      </c>
      <c r="D5450" t="s">
        <v>3287</v>
      </c>
      <c r="E5450" t="s">
        <v>1714</v>
      </c>
    </row>
    <row r="5451" spans="1:5" x14ac:dyDescent="0.35">
      <c r="A5451" t="s">
        <v>2971</v>
      </c>
      <c r="B5451" t="s">
        <v>2923</v>
      </c>
      <c r="C5451" t="s">
        <v>1721</v>
      </c>
      <c r="D5451" t="s">
        <v>3287</v>
      </c>
      <c r="E5451" t="s">
        <v>1715</v>
      </c>
    </row>
    <row r="5452" spans="1:5" x14ac:dyDescent="0.35">
      <c r="A5452" t="s">
        <v>2972</v>
      </c>
      <c r="B5452" t="s">
        <v>2923</v>
      </c>
      <c r="C5452" t="s">
        <v>1721</v>
      </c>
      <c r="D5452" t="s">
        <v>3288</v>
      </c>
      <c r="E5452" t="s">
        <v>1702</v>
      </c>
    </row>
    <row r="5453" spans="1:5" x14ac:dyDescent="0.35">
      <c r="A5453" t="s">
        <v>2973</v>
      </c>
      <c r="B5453" t="s">
        <v>2923</v>
      </c>
      <c r="C5453" t="s">
        <v>1721</v>
      </c>
      <c r="D5453" t="s">
        <v>3288</v>
      </c>
      <c r="E5453" t="s">
        <v>1705</v>
      </c>
    </row>
    <row r="5454" spans="1:5" x14ac:dyDescent="0.35">
      <c r="A5454" t="s">
        <v>2974</v>
      </c>
      <c r="B5454" t="s">
        <v>2923</v>
      </c>
      <c r="C5454" t="s">
        <v>1721</v>
      </c>
      <c r="D5454" t="s">
        <v>3288</v>
      </c>
      <c r="E5454" t="s">
        <v>1706</v>
      </c>
    </row>
    <row r="5455" spans="1:5" x14ac:dyDescent="0.35">
      <c r="A5455" t="s">
        <v>2975</v>
      </c>
      <c r="B5455" t="s">
        <v>2923</v>
      </c>
      <c r="C5455" t="s">
        <v>1721</v>
      </c>
      <c r="D5455" t="s">
        <v>3288</v>
      </c>
      <c r="E5455" t="s">
        <v>1707</v>
      </c>
    </row>
    <row r="5456" spans="1:5" x14ac:dyDescent="0.35">
      <c r="A5456" t="s">
        <v>2976</v>
      </c>
      <c r="B5456" t="s">
        <v>2923</v>
      </c>
      <c r="C5456" t="s">
        <v>1721</v>
      </c>
      <c r="D5456" t="s">
        <v>3288</v>
      </c>
      <c r="E5456" t="s">
        <v>1708</v>
      </c>
    </row>
    <row r="5457" spans="1:5" x14ac:dyDescent="0.35">
      <c r="A5457" t="s">
        <v>2977</v>
      </c>
      <c r="B5457" t="s">
        <v>2923</v>
      </c>
      <c r="C5457" t="s">
        <v>1721</v>
      </c>
      <c r="D5457" t="s">
        <v>3288</v>
      </c>
      <c r="E5457" t="s">
        <v>1709</v>
      </c>
    </row>
    <row r="5458" spans="1:5" x14ac:dyDescent="0.35">
      <c r="A5458" t="s">
        <v>2978</v>
      </c>
      <c r="B5458" t="s">
        <v>2923</v>
      </c>
      <c r="C5458" t="s">
        <v>1721</v>
      </c>
      <c r="D5458" t="s">
        <v>3288</v>
      </c>
      <c r="E5458" t="s">
        <v>1710</v>
      </c>
    </row>
    <row r="5459" spans="1:5" x14ac:dyDescent="0.35">
      <c r="A5459" t="s">
        <v>2979</v>
      </c>
      <c r="B5459" t="s">
        <v>2923</v>
      </c>
      <c r="C5459" t="s">
        <v>1721</v>
      </c>
      <c r="D5459" t="s">
        <v>3288</v>
      </c>
      <c r="E5459" t="s">
        <v>1711</v>
      </c>
    </row>
    <row r="5460" spans="1:5" x14ac:dyDescent="0.35">
      <c r="A5460" t="s">
        <v>2980</v>
      </c>
      <c r="B5460" t="s">
        <v>2923</v>
      </c>
      <c r="C5460" t="s">
        <v>1721</v>
      </c>
      <c r="D5460" t="s">
        <v>3288</v>
      </c>
      <c r="E5460" t="s">
        <v>1712</v>
      </c>
    </row>
    <row r="5461" spans="1:5" x14ac:dyDescent="0.35">
      <c r="A5461" t="s">
        <v>2981</v>
      </c>
      <c r="B5461" t="s">
        <v>2923</v>
      </c>
      <c r="C5461" t="s">
        <v>1721</v>
      </c>
      <c r="D5461" t="s">
        <v>3288</v>
      </c>
      <c r="E5461" t="s">
        <v>1713</v>
      </c>
    </row>
    <row r="5462" spans="1:5" x14ac:dyDescent="0.35">
      <c r="A5462" t="s">
        <v>2982</v>
      </c>
      <c r="B5462" t="s">
        <v>2923</v>
      </c>
      <c r="C5462" t="s">
        <v>1721</v>
      </c>
      <c r="D5462" t="s">
        <v>3288</v>
      </c>
      <c r="E5462" t="s">
        <v>1714</v>
      </c>
    </row>
    <row r="5463" spans="1:5" x14ac:dyDescent="0.35">
      <c r="A5463" t="s">
        <v>2983</v>
      </c>
      <c r="B5463" t="s">
        <v>2923</v>
      </c>
      <c r="C5463" t="s">
        <v>1721</v>
      </c>
      <c r="D5463" t="s">
        <v>3288</v>
      </c>
      <c r="E5463" t="s">
        <v>1715</v>
      </c>
    </row>
    <row r="5464" spans="1:5" x14ac:dyDescent="0.35">
      <c r="A5464" t="s">
        <v>2984</v>
      </c>
      <c r="B5464" t="s">
        <v>2923</v>
      </c>
      <c r="C5464" t="s">
        <v>1721</v>
      </c>
      <c r="D5464" t="s">
        <v>3289</v>
      </c>
      <c r="E5464" t="s">
        <v>1702</v>
      </c>
    </row>
    <row r="5465" spans="1:5" x14ac:dyDescent="0.35">
      <c r="A5465" t="s">
        <v>2985</v>
      </c>
      <c r="B5465" t="s">
        <v>2923</v>
      </c>
      <c r="C5465" t="s">
        <v>1721</v>
      </c>
      <c r="D5465" t="s">
        <v>3289</v>
      </c>
      <c r="E5465" t="s">
        <v>1705</v>
      </c>
    </row>
    <row r="5466" spans="1:5" x14ac:dyDescent="0.35">
      <c r="A5466" t="s">
        <v>2986</v>
      </c>
      <c r="B5466" t="s">
        <v>2923</v>
      </c>
      <c r="C5466" t="s">
        <v>1721</v>
      </c>
      <c r="D5466" t="s">
        <v>3289</v>
      </c>
      <c r="E5466" t="s">
        <v>1706</v>
      </c>
    </row>
    <row r="5467" spans="1:5" x14ac:dyDescent="0.35">
      <c r="A5467" t="s">
        <v>2987</v>
      </c>
      <c r="B5467" t="s">
        <v>2923</v>
      </c>
      <c r="C5467" t="s">
        <v>1721</v>
      </c>
      <c r="D5467" t="s">
        <v>3289</v>
      </c>
      <c r="E5467" t="s">
        <v>1707</v>
      </c>
    </row>
    <row r="5468" spans="1:5" x14ac:dyDescent="0.35">
      <c r="A5468" t="s">
        <v>2988</v>
      </c>
      <c r="B5468" t="s">
        <v>2923</v>
      </c>
      <c r="C5468" t="s">
        <v>1721</v>
      </c>
      <c r="D5468" t="s">
        <v>3289</v>
      </c>
      <c r="E5468" t="s">
        <v>1708</v>
      </c>
    </row>
    <row r="5469" spans="1:5" x14ac:dyDescent="0.35">
      <c r="A5469" t="s">
        <v>2989</v>
      </c>
      <c r="B5469" t="s">
        <v>2923</v>
      </c>
      <c r="C5469" t="s">
        <v>1721</v>
      </c>
      <c r="D5469" t="s">
        <v>3289</v>
      </c>
      <c r="E5469" t="s">
        <v>1709</v>
      </c>
    </row>
    <row r="5470" spans="1:5" x14ac:dyDescent="0.35">
      <c r="A5470" t="s">
        <v>2990</v>
      </c>
      <c r="B5470" t="s">
        <v>2923</v>
      </c>
      <c r="C5470" t="s">
        <v>1721</v>
      </c>
      <c r="D5470" t="s">
        <v>3289</v>
      </c>
      <c r="E5470" t="s">
        <v>1710</v>
      </c>
    </row>
    <row r="5471" spans="1:5" x14ac:dyDescent="0.35">
      <c r="A5471" t="s">
        <v>2991</v>
      </c>
      <c r="B5471" t="s">
        <v>2923</v>
      </c>
      <c r="C5471" t="s">
        <v>1721</v>
      </c>
      <c r="D5471" t="s">
        <v>3289</v>
      </c>
      <c r="E5471" t="s">
        <v>1711</v>
      </c>
    </row>
    <row r="5472" spans="1:5" x14ac:dyDescent="0.35">
      <c r="A5472" t="s">
        <v>2992</v>
      </c>
      <c r="B5472" t="s">
        <v>2923</v>
      </c>
      <c r="C5472" t="s">
        <v>1721</v>
      </c>
      <c r="D5472" t="s">
        <v>3289</v>
      </c>
      <c r="E5472" t="s">
        <v>1712</v>
      </c>
    </row>
    <row r="5473" spans="1:5" x14ac:dyDescent="0.35">
      <c r="A5473" t="s">
        <v>2993</v>
      </c>
      <c r="B5473" t="s">
        <v>2923</v>
      </c>
      <c r="C5473" t="s">
        <v>1721</v>
      </c>
      <c r="D5473" t="s">
        <v>3289</v>
      </c>
      <c r="E5473" t="s">
        <v>1713</v>
      </c>
    </row>
    <row r="5474" spans="1:5" x14ac:dyDescent="0.35">
      <c r="A5474" t="s">
        <v>2994</v>
      </c>
      <c r="B5474" t="s">
        <v>2923</v>
      </c>
      <c r="C5474" t="s">
        <v>1721</v>
      </c>
      <c r="D5474" t="s">
        <v>3289</v>
      </c>
      <c r="E5474" t="s">
        <v>1714</v>
      </c>
    </row>
    <row r="5475" spans="1:5" x14ac:dyDescent="0.35">
      <c r="A5475" t="s">
        <v>2995</v>
      </c>
      <c r="B5475" t="s">
        <v>2923</v>
      </c>
      <c r="C5475" t="s">
        <v>1721</v>
      </c>
      <c r="D5475" t="s">
        <v>3289</v>
      </c>
      <c r="E5475" t="s">
        <v>1715</v>
      </c>
    </row>
    <row r="5476" spans="1:5" x14ac:dyDescent="0.35">
      <c r="A5476" t="s">
        <v>2996</v>
      </c>
      <c r="B5476" t="s">
        <v>2923</v>
      </c>
      <c r="C5476" t="s">
        <v>1721</v>
      </c>
      <c r="D5476" t="s">
        <v>3290</v>
      </c>
      <c r="E5476" t="s">
        <v>1702</v>
      </c>
    </row>
    <row r="5477" spans="1:5" x14ac:dyDescent="0.35">
      <c r="A5477" t="s">
        <v>2997</v>
      </c>
      <c r="B5477" t="s">
        <v>2923</v>
      </c>
      <c r="C5477" t="s">
        <v>1721</v>
      </c>
      <c r="D5477" t="s">
        <v>3290</v>
      </c>
      <c r="E5477" t="s">
        <v>1705</v>
      </c>
    </row>
    <row r="5478" spans="1:5" x14ac:dyDescent="0.35">
      <c r="A5478" t="s">
        <v>2998</v>
      </c>
      <c r="B5478" t="s">
        <v>2923</v>
      </c>
      <c r="C5478" t="s">
        <v>1721</v>
      </c>
      <c r="D5478" t="s">
        <v>3290</v>
      </c>
      <c r="E5478" t="s">
        <v>1706</v>
      </c>
    </row>
    <row r="5479" spans="1:5" x14ac:dyDescent="0.35">
      <c r="A5479" t="s">
        <v>2999</v>
      </c>
      <c r="B5479" t="s">
        <v>2923</v>
      </c>
      <c r="C5479" t="s">
        <v>1721</v>
      </c>
      <c r="D5479" t="s">
        <v>3290</v>
      </c>
      <c r="E5479" t="s">
        <v>1707</v>
      </c>
    </row>
    <row r="5480" spans="1:5" x14ac:dyDescent="0.35">
      <c r="A5480" t="s">
        <v>3000</v>
      </c>
      <c r="B5480" t="s">
        <v>2923</v>
      </c>
      <c r="C5480" t="s">
        <v>1721</v>
      </c>
      <c r="D5480" t="s">
        <v>3290</v>
      </c>
      <c r="E5480" t="s">
        <v>1708</v>
      </c>
    </row>
    <row r="5481" spans="1:5" x14ac:dyDescent="0.35">
      <c r="A5481" t="s">
        <v>3001</v>
      </c>
      <c r="B5481" t="s">
        <v>2923</v>
      </c>
      <c r="C5481" t="s">
        <v>1721</v>
      </c>
      <c r="D5481" t="s">
        <v>3290</v>
      </c>
      <c r="E5481" t="s">
        <v>1709</v>
      </c>
    </row>
    <row r="5482" spans="1:5" x14ac:dyDescent="0.35">
      <c r="A5482" t="s">
        <v>3002</v>
      </c>
      <c r="B5482" t="s">
        <v>2923</v>
      </c>
      <c r="C5482" t="s">
        <v>1721</v>
      </c>
      <c r="D5482" t="s">
        <v>3290</v>
      </c>
      <c r="E5482" t="s">
        <v>1710</v>
      </c>
    </row>
    <row r="5483" spans="1:5" x14ac:dyDescent="0.35">
      <c r="A5483" t="s">
        <v>3003</v>
      </c>
      <c r="B5483" t="s">
        <v>2923</v>
      </c>
      <c r="C5483" t="s">
        <v>1721</v>
      </c>
      <c r="D5483" t="s">
        <v>3290</v>
      </c>
      <c r="E5483" t="s">
        <v>1711</v>
      </c>
    </row>
    <row r="5484" spans="1:5" x14ac:dyDescent="0.35">
      <c r="A5484" t="s">
        <v>3004</v>
      </c>
      <c r="B5484" t="s">
        <v>2923</v>
      </c>
      <c r="C5484" t="s">
        <v>1721</v>
      </c>
      <c r="D5484" t="s">
        <v>3290</v>
      </c>
      <c r="E5484" t="s">
        <v>1712</v>
      </c>
    </row>
    <row r="5485" spans="1:5" x14ac:dyDescent="0.35">
      <c r="A5485" t="s">
        <v>3005</v>
      </c>
      <c r="B5485" t="s">
        <v>2923</v>
      </c>
      <c r="C5485" t="s">
        <v>1721</v>
      </c>
      <c r="D5485" t="s">
        <v>3290</v>
      </c>
      <c r="E5485" t="s">
        <v>1713</v>
      </c>
    </row>
    <row r="5486" spans="1:5" x14ac:dyDescent="0.35">
      <c r="A5486" t="s">
        <v>3006</v>
      </c>
      <c r="B5486" t="s">
        <v>2923</v>
      </c>
      <c r="C5486" t="s">
        <v>1721</v>
      </c>
      <c r="D5486" t="s">
        <v>3290</v>
      </c>
      <c r="E5486" t="s">
        <v>1714</v>
      </c>
    </row>
    <row r="5487" spans="1:5" x14ac:dyDescent="0.35">
      <c r="A5487" t="s">
        <v>3007</v>
      </c>
      <c r="B5487" t="s">
        <v>2923</v>
      </c>
      <c r="C5487" t="s">
        <v>1721</v>
      </c>
      <c r="D5487" t="s">
        <v>3290</v>
      </c>
      <c r="E5487" t="s">
        <v>1715</v>
      </c>
    </row>
    <row r="5488" spans="1:5" x14ac:dyDescent="0.35">
      <c r="A5488" t="s">
        <v>3008</v>
      </c>
      <c r="B5488" t="s">
        <v>2923</v>
      </c>
      <c r="C5488" t="s">
        <v>1721</v>
      </c>
      <c r="D5488" t="s">
        <v>3291</v>
      </c>
      <c r="E5488" t="s">
        <v>1702</v>
      </c>
    </row>
    <row r="5489" spans="1:5" x14ac:dyDescent="0.35">
      <c r="A5489" t="s">
        <v>3009</v>
      </c>
      <c r="B5489" t="s">
        <v>2923</v>
      </c>
      <c r="C5489" t="s">
        <v>1721</v>
      </c>
      <c r="D5489" t="s">
        <v>3291</v>
      </c>
      <c r="E5489" t="s">
        <v>1705</v>
      </c>
    </row>
    <row r="5490" spans="1:5" x14ac:dyDescent="0.35">
      <c r="A5490" t="s">
        <v>3010</v>
      </c>
      <c r="B5490" t="s">
        <v>2923</v>
      </c>
      <c r="C5490" t="s">
        <v>1721</v>
      </c>
      <c r="D5490" t="s">
        <v>3291</v>
      </c>
      <c r="E5490" t="s">
        <v>1706</v>
      </c>
    </row>
    <row r="5491" spans="1:5" x14ac:dyDescent="0.35">
      <c r="A5491" t="s">
        <v>3011</v>
      </c>
      <c r="B5491" t="s">
        <v>2923</v>
      </c>
      <c r="C5491" t="s">
        <v>1721</v>
      </c>
      <c r="D5491" t="s">
        <v>3291</v>
      </c>
      <c r="E5491" t="s">
        <v>1707</v>
      </c>
    </row>
    <row r="5492" spans="1:5" x14ac:dyDescent="0.35">
      <c r="A5492" t="s">
        <v>3012</v>
      </c>
      <c r="B5492" t="s">
        <v>2923</v>
      </c>
      <c r="C5492" t="s">
        <v>1721</v>
      </c>
      <c r="D5492" t="s">
        <v>3291</v>
      </c>
      <c r="E5492" t="s">
        <v>1708</v>
      </c>
    </row>
    <row r="5493" spans="1:5" x14ac:dyDescent="0.35">
      <c r="A5493" t="s">
        <v>3013</v>
      </c>
      <c r="B5493" t="s">
        <v>2923</v>
      </c>
      <c r="C5493" t="s">
        <v>1721</v>
      </c>
      <c r="D5493" t="s">
        <v>3291</v>
      </c>
      <c r="E5493" t="s">
        <v>1709</v>
      </c>
    </row>
    <row r="5494" spans="1:5" x14ac:dyDescent="0.35">
      <c r="A5494" t="s">
        <v>3014</v>
      </c>
      <c r="B5494" t="s">
        <v>2923</v>
      </c>
      <c r="C5494" t="s">
        <v>1721</v>
      </c>
      <c r="D5494" t="s">
        <v>3291</v>
      </c>
      <c r="E5494" t="s">
        <v>1710</v>
      </c>
    </row>
    <row r="5495" spans="1:5" x14ac:dyDescent="0.35">
      <c r="A5495" t="s">
        <v>3015</v>
      </c>
      <c r="B5495" t="s">
        <v>2923</v>
      </c>
      <c r="C5495" t="s">
        <v>1721</v>
      </c>
      <c r="D5495" t="s">
        <v>3291</v>
      </c>
      <c r="E5495" t="s">
        <v>1711</v>
      </c>
    </row>
    <row r="5496" spans="1:5" x14ac:dyDescent="0.35">
      <c r="A5496" t="s">
        <v>3016</v>
      </c>
      <c r="B5496" t="s">
        <v>2923</v>
      </c>
      <c r="C5496" t="s">
        <v>1721</v>
      </c>
      <c r="D5496" t="s">
        <v>3291</v>
      </c>
      <c r="E5496" t="s">
        <v>1712</v>
      </c>
    </row>
    <row r="5497" spans="1:5" x14ac:dyDescent="0.35">
      <c r="A5497" t="s">
        <v>3017</v>
      </c>
      <c r="B5497" t="s">
        <v>2923</v>
      </c>
      <c r="C5497" t="s">
        <v>1721</v>
      </c>
      <c r="D5497" t="s">
        <v>3291</v>
      </c>
      <c r="E5497" t="s">
        <v>1713</v>
      </c>
    </row>
    <row r="5498" spans="1:5" x14ac:dyDescent="0.35">
      <c r="A5498" t="s">
        <v>3018</v>
      </c>
      <c r="B5498" t="s">
        <v>2923</v>
      </c>
      <c r="C5498" t="s">
        <v>1721</v>
      </c>
      <c r="D5498" t="s">
        <v>3291</v>
      </c>
      <c r="E5498" t="s">
        <v>1714</v>
      </c>
    </row>
    <row r="5499" spans="1:5" x14ac:dyDescent="0.35">
      <c r="A5499" t="s">
        <v>3019</v>
      </c>
      <c r="B5499" t="s">
        <v>2923</v>
      </c>
      <c r="C5499" t="s">
        <v>1721</v>
      </c>
      <c r="D5499" t="s">
        <v>3291</v>
      </c>
      <c r="E5499" t="s">
        <v>1715</v>
      </c>
    </row>
    <row r="5500" spans="1:5" x14ac:dyDescent="0.35">
      <c r="A5500" t="s">
        <v>3020</v>
      </c>
      <c r="B5500" t="s">
        <v>2923</v>
      </c>
      <c r="C5500" t="s">
        <v>1721</v>
      </c>
      <c r="D5500" t="s">
        <v>3292</v>
      </c>
      <c r="E5500" t="s">
        <v>1702</v>
      </c>
    </row>
    <row r="5501" spans="1:5" x14ac:dyDescent="0.35">
      <c r="A5501" t="s">
        <v>3021</v>
      </c>
      <c r="B5501" t="s">
        <v>2923</v>
      </c>
      <c r="C5501" t="s">
        <v>1721</v>
      </c>
      <c r="D5501" t="s">
        <v>3292</v>
      </c>
      <c r="E5501" t="s">
        <v>1705</v>
      </c>
    </row>
    <row r="5502" spans="1:5" x14ac:dyDescent="0.35">
      <c r="A5502" t="s">
        <v>3022</v>
      </c>
      <c r="B5502" t="s">
        <v>2923</v>
      </c>
      <c r="C5502" t="s">
        <v>1721</v>
      </c>
      <c r="D5502" t="s">
        <v>3292</v>
      </c>
      <c r="E5502" t="s">
        <v>1706</v>
      </c>
    </row>
    <row r="5503" spans="1:5" x14ac:dyDescent="0.35">
      <c r="A5503" t="s">
        <v>3023</v>
      </c>
      <c r="B5503" t="s">
        <v>2923</v>
      </c>
      <c r="C5503" t="s">
        <v>1721</v>
      </c>
      <c r="D5503" t="s">
        <v>3292</v>
      </c>
      <c r="E5503" t="s">
        <v>1707</v>
      </c>
    </row>
    <row r="5504" spans="1:5" x14ac:dyDescent="0.35">
      <c r="A5504" t="s">
        <v>3024</v>
      </c>
      <c r="B5504" t="s">
        <v>2923</v>
      </c>
      <c r="C5504" t="s">
        <v>1721</v>
      </c>
      <c r="D5504" t="s">
        <v>3292</v>
      </c>
      <c r="E5504" t="s">
        <v>1708</v>
      </c>
    </row>
    <row r="5505" spans="1:5" x14ac:dyDescent="0.35">
      <c r="A5505" t="s">
        <v>3025</v>
      </c>
      <c r="B5505" t="s">
        <v>2923</v>
      </c>
      <c r="C5505" t="s">
        <v>1721</v>
      </c>
      <c r="D5505" t="s">
        <v>3292</v>
      </c>
      <c r="E5505" t="s">
        <v>1709</v>
      </c>
    </row>
    <row r="5506" spans="1:5" x14ac:dyDescent="0.35">
      <c r="A5506" t="s">
        <v>3026</v>
      </c>
      <c r="B5506" t="s">
        <v>2923</v>
      </c>
      <c r="C5506" t="s">
        <v>1721</v>
      </c>
      <c r="D5506" t="s">
        <v>3292</v>
      </c>
      <c r="E5506" t="s">
        <v>1710</v>
      </c>
    </row>
    <row r="5507" spans="1:5" x14ac:dyDescent="0.35">
      <c r="A5507" t="s">
        <v>3027</v>
      </c>
      <c r="B5507" t="s">
        <v>2923</v>
      </c>
      <c r="C5507" t="s">
        <v>1721</v>
      </c>
      <c r="D5507" t="s">
        <v>3292</v>
      </c>
      <c r="E5507" t="s">
        <v>1711</v>
      </c>
    </row>
    <row r="5508" spans="1:5" x14ac:dyDescent="0.35">
      <c r="A5508" t="s">
        <v>3028</v>
      </c>
      <c r="B5508" t="s">
        <v>2923</v>
      </c>
      <c r="C5508" t="s">
        <v>1721</v>
      </c>
      <c r="D5508" t="s">
        <v>3292</v>
      </c>
      <c r="E5508" t="s">
        <v>1712</v>
      </c>
    </row>
    <row r="5509" spans="1:5" x14ac:dyDescent="0.35">
      <c r="A5509" t="s">
        <v>3029</v>
      </c>
      <c r="B5509" t="s">
        <v>2923</v>
      </c>
      <c r="C5509" t="s">
        <v>1721</v>
      </c>
      <c r="D5509" t="s">
        <v>3292</v>
      </c>
      <c r="E5509" t="s">
        <v>1713</v>
      </c>
    </row>
    <row r="5510" spans="1:5" x14ac:dyDescent="0.35">
      <c r="A5510" t="s">
        <v>3030</v>
      </c>
      <c r="B5510" t="s">
        <v>2923</v>
      </c>
      <c r="C5510" t="s">
        <v>1721</v>
      </c>
      <c r="D5510" t="s">
        <v>3292</v>
      </c>
      <c r="E5510" t="s">
        <v>1714</v>
      </c>
    </row>
    <row r="5511" spans="1:5" x14ac:dyDescent="0.35">
      <c r="A5511" t="s">
        <v>3031</v>
      </c>
      <c r="B5511" t="s">
        <v>2923</v>
      </c>
      <c r="C5511" t="s">
        <v>1721</v>
      </c>
      <c r="D5511" t="s">
        <v>3292</v>
      </c>
      <c r="E5511" t="s">
        <v>1715</v>
      </c>
    </row>
    <row r="5512" spans="1:5" x14ac:dyDescent="0.35">
      <c r="A5512" t="s">
        <v>3032</v>
      </c>
      <c r="B5512" t="s">
        <v>2923</v>
      </c>
      <c r="C5512" t="s">
        <v>1721</v>
      </c>
      <c r="D5512" t="s">
        <v>3293</v>
      </c>
      <c r="E5512" t="s">
        <v>1702</v>
      </c>
    </row>
    <row r="5513" spans="1:5" x14ac:dyDescent="0.35">
      <c r="A5513" t="s">
        <v>3033</v>
      </c>
      <c r="B5513" t="s">
        <v>2923</v>
      </c>
      <c r="C5513" t="s">
        <v>1721</v>
      </c>
      <c r="D5513" t="s">
        <v>3293</v>
      </c>
      <c r="E5513" t="s">
        <v>1705</v>
      </c>
    </row>
    <row r="5514" spans="1:5" x14ac:dyDescent="0.35">
      <c r="A5514" t="s">
        <v>3034</v>
      </c>
      <c r="B5514" t="s">
        <v>2923</v>
      </c>
      <c r="C5514" t="s">
        <v>1721</v>
      </c>
      <c r="D5514" t="s">
        <v>3293</v>
      </c>
      <c r="E5514" t="s">
        <v>1706</v>
      </c>
    </row>
    <row r="5515" spans="1:5" x14ac:dyDescent="0.35">
      <c r="A5515" t="s">
        <v>3035</v>
      </c>
      <c r="B5515" t="s">
        <v>2923</v>
      </c>
      <c r="C5515" t="s">
        <v>1721</v>
      </c>
      <c r="D5515" t="s">
        <v>3293</v>
      </c>
      <c r="E5515" t="s">
        <v>1707</v>
      </c>
    </row>
    <row r="5516" spans="1:5" x14ac:dyDescent="0.35">
      <c r="A5516" t="s">
        <v>3036</v>
      </c>
      <c r="B5516" t="s">
        <v>2923</v>
      </c>
      <c r="C5516" t="s">
        <v>1721</v>
      </c>
      <c r="D5516" t="s">
        <v>3293</v>
      </c>
      <c r="E5516" t="s">
        <v>1708</v>
      </c>
    </row>
    <row r="5517" spans="1:5" x14ac:dyDescent="0.35">
      <c r="A5517" t="s">
        <v>3037</v>
      </c>
      <c r="B5517" t="s">
        <v>2923</v>
      </c>
      <c r="C5517" t="s">
        <v>1721</v>
      </c>
      <c r="D5517" t="s">
        <v>3293</v>
      </c>
      <c r="E5517" t="s">
        <v>1709</v>
      </c>
    </row>
    <row r="5518" spans="1:5" x14ac:dyDescent="0.35">
      <c r="A5518" t="s">
        <v>3038</v>
      </c>
      <c r="B5518" t="s">
        <v>2923</v>
      </c>
      <c r="C5518" t="s">
        <v>1721</v>
      </c>
      <c r="D5518" t="s">
        <v>3293</v>
      </c>
      <c r="E5518" t="s">
        <v>1710</v>
      </c>
    </row>
    <row r="5519" spans="1:5" x14ac:dyDescent="0.35">
      <c r="A5519" t="s">
        <v>3039</v>
      </c>
      <c r="B5519" t="s">
        <v>2923</v>
      </c>
      <c r="C5519" t="s">
        <v>1721</v>
      </c>
      <c r="D5519" t="s">
        <v>3293</v>
      </c>
      <c r="E5519" t="s">
        <v>1711</v>
      </c>
    </row>
    <row r="5520" spans="1:5" x14ac:dyDescent="0.35">
      <c r="A5520" t="s">
        <v>3040</v>
      </c>
      <c r="B5520" t="s">
        <v>2923</v>
      </c>
      <c r="C5520" t="s">
        <v>1721</v>
      </c>
      <c r="D5520" t="s">
        <v>3293</v>
      </c>
      <c r="E5520" t="s">
        <v>1712</v>
      </c>
    </row>
    <row r="5521" spans="1:5" x14ac:dyDescent="0.35">
      <c r="A5521" t="s">
        <v>3041</v>
      </c>
      <c r="B5521" t="s">
        <v>2923</v>
      </c>
      <c r="C5521" t="s">
        <v>1721</v>
      </c>
      <c r="D5521" t="s">
        <v>3293</v>
      </c>
      <c r="E5521" t="s">
        <v>1713</v>
      </c>
    </row>
    <row r="5522" spans="1:5" x14ac:dyDescent="0.35">
      <c r="A5522" t="s">
        <v>3042</v>
      </c>
      <c r="B5522" t="s">
        <v>2923</v>
      </c>
      <c r="C5522" t="s">
        <v>1721</v>
      </c>
      <c r="D5522" t="s">
        <v>3293</v>
      </c>
      <c r="E5522" t="s">
        <v>1714</v>
      </c>
    </row>
    <row r="5523" spans="1:5" x14ac:dyDescent="0.35">
      <c r="A5523" t="s">
        <v>3043</v>
      </c>
      <c r="B5523" t="s">
        <v>2923</v>
      </c>
      <c r="C5523" t="s">
        <v>1721</v>
      </c>
      <c r="D5523" t="s">
        <v>3293</v>
      </c>
      <c r="E5523" t="s">
        <v>1715</v>
      </c>
    </row>
    <row r="5524" spans="1:5" x14ac:dyDescent="0.35">
      <c r="A5524" t="s">
        <v>3044</v>
      </c>
      <c r="B5524" t="s">
        <v>2923</v>
      </c>
      <c r="C5524" t="s">
        <v>1722</v>
      </c>
      <c r="D5524" t="s">
        <v>3284</v>
      </c>
      <c r="E5524" t="s">
        <v>1702</v>
      </c>
    </row>
    <row r="5525" spans="1:5" x14ac:dyDescent="0.35">
      <c r="A5525" t="s">
        <v>3045</v>
      </c>
      <c r="B5525" t="s">
        <v>2923</v>
      </c>
      <c r="C5525" t="s">
        <v>1722</v>
      </c>
      <c r="D5525" t="s">
        <v>3284</v>
      </c>
      <c r="E5525" t="s">
        <v>1705</v>
      </c>
    </row>
    <row r="5526" spans="1:5" x14ac:dyDescent="0.35">
      <c r="A5526" t="s">
        <v>3046</v>
      </c>
      <c r="B5526" t="s">
        <v>2923</v>
      </c>
      <c r="C5526" t="s">
        <v>1722</v>
      </c>
      <c r="D5526" t="s">
        <v>3284</v>
      </c>
      <c r="E5526" t="s">
        <v>1706</v>
      </c>
    </row>
    <row r="5527" spans="1:5" x14ac:dyDescent="0.35">
      <c r="A5527" t="s">
        <v>3047</v>
      </c>
      <c r="B5527" t="s">
        <v>2923</v>
      </c>
      <c r="C5527" t="s">
        <v>1722</v>
      </c>
      <c r="D5527" t="s">
        <v>3284</v>
      </c>
      <c r="E5527" t="s">
        <v>1707</v>
      </c>
    </row>
    <row r="5528" spans="1:5" x14ac:dyDescent="0.35">
      <c r="A5528" t="s">
        <v>3048</v>
      </c>
      <c r="B5528" t="s">
        <v>2923</v>
      </c>
      <c r="C5528" t="s">
        <v>1722</v>
      </c>
      <c r="D5528" t="s">
        <v>3284</v>
      </c>
      <c r="E5528" t="s">
        <v>1708</v>
      </c>
    </row>
    <row r="5529" spans="1:5" x14ac:dyDescent="0.35">
      <c r="A5529" t="s">
        <v>3049</v>
      </c>
      <c r="B5529" t="s">
        <v>2923</v>
      </c>
      <c r="C5529" t="s">
        <v>1722</v>
      </c>
      <c r="D5529" t="s">
        <v>3284</v>
      </c>
      <c r="E5529" t="s">
        <v>1709</v>
      </c>
    </row>
    <row r="5530" spans="1:5" x14ac:dyDescent="0.35">
      <c r="A5530" t="s">
        <v>3050</v>
      </c>
      <c r="B5530" t="s">
        <v>2923</v>
      </c>
      <c r="C5530" t="s">
        <v>1722</v>
      </c>
      <c r="D5530" t="s">
        <v>3284</v>
      </c>
      <c r="E5530" t="s">
        <v>1710</v>
      </c>
    </row>
    <row r="5531" spans="1:5" x14ac:dyDescent="0.35">
      <c r="A5531" t="s">
        <v>3051</v>
      </c>
      <c r="B5531" t="s">
        <v>2923</v>
      </c>
      <c r="C5531" t="s">
        <v>1722</v>
      </c>
      <c r="D5531" t="s">
        <v>3284</v>
      </c>
      <c r="E5531" t="s">
        <v>1711</v>
      </c>
    </row>
    <row r="5532" spans="1:5" x14ac:dyDescent="0.35">
      <c r="A5532" t="s">
        <v>3052</v>
      </c>
      <c r="B5532" t="s">
        <v>2923</v>
      </c>
      <c r="C5532" t="s">
        <v>1722</v>
      </c>
      <c r="D5532" t="s">
        <v>3284</v>
      </c>
      <c r="E5532" t="s">
        <v>1712</v>
      </c>
    </row>
    <row r="5533" spans="1:5" x14ac:dyDescent="0.35">
      <c r="A5533" t="s">
        <v>3053</v>
      </c>
      <c r="B5533" t="s">
        <v>2923</v>
      </c>
      <c r="C5533" t="s">
        <v>1722</v>
      </c>
      <c r="D5533" t="s">
        <v>3284</v>
      </c>
      <c r="E5533" t="s">
        <v>1713</v>
      </c>
    </row>
    <row r="5534" spans="1:5" x14ac:dyDescent="0.35">
      <c r="A5534" t="s">
        <v>3054</v>
      </c>
      <c r="B5534" t="s">
        <v>2923</v>
      </c>
      <c r="C5534" t="s">
        <v>1722</v>
      </c>
      <c r="D5534" t="s">
        <v>3284</v>
      </c>
      <c r="E5534" t="s">
        <v>1714</v>
      </c>
    </row>
    <row r="5535" spans="1:5" x14ac:dyDescent="0.35">
      <c r="A5535" t="s">
        <v>3055</v>
      </c>
      <c r="B5535" t="s">
        <v>2923</v>
      </c>
      <c r="C5535" t="s">
        <v>1722</v>
      </c>
      <c r="D5535" t="s">
        <v>3284</v>
      </c>
      <c r="E5535" t="s">
        <v>1715</v>
      </c>
    </row>
    <row r="5536" spans="1:5" x14ac:dyDescent="0.35">
      <c r="A5536" t="s">
        <v>3056</v>
      </c>
      <c r="B5536" t="s">
        <v>2923</v>
      </c>
      <c r="C5536" t="s">
        <v>1722</v>
      </c>
      <c r="D5536" t="s">
        <v>3285</v>
      </c>
      <c r="E5536" t="s">
        <v>1702</v>
      </c>
    </row>
    <row r="5537" spans="1:5" x14ac:dyDescent="0.35">
      <c r="A5537" t="s">
        <v>3057</v>
      </c>
      <c r="B5537" t="s">
        <v>2923</v>
      </c>
      <c r="C5537" t="s">
        <v>1722</v>
      </c>
      <c r="D5537" t="s">
        <v>3285</v>
      </c>
      <c r="E5537" t="s">
        <v>1705</v>
      </c>
    </row>
    <row r="5538" spans="1:5" x14ac:dyDescent="0.35">
      <c r="A5538" t="s">
        <v>3058</v>
      </c>
      <c r="B5538" t="s">
        <v>2923</v>
      </c>
      <c r="C5538" t="s">
        <v>1722</v>
      </c>
      <c r="D5538" t="s">
        <v>3285</v>
      </c>
      <c r="E5538" t="s">
        <v>1706</v>
      </c>
    </row>
    <row r="5539" spans="1:5" x14ac:dyDescent="0.35">
      <c r="A5539" t="s">
        <v>3059</v>
      </c>
      <c r="B5539" t="s">
        <v>2923</v>
      </c>
      <c r="C5539" t="s">
        <v>1722</v>
      </c>
      <c r="D5539" t="s">
        <v>3285</v>
      </c>
      <c r="E5539" t="s">
        <v>1707</v>
      </c>
    </row>
    <row r="5540" spans="1:5" x14ac:dyDescent="0.35">
      <c r="A5540" t="s">
        <v>3060</v>
      </c>
      <c r="B5540" t="s">
        <v>2923</v>
      </c>
      <c r="C5540" t="s">
        <v>1722</v>
      </c>
      <c r="D5540" t="s">
        <v>3285</v>
      </c>
      <c r="E5540" t="s">
        <v>1708</v>
      </c>
    </row>
    <row r="5541" spans="1:5" x14ac:dyDescent="0.35">
      <c r="A5541" t="s">
        <v>3061</v>
      </c>
      <c r="B5541" t="s">
        <v>2923</v>
      </c>
      <c r="C5541" t="s">
        <v>1722</v>
      </c>
      <c r="D5541" t="s">
        <v>3285</v>
      </c>
      <c r="E5541" t="s">
        <v>1709</v>
      </c>
    </row>
    <row r="5542" spans="1:5" x14ac:dyDescent="0.35">
      <c r="A5542" t="s">
        <v>3062</v>
      </c>
      <c r="B5542" t="s">
        <v>2923</v>
      </c>
      <c r="C5542" t="s">
        <v>1722</v>
      </c>
      <c r="D5542" t="s">
        <v>3285</v>
      </c>
      <c r="E5542" t="s">
        <v>1710</v>
      </c>
    </row>
    <row r="5543" spans="1:5" x14ac:dyDescent="0.35">
      <c r="A5543" t="s">
        <v>3063</v>
      </c>
      <c r="B5543" t="s">
        <v>2923</v>
      </c>
      <c r="C5543" t="s">
        <v>1722</v>
      </c>
      <c r="D5543" t="s">
        <v>3285</v>
      </c>
      <c r="E5543" t="s">
        <v>1711</v>
      </c>
    </row>
    <row r="5544" spans="1:5" x14ac:dyDescent="0.35">
      <c r="A5544" t="s">
        <v>3064</v>
      </c>
      <c r="B5544" t="s">
        <v>2923</v>
      </c>
      <c r="C5544" t="s">
        <v>1722</v>
      </c>
      <c r="D5544" t="s">
        <v>3285</v>
      </c>
      <c r="E5544" t="s">
        <v>1712</v>
      </c>
    </row>
    <row r="5545" spans="1:5" x14ac:dyDescent="0.35">
      <c r="A5545" t="s">
        <v>3065</v>
      </c>
      <c r="B5545" t="s">
        <v>2923</v>
      </c>
      <c r="C5545" t="s">
        <v>1722</v>
      </c>
      <c r="D5545" t="s">
        <v>3285</v>
      </c>
      <c r="E5545" t="s">
        <v>1713</v>
      </c>
    </row>
    <row r="5546" spans="1:5" x14ac:dyDescent="0.35">
      <c r="A5546" t="s">
        <v>3066</v>
      </c>
      <c r="B5546" t="s">
        <v>2923</v>
      </c>
      <c r="C5546" t="s">
        <v>1722</v>
      </c>
      <c r="D5546" t="s">
        <v>3285</v>
      </c>
      <c r="E5546" t="s">
        <v>1714</v>
      </c>
    </row>
    <row r="5547" spans="1:5" x14ac:dyDescent="0.35">
      <c r="A5547" t="s">
        <v>3067</v>
      </c>
      <c r="B5547" t="s">
        <v>2923</v>
      </c>
      <c r="C5547" t="s">
        <v>1722</v>
      </c>
      <c r="D5547" t="s">
        <v>3285</v>
      </c>
      <c r="E5547" t="s">
        <v>1715</v>
      </c>
    </row>
    <row r="5548" spans="1:5" x14ac:dyDescent="0.35">
      <c r="A5548" t="s">
        <v>3068</v>
      </c>
      <c r="B5548" t="s">
        <v>2923</v>
      </c>
      <c r="C5548" t="s">
        <v>1722</v>
      </c>
      <c r="D5548" t="s">
        <v>3286</v>
      </c>
      <c r="E5548" t="s">
        <v>1702</v>
      </c>
    </row>
    <row r="5549" spans="1:5" x14ac:dyDescent="0.35">
      <c r="A5549" t="s">
        <v>3069</v>
      </c>
      <c r="B5549" t="s">
        <v>2923</v>
      </c>
      <c r="C5549" t="s">
        <v>1722</v>
      </c>
      <c r="D5549" t="s">
        <v>3286</v>
      </c>
      <c r="E5549" t="s">
        <v>1705</v>
      </c>
    </row>
    <row r="5550" spans="1:5" x14ac:dyDescent="0.35">
      <c r="A5550" t="s">
        <v>3070</v>
      </c>
      <c r="B5550" t="s">
        <v>2923</v>
      </c>
      <c r="C5550" t="s">
        <v>1722</v>
      </c>
      <c r="D5550" t="s">
        <v>3286</v>
      </c>
      <c r="E5550" t="s">
        <v>1706</v>
      </c>
    </row>
    <row r="5551" spans="1:5" x14ac:dyDescent="0.35">
      <c r="A5551" t="s">
        <v>3071</v>
      </c>
      <c r="B5551" t="s">
        <v>2923</v>
      </c>
      <c r="C5551" t="s">
        <v>1722</v>
      </c>
      <c r="D5551" t="s">
        <v>3286</v>
      </c>
      <c r="E5551" t="s">
        <v>1707</v>
      </c>
    </row>
    <row r="5552" spans="1:5" x14ac:dyDescent="0.35">
      <c r="A5552" t="s">
        <v>3072</v>
      </c>
      <c r="B5552" t="s">
        <v>2923</v>
      </c>
      <c r="C5552" t="s">
        <v>1722</v>
      </c>
      <c r="D5552" t="s">
        <v>3286</v>
      </c>
      <c r="E5552" t="s">
        <v>1708</v>
      </c>
    </row>
    <row r="5553" spans="1:5" x14ac:dyDescent="0.35">
      <c r="A5553" t="s">
        <v>3073</v>
      </c>
      <c r="B5553" t="s">
        <v>2923</v>
      </c>
      <c r="C5553" t="s">
        <v>1722</v>
      </c>
      <c r="D5553" t="s">
        <v>3286</v>
      </c>
      <c r="E5553" t="s">
        <v>1709</v>
      </c>
    </row>
    <row r="5554" spans="1:5" x14ac:dyDescent="0.35">
      <c r="A5554" t="s">
        <v>3074</v>
      </c>
      <c r="B5554" t="s">
        <v>2923</v>
      </c>
      <c r="C5554" t="s">
        <v>1722</v>
      </c>
      <c r="D5554" t="s">
        <v>3286</v>
      </c>
      <c r="E5554" t="s">
        <v>1710</v>
      </c>
    </row>
    <row r="5555" spans="1:5" x14ac:dyDescent="0.35">
      <c r="A5555" t="s">
        <v>3075</v>
      </c>
      <c r="B5555" t="s">
        <v>2923</v>
      </c>
      <c r="C5555" t="s">
        <v>1722</v>
      </c>
      <c r="D5555" t="s">
        <v>3286</v>
      </c>
      <c r="E5555" t="s">
        <v>1711</v>
      </c>
    </row>
    <row r="5556" spans="1:5" x14ac:dyDescent="0.35">
      <c r="A5556" t="s">
        <v>3076</v>
      </c>
      <c r="B5556" t="s">
        <v>2923</v>
      </c>
      <c r="C5556" t="s">
        <v>1722</v>
      </c>
      <c r="D5556" t="s">
        <v>3286</v>
      </c>
      <c r="E5556" t="s">
        <v>1712</v>
      </c>
    </row>
    <row r="5557" spans="1:5" x14ac:dyDescent="0.35">
      <c r="A5557" t="s">
        <v>3077</v>
      </c>
      <c r="B5557" t="s">
        <v>2923</v>
      </c>
      <c r="C5557" t="s">
        <v>1722</v>
      </c>
      <c r="D5557" t="s">
        <v>3286</v>
      </c>
      <c r="E5557" t="s">
        <v>1713</v>
      </c>
    </row>
    <row r="5558" spans="1:5" x14ac:dyDescent="0.35">
      <c r="A5558" t="s">
        <v>3078</v>
      </c>
      <c r="B5558" t="s">
        <v>2923</v>
      </c>
      <c r="C5558" t="s">
        <v>1722</v>
      </c>
      <c r="D5558" t="s">
        <v>3286</v>
      </c>
      <c r="E5558" t="s">
        <v>1714</v>
      </c>
    </row>
    <row r="5559" spans="1:5" x14ac:dyDescent="0.35">
      <c r="A5559" t="s">
        <v>3079</v>
      </c>
      <c r="B5559" t="s">
        <v>2923</v>
      </c>
      <c r="C5559" t="s">
        <v>1722</v>
      </c>
      <c r="D5559" t="s">
        <v>3286</v>
      </c>
      <c r="E5559" t="s">
        <v>1715</v>
      </c>
    </row>
    <row r="5560" spans="1:5" x14ac:dyDescent="0.35">
      <c r="A5560" t="s">
        <v>3080</v>
      </c>
      <c r="B5560" t="s">
        <v>2923</v>
      </c>
      <c r="C5560" t="s">
        <v>1722</v>
      </c>
      <c r="D5560" t="s">
        <v>3287</v>
      </c>
      <c r="E5560" t="s">
        <v>1702</v>
      </c>
    </row>
    <row r="5561" spans="1:5" x14ac:dyDescent="0.35">
      <c r="A5561" t="s">
        <v>3081</v>
      </c>
      <c r="B5561" t="s">
        <v>2923</v>
      </c>
      <c r="C5561" t="s">
        <v>1722</v>
      </c>
      <c r="D5561" t="s">
        <v>3287</v>
      </c>
      <c r="E5561" t="s">
        <v>1705</v>
      </c>
    </row>
    <row r="5562" spans="1:5" x14ac:dyDescent="0.35">
      <c r="A5562" t="s">
        <v>3082</v>
      </c>
      <c r="B5562" t="s">
        <v>2923</v>
      </c>
      <c r="C5562" t="s">
        <v>1722</v>
      </c>
      <c r="D5562" t="s">
        <v>3287</v>
      </c>
      <c r="E5562" t="s">
        <v>1706</v>
      </c>
    </row>
    <row r="5563" spans="1:5" x14ac:dyDescent="0.35">
      <c r="A5563" t="s">
        <v>3083</v>
      </c>
      <c r="B5563" t="s">
        <v>2923</v>
      </c>
      <c r="C5563" t="s">
        <v>1722</v>
      </c>
      <c r="D5563" t="s">
        <v>3287</v>
      </c>
      <c r="E5563" t="s">
        <v>1707</v>
      </c>
    </row>
    <row r="5564" spans="1:5" x14ac:dyDescent="0.35">
      <c r="A5564" t="s">
        <v>3084</v>
      </c>
      <c r="B5564" t="s">
        <v>2923</v>
      </c>
      <c r="C5564" t="s">
        <v>1722</v>
      </c>
      <c r="D5564" t="s">
        <v>3287</v>
      </c>
      <c r="E5564" t="s">
        <v>1708</v>
      </c>
    </row>
    <row r="5565" spans="1:5" x14ac:dyDescent="0.35">
      <c r="A5565" t="s">
        <v>3085</v>
      </c>
      <c r="B5565" t="s">
        <v>2923</v>
      </c>
      <c r="C5565" t="s">
        <v>1722</v>
      </c>
      <c r="D5565" t="s">
        <v>3287</v>
      </c>
      <c r="E5565" t="s">
        <v>1709</v>
      </c>
    </row>
    <row r="5566" spans="1:5" x14ac:dyDescent="0.35">
      <c r="A5566" t="s">
        <v>3086</v>
      </c>
      <c r="B5566" t="s">
        <v>2923</v>
      </c>
      <c r="C5566" t="s">
        <v>1722</v>
      </c>
      <c r="D5566" t="s">
        <v>3287</v>
      </c>
      <c r="E5566" t="s">
        <v>1710</v>
      </c>
    </row>
    <row r="5567" spans="1:5" x14ac:dyDescent="0.35">
      <c r="A5567" t="s">
        <v>3087</v>
      </c>
      <c r="B5567" t="s">
        <v>2923</v>
      </c>
      <c r="C5567" t="s">
        <v>1722</v>
      </c>
      <c r="D5567" t="s">
        <v>3287</v>
      </c>
      <c r="E5567" t="s">
        <v>1711</v>
      </c>
    </row>
    <row r="5568" spans="1:5" x14ac:dyDescent="0.35">
      <c r="A5568" t="s">
        <v>3088</v>
      </c>
      <c r="B5568" t="s">
        <v>2923</v>
      </c>
      <c r="C5568" t="s">
        <v>1722</v>
      </c>
      <c r="D5568" t="s">
        <v>3287</v>
      </c>
      <c r="E5568" t="s">
        <v>1712</v>
      </c>
    </row>
    <row r="5569" spans="1:5" x14ac:dyDescent="0.35">
      <c r="A5569" t="s">
        <v>3089</v>
      </c>
      <c r="B5569" t="s">
        <v>2923</v>
      </c>
      <c r="C5569" t="s">
        <v>1722</v>
      </c>
      <c r="D5569" t="s">
        <v>3287</v>
      </c>
      <c r="E5569" t="s">
        <v>1713</v>
      </c>
    </row>
    <row r="5570" spans="1:5" x14ac:dyDescent="0.35">
      <c r="A5570" t="s">
        <v>3090</v>
      </c>
      <c r="B5570" t="s">
        <v>2923</v>
      </c>
      <c r="C5570" t="s">
        <v>1722</v>
      </c>
      <c r="D5570" t="s">
        <v>3287</v>
      </c>
      <c r="E5570" t="s">
        <v>1714</v>
      </c>
    </row>
    <row r="5571" spans="1:5" x14ac:dyDescent="0.35">
      <c r="A5571" t="s">
        <v>3091</v>
      </c>
      <c r="B5571" t="s">
        <v>2923</v>
      </c>
      <c r="C5571" t="s">
        <v>1722</v>
      </c>
      <c r="D5571" t="s">
        <v>3287</v>
      </c>
      <c r="E5571" t="s">
        <v>1715</v>
      </c>
    </row>
    <row r="5572" spans="1:5" x14ac:dyDescent="0.35">
      <c r="A5572" t="s">
        <v>3092</v>
      </c>
      <c r="B5572" t="s">
        <v>2923</v>
      </c>
      <c r="C5572" t="s">
        <v>1722</v>
      </c>
      <c r="D5572" t="s">
        <v>3288</v>
      </c>
      <c r="E5572" t="s">
        <v>1702</v>
      </c>
    </row>
    <row r="5573" spans="1:5" x14ac:dyDescent="0.35">
      <c r="A5573" t="s">
        <v>3093</v>
      </c>
      <c r="B5573" t="s">
        <v>2923</v>
      </c>
      <c r="C5573" t="s">
        <v>1722</v>
      </c>
      <c r="D5573" t="s">
        <v>3288</v>
      </c>
      <c r="E5573" t="s">
        <v>1705</v>
      </c>
    </row>
    <row r="5574" spans="1:5" x14ac:dyDescent="0.35">
      <c r="A5574" t="s">
        <v>3094</v>
      </c>
      <c r="B5574" t="s">
        <v>2923</v>
      </c>
      <c r="C5574" t="s">
        <v>1722</v>
      </c>
      <c r="D5574" t="s">
        <v>3288</v>
      </c>
      <c r="E5574" t="s">
        <v>1706</v>
      </c>
    </row>
    <row r="5575" spans="1:5" x14ac:dyDescent="0.35">
      <c r="A5575" t="s">
        <v>3095</v>
      </c>
      <c r="B5575" t="s">
        <v>2923</v>
      </c>
      <c r="C5575" t="s">
        <v>1722</v>
      </c>
      <c r="D5575" t="s">
        <v>3288</v>
      </c>
      <c r="E5575" t="s">
        <v>1707</v>
      </c>
    </row>
    <row r="5576" spans="1:5" x14ac:dyDescent="0.35">
      <c r="A5576" t="s">
        <v>3096</v>
      </c>
      <c r="B5576" t="s">
        <v>2923</v>
      </c>
      <c r="C5576" t="s">
        <v>1722</v>
      </c>
      <c r="D5576" t="s">
        <v>3288</v>
      </c>
      <c r="E5576" t="s">
        <v>1708</v>
      </c>
    </row>
    <row r="5577" spans="1:5" x14ac:dyDescent="0.35">
      <c r="A5577" t="s">
        <v>3097</v>
      </c>
      <c r="B5577" t="s">
        <v>2923</v>
      </c>
      <c r="C5577" t="s">
        <v>1722</v>
      </c>
      <c r="D5577" t="s">
        <v>3288</v>
      </c>
      <c r="E5577" t="s">
        <v>1709</v>
      </c>
    </row>
    <row r="5578" spans="1:5" x14ac:dyDescent="0.35">
      <c r="A5578" t="s">
        <v>3098</v>
      </c>
      <c r="B5578" t="s">
        <v>2923</v>
      </c>
      <c r="C5578" t="s">
        <v>1722</v>
      </c>
      <c r="D5578" t="s">
        <v>3288</v>
      </c>
      <c r="E5578" t="s">
        <v>1710</v>
      </c>
    </row>
    <row r="5579" spans="1:5" x14ac:dyDescent="0.35">
      <c r="A5579" t="s">
        <v>3099</v>
      </c>
      <c r="B5579" t="s">
        <v>2923</v>
      </c>
      <c r="C5579" t="s">
        <v>1722</v>
      </c>
      <c r="D5579" t="s">
        <v>3288</v>
      </c>
      <c r="E5579" t="s">
        <v>1711</v>
      </c>
    </row>
    <row r="5580" spans="1:5" x14ac:dyDescent="0.35">
      <c r="A5580" t="s">
        <v>3100</v>
      </c>
      <c r="B5580" t="s">
        <v>2923</v>
      </c>
      <c r="C5580" t="s">
        <v>1722</v>
      </c>
      <c r="D5580" t="s">
        <v>3288</v>
      </c>
      <c r="E5580" t="s">
        <v>1712</v>
      </c>
    </row>
    <row r="5581" spans="1:5" x14ac:dyDescent="0.35">
      <c r="A5581" t="s">
        <v>3101</v>
      </c>
      <c r="B5581" t="s">
        <v>2923</v>
      </c>
      <c r="C5581" t="s">
        <v>1722</v>
      </c>
      <c r="D5581" t="s">
        <v>3288</v>
      </c>
      <c r="E5581" t="s">
        <v>1713</v>
      </c>
    </row>
    <row r="5582" spans="1:5" x14ac:dyDescent="0.35">
      <c r="A5582" t="s">
        <v>3102</v>
      </c>
      <c r="B5582" t="s">
        <v>2923</v>
      </c>
      <c r="C5582" t="s">
        <v>1722</v>
      </c>
      <c r="D5582" t="s">
        <v>3288</v>
      </c>
      <c r="E5582" t="s">
        <v>1714</v>
      </c>
    </row>
    <row r="5583" spans="1:5" x14ac:dyDescent="0.35">
      <c r="A5583" t="s">
        <v>3103</v>
      </c>
      <c r="B5583" t="s">
        <v>2923</v>
      </c>
      <c r="C5583" t="s">
        <v>1722</v>
      </c>
      <c r="D5583" t="s">
        <v>3288</v>
      </c>
      <c r="E5583" t="s">
        <v>1715</v>
      </c>
    </row>
    <row r="5584" spans="1:5" x14ac:dyDescent="0.35">
      <c r="A5584" t="s">
        <v>3104</v>
      </c>
      <c r="B5584" t="s">
        <v>2923</v>
      </c>
      <c r="C5584" t="s">
        <v>1722</v>
      </c>
      <c r="D5584" t="s">
        <v>3289</v>
      </c>
      <c r="E5584" t="s">
        <v>1702</v>
      </c>
    </row>
    <row r="5585" spans="1:5" x14ac:dyDescent="0.35">
      <c r="A5585" t="s">
        <v>3105</v>
      </c>
      <c r="B5585" t="s">
        <v>2923</v>
      </c>
      <c r="C5585" t="s">
        <v>1722</v>
      </c>
      <c r="D5585" t="s">
        <v>3289</v>
      </c>
      <c r="E5585" t="s">
        <v>1705</v>
      </c>
    </row>
    <row r="5586" spans="1:5" x14ac:dyDescent="0.35">
      <c r="A5586" t="s">
        <v>3106</v>
      </c>
      <c r="B5586" t="s">
        <v>2923</v>
      </c>
      <c r="C5586" t="s">
        <v>1722</v>
      </c>
      <c r="D5586" t="s">
        <v>3289</v>
      </c>
      <c r="E5586" t="s">
        <v>1706</v>
      </c>
    </row>
    <row r="5587" spans="1:5" x14ac:dyDescent="0.35">
      <c r="A5587" t="s">
        <v>3107</v>
      </c>
      <c r="B5587" t="s">
        <v>2923</v>
      </c>
      <c r="C5587" t="s">
        <v>1722</v>
      </c>
      <c r="D5587" t="s">
        <v>3289</v>
      </c>
      <c r="E5587" t="s">
        <v>1707</v>
      </c>
    </row>
    <row r="5588" spans="1:5" x14ac:dyDescent="0.35">
      <c r="A5588" t="s">
        <v>3108</v>
      </c>
      <c r="B5588" t="s">
        <v>2923</v>
      </c>
      <c r="C5588" t="s">
        <v>1722</v>
      </c>
      <c r="D5588" t="s">
        <v>3289</v>
      </c>
      <c r="E5588" t="s">
        <v>1708</v>
      </c>
    </row>
    <row r="5589" spans="1:5" x14ac:dyDescent="0.35">
      <c r="A5589" t="s">
        <v>3109</v>
      </c>
      <c r="B5589" t="s">
        <v>2923</v>
      </c>
      <c r="C5589" t="s">
        <v>1722</v>
      </c>
      <c r="D5589" t="s">
        <v>3289</v>
      </c>
      <c r="E5589" t="s">
        <v>1709</v>
      </c>
    </row>
    <row r="5590" spans="1:5" x14ac:dyDescent="0.35">
      <c r="A5590" t="s">
        <v>3110</v>
      </c>
      <c r="B5590" t="s">
        <v>2923</v>
      </c>
      <c r="C5590" t="s">
        <v>1722</v>
      </c>
      <c r="D5590" t="s">
        <v>3289</v>
      </c>
      <c r="E5590" t="s">
        <v>1710</v>
      </c>
    </row>
    <row r="5591" spans="1:5" x14ac:dyDescent="0.35">
      <c r="A5591" t="s">
        <v>3111</v>
      </c>
      <c r="B5591" t="s">
        <v>2923</v>
      </c>
      <c r="C5591" t="s">
        <v>1722</v>
      </c>
      <c r="D5591" t="s">
        <v>3289</v>
      </c>
      <c r="E5591" t="s">
        <v>1711</v>
      </c>
    </row>
    <row r="5592" spans="1:5" x14ac:dyDescent="0.35">
      <c r="A5592" t="s">
        <v>3112</v>
      </c>
      <c r="B5592" t="s">
        <v>2923</v>
      </c>
      <c r="C5592" t="s">
        <v>1722</v>
      </c>
      <c r="D5592" t="s">
        <v>3289</v>
      </c>
      <c r="E5592" t="s">
        <v>1712</v>
      </c>
    </row>
    <row r="5593" spans="1:5" x14ac:dyDescent="0.35">
      <c r="A5593" t="s">
        <v>3113</v>
      </c>
      <c r="B5593" t="s">
        <v>2923</v>
      </c>
      <c r="C5593" t="s">
        <v>1722</v>
      </c>
      <c r="D5593" t="s">
        <v>3289</v>
      </c>
      <c r="E5593" t="s">
        <v>1713</v>
      </c>
    </row>
    <row r="5594" spans="1:5" x14ac:dyDescent="0.35">
      <c r="A5594" t="s">
        <v>3114</v>
      </c>
      <c r="B5594" t="s">
        <v>2923</v>
      </c>
      <c r="C5594" t="s">
        <v>1722</v>
      </c>
      <c r="D5594" t="s">
        <v>3289</v>
      </c>
      <c r="E5594" t="s">
        <v>1714</v>
      </c>
    </row>
    <row r="5595" spans="1:5" x14ac:dyDescent="0.35">
      <c r="A5595" t="s">
        <v>3115</v>
      </c>
      <c r="B5595" t="s">
        <v>2923</v>
      </c>
      <c r="C5595" t="s">
        <v>1722</v>
      </c>
      <c r="D5595" t="s">
        <v>3289</v>
      </c>
      <c r="E5595" t="s">
        <v>1715</v>
      </c>
    </row>
    <row r="5596" spans="1:5" x14ac:dyDescent="0.35">
      <c r="A5596" t="s">
        <v>3116</v>
      </c>
      <c r="B5596" t="s">
        <v>2923</v>
      </c>
      <c r="C5596" t="s">
        <v>1722</v>
      </c>
      <c r="D5596" t="s">
        <v>3290</v>
      </c>
      <c r="E5596" t="s">
        <v>1702</v>
      </c>
    </row>
    <row r="5597" spans="1:5" x14ac:dyDescent="0.35">
      <c r="A5597" t="s">
        <v>3117</v>
      </c>
      <c r="B5597" t="s">
        <v>2923</v>
      </c>
      <c r="C5597" t="s">
        <v>1722</v>
      </c>
      <c r="D5597" t="s">
        <v>3290</v>
      </c>
      <c r="E5597" t="s">
        <v>1705</v>
      </c>
    </row>
    <row r="5598" spans="1:5" x14ac:dyDescent="0.35">
      <c r="A5598" t="s">
        <v>3118</v>
      </c>
      <c r="B5598" t="s">
        <v>2923</v>
      </c>
      <c r="C5598" t="s">
        <v>1722</v>
      </c>
      <c r="D5598" t="s">
        <v>3290</v>
      </c>
      <c r="E5598" t="s">
        <v>1706</v>
      </c>
    </row>
    <row r="5599" spans="1:5" x14ac:dyDescent="0.35">
      <c r="A5599" t="s">
        <v>3119</v>
      </c>
      <c r="B5599" t="s">
        <v>2923</v>
      </c>
      <c r="C5599" t="s">
        <v>1722</v>
      </c>
      <c r="D5599" t="s">
        <v>3290</v>
      </c>
      <c r="E5599" t="s">
        <v>1707</v>
      </c>
    </row>
    <row r="5600" spans="1:5" x14ac:dyDescent="0.35">
      <c r="A5600" t="s">
        <v>3120</v>
      </c>
      <c r="B5600" t="s">
        <v>2923</v>
      </c>
      <c r="C5600" t="s">
        <v>1722</v>
      </c>
      <c r="D5600" t="s">
        <v>3290</v>
      </c>
      <c r="E5600" t="s">
        <v>1708</v>
      </c>
    </row>
    <row r="5601" spans="1:5" x14ac:dyDescent="0.35">
      <c r="A5601" t="s">
        <v>3121</v>
      </c>
      <c r="B5601" t="s">
        <v>2923</v>
      </c>
      <c r="C5601" t="s">
        <v>1722</v>
      </c>
      <c r="D5601" t="s">
        <v>3290</v>
      </c>
      <c r="E5601" t="s">
        <v>1709</v>
      </c>
    </row>
    <row r="5602" spans="1:5" x14ac:dyDescent="0.35">
      <c r="A5602" t="s">
        <v>3122</v>
      </c>
      <c r="B5602" t="s">
        <v>2923</v>
      </c>
      <c r="C5602" t="s">
        <v>1722</v>
      </c>
      <c r="D5602" t="s">
        <v>3290</v>
      </c>
      <c r="E5602" t="s">
        <v>1710</v>
      </c>
    </row>
    <row r="5603" spans="1:5" x14ac:dyDescent="0.35">
      <c r="A5603" t="s">
        <v>3123</v>
      </c>
      <c r="B5603" t="s">
        <v>2923</v>
      </c>
      <c r="C5603" t="s">
        <v>1722</v>
      </c>
      <c r="D5603" t="s">
        <v>3290</v>
      </c>
      <c r="E5603" t="s">
        <v>1711</v>
      </c>
    </row>
    <row r="5604" spans="1:5" x14ac:dyDescent="0.35">
      <c r="A5604" t="s">
        <v>3124</v>
      </c>
      <c r="B5604" t="s">
        <v>2923</v>
      </c>
      <c r="C5604" t="s">
        <v>1722</v>
      </c>
      <c r="D5604" t="s">
        <v>3290</v>
      </c>
      <c r="E5604" t="s">
        <v>1712</v>
      </c>
    </row>
    <row r="5605" spans="1:5" x14ac:dyDescent="0.35">
      <c r="A5605" t="s">
        <v>3125</v>
      </c>
      <c r="B5605" t="s">
        <v>2923</v>
      </c>
      <c r="C5605" t="s">
        <v>1722</v>
      </c>
      <c r="D5605" t="s">
        <v>3290</v>
      </c>
      <c r="E5605" t="s">
        <v>1713</v>
      </c>
    </row>
    <row r="5606" spans="1:5" x14ac:dyDescent="0.35">
      <c r="A5606" t="s">
        <v>3126</v>
      </c>
      <c r="B5606" t="s">
        <v>2923</v>
      </c>
      <c r="C5606" t="s">
        <v>1722</v>
      </c>
      <c r="D5606" t="s">
        <v>3290</v>
      </c>
      <c r="E5606" t="s">
        <v>1714</v>
      </c>
    </row>
    <row r="5607" spans="1:5" x14ac:dyDescent="0.35">
      <c r="A5607" t="s">
        <v>3127</v>
      </c>
      <c r="B5607" t="s">
        <v>2923</v>
      </c>
      <c r="C5607" t="s">
        <v>1722</v>
      </c>
      <c r="D5607" t="s">
        <v>3290</v>
      </c>
      <c r="E5607" t="s">
        <v>1715</v>
      </c>
    </row>
    <row r="5608" spans="1:5" x14ac:dyDescent="0.35">
      <c r="A5608" t="s">
        <v>3128</v>
      </c>
      <c r="B5608" t="s">
        <v>2923</v>
      </c>
      <c r="C5608" t="s">
        <v>1722</v>
      </c>
      <c r="D5608" t="s">
        <v>3291</v>
      </c>
      <c r="E5608" t="s">
        <v>1702</v>
      </c>
    </row>
    <row r="5609" spans="1:5" x14ac:dyDescent="0.35">
      <c r="A5609" t="s">
        <v>3129</v>
      </c>
      <c r="B5609" t="s">
        <v>2923</v>
      </c>
      <c r="C5609" t="s">
        <v>1722</v>
      </c>
      <c r="D5609" t="s">
        <v>3291</v>
      </c>
      <c r="E5609" t="s">
        <v>1705</v>
      </c>
    </row>
    <row r="5610" spans="1:5" x14ac:dyDescent="0.35">
      <c r="A5610" t="s">
        <v>3130</v>
      </c>
      <c r="B5610" t="s">
        <v>2923</v>
      </c>
      <c r="C5610" t="s">
        <v>1722</v>
      </c>
      <c r="D5610" t="s">
        <v>3291</v>
      </c>
      <c r="E5610" t="s">
        <v>1706</v>
      </c>
    </row>
    <row r="5611" spans="1:5" x14ac:dyDescent="0.35">
      <c r="A5611" t="s">
        <v>3131</v>
      </c>
      <c r="B5611" t="s">
        <v>2923</v>
      </c>
      <c r="C5611" t="s">
        <v>1722</v>
      </c>
      <c r="D5611" t="s">
        <v>3291</v>
      </c>
      <c r="E5611" t="s">
        <v>1707</v>
      </c>
    </row>
    <row r="5612" spans="1:5" x14ac:dyDescent="0.35">
      <c r="A5612" t="s">
        <v>3132</v>
      </c>
      <c r="B5612" t="s">
        <v>2923</v>
      </c>
      <c r="C5612" t="s">
        <v>1722</v>
      </c>
      <c r="D5612" t="s">
        <v>3291</v>
      </c>
      <c r="E5612" t="s">
        <v>1708</v>
      </c>
    </row>
    <row r="5613" spans="1:5" x14ac:dyDescent="0.35">
      <c r="A5613" t="s">
        <v>3133</v>
      </c>
      <c r="B5613" t="s">
        <v>2923</v>
      </c>
      <c r="C5613" t="s">
        <v>1722</v>
      </c>
      <c r="D5613" t="s">
        <v>3291</v>
      </c>
      <c r="E5613" t="s">
        <v>1709</v>
      </c>
    </row>
    <row r="5614" spans="1:5" x14ac:dyDescent="0.35">
      <c r="A5614" t="s">
        <v>3134</v>
      </c>
      <c r="B5614" t="s">
        <v>2923</v>
      </c>
      <c r="C5614" t="s">
        <v>1722</v>
      </c>
      <c r="D5614" t="s">
        <v>3291</v>
      </c>
      <c r="E5614" t="s">
        <v>1710</v>
      </c>
    </row>
    <row r="5615" spans="1:5" x14ac:dyDescent="0.35">
      <c r="A5615" t="s">
        <v>3135</v>
      </c>
      <c r="B5615" t="s">
        <v>2923</v>
      </c>
      <c r="C5615" t="s">
        <v>1722</v>
      </c>
      <c r="D5615" t="s">
        <v>3291</v>
      </c>
      <c r="E5615" t="s">
        <v>1711</v>
      </c>
    </row>
    <row r="5616" spans="1:5" x14ac:dyDescent="0.35">
      <c r="A5616" t="s">
        <v>3136</v>
      </c>
      <c r="B5616" t="s">
        <v>2923</v>
      </c>
      <c r="C5616" t="s">
        <v>1722</v>
      </c>
      <c r="D5616" t="s">
        <v>3291</v>
      </c>
      <c r="E5616" t="s">
        <v>1712</v>
      </c>
    </row>
    <row r="5617" spans="1:5" x14ac:dyDescent="0.35">
      <c r="A5617" t="s">
        <v>3137</v>
      </c>
      <c r="B5617" t="s">
        <v>2923</v>
      </c>
      <c r="C5617" t="s">
        <v>1722</v>
      </c>
      <c r="D5617" t="s">
        <v>3291</v>
      </c>
      <c r="E5617" t="s">
        <v>1713</v>
      </c>
    </row>
    <row r="5618" spans="1:5" x14ac:dyDescent="0.35">
      <c r="A5618" t="s">
        <v>3138</v>
      </c>
      <c r="B5618" t="s">
        <v>2923</v>
      </c>
      <c r="C5618" t="s">
        <v>1722</v>
      </c>
      <c r="D5618" t="s">
        <v>3291</v>
      </c>
      <c r="E5618" t="s">
        <v>1714</v>
      </c>
    </row>
    <row r="5619" spans="1:5" x14ac:dyDescent="0.35">
      <c r="A5619" t="s">
        <v>3139</v>
      </c>
      <c r="B5619" t="s">
        <v>2923</v>
      </c>
      <c r="C5619" t="s">
        <v>1722</v>
      </c>
      <c r="D5619" t="s">
        <v>3291</v>
      </c>
      <c r="E5619" t="s">
        <v>1715</v>
      </c>
    </row>
    <row r="5620" spans="1:5" x14ac:dyDescent="0.35">
      <c r="A5620" t="s">
        <v>3140</v>
      </c>
      <c r="B5620" t="s">
        <v>2923</v>
      </c>
      <c r="C5620" t="s">
        <v>1722</v>
      </c>
      <c r="D5620" t="s">
        <v>3292</v>
      </c>
      <c r="E5620" t="s">
        <v>1702</v>
      </c>
    </row>
    <row r="5621" spans="1:5" x14ac:dyDescent="0.35">
      <c r="A5621" t="s">
        <v>3141</v>
      </c>
      <c r="B5621" t="s">
        <v>2923</v>
      </c>
      <c r="C5621" t="s">
        <v>1722</v>
      </c>
      <c r="D5621" t="s">
        <v>3292</v>
      </c>
      <c r="E5621" t="s">
        <v>1705</v>
      </c>
    </row>
    <row r="5622" spans="1:5" x14ac:dyDescent="0.35">
      <c r="A5622" t="s">
        <v>3142</v>
      </c>
      <c r="B5622" t="s">
        <v>2923</v>
      </c>
      <c r="C5622" t="s">
        <v>1722</v>
      </c>
      <c r="D5622" t="s">
        <v>3292</v>
      </c>
      <c r="E5622" t="s">
        <v>1706</v>
      </c>
    </row>
    <row r="5623" spans="1:5" x14ac:dyDescent="0.35">
      <c r="A5623" t="s">
        <v>3143</v>
      </c>
      <c r="B5623" t="s">
        <v>2923</v>
      </c>
      <c r="C5623" t="s">
        <v>1722</v>
      </c>
      <c r="D5623" t="s">
        <v>3292</v>
      </c>
      <c r="E5623" t="s">
        <v>1707</v>
      </c>
    </row>
    <row r="5624" spans="1:5" x14ac:dyDescent="0.35">
      <c r="A5624" t="s">
        <v>3144</v>
      </c>
      <c r="B5624" t="s">
        <v>2923</v>
      </c>
      <c r="C5624" t="s">
        <v>1722</v>
      </c>
      <c r="D5624" t="s">
        <v>3292</v>
      </c>
      <c r="E5624" t="s">
        <v>1708</v>
      </c>
    </row>
    <row r="5625" spans="1:5" x14ac:dyDescent="0.35">
      <c r="A5625" t="s">
        <v>3145</v>
      </c>
      <c r="B5625" t="s">
        <v>2923</v>
      </c>
      <c r="C5625" t="s">
        <v>1722</v>
      </c>
      <c r="D5625" t="s">
        <v>3292</v>
      </c>
      <c r="E5625" t="s">
        <v>1709</v>
      </c>
    </row>
    <row r="5626" spans="1:5" x14ac:dyDescent="0.35">
      <c r="A5626" t="s">
        <v>3146</v>
      </c>
      <c r="B5626" t="s">
        <v>2923</v>
      </c>
      <c r="C5626" t="s">
        <v>1722</v>
      </c>
      <c r="D5626" t="s">
        <v>3292</v>
      </c>
      <c r="E5626" t="s">
        <v>1710</v>
      </c>
    </row>
    <row r="5627" spans="1:5" x14ac:dyDescent="0.35">
      <c r="A5627" t="s">
        <v>3147</v>
      </c>
      <c r="B5627" t="s">
        <v>2923</v>
      </c>
      <c r="C5627" t="s">
        <v>1722</v>
      </c>
      <c r="D5627" t="s">
        <v>3292</v>
      </c>
      <c r="E5627" t="s">
        <v>1711</v>
      </c>
    </row>
    <row r="5628" spans="1:5" x14ac:dyDescent="0.35">
      <c r="A5628" t="s">
        <v>3148</v>
      </c>
      <c r="B5628" t="s">
        <v>2923</v>
      </c>
      <c r="C5628" t="s">
        <v>1722</v>
      </c>
      <c r="D5628" t="s">
        <v>3292</v>
      </c>
      <c r="E5628" t="s">
        <v>1712</v>
      </c>
    </row>
    <row r="5629" spans="1:5" x14ac:dyDescent="0.35">
      <c r="A5629" t="s">
        <v>3149</v>
      </c>
      <c r="B5629" t="s">
        <v>2923</v>
      </c>
      <c r="C5629" t="s">
        <v>1722</v>
      </c>
      <c r="D5629" t="s">
        <v>3292</v>
      </c>
      <c r="E5629" t="s">
        <v>1713</v>
      </c>
    </row>
    <row r="5630" spans="1:5" x14ac:dyDescent="0.35">
      <c r="A5630" t="s">
        <v>3150</v>
      </c>
      <c r="B5630" t="s">
        <v>2923</v>
      </c>
      <c r="C5630" t="s">
        <v>1722</v>
      </c>
      <c r="D5630" t="s">
        <v>3292</v>
      </c>
      <c r="E5630" t="s">
        <v>1714</v>
      </c>
    </row>
    <row r="5631" spans="1:5" x14ac:dyDescent="0.35">
      <c r="A5631" t="s">
        <v>3151</v>
      </c>
      <c r="B5631" t="s">
        <v>2923</v>
      </c>
      <c r="C5631" t="s">
        <v>1722</v>
      </c>
      <c r="D5631" t="s">
        <v>3292</v>
      </c>
      <c r="E5631" t="s">
        <v>1715</v>
      </c>
    </row>
    <row r="5632" spans="1:5" x14ac:dyDescent="0.35">
      <c r="A5632" t="s">
        <v>3152</v>
      </c>
      <c r="B5632" t="s">
        <v>2923</v>
      </c>
      <c r="C5632" t="s">
        <v>1722</v>
      </c>
      <c r="D5632" t="s">
        <v>3293</v>
      </c>
      <c r="E5632" t="s">
        <v>1702</v>
      </c>
    </row>
    <row r="5633" spans="1:5" x14ac:dyDescent="0.35">
      <c r="A5633" t="s">
        <v>3153</v>
      </c>
      <c r="B5633" t="s">
        <v>2923</v>
      </c>
      <c r="C5633" t="s">
        <v>1722</v>
      </c>
      <c r="D5633" t="s">
        <v>3293</v>
      </c>
      <c r="E5633" t="s">
        <v>1705</v>
      </c>
    </row>
    <row r="5634" spans="1:5" x14ac:dyDescent="0.35">
      <c r="A5634" t="s">
        <v>3154</v>
      </c>
      <c r="B5634" t="s">
        <v>2923</v>
      </c>
      <c r="C5634" t="s">
        <v>1722</v>
      </c>
      <c r="D5634" t="s">
        <v>3293</v>
      </c>
      <c r="E5634" t="s">
        <v>1706</v>
      </c>
    </row>
    <row r="5635" spans="1:5" x14ac:dyDescent="0.35">
      <c r="A5635" t="s">
        <v>3155</v>
      </c>
      <c r="B5635" t="s">
        <v>2923</v>
      </c>
      <c r="C5635" t="s">
        <v>1722</v>
      </c>
      <c r="D5635" t="s">
        <v>3293</v>
      </c>
      <c r="E5635" t="s">
        <v>1707</v>
      </c>
    </row>
    <row r="5636" spans="1:5" x14ac:dyDescent="0.35">
      <c r="A5636" t="s">
        <v>3156</v>
      </c>
      <c r="B5636" t="s">
        <v>2923</v>
      </c>
      <c r="C5636" t="s">
        <v>1722</v>
      </c>
      <c r="D5636" t="s">
        <v>3293</v>
      </c>
      <c r="E5636" t="s">
        <v>1708</v>
      </c>
    </row>
    <row r="5637" spans="1:5" x14ac:dyDescent="0.35">
      <c r="A5637" t="s">
        <v>3157</v>
      </c>
      <c r="B5637" t="s">
        <v>2923</v>
      </c>
      <c r="C5637" t="s">
        <v>1722</v>
      </c>
      <c r="D5637" t="s">
        <v>3293</v>
      </c>
      <c r="E5637" t="s">
        <v>1709</v>
      </c>
    </row>
    <row r="5638" spans="1:5" x14ac:dyDescent="0.35">
      <c r="A5638" t="s">
        <v>3158</v>
      </c>
      <c r="B5638" t="s">
        <v>2923</v>
      </c>
      <c r="C5638" t="s">
        <v>1722</v>
      </c>
      <c r="D5638" t="s">
        <v>3293</v>
      </c>
      <c r="E5638" t="s">
        <v>1710</v>
      </c>
    </row>
    <row r="5639" spans="1:5" x14ac:dyDescent="0.35">
      <c r="A5639" t="s">
        <v>3159</v>
      </c>
      <c r="B5639" t="s">
        <v>2923</v>
      </c>
      <c r="C5639" t="s">
        <v>1722</v>
      </c>
      <c r="D5639" t="s">
        <v>3293</v>
      </c>
      <c r="E5639" t="s">
        <v>1711</v>
      </c>
    </row>
    <row r="5640" spans="1:5" x14ac:dyDescent="0.35">
      <c r="A5640" t="s">
        <v>3160</v>
      </c>
      <c r="B5640" t="s">
        <v>2923</v>
      </c>
      <c r="C5640" t="s">
        <v>1722</v>
      </c>
      <c r="D5640" t="s">
        <v>3293</v>
      </c>
      <c r="E5640" t="s">
        <v>1712</v>
      </c>
    </row>
    <row r="5641" spans="1:5" x14ac:dyDescent="0.35">
      <c r="A5641" t="s">
        <v>3161</v>
      </c>
      <c r="B5641" t="s">
        <v>2923</v>
      </c>
      <c r="C5641" t="s">
        <v>1722</v>
      </c>
      <c r="D5641" t="s">
        <v>3293</v>
      </c>
      <c r="E5641" t="s">
        <v>1713</v>
      </c>
    </row>
    <row r="5642" spans="1:5" x14ac:dyDescent="0.35">
      <c r="A5642" t="s">
        <v>3162</v>
      </c>
      <c r="B5642" t="s">
        <v>2923</v>
      </c>
      <c r="C5642" t="s">
        <v>1722</v>
      </c>
      <c r="D5642" t="s">
        <v>3293</v>
      </c>
      <c r="E5642" t="s">
        <v>1714</v>
      </c>
    </row>
    <row r="5643" spans="1:5" x14ac:dyDescent="0.35">
      <c r="A5643" t="s">
        <v>3163</v>
      </c>
      <c r="B5643" t="s">
        <v>2923</v>
      </c>
      <c r="C5643" t="s">
        <v>1722</v>
      </c>
      <c r="D5643" t="s">
        <v>3293</v>
      </c>
      <c r="E5643" t="s">
        <v>1715</v>
      </c>
    </row>
    <row r="5644" spans="1:5" x14ac:dyDescent="0.35">
      <c r="A5644" t="s">
        <v>3164</v>
      </c>
      <c r="B5644" t="s">
        <v>2923</v>
      </c>
      <c r="C5644" t="s">
        <v>1723</v>
      </c>
      <c r="D5644" t="s">
        <v>3284</v>
      </c>
      <c r="E5644" t="s">
        <v>1702</v>
      </c>
    </row>
    <row r="5645" spans="1:5" x14ac:dyDescent="0.35">
      <c r="A5645" t="s">
        <v>3165</v>
      </c>
      <c r="B5645" t="s">
        <v>2923</v>
      </c>
      <c r="C5645" t="s">
        <v>1723</v>
      </c>
      <c r="D5645" t="s">
        <v>3284</v>
      </c>
      <c r="E5645" t="s">
        <v>1705</v>
      </c>
    </row>
    <row r="5646" spans="1:5" x14ac:dyDescent="0.35">
      <c r="A5646" t="s">
        <v>3166</v>
      </c>
      <c r="B5646" t="s">
        <v>2923</v>
      </c>
      <c r="C5646" t="s">
        <v>1723</v>
      </c>
      <c r="D5646" t="s">
        <v>3284</v>
      </c>
      <c r="E5646" t="s">
        <v>1706</v>
      </c>
    </row>
    <row r="5647" spans="1:5" x14ac:dyDescent="0.35">
      <c r="A5647" t="s">
        <v>3167</v>
      </c>
      <c r="B5647" t="s">
        <v>2923</v>
      </c>
      <c r="C5647" t="s">
        <v>1723</v>
      </c>
      <c r="D5647" t="s">
        <v>3284</v>
      </c>
      <c r="E5647" t="s">
        <v>1707</v>
      </c>
    </row>
    <row r="5648" spans="1:5" x14ac:dyDescent="0.35">
      <c r="A5648" t="s">
        <v>3168</v>
      </c>
      <c r="B5648" t="s">
        <v>2923</v>
      </c>
      <c r="C5648" t="s">
        <v>1723</v>
      </c>
      <c r="D5648" t="s">
        <v>3284</v>
      </c>
      <c r="E5648" t="s">
        <v>1708</v>
      </c>
    </row>
    <row r="5649" spans="1:5" x14ac:dyDescent="0.35">
      <c r="A5649" t="s">
        <v>3169</v>
      </c>
      <c r="B5649" t="s">
        <v>2923</v>
      </c>
      <c r="C5649" t="s">
        <v>1723</v>
      </c>
      <c r="D5649" t="s">
        <v>3284</v>
      </c>
      <c r="E5649" t="s">
        <v>1709</v>
      </c>
    </row>
    <row r="5650" spans="1:5" x14ac:dyDescent="0.35">
      <c r="A5650" t="s">
        <v>3170</v>
      </c>
      <c r="B5650" t="s">
        <v>2923</v>
      </c>
      <c r="C5650" t="s">
        <v>1723</v>
      </c>
      <c r="D5650" t="s">
        <v>3284</v>
      </c>
      <c r="E5650" t="s">
        <v>1710</v>
      </c>
    </row>
    <row r="5651" spans="1:5" x14ac:dyDescent="0.35">
      <c r="A5651" t="s">
        <v>3171</v>
      </c>
      <c r="B5651" t="s">
        <v>2923</v>
      </c>
      <c r="C5651" t="s">
        <v>1723</v>
      </c>
      <c r="D5651" t="s">
        <v>3284</v>
      </c>
      <c r="E5651" t="s">
        <v>1711</v>
      </c>
    </row>
    <row r="5652" spans="1:5" x14ac:dyDescent="0.35">
      <c r="A5652" t="s">
        <v>3172</v>
      </c>
      <c r="B5652" t="s">
        <v>2923</v>
      </c>
      <c r="C5652" t="s">
        <v>1723</v>
      </c>
      <c r="D5652" t="s">
        <v>3284</v>
      </c>
      <c r="E5652" t="s">
        <v>1712</v>
      </c>
    </row>
    <row r="5653" spans="1:5" x14ac:dyDescent="0.35">
      <c r="A5653" t="s">
        <v>3173</v>
      </c>
      <c r="B5653" t="s">
        <v>2923</v>
      </c>
      <c r="C5653" t="s">
        <v>1723</v>
      </c>
      <c r="D5653" t="s">
        <v>3284</v>
      </c>
      <c r="E5653" t="s">
        <v>1713</v>
      </c>
    </row>
    <row r="5654" spans="1:5" x14ac:dyDescent="0.35">
      <c r="A5654" t="s">
        <v>3174</v>
      </c>
      <c r="B5654" t="s">
        <v>2923</v>
      </c>
      <c r="C5654" t="s">
        <v>1723</v>
      </c>
      <c r="D5654" t="s">
        <v>3284</v>
      </c>
      <c r="E5654" t="s">
        <v>1714</v>
      </c>
    </row>
    <row r="5655" spans="1:5" x14ac:dyDescent="0.35">
      <c r="A5655" t="s">
        <v>3175</v>
      </c>
      <c r="B5655" t="s">
        <v>2923</v>
      </c>
      <c r="C5655" t="s">
        <v>1723</v>
      </c>
      <c r="D5655" t="s">
        <v>3284</v>
      </c>
      <c r="E5655" t="s">
        <v>1715</v>
      </c>
    </row>
    <row r="5656" spans="1:5" x14ac:dyDescent="0.35">
      <c r="A5656" t="s">
        <v>3176</v>
      </c>
      <c r="B5656" t="s">
        <v>2923</v>
      </c>
      <c r="C5656" t="s">
        <v>1723</v>
      </c>
      <c r="D5656" t="s">
        <v>3285</v>
      </c>
      <c r="E5656" t="s">
        <v>1702</v>
      </c>
    </row>
    <row r="5657" spans="1:5" x14ac:dyDescent="0.35">
      <c r="A5657" t="s">
        <v>3177</v>
      </c>
      <c r="B5657" t="s">
        <v>2923</v>
      </c>
      <c r="C5657" t="s">
        <v>1723</v>
      </c>
      <c r="D5657" t="s">
        <v>3285</v>
      </c>
      <c r="E5657" t="s">
        <v>1705</v>
      </c>
    </row>
    <row r="5658" spans="1:5" x14ac:dyDescent="0.35">
      <c r="A5658" t="s">
        <v>3178</v>
      </c>
      <c r="B5658" t="s">
        <v>2923</v>
      </c>
      <c r="C5658" t="s">
        <v>1723</v>
      </c>
      <c r="D5658" t="s">
        <v>3285</v>
      </c>
      <c r="E5658" t="s">
        <v>1706</v>
      </c>
    </row>
    <row r="5659" spans="1:5" x14ac:dyDescent="0.35">
      <c r="A5659" t="s">
        <v>3179</v>
      </c>
      <c r="B5659" t="s">
        <v>2923</v>
      </c>
      <c r="C5659" t="s">
        <v>1723</v>
      </c>
      <c r="D5659" t="s">
        <v>3285</v>
      </c>
      <c r="E5659" t="s">
        <v>1707</v>
      </c>
    </row>
    <row r="5660" spans="1:5" x14ac:dyDescent="0.35">
      <c r="A5660" t="s">
        <v>3180</v>
      </c>
      <c r="B5660" t="s">
        <v>2923</v>
      </c>
      <c r="C5660" t="s">
        <v>1723</v>
      </c>
      <c r="D5660" t="s">
        <v>3285</v>
      </c>
      <c r="E5660" t="s">
        <v>1708</v>
      </c>
    </row>
    <row r="5661" spans="1:5" x14ac:dyDescent="0.35">
      <c r="A5661" t="s">
        <v>3181</v>
      </c>
      <c r="B5661" t="s">
        <v>2923</v>
      </c>
      <c r="C5661" t="s">
        <v>1723</v>
      </c>
      <c r="D5661" t="s">
        <v>3285</v>
      </c>
      <c r="E5661" t="s">
        <v>1709</v>
      </c>
    </row>
    <row r="5662" spans="1:5" x14ac:dyDescent="0.35">
      <c r="A5662" t="s">
        <v>3182</v>
      </c>
      <c r="B5662" t="s">
        <v>2923</v>
      </c>
      <c r="C5662" t="s">
        <v>1723</v>
      </c>
      <c r="D5662" t="s">
        <v>3285</v>
      </c>
      <c r="E5662" t="s">
        <v>1710</v>
      </c>
    </row>
    <row r="5663" spans="1:5" x14ac:dyDescent="0.35">
      <c r="A5663" t="s">
        <v>3183</v>
      </c>
      <c r="B5663" t="s">
        <v>2923</v>
      </c>
      <c r="C5663" t="s">
        <v>1723</v>
      </c>
      <c r="D5663" t="s">
        <v>3285</v>
      </c>
      <c r="E5663" t="s">
        <v>1711</v>
      </c>
    </row>
    <row r="5664" spans="1:5" x14ac:dyDescent="0.35">
      <c r="A5664" t="s">
        <v>3184</v>
      </c>
      <c r="B5664" t="s">
        <v>2923</v>
      </c>
      <c r="C5664" t="s">
        <v>1723</v>
      </c>
      <c r="D5664" t="s">
        <v>3285</v>
      </c>
      <c r="E5664" t="s">
        <v>1712</v>
      </c>
    </row>
    <row r="5665" spans="1:5" x14ac:dyDescent="0.35">
      <c r="A5665" t="s">
        <v>3185</v>
      </c>
      <c r="B5665" t="s">
        <v>2923</v>
      </c>
      <c r="C5665" t="s">
        <v>1723</v>
      </c>
      <c r="D5665" t="s">
        <v>3285</v>
      </c>
      <c r="E5665" t="s">
        <v>1713</v>
      </c>
    </row>
    <row r="5666" spans="1:5" x14ac:dyDescent="0.35">
      <c r="A5666" t="s">
        <v>3186</v>
      </c>
      <c r="B5666" t="s">
        <v>2923</v>
      </c>
      <c r="C5666" t="s">
        <v>1723</v>
      </c>
      <c r="D5666" t="s">
        <v>3285</v>
      </c>
      <c r="E5666" t="s">
        <v>1714</v>
      </c>
    </row>
    <row r="5667" spans="1:5" x14ac:dyDescent="0.35">
      <c r="A5667" t="s">
        <v>3187</v>
      </c>
      <c r="B5667" t="s">
        <v>2923</v>
      </c>
      <c r="C5667" t="s">
        <v>1723</v>
      </c>
      <c r="D5667" t="s">
        <v>3285</v>
      </c>
      <c r="E5667" t="s">
        <v>1715</v>
      </c>
    </row>
    <row r="5668" spans="1:5" x14ac:dyDescent="0.35">
      <c r="A5668" t="s">
        <v>3188</v>
      </c>
      <c r="B5668" t="s">
        <v>2923</v>
      </c>
      <c r="C5668" t="s">
        <v>1723</v>
      </c>
      <c r="D5668" t="s">
        <v>3286</v>
      </c>
      <c r="E5668" t="s">
        <v>1702</v>
      </c>
    </row>
    <row r="5669" spans="1:5" x14ac:dyDescent="0.35">
      <c r="A5669" t="s">
        <v>3189</v>
      </c>
      <c r="B5669" t="s">
        <v>2923</v>
      </c>
      <c r="C5669" t="s">
        <v>1723</v>
      </c>
      <c r="D5669" t="s">
        <v>3286</v>
      </c>
      <c r="E5669" t="s">
        <v>1705</v>
      </c>
    </row>
    <row r="5670" spans="1:5" x14ac:dyDescent="0.35">
      <c r="A5670" t="s">
        <v>3190</v>
      </c>
      <c r="B5670" t="s">
        <v>2923</v>
      </c>
      <c r="C5670" t="s">
        <v>1723</v>
      </c>
      <c r="D5670" t="s">
        <v>3286</v>
      </c>
      <c r="E5670" t="s">
        <v>1706</v>
      </c>
    </row>
    <row r="5671" spans="1:5" x14ac:dyDescent="0.35">
      <c r="A5671" t="s">
        <v>3191</v>
      </c>
      <c r="B5671" t="s">
        <v>2923</v>
      </c>
      <c r="C5671" t="s">
        <v>1723</v>
      </c>
      <c r="D5671" t="s">
        <v>3286</v>
      </c>
      <c r="E5671" t="s">
        <v>1707</v>
      </c>
    </row>
    <row r="5672" spans="1:5" x14ac:dyDescent="0.35">
      <c r="A5672" t="s">
        <v>3192</v>
      </c>
      <c r="B5672" t="s">
        <v>2923</v>
      </c>
      <c r="C5672" t="s">
        <v>1723</v>
      </c>
      <c r="D5672" t="s">
        <v>3286</v>
      </c>
      <c r="E5672" t="s">
        <v>1708</v>
      </c>
    </row>
    <row r="5673" spans="1:5" x14ac:dyDescent="0.35">
      <c r="A5673" t="s">
        <v>3193</v>
      </c>
      <c r="B5673" t="s">
        <v>2923</v>
      </c>
      <c r="C5673" t="s">
        <v>1723</v>
      </c>
      <c r="D5673" t="s">
        <v>3286</v>
      </c>
      <c r="E5673" t="s">
        <v>1709</v>
      </c>
    </row>
    <row r="5674" spans="1:5" x14ac:dyDescent="0.35">
      <c r="A5674" t="s">
        <v>3194</v>
      </c>
      <c r="B5674" t="s">
        <v>2923</v>
      </c>
      <c r="C5674" t="s">
        <v>1723</v>
      </c>
      <c r="D5674" t="s">
        <v>3286</v>
      </c>
      <c r="E5674" t="s">
        <v>1710</v>
      </c>
    </row>
    <row r="5675" spans="1:5" x14ac:dyDescent="0.35">
      <c r="A5675" t="s">
        <v>3195</v>
      </c>
      <c r="B5675" t="s">
        <v>2923</v>
      </c>
      <c r="C5675" t="s">
        <v>1723</v>
      </c>
      <c r="D5675" t="s">
        <v>3286</v>
      </c>
      <c r="E5675" t="s">
        <v>1711</v>
      </c>
    </row>
    <row r="5676" spans="1:5" x14ac:dyDescent="0.35">
      <c r="A5676" t="s">
        <v>3196</v>
      </c>
      <c r="B5676" t="s">
        <v>2923</v>
      </c>
      <c r="C5676" t="s">
        <v>1723</v>
      </c>
      <c r="D5676" t="s">
        <v>3286</v>
      </c>
      <c r="E5676" t="s">
        <v>1712</v>
      </c>
    </row>
    <row r="5677" spans="1:5" x14ac:dyDescent="0.35">
      <c r="A5677" t="s">
        <v>3197</v>
      </c>
      <c r="B5677" t="s">
        <v>2923</v>
      </c>
      <c r="C5677" t="s">
        <v>1723</v>
      </c>
      <c r="D5677" t="s">
        <v>3286</v>
      </c>
      <c r="E5677" t="s">
        <v>1713</v>
      </c>
    </row>
    <row r="5678" spans="1:5" x14ac:dyDescent="0.35">
      <c r="A5678" t="s">
        <v>3198</v>
      </c>
      <c r="B5678" t="s">
        <v>2923</v>
      </c>
      <c r="C5678" t="s">
        <v>1723</v>
      </c>
      <c r="D5678" t="s">
        <v>3286</v>
      </c>
      <c r="E5678" t="s">
        <v>1714</v>
      </c>
    </row>
    <row r="5679" spans="1:5" x14ac:dyDescent="0.35">
      <c r="A5679" t="s">
        <v>3199</v>
      </c>
      <c r="B5679" t="s">
        <v>2923</v>
      </c>
      <c r="C5679" t="s">
        <v>1723</v>
      </c>
      <c r="D5679" t="s">
        <v>3286</v>
      </c>
      <c r="E5679" t="s">
        <v>1715</v>
      </c>
    </row>
    <row r="5680" spans="1:5" x14ac:dyDescent="0.35">
      <c r="A5680" t="s">
        <v>3200</v>
      </c>
      <c r="B5680" t="s">
        <v>2923</v>
      </c>
      <c r="C5680" t="s">
        <v>1723</v>
      </c>
      <c r="D5680" t="s">
        <v>3287</v>
      </c>
      <c r="E5680" t="s">
        <v>1702</v>
      </c>
    </row>
    <row r="5681" spans="1:5" x14ac:dyDescent="0.35">
      <c r="A5681" t="s">
        <v>3201</v>
      </c>
      <c r="B5681" t="s">
        <v>2923</v>
      </c>
      <c r="C5681" t="s">
        <v>1723</v>
      </c>
      <c r="D5681" t="s">
        <v>3287</v>
      </c>
      <c r="E5681" t="s">
        <v>1705</v>
      </c>
    </row>
    <row r="5682" spans="1:5" x14ac:dyDescent="0.35">
      <c r="A5682" t="s">
        <v>3202</v>
      </c>
      <c r="B5682" t="s">
        <v>2923</v>
      </c>
      <c r="C5682" t="s">
        <v>1723</v>
      </c>
      <c r="D5682" t="s">
        <v>3287</v>
      </c>
      <c r="E5682" t="s">
        <v>1706</v>
      </c>
    </row>
    <row r="5683" spans="1:5" x14ac:dyDescent="0.35">
      <c r="A5683" t="s">
        <v>3203</v>
      </c>
      <c r="B5683" t="s">
        <v>2923</v>
      </c>
      <c r="C5683" t="s">
        <v>1723</v>
      </c>
      <c r="D5683" t="s">
        <v>3287</v>
      </c>
      <c r="E5683" t="s">
        <v>1707</v>
      </c>
    </row>
    <row r="5684" spans="1:5" x14ac:dyDescent="0.35">
      <c r="A5684" t="s">
        <v>3204</v>
      </c>
      <c r="B5684" t="s">
        <v>2923</v>
      </c>
      <c r="C5684" t="s">
        <v>1723</v>
      </c>
      <c r="D5684" t="s">
        <v>3287</v>
      </c>
      <c r="E5684" t="s">
        <v>1708</v>
      </c>
    </row>
    <row r="5685" spans="1:5" x14ac:dyDescent="0.35">
      <c r="A5685" t="s">
        <v>3205</v>
      </c>
      <c r="B5685" t="s">
        <v>2923</v>
      </c>
      <c r="C5685" t="s">
        <v>1723</v>
      </c>
      <c r="D5685" t="s">
        <v>3287</v>
      </c>
      <c r="E5685" t="s">
        <v>1709</v>
      </c>
    </row>
    <row r="5686" spans="1:5" x14ac:dyDescent="0.35">
      <c r="A5686" t="s">
        <v>3206</v>
      </c>
      <c r="B5686" t="s">
        <v>2923</v>
      </c>
      <c r="C5686" t="s">
        <v>1723</v>
      </c>
      <c r="D5686" t="s">
        <v>3287</v>
      </c>
      <c r="E5686" t="s">
        <v>1710</v>
      </c>
    </row>
    <row r="5687" spans="1:5" x14ac:dyDescent="0.35">
      <c r="A5687" t="s">
        <v>3207</v>
      </c>
      <c r="B5687" t="s">
        <v>2923</v>
      </c>
      <c r="C5687" t="s">
        <v>1723</v>
      </c>
      <c r="D5687" t="s">
        <v>3287</v>
      </c>
      <c r="E5687" t="s">
        <v>1711</v>
      </c>
    </row>
    <row r="5688" spans="1:5" x14ac:dyDescent="0.35">
      <c r="A5688" t="s">
        <v>3208</v>
      </c>
      <c r="B5688" t="s">
        <v>2923</v>
      </c>
      <c r="C5688" t="s">
        <v>1723</v>
      </c>
      <c r="D5688" t="s">
        <v>3287</v>
      </c>
      <c r="E5688" t="s">
        <v>1712</v>
      </c>
    </row>
    <row r="5689" spans="1:5" x14ac:dyDescent="0.35">
      <c r="A5689" t="s">
        <v>3209</v>
      </c>
      <c r="B5689" t="s">
        <v>2923</v>
      </c>
      <c r="C5689" t="s">
        <v>1723</v>
      </c>
      <c r="D5689" t="s">
        <v>3287</v>
      </c>
      <c r="E5689" t="s">
        <v>1713</v>
      </c>
    </row>
    <row r="5690" spans="1:5" x14ac:dyDescent="0.35">
      <c r="A5690" t="s">
        <v>3210</v>
      </c>
      <c r="B5690" t="s">
        <v>2923</v>
      </c>
      <c r="C5690" t="s">
        <v>1723</v>
      </c>
      <c r="D5690" t="s">
        <v>3287</v>
      </c>
      <c r="E5690" t="s">
        <v>1714</v>
      </c>
    </row>
    <row r="5691" spans="1:5" x14ac:dyDescent="0.35">
      <c r="A5691" t="s">
        <v>3211</v>
      </c>
      <c r="B5691" t="s">
        <v>2923</v>
      </c>
      <c r="C5691" t="s">
        <v>1723</v>
      </c>
      <c r="D5691" t="s">
        <v>3287</v>
      </c>
      <c r="E5691" t="s">
        <v>1715</v>
      </c>
    </row>
    <row r="5692" spans="1:5" x14ac:dyDescent="0.35">
      <c r="A5692" t="s">
        <v>3212</v>
      </c>
      <c r="B5692" t="s">
        <v>2923</v>
      </c>
      <c r="C5692" t="s">
        <v>1723</v>
      </c>
      <c r="D5692" t="s">
        <v>3288</v>
      </c>
      <c r="E5692" t="s">
        <v>1702</v>
      </c>
    </row>
    <row r="5693" spans="1:5" x14ac:dyDescent="0.35">
      <c r="A5693" t="s">
        <v>3213</v>
      </c>
      <c r="B5693" t="s">
        <v>2923</v>
      </c>
      <c r="C5693" t="s">
        <v>1723</v>
      </c>
      <c r="D5693" t="s">
        <v>3288</v>
      </c>
      <c r="E5693" t="s">
        <v>1705</v>
      </c>
    </row>
    <row r="5694" spans="1:5" x14ac:dyDescent="0.35">
      <c r="A5694" t="s">
        <v>3214</v>
      </c>
      <c r="B5694" t="s">
        <v>2923</v>
      </c>
      <c r="C5694" t="s">
        <v>1723</v>
      </c>
      <c r="D5694" t="s">
        <v>3288</v>
      </c>
      <c r="E5694" t="s">
        <v>1706</v>
      </c>
    </row>
    <row r="5695" spans="1:5" x14ac:dyDescent="0.35">
      <c r="A5695" t="s">
        <v>3215</v>
      </c>
      <c r="B5695" t="s">
        <v>2923</v>
      </c>
      <c r="C5695" t="s">
        <v>1723</v>
      </c>
      <c r="D5695" t="s">
        <v>3288</v>
      </c>
      <c r="E5695" t="s">
        <v>1707</v>
      </c>
    </row>
    <row r="5696" spans="1:5" x14ac:dyDescent="0.35">
      <c r="A5696" t="s">
        <v>3216</v>
      </c>
      <c r="B5696" t="s">
        <v>2923</v>
      </c>
      <c r="C5696" t="s">
        <v>1723</v>
      </c>
      <c r="D5696" t="s">
        <v>3288</v>
      </c>
      <c r="E5696" t="s">
        <v>1708</v>
      </c>
    </row>
    <row r="5697" spans="1:5" x14ac:dyDescent="0.35">
      <c r="A5697" t="s">
        <v>3217</v>
      </c>
      <c r="B5697" t="s">
        <v>2923</v>
      </c>
      <c r="C5697" t="s">
        <v>1723</v>
      </c>
      <c r="D5697" t="s">
        <v>3288</v>
      </c>
      <c r="E5697" t="s">
        <v>1709</v>
      </c>
    </row>
    <row r="5698" spans="1:5" x14ac:dyDescent="0.35">
      <c r="A5698" t="s">
        <v>3218</v>
      </c>
      <c r="B5698" t="s">
        <v>2923</v>
      </c>
      <c r="C5698" t="s">
        <v>1723</v>
      </c>
      <c r="D5698" t="s">
        <v>3288</v>
      </c>
      <c r="E5698" t="s">
        <v>1710</v>
      </c>
    </row>
    <row r="5699" spans="1:5" x14ac:dyDescent="0.35">
      <c r="A5699" t="s">
        <v>3219</v>
      </c>
      <c r="B5699" t="s">
        <v>2923</v>
      </c>
      <c r="C5699" t="s">
        <v>1723</v>
      </c>
      <c r="D5699" t="s">
        <v>3288</v>
      </c>
      <c r="E5699" t="s">
        <v>1711</v>
      </c>
    </row>
    <row r="5700" spans="1:5" x14ac:dyDescent="0.35">
      <c r="A5700" t="s">
        <v>3220</v>
      </c>
      <c r="B5700" t="s">
        <v>2923</v>
      </c>
      <c r="C5700" t="s">
        <v>1723</v>
      </c>
      <c r="D5700" t="s">
        <v>3288</v>
      </c>
      <c r="E5700" t="s">
        <v>1712</v>
      </c>
    </row>
    <row r="5701" spans="1:5" x14ac:dyDescent="0.35">
      <c r="A5701" t="s">
        <v>3221</v>
      </c>
      <c r="B5701" t="s">
        <v>2923</v>
      </c>
      <c r="C5701" t="s">
        <v>1723</v>
      </c>
      <c r="D5701" t="s">
        <v>3288</v>
      </c>
      <c r="E5701" t="s">
        <v>1713</v>
      </c>
    </row>
    <row r="5702" spans="1:5" x14ac:dyDescent="0.35">
      <c r="A5702" t="s">
        <v>3222</v>
      </c>
      <c r="B5702" t="s">
        <v>2923</v>
      </c>
      <c r="C5702" t="s">
        <v>1723</v>
      </c>
      <c r="D5702" t="s">
        <v>3288</v>
      </c>
      <c r="E5702" t="s">
        <v>1714</v>
      </c>
    </row>
    <row r="5703" spans="1:5" x14ac:dyDescent="0.35">
      <c r="A5703" t="s">
        <v>3223</v>
      </c>
      <c r="B5703" t="s">
        <v>2923</v>
      </c>
      <c r="C5703" t="s">
        <v>1723</v>
      </c>
      <c r="D5703" t="s">
        <v>3288</v>
      </c>
      <c r="E5703" t="s">
        <v>1715</v>
      </c>
    </row>
    <row r="5704" spans="1:5" x14ac:dyDescent="0.35">
      <c r="A5704" t="s">
        <v>3224</v>
      </c>
      <c r="B5704" t="s">
        <v>2923</v>
      </c>
      <c r="C5704" t="s">
        <v>1723</v>
      </c>
      <c r="D5704" t="s">
        <v>3289</v>
      </c>
      <c r="E5704" t="s">
        <v>1702</v>
      </c>
    </row>
    <row r="5705" spans="1:5" x14ac:dyDescent="0.35">
      <c r="A5705" t="s">
        <v>3225</v>
      </c>
      <c r="B5705" t="s">
        <v>2923</v>
      </c>
      <c r="C5705" t="s">
        <v>1723</v>
      </c>
      <c r="D5705" t="s">
        <v>3289</v>
      </c>
      <c r="E5705" t="s">
        <v>1705</v>
      </c>
    </row>
    <row r="5706" spans="1:5" x14ac:dyDescent="0.35">
      <c r="A5706" t="s">
        <v>3226</v>
      </c>
      <c r="B5706" t="s">
        <v>2923</v>
      </c>
      <c r="C5706" t="s">
        <v>1723</v>
      </c>
      <c r="D5706" t="s">
        <v>3289</v>
      </c>
      <c r="E5706" t="s">
        <v>1706</v>
      </c>
    </row>
    <row r="5707" spans="1:5" x14ac:dyDescent="0.35">
      <c r="A5707" t="s">
        <v>3227</v>
      </c>
      <c r="B5707" t="s">
        <v>2923</v>
      </c>
      <c r="C5707" t="s">
        <v>1723</v>
      </c>
      <c r="D5707" t="s">
        <v>3289</v>
      </c>
      <c r="E5707" t="s">
        <v>1707</v>
      </c>
    </row>
    <row r="5708" spans="1:5" x14ac:dyDescent="0.35">
      <c r="A5708" t="s">
        <v>3228</v>
      </c>
      <c r="B5708" t="s">
        <v>2923</v>
      </c>
      <c r="C5708" t="s">
        <v>1723</v>
      </c>
      <c r="D5708" t="s">
        <v>3289</v>
      </c>
      <c r="E5708" t="s">
        <v>1708</v>
      </c>
    </row>
    <row r="5709" spans="1:5" x14ac:dyDescent="0.35">
      <c r="A5709" t="s">
        <v>3229</v>
      </c>
      <c r="B5709" t="s">
        <v>2923</v>
      </c>
      <c r="C5709" t="s">
        <v>1723</v>
      </c>
      <c r="D5709" t="s">
        <v>3289</v>
      </c>
      <c r="E5709" t="s">
        <v>1709</v>
      </c>
    </row>
    <row r="5710" spans="1:5" x14ac:dyDescent="0.35">
      <c r="A5710" t="s">
        <v>3230</v>
      </c>
      <c r="B5710" t="s">
        <v>2923</v>
      </c>
      <c r="C5710" t="s">
        <v>1723</v>
      </c>
      <c r="D5710" t="s">
        <v>3289</v>
      </c>
      <c r="E5710" t="s">
        <v>1710</v>
      </c>
    </row>
    <row r="5711" spans="1:5" x14ac:dyDescent="0.35">
      <c r="A5711" t="s">
        <v>3231</v>
      </c>
      <c r="B5711" t="s">
        <v>2923</v>
      </c>
      <c r="C5711" t="s">
        <v>1723</v>
      </c>
      <c r="D5711" t="s">
        <v>3289</v>
      </c>
      <c r="E5711" t="s">
        <v>1711</v>
      </c>
    </row>
    <row r="5712" spans="1:5" x14ac:dyDescent="0.35">
      <c r="A5712" t="s">
        <v>3232</v>
      </c>
      <c r="B5712" t="s">
        <v>2923</v>
      </c>
      <c r="C5712" t="s">
        <v>1723</v>
      </c>
      <c r="D5712" t="s">
        <v>3289</v>
      </c>
      <c r="E5712" t="s">
        <v>1712</v>
      </c>
    </row>
    <row r="5713" spans="1:5" x14ac:dyDescent="0.35">
      <c r="A5713" t="s">
        <v>3233</v>
      </c>
      <c r="B5713" t="s">
        <v>2923</v>
      </c>
      <c r="C5713" t="s">
        <v>1723</v>
      </c>
      <c r="D5713" t="s">
        <v>3289</v>
      </c>
      <c r="E5713" t="s">
        <v>1713</v>
      </c>
    </row>
    <row r="5714" spans="1:5" x14ac:dyDescent="0.35">
      <c r="A5714" t="s">
        <v>3234</v>
      </c>
      <c r="B5714" t="s">
        <v>2923</v>
      </c>
      <c r="C5714" t="s">
        <v>1723</v>
      </c>
      <c r="D5714" t="s">
        <v>3289</v>
      </c>
      <c r="E5714" t="s">
        <v>1714</v>
      </c>
    </row>
    <row r="5715" spans="1:5" x14ac:dyDescent="0.35">
      <c r="A5715" t="s">
        <v>3235</v>
      </c>
      <c r="B5715" t="s">
        <v>2923</v>
      </c>
      <c r="C5715" t="s">
        <v>1723</v>
      </c>
      <c r="D5715" t="s">
        <v>3289</v>
      </c>
      <c r="E5715" t="s">
        <v>1715</v>
      </c>
    </row>
    <row r="5716" spans="1:5" x14ac:dyDescent="0.35">
      <c r="A5716" t="s">
        <v>3236</v>
      </c>
      <c r="B5716" t="s">
        <v>2923</v>
      </c>
      <c r="C5716" t="s">
        <v>1723</v>
      </c>
      <c r="D5716" t="s">
        <v>3290</v>
      </c>
      <c r="E5716" t="s">
        <v>1702</v>
      </c>
    </row>
    <row r="5717" spans="1:5" x14ac:dyDescent="0.35">
      <c r="A5717" t="s">
        <v>3237</v>
      </c>
      <c r="B5717" t="s">
        <v>2923</v>
      </c>
      <c r="C5717" t="s">
        <v>1723</v>
      </c>
      <c r="D5717" t="s">
        <v>3290</v>
      </c>
      <c r="E5717" t="s">
        <v>1705</v>
      </c>
    </row>
    <row r="5718" spans="1:5" x14ac:dyDescent="0.35">
      <c r="A5718" t="s">
        <v>3238</v>
      </c>
      <c r="B5718" t="s">
        <v>2923</v>
      </c>
      <c r="C5718" t="s">
        <v>1723</v>
      </c>
      <c r="D5718" t="s">
        <v>3290</v>
      </c>
      <c r="E5718" t="s">
        <v>1706</v>
      </c>
    </row>
    <row r="5719" spans="1:5" x14ac:dyDescent="0.35">
      <c r="A5719" t="s">
        <v>3239</v>
      </c>
      <c r="B5719" t="s">
        <v>2923</v>
      </c>
      <c r="C5719" t="s">
        <v>1723</v>
      </c>
      <c r="D5719" t="s">
        <v>3290</v>
      </c>
      <c r="E5719" t="s">
        <v>1707</v>
      </c>
    </row>
    <row r="5720" spans="1:5" x14ac:dyDescent="0.35">
      <c r="A5720" t="s">
        <v>3240</v>
      </c>
      <c r="B5720" t="s">
        <v>2923</v>
      </c>
      <c r="C5720" t="s">
        <v>1723</v>
      </c>
      <c r="D5720" t="s">
        <v>3290</v>
      </c>
      <c r="E5720" t="s">
        <v>1708</v>
      </c>
    </row>
    <row r="5721" spans="1:5" x14ac:dyDescent="0.35">
      <c r="A5721" t="s">
        <v>3241</v>
      </c>
      <c r="B5721" t="s">
        <v>2923</v>
      </c>
      <c r="C5721" t="s">
        <v>1723</v>
      </c>
      <c r="D5721" t="s">
        <v>3290</v>
      </c>
      <c r="E5721" t="s">
        <v>1709</v>
      </c>
    </row>
    <row r="5722" spans="1:5" x14ac:dyDescent="0.35">
      <c r="A5722" t="s">
        <v>3242</v>
      </c>
      <c r="B5722" t="s">
        <v>2923</v>
      </c>
      <c r="C5722" t="s">
        <v>1723</v>
      </c>
      <c r="D5722" t="s">
        <v>3290</v>
      </c>
      <c r="E5722" t="s">
        <v>1710</v>
      </c>
    </row>
    <row r="5723" spans="1:5" x14ac:dyDescent="0.35">
      <c r="A5723" t="s">
        <v>3243</v>
      </c>
      <c r="B5723" t="s">
        <v>2923</v>
      </c>
      <c r="C5723" t="s">
        <v>1723</v>
      </c>
      <c r="D5723" t="s">
        <v>3290</v>
      </c>
      <c r="E5723" t="s">
        <v>1711</v>
      </c>
    </row>
    <row r="5724" spans="1:5" x14ac:dyDescent="0.35">
      <c r="A5724" t="s">
        <v>3244</v>
      </c>
      <c r="B5724" t="s">
        <v>2923</v>
      </c>
      <c r="C5724" t="s">
        <v>1723</v>
      </c>
      <c r="D5724" t="s">
        <v>3290</v>
      </c>
      <c r="E5724" t="s">
        <v>1712</v>
      </c>
    </row>
    <row r="5725" spans="1:5" x14ac:dyDescent="0.35">
      <c r="A5725" t="s">
        <v>3245</v>
      </c>
      <c r="B5725" t="s">
        <v>2923</v>
      </c>
      <c r="C5725" t="s">
        <v>1723</v>
      </c>
      <c r="D5725" t="s">
        <v>3290</v>
      </c>
      <c r="E5725" t="s">
        <v>1713</v>
      </c>
    </row>
    <row r="5726" spans="1:5" x14ac:dyDescent="0.35">
      <c r="A5726" t="s">
        <v>3246</v>
      </c>
      <c r="B5726" t="s">
        <v>2923</v>
      </c>
      <c r="C5726" t="s">
        <v>1723</v>
      </c>
      <c r="D5726" t="s">
        <v>3290</v>
      </c>
      <c r="E5726" t="s">
        <v>1714</v>
      </c>
    </row>
    <row r="5727" spans="1:5" x14ac:dyDescent="0.35">
      <c r="A5727" t="s">
        <v>3247</v>
      </c>
      <c r="B5727" t="s">
        <v>2923</v>
      </c>
      <c r="C5727" t="s">
        <v>1723</v>
      </c>
      <c r="D5727" t="s">
        <v>3290</v>
      </c>
      <c r="E5727" t="s">
        <v>1715</v>
      </c>
    </row>
    <row r="5728" spans="1:5" x14ac:dyDescent="0.35">
      <c r="A5728" t="s">
        <v>3248</v>
      </c>
      <c r="B5728" t="s">
        <v>2923</v>
      </c>
      <c r="C5728" t="s">
        <v>1723</v>
      </c>
      <c r="D5728" t="s">
        <v>3291</v>
      </c>
      <c r="E5728" t="s">
        <v>1702</v>
      </c>
    </row>
    <row r="5729" spans="1:5" x14ac:dyDescent="0.35">
      <c r="A5729" t="s">
        <v>3249</v>
      </c>
      <c r="B5729" t="s">
        <v>2923</v>
      </c>
      <c r="C5729" t="s">
        <v>1723</v>
      </c>
      <c r="D5729" t="s">
        <v>3291</v>
      </c>
      <c r="E5729" t="s">
        <v>1705</v>
      </c>
    </row>
    <row r="5730" spans="1:5" x14ac:dyDescent="0.35">
      <c r="A5730" t="s">
        <v>3250</v>
      </c>
      <c r="B5730" t="s">
        <v>2923</v>
      </c>
      <c r="C5730" t="s">
        <v>1723</v>
      </c>
      <c r="D5730" t="s">
        <v>3291</v>
      </c>
      <c r="E5730" t="s">
        <v>1706</v>
      </c>
    </row>
    <row r="5731" spans="1:5" x14ac:dyDescent="0.35">
      <c r="A5731" t="s">
        <v>3251</v>
      </c>
      <c r="B5731" t="s">
        <v>2923</v>
      </c>
      <c r="C5731" t="s">
        <v>1723</v>
      </c>
      <c r="D5731" t="s">
        <v>3291</v>
      </c>
      <c r="E5731" t="s">
        <v>1707</v>
      </c>
    </row>
    <row r="5732" spans="1:5" x14ac:dyDescent="0.35">
      <c r="A5732" t="s">
        <v>3252</v>
      </c>
      <c r="B5732" t="s">
        <v>2923</v>
      </c>
      <c r="C5732" t="s">
        <v>1723</v>
      </c>
      <c r="D5732" t="s">
        <v>3291</v>
      </c>
      <c r="E5732" t="s">
        <v>1708</v>
      </c>
    </row>
    <row r="5733" spans="1:5" x14ac:dyDescent="0.35">
      <c r="A5733" t="s">
        <v>3253</v>
      </c>
      <c r="B5733" t="s">
        <v>2923</v>
      </c>
      <c r="C5733" t="s">
        <v>1723</v>
      </c>
      <c r="D5733" t="s">
        <v>3291</v>
      </c>
      <c r="E5733" t="s">
        <v>1709</v>
      </c>
    </row>
    <row r="5734" spans="1:5" x14ac:dyDescent="0.35">
      <c r="A5734" t="s">
        <v>3254</v>
      </c>
      <c r="B5734" t="s">
        <v>2923</v>
      </c>
      <c r="C5734" t="s">
        <v>1723</v>
      </c>
      <c r="D5734" t="s">
        <v>3291</v>
      </c>
      <c r="E5734" t="s">
        <v>1710</v>
      </c>
    </row>
    <row r="5735" spans="1:5" x14ac:dyDescent="0.35">
      <c r="A5735" t="s">
        <v>3255</v>
      </c>
      <c r="B5735" t="s">
        <v>2923</v>
      </c>
      <c r="C5735" t="s">
        <v>1723</v>
      </c>
      <c r="D5735" t="s">
        <v>3291</v>
      </c>
      <c r="E5735" t="s">
        <v>1711</v>
      </c>
    </row>
    <row r="5736" spans="1:5" x14ac:dyDescent="0.35">
      <c r="A5736" t="s">
        <v>3256</v>
      </c>
      <c r="B5736" t="s">
        <v>2923</v>
      </c>
      <c r="C5736" t="s">
        <v>1723</v>
      </c>
      <c r="D5736" t="s">
        <v>3291</v>
      </c>
      <c r="E5736" t="s">
        <v>1712</v>
      </c>
    </row>
    <row r="5737" spans="1:5" x14ac:dyDescent="0.35">
      <c r="A5737" t="s">
        <v>3257</v>
      </c>
      <c r="B5737" t="s">
        <v>2923</v>
      </c>
      <c r="C5737" t="s">
        <v>1723</v>
      </c>
      <c r="D5737" t="s">
        <v>3291</v>
      </c>
      <c r="E5737" t="s">
        <v>1713</v>
      </c>
    </row>
    <row r="5738" spans="1:5" x14ac:dyDescent="0.35">
      <c r="A5738" t="s">
        <v>3258</v>
      </c>
      <c r="B5738" t="s">
        <v>2923</v>
      </c>
      <c r="C5738" t="s">
        <v>1723</v>
      </c>
      <c r="D5738" t="s">
        <v>3291</v>
      </c>
      <c r="E5738" t="s">
        <v>1714</v>
      </c>
    </row>
    <row r="5739" spans="1:5" x14ac:dyDescent="0.35">
      <c r="A5739" t="s">
        <v>3259</v>
      </c>
      <c r="B5739" t="s">
        <v>2923</v>
      </c>
      <c r="C5739" t="s">
        <v>1723</v>
      </c>
      <c r="D5739" t="s">
        <v>3291</v>
      </c>
      <c r="E5739" t="s">
        <v>1715</v>
      </c>
    </row>
    <row r="5740" spans="1:5" x14ac:dyDescent="0.35">
      <c r="A5740" t="s">
        <v>3260</v>
      </c>
      <c r="B5740" t="s">
        <v>2923</v>
      </c>
      <c r="C5740" t="s">
        <v>1723</v>
      </c>
      <c r="D5740" t="s">
        <v>3292</v>
      </c>
      <c r="E5740" t="s">
        <v>1702</v>
      </c>
    </row>
    <row r="5741" spans="1:5" x14ac:dyDescent="0.35">
      <c r="A5741" t="s">
        <v>3261</v>
      </c>
      <c r="B5741" t="s">
        <v>2923</v>
      </c>
      <c r="C5741" t="s">
        <v>1723</v>
      </c>
      <c r="D5741" t="s">
        <v>3292</v>
      </c>
      <c r="E5741" t="s">
        <v>1705</v>
      </c>
    </row>
    <row r="5742" spans="1:5" x14ac:dyDescent="0.35">
      <c r="A5742" t="s">
        <v>3262</v>
      </c>
      <c r="B5742" t="s">
        <v>2923</v>
      </c>
      <c r="C5742" t="s">
        <v>1723</v>
      </c>
      <c r="D5742" t="s">
        <v>3292</v>
      </c>
      <c r="E5742" t="s">
        <v>1706</v>
      </c>
    </row>
    <row r="5743" spans="1:5" x14ac:dyDescent="0.35">
      <c r="A5743" t="s">
        <v>3263</v>
      </c>
      <c r="B5743" t="s">
        <v>2923</v>
      </c>
      <c r="C5743" t="s">
        <v>1723</v>
      </c>
      <c r="D5743" t="s">
        <v>3292</v>
      </c>
      <c r="E5743" t="s">
        <v>1707</v>
      </c>
    </row>
    <row r="5744" spans="1:5" x14ac:dyDescent="0.35">
      <c r="A5744" t="s">
        <v>3264</v>
      </c>
      <c r="B5744" t="s">
        <v>2923</v>
      </c>
      <c r="C5744" t="s">
        <v>1723</v>
      </c>
      <c r="D5744" t="s">
        <v>3292</v>
      </c>
      <c r="E5744" t="s">
        <v>1708</v>
      </c>
    </row>
    <row r="5745" spans="1:5" x14ac:dyDescent="0.35">
      <c r="A5745" t="s">
        <v>3265</v>
      </c>
      <c r="B5745" t="s">
        <v>2923</v>
      </c>
      <c r="C5745" t="s">
        <v>1723</v>
      </c>
      <c r="D5745" t="s">
        <v>3292</v>
      </c>
      <c r="E5745" t="s">
        <v>1709</v>
      </c>
    </row>
    <row r="5746" spans="1:5" x14ac:dyDescent="0.35">
      <c r="A5746" t="s">
        <v>3266</v>
      </c>
      <c r="B5746" t="s">
        <v>2923</v>
      </c>
      <c r="C5746" t="s">
        <v>1723</v>
      </c>
      <c r="D5746" t="s">
        <v>3292</v>
      </c>
      <c r="E5746" t="s">
        <v>1710</v>
      </c>
    </row>
    <row r="5747" spans="1:5" x14ac:dyDescent="0.35">
      <c r="A5747" t="s">
        <v>3267</v>
      </c>
      <c r="B5747" t="s">
        <v>2923</v>
      </c>
      <c r="C5747" t="s">
        <v>1723</v>
      </c>
      <c r="D5747" t="s">
        <v>3292</v>
      </c>
      <c r="E5747" t="s">
        <v>1711</v>
      </c>
    </row>
    <row r="5748" spans="1:5" x14ac:dyDescent="0.35">
      <c r="A5748" t="s">
        <v>3268</v>
      </c>
      <c r="B5748" t="s">
        <v>2923</v>
      </c>
      <c r="C5748" t="s">
        <v>1723</v>
      </c>
      <c r="D5748" t="s">
        <v>3292</v>
      </c>
      <c r="E5748" t="s">
        <v>1712</v>
      </c>
    </row>
    <row r="5749" spans="1:5" x14ac:dyDescent="0.35">
      <c r="A5749" t="s">
        <v>3269</v>
      </c>
      <c r="B5749" t="s">
        <v>2923</v>
      </c>
      <c r="C5749" t="s">
        <v>1723</v>
      </c>
      <c r="D5749" t="s">
        <v>3292</v>
      </c>
      <c r="E5749" t="s">
        <v>1713</v>
      </c>
    </row>
    <row r="5750" spans="1:5" x14ac:dyDescent="0.35">
      <c r="A5750" t="s">
        <v>3270</v>
      </c>
      <c r="B5750" t="s">
        <v>2923</v>
      </c>
      <c r="C5750" t="s">
        <v>1723</v>
      </c>
      <c r="D5750" t="s">
        <v>3292</v>
      </c>
      <c r="E5750" t="s">
        <v>1714</v>
      </c>
    </row>
    <row r="5751" spans="1:5" x14ac:dyDescent="0.35">
      <c r="A5751" t="s">
        <v>3271</v>
      </c>
      <c r="B5751" t="s">
        <v>2923</v>
      </c>
      <c r="C5751" t="s">
        <v>1723</v>
      </c>
      <c r="D5751" t="s">
        <v>3292</v>
      </c>
      <c r="E5751" t="s">
        <v>1715</v>
      </c>
    </row>
    <row r="5752" spans="1:5" x14ac:dyDescent="0.35">
      <c r="A5752" t="s">
        <v>3272</v>
      </c>
      <c r="B5752" t="s">
        <v>2923</v>
      </c>
      <c r="C5752" t="s">
        <v>1723</v>
      </c>
      <c r="D5752" t="s">
        <v>3293</v>
      </c>
      <c r="E5752" t="s">
        <v>1702</v>
      </c>
    </row>
    <row r="5753" spans="1:5" x14ac:dyDescent="0.35">
      <c r="A5753" t="s">
        <v>3273</v>
      </c>
      <c r="B5753" t="s">
        <v>2923</v>
      </c>
      <c r="C5753" t="s">
        <v>1723</v>
      </c>
      <c r="D5753" t="s">
        <v>3293</v>
      </c>
      <c r="E5753" t="s">
        <v>1705</v>
      </c>
    </row>
    <row r="5754" spans="1:5" x14ac:dyDescent="0.35">
      <c r="A5754" t="s">
        <v>3274</v>
      </c>
      <c r="B5754" t="s">
        <v>2923</v>
      </c>
      <c r="C5754" t="s">
        <v>1723</v>
      </c>
      <c r="D5754" t="s">
        <v>3293</v>
      </c>
      <c r="E5754" t="s">
        <v>1706</v>
      </c>
    </row>
    <row r="5755" spans="1:5" x14ac:dyDescent="0.35">
      <c r="A5755" t="s">
        <v>3275</v>
      </c>
      <c r="B5755" t="s">
        <v>2923</v>
      </c>
      <c r="C5755" t="s">
        <v>1723</v>
      </c>
      <c r="D5755" t="s">
        <v>3293</v>
      </c>
      <c r="E5755" t="s">
        <v>1707</v>
      </c>
    </row>
    <row r="5756" spans="1:5" x14ac:dyDescent="0.35">
      <c r="A5756" t="s">
        <v>3276</v>
      </c>
      <c r="B5756" t="s">
        <v>2923</v>
      </c>
      <c r="C5756" t="s">
        <v>1723</v>
      </c>
      <c r="D5756" t="s">
        <v>3293</v>
      </c>
      <c r="E5756" t="s">
        <v>1708</v>
      </c>
    </row>
    <row r="5757" spans="1:5" x14ac:dyDescent="0.35">
      <c r="A5757" t="s">
        <v>3277</v>
      </c>
      <c r="B5757" t="s">
        <v>2923</v>
      </c>
      <c r="C5757" t="s">
        <v>1723</v>
      </c>
      <c r="D5757" t="s">
        <v>3293</v>
      </c>
      <c r="E5757" t="s">
        <v>1709</v>
      </c>
    </row>
    <row r="5758" spans="1:5" x14ac:dyDescent="0.35">
      <c r="A5758" t="s">
        <v>3278</v>
      </c>
      <c r="B5758" t="s">
        <v>2923</v>
      </c>
      <c r="C5758" t="s">
        <v>1723</v>
      </c>
      <c r="D5758" t="s">
        <v>3293</v>
      </c>
      <c r="E5758" t="s">
        <v>1710</v>
      </c>
    </row>
    <row r="5759" spans="1:5" x14ac:dyDescent="0.35">
      <c r="A5759" t="s">
        <v>3279</v>
      </c>
      <c r="B5759" t="s">
        <v>2923</v>
      </c>
      <c r="C5759" t="s">
        <v>1723</v>
      </c>
      <c r="D5759" t="s">
        <v>3293</v>
      </c>
      <c r="E5759" t="s">
        <v>1711</v>
      </c>
    </row>
    <row r="5760" spans="1:5" x14ac:dyDescent="0.35">
      <c r="A5760" t="s">
        <v>3280</v>
      </c>
      <c r="B5760" t="s">
        <v>2923</v>
      </c>
      <c r="C5760" t="s">
        <v>1723</v>
      </c>
      <c r="D5760" t="s">
        <v>3293</v>
      </c>
      <c r="E5760" t="s">
        <v>1712</v>
      </c>
    </row>
    <row r="5761" spans="1:5" x14ac:dyDescent="0.35">
      <c r="A5761" t="s">
        <v>3281</v>
      </c>
      <c r="B5761" t="s">
        <v>2923</v>
      </c>
      <c r="C5761" t="s">
        <v>1723</v>
      </c>
      <c r="D5761" t="s">
        <v>3293</v>
      </c>
      <c r="E5761" t="s">
        <v>1713</v>
      </c>
    </row>
    <row r="5762" spans="1:5" x14ac:dyDescent="0.35">
      <c r="A5762" t="s">
        <v>3282</v>
      </c>
      <c r="B5762" t="s">
        <v>2923</v>
      </c>
      <c r="C5762" t="s">
        <v>1723</v>
      </c>
      <c r="D5762" t="s">
        <v>3293</v>
      </c>
      <c r="E5762" t="s">
        <v>1714</v>
      </c>
    </row>
    <row r="5763" spans="1:5" x14ac:dyDescent="0.35">
      <c r="A5763" t="s">
        <v>3283</v>
      </c>
      <c r="B5763" t="s">
        <v>2923</v>
      </c>
      <c r="C5763" t="s">
        <v>1723</v>
      </c>
      <c r="D5763" t="s">
        <v>3293</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heetViews>
  <sheetFormatPr defaultRowHeight="14.5" x14ac:dyDescent="0.35"/>
  <cols>
    <col min="1" max="1" width="71.54296875" customWidth="1"/>
    <col min="2" max="2" width="20.26953125" customWidth="1"/>
    <col min="3" max="3" width="14.1796875" customWidth="1"/>
  </cols>
  <sheetData>
    <row r="1" spans="1:3" x14ac:dyDescent="0.35">
      <c r="A1" s="1" t="s">
        <v>0</v>
      </c>
      <c r="B1" s="1" t="s">
        <v>1779</v>
      </c>
      <c r="C1" s="1" t="s">
        <v>1821</v>
      </c>
    </row>
    <row r="2" spans="1:3" x14ac:dyDescent="0.35">
      <c r="A2" t="s">
        <v>1</v>
      </c>
      <c r="B2" t="s">
        <v>1780</v>
      </c>
    </row>
    <row r="3" spans="1:3" x14ac:dyDescent="0.35">
      <c r="A3" t="s">
        <v>2</v>
      </c>
      <c r="B3" t="s">
        <v>1780</v>
      </c>
    </row>
    <row r="4" spans="1:3" x14ac:dyDescent="0.35">
      <c r="A4" t="s">
        <v>3</v>
      </c>
      <c r="B4" t="s">
        <v>1780</v>
      </c>
    </row>
    <row r="5" spans="1:3" x14ac:dyDescent="0.35">
      <c r="A5" t="s">
        <v>17</v>
      </c>
      <c r="B5" t="s">
        <v>1780</v>
      </c>
    </row>
    <row r="6" spans="1:3" x14ac:dyDescent="0.35">
      <c r="A6" t="s">
        <v>4</v>
      </c>
      <c r="B6" t="s">
        <v>1780</v>
      </c>
    </row>
    <row r="7" spans="1:3" x14ac:dyDescent="0.35">
      <c r="A7" t="s">
        <v>5</v>
      </c>
      <c r="B7" t="s">
        <v>1780</v>
      </c>
    </row>
    <row r="8" spans="1:3" x14ac:dyDescent="0.35">
      <c r="A8" t="s">
        <v>6</v>
      </c>
      <c r="B8" t="s">
        <v>1780</v>
      </c>
    </row>
    <row r="9" spans="1:3" x14ac:dyDescent="0.35">
      <c r="A9" t="s">
        <v>7</v>
      </c>
      <c r="B9" t="s">
        <v>1781</v>
      </c>
    </row>
    <row r="10" spans="1:3" x14ac:dyDescent="0.35">
      <c r="A10" t="s">
        <v>8</v>
      </c>
      <c r="B10" t="s">
        <v>1781</v>
      </c>
    </row>
    <row r="11" spans="1:3" x14ac:dyDescent="0.35">
      <c r="A11" t="s">
        <v>9</v>
      </c>
      <c r="B11" t="s">
        <v>1781</v>
      </c>
    </row>
    <row r="12" spans="1:3" x14ac:dyDescent="0.35">
      <c r="A12" t="s">
        <v>10</v>
      </c>
      <c r="B12" t="s">
        <v>1781</v>
      </c>
    </row>
    <row r="13" spans="1:3" x14ac:dyDescent="0.35">
      <c r="A13" t="s">
        <v>11</v>
      </c>
      <c r="B13" t="s">
        <v>1781</v>
      </c>
    </row>
    <row r="14" spans="1:3" x14ac:dyDescent="0.35">
      <c r="A14" t="s">
        <v>12</v>
      </c>
      <c r="B14" t="s">
        <v>1781</v>
      </c>
    </row>
    <row r="15" spans="1:3" x14ac:dyDescent="0.35">
      <c r="A15" t="s">
        <v>13</v>
      </c>
      <c r="B15" t="s">
        <v>1781</v>
      </c>
    </row>
    <row r="16" spans="1:3" x14ac:dyDescent="0.35">
      <c r="A16" t="s">
        <v>14</v>
      </c>
      <c r="B16" t="s">
        <v>1781</v>
      </c>
    </row>
    <row r="17" spans="1:2" x14ac:dyDescent="0.35">
      <c r="A17" t="s">
        <v>15</v>
      </c>
      <c r="B17" t="s">
        <v>1781</v>
      </c>
    </row>
    <row r="18" spans="1:2" x14ac:dyDescent="0.35">
      <c r="A18" t="s">
        <v>16</v>
      </c>
      <c r="B18" t="s">
        <v>1781</v>
      </c>
    </row>
    <row r="19" spans="1:2" x14ac:dyDescent="0.35">
      <c r="A19" t="s">
        <v>1923</v>
      </c>
      <c r="B19" t="s">
        <v>1924</v>
      </c>
    </row>
    <row r="20" spans="1:2" x14ac:dyDescent="0.35">
      <c r="A20" t="s">
        <v>2789</v>
      </c>
      <c r="B20" t="s">
        <v>1780</v>
      </c>
    </row>
    <row r="21" spans="1:2" x14ac:dyDescent="0.35">
      <c r="A21" t="s">
        <v>2923</v>
      </c>
      <c r="B21" t="s">
        <v>1780</v>
      </c>
    </row>
    <row r="22" spans="1:2" x14ac:dyDescent="0.35">
      <c r="A22" s="3" t="s">
        <v>1700</v>
      </c>
      <c r="B22" s="3"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4.5" x14ac:dyDescent="0.3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3"/>
  <sheetViews>
    <sheetView workbookViewId="0">
      <selection activeCell="B36" sqref="B36"/>
    </sheetView>
  </sheetViews>
  <sheetFormatPr defaultColWidth="9.1796875" defaultRowHeight="14.5" x14ac:dyDescent="0.35"/>
  <cols>
    <col min="2" max="2" width="30.453125" customWidth="1"/>
    <col min="4" max="4" width="23.7265625" customWidth="1"/>
    <col min="5" max="5" width="31.54296875" customWidth="1"/>
  </cols>
  <sheetData>
    <row r="1" spans="1:7" x14ac:dyDescent="0.35">
      <c r="A1" t="s">
        <v>1785</v>
      </c>
      <c r="E1">
        <f>SUM(C13:C14,C23,C25,C27)</f>
        <v>277.59999999999997</v>
      </c>
    </row>
    <row r="3" spans="1:7" x14ac:dyDescent="0.35">
      <c r="B3" t="s">
        <v>1786</v>
      </c>
      <c r="C3">
        <v>2020</v>
      </c>
      <c r="D3" s="1" t="s">
        <v>2011</v>
      </c>
      <c r="E3" s="1" t="s">
        <v>2012</v>
      </c>
      <c r="F3" s="1" t="s">
        <v>2014</v>
      </c>
    </row>
    <row r="4" spans="1:7" x14ac:dyDescent="0.35">
      <c r="B4" t="s">
        <v>1702</v>
      </c>
      <c r="C4" s="93">
        <v>4544.5</v>
      </c>
    </row>
    <row r="5" spans="1:7" x14ac:dyDescent="0.35">
      <c r="B5" t="s">
        <v>1787</v>
      </c>
      <c r="C5" s="93">
        <v>4342.7</v>
      </c>
      <c r="D5" t="s">
        <v>2008</v>
      </c>
      <c r="F5" t="s">
        <v>1702</v>
      </c>
    </row>
    <row r="6" spans="1:7" x14ac:dyDescent="0.35">
      <c r="B6" t="s">
        <v>1788</v>
      </c>
      <c r="C6" s="93">
        <v>1572</v>
      </c>
      <c r="D6" t="s">
        <v>2008</v>
      </c>
      <c r="F6" t="s">
        <v>1702</v>
      </c>
    </row>
    <row r="7" spans="1:7" x14ac:dyDescent="0.35">
      <c r="B7" t="s">
        <v>1789</v>
      </c>
      <c r="C7" s="93">
        <v>1439</v>
      </c>
      <c r="D7" t="s">
        <v>2008</v>
      </c>
      <c r="F7" t="s">
        <v>1702</v>
      </c>
    </row>
    <row r="8" spans="1:7" x14ac:dyDescent="0.35">
      <c r="B8" t="s">
        <v>1790</v>
      </c>
      <c r="C8">
        <v>766.3</v>
      </c>
      <c r="D8" t="s">
        <v>2008</v>
      </c>
      <c r="F8" t="s">
        <v>1702</v>
      </c>
    </row>
    <row r="9" spans="1:7" x14ac:dyDescent="0.35">
      <c r="B9" t="s">
        <v>1791</v>
      </c>
      <c r="C9">
        <v>315.8</v>
      </c>
      <c r="D9" t="s">
        <v>2008</v>
      </c>
      <c r="F9" t="s">
        <v>1702</v>
      </c>
    </row>
    <row r="10" spans="1:7" x14ac:dyDescent="0.35">
      <c r="B10" t="s">
        <v>1792</v>
      </c>
      <c r="C10">
        <v>226.8</v>
      </c>
      <c r="D10" t="s">
        <v>2008</v>
      </c>
      <c r="F10" t="s">
        <v>1702</v>
      </c>
    </row>
    <row r="11" spans="1:7" x14ac:dyDescent="0.35">
      <c r="B11" t="s">
        <v>1793</v>
      </c>
      <c r="C11">
        <v>22.7</v>
      </c>
      <c r="D11" t="s">
        <v>2013</v>
      </c>
      <c r="F11" t="s">
        <v>1702</v>
      </c>
    </row>
    <row r="12" spans="1:7" x14ac:dyDescent="0.35">
      <c r="B12" t="s">
        <v>1794</v>
      </c>
      <c r="C12">
        <v>121</v>
      </c>
      <c r="D12" t="s">
        <v>2009</v>
      </c>
      <c r="E12" t="s">
        <v>6921</v>
      </c>
      <c r="F12" t="s">
        <v>1702</v>
      </c>
    </row>
    <row r="13" spans="1:7" x14ac:dyDescent="0.35">
      <c r="B13" t="s">
        <v>1796</v>
      </c>
      <c r="C13">
        <v>35.4</v>
      </c>
      <c r="D13" t="s">
        <v>2009</v>
      </c>
      <c r="E13" t="s">
        <v>6914</v>
      </c>
      <c r="F13" t="s">
        <v>1702</v>
      </c>
      <c r="G13">
        <f>'Table 3-68, 3-70'!AH26</f>
        <v>35.4</v>
      </c>
    </row>
    <row r="14" spans="1:7" x14ac:dyDescent="0.35">
      <c r="B14" t="s">
        <v>1795</v>
      </c>
      <c r="C14">
        <v>30.2</v>
      </c>
      <c r="D14" t="s">
        <v>2009</v>
      </c>
      <c r="E14" t="s">
        <v>6914</v>
      </c>
      <c r="F14" t="s">
        <v>1702</v>
      </c>
    </row>
    <row r="15" spans="1:7" x14ac:dyDescent="0.35">
      <c r="B15" t="s">
        <v>1797</v>
      </c>
      <c r="C15">
        <v>13.1</v>
      </c>
      <c r="D15" t="s">
        <v>2009</v>
      </c>
      <c r="E15" t="s">
        <v>6935</v>
      </c>
      <c r="F15" t="s">
        <v>1702</v>
      </c>
    </row>
    <row r="16" spans="1:7" x14ac:dyDescent="0.35">
      <c r="B16" s="91" t="s">
        <v>1804</v>
      </c>
      <c r="C16">
        <v>2.2000000000000002</v>
      </c>
      <c r="E16" t="s">
        <v>6913</v>
      </c>
      <c r="F16" t="s">
        <v>1702</v>
      </c>
    </row>
    <row r="17" spans="2:7" x14ac:dyDescent="0.35">
      <c r="B17" t="s">
        <v>1798</v>
      </c>
      <c r="C17" t="s">
        <v>1799</v>
      </c>
      <c r="D17" t="s">
        <v>2009</v>
      </c>
      <c r="F17" t="s">
        <v>1702</v>
      </c>
    </row>
    <row r="18" spans="2:7" x14ac:dyDescent="0.35">
      <c r="B18" t="s">
        <v>1800</v>
      </c>
      <c r="C18">
        <v>202.1</v>
      </c>
      <c r="D18" t="s">
        <v>2013</v>
      </c>
      <c r="F18" t="s">
        <v>1702</v>
      </c>
    </row>
    <row r="19" spans="2:7" x14ac:dyDescent="0.35">
      <c r="B19" t="s">
        <v>1801</v>
      </c>
      <c r="C19">
        <v>71.8</v>
      </c>
      <c r="D19" t="s">
        <v>2013</v>
      </c>
      <c r="F19" t="s">
        <v>1702</v>
      </c>
    </row>
    <row r="20" spans="2:7" x14ac:dyDescent="0.35">
      <c r="B20" t="s">
        <v>1802</v>
      </c>
      <c r="C20">
        <v>69.599999999999994</v>
      </c>
      <c r="D20" t="s">
        <v>2013</v>
      </c>
      <c r="F20" t="s">
        <v>1702</v>
      </c>
    </row>
    <row r="21" spans="2:7" x14ac:dyDescent="0.35">
      <c r="B21" t="s">
        <v>1803</v>
      </c>
      <c r="C21">
        <v>17.7</v>
      </c>
      <c r="D21" t="s">
        <v>2013</v>
      </c>
      <c r="F21" t="s">
        <v>1702</v>
      </c>
    </row>
    <row r="22" spans="2:7" x14ac:dyDescent="0.35">
      <c r="B22" t="s">
        <v>1713</v>
      </c>
      <c r="C22">
        <v>269.10000000000002</v>
      </c>
    </row>
    <row r="23" spans="2:7" x14ac:dyDescent="0.35">
      <c r="B23" t="s">
        <v>1796</v>
      </c>
      <c r="C23">
        <v>164.9</v>
      </c>
      <c r="D23" t="s">
        <v>2009</v>
      </c>
      <c r="E23" s="105" t="s">
        <v>6914</v>
      </c>
      <c r="F23" t="s">
        <v>1713</v>
      </c>
      <c r="G23">
        <f>'Table 3-68, 3-70'!AH14</f>
        <v>164.9</v>
      </c>
    </row>
    <row r="24" spans="2:7" x14ac:dyDescent="0.35">
      <c r="B24" t="s">
        <v>1804</v>
      </c>
      <c r="C24">
        <v>41.2</v>
      </c>
      <c r="D24" t="s">
        <v>2009</v>
      </c>
      <c r="E24" t="s">
        <v>6913</v>
      </c>
      <c r="F24" t="s">
        <v>1713</v>
      </c>
    </row>
    <row r="25" spans="2:7" x14ac:dyDescent="0.35">
      <c r="B25" t="s">
        <v>1805</v>
      </c>
      <c r="C25">
        <v>40.200000000000003</v>
      </c>
      <c r="D25" t="s">
        <v>2009</v>
      </c>
      <c r="E25" s="105" t="s">
        <v>6914</v>
      </c>
      <c r="F25" t="s">
        <v>1713</v>
      </c>
    </row>
    <row r="26" spans="2:7" x14ac:dyDescent="0.35">
      <c r="B26" t="s">
        <v>1806</v>
      </c>
      <c r="C26">
        <v>7.9</v>
      </c>
      <c r="D26" t="s">
        <v>2008</v>
      </c>
      <c r="F26" t="s">
        <v>1713</v>
      </c>
    </row>
    <row r="27" spans="2:7" x14ac:dyDescent="0.35">
      <c r="B27" t="s">
        <v>1798</v>
      </c>
      <c r="C27">
        <v>6.9</v>
      </c>
      <c r="D27" t="s">
        <v>2009</v>
      </c>
      <c r="E27" s="105" t="s">
        <v>6914</v>
      </c>
      <c r="F27" t="s">
        <v>1713</v>
      </c>
    </row>
    <row r="28" spans="2:7" x14ac:dyDescent="0.35">
      <c r="B28" t="s">
        <v>1807</v>
      </c>
      <c r="C28">
        <v>5.8</v>
      </c>
      <c r="D28" t="s">
        <v>2009</v>
      </c>
      <c r="E28" t="s">
        <v>6913</v>
      </c>
      <c r="F28" t="s">
        <v>1713</v>
      </c>
    </row>
    <row r="29" spans="2:7" x14ac:dyDescent="0.35">
      <c r="B29" t="s">
        <v>1808</v>
      </c>
      <c r="C29">
        <v>2.2000000000000002</v>
      </c>
      <c r="D29" t="s">
        <v>2008</v>
      </c>
      <c r="F29" t="s">
        <v>1713</v>
      </c>
    </row>
    <row r="30" spans="2:7" x14ac:dyDescent="0.35">
      <c r="B30" t="s">
        <v>1797</v>
      </c>
      <c r="C30" t="s">
        <v>1799</v>
      </c>
      <c r="F30" t="s">
        <v>1713</v>
      </c>
    </row>
    <row r="31" spans="2:7" x14ac:dyDescent="0.35">
      <c r="B31" t="s">
        <v>1801</v>
      </c>
      <c r="C31">
        <v>0.1</v>
      </c>
      <c r="D31" t="s">
        <v>2013</v>
      </c>
      <c r="F31" t="s">
        <v>1713</v>
      </c>
    </row>
    <row r="32" spans="2:7" x14ac:dyDescent="0.35">
      <c r="B32" t="s">
        <v>1714</v>
      </c>
      <c r="C32">
        <v>41.1</v>
      </c>
    </row>
    <row r="33" spans="2:6" x14ac:dyDescent="0.35">
      <c r="B33" t="s">
        <v>1806</v>
      </c>
      <c r="C33">
        <v>23.2</v>
      </c>
      <c r="D33" t="s">
        <v>2008</v>
      </c>
      <c r="F33" t="s">
        <v>1714</v>
      </c>
    </row>
    <row r="34" spans="2:6" x14ac:dyDescent="0.35">
      <c r="B34" t="s">
        <v>1808</v>
      </c>
      <c r="C34">
        <v>17.399999999999999</v>
      </c>
      <c r="D34" t="s">
        <v>2008</v>
      </c>
      <c r="F34" t="s">
        <v>1714</v>
      </c>
    </row>
    <row r="35" spans="2:6" x14ac:dyDescent="0.35">
      <c r="B35" t="s">
        <v>1797</v>
      </c>
      <c r="C35">
        <v>0.4</v>
      </c>
      <c r="D35" t="s">
        <v>2009</v>
      </c>
      <c r="E35" t="s">
        <v>1729</v>
      </c>
      <c r="F35" t="s">
        <v>1714</v>
      </c>
    </row>
    <row r="36" spans="2:6" x14ac:dyDescent="0.35">
      <c r="B36" t="s">
        <v>1805</v>
      </c>
      <c r="C36" t="s">
        <v>1799</v>
      </c>
      <c r="D36" t="s">
        <v>2009</v>
      </c>
      <c r="E36" t="s">
        <v>1725</v>
      </c>
      <c r="F36" t="s">
        <v>1714</v>
      </c>
    </row>
    <row r="37" spans="2:6" x14ac:dyDescent="0.35">
      <c r="B37" t="s">
        <v>1796</v>
      </c>
      <c r="C37" t="s">
        <v>1799</v>
      </c>
      <c r="F37" t="s">
        <v>1714</v>
      </c>
    </row>
    <row r="38" spans="2:6" x14ac:dyDescent="0.35">
      <c r="B38" t="s">
        <v>1801</v>
      </c>
      <c r="C38">
        <v>0.6</v>
      </c>
      <c r="D38" t="s">
        <v>2013</v>
      </c>
      <c r="F38" t="s">
        <v>1714</v>
      </c>
    </row>
    <row r="39" spans="2:6" x14ac:dyDescent="0.35">
      <c r="B39" t="s">
        <v>1809</v>
      </c>
      <c r="C39">
        <v>4854.7</v>
      </c>
    </row>
    <row r="40" spans="2:6" x14ac:dyDescent="0.35">
      <c r="B40" t="s">
        <v>1810</v>
      </c>
    </row>
    <row r="41" spans="2:6" x14ac:dyDescent="0.35">
      <c r="B41" t="s">
        <v>1811</v>
      </c>
    </row>
    <row r="42" spans="2:6" x14ac:dyDescent="0.35">
      <c r="B42" t="s">
        <v>1812</v>
      </c>
    </row>
    <row r="43" spans="2:6" x14ac:dyDescent="0.35">
      <c r="B43"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C27"/>
  <sheetViews>
    <sheetView workbookViewId="0"/>
  </sheetViews>
  <sheetFormatPr defaultRowHeight="14.5" x14ac:dyDescent="0.35"/>
  <cols>
    <col min="2" max="2" width="37" customWidth="1"/>
  </cols>
  <sheetData>
    <row r="1" spans="1:3" x14ac:dyDescent="0.35">
      <c r="A1" t="s">
        <v>7062</v>
      </c>
    </row>
    <row r="3" spans="1:3" x14ac:dyDescent="0.35">
      <c r="B3" t="s">
        <v>1830</v>
      </c>
      <c r="C3">
        <v>2020</v>
      </c>
    </row>
    <row r="4" spans="1:3" x14ac:dyDescent="0.35">
      <c r="B4" s="1" t="s">
        <v>1816</v>
      </c>
      <c r="C4" s="93">
        <v>1439</v>
      </c>
    </row>
    <row r="5" spans="1:3" x14ac:dyDescent="0.35">
      <c r="B5" t="s">
        <v>1831</v>
      </c>
      <c r="C5">
        <v>788.2</v>
      </c>
    </row>
    <row r="6" spans="1:3" x14ac:dyDescent="0.35">
      <c r="B6" t="s">
        <v>1832</v>
      </c>
      <c r="C6">
        <v>634.29999999999995</v>
      </c>
    </row>
    <row r="7" spans="1:3" x14ac:dyDescent="0.35">
      <c r="B7" t="s">
        <v>1833</v>
      </c>
      <c r="C7">
        <v>16.2</v>
      </c>
    </row>
    <row r="8" spans="1:3" x14ac:dyDescent="0.35">
      <c r="B8" t="s">
        <v>1834</v>
      </c>
      <c r="C8">
        <v>0.4</v>
      </c>
    </row>
    <row r="9" spans="1:3" x14ac:dyDescent="0.35">
      <c r="B9" s="1" t="s">
        <v>1817</v>
      </c>
      <c r="C9">
        <v>766.3</v>
      </c>
    </row>
    <row r="10" spans="1:3" x14ac:dyDescent="0.35">
      <c r="B10" t="s">
        <v>1831</v>
      </c>
      <c r="C10">
        <v>43</v>
      </c>
    </row>
    <row r="11" spans="1:3" x14ac:dyDescent="0.35">
      <c r="B11" t="s">
        <v>1832</v>
      </c>
      <c r="C11">
        <v>485.5</v>
      </c>
    </row>
    <row r="12" spans="1:3" x14ac:dyDescent="0.35">
      <c r="B12" t="s">
        <v>1833</v>
      </c>
      <c r="C12">
        <v>237.8</v>
      </c>
    </row>
    <row r="13" spans="1:3" x14ac:dyDescent="0.35">
      <c r="B13" s="1" t="s">
        <v>1819</v>
      </c>
      <c r="C13">
        <v>226.8</v>
      </c>
    </row>
    <row r="14" spans="1:3" x14ac:dyDescent="0.35">
      <c r="B14" t="s">
        <v>1831</v>
      </c>
      <c r="C14">
        <v>1.4</v>
      </c>
    </row>
    <row r="15" spans="1:3" x14ac:dyDescent="0.35">
      <c r="B15" t="s">
        <v>1832</v>
      </c>
      <c r="C15">
        <v>173.9</v>
      </c>
    </row>
    <row r="16" spans="1:3" x14ac:dyDescent="0.35">
      <c r="B16" t="s">
        <v>1833</v>
      </c>
      <c r="C16">
        <v>51.6</v>
      </c>
    </row>
    <row r="17" spans="2:3" x14ac:dyDescent="0.35">
      <c r="B17" s="1" t="s">
        <v>1818</v>
      </c>
      <c r="C17">
        <v>315.8</v>
      </c>
    </row>
    <row r="18" spans="2:3" x14ac:dyDescent="0.35">
      <c r="B18" t="s">
        <v>1831</v>
      </c>
      <c r="C18" t="s">
        <v>1835</v>
      </c>
    </row>
    <row r="19" spans="2:3" x14ac:dyDescent="0.35">
      <c r="B19" t="s">
        <v>1836</v>
      </c>
      <c r="C19">
        <v>256.39999999999998</v>
      </c>
    </row>
    <row r="20" spans="2:3" x14ac:dyDescent="0.35">
      <c r="B20" t="s">
        <v>1833</v>
      </c>
      <c r="C20">
        <v>59.5</v>
      </c>
    </row>
    <row r="21" spans="2:3" x14ac:dyDescent="0.35">
      <c r="B21" t="s">
        <v>1837</v>
      </c>
      <c r="C21">
        <v>22.7</v>
      </c>
    </row>
    <row r="22" spans="2:3" x14ac:dyDescent="0.35">
      <c r="B22" t="s">
        <v>1831</v>
      </c>
      <c r="C22">
        <v>3.1</v>
      </c>
    </row>
    <row r="23" spans="2:3" x14ac:dyDescent="0.35">
      <c r="B23" t="s">
        <v>1836</v>
      </c>
      <c r="C23">
        <v>2.6</v>
      </c>
    </row>
    <row r="24" spans="2:3" x14ac:dyDescent="0.35">
      <c r="B24" t="s">
        <v>1833</v>
      </c>
      <c r="C24">
        <v>16.899999999999999</v>
      </c>
    </row>
    <row r="25" spans="2:3" x14ac:dyDescent="0.35">
      <c r="B25" t="s">
        <v>1809</v>
      </c>
      <c r="C25" s="93">
        <v>2770.6</v>
      </c>
    </row>
    <row r="26" spans="2:3" x14ac:dyDescent="0.35">
      <c r="B26" t="s">
        <v>1838</v>
      </c>
    </row>
    <row r="27" spans="2:3" x14ac:dyDescent="0.35">
      <c r="B27" t="s">
        <v>1810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4.5" x14ac:dyDescent="0.35"/>
  <cols>
    <col min="2" max="2" width="23.453125" customWidth="1"/>
  </cols>
  <sheetData>
    <row r="1" spans="1:3" x14ac:dyDescent="0.35">
      <c r="A1" t="s">
        <v>7065</v>
      </c>
    </row>
    <row r="3" spans="1:3" x14ac:dyDescent="0.35">
      <c r="B3" t="s">
        <v>1830</v>
      </c>
      <c r="C3">
        <v>2020</v>
      </c>
    </row>
    <row r="4" spans="1:3" x14ac:dyDescent="0.35">
      <c r="B4" s="1" t="s">
        <v>1816</v>
      </c>
      <c r="C4">
        <v>1.2</v>
      </c>
    </row>
    <row r="5" spans="1:3" x14ac:dyDescent="0.35">
      <c r="B5" t="s">
        <v>1831</v>
      </c>
      <c r="C5">
        <v>0.2</v>
      </c>
    </row>
    <row r="6" spans="1:3" x14ac:dyDescent="0.35">
      <c r="B6" t="s">
        <v>1833</v>
      </c>
      <c r="C6" t="s">
        <v>1799</v>
      </c>
    </row>
    <row r="7" spans="1:3" x14ac:dyDescent="0.35">
      <c r="B7" t="s">
        <v>1843</v>
      </c>
      <c r="C7">
        <v>1.1000000000000001</v>
      </c>
    </row>
    <row r="8" spans="1:3" x14ac:dyDescent="0.35">
      <c r="B8" t="s">
        <v>1844</v>
      </c>
      <c r="C8" t="s">
        <v>1799</v>
      </c>
    </row>
    <row r="9" spans="1:3" x14ac:dyDescent="0.35">
      <c r="B9" s="1" t="s">
        <v>1817</v>
      </c>
      <c r="C9">
        <v>1.4</v>
      </c>
    </row>
    <row r="10" spans="1:3" x14ac:dyDescent="0.35">
      <c r="B10" t="s">
        <v>1831</v>
      </c>
      <c r="C10">
        <v>0.1</v>
      </c>
    </row>
    <row r="11" spans="1:3" x14ac:dyDescent="0.35">
      <c r="B11" t="s">
        <v>1833</v>
      </c>
      <c r="C11">
        <v>0.1</v>
      </c>
    </row>
    <row r="12" spans="1:3" x14ac:dyDescent="0.35">
      <c r="B12" t="s">
        <v>1843</v>
      </c>
      <c r="C12">
        <v>0.2</v>
      </c>
    </row>
    <row r="13" spans="1:3" x14ac:dyDescent="0.35">
      <c r="B13" t="s">
        <v>1844</v>
      </c>
      <c r="C13">
        <v>1</v>
      </c>
    </row>
    <row r="14" spans="1:3" x14ac:dyDescent="0.35">
      <c r="B14" s="1" t="s">
        <v>1819</v>
      </c>
      <c r="C14">
        <v>1.2</v>
      </c>
    </row>
    <row r="15" spans="1:3" x14ac:dyDescent="0.35">
      <c r="B15" t="s">
        <v>1831</v>
      </c>
      <c r="C15" t="s">
        <v>1799</v>
      </c>
    </row>
    <row r="16" spans="1:3" x14ac:dyDescent="0.35">
      <c r="B16" t="s">
        <v>1833</v>
      </c>
      <c r="C16">
        <v>0.2</v>
      </c>
    </row>
    <row r="17" spans="2:3" x14ac:dyDescent="0.35">
      <c r="B17" t="s">
        <v>1843</v>
      </c>
      <c r="C17">
        <v>0.4</v>
      </c>
    </row>
    <row r="18" spans="2:3" x14ac:dyDescent="0.35">
      <c r="B18" t="s">
        <v>1844</v>
      </c>
      <c r="C18">
        <v>0.6</v>
      </c>
    </row>
    <row r="19" spans="2:3" x14ac:dyDescent="0.35">
      <c r="B19" s="1" t="s">
        <v>1818</v>
      </c>
      <c r="C19">
        <v>4.0999999999999996</v>
      </c>
    </row>
    <row r="20" spans="2:3" x14ac:dyDescent="0.35">
      <c r="B20" t="s">
        <v>1831</v>
      </c>
      <c r="C20">
        <v>0</v>
      </c>
    </row>
    <row r="21" spans="2:3" x14ac:dyDescent="0.35">
      <c r="B21" t="s">
        <v>1833</v>
      </c>
      <c r="C21">
        <v>0.2</v>
      </c>
    </row>
    <row r="22" spans="2:3" x14ac:dyDescent="0.35">
      <c r="B22" t="s">
        <v>1832</v>
      </c>
      <c r="C22">
        <v>0.6</v>
      </c>
    </row>
    <row r="23" spans="2:3" x14ac:dyDescent="0.35">
      <c r="B23" t="s">
        <v>1844</v>
      </c>
      <c r="C23">
        <v>3.3</v>
      </c>
    </row>
    <row r="24" spans="2:3" x14ac:dyDescent="0.35">
      <c r="B24" t="s">
        <v>1837</v>
      </c>
      <c r="C24" t="s">
        <v>1799</v>
      </c>
    </row>
    <row r="25" spans="2:3" x14ac:dyDescent="0.35">
      <c r="B25" t="s">
        <v>1831</v>
      </c>
      <c r="C25" t="s">
        <v>1799</v>
      </c>
    </row>
    <row r="26" spans="2:3" x14ac:dyDescent="0.35">
      <c r="B26" t="s">
        <v>1833</v>
      </c>
      <c r="C26" t="s">
        <v>1799</v>
      </c>
    </row>
    <row r="27" spans="2:3" x14ac:dyDescent="0.35">
      <c r="B27" t="s">
        <v>1832</v>
      </c>
      <c r="C27" t="s">
        <v>1799</v>
      </c>
    </row>
    <row r="28" spans="2:3" x14ac:dyDescent="0.35">
      <c r="B28" t="s">
        <v>1844</v>
      </c>
      <c r="C28" t="s">
        <v>7063</v>
      </c>
    </row>
    <row r="29" spans="2:3" x14ac:dyDescent="0.35">
      <c r="B29" t="s">
        <v>1809</v>
      </c>
      <c r="C29">
        <v>7.9</v>
      </c>
    </row>
    <row r="30" spans="2:3" x14ac:dyDescent="0.35">
      <c r="B30" t="s">
        <v>1811</v>
      </c>
    </row>
    <row r="31" spans="2:3" x14ac:dyDescent="0.35">
      <c r="B31" t="s">
        <v>1838</v>
      </c>
    </row>
    <row r="32" spans="2:3" x14ac:dyDescent="0.35">
      <c r="B32" t="s">
        <v>7064</v>
      </c>
    </row>
    <row r="33" spans="2:2" x14ac:dyDescent="0.35">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heetViews>
  <sheetFormatPr defaultRowHeight="14.5" x14ac:dyDescent="0.35"/>
  <cols>
    <col min="2" max="2" width="22.26953125" customWidth="1"/>
  </cols>
  <sheetData>
    <row r="1" spans="1:3" x14ac:dyDescent="0.35">
      <c r="A1" t="s">
        <v>7066</v>
      </c>
    </row>
    <row r="3" spans="1:3" x14ac:dyDescent="0.35">
      <c r="B3" t="s">
        <v>1830</v>
      </c>
      <c r="C3">
        <v>2020</v>
      </c>
    </row>
    <row r="4" spans="1:3" x14ac:dyDescent="0.35">
      <c r="B4" s="1" t="s">
        <v>7067</v>
      </c>
      <c r="C4">
        <v>19.7</v>
      </c>
    </row>
    <row r="5" spans="1:3" x14ac:dyDescent="0.35">
      <c r="B5" t="s">
        <v>7068</v>
      </c>
      <c r="C5">
        <v>15.2</v>
      </c>
    </row>
    <row r="6" spans="1:3" x14ac:dyDescent="0.35">
      <c r="B6" t="s">
        <v>7069</v>
      </c>
      <c r="C6" t="s">
        <v>7070</v>
      </c>
    </row>
    <row r="7" spans="1:3" x14ac:dyDescent="0.35">
      <c r="B7" t="s">
        <v>7071</v>
      </c>
      <c r="C7">
        <v>4.5</v>
      </c>
    </row>
    <row r="8" spans="1:3" x14ac:dyDescent="0.35">
      <c r="B8" t="s">
        <v>7072</v>
      </c>
      <c r="C8" t="s">
        <v>7070</v>
      </c>
    </row>
    <row r="9" spans="1:3" x14ac:dyDescent="0.35">
      <c r="B9" s="1" t="s">
        <v>7057</v>
      </c>
      <c r="C9">
        <v>2.2999999999999998</v>
      </c>
    </row>
    <row r="10" spans="1:3" x14ac:dyDescent="0.35">
      <c r="B10" t="s">
        <v>7068</v>
      </c>
      <c r="C10">
        <v>0.2</v>
      </c>
    </row>
    <row r="11" spans="1:3" x14ac:dyDescent="0.35">
      <c r="B11" t="s">
        <v>7069</v>
      </c>
      <c r="C11">
        <v>0.3</v>
      </c>
    </row>
    <row r="12" spans="1:3" x14ac:dyDescent="0.35">
      <c r="B12" t="s">
        <v>7071</v>
      </c>
      <c r="C12">
        <v>0.3</v>
      </c>
    </row>
    <row r="13" spans="1:3" x14ac:dyDescent="0.35">
      <c r="B13" t="s">
        <v>7072</v>
      </c>
      <c r="C13">
        <v>1.5</v>
      </c>
    </row>
    <row r="14" spans="1:3" x14ac:dyDescent="0.35">
      <c r="B14" s="1" t="s">
        <v>7060</v>
      </c>
      <c r="C14">
        <v>0.3</v>
      </c>
    </row>
    <row r="15" spans="1:3" x14ac:dyDescent="0.35">
      <c r="B15" t="s">
        <v>7068</v>
      </c>
      <c r="C15" t="s">
        <v>7070</v>
      </c>
    </row>
    <row r="16" spans="1:3" x14ac:dyDescent="0.35">
      <c r="B16" t="s">
        <v>7069</v>
      </c>
      <c r="C16">
        <v>0.1</v>
      </c>
    </row>
    <row r="17" spans="2:3" x14ac:dyDescent="0.35">
      <c r="B17" t="s">
        <v>7071</v>
      </c>
      <c r="C17">
        <v>0.1</v>
      </c>
    </row>
    <row r="18" spans="2:3" x14ac:dyDescent="0.35">
      <c r="B18" t="s">
        <v>7072</v>
      </c>
      <c r="C18">
        <v>0.1</v>
      </c>
    </row>
    <row r="19" spans="2:3" x14ac:dyDescent="0.35">
      <c r="B19" s="1" t="s">
        <v>7059</v>
      </c>
      <c r="C19">
        <v>0.8</v>
      </c>
    </row>
    <row r="20" spans="2:3" x14ac:dyDescent="0.35">
      <c r="B20" t="s">
        <v>7068</v>
      </c>
      <c r="C20" t="s">
        <v>7073</v>
      </c>
    </row>
    <row r="21" spans="2:3" x14ac:dyDescent="0.35">
      <c r="B21" t="s">
        <v>7069</v>
      </c>
      <c r="C21">
        <v>0.2</v>
      </c>
    </row>
    <row r="22" spans="2:3" x14ac:dyDescent="0.35">
      <c r="B22" t="s">
        <v>7071</v>
      </c>
      <c r="C22">
        <v>0.1</v>
      </c>
    </row>
    <row r="23" spans="2:3" x14ac:dyDescent="0.35">
      <c r="B23" t="s">
        <v>7072</v>
      </c>
      <c r="C23">
        <v>0.5</v>
      </c>
    </row>
    <row r="24" spans="2:3" x14ac:dyDescent="0.35">
      <c r="B24" t="s">
        <v>7074</v>
      </c>
      <c r="C24">
        <v>0.1</v>
      </c>
    </row>
    <row r="25" spans="2:3" x14ac:dyDescent="0.35">
      <c r="B25" t="s">
        <v>7068</v>
      </c>
      <c r="C25" t="s">
        <v>7070</v>
      </c>
    </row>
    <row r="26" spans="2:3" x14ac:dyDescent="0.35">
      <c r="B26" t="s">
        <v>7069</v>
      </c>
      <c r="C26" t="s">
        <v>7070</v>
      </c>
    </row>
    <row r="27" spans="2:3" x14ac:dyDescent="0.35">
      <c r="B27" t="s">
        <v>7071</v>
      </c>
      <c r="C27" t="s">
        <v>7070</v>
      </c>
    </row>
    <row r="28" spans="2:3" x14ac:dyDescent="0.35">
      <c r="B28" t="s">
        <v>7072</v>
      </c>
      <c r="C28" t="s">
        <v>7075</v>
      </c>
    </row>
    <row r="29" spans="2:3" x14ac:dyDescent="0.35">
      <c r="B29" t="s">
        <v>7076</v>
      </c>
      <c r="C29">
        <v>23.2</v>
      </c>
    </row>
    <row r="30" spans="2:3" x14ac:dyDescent="0.35">
      <c r="B30" t="s">
        <v>1845</v>
      </c>
    </row>
    <row r="31" spans="2:3" x14ac:dyDescent="0.35">
      <c r="B31" t="s">
        <v>1838</v>
      </c>
    </row>
    <row r="32" spans="2:3" x14ac:dyDescent="0.35">
      <c r="B32" t="s">
        <v>7064</v>
      </c>
    </row>
    <row r="33" spans="2:2" x14ac:dyDescent="0.35">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heetViews>
  <sheetFormatPr defaultRowHeight="14.5" x14ac:dyDescent="0.35"/>
  <cols>
    <col min="2" max="2" width="74.26953125" customWidth="1"/>
  </cols>
  <sheetData>
    <row r="1" spans="1:3" x14ac:dyDescent="0.35">
      <c r="A1" t="s">
        <v>7054</v>
      </c>
      <c r="C1">
        <v>2020</v>
      </c>
    </row>
    <row r="2" spans="1:3" x14ac:dyDescent="0.35">
      <c r="C2" s="93"/>
    </row>
    <row r="3" spans="1:3" x14ac:dyDescent="0.35">
      <c r="B3" t="s">
        <v>1814</v>
      </c>
    </row>
    <row r="4" spans="1:3" x14ac:dyDescent="0.35">
      <c r="B4" t="s">
        <v>1815</v>
      </c>
      <c r="C4" s="93">
        <v>1591.6</v>
      </c>
    </row>
    <row r="5" spans="1:3" x14ac:dyDescent="0.35">
      <c r="B5" t="s">
        <v>1702</v>
      </c>
      <c r="C5" s="93">
        <v>1572</v>
      </c>
    </row>
    <row r="6" spans="1:3" x14ac:dyDescent="0.35">
      <c r="B6" t="s">
        <v>7055</v>
      </c>
      <c r="C6">
        <v>2.2000000000000002</v>
      </c>
    </row>
    <row r="7" spans="1:3" x14ac:dyDescent="0.35">
      <c r="B7" t="s">
        <v>7056</v>
      </c>
      <c r="C7">
        <v>17.399999999999999</v>
      </c>
    </row>
    <row r="8" spans="1:3" x14ac:dyDescent="0.35">
      <c r="B8" t="s">
        <v>1816</v>
      </c>
      <c r="C8" s="93">
        <v>1460</v>
      </c>
    </row>
    <row r="9" spans="1:3" x14ac:dyDescent="0.35">
      <c r="B9" t="s">
        <v>1702</v>
      </c>
      <c r="C9" s="93">
        <v>1439</v>
      </c>
    </row>
    <row r="10" spans="1:3" x14ac:dyDescent="0.35">
      <c r="B10" t="s">
        <v>7055</v>
      </c>
      <c r="C10">
        <v>1.2</v>
      </c>
    </row>
    <row r="11" spans="1:3" x14ac:dyDescent="0.35">
      <c r="B11" t="s">
        <v>7056</v>
      </c>
      <c r="C11">
        <v>19.7</v>
      </c>
    </row>
    <row r="12" spans="1:3" x14ac:dyDescent="0.35">
      <c r="B12" t="s">
        <v>7057</v>
      </c>
      <c r="C12">
        <v>770.1</v>
      </c>
    </row>
    <row r="13" spans="1:3" x14ac:dyDescent="0.35">
      <c r="B13" t="s">
        <v>7058</v>
      </c>
      <c r="C13">
        <v>766.3</v>
      </c>
    </row>
    <row r="14" spans="1:3" x14ac:dyDescent="0.35">
      <c r="B14" t="s">
        <v>7055</v>
      </c>
      <c r="C14">
        <v>1.4</v>
      </c>
    </row>
    <row r="15" spans="1:3" x14ac:dyDescent="0.35">
      <c r="B15" t="s">
        <v>7056</v>
      </c>
      <c r="C15">
        <v>2.2999999999999998</v>
      </c>
    </row>
    <row r="16" spans="1:3" x14ac:dyDescent="0.35">
      <c r="B16" t="s">
        <v>7059</v>
      </c>
      <c r="C16">
        <v>320.7</v>
      </c>
    </row>
    <row r="17" spans="2:3" x14ac:dyDescent="0.35">
      <c r="B17" t="s">
        <v>7058</v>
      </c>
      <c r="C17">
        <v>315.8</v>
      </c>
    </row>
    <row r="18" spans="2:3" x14ac:dyDescent="0.35">
      <c r="B18" t="s">
        <v>7055</v>
      </c>
      <c r="C18">
        <v>4.0999999999999996</v>
      </c>
    </row>
    <row r="19" spans="2:3" x14ac:dyDescent="0.35">
      <c r="B19" t="s">
        <v>7056</v>
      </c>
      <c r="C19">
        <v>0.8</v>
      </c>
    </row>
    <row r="20" spans="2:3" x14ac:dyDescent="0.35">
      <c r="B20" t="s">
        <v>7060</v>
      </c>
      <c r="C20">
        <v>228.3</v>
      </c>
    </row>
    <row r="21" spans="2:3" x14ac:dyDescent="0.35">
      <c r="B21" t="s">
        <v>7058</v>
      </c>
      <c r="C21">
        <v>226.8</v>
      </c>
    </row>
    <row r="22" spans="2:3" x14ac:dyDescent="0.35">
      <c r="B22" t="s">
        <v>7055</v>
      </c>
      <c r="C22">
        <v>1.2</v>
      </c>
    </row>
    <row r="23" spans="2:3" x14ac:dyDescent="0.35">
      <c r="B23" t="s">
        <v>7056</v>
      </c>
      <c r="C23">
        <v>0.3</v>
      </c>
    </row>
    <row r="24" spans="2:3" x14ac:dyDescent="0.35">
      <c r="B24" t="s">
        <v>7061</v>
      </c>
      <c r="C24">
        <v>22.7</v>
      </c>
    </row>
    <row r="25" spans="2:3" x14ac:dyDescent="0.35">
      <c r="B25" t="s">
        <v>1809</v>
      </c>
      <c r="C25" s="93">
        <v>4393.3999999999996</v>
      </c>
    </row>
    <row r="26" spans="2:3" x14ac:dyDescent="0.35">
      <c r="B26" t="s">
        <v>1820</v>
      </c>
    </row>
    <row r="27" spans="2:3" x14ac:dyDescent="0.35">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4.5" x14ac:dyDescent="0.35"/>
  <cols>
    <col min="2" max="2" width="42.26953125" customWidth="1"/>
  </cols>
  <sheetData>
    <row r="1" spans="1:3" x14ac:dyDescent="0.35">
      <c r="A1" t="s">
        <v>1846</v>
      </c>
    </row>
    <row r="3" spans="1:3" x14ac:dyDescent="0.35">
      <c r="B3" t="s">
        <v>1847</v>
      </c>
      <c r="C3">
        <v>2020</v>
      </c>
    </row>
    <row r="4" spans="1:3" x14ac:dyDescent="0.35">
      <c r="B4" t="s">
        <v>1831</v>
      </c>
      <c r="C4" s="13">
        <v>0.19900000000000001</v>
      </c>
    </row>
    <row r="5" spans="1:3" x14ac:dyDescent="0.35">
      <c r="B5" t="s">
        <v>1832</v>
      </c>
      <c r="C5" s="13">
        <v>0.39500000000000002</v>
      </c>
    </row>
    <row r="6" spans="1:3" x14ac:dyDescent="0.35">
      <c r="B6" t="s">
        <v>1848</v>
      </c>
      <c r="C6" s="13">
        <v>0.20499999999999999</v>
      </c>
    </row>
    <row r="7" spans="1:3" x14ac:dyDescent="0.35">
      <c r="B7" t="s">
        <v>1849</v>
      </c>
      <c r="C7" s="13">
        <v>0.19500000000000001</v>
      </c>
    </row>
    <row r="8" spans="1:3" x14ac:dyDescent="0.35">
      <c r="B8" t="s">
        <v>1850</v>
      </c>
      <c r="C8" s="13">
        <v>4.0000000000000001E-3</v>
      </c>
    </row>
    <row r="9" spans="1:3" x14ac:dyDescent="0.35">
      <c r="B9" t="s">
        <v>7077</v>
      </c>
      <c r="C9" s="13">
        <v>1E-3</v>
      </c>
    </row>
    <row r="10" spans="1:3" x14ac:dyDescent="0.35">
      <c r="B10" t="s">
        <v>7078</v>
      </c>
      <c r="C10" s="14">
        <v>3849</v>
      </c>
    </row>
    <row r="11" spans="1:3" x14ac:dyDescent="0.35">
      <c r="B11" t="s">
        <v>1851</v>
      </c>
    </row>
    <row r="12" spans="1:3" x14ac:dyDescent="0.35">
      <c r="B12" t="s">
        <v>1852</v>
      </c>
    </row>
    <row r="13" spans="1:3" x14ac:dyDescent="0.35">
      <c r="B13" t="s">
        <v>7079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C65"/>
  <sheetViews>
    <sheetView workbookViewId="0"/>
  </sheetViews>
  <sheetFormatPr defaultRowHeight="14.5" x14ac:dyDescent="0.35"/>
  <cols>
    <col min="1" max="1" width="26.81640625" customWidth="1"/>
    <col min="3" max="3" width="9" style="19"/>
  </cols>
  <sheetData>
    <row r="1" spans="1:3" x14ac:dyDescent="0.35">
      <c r="A1" t="s">
        <v>1853</v>
      </c>
    </row>
    <row r="3" spans="1:3" x14ac:dyDescent="0.35">
      <c r="A3" t="s">
        <v>1854</v>
      </c>
      <c r="B3" t="s">
        <v>7080</v>
      </c>
      <c r="C3" s="19" t="s">
        <v>1919</v>
      </c>
    </row>
    <row r="4" spans="1:3" x14ac:dyDescent="0.35">
      <c r="A4" s="1" t="s">
        <v>7081</v>
      </c>
      <c r="B4" s="93">
        <v>936.9</v>
      </c>
    </row>
    <row r="5" spans="1:3" x14ac:dyDescent="0.35">
      <c r="A5" s="18" t="s">
        <v>1855</v>
      </c>
      <c r="B5">
        <v>599.9</v>
      </c>
      <c r="C5" s="19" t="s">
        <v>1911</v>
      </c>
    </row>
    <row r="6" spans="1:3" x14ac:dyDescent="0.35">
      <c r="A6" s="18" t="s">
        <v>1856</v>
      </c>
      <c r="B6">
        <v>283.39999999999998</v>
      </c>
      <c r="C6" s="19" t="s">
        <v>1911</v>
      </c>
    </row>
    <row r="7" spans="1:3" x14ac:dyDescent="0.35">
      <c r="A7" t="s">
        <v>1857</v>
      </c>
      <c r="B7">
        <v>39.6</v>
      </c>
      <c r="C7" s="19" t="s">
        <v>1912</v>
      </c>
    </row>
    <row r="8" spans="1:3" x14ac:dyDescent="0.35">
      <c r="A8" t="s">
        <v>1858</v>
      </c>
      <c r="B8">
        <v>0.8</v>
      </c>
      <c r="C8" s="19" t="s">
        <v>1858</v>
      </c>
    </row>
    <row r="9" spans="1:3" x14ac:dyDescent="0.35">
      <c r="A9" t="s">
        <v>1859</v>
      </c>
      <c r="B9">
        <v>3.2</v>
      </c>
      <c r="C9" s="19" t="s">
        <v>1859</v>
      </c>
    </row>
    <row r="10" spans="1:3" x14ac:dyDescent="0.35">
      <c r="A10" t="s">
        <v>1860</v>
      </c>
      <c r="B10">
        <v>9.9</v>
      </c>
      <c r="C10" s="19" t="s">
        <v>1913</v>
      </c>
    </row>
    <row r="11" spans="1:3" x14ac:dyDescent="0.35">
      <c r="A11" s="1" t="s">
        <v>1861</v>
      </c>
      <c r="B11">
        <v>455</v>
      </c>
    </row>
    <row r="12" spans="1:3" x14ac:dyDescent="0.35">
      <c r="A12" s="18" t="s">
        <v>1855</v>
      </c>
      <c r="B12">
        <v>3.5</v>
      </c>
      <c r="C12" s="19" t="s">
        <v>1911</v>
      </c>
    </row>
    <row r="13" spans="1:3" x14ac:dyDescent="0.35">
      <c r="A13" s="18" t="s">
        <v>1856</v>
      </c>
      <c r="B13">
        <v>13.9</v>
      </c>
      <c r="C13" s="19" t="s">
        <v>1911</v>
      </c>
    </row>
    <row r="14" spans="1:3" x14ac:dyDescent="0.35">
      <c r="A14" t="s">
        <v>1857</v>
      </c>
      <c r="B14">
        <v>372.9</v>
      </c>
      <c r="C14" s="19" t="s">
        <v>1912</v>
      </c>
    </row>
    <row r="15" spans="1:3" x14ac:dyDescent="0.35">
      <c r="A15" t="s">
        <v>1858</v>
      </c>
      <c r="B15">
        <v>15.5</v>
      </c>
      <c r="C15" s="19" t="s">
        <v>1858</v>
      </c>
    </row>
    <row r="16" spans="1:3" x14ac:dyDescent="0.35">
      <c r="A16" t="s">
        <v>1862</v>
      </c>
      <c r="B16">
        <v>31</v>
      </c>
      <c r="C16" s="19" t="s">
        <v>1862</v>
      </c>
    </row>
    <row r="17" spans="1:3" x14ac:dyDescent="0.35">
      <c r="A17" t="s">
        <v>1860</v>
      </c>
      <c r="B17">
        <v>2.6</v>
      </c>
      <c r="C17" s="19" t="s">
        <v>1913</v>
      </c>
    </row>
    <row r="18" spans="1:3" x14ac:dyDescent="0.35">
      <c r="A18" t="s">
        <v>7082</v>
      </c>
      <c r="B18">
        <v>7.6</v>
      </c>
      <c r="C18" s="19" t="s">
        <v>1921</v>
      </c>
    </row>
    <row r="19" spans="1:3" x14ac:dyDescent="0.35">
      <c r="A19" t="s">
        <v>7083</v>
      </c>
      <c r="B19">
        <v>7.8</v>
      </c>
      <c r="C19" s="19" t="s">
        <v>1914</v>
      </c>
    </row>
    <row r="20" spans="1:3" x14ac:dyDescent="0.35">
      <c r="A20" s="1" t="s">
        <v>1863</v>
      </c>
      <c r="B20">
        <v>160.4</v>
      </c>
    </row>
    <row r="21" spans="1:3" x14ac:dyDescent="0.35">
      <c r="A21" t="s">
        <v>7084</v>
      </c>
      <c r="B21">
        <v>91.3</v>
      </c>
      <c r="C21" s="19" t="s">
        <v>1915</v>
      </c>
    </row>
    <row r="22" spans="1:3" x14ac:dyDescent="0.35">
      <c r="A22" t="s">
        <v>1864</v>
      </c>
      <c r="B22">
        <v>10.7</v>
      </c>
      <c r="C22" s="19" t="s">
        <v>1918</v>
      </c>
    </row>
    <row r="23" spans="1:3" x14ac:dyDescent="0.35">
      <c r="A23" t="s">
        <v>1865</v>
      </c>
      <c r="B23">
        <v>18.600000000000001</v>
      </c>
      <c r="C23" s="19" t="s">
        <v>1918</v>
      </c>
    </row>
    <row r="24" spans="1:3" x14ac:dyDescent="0.35">
      <c r="A24" t="s">
        <v>7083</v>
      </c>
      <c r="B24">
        <v>39.799999999999997</v>
      </c>
      <c r="C24" s="19" t="s">
        <v>1914</v>
      </c>
    </row>
    <row r="25" spans="1:3" x14ac:dyDescent="0.35">
      <c r="A25" t="s">
        <v>1866</v>
      </c>
      <c r="B25">
        <v>36.700000000000003</v>
      </c>
      <c r="C25" s="19" t="s">
        <v>1914</v>
      </c>
    </row>
    <row r="26" spans="1:3" x14ac:dyDescent="0.35">
      <c r="A26" s="1" t="s">
        <v>1867</v>
      </c>
      <c r="B26">
        <v>1.4</v>
      </c>
    </row>
    <row r="27" spans="1:3" x14ac:dyDescent="0.35">
      <c r="A27" t="s">
        <v>1865</v>
      </c>
      <c r="B27">
        <v>1.4</v>
      </c>
      <c r="C27" s="19" t="s">
        <v>1918</v>
      </c>
    </row>
    <row r="28" spans="1:3" x14ac:dyDescent="0.35">
      <c r="A28" s="1" t="s">
        <v>1868</v>
      </c>
      <c r="B28">
        <v>29.6</v>
      </c>
    </row>
    <row r="29" spans="1:3" x14ac:dyDescent="0.35">
      <c r="A29" t="s">
        <v>7082</v>
      </c>
      <c r="B29">
        <v>7.5</v>
      </c>
      <c r="C29" s="19" t="s">
        <v>1921</v>
      </c>
    </row>
    <row r="30" spans="1:3" x14ac:dyDescent="0.35">
      <c r="A30" t="s">
        <v>7083</v>
      </c>
      <c r="B30">
        <v>22.1</v>
      </c>
      <c r="C30" s="19" t="s">
        <v>1914</v>
      </c>
    </row>
    <row r="31" spans="1:3" x14ac:dyDescent="0.35">
      <c r="A31" s="1" t="s">
        <v>1869</v>
      </c>
      <c r="B31">
        <v>58.1</v>
      </c>
    </row>
    <row r="32" spans="1:3" x14ac:dyDescent="0.35">
      <c r="A32" s="18" t="s">
        <v>1855</v>
      </c>
      <c r="B32" t="s">
        <v>1799</v>
      </c>
    </row>
    <row r="33" spans="1:3" x14ac:dyDescent="0.35">
      <c r="A33" s="18" t="s">
        <v>1856</v>
      </c>
      <c r="B33" t="s">
        <v>1799</v>
      </c>
    </row>
    <row r="34" spans="1:3" x14ac:dyDescent="0.35">
      <c r="A34" t="s">
        <v>1870</v>
      </c>
      <c r="B34" t="s">
        <v>1799</v>
      </c>
      <c r="C34" s="19" t="s">
        <v>1921</v>
      </c>
    </row>
    <row r="35" spans="1:3" x14ac:dyDescent="0.35">
      <c r="A35" t="s">
        <v>1858</v>
      </c>
      <c r="B35">
        <v>0.9</v>
      </c>
      <c r="C35" s="19" t="s">
        <v>1858</v>
      </c>
    </row>
    <row r="36" spans="1:3" x14ac:dyDescent="0.35">
      <c r="A36" t="s">
        <v>7085</v>
      </c>
      <c r="B36">
        <v>57.1</v>
      </c>
      <c r="C36" s="19" t="s">
        <v>1920</v>
      </c>
    </row>
    <row r="37" spans="1:3" x14ac:dyDescent="0.35">
      <c r="A37" s="1" t="s">
        <v>1871</v>
      </c>
      <c r="B37">
        <v>0.4</v>
      </c>
    </row>
    <row r="38" spans="1:3" x14ac:dyDescent="0.35">
      <c r="A38" s="18" t="s">
        <v>1855</v>
      </c>
      <c r="B38" t="s">
        <v>1799</v>
      </c>
    </row>
    <row r="39" spans="1:3" x14ac:dyDescent="0.35">
      <c r="A39" s="18" t="s">
        <v>1856</v>
      </c>
      <c r="B39">
        <v>0.1</v>
      </c>
      <c r="C39" s="19" t="s">
        <v>1911</v>
      </c>
    </row>
    <row r="40" spans="1:3" x14ac:dyDescent="0.35">
      <c r="A40" t="s">
        <v>1857</v>
      </c>
      <c r="B40">
        <v>0.3</v>
      </c>
      <c r="C40" s="19" t="s">
        <v>1912</v>
      </c>
    </row>
    <row r="41" spans="1:3" x14ac:dyDescent="0.35">
      <c r="A41" t="s">
        <v>1858</v>
      </c>
      <c r="B41">
        <v>0.1</v>
      </c>
      <c r="C41" s="19" t="s">
        <v>1858</v>
      </c>
    </row>
    <row r="42" spans="1:3" x14ac:dyDescent="0.35">
      <c r="A42" s="1" t="s">
        <v>7086</v>
      </c>
      <c r="B42">
        <v>4.7</v>
      </c>
      <c r="C42" s="19" t="s">
        <v>1920</v>
      </c>
    </row>
    <row r="43" spans="1:3" x14ac:dyDescent="0.35">
      <c r="A43" t="s">
        <v>1855</v>
      </c>
      <c r="B43">
        <v>1.6</v>
      </c>
      <c r="C43" s="19" t="s">
        <v>1920</v>
      </c>
    </row>
    <row r="44" spans="1:3" x14ac:dyDescent="0.35">
      <c r="A44" t="s">
        <v>1856</v>
      </c>
      <c r="B44">
        <v>0.4</v>
      </c>
      <c r="C44" s="19" t="s">
        <v>1920</v>
      </c>
    </row>
    <row r="45" spans="1:3" x14ac:dyDescent="0.35">
      <c r="A45" t="s">
        <v>1858</v>
      </c>
      <c r="B45" t="s">
        <v>1799</v>
      </c>
      <c r="C45" s="19" t="s">
        <v>1920</v>
      </c>
    </row>
    <row r="46" spans="1:3" x14ac:dyDescent="0.35">
      <c r="A46" t="s">
        <v>1862</v>
      </c>
      <c r="B46">
        <v>2.6</v>
      </c>
      <c r="C46" s="19" t="s">
        <v>1920</v>
      </c>
    </row>
    <row r="47" spans="1:3" x14ac:dyDescent="0.35">
      <c r="A47" t="s">
        <v>7087</v>
      </c>
      <c r="B47" s="93">
        <v>1576.7</v>
      </c>
      <c r="C47" s="19" t="s">
        <v>1920</v>
      </c>
    </row>
    <row r="48" spans="1:3" x14ac:dyDescent="0.35">
      <c r="A48" t="s">
        <v>7088</v>
      </c>
      <c r="B48">
        <v>1646.3</v>
      </c>
      <c r="C48" s="19" t="s">
        <v>1920</v>
      </c>
    </row>
    <row r="49" spans="1:3" x14ac:dyDescent="0.35">
      <c r="A49" t="s">
        <v>1872</v>
      </c>
      <c r="B49">
        <v>68.099999999999994</v>
      </c>
      <c r="C49" s="19" t="s">
        <v>1920</v>
      </c>
    </row>
    <row r="50" spans="1:3" x14ac:dyDescent="0.35">
      <c r="A50" t="s">
        <v>1873</v>
      </c>
      <c r="B50">
        <v>17.7</v>
      </c>
      <c r="C50" s="19" t="s">
        <v>1920</v>
      </c>
    </row>
    <row r="51" spans="1:3" x14ac:dyDescent="0.35">
      <c r="A51" t="s">
        <v>1811</v>
      </c>
    </row>
    <row r="52" spans="1:3" x14ac:dyDescent="0.35">
      <c r="A52" t="s">
        <v>7089</v>
      </c>
    </row>
    <row r="53" spans="1:3" x14ac:dyDescent="0.35">
      <c r="A53" t="s">
        <v>7090</v>
      </c>
    </row>
    <row r="54" spans="1:3" x14ac:dyDescent="0.35">
      <c r="A54" t="s">
        <v>1875</v>
      </c>
    </row>
    <row r="55" spans="1:3" x14ac:dyDescent="0.35">
      <c r="A55" t="s">
        <v>7091</v>
      </c>
    </row>
    <row r="56" spans="1:3" x14ac:dyDescent="0.35">
      <c r="A56" t="s">
        <v>1876</v>
      </c>
    </row>
    <row r="57" spans="1:3" x14ac:dyDescent="0.35">
      <c r="A57" t="s">
        <v>1877</v>
      </c>
    </row>
    <row r="58" spans="1:3" x14ac:dyDescent="0.35">
      <c r="A58" t="s">
        <v>1878</v>
      </c>
    </row>
    <row r="59" spans="1:3" x14ac:dyDescent="0.35">
      <c r="A59" t="s">
        <v>1879</v>
      </c>
    </row>
    <row r="60" spans="1:3" x14ac:dyDescent="0.35">
      <c r="A60" t="s">
        <v>7092</v>
      </c>
    </row>
    <row r="61" spans="1:3" x14ac:dyDescent="0.35">
      <c r="A61" t="s">
        <v>7093</v>
      </c>
    </row>
    <row r="62" spans="1:3" x14ac:dyDescent="0.35">
      <c r="A62" t="s">
        <v>1880</v>
      </c>
    </row>
    <row r="63" spans="1:3" x14ac:dyDescent="0.35">
      <c r="A63" t="s">
        <v>7094</v>
      </c>
    </row>
    <row r="64" spans="1:3" x14ac:dyDescent="0.35">
      <c r="A64" t="s">
        <v>1874</v>
      </c>
    </row>
    <row r="65" spans="1:1" x14ac:dyDescent="0.35">
      <c r="A65" t="s">
        <v>1881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1"/>
  <sheetViews>
    <sheetView workbookViewId="0"/>
  </sheetViews>
  <sheetFormatPr defaultRowHeight="14.5" x14ac:dyDescent="0.35"/>
  <cols>
    <col min="1" max="1" width="36.81640625" customWidth="1"/>
  </cols>
  <sheetData>
    <row r="1" spans="1:2" x14ac:dyDescent="0.35">
      <c r="A1" t="s">
        <v>1882</v>
      </c>
    </row>
    <row r="3" spans="1:2" x14ac:dyDescent="0.35">
      <c r="A3" t="s">
        <v>7095</v>
      </c>
      <c r="B3">
        <v>2020</v>
      </c>
    </row>
    <row r="4" spans="1:2" x14ac:dyDescent="0.35">
      <c r="A4" t="s">
        <v>7096</v>
      </c>
      <c r="B4">
        <v>0.6</v>
      </c>
    </row>
    <row r="5" spans="1:2" x14ac:dyDescent="0.35">
      <c r="A5" t="s">
        <v>1855</v>
      </c>
      <c r="B5">
        <v>0.4</v>
      </c>
    </row>
    <row r="6" spans="1:2" x14ac:dyDescent="0.35">
      <c r="A6" t="s">
        <v>1856</v>
      </c>
      <c r="B6">
        <v>0.2</v>
      </c>
    </row>
    <row r="7" spans="1:2" x14ac:dyDescent="0.35">
      <c r="A7" t="s">
        <v>1883</v>
      </c>
      <c r="B7" t="s">
        <v>1799</v>
      </c>
    </row>
    <row r="8" spans="1:2" x14ac:dyDescent="0.35">
      <c r="A8" t="s">
        <v>1859</v>
      </c>
      <c r="B8" t="s">
        <v>1799</v>
      </c>
    </row>
    <row r="9" spans="1:2" x14ac:dyDescent="0.35">
      <c r="A9" t="s">
        <v>7097</v>
      </c>
      <c r="B9">
        <v>0.1</v>
      </c>
    </row>
    <row r="10" spans="1:2" x14ac:dyDescent="0.35">
      <c r="A10" t="s">
        <v>1855</v>
      </c>
      <c r="B10" t="s">
        <v>1799</v>
      </c>
    </row>
    <row r="11" spans="1:2" x14ac:dyDescent="0.35">
      <c r="A11" t="s">
        <v>1856</v>
      </c>
      <c r="B11" t="s">
        <v>1799</v>
      </c>
    </row>
    <row r="12" spans="1:2" x14ac:dyDescent="0.35">
      <c r="A12" t="s">
        <v>1870</v>
      </c>
      <c r="B12">
        <v>0.1</v>
      </c>
    </row>
    <row r="13" spans="1:2" x14ac:dyDescent="0.35">
      <c r="A13" t="s">
        <v>7098</v>
      </c>
      <c r="B13" t="s">
        <v>1799</v>
      </c>
    </row>
    <row r="14" spans="1:2" x14ac:dyDescent="0.35">
      <c r="A14" t="s">
        <v>1884</v>
      </c>
      <c r="B14" t="s">
        <v>1799</v>
      </c>
    </row>
    <row r="15" spans="1:2" x14ac:dyDescent="0.35">
      <c r="A15" t="s">
        <v>7099</v>
      </c>
      <c r="B15">
        <v>1.4</v>
      </c>
    </row>
    <row r="16" spans="1:2" x14ac:dyDescent="0.35">
      <c r="A16" t="s">
        <v>1885</v>
      </c>
      <c r="B16">
        <v>0.4</v>
      </c>
    </row>
    <row r="17" spans="1:2" x14ac:dyDescent="0.35">
      <c r="A17" t="s">
        <v>1892</v>
      </c>
      <c r="B17">
        <v>0.1</v>
      </c>
    </row>
    <row r="18" spans="1:2" x14ac:dyDescent="0.35">
      <c r="A18" t="s">
        <v>1886</v>
      </c>
      <c r="B18" t="s">
        <v>1799</v>
      </c>
    </row>
    <row r="19" spans="1:2" x14ac:dyDescent="0.35">
      <c r="A19" t="s">
        <v>7100</v>
      </c>
      <c r="B19">
        <v>0.1</v>
      </c>
    </row>
    <row r="20" spans="1:2" x14ac:dyDescent="0.35">
      <c r="A20" t="s">
        <v>7101</v>
      </c>
      <c r="B20">
        <v>0.2</v>
      </c>
    </row>
    <row r="21" spans="1:2" x14ac:dyDescent="0.35">
      <c r="A21" t="s">
        <v>7102</v>
      </c>
      <c r="B21">
        <v>0.7</v>
      </c>
    </row>
    <row r="22" spans="1:2" x14ac:dyDescent="0.35">
      <c r="A22" t="s">
        <v>1809</v>
      </c>
      <c r="B22">
        <v>2.2000000000000002</v>
      </c>
    </row>
    <row r="23" spans="1:2" x14ac:dyDescent="0.35">
      <c r="A23" t="s">
        <v>1811</v>
      </c>
    </row>
    <row r="24" spans="1:2" x14ac:dyDescent="0.35">
      <c r="A24" t="s">
        <v>1887</v>
      </c>
    </row>
    <row r="25" spans="1:2" x14ac:dyDescent="0.35">
      <c r="A25" t="s">
        <v>7103</v>
      </c>
    </row>
    <row r="26" spans="1:2" x14ac:dyDescent="0.35">
      <c r="A26" t="s">
        <v>7104</v>
      </c>
    </row>
    <row r="27" spans="1:2" x14ac:dyDescent="0.35">
      <c r="A27" t="s">
        <v>1888</v>
      </c>
    </row>
    <row r="28" spans="1:2" x14ac:dyDescent="0.35">
      <c r="A28" t="s">
        <v>1889</v>
      </c>
    </row>
    <row r="29" spans="1:2" x14ac:dyDescent="0.35">
      <c r="A29" t="s">
        <v>1890</v>
      </c>
    </row>
    <row r="30" spans="1:2" x14ac:dyDescent="0.35">
      <c r="A30" t="s">
        <v>7105</v>
      </c>
    </row>
    <row r="31" spans="1:2" x14ac:dyDescent="0.35">
      <c r="A31" t="s">
        <v>7106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4.5" x14ac:dyDescent="0.35"/>
  <cols>
    <col min="1" max="1" width="27.7265625" customWidth="1"/>
  </cols>
  <sheetData>
    <row r="1" spans="1:2" x14ac:dyDescent="0.35">
      <c r="A1" t="s">
        <v>1891</v>
      </c>
    </row>
    <row r="3" spans="1:2" x14ac:dyDescent="0.35">
      <c r="A3" t="s">
        <v>7095</v>
      </c>
      <c r="B3">
        <v>2020</v>
      </c>
    </row>
    <row r="4" spans="1:2" x14ac:dyDescent="0.35">
      <c r="A4" t="s">
        <v>7096</v>
      </c>
      <c r="B4">
        <v>6.2</v>
      </c>
    </row>
    <row r="5" spans="1:2" x14ac:dyDescent="0.35">
      <c r="A5" t="s">
        <v>1855</v>
      </c>
      <c r="B5">
        <v>3.9</v>
      </c>
    </row>
    <row r="6" spans="1:2" x14ac:dyDescent="0.35">
      <c r="A6" t="s">
        <v>1856</v>
      </c>
      <c r="B6">
        <v>2.1</v>
      </c>
    </row>
    <row r="7" spans="1:2" x14ac:dyDescent="0.35">
      <c r="A7" t="s">
        <v>1883</v>
      </c>
      <c r="B7">
        <v>0.2</v>
      </c>
    </row>
    <row r="8" spans="1:2" x14ac:dyDescent="0.35">
      <c r="A8" t="s">
        <v>1859</v>
      </c>
      <c r="B8">
        <v>0.1</v>
      </c>
    </row>
    <row r="9" spans="1:2" x14ac:dyDescent="0.35">
      <c r="A9" t="s">
        <v>7097</v>
      </c>
      <c r="B9">
        <v>3.4</v>
      </c>
    </row>
    <row r="10" spans="1:2" x14ac:dyDescent="0.35">
      <c r="A10" t="s">
        <v>1855</v>
      </c>
      <c r="B10" t="s">
        <v>1799</v>
      </c>
    </row>
    <row r="11" spans="1:2" x14ac:dyDescent="0.35">
      <c r="A11" t="s">
        <v>1856</v>
      </c>
      <c r="B11">
        <v>0.1</v>
      </c>
    </row>
    <row r="12" spans="1:2" x14ac:dyDescent="0.35">
      <c r="A12" t="s">
        <v>1870</v>
      </c>
      <c r="B12">
        <v>3</v>
      </c>
    </row>
    <row r="13" spans="1:2" x14ac:dyDescent="0.35">
      <c r="A13" t="s">
        <v>7098</v>
      </c>
      <c r="B13">
        <v>0.3</v>
      </c>
    </row>
    <row r="14" spans="1:2" x14ac:dyDescent="0.35">
      <c r="A14" t="s">
        <v>1884</v>
      </c>
      <c r="B14">
        <v>0.2</v>
      </c>
    </row>
    <row r="15" spans="1:2" x14ac:dyDescent="0.35">
      <c r="A15" t="s">
        <v>7099</v>
      </c>
      <c r="B15">
        <v>7.6</v>
      </c>
    </row>
    <row r="16" spans="1:2" x14ac:dyDescent="0.35">
      <c r="A16" t="s">
        <v>1885</v>
      </c>
      <c r="B16">
        <v>0.2</v>
      </c>
    </row>
    <row r="17" spans="1:2" x14ac:dyDescent="0.35">
      <c r="A17" t="s">
        <v>7107</v>
      </c>
      <c r="B17">
        <v>0.2</v>
      </c>
    </row>
    <row r="18" spans="1:2" x14ac:dyDescent="0.35">
      <c r="A18" t="s">
        <v>1893</v>
      </c>
      <c r="B18">
        <v>1.1000000000000001</v>
      </c>
    </row>
    <row r="19" spans="1:2" x14ac:dyDescent="0.35">
      <c r="A19" t="s">
        <v>7100</v>
      </c>
      <c r="B19">
        <v>1.2</v>
      </c>
    </row>
    <row r="20" spans="1:2" x14ac:dyDescent="0.35">
      <c r="A20" t="s">
        <v>7101</v>
      </c>
      <c r="B20">
        <v>1.8</v>
      </c>
    </row>
    <row r="21" spans="1:2" x14ac:dyDescent="0.35">
      <c r="A21" t="s">
        <v>7102</v>
      </c>
      <c r="B21">
        <v>3.1</v>
      </c>
    </row>
    <row r="22" spans="1:2" x14ac:dyDescent="0.35">
      <c r="A22" t="s">
        <v>1809</v>
      </c>
      <c r="B22">
        <v>17.399999999999999</v>
      </c>
    </row>
    <row r="23" spans="1:2" x14ac:dyDescent="0.35">
      <c r="A23" t="s">
        <v>1811</v>
      </c>
    </row>
    <row r="24" spans="1:2" x14ac:dyDescent="0.35">
      <c r="A24" t="s">
        <v>1887</v>
      </c>
    </row>
    <row r="25" spans="1:2" x14ac:dyDescent="0.35">
      <c r="A25" t="s">
        <v>7103</v>
      </c>
    </row>
    <row r="26" spans="1:2" x14ac:dyDescent="0.35">
      <c r="A26" t="s">
        <v>7108</v>
      </c>
    </row>
    <row r="27" spans="1:2" x14ac:dyDescent="0.35">
      <c r="A27" t="s">
        <v>1888</v>
      </c>
    </row>
    <row r="28" spans="1:2" x14ac:dyDescent="0.35">
      <c r="A28" t="s">
        <v>1889</v>
      </c>
    </row>
    <row r="29" spans="1:2" x14ac:dyDescent="0.35">
      <c r="A29" t="s">
        <v>1890</v>
      </c>
    </row>
    <row r="30" spans="1:2" x14ac:dyDescent="0.35">
      <c r="A30" t="s">
        <v>7109</v>
      </c>
    </row>
    <row r="31" spans="1:2" x14ac:dyDescent="0.35">
      <c r="A31" t="s">
        <v>7106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election activeCell="AD31" sqref="AD31"/>
    </sheetView>
  </sheetViews>
  <sheetFormatPr defaultColWidth="9.1796875" defaultRowHeight="14.5" x14ac:dyDescent="0.35"/>
  <cols>
    <col min="3" max="3" width="29.7265625" customWidth="1"/>
    <col min="4" max="28" width="0" hidden="1" customWidth="1"/>
    <col min="29" max="30" width="10.1796875" bestFit="1" customWidth="1"/>
    <col min="31" max="32" width="9.1796875" bestFit="1" customWidth="1"/>
    <col min="33" max="34" width="10.1796875" bestFit="1" customWidth="1"/>
    <col min="36" max="36" width="45.1796875" customWidth="1"/>
  </cols>
  <sheetData>
    <row r="2" spans="2:39" x14ac:dyDescent="0.35">
      <c r="B2" t="s">
        <v>7172</v>
      </c>
      <c r="AM2" t="s">
        <v>6934</v>
      </c>
    </row>
    <row r="3" spans="2:39" x14ac:dyDescent="0.35">
      <c r="AJ3" s="106" t="s">
        <v>7173</v>
      </c>
      <c r="AK3" s="106" t="s">
        <v>7174</v>
      </c>
    </row>
    <row r="4" spans="2:39" x14ac:dyDescent="0.35">
      <c r="C4" t="s">
        <v>7175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2015</v>
      </c>
      <c r="AD4">
        <v>2016</v>
      </c>
      <c r="AE4">
        <v>2017</v>
      </c>
      <c r="AF4">
        <v>2018</v>
      </c>
      <c r="AG4">
        <v>2019</v>
      </c>
      <c r="AH4">
        <v>2020</v>
      </c>
    </row>
    <row r="5" spans="2:39" x14ac:dyDescent="0.35">
      <c r="C5" t="s">
        <v>7176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1.1000000000000001</v>
      </c>
      <c r="AD5">
        <v>0.7</v>
      </c>
      <c r="AE5">
        <v>1.2</v>
      </c>
      <c r="AF5">
        <v>2.2999999999999998</v>
      </c>
      <c r="AG5">
        <v>1.9</v>
      </c>
      <c r="AH5">
        <v>0.2</v>
      </c>
      <c r="AI5" s="61">
        <f>SUM(AH5:AH6)/25</f>
        <v>3.4640000000000004</v>
      </c>
      <c r="AJ5" t="s">
        <v>6914</v>
      </c>
      <c r="AK5" t="s">
        <v>1713</v>
      </c>
    </row>
    <row r="6" spans="2:39" x14ac:dyDescent="0.35">
      <c r="C6" t="s">
        <v>7177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92.3</v>
      </c>
      <c r="AD6">
        <v>90.1</v>
      </c>
      <c r="AE6">
        <v>92.6</v>
      </c>
      <c r="AF6">
        <v>93.8</v>
      </c>
      <c r="AG6">
        <v>92.8</v>
      </c>
      <c r="AH6">
        <v>86.4</v>
      </c>
      <c r="AI6" s="76">
        <f>AH6/AH14</f>
        <v>0.52395391146149184</v>
      </c>
      <c r="AJ6" t="s">
        <v>6914</v>
      </c>
      <c r="AK6" t="s">
        <v>1713</v>
      </c>
    </row>
    <row r="7" spans="2:39" x14ac:dyDescent="0.35">
      <c r="C7" s="107" t="s">
        <v>7178</v>
      </c>
      <c r="D7" s="107">
        <v>37.5</v>
      </c>
      <c r="E7" s="107">
        <v>41.4</v>
      </c>
      <c r="F7" s="107">
        <v>41</v>
      </c>
      <c r="G7" s="107">
        <v>42.1</v>
      </c>
      <c r="H7" s="107">
        <v>44.1</v>
      </c>
      <c r="I7" s="107">
        <v>41.9</v>
      </c>
      <c r="J7" s="107">
        <v>44.4</v>
      </c>
      <c r="K7" s="107">
        <v>46.6</v>
      </c>
      <c r="L7" s="107">
        <v>47.4</v>
      </c>
      <c r="M7" s="107">
        <v>46.2</v>
      </c>
      <c r="N7" s="107">
        <v>47.3</v>
      </c>
      <c r="O7" s="107">
        <v>51.7</v>
      </c>
      <c r="P7" s="107">
        <v>52.3</v>
      </c>
      <c r="Q7" s="107">
        <v>54.3</v>
      </c>
      <c r="R7" s="107">
        <v>55.4</v>
      </c>
      <c r="S7" s="107">
        <v>56.8</v>
      </c>
      <c r="T7" s="107">
        <v>60.6</v>
      </c>
      <c r="U7" s="107">
        <v>62.2</v>
      </c>
      <c r="V7" s="107">
        <v>64.900000000000006</v>
      </c>
      <c r="W7" s="107">
        <v>64</v>
      </c>
      <c r="X7" s="107">
        <v>62.6</v>
      </c>
      <c r="Y7" s="107">
        <v>60.9</v>
      </c>
      <c r="Z7" s="107">
        <v>61.6</v>
      </c>
      <c r="AA7" s="107">
        <v>61</v>
      </c>
      <c r="AB7" s="107">
        <v>56.9</v>
      </c>
      <c r="AC7" s="107">
        <v>55.1</v>
      </c>
      <c r="AD7" s="107">
        <v>52.6</v>
      </c>
      <c r="AE7" s="107">
        <v>53.4</v>
      </c>
      <c r="AF7" s="107">
        <v>54.3</v>
      </c>
      <c r="AG7" s="107">
        <v>51.6</v>
      </c>
      <c r="AH7" s="107">
        <v>47.6</v>
      </c>
    </row>
    <row r="8" spans="2:39" x14ac:dyDescent="0.35">
      <c r="C8" s="107" t="s">
        <v>7179</v>
      </c>
      <c r="D8" s="107">
        <v>18.5</v>
      </c>
      <c r="E8" s="107">
        <v>19.2</v>
      </c>
      <c r="F8" s="107">
        <v>19.7</v>
      </c>
      <c r="G8" s="107">
        <v>20.100000000000001</v>
      </c>
      <c r="H8" s="107">
        <v>20.7</v>
      </c>
      <c r="I8" s="107">
        <v>21</v>
      </c>
      <c r="J8" s="107">
        <v>21.6</v>
      </c>
      <c r="K8" s="107">
        <v>21.8</v>
      </c>
      <c r="L8" s="107">
        <v>21.8</v>
      </c>
      <c r="M8" s="107">
        <v>21.4</v>
      </c>
      <c r="N8" s="107">
        <v>22.1</v>
      </c>
      <c r="O8" s="107">
        <v>22.5</v>
      </c>
      <c r="P8" s="107">
        <v>22.5</v>
      </c>
      <c r="Q8" s="107">
        <v>22.9</v>
      </c>
      <c r="R8" s="107">
        <v>23.6</v>
      </c>
      <c r="S8" s="107">
        <v>24</v>
      </c>
      <c r="T8" s="107">
        <v>24.5</v>
      </c>
      <c r="U8" s="107">
        <v>25.9</v>
      </c>
      <c r="V8" s="107">
        <v>27.7</v>
      </c>
      <c r="W8" s="107">
        <v>28.1</v>
      </c>
      <c r="X8" s="107">
        <v>28.9</v>
      </c>
      <c r="Y8" s="107">
        <v>31.1</v>
      </c>
      <c r="Z8" s="107">
        <v>32.6</v>
      </c>
      <c r="AA8" s="107">
        <v>33.299999999999997</v>
      </c>
      <c r="AB8" s="107">
        <v>34.9</v>
      </c>
      <c r="AC8" s="107">
        <v>36.700000000000003</v>
      </c>
      <c r="AD8" s="107">
        <v>36.4</v>
      </c>
      <c r="AE8" s="107">
        <v>38.299999999999997</v>
      </c>
      <c r="AF8" s="107">
        <v>38.700000000000003</v>
      </c>
      <c r="AG8" s="107">
        <v>39.9</v>
      </c>
      <c r="AH8" s="107">
        <v>37.5</v>
      </c>
    </row>
    <row r="9" spans="2:39" x14ac:dyDescent="0.35">
      <c r="C9" s="107" t="s">
        <v>7180</v>
      </c>
      <c r="D9" s="107">
        <v>4.3</v>
      </c>
      <c r="E9" s="107">
        <v>4.4000000000000004</v>
      </c>
      <c r="F9" s="107">
        <v>4.4000000000000004</v>
      </c>
      <c r="G9" s="107">
        <v>4.5</v>
      </c>
      <c r="H9" s="107">
        <v>4.7</v>
      </c>
      <c r="I9" s="107">
        <v>4.8</v>
      </c>
      <c r="J9" s="107">
        <v>4.8</v>
      </c>
      <c r="K9" s="107">
        <v>5</v>
      </c>
      <c r="L9" s="107">
        <v>4.8</v>
      </c>
      <c r="M9" s="107">
        <v>4.5</v>
      </c>
      <c r="N9" s="107">
        <v>4.8</v>
      </c>
      <c r="O9" s="107">
        <v>4.8</v>
      </c>
      <c r="P9" s="107">
        <v>4.8</v>
      </c>
      <c r="Q9" s="107">
        <v>4.5999999999999996</v>
      </c>
      <c r="R9" s="107">
        <v>4.5</v>
      </c>
      <c r="S9" s="107">
        <v>1.8</v>
      </c>
      <c r="T9" s="107">
        <v>4.5</v>
      </c>
      <c r="U9" s="107">
        <v>4</v>
      </c>
      <c r="V9" s="107">
        <v>3.8</v>
      </c>
      <c r="W9" s="107">
        <v>3.5</v>
      </c>
      <c r="X9" s="107">
        <v>1.6</v>
      </c>
      <c r="Y9" s="107">
        <v>1.4</v>
      </c>
      <c r="Z9" s="107">
        <v>1.3</v>
      </c>
      <c r="AA9" s="107">
        <v>1</v>
      </c>
      <c r="AB9" s="107">
        <v>0.8</v>
      </c>
      <c r="AC9" s="107">
        <v>0.6</v>
      </c>
      <c r="AD9" s="107">
        <v>0.8</v>
      </c>
      <c r="AE9" s="107">
        <v>0.7</v>
      </c>
      <c r="AF9" s="107">
        <v>0.8</v>
      </c>
      <c r="AG9" s="107">
        <v>0.8</v>
      </c>
      <c r="AH9" s="107">
        <v>1</v>
      </c>
      <c r="AI9" s="61">
        <f>SUM(AH10:AH13)/25</f>
        <v>3.1360000000000001</v>
      </c>
    </row>
    <row r="10" spans="2:39" x14ac:dyDescent="0.35">
      <c r="C10" t="s">
        <v>7181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11</v>
      </c>
      <c r="AD10">
        <v>11.2</v>
      </c>
      <c r="AE10">
        <v>11.5</v>
      </c>
      <c r="AF10">
        <v>12.1</v>
      </c>
      <c r="AG10">
        <v>12.6</v>
      </c>
      <c r="AH10">
        <v>12.4</v>
      </c>
      <c r="AI10" s="76">
        <f>SUM(AH10:AH13)/AH14</f>
        <v>0.4754396604002426</v>
      </c>
      <c r="AJ10" t="s">
        <v>6914</v>
      </c>
      <c r="AK10" t="s">
        <v>1713</v>
      </c>
    </row>
    <row r="11" spans="2:39" x14ac:dyDescent="0.35">
      <c r="C11" t="s">
        <v>7182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38.299999999999997</v>
      </c>
      <c r="AD11">
        <v>38.299999999999997</v>
      </c>
      <c r="AE11">
        <v>36.5</v>
      </c>
      <c r="AF11">
        <v>38.4</v>
      </c>
      <c r="AG11">
        <v>39.6</v>
      </c>
      <c r="AH11">
        <v>40.6</v>
      </c>
      <c r="AJ11" t="s">
        <v>6934</v>
      </c>
      <c r="AK11" t="s">
        <v>1713</v>
      </c>
    </row>
    <row r="12" spans="2:39" x14ac:dyDescent="0.35">
      <c r="C12" t="s">
        <v>7183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14.2</v>
      </c>
      <c r="AD12">
        <v>14.2</v>
      </c>
      <c r="AE12">
        <v>14.1</v>
      </c>
      <c r="AF12">
        <v>14</v>
      </c>
      <c r="AG12">
        <v>13.9</v>
      </c>
      <c r="AH12">
        <v>13.9</v>
      </c>
      <c r="AJ12" t="s">
        <v>6934</v>
      </c>
      <c r="AK12" t="s">
        <v>1713</v>
      </c>
    </row>
    <row r="13" spans="2:39" x14ac:dyDescent="0.35">
      <c r="C13" t="s">
        <v>7184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10.4</v>
      </c>
      <c r="AD13">
        <v>10.7</v>
      </c>
      <c r="AE13">
        <v>10.6</v>
      </c>
      <c r="AF13">
        <v>11.1</v>
      </c>
      <c r="AG13">
        <v>11.4</v>
      </c>
      <c r="AH13">
        <v>11.5</v>
      </c>
      <c r="AJ13" t="s">
        <v>6934</v>
      </c>
      <c r="AK13" t="s">
        <v>1713</v>
      </c>
    </row>
    <row r="14" spans="2:39" x14ac:dyDescent="0.35">
      <c r="C14" s="108" t="s">
        <v>1809</v>
      </c>
      <c r="D14" s="108">
        <v>195.5</v>
      </c>
      <c r="E14" s="108">
        <v>199.1</v>
      </c>
      <c r="F14" s="108">
        <v>197.7</v>
      </c>
      <c r="G14" s="108">
        <v>197.5</v>
      </c>
      <c r="H14" s="108">
        <v>199.2</v>
      </c>
      <c r="I14" s="108">
        <v>191.1</v>
      </c>
      <c r="J14" s="108">
        <v>188.9</v>
      </c>
      <c r="K14" s="108">
        <v>189.9</v>
      </c>
      <c r="L14" s="108">
        <v>185.6</v>
      </c>
      <c r="M14" s="108">
        <v>181</v>
      </c>
      <c r="N14" s="108">
        <v>182</v>
      </c>
      <c r="O14" s="108">
        <v>184.5</v>
      </c>
      <c r="P14" s="108">
        <v>181.1</v>
      </c>
      <c r="Q14" s="108">
        <v>179.6</v>
      </c>
      <c r="R14" s="108">
        <v>179.6</v>
      </c>
      <c r="S14" s="108">
        <v>177.5</v>
      </c>
      <c r="T14" s="108">
        <v>182.1</v>
      </c>
      <c r="U14" s="108">
        <v>179.9</v>
      </c>
      <c r="V14" s="108">
        <v>182.2</v>
      </c>
      <c r="W14" s="108">
        <v>173.5</v>
      </c>
      <c r="X14" s="108">
        <v>168.6</v>
      </c>
      <c r="Y14" s="108">
        <v>166.1</v>
      </c>
      <c r="Z14" s="108">
        <v>165.5</v>
      </c>
      <c r="AA14" s="108">
        <v>167.9</v>
      </c>
      <c r="AB14" s="108">
        <v>165</v>
      </c>
      <c r="AC14" s="108">
        <v>167.3</v>
      </c>
      <c r="AD14" s="108">
        <v>165.2</v>
      </c>
      <c r="AE14" s="108">
        <v>166.6</v>
      </c>
      <c r="AF14" s="108">
        <v>171.8</v>
      </c>
      <c r="AG14" s="108">
        <v>172.1</v>
      </c>
      <c r="AH14" s="108">
        <v>164.9</v>
      </c>
      <c r="AI14" s="50">
        <f>SUM(AI5,AI9)</f>
        <v>6.6000000000000005</v>
      </c>
    </row>
    <row r="15" spans="2:39" x14ac:dyDescent="0.35">
      <c r="C15" t="s">
        <v>7185</v>
      </c>
      <c r="AJ15">
        <f>SUM(AH5:AH13)-SUM(AH7:AH9)</f>
        <v>165.00000000000003</v>
      </c>
    </row>
    <row r="17" spans="2:37" x14ac:dyDescent="0.35">
      <c r="B17" t="s">
        <v>7186</v>
      </c>
    </row>
    <row r="19" spans="2:37" x14ac:dyDescent="0.35">
      <c r="C19" t="s">
        <v>7175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2015</v>
      </c>
      <c r="AD19">
        <v>2016</v>
      </c>
      <c r="AE19">
        <v>2017</v>
      </c>
      <c r="AF19">
        <v>2018</v>
      </c>
      <c r="AG19">
        <v>2019</v>
      </c>
      <c r="AH19">
        <v>2020</v>
      </c>
    </row>
    <row r="20" spans="2:37" x14ac:dyDescent="0.35">
      <c r="C20" t="s">
        <v>7176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0.3</v>
      </c>
      <c r="AD20">
        <v>0.2</v>
      </c>
      <c r="AE20">
        <v>0.4</v>
      </c>
      <c r="AF20">
        <v>0.3</v>
      </c>
      <c r="AG20">
        <v>0.2</v>
      </c>
      <c r="AH20">
        <v>0.1</v>
      </c>
      <c r="AJ20" t="s">
        <v>6914</v>
      </c>
      <c r="AK20" t="s">
        <v>1702</v>
      </c>
    </row>
    <row r="21" spans="2:37" x14ac:dyDescent="0.35">
      <c r="C21" t="s">
        <v>7177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7.6</v>
      </c>
      <c r="AD21">
        <v>7.4</v>
      </c>
      <c r="AE21">
        <v>7.2</v>
      </c>
      <c r="AF21">
        <v>8.5</v>
      </c>
      <c r="AG21">
        <v>10.9</v>
      </c>
      <c r="AH21">
        <v>7.7</v>
      </c>
      <c r="AJ21" t="s">
        <v>6914</v>
      </c>
      <c r="AK21" t="s">
        <v>1702</v>
      </c>
    </row>
    <row r="22" spans="2:37" x14ac:dyDescent="0.35">
      <c r="C22" t="s">
        <v>7181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v>
      </c>
      <c r="AD22">
        <v>21.8</v>
      </c>
      <c r="AE22">
        <v>23</v>
      </c>
      <c r="AF22">
        <v>23</v>
      </c>
      <c r="AG22">
        <v>26.4</v>
      </c>
      <c r="AH22">
        <v>25.5</v>
      </c>
      <c r="AJ22" t="s">
        <v>6914</v>
      </c>
      <c r="AK22" t="s">
        <v>1702</v>
      </c>
    </row>
    <row r="23" spans="2:37" x14ac:dyDescent="0.35">
      <c r="C23" t="s">
        <v>7182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0.2</v>
      </c>
      <c r="AD23">
        <v>0.3</v>
      </c>
      <c r="AE23">
        <v>0.5</v>
      </c>
      <c r="AF23">
        <v>0.5</v>
      </c>
      <c r="AG23">
        <v>1.2</v>
      </c>
      <c r="AH23">
        <v>2</v>
      </c>
      <c r="AJ23" t="s">
        <v>6934</v>
      </c>
      <c r="AK23" t="s">
        <v>1702</v>
      </c>
    </row>
    <row r="24" spans="2:37" x14ac:dyDescent="0.35">
      <c r="C24" t="s">
        <v>7183</v>
      </c>
      <c r="D24">
        <v>0.1</v>
      </c>
      <c r="E24">
        <v>0.1</v>
      </c>
      <c r="F24">
        <v>0.1</v>
      </c>
      <c r="G24">
        <v>0.1</v>
      </c>
      <c r="H24">
        <v>0.1</v>
      </c>
      <c r="I24" t="s">
        <v>7187</v>
      </c>
      <c r="J24" t="s">
        <v>7187</v>
      </c>
      <c r="K24" t="s">
        <v>7187</v>
      </c>
      <c r="L24" t="s">
        <v>7187</v>
      </c>
      <c r="M24" t="s">
        <v>7187</v>
      </c>
      <c r="N24" t="s">
        <v>7187</v>
      </c>
      <c r="O24" t="s">
        <v>7187</v>
      </c>
      <c r="P24" t="s">
        <v>7187</v>
      </c>
      <c r="Q24" t="s">
        <v>7187</v>
      </c>
      <c r="R24" t="s">
        <v>7187</v>
      </c>
      <c r="S24" t="s">
        <v>7187</v>
      </c>
      <c r="T24" t="s">
        <v>7187</v>
      </c>
      <c r="U24" t="s">
        <v>7187</v>
      </c>
      <c r="V24" t="s">
        <v>7187</v>
      </c>
      <c r="W24" t="s">
        <v>7187</v>
      </c>
      <c r="X24" t="s">
        <v>7187</v>
      </c>
      <c r="Y24" t="s">
        <v>7187</v>
      </c>
      <c r="Z24" t="s">
        <v>7187</v>
      </c>
      <c r="AA24" t="s">
        <v>7187</v>
      </c>
      <c r="AB24" t="s">
        <v>7187</v>
      </c>
      <c r="AC24" t="s">
        <v>7187</v>
      </c>
      <c r="AD24" t="s">
        <v>7188</v>
      </c>
      <c r="AE24" t="s">
        <v>7188</v>
      </c>
      <c r="AF24" t="s">
        <v>7188</v>
      </c>
      <c r="AG24" t="s">
        <v>7188</v>
      </c>
      <c r="AH24" t="s">
        <v>7188</v>
      </c>
      <c r="AJ24" t="s">
        <v>6934</v>
      </c>
      <c r="AK24" t="s">
        <v>1702</v>
      </c>
    </row>
    <row r="25" spans="2:37" x14ac:dyDescent="0.35">
      <c r="C25" t="s">
        <v>7184</v>
      </c>
      <c r="D25" t="s">
        <v>7188</v>
      </c>
      <c r="E25" t="s">
        <v>7187</v>
      </c>
      <c r="F25" t="s">
        <v>7187</v>
      </c>
      <c r="G25" t="s">
        <v>7187</v>
      </c>
      <c r="H25" t="s">
        <v>7187</v>
      </c>
      <c r="I25" t="s">
        <v>7187</v>
      </c>
      <c r="J25" t="s">
        <v>7187</v>
      </c>
      <c r="K25" t="s">
        <v>7187</v>
      </c>
      <c r="L25" t="s">
        <v>7187</v>
      </c>
      <c r="M25" t="s">
        <v>7187</v>
      </c>
      <c r="N25" t="s">
        <v>7187</v>
      </c>
      <c r="O25" t="s">
        <v>7187</v>
      </c>
      <c r="P25" t="s">
        <v>7187</v>
      </c>
      <c r="Q25" t="s">
        <v>7187</v>
      </c>
      <c r="R25" t="s">
        <v>7187</v>
      </c>
      <c r="S25" t="s">
        <v>7187</v>
      </c>
      <c r="T25" t="s">
        <v>7187</v>
      </c>
      <c r="U25" t="s">
        <v>7187</v>
      </c>
      <c r="V25" t="s">
        <v>7187</v>
      </c>
      <c r="W25" t="s">
        <v>7187</v>
      </c>
      <c r="X25" t="s">
        <v>7187</v>
      </c>
      <c r="Y25" t="s">
        <v>7187</v>
      </c>
      <c r="Z25" t="s">
        <v>7187</v>
      </c>
      <c r="AA25" t="s">
        <v>7187</v>
      </c>
      <c r="AB25" t="s">
        <v>7187</v>
      </c>
      <c r="AC25" t="s">
        <v>7187</v>
      </c>
      <c r="AD25" t="s">
        <v>7188</v>
      </c>
      <c r="AE25" t="s">
        <v>7188</v>
      </c>
      <c r="AF25" t="s">
        <v>7188</v>
      </c>
      <c r="AG25" t="s">
        <v>7188</v>
      </c>
      <c r="AH25" t="s">
        <v>7188</v>
      </c>
      <c r="AJ25" t="s">
        <v>6934</v>
      </c>
      <c r="AK25" t="s">
        <v>1702</v>
      </c>
    </row>
    <row r="26" spans="2:37" x14ac:dyDescent="0.35">
      <c r="C26" s="108" t="s">
        <v>1809</v>
      </c>
      <c r="D26" s="108">
        <v>31.9</v>
      </c>
      <c r="E26" s="108">
        <v>31</v>
      </c>
      <c r="F26" s="108">
        <v>30.9</v>
      </c>
      <c r="G26" s="108">
        <v>30.6</v>
      </c>
      <c r="H26" s="108">
        <v>30.5</v>
      </c>
      <c r="I26" s="108">
        <v>28.5</v>
      </c>
      <c r="J26" s="108">
        <v>26.7</v>
      </c>
      <c r="K26" s="108">
        <v>26.4</v>
      </c>
      <c r="L26" s="108">
        <v>24.2</v>
      </c>
      <c r="M26" s="108">
        <v>24.9</v>
      </c>
      <c r="N26" s="108">
        <v>25.1</v>
      </c>
      <c r="O26" s="108">
        <v>24.8</v>
      </c>
      <c r="P26" s="108">
        <v>25.3</v>
      </c>
      <c r="Q26" s="108">
        <v>24.8</v>
      </c>
      <c r="R26" s="108">
        <v>24.9</v>
      </c>
      <c r="S26" s="108">
        <v>24.9</v>
      </c>
      <c r="T26" s="108">
        <v>25.4</v>
      </c>
      <c r="U26" s="108">
        <v>25.8</v>
      </c>
      <c r="V26" s="108">
        <v>26.4</v>
      </c>
      <c r="W26" s="108">
        <v>25.5</v>
      </c>
      <c r="X26" s="108">
        <v>26</v>
      </c>
      <c r="Y26" s="108">
        <v>27.6</v>
      </c>
      <c r="Z26" s="108">
        <v>27</v>
      </c>
      <c r="AA26" s="108">
        <v>28.7</v>
      </c>
      <c r="AB26" s="108">
        <v>29.3</v>
      </c>
      <c r="AC26" s="108">
        <v>29.1</v>
      </c>
      <c r="AD26" s="108">
        <v>29.8</v>
      </c>
      <c r="AE26" s="108">
        <v>31.1</v>
      </c>
      <c r="AF26" s="108">
        <v>32.4</v>
      </c>
      <c r="AG26" s="108">
        <v>38.700000000000003</v>
      </c>
      <c r="AH26" s="108">
        <v>35.4</v>
      </c>
    </row>
    <row r="27" spans="2:37" x14ac:dyDescent="0.35">
      <c r="C27" t="s">
        <v>1811</v>
      </c>
    </row>
    <row r="28" spans="2:37" x14ac:dyDescent="0.35">
      <c r="C28" t="s">
        <v>7185</v>
      </c>
    </row>
    <row r="31" spans="2:37" x14ac:dyDescent="0.35">
      <c r="AH31" s="76">
        <f>SUM(AH10:AH13)/AH14</f>
        <v>0.4754396604002426</v>
      </c>
    </row>
    <row r="32" spans="2:37" x14ac:dyDescent="0.35">
      <c r="AH32" s="76">
        <f>AH6/AH14</f>
        <v>0.52395391146149184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election activeCell="B7" sqref="B7"/>
    </sheetView>
  </sheetViews>
  <sheetFormatPr defaultRowHeight="14.5" x14ac:dyDescent="0.35"/>
  <cols>
    <col min="2" max="2" width="51" customWidth="1"/>
    <col min="5" max="5" width="17.81640625" customWidth="1"/>
  </cols>
  <sheetData>
    <row r="1" spans="1:5" x14ac:dyDescent="0.35">
      <c r="A1" t="s">
        <v>1956</v>
      </c>
    </row>
    <row r="3" spans="1:5" x14ac:dyDescent="0.35">
      <c r="B3" t="s">
        <v>1786</v>
      </c>
      <c r="C3">
        <v>2020</v>
      </c>
      <c r="E3" s="18" t="s">
        <v>2006</v>
      </c>
    </row>
    <row r="4" spans="1:5" x14ac:dyDescent="0.35">
      <c r="B4" s="1" t="s">
        <v>1702</v>
      </c>
      <c r="C4">
        <v>163.6</v>
      </c>
    </row>
    <row r="5" spans="1:5" x14ac:dyDescent="0.35">
      <c r="B5" t="s">
        <v>1957</v>
      </c>
      <c r="C5">
        <v>37.700000000000003</v>
      </c>
    </row>
    <row r="6" spans="1:5" x14ac:dyDescent="0.35">
      <c r="B6" t="s">
        <v>1958</v>
      </c>
      <c r="C6">
        <v>35.4</v>
      </c>
      <c r="E6" t="s">
        <v>6925</v>
      </c>
    </row>
    <row r="7" spans="1:5" x14ac:dyDescent="0.35">
      <c r="B7" t="s">
        <v>1959</v>
      </c>
      <c r="C7">
        <v>2.2999999999999998</v>
      </c>
      <c r="E7" t="s">
        <v>6920</v>
      </c>
    </row>
    <row r="8" spans="1:5" x14ac:dyDescent="0.35">
      <c r="B8" t="s">
        <v>1960</v>
      </c>
      <c r="C8">
        <v>40.700000000000003</v>
      </c>
      <c r="E8" t="s">
        <v>6924</v>
      </c>
    </row>
    <row r="9" spans="1:5" x14ac:dyDescent="0.35">
      <c r="B9" t="s">
        <v>1961</v>
      </c>
      <c r="C9">
        <v>30</v>
      </c>
      <c r="E9" t="s">
        <v>6921</v>
      </c>
    </row>
    <row r="10" spans="1:5" x14ac:dyDescent="0.35">
      <c r="B10" t="s">
        <v>1962</v>
      </c>
      <c r="C10">
        <v>12.7</v>
      </c>
      <c r="E10" t="s">
        <v>6921</v>
      </c>
    </row>
    <row r="11" spans="1:5" x14ac:dyDescent="0.35">
      <c r="B11" t="s">
        <v>1963</v>
      </c>
      <c r="C11">
        <v>11.3</v>
      </c>
      <c r="E11" t="s">
        <v>6924</v>
      </c>
    </row>
    <row r="12" spans="1:5" x14ac:dyDescent="0.35">
      <c r="B12" t="s">
        <v>1964</v>
      </c>
      <c r="C12">
        <v>9.8000000000000007</v>
      </c>
      <c r="E12" t="s">
        <v>6924</v>
      </c>
    </row>
    <row r="13" spans="1:5" x14ac:dyDescent="0.35">
      <c r="B13" t="s">
        <v>1966</v>
      </c>
      <c r="C13">
        <v>6</v>
      </c>
      <c r="E13" t="s">
        <v>6921</v>
      </c>
    </row>
    <row r="14" spans="1:5" x14ac:dyDescent="0.35">
      <c r="B14" t="s">
        <v>1965</v>
      </c>
      <c r="C14">
        <v>5</v>
      </c>
      <c r="E14" t="s">
        <v>6921</v>
      </c>
    </row>
    <row r="15" spans="1:5" x14ac:dyDescent="0.35">
      <c r="B15" t="s">
        <v>1971</v>
      </c>
      <c r="C15">
        <v>1.9</v>
      </c>
      <c r="E15" t="s">
        <v>6924</v>
      </c>
    </row>
    <row r="16" spans="1:5" x14ac:dyDescent="0.35">
      <c r="B16" t="s">
        <v>1970</v>
      </c>
      <c r="C16">
        <v>1.7</v>
      </c>
      <c r="E16" s="1" t="s">
        <v>2407</v>
      </c>
    </row>
    <row r="17" spans="2:5" x14ac:dyDescent="0.35">
      <c r="B17" t="s">
        <v>1968</v>
      </c>
      <c r="C17">
        <v>1.5</v>
      </c>
      <c r="E17" t="s">
        <v>6921</v>
      </c>
    </row>
    <row r="18" spans="2:5" x14ac:dyDescent="0.35">
      <c r="B18" t="s">
        <v>1967</v>
      </c>
      <c r="C18">
        <v>1.4</v>
      </c>
      <c r="E18" t="s">
        <v>6925</v>
      </c>
    </row>
    <row r="19" spans="2:5" x14ac:dyDescent="0.35">
      <c r="B19" t="s">
        <v>1969</v>
      </c>
      <c r="C19">
        <v>1.3</v>
      </c>
      <c r="E19" t="s">
        <v>6921</v>
      </c>
    </row>
    <row r="20" spans="2:5" x14ac:dyDescent="0.35">
      <c r="B20" t="s">
        <v>1972</v>
      </c>
      <c r="C20">
        <v>1</v>
      </c>
      <c r="E20" t="s">
        <v>6921</v>
      </c>
    </row>
    <row r="21" spans="2:5" x14ac:dyDescent="0.35">
      <c r="B21" t="s">
        <v>1973</v>
      </c>
      <c r="C21">
        <v>0.9</v>
      </c>
      <c r="E21" t="s">
        <v>6921</v>
      </c>
    </row>
    <row r="22" spans="2:5" x14ac:dyDescent="0.35">
      <c r="B22" t="s">
        <v>1974</v>
      </c>
      <c r="C22">
        <v>0.5</v>
      </c>
      <c r="E22" s="1" t="s">
        <v>2407</v>
      </c>
    </row>
    <row r="23" spans="2:5" x14ac:dyDescent="0.35">
      <c r="B23" t="s">
        <v>1975</v>
      </c>
      <c r="C23">
        <v>0.2</v>
      </c>
      <c r="E23" s="1" t="s">
        <v>2407</v>
      </c>
    </row>
    <row r="24" spans="2:5" x14ac:dyDescent="0.35">
      <c r="B24" t="s">
        <v>1976</v>
      </c>
      <c r="C24" t="s">
        <v>1799</v>
      </c>
      <c r="E24" s="1" t="s">
        <v>2407</v>
      </c>
    </row>
    <row r="25" spans="2:5" x14ac:dyDescent="0.35">
      <c r="B25" s="1" t="s">
        <v>1713</v>
      </c>
      <c r="C25">
        <v>0.3</v>
      </c>
    </row>
    <row r="26" spans="2:5" x14ac:dyDescent="0.35">
      <c r="B26" t="s">
        <v>1961</v>
      </c>
      <c r="C26">
        <v>0.3</v>
      </c>
      <c r="E26" t="s">
        <v>6921</v>
      </c>
    </row>
    <row r="27" spans="2:5" x14ac:dyDescent="0.35">
      <c r="B27" t="s">
        <v>1975</v>
      </c>
      <c r="C27" t="s">
        <v>1799</v>
      </c>
      <c r="E27" t="s">
        <v>6925</v>
      </c>
    </row>
    <row r="28" spans="2:5" x14ac:dyDescent="0.35">
      <c r="B28" t="s">
        <v>1967</v>
      </c>
      <c r="C28" t="s">
        <v>1799</v>
      </c>
      <c r="E28" t="s">
        <v>6925</v>
      </c>
    </row>
    <row r="29" spans="2:5" x14ac:dyDescent="0.35">
      <c r="B29" t="s">
        <v>1957</v>
      </c>
      <c r="C29" t="s">
        <v>1799</v>
      </c>
      <c r="E29" t="s">
        <v>6925</v>
      </c>
    </row>
    <row r="30" spans="2:5" x14ac:dyDescent="0.35">
      <c r="B30" t="s">
        <v>1958</v>
      </c>
      <c r="C30" t="s">
        <v>1799</v>
      </c>
      <c r="E30" t="s">
        <v>6925</v>
      </c>
    </row>
    <row r="31" spans="2:5" x14ac:dyDescent="0.35">
      <c r="B31" t="s">
        <v>1959</v>
      </c>
      <c r="C31">
        <v>0</v>
      </c>
      <c r="E31" t="s">
        <v>7167</v>
      </c>
    </row>
    <row r="32" spans="2:5" x14ac:dyDescent="0.35">
      <c r="B32" s="1" t="s">
        <v>1714</v>
      </c>
      <c r="C32">
        <v>23.3</v>
      </c>
    </row>
    <row r="33" spans="2:5" x14ac:dyDescent="0.35">
      <c r="B33" t="s">
        <v>1978</v>
      </c>
      <c r="C33">
        <v>9.3000000000000007</v>
      </c>
      <c r="E33" t="s">
        <v>6921</v>
      </c>
    </row>
    <row r="34" spans="2:5" x14ac:dyDescent="0.35">
      <c r="B34" t="s">
        <v>1977</v>
      </c>
      <c r="C34">
        <v>8.3000000000000007</v>
      </c>
      <c r="E34" t="s">
        <v>6921</v>
      </c>
    </row>
    <row r="35" spans="2:5" x14ac:dyDescent="0.35">
      <c r="B35" t="s">
        <v>7110</v>
      </c>
      <c r="C35">
        <v>4.2</v>
      </c>
      <c r="E35" t="s">
        <v>6921</v>
      </c>
    </row>
    <row r="36" spans="2:5" x14ac:dyDescent="0.35">
      <c r="B36" t="s">
        <v>1979</v>
      </c>
      <c r="C36">
        <v>1.2</v>
      </c>
      <c r="E36" t="s">
        <v>6921</v>
      </c>
    </row>
    <row r="37" spans="2:5" x14ac:dyDescent="0.35">
      <c r="B37" t="s">
        <v>1980</v>
      </c>
      <c r="C37">
        <v>0.3</v>
      </c>
      <c r="E37" s="1" t="s">
        <v>2407</v>
      </c>
    </row>
    <row r="38" spans="2:5" x14ac:dyDescent="0.35">
      <c r="B38" s="1" t="s">
        <v>1981</v>
      </c>
      <c r="C38">
        <v>178.8</v>
      </c>
    </row>
    <row r="39" spans="2:5" x14ac:dyDescent="0.35">
      <c r="B39" t="s">
        <v>7111</v>
      </c>
      <c r="C39">
        <v>176.2</v>
      </c>
      <c r="E39" t="s">
        <v>6921</v>
      </c>
    </row>
    <row r="40" spans="2:5" x14ac:dyDescent="0.35">
      <c r="B40" t="s">
        <v>1982</v>
      </c>
      <c r="C40">
        <v>2.1</v>
      </c>
      <c r="E40" t="s">
        <v>6921</v>
      </c>
    </row>
    <row r="41" spans="2:5" x14ac:dyDescent="0.35">
      <c r="B41" t="s">
        <v>1980</v>
      </c>
      <c r="C41">
        <v>0.4</v>
      </c>
      <c r="E41" s="1" t="s">
        <v>2407</v>
      </c>
    </row>
    <row r="42" spans="2:5" x14ac:dyDescent="0.35">
      <c r="B42" t="s">
        <v>1976</v>
      </c>
      <c r="C42">
        <v>0.1</v>
      </c>
      <c r="E42" s="1" t="s">
        <v>2407</v>
      </c>
    </row>
    <row r="43" spans="2:5" x14ac:dyDescent="0.35">
      <c r="B43" s="1" t="s">
        <v>1983</v>
      </c>
      <c r="C43">
        <v>4.4000000000000004</v>
      </c>
    </row>
    <row r="44" spans="2:5" x14ac:dyDescent="0.35">
      <c r="B44" t="s">
        <v>1980</v>
      </c>
      <c r="C44">
        <v>2.7</v>
      </c>
      <c r="E44" s="1" t="s">
        <v>2407</v>
      </c>
    </row>
    <row r="45" spans="2:5" x14ac:dyDescent="0.35">
      <c r="B45" t="s">
        <v>1970</v>
      </c>
      <c r="C45">
        <v>1.7</v>
      </c>
      <c r="E45" s="1" t="s">
        <v>2407</v>
      </c>
    </row>
    <row r="46" spans="2:5" x14ac:dyDescent="0.35">
      <c r="B46" t="s">
        <v>1984</v>
      </c>
      <c r="C46">
        <v>0.1</v>
      </c>
      <c r="E46" t="s">
        <v>6921</v>
      </c>
    </row>
    <row r="47" spans="2:5" x14ac:dyDescent="0.35">
      <c r="B47" t="s">
        <v>1986</v>
      </c>
      <c r="C47" t="s">
        <v>1799</v>
      </c>
      <c r="E47" t="s">
        <v>6921</v>
      </c>
    </row>
    <row r="48" spans="2:5" x14ac:dyDescent="0.35">
      <c r="B48" s="1" t="s">
        <v>1985</v>
      </c>
      <c r="C48">
        <v>5.4</v>
      </c>
    </row>
    <row r="49" spans="2:5" x14ac:dyDescent="0.35">
      <c r="B49" t="s">
        <v>1986</v>
      </c>
      <c r="C49">
        <v>3.8</v>
      </c>
      <c r="E49" t="s">
        <v>6921</v>
      </c>
    </row>
    <row r="50" spans="2:5" x14ac:dyDescent="0.35">
      <c r="B50" t="s">
        <v>1976</v>
      </c>
      <c r="C50">
        <v>0.9</v>
      </c>
      <c r="E50" s="1" t="s">
        <v>2407</v>
      </c>
    </row>
    <row r="51" spans="2:5" x14ac:dyDescent="0.35">
      <c r="B51" t="s">
        <v>1980</v>
      </c>
      <c r="C51">
        <v>0.7</v>
      </c>
      <c r="E51" t="s">
        <v>6921</v>
      </c>
    </row>
    <row r="52" spans="2:5" x14ac:dyDescent="0.35">
      <c r="B52" s="1" t="s">
        <v>1987</v>
      </c>
      <c r="C52">
        <v>0.6</v>
      </c>
    </row>
    <row r="53" spans="2:5" x14ac:dyDescent="0.35">
      <c r="B53" t="s">
        <v>1980</v>
      </c>
      <c r="C53">
        <v>0.6</v>
      </c>
      <c r="E53" s="1" t="s">
        <v>2407</v>
      </c>
    </row>
    <row r="54" spans="2:5" x14ac:dyDescent="0.35">
      <c r="B54" s="1" t="s">
        <v>1809</v>
      </c>
      <c r="C54">
        <v>376.4</v>
      </c>
    </row>
    <row r="55" spans="2:5" x14ac:dyDescent="0.35">
      <c r="B55" t="s">
        <v>1810</v>
      </c>
    </row>
    <row r="56" spans="2:5" x14ac:dyDescent="0.35">
      <c r="B56" t="s">
        <v>1811</v>
      </c>
    </row>
    <row r="57" spans="2:5" x14ac:dyDescent="0.35">
      <c r="B57" t="s">
        <v>1988</v>
      </c>
    </row>
    <row r="58" spans="2:5" x14ac:dyDescent="0.35">
      <c r="B58" t="s">
        <v>1988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election activeCell="D13" sqref="D13:D15"/>
    </sheetView>
  </sheetViews>
  <sheetFormatPr defaultRowHeight="14.5" x14ac:dyDescent="0.35"/>
  <cols>
    <col min="2" max="2" width="28.7265625" customWidth="1"/>
  </cols>
  <sheetData>
    <row r="1" spans="1:4" x14ac:dyDescent="0.35">
      <c r="A1" t="s">
        <v>1992</v>
      </c>
    </row>
    <row r="3" spans="1:4" x14ac:dyDescent="0.35">
      <c r="B3" t="s">
        <v>1786</v>
      </c>
      <c r="C3">
        <v>2020</v>
      </c>
      <c r="D3" t="s">
        <v>2006</v>
      </c>
    </row>
    <row r="4" spans="1:4" x14ac:dyDescent="0.35">
      <c r="B4" s="1" t="s">
        <v>1702</v>
      </c>
      <c r="C4">
        <v>7.7</v>
      </c>
      <c r="D4" s="1"/>
    </row>
    <row r="5" spans="1:4" x14ac:dyDescent="0.35">
      <c r="B5" t="s">
        <v>1993</v>
      </c>
      <c r="C5">
        <v>5.3</v>
      </c>
      <c r="D5" t="s">
        <v>6912</v>
      </c>
    </row>
    <row r="6" spans="1:4" x14ac:dyDescent="0.35">
      <c r="B6" t="s">
        <v>1994</v>
      </c>
      <c r="C6">
        <v>2.4</v>
      </c>
      <c r="D6" t="s">
        <v>6912</v>
      </c>
    </row>
    <row r="7" spans="1:4" x14ac:dyDescent="0.35">
      <c r="B7" s="1" t="s">
        <v>1713</v>
      </c>
      <c r="C7">
        <v>250.9</v>
      </c>
    </row>
    <row r="8" spans="1:4" x14ac:dyDescent="0.35">
      <c r="B8" t="s">
        <v>1995</v>
      </c>
      <c r="C8">
        <v>175.2</v>
      </c>
      <c r="D8" t="s">
        <v>6912</v>
      </c>
    </row>
    <row r="9" spans="1:4" x14ac:dyDescent="0.35">
      <c r="B9" t="s">
        <v>1996</v>
      </c>
      <c r="C9">
        <v>59.6</v>
      </c>
      <c r="D9" t="s">
        <v>6912</v>
      </c>
    </row>
    <row r="10" spans="1:4" x14ac:dyDescent="0.35">
      <c r="B10" t="s">
        <v>1997</v>
      </c>
      <c r="C10">
        <v>15.7</v>
      </c>
      <c r="D10" t="s">
        <v>6912</v>
      </c>
    </row>
    <row r="11" spans="1:4" x14ac:dyDescent="0.35">
      <c r="B11" t="s">
        <v>1998</v>
      </c>
      <c r="C11">
        <v>0.4</v>
      </c>
      <c r="D11" t="s">
        <v>6912</v>
      </c>
    </row>
    <row r="12" spans="1:4" x14ac:dyDescent="0.35">
      <c r="B12" s="1" t="s">
        <v>1714</v>
      </c>
      <c r="C12">
        <v>336.1</v>
      </c>
    </row>
    <row r="13" spans="1:4" x14ac:dyDescent="0.35">
      <c r="B13" t="s">
        <v>1999</v>
      </c>
      <c r="C13">
        <v>316.2</v>
      </c>
      <c r="D13" t="s">
        <v>6912</v>
      </c>
    </row>
    <row r="14" spans="1:4" x14ac:dyDescent="0.35">
      <c r="B14" t="s">
        <v>1996</v>
      </c>
      <c r="C14">
        <v>19.7</v>
      </c>
      <c r="D14" t="s">
        <v>6912</v>
      </c>
    </row>
    <row r="15" spans="1:4" x14ac:dyDescent="0.35">
      <c r="B15" t="s">
        <v>1998</v>
      </c>
      <c r="C15">
        <v>0.2</v>
      </c>
      <c r="D15" t="s">
        <v>6912</v>
      </c>
    </row>
    <row r="16" spans="1:4" x14ac:dyDescent="0.35">
      <c r="B16" t="s">
        <v>1809</v>
      </c>
      <c r="C16">
        <v>594.70000000000005</v>
      </c>
    </row>
    <row r="17" spans="2:2" x14ac:dyDescent="0.35">
      <c r="B17" t="s">
        <v>1810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heetViews>
  <sheetFormatPr defaultRowHeight="14.5" x14ac:dyDescent="0.35"/>
  <cols>
    <col min="1" max="1" width="49" customWidth="1"/>
  </cols>
  <sheetData>
    <row r="1" spans="1:2" x14ac:dyDescent="0.35">
      <c r="A1" t="s">
        <v>7159</v>
      </c>
    </row>
    <row r="3" spans="1:2" x14ac:dyDescent="0.35">
      <c r="A3" t="s">
        <v>2023</v>
      </c>
      <c r="B3">
        <v>2020</v>
      </c>
    </row>
    <row r="4" spans="1:2" x14ac:dyDescent="0.35">
      <c r="A4" t="s">
        <v>7112</v>
      </c>
      <c r="B4">
        <v>-642.20000000000005</v>
      </c>
    </row>
    <row r="5" spans="1:2" x14ac:dyDescent="0.35">
      <c r="A5" t="s">
        <v>7113</v>
      </c>
      <c r="B5">
        <v>-668.1</v>
      </c>
    </row>
    <row r="6" spans="1:2" x14ac:dyDescent="0.35">
      <c r="A6" t="s">
        <v>7114</v>
      </c>
      <c r="B6">
        <v>25.3</v>
      </c>
    </row>
    <row r="7" spans="1:2" x14ac:dyDescent="0.35">
      <c r="A7" t="s">
        <v>7115</v>
      </c>
      <c r="B7">
        <v>0.5</v>
      </c>
    </row>
    <row r="8" spans="1:2" x14ac:dyDescent="0.35">
      <c r="A8" t="s">
        <v>7116</v>
      </c>
      <c r="B8">
        <v>0.1</v>
      </c>
    </row>
    <row r="9" spans="1:2" x14ac:dyDescent="0.35">
      <c r="A9" t="s">
        <v>7117</v>
      </c>
      <c r="B9">
        <v>-99.5</v>
      </c>
    </row>
    <row r="10" spans="1:2" x14ac:dyDescent="0.35">
      <c r="A10" t="s">
        <v>7118</v>
      </c>
      <c r="B10">
        <v>-99.5</v>
      </c>
    </row>
    <row r="11" spans="1:2" x14ac:dyDescent="0.35">
      <c r="A11" t="s">
        <v>7119</v>
      </c>
      <c r="B11">
        <v>-23.3</v>
      </c>
    </row>
    <row r="12" spans="1:2" x14ac:dyDescent="0.35">
      <c r="A12" t="s">
        <v>7120</v>
      </c>
      <c r="B12">
        <v>-23.3</v>
      </c>
    </row>
    <row r="13" spans="1:2" x14ac:dyDescent="0.35">
      <c r="A13" t="s">
        <v>7121</v>
      </c>
      <c r="B13">
        <v>54.4</v>
      </c>
    </row>
    <row r="14" spans="1:2" x14ac:dyDescent="0.35">
      <c r="A14" t="s">
        <v>7122</v>
      </c>
      <c r="B14">
        <v>54.4</v>
      </c>
    </row>
    <row r="15" spans="1:2" x14ac:dyDescent="0.35">
      <c r="A15" t="s">
        <v>7123</v>
      </c>
      <c r="B15">
        <v>5.0999999999999996</v>
      </c>
    </row>
    <row r="16" spans="1:2" x14ac:dyDescent="0.35">
      <c r="A16" t="s">
        <v>7120</v>
      </c>
      <c r="B16">
        <v>4.5</v>
      </c>
    </row>
    <row r="17" spans="1:2" x14ac:dyDescent="0.35">
      <c r="A17" t="s">
        <v>7124</v>
      </c>
      <c r="B17">
        <v>0.6</v>
      </c>
    </row>
    <row r="18" spans="1:2" x14ac:dyDescent="0.35">
      <c r="A18" t="s">
        <v>7125</v>
      </c>
      <c r="B18">
        <v>-24.1</v>
      </c>
    </row>
    <row r="19" spans="1:2" x14ac:dyDescent="0.35">
      <c r="A19" t="s">
        <v>7122</v>
      </c>
      <c r="B19">
        <v>-24.1</v>
      </c>
    </row>
    <row r="20" spans="1:2" x14ac:dyDescent="0.35">
      <c r="A20" t="s">
        <v>7126</v>
      </c>
      <c r="B20">
        <v>15.8</v>
      </c>
    </row>
    <row r="21" spans="1:2" x14ac:dyDescent="0.35">
      <c r="A21" t="s">
        <v>7127</v>
      </c>
      <c r="B21">
        <v>0.7</v>
      </c>
    </row>
    <row r="22" spans="1:2" x14ac:dyDescent="0.35">
      <c r="A22" t="s">
        <v>7128</v>
      </c>
      <c r="B22" t="s">
        <v>1799</v>
      </c>
    </row>
    <row r="23" spans="1:2" x14ac:dyDescent="0.35">
      <c r="A23" t="s">
        <v>7129</v>
      </c>
      <c r="B23">
        <v>-8.8000000000000007</v>
      </c>
    </row>
    <row r="24" spans="1:2" x14ac:dyDescent="0.35">
      <c r="A24" t="s">
        <v>7130</v>
      </c>
      <c r="B24">
        <v>3.8</v>
      </c>
    </row>
    <row r="25" spans="1:2" x14ac:dyDescent="0.35">
      <c r="A25" t="s">
        <v>7131</v>
      </c>
      <c r="B25">
        <v>0.2</v>
      </c>
    </row>
    <row r="26" spans="1:2" x14ac:dyDescent="0.35">
      <c r="A26" t="s">
        <v>7132</v>
      </c>
      <c r="B26">
        <v>19.899999999999999</v>
      </c>
    </row>
    <row r="27" spans="1:2" x14ac:dyDescent="0.35">
      <c r="A27" t="s">
        <v>7133</v>
      </c>
      <c r="B27">
        <v>0.6</v>
      </c>
    </row>
    <row r="28" spans="1:2" x14ac:dyDescent="0.35">
      <c r="A28" t="s">
        <v>7134</v>
      </c>
      <c r="B28" t="s">
        <v>7135</v>
      </c>
    </row>
    <row r="29" spans="1:2" x14ac:dyDescent="0.35">
      <c r="A29" t="s">
        <v>7136</v>
      </c>
      <c r="B29">
        <v>0.2</v>
      </c>
    </row>
    <row r="30" spans="1:2" x14ac:dyDescent="0.35">
      <c r="A30" t="s">
        <v>7137</v>
      </c>
      <c r="B30">
        <v>0.3</v>
      </c>
    </row>
    <row r="31" spans="1:2" x14ac:dyDescent="0.35">
      <c r="A31" t="s">
        <v>7138</v>
      </c>
      <c r="B31">
        <v>0.2</v>
      </c>
    </row>
    <row r="32" spans="1:2" x14ac:dyDescent="0.35">
      <c r="A32" t="s">
        <v>7139</v>
      </c>
      <c r="B32">
        <v>-123.7</v>
      </c>
    </row>
    <row r="33" spans="1:2" x14ac:dyDescent="0.35">
      <c r="A33" t="s">
        <v>7140</v>
      </c>
      <c r="B33">
        <v>15.9</v>
      </c>
    </row>
    <row r="34" spans="1:2" x14ac:dyDescent="0.35">
      <c r="A34" t="s">
        <v>7141</v>
      </c>
      <c r="B34">
        <v>-129.80000000000001</v>
      </c>
    </row>
    <row r="35" spans="1:2" x14ac:dyDescent="0.35">
      <c r="A35" t="s">
        <v>7142</v>
      </c>
      <c r="B35">
        <v>2.5</v>
      </c>
    </row>
    <row r="36" spans="1:2" x14ac:dyDescent="0.35">
      <c r="A36" t="s">
        <v>7143</v>
      </c>
      <c r="B36">
        <v>-12.2</v>
      </c>
    </row>
    <row r="37" spans="1:2" x14ac:dyDescent="0.35">
      <c r="A37" t="s">
        <v>7144</v>
      </c>
      <c r="B37">
        <v>77.900000000000006</v>
      </c>
    </row>
    <row r="38" spans="1:2" x14ac:dyDescent="0.35">
      <c r="A38" t="s">
        <v>7122</v>
      </c>
      <c r="B38">
        <v>77.900000000000006</v>
      </c>
    </row>
    <row r="39" spans="1:2" x14ac:dyDescent="0.35">
      <c r="A39" t="s">
        <v>7145</v>
      </c>
      <c r="B39">
        <v>53.2</v>
      </c>
    </row>
    <row r="40" spans="1:2" x14ac:dyDescent="0.35">
      <c r="A40" t="s">
        <v>1713</v>
      </c>
      <c r="B40">
        <v>38.1</v>
      </c>
    </row>
    <row r="41" spans="1:2" x14ac:dyDescent="0.35">
      <c r="A41" t="s">
        <v>1714</v>
      </c>
      <c r="B41">
        <v>15.2</v>
      </c>
    </row>
    <row r="42" spans="1:2" x14ac:dyDescent="0.35">
      <c r="A42" t="s">
        <v>7146</v>
      </c>
      <c r="B42">
        <v>-812.2</v>
      </c>
    </row>
    <row r="43" spans="1:2" x14ac:dyDescent="0.35">
      <c r="A43" s="29" t="s">
        <v>7147</v>
      </c>
      <c r="B43">
        <v>-758.9</v>
      </c>
    </row>
    <row r="44" spans="1:2" x14ac:dyDescent="0.35">
      <c r="A44" t="s">
        <v>2025</v>
      </c>
    </row>
    <row r="45" spans="1:2" x14ac:dyDescent="0.35">
      <c r="A45" t="s">
        <v>7148</v>
      </c>
    </row>
    <row r="46" spans="1:2" x14ac:dyDescent="0.35">
      <c r="A46" t="s">
        <v>7149</v>
      </c>
    </row>
    <row r="47" spans="1:2" x14ac:dyDescent="0.35">
      <c r="A47" t="s">
        <v>7150</v>
      </c>
    </row>
    <row r="48" spans="1:2" x14ac:dyDescent="0.35">
      <c r="A48" t="s">
        <v>7151</v>
      </c>
    </row>
    <row r="49" spans="1:1" x14ac:dyDescent="0.35">
      <c r="A49" t="s">
        <v>7152</v>
      </c>
    </row>
    <row r="50" spans="1:1" x14ac:dyDescent="0.35">
      <c r="A50" t="s">
        <v>7153</v>
      </c>
    </row>
    <row r="51" spans="1:1" x14ac:dyDescent="0.35">
      <c r="A51" t="s">
        <v>7154</v>
      </c>
    </row>
    <row r="52" spans="1:1" x14ac:dyDescent="0.35">
      <c r="A52" t="s">
        <v>7155</v>
      </c>
    </row>
    <row r="53" spans="1:1" x14ac:dyDescent="0.35">
      <c r="A53" t="s">
        <v>7156</v>
      </c>
    </row>
    <row r="54" spans="1:1" x14ac:dyDescent="0.35">
      <c r="A54" t="s">
        <v>7157</v>
      </c>
    </row>
    <row r="55" spans="1:1" x14ac:dyDescent="0.35">
      <c r="A55" t="s">
        <v>7158</v>
      </c>
    </row>
    <row r="56" spans="1:1" x14ac:dyDescent="0.35">
      <c r="A56" t="s">
        <v>2024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election activeCell="D24" sqref="D24"/>
    </sheetView>
  </sheetViews>
  <sheetFormatPr defaultRowHeight="14.5" x14ac:dyDescent="0.35"/>
  <cols>
    <col min="2" max="2" width="19.7265625" customWidth="1"/>
    <col min="3" max="3" width="16.81640625" customWidth="1"/>
  </cols>
  <sheetData>
    <row r="1" spans="1:4" x14ac:dyDescent="0.35">
      <c r="A1" t="s">
        <v>2000</v>
      </c>
    </row>
    <row r="3" spans="1:4" x14ac:dyDescent="0.35">
      <c r="B3" t="s">
        <v>1786</v>
      </c>
      <c r="C3">
        <v>2020</v>
      </c>
      <c r="D3" t="s">
        <v>2007</v>
      </c>
    </row>
    <row r="4" spans="1:4" x14ac:dyDescent="0.35">
      <c r="B4" s="1" t="s">
        <v>1713</v>
      </c>
      <c r="C4">
        <v>130</v>
      </c>
    </row>
    <row r="5" spans="1:4" x14ac:dyDescent="0.35">
      <c r="B5" t="s">
        <v>2001</v>
      </c>
      <c r="C5">
        <v>109.3</v>
      </c>
      <c r="D5" t="s">
        <v>6935</v>
      </c>
    </row>
    <row r="6" spans="1:4" x14ac:dyDescent="0.35">
      <c r="B6" t="s">
        <v>2002</v>
      </c>
      <c r="C6">
        <v>18.3</v>
      </c>
      <c r="D6" t="s">
        <v>7168</v>
      </c>
    </row>
    <row r="7" spans="1:4" x14ac:dyDescent="0.35">
      <c r="B7" t="s">
        <v>2003</v>
      </c>
      <c r="C7">
        <v>2.2999999999999998</v>
      </c>
      <c r="D7" t="s">
        <v>7169</v>
      </c>
    </row>
    <row r="8" spans="1:4" x14ac:dyDescent="0.35">
      <c r="B8" t="s">
        <v>7160</v>
      </c>
      <c r="C8">
        <v>0.2</v>
      </c>
      <c r="D8" t="s">
        <v>7170</v>
      </c>
    </row>
    <row r="9" spans="1:4" s="1" customFormat="1" x14ac:dyDescent="0.35">
      <c r="B9" s="1" t="s">
        <v>1714</v>
      </c>
      <c r="C9">
        <v>25.6</v>
      </c>
    </row>
    <row r="10" spans="1:4" x14ac:dyDescent="0.35">
      <c r="B10" t="s">
        <v>2002</v>
      </c>
      <c r="C10">
        <v>23.5</v>
      </c>
      <c r="D10" t="s">
        <v>7170</v>
      </c>
    </row>
    <row r="11" spans="1:4" x14ac:dyDescent="0.35">
      <c r="B11" t="s">
        <v>2003</v>
      </c>
      <c r="C11">
        <v>2</v>
      </c>
      <c r="D11" t="s">
        <v>7171</v>
      </c>
    </row>
    <row r="12" spans="1:4" x14ac:dyDescent="0.35">
      <c r="B12" t="s">
        <v>1809</v>
      </c>
      <c r="C12">
        <v>155.6</v>
      </c>
    </row>
    <row r="13" spans="1:4" x14ac:dyDescent="0.35">
      <c r="B13" t="s">
        <v>1810</v>
      </c>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4.5" x14ac:dyDescent="0.3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H74"/>
  <sheetViews>
    <sheetView workbookViewId="0"/>
  </sheetViews>
  <sheetFormatPr defaultRowHeight="15" customHeight="1" x14ac:dyDescent="0.35"/>
  <cols>
    <col min="1" max="1" width="37" customWidth="1"/>
    <col min="2" max="2" width="49" customWidth="1"/>
  </cols>
  <sheetData>
    <row r="1" spans="1:34" ht="15" customHeight="1" thickBot="1" x14ac:dyDescent="0.4">
      <c r="B1" s="30" t="s">
        <v>6937</v>
      </c>
      <c r="C1" s="31">
        <v>2020</v>
      </c>
      <c r="D1" s="31">
        <v>2021</v>
      </c>
      <c r="E1" s="31">
        <v>2022</v>
      </c>
      <c r="F1" s="31">
        <v>2023</v>
      </c>
      <c r="G1" s="31">
        <v>2024</v>
      </c>
      <c r="H1" s="31">
        <v>2025</v>
      </c>
      <c r="I1" s="31">
        <v>2026</v>
      </c>
      <c r="J1" s="31">
        <v>2027</v>
      </c>
      <c r="K1" s="31">
        <v>2028</v>
      </c>
      <c r="L1" s="31">
        <v>2029</v>
      </c>
      <c r="M1" s="31">
        <v>2030</v>
      </c>
      <c r="N1" s="31">
        <v>2031</v>
      </c>
      <c r="O1" s="31">
        <v>2032</v>
      </c>
      <c r="P1" s="31">
        <v>2033</v>
      </c>
      <c r="Q1" s="31">
        <v>2034</v>
      </c>
      <c r="R1" s="31">
        <v>2035</v>
      </c>
      <c r="S1" s="31">
        <v>2036</v>
      </c>
      <c r="T1" s="31">
        <v>2037</v>
      </c>
      <c r="U1" s="31">
        <v>2038</v>
      </c>
      <c r="V1" s="31">
        <v>2039</v>
      </c>
      <c r="W1" s="31">
        <v>2040</v>
      </c>
      <c r="X1" s="31">
        <v>2041</v>
      </c>
      <c r="Y1" s="31">
        <v>2042</v>
      </c>
      <c r="Z1" s="31">
        <v>2043</v>
      </c>
      <c r="AA1" s="31">
        <v>2044</v>
      </c>
      <c r="AB1" s="31">
        <v>2045</v>
      </c>
      <c r="AC1" s="31">
        <v>2046</v>
      </c>
      <c r="AD1" s="31">
        <v>2047</v>
      </c>
      <c r="AE1" s="31">
        <v>2048</v>
      </c>
      <c r="AF1" s="31">
        <v>2049</v>
      </c>
      <c r="AG1" s="31">
        <v>2050</v>
      </c>
    </row>
    <row r="2" spans="1:34" ht="15" customHeight="1" thickTop="1" x14ac:dyDescent="0.35"/>
    <row r="3" spans="1:34" ht="15" customHeight="1" x14ac:dyDescent="0.35">
      <c r="C3" s="83" t="s">
        <v>2026</v>
      </c>
      <c r="D3" s="83" t="s">
        <v>6938</v>
      </c>
      <c r="E3" s="83"/>
      <c r="F3" s="83"/>
      <c r="G3" s="83"/>
      <c r="H3" s="83"/>
    </row>
    <row r="4" spans="1:34" ht="15" customHeight="1" x14ac:dyDescent="0.35">
      <c r="C4" s="83" t="s">
        <v>2027</v>
      </c>
      <c r="D4" s="83" t="s">
        <v>6939</v>
      </c>
      <c r="E4" s="83"/>
      <c r="F4" s="83"/>
      <c r="G4" s="83" t="s">
        <v>2028</v>
      </c>
      <c r="H4" s="83"/>
    </row>
    <row r="5" spans="1:34" ht="15" customHeight="1" x14ac:dyDescent="0.35">
      <c r="C5" s="83" t="s">
        <v>2029</v>
      </c>
      <c r="D5" s="83" t="s">
        <v>6940</v>
      </c>
      <c r="E5" s="83"/>
      <c r="F5" s="83"/>
      <c r="G5" s="83"/>
      <c r="H5" s="83"/>
    </row>
    <row r="6" spans="1:34" ht="15" customHeight="1" x14ac:dyDescent="0.35">
      <c r="C6" s="83" t="s">
        <v>2030</v>
      </c>
      <c r="D6" s="83"/>
      <c r="E6" s="83" t="s">
        <v>6941</v>
      </c>
      <c r="F6" s="83"/>
      <c r="G6" s="83"/>
      <c r="H6" s="83"/>
    </row>
    <row r="10" spans="1:34" ht="15" customHeight="1" x14ac:dyDescent="0.35">
      <c r="A10" s="84" t="s">
        <v>2031</v>
      </c>
      <c r="B10" s="32" t="s">
        <v>2032</v>
      </c>
      <c r="AH10" s="85" t="s">
        <v>6942</v>
      </c>
    </row>
    <row r="11" spans="1:34" ht="15" customHeight="1" x14ac:dyDescent="0.35">
      <c r="B11" s="30" t="s">
        <v>2033</v>
      </c>
      <c r="AH11" s="85" t="s">
        <v>6943</v>
      </c>
    </row>
    <row r="12" spans="1:34" ht="15" customHeight="1" x14ac:dyDescent="0.35">
      <c r="B12" s="30" t="s">
        <v>2034</v>
      </c>
      <c r="C12" s="86" t="s">
        <v>2034</v>
      </c>
      <c r="D12" s="86" t="s">
        <v>2034</v>
      </c>
      <c r="E12" s="86" t="s">
        <v>2034</v>
      </c>
      <c r="F12" s="86" t="s">
        <v>2034</v>
      </c>
      <c r="G12" s="86" t="s">
        <v>2034</v>
      </c>
      <c r="H12" s="86" t="s">
        <v>2034</v>
      </c>
      <c r="I12" s="86" t="s">
        <v>2034</v>
      </c>
      <c r="J12" s="86" t="s">
        <v>2034</v>
      </c>
      <c r="K12" s="86" t="s">
        <v>2034</v>
      </c>
      <c r="L12" s="86" t="s">
        <v>2034</v>
      </c>
      <c r="M12" s="86" t="s">
        <v>2034</v>
      </c>
      <c r="N12" s="86" t="s">
        <v>2034</v>
      </c>
      <c r="O12" s="86" t="s">
        <v>2034</v>
      </c>
      <c r="P12" s="86" t="s">
        <v>2034</v>
      </c>
      <c r="Q12" s="86" t="s">
        <v>2034</v>
      </c>
      <c r="R12" s="86" t="s">
        <v>2034</v>
      </c>
      <c r="S12" s="86" t="s">
        <v>2034</v>
      </c>
      <c r="T12" s="86" t="s">
        <v>2034</v>
      </c>
      <c r="U12" s="86" t="s">
        <v>2034</v>
      </c>
      <c r="V12" s="86" t="s">
        <v>2034</v>
      </c>
      <c r="W12" s="86" t="s">
        <v>2034</v>
      </c>
      <c r="X12" s="86" t="s">
        <v>2034</v>
      </c>
      <c r="Y12" s="86" t="s">
        <v>2034</v>
      </c>
      <c r="Z12" s="86" t="s">
        <v>2034</v>
      </c>
      <c r="AA12" s="86" t="s">
        <v>2034</v>
      </c>
      <c r="AB12" s="86" t="s">
        <v>2034</v>
      </c>
      <c r="AC12" s="86" t="s">
        <v>2034</v>
      </c>
      <c r="AD12" s="86" t="s">
        <v>2034</v>
      </c>
      <c r="AE12" s="86" t="s">
        <v>2034</v>
      </c>
      <c r="AF12" s="86" t="s">
        <v>2034</v>
      </c>
      <c r="AG12" s="86" t="s">
        <v>2034</v>
      </c>
      <c r="AH12" s="85" t="s">
        <v>6944</v>
      </c>
    </row>
    <row r="13" spans="1:34" ht="15" customHeight="1" thickBot="1" x14ac:dyDescent="0.4">
      <c r="B13" s="31" t="s">
        <v>2035</v>
      </c>
      <c r="C13" s="31">
        <v>2020</v>
      </c>
      <c r="D13" s="31">
        <v>2021</v>
      </c>
      <c r="E13" s="31">
        <v>2022</v>
      </c>
      <c r="F13" s="31">
        <v>2023</v>
      </c>
      <c r="G13" s="31">
        <v>2024</v>
      </c>
      <c r="H13" s="31">
        <v>2025</v>
      </c>
      <c r="I13" s="31">
        <v>2026</v>
      </c>
      <c r="J13" s="31">
        <v>2027</v>
      </c>
      <c r="K13" s="31">
        <v>2028</v>
      </c>
      <c r="L13" s="31">
        <v>2029</v>
      </c>
      <c r="M13" s="31">
        <v>2030</v>
      </c>
      <c r="N13" s="31">
        <v>2031</v>
      </c>
      <c r="O13" s="31">
        <v>2032</v>
      </c>
      <c r="P13" s="31">
        <v>2033</v>
      </c>
      <c r="Q13" s="31">
        <v>2034</v>
      </c>
      <c r="R13" s="31">
        <v>2035</v>
      </c>
      <c r="S13" s="31">
        <v>2036</v>
      </c>
      <c r="T13" s="31">
        <v>2037</v>
      </c>
      <c r="U13" s="31">
        <v>2038</v>
      </c>
      <c r="V13" s="31">
        <v>2039</v>
      </c>
      <c r="W13" s="31">
        <v>2040</v>
      </c>
      <c r="X13" s="31">
        <v>2041</v>
      </c>
      <c r="Y13" s="31">
        <v>2042</v>
      </c>
      <c r="Z13" s="31">
        <v>2043</v>
      </c>
      <c r="AA13" s="31">
        <v>2044</v>
      </c>
      <c r="AB13" s="31">
        <v>2045</v>
      </c>
      <c r="AC13" s="31">
        <v>2046</v>
      </c>
      <c r="AD13" s="31">
        <v>2047</v>
      </c>
      <c r="AE13" s="31">
        <v>2048</v>
      </c>
      <c r="AF13" s="31">
        <v>2049</v>
      </c>
      <c r="AG13" s="31">
        <v>2050</v>
      </c>
      <c r="AH13" s="87" t="s">
        <v>6945</v>
      </c>
    </row>
    <row r="14" spans="1:34" ht="15" customHeight="1" thickTop="1" x14ac:dyDescent="0.35"/>
    <row r="15" spans="1:34" ht="15" customHeight="1" x14ac:dyDescent="0.35">
      <c r="B15" s="33" t="s">
        <v>2036</v>
      </c>
    </row>
    <row r="16" spans="1:34" ht="15" customHeight="1" x14ac:dyDescent="0.35">
      <c r="A16" s="84" t="s">
        <v>2037</v>
      </c>
      <c r="B16" s="34" t="s">
        <v>2038</v>
      </c>
      <c r="C16" s="35">
        <v>60.108082000000003</v>
      </c>
      <c r="D16" s="35">
        <v>63.177208</v>
      </c>
      <c r="E16" s="35">
        <v>62.781494000000002</v>
      </c>
      <c r="F16" s="35">
        <v>61.538372000000003</v>
      </c>
      <c r="G16" s="35">
        <v>60.346130000000002</v>
      </c>
      <c r="H16" s="35">
        <v>59.275139000000003</v>
      </c>
      <c r="I16" s="35">
        <v>58.300766000000003</v>
      </c>
      <c r="J16" s="35">
        <v>57.462356999999997</v>
      </c>
      <c r="K16" s="35">
        <v>56.681801</v>
      </c>
      <c r="L16" s="35">
        <v>55.982779999999998</v>
      </c>
      <c r="M16" s="35">
        <v>55.315024999999999</v>
      </c>
      <c r="N16" s="35">
        <v>54.691352999999999</v>
      </c>
      <c r="O16" s="35">
        <v>54.084465000000002</v>
      </c>
      <c r="P16" s="35">
        <v>53.517066999999997</v>
      </c>
      <c r="Q16" s="35">
        <v>52.979652000000002</v>
      </c>
      <c r="R16" s="35">
        <v>52.486656000000004</v>
      </c>
      <c r="S16" s="35">
        <v>52.005844000000003</v>
      </c>
      <c r="T16" s="35">
        <v>51.531798999999999</v>
      </c>
      <c r="U16" s="35">
        <v>51.065151</v>
      </c>
      <c r="V16" s="35">
        <v>50.631087999999998</v>
      </c>
      <c r="W16" s="35">
        <v>50.198234999999997</v>
      </c>
      <c r="X16" s="35">
        <v>49.771210000000004</v>
      </c>
      <c r="Y16" s="35">
        <v>49.355080000000001</v>
      </c>
      <c r="Z16" s="35">
        <v>48.942695999999998</v>
      </c>
      <c r="AA16" s="35">
        <v>48.557563999999999</v>
      </c>
      <c r="AB16" s="35">
        <v>48.195380999999998</v>
      </c>
      <c r="AC16" s="35">
        <v>47.822296000000001</v>
      </c>
      <c r="AD16" s="35">
        <v>47.439731999999999</v>
      </c>
      <c r="AE16" s="35">
        <v>47.075733</v>
      </c>
      <c r="AF16" s="35">
        <v>46.724243000000001</v>
      </c>
      <c r="AG16" s="35">
        <v>46.389004</v>
      </c>
      <c r="AH16" s="36">
        <v>-8.5990000000000007E-3</v>
      </c>
    </row>
    <row r="17" spans="1:34" ht="15" customHeight="1" x14ac:dyDescent="0.35">
      <c r="A17" s="84" t="s">
        <v>2039</v>
      </c>
      <c r="B17" s="34" t="s">
        <v>2040</v>
      </c>
      <c r="C17" s="35">
        <v>263.65716600000002</v>
      </c>
      <c r="D17" s="35">
        <v>256.867706</v>
      </c>
      <c r="E17" s="35">
        <v>264.13818400000002</v>
      </c>
      <c r="F17" s="35">
        <v>263.72912600000001</v>
      </c>
      <c r="G17" s="35">
        <v>263.817902</v>
      </c>
      <c r="H17" s="35">
        <v>263.58706699999999</v>
      </c>
      <c r="I17" s="35">
        <v>262.95755000000003</v>
      </c>
      <c r="J17" s="35">
        <v>262.24722300000002</v>
      </c>
      <c r="K17" s="35">
        <v>261.63696299999998</v>
      </c>
      <c r="L17" s="35">
        <v>261.04617300000001</v>
      </c>
      <c r="M17" s="35">
        <v>260.17697099999998</v>
      </c>
      <c r="N17" s="35">
        <v>259.54852299999999</v>
      </c>
      <c r="O17" s="35">
        <v>259.078461</v>
      </c>
      <c r="P17" s="35">
        <v>258.62597699999998</v>
      </c>
      <c r="Q17" s="35">
        <v>258.17697099999998</v>
      </c>
      <c r="R17" s="35">
        <v>257.86639400000001</v>
      </c>
      <c r="S17" s="35">
        <v>257.62194799999997</v>
      </c>
      <c r="T17" s="35">
        <v>257.38165300000003</v>
      </c>
      <c r="U17" s="35">
        <v>257.15997299999998</v>
      </c>
      <c r="V17" s="35">
        <v>256.95428500000003</v>
      </c>
      <c r="W17" s="35">
        <v>256.84594700000002</v>
      </c>
      <c r="X17" s="35">
        <v>256.73416099999997</v>
      </c>
      <c r="Y17" s="35">
        <v>256.646637</v>
      </c>
      <c r="Z17" s="35">
        <v>256.56930499999999</v>
      </c>
      <c r="AA17" s="35">
        <v>256.54748499999999</v>
      </c>
      <c r="AB17" s="35">
        <v>256.49404900000002</v>
      </c>
      <c r="AC17" s="35">
        <v>256.45806900000002</v>
      </c>
      <c r="AD17" s="35">
        <v>256.37350500000002</v>
      </c>
      <c r="AE17" s="35">
        <v>256.26474000000002</v>
      </c>
      <c r="AF17" s="35">
        <v>256.09179699999999</v>
      </c>
      <c r="AG17" s="35">
        <v>255.91404700000001</v>
      </c>
      <c r="AH17" s="36">
        <v>-9.9299999999999996E-4</v>
      </c>
    </row>
    <row r="18" spans="1:34" ht="15" customHeight="1" x14ac:dyDescent="0.35">
      <c r="A18" s="84" t="s">
        <v>2041</v>
      </c>
      <c r="B18" s="34" t="s">
        <v>2042</v>
      </c>
      <c r="C18" s="35">
        <v>570.48431400000004</v>
      </c>
      <c r="D18" s="35">
        <v>598.31042500000001</v>
      </c>
      <c r="E18" s="35">
        <v>607.84130900000002</v>
      </c>
      <c r="F18" s="35">
        <v>557.05529799999999</v>
      </c>
      <c r="G18" s="35">
        <v>515.14605700000004</v>
      </c>
      <c r="H18" s="35">
        <v>481.74890099999999</v>
      </c>
      <c r="I18" s="35">
        <v>488.783142</v>
      </c>
      <c r="J18" s="35">
        <v>479.04965199999998</v>
      </c>
      <c r="K18" s="35">
        <v>476.77001999999999</v>
      </c>
      <c r="L18" s="35">
        <v>476.884277</v>
      </c>
      <c r="M18" s="35">
        <v>469.79437300000001</v>
      </c>
      <c r="N18" s="35">
        <v>465.82058699999999</v>
      </c>
      <c r="O18" s="35">
        <v>461.92935199999999</v>
      </c>
      <c r="P18" s="35">
        <v>461.59082000000001</v>
      </c>
      <c r="Q18" s="35">
        <v>461.584137</v>
      </c>
      <c r="R18" s="35">
        <v>454.36996499999998</v>
      </c>
      <c r="S18" s="35">
        <v>454.64376800000002</v>
      </c>
      <c r="T18" s="35">
        <v>453.872681</v>
      </c>
      <c r="U18" s="35">
        <v>451.25384500000001</v>
      </c>
      <c r="V18" s="35">
        <v>452.75158699999997</v>
      </c>
      <c r="W18" s="35">
        <v>455.82284499999997</v>
      </c>
      <c r="X18" s="35">
        <v>455.58132899999998</v>
      </c>
      <c r="Y18" s="35">
        <v>458.26495399999999</v>
      </c>
      <c r="Z18" s="35">
        <v>459.11712599999998</v>
      </c>
      <c r="AA18" s="35">
        <v>459.89819299999999</v>
      </c>
      <c r="AB18" s="35">
        <v>457.45315599999998</v>
      </c>
      <c r="AC18" s="35">
        <v>457.20471199999997</v>
      </c>
      <c r="AD18" s="35">
        <v>457.63998400000003</v>
      </c>
      <c r="AE18" s="35">
        <v>460.78539999999998</v>
      </c>
      <c r="AF18" s="35">
        <v>463.39822400000003</v>
      </c>
      <c r="AG18" s="35">
        <v>465.27792399999998</v>
      </c>
      <c r="AH18" s="36">
        <v>-6.7720000000000002E-3</v>
      </c>
    </row>
    <row r="19" spans="1:34" ht="15" customHeight="1" x14ac:dyDescent="0.35">
      <c r="A19" s="84" t="s">
        <v>2043</v>
      </c>
      <c r="B19" s="33" t="s">
        <v>2044</v>
      </c>
      <c r="C19" s="37">
        <v>894.24957300000005</v>
      </c>
      <c r="D19" s="37">
        <v>918.35534700000005</v>
      </c>
      <c r="E19" s="37">
        <v>934.760986</v>
      </c>
      <c r="F19" s="37">
        <v>882.32275400000003</v>
      </c>
      <c r="G19" s="37">
        <v>839.31005900000002</v>
      </c>
      <c r="H19" s="37">
        <v>804.61108400000001</v>
      </c>
      <c r="I19" s="37">
        <v>810.04144299999996</v>
      </c>
      <c r="J19" s="37">
        <v>798.759277</v>
      </c>
      <c r="K19" s="37">
        <v>795.08874500000002</v>
      </c>
      <c r="L19" s="37">
        <v>793.91320800000005</v>
      </c>
      <c r="M19" s="37">
        <v>785.28637700000002</v>
      </c>
      <c r="N19" s="37">
        <v>780.06042500000001</v>
      </c>
      <c r="O19" s="37">
        <v>775.09228499999995</v>
      </c>
      <c r="P19" s="37">
        <v>773.73388699999998</v>
      </c>
      <c r="Q19" s="37">
        <v>772.740723</v>
      </c>
      <c r="R19" s="37">
        <v>764.72302200000001</v>
      </c>
      <c r="S19" s="37">
        <v>764.27160600000002</v>
      </c>
      <c r="T19" s="37">
        <v>762.78613299999995</v>
      </c>
      <c r="U19" s="37">
        <v>759.47900400000003</v>
      </c>
      <c r="V19" s="37">
        <v>760.33697500000005</v>
      </c>
      <c r="W19" s="37">
        <v>762.86706500000003</v>
      </c>
      <c r="X19" s="37">
        <v>762.08667000000003</v>
      </c>
      <c r="Y19" s="37">
        <v>764.26666299999999</v>
      </c>
      <c r="Z19" s="37">
        <v>764.62914999999998</v>
      </c>
      <c r="AA19" s="37">
        <v>765.00323500000002</v>
      </c>
      <c r="AB19" s="37">
        <v>762.14257799999996</v>
      </c>
      <c r="AC19" s="37">
        <v>761.48510699999997</v>
      </c>
      <c r="AD19" s="37">
        <v>761.45324700000003</v>
      </c>
      <c r="AE19" s="37">
        <v>764.125854</v>
      </c>
      <c r="AF19" s="37">
        <v>766.21423300000004</v>
      </c>
      <c r="AG19" s="37">
        <v>767.58093299999996</v>
      </c>
      <c r="AH19" s="38">
        <v>-5.078E-3</v>
      </c>
    </row>
    <row r="21" spans="1:34" ht="15" customHeight="1" x14ac:dyDescent="0.35">
      <c r="B21" s="33" t="s">
        <v>2045</v>
      </c>
    </row>
    <row r="22" spans="1:34" ht="15" customHeight="1" x14ac:dyDescent="0.35">
      <c r="A22" s="84" t="s">
        <v>2046</v>
      </c>
      <c r="B22" s="34" t="s">
        <v>2038</v>
      </c>
      <c r="C22" s="35">
        <v>56.642887000000002</v>
      </c>
      <c r="D22" s="35">
        <v>59.647162999999999</v>
      </c>
      <c r="E22" s="35">
        <v>60.784874000000002</v>
      </c>
      <c r="F22" s="35">
        <v>61.035294</v>
      </c>
      <c r="G22" s="35">
        <v>61.388072999999999</v>
      </c>
      <c r="H22" s="35">
        <v>61.844456000000001</v>
      </c>
      <c r="I22" s="35">
        <v>61.893402000000002</v>
      </c>
      <c r="J22" s="35">
        <v>61.914985999999999</v>
      </c>
      <c r="K22" s="35">
        <v>61.778275000000001</v>
      </c>
      <c r="L22" s="35">
        <v>61.686745000000002</v>
      </c>
      <c r="M22" s="35">
        <v>61.495865000000002</v>
      </c>
      <c r="N22" s="35">
        <v>61.432254999999998</v>
      </c>
      <c r="O22" s="35">
        <v>61.350250000000003</v>
      </c>
      <c r="P22" s="35">
        <v>61.336342000000002</v>
      </c>
      <c r="Q22" s="35">
        <v>61.333511000000001</v>
      </c>
      <c r="R22" s="35">
        <v>61.347836000000001</v>
      </c>
      <c r="S22" s="35">
        <v>61.355308999999998</v>
      </c>
      <c r="T22" s="35">
        <v>61.337093000000003</v>
      </c>
      <c r="U22" s="35">
        <v>61.294823000000001</v>
      </c>
      <c r="V22" s="35">
        <v>61.305546</v>
      </c>
      <c r="W22" s="35">
        <v>61.245167000000002</v>
      </c>
      <c r="X22" s="35">
        <v>61.209530000000001</v>
      </c>
      <c r="Y22" s="35">
        <v>61.199126999999997</v>
      </c>
      <c r="Z22" s="35">
        <v>61.185768000000003</v>
      </c>
      <c r="AA22" s="35">
        <v>61.215904000000002</v>
      </c>
      <c r="AB22" s="35">
        <v>61.262332999999998</v>
      </c>
      <c r="AC22" s="35">
        <v>61.259887999999997</v>
      </c>
      <c r="AD22" s="35">
        <v>61.267783999999999</v>
      </c>
      <c r="AE22" s="35">
        <v>61.307152000000002</v>
      </c>
      <c r="AF22" s="35">
        <v>61.355350000000001</v>
      </c>
      <c r="AG22" s="35">
        <v>61.411335000000001</v>
      </c>
      <c r="AH22" s="36">
        <v>2.6979999999999999E-3</v>
      </c>
    </row>
    <row r="23" spans="1:34" ht="15" customHeight="1" x14ac:dyDescent="0.35">
      <c r="A23" s="84" t="s">
        <v>2047</v>
      </c>
      <c r="B23" s="34" t="s">
        <v>2040</v>
      </c>
      <c r="C23" s="35">
        <v>175.778763</v>
      </c>
      <c r="D23" s="35">
        <v>181.564514</v>
      </c>
      <c r="E23" s="35">
        <v>180.04887400000001</v>
      </c>
      <c r="F23" s="35">
        <v>185.89201399999999</v>
      </c>
      <c r="G23" s="35">
        <v>189.37307699999999</v>
      </c>
      <c r="H23" s="35">
        <v>192.49598700000001</v>
      </c>
      <c r="I23" s="35">
        <v>192.84600800000001</v>
      </c>
      <c r="J23" s="35">
        <v>192.95509300000001</v>
      </c>
      <c r="K23" s="35">
        <v>193.01878400000001</v>
      </c>
      <c r="L23" s="35">
        <v>192.944458</v>
      </c>
      <c r="M23" s="35">
        <v>192.49848900000001</v>
      </c>
      <c r="N23" s="35">
        <v>192.556274</v>
      </c>
      <c r="O23" s="35">
        <v>192.83213799999999</v>
      </c>
      <c r="P23" s="35">
        <v>193.09115600000001</v>
      </c>
      <c r="Q23" s="35">
        <v>193.31826799999999</v>
      </c>
      <c r="R23" s="35">
        <v>193.66265899999999</v>
      </c>
      <c r="S23" s="35">
        <v>194.07968099999999</v>
      </c>
      <c r="T23" s="35">
        <v>194.45474200000001</v>
      </c>
      <c r="U23" s="35">
        <v>194.772491</v>
      </c>
      <c r="V23" s="35">
        <v>195.05796799999999</v>
      </c>
      <c r="W23" s="35">
        <v>195.39013700000001</v>
      </c>
      <c r="X23" s="35">
        <v>195.776016</v>
      </c>
      <c r="Y23" s="35">
        <v>196.176346</v>
      </c>
      <c r="Z23" s="35">
        <v>196.54634100000001</v>
      </c>
      <c r="AA23" s="35">
        <v>196.94589199999999</v>
      </c>
      <c r="AB23" s="35">
        <v>197.24295000000001</v>
      </c>
      <c r="AC23" s="35">
        <v>197.52404799999999</v>
      </c>
      <c r="AD23" s="35">
        <v>197.71935999999999</v>
      </c>
      <c r="AE23" s="35">
        <v>197.84622200000001</v>
      </c>
      <c r="AF23" s="35">
        <v>197.879257</v>
      </c>
      <c r="AG23" s="35">
        <v>197.857269</v>
      </c>
      <c r="AH23" s="36">
        <v>3.9519999999999998E-3</v>
      </c>
    </row>
    <row r="24" spans="1:34" ht="15" customHeight="1" x14ac:dyDescent="0.35">
      <c r="A24" s="84" t="s">
        <v>2048</v>
      </c>
      <c r="B24" s="34" t="s">
        <v>2049</v>
      </c>
      <c r="C24" s="35">
        <v>1.642593</v>
      </c>
      <c r="D24" s="35">
        <v>1.4910140000000001</v>
      </c>
      <c r="E24" s="35">
        <v>1.338022</v>
      </c>
      <c r="F24" s="35">
        <v>1.4693430000000001</v>
      </c>
      <c r="G24" s="35">
        <v>1.441144</v>
      </c>
      <c r="H24" s="35">
        <v>1.429233</v>
      </c>
      <c r="I24" s="35">
        <v>1.4228430000000001</v>
      </c>
      <c r="J24" s="35">
        <v>1.421278</v>
      </c>
      <c r="K24" s="35">
        <v>1.4130750000000001</v>
      </c>
      <c r="L24" s="35">
        <v>1.4009119999999999</v>
      </c>
      <c r="M24" s="35">
        <v>1.3886430000000001</v>
      </c>
      <c r="N24" s="35">
        <v>1.374905</v>
      </c>
      <c r="O24" s="35">
        <v>1.3604799999999999</v>
      </c>
      <c r="P24" s="35">
        <v>1.347269</v>
      </c>
      <c r="Q24" s="35">
        <v>1.334627</v>
      </c>
      <c r="R24" s="35">
        <v>1.3201719999999999</v>
      </c>
      <c r="S24" s="35">
        <v>1.30264</v>
      </c>
      <c r="T24" s="35">
        <v>1.2931779999999999</v>
      </c>
      <c r="U24" s="35">
        <v>1.2850969999999999</v>
      </c>
      <c r="V24" s="35">
        <v>1.280529</v>
      </c>
      <c r="W24" s="35">
        <v>1.27088</v>
      </c>
      <c r="X24" s="35">
        <v>1.263598</v>
      </c>
      <c r="Y24" s="35">
        <v>1.2561990000000001</v>
      </c>
      <c r="Z24" s="35">
        <v>1.246624</v>
      </c>
      <c r="AA24" s="35">
        <v>1.238443</v>
      </c>
      <c r="AB24" s="35">
        <v>1.233786</v>
      </c>
      <c r="AC24" s="35">
        <v>1.2258800000000001</v>
      </c>
      <c r="AD24" s="35">
        <v>1.2187269999999999</v>
      </c>
      <c r="AE24" s="35">
        <v>1.2136929999999999</v>
      </c>
      <c r="AF24" s="35">
        <v>1.2040599999999999</v>
      </c>
      <c r="AG24" s="35">
        <v>1.194474</v>
      </c>
      <c r="AH24" s="36">
        <v>-1.0562999999999999E-2</v>
      </c>
    </row>
    <row r="25" spans="1:34" ht="15" customHeight="1" x14ac:dyDescent="0.35">
      <c r="A25" s="84" t="s">
        <v>2050</v>
      </c>
      <c r="B25" s="34" t="s">
        <v>2042</v>
      </c>
      <c r="C25" s="35">
        <v>483.49215700000002</v>
      </c>
      <c r="D25" s="35">
        <v>510.58193999999997</v>
      </c>
      <c r="E25" s="35">
        <v>526.91015600000003</v>
      </c>
      <c r="F25" s="35">
        <v>487.96182299999998</v>
      </c>
      <c r="G25" s="35">
        <v>456.09713699999998</v>
      </c>
      <c r="H25" s="35">
        <v>433.16171300000002</v>
      </c>
      <c r="I25" s="35">
        <v>438.28741500000001</v>
      </c>
      <c r="J25" s="35">
        <v>428.46914700000002</v>
      </c>
      <c r="K25" s="35">
        <v>425.358093</v>
      </c>
      <c r="L25" s="35">
        <v>423.95431500000001</v>
      </c>
      <c r="M25" s="35">
        <v>415.80703699999998</v>
      </c>
      <c r="N25" s="35">
        <v>410.68936200000002</v>
      </c>
      <c r="O25" s="35">
        <v>406.34600799999998</v>
      </c>
      <c r="P25" s="35">
        <v>405.16430700000001</v>
      </c>
      <c r="Q25" s="35">
        <v>404.40225199999998</v>
      </c>
      <c r="R25" s="35">
        <v>396.70461999999998</v>
      </c>
      <c r="S25" s="35">
        <v>396.20336900000001</v>
      </c>
      <c r="T25" s="35">
        <v>395.09448200000003</v>
      </c>
      <c r="U25" s="35">
        <v>392.45950299999998</v>
      </c>
      <c r="V25" s="35">
        <v>393.58071899999999</v>
      </c>
      <c r="W25" s="35">
        <v>396.15756199999998</v>
      </c>
      <c r="X25" s="35">
        <v>396.27633700000001</v>
      </c>
      <c r="Y25" s="35">
        <v>398.75494400000002</v>
      </c>
      <c r="Z25" s="35">
        <v>400.30926499999998</v>
      </c>
      <c r="AA25" s="35">
        <v>401.55825800000002</v>
      </c>
      <c r="AB25" s="35">
        <v>400.70117199999999</v>
      </c>
      <c r="AC25" s="35">
        <v>401.44152800000001</v>
      </c>
      <c r="AD25" s="35">
        <v>403.188873</v>
      </c>
      <c r="AE25" s="35">
        <v>407.354309</v>
      </c>
      <c r="AF25" s="35">
        <v>411.43124399999999</v>
      </c>
      <c r="AG25" s="35">
        <v>415.06643700000001</v>
      </c>
      <c r="AH25" s="36">
        <v>-5.0740000000000004E-3</v>
      </c>
    </row>
    <row r="26" spans="1:34" ht="15" customHeight="1" x14ac:dyDescent="0.35">
      <c r="A26" s="84" t="s">
        <v>2051</v>
      </c>
      <c r="B26" s="33" t="s">
        <v>2052</v>
      </c>
      <c r="C26" s="37">
        <v>717.55639599999995</v>
      </c>
      <c r="D26" s="37">
        <v>753.28460700000005</v>
      </c>
      <c r="E26" s="37">
        <v>769.081909</v>
      </c>
      <c r="F26" s="37">
        <v>736.35845900000004</v>
      </c>
      <c r="G26" s="37">
        <v>708.29943800000001</v>
      </c>
      <c r="H26" s="37">
        <v>688.93139599999995</v>
      </c>
      <c r="I26" s="37">
        <v>694.44970699999999</v>
      </c>
      <c r="J26" s="37">
        <v>684.76049799999998</v>
      </c>
      <c r="K26" s="37">
        <v>681.56823699999995</v>
      </c>
      <c r="L26" s="37">
        <v>679.98644999999999</v>
      </c>
      <c r="M26" s="37">
        <v>671.19006300000001</v>
      </c>
      <c r="N26" s="37">
        <v>666.05279499999995</v>
      </c>
      <c r="O26" s="37">
        <v>661.88885500000004</v>
      </c>
      <c r="P26" s="37">
        <v>660.93908699999997</v>
      </c>
      <c r="Q26" s="37">
        <v>660.38867200000004</v>
      </c>
      <c r="R26" s="37">
        <v>653.03527799999995</v>
      </c>
      <c r="S26" s="37">
        <v>652.94104000000004</v>
      </c>
      <c r="T26" s="37">
        <v>652.17950399999995</v>
      </c>
      <c r="U26" s="37">
        <v>649.81188999999995</v>
      </c>
      <c r="V26" s="37">
        <v>651.22473100000002</v>
      </c>
      <c r="W26" s="37">
        <v>654.06372099999999</v>
      </c>
      <c r="X26" s="37">
        <v>654.52551300000005</v>
      </c>
      <c r="Y26" s="37">
        <v>657.38659700000005</v>
      </c>
      <c r="Z26" s="37">
        <v>659.28796399999999</v>
      </c>
      <c r="AA26" s="37">
        <v>660.95849599999997</v>
      </c>
      <c r="AB26" s="37">
        <v>660.440247</v>
      </c>
      <c r="AC26" s="37">
        <v>661.45135500000004</v>
      </c>
      <c r="AD26" s="37">
        <v>663.39477499999998</v>
      </c>
      <c r="AE26" s="37">
        <v>667.72137499999997</v>
      </c>
      <c r="AF26" s="37">
        <v>671.86993399999994</v>
      </c>
      <c r="AG26" s="37">
        <v>675.52954099999999</v>
      </c>
      <c r="AH26" s="38">
        <v>-2.0100000000000001E-3</v>
      </c>
    </row>
    <row r="28" spans="1:34" ht="15" customHeight="1" x14ac:dyDescent="0.35">
      <c r="B28" s="33" t="s">
        <v>2053</v>
      </c>
    </row>
    <row r="29" spans="1:34" ht="15" customHeight="1" x14ac:dyDescent="0.35">
      <c r="A29" s="84" t="s">
        <v>2054</v>
      </c>
      <c r="B29" s="34" t="s">
        <v>2038</v>
      </c>
      <c r="C29" s="35">
        <v>341.908051</v>
      </c>
      <c r="D29" s="35">
        <v>353.32757600000002</v>
      </c>
      <c r="E29" s="35">
        <v>361.38400300000001</v>
      </c>
      <c r="F29" s="35">
        <v>369.04244999999997</v>
      </c>
      <c r="G29" s="35">
        <v>370.51104700000002</v>
      </c>
      <c r="H29" s="35">
        <v>375.77230800000001</v>
      </c>
      <c r="I29" s="35">
        <v>380.09518400000002</v>
      </c>
      <c r="J29" s="35">
        <v>384.124908</v>
      </c>
      <c r="K29" s="35">
        <v>388.04244999999997</v>
      </c>
      <c r="L29" s="35">
        <v>392.37100199999998</v>
      </c>
      <c r="M29" s="35">
        <v>395.93762199999998</v>
      </c>
      <c r="N29" s="35">
        <v>399.757812</v>
      </c>
      <c r="O29" s="35">
        <v>402.976562</v>
      </c>
      <c r="P29" s="35">
        <v>405.81369000000001</v>
      </c>
      <c r="Q29" s="35">
        <v>410.037598</v>
      </c>
      <c r="R29" s="35">
        <v>413.132812</v>
      </c>
      <c r="S29" s="35">
        <v>416.63220200000001</v>
      </c>
      <c r="T29" s="35">
        <v>420.24127199999998</v>
      </c>
      <c r="U29" s="35">
        <v>422.58960000000002</v>
      </c>
      <c r="V29" s="35">
        <v>425.06411700000001</v>
      </c>
      <c r="W29" s="35">
        <v>425.874146</v>
      </c>
      <c r="X29" s="35">
        <v>428.05911300000002</v>
      </c>
      <c r="Y29" s="35">
        <v>430.68170199999997</v>
      </c>
      <c r="Z29" s="35">
        <v>432.58242799999999</v>
      </c>
      <c r="AA29" s="35">
        <v>435.15167200000002</v>
      </c>
      <c r="AB29" s="35">
        <v>438.65173299999998</v>
      </c>
      <c r="AC29" s="35">
        <v>440.70697000000001</v>
      </c>
      <c r="AD29" s="35">
        <v>444.06356799999998</v>
      </c>
      <c r="AE29" s="35">
        <v>448.18124399999999</v>
      </c>
      <c r="AF29" s="35">
        <v>451.93463100000002</v>
      </c>
      <c r="AG29" s="35">
        <v>456.79296900000003</v>
      </c>
      <c r="AH29" s="36">
        <v>9.7029999999999998E-3</v>
      </c>
    </row>
    <row r="30" spans="1:34" ht="15" customHeight="1" x14ac:dyDescent="0.35">
      <c r="A30" s="84" t="s">
        <v>2055</v>
      </c>
      <c r="B30" s="34" t="s">
        <v>2056</v>
      </c>
      <c r="C30" s="35">
        <v>550.94439699999998</v>
      </c>
      <c r="D30" s="35">
        <v>550.71331799999996</v>
      </c>
      <c r="E30" s="35">
        <v>555.59667999999999</v>
      </c>
      <c r="F30" s="35">
        <v>571.28967299999999</v>
      </c>
      <c r="G30" s="35">
        <v>588.47192399999994</v>
      </c>
      <c r="H30" s="35">
        <v>604.543091</v>
      </c>
      <c r="I30" s="35">
        <v>614.95599400000003</v>
      </c>
      <c r="J30" s="35">
        <v>616.39538600000003</v>
      </c>
      <c r="K30" s="35">
        <v>620.85223399999995</v>
      </c>
      <c r="L30" s="35">
        <v>625.84301800000003</v>
      </c>
      <c r="M30" s="35">
        <v>629.95782499999996</v>
      </c>
      <c r="N30" s="35">
        <v>635.01538100000005</v>
      </c>
      <c r="O30" s="35">
        <v>638.02770999999996</v>
      </c>
      <c r="P30" s="35">
        <v>641.75482199999999</v>
      </c>
      <c r="Q30" s="35">
        <v>647.13171399999999</v>
      </c>
      <c r="R30" s="35">
        <v>651.52569600000004</v>
      </c>
      <c r="S30" s="35">
        <v>655.84832800000004</v>
      </c>
      <c r="T30" s="35">
        <v>660.56158400000004</v>
      </c>
      <c r="U30" s="35">
        <v>665.88818400000002</v>
      </c>
      <c r="V30" s="35">
        <v>672.17291299999999</v>
      </c>
      <c r="W30" s="35">
        <v>677.75933799999996</v>
      </c>
      <c r="X30" s="35">
        <v>682.851135</v>
      </c>
      <c r="Y30" s="35">
        <v>690.99426300000005</v>
      </c>
      <c r="Z30" s="35">
        <v>699.96643100000006</v>
      </c>
      <c r="AA30" s="35">
        <v>705.97607400000004</v>
      </c>
      <c r="AB30" s="35">
        <v>709.71765100000005</v>
      </c>
      <c r="AC30" s="35">
        <v>717.22436500000003</v>
      </c>
      <c r="AD30" s="35">
        <v>723.29388400000005</v>
      </c>
      <c r="AE30" s="35">
        <v>729.15747099999999</v>
      </c>
      <c r="AF30" s="35">
        <v>735.52880900000002</v>
      </c>
      <c r="AG30" s="35">
        <v>742.79583700000001</v>
      </c>
      <c r="AH30" s="36">
        <v>1.0009000000000001E-2</v>
      </c>
    </row>
    <row r="31" spans="1:34" ht="15" customHeight="1" x14ac:dyDescent="0.35">
      <c r="A31" s="84" t="s">
        <v>2057</v>
      </c>
      <c r="B31" s="34" t="s">
        <v>2049</v>
      </c>
      <c r="C31" s="35">
        <v>92.321938000000003</v>
      </c>
      <c r="D31" s="35">
        <v>84.211699999999993</v>
      </c>
      <c r="E31" s="35">
        <v>84.258292999999995</v>
      </c>
      <c r="F31" s="35">
        <v>92.026756000000006</v>
      </c>
      <c r="G31" s="35">
        <v>91.834045000000003</v>
      </c>
      <c r="H31" s="35">
        <v>89.030411000000001</v>
      </c>
      <c r="I31" s="35">
        <v>88.391746999999995</v>
      </c>
      <c r="J31" s="35">
        <v>86.922866999999997</v>
      </c>
      <c r="K31" s="35">
        <v>84.652061000000003</v>
      </c>
      <c r="L31" s="35">
        <v>82.592895999999996</v>
      </c>
      <c r="M31" s="35">
        <v>82.240157999999994</v>
      </c>
      <c r="N31" s="35">
        <v>81.895874000000006</v>
      </c>
      <c r="O31" s="35">
        <v>80.894585000000006</v>
      </c>
      <c r="P31" s="35">
        <v>79.803352000000004</v>
      </c>
      <c r="Q31" s="35">
        <v>79.403060999999994</v>
      </c>
      <c r="R31" s="35">
        <v>79.551010000000005</v>
      </c>
      <c r="S31" s="35">
        <v>79.198607999999993</v>
      </c>
      <c r="T31" s="35">
        <v>79.228927999999996</v>
      </c>
      <c r="U31" s="35">
        <v>79.597076000000001</v>
      </c>
      <c r="V31" s="35">
        <v>79.730721000000003</v>
      </c>
      <c r="W31" s="35">
        <v>79.124611000000002</v>
      </c>
      <c r="X31" s="35">
        <v>79.323158000000006</v>
      </c>
      <c r="Y31" s="35">
        <v>80.841835000000003</v>
      </c>
      <c r="Z31" s="35">
        <v>82.238426000000004</v>
      </c>
      <c r="AA31" s="35">
        <v>82.678032000000002</v>
      </c>
      <c r="AB31" s="35">
        <v>83.703177999999994</v>
      </c>
      <c r="AC31" s="35">
        <v>83.877953000000005</v>
      </c>
      <c r="AD31" s="35">
        <v>83.835068000000007</v>
      </c>
      <c r="AE31" s="35">
        <v>84.216515000000001</v>
      </c>
      <c r="AF31" s="35">
        <v>84.321404000000001</v>
      </c>
      <c r="AG31" s="35">
        <v>85.143096999999997</v>
      </c>
      <c r="AH31" s="36">
        <v>-2.6949999999999999E-3</v>
      </c>
    </row>
    <row r="32" spans="1:34" ht="15" customHeight="1" x14ac:dyDescent="0.35">
      <c r="A32" s="84" t="s">
        <v>2058</v>
      </c>
      <c r="B32" s="34" t="s">
        <v>2042</v>
      </c>
      <c r="C32" s="35">
        <v>374.85830700000002</v>
      </c>
      <c r="D32" s="35">
        <v>377.22268700000001</v>
      </c>
      <c r="E32" s="35">
        <v>397.453552</v>
      </c>
      <c r="F32" s="35">
        <v>372.89389</v>
      </c>
      <c r="G32" s="35">
        <v>347.59716800000001</v>
      </c>
      <c r="H32" s="35">
        <v>329.44296300000002</v>
      </c>
      <c r="I32" s="35">
        <v>340.02780200000001</v>
      </c>
      <c r="J32" s="35">
        <v>334.73809799999998</v>
      </c>
      <c r="K32" s="35">
        <v>334.63964800000002</v>
      </c>
      <c r="L32" s="35">
        <v>334.58819599999998</v>
      </c>
      <c r="M32" s="35">
        <v>331.07086199999998</v>
      </c>
      <c r="N32" s="35">
        <v>329.84957900000001</v>
      </c>
      <c r="O32" s="35">
        <v>325.691101</v>
      </c>
      <c r="P32" s="35">
        <v>324.60833700000001</v>
      </c>
      <c r="Q32" s="35">
        <v>324.249664</v>
      </c>
      <c r="R32" s="35">
        <v>318.855682</v>
      </c>
      <c r="S32" s="35">
        <v>318.655914</v>
      </c>
      <c r="T32" s="35">
        <v>317.18221999999997</v>
      </c>
      <c r="U32" s="35">
        <v>313.93936200000002</v>
      </c>
      <c r="V32" s="35">
        <v>314.073059</v>
      </c>
      <c r="W32" s="35">
        <v>314.58312999999998</v>
      </c>
      <c r="X32" s="35">
        <v>314.44641100000001</v>
      </c>
      <c r="Y32" s="35">
        <v>316.63562000000002</v>
      </c>
      <c r="Z32" s="35">
        <v>317.533997</v>
      </c>
      <c r="AA32" s="35">
        <v>318.12380999999999</v>
      </c>
      <c r="AB32" s="35">
        <v>315.512024</v>
      </c>
      <c r="AC32" s="35">
        <v>314.07595800000001</v>
      </c>
      <c r="AD32" s="35">
        <v>314.255157</v>
      </c>
      <c r="AE32" s="35">
        <v>315.80612200000002</v>
      </c>
      <c r="AF32" s="35">
        <v>316.528931</v>
      </c>
      <c r="AG32" s="35">
        <v>317.12237499999998</v>
      </c>
      <c r="AH32" s="36">
        <v>-5.5599999999999998E-3</v>
      </c>
    </row>
    <row r="33" spans="1:34" ht="15" customHeight="1" x14ac:dyDescent="0.35">
      <c r="A33" s="84" t="s">
        <v>2059</v>
      </c>
      <c r="B33" s="33" t="s">
        <v>2060</v>
      </c>
      <c r="C33" s="37">
        <v>1360.0327150000001</v>
      </c>
      <c r="D33" s="37">
        <v>1365.47522</v>
      </c>
      <c r="E33" s="37">
        <v>1398.6926269999999</v>
      </c>
      <c r="F33" s="37">
        <v>1405.252808</v>
      </c>
      <c r="G33" s="37">
        <v>1398.4141850000001</v>
      </c>
      <c r="H33" s="37">
        <v>1398.788818</v>
      </c>
      <c r="I33" s="37">
        <v>1423.470703</v>
      </c>
      <c r="J33" s="37">
        <v>1422.1811520000001</v>
      </c>
      <c r="K33" s="37">
        <v>1428.1864009999999</v>
      </c>
      <c r="L33" s="37">
        <v>1435.3950199999999</v>
      </c>
      <c r="M33" s="37">
        <v>1439.206543</v>
      </c>
      <c r="N33" s="37">
        <v>1446.518677</v>
      </c>
      <c r="O33" s="37">
        <v>1447.5898440000001</v>
      </c>
      <c r="P33" s="37">
        <v>1451.980225</v>
      </c>
      <c r="Q33" s="37">
        <v>1460.8220209999999</v>
      </c>
      <c r="R33" s="37">
        <v>1463.065186</v>
      </c>
      <c r="S33" s="37">
        <v>1470.334961</v>
      </c>
      <c r="T33" s="37">
        <v>1477.2139890000001</v>
      </c>
      <c r="U33" s="37">
        <v>1482.0141599999999</v>
      </c>
      <c r="V33" s="37">
        <v>1491.0407709999999</v>
      </c>
      <c r="W33" s="37">
        <v>1497.3413089999999</v>
      </c>
      <c r="X33" s="37">
        <v>1504.6798100000001</v>
      </c>
      <c r="Y33" s="37">
        <v>1519.153442</v>
      </c>
      <c r="Z33" s="37">
        <v>1532.321289</v>
      </c>
      <c r="AA33" s="37">
        <v>1541.929443</v>
      </c>
      <c r="AB33" s="37">
        <v>1547.5844729999999</v>
      </c>
      <c r="AC33" s="37">
        <v>1555.885254</v>
      </c>
      <c r="AD33" s="37">
        <v>1565.4476320000001</v>
      </c>
      <c r="AE33" s="37">
        <v>1577.3614500000001</v>
      </c>
      <c r="AF33" s="37">
        <v>1588.313721</v>
      </c>
      <c r="AG33" s="37">
        <v>1601.8542480000001</v>
      </c>
      <c r="AH33" s="38">
        <v>5.47E-3</v>
      </c>
    </row>
    <row r="35" spans="1:34" ht="15" customHeight="1" x14ac:dyDescent="0.35">
      <c r="B35" s="33" t="s">
        <v>2061</v>
      </c>
    </row>
    <row r="36" spans="1:34" ht="15" customHeight="1" x14ac:dyDescent="0.35">
      <c r="A36" s="84" t="s">
        <v>2062</v>
      </c>
      <c r="B36" s="34" t="s">
        <v>2063</v>
      </c>
      <c r="C36" s="35">
        <v>1545.431519</v>
      </c>
      <c r="D36" s="35">
        <v>1637.3736570000001</v>
      </c>
      <c r="E36" s="35">
        <v>1692.0327150000001</v>
      </c>
      <c r="F36" s="35">
        <v>1695.987793</v>
      </c>
      <c r="G36" s="35">
        <v>1694.552124</v>
      </c>
      <c r="H36" s="35">
        <v>1683.2666019999999</v>
      </c>
      <c r="I36" s="35">
        <v>1676.000366</v>
      </c>
      <c r="J36" s="35">
        <v>1662.780518</v>
      </c>
      <c r="K36" s="35">
        <v>1653.9174800000001</v>
      </c>
      <c r="L36" s="35">
        <v>1643.3461910000001</v>
      </c>
      <c r="M36" s="35">
        <v>1639.0688479999999</v>
      </c>
      <c r="N36" s="35">
        <v>1627.845337</v>
      </c>
      <c r="O36" s="35">
        <v>1621.8999020000001</v>
      </c>
      <c r="P36" s="35">
        <v>1618.1657709999999</v>
      </c>
      <c r="Q36" s="35">
        <v>1616.4891359999999</v>
      </c>
      <c r="R36" s="35">
        <v>1615.7514650000001</v>
      </c>
      <c r="S36" s="35">
        <v>1613.6892089999999</v>
      </c>
      <c r="T36" s="35">
        <v>1611.768311</v>
      </c>
      <c r="U36" s="35">
        <v>1611.6521</v>
      </c>
      <c r="V36" s="35">
        <v>1612.7730710000001</v>
      </c>
      <c r="W36" s="35">
        <v>1615.112183</v>
      </c>
      <c r="X36" s="35">
        <v>1620.024658</v>
      </c>
      <c r="Y36" s="35">
        <v>1623.266846</v>
      </c>
      <c r="Z36" s="35">
        <v>1630.4846190000001</v>
      </c>
      <c r="AA36" s="35">
        <v>1635.8321530000001</v>
      </c>
      <c r="AB36" s="35">
        <v>1642.989014</v>
      </c>
      <c r="AC36" s="35">
        <v>1647.7714840000001</v>
      </c>
      <c r="AD36" s="35">
        <v>1652.735962</v>
      </c>
      <c r="AE36" s="35">
        <v>1659.0297849999999</v>
      </c>
      <c r="AF36" s="35">
        <v>1665.266846</v>
      </c>
      <c r="AG36" s="35">
        <v>1671.6595460000001</v>
      </c>
      <c r="AH36" s="36">
        <v>2.6210000000000001E-3</v>
      </c>
    </row>
    <row r="37" spans="1:34" ht="15" customHeight="1" x14ac:dyDescent="0.35">
      <c r="A37" s="84" t="s">
        <v>2064</v>
      </c>
      <c r="B37" s="34" t="s">
        <v>2065</v>
      </c>
      <c r="C37" s="35">
        <v>42.139533999999998</v>
      </c>
      <c r="D37" s="35">
        <v>46.438675000000003</v>
      </c>
      <c r="E37" s="35">
        <v>45.385807</v>
      </c>
      <c r="F37" s="35">
        <v>43.799003999999996</v>
      </c>
      <c r="G37" s="35">
        <v>42.216763</v>
      </c>
      <c r="H37" s="35">
        <v>42.105328</v>
      </c>
      <c r="I37" s="35">
        <v>40.226821999999999</v>
      </c>
      <c r="J37" s="35">
        <v>40.406596999999998</v>
      </c>
      <c r="K37" s="35">
        <v>40.853119</v>
      </c>
      <c r="L37" s="35">
        <v>41.305016000000002</v>
      </c>
      <c r="M37" s="35">
        <v>41.160721000000002</v>
      </c>
      <c r="N37" s="35">
        <v>42.040461999999998</v>
      </c>
      <c r="O37" s="35">
        <v>42.920586</v>
      </c>
      <c r="P37" s="35">
        <v>43.617393</v>
      </c>
      <c r="Q37" s="35">
        <v>44.338645999999997</v>
      </c>
      <c r="R37" s="35">
        <v>45.212542999999997</v>
      </c>
      <c r="S37" s="35">
        <v>45.943604000000001</v>
      </c>
      <c r="T37" s="35">
        <v>46.726154000000001</v>
      </c>
      <c r="U37" s="35">
        <v>47.706260999999998</v>
      </c>
      <c r="V37" s="35">
        <v>48.503605</v>
      </c>
      <c r="W37" s="35">
        <v>50.064506999999999</v>
      </c>
      <c r="X37" s="35">
        <v>50.931609999999999</v>
      </c>
      <c r="Y37" s="35">
        <v>52.288479000000002</v>
      </c>
      <c r="Z37" s="35">
        <v>53.558643000000004</v>
      </c>
      <c r="AA37" s="35">
        <v>54.889805000000003</v>
      </c>
      <c r="AB37" s="35">
        <v>55.777473000000001</v>
      </c>
      <c r="AC37" s="35">
        <v>57.239784</v>
      </c>
      <c r="AD37" s="35">
        <v>58.388930999999999</v>
      </c>
      <c r="AE37" s="35">
        <v>59.480732000000003</v>
      </c>
      <c r="AF37" s="35">
        <v>60.685080999999997</v>
      </c>
      <c r="AG37" s="35">
        <v>62.004173000000002</v>
      </c>
      <c r="AH37" s="36">
        <v>1.2957E-2</v>
      </c>
    </row>
    <row r="38" spans="1:34" ht="15" customHeight="1" x14ac:dyDescent="0.35">
      <c r="A38" s="84" t="s">
        <v>2066</v>
      </c>
      <c r="B38" s="34" t="s">
        <v>2042</v>
      </c>
      <c r="C38" s="35">
        <v>3.1234850000000001</v>
      </c>
      <c r="D38" s="35">
        <v>4.1029140000000002</v>
      </c>
      <c r="E38" s="35">
        <v>4.7489540000000003</v>
      </c>
      <c r="F38" s="35">
        <v>4.9184109999999999</v>
      </c>
      <c r="G38" s="35">
        <v>4.9687289999999997</v>
      </c>
      <c r="H38" s="35">
        <v>5.1754389999999999</v>
      </c>
      <c r="I38" s="35">
        <v>5.7157169999999997</v>
      </c>
      <c r="J38" s="35">
        <v>6.1375400000000004</v>
      </c>
      <c r="K38" s="35">
        <v>6.6229129999999996</v>
      </c>
      <c r="L38" s="35">
        <v>7.1552429999999996</v>
      </c>
      <c r="M38" s="35">
        <v>7.635472</v>
      </c>
      <c r="N38" s="35">
        <v>8.1817759999999993</v>
      </c>
      <c r="O38" s="35">
        <v>8.8130019999999991</v>
      </c>
      <c r="P38" s="35">
        <v>9.6003720000000001</v>
      </c>
      <c r="Q38" s="35">
        <v>10.442796</v>
      </c>
      <c r="R38" s="35">
        <v>11.091685</v>
      </c>
      <c r="S38" s="35">
        <v>12.023014</v>
      </c>
      <c r="T38" s="35">
        <v>12.974373999999999</v>
      </c>
      <c r="U38" s="35">
        <v>13.933661000000001</v>
      </c>
      <c r="V38" s="35">
        <v>15.044953</v>
      </c>
      <c r="W38" s="35">
        <v>16.302237000000002</v>
      </c>
      <c r="X38" s="35">
        <v>17.42557</v>
      </c>
      <c r="Y38" s="35">
        <v>18.676390000000001</v>
      </c>
      <c r="Z38" s="35">
        <v>19.878551000000002</v>
      </c>
      <c r="AA38" s="35">
        <v>21.077126</v>
      </c>
      <c r="AB38" s="35">
        <v>22.141141999999999</v>
      </c>
      <c r="AC38" s="35">
        <v>23.251434</v>
      </c>
      <c r="AD38" s="35">
        <v>24.446912999999999</v>
      </c>
      <c r="AE38" s="35">
        <v>25.765408999999998</v>
      </c>
      <c r="AF38" s="35">
        <v>27.050281999999999</v>
      </c>
      <c r="AG38" s="35">
        <v>28.284839999999999</v>
      </c>
      <c r="AH38" s="36">
        <v>7.621E-2</v>
      </c>
    </row>
    <row r="39" spans="1:34" ht="15" customHeight="1" x14ac:dyDescent="0.35">
      <c r="A39" s="84" t="s">
        <v>2067</v>
      </c>
      <c r="B39" s="33" t="s">
        <v>2068</v>
      </c>
      <c r="C39" s="37">
        <v>1590.6945800000001</v>
      </c>
      <c r="D39" s="37">
        <v>1687.915283</v>
      </c>
      <c r="E39" s="37">
        <v>1742.1674800000001</v>
      </c>
      <c r="F39" s="37">
        <v>1744.7052000000001</v>
      </c>
      <c r="G39" s="37">
        <v>1741.7376710000001</v>
      </c>
      <c r="H39" s="37">
        <v>1730.5473629999999</v>
      </c>
      <c r="I39" s="37">
        <v>1721.942871</v>
      </c>
      <c r="J39" s="37">
        <v>1709.324707</v>
      </c>
      <c r="K39" s="37">
        <v>1701.3935550000001</v>
      </c>
      <c r="L39" s="37">
        <v>1691.806519</v>
      </c>
      <c r="M39" s="37">
        <v>1687.865112</v>
      </c>
      <c r="N39" s="37">
        <v>1678.067505</v>
      </c>
      <c r="O39" s="37">
        <v>1673.633423</v>
      </c>
      <c r="P39" s="37">
        <v>1671.3835449999999</v>
      </c>
      <c r="Q39" s="37">
        <v>1671.2705080000001</v>
      </c>
      <c r="R39" s="37">
        <v>1672.055664</v>
      </c>
      <c r="S39" s="37">
        <v>1671.655884</v>
      </c>
      <c r="T39" s="37">
        <v>1671.4688719999999</v>
      </c>
      <c r="U39" s="37">
        <v>1673.2921140000001</v>
      </c>
      <c r="V39" s="37">
        <v>1676.321655</v>
      </c>
      <c r="W39" s="37">
        <v>1681.4788820000001</v>
      </c>
      <c r="X39" s="37">
        <v>1688.381836</v>
      </c>
      <c r="Y39" s="37">
        <v>1694.231689</v>
      </c>
      <c r="Z39" s="37">
        <v>1703.9217530000001</v>
      </c>
      <c r="AA39" s="37">
        <v>1711.799072</v>
      </c>
      <c r="AB39" s="37">
        <v>1720.9075929999999</v>
      </c>
      <c r="AC39" s="37">
        <v>1728.2626949999999</v>
      </c>
      <c r="AD39" s="37">
        <v>1735.5717770000001</v>
      </c>
      <c r="AE39" s="37">
        <v>1744.275879</v>
      </c>
      <c r="AF39" s="37">
        <v>1753.002197</v>
      </c>
      <c r="AG39" s="37">
        <v>1761.948486</v>
      </c>
      <c r="AH39" s="38">
        <v>3.4139999999999999E-3</v>
      </c>
    </row>
    <row r="41" spans="1:34" ht="15" customHeight="1" x14ac:dyDescent="0.35">
      <c r="B41" s="33" t="s">
        <v>2069</v>
      </c>
    </row>
    <row r="42" spans="1:34" ht="15" customHeight="1" x14ac:dyDescent="0.35">
      <c r="A42" s="84" t="s">
        <v>2070</v>
      </c>
      <c r="B42" s="34" t="s">
        <v>2038</v>
      </c>
      <c r="C42" s="35">
        <v>11.653502</v>
      </c>
      <c r="D42" s="35">
        <v>8.8027909999999991</v>
      </c>
      <c r="E42" s="35">
        <v>8.9753270000000001</v>
      </c>
      <c r="F42" s="35">
        <v>8.3597450000000002</v>
      </c>
      <c r="G42" s="35">
        <v>7.9565669999999997</v>
      </c>
      <c r="H42" s="35">
        <v>7.5755990000000004</v>
      </c>
      <c r="I42" s="35">
        <v>7.3044729999999998</v>
      </c>
      <c r="J42" s="35">
        <v>6.9142130000000002</v>
      </c>
      <c r="K42" s="35">
        <v>6.6695520000000004</v>
      </c>
      <c r="L42" s="35">
        <v>6.5385770000000001</v>
      </c>
      <c r="M42" s="35">
        <v>6.391222</v>
      </c>
      <c r="N42" s="35">
        <v>6.1452929999999997</v>
      </c>
      <c r="O42" s="35">
        <v>6.0814500000000002</v>
      </c>
      <c r="P42" s="35">
        <v>6.0375189999999996</v>
      </c>
      <c r="Q42" s="35">
        <v>6.0185849999999999</v>
      </c>
      <c r="R42" s="35">
        <v>5.9378909999999996</v>
      </c>
      <c r="S42" s="35">
        <v>5.8698639999999997</v>
      </c>
      <c r="T42" s="35">
        <v>5.7360119999999997</v>
      </c>
      <c r="U42" s="35">
        <v>5.4954900000000002</v>
      </c>
      <c r="V42" s="35">
        <v>5.4178360000000003</v>
      </c>
      <c r="W42" s="35">
        <v>5.3522860000000003</v>
      </c>
      <c r="X42" s="35">
        <v>5.1473199999999997</v>
      </c>
      <c r="Y42" s="35">
        <v>4.9383609999999996</v>
      </c>
      <c r="Z42" s="35">
        <v>4.6994220000000002</v>
      </c>
      <c r="AA42" s="35">
        <v>4.4846510000000004</v>
      </c>
      <c r="AB42" s="35">
        <v>4.2341899999999999</v>
      </c>
      <c r="AC42" s="35">
        <v>4.2342719999999998</v>
      </c>
      <c r="AD42" s="35">
        <v>4.2566800000000002</v>
      </c>
      <c r="AE42" s="35">
        <v>4.2827989999999998</v>
      </c>
      <c r="AF42" s="35">
        <v>4.3047399999999998</v>
      </c>
      <c r="AG42" s="35">
        <v>4.316859</v>
      </c>
      <c r="AH42" s="36">
        <v>-3.2561E-2</v>
      </c>
    </row>
    <row r="43" spans="1:34" ht="15" customHeight="1" x14ac:dyDescent="0.35">
      <c r="A43" s="84" t="s">
        <v>2071</v>
      </c>
      <c r="B43" s="34" t="s">
        <v>2040</v>
      </c>
      <c r="C43" s="35">
        <v>642.6875</v>
      </c>
      <c r="D43" s="35">
        <v>540.27563499999997</v>
      </c>
      <c r="E43" s="35">
        <v>539.14160200000003</v>
      </c>
      <c r="F43" s="35">
        <v>559.65887499999997</v>
      </c>
      <c r="G43" s="35">
        <v>552.88568099999998</v>
      </c>
      <c r="H43" s="35">
        <v>573.24426300000005</v>
      </c>
      <c r="I43" s="35">
        <v>581.11334199999999</v>
      </c>
      <c r="J43" s="35">
        <v>580.76330600000006</v>
      </c>
      <c r="K43" s="35">
        <v>570.66101100000003</v>
      </c>
      <c r="L43" s="35">
        <v>568.49078399999996</v>
      </c>
      <c r="M43" s="35">
        <v>559.53942900000004</v>
      </c>
      <c r="N43" s="35">
        <v>562.09002699999996</v>
      </c>
      <c r="O43" s="35">
        <v>561.58917199999996</v>
      </c>
      <c r="P43" s="35">
        <v>561.22564699999998</v>
      </c>
      <c r="Q43" s="35">
        <v>562.36718800000006</v>
      </c>
      <c r="R43" s="35">
        <v>556.81909199999996</v>
      </c>
      <c r="S43" s="35">
        <v>558.74359100000004</v>
      </c>
      <c r="T43" s="35">
        <v>565.25769000000003</v>
      </c>
      <c r="U43" s="35">
        <v>575.50982699999997</v>
      </c>
      <c r="V43" s="35">
        <v>584.72595200000001</v>
      </c>
      <c r="W43" s="35">
        <v>594.19152799999995</v>
      </c>
      <c r="X43" s="35">
        <v>598.64788799999997</v>
      </c>
      <c r="Y43" s="35">
        <v>607.19891399999995</v>
      </c>
      <c r="Z43" s="35">
        <v>618.40832499999999</v>
      </c>
      <c r="AA43" s="35">
        <v>626.63995399999999</v>
      </c>
      <c r="AB43" s="35">
        <v>634.93633999999997</v>
      </c>
      <c r="AC43" s="35">
        <v>637.96826199999998</v>
      </c>
      <c r="AD43" s="35">
        <v>642.36834699999997</v>
      </c>
      <c r="AE43" s="35">
        <v>649.48675500000002</v>
      </c>
      <c r="AF43" s="35">
        <v>656.23138400000005</v>
      </c>
      <c r="AG43" s="35">
        <v>665.01580799999999</v>
      </c>
      <c r="AH43" s="36">
        <v>1.139E-3</v>
      </c>
    </row>
    <row r="44" spans="1:34" ht="15" customHeight="1" x14ac:dyDescent="0.35">
      <c r="A44" s="84" t="s">
        <v>2072</v>
      </c>
      <c r="B44" s="34" t="s">
        <v>2049</v>
      </c>
      <c r="C44" s="35">
        <v>767.19012499999997</v>
      </c>
      <c r="D44" s="35">
        <v>930.716858</v>
      </c>
      <c r="E44" s="35">
        <v>978.39868200000001</v>
      </c>
      <c r="F44" s="35">
        <v>844.36645499999997</v>
      </c>
      <c r="G44" s="35">
        <v>752.49548300000004</v>
      </c>
      <c r="H44" s="35">
        <v>658.20703100000003</v>
      </c>
      <c r="I44" s="35">
        <v>673.86676</v>
      </c>
      <c r="J44" s="35">
        <v>650.15826400000003</v>
      </c>
      <c r="K44" s="35">
        <v>655.45727499999998</v>
      </c>
      <c r="L44" s="35">
        <v>656.91430700000001</v>
      </c>
      <c r="M44" s="35">
        <v>647.702271</v>
      </c>
      <c r="N44" s="35">
        <v>635.59783900000002</v>
      </c>
      <c r="O44" s="35">
        <v>624.37353499999995</v>
      </c>
      <c r="P44" s="35">
        <v>622.93029799999999</v>
      </c>
      <c r="Q44" s="35">
        <v>621.48968500000001</v>
      </c>
      <c r="R44" s="35">
        <v>607.42028800000003</v>
      </c>
      <c r="S44" s="35">
        <v>606.02636700000005</v>
      </c>
      <c r="T44" s="35">
        <v>597.20080600000006</v>
      </c>
      <c r="U44" s="35">
        <v>579.61285399999997</v>
      </c>
      <c r="V44" s="35">
        <v>574.300659</v>
      </c>
      <c r="W44" s="35">
        <v>572.28137200000003</v>
      </c>
      <c r="X44" s="35">
        <v>568.86340299999995</v>
      </c>
      <c r="Y44" s="35">
        <v>569.09582499999999</v>
      </c>
      <c r="Z44" s="35">
        <v>562.61010699999997</v>
      </c>
      <c r="AA44" s="35">
        <v>558.381348</v>
      </c>
      <c r="AB44" s="35">
        <v>545.456909</v>
      </c>
      <c r="AC44" s="35">
        <v>542.55859399999997</v>
      </c>
      <c r="AD44" s="35">
        <v>541.66674799999998</v>
      </c>
      <c r="AE44" s="35">
        <v>544.67614700000001</v>
      </c>
      <c r="AF44" s="35">
        <v>546.58868399999994</v>
      </c>
      <c r="AG44" s="35">
        <v>545.11450200000002</v>
      </c>
      <c r="AH44" s="36">
        <v>-1.1327E-2</v>
      </c>
    </row>
    <row r="45" spans="1:34" ht="15" customHeight="1" x14ac:dyDescent="0.35">
      <c r="A45" s="84" t="s">
        <v>2073</v>
      </c>
      <c r="B45" s="34" t="s">
        <v>2074</v>
      </c>
      <c r="C45" s="35">
        <v>10.426985</v>
      </c>
      <c r="D45" s="35">
        <v>10.422738000000001</v>
      </c>
      <c r="E45" s="35">
        <v>10.438307</v>
      </c>
      <c r="F45" s="35">
        <v>10.444221000000001</v>
      </c>
      <c r="G45" s="35">
        <v>10.471384</v>
      </c>
      <c r="H45" s="35">
        <v>10.502203</v>
      </c>
      <c r="I45" s="35">
        <v>10.529329000000001</v>
      </c>
      <c r="J45" s="35">
        <v>10.558714999999999</v>
      </c>
      <c r="K45" s="35">
        <v>10.602878</v>
      </c>
      <c r="L45" s="35">
        <v>10.638318</v>
      </c>
      <c r="M45" s="35">
        <v>10.674689000000001</v>
      </c>
      <c r="N45" s="35">
        <v>10.708067</v>
      </c>
      <c r="O45" s="35">
        <v>10.735355999999999</v>
      </c>
      <c r="P45" s="35">
        <v>10.770414000000001</v>
      </c>
      <c r="Q45" s="35">
        <v>10.803411000000001</v>
      </c>
      <c r="R45" s="35">
        <v>10.844797</v>
      </c>
      <c r="S45" s="35">
        <v>10.886248999999999</v>
      </c>
      <c r="T45" s="35">
        <v>10.929354999999999</v>
      </c>
      <c r="U45" s="35">
        <v>10.968085</v>
      </c>
      <c r="V45" s="35">
        <v>11.00583</v>
      </c>
      <c r="W45" s="35">
        <v>11.040569</v>
      </c>
      <c r="X45" s="35">
        <v>11.071035</v>
      </c>
      <c r="Y45" s="35">
        <v>11.098820999999999</v>
      </c>
      <c r="Z45" s="35">
        <v>11.121115</v>
      </c>
      <c r="AA45" s="35">
        <v>11.151327</v>
      </c>
      <c r="AB45" s="35">
        <v>11.180042</v>
      </c>
      <c r="AC45" s="35">
        <v>11.212643</v>
      </c>
      <c r="AD45" s="35">
        <v>11.239236999999999</v>
      </c>
      <c r="AE45" s="35">
        <v>11.265672</v>
      </c>
      <c r="AF45" s="35">
        <v>11.283789000000001</v>
      </c>
      <c r="AG45" s="35">
        <v>11.304278999999999</v>
      </c>
      <c r="AH45" s="36">
        <v>2.696E-3</v>
      </c>
    </row>
    <row r="46" spans="1:34" ht="15" customHeight="1" x14ac:dyDescent="0.35">
      <c r="A46" s="84" t="s">
        <v>2075</v>
      </c>
      <c r="B46" s="33" t="s">
        <v>2076</v>
      </c>
      <c r="C46" s="37">
        <v>1431.95813</v>
      </c>
      <c r="D46" s="37">
        <v>1490.218018</v>
      </c>
      <c r="E46" s="37">
        <v>1536.9539789999999</v>
      </c>
      <c r="F46" s="37">
        <v>1422.8292240000001</v>
      </c>
      <c r="G46" s="37">
        <v>1323.809082</v>
      </c>
      <c r="H46" s="37">
        <v>1249.529053</v>
      </c>
      <c r="I46" s="37">
        <v>1272.8138429999999</v>
      </c>
      <c r="J46" s="37">
        <v>1248.394409</v>
      </c>
      <c r="K46" s="37">
        <v>1243.3907469999999</v>
      </c>
      <c r="L46" s="37">
        <v>1242.581909</v>
      </c>
      <c r="M46" s="37">
        <v>1224.3076169999999</v>
      </c>
      <c r="N46" s="37">
        <v>1214.541138</v>
      </c>
      <c r="O46" s="37">
        <v>1202.7795410000001</v>
      </c>
      <c r="P46" s="37">
        <v>1200.9638669999999</v>
      </c>
      <c r="Q46" s="37">
        <v>1200.6789550000001</v>
      </c>
      <c r="R46" s="37">
        <v>1181.022095</v>
      </c>
      <c r="S46" s="37">
        <v>1181.5261230000001</v>
      </c>
      <c r="T46" s="37">
        <v>1179.1239009999999</v>
      </c>
      <c r="U46" s="37">
        <v>1171.5863039999999</v>
      </c>
      <c r="V46" s="37">
        <v>1175.450317</v>
      </c>
      <c r="W46" s="37">
        <v>1182.8657229999999</v>
      </c>
      <c r="X46" s="37">
        <v>1183.729736</v>
      </c>
      <c r="Y46" s="37">
        <v>1192.3320309999999</v>
      </c>
      <c r="Z46" s="37">
        <v>1196.8388669999999</v>
      </c>
      <c r="AA46" s="37">
        <v>1200.6573490000001</v>
      </c>
      <c r="AB46" s="37">
        <v>1195.807495</v>
      </c>
      <c r="AC46" s="37">
        <v>1195.973755</v>
      </c>
      <c r="AD46" s="37">
        <v>1199.5310059999999</v>
      </c>
      <c r="AE46" s="37">
        <v>1209.7113039999999</v>
      </c>
      <c r="AF46" s="37">
        <v>1218.4085689999999</v>
      </c>
      <c r="AG46" s="37">
        <v>1225.7514650000001</v>
      </c>
      <c r="AH46" s="38">
        <v>-5.1700000000000001E-3</v>
      </c>
    </row>
    <row r="48" spans="1:34" ht="15" customHeight="1" x14ac:dyDescent="0.35">
      <c r="B48" s="33" t="s">
        <v>2077</v>
      </c>
    </row>
    <row r="49" spans="1:34" ht="15" customHeight="1" x14ac:dyDescent="0.35">
      <c r="A49" s="84" t="s">
        <v>2078</v>
      </c>
      <c r="B49" s="34" t="s">
        <v>2063</v>
      </c>
      <c r="C49" s="35">
        <v>2015.744019</v>
      </c>
      <c r="D49" s="35">
        <v>2122.3283689999998</v>
      </c>
      <c r="E49" s="35">
        <v>2185.9584960000002</v>
      </c>
      <c r="F49" s="35">
        <v>2195.9638669999999</v>
      </c>
      <c r="G49" s="35">
        <v>2194.7539059999999</v>
      </c>
      <c r="H49" s="35">
        <v>2187.7341310000002</v>
      </c>
      <c r="I49" s="35">
        <v>2183.5942380000001</v>
      </c>
      <c r="J49" s="35">
        <v>2173.1970209999999</v>
      </c>
      <c r="K49" s="35">
        <v>2167.0893550000001</v>
      </c>
      <c r="L49" s="35">
        <v>2159.9252929999998</v>
      </c>
      <c r="M49" s="35">
        <v>2158.2084960000002</v>
      </c>
      <c r="N49" s="35">
        <v>2149.8720699999999</v>
      </c>
      <c r="O49" s="35">
        <v>2146.392578</v>
      </c>
      <c r="P49" s="35">
        <v>2144.8706050000001</v>
      </c>
      <c r="Q49" s="35">
        <v>2146.8583979999999</v>
      </c>
      <c r="R49" s="35">
        <v>2148.6567380000001</v>
      </c>
      <c r="S49" s="35">
        <v>2149.55249</v>
      </c>
      <c r="T49" s="35">
        <v>2150.6145019999999</v>
      </c>
      <c r="U49" s="35">
        <v>2152.0971679999998</v>
      </c>
      <c r="V49" s="35">
        <v>2155.1916500000002</v>
      </c>
      <c r="W49" s="35">
        <v>2157.781982</v>
      </c>
      <c r="X49" s="35">
        <v>2164.2116700000001</v>
      </c>
      <c r="Y49" s="35">
        <v>2169.4411620000001</v>
      </c>
      <c r="Z49" s="35">
        <v>2177.8950199999999</v>
      </c>
      <c r="AA49" s="35">
        <v>2185.241943</v>
      </c>
      <c r="AB49" s="35">
        <v>2195.3325199999999</v>
      </c>
      <c r="AC49" s="35">
        <v>2201.794922</v>
      </c>
      <c r="AD49" s="35">
        <v>2209.763672</v>
      </c>
      <c r="AE49" s="35">
        <v>2219.8767090000001</v>
      </c>
      <c r="AF49" s="35">
        <v>2229.585693</v>
      </c>
      <c r="AG49" s="35">
        <v>2240.5698240000002</v>
      </c>
      <c r="AH49" s="36">
        <v>3.5309999999999999E-3</v>
      </c>
    </row>
    <row r="50" spans="1:34" ht="15" customHeight="1" x14ac:dyDescent="0.35">
      <c r="A50" s="84" t="s">
        <v>2079</v>
      </c>
      <c r="B50" s="34" t="s">
        <v>2040</v>
      </c>
      <c r="C50" s="35">
        <v>1675.2073969999999</v>
      </c>
      <c r="D50" s="35">
        <v>1575.8598629999999</v>
      </c>
      <c r="E50" s="35">
        <v>1584.3111570000001</v>
      </c>
      <c r="F50" s="35">
        <v>1624.3686520000001</v>
      </c>
      <c r="G50" s="35">
        <v>1636.7653809999999</v>
      </c>
      <c r="H50" s="35">
        <v>1675.9758300000001</v>
      </c>
      <c r="I50" s="35">
        <v>1692.0996090000001</v>
      </c>
      <c r="J50" s="35">
        <v>1692.767578</v>
      </c>
      <c r="K50" s="35">
        <v>1687.022217</v>
      </c>
      <c r="L50" s="35">
        <v>1689.6293949999999</v>
      </c>
      <c r="M50" s="35">
        <v>1683.333496</v>
      </c>
      <c r="N50" s="35">
        <v>1691.2504879999999</v>
      </c>
      <c r="O50" s="35">
        <v>1694.4479980000001</v>
      </c>
      <c r="P50" s="35">
        <v>1698.3149410000001</v>
      </c>
      <c r="Q50" s="35">
        <v>1705.332764</v>
      </c>
      <c r="R50" s="35">
        <v>1705.0863039999999</v>
      </c>
      <c r="S50" s="35">
        <v>1712.237061</v>
      </c>
      <c r="T50" s="35">
        <v>1724.381836</v>
      </c>
      <c r="U50" s="35">
        <v>1741.036865</v>
      </c>
      <c r="V50" s="35">
        <v>1757.4147949999999</v>
      </c>
      <c r="W50" s="35">
        <v>1774.2513429999999</v>
      </c>
      <c r="X50" s="35">
        <v>1784.940918</v>
      </c>
      <c r="Y50" s="35">
        <v>1803.3046879999999</v>
      </c>
      <c r="Z50" s="35">
        <v>1825.0489500000001</v>
      </c>
      <c r="AA50" s="35">
        <v>1840.999268</v>
      </c>
      <c r="AB50" s="35">
        <v>1854.168457</v>
      </c>
      <c r="AC50" s="35">
        <v>1866.4145510000001</v>
      </c>
      <c r="AD50" s="35">
        <v>1878.144043</v>
      </c>
      <c r="AE50" s="35">
        <v>1892.2358400000001</v>
      </c>
      <c r="AF50" s="35">
        <v>1906.41626</v>
      </c>
      <c r="AG50" s="35">
        <v>1923.587158</v>
      </c>
      <c r="AH50" s="36">
        <v>4.6189999999999998E-3</v>
      </c>
    </row>
    <row r="51" spans="1:34" ht="15" customHeight="1" x14ac:dyDescent="0.35">
      <c r="A51" s="84" t="s">
        <v>2080</v>
      </c>
      <c r="B51" s="34" t="s">
        <v>2049</v>
      </c>
      <c r="C51" s="35">
        <v>861.15466300000003</v>
      </c>
      <c r="D51" s="35">
        <v>1016.4195560000001</v>
      </c>
      <c r="E51" s="35">
        <v>1063.994995</v>
      </c>
      <c r="F51" s="35">
        <v>937.86254899999994</v>
      </c>
      <c r="G51" s="35">
        <v>845.77069100000006</v>
      </c>
      <c r="H51" s="35">
        <v>748.66668700000002</v>
      </c>
      <c r="I51" s="35">
        <v>763.68133499999999</v>
      </c>
      <c r="J51" s="35">
        <v>738.50244099999998</v>
      </c>
      <c r="K51" s="35">
        <v>741.52239999999995</v>
      </c>
      <c r="L51" s="35">
        <v>740.90808100000004</v>
      </c>
      <c r="M51" s="35">
        <v>731.33105499999999</v>
      </c>
      <c r="N51" s="35">
        <v>718.868652</v>
      </c>
      <c r="O51" s="35">
        <v>706.628601</v>
      </c>
      <c r="P51" s="35">
        <v>704.08093299999996</v>
      </c>
      <c r="Q51" s="35">
        <v>702.22735599999999</v>
      </c>
      <c r="R51" s="35">
        <v>688.29150400000003</v>
      </c>
      <c r="S51" s="35">
        <v>686.52758800000004</v>
      </c>
      <c r="T51" s="35">
        <v>677.72289999999998</v>
      </c>
      <c r="U51" s="35">
        <v>660.49499500000002</v>
      </c>
      <c r="V51" s="35">
        <v>655.31188999999995</v>
      </c>
      <c r="W51" s="35">
        <v>652.67687999999998</v>
      </c>
      <c r="X51" s="35">
        <v>649.45013400000005</v>
      </c>
      <c r="Y51" s="35">
        <v>651.193848</v>
      </c>
      <c r="Z51" s="35">
        <v>646.09515399999998</v>
      </c>
      <c r="AA51" s="35">
        <v>642.29785200000003</v>
      </c>
      <c r="AB51" s="35">
        <v>630.39386000000002</v>
      </c>
      <c r="AC51" s="35">
        <v>627.66241500000001</v>
      </c>
      <c r="AD51" s="35">
        <v>626.72051999999996</v>
      </c>
      <c r="AE51" s="35">
        <v>630.10632299999997</v>
      </c>
      <c r="AF51" s="35">
        <v>632.11413600000003</v>
      </c>
      <c r="AG51" s="35">
        <v>631.45208700000001</v>
      </c>
      <c r="AH51" s="36">
        <v>-1.0288E-2</v>
      </c>
    </row>
    <row r="52" spans="1:34" ht="15" customHeight="1" x14ac:dyDescent="0.35">
      <c r="A52" s="84" t="s">
        <v>2081</v>
      </c>
      <c r="B52" s="34" t="s">
        <v>2074</v>
      </c>
      <c r="C52" s="35">
        <v>10.426985</v>
      </c>
      <c r="D52" s="35">
        <v>10.422738000000001</v>
      </c>
      <c r="E52" s="35">
        <v>10.438307</v>
      </c>
      <c r="F52" s="35">
        <v>10.444221000000001</v>
      </c>
      <c r="G52" s="35">
        <v>10.471384</v>
      </c>
      <c r="H52" s="35">
        <v>10.502203</v>
      </c>
      <c r="I52" s="35">
        <v>10.529329000000001</v>
      </c>
      <c r="J52" s="35">
        <v>10.558714999999999</v>
      </c>
      <c r="K52" s="35">
        <v>10.602878</v>
      </c>
      <c r="L52" s="35">
        <v>10.638318</v>
      </c>
      <c r="M52" s="35">
        <v>10.674689000000001</v>
      </c>
      <c r="N52" s="35">
        <v>10.708067</v>
      </c>
      <c r="O52" s="35">
        <v>10.735355999999999</v>
      </c>
      <c r="P52" s="35">
        <v>10.770414000000001</v>
      </c>
      <c r="Q52" s="35">
        <v>10.803411000000001</v>
      </c>
      <c r="R52" s="35">
        <v>10.844797</v>
      </c>
      <c r="S52" s="35">
        <v>10.886248999999999</v>
      </c>
      <c r="T52" s="35">
        <v>10.929354999999999</v>
      </c>
      <c r="U52" s="35">
        <v>10.968085</v>
      </c>
      <c r="V52" s="35">
        <v>11.00583</v>
      </c>
      <c r="W52" s="35">
        <v>11.040569</v>
      </c>
      <c r="X52" s="35">
        <v>11.071035</v>
      </c>
      <c r="Y52" s="35">
        <v>11.098820999999999</v>
      </c>
      <c r="Z52" s="35">
        <v>11.121115</v>
      </c>
      <c r="AA52" s="35">
        <v>11.151327</v>
      </c>
      <c r="AB52" s="35">
        <v>11.180042</v>
      </c>
      <c r="AC52" s="35">
        <v>11.212643</v>
      </c>
      <c r="AD52" s="35">
        <v>11.239236999999999</v>
      </c>
      <c r="AE52" s="35">
        <v>11.265672</v>
      </c>
      <c r="AF52" s="35">
        <v>11.283789000000001</v>
      </c>
      <c r="AG52" s="35">
        <v>11.304278999999999</v>
      </c>
      <c r="AH52" s="36">
        <v>2.696E-3</v>
      </c>
    </row>
    <row r="53" spans="1:34" ht="15" customHeight="1" x14ac:dyDescent="0.35">
      <c r="A53" s="84" t="s">
        <v>2082</v>
      </c>
      <c r="B53" s="33" t="s">
        <v>2083</v>
      </c>
      <c r="C53" s="37">
        <v>4562.5327150000003</v>
      </c>
      <c r="D53" s="37">
        <v>4725.0307620000003</v>
      </c>
      <c r="E53" s="37">
        <v>4844.703125</v>
      </c>
      <c r="F53" s="37">
        <v>4768.6396480000003</v>
      </c>
      <c r="G53" s="37">
        <v>4687.7612300000001</v>
      </c>
      <c r="H53" s="37">
        <v>4622.8789059999999</v>
      </c>
      <c r="I53" s="37">
        <v>4649.904297</v>
      </c>
      <c r="J53" s="37">
        <v>4615.0253910000001</v>
      </c>
      <c r="K53" s="37">
        <v>4606.2368159999996</v>
      </c>
      <c r="L53" s="37">
        <v>4601.1010740000002</v>
      </c>
      <c r="M53" s="37">
        <v>4583.5478519999997</v>
      </c>
      <c r="N53" s="37">
        <v>4570.6992190000001</v>
      </c>
      <c r="O53" s="37">
        <v>4558.2045900000003</v>
      </c>
      <c r="P53" s="37">
        <v>4558.0371089999999</v>
      </c>
      <c r="Q53" s="37">
        <v>4565.2216799999997</v>
      </c>
      <c r="R53" s="37">
        <v>4552.8793949999999</v>
      </c>
      <c r="S53" s="37">
        <v>4559.2036129999997</v>
      </c>
      <c r="T53" s="37">
        <v>4563.6484380000002</v>
      </c>
      <c r="U53" s="37">
        <v>4564.5971680000002</v>
      </c>
      <c r="V53" s="37">
        <v>4578.9243159999996</v>
      </c>
      <c r="W53" s="37">
        <v>4595.7504879999997</v>
      </c>
      <c r="X53" s="37">
        <v>4609.6733400000003</v>
      </c>
      <c r="Y53" s="37">
        <v>4635.0380859999996</v>
      </c>
      <c r="Z53" s="37">
        <v>4660.1601559999999</v>
      </c>
      <c r="AA53" s="37">
        <v>4679.6904299999997</v>
      </c>
      <c r="AB53" s="37">
        <v>4691.0751950000003</v>
      </c>
      <c r="AC53" s="37">
        <v>4707.0844729999999</v>
      </c>
      <c r="AD53" s="37">
        <v>4725.8676759999998</v>
      </c>
      <c r="AE53" s="37">
        <v>4753.484375</v>
      </c>
      <c r="AF53" s="37">
        <v>4779.3999020000001</v>
      </c>
      <c r="AG53" s="37">
        <v>4806.9135740000002</v>
      </c>
      <c r="AH53" s="38">
        <v>1.7409999999999999E-3</v>
      </c>
    </row>
    <row r="55" spans="1:34" ht="15" customHeight="1" x14ac:dyDescent="0.35">
      <c r="B55" s="33" t="s">
        <v>2084</v>
      </c>
    </row>
    <row r="56" spans="1:34" ht="15" customHeight="1" x14ac:dyDescent="0.35">
      <c r="A56" s="84" t="s">
        <v>2085</v>
      </c>
      <c r="B56" s="33" t="s">
        <v>2086</v>
      </c>
      <c r="C56" s="39">
        <v>13.808783999999999</v>
      </c>
      <c r="D56" s="39">
        <v>14.203673999999999</v>
      </c>
      <c r="E56" s="39">
        <v>14.46245</v>
      </c>
      <c r="F56" s="39">
        <v>14.138265000000001</v>
      </c>
      <c r="G56" s="39">
        <v>13.805294999999999</v>
      </c>
      <c r="H56" s="39">
        <v>13.524595</v>
      </c>
      <c r="I56" s="39">
        <v>13.515679</v>
      </c>
      <c r="J56" s="39">
        <v>13.329349000000001</v>
      </c>
      <c r="K56" s="39">
        <v>13.221638</v>
      </c>
      <c r="L56" s="39">
        <v>13.126839</v>
      </c>
      <c r="M56" s="39">
        <v>12.999368</v>
      </c>
      <c r="N56" s="39">
        <v>12.888603</v>
      </c>
      <c r="O56" s="39">
        <v>12.781941</v>
      </c>
      <c r="P56" s="39">
        <v>12.712507</v>
      </c>
      <c r="Q56" s="39">
        <v>12.665851999999999</v>
      </c>
      <c r="R56" s="39">
        <v>12.567372000000001</v>
      </c>
      <c r="S56" s="39">
        <v>12.522671000000001</v>
      </c>
      <c r="T56" s="39">
        <v>12.474708</v>
      </c>
      <c r="U56" s="39">
        <v>12.419048999999999</v>
      </c>
      <c r="V56" s="39">
        <v>12.401407000000001</v>
      </c>
      <c r="W56" s="39">
        <v>12.391838</v>
      </c>
      <c r="X56" s="39">
        <v>12.375634</v>
      </c>
      <c r="Y56" s="39">
        <v>12.391113000000001</v>
      </c>
      <c r="Z56" s="39">
        <v>12.406655000000001</v>
      </c>
      <c r="AA56" s="39">
        <v>12.407935</v>
      </c>
      <c r="AB56" s="39">
        <v>12.388228</v>
      </c>
      <c r="AC56" s="39">
        <v>12.38123</v>
      </c>
      <c r="AD56" s="39">
        <v>12.381842000000001</v>
      </c>
      <c r="AE56" s="39">
        <v>12.405657</v>
      </c>
      <c r="AF56" s="39">
        <v>12.42489</v>
      </c>
      <c r="AG56" s="39">
        <v>12.448029999999999</v>
      </c>
      <c r="AH56" s="38">
        <v>-3.4520000000000002E-3</v>
      </c>
    </row>
    <row r="57" spans="1:34" ht="15" customHeight="1" thickBot="1" x14ac:dyDescent="0.4"/>
    <row r="58" spans="1:34" ht="15" customHeight="1" x14ac:dyDescent="0.35">
      <c r="B58" s="116" t="s">
        <v>6946</v>
      </c>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row>
    <row r="59" spans="1:34" ht="15" customHeight="1" x14ac:dyDescent="0.35">
      <c r="B59" s="88" t="s">
        <v>6947</v>
      </c>
    </row>
    <row r="60" spans="1:34" ht="15" customHeight="1" x14ac:dyDescent="0.35">
      <c r="B60" s="88" t="s">
        <v>6948</v>
      </c>
    </row>
    <row r="61" spans="1:34" ht="15" customHeight="1" x14ac:dyDescent="0.35">
      <c r="B61" s="88" t="s">
        <v>6949</v>
      </c>
    </row>
    <row r="62" spans="1:34" ht="15" customHeight="1" x14ac:dyDescent="0.35">
      <c r="B62" s="88" t="s">
        <v>2087</v>
      </c>
    </row>
    <row r="63" spans="1:34" ht="15" customHeight="1" x14ac:dyDescent="0.35">
      <c r="B63" s="88" t="s">
        <v>6950</v>
      </c>
    </row>
    <row r="64" spans="1:34" ht="15" customHeight="1" x14ac:dyDescent="0.35">
      <c r="B64" s="88" t="s">
        <v>6951</v>
      </c>
    </row>
    <row r="65" spans="2:2" ht="15" customHeight="1" x14ac:dyDescent="0.35">
      <c r="B65" s="88" t="s">
        <v>6952</v>
      </c>
    </row>
    <row r="66" spans="2:2" ht="15" customHeight="1" x14ac:dyDescent="0.35">
      <c r="B66" s="88" t="s">
        <v>6953</v>
      </c>
    </row>
    <row r="67" spans="2:2" ht="15" customHeight="1" x14ac:dyDescent="0.35">
      <c r="B67" s="88" t="s">
        <v>2088</v>
      </c>
    </row>
    <row r="68" spans="2:2" ht="15" customHeight="1" x14ac:dyDescent="0.35">
      <c r="B68" s="88" t="s">
        <v>2089</v>
      </c>
    </row>
    <row r="69" spans="2:2" ht="15" customHeight="1" x14ac:dyDescent="0.35">
      <c r="B69" s="88" t="s">
        <v>2090</v>
      </c>
    </row>
    <row r="70" spans="2:2" ht="15" customHeight="1" x14ac:dyDescent="0.35">
      <c r="B70" s="88" t="s">
        <v>2091</v>
      </c>
    </row>
    <row r="71" spans="2:2" ht="15" customHeight="1" x14ac:dyDescent="0.35">
      <c r="B71" s="88" t="s">
        <v>2092</v>
      </c>
    </row>
    <row r="72" spans="2:2" ht="15" customHeight="1" x14ac:dyDescent="0.35">
      <c r="B72" s="88" t="s">
        <v>2093</v>
      </c>
    </row>
    <row r="73" spans="2:2" ht="15" customHeight="1" x14ac:dyDescent="0.35">
      <c r="B73" s="88" t="s">
        <v>6954</v>
      </c>
    </row>
    <row r="74" spans="2:2" ht="15" customHeight="1" x14ac:dyDescent="0.35">
      <c r="B74" s="88" t="s">
        <v>6955</v>
      </c>
    </row>
  </sheetData>
  <mergeCells count="1">
    <mergeCell ref="B58:AH58"/>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H11111"/>
  <sheetViews>
    <sheetView topLeftCell="B1" workbookViewId="0"/>
  </sheetViews>
  <sheetFormatPr defaultRowHeight="15" customHeight="1" x14ac:dyDescent="0.35"/>
  <cols>
    <col min="1" max="1" width="22.453125" hidden="1" customWidth="1"/>
    <col min="2" max="2" width="49" customWidth="1"/>
  </cols>
  <sheetData>
    <row r="1" spans="1:34" ht="15" customHeight="1" thickBot="1" x14ac:dyDescent="0.4">
      <c r="B1" s="30" t="s">
        <v>6937</v>
      </c>
      <c r="C1" s="31">
        <v>2020</v>
      </c>
      <c r="D1" s="31">
        <v>2021</v>
      </c>
      <c r="E1" s="31">
        <v>2022</v>
      </c>
      <c r="F1" s="31">
        <v>2023</v>
      </c>
      <c r="G1" s="31">
        <v>2024</v>
      </c>
      <c r="H1" s="31">
        <v>2025</v>
      </c>
      <c r="I1" s="31">
        <v>2026</v>
      </c>
      <c r="J1" s="31">
        <v>2027</v>
      </c>
      <c r="K1" s="31">
        <v>2028</v>
      </c>
      <c r="L1" s="31">
        <v>2029</v>
      </c>
      <c r="M1" s="31">
        <v>2030</v>
      </c>
      <c r="N1" s="31">
        <v>2031</v>
      </c>
      <c r="O1" s="31">
        <v>2032</v>
      </c>
      <c r="P1" s="31">
        <v>2033</v>
      </c>
      <c r="Q1" s="31">
        <v>2034</v>
      </c>
      <c r="R1" s="31">
        <v>2035</v>
      </c>
      <c r="S1" s="31">
        <v>2036</v>
      </c>
      <c r="T1" s="31">
        <v>2037</v>
      </c>
      <c r="U1" s="31">
        <v>2038</v>
      </c>
      <c r="V1" s="31">
        <v>2039</v>
      </c>
      <c r="W1" s="31">
        <v>2040</v>
      </c>
      <c r="X1" s="31">
        <v>2041</v>
      </c>
      <c r="Y1" s="31">
        <v>2042</v>
      </c>
      <c r="Z1" s="31">
        <v>2043</v>
      </c>
      <c r="AA1" s="31">
        <v>2044</v>
      </c>
      <c r="AB1" s="31">
        <v>2045</v>
      </c>
      <c r="AC1" s="31">
        <v>2046</v>
      </c>
      <c r="AD1" s="31">
        <v>2047</v>
      </c>
      <c r="AE1" s="31">
        <v>2048</v>
      </c>
      <c r="AF1" s="31">
        <v>2049</v>
      </c>
      <c r="AG1" s="31">
        <v>2050</v>
      </c>
    </row>
    <row r="2" spans="1:34" ht="15" customHeight="1" thickTop="1" x14ac:dyDescent="0.35"/>
    <row r="3" spans="1:34" ht="15" customHeight="1" x14ac:dyDescent="0.35">
      <c r="C3" s="89" t="s">
        <v>2026</v>
      </c>
      <c r="D3" s="89" t="s">
        <v>6938</v>
      </c>
      <c r="E3" s="83"/>
      <c r="F3" s="83"/>
      <c r="G3" s="83"/>
      <c r="H3" s="83"/>
    </row>
    <row r="4" spans="1:34" ht="15" customHeight="1" x14ac:dyDescent="0.35">
      <c r="C4" s="89" t="s">
        <v>2027</v>
      </c>
      <c r="D4" s="89" t="s">
        <v>6939</v>
      </c>
      <c r="E4" s="83"/>
      <c r="F4" s="83"/>
      <c r="G4" s="89" t="s">
        <v>2028</v>
      </c>
      <c r="H4" s="83"/>
    </row>
    <row r="5" spans="1:34" ht="15" customHeight="1" x14ac:dyDescent="0.35">
      <c r="C5" s="89" t="s">
        <v>2029</v>
      </c>
      <c r="D5" s="89" t="s">
        <v>6940</v>
      </c>
      <c r="E5" s="83"/>
      <c r="F5" s="83"/>
      <c r="G5" s="83"/>
      <c r="H5" s="83"/>
    </row>
    <row r="6" spans="1:34" ht="15" customHeight="1" x14ac:dyDescent="0.35">
      <c r="C6" s="89" t="s">
        <v>2030</v>
      </c>
      <c r="D6" s="83"/>
      <c r="E6" s="89" t="s">
        <v>6941</v>
      </c>
      <c r="F6" s="83"/>
      <c r="G6" s="83"/>
      <c r="H6" s="83"/>
    </row>
    <row r="11" spans="1:34" ht="15" customHeight="1" x14ac:dyDescent="0.35">
      <c r="A11" s="84" t="s">
        <v>2094</v>
      </c>
      <c r="B11" s="32" t="s">
        <v>2095</v>
      </c>
      <c r="AH11" s="85" t="s">
        <v>6942</v>
      </c>
    </row>
    <row r="12" spans="1:34" ht="15" customHeight="1" x14ac:dyDescent="0.35">
      <c r="B12" s="30"/>
      <c r="AH12" s="85" t="s">
        <v>6943</v>
      </c>
    </row>
    <row r="13" spans="1:34" ht="15" customHeight="1" x14ac:dyDescent="0.35">
      <c r="B13" s="30"/>
      <c r="C13" s="86"/>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5" t="s">
        <v>6944</v>
      </c>
    </row>
    <row r="14" spans="1:34" ht="15" customHeight="1" thickBot="1" x14ac:dyDescent="0.4">
      <c r="B14" s="31" t="s">
        <v>2096</v>
      </c>
      <c r="C14" s="31">
        <v>2020</v>
      </c>
      <c r="D14" s="31">
        <v>2021</v>
      </c>
      <c r="E14" s="31">
        <v>2022</v>
      </c>
      <c r="F14" s="31">
        <v>2023</v>
      </c>
      <c r="G14" s="31">
        <v>2024</v>
      </c>
      <c r="H14" s="31">
        <v>2025</v>
      </c>
      <c r="I14" s="31">
        <v>2026</v>
      </c>
      <c r="J14" s="31">
        <v>2027</v>
      </c>
      <c r="K14" s="31">
        <v>2028</v>
      </c>
      <c r="L14" s="31">
        <v>2029</v>
      </c>
      <c r="M14" s="31">
        <v>2030</v>
      </c>
      <c r="N14" s="31">
        <v>2031</v>
      </c>
      <c r="O14" s="31">
        <v>2032</v>
      </c>
      <c r="P14" s="31">
        <v>2033</v>
      </c>
      <c r="Q14" s="31">
        <v>2034</v>
      </c>
      <c r="R14" s="31">
        <v>2035</v>
      </c>
      <c r="S14" s="31">
        <v>2036</v>
      </c>
      <c r="T14" s="31">
        <v>2037</v>
      </c>
      <c r="U14" s="31">
        <v>2038</v>
      </c>
      <c r="V14" s="31">
        <v>2039</v>
      </c>
      <c r="W14" s="31">
        <v>2040</v>
      </c>
      <c r="X14" s="31">
        <v>2041</v>
      </c>
      <c r="Y14" s="31">
        <v>2042</v>
      </c>
      <c r="Z14" s="31">
        <v>2043</v>
      </c>
      <c r="AA14" s="31">
        <v>2044</v>
      </c>
      <c r="AB14" s="31">
        <v>2045</v>
      </c>
      <c r="AC14" s="31">
        <v>2046</v>
      </c>
      <c r="AD14" s="31">
        <v>2047</v>
      </c>
      <c r="AE14" s="31">
        <v>2048</v>
      </c>
      <c r="AF14" s="31">
        <v>2049</v>
      </c>
      <c r="AG14" s="31">
        <v>2050</v>
      </c>
      <c r="AH14" s="87" t="s">
        <v>6945</v>
      </c>
    </row>
    <row r="15" spans="1:34" ht="15" customHeight="1" thickTop="1" x14ac:dyDescent="0.35"/>
    <row r="16" spans="1:34" ht="15" customHeight="1" x14ac:dyDescent="0.35">
      <c r="B16" s="33" t="s">
        <v>2097</v>
      </c>
    </row>
    <row r="17" spans="1:34" ht="15" customHeight="1" x14ac:dyDescent="0.35">
      <c r="B17" s="33" t="s">
        <v>2098</v>
      </c>
    </row>
    <row r="18" spans="1:34" ht="15" customHeight="1" x14ac:dyDescent="0.35">
      <c r="B18" s="33" t="s">
        <v>2099</v>
      </c>
    </row>
    <row r="19" spans="1:34" ht="15" customHeight="1" x14ac:dyDescent="0.35">
      <c r="A19" s="84" t="s">
        <v>2100</v>
      </c>
      <c r="B19" s="34" t="s">
        <v>2101</v>
      </c>
      <c r="C19" s="40">
        <v>219.20782500000001</v>
      </c>
      <c r="D19" s="40">
        <v>214.69940199999999</v>
      </c>
      <c r="E19" s="40">
        <v>209.98709099999999</v>
      </c>
      <c r="F19" s="40">
        <v>190.12750199999999</v>
      </c>
      <c r="G19" s="40">
        <v>178.63230899999999</v>
      </c>
      <c r="H19" s="40">
        <v>137.749619</v>
      </c>
      <c r="I19" s="40">
        <v>133.376724</v>
      </c>
      <c r="J19" s="40">
        <v>127.31012699999999</v>
      </c>
      <c r="K19" s="40">
        <v>124.719109</v>
      </c>
      <c r="L19" s="40">
        <v>122.24511</v>
      </c>
      <c r="M19" s="40">
        <v>119.713104</v>
      </c>
      <c r="N19" s="40">
        <v>118.295113</v>
      </c>
      <c r="O19" s="40">
        <v>116.234123</v>
      </c>
      <c r="P19" s="40">
        <v>115.055122</v>
      </c>
      <c r="Q19" s="40">
        <v>114.468636</v>
      </c>
      <c r="R19" s="40">
        <v>112.266121</v>
      </c>
      <c r="S19" s="40">
        <v>112.266121</v>
      </c>
      <c r="T19" s="40">
        <v>111.08513600000001</v>
      </c>
      <c r="U19" s="40">
        <v>108.002335</v>
      </c>
      <c r="V19" s="40">
        <v>107.223328</v>
      </c>
      <c r="W19" s="40">
        <v>107.223328</v>
      </c>
      <c r="X19" s="40">
        <v>106.883331</v>
      </c>
      <c r="Y19" s="40">
        <v>106.883331</v>
      </c>
      <c r="Z19" s="40">
        <v>106.883331</v>
      </c>
      <c r="AA19" s="40">
        <v>106.883331</v>
      </c>
      <c r="AB19" s="40">
        <v>104.369331</v>
      </c>
      <c r="AC19" s="40">
        <v>104.369331</v>
      </c>
      <c r="AD19" s="40">
        <v>103.88233200000001</v>
      </c>
      <c r="AE19" s="40">
        <v>103.88233200000001</v>
      </c>
      <c r="AF19" s="40">
        <v>103.88233200000001</v>
      </c>
      <c r="AG19" s="40">
        <v>103.88233200000001</v>
      </c>
      <c r="AH19" s="36">
        <v>-2.4584999999999999E-2</v>
      </c>
    </row>
    <row r="20" spans="1:34" ht="15" customHeight="1" x14ac:dyDescent="0.35">
      <c r="A20" s="84" t="s">
        <v>2102</v>
      </c>
      <c r="B20" s="34" t="s">
        <v>2103</v>
      </c>
      <c r="C20" s="40">
        <v>73.267005999999995</v>
      </c>
      <c r="D20" s="40">
        <v>72.071906999999996</v>
      </c>
      <c r="E20" s="40">
        <v>67.220802000000006</v>
      </c>
      <c r="F20" s="40">
        <v>62.543007000000003</v>
      </c>
      <c r="G20" s="40">
        <v>57.094296</v>
      </c>
      <c r="H20" s="40">
        <v>56.887397999999997</v>
      </c>
      <c r="I20" s="40">
        <v>52.632198000000002</v>
      </c>
      <c r="J20" s="40">
        <v>52.117198999999999</v>
      </c>
      <c r="K20" s="40">
        <v>50.120201000000002</v>
      </c>
      <c r="L20" s="40">
        <v>48.137802000000001</v>
      </c>
      <c r="M20" s="40">
        <v>47.645401</v>
      </c>
      <c r="N20" s="40">
        <v>45.926898999999999</v>
      </c>
      <c r="O20" s="40">
        <v>45.683903000000001</v>
      </c>
      <c r="P20" s="40">
        <v>44.841099</v>
      </c>
      <c r="Q20" s="40">
        <v>44.338099999999997</v>
      </c>
      <c r="R20" s="40">
        <v>43.367603000000003</v>
      </c>
      <c r="S20" s="40">
        <v>43.287601000000002</v>
      </c>
      <c r="T20" s="40">
        <v>44.059601000000001</v>
      </c>
      <c r="U20" s="40">
        <v>44.059601000000001</v>
      </c>
      <c r="V20" s="40">
        <v>44.059601000000001</v>
      </c>
      <c r="W20" s="40">
        <v>44.059601000000001</v>
      </c>
      <c r="X20" s="40">
        <v>44.059601000000001</v>
      </c>
      <c r="Y20" s="40">
        <v>44.059601000000001</v>
      </c>
      <c r="Z20" s="40">
        <v>44.059601000000001</v>
      </c>
      <c r="AA20" s="40">
        <v>43.953601999999997</v>
      </c>
      <c r="AB20" s="40">
        <v>43.953601999999997</v>
      </c>
      <c r="AC20" s="40">
        <v>43.953601999999997</v>
      </c>
      <c r="AD20" s="40">
        <v>43.953601999999997</v>
      </c>
      <c r="AE20" s="40">
        <v>43.953601999999997</v>
      </c>
      <c r="AF20" s="40">
        <v>43.953601999999997</v>
      </c>
      <c r="AG20" s="40">
        <v>43.953601999999997</v>
      </c>
      <c r="AH20" s="36">
        <v>-1.6888E-2</v>
      </c>
    </row>
    <row r="21" spans="1:34" ht="15" customHeight="1" x14ac:dyDescent="0.35">
      <c r="A21" s="84" t="s">
        <v>2104</v>
      </c>
      <c r="B21" s="34" t="s">
        <v>2105</v>
      </c>
      <c r="C21" s="40">
        <v>267.39880399999998</v>
      </c>
      <c r="D21" s="40">
        <v>270.722015</v>
      </c>
      <c r="E21" s="40">
        <v>283.32205199999999</v>
      </c>
      <c r="F21" s="40">
        <v>286.515198</v>
      </c>
      <c r="G21" s="40">
        <v>290.54324300000002</v>
      </c>
      <c r="H21" s="40">
        <v>304.55105600000002</v>
      </c>
      <c r="I21" s="40">
        <v>317.04482999999999</v>
      </c>
      <c r="J21" s="40">
        <v>322.77468900000002</v>
      </c>
      <c r="K21" s="40">
        <v>326.13772599999999</v>
      </c>
      <c r="L21" s="40">
        <v>329.09927399999998</v>
      </c>
      <c r="M21" s="40">
        <v>330.15774499999998</v>
      </c>
      <c r="N21" s="40">
        <v>334.80093399999998</v>
      </c>
      <c r="O21" s="40">
        <v>339.36245700000001</v>
      </c>
      <c r="P21" s="40">
        <v>342.82009900000003</v>
      </c>
      <c r="Q21" s="40">
        <v>346.68069500000001</v>
      </c>
      <c r="R21" s="40">
        <v>350.92544600000002</v>
      </c>
      <c r="S21" s="40">
        <v>354.13928199999998</v>
      </c>
      <c r="T21" s="40">
        <v>358.27658100000002</v>
      </c>
      <c r="U21" s="40">
        <v>362.171967</v>
      </c>
      <c r="V21" s="40">
        <v>364.63836700000002</v>
      </c>
      <c r="W21" s="40">
        <v>369.78927599999997</v>
      </c>
      <c r="X21" s="40">
        <v>373.11715700000002</v>
      </c>
      <c r="Y21" s="40">
        <v>375.42636099999999</v>
      </c>
      <c r="Z21" s="40">
        <v>381.231964</v>
      </c>
      <c r="AA21" s="40">
        <v>385.378693</v>
      </c>
      <c r="AB21" s="40">
        <v>389.63885499999998</v>
      </c>
      <c r="AC21" s="40">
        <v>392.61282299999999</v>
      </c>
      <c r="AD21" s="40">
        <v>397.19998199999998</v>
      </c>
      <c r="AE21" s="40">
        <v>402.626465</v>
      </c>
      <c r="AF21" s="40">
        <v>410.37069700000001</v>
      </c>
      <c r="AG21" s="40">
        <v>416.54162600000001</v>
      </c>
      <c r="AH21" s="36">
        <v>1.4884E-2</v>
      </c>
    </row>
    <row r="22" spans="1:34" ht="15" customHeight="1" x14ac:dyDescent="0.35">
      <c r="A22" s="84" t="s">
        <v>2106</v>
      </c>
      <c r="B22" s="34" t="s">
        <v>2107</v>
      </c>
      <c r="C22" s="40">
        <v>143.14643899999999</v>
      </c>
      <c r="D22" s="40">
        <v>154.54177899999999</v>
      </c>
      <c r="E22" s="40">
        <v>160.60020399999999</v>
      </c>
      <c r="F22" s="40">
        <v>166.52525299999999</v>
      </c>
      <c r="G22" s="40">
        <v>170.81016500000001</v>
      </c>
      <c r="H22" s="40">
        <v>182.87408400000001</v>
      </c>
      <c r="I22" s="40">
        <v>187.33715799999999</v>
      </c>
      <c r="J22" s="40">
        <v>192.00456199999999</v>
      </c>
      <c r="K22" s="40">
        <v>195.10618600000001</v>
      </c>
      <c r="L22" s="40">
        <v>198.11348000000001</v>
      </c>
      <c r="M22" s="40">
        <v>200.33912699999999</v>
      </c>
      <c r="N22" s="40">
        <v>204.01338200000001</v>
      </c>
      <c r="O22" s="40">
        <v>206.237335</v>
      </c>
      <c r="P22" s="40">
        <v>209.17494199999999</v>
      </c>
      <c r="Q22" s="40">
        <v>213.92787200000001</v>
      </c>
      <c r="R22" s="40">
        <v>218.48142999999999</v>
      </c>
      <c r="S22" s="40">
        <v>222.81385800000001</v>
      </c>
      <c r="T22" s="40">
        <v>228.241409</v>
      </c>
      <c r="U22" s="40">
        <v>232.28114299999999</v>
      </c>
      <c r="V22" s="40">
        <v>238.72636399999999</v>
      </c>
      <c r="W22" s="40">
        <v>242.29002399999999</v>
      </c>
      <c r="X22" s="40">
        <v>246.659164</v>
      </c>
      <c r="Y22" s="40">
        <v>253.87802099999999</v>
      </c>
      <c r="Z22" s="40">
        <v>262.941193</v>
      </c>
      <c r="AA22" s="40">
        <v>268.423676</v>
      </c>
      <c r="AB22" s="40">
        <v>274.54974399999998</v>
      </c>
      <c r="AC22" s="40">
        <v>279.70339999999999</v>
      </c>
      <c r="AD22" s="40">
        <v>286.01058999999998</v>
      </c>
      <c r="AE22" s="40">
        <v>295.08425899999997</v>
      </c>
      <c r="AF22" s="40">
        <v>301.00430299999999</v>
      </c>
      <c r="AG22" s="40">
        <v>307.40304600000002</v>
      </c>
      <c r="AH22" s="36">
        <v>2.5804000000000001E-2</v>
      </c>
    </row>
    <row r="23" spans="1:34" ht="15" customHeight="1" x14ac:dyDescent="0.35">
      <c r="A23" s="84" t="s">
        <v>2108</v>
      </c>
      <c r="B23" s="34" t="s">
        <v>2109</v>
      </c>
      <c r="C23" s="40">
        <v>97.120911000000007</v>
      </c>
      <c r="D23" s="40">
        <v>92.484604000000004</v>
      </c>
      <c r="E23" s="40">
        <v>92.860007999999993</v>
      </c>
      <c r="F23" s="40">
        <v>92.904007000000007</v>
      </c>
      <c r="G23" s="40">
        <v>92.954802999999998</v>
      </c>
      <c r="H23" s="40">
        <v>91.863929999999996</v>
      </c>
      <c r="I23" s="40">
        <v>80.659355000000005</v>
      </c>
      <c r="J23" s="40">
        <v>78.783530999999996</v>
      </c>
      <c r="K23" s="40">
        <v>78.818695000000005</v>
      </c>
      <c r="L23" s="40">
        <v>76.788666000000006</v>
      </c>
      <c r="M23" s="40">
        <v>76.874741</v>
      </c>
      <c r="N23" s="40">
        <v>77.013442999999995</v>
      </c>
      <c r="O23" s="40">
        <v>77.109756000000004</v>
      </c>
      <c r="P23" s="40">
        <v>76.137282999999996</v>
      </c>
      <c r="Q23" s="40">
        <v>74.091353999999995</v>
      </c>
      <c r="R23" s="40">
        <v>74.269699000000003</v>
      </c>
      <c r="S23" s="40">
        <v>73.501282000000003</v>
      </c>
      <c r="T23" s="40">
        <v>73.528037999999995</v>
      </c>
      <c r="U23" s="40">
        <v>73.554787000000005</v>
      </c>
      <c r="V23" s="40">
        <v>73.554787000000005</v>
      </c>
      <c r="W23" s="40">
        <v>72.445510999999996</v>
      </c>
      <c r="X23" s="40">
        <v>72.604445999999996</v>
      </c>
      <c r="Y23" s="40">
        <v>72.719436999999999</v>
      </c>
      <c r="Z23" s="40">
        <v>72.830353000000002</v>
      </c>
      <c r="AA23" s="40">
        <v>72.926261999999994</v>
      </c>
      <c r="AB23" s="40">
        <v>73.030144000000007</v>
      </c>
      <c r="AC23" s="40">
        <v>73.084243999999998</v>
      </c>
      <c r="AD23" s="40">
        <v>72.167343000000002</v>
      </c>
      <c r="AE23" s="40">
        <v>72.201035000000005</v>
      </c>
      <c r="AF23" s="40">
        <v>72.241744999999995</v>
      </c>
      <c r="AG23" s="40">
        <v>72.304069999999996</v>
      </c>
      <c r="AH23" s="36">
        <v>-9.7879999999999998E-3</v>
      </c>
    </row>
    <row r="24" spans="1:34" ht="15" customHeight="1" x14ac:dyDescent="0.35">
      <c r="A24" s="84" t="s">
        <v>2110</v>
      </c>
      <c r="B24" s="34" t="s">
        <v>2111</v>
      </c>
      <c r="C24" s="40">
        <v>22.778303000000001</v>
      </c>
      <c r="D24" s="40">
        <v>22.778303000000001</v>
      </c>
      <c r="E24" s="40">
        <v>22.778303000000001</v>
      </c>
      <c r="F24" s="40">
        <v>22.778303000000001</v>
      </c>
      <c r="G24" s="40">
        <v>22.778303000000001</v>
      </c>
      <c r="H24" s="40">
        <v>22.778303000000001</v>
      </c>
      <c r="I24" s="40">
        <v>22.778303000000001</v>
      </c>
      <c r="J24" s="40">
        <v>22.778303000000001</v>
      </c>
      <c r="K24" s="40">
        <v>22.778303000000001</v>
      </c>
      <c r="L24" s="40">
        <v>22.778303000000001</v>
      </c>
      <c r="M24" s="40">
        <v>22.778303000000001</v>
      </c>
      <c r="N24" s="40">
        <v>22.778303000000001</v>
      </c>
      <c r="O24" s="40">
        <v>22.778303000000001</v>
      </c>
      <c r="P24" s="40">
        <v>22.778303000000001</v>
      </c>
      <c r="Q24" s="40">
        <v>22.778303000000001</v>
      </c>
      <c r="R24" s="40">
        <v>22.778303000000001</v>
      </c>
      <c r="S24" s="40">
        <v>22.778303000000001</v>
      </c>
      <c r="T24" s="40">
        <v>22.778303000000001</v>
      </c>
      <c r="U24" s="40">
        <v>22.778303000000001</v>
      </c>
      <c r="V24" s="40">
        <v>22.778303000000001</v>
      </c>
      <c r="W24" s="40">
        <v>22.778303000000001</v>
      </c>
      <c r="X24" s="40">
        <v>22.778303000000001</v>
      </c>
      <c r="Y24" s="40">
        <v>22.778303000000001</v>
      </c>
      <c r="Z24" s="40">
        <v>22.778303000000001</v>
      </c>
      <c r="AA24" s="40">
        <v>22.778303000000001</v>
      </c>
      <c r="AB24" s="40">
        <v>22.778303000000001</v>
      </c>
      <c r="AC24" s="40">
        <v>22.778303000000001</v>
      </c>
      <c r="AD24" s="40">
        <v>22.778303000000001</v>
      </c>
      <c r="AE24" s="40">
        <v>22.778303000000001</v>
      </c>
      <c r="AF24" s="40">
        <v>22.778303000000001</v>
      </c>
      <c r="AG24" s="40">
        <v>22.778303000000001</v>
      </c>
      <c r="AH24" s="36">
        <v>0</v>
      </c>
    </row>
    <row r="25" spans="1:34" ht="15" customHeight="1" x14ac:dyDescent="0.35">
      <c r="A25" s="84" t="s">
        <v>2112</v>
      </c>
      <c r="B25" s="34" t="s">
        <v>2113</v>
      </c>
      <c r="C25" s="40">
        <v>3.1509999999999998</v>
      </c>
      <c r="D25" s="40">
        <v>6.9255000000000004</v>
      </c>
      <c r="E25" s="40">
        <v>8.623799</v>
      </c>
      <c r="F25" s="40">
        <v>9.5348000000000006</v>
      </c>
      <c r="G25" s="40">
        <v>10.1648</v>
      </c>
      <c r="H25" s="40">
        <v>10.607799999999999</v>
      </c>
      <c r="I25" s="40">
        <v>11.048738</v>
      </c>
      <c r="J25" s="40">
        <v>11.55354</v>
      </c>
      <c r="K25" s="40">
        <v>11.96454</v>
      </c>
      <c r="L25" s="40">
        <v>12.375540000000001</v>
      </c>
      <c r="M25" s="40">
        <v>12.786541</v>
      </c>
      <c r="N25" s="40">
        <v>12.786541</v>
      </c>
      <c r="O25" s="40">
        <v>12.85284</v>
      </c>
      <c r="P25" s="40">
        <v>12.866369000000001</v>
      </c>
      <c r="Q25" s="40">
        <v>12.959417999999999</v>
      </c>
      <c r="R25" s="40">
        <v>16.018660000000001</v>
      </c>
      <c r="S25" s="40">
        <v>16.104762999999998</v>
      </c>
      <c r="T25" s="40">
        <v>16.102764000000001</v>
      </c>
      <c r="U25" s="40">
        <v>16.102764000000001</v>
      </c>
      <c r="V25" s="40">
        <v>16.102764000000001</v>
      </c>
      <c r="W25" s="40">
        <v>16.411545</v>
      </c>
      <c r="X25" s="40">
        <v>16.553111999999999</v>
      </c>
      <c r="Y25" s="40">
        <v>16.553111999999999</v>
      </c>
      <c r="Z25" s="40">
        <v>17.113835999999999</v>
      </c>
      <c r="AA25" s="40">
        <v>17.441472999999998</v>
      </c>
      <c r="AB25" s="40">
        <v>17.74662</v>
      </c>
      <c r="AC25" s="40">
        <v>19.441296000000001</v>
      </c>
      <c r="AD25" s="40">
        <v>19.593993999999999</v>
      </c>
      <c r="AE25" s="40">
        <v>19.909217999999999</v>
      </c>
      <c r="AF25" s="40">
        <v>20.367298000000002</v>
      </c>
      <c r="AG25" s="40">
        <v>20.575191</v>
      </c>
      <c r="AH25" s="36">
        <v>6.4543000000000003E-2</v>
      </c>
    </row>
    <row r="26" spans="1:34" ht="15" customHeight="1" x14ac:dyDescent="0.35">
      <c r="A26" s="84" t="s">
        <v>2114</v>
      </c>
      <c r="B26" s="34" t="s">
        <v>2115</v>
      </c>
      <c r="C26" s="40">
        <v>0.20419999999999999</v>
      </c>
      <c r="D26" s="40">
        <v>0.2303</v>
      </c>
      <c r="E26" s="40">
        <v>0.2303</v>
      </c>
      <c r="F26" s="40">
        <v>0.23136999999999999</v>
      </c>
      <c r="G26" s="40">
        <v>0.232485</v>
      </c>
      <c r="H26" s="40">
        <v>0.232485</v>
      </c>
      <c r="I26" s="40">
        <v>0.232485</v>
      </c>
      <c r="J26" s="40">
        <v>0.232485</v>
      </c>
      <c r="K26" s="40">
        <v>0.232485</v>
      </c>
      <c r="L26" s="40">
        <v>0.232485</v>
      </c>
      <c r="M26" s="40">
        <v>0.232485</v>
      </c>
      <c r="N26" s="40">
        <v>0.23138500000000001</v>
      </c>
      <c r="O26" s="40">
        <v>0.23138500000000001</v>
      </c>
      <c r="P26" s="40">
        <v>0.23138500000000001</v>
      </c>
      <c r="Q26" s="40">
        <v>0.23138500000000001</v>
      </c>
      <c r="R26" s="40">
        <v>0.23245299999999999</v>
      </c>
      <c r="S26" s="40">
        <v>0.23245299999999999</v>
      </c>
      <c r="T26" s="40">
        <v>0.23245299999999999</v>
      </c>
      <c r="U26" s="40">
        <v>0.23245299999999999</v>
      </c>
      <c r="V26" s="40">
        <v>0.23245299999999999</v>
      </c>
      <c r="W26" s="40">
        <v>0.23245299999999999</v>
      </c>
      <c r="X26" s="40">
        <v>0.23245299999999999</v>
      </c>
      <c r="Y26" s="40">
        <v>0.23245299999999999</v>
      </c>
      <c r="Z26" s="40">
        <v>0.23245299999999999</v>
      </c>
      <c r="AA26" s="40">
        <v>0.23245299999999999</v>
      </c>
      <c r="AB26" s="40">
        <v>0.23245299999999999</v>
      </c>
      <c r="AC26" s="40">
        <v>0.23245299999999999</v>
      </c>
      <c r="AD26" s="40">
        <v>0.23245299999999999</v>
      </c>
      <c r="AE26" s="40">
        <v>0.23245299999999999</v>
      </c>
      <c r="AF26" s="40">
        <v>0.23245299999999999</v>
      </c>
      <c r="AG26" s="40">
        <v>0.23347699999999999</v>
      </c>
      <c r="AH26" s="36">
        <v>4.4759999999999999E-3</v>
      </c>
    </row>
    <row r="27" spans="1:34" ht="15" customHeight="1" x14ac:dyDescent="0.35">
      <c r="A27" s="84" t="s">
        <v>2116</v>
      </c>
      <c r="B27" s="34" t="s">
        <v>2117</v>
      </c>
      <c r="C27" s="40">
        <v>264.90811200000002</v>
      </c>
      <c r="D27" s="40">
        <v>284.66000400000001</v>
      </c>
      <c r="E27" s="40">
        <v>303.68536399999999</v>
      </c>
      <c r="F27" s="40">
        <v>336.42031900000001</v>
      </c>
      <c r="G27" s="40">
        <v>380.06961100000001</v>
      </c>
      <c r="H27" s="40">
        <v>398.693085</v>
      </c>
      <c r="I27" s="40">
        <v>419.69537400000002</v>
      </c>
      <c r="J27" s="40">
        <v>436.45974699999999</v>
      </c>
      <c r="K27" s="40">
        <v>446.47961400000003</v>
      </c>
      <c r="L27" s="40">
        <v>461.437073</v>
      </c>
      <c r="M27" s="40">
        <v>477.15182499999997</v>
      </c>
      <c r="N27" s="40">
        <v>485.931061</v>
      </c>
      <c r="O27" s="40">
        <v>497.48580900000002</v>
      </c>
      <c r="P27" s="40">
        <v>508.34326199999998</v>
      </c>
      <c r="Q27" s="40">
        <v>521.37561000000005</v>
      </c>
      <c r="R27" s="40">
        <v>540.42401099999995</v>
      </c>
      <c r="S27" s="40">
        <v>548.07287599999995</v>
      </c>
      <c r="T27" s="40">
        <v>556.19586200000003</v>
      </c>
      <c r="U27" s="40">
        <v>565.696777</v>
      </c>
      <c r="V27" s="40">
        <v>570.93194600000004</v>
      </c>
      <c r="W27" s="40">
        <v>577.02581799999996</v>
      </c>
      <c r="X27" s="40">
        <v>588.15911900000003</v>
      </c>
      <c r="Y27" s="40">
        <v>594.29882799999996</v>
      </c>
      <c r="Z27" s="40">
        <v>601.95416299999999</v>
      </c>
      <c r="AA27" s="40">
        <v>611.64349400000003</v>
      </c>
      <c r="AB27" s="40">
        <v>625.63287400000002</v>
      </c>
      <c r="AC27" s="40">
        <v>640.63708499999996</v>
      </c>
      <c r="AD27" s="40">
        <v>656.79107699999997</v>
      </c>
      <c r="AE27" s="40">
        <v>665.10308799999996</v>
      </c>
      <c r="AF27" s="40">
        <v>677.40319799999997</v>
      </c>
      <c r="AG27" s="40">
        <v>689.20111099999997</v>
      </c>
      <c r="AH27" s="36">
        <v>3.2384999999999997E-2</v>
      </c>
    </row>
    <row r="28" spans="1:34" ht="15" customHeight="1" x14ac:dyDescent="0.35">
      <c r="A28" s="84" t="s">
        <v>2118</v>
      </c>
      <c r="B28" s="34" t="s">
        <v>2119</v>
      </c>
      <c r="C28" s="40">
        <v>0</v>
      </c>
      <c r="D28" s="40">
        <v>0</v>
      </c>
      <c r="E28" s="40">
        <v>1.1477040000000001</v>
      </c>
      <c r="F28" s="40">
        <v>1.518443</v>
      </c>
      <c r="G28" s="40">
        <v>1.9681900000000001</v>
      </c>
      <c r="H28" s="40">
        <v>2.835906</v>
      </c>
      <c r="I28" s="40">
        <v>3.2806090000000001</v>
      </c>
      <c r="J28" s="40">
        <v>3.7841170000000002</v>
      </c>
      <c r="K28" s="40">
        <v>4.4486850000000002</v>
      </c>
      <c r="L28" s="40">
        <v>5.1270980000000002</v>
      </c>
      <c r="M28" s="40">
        <v>5.8100370000000003</v>
      </c>
      <c r="N28" s="40">
        <v>6.5254279999999998</v>
      </c>
      <c r="O28" s="40">
        <v>7.2915080000000003</v>
      </c>
      <c r="P28" s="40">
        <v>8.0731929999999998</v>
      </c>
      <c r="Q28" s="40">
        <v>8.9240980000000008</v>
      </c>
      <c r="R28" s="40">
        <v>9.8111809999999995</v>
      </c>
      <c r="S28" s="40">
        <v>10.935399</v>
      </c>
      <c r="T28" s="40">
        <v>12.167045</v>
      </c>
      <c r="U28" s="40">
        <v>13.408576999999999</v>
      </c>
      <c r="V28" s="40">
        <v>14.729175</v>
      </c>
      <c r="W28" s="40">
        <v>16.063938</v>
      </c>
      <c r="X28" s="40">
        <v>17.426279000000001</v>
      </c>
      <c r="Y28" s="40">
        <v>18.853794000000001</v>
      </c>
      <c r="Z28" s="40">
        <v>20.413018999999998</v>
      </c>
      <c r="AA28" s="40">
        <v>21.984665</v>
      </c>
      <c r="AB28" s="40">
        <v>23.592424000000001</v>
      </c>
      <c r="AC28" s="40">
        <v>25.295141000000001</v>
      </c>
      <c r="AD28" s="40">
        <v>27.064219999999999</v>
      </c>
      <c r="AE28" s="40">
        <v>28.938288</v>
      </c>
      <c r="AF28" s="40">
        <v>30.912583999999999</v>
      </c>
      <c r="AG28" s="40">
        <v>32.993228999999999</v>
      </c>
      <c r="AH28" s="36" t="s">
        <v>2120</v>
      </c>
    </row>
    <row r="29" spans="1:34" ht="15" customHeight="1" x14ac:dyDescent="0.35">
      <c r="A29" s="84" t="s">
        <v>2121</v>
      </c>
      <c r="B29" s="33" t="s">
        <v>2122</v>
      </c>
      <c r="C29" s="41">
        <v>1091.1826169999999</v>
      </c>
      <c r="D29" s="41">
        <v>1119.1137699999999</v>
      </c>
      <c r="E29" s="41">
        <v>1150.4555660000001</v>
      </c>
      <c r="F29" s="41">
        <v>1169.0981449999999</v>
      </c>
      <c r="G29" s="41">
        <v>1205.248169</v>
      </c>
      <c r="H29" s="41">
        <v>1209.0737300000001</v>
      </c>
      <c r="I29" s="41">
        <v>1228.0858149999999</v>
      </c>
      <c r="J29" s="41">
        <v>1247.7983400000001</v>
      </c>
      <c r="K29" s="41">
        <v>1260.805664</v>
      </c>
      <c r="L29" s="41">
        <v>1276.334717</v>
      </c>
      <c r="M29" s="41">
        <v>1293.4892580000001</v>
      </c>
      <c r="N29" s="41">
        <v>1308.3023679999999</v>
      </c>
      <c r="O29" s="41">
        <v>1325.2673339999999</v>
      </c>
      <c r="P29" s="41">
        <v>1340.3210449999999</v>
      </c>
      <c r="Q29" s="41">
        <v>1359.775513</v>
      </c>
      <c r="R29" s="41">
        <v>1388.5749510000001</v>
      </c>
      <c r="S29" s="41">
        <v>1404.1319579999999</v>
      </c>
      <c r="T29" s="41">
        <v>1422.667236</v>
      </c>
      <c r="U29" s="41">
        <v>1438.2886960000001</v>
      </c>
      <c r="V29" s="41">
        <v>1452.977173</v>
      </c>
      <c r="W29" s="41">
        <v>1468.3198239999999</v>
      </c>
      <c r="X29" s="41">
        <v>1488.4730219999999</v>
      </c>
      <c r="Y29" s="41">
        <v>1505.6832280000001</v>
      </c>
      <c r="Z29" s="41">
        <v>1530.438232</v>
      </c>
      <c r="AA29" s="41">
        <v>1551.645996</v>
      </c>
      <c r="AB29" s="41">
        <v>1575.5242920000001</v>
      </c>
      <c r="AC29" s="41">
        <v>1602.107788</v>
      </c>
      <c r="AD29" s="41">
        <v>1629.6739500000001</v>
      </c>
      <c r="AE29" s="41">
        <v>1654.7089840000001</v>
      </c>
      <c r="AF29" s="41">
        <v>1683.146606</v>
      </c>
      <c r="AG29" s="41">
        <v>1709.8660890000001</v>
      </c>
      <c r="AH29" s="38">
        <v>1.5084E-2</v>
      </c>
    </row>
    <row r="31" spans="1:34" ht="15" customHeight="1" x14ac:dyDescent="0.35">
      <c r="B31" s="33" t="s">
        <v>2123</v>
      </c>
    </row>
    <row r="32" spans="1:34" ht="15" customHeight="1" x14ac:dyDescent="0.35">
      <c r="A32" s="84" t="s">
        <v>2124</v>
      </c>
      <c r="B32" s="34" t="s">
        <v>2125</v>
      </c>
      <c r="C32" s="40" t="s">
        <v>2120</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36" t="s">
        <v>2120</v>
      </c>
    </row>
    <row r="33" spans="1:34" ht="15" customHeight="1" x14ac:dyDescent="0.35">
      <c r="A33" s="84" t="s">
        <v>2126</v>
      </c>
      <c r="B33" s="34" t="s">
        <v>2127</v>
      </c>
      <c r="C33" s="40" t="s">
        <v>2120</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36" t="s">
        <v>2120</v>
      </c>
    </row>
    <row r="34" spans="1:34" ht="15" customHeight="1" x14ac:dyDescent="0.35">
      <c r="A34" s="84" t="s">
        <v>2128</v>
      </c>
      <c r="B34" s="34" t="s">
        <v>2129</v>
      </c>
      <c r="C34" s="40" t="s">
        <v>2120</v>
      </c>
      <c r="D34" s="40">
        <v>3.3792</v>
      </c>
      <c r="E34" s="40">
        <v>17.000202000000002</v>
      </c>
      <c r="F34" s="40">
        <v>17.000202000000002</v>
      </c>
      <c r="G34" s="40">
        <v>17.000202000000002</v>
      </c>
      <c r="H34" s="40">
        <v>17.000202000000002</v>
      </c>
      <c r="I34" s="40">
        <v>17.000202000000002</v>
      </c>
      <c r="J34" s="40">
        <v>17.000202000000002</v>
      </c>
      <c r="K34" s="40">
        <v>17.000202000000002</v>
      </c>
      <c r="L34" s="40">
        <v>17.000202000000002</v>
      </c>
      <c r="M34" s="40">
        <v>17.000202000000002</v>
      </c>
      <c r="N34" s="40">
        <v>17.000202000000002</v>
      </c>
      <c r="O34" s="40">
        <v>17.000202000000002</v>
      </c>
      <c r="P34" s="40">
        <v>17.000202000000002</v>
      </c>
      <c r="Q34" s="40">
        <v>17.000202000000002</v>
      </c>
      <c r="R34" s="40">
        <v>17.000202000000002</v>
      </c>
      <c r="S34" s="40">
        <v>17.000202000000002</v>
      </c>
      <c r="T34" s="40">
        <v>17.000202000000002</v>
      </c>
      <c r="U34" s="40">
        <v>17.000202000000002</v>
      </c>
      <c r="V34" s="40">
        <v>17.000202000000002</v>
      </c>
      <c r="W34" s="40">
        <v>17.000202000000002</v>
      </c>
      <c r="X34" s="40">
        <v>17.000202000000002</v>
      </c>
      <c r="Y34" s="40">
        <v>17.000202000000002</v>
      </c>
      <c r="Z34" s="40">
        <v>17.000202000000002</v>
      </c>
      <c r="AA34" s="40">
        <v>17.000202000000002</v>
      </c>
      <c r="AB34" s="40">
        <v>17.000202000000002</v>
      </c>
      <c r="AC34" s="40">
        <v>17.000202000000002</v>
      </c>
      <c r="AD34" s="40">
        <v>17.000202000000002</v>
      </c>
      <c r="AE34" s="40">
        <v>17.000202000000002</v>
      </c>
      <c r="AF34" s="40">
        <v>17.000202000000002</v>
      </c>
      <c r="AG34" s="40">
        <v>17.000202000000002</v>
      </c>
      <c r="AH34" s="36" t="s">
        <v>2120</v>
      </c>
    </row>
    <row r="35" spans="1:34" ht="15" customHeight="1" x14ac:dyDescent="0.35">
      <c r="A35" s="84" t="s">
        <v>2130</v>
      </c>
      <c r="B35" s="34" t="s">
        <v>2131</v>
      </c>
      <c r="C35" s="40" t="s">
        <v>2120</v>
      </c>
      <c r="D35" s="40">
        <v>3.2778</v>
      </c>
      <c r="E35" s="40">
        <v>4.028899</v>
      </c>
      <c r="F35" s="40">
        <v>4.028899</v>
      </c>
      <c r="G35" s="40">
        <v>4.5458990000000004</v>
      </c>
      <c r="H35" s="40">
        <v>4.5458990000000004</v>
      </c>
      <c r="I35" s="40">
        <v>4.5458990000000004</v>
      </c>
      <c r="J35" s="40">
        <v>4.5458990000000004</v>
      </c>
      <c r="K35" s="40">
        <v>4.5458990000000004</v>
      </c>
      <c r="L35" s="40">
        <v>4.5458990000000004</v>
      </c>
      <c r="M35" s="40">
        <v>4.5458990000000004</v>
      </c>
      <c r="N35" s="40">
        <v>4.5458990000000004</v>
      </c>
      <c r="O35" s="40">
        <v>4.5458990000000004</v>
      </c>
      <c r="P35" s="40">
        <v>4.5458990000000004</v>
      </c>
      <c r="Q35" s="40">
        <v>4.5458990000000004</v>
      </c>
      <c r="R35" s="40">
        <v>4.5458990000000004</v>
      </c>
      <c r="S35" s="40">
        <v>4.5458990000000004</v>
      </c>
      <c r="T35" s="40">
        <v>4.5458990000000004</v>
      </c>
      <c r="U35" s="40">
        <v>4.5458990000000004</v>
      </c>
      <c r="V35" s="40">
        <v>4.5458990000000004</v>
      </c>
      <c r="W35" s="40">
        <v>4.5458990000000004</v>
      </c>
      <c r="X35" s="40">
        <v>4.5458990000000004</v>
      </c>
      <c r="Y35" s="40">
        <v>4.5458990000000004</v>
      </c>
      <c r="Z35" s="40">
        <v>4.5458990000000004</v>
      </c>
      <c r="AA35" s="40">
        <v>4.5458990000000004</v>
      </c>
      <c r="AB35" s="40">
        <v>4.5458990000000004</v>
      </c>
      <c r="AC35" s="40">
        <v>4.5458990000000004</v>
      </c>
      <c r="AD35" s="40">
        <v>4.5458990000000004</v>
      </c>
      <c r="AE35" s="40">
        <v>4.5458990000000004</v>
      </c>
      <c r="AF35" s="40">
        <v>4.5458990000000004</v>
      </c>
      <c r="AG35" s="40">
        <v>4.5458990000000004</v>
      </c>
      <c r="AH35" s="36" t="s">
        <v>2120</v>
      </c>
    </row>
    <row r="36" spans="1:34" ht="15" customHeight="1" x14ac:dyDescent="0.35">
      <c r="A36" s="84" t="s">
        <v>2132</v>
      </c>
      <c r="B36" s="34" t="s">
        <v>2133</v>
      </c>
      <c r="C36" s="40" t="s">
        <v>2120</v>
      </c>
      <c r="D36" s="40">
        <v>1.1000000000000001</v>
      </c>
      <c r="E36" s="40">
        <v>2.2000000000000002</v>
      </c>
      <c r="F36" s="40">
        <v>2.2000000000000002</v>
      </c>
      <c r="G36" s="40">
        <v>2.2000000000000002</v>
      </c>
      <c r="H36" s="40">
        <v>2.2000000000000002</v>
      </c>
      <c r="I36" s="40">
        <v>2.2000000000000002</v>
      </c>
      <c r="J36" s="40">
        <v>2.2000000000000002</v>
      </c>
      <c r="K36" s="40">
        <v>2.2000000000000002</v>
      </c>
      <c r="L36" s="40">
        <v>2.2000000000000002</v>
      </c>
      <c r="M36" s="40">
        <v>2.2000000000000002</v>
      </c>
      <c r="N36" s="40">
        <v>2.2000000000000002</v>
      </c>
      <c r="O36" s="40">
        <v>2.2000000000000002</v>
      </c>
      <c r="P36" s="40">
        <v>2.2000000000000002</v>
      </c>
      <c r="Q36" s="40">
        <v>2.2000000000000002</v>
      </c>
      <c r="R36" s="40">
        <v>2.2000000000000002</v>
      </c>
      <c r="S36" s="40">
        <v>2.2000000000000002</v>
      </c>
      <c r="T36" s="40">
        <v>2.2000000000000002</v>
      </c>
      <c r="U36" s="40">
        <v>2.2000000000000002</v>
      </c>
      <c r="V36" s="40">
        <v>2.2000000000000002</v>
      </c>
      <c r="W36" s="40">
        <v>2.2000000000000002</v>
      </c>
      <c r="X36" s="40">
        <v>2.2000000000000002</v>
      </c>
      <c r="Y36" s="40">
        <v>2.2000000000000002</v>
      </c>
      <c r="Z36" s="40">
        <v>2.2000000000000002</v>
      </c>
      <c r="AA36" s="40">
        <v>2.2000000000000002</v>
      </c>
      <c r="AB36" s="40">
        <v>2.2000000000000002</v>
      </c>
      <c r="AC36" s="40">
        <v>2.2000000000000002</v>
      </c>
      <c r="AD36" s="40">
        <v>2.2000000000000002</v>
      </c>
      <c r="AE36" s="40">
        <v>2.2000000000000002</v>
      </c>
      <c r="AF36" s="40">
        <v>2.2000000000000002</v>
      </c>
      <c r="AG36" s="40">
        <v>2.2000000000000002</v>
      </c>
      <c r="AH36" s="36" t="s">
        <v>2120</v>
      </c>
    </row>
    <row r="37" spans="1:34" ht="15" customHeight="1" x14ac:dyDescent="0.35">
      <c r="A37" s="84" t="s">
        <v>2134</v>
      </c>
      <c r="B37" s="34" t="s">
        <v>2135</v>
      </c>
      <c r="C37" s="40" t="s">
        <v>2120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36" t="s">
        <v>2120</v>
      </c>
    </row>
    <row r="38" spans="1:34" ht="15" customHeight="1" x14ac:dyDescent="0.35">
      <c r="A38" s="84" t="s">
        <v>2136</v>
      </c>
      <c r="B38" s="34" t="s">
        <v>2137</v>
      </c>
      <c r="C38" s="40" t="s">
        <v>2120</v>
      </c>
      <c r="D38" s="40">
        <v>3.7745000000000002</v>
      </c>
      <c r="E38" s="40">
        <v>5.4727990000000002</v>
      </c>
      <c r="F38" s="40">
        <v>6.3837999999999999</v>
      </c>
      <c r="G38" s="40">
        <v>7.0148000000000001</v>
      </c>
      <c r="H38" s="40">
        <v>7.4577999999999998</v>
      </c>
      <c r="I38" s="40">
        <v>7.8688000000000002</v>
      </c>
      <c r="J38" s="40">
        <v>8.2797999999999998</v>
      </c>
      <c r="K38" s="40">
        <v>8.6907999999999994</v>
      </c>
      <c r="L38" s="40">
        <v>9.1017989999999998</v>
      </c>
      <c r="M38" s="40">
        <v>9.5128000000000004</v>
      </c>
      <c r="N38" s="40">
        <v>9.5128000000000004</v>
      </c>
      <c r="O38" s="40">
        <v>9.5128000000000004</v>
      </c>
      <c r="P38" s="40">
        <v>9.5128000000000004</v>
      </c>
      <c r="Q38" s="40">
        <v>9.5128000000000004</v>
      </c>
      <c r="R38" s="40">
        <v>12.462799</v>
      </c>
      <c r="S38" s="40">
        <v>12.462799</v>
      </c>
      <c r="T38" s="40">
        <v>12.462799</v>
      </c>
      <c r="U38" s="40">
        <v>12.462799</v>
      </c>
      <c r="V38" s="40">
        <v>12.462799</v>
      </c>
      <c r="W38" s="40">
        <v>12.7128</v>
      </c>
      <c r="X38" s="40">
        <v>12.7128</v>
      </c>
      <c r="Y38" s="40">
        <v>12.7128</v>
      </c>
      <c r="Z38" s="40">
        <v>12.7128</v>
      </c>
      <c r="AA38" s="40">
        <v>12.7128</v>
      </c>
      <c r="AB38" s="40">
        <v>12.9628</v>
      </c>
      <c r="AC38" s="40">
        <v>12.9628</v>
      </c>
      <c r="AD38" s="40">
        <v>12.9628</v>
      </c>
      <c r="AE38" s="40">
        <v>12.9628</v>
      </c>
      <c r="AF38" s="40">
        <v>12.9628</v>
      </c>
      <c r="AG38" s="40">
        <v>12.9628</v>
      </c>
      <c r="AH38" s="36" t="s">
        <v>2120</v>
      </c>
    </row>
    <row r="39" spans="1:34" ht="15" customHeight="1" x14ac:dyDescent="0.35">
      <c r="A39" s="84" t="s">
        <v>2138</v>
      </c>
      <c r="B39" s="34" t="s">
        <v>2139</v>
      </c>
      <c r="C39" s="40" t="s">
        <v>2120</v>
      </c>
      <c r="D39" s="40">
        <v>2.6100000000000002E-2</v>
      </c>
      <c r="E39" s="40">
        <v>2.6100000000000002E-2</v>
      </c>
      <c r="F39" s="40">
        <v>2.6100000000000002E-2</v>
      </c>
      <c r="G39" s="40">
        <v>2.6100000000000002E-2</v>
      </c>
      <c r="H39" s="40">
        <v>2.6100000000000002E-2</v>
      </c>
      <c r="I39" s="40">
        <v>2.6100000000000002E-2</v>
      </c>
      <c r="J39" s="40">
        <v>2.6100000000000002E-2</v>
      </c>
      <c r="K39" s="40">
        <v>2.6100000000000002E-2</v>
      </c>
      <c r="L39" s="40">
        <v>2.6100000000000002E-2</v>
      </c>
      <c r="M39" s="40">
        <v>2.6100000000000002E-2</v>
      </c>
      <c r="N39" s="40">
        <v>2.6100000000000002E-2</v>
      </c>
      <c r="O39" s="40">
        <v>2.6100000000000002E-2</v>
      </c>
      <c r="P39" s="40">
        <v>2.6100000000000002E-2</v>
      </c>
      <c r="Q39" s="40">
        <v>2.6100000000000002E-2</v>
      </c>
      <c r="R39" s="40">
        <v>2.6100000000000002E-2</v>
      </c>
      <c r="S39" s="40">
        <v>2.6100000000000002E-2</v>
      </c>
      <c r="T39" s="40">
        <v>2.6100000000000002E-2</v>
      </c>
      <c r="U39" s="40">
        <v>2.6100000000000002E-2</v>
      </c>
      <c r="V39" s="40">
        <v>2.6100000000000002E-2</v>
      </c>
      <c r="W39" s="40">
        <v>2.6100000000000002E-2</v>
      </c>
      <c r="X39" s="40">
        <v>2.6100000000000002E-2</v>
      </c>
      <c r="Y39" s="40">
        <v>2.6100000000000002E-2</v>
      </c>
      <c r="Z39" s="40">
        <v>2.6100000000000002E-2</v>
      </c>
      <c r="AA39" s="40">
        <v>2.6100000000000002E-2</v>
      </c>
      <c r="AB39" s="40">
        <v>2.6100000000000002E-2</v>
      </c>
      <c r="AC39" s="40">
        <v>2.6100000000000002E-2</v>
      </c>
      <c r="AD39" s="40">
        <v>2.6100000000000002E-2</v>
      </c>
      <c r="AE39" s="40">
        <v>2.6100000000000002E-2</v>
      </c>
      <c r="AF39" s="40">
        <v>2.6100000000000002E-2</v>
      </c>
      <c r="AG39" s="40">
        <v>2.6100000000000002E-2</v>
      </c>
      <c r="AH39" s="36" t="s">
        <v>2120</v>
      </c>
    </row>
    <row r="40" spans="1:34" ht="15" customHeight="1" x14ac:dyDescent="0.35">
      <c r="A40" s="84" t="s">
        <v>2140</v>
      </c>
      <c r="B40" s="34" t="s">
        <v>2141</v>
      </c>
      <c r="C40" s="40" t="s">
        <v>2120</v>
      </c>
      <c r="D40" s="40">
        <v>19.650895999999999</v>
      </c>
      <c r="E40" s="40">
        <v>29.922706999999999</v>
      </c>
      <c r="F40" s="40">
        <v>32.861702000000001</v>
      </c>
      <c r="G40" s="40">
        <v>33.421703000000001</v>
      </c>
      <c r="H40" s="40">
        <v>33.421703000000001</v>
      </c>
      <c r="I40" s="40">
        <v>33.421703000000001</v>
      </c>
      <c r="J40" s="40">
        <v>33.421703000000001</v>
      </c>
      <c r="K40" s="40">
        <v>35.421706999999998</v>
      </c>
      <c r="L40" s="40">
        <v>35.421706999999998</v>
      </c>
      <c r="M40" s="40">
        <v>42.521709000000001</v>
      </c>
      <c r="N40" s="40">
        <v>42.521709000000001</v>
      </c>
      <c r="O40" s="40">
        <v>42.521709000000001</v>
      </c>
      <c r="P40" s="40">
        <v>42.521709000000001</v>
      </c>
      <c r="Q40" s="40">
        <v>47.721705999999998</v>
      </c>
      <c r="R40" s="40">
        <v>55.921703000000001</v>
      </c>
      <c r="S40" s="40">
        <v>55.921703000000001</v>
      </c>
      <c r="T40" s="40">
        <v>55.921703000000001</v>
      </c>
      <c r="U40" s="40">
        <v>55.921703000000001</v>
      </c>
      <c r="V40" s="40">
        <v>55.921703000000001</v>
      </c>
      <c r="W40" s="40">
        <v>55.921703000000001</v>
      </c>
      <c r="X40" s="40">
        <v>55.921703000000001</v>
      </c>
      <c r="Y40" s="40">
        <v>55.921703000000001</v>
      </c>
      <c r="Z40" s="40">
        <v>55.921703000000001</v>
      </c>
      <c r="AA40" s="40">
        <v>55.921703000000001</v>
      </c>
      <c r="AB40" s="40">
        <v>55.921703000000001</v>
      </c>
      <c r="AC40" s="40">
        <v>55.921703000000001</v>
      </c>
      <c r="AD40" s="40">
        <v>55.921703000000001</v>
      </c>
      <c r="AE40" s="40">
        <v>55.921703000000001</v>
      </c>
      <c r="AF40" s="40">
        <v>55.921703000000001</v>
      </c>
      <c r="AG40" s="40">
        <v>55.921703000000001</v>
      </c>
      <c r="AH40" s="36" t="s">
        <v>2120</v>
      </c>
    </row>
    <row r="41" spans="1:34" ht="15" customHeight="1" x14ac:dyDescent="0.35">
      <c r="A41" s="84" t="s">
        <v>2142</v>
      </c>
      <c r="B41" s="34" t="s">
        <v>2143</v>
      </c>
      <c r="C41" s="40" t="s">
        <v>2120</v>
      </c>
      <c r="D41" s="40">
        <v>0</v>
      </c>
      <c r="E41" s="40">
        <v>0</v>
      </c>
      <c r="F41" s="40">
        <v>0</v>
      </c>
      <c r="G41" s="40">
        <v>0</v>
      </c>
      <c r="H41" s="40">
        <v>0</v>
      </c>
      <c r="I41" s="40">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36" t="s">
        <v>2120</v>
      </c>
    </row>
    <row r="42" spans="1:34" ht="15" customHeight="1" x14ac:dyDescent="0.35">
      <c r="A42" s="84" t="s">
        <v>2144</v>
      </c>
      <c r="B42" s="33" t="s">
        <v>2145</v>
      </c>
      <c r="C42" s="41" t="s">
        <v>2120</v>
      </c>
      <c r="D42" s="41">
        <v>31.208511000000001</v>
      </c>
      <c r="E42" s="41">
        <v>58.650719000000002</v>
      </c>
      <c r="F42" s="41">
        <v>62.500725000000003</v>
      </c>
      <c r="G42" s="41">
        <v>64.208716999999993</v>
      </c>
      <c r="H42" s="41">
        <v>64.651718000000002</v>
      </c>
      <c r="I42" s="41">
        <v>65.062720999999996</v>
      </c>
      <c r="J42" s="41">
        <v>65.473724000000004</v>
      </c>
      <c r="K42" s="41">
        <v>67.884720000000002</v>
      </c>
      <c r="L42" s="41">
        <v>68.295722999999995</v>
      </c>
      <c r="M42" s="41">
        <v>75.806725</v>
      </c>
      <c r="N42" s="41">
        <v>75.806725</v>
      </c>
      <c r="O42" s="41">
        <v>75.806725</v>
      </c>
      <c r="P42" s="41">
        <v>75.806725</v>
      </c>
      <c r="Q42" s="41">
        <v>81.006729000000007</v>
      </c>
      <c r="R42" s="41">
        <v>92.156730999999994</v>
      </c>
      <c r="S42" s="41">
        <v>92.156730999999994</v>
      </c>
      <c r="T42" s="41">
        <v>92.156730999999994</v>
      </c>
      <c r="U42" s="41">
        <v>92.156730999999994</v>
      </c>
      <c r="V42" s="41">
        <v>92.156730999999994</v>
      </c>
      <c r="W42" s="41">
        <v>92.406730999999994</v>
      </c>
      <c r="X42" s="41">
        <v>92.406730999999994</v>
      </c>
      <c r="Y42" s="41">
        <v>92.406730999999994</v>
      </c>
      <c r="Z42" s="41">
        <v>92.406730999999994</v>
      </c>
      <c r="AA42" s="41">
        <v>92.406730999999994</v>
      </c>
      <c r="AB42" s="41">
        <v>92.656730999999994</v>
      </c>
      <c r="AC42" s="41">
        <v>92.656730999999994</v>
      </c>
      <c r="AD42" s="41">
        <v>92.656730999999994</v>
      </c>
      <c r="AE42" s="41">
        <v>92.656730999999994</v>
      </c>
      <c r="AF42" s="41">
        <v>92.656730999999994</v>
      </c>
      <c r="AG42" s="41">
        <v>92.656730999999994</v>
      </c>
      <c r="AH42" s="38" t="s">
        <v>2120</v>
      </c>
    </row>
    <row r="43" spans="1:34" ht="15" customHeight="1" x14ac:dyDescent="0.35">
      <c r="B43" s="33" t="s">
        <v>2146</v>
      </c>
    </row>
    <row r="44" spans="1:34" ht="15" customHeight="1" x14ac:dyDescent="0.35">
      <c r="A44" s="84" t="s">
        <v>2147</v>
      </c>
      <c r="B44" s="34" t="s">
        <v>2125</v>
      </c>
      <c r="C44" s="40" t="s">
        <v>2120</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36" t="s">
        <v>2120</v>
      </c>
    </row>
    <row r="45" spans="1:34" ht="15" customHeight="1" x14ac:dyDescent="0.35">
      <c r="A45" s="84" t="s">
        <v>2148</v>
      </c>
      <c r="B45" s="34" t="s">
        <v>2127</v>
      </c>
      <c r="C45" s="40" t="s">
        <v>2120</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36" t="s">
        <v>2120</v>
      </c>
    </row>
    <row r="46" spans="1:34" ht="15" customHeight="1" x14ac:dyDescent="0.35">
      <c r="A46" s="84" t="s">
        <v>2149</v>
      </c>
      <c r="B46" s="34" t="s">
        <v>2129</v>
      </c>
      <c r="C46" s="40" t="s">
        <v>2120</v>
      </c>
      <c r="D46" s="40">
        <v>0</v>
      </c>
      <c r="E46" s="40">
        <v>0</v>
      </c>
      <c r="F46" s="40">
        <v>4.7783689999999996</v>
      </c>
      <c r="G46" s="40">
        <v>9.9741850000000003</v>
      </c>
      <c r="H46" s="40">
        <v>25.503813000000001</v>
      </c>
      <c r="I46" s="40">
        <v>38.098407999999999</v>
      </c>
      <c r="J46" s="40">
        <v>44.278255000000001</v>
      </c>
      <c r="K46" s="40">
        <v>47.690711999999998</v>
      </c>
      <c r="L46" s="40">
        <v>50.652248</v>
      </c>
      <c r="M46" s="40">
        <v>52.374729000000002</v>
      </c>
      <c r="N46" s="40">
        <v>58.263317000000001</v>
      </c>
      <c r="O46" s="40">
        <v>62.824821</v>
      </c>
      <c r="P46" s="40">
        <v>66.291038999999998</v>
      </c>
      <c r="Q46" s="40">
        <v>70.151664999999994</v>
      </c>
      <c r="R46" s="40">
        <v>74.396393000000003</v>
      </c>
      <c r="S46" s="40">
        <v>77.610198999999994</v>
      </c>
      <c r="T46" s="40">
        <v>81.747519999999994</v>
      </c>
      <c r="U46" s="40">
        <v>86.36985</v>
      </c>
      <c r="V46" s="40">
        <v>89.338241999999994</v>
      </c>
      <c r="W46" s="40">
        <v>94.662200999999996</v>
      </c>
      <c r="X46" s="40">
        <v>98.141075000000001</v>
      </c>
      <c r="Y46" s="40">
        <v>101.032364</v>
      </c>
      <c r="Z46" s="40">
        <v>106.83796700000001</v>
      </c>
      <c r="AA46" s="40">
        <v>111.278648</v>
      </c>
      <c r="AB46" s="40">
        <v>116.40696</v>
      </c>
      <c r="AC46" s="40">
        <v>119.975937</v>
      </c>
      <c r="AD46" s="40">
        <v>124.563126</v>
      </c>
      <c r="AE46" s="40">
        <v>130.298599</v>
      </c>
      <c r="AF46" s="40">
        <v>138.04283100000001</v>
      </c>
      <c r="AG46" s="40">
        <v>144.21376000000001</v>
      </c>
      <c r="AH46" s="36" t="s">
        <v>2120</v>
      </c>
    </row>
    <row r="47" spans="1:34" ht="15" customHeight="1" x14ac:dyDescent="0.35">
      <c r="A47" s="84" t="s">
        <v>2150</v>
      </c>
      <c r="B47" s="34" t="s">
        <v>2131</v>
      </c>
      <c r="C47" s="40" t="s">
        <v>2120</v>
      </c>
      <c r="D47" s="40">
        <v>8.1363260000000004</v>
      </c>
      <c r="E47" s="40">
        <v>13.524452999999999</v>
      </c>
      <c r="F47" s="40">
        <v>20.012014000000001</v>
      </c>
      <c r="G47" s="40">
        <v>24.349312000000001</v>
      </c>
      <c r="H47" s="40">
        <v>36.476818000000002</v>
      </c>
      <c r="I47" s="40">
        <v>41.509998000000003</v>
      </c>
      <c r="J47" s="40">
        <v>46.790989000000003</v>
      </c>
      <c r="K47" s="40">
        <v>49.911625000000001</v>
      </c>
      <c r="L47" s="40">
        <v>52.921722000000003</v>
      </c>
      <c r="M47" s="40">
        <v>55.511901999999999</v>
      </c>
      <c r="N47" s="40">
        <v>59.257129999999997</v>
      </c>
      <c r="O47" s="40">
        <v>61.643073999999999</v>
      </c>
      <c r="P47" s="40">
        <v>64.580680999999998</v>
      </c>
      <c r="Q47" s="40">
        <v>69.349411000000003</v>
      </c>
      <c r="R47" s="40">
        <v>73.919990999999996</v>
      </c>
      <c r="S47" s="40">
        <v>78.252426</v>
      </c>
      <c r="T47" s="40">
        <v>83.679985000000002</v>
      </c>
      <c r="U47" s="40">
        <v>87.719711000000004</v>
      </c>
      <c r="V47" s="40">
        <v>94.164908999999994</v>
      </c>
      <c r="W47" s="40">
        <v>97.728560999999999</v>
      </c>
      <c r="X47" s="40">
        <v>102.30671700000001</v>
      </c>
      <c r="Y47" s="40">
        <v>109.557579</v>
      </c>
      <c r="Z47" s="40">
        <v>118.620705</v>
      </c>
      <c r="AA47" s="40">
        <v>124.103233</v>
      </c>
      <c r="AB47" s="40">
        <v>130.33656300000001</v>
      </c>
      <c r="AC47" s="40">
        <v>135.49025</v>
      </c>
      <c r="AD47" s="40">
        <v>141.79745500000001</v>
      </c>
      <c r="AE47" s="40">
        <v>150.871094</v>
      </c>
      <c r="AF47" s="40">
        <v>156.79119900000001</v>
      </c>
      <c r="AG47" s="40">
        <v>163.189941</v>
      </c>
      <c r="AH47" s="36" t="s">
        <v>2120</v>
      </c>
    </row>
    <row r="48" spans="1:34" ht="15" customHeight="1" x14ac:dyDescent="0.35">
      <c r="A48" s="84" t="s">
        <v>2151</v>
      </c>
      <c r="B48" s="34" t="s">
        <v>2133</v>
      </c>
      <c r="C48" s="40" t="s">
        <v>2120</v>
      </c>
      <c r="D48" s="40">
        <v>0</v>
      </c>
      <c r="E48" s="40">
        <v>0</v>
      </c>
      <c r="F48" s="40">
        <v>0</v>
      </c>
      <c r="G48" s="40">
        <v>0</v>
      </c>
      <c r="H48" s="40">
        <v>0</v>
      </c>
      <c r="I48" s="40">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36" t="s">
        <v>2120</v>
      </c>
    </row>
    <row r="49" spans="1:34" ht="15" customHeight="1" x14ac:dyDescent="0.35">
      <c r="A49" s="84" t="s">
        <v>2152</v>
      </c>
      <c r="B49" s="34" t="s">
        <v>2135</v>
      </c>
      <c r="C49" s="40" t="s">
        <v>2120</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36" t="s">
        <v>2120</v>
      </c>
    </row>
    <row r="50" spans="1:34" ht="15" customHeight="1" x14ac:dyDescent="0.35">
      <c r="A50" s="84" t="s">
        <v>2153</v>
      </c>
      <c r="B50" s="34" t="s">
        <v>2137</v>
      </c>
      <c r="C50" s="40" t="s">
        <v>2120</v>
      </c>
      <c r="D50" s="40">
        <v>0</v>
      </c>
      <c r="E50" s="40">
        <v>0</v>
      </c>
      <c r="F50" s="40">
        <v>0</v>
      </c>
      <c r="G50" s="40">
        <v>0</v>
      </c>
      <c r="H50" s="40">
        <v>0</v>
      </c>
      <c r="I50" s="40">
        <v>2.9939E-2</v>
      </c>
      <c r="J50" s="40">
        <v>0.12374</v>
      </c>
      <c r="K50" s="40">
        <v>0.12374</v>
      </c>
      <c r="L50" s="40">
        <v>0.12374</v>
      </c>
      <c r="M50" s="40">
        <v>0.12374</v>
      </c>
      <c r="N50" s="40">
        <v>0.12374</v>
      </c>
      <c r="O50" s="40">
        <v>0.19003999999999999</v>
      </c>
      <c r="P50" s="40">
        <v>0.203568</v>
      </c>
      <c r="Q50" s="40">
        <v>0.29661799999999999</v>
      </c>
      <c r="R50" s="40">
        <v>0.40586</v>
      </c>
      <c r="S50" s="40">
        <v>0.49196400000000001</v>
      </c>
      <c r="T50" s="40">
        <v>0.49196400000000001</v>
      </c>
      <c r="U50" s="40">
        <v>0.49196400000000001</v>
      </c>
      <c r="V50" s="40">
        <v>0.49196400000000001</v>
      </c>
      <c r="W50" s="40">
        <v>0.55074400000000001</v>
      </c>
      <c r="X50" s="40">
        <v>0.69231200000000004</v>
      </c>
      <c r="Y50" s="40">
        <v>0.69231200000000004</v>
      </c>
      <c r="Z50" s="40">
        <v>1.253036</v>
      </c>
      <c r="AA50" s="40">
        <v>1.5806720000000001</v>
      </c>
      <c r="AB50" s="40">
        <v>1.6358200000000001</v>
      </c>
      <c r="AC50" s="40">
        <v>3.3304930000000001</v>
      </c>
      <c r="AD50" s="40">
        <v>3.4831940000000001</v>
      </c>
      <c r="AE50" s="40">
        <v>3.798416</v>
      </c>
      <c r="AF50" s="40">
        <v>4.2564979999999997</v>
      </c>
      <c r="AG50" s="40">
        <v>4.4643899999999999</v>
      </c>
      <c r="AH50" s="36" t="s">
        <v>2120</v>
      </c>
    </row>
    <row r="51" spans="1:34" ht="15" customHeight="1" x14ac:dyDescent="0.35">
      <c r="A51" s="84" t="s">
        <v>2154</v>
      </c>
      <c r="B51" s="34" t="s">
        <v>2139</v>
      </c>
      <c r="C51" s="40" t="s">
        <v>2120</v>
      </c>
      <c r="D51" s="40">
        <v>0</v>
      </c>
      <c r="E51" s="40">
        <v>0</v>
      </c>
      <c r="F51" s="40">
        <v>1.07E-3</v>
      </c>
      <c r="G51" s="40">
        <v>2.1849999999999999E-3</v>
      </c>
      <c r="H51" s="40">
        <v>2.1849999999999999E-3</v>
      </c>
      <c r="I51" s="40">
        <v>2.1849999999999999E-3</v>
      </c>
      <c r="J51" s="40">
        <v>2.1849999999999999E-3</v>
      </c>
      <c r="K51" s="40">
        <v>2.1849999999999999E-3</v>
      </c>
      <c r="L51" s="40">
        <v>2.1849999999999999E-3</v>
      </c>
      <c r="M51" s="40">
        <v>2.1849999999999999E-3</v>
      </c>
      <c r="N51" s="40">
        <v>2.1849999999999999E-3</v>
      </c>
      <c r="O51" s="40">
        <v>2.1849999999999999E-3</v>
      </c>
      <c r="P51" s="40">
        <v>2.1849999999999999E-3</v>
      </c>
      <c r="Q51" s="40">
        <v>2.1849999999999999E-3</v>
      </c>
      <c r="R51" s="40">
        <v>3.2529999999999998E-3</v>
      </c>
      <c r="S51" s="40">
        <v>3.2529999999999998E-3</v>
      </c>
      <c r="T51" s="40">
        <v>3.2529999999999998E-3</v>
      </c>
      <c r="U51" s="40">
        <v>3.2529999999999998E-3</v>
      </c>
      <c r="V51" s="40">
        <v>3.2529999999999998E-3</v>
      </c>
      <c r="W51" s="40">
        <v>3.2529999999999998E-3</v>
      </c>
      <c r="X51" s="40">
        <v>3.2529999999999998E-3</v>
      </c>
      <c r="Y51" s="40">
        <v>3.2529999999999998E-3</v>
      </c>
      <c r="Z51" s="40">
        <v>3.2529999999999998E-3</v>
      </c>
      <c r="AA51" s="40">
        <v>3.2529999999999998E-3</v>
      </c>
      <c r="AB51" s="40">
        <v>3.2529999999999998E-3</v>
      </c>
      <c r="AC51" s="40">
        <v>3.2529999999999998E-3</v>
      </c>
      <c r="AD51" s="40">
        <v>3.2529999999999998E-3</v>
      </c>
      <c r="AE51" s="40">
        <v>3.2529999999999998E-3</v>
      </c>
      <c r="AF51" s="40">
        <v>3.2529999999999998E-3</v>
      </c>
      <c r="AG51" s="40">
        <v>4.2770000000000004E-3</v>
      </c>
      <c r="AH51" s="36" t="s">
        <v>2120</v>
      </c>
    </row>
    <row r="52" spans="1:34" ht="15" customHeight="1" x14ac:dyDescent="0.35">
      <c r="A52" s="84" t="s">
        <v>2155</v>
      </c>
      <c r="B52" s="34" t="s">
        <v>2141</v>
      </c>
      <c r="C52" s="40" t="s">
        <v>2120</v>
      </c>
      <c r="D52" s="40">
        <v>0.100994</v>
      </c>
      <c r="E52" s="40">
        <v>8.8666499999999999</v>
      </c>
      <c r="F52" s="40">
        <v>38.685409999999997</v>
      </c>
      <c r="G52" s="40">
        <v>81.790710000000004</v>
      </c>
      <c r="H52" s="40">
        <v>100.41870900000001</v>
      </c>
      <c r="I52" s="40">
        <v>121.420952</v>
      </c>
      <c r="J52" s="40">
        <v>138.19000199999999</v>
      </c>
      <c r="K52" s="40">
        <v>146.418137</v>
      </c>
      <c r="L52" s="40">
        <v>161.45503199999999</v>
      </c>
      <c r="M52" s="40">
        <v>170.06973300000001</v>
      </c>
      <c r="N52" s="40">
        <v>178.848984</v>
      </c>
      <c r="O52" s="40">
        <v>190.403717</v>
      </c>
      <c r="P52" s="40">
        <v>201.2612</v>
      </c>
      <c r="Q52" s="40">
        <v>209.09356700000001</v>
      </c>
      <c r="R52" s="40">
        <v>219.94189499999999</v>
      </c>
      <c r="S52" s="40">
        <v>227.59080499999999</v>
      </c>
      <c r="T52" s="40">
        <v>235.71371500000001</v>
      </c>
      <c r="U52" s="40">
        <v>245.21466100000001</v>
      </c>
      <c r="V52" s="40">
        <v>250.44982899999999</v>
      </c>
      <c r="W52" s="40">
        <v>256.54361</v>
      </c>
      <c r="X52" s="40">
        <v>267.676941</v>
      </c>
      <c r="Y52" s="40">
        <v>273.81668100000002</v>
      </c>
      <c r="Z52" s="40">
        <v>281.47198500000002</v>
      </c>
      <c r="AA52" s="40">
        <v>291.24127199999998</v>
      </c>
      <c r="AB52" s="40">
        <v>305.230682</v>
      </c>
      <c r="AC52" s="40">
        <v>320.23486300000002</v>
      </c>
      <c r="AD52" s="40">
        <v>336.39175399999999</v>
      </c>
      <c r="AE52" s="40">
        <v>344.70382699999999</v>
      </c>
      <c r="AF52" s="40">
        <v>357.018799</v>
      </c>
      <c r="AG52" s="40">
        <v>368.81683299999997</v>
      </c>
      <c r="AH52" s="36" t="s">
        <v>2120</v>
      </c>
    </row>
    <row r="53" spans="1:34" ht="15" customHeight="1" x14ac:dyDescent="0.35">
      <c r="A53" s="84" t="s">
        <v>2156</v>
      </c>
      <c r="B53" s="34" t="s">
        <v>2143</v>
      </c>
      <c r="C53" s="40" t="s">
        <v>2120</v>
      </c>
      <c r="D53" s="40">
        <v>0</v>
      </c>
      <c r="E53" s="40">
        <v>1.1477040000000001</v>
      </c>
      <c r="F53" s="40">
        <v>1.518443</v>
      </c>
      <c r="G53" s="40">
        <v>1.9681900000000001</v>
      </c>
      <c r="H53" s="40">
        <v>2.835906</v>
      </c>
      <c r="I53" s="40">
        <v>3.2806090000000001</v>
      </c>
      <c r="J53" s="40">
        <v>3.7841170000000002</v>
      </c>
      <c r="K53" s="40">
        <v>4.4486850000000002</v>
      </c>
      <c r="L53" s="40">
        <v>5.1270980000000002</v>
      </c>
      <c r="M53" s="40">
        <v>5.8100370000000003</v>
      </c>
      <c r="N53" s="40">
        <v>6.5254279999999998</v>
      </c>
      <c r="O53" s="40">
        <v>7.2915080000000003</v>
      </c>
      <c r="P53" s="40">
        <v>8.0731929999999998</v>
      </c>
      <c r="Q53" s="40">
        <v>8.9240980000000008</v>
      </c>
      <c r="R53" s="40">
        <v>9.8111809999999995</v>
      </c>
      <c r="S53" s="40">
        <v>10.935399</v>
      </c>
      <c r="T53" s="40">
        <v>12.167045</v>
      </c>
      <c r="U53" s="40">
        <v>13.408576999999999</v>
      </c>
      <c r="V53" s="40">
        <v>14.729175</v>
      </c>
      <c r="W53" s="40">
        <v>16.063938</v>
      </c>
      <c r="X53" s="40">
        <v>17.426279000000001</v>
      </c>
      <c r="Y53" s="40">
        <v>18.853794000000001</v>
      </c>
      <c r="Z53" s="40">
        <v>20.413018999999998</v>
      </c>
      <c r="AA53" s="40">
        <v>21.984665</v>
      </c>
      <c r="AB53" s="40">
        <v>23.592424000000001</v>
      </c>
      <c r="AC53" s="40">
        <v>25.295141000000001</v>
      </c>
      <c r="AD53" s="40">
        <v>27.064219999999999</v>
      </c>
      <c r="AE53" s="40">
        <v>28.938288</v>
      </c>
      <c r="AF53" s="40">
        <v>30.912583999999999</v>
      </c>
      <c r="AG53" s="40">
        <v>32.993228999999999</v>
      </c>
      <c r="AH53" s="36" t="s">
        <v>2120</v>
      </c>
    </row>
    <row r="54" spans="1:34" ht="15" customHeight="1" x14ac:dyDescent="0.35">
      <c r="A54" s="84" t="s">
        <v>2157</v>
      </c>
      <c r="B54" s="33" t="s">
        <v>2158</v>
      </c>
      <c r="C54" s="41" t="s">
        <v>2120</v>
      </c>
      <c r="D54" s="41">
        <v>8.2373189999999994</v>
      </c>
      <c r="E54" s="41">
        <v>23.538810999999999</v>
      </c>
      <c r="F54" s="41">
        <v>64.995307999999994</v>
      </c>
      <c r="G54" s="41">
        <v>118.08457900000001</v>
      </c>
      <c r="H54" s="41">
        <v>165.23741100000001</v>
      </c>
      <c r="I54" s="41">
        <v>204.34210200000001</v>
      </c>
      <c r="J54" s="41">
        <v>233.16931199999999</v>
      </c>
      <c r="K54" s="41">
        <v>248.59510800000001</v>
      </c>
      <c r="L54" s="41">
        <v>270.28207400000002</v>
      </c>
      <c r="M54" s="41">
        <v>283.89230300000003</v>
      </c>
      <c r="N54" s="41">
        <v>303.02084400000001</v>
      </c>
      <c r="O54" s="41">
        <v>322.35540800000001</v>
      </c>
      <c r="P54" s="41">
        <v>340.41186499999998</v>
      </c>
      <c r="Q54" s="41">
        <v>357.81732199999999</v>
      </c>
      <c r="R54" s="41">
        <v>378.47857699999997</v>
      </c>
      <c r="S54" s="41">
        <v>394.88385</v>
      </c>
      <c r="T54" s="41">
        <v>413.80337500000002</v>
      </c>
      <c r="U54" s="41">
        <v>433.20800800000001</v>
      </c>
      <c r="V54" s="41">
        <v>449.17739899999998</v>
      </c>
      <c r="W54" s="41">
        <v>465.55248999999998</v>
      </c>
      <c r="X54" s="41">
        <v>486.24661300000002</v>
      </c>
      <c r="Y54" s="41">
        <v>503.955963</v>
      </c>
      <c r="Z54" s="41">
        <v>528.59985400000005</v>
      </c>
      <c r="AA54" s="41">
        <v>550.19171100000005</v>
      </c>
      <c r="AB54" s="41">
        <v>577.20556599999998</v>
      </c>
      <c r="AC54" s="41">
        <v>604.33007799999996</v>
      </c>
      <c r="AD54" s="41">
        <v>633.30328399999996</v>
      </c>
      <c r="AE54" s="41">
        <v>658.61370799999997</v>
      </c>
      <c r="AF54" s="41">
        <v>687.02563499999997</v>
      </c>
      <c r="AG54" s="41">
        <v>713.68231200000002</v>
      </c>
      <c r="AH54" s="38" t="s">
        <v>2120</v>
      </c>
    </row>
    <row r="55" spans="1:34" ht="15" customHeight="1" x14ac:dyDescent="0.35">
      <c r="A55" s="84" t="s">
        <v>2159</v>
      </c>
      <c r="B55" s="33" t="s">
        <v>2160</v>
      </c>
      <c r="C55" s="41" t="s">
        <v>2120</v>
      </c>
      <c r="D55" s="41">
        <v>39.445830999999998</v>
      </c>
      <c r="E55" s="41">
        <v>82.189528999999993</v>
      </c>
      <c r="F55" s="41">
        <v>127.496033</v>
      </c>
      <c r="G55" s="41">
        <v>182.29330400000001</v>
      </c>
      <c r="H55" s="41">
        <v>229.88912999999999</v>
      </c>
      <c r="I55" s="41">
        <v>269.40481599999998</v>
      </c>
      <c r="J55" s="41">
        <v>298.643036</v>
      </c>
      <c r="K55" s="41">
        <v>316.479828</v>
      </c>
      <c r="L55" s="41">
        <v>338.577789</v>
      </c>
      <c r="M55" s="41">
        <v>359.69903599999998</v>
      </c>
      <c r="N55" s="41">
        <v>378.82757600000002</v>
      </c>
      <c r="O55" s="41">
        <v>398.16214000000002</v>
      </c>
      <c r="P55" s="41">
        <v>416.21859699999999</v>
      </c>
      <c r="Q55" s="41">
        <v>438.82403599999998</v>
      </c>
      <c r="R55" s="41">
        <v>470.63531499999999</v>
      </c>
      <c r="S55" s="41">
        <v>487.04058800000001</v>
      </c>
      <c r="T55" s="41">
        <v>505.96011399999998</v>
      </c>
      <c r="U55" s="41">
        <v>525.36474599999997</v>
      </c>
      <c r="V55" s="41">
        <v>541.33410600000002</v>
      </c>
      <c r="W55" s="41">
        <v>557.95922900000005</v>
      </c>
      <c r="X55" s="41">
        <v>578.65332000000001</v>
      </c>
      <c r="Y55" s="41">
        <v>596.36267099999998</v>
      </c>
      <c r="Z55" s="41">
        <v>621.00659199999996</v>
      </c>
      <c r="AA55" s="41">
        <v>642.59844999999996</v>
      </c>
      <c r="AB55" s="41">
        <v>669.86230499999999</v>
      </c>
      <c r="AC55" s="41">
        <v>696.98681599999998</v>
      </c>
      <c r="AD55" s="41">
        <v>725.96002199999998</v>
      </c>
      <c r="AE55" s="41">
        <v>751.27044699999999</v>
      </c>
      <c r="AF55" s="41">
        <v>779.68237299999998</v>
      </c>
      <c r="AG55" s="41">
        <v>806.33905000000004</v>
      </c>
      <c r="AH55" s="38" t="s">
        <v>2120</v>
      </c>
    </row>
    <row r="57" spans="1:34" ht="15" customHeight="1" x14ac:dyDescent="0.35">
      <c r="B57" s="33" t="s">
        <v>2161</v>
      </c>
    </row>
    <row r="58" spans="1:34" ht="15" customHeight="1" x14ac:dyDescent="0.35">
      <c r="A58" s="84" t="s">
        <v>2162</v>
      </c>
      <c r="B58" s="34" t="s">
        <v>2125</v>
      </c>
      <c r="C58" s="40" t="s">
        <v>2120</v>
      </c>
      <c r="D58" s="40">
        <v>4.5084</v>
      </c>
      <c r="E58" s="40">
        <v>9.2206989999999998</v>
      </c>
      <c r="F58" s="40">
        <v>29.080297000000002</v>
      </c>
      <c r="G58" s="40">
        <v>40.214497000000001</v>
      </c>
      <c r="H58" s="40">
        <v>78.104186999999996</v>
      </c>
      <c r="I58" s="40">
        <v>82.477097000000001</v>
      </c>
      <c r="J58" s="40">
        <v>88.543685999999994</v>
      </c>
      <c r="K58" s="40">
        <v>91.134681999999998</v>
      </c>
      <c r="L58" s="40">
        <v>93.608688000000001</v>
      </c>
      <c r="M58" s="40">
        <v>96.140693999999996</v>
      </c>
      <c r="N58" s="40">
        <v>97.558693000000005</v>
      </c>
      <c r="O58" s="40">
        <v>99.619698</v>
      </c>
      <c r="P58" s="40">
        <v>100.798698</v>
      </c>
      <c r="Q58" s="40">
        <v>101.385201</v>
      </c>
      <c r="R58" s="40">
        <v>103.5877</v>
      </c>
      <c r="S58" s="40">
        <v>103.5877</v>
      </c>
      <c r="T58" s="40">
        <v>103.926704</v>
      </c>
      <c r="U58" s="40">
        <v>107.00949900000001</v>
      </c>
      <c r="V58" s="40">
        <v>107.788506</v>
      </c>
      <c r="W58" s="40">
        <v>107.788506</v>
      </c>
      <c r="X58" s="40">
        <v>108.128502</v>
      </c>
      <c r="Y58" s="40">
        <v>108.128502</v>
      </c>
      <c r="Z58" s="40">
        <v>108.128502</v>
      </c>
      <c r="AA58" s="40">
        <v>108.128502</v>
      </c>
      <c r="AB58" s="40">
        <v>110.64250199999999</v>
      </c>
      <c r="AC58" s="40">
        <v>110.64250199999999</v>
      </c>
      <c r="AD58" s="40">
        <v>111.129501</v>
      </c>
      <c r="AE58" s="40">
        <v>111.129501</v>
      </c>
      <c r="AF58" s="40">
        <v>111.129501</v>
      </c>
      <c r="AG58" s="40">
        <v>111.129501</v>
      </c>
      <c r="AH58" s="36" t="s">
        <v>2120</v>
      </c>
    </row>
    <row r="59" spans="1:34" ht="15" customHeight="1" x14ac:dyDescent="0.35">
      <c r="A59" s="84" t="s">
        <v>2163</v>
      </c>
      <c r="B59" s="34" t="s">
        <v>2127</v>
      </c>
      <c r="C59" s="40" t="s">
        <v>2120</v>
      </c>
      <c r="D59" s="40">
        <v>1.1951000000000001</v>
      </c>
      <c r="E59" s="40">
        <v>6.0462009999999999</v>
      </c>
      <c r="F59" s="40">
        <v>10.724000999999999</v>
      </c>
      <c r="G59" s="40">
        <v>16.533701000000001</v>
      </c>
      <c r="H59" s="40">
        <v>19.733601</v>
      </c>
      <c r="I59" s="40">
        <v>23.988803999999998</v>
      </c>
      <c r="J59" s="40">
        <v>24.503800999999999</v>
      </c>
      <c r="K59" s="40">
        <v>26.500800999999999</v>
      </c>
      <c r="L59" s="40">
        <v>28.483201999999999</v>
      </c>
      <c r="M59" s="40">
        <v>28.975601000000001</v>
      </c>
      <c r="N59" s="40">
        <v>30.694101</v>
      </c>
      <c r="O59" s="40">
        <v>30.937100999999998</v>
      </c>
      <c r="P59" s="40">
        <v>31.779904999999999</v>
      </c>
      <c r="Q59" s="40">
        <v>32.282905999999997</v>
      </c>
      <c r="R59" s="40">
        <v>33.253402999999999</v>
      </c>
      <c r="S59" s="40">
        <v>33.333401000000002</v>
      </c>
      <c r="T59" s="40">
        <v>33.403399999999998</v>
      </c>
      <c r="U59" s="40">
        <v>33.403399999999998</v>
      </c>
      <c r="V59" s="40">
        <v>33.403399999999998</v>
      </c>
      <c r="W59" s="40">
        <v>33.403399999999998</v>
      </c>
      <c r="X59" s="40">
        <v>33.403399999999998</v>
      </c>
      <c r="Y59" s="40">
        <v>33.403399999999998</v>
      </c>
      <c r="Z59" s="40">
        <v>33.403399999999998</v>
      </c>
      <c r="AA59" s="40">
        <v>33.509402999999999</v>
      </c>
      <c r="AB59" s="40">
        <v>33.509402999999999</v>
      </c>
      <c r="AC59" s="40">
        <v>33.509402999999999</v>
      </c>
      <c r="AD59" s="40">
        <v>33.509402999999999</v>
      </c>
      <c r="AE59" s="40">
        <v>33.509402999999999</v>
      </c>
      <c r="AF59" s="40">
        <v>33.509402999999999</v>
      </c>
      <c r="AG59" s="40">
        <v>33.509402999999999</v>
      </c>
      <c r="AH59" s="36" t="s">
        <v>2120</v>
      </c>
    </row>
    <row r="60" spans="1:34" ht="15" customHeight="1" x14ac:dyDescent="0.35">
      <c r="A60" s="84" t="s">
        <v>2164</v>
      </c>
      <c r="B60" s="34" t="s">
        <v>2129</v>
      </c>
      <c r="C60" s="40" t="s">
        <v>2120</v>
      </c>
      <c r="D60" s="40">
        <v>5.6000000000000001E-2</v>
      </c>
      <c r="E60" s="40">
        <v>1.077</v>
      </c>
      <c r="F60" s="40">
        <v>2.6621999999999999</v>
      </c>
      <c r="G60" s="40">
        <v>3.83</v>
      </c>
      <c r="H60" s="40">
        <v>5.3517989999999998</v>
      </c>
      <c r="I60" s="40">
        <v>5.4525990000000002</v>
      </c>
      <c r="J60" s="40">
        <v>5.9025990000000004</v>
      </c>
      <c r="K60" s="40">
        <v>5.9519989999999998</v>
      </c>
      <c r="L60" s="40">
        <v>5.9519989999999998</v>
      </c>
      <c r="M60" s="40">
        <v>6.6159990000000004</v>
      </c>
      <c r="N60" s="40">
        <v>7.8613999999999997</v>
      </c>
      <c r="O60" s="40">
        <v>7.8613999999999997</v>
      </c>
      <c r="P60" s="40">
        <v>7.869999</v>
      </c>
      <c r="Q60" s="40">
        <v>7.869999</v>
      </c>
      <c r="R60" s="40">
        <v>7.869999</v>
      </c>
      <c r="S60" s="40">
        <v>7.869999</v>
      </c>
      <c r="T60" s="40">
        <v>7.869999</v>
      </c>
      <c r="U60" s="40">
        <v>8.5968990000000005</v>
      </c>
      <c r="V60" s="40">
        <v>9.0988989999999994</v>
      </c>
      <c r="W60" s="40">
        <v>9.2718989999999994</v>
      </c>
      <c r="X60" s="40">
        <v>9.422898</v>
      </c>
      <c r="Y60" s="40">
        <v>10.004999</v>
      </c>
      <c r="Z60" s="40">
        <v>10.004999</v>
      </c>
      <c r="AA60" s="40">
        <v>10.298999999999999</v>
      </c>
      <c r="AB60" s="40">
        <v>11.167101000000001</v>
      </c>
      <c r="AC60" s="40">
        <v>11.762100999999999</v>
      </c>
      <c r="AD60" s="40">
        <v>11.762100999999999</v>
      </c>
      <c r="AE60" s="40">
        <v>12.071101000000001</v>
      </c>
      <c r="AF60" s="40">
        <v>12.071101000000001</v>
      </c>
      <c r="AG60" s="40">
        <v>12.071101000000001</v>
      </c>
      <c r="AH60" s="36" t="s">
        <v>2120</v>
      </c>
    </row>
    <row r="61" spans="1:34" ht="15" customHeight="1" x14ac:dyDescent="0.35">
      <c r="A61" s="84" t="s">
        <v>2165</v>
      </c>
      <c r="B61" s="34" t="s">
        <v>2131</v>
      </c>
      <c r="C61" s="40" t="s">
        <v>2120</v>
      </c>
      <c r="D61" s="40">
        <v>1.8800000000000001E-2</v>
      </c>
      <c r="E61" s="40">
        <v>9.9599999999999994E-2</v>
      </c>
      <c r="F61" s="40">
        <v>0.66210000000000002</v>
      </c>
      <c r="G61" s="40">
        <v>1.2315</v>
      </c>
      <c r="H61" s="40">
        <v>1.2950999999999999</v>
      </c>
      <c r="I61" s="40">
        <v>1.8652</v>
      </c>
      <c r="J61" s="40">
        <v>2.4788000000000001</v>
      </c>
      <c r="K61" s="40">
        <v>2.4977999999999998</v>
      </c>
      <c r="L61" s="40">
        <v>2.5005999999999999</v>
      </c>
      <c r="M61" s="40">
        <v>2.8651</v>
      </c>
      <c r="N61" s="40">
        <v>2.9361000000000002</v>
      </c>
      <c r="O61" s="40">
        <v>3.0981010000000002</v>
      </c>
      <c r="P61" s="40">
        <v>3.0981010000000002</v>
      </c>
      <c r="Q61" s="40">
        <v>3.1139009999999998</v>
      </c>
      <c r="R61" s="40">
        <v>3.1309010000000002</v>
      </c>
      <c r="S61" s="40">
        <v>3.1309010000000002</v>
      </c>
      <c r="T61" s="40">
        <v>3.1309010000000002</v>
      </c>
      <c r="U61" s="40">
        <v>3.1309010000000002</v>
      </c>
      <c r="V61" s="40">
        <v>3.1309010000000002</v>
      </c>
      <c r="W61" s="40">
        <v>3.1309010000000002</v>
      </c>
      <c r="X61" s="40">
        <v>3.3399000000000001</v>
      </c>
      <c r="Y61" s="40">
        <v>3.3719009999999998</v>
      </c>
      <c r="Z61" s="40">
        <v>3.3719009999999998</v>
      </c>
      <c r="AA61" s="40">
        <v>3.3719009999999998</v>
      </c>
      <c r="AB61" s="40">
        <v>3.4792010000000002</v>
      </c>
      <c r="AC61" s="40">
        <v>3.4792010000000002</v>
      </c>
      <c r="AD61" s="40">
        <v>3.4792010000000002</v>
      </c>
      <c r="AE61" s="40">
        <v>3.4792010000000002</v>
      </c>
      <c r="AF61" s="40">
        <v>3.4792010000000002</v>
      </c>
      <c r="AG61" s="40">
        <v>3.4792010000000002</v>
      </c>
      <c r="AH61" s="36" t="s">
        <v>2120</v>
      </c>
    </row>
    <row r="62" spans="1:34" ht="15" customHeight="1" x14ac:dyDescent="0.35">
      <c r="A62" s="84" t="s">
        <v>2166</v>
      </c>
      <c r="B62" s="34" t="s">
        <v>2133</v>
      </c>
      <c r="C62" s="40" t="s">
        <v>2120</v>
      </c>
      <c r="D62" s="40">
        <v>5.7363</v>
      </c>
      <c r="E62" s="40">
        <v>6.5079000000000002</v>
      </c>
      <c r="F62" s="40">
        <v>6.5079000000000002</v>
      </c>
      <c r="G62" s="40">
        <v>6.5079000000000002</v>
      </c>
      <c r="H62" s="40">
        <v>7.6299000000000001</v>
      </c>
      <c r="I62" s="40">
        <v>18.865601000000002</v>
      </c>
      <c r="J62" s="40">
        <v>20.776602</v>
      </c>
      <c r="K62" s="40">
        <v>20.776602</v>
      </c>
      <c r="L62" s="40">
        <v>22.851600999999999</v>
      </c>
      <c r="M62" s="40">
        <v>22.851600999999999</v>
      </c>
      <c r="N62" s="40">
        <v>22.851600999999999</v>
      </c>
      <c r="O62" s="40">
        <v>22.851600999999999</v>
      </c>
      <c r="P62" s="40">
        <v>23.916601</v>
      </c>
      <c r="Q62" s="40">
        <v>26.050602000000001</v>
      </c>
      <c r="R62" s="40">
        <v>26.050602000000001</v>
      </c>
      <c r="S62" s="40">
        <v>26.951601</v>
      </c>
      <c r="T62" s="40">
        <v>26.951601</v>
      </c>
      <c r="U62" s="40">
        <v>26.951601</v>
      </c>
      <c r="V62" s="40">
        <v>26.951601</v>
      </c>
      <c r="W62" s="40">
        <v>28.104600999999999</v>
      </c>
      <c r="X62" s="40">
        <v>28.104600999999999</v>
      </c>
      <c r="Y62" s="40">
        <v>28.104600999999999</v>
      </c>
      <c r="Z62" s="40">
        <v>28.104600999999999</v>
      </c>
      <c r="AA62" s="40">
        <v>28.104600999999999</v>
      </c>
      <c r="AB62" s="40">
        <v>28.104600999999999</v>
      </c>
      <c r="AC62" s="40">
        <v>28.104600999999999</v>
      </c>
      <c r="AD62" s="40">
        <v>29.075602</v>
      </c>
      <c r="AE62" s="40">
        <v>29.075602</v>
      </c>
      <c r="AF62" s="40">
        <v>29.075602</v>
      </c>
      <c r="AG62" s="40">
        <v>29.075602</v>
      </c>
      <c r="AH62" s="36" t="s">
        <v>2120</v>
      </c>
    </row>
    <row r="63" spans="1:34" ht="15" customHeight="1" x14ac:dyDescent="0.35">
      <c r="A63" s="84" t="s">
        <v>2167</v>
      </c>
      <c r="B63" s="34" t="s">
        <v>2135</v>
      </c>
      <c r="C63" s="40" t="s">
        <v>2120</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36" t="s">
        <v>2120</v>
      </c>
    </row>
    <row r="64" spans="1:34" ht="14.5" x14ac:dyDescent="0.35">
      <c r="A64" s="84" t="s">
        <v>2168</v>
      </c>
      <c r="B64" s="34" t="s">
        <v>2137</v>
      </c>
      <c r="C64" s="40" t="s">
        <v>2120</v>
      </c>
      <c r="D64" s="40">
        <v>0</v>
      </c>
      <c r="E64" s="40">
        <v>0</v>
      </c>
      <c r="F64" s="40">
        <v>0</v>
      </c>
      <c r="G64" s="40">
        <v>1E-3</v>
      </c>
      <c r="H64" s="40">
        <v>1E-3</v>
      </c>
      <c r="I64" s="40">
        <v>1E-3</v>
      </c>
      <c r="J64" s="40">
        <v>1E-3</v>
      </c>
      <c r="K64" s="40">
        <v>1E-3</v>
      </c>
      <c r="L64" s="40">
        <v>1E-3</v>
      </c>
      <c r="M64" s="40">
        <v>1E-3</v>
      </c>
      <c r="N64" s="40">
        <v>1E-3</v>
      </c>
      <c r="O64" s="40">
        <v>1E-3</v>
      </c>
      <c r="P64" s="40">
        <v>1E-3</v>
      </c>
      <c r="Q64" s="40">
        <v>1E-3</v>
      </c>
      <c r="R64" s="40">
        <v>1E-3</v>
      </c>
      <c r="S64" s="40">
        <v>1E-3</v>
      </c>
      <c r="T64" s="40">
        <v>3.0000000000000001E-3</v>
      </c>
      <c r="U64" s="40">
        <v>3.0000000000000001E-3</v>
      </c>
      <c r="V64" s="40">
        <v>3.0000000000000001E-3</v>
      </c>
      <c r="W64" s="40">
        <v>3.0000000000000001E-3</v>
      </c>
      <c r="X64" s="40">
        <v>3.0000000000000001E-3</v>
      </c>
      <c r="Y64" s="40">
        <v>3.0000000000000001E-3</v>
      </c>
      <c r="Z64" s="40">
        <v>3.0000000000000001E-3</v>
      </c>
      <c r="AA64" s="40">
        <v>3.0000000000000001E-3</v>
      </c>
      <c r="AB64" s="40">
        <v>3.0000000000000001E-3</v>
      </c>
      <c r="AC64" s="40">
        <v>3.0000000000000001E-3</v>
      </c>
      <c r="AD64" s="40">
        <v>3.0000000000000001E-3</v>
      </c>
      <c r="AE64" s="40">
        <v>3.0000000000000001E-3</v>
      </c>
      <c r="AF64" s="40">
        <v>3.0000000000000001E-3</v>
      </c>
      <c r="AG64" s="40">
        <v>3.0000000000000001E-3</v>
      </c>
      <c r="AH64" s="36" t="s">
        <v>2120</v>
      </c>
    </row>
    <row r="65" spans="1:34" ht="14.5" x14ac:dyDescent="0.35">
      <c r="A65" s="84" t="s">
        <v>2169</v>
      </c>
      <c r="B65" s="34" t="s">
        <v>2139</v>
      </c>
      <c r="C65" s="40" t="s">
        <v>2120</v>
      </c>
      <c r="D65" s="40">
        <v>0</v>
      </c>
      <c r="E65" s="40">
        <v>0</v>
      </c>
      <c r="F65" s="40">
        <v>0</v>
      </c>
      <c r="G65" s="40">
        <v>0</v>
      </c>
      <c r="H65" s="40">
        <v>0</v>
      </c>
      <c r="I65" s="40">
        <v>0</v>
      </c>
      <c r="J65" s="40">
        <v>0</v>
      </c>
      <c r="K65" s="40">
        <v>0</v>
      </c>
      <c r="L65" s="40">
        <v>0</v>
      </c>
      <c r="M65" s="40">
        <v>0</v>
      </c>
      <c r="N65" s="40">
        <v>1.1000000000000001E-3</v>
      </c>
      <c r="O65" s="40">
        <v>1.1000000000000001E-3</v>
      </c>
      <c r="P65" s="40">
        <v>1.1000000000000001E-3</v>
      </c>
      <c r="Q65" s="40">
        <v>1.1000000000000001E-3</v>
      </c>
      <c r="R65" s="40">
        <v>1.1000000000000001E-3</v>
      </c>
      <c r="S65" s="40">
        <v>1.1000000000000001E-3</v>
      </c>
      <c r="T65" s="40">
        <v>1.1000000000000001E-3</v>
      </c>
      <c r="U65" s="40">
        <v>1.1000000000000001E-3</v>
      </c>
      <c r="V65" s="40">
        <v>1.1000000000000001E-3</v>
      </c>
      <c r="W65" s="40">
        <v>1.1000000000000001E-3</v>
      </c>
      <c r="X65" s="40">
        <v>1.1000000000000001E-3</v>
      </c>
      <c r="Y65" s="40">
        <v>1.1000000000000001E-3</v>
      </c>
      <c r="Z65" s="40">
        <v>1.1000000000000001E-3</v>
      </c>
      <c r="AA65" s="40">
        <v>1.1000000000000001E-3</v>
      </c>
      <c r="AB65" s="40">
        <v>1.1000000000000001E-3</v>
      </c>
      <c r="AC65" s="40">
        <v>1.1000000000000001E-3</v>
      </c>
      <c r="AD65" s="40">
        <v>1.1000000000000001E-3</v>
      </c>
      <c r="AE65" s="40">
        <v>1.1000000000000001E-3</v>
      </c>
      <c r="AF65" s="40">
        <v>1.1000000000000001E-3</v>
      </c>
      <c r="AG65" s="40">
        <v>1.1000000000000001E-3</v>
      </c>
      <c r="AH65" s="36" t="s">
        <v>2120</v>
      </c>
    </row>
    <row r="66" spans="1:34" ht="14.5" x14ac:dyDescent="0.35">
      <c r="A66" s="84" t="s">
        <v>2170</v>
      </c>
      <c r="B66" s="34" t="s">
        <v>2141</v>
      </c>
      <c r="C66" s="40" t="s">
        <v>2120</v>
      </c>
      <c r="D66" s="40">
        <v>0</v>
      </c>
      <c r="E66" s="40">
        <v>1.21E-2</v>
      </c>
      <c r="F66" s="40">
        <v>3.49E-2</v>
      </c>
      <c r="G66" s="40">
        <v>5.0900000000000001E-2</v>
      </c>
      <c r="H66" s="40">
        <v>5.5399999999999998E-2</v>
      </c>
      <c r="I66" s="40">
        <v>5.5399999999999998E-2</v>
      </c>
      <c r="J66" s="40">
        <v>0.06</v>
      </c>
      <c r="K66" s="40">
        <v>0.23230000000000001</v>
      </c>
      <c r="L66" s="40">
        <v>0.31169999999999998</v>
      </c>
      <c r="M66" s="40">
        <v>0.31169999999999998</v>
      </c>
      <c r="N66" s="40">
        <v>0.31169999999999998</v>
      </c>
      <c r="O66" s="40">
        <v>0.31169999999999998</v>
      </c>
      <c r="P66" s="40">
        <v>0.31169999999999998</v>
      </c>
      <c r="Q66" s="40">
        <v>0.31169999999999998</v>
      </c>
      <c r="R66" s="40">
        <v>0.31169999999999998</v>
      </c>
      <c r="S66" s="40">
        <v>0.31169999999999998</v>
      </c>
      <c r="T66" s="40">
        <v>0.31169999999999998</v>
      </c>
      <c r="U66" s="40">
        <v>0.31169999999999998</v>
      </c>
      <c r="V66" s="40">
        <v>0.31169999999999998</v>
      </c>
      <c r="W66" s="40">
        <v>0.31169999999999998</v>
      </c>
      <c r="X66" s="40">
        <v>0.31169999999999998</v>
      </c>
      <c r="Y66" s="40">
        <v>0.31169999999999998</v>
      </c>
      <c r="Z66" s="40">
        <v>0.31169999999999998</v>
      </c>
      <c r="AA66" s="40">
        <v>0.3916</v>
      </c>
      <c r="AB66" s="40">
        <v>0.3916</v>
      </c>
      <c r="AC66" s="40">
        <v>0.3916</v>
      </c>
      <c r="AD66" s="40">
        <v>0.39460000000000001</v>
      </c>
      <c r="AE66" s="40">
        <v>0.39460000000000001</v>
      </c>
      <c r="AF66" s="40">
        <v>0.40960000000000002</v>
      </c>
      <c r="AG66" s="40">
        <v>0.40960000000000002</v>
      </c>
      <c r="AH66" s="36" t="s">
        <v>2120</v>
      </c>
    </row>
    <row r="67" spans="1:34" ht="14.5" x14ac:dyDescent="0.35">
      <c r="A67" s="84" t="s">
        <v>2171</v>
      </c>
      <c r="B67" s="33" t="s">
        <v>2172</v>
      </c>
      <c r="C67" s="41" t="s">
        <v>2120</v>
      </c>
      <c r="D67" s="41">
        <v>11.514602999999999</v>
      </c>
      <c r="E67" s="41">
        <v>22.963498999999999</v>
      </c>
      <c r="F67" s="41">
        <v>49.671379000000002</v>
      </c>
      <c r="G67" s="41">
        <v>68.369484</v>
      </c>
      <c r="H67" s="41">
        <v>112.171013</v>
      </c>
      <c r="I67" s="41">
        <v>132.70568800000001</v>
      </c>
      <c r="J67" s="41">
        <v>142.26651000000001</v>
      </c>
      <c r="K67" s="41">
        <v>147.13124099999999</v>
      </c>
      <c r="L67" s="41">
        <v>153.744812</v>
      </c>
      <c r="M67" s="41">
        <v>157.797729</v>
      </c>
      <c r="N67" s="41">
        <v>162.251724</v>
      </c>
      <c r="O67" s="41">
        <v>164.71771200000001</v>
      </c>
      <c r="P67" s="41">
        <v>167.813095</v>
      </c>
      <c r="Q67" s="41">
        <v>171.052414</v>
      </c>
      <c r="R67" s="41">
        <v>174.242401</v>
      </c>
      <c r="S67" s="41">
        <v>175.22340399999999</v>
      </c>
      <c r="T67" s="41">
        <v>175.63436899999999</v>
      </c>
      <c r="U67" s="41">
        <v>179.444107</v>
      </c>
      <c r="V67" s="41">
        <v>180.72508199999999</v>
      </c>
      <c r="W67" s="41">
        <v>182.05107100000001</v>
      </c>
      <c r="X67" s="41">
        <v>182.75108299999999</v>
      </c>
      <c r="Y67" s="41">
        <v>183.36515800000001</v>
      </c>
      <c r="Z67" s="41">
        <v>183.36515800000001</v>
      </c>
      <c r="AA67" s="41">
        <v>183.845078</v>
      </c>
      <c r="AB67" s="41">
        <v>187.33445699999999</v>
      </c>
      <c r="AC67" s="41">
        <v>187.92945900000001</v>
      </c>
      <c r="AD67" s="41">
        <v>189.390457</v>
      </c>
      <c r="AE67" s="41">
        <v>189.69944799999999</v>
      </c>
      <c r="AF67" s="41">
        <v>189.71443199999999</v>
      </c>
      <c r="AG67" s="41">
        <v>189.71443199999999</v>
      </c>
      <c r="AH67" s="38" t="s">
        <v>2120</v>
      </c>
    </row>
    <row r="69" spans="1:34" ht="14.5" x14ac:dyDescent="0.35">
      <c r="B69" s="33" t="s">
        <v>2173</v>
      </c>
    </row>
    <row r="70" spans="1:34" ht="14.5" x14ac:dyDescent="0.35">
      <c r="A70" s="84" t="s">
        <v>2174</v>
      </c>
      <c r="B70" s="34" t="s">
        <v>2175</v>
      </c>
      <c r="C70" s="40">
        <v>1.94556</v>
      </c>
      <c r="D70" s="40">
        <v>1.916191</v>
      </c>
      <c r="E70" s="40">
        <v>1.923332</v>
      </c>
      <c r="F70" s="40">
        <v>1.9164209999999999</v>
      </c>
      <c r="G70" s="40">
        <v>1.9170450000000001</v>
      </c>
      <c r="H70" s="40">
        <v>1.914498</v>
      </c>
      <c r="I70" s="40">
        <v>1.9152910000000001</v>
      </c>
      <c r="J70" s="40">
        <v>1.912048</v>
      </c>
      <c r="K70" s="40">
        <v>1.9065719999999999</v>
      </c>
      <c r="L70" s="40">
        <v>1.9021159999999999</v>
      </c>
      <c r="M70" s="40">
        <v>1.9008179999999999</v>
      </c>
      <c r="N70" s="40">
        <v>1.897994</v>
      </c>
      <c r="O70" s="40">
        <v>1.8935200000000001</v>
      </c>
      <c r="P70" s="40">
        <v>1.8887910000000001</v>
      </c>
      <c r="Q70" s="40">
        <v>1.8846670000000001</v>
      </c>
      <c r="R70" s="40">
        <v>1.8812420000000001</v>
      </c>
      <c r="S70" s="40">
        <v>1.8769960000000001</v>
      </c>
      <c r="T70" s="40">
        <v>1.8736029999999999</v>
      </c>
      <c r="U70" s="40">
        <v>1.8716889999999999</v>
      </c>
      <c r="V70" s="40">
        <v>1.8691979999999999</v>
      </c>
      <c r="W70" s="40">
        <v>1.8644529999999999</v>
      </c>
      <c r="X70" s="40">
        <v>1.861804</v>
      </c>
      <c r="Y70" s="40">
        <v>1.861334</v>
      </c>
      <c r="Z70" s="40">
        <v>1.860514</v>
      </c>
      <c r="AA70" s="40">
        <v>1.8570169999999999</v>
      </c>
      <c r="AB70" s="40">
        <v>1.853931</v>
      </c>
      <c r="AC70" s="40">
        <v>1.8511249999999999</v>
      </c>
      <c r="AD70" s="40">
        <v>1.8482529999999999</v>
      </c>
      <c r="AE70" s="40">
        <v>1.846036</v>
      </c>
      <c r="AF70" s="40">
        <v>1.843315</v>
      </c>
      <c r="AG70" s="40">
        <v>1.8423</v>
      </c>
      <c r="AH70" s="36">
        <v>-1.8159999999999999E-3</v>
      </c>
    </row>
    <row r="71" spans="1:34" ht="14.5" x14ac:dyDescent="0.35">
      <c r="A71" s="84" t="s">
        <v>2176</v>
      </c>
      <c r="B71" s="34" t="s">
        <v>2177</v>
      </c>
      <c r="C71" s="40">
        <v>0.56876099999999996</v>
      </c>
      <c r="D71" s="40">
        <v>0.56876099999999996</v>
      </c>
      <c r="E71" s="40">
        <v>0.56876099999999996</v>
      </c>
      <c r="F71" s="40">
        <v>0.56876099999999996</v>
      </c>
      <c r="G71" s="40">
        <v>0.56876099999999996</v>
      </c>
      <c r="H71" s="40">
        <v>0.56876099999999996</v>
      </c>
      <c r="I71" s="40">
        <v>0.56876099999999996</v>
      </c>
      <c r="J71" s="40">
        <v>0.56876099999999996</v>
      </c>
      <c r="K71" s="40">
        <v>0.56876099999999996</v>
      </c>
      <c r="L71" s="40">
        <v>0.56876099999999996</v>
      </c>
      <c r="M71" s="40">
        <v>0.56876099999999996</v>
      </c>
      <c r="N71" s="40">
        <v>0.56876099999999996</v>
      </c>
      <c r="O71" s="40">
        <v>0.56876099999999996</v>
      </c>
      <c r="P71" s="40">
        <v>0.56876099999999996</v>
      </c>
      <c r="Q71" s="40">
        <v>0.56876099999999996</v>
      </c>
      <c r="R71" s="40">
        <v>0.56876099999999996</v>
      </c>
      <c r="S71" s="40">
        <v>0.56876099999999996</v>
      </c>
      <c r="T71" s="40">
        <v>0.56876099999999996</v>
      </c>
      <c r="U71" s="40">
        <v>0.56876099999999996</v>
      </c>
      <c r="V71" s="40">
        <v>0.56876099999999996</v>
      </c>
      <c r="W71" s="40">
        <v>0.56876099999999996</v>
      </c>
      <c r="X71" s="40">
        <v>0.56876099999999996</v>
      </c>
      <c r="Y71" s="40">
        <v>0.56876099999999996</v>
      </c>
      <c r="Z71" s="40">
        <v>0.56876099999999996</v>
      </c>
      <c r="AA71" s="40">
        <v>0.56876099999999996</v>
      </c>
      <c r="AB71" s="40">
        <v>0.56876099999999996</v>
      </c>
      <c r="AC71" s="40">
        <v>0.56876099999999996</v>
      </c>
      <c r="AD71" s="40">
        <v>0.56876099999999996</v>
      </c>
      <c r="AE71" s="40">
        <v>0.56876099999999996</v>
      </c>
      <c r="AF71" s="40">
        <v>0.56876099999999996</v>
      </c>
      <c r="AG71" s="40">
        <v>0.56876099999999996</v>
      </c>
      <c r="AH71" s="36">
        <v>0</v>
      </c>
    </row>
    <row r="72" spans="1:34" ht="14.5" x14ac:dyDescent="0.35">
      <c r="A72" s="84" t="s">
        <v>2178</v>
      </c>
      <c r="B72" s="34" t="s">
        <v>2179</v>
      </c>
      <c r="C72" s="40">
        <v>17.831568000000001</v>
      </c>
      <c r="D72" s="40">
        <v>18.387868999999998</v>
      </c>
      <c r="E72" s="40">
        <v>18.699414999999998</v>
      </c>
      <c r="F72" s="40">
        <v>18.961583999999998</v>
      </c>
      <c r="G72" s="40">
        <v>19.268899999999999</v>
      </c>
      <c r="H72" s="40">
        <v>19.587135</v>
      </c>
      <c r="I72" s="40">
        <v>19.914079999999998</v>
      </c>
      <c r="J72" s="40">
        <v>20.238151999999999</v>
      </c>
      <c r="K72" s="40">
        <v>20.557549999999999</v>
      </c>
      <c r="L72" s="40">
        <v>20.876733999999999</v>
      </c>
      <c r="M72" s="40">
        <v>21.192513999999999</v>
      </c>
      <c r="N72" s="40">
        <v>21.513532999999999</v>
      </c>
      <c r="O72" s="40">
        <v>21.830508999999999</v>
      </c>
      <c r="P72" s="40">
        <v>22.158422000000002</v>
      </c>
      <c r="Q72" s="40">
        <v>22.488168999999999</v>
      </c>
      <c r="R72" s="40">
        <v>22.830341000000001</v>
      </c>
      <c r="S72" s="40">
        <v>23.174021</v>
      </c>
      <c r="T72" s="40">
        <v>23.529902</v>
      </c>
      <c r="U72" s="40">
        <v>23.901615</v>
      </c>
      <c r="V72" s="40">
        <v>24.281123999999998</v>
      </c>
      <c r="W72" s="40">
        <v>24.668427999999999</v>
      </c>
      <c r="X72" s="40">
        <v>25.083210000000001</v>
      </c>
      <c r="Y72" s="40">
        <v>25.536415000000002</v>
      </c>
      <c r="Z72" s="40">
        <v>26.024750000000001</v>
      </c>
      <c r="AA72" s="40">
        <v>26.545593</v>
      </c>
      <c r="AB72" s="40">
        <v>27.103928</v>
      </c>
      <c r="AC72" s="40">
        <v>27.712392999999999</v>
      </c>
      <c r="AD72" s="40">
        <v>28.377856999999999</v>
      </c>
      <c r="AE72" s="40">
        <v>29.091946</v>
      </c>
      <c r="AF72" s="40">
        <v>29.891047</v>
      </c>
      <c r="AG72" s="40">
        <v>30.785799000000001</v>
      </c>
      <c r="AH72" s="36">
        <v>1.8369E-2</v>
      </c>
    </row>
    <row r="73" spans="1:34" ht="14.5" x14ac:dyDescent="0.35">
      <c r="A73" s="84" t="s">
        <v>2180</v>
      </c>
      <c r="B73" s="34" t="s">
        <v>2181</v>
      </c>
      <c r="C73" s="40">
        <v>2.8463500000000002</v>
      </c>
      <c r="D73" s="40">
        <v>2.8697499999999998</v>
      </c>
      <c r="E73" s="40">
        <v>2.88985</v>
      </c>
      <c r="F73" s="40">
        <v>2.88985</v>
      </c>
      <c r="G73" s="40">
        <v>2.88985</v>
      </c>
      <c r="H73" s="40">
        <v>2.88985</v>
      </c>
      <c r="I73" s="40">
        <v>2.88985</v>
      </c>
      <c r="J73" s="40">
        <v>2.88985</v>
      </c>
      <c r="K73" s="40">
        <v>2.88985</v>
      </c>
      <c r="L73" s="40">
        <v>2.88985</v>
      </c>
      <c r="M73" s="40">
        <v>2.88985</v>
      </c>
      <c r="N73" s="40">
        <v>2.88985</v>
      </c>
      <c r="O73" s="40">
        <v>2.88985</v>
      </c>
      <c r="P73" s="40">
        <v>2.88985</v>
      </c>
      <c r="Q73" s="40">
        <v>2.88985</v>
      </c>
      <c r="R73" s="40">
        <v>2.88985</v>
      </c>
      <c r="S73" s="40">
        <v>2.88985</v>
      </c>
      <c r="T73" s="40">
        <v>2.88985</v>
      </c>
      <c r="U73" s="40">
        <v>2.88985</v>
      </c>
      <c r="V73" s="40">
        <v>2.88985</v>
      </c>
      <c r="W73" s="40">
        <v>2.88985</v>
      </c>
      <c r="X73" s="40">
        <v>2.88985</v>
      </c>
      <c r="Y73" s="40">
        <v>2.88985</v>
      </c>
      <c r="Z73" s="40">
        <v>2.88985</v>
      </c>
      <c r="AA73" s="40">
        <v>2.88985</v>
      </c>
      <c r="AB73" s="40">
        <v>2.88985</v>
      </c>
      <c r="AC73" s="40">
        <v>2.88985</v>
      </c>
      <c r="AD73" s="40">
        <v>2.88985</v>
      </c>
      <c r="AE73" s="40">
        <v>2.88985</v>
      </c>
      <c r="AF73" s="40">
        <v>2.88985</v>
      </c>
      <c r="AG73" s="40">
        <v>2.88985</v>
      </c>
      <c r="AH73" s="36">
        <v>5.0600000000000005E-4</v>
      </c>
    </row>
    <row r="74" spans="1:34" ht="14.5" x14ac:dyDescent="0.35">
      <c r="A74" s="84" t="s">
        <v>2182</v>
      </c>
      <c r="B74" s="34" t="s">
        <v>2117</v>
      </c>
      <c r="C74" s="40">
        <v>40.204402999999999</v>
      </c>
      <c r="D74" s="40">
        <v>45.795470999999999</v>
      </c>
      <c r="E74" s="40">
        <v>50.166580000000003</v>
      </c>
      <c r="F74" s="40">
        <v>53.557220000000001</v>
      </c>
      <c r="G74" s="40">
        <v>56.981921999999997</v>
      </c>
      <c r="H74" s="40">
        <v>61.154324000000003</v>
      </c>
      <c r="I74" s="40">
        <v>64.999961999999996</v>
      </c>
      <c r="J74" s="40">
        <v>69.516602000000006</v>
      </c>
      <c r="K74" s="40">
        <v>73.257407999999998</v>
      </c>
      <c r="L74" s="40">
        <v>77.233444000000006</v>
      </c>
      <c r="M74" s="40">
        <v>80.617476999999994</v>
      </c>
      <c r="N74" s="40">
        <v>84.771461000000002</v>
      </c>
      <c r="O74" s="40">
        <v>87.964127000000005</v>
      </c>
      <c r="P74" s="40">
        <v>92.396895999999998</v>
      </c>
      <c r="Q74" s="40">
        <v>96.045349000000002</v>
      </c>
      <c r="R74" s="40">
        <v>100.69515199999999</v>
      </c>
      <c r="S74" s="40">
        <v>105.47492200000001</v>
      </c>
      <c r="T74" s="40">
        <v>109.714523</v>
      </c>
      <c r="U74" s="40">
        <v>114.032928</v>
      </c>
      <c r="V74" s="40">
        <v>118.36406700000001</v>
      </c>
      <c r="W74" s="40">
        <v>123.08963799999999</v>
      </c>
      <c r="X74" s="40">
        <v>127.928833</v>
      </c>
      <c r="Y74" s="40">
        <v>133.13078300000001</v>
      </c>
      <c r="Z74" s="40">
        <v>137.07745399999999</v>
      </c>
      <c r="AA74" s="40">
        <v>142.120575</v>
      </c>
      <c r="AB74" s="40">
        <v>147.04652400000001</v>
      </c>
      <c r="AC74" s="40">
        <v>152.36599699999999</v>
      </c>
      <c r="AD74" s="40">
        <v>157.93038899999999</v>
      </c>
      <c r="AE74" s="40">
        <v>163.16830400000001</v>
      </c>
      <c r="AF74" s="40">
        <v>167.880585</v>
      </c>
      <c r="AG74" s="40">
        <v>172.731155</v>
      </c>
      <c r="AH74" s="36">
        <v>4.9792000000000003E-2</v>
      </c>
    </row>
    <row r="75" spans="1:34" ht="15" customHeight="1" x14ac:dyDescent="0.35">
      <c r="A75" s="84" t="s">
        <v>2183</v>
      </c>
      <c r="B75" s="34" t="s">
        <v>2184</v>
      </c>
      <c r="C75" s="40">
        <v>0.63580000000000003</v>
      </c>
      <c r="D75" s="40">
        <v>0.63580000000000003</v>
      </c>
      <c r="E75" s="40">
        <v>0.68579999999999997</v>
      </c>
      <c r="F75" s="40">
        <v>0.68579999999999997</v>
      </c>
      <c r="G75" s="40">
        <v>0.68579999999999997</v>
      </c>
      <c r="H75" s="40">
        <v>0.68579999999999997</v>
      </c>
      <c r="I75" s="40">
        <v>0.68579999999999997</v>
      </c>
      <c r="J75" s="40">
        <v>0.68579999999999997</v>
      </c>
      <c r="K75" s="40">
        <v>0.68579999999999997</v>
      </c>
      <c r="L75" s="40">
        <v>0.68579999999999997</v>
      </c>
      <c r="M75" s="40">
        <v>0.68579999999999997</v>
      </c>
      <c r="N75" s="40">
        <v>0.68579999999999997</v>
      </c>
      <c r="O75" s="40">
        <v>0.68579999999999997</v>
      </c>
      <c r="P75" s="40">
        <v>0.68579999999999997</v>
      </c>
      <c r="Q75" s="40">
        <v>0.68579999999999997</v>
      </c>
      <c r="R75" s="40">
        <v>0.68579999999999997</v>
      </c>
      <c r="S75" s="40">
        <v>0.68579999999999997</v>
      </c>
      <c r="T75" s="40">
        <v>0.68579999999999997</v>
      </c>
      <c r="U75" s="40">
        <v>0.68579999999999997</v>
      </c>
      <c r="V75" s="40">
        <v>0.68579999999999997</v>
      </c>
      <c r="W75" s="40">
        <v>0.68579999999999997</v>
      </c>
      <c r="X75" s="40">
        <v>0.68579999999999997</v>
      </c>
      <c r="Y75" s="40">
        <v>0.68579999999999997</v>
      </c>
      <c r="Z75" s="40">
        <v>0.68579999999999997</v>
      </c>
      <c r="AA75" s="40">
        <v>0.68579999999999997</v>
      </c>
      <c r="AB75" s="40">
        <v>0.68579999999999997</v>
      </c>
      <c r="AC75" s="40">
        <v>0.68579999999999997</v>
      </c>
      <c r="AD75" s="40">
        <v>0.68579999999999997</v>
      </c>
      <c r="AE75" s="40">
        <v>0.68579999999999997</v>
      </c>
      <c r="AF75" s="40">
        <v>0.68579999999999997</v>
      </c>
      <c r="AG75" s="40">
        <v>0.68579999999999997</v>
      </c>
      <c r="AH75" s="36">
        <v>2.5270000000000002E-3</v>
      </c>
    </row>
    <row r="76" spans="1:34" ht="15" customHeight="1" x14ac:dyDescent="0.35">
      <c r="A76" s="84" t="s">
        <v>2185</v>
      </c>
      <c r="B76" s="33" t="s">
        <v>2186</v>
      </c>
      <c r="C76" s="41">
        <v>64.032439999999994</v>
      </c>
      <c r="D76" s="41">
        <v>70.173843000000005</v>
      </c>
      <c r="E76" s="41">
        <v>74.933739000000003</v>
      </c>
      <c r="F76" s="41">
        <v>78.579635999999994</v>
      </c>
      <c r="G76" s="41">
        <v>82.312279000000004</v>
      </c>
      <c r="H76" s="41">
        <v>86.800369000000003</v>
      </c>
      <c r="I76" s="41">
        <v>90.973747000000003</v>
      </c>
      <c r="J76" s="41">
        <v>95.811211</v>
      </c>
      <c r="K76" s="41">
        <v>99.865943999999999</v>
      </c>
      <c r="L76" s="41">
        <v>104.1567</v>
      </c>
      <c r="M76" s="41">
        <v>107.855217</v>
      </c>
      <c r="N76" s="41">
        <v>112.3274</v>
      </c>
      <c r="O76" s="41">
        <v>115.832565</v>
      </c>
      <c r="P76" s="41">
        <v>120.58852400000001</v>
      </c>
      <c r="Q76" s="41">
        <v>124.56259900000001</v>
      </c>
      <c r="R76" s="41">
        <v>129.55114699999999</v>
      </c>
      <c r="S76" s="41">
        <v>134.67036400000001</v>
      </c>
      <c r="T76" s="41">
        <v>139.262451</v>
      </c>
      <c r="U76" s="41">
        <v>143.95065299999999</v>
      </c>
      <c r="V76" s="41">
        <v>148.65881300000001</v>
      </c>
      <c r="W76" s="41">
        <v>153.76693700000001</v>
      </c>
      <c r="X76" s="41">
        <v>159.01826500000001</v>
      </c>
      <c r="Y76" s="41">
        <v>164.67295799999999</v>
      </c>
      <c r="Z76" s="41">
        <v>169.10713200000001</v>
      </c>
      <c r="AA76" s="41">
        <v>174.66760300000001</v>
      </c>
      <c r="AB76" s="41">
        <v>180.14880400000001</v>
      </c>
      <c r="AC76" s="41">
        <v>186.07392899999999</v>
      </c>
      <c r="AD76" s="41">
        <v>192.30091899999999</v>
      </c>
      <c r="AE76" s="41">
        <v>198.25070199999999</v>
      </c>
      <c r="AF76" s="41">
        <v>203.75936899999999</v>
      </c>
      <c r="AG76" s="41">
        <v>209.50367700000001</v>
      </c>
      <c r="AH76" s="38">
        <v>4.0302999999999999E-2</v>
      </c>
    </row>
    <row r="78" spans="1:34" ht="15" customHeight="1" x14ac:dyDescent="0.35">
      <c r="B78" s="33" t="s">
        <v>2187</v>
      </c>
    </row>
    <row r="79" spans="1:34" ht="15" customHeight="1" x14ac:dyDescent="0.35">
      <c r="B79" s="33" t="s">
        <v>2188</v>
      </c>
    </row>
    <row r="80" spans="1:34" ht="15" customHeight="1" x14ac:dyDescent="0.35">
      <c r="A80" s="84" t="s">
        <v>2189</v>
      </c>
      <c r="B80" s="34" t="s">
        <v>1791</v>
      </c>
      <c r="C80" s="40">
        <v>1480.8714600000001</v>
      </c>
      <c r="D80" s="40">
        <v>1490.4886469999999</v>
      </c>
      <c r="E80" s="40">
        <v>1492.1827390000001</v>
      </c>
      <c r="F80" s="40">
        <v>1495.228638</v>
      </c>
      <c r="G80" s="40">
        <v>1499.3360600000001</v>
      </c>
      <c r="H80" s="40">
        <v>1503.940308</v>
      </c>
      <c r="I80" s="40">
        <v>1510.4738769999999</v>
      </c>
      <c r="J80" s="40">
        <v>1516.9364009999999</v>
      </c>
      <c r="K80" s="40">
        <v>1524.457764</v>
      </c>
      <c r="L80" s="40">
        <v>1532.5322269999999</v>
      </c>
      <c r="M80" s="40">
        <v>1541.0131839999999</v>
      </c>
      <c r="N80" s="40">
        <v>1550.4514160000001</v>
      </c>
      <c r="O80" s="40">
        <v>1561.049683</v>
      </c>
      <c r="P80" s="40">
        <v>1571.166504</v>
      </c>
      <c r="Q80" s="40">
        <v>1582.7932129999999</v>
      </c>
      <c r="R80" s="40">
        <v>1594.9880370000001</v>
      </c>
      <c r="S80" s="40">
        <v>1608.155029</v>
      </c>
      <c r="T80" s="40">
        <v>1622.0297849999999</v>
      </c>
      <c r="U80" s="40">
        <v>1636.138428</v>
      </c>
      <c r="V80" s="40">
        <v>1650.2010499999999</v>
      </c>
      <c r="W80" s="40">
        <v>1663.151611</v>
      </c>
      <c r="X80" s="40">
        <v>1676.0017089999999</v>
      </c>
      <c r="Y80" s="40">
        <v>1689.1488039999999</v>
      </c>
      <c r="Z80" s="40">
        <v>1703.6206050000001</v>
      </c>
      <c r="AA80" s="40">
        <v>1718.22522</v>
      </c>
      <c r="AB80" s="40">
        <v>1732.7188719999999</v>
      </c>
      <c r="AC80" s="40">
        <v>1747.7647710000001</v>
      </c>
      <c r="AD80" s="40">
        <v>1762.4727780000001</v>
      </c>
      <c r="AE80" s="40">
        <v>1777.6949460000001</v>
      </c>
      <c r="AF80" s="40">
        <v>1793.6511230000001</v>
      </c>
      <c r="AG80" s="40">
        <v>1810.6446530000001</v>
      </c>
      <c r="AH80" s="36">
        <v>6.7239999999999999E-3</v>
      </c>
    </row>
    <row r="81" spans="1:34" ht="15" customHeight="1" x14ac:dyDescent="0.35">
      <c r="A81" s="84" t="s">
        <v>2190</v>
      </c>
      <c r="B81" s="34" t="s">
        <v>2191</v>
      </c>
      <c r="C81" s="40">
        <v>1270.6419679999999</v>
      </c>
      <c r="D81" s="40">
        <v>1288.278198</v>
      </c>
      <c r="E81" s="40">
        <v>1316.109009</v>
      </c>
      <c r="F81" s="40">
        <v>1335.869019</v>
      </c>
      <c r="G81" s="40">
        <v>1357.7753909999999</v>
      </c>
      <c r="H81" s="40">
        <v>1379.098389</v>
      </c>
      <c r="I81" s="40">
        <v>1381.870361</v>
      </c>
      <c r="J81" s="40">
        <v>1384.636475</v>
      </c>
      <c r="K81" s="40">
        <v>1388.4748540000001</v>
      </c>
      <c r="L81" s="40">
        <v>1392.4229740000001</v>
      </c>
      <c r="M81" s="40">
        <v>1394.900635</v>
      </c>
      <c r="N81" s="40">
        <v>1398.716064</v>
      </c>
      <c r="O81" s="40">
        <v>1405.6423339999999</v>
      </c>
      <c r="P81" s="40">
        <v>1411.17749</v>
      </c>
      <c r="Q81" s="40">
        <v>1418.847168</v>
      </c>
      <c r="R81" s="40">
        <v>1426.0413820000001</v>
      </c>
      <c r="S81" s="40">
        <v>1434.2857670000001</v>
      </c>
      <c r="T81" s="40">
        <v>1444.072876</v>
      </c>
      <c r="U81" s="40">
        <v>1454.653687</v>
      </c>
      <c r="V81" s="40">
        <v>1465.772217</v>
      </c>
      <c r="W81" s="40">
        <v>1476.2501219999999</v>
      </c>
      <c r="X81" s="40">
        <v>1488.095947</v>
      </c>
      <c r="Y81" s="40">
        <v>1500.2264399999999</v>
      </c>
      <c r="Z81" s="40">
        <v>1516.0120850000001</v>
      </c>
      <c r="AA81" s="40">
        <v>1531.2666019999999</v>
      </c>
      <c r="AB81" s="40">
        <v>1547.766357</v>
      </c>
      <c r="AC81" s="40">
        <v>1565.129639</v>
      </c>
      <c r="AD81" s="40">
        <v>1583.2913820000001</v>
      </c>
      <c r="AE81" s="40">
        <v>1602.946655</v>
      </c>
      <c r="AF81" s="40">
        <v>1625.0035399999999</v>
      </c>
      <c r="AG81" s="40">
        <v>1648.5401609999999</v>
      </c>
      <c r="AH81" s="36">
        <v>8.7170000000000008E-3</v>
      </c>
    </row>
    <row r="82" spans="1:34" ht="15" customHeight="1" x14ac:dyDescent="0.35">
      <c r="A82" s="84" t="s">
        <v>2192</v>
      </c>
      <c r="B82" s="34" t="s">
        <v>1790</v>
      </c>
      <c r="C82" s="40">
        <v>898.86425799999995</v>
      </c>
      <c r="D82" s="40">
        <v>889.14038100000005</v>
      </c>
      <c r="E82" s="40">
        <v>924.801331</v>
      </c>
      <c r="F82" s="40">
        <v>946.13531499999999</v>
      </c>
      <c r="G82" s="40">
        <v>963.40228300000001</v>
      </c>
      <c r="H82" s="40">
        <v>983.67645300000004</v>
      </c>
      <c r="I82" s="40">
        <v>996.57775900000001</v>
      </c>
      <c r="J82" s="40">
        <v>1006.475403</v>
      </c>
      <c r="K82" s="40">
        <v>1013.45813</v>
      </c>
      <c r="L82" s="40">
        <v>1020.547546</v>
      </c>
      <c r="M82" s="40">
        <v>1030.0638429999999</v>
      </c>
      <c r="N82" s="40">
        <v>1039.2352289999999</v>
      </c>
      <c r="O82" s="40">
        <v>1044.380737</v>
      </c>
      <c r="P82" s="40">
        <v>1049.2811280000001</v>
      </c>
      <c r="Q82" s="40">
        <v>1056.6701660000001</v>
      </c>
      <c r="R82" s="40">
        <v>1062.970337</v>
      </c>
      <c r="S82" s="40">
        <v>1068.6617429999999</v>
      </c>
      <c r="T82" s="40">
        <v>1074.271851</v>
      </c>
      <c r="U82" s="40">
        <v>1081.451172</v>
      </c>
      <c r="V82" s="40">
        <v>1088.302246</v>
      </c>
      <c r="W82" s="40">
        <v>1092.5108640000001</v>
      </c>
      <c r="X82" s="40">
        <v>1099.7219239999999</v>
      </c>
      <c r="Y82" s="40">
        <v>1110.501831</v>
      </c>
      <c r="Z82" s="40">
        <v>1121.734375</v>
      </c>
      <c r="AA82" s="40">
        <v>1129.8764650000001</v>
      </c>
      <c r="AB82" s="40">
        <v>1137.5239260000001</v>
      </c>
      <c r="AC82" s="40">
        <v>1145.190063</v>
      </c>
      <c r="AD82" s="40">
        <v>1152.1885990000001</v>
      </c>
      <c r="AE82" s="40">
        <v>1159.799072</v>
      </c>
      <c r="AF82" s="40">
        <v>1168.6053469999999</v>
      </c>
      <c r="AG82" s="40">
        <v>1177.9370120000001</v>
      </c>
      <c r="AH82" s="36">
        <v>9.0539999999999995E-3</v>
      </c>
    </row>
    <row r="83" spans="1:34" ht="15" customHeight="1" x14ac:dyDescent="0.35">
      <c r="A83" s="84" t="s">
        <v>2193</v>
      </c>
      <c r="B83" s="34" t="s">
        <v>1788</v>
      </c>
      <c r="C83" s="40">
        <v>10.396267</v>
      </c>
      <c r="D83" s="40">
        <v>12.507391</v>
      </c>
      <c r="E83" s="40">
        <v>14.262776000000001</v>
      </c>
      <c r="F83" s="40">
        <v>15.89644</v>
      </c>
      <c r="G83" s="40">
        <v>17.405010000000001</v>
      </c>
      <c r="H83" s="40">
        <v>18.926043</v>
      </c>
      <c r="I83" s="40">
        <v>20.755571</v>
      </c>
      <c r="J83" s="40">
        <v>22.650198</v>
      </c>
      <c r="K83" s="40">
        <v>24.593163000000001</v>
      </c>
      <c r="L83" s="40">
        <v>26.621165999999999</v>
      </c>
      <c r="M83" s="40">
        <v>28.928604</v>
      </c>
      <c r="N83" s="40">
        <v>31.422851999999999</v>
      </c>
      <c r="O83" s="40">
        <v>34.224173999999998</v>
      </c>
      <c r="P83" s="40">
        <v>37.303116000000003</v>
      </c>
      <c r="Q83" s="40">
        <v>40.678576999999997</v>
      </c>
      <c r="R83" s="40">
        <v>44.321762</v>
      </c>
      <c r="S83" s="40">
        <v>48.198779999999999</v>
      </c>
      <c r="T83" s="40">
        <v>52.320816000000001</v>
      </c>
      <c r="U83" s="40">
        <v>56.725155000000001</v>
      </c>
      <c r="V83" s="40">
        <v>61.356689000000003</v>
      </c>
      <c r="W83" s="40">
        <v>66.283576999999994</v>
      </c>
      <c r="X83" s="40">
        <v>71.280022000000002</v>
      </c>
      <c r="Y83" s="40">
        <v>76.446678000000006</v>
      </c>
      <c r="Z83" s="40">
        <v>81.731071</v>
      </c>
      <c r="AA83" s="40">
        <v>87.236716999999999</v>
      </c>
      <c r="AB83" s="40">
        <v>92.594832999999994</v>
      </c>
      <c r="AC83" s="40">
        <v>98.090652000000006</v>
      </c>
      <c r="AD83" s="40">
        <v>103.69244399999999</v>
      </c>
      <c r="AE83" s="40">
        <v>109.445488</v>
      </c>
      <c r="AF83" s="40">
        <v>115.362534</v>
      </c>
      <c r="AG83" s="40">
        <v>121.303253</v>
      </c>
      <c r="AH83" s="36">
        <v>8.5342000000000001E-2</v>
      </c>
    </row>
    <row r="84" spans="1:34" ht="15" customHeight="1" x14ac:dyDescent="0.35">
      <c r="A84" s="84" t="s">
        <v>2194</v>
      </c>
      <c r="B84" s="34" t="s">
        <v>2195</v>
      </c>
      <c r="C84" s="40">
        <v>3660.7741700000001</v>
      </c>
      <c r="D84" s="40">
        <v>3680.4152829999998</v>
      </c>
      <c r="E84" s="40">
        <v>3747.3559570000002</v>
      </c>
      <c r="F84" s="40">
        <v>3793.1293949999999</v>
      </c>
      <c r="G84" s="40">
        <v>3837.9187010000001</v>
      </c>
      <c r="H84" s="40">
        <v>3885.641357</v>
      </c>
      <c r="I84" s="40">
        <v>3909.67749</v>
      </c>
      <c r="J84" s="40">
        <v>3930.6984859999998</v>
      </c>
      <c r="K84" s="40">
        <v>3950.983643</v>
      </c>
      <c r="L84" s="40">
        <v>3972.123779</v>
      </c>
      <c r="M84" s="40">
        <v>3994.9060060000002</v>
      </c>
      <c r="N84" s="40">
        <v>4019.8254390000002</v>
      </c>
      <c r="O84" s="40">
        <v>4045.2971189999998</v>
      </c>
      <c r="P84" s="40">
        <v>4068.9282229999999</v>
      </c>
      <c r="Q84" s="40">
        <v>4098.9892579999996</v>
      </c>
      <c r="R84" s="40">
        <v>4128.3212890000004</v>
      </c>
      <c r="S84" s="40">
        <v>4159.3012699999999</v>
      </c>
      <c r="T84" s="40">
        <v>4192.6958009999998</v>
      </c>
      <c r="U84" s="40">
        <v>4228.9682620000003</v>
      </c>
      <c r="V84" s="40">
        <v>4265.6323240000002</v>
      </c>
      <c r="W84" s="40">
        <v>4298.1967770000001</v>
      </c>
      <c r="X84" s="40">
        <v>4335.0996089999999</v>
      </c>
      <c r="Y84" s="40">
        <v>4376.3242190000001</v>
      </c>
      <c r="Z84" s="40">
        <v>4423.0976559999999</v>
      </c>
      <c r="AA84" s="40">
        <v>4466.6049800000001</v>
      </c>
      <c r="AB84" s="40">
        <v>4510.6044920000004</v>
      </c>
      <c r="AC84" s="40">
        <v>4556.1748049999997</v>
      </c>
      <c r="AD84" s="40">
        <v>4601.6455079999996</v>
      </c>
      <c r="AE84" s="40">
        <v>4649.8862300000001</v>
      </c>
      <c r="AF84" s="40">
        <v>4702.6225590000004</v>
      </c>
      <c r="AG84" s="40">
        <v>4758.4252930000002</v>
      </c>
      <c r="AH84" s="36">
        <v>8.7799999999999996E-3</v>
      </c>
    </row>
    <row r="86" spans="1:34" ht="15" customHeight="1" x14ac:dyDescent="0.35">
      <c r="B86" s="33" t="s">
        <v>2196</v>
      </c>
    </row>
    <row r="87" spans="1:34" ht="15" customHeight="1" x14ac:dyDescent="0.35">
      <c r="A87" s="84" t="s">
        <v>2197</v>
      </c>
      <c r="B87" s="34" t="s">
        <v>2198</v>
      </c>
      <c r="C87" s="40">
        <v>60.081009000000002</v>
      </c>
      <c r="D87" s="40">
        <v>62.161628999999998</v>
      </c>
      <c r="E87" s="40">
        <v>58.960940999999998</v>
      </c>
      <c r="F87" s="40">
        <v>57.427269000000003</v>
      </c>
      <c r="G87" s="40">
        <v>59.408526999999999</v>
      </c>
      <c r="H87" s="40">
        <v>56.659542000000002</v>
      </c>
      <c r="I87" s="40">
        <v>57.931950000000001</v>
      </c>
      <c r="J87" s="40">
        <v>61.888134000000001</v>
      </c>
      <c r="K87" s="40">
        <v>64.070885000000004</v>
      </c>
      <c r="L87" s="40">
        <v>63.326571999999999</v>
      </c>
      <c r="M87" s="40">
        <v>65.936310000000006</v>
      </c>
      <c r="N87" s="40">
        <v>62.932690000000001</v>
      </c>
      <c r="O87" s="40">
        <v>65.577324000000004</v>
      </c>
      <c r="P87" s="40">
        <v>65.025665000000004</v>
      </c>
      <c r="Q87" s="40">
        <v>67.339950999999999</v>
      </c>
      <c r="R87" s="40">
        <v>66.792777999999998</v>
      </c>
      <c r="S87" s="40">
        <v>65.398871999999997</v>
      </c>
      <c r="T87" s="40">
        <v>64.673171999999994</v>
      </c>
      <c r="U87" s="40">
        <v>64.255065999999999</v>
      </c>
      <c r="V87" s="40">
        <v>64.484099999999998</v>
      </c>
      <c r="W87" s="40">
        <v>63.860027000000002</v>
      </c>
      <c r="X87" s="40">
        <v>62.897041000000002</v>
      </c>
      <c r="Y87" s="40">
        <v>61.954948000000002</v>
      </c>
      <c r="Z87" s="40">
        <v>61.560009000000001</v>
      </c>
      <c r="AA87" s="40">
        <v>61.177605</v>
      </c>
      <c r="AB87" s="40">
        <v>60.566195999999998</v>
      </c>
      <c r="AC87" s="40">
        <v>60.174422999999997</v>
      </c>
      <c r="AD87" s="40">
        <v>59.780441000000003</v>
      </c>
      <c r="AE87" s="40">
        <v>59.658825</v>
      </c>
      <c r="AF87" s="40">
        <v>58.395802000000003</v>
      </c>
      <c r="AG87" s="40">
        <v>58.052410000000002</v>
      </c>
      <c r="AH87" s="36">
        <v>-1.1440000000000001E-3</v>
      </c>
    </row>
    <row r="88" spans="1:34" ht="15" customHeight="1" x14ac:dyDescent="0.35">
      <c r="A88" s="84" t="s">
        <v>2199</v>
      </c>
      <c r="B88" s="34" t="s">
        <v>2200</v>
      </c>
      <c r="C88" s="40">
        <v>14.394444</v>
      </c>
      <c r="D88" s="40">
        <v>14.394444</v>
      </c>
      <c r="E88" s="40">
        <v>14.394444</v>
      </c>
      <c r="F88" s="40">
        <v>14.394444</v>
      </c>
      <c r="G88" s="40">
        <v>14.394444</v>
      </c>
      <c r="H88" s="40">
        <v>14.394444</v>
      </c>
      <c r="I88" s="40">
        <v>14.394444</v>
      </c>
      <c r="J88" s="40">
        <v>14.394444</v>
      </c>
      <c r="K88" s="40">
        <v>14.394444</v>
      </c>
      <c r="L88" s="40">
        <v>14.394444</v>
      </c>
      <c r="M88" s="40">
        <v>14.394444</v>
      </c>
      <c r="N88" s="40">
        <v>14.394444</v>
      </c>
      <c r="O88" s="40">
        <v>14.394444</v>
      </c>
      <c r="P88" s="40">
        <v>14.394443000000001</v>
      </c>
      <c r="Q88" s="40">
        <v>14.394444</v>
      </c>
      <c r="R88" s="40">
        <v>14.394444</v>
      </c>
      <c r="S88" s="40">
        <v>14.394444</v>
      </c>
      <c r="T88" s="40">
        <v>14.394444</v>
      </c>
      <c r="U88" s="40">
        <v>14.394444</v>
      </c>
      <c r="V88" s="40">
        <v>14.394444</v>
      </c>
      <c r="W88" s="40">
        <v>14.394444</v>
      </c>
      <c r="X88" s="40">
        <v>14.394444</v>
      </c>
      <c r="Y88" s="40">
        <v>14.394444</v>
      </c>
      <c r="Z88" s="40">
        <v>14.394444</v>
      </c>
      <c r="AA88" s="40">
        <v>14.394444</v>
      </c>
      <c r="AB88" s="40">
        <v>14.394444</v>
      </c>
      <c r="AC88" s="40">
        <v>14.394444</v>
      </c>
      <c r="AD88" s="40">
        <v>14.394444</v>
      </c>
      <c r="AE88" s="40">
        <v>14.394444</v>
      </c>
      <c r="AF88" s="40">
        <v>14.394444</v>
      </c>
      <c r="AG88" s="40">
        <v>14.394444</v>
      </c>
      <c r="AH88" s="36">
        <v>0</v>
      </c>
    </row>
    <row r="89" spans="1:34" ht="15" customHeight="1" x14ac:dyDescent="0.35">
      <c r="A89" s="84" t="s">
        <v>2201</v>
      </c>
      <c r="B89" s="34" t="s">
        <v>2202</v>
      </c>
      <c r="C89" s="40">
        <v>256.51895100000002</v>
      </c>
      <c r="D89" s="40">
        <v>260.013214</v>
      </c>
      <c r="E89" s="40">
        <v>260.39807100000002</v>
      </c>
      <c r="F89" s="40">
        <v>273.26342799999998</v>
      </c>
      <c r="G89" s="40">
        <v>291.21105999999997</v>
      </c>
      <c r="H89" s="40">
        <v>316.88012700000002</v>
      </c>
      <c r="I89" s="40">
        <v>318.23232999999999</v>
      </c>
      <c r="J89" s="40">
        <v>337.58963</v>
      </c>
      <c r="K89" s="40">
        <v>364.83392300000003</v>
      </c>
      <c r="L89" s="40">
        <v>352.24163800000002</v>
      </c>
      <c r="M89" s="40">
        <v>354.84567299999998</v>
      </c>
      <c r="N89" s="40">
        <v>374.49246199999999</v>
      </c>
      <c r="O89" s="40">
        <v>369.77432299999998</v>
      </c>
      <c r="P89" s="40">
        <v>374.92260700000003</v>
      </c>
      <c r="Q89" s="40">
        <v>364.72946200000001</v>
      </c>
      <c r="R89" s="40">
        <v>351.93640099999999</v>
      </c>
      <c r="S89" s="40">
        <v>355.30126999999999</v>
      </c>
      <c r="T89" s="40">
        <v>360.53988600000002</v>
      </c>
      <c r="U89" s="40">
        <v>367.48739599999999</v>
      </c>
      <c r="V89" s="40">
        <v>369.342804</v>
      </c>
      <c r="W89" s="40">
        <v>364.63320900000002</v>
      </c>
      <c r="X89" s="40">
        <v>364.05532799999997</v>
      </c>
      <c r="Y89" s="40">
        <v>365.363159</v>
      </c>
      <c r="Z89" s="40">
        <v>366.85781900000001</v>
      </c>
      <c r="AA89" s="40">
        <v>365.32800300000002</v>
      </c>
      <c r="AB89" s="40">
        <v>365.222961</v>
      </c>
      <c r="AC89" s="40">
        <v>361.85476699999998</v>
      </c>
      <c r="AD89" s="40">
        <v>380.71194500000001</v>
      </c>
      <c r="AE89" s="40">
        <v>399.211029</v>
      </c>
      <c r="AF89" s="40">
        <v>409.37051400000001</v>
      </c>
      <c r="AG89" s="40">
        <v>412.297211</v>
      </c>
      <c r="AH89" s="36">
        <v>1.5944E-2</v>
      </c>
    </row>
    <row r="90" spans="1:34" ht="15" customHeight="1" x14ac:dyDescent="0.35">
      <c r="A90" s="84" t="s">
        <v>2203</v>
      </c>
      <c r="B90" s="34" t="s">
        <v>2204</v>
      </c>
      <c r="C90" s="40">
        <v>260.69314600000001</v>
      </c>
      <c r="D90" s="40">
        <v>264.25869799999998</v>
      </c>
      <c r="E90" s="40">
        <v>264.65142800000001</v>
      </c>
      <c r="F90" s="40">
        <v>277.77932700000002</v>
      </c>
      <c r="G90" s="40">
        <v>296.09494000000001</v>
      </c>
      <c r="H90" s="40">
        <v>322.32583599999998</v>
      </c>
      <c r="I90" s="40">
        <v>323.71011399999998</v>
      </c>
      <c r="J90" s="40">
        <v>343.46710200000001</v>
      </c>
      <c r="K90" s="40">
        <v>371.27267499999999</v>
      </c>
      <c r="L90" s="40">
        <v>358.428833</v>
      </c>
      <c r="M90" s="40">
        <v>361.091522</v>
      </c>
      <c r="N90" s="40">
        <v>381.147491</v>
      </c>
      <c r="O90" s="40">
        <v>376.34130900000002</v>
      </c>
      <c r="P90" s="40">
        <v>381.60290500000002</v>
      </c>
      <c r="Q90" s="40">
        <v>371.21508799999998</v>
      </c>
      <c r="R90" s="40">
        <v>358.175049</v>
      </c>
      <c r="S90" s="40">
        <v>361.62283300000001</v>
      </c>
      <c r="T90" s="40">
        <v>366.98599200000001</v>
      </c>
      <c r="U90" s="40">
        <v>374.09231599999998</v>
      </c>
      <c r="V90" s="40">
        <v>376.00701900000001</v>
      </c>
      <c r="W90" s="40">
        <v>371.223907</v>
      </c>
      <c r="X90" s="40">
        <v>370.65405299999998</v>
      </c>
      <c r="Y90" s="40">
        <v>372.01080300000001</v>
      </c>
      <c r="Z90" s="40">
        <v>373.55822799999999</v>
      </c>
      <c r="AA90" s="40">
        <v>372.01251200000002</v>
      </c>
      <c r="AB90" s="40">
        <v>371.91738900000001</v>
      </c>
      <c r="AC90" s="40">
        <v>368.49224900000002</v>
      </c>
      <c r="AD90" s="40">
        <v>387.74246199999999</v>
      </c>
      <c r="AE90" s="40">
        <v>406.627228</v>
      </c>
      <c r="AF90" s="40">
        <v>416.99774200000002</v>
      </c>
      <c r="AG90" s="40">
        <v>419.98657200000002</v>
      </c>
      <c r="AH90" s="36">
        <v>1.6022999999999999E-2</v>
      </c>
    </row>
    <row r="91" spans="1:34" ht="15" customHeight="1" x14ac:dyDescent="0.35">
      <c r="A91" s="84" t="s">
        <v>2205</v>
      </c>
      <c r="B91" s="34" t="s">
        <v>2206</v>
      </c>
      <c r="C91" s="40">
        <v>54.585166999999998</v>
      </c>
      <c r="D91" s="40">
        <v>56.131863000000003</v>
      </c>
      <c r="E91" s="40">
        <v>47.839748</v>
      </c>
      <c r="F91" s="40">
        <v>49.006210000000003</v>
      </c>
      <c r="G91" s="40">
        <v>50.241652999999999</v>
      </c>
      <c r="H91" s="40">
        <v>51.508311999999997</v>
      </c>
      <c r="I91" s="40">
        <v>52.836246000000003</v>
      </c>
      <c r="J91" s="40">
        <v>54.151347999999999</v>
      </c>
      <c r="K91" s="40">
        <v>55.480044999999997</v>
      </c>
      <c r="L91" s="40">
        <v>56.818413</v>
      </c>
      <c r="M91" s="40">
        <v>58.208122000000003</v>
      </c>
      <c r="N91" s="40">
        <v>59.630642000000002</v>
      </c>
      <c r="O91" s="40">
        <v>61.086384000000002</v>
      </c>
      <c r="P91" s="40">
        <v>62.568600000000004</v>
      </c>
      <c r="Q91" s="40">
        <v>64.104682999999994</v>
      </c>
      <c r="R91" s="40">
        <v>65.671867000000006</v>
      </c>
      <c r="S91" s="40">
        <v>67.275993</v>
      </c>
      <c r="T91" s="40">
        <v>68.909492</v>
      </c>
      <c r="U91" s="40">
        <v>70.601737999999997</v>
      </c>
      <c r="V91" s="40">
        <v>72.313209999999998</v>
      </c>
      <c r="W91" s="40">
        <v>74.068184000000002</v>
      </c>
      <c r="X91" s="40">
        <v>75.886459000000002</v>
      </c>
      <c r="Y91" s="40">
        <v>77.792304999999999</v>
      </c>
      <c r="Z91" s="40">
        <v>79.799850000000006</v>
      </c>
      <c r="AA91" s="40">
        <v>81.868668</v>
      </c>
      <c r="AB91" s="40">
        <v>84.054160999999993</v>
      </c>
      <c r="AC91" s="40">
        <v>86.342865000000003</v>
      </c>
      <c r="AD91" s="40">
        <v>88.736153000000002</v>
      </c>
      <c r="AE91" s="40">
        <v>91.262253000000001</v>
      </c>
      <c r="AF91" s="40">
        <v>93.935867000000002</v>
      </c>
      <c r="AG91" s="40">
        <v>96.772163000000006</v>
      </c>
      <c r="AH91" s="36">
        <v>1.9269999999999999E-2</v>
      </c>
    </row>
    <row r="92" spans="1:34" ht="15" customHeight="1" x14ac:dyDescent="0.35">
      <c r="A92" s="84" t="s">
        <v>2207</v>
      </c>
      <c r="B92" s="34" t="s">
        <v>2208</v>
      </c>
      <c r="C92" s="40">
        <v>3829.4255370000001</v>
      </c>
      <c r="D92" s="40">
        <v>3844.5095209999999</v>
      </c>
      <c r="E92" s="40">
        <v>3925.2646479999999</v>
      </c>
      <c r="F92" s="40">
        <v>3972.2951659999999</v>
      </c>
      <c r="G92" s="40">
        <v>4014.648193</v>
      </c>
      <c r="H92" s="40">
        <v>4065.4938959999999</v>
      </c>
      <c r="I92" s="40">
        <v>4088.7304690000001</v>
      </c>
      <c r="J92" s="40">
        <v>4106.6938479999999</v>
      </c>
      <c r="K92" s="40">
        <v>4125.7182620000003</v>
      </c>
      <c r="L92" s="40">
        <v>4148.1748049999997</v>
      </c>
      <c r="M92" s="40">
        <v>4168.8706050000001</v>
      </c>
      <c r="N92" s="40">
        <v>4198.1870120000003</v>
      </c>
      <c r="O92" s="40">
        <v>4221.0083009999998</v>
      </c>
      <c r="P92" s="40">
        <v>4246.6757809999999</v>
      </c>
      <c r="Q92" s="40">
        <v>4274.9736329999996</v>
      </c>
      <c r="R92" s="40">
        <v>4305.8837890000004</v>
      </c>
      <c r="S92" s="40">
        <v>4339.0888670000004</v>
      </c>
      <c r="T92" s="40">
        <v>4374.3691410000001</v>
      </c>
      <c r="U92" s="40">
        <v>4412.2895509999998</v>
      </c>
      <c r="V92" s="40">
        <v>4450.2387699999999</v>
      </c>
      <c r="W92" s="40">
        <v>4484.0683589999999</v>
      </c>
      <c r="X92" s="40">
        <v>4523.0268550000001</v>
      </c>
      <c r="Y92" s="40">
        <v>4566.1333009999998</v>
      </c>
      <c r="Z92" s="40">
        <v>4615.3203119999998</v>
      </c>
      <c r="AA92" s="40">
        <v>4661.0473629999997</v>
      </c>
      <c r="AB92" s="40">
        <v>4706.8413090000004</v>
      </c>
      <c r="AC92" s="40">
        <v>4753.9765619999998</v>
      </c>
      <c r="AD92" s="40">
        <v>4801.716797</v>
      </c>
      <c r="AE92" s="40">
        <v>4852.0073240000002</v>
      </c>
      <c r="AF92" s="40">
        <v>4907.3237300000001</v>
      </c>
      <c r="AG92" s="40">
        <v>4964.1308589999999</v>
      </c>
      <c r="AH92" s="36">
        <v>8.6879999999999995E-3</v>
      </c>
    </row>
    <row r="93" spans="1:34" ht="15" customHeight="1" x14ac:dyDescent="0.35">
      <c r="A93" s="84" t="s">
        <v>2209</v>
      </c>
      <c r="B93" s="34" t="s">
        <v>2210</v>
      </c>
      <c r="C93" s="40">
        <v>3925.5229490000002</v>
      </c>
      <c r="D93" s="40">
        <v>3944.163086</v>
      </c>
      <c r="E93" s="40">
        <v>4013.4174800000001</v>
      </c>
      <c r="F93" s="40">
        <v>4059.8183589999999</v>
      </c>
      <c r="G93" s="40">
        <v>4105.0200199999999</v>
      </c>
      <c r="H93" s="40">
        <v>4153.8217770000001</v>
      </c>
      <c r="I93" s="40">
        <v>4179.6264650000003</v>
      </c>
      <c r="J93" s="40">
        <v>4202.4614259999998</v>
      </c>
      <c r="K93" s="40">
        <v>4224.4360349999997</v>
      </c>
      <c r="L93" s="40">
        <v>4247.7382809999999</v>
      </c>
      <c r="M93" s="40">
        <v>4272.3745120000003</v>
      </c>
      <c r="N93" s="40">
        <v>4299.7006840000004</v>
      </c>
      <c r="O93" s="40">
        <v>4326.7104490000002</v>
      </c>
      <c r="P93" s="40">
        <v>4353.1953119999998</v>
      </c>
      <c r="Q93" s="40">
        <v>4385.5380859999996</v>
      </c>
      <c r="R93" s="40">
        <v>4417.7153319999998</v>
      </c>
      <c r="S93" s="40">
        <v>4451.0478519999997</v>
      </c>
      <c r="T93" s="40">
        <v>4487.111328</v>
      </c>
      <c r="U93" s="40">
        <v>4526.1469729999999</v>
      </c>
      <c r="V93" s="40">
        <v>4565.9775390000004</v>
      </c>
      <c r="W93" s="40">
        <v>4601.0112300000001</v>
      </c>
      <c r="X93" s="40">
        <v>4640.8173829999996</v>
      </c>
      <c r="Y93" s="40">
        <v>4684.8383789999998</v>
      </c>
      <c r="Z93" s="40">
        <v>4735.5854490000002</v>
      </c>
      <c r="AA93" s="40">
        <v>4783.0146480000003</v>
      </c>
      <c r="AB93" s="40">
        <v>4830.3725590000004</v>
      </c>
      <c r="AC93" s="40">
        <v>4879.4619140000004</v>
      </c>
      <c r="AD93" s="40">
        <v>4928.8085940000001</v>
      </c>
      <c r="AE93" s="40">
        <v>4981.1176759999998</v>
      </c>
      <c r="AF93" s="40">
        <v>5037.6337890000004</v>
      </c>
      <c r="AG93" s="40">
        <v>5096.8715819999998</v>
      </c>
      <c r="AH93" s="36">
        <v>8.7419999999999998E-3</v>
      </c>
    </row>
    <row r="95" spans="1:34" ht="15" customHeight="1" x14ac:dyDescent="0.35">
      <c r="B95" s="33" t="s">
        <v>2211</v>
      </c>
    </row>
    <row r="96" spans="1:34" ht="15" customHeight="1" x14ac:dyDescent="0.35">
      <c r="B96" s="33" t="s">
        <v>2188</v>
      </c>
    </row>
    <row r="97" spans="1:34" ht="15" customHeight="1" x14ac:dyDescent="0.35">
      <c r="B97" s="33" t="s">
        <v>2212</v>
      </c>
    </row>
    <row r="98" spans="1:34" ht="15" customHeight="1" x14ac:dyDescent="0.35">
      <c r="A98" s="84" t="s">
        <v>2213</v>
      </c>
      <c r="B98" s="34" t="s">
        <v>2175</v>
      </c>
      <c r="C98" s="40">
        <v>766.910034</v>
      </c>
      <c r="D98" s="40">
        <v>934.87292500000001</v>
      </c>
      <c r="E98" s="40">
        <v>985.90362500000003</v>
      </c>
      <c r="F98" s="40">
        <v>864.88940400000001</v>
      </c>
      <c r="G98" s="40">
        <v>773.57372999999995</v>
      </c>
      <c r="H98" s="40">
        <v>699.56518600000004</v>
      </c>
      <c r="I98" s="40">
        <v>716.39373799999998</v>
      </c>
      <c r="J98" s="40">
        <v>691.56976299999997</v>
      </c>
      <c r="K98" s="40">
        <v>696.51721199999997</v>
      </c>
      <c r="L98" s="40">
        <v>698.37561000000005</v>
      </c>
      <c r="M98" s="40">
        <v>688.93945299999996</v>
      </c>
      <c r="N98" s="40">
        <v>676.80224599999997</v>
      </c>
      <c r="O98" s="40">
        <v>664.51397699999995</v>
      </c>
      <c r="P98" s="40">
        <v>663.33770800000002</v>
      </c>
      <c r="Q98" s="40">
        <v>661.83117700000003</v>
      </c>
      <c r="R98" s="40">
        <v>647.11047399999995</v>
      </c>
      <c r="S98" s="40">
        <v>645.99578899999995</v>
      </c>
      <c r="T98" s="40">
        <v>636.88122599999997</v>
      </c>
      <c r="U98" s="40">
        <v>620.07220500000005</v>
      </c>
      <c r="V98" s="40">
        <v>614.99609399999997</v>
      </c>
      <c r="W98" s="40">
        <v>613.25518799999998</v>
      </c>
      <c r="X98" s="40">
        <v>609.66149900000005</v>
      </c>
      <c r="Y98" s="40">
        <v>610.05590800000004</v>
      </c>
      <c r="Z98" s="40">
        <v>603.42456100000004</v>
      </c>
      <c r="AA98" s="40">
        <v>598.69317599999999</v>
      </c>
      <c r="AB98" s="40">
        <v>586.35369900000001</v>
      </c>
      <c r="AC98" s="40">
        <v>584.04321300000004</v>
      </c>
      <c r="AD98" s="40">
        <v>583.20880099999999</v>
      </c>
      <c r="AE98" s="40">
        <v>586.00860599999999</v>
      </c>
      <c r="AF98" s="40">
        <v>588.28405799999996</v>
      </c>
      <c r="AG98" s="40">
        <v>586.68383800000004</v>
      </c>
      <c r="AH98" s="36">
        <v>-8.8900000000000003E-3</v>
      </c>
    </row>
    <row r="99" spans="1:34" ht="15" customHeight="1" x14ac:dyDescent="0.35">
      <c r="A99" s="84" t="s">
        <v>2214</v>
      </c>
      <c r="B99" s="34" t="s">
        <v>2177</v>
      </c>
      <c r="C99" s="40">
        <v>14.562377</v>
      </c>
      <c r="D99" s="40">
        <v>11.041577</v>
      </c>
      <c r="E99" s="40">
        <v>11.194088000000001</v>
      </c>
      <c r="F99" s="40">
        <v>10.516325</v>
      </c>
      <c r="G99" s="40">
        <v>10.036431</v>
      </c>
      <c r="H99" s="40">
        <v>9.6605550000000004</v>
      </c>
      <c r="I99" s="40">
        <v>9.3510270000000002</v>
      </c>
      <c r="J99" s="40">
        <v>8.8845270000000003</v>
      </c>
      <c r="K99" s="40">
        <v>8.6027159999999991</v>
      </c>
      <c r="L99" s="40">
        <v>8.443975</v>
      </c>
      <c r="M99" s="40">
        <v>8.2505430000000004</v>
      </c>
      <c r="N99" s="40">
        <v>7.9532939999999996</v>
      </c>
      <c r="O99" s="40">
        <v>7.8648530000000001</v>
      </c>
      <c r="P99" s="40">
        <v>7.8086869999999999</v>
      </c>
      <c r="Q99" s="40">
        <v>7.7803230000000001</v>
      </c>
      <c r="R99" s="40">
        <v>7.6797750000000002</v>
      </c>
      <c r="S99" s="40">
        <v>7.5807200000000003</v>
      </c>
      <c r="T99" s="40">
        <v>7.4041870000000003</v>
      </c>
      <c r="U99" s="40">
        <v>7.1053499999999996</v>
      </c>
      <c r="V99" s="40">
        <v>6.9964269999999997</v>
      </c>
      <c r="W99" s="40">
        <v>6.900442</v>
      </c>
      <c r="X99" s="40">
        <v>6.5994169999999999</v>
      </c>
      <c r="Y99" s="40">
        <v>6.2935049999999997</v>
      </c>
      <c r="Z99" s="40">
        <v>5.9490949999999998</v>
      </c>
      <c r="AA99" s="40">
        <v>5.6305440000000004</v>
      </c>
      <c r="AB99" s="40">
        <v>5.270607</v>
      </c>
      <c r="AC99" s="40">
        <v>5.2779889999999998</v>
      </c>
      <c r="AD99" s="40">
        <v>5.3096310000000004</v>
      </c>
      <c r="AE99" s="40">
        <v>5.3466620000000002</v>
      </c>
      <c r="AF99" s="40">
        <v>5.380293</v>
      </c>
      <c r="AG99" s="40">
        <v>5.401046</v>
      </c>
      <c r="AH99" s="36">
        <v>-3.2521000000000001E-2</v>
      </c>
    </row>
    <row r="100" spans="1:34" ht="15" customHeight="1" x14ac:dyDescent="0.35">
      <c r="A100" s="84" t="s">
        <v>2215</v>
      </c>
      <c r="B100" s="34" t="s">
        <v>2179</v>
      </c>
      <c r="C100" s="40">
        <v>1521.1326899999999</v>
      </c>
      <c r="D100" s="40">
        <v>1309.7779539999999</v>
      </c>
      <c r="E100" s="40">
        <v>1312.3294679999999</v>
      </c>
      <c r="F100" s="40">
        <v>1372.7763669999999</v>
      </c>
      <c r="G100" s="40">
        <v>1360.8927000000001</v>
      </c>
      <c r="H100" s="40">
        <v>1424.843018</v>
      </c>
      <c r="I100" s="40">
        <v>1460.831177</v>
      </c>
      <c r="J100" s="40">
        <v>1470.8585210000001</v>
      </c>
      <c r="K100" s="40">
        <v>1451.658813</v>
      </c>
      <c r="L100" s="40">
        <v>1449.613159</v>
      </c>
      <c r="M100" s="40">
        <v>1427.055298</v>
      </c>
      <c r="N100" s="40">
        <v>1437.3596190000001</v>
      </c>
      <c r="O100" s="40">
        <v>1440.9407960000001</v>
      </c>
      <c r="P100" s="40">
        <v>1443.5219729999999</v>
      </c>
      <c r="Q100" s="40">
        <v>1449.3295900000001</v>
      </c>
      <c r="R100" s="40">
        <v>1438.1964109999999</v>
      </c>
      <c r="S100" s="40">
        <v>1445.533813</v>
      </c>
      <c r="T100" s="40">
        <v>1464.93335</v>
      </c>
      <c r="U100" s="40">
        <v>1494.4323730000001</v>
      </c>
      <c r="V100" s="40">
        <v>1519.8325199999999</v>
      </c>
      <c r="W100" s="40">
        <v>1546.955933</v>
      </c>
      <c r="X100" s="40">
        <v>1560.731323</v>
      </c>
      <c r="Y100" s="40">
        <v>1584.3957519999999</v>
      </c>
      <c r="Z100" s="40">
        <v>1616.818726</v>
      </c>
      <c r="AA100" s="40">
        <v>1640.861206</v>
      </c>
      <c r="AB100" s="40">
        <v>1663.6435550000001</v>
      </c>
      <c r="AC100" s="40">
        <v>1672.530518</v>
      </c>
      <c r="AD100" s="40">
        <v>1685.255249</v>
      </c>
      <c r="AE100" s="40">
        <v>1705.228638</v>
      </c>
      <c r="AF100" s="40">
        <v>1727.072754</v>
      </c>
      <c r="AG100" s="40">
        <v>1752.337158</v>
      </c>
      <c r="AH100" s="36">
        <v>4.7280000000000004E-3</v>
      </c>
    </row>
    <row r="101" spans="1:34" ht="15" customHeight="1" x14ac:dyDescent="0.35">
      <c r="A101" s="84" t="s">
        <v>2216</v>
      </c>
      <c r="B101" s="34" t="s">
        <v>2217</v>
      </c>
      <c r="C101" s="40">
        <v>784.792236</v>
      </c>
      <c r="D101" s="40">
        <v>760.58019999999999</v>
      </c>
      <c r="E101" s="40">
        <v>736.682861</v>
      </c>
      <c r="F101" s="40">
        <v>749.79760699999997</v>
      </c>
      <c r="G101" s="40">
        <v>752.92675799999995</v>
      </c>
      <c r="H101" s="40">
        <v>744.93896500000005</v>
      </c>
      <c r="I101" s="40">
        <v>658.94946300000004</v>
      </c>
      <c r="J101" s="40">
        <v>644.83618200000001</v>
      </c>
      <c r="K101" s="40">
        <v>645.18322799999999</v>
      </c>
      <c r="L101" s="40">
        <v>629.51879899999994</v>
      </c>
      <c r="M101" s="40">
        <v>630.26769999999999</v>
      </c>
      <c r="N101" s="40">
        <v>631.43005400000004</v>
      </c>
      <c r="O101" s="40">
        <v>632.27673300000004</v>
      </c>
      <c r="P101" s="40">
        <v>624.55664100000001</v>
      </c>
      <c r="Q101" s="40">
        <v>607.81957999999997</v>
      </c>
      <c r="R101" s="40">
        <v>609.22460899999999</v>
      </c>
      <c r="S101" s="40">
        <v>602.73718299999996</v>
      </c>
      <c r="T101" s="40">
        <v>602.94830300000001</v>
      </c>
      <c r="U101" s="40">
        <v>603.15893600000004</v>
      </c>
      <c r="V101" s="40">
        <v>603.15893600000004</v>
      </c>
      <c r="W101" s="40">
        <v>594.80969200000004</v>
      </c>
      <c r="X101" s="40">
        <v>596.06176800000003</v>
      </c>
      <c r="Y101" s="40">
        <v>596.96734600000002</v>
      </c>
      <c r="Z101" s="40">
        <v>597.84088099999997</v>
      </c>
      <c r="AA101" s="40">
        <v>598.59619099999998</v>
      </c>
      <c r="AB101" s="40">
        <v>599.41479500000003</v>
      </c>
      <c r="AC101" s="40">
        <v>599.84082000000001</v>
      </c>
      <c r="AD101" s="40">
        <v>592.53234899999995</v>
      </c>
      <c r="AE101" s="40">
        <v>592.797729</v>
      </c>
      <c r="AF101" s="40">
        <v>593.11828600000001</v>
      </c>
      <c r="AG101" s="40">
        <v>593.581726</v>
      </c>
      <c r="AH101" s="36">
        <v>-9.2650000000000007E-3</v>
      </c>
    </row>
    <row r="102" spans="1:34" ht="15" customHeight="1" x14ac:dyDescent="0.35">
      <c r="A102" s="84" t="s">
        <v>2218</v>
      </c>
      <c r="B102" s="34" t="s">
        <v>2219</v>
      </c>
      <c r="C102" s="40">
        <v>1.3844529999999999</v>
      </c>
      <c r="D102" s="40">
        <v>0.81455999999999995</v>
      </c>
      <c r="E102" s="40">
        <v>0.81774800000000003</v>
      </c>
      <c r="F102" s="40">
        <v>0.74717900000000004</v>
      </c>
      <c r="G102" s="40">
        <v>0.578457</v>
      </c>
      <c r="H102" s="40">
        <v>0.671844</v>
      </c>
      <c r="I102" s="40">
        <v>0.44246999999999997</v>
      </c>
      <c r="J102" s="40">
        <v>0.35474099999999997</v>
      </c>
      <c r="K102" s="40">
        <v>0.25850699999999999</v>
      </c>
      <c r="L102" s="40">
        <v>-0.14361599999999999</v>
      </c>
      <c r="M102" s="40">
        <v>-1.0506E-2</v>
      </c>
      <c r="N102" s="40">
        <v>-0.194107</v>
      </c>
      <c r="O102" s="40">
        <v>-0.21359900000000001</v>
      </c>
      <c r="P102" s="40">
        <v>-0.284416</v>
      </c>
      <c r="Q102" s="40">
        <v>-0.32338899999999998</v>
      </c>
      <c r="R102" s="40">
        <v>-0.56159499999999996</v>
      </c>
      <c r="S102" s="40">
        <v>-0.64928200000000003</v>
      </c>
      <c r="T102" s="40">
        <v>-0.66734800000000005</v>
      </c>
      <c r="U102" s="40">
        <v>-0.69507799999999997</v>
      </c>
      <c r="V102" s="40">
        <v>-0.72026800000000002</v>
      </c>
      <c r="W102" s="40">
        <v>-0.79058399999999995</v>
      </c>
      <c r="X102" s="40">
        <v>-0.81238600000000005</v>
      </c>
      <c r="Y102" s="40">
        <v>-0.856128</v>
      </c>
      <c r="Z102" s="40">
        <v>-0.96372899999999995</v>
      </c>
      <c r="AA102" s="40">
        <v>-1.109124</v>
      </c>
      <c r="AB102" s="40">
        <v>-1.2850140000000001</v>
      </c>
      <c r="AC102" s="40">
        <v>-1.713975</v>
      </c>
      <c r="AD102" s="40">
        <v>-1.8147599999999999</v>
      </c>
      <c r="AE102" s="40">
        <v>-1.882692</v>
      </c>
      <c r="AF102" s="40">
        <v>-2.0667019999999998</v>
      </c>
      <c r="AG102" s="40">
        <v>-2.4187069999999999</v>
      </c>
      <c r="AH102" s="36" t="s">
        <v>2120</v>
      </c>
    </row>
    <row r="103" spans="1:34" ht="15" customHeight="1" x14ac:dyDescent="0.35">
      <c r="A103" s="84" t="s">
        <v>2220</v>
      </c>
      <c r="B103" s="34" t="s">
        <v>2221</v>
      </c>
      <c r="C103" s="40">
        <v>755.36676</v>
      </c>
      <c r="D103" s="40">
        <v>841.96832300000005</v>
      </c>
      <c r="E103" s="40">
        <v>892.30718999999999</v>
      </c>
      <c r="F103" s="40">
        <v>987.33892800000001</v>
      </c>
      <c r="G103" s="40">
        <v>1130.1801760000001</v>
      </c>
      <c r="H103" s="40">
        <v>1198.594971</v>
      </c>
      <c r="I103" s="40">
        <v>1255.348389</v>
      </c>
      <c r="J103" s="40">
        <v>1302.5557859999999</v>
      </c>
      <c r="K103" s="40">
        <v>1335.571899</v>
      </c>
      <c r="L103" s="40">
        <v>1374.144043</v>
      </c>
      <c r="M103" s="40">
        <v>1425.826294</v>
      </c>
      <c r="N103" s="40">
        <v>1455.877686</v>
      </c>
      <c r="O103" s="40">
        <v>1486.3317870000001</v>
      </c>
      <c r="P103" s="40">
        <v>1518.0988769999999</v>
      </c>
      <c r="Q103" s="40">
        <v>1558.5275879999999</v>
      </c>
      <c r="R103" s="40">
        <v>1613.8366699999999</v>
      </c>
      <c r="S103" s="40">
        <v>1647.0006100000001</v>
      </c>
      <c r="T103" s="40">
        <v>1671.440063</v>
      </c>
      <c r="U103" s="40">
        <v>1696.242798</v>
      </c>
      <c r="V103" s="40">
        <v>1713.4235839999999</v>
      </c>
      <c r="W103" s="40">
        <v>1729.8013920000001</v>
      </c>
      <c r="X103" s="40">
        <v>1757.0523679999999</v>
      </c>
      <c r="Y103" s="40">
        <v>1774.919312</v>
      </c>
      <c r="Z103" s="40">
        <v>1797.2094729999999</v>
      </c>
      <c r="AA103" s="40">
        <v>1822.64563</v>
      </c>
      <c r="AB103" s="40">
        <v>1856.786499</v>
      </c>
      <c r="AC103" s="40">
        <v>1896.4754640000001</v>
      </c>
      <c r="AD103" s="40">
        <v>1938.928101</v>
      </c>
      <c r="AE103" s="40">
        <v>1965.3901370000001</v>
      </c>
      <c r="AF103" s="40">
        <v>1995.552246</v>
      </c>
      <c r="AG103" s="40">
        <v>2027.6511230000001</v>
      </c>
      <c r="AH103" s="36">
        <v>3.3461999999999999E-2</v>
      </c>
    </row>
    <row r="104" spans="1:34" ht="15" customHeight="1" x14ac:dyDescent="0.35">
      <c r="A104" s="84" t="s">
        <v>2222</v>
      </c>
      <c r="B104" s="34" t="s">
        <v>2119</v>
      </c>
      <c r="C104" s="40">
        <v>0</v>
      </c>
      <c r="D104" s="40">
        <v>0</v>
      </c>
      <c r="E104" s="40">
        <v>0.50269399999999997</v>
      </c>
      <c r="F104" s="40">
        <v>0.66507799999999995</v>
      </c>
      <c r="G104" s="40">
        <v>0.86206700000000003</v>
      </c>
      <c r="H104" s="40">
        <v>1.242127</v>
      </c>
      <c r="I104" s="40">
        <v>1.4369069999999999</v>
      </c>
      <c r="J104" s="40">
        <v>1.6574439999999999</v>
      </c>
      <c r="K104" s="40">
        <v>1.9485239999999999</v>
      </c>
      <c r="L104" s="40">
        <v>2.2456689999999999</v>
      </c>
      <c r="M104" s="40">
        <v>2.5447959999999998</v>
      </c>
      <c r="N104" s="40">
        <v>2.8581379999999998</v>
      </c>
      <c r="O104" s="40">
        <v>3.1936800000000001</v>
      </c>
      <c r="P104" s="40">
        <v>3.5360580000000001</v>
      </c>
      <c r="Q104" s="40">
        <v>3.9087550000000002</v>
      </c>
      <c r="R104" s="40">
        <v>4.2972970000000004</v>
      </c>
      <c r="S104" s="40">
        <v>4.7897049999999997</v>
      </c>
      <c r="T104" s="40">
        <v>5.3291649999999997</v>
      </c>
      <c r="U104" s="40">
        <v>5.8729560000000003</v>
      </c>
      <c r="V104" s="40">
        <v>6.4513780000000001</v>
      </c>
      <c r="W104" s="40">
        <v>7.0360050000000003</v>
      </c>
      <c r="X104" s="40">
        <v>7.6327090000000002</v>
      </c>
      <c r="Y104" s="40">
        <v>8.2579609999999999</v>
      </c>
      <c r="Z104" s="40">
        <v>8.9409010000000002</v>
      </c>
      <c r="AA104" s="40">
        <v>9.6292840000000002</v>
      </c>
      <c r="AB104" s="40">
        <v>10.333481000000001</v>
      </c>
      <c r="AC104" s="40">
        <v>11.079271</v>
      </c>
      <c r="AD104" s="40">
        <v>11.854127999999999</v>
      </c>
      <c r="AE104" s="40">
        <v>12.674968</v>
      </c>
      <c r="AF104" s="40">
        <v>13.539712</v>
      </c>
      <c r="AG104" s="40">
        <v>14.451034</v>
      </c>
      <c r="AH104" s="36" t="s">
        <v>2120</v>
      </c>
    </row>
    <row r="105" spans="1:34" ht="15" customHeight="1" x14ac:dyDescent="0.35">
      <c r="A105" s="84" t="s">
        <v>2223</v>
      </c>
      <c r="B105" s="33" t="s">
        <v>2224</v>
      </c>
      <c r="C105" s="41">
        <v>3844.1484380000002</v>
      </c>
      <c r="D105" s="41">
        <v>3859.0551759999998</v>
      </c>
      <c r="E105" s="41">
        <v>3939.7375489999999</v>
      </c>
      <c r="F105" s="41">
        <v>3986.7307129999999</v>
      </c>
      <c r="G105" s="41">
        <v>4029.0502929999998</v>
      </c>
      <c r="H105" s="41">
        <v>4079.516846</v>
      </c>
      <c r="I105" s="41">
        <v>4102.7534180000002</v>
      </c>
      <c r="J105" s="41">
        <v>4120.716797</v>
      </c>
      <c r="K105" s="41">
        <v>4139.7412109999996</v>
      </c>
      <c r="L105" s="41">
        <v>4162.1977539999998</v>
      </c>
      <c r="M105" s="41">
        <v>4182.8740230000003</v>
      </c>
      <c r="N105" s="41">
        <v>4212.0869140000004</v>
      </c>
      <c r="O105" s="41">
        <v>4234.908203</v>
      </c>
      <c r="P105" s="41">
        <v>4260.5756840000004</v>
      </c>
      <c r="Q105" s="41">
        <v>4288.8735349999997</v>
      </c>
      <c r="R105" s="41">
        <v>4319.7836909999996</v>
      </c>
      <c r="S105" s="41">
        <v>4352.9887699999999</v>
      </c>
      <c r="T105" s="41">
        <v>4388.2690430000002</v>
      </c>
      <c r="U105" s="41">
        <v>4426.189453</v>
      </c>
      <c r="V105" s="41">
        <v>4464.138672</v>
      </c>
      <c r="W105" s="41">
        <v>4497.9682620000003</v>
      </c>
      <c r="X105" s="41">
        <v>4536.9267579999996</v>
      </c>
      <c r="Y105" s="41">
        <v>4580.033203</v>
      </c>
      <c r="Z105" s="41">
        <v>4629.2202150000003</v>
      </c>
      <c r="AA105" s="41">
        <v>4674.9472660000001</v>
      </c>
      <c r="AB105" s="41">
        <v>4720.517578</v>
      </c>
      <c r="AC105" s="41">
        <v>4767.533203</v>
      </c>
      <c r="AD105" s="41">
        <v>4815.2734380000002</v>
      </c>
      <c r="AE105" s="41">
        <v>4865.5639650000003</v>
      </c>
      <c r="AF105" s="41">
        <v>4920.8803710000002</v>
      </c>
      <c r="AG105" s="41">
        <v>4977.6875</v>
      </c>
      <c r="AH105" s="38">
        <v>8.6510000000000007E-3</v>
      </c>
    </row>
    <row r="106" spans="1:34" ht="15" customHeight="1" x14ac:dyDescent="0.35">
      <c r="A106" s="84" t="s">
        <v>2225</v>
      </c>
      <c r="B106" s="34" t="s">
        <v>2226</v>
      </c>
      <c r="C106" s="40">
        <v>3829.4255370000001</v>
      </c>
      <c r="D106" s="40">
        <v>3844.5095209999999</v>
      </c>
      <c r="E106" s="40">
        <v>3925.2646479999999</v>
      </c>
      <c r="F106" s="40">
        <v>3972.2951659999999</v>
      </c>
      <c r="G106" s="40">
        <v>4014.648193</v>
      </c>
      <c r="H106" s="40">
        <v>4065.4938959999999</v>
      </c>
      <c r="I106" s="40">
        <v>4088.7304690000001</v>
      </c>
      <c r="J106" s="40">
        <v>4106.6938479999999</v>
      </c>
      <c r="K106" s="40">
        <v>4125.7182620000003</v>
      </c>
      <c r="L106" s="40">
        <v>4148.1748049999997</v>
      </c>
      <c r="M106" s="40">
        <v>4168.8706050000001</v>
      </c>
      <c r="N106" s="40">
        <v>4198.1870120000003</v>
      </c>
      <c r="O106" s="40">
        <v>4221.0083009999998</v>
      </c>
      <c r="P106" s="40">
        <v>4246.6757809999999</v>
      </c>
      <c r="Q106" s="40">
        <v>4274.9736329999996</v>
      </c>
      <c r="R106" s="40">
        <v>4305.8837890000004</v>
      </c>
      <c r="S106" s="40">
        <v>4339.0888670000004</v>
      </c>
      <c r="T106" s="40">
        <v>4374.3691410000001</v>
      </c>
      <c r="U106" s="40">
        <v>4412.2895509999998</v>
      </c>
      <c r="V106" s="40">
        <v>4450.2387699999999</v>
      </c>
      <c r="W106" s="40">
        <v>4484.0683589999999</v>
      </c>
      <c r="X106" s="40">
        <v>4523.0268550000001</v>
      </c>
      <c r="Y106" s="40">
        <v>4566.1333009999998</v>
      </c>
      <c r="Z106" s="40">
        <v>4615.3203119999998</v>
      </c>
      <c r="AA106" s="40">
        <v>4661.0473629999997</v>
      </c>
      <c r="AB106" s="40">
        <v>4706.8413090000004</v>
      </c>
      <c r="AC106" s="40">
        <v>4753.9765619999998</v>
      </c>
      <c r="AD106" s="40">
        <v>4801.716797</v>
      </c>
      <c r="AE106" s="40">
        <v>4852.0073240000002</v>
      </c>
      <c r="AF106" s="40">
        <v>4907.3237300000001</v>
      </c>
      <c r="AG106" s="40">
        <v>4964.1308589999999</v>
      </c>
      <c r="AH106" s="36">
        <v>8.6879999999999995E-3</v>
      </c>
    </row>
    <row r="107" spans="1:34" ht="15" customHeight="1" x14ac:dyDescent="0.35">
      <c r="A107" s="84" t="s">
        <v>2227</v>
      </c>
      <c r="B107" s="34" t="s">
        <v>2228</v>
      </c>
      <c r="C107" s="40">
        <v>14.722818</v>
      </c>
      <c r="D107" s="40">
        <v>14.545529999999999</v>
      </c>
      <c r="E107" s="40">
        <v>14.472785</v>
      </c>
      <c r="F107" s="40">
        <v>14.435326</v>
      </c>
      <c r="G107" s="40">
        <v>14.402183000000001</v>
      </c>
      <c r="H107" s="40">
        <v>14.022976</v>
      </c>
      <c r="I107" s="40">
        <v>14.022976</v>
      </c>
      <c r="J107" s="40">
        <v>14.022976</v>
      </c>
      <c r="K107" s="40">
        <v>14.022976</v>
      </c>
      <c r="L107" s="40">
        <v>14.022976</v>
      </c>
      <c r="M107" s="40">
        <v>14.003571000000001</v>
      </c>
      <c r="N107" s="40">
        <v>13.900193</v>
      </c>
      <c r="O107" s="40">
        <v>13.900193</v>
      </c>
      <c r="P107" s="40">
        <v>13.900193</v>
      </c>
      <c r="Q107" s="40">
        <v>13.900193</v>
      </c>
      <c r="R107" s="40">
        <v>13.900193</v>
      </c>
      <c r="S107" s="40">
        <v>13.900193</v>
      </c>
      <c r="T107" s="40">
        <v>13.900193</v>
      </c>
      <c r="U107" s="40">
        <v>13.900193</v>
      </c>
      <c r="V107" s="40">
        <v>13.900193</v>
      </c>
      <c r="W107" s="40">
        <v>13.900193</v>
      </c>
      <c r="X107" s="40">
        <v>13.900193</v>
      </c>
      <c r="Y107" s="40">
        <v>13.900193</v>
      </c>
      <c r="Z107" s="40">
        <v>13.900193</v>
      </c>
      <c r="AA107" s="40">
        <v>13.900193</v>
      </c>
      <c r="AB107" s="40">
        <v>13.676349999999999</v>
      </c>
      <c r="AC107" s="40">
        <v>13.55667</v>
      </c>
      <c r="AD107" s="40">
        <v>13.55667</v>
      </c>
      <c r="AE107" s="40">
        <v>13.55667</v>
      </c>
      <c r="AF107" s="40">
        <v>13.55667</v>
      </c>
      <c r="AG107" s="40">
        <v>13.55667</v>
      </c>
      <c r="AH107" s="36">
        <v>-2.7469999999999999E-3</v>
      </c>
    </row>
    <row r="109" spans="1:34" ht="15" customHeight="1" x14ac:dyDescent="0.35">
      <c r="B109" s="33" t="s">
        <v>2173</v>
      </c>
    </row>
    <row r="110" spans="1:34" ht="15" customHeight="1" x14ac:dyDescent="0.35">
      <c r="A110" s="84" t="s">
        <v>2229</v>
      </c>
      <c r="B110" s="34" t="s">
        <v>2175</v>
      </c>
      <c r="C110" s="40">
        <v>6.9719569999999997</v>
      </c>
      <c r="D110" s="40">
        <v>6.8607800000000001</v>
      </c>
      <c r="E110" s="40">
        <v>6.8878130000000004</v>
      </c>
      <c r="F110" s="40">
        <v>6.86165</v>
      </c>
      <c r="G110" s="40">
        <v>6.8640160000000003</v>
      </c>
      <c r="H110" s="40">
        <v>6.854374</v>
      </c>
      <c r="I110" s="40">
        <v>6.8573729999999999</v>
      </c>
      <c r="J110" s="40">
        <v>6.845097</v>
      </c>
      <c r="K110" s="40">
        <v>6.8243669999999996</v>
      </c>
      <c r="L110" s="40">
        <v>6.8075000000000001</v>
      </c>
      <c r="M110" s="40">
        <v>6.8025849999999997</v>
      </c>
      <c r="N110" s="40">
        <v>6.7918969999999996</v>
      </c>
      <c r="O110" s="40">
        <v>6.774959</v>
      </c>
      <c r="P110" s="40">
        <v>6.7570540000000001</v>
      </c>
      <c r="Q110" s="40">
        <v>6.7414440000000004</v>
      </c>
      <c r="R110" s="40">
        <v>6.7284769999999998</v>
      </c>
      <c r="S110" s="40">
        <v>6.7124040000000003</v>
      </c>
      <c r="T110" s="40">
        <v>6.6995630000000004</v>
      </c>
      <c r="U110" s="40">
        <v>6.6923139999999997</v>
      </c>
      <c r="V110" s="40">
        <v>6.6828880000000002</v>
      </c>
      <c r="W110" s="40">
        <v>6.6649240000000001</v>
      </c>
      <c r="X110" s="40">
        <v>6.6548959999999999</v>
      </c>
      <c r="Y110" s="40">
        <v>6.6531159999999998</v>
      </c>
      <c r="Z110" s="40">
        <v>6.6500120000000003</v>
      </c>
      <c r="AA110" s="40">
        <v>6.6367750000000001</v>
      </c>
      <c r="AB110" s="40">
        <v>6.6250929999999997</v>
      </c>
      <c r="AC110" s="40">
        <v>6.6144720000000001</v>
      </c>
      <c r="AD110" s="40">
        <v>6.6036000000000001</v>
      </c>
      <c r="AE110" s="40">
        <v>6.595205</v>
      </c>
      <c r="AF110" s="40">
        <v>6.5849029999999997</v>
      </c>
      <c r="AG110" s="40">
        <v>6.581061</v>
      </c>
      <c r="AH110" s="36">
        <v>-1.921E-3</v>
      </c>
    </row>
    <row r="111" spans="1:34" ht="15" customHeight="1" x14ac:dyDescent="0.35">
      <c r="A111" s="84" t="s">
        <v>2230</v>
      </c>
      <c r="B111" s="34" t="s">
        <v>2177</v>
      </c>
      <c r="C111" s="40">
        <v>1.131427</v>
      </c>
      <c r="D111" s="40">
        <v>1.1299380000000001</v>
      </c>
      <c r="E111" s="40">
        <v>0.73217900000000002</v>
      </c>
      <c r="F111" s="40">
        <v>0.73194000000000004</v>
      </c>
      <c r="G111" s="40">
        <v>0.73213799999999996</v>
      </c>
      <c r="H111" s="40">
        <v>0.73215200000000003</v>
      </c>
      <c r="I111" s="40">
        <v>0.73236699999999999</v>
      </c>
      <c r="J111" s="40">
        <v>0.73234200000000005</v>
      </c>
      <c r="K111" s="40">
        <v>0.73217900000000002</v>
      </c>
      <c r="L111" s="40">
        <v>0.732074</v>
      </c>
      <c r="M111" s="40">
        <v>0.73216800000000004</v>
      </c>
      <c r="N111" s="40">
        <v>0.73216599999999998</v>
      </c>
      <c r="O111" s="40">
        <v>0.73205600000000004</v>
      </c>
      <c r="P111" s="40">
        <v>0.73192500000000005</v>
      </c>
      <c r="Q111" s="40">
        <v>0.73183200000000004</v>
      </c>
      <c r="R111" s="40">
        <v>0.73178299999999996</v>
      </c>
      <c r="S111" s="40">
        <v>0.73167599999999999</v>
      </c>
      <c r="T111" s="40">
        <v>0.731626</v>
      </c>
      <c r="U111" s="40">
        <v>0.73168</v>
      </c>
      <c r="V111" s="40">
        <v>0.73169499999999998</v>
      </c>
      <c r="W111" s="40">
        <v>0.73154200000000003</v>
      </c>
      <c r="X111" s="40">
        <v>0.73154300000000005</v>
      </c>
      <c r="Y111" s="40">
        <v>0.73170900000000005</v>
      </c>
      <c r="Z111" s="40">
        <v>0.73185500000000003</v>
      </c>
      <c r="AA111" s="40">
        <v>0.73179300000000003</v>
      </c>
      <c r="AB111" s="40">
        <v>0.73176300000000005</v>
      </c>
      <c r="AC111" s="40">
        <v>0.73175400000000002</v>
      </c>
      <c r="AD111" s="40">
        <v>0.73173999999999995</v>
      </c>
      <c r="AE111" s="40">
        <v>0.73178100000000001</v>
      </c>
      <c r="AF111" s="40">
        <v>0.73177899999999996</v>
      </c>
      <c r="AG111" s="40">
        <v>0.73192900000000005</v>
      </c>
      <c r="AH111" s="36">
        <v>-1.4414E-2</v>
      </c>
    </row>
    <row r="112" spans="1:34" ht="15" customHeight="1" x14ac:dyDescent="0.35">
      <c r="A112" s="84" t="s">
        <v>2231</v>
      </c>
      <c r="B112" s="34" t="s">
        <v>2179</v>
      </c>
      <c r="C112" s="40">
        <v>115.28093699999999</v>
      </c>
      <c r="D112" s="40">
        <v>118.38299600000001</v>
      </c>
      <c r="E112" s="40">
        <v>119.730301</v>
      </c>
      <c r="F112" s="40">
        <v>121.19049800000001</v>
      </c>
      <c r="G112" s="40">
        <v>122.857613</v>
      </c>
      <c r="H112" s="40">
        <v>124.57435599999999</v>
      </c>
      <c r="I112" s="40">
        <v>126.340256</v>
      </c>
      <c r="J112" s="40">
        <v>128.09565699999999</v>
      </c>
      <c r="K112" s="40">
        <v>129.82197600000001</v>
      </c>
      <c r="L112" s="40">
        <v>131.54890399999999</v>
      </c>
      <c r="M112" s="40">
        <v>132.47554</v>
      </c>
      <c r="N112" s="40">
        <v>134.266312</v>
      </c>
      <c r="O112" s="40">
        <v>135.98684700000001</v>
      </c>
      <c r="P112" s="40">
        <v>137.86222799999999</v>
      </c>
      <c r="Q112" s="40">
        <v>139.79234299999999</v>
      </c>
      <c r="R112" s="40">
        <v>141.80401599999999</v>
      </c>
      <c r="S112" s="40">
        <v>143.868439</v>
      </c>
      <c r="T112" s="40">
        <v>146.155045</v>
      </c>
      <c r="U112" s="40">
        <v>148.23825099999999</v>
      </c>
      <c r="V112" s="40">
        <v>150.33201600000001</v>
      </c>
      <c r="W112" s="40">
        <v>152.468918</v>
      </c>
      <c r="X112" s="40">
        <v>154.756958</v>
      </c>
      <c r="Y112" s="40">
        <v>157.254974</v>
      </c>
      <c r="Z112" s="40">
        <v>159.93820199999999</v>
      </c>
      <c r="AA112" s="40">
        <v>162.803314</v>
      </c>
      <c r="AB112" s="40">
        <v>165.87141399999999</v>
      </c>
      <c r="AC112" s="40">
        <v>169.21665999999999</v>
      </c>
      <c r="AD112" s="40">
        <v>172.88232400000001</v>
      </c>
      <c r="AE112" s="40">
        <v>176.81668099999999</v>
      </c>
      <c r="AF112" s="40">
        <v>181.22515899999999</v>
      </c>
      <c r="AG112" s="40">
        <v>186.16914399999999</v>
      </c>
      <c r="AH112" s="36">
        <v>1.6104E-2</v>
      </c>
    </row>
    <row r="113" spans="1:34" ht="15" customHeight="1" x14ac:dyDescent="0.35">
      <c r="A113" s="84" t="s">
        <v>2232</v>
      </c>
      <c r="B113" s="34" t="s">
        <v>2181</v>
      </c>
      <c r="C113" s="40">
        <v>11.828586</v>
      </c>
      <c r="D113" s="40">
        <v>11.963874000000001</v>
      </c>
      <c r="E113" s="40">
        <v>12.766806000000001</v>
      </c>
      <c r="F113" s="40">
        <v>12.777715000000001</v>
      </c>
      <c r="G113" s="40">
        <v>12.777715000000001</v>
      </c>
      <c r="H113" s="40">
        <v>12.777715000000001</v>
      </c>
      <c r="I113" s="40">
        <v>12.777715000000001</v>
      </c>
      <c r="J113" s="40">
        <v>12.777715000000001</v>
      </c>
      <c r="K113" s="40">
        <v>12.777715000000001</v>
      </c>
      <c r="L113" s="40">
        <v>12.777715000000001</v>
      </c>
      <c r="M113" s="40">
        <v>12.575965999999999</v>
      </c>
      <c r="N113" s="40">
        <v>12.581746000000001</v>
      </c>
      <c r="O113" s="40">
        <v>12.575538999999999</v>
      </c>
      <c r="P113" s="40">
        <v>12.589823000000001</v>
      </c>
      <c r="Q113" s="40">
        <v>12.617489000000001</v>
      </c>
      <c r="R113" s="40">
        <v>12.647188999999999</v>
      </c>
      <c r="S113" s="40">
        <v>12.689086</v>
      </c>
      <c r="T113" s="40">
        <v>12.769624</v>
      </c>
      <c r="U113" s="40">
        <v>12.777715000000001</v>
      </c>
      <c r="V113" s="40">
        <v>12.777715000000001</v>
      </c>
      <c r="W113" s="40">
        <v>12.777715000000001</v>
      </c>
      <c r="X113" s="40">
        <v>12.777715000000001</v>
      </c>
      <c r="Y113" s="40">
        <v>12.777715000000001</v>
      </c>
      <c r="Z113" s="40">
        <v>12.777715000000001</v>
      </c>
      <c r="AA113" s="40">
        <v>12.777715000000001</v>
      </c>
      <c r="AB113" s="40">
        <v>12.777715000000001</v>
      </c>
      <c r="AC113" s="40">
        <v>12.777715000000001</v>
      </c>
      <c r="AD113" s="40">
        <v>12.777715000000001</v>
      </c>
      <c r="AE113" s="40">
        <v>12.777715000000001</v>
      </c>
      <c r="AF113" s="40">
        <v>12.777715000000001</v>
      </c>
      <c r="AG113" s="40">
        <v>12.777715000000001</v>
      </c>
      <c r="AH113" s="36">
        <v>2.5760000000000002E-3</v>
      </c>
    </row>
    <row r="114" spans="1:34" ht="15" customHeight="1" x14ac:dyDescent="0.35">
      <c r="A114" s="84" t="s">
        <v>2233</v>
      </c>
      <c r="B114" s="34" t="s">
        <v>2221</v>
      </c>
      <c r="C114" s="40">
        <v>78.743476999999999</v>
      </c>
      <c r="D114" s="40">
        <v>86.742988999999994</v>
      </c>
      <c r="E114" s="40">
        <v>93.099761999999998</v>
      </c>
      <c r="F114" s="40">
        <v>97.822411000000002</v>
      </c>
      <c r="G114" s="40">
        <v>102.68862900000001</v>
      </c>
      <c r="H114" s="40">
        <v>108.541534</v>
      </c>
      <c r="I114" s="40">
        <v>114.069778</v>
      </c>
      <c r="J114" s="40">
        <v>120.302277</v>
      </c>
      <c r="K114" s="40">
        <v>125.60024300000001</v>
      </c>
      <c r="L114" s="40">
        <v>131.228455</v>
      </c>
      <c r="M114" s="40">
        <v>136.24302700000001</v>
      </c>
      <c r="N114" s="40">
        <v>142.18125900000001</v>
      </c>
      <c r="O114" s="40">
        <v>146.94854699999999</v>
      </c>
      <c r="P114" s="40">
        <v>153.10685699999999</v>
      </c>
      <c r="Q114" s="40">
        <v>158.42392000000001</v>
      </c>
      <c r="R114" s="40">
        <v>164.99733000000001</v>
      </c>
      <c r="S114" s="40">
        <v>171.76786799999999</v>
      </c>
      <c r="T114" s="40">
        <v>177.871399</v>
      </c>
      <c r="U114" s="40">
        <v>184.14042699999999</v>
      </c>
      <c r="V114" s="40">
        <v>190.397141</v>
      </c>
      <c r="W114" s="40">
        <v>197.118515</v>
      </c>
      <c r="X114" s="40">
        <v>204.008636</v>
      </c>
      <c r="Y114" s="40">
        <v>211.44352699999999</v>
      </c>
      <c r="Z114" s="40">
        <v>217.4375</v>
      </c>
      <c r="AA114" s="40">
        <v>224.72108499999999</v>
      </c>
      <c r="AB114" s="40">
        <v>231.948959</v>
      </c>
      <c r="AC114" s="40">
        <v>239.78144800000001</v>
      </c>
      <c r="AD114" s="40">
        <v>247.885696</v>
      </c>
      <c r="AE114" s="40">
        <v>255.649338</v>
      </c>
      <c r="AF114" s="40">
        <v>262.86914100000001</v>
      </c>
      <c r="AG114" s="40">
        <v>270.24368299999998</v>
      </c>
      <c r="AH114" s="36">
        <v>4.1960999999999998E-2</v>
      </c>
    </row>
    <row r="115" spans="1:34" ht="15" customHeight="1" x14ac:dyDescent="0.35">
      <c r="A115" s="84" t="s">
        <v>2234</v>
      </c>
      <c r="B115" s="34" t="s">
        <v>2235</v>
      </c>
      <c r="C115" s="40">
        <v>3.0856460000000001</v>
      </c>
      <c r="D115" s="40">
        <v>3.0856460000000001</v>
      </c>
      <c r="E115" s="40">
        <v>3.3747259999999999</v>
      </c>
      <c r="F115" s="40">
        <v>3.3747259999999999</v>
      </c>
      <c r="G115" s="40">
        <v>3.3747259999999999</v>
      </c>
      <c r="H115" s="40">
        <v>3.3747259999999999</v>
      </c>
      <c r="I115" s="40">
        <v>3.3747259999999999</v>
      </c>
      <c r="J115" s="40">
        <v>3.3747259999999999</v>
      </c>
      <c r="K115" s="40">
        <v>3.3747259999999999</v>
      </c>
      <c r="L115" s="40">
        <v>3.3747259999999999</v>
      </c>
      <c r="M115" s="40">
        <v>3.3747259999999999</v>
      </c>
      <c r="N115" s="40">
        <v>3.3747259999999999</v>
      </c>
      <c r="O115" s="40">
        <v>3.3747259999999999</v>
      </c>
      <c r="P115" s="40">
        <v>3.3747259999999999</v>
      </c>
      <c r="Q115" s="40">
        <v>3.3747259999999999</v>
      </c>
      <c r="R115" s="40">
        <v>3.3747259999999999</v>
      </c>
      <c r="S115" s="40">
        <v>3.3747259999999999</v>
      </c>
      <c r="T115" s="40">
        <v>3.3747259999999999</v>
      </c>
      <c r="U115" s="40">
        <v>3.3747259999999999</v>
      </c>
      <c r="V115" s="40">
        <v>3.3747259999999999</v>
      </c>
      <c r="W115" s="40">
        <v>3.3747259999999999</v>
      </c>
      <c r="X115" s="40">
        <v>3.3747259999999999</v>
      </c>
      <c r="Y115" s="40">
        <v>3.3747259999999999</v>
      </c>
      <c r="Z115" s="40">
        <v>3.3747259999999999</v>
      </c>
      <c r="AA115" s="40">
        <v>3.3747259999999999</v>
      </c>
      <c r="AB115" s="40">
        <v>3.3747259999999999</v>
      </c>
      <c r="AC115" s="40">
        <v>3.3747259999999999</v>
      </c>
      <c r="AD115" s="40">
        <v>3.3747259999999999</v>
      </c>
      <c r="AE115" s="40">
        <v>3.3747259999999999</v>
      </c>
      <c r="AF115" s="40">
        <v>3.3747259999999999</v>
      </c>
      <c r="AG115" s="40">
        <v>3.3747259999999999</v>
      </c>
      <c r="AH115" s="36">
        <v>2.99E-3</v>
      </c>
    </row>
    <row r="116" spans="1:34" ht="15" customHeight="1" x14ac:dyDescent="0.35">
      <c r="A116" s="84" t="s">
        <v>2236</v>
      </c>
      <c r="B116" s="33" t="s">
        <v>2186</v>
      </c>
      <c r="C116" s="41">
        <v>217.04203799999999</v>
      </c>
      <c r="D116" s="41">
        <v>228.166214</v>
      </c>
      <c r="E116" s="41">
        <v>236.59158300000001</v>
      </c>
      <c r="F116" s="41">
        <v>242.75894199999999</v>
      </c>
      <c r="G116" s="41">
        <v>249.29482999999999</v>
      </c>
      <c r="H116" s="41">
        <v>256.85485799999998</v>
      </c>
      <c r="I116" s="41">
        <v>264.15219100000002</v>
      </c>
      <c r="J116" s="41">
        <v>272.12780800000002</v>
      </c>
      <c r="K116" s="41">
        <v>279.13119499999999</v>
      </c>
      <c r="L116" s="41">
        <v>286.46939099999997</v>
      </c>
      <c r="M116" s="41">
        <v>292.20400999999998</v>
      </c>
      <c r="N116" s="41">
        <v>299.92810100000003</v>
      </c>
      <c r="O116" s="41">
        <v>306.39267000000001</v>
      </c>
      <c r="P116" s="41">
        <v>314.42263800000001</v>
      </c>
      <c r="Q116" s="41">
        <v>321.68176299999999</v>
      </c>
      <c r="R116" s="41">
        <v>330.28353900000002</v>
      </c>
      <c r="S116" s="41">
        <v>339.14419600000002</v>
      </c>
      <c r="T116" s="41">
        <v>347.60195900000002</v>
      </c>
      <c r="U116" s="41">
        <v>355.95510899999999</v>
      </c>
      <c r="V116" s="41">
        <v>364.29617300000001</v>
      </c>
      <c r="W116" s="41">
        <v>373.13632200000001</v>
      </c>
      <c r="X116" s="41">
        <v>382.30447400000003</v>
      </c>
      <c r="Y116" s="41">
        <v>392.235748</v>
      </c>
      <c r="Z116" s="41">
        <v>400.91000400000001</v>
      </c>
      <c r="AA116" s="41">
        <v>411.04538000000002</v>
      </c>
      <c r="AB116" s="41">
        <v>421.32968099999999</v>
      </c>
      <c r="AC116" s="41">
        <v>432.49676499999998</v>
      </c>
      <c r="AD116" s="41">
        <v>444.25579800000003</v>
      </c>
      <c r="AE116" s="41">
        <v>455.94543499999997</v>
      </c>
      <c r="AF116" s="41">
        <v>467.56341600000002</v>
      </c>
      <c r="AG116" s="41">
        <v>479.878265</v>
      </c>
      <c r="AH116" s="38">
        <v>2.6800999999999998E-2</v>
      </c>
    </row>
    <row r="117" spans="1:34" ht="15" customHeight="1" x14ac:dyDescent="0.35">
      <c r="A117" s="84" t="s">
        <v>2237</v>
      </c>
      <c r="B117" s="34" t="s">
        <v>2238</v>
      </c>
      <c r="C117" s="40">
        <v>54.585166999999998</v>
      </c>
      <c r="D117" s="40">
        <v>56.131863000000003</v>
      </c>
      <c r="E117" s="40">
        <v>47.839748</v>
      </c>
      <c r="F117" s="40">
        <v>49.006210000000003</v>
      </c>
      <c r="G117" s="40">
        <v>50.241652999999999</v>
      </c>
      <c r="H117" s="40">
        <v>51.508311999999997</v>
      </c>
      <c r="I117" s="40">
        <v>52.836246000000003</v>
      </c>
      <c r="J117" s="40">
        <v>54.151347999999999</v>
      </c>
      <c r="K117" s="40">
        <v>55.480044999999997</v>
      </c>
      <c r="L117" s="40">
        <v>56.818413</v>
      </c>
      <c r="M117" s="40">
        <v>58.208122000000003</v>
      </c>
      <c r="N117" s="40">
        <v>59.630642000000002</v>
      </c>
      <c r="O117" s="40">
        <v>61.086384000000002</v>
      </c>
      <c r="P117" s="40">
        <v>62.568600000000004</v>
      </c>
      <c r="Q117" s="40">
        <v>64.104682999999994</v>
      </c>
      <c r="R117" s="40">
        <v>65.671867000000006</v>
      </c>
      <c r="S117" s="40">
        <v>67.275993</v>
      </c>
      <c r="T117" s="40">
        <v>68.909492</v>
      </c>
      <c r="U117" s="40">
        <v>70.601737999999997</v>
      </c>
      <c r="V117" s="40">
        <v>72.313209999999998</v>
      </c>
      <c r="W117" s="40">
        <v>74.068184000000002</v>
      </c>
      <c r="X117" s="40">
        <v>75.886459000000002</v>
      </c>
      <c r="Y117" s="40">
        <v>77.792304999999999</v>
      </c>
      <c r="Z117" s="40">
        <v>79.799850000000006</v>
      </c>
      <c r="AA117" s="40">
        <v>81.868668</v>
      </c>
      <c r="AB117" s="40">
        <v>84.054160999999993</v>
      </c>
      <c r="AC117" s="40">
        <v>86.342865000000003</v>
      </c>
      <c r="AD117" s="40">
        <v>88.736153000000002</v>
      </c>
      <c r="AE117" s="40">
        <v>91.262253000000001</v>
      </c>
      <c r="AF117" s="40">
        <v>93.935867000000002</v>
      </c>
      <c r="AG117" s="40">
        <v>96.772163000000006</v>
      </c>
      <c r="AH117" s="36">
        <v>1.9269999999999999E-2</v>
      </c>
    </row>
    <row r="118" spans="1:34" ht="15" customHeight="1" x14ac:dyDescent="0.35">
      <c r="A118" s="84" t="s">
        <v>2239</v>
      </c>
      <c r="B118" s="34" t="s">
        <v>2228</v>
      </c>
      <c r="C118" s="40">
        <v>162.456863</v>
      </c>
      <c r="D118" s="40">
        <v>172.03434799999999</v>
      </c>
      <c r="E118" s="40">
        <v>188.75183100000001</v>
      </c>
      <c r="F118" s="40">
        <v>193.75273100000001</v>
      </c>
      <c r="G118" s="40">
        <v>199.05317700000001</v>
      </c>
      <c r="H118" s="40">
        <v>205.346542</v>
      </c>
      <c r="I118" s="40">
        <v>211.31596400000001</v>
      </c>
      <c r="J118" s="40">
        <v>217.976471</v>
      </c>
      <c r="K118" s="40">
        <v>223.651138</v>
      </c>
      <c r="L118" s="40">
        <v>229.65097</v>
      </c>
      <c r="M118" s="40">
        <v>233.99586500000001</v>
      </c>
      <c r="N118" s="40">
        <v>240.29747</v>
      </c>
      <c r="O118" s="40">
        <v>245.306274</v>
      </c>
      <c r="P118" s="40">
        <v>251.854004</v>
      </c>
      <c r="Q118" s="40">
        <v>257.57705700000002</v>
      </c>
      <c r="R118" s="40">
        <v>264.61163299999998</v>
      </c>
      <c r="S118" s="40">
        <v>271.86819500000001</v>
      </c>
      <c r="T118" s="40">
        <v>278.692474</v>
      </c>
      <c r="U118" s="40">
        <v>285.353363</v>
      </c>
      <c r="V118" s="40">
        <v>291.98294099999998</v>
      </c>
      <c r="W118" s="40">
        <v>299.068085</v>
      </c>
      <c r="X118" s="40">
        <v>306.41799900000001</v>
      </c>
      <c r="Y118" s="40">
        <v>314.44348100000002</v>
      </c>
      <c r="Z118" s="40">
        <v>321.11013800000001</v>
      </c>
      <c r="AA118" s="40">
        <v>329.17672700000003</v>
      </c>
      <c r="AB118" s="40">
        <v>337.27551299999999</v>
      </c>
      <c r="AC118" s="40">
        <v>346.15386999999998</v>
      </c>
      <c r="AD118" s="40">
        <v>355.51962300000002</v>
      </c>
      <c r="AE118" s="40">
        <v>364.68316700000003</v>
      </c>
      <c r="AF118" s="40">
        <v>373.62753300000003</v>
      </c>
      <c r="AG118" s="40">
        <v>383.10607900000002</v>
      </c>
      <c r="AH118" s="36">
        <v>2.9009E-2</v>
      </c>
    </row>
    <row r="120" spans="1:34" ht="14.5" x14ac:dyDescent="0.35">
      <c r="A120" s="84" t="s">
        <v>2240</v>
      </c>
      <c r="B120" s="33" t="s">
        <v>2241</v>
      </c>
      <c r="C120" s="41">
        <v>4061.1904300000001</v>
      </c>
      <c r="D120" s="41">
        <v>4087.2214359999998</v>
      </c>
      <c r="E120" s="41">
        <v>4176.3291019999997</v>
      </c>
      <c r="F120" s="41">
        <v>4229.4897460000002</v>
      </c>
      <c r="G120" s="41">
        <v>4278.3452150000003</v>
      </c>
      <c r="H120" s="41">
        <v>4336.3715819999998</v>
      </c>
      <c r="I120" s="41">
        <v>4366.9057620000003</v>
      </c>
      <c r="J120" s="41">
        <v>4392.8447269999997</v>
      </c>
      <c r="K120" s="41">
        <v>4418.8725590000004</v>
      </c>
      <c r="L120" s="41">
        <v>4448.6669920000004</v>
      </c>
      <c r="M120" s="41">
        <v>4475.078125</v>
      </c>
      <c r="N120" s="41">
        <v>4512.0151370000003</v>
      </c>
      <c r="O120" s="41">
        <v>4541.3007809999999</v>
      </c>
      <c r="P120" s="41">
        <v>4574.9985349999997</v>
      </c>
      <c r="Q120" s="41">
        <v>4610.5551759999998</v>
      </c>
      <c r="R120" s="41">
        <v>4650.0673829999996</v>
      </c>
      <c r="S120" s="41">
        <v>4692.1328119999998</v>
      </c>
      <c r="T120" s="41">
        <v>4735.8710940000001</v>
      </c>
      <c r="U120" s="41">
        <v>4782.1445309999999</v>
      </c>
      <c r="V120" s="41">
        <v>4828.4350590000004</v>
      </c>
      <c r="W120" s="41">
        <v>4871.1044920000004</v>
      </c>
      <c r="X120" s="41">
        <v>4919.2314450000003</v>
      </c>
      <c r="Y120" s="41">
        <v>4972.2690430000002</v>
      </c>
      <c r="Z120" s="41">
        <v>5030.1303710000002</v>
      </c>
      <c r="AA120" s="41">
        <v>5085.9926759999998</v>
      </c>
      <c r="AB120" s="41">
        <v>5141.8471680000002</v>
      </c>
      <c r="AC120" s="41">
        <v>5200.0297849999997</v>
      </c>
      <c r="AD120" s="41">
        <v>5259.529297</v>
      </c>
      <c r="AE120" s="41">
        <v>5321.5092770000001</v>
      </c>
      <c r="AF120" s="41">
        <v>5388.4438479999999</v>
      </c>
      <c r="AG120" s="41">
        <v>5457.5659180000002</v>
      </c>
      <c r="AH120" s="38">
        <v>9.9000000000000008E-3</v>
      </c>
    </row>
    <row r="122" spans="1:34" ht="15" customHeight="1" x14ac:dyDescent="0.35">
      <c r="B122" s="33" t="s">
        <v>2242</v>
      </c>
    </row>
    <row r="123" spans="1:34" ht="15" customHeight="1" x14ac:dyDescent="0.35">
      <c r="B123" s="33" t="s">
        <v>6956</v>
      </c>
    </row>
    <row r="124" spans="1:34" ht="15" customHeight="1" x14ac:dyDescent="0.35">
      <c r="A124" s="84" t="s">
        <v>2243</v>
      </c>
      <c r="B124" s="34" t="s">
        <v>1791</v>
      </c>
      <c r="C124" s="42">
        <v>12.205985999999999</v>
      </c>
      <c r="D124" s="42">
        <v>12.461187000000001</v>
      </c>
      <c r="E124" s="42">
        <v>12.43744</v>
      </c>
      <c r="F124" s="42">
        <v>12.395898000000001</v>
      </c>
      <c r="G124" s="42">
        <v>12.34876</v>
      </c>
      <c r="H124" s="42">
        <v>12.365907</v>
      </c>
      <c r="I124" s="42">
        <v>12.410997</v>
      </c>
      <c r="J124" s="42">
        <v>12.442007</v>
      </c>
      <c r="K124" s="42">
        <v>12.451254</v>
      </c>
      <c r="L124" s="42">
        <v>12.48054</v>
      </c>
      <c r="M124" s="42">
        <v>12.466348999999999</v>
      </c>
      <c r="N124" s="42">
        <v>12.471897999999999</v>
      </c>
      <c r="O124" s="42">
        <v>12.444262999999999</v>
      </c>
      <c r="P124" s="42">
        <v>12.498111</v>
      </c>
      <c r="Q124" s="42">
        <v>12.501787</v>
      </c>
      <c r="R124" s="42">
        <v>12.499413000000001</v>
      </c>
      <c r="S124" s="42">
        <v>12.455545000000001</v>
      </c>
      <c r="T124" s="42">
        <v>12.420609000000001</v>
      </c>
      <c r="U124" s="42">
        <v>12.382406</v>
      </c>
      <c r="V124" s="42">
        <v>12.347830999999999</v>
      </c>
      <c r="W124" s="42">
        <v>12.330373</v>
      </c>
      <c r="X124" s="42">
        <v>12.311923999999999</v>
      </c>
      <c r="Y124" s="42">
        <v>12.310627</v>
      </c>
      <c r="Z124" s="42">
        <v>12.224258000000001</v>
      </c>
      <c r="AA124" s="42">
        <v>12.21482</v>
      </c>
      <c r="AB124" s="42">
        <v>12.189885</v>
      </c>
      <c r="AC124" s="42">
        <v>12.132692</v>
      </c>
      <c r="AD124" s="42">
        <v>12.12567</v>
      </c>
      <c r="AE124" s="42">
        <v>12.091168</v>
      </c>
      <c r="AF124" s="42">
        <v>12.012136999999999</v>
      </c>
      <c r="AG124" s="42">
        <v>11.927716999999999</v>
      </c>
      <c r="AH124" s="36">
        <v>-7.6800000000000002E-4</v>
      </c>
    </row>
    <row r="125" spans="1:34" ht="15" customHeight="1" x14ac:dyDescent="0.35">
      <c r="A125" s="84" t="s">
        <v>2244</v>
      </c>
      <c r="B125" s="34" t="s">
        <v>1792</v>
      </c>
      <c r="C125" s="42">
        <v>10.688195</v>
      </c>
      <c r="D125" s="42">
        <v>10.826158</v>
      </c>
      <c r="E125" s="42">
        <v>10.782219</v>
      </c>
      <c r="F125" s="42">
        <v>10.655505</v>
      </c>
      <c r="G125" s="42">
        <v>10.565187</v>
      </c>
      <c r="H125" s="42">
        <v>10.555292</v>
      </c>
      <c r="I125" s="42">
        <v>10.559165</v>
      </c>
      <c r="J125" s="42">
        <v>10.569839999999999</v>
      </c>
      <c r="K125" s="42">
        <v>10.547832</v>
      </c>
      <c r="L125" s="42">
        <v>10.540528</v>
      </c>
      <c r="M125" s="42">
        <v>10.492057000000001</v>
      </c>
      <c r="N125" s="42">
        <v>10.491273</v>
      </c>
      <c r="O125" s="42">
        <v>10.412023</v>
      </c>
      <c r="P125" s="42">
        <v>10.466638</v>
      </c>
      <c r="Q125" s="42">
        <v>10.426723000000001</v>
      </c>
      <c r="R125" s="42">
        <v>10.415341</v>
      </c>
      <c r="S125" s="42">
        <v>10.342363000000001</v>
      </c>
      <c r="T125" s="42">
        <v>10.278186</v>
      </c>
      <c r="U125" s="42">
        <v>10.207287000000001</v>
      </c>
      <c r="V125" s="42">
        <v>10.148577</v>
      </c>
      <c r="W125" s="42">
        <v>10.111060999999999</v>
      </c>
      <c r="X125" s="42">
        <v>10.075654999999999</v>
      </c>
      <c r="Y125" s="42">
        <v>10.058273</v>
      </c>
      <c r="Z125" s="42">
        <v>9.9382239999999999</v>
      </c>
      <c r="AA125" s="42">
        <v>9.9040510000000008</v>
      </c>
      <c r="AB125" s="42">
        <v>9.8530239999999996</v>
      </c>
      <c r="AC125" s="42">
        <v>9.7728179999999991</v>
      </c>
      <c r="AD125" s="42">
        <v>9.7505159999999993</v>
      </c>
      <c r="AE125" s="42">
        <v>9.6894650000000002</v>
      </c>
      <c r="AF125" s="42">
        <v>9.5818919999999999</v>
      </c>
      <c r="AG125" s="42">
        <v>9.4849720000000008</v>
      </c>
      <c r="AH125" s="36">
        <v>-3.973E-3</v>
      </c>
    </row>
    <row r="126" spans="1:34" ht="15" customHeight="1" x14ac:dyDescent="0.35">
      <c r="A126" s="84" t="s">
        <v>2245</v>
      </c>
      <c r="B126" s="34" t="s">
        <v>1790</v>
      </c>
      <c r="C126" s="42">
        <v>7.0676009999999998</v>
      </c>
      <c r="D126" s="42">
        <v>7.1434110000000004</v>
      </c>
      <c r="E126" s="42">
        <v>7.0418190000000003</v>
      </c>
      <c r="F126" s="42">
        <v>6.8788410000000004</v>
      </c>
      <c r="G126" s="42">
        <v>6.7748410000000003</v>
      </c>
      <c r="H126" s="42">
        <v>6.7363470000000003</v>
      </c>
      <c r="I126" s="42">
        <v>6.7453399999999997</v>
      </c>
      <c r="J126" s="42">
        <v>6.7263830000000002</v>
      </c>
      <c r="K126" s="42">
        <v>6.7114750000000001</v>
      </c>
      <c r="L126" s="42">
        <v>6.7085530000000002</v>
      </c>
      <c r="M126" s="42">
        <v>6.674817</v>
      </c>
      <c r="N126" s="42">
        <v>6.6803910000000002</v>
      </c>
      <c r="O126" s="42">
        <v>6.6546060000000002</v>
      </c>
      <c r="P126" s="42">
        <v>6.6553839999999997</v>
      </c>
      <c r="Q126" s="42">
        <v>6.6464679999999996</v>
      </c>
      <c r="R126" s="42">
        <v>6.6417849999999996</v>
      </c>
      <c r="S126" s="42">
        <v>6.6027769999999997</v>
      </c>
      <c r="T126" s="42">
        <v>6.5667470000000003</v>
      </c>
      <c r="U126" s="42">
        <v>6.5389869999999997</v>
      </c>
      <c r="V126" s="42">
        <v>6.5027910000000002</v>
      </c>
      <c r="W126" s="42">
        <v>6.474653</v>
      </c>
      <c r="X126" s="42">
        <v>6.4446019999999997</v>
      </c>
      <c r="Y126" s="42">
        <v>6.4223889999999999</v>
      </c>
      <c r="Z126" s="42">
        <v>6.3676009999999996</v>
      </c>
      <c r="AA126" s="42">
        <v>6.3383310000000002</v>
      </c>
      <c r="AB126" s="42">
        <v>6.310854</v>
      </c>
      <c r="AC126" s="42">
        <v>6.2748189999999999</v>
      </c>
      <c r="AD126" s="42">
        <v>6.2576669999999996</v>
      </c>
      <c r="AE126" s="42">
        <v>6.2371460000000001</v>
      </c>
      <c r="AF126" s="42">
        <v>6.1991259999999997</v>
      </c>
      <c r="AG126" s="42">
        <v>6.1604359999999998</v>
      </c>
      <c r="AH126" s="36">
        <v>-4.5690000000000001E-3</v>
      </c>
    </row>
    <row r="127" spans="1:34" ht="15" customHeight="1" x14ac:dyDescent="0.35">
      <c r="A127" s="84" t="s">
        <v>2246</v>
      </c>
      <c r="B127" s="34" t="s">
        <v>1788</v>
      </c>
      <c r="C127" s="42">
        <v>11.887866000000001</v>
      </c>
      <c r="D127" s="42">
        <v>12.416195</v>
      </c>
      <c r="E127" s="42">
        <v>12.152699999999999</v>
      </c>
      <c r="F127" s="42">
        <v>11.922929</v>
      </c>
      <c r="G127" s="42">
        <v>11.747019</v>
      </c>
      <c r="H127" s="42">
        <v>11.741975</v>
      </c>
      <c r="I127" s="42">
        <v>11.818116</v>
      </c>
      <c r="J127" s="42">
        <v>11.849133</v>
      </c>
      <c r="K127" s="42">
        <v>11.875289</v>
      </c>
      <c r="L127" s="42">
        <v>11.916558</v>
      </c>
      <c r="M127" s="42">
        <v>11.888576</v>
      </c>
      <c r="N127" s="42">
        <v>11.934137</v>
      </c>
      <c r="O127" s="42">
        <v>11.925138</v>
      </c>
      <c r="P127" s="42">
        <v>11.996483</v>
      </c>
      <c r="Q127" s="42">
        <v>12.015618</v>
      </c>
      <c r="R127" s="42">
        <v>11.982355999999999</v>
      </c>
      <c r="S127" s="42">
        <v>11.94806</v>
      </c>
      <c r="T127" s="42">
        <v>11.919338</v>
      </c>
      <c r="U127" s="42">
        <v>11.873284</v>
      </c>
      <c r="V127" s="42">
        <v>11.818989</v>
      </c>
      <c r="W127" s="42">
        <v>11.780053000000001</v>
      </c>
      <c r="X127" s="42">
        <v>11.734873</v>
      </c>
      <c r="Y127" s="42">
        <v>11.688082</v>
      </c>
      <c r="Z127" s="42">
        <v>11.583748</v>
      </c>
      <c r="AA127" s="42">
        <v>11.523326000000001</v>
      </c>
      <c r="AB127" s="42">
        <v>11.469624</v>
      </c>
      <c r="AC127" s="42">
        <v>11.40141</v>
      </c>
      <c r="AD127" s="42">
        <v>11.346142</v>
      </c>
      <c r="AE127" s="42">
        <v>11.303171000000001</v>
      </c>
      <c r="AF127" s="42">
        <v>11.250595000000001</v>
      </c>
      <c r="AG127" s="42">
        <v>11.163133</v>
      </c>
      <c r="AH127" s="36">
        <v>-2.0950000000000001E-3</v>
      </c>
    </row>
    <row r="128" spans="1:34" ht="15" customHeight="1" x14ac:dyDescent="0.35">
      <c r="A128" s="84" t="s">
        <v>2247</v>
      </c>
      <c r="B128" s="34" t="s">
        <v>2248</v>
      </c>
      <c r="C128" s="42">
        <v>10.416587</v>
      </c>
      <c r="D128" s="42">
        <v>10.604009</v>
      </c>
      <c r="E128" s="42">
        <v>10.523453</v>
      </c>
      <c r="F128" s="42">
        <v>10.404840999999999</v>
      </c>
      <c r="G128" s="42">
        <v>10.315863999999999</v>
      </c>
      <c r="H128" s="42">
        <v>10.29508</v>
      </c>
      <c r="I128" s="42">
        <v>10.309146</v>
      </c>
      <c r="J128" s="42">
        <v>10.315581999999999</v>
      </c>
      <c r="K128" s="42">
        <v>10.306461000000001</v>
      </c>
      <c r="L128" s="42">
        <v>10.313711</v>
      </c>
      <c r="M128" s="42">
        <v>10.279489</v>
      </c>
      <c r="N128" s="42">
        <v>10.281264</v>
      </c>
      <c r="O128" s="42">
        <v>10.238991</v>
      </c>
      <c r="P128" s="42">
        <v>10.282258000000001</v>
      </c>
      <c r="Q128" s="42">
        <v>10.269257</v>
      </c>
      <c r="R128" s="42">
        <v>10.265727999999999</v>
      </c>
      <c r="S128" s="42">
        <v>10.21719</v>
      </c>
      <c r="T128" s="42">
        <v>10.176542</v>
      </c>
      <c r="U128" s="42">
        <v>10.133089</v>
      </c>
      <c r="V128" s="42">
        <v>10.093248000000001</v>
      </c>
      <c r="W128" s="42">
        <v>10.071244</v>
      </c>
      <c r="X128" s="42">
        <v>10.046385000000001</v>
      </c>
      <c r="Y128" s="42">
        <v>10.033480000000001</v>
      </c>
      <c r="Z128" s="42">
        <v>9.9435900000000004</v>
      </c>
      <c r="AA128" s="42">
        <v>9.9226019999999995</v>
      </c>
      <c r="AB128" s="42">
        <v>9.8906019999999994</v>
      </c>
      <c r="AC128" s="42">
        <v>9.8339180000000006</v>
      </c>
      <c r="AD128" s="42">
        <v>9.8216149999999995</v>
      </c>
      <c r="AE128" s="42">
        <v>9.7845440000000004</v>
      </c>
      <c r="AF128" s="42">
        <v>9.7091410000000007</v>
      </c>
      <c r="AG128" s="42">
        <v>9.6342680000000005</v>
      </c>
      <c r="AH128" s="36">
        <v>-2.5990000000000002E-3</v>
      </c>
    </row>
    <row r="129" spans="1:34" ht="15" customHeight="1" x14ac:dyDescent="0.35">
      <c r="B129" s="33" t="s">
        <v>2249</v>
      </c>
    </row>
    <row r="130" spans="1:34" ht="15" customHeight="1" x14ac:dyDescent="0.35">
      <c r="A130" s="84" t="s">
        <v>2250</v>
      </c>
      <c r="B130" s="34" t="s">
        <v>1791</v>
      </c>
      <c r="C130" s="42">
        <v>12.205985999999999</v>
      </c>
      <c r="D130" s="42">
        <v>12.592622</v>
      </c>
      <c r="E130" s="42">
        <v>12.715816999999999</v>
      </c>
      <c r="F130" s="42">
        <v>12.845492999999999</v>
      </c>
      <c r="G130" s="42">
        <v>13.011623999999999</v>
      </c>
      <c r="H130" s="42">
        <v>13.301152</v>
      </c>
      <c r="I130" s="42">
        <v>13.667479999999999</v>
      </c>
      <c r="J130" s="42">
        <v>14.049626</v>
      </c>
      <c r="K130" s="42">
        <v>14.430408</v>
      </c>
      <c r="L130" s="42">
        <v>14.845530999999999</v>
      </c>
      <c r="M130" s="42">
        <v>15.212562999999999</v>
      </c>
      <c r="N130" s="42">
        <v>15.60074</v>
      </c>
      <c r="O130" s="42">
        <v>15.943683</v>
      </c>
      <c r="P130" s="42">
        <v>16.386462999999999</v>
      </c>
      <c r="Q130" s="42">
        <v>16.759846</v>
      </c>
      <c r="R130" s="42">
        <v>17.12632</v>
      </c>
      <c r="S130" s="42">
        <v>17.434303</v>
      </c>
      <c r="T130" s="42">
        <v>17.750772000000001</v>
      </c>
      <c r="U130" s="42">
        <v>18.067457000000001</v>
      </c>
      <c r="V130" s="42">
        <v>18.389755000000001</v>
      </c>
      <c r="W130" s="42">
        <v>18.752268000000001</v>
      </c>
      <c r="X130" s="42">
        <v>19.126207000000001</v>
      </c>
      <c r="Y130" s="42">
        <v>19.544592000000002</v>
      </c>
      <c r="Z130" s="42">
        <v>19.852556</v>
      </c>
      <c r="AA130" s="42">
        <v>20.310663000000002</v>
      </c>
      <c r="AB130" s="42">
        <v>20.768537999999999</v>
      </c>
      <c r="AC130" s="42">
        <v>21.20796</v>
      </c>
      <c r="AD130" s="42">
        <v>21.765305999999999</v>
      </c>
      <c r="AE130" s="42">
        <v>22.302734000000001</v>
      </c>
      <c r="AF130" s="42">
        <v>22.787426</v>
      </c>
      <c r="AG130" s="42">
        <v>23.291087999999998</v>
      </c>
      <c r="AH130" s="36">
        <v>2.1772E-2</v>
      </c>
    </row>
    <row r="131" spans="1:34" ht="15" customHeight="1" x14ac:dyDescent="0.35">
      <c r="A131" s="84" t="s">
        <v>2251</v>
      </c>
      <c r="B131" s="34" t="s">
        <v>1792</v>
      </c>
      <c r="C131" s="42">
        <v>10.688195</v>
      </c>
      <c r="D131" s="42">
        <v>10.940346999999999</v>
      </c>
      <c r="E131" s="42">
        <v>11.023548999999999</v>
      </c>
      <c r="F131" s="42">
        <v>11.041976999999999</v>
      </c>
      <c r="G131" s="42">
        <v>11.132313</v>
      </c>
      <c r="H131" s="42">
        <v>11.353599000000001</v>
      </c>
      <c r="I131" s="42">
        <v>11.628168000000001</v>
      </c>
      <c r="J131" s="42">
        <v>11.935559</v>
      </c>
      <c r="K131" s="42">
        <v>12.224432999999999</v>
      </c>
      <c r="L131" s="42">
        <v>12.537898</v>
      </c>
      <c r="M131" s="42">
        <v>12.803353</v>
      </c>
      <c r="N131" s="42">
        <v>13.123233000000001</v>
      </c>
      <c r="O131" s="42">
        <v>13.339961000000001</v>
      </c>
      <c r="P131" s="42">
        <v>13.722967000000001</v>
      </c>
      <c r="Q131" s="42">
        <v>13.978023</v>
      </c>
      <c r="R131" s="42">
        <v>14.270785999999999</v>
      </c>
      <c r="S131" s="42">
        <v>14.476436</v>
      </c>
      <c r="T131" s="42">
        <v>14.688952</v>
      </c>
      <c r="U131" s="42">
        <v>14.893689999999999</v>
      </c>
      <c r="V131" s="42">
        <v>15.114383</v>
      </c>
      <c r="W131" s="42">
        <v>15.377096</v>
      </c>
      <c r="X131" s="42">
        <v>15.652229999999999</v>
      </c>
      <c r="Y131" s="42">
        <v>15.968712</v>
      </c>
      <c r="Z131" s="42">
        <v>16.139969000000001</v>
      </c>
      <c r="AA131" s="42">
        <v>16.468342</v>
      </c>
      <c r="AB131" s="42">
        <v>16.787106000000001</v>
      </c>
      <c r="AC131" s="42">
        <v>17.082896999999999</v>
      </c>
      <c r="AD131" s="42">
        <v>17.501957000000001</v>
      </c>
      <c r="AE131" s="42">
        <v>17.872676999999999</v>
      </c>
      <c r="AF131" s="42">
        <v>18.17717</v>
      </c>
      <c r="AG131" s="42">
        <v>18.521173000000001</v>
      </c>
      <c r="AH131" s="36">
        <v>1.8495000000000001E-2</v>
      </c>
    </row>
    <row r="132" spans="1:34" ht="14.5" x14ac:dyDescent="0.35">
      <c r="A132" s="84" t="s">
        <v>2252</v>
      </c>
      <c r="B132" s="34" t="s">
        <v>1790</v>
      </c>
      <c r="C132" s="42">
        <v>7.0676009999999998</v>
      </c>
      <c r="D132" s="42">
        <v>7.218756</v>
      </c>
      <c r="E132" s="42">
        <v>7.1994300000000004</v>
      </c>
      <c r="F132" s="42">
        <v>7.1283339999999997</v>
      </c>
      <c r="G132" s="42">
        <v>7.1385059999999996</v>
      </c>
      <c r="H132" s="42">
        <v>7.2458229999999997</v>
      </c>
      <c r="I132" s="42">
        <v>7.4282349999999999</v>
      </c>
      <c r="J132" s="42">
        <v>7.5954920000000001</v>
      </c>
      <c r="K132" s="42">
        <v>7.7782790000000004</v>
      </c>
      <c r="L132" s="42">
        <v>7.9797849999999997</v>
      </c>
      <c r="M132" s="42">
        <v>8.1452120000000008</v>
      </c>
      <c r="N132" s="42">
        <v>8.3563100000000006</v>
      </c>
      <c r="O132" s="42">
        <v>8.5259309999999999</v>
      </c>
      <c r="P132" s="42">
        <v>8.7259740000000008</v>
      </c>
      <c r="Q132" s="42">
        <v>8.910228</v>
      </c>
      <c r="R132" s="42">
        <v>9.1003729999999994</v>
      </c>
      <c r="S132" s="42">
        <v>9.2420530000000003</v>
      </c>
      <c r="T132" s="42">
        <v>9.3847909999999999</v>
      </c>
      <c r="U132" s="42">
        <v>9.541188</v>
      </c>
      <c r="V132" s="42">
        <v>9.6846759999999996</v>
      </c>
      <c r="W132" s="42">
        <v>9.8467769999999994</v>
      </c>
      <c r="X132" s="42">
        <v>10.011497</v>
      </c>
      <c r="Y132" s="42">
        <v>10.19631</v>
      </c>
      <c r="Z132" s="42">
        <v>10.341172</v>
      </c>
      <c r="AA132" s="42">
        <v>10.539304</v>
      </c>
      <c r="AB132" s="42">
        <v>10.752129</v>
      </c>
      <c r="AC132" s="42">
        <v>10.968391</v>
      </c>
      <c r="AD132" s="42">
        <v>11.232372</v>
      </c>
      <c r="AE132" s="42">
        <v>11.504711</v>
      </c>
      <c r="AF132" s="42">
        <v>11.75995</v>
      </c>
      <c r="AG132" s="42">
        <v>12.029398</v>
      </c>
      <c r="AH132" s="36">
        <v>1.7885999999999999E-2</v>
      </c>
    </row>
    <row r="133" spans="1:34" ht="15" customHeight="1" x14ac:dyDescent="0.35">
      <c r="A133" s="84" t="s">
        <v>2253</v>
      </c>
      <c r="B133" s="34" t="s">
        <v>1788</v>
      </c>
      <c r="C133" s="42">
        <v>11.887866000000001</v>
      </c>
      <c r="D133" s="42">
        <v>12.547154000000001</v>
      </c>
      <c r="E133" s="42">
        <v>12.424706</v>
      </c>
      <c r="F133" s="42">
        <v>12.355370000000001</v>
      </c>
      <c r="G133" s="42">
        <v>12.377583</v>
      </c>
      <c r="H133" s="42">
        <v>12.630032</v>
      </c>
      <c r="I133" s="42">
        <v>13.014575000000001</v>
      </c>
      <c r="J133" s="42">
        <v>13.380146</v>
      </c>
      <c r="K133" s="42">
        <v>13.762893</v>
      </c>
      <c r="L133" s="42">
        <v>14.174678</v>
      </c>
      <c r="M133" s="42">
        <v>14.507510999999999</v>
      </c>
      <c r="N133" s="42">
        <v>14.92807</v>
      </c>
      <c r="O133" s="42">
        <v>15.278575</v>
      </c>
      <c r="P133" s="42">
        <v>15.728770000000001</v>
      </c>
      <c r="Q133" s="42">
        <v>16.108091000000002</v>
      </c>
      <c r="R133" s="42">
        <v>16.417862</v>
      </c>
      <c r="S133" s="42">
        <v>16.723965</v>
      </c>
      <c r="T133" s="42">
        <v>17.034386000000001</v>
      </c>
      <c r="U133" s="42">
        <v>17.324584999999999</v>
      </c>
      <c r="V133" s="42">
        <v>17.602143999999999</v>
      </c>
      <c r="W133" s="42">
        <v>17.915330999999998</v>
      </c>
      <c r="X133" s="42">
        <v>18.229776000000001</v>
      </c>
      <c r="Y133" s="42">
        <v>18.556227</v>
      </c>
      <c r="Z133" s="42">
        <v>18.812349000000001</v>
      </c>
      <c r="AA133" s="42">
        <v>19.160854</v>
      </c>
      <c r="AB133" s="42">
        <v>19.541391000000001</v>
      </c>
      <c r="AC133" s="42">
        <v>19.929677999999999</v>
      </c>
      <c r="AD133" s="42">
        <v>20.366070000000001</v>
      </c>
      <c r="AE133" s="42">
        <v>20.849236000000001</v>
      </c>
      <c r="AF133" s="42">
        <v>21.342753999999999</v>
      </c>
      <c r="AG133" s="42">
        <v>21.798096000000001</v>
      </c>
      <c r="AH133" s="36">
        <v>2.0416E-2</v>
      </c>
    </row>
    <row r="134" spans="1:34" ht="15" customHeight="1" x14ac:dyDescent="0.35">
      <c r="A134" s="84" t="s">
        <v>2254</v>
      </c>
      <c r="B134" s="34" t="s">
        <v>2248</v>
      </c>
      <c r="C134" s="42">
        <v>10.416587</v>
      </c>
      <c r="D134" s="42">
        <v>10.715854999999999</v>
      </c>
      <c r="E134" s="42">
        <v>10.758991</v>
      </c>
      <c r="F134" s="42">
        <v>10.782222000000001</v>
      </c>
      <c r="G134" s="42">
        <v>10.869605999999999</v>
      </c>
      <c r="H134" s="42">
        <v>11.073707000000001</v>
      </c>
      <c r="I134" s="42">
        <v>11.352838999999999</v>
      </c>
      <c r="J134" s="42">
        <v>11.648448</v>
      </c>
      <c r="K134" s="42">
        <v>11.944696</v>
      </c>
      <c r="L134" s="42">
        <v>12.268101</v>
      </c>
      <c r="M134" s="42">
        <v>12.543958999999999</v>
      </c>
      <c r="N134" s="42">
        <v>12.860538</v>
      </c>
      <c r="O134" s="42">
        <v>13.118271999999999</v>
      </c>
      <c r="P134" s="42">
        <v>13.481225</v>
      </c>
      <c r="Q134" s="42">
        <v>13.766925000000001</v>
      </c>
      <c r="R134" s="42">
        <v>14.06579</v>
      </c>
      <c r="S134" s="42">
        <v>14.301227000000001</v>
      </c>
      <c r="T134" s="42">
        <v>14.54369</v>
      </c>
      <c r="U134" s="42">
        <v>14.785427</v>
      </c>
      <c r="V134" s="42">
        <v>15.031981</v>
      </c>
      <c r="W134" s="42">
        <v>15.316542999999999</v>
      </c>
      <c r="X134" s="42">
        <v>15.60676</v>
      </c>
      <c r="Y134" s="42">
        <v>15.929349999999999</v>
      </c>
      <c r="Z134" s="42">
        <v>16.148683999999999</v>
      </c>
      <c r="AA134" s="42">
        <v>16.499186999999999</v>
      </c>
      <c r="AB134" s="42">
        <v>16.851130000000001</v>
      </c>
      <c r="AC134" s="42">
        <v>17.189699000000001</v>
      </c>
      <c r="AD134" s="42">
        <v>17.629580000000001</v>
      </c>
      <c r="AE134" s="42">
        <v>18.048055999999999</v>
      </c>
      <c r="AF134" s="42">
        <v>18.418564</v>
      </c>
      <c r="AG134" s="42">
        <v>18.8127</v>
      </c>
      <c r="AH134" s="36">
        <v>1.9900000000000001E-2</v>
      </c>
    </row>
    <row r="136" spans="1:34" ht="15" customHeight="1" x14ac:dyDescent="0.35">
      <c r="B136" s="33" t="s">
        <v>2255</v>
      </c>
    </row>
    <row r="137" spans="1:34" ht="15" customHeight="1" x14ac:dyDescent="0.35">
      <c r="B137" s="33" t="s">
        <v>6956</v>
      </c>
    </row>
    <row r="138" spans="1:34" ht="15" customHeight="1" x14ac:dyDescent="0.35">
      <c r="A138" s="84" t="s">
        <v>2256</v>
      </c>
      <c r="B138" s="34" t="s">
        <v>2257</v>
      </c>
      <c r="C138" s="42">
        <v>5.8290280000000001</v>
      </c>
      <c r="D138" s="42">
        <v>6.1711130000000001</v>
      </c>
      <c r="E138" s="42">
        <v>6.1420649999999997</v>
      </c>
      <c r="F138" s="42">
        <v>5.9170870000000004</v>
      </c>
      <c r="G138" s="42">
        <v>5.7705529999999996</v>
      </c>
      <c r="H138" s="42">
        <v>5.663646</v>
      </c>
      <c r="I138" s="42">
        <v>5.6016349999999999</v>
      </c>
      <c r="J138" s="42">
        <v>5.5631810000000002</v>
      </c>
      <c r="K138" s="42">
        <v>5.5149049999999997</v>
      </c>
      <c r="L138" s="42">
        <v>5.4995510000000003</v>
      </c>
      <c r="M138" s="42">
        <v>5.4238809999999997</v>
      </c>
      <c r="N138" s="42">
        <v>5.3898539999999997</v>
      </c>
      <c r="O138" s="42">
        <v>5.3184800000000001</v>
      </c>
      <c r="P138" s="42">
        <v>5.3299050000000001</v>
      </c>
      <c r="Q138" s="42">
        <v>5.2854289999999997</v>
      </c>
      <c r="R138" s="42">
        <v>5.2579149999999997</v>
      </c>
      <c r="S138" s="42">
        <v>5.1928879999999999</v>
      </c>
      <c r="T138" s="42">
        <v>5.1370449999999996</v>
      </c>
      <c r="U138" s="42">
        <v>5.080152</v>
      </c>
      <c r="V138" s="42">
        <v>5.0334029999999998</v>
      </c>
      <c r="W138" s="42">
        <v>4.9942320000000002</v>
      </c>
      <c r="X138" s="42">
        <v>4.9510170000000002</v>
      </c>
      <c r="Y138" s="42">
        <v>4.9334179999999996</v>
      </c>
      <c r="Z138" s="42">
        <v>4.8487220000000004</v>
      </c>
      <c r="AA138" s="42">
        <v>4.8331530000000003</v>
      </c>
      <c r="AB138" s="42">
        <v>4.8052799999999998</v>
      </c>
      <c r="AC138" s="42">
        <v>4.757307</v>
      </c>
      <c r="AD138" s="42">
        <v>4.7596230000000004</v>
      </c>
      <c r="AE138" s="42">
        <v>4.7427919999999997</v>
      </c>
      <c r="AF138" s="42">
        <v>4.704383</v>
      </c>
      <c r="AG138" s="42">
        <v>4.6767940000000001</v>
      </c>
      <c r="AH138" s="36">
        <v>-7.3140000000000002E-3</v>
      </c>
    </row>
    <row r="139" spans="1:34" ht="15" customHeight="1" x14ac:dyDescent="0.35">
      <c r="A139" s="84" t="s">
        <v>2258</v>
      </c>
      <c r="B139" s="34" t="s">
        <v>2259</v>
      </c>
      <c r="C139" s="42">
        <v>1.3505640000000001</v>
      </c>
      <c r="D139" s="42">
        <v>1.370503</v>
      </c>
      <c r="E139" s="42">
        <v>1.392244</v>
      </c>
      <c r="F139" s="42">
        <v>1.4142980000000001</v>
      </c>
      <c r="G139" s="42">
        <v>1.4336100000000001</v>
      </c>
      <c r="H139" s="42">
        <v>1.449975</v>
      </c>
      <c r="I139" s="42">
        <v>1.4667209999999999</v>
      </c>
      <c r="J139" s="42">
        <v>1.48278</v>
      </c>
      <c r="K139" s="42">
        <v>1.494364</v>
      </c>
      <c r="L139" s="42">
        <v>1.501506</v>
      </c>
      <c r="M139" s="42">
        <v>1.50681</v>
      </c>
      <c r="N139" s="42">
        <v>1.5105740000000001</v>
      </c>
      <c r="O139" s="42">
        <v>1.513898</v>
      </c>
      <c r="P139" s="42">
        <v>1.520918</v>
      </c>
      <c r="Q139" s="42">
        <v>1.5302830000000001</v>
      </c>
      <c r="R139" s="42">
        <v>1.5420469999999999</v>
      </c>
      <c r="S139" s="42">
        <v>1.550945</v>
      </c>
      <c r="T139" s="42">
        <v>1.5592349999999999</v>
      </c>
      <c r="U139" s="42">
        <v>1.567059</v>
      </c>
      <c r="V139" s="42">
        <v>1.573323</v>
      </c>
      <c r="W139" s="42">
        <v>1.582052</v>
      </c>
      <c r="X139" s="42">
        <v>1.5924480000000001</v>
      </c>
      <c r="Y139" s="42">
        <v>1.5925990000000001</v>
      </c>
      <c r="Z139" s="42">
        <v>1.586903</v>
      </c>
      <c r="AA139" s="42">
        <v>1.5823149999999999</v>
      </c>
      <c r="AB139" s="42">
        <v>1.578379</v>
      </c>
      <c r="AC139" s="42">
        <v>1.574184</v>
      </c>
      <c r="AD139" s="42">
        <v>1.5689630000000001</v>
      </c>
      <c r="AE139" s="42">
        <v>1.5625599999999999</v>
      </c>
      <c r="AF139" s="42">
        <v>1.554597</v>
      </c>
      <c r="AG139" s="42">
        <v>1.5443629999999999</v>
      </c>
      <c r="AH139" s="36">
        <v>4.4799999999999996E-3</v>
      </c>
    </row>
    <row r="140" spans="1:34" ht="15" customHeight="1" x14ac:dyDescent="0.35">
      <c r="A140" s="84" t="s">
        <v>2260</v>
      </c>
      <c r="B140" s="34" t="s">
        <v>2261</v>
      </c>
      <c r="C140" s="42">
        <v>3.2538339999999999</v>
      </c>
      <c r="D140" s="42">
        <v>3.0493890000000001</v>
      </c>
      <c r="E140" s="42">
        <v>2.9794209999999999</v>
      </c>
      <c r="F140" s="42">
        <v>3.0629599999999999</v>
      </c>
      <c r="G140" s="42">
        <v>3.1009359999999999</v>
      </c>
      <c r="H140" s="42">
        <v>3.1697069999999998</v>
      </c>
      <c r="I140" s="42">
        <v>3.2282489999999999</v>
      </c>
      <c r="J140" s="42">
        <v>3.2568139999999999</v>
      </c>
      <c r="K140" s="42">
        <v>3.2843749999999998</v>
      </c>
      <c r="L140" s="42">
        <v>3.2999390000000002</v>
      </c>
      <c r="M140" s="42">
        <v>3.3353830000000002</v>
      </c>
      <c r="N140" s="42">
        <v>3.3657170000000001</v>
      </c>
      <c r="O140" s="42">
        <v>3.3913660000000001</v>
      </c>
      <c r="P140" s="42">
        <v>3.4172229999999999</v>
      </c>
      <c r="Q140" s="42">
        <v>3.4386839999999999</v>
      </c>
      <c r="R140" s="42">
        <v>3.4512700000000001</v>
      </c>
      <c r="S140" s="42">
        <v>3.4584079999999999</v>
      </c>
      <c r="T140" s="42">
        <v>3.4648720000000002</v>
      </c>
      <c r="U140" s="42">
        <v>3.4703189999999999</v>
      </c>
      <c r="V140" s="42">
        <v>3.4728690000000002</v>
      </c>
      <c r="W140" s="42">
        <v>3.4804010000000001</v>
      </c>
      <c r="X140" s="42">
        <v>3.4887290000000002</v>
      </c>
      <c r="Y140" s="42">
        <v>3.4930460000000001</v>
      </c>
      <c r="Z140" s="42">
        <v>3.4934270000000001</v>
      </c>
      <c r="AA140" s="42">
        <v>3.492721</v>
      </c>
      <c r="AB140" s="42">
        <v>3.4929709999999998</v>
      </c>
      <c r="AC140" s="42">
        <v>3.4880640000000001</v>
      </c>
      <c r="AD140" s="42">
        <v>3.4784039999999998</v>
      </c>
      <c r="AE140" s="42">
        <v>3.4641060000000001</v>
      </c>
      <c r="AF140" s="42">
        <v>3.4344220000000001</v>
      </c>
      <c r="AG140" s="42">
        <v>3.3972169999999999</v>
      </c>
      <c r="AH140" s="36">
        <v>1.438E-3</v>
      </c>
    </row>
    <row r="141" spans="1:34" ht="14.5" x14ac:dyDescent="0.35">
      <c r="B141" s="33" t="s">
        <v>2249</v>
      </c>
    </row>
    <row r="142" spans="1:34" ht="15" customHeight="1" x14ac:dyDescent="0.35">
      <c r="A142" s="84" t="s">
        <v>2262</v>
      </c>
      <c r="B142" s="34" t="s">
        <v>2257</v>
      </c>
      <c r="C142" s="42">
        <v>5.8290280000000001</v>
      </c>
      <c r="D142" s="42">
        <v>6.2362029999999997</v>
      </c>
      <c r="E142" s="42">
        <v>6.2795379999999996</v>
      </c>
      <c r="F142" s="42">
        <v>6.1316980000000001</v>
      </c>
      <c r="G142" s="42">
        <v>6.0803079999999996</v>
      </c>
      <c r="H142" s="42">
        <v>6.0919930000000004</v>
      </c>
      <c r="I142" s="42">
        <v>6.1687409999999998</v>
      </c>
      <c r="J142" s="42">
        <v>6.2819940000000001</v>
      </c>
      <c r="K142" s="42">
        <v>6.3915119999999996</v>
      </c>
      <c r="L142" s="42">
        <v>6.5416850000000002</v>
      </c>
      <c r="M142" s="42">
        <v>6.6187079999999998</v>
      </c>
      <c r="N142" s="42">
        <v>6.7420140000000002</v>
      </c>
      <c r="O142" s="42">
        <v>6.8140770000000002</v>
      </c>
      <c r="P142" s="42">
        <v>6.9881190000000002</v>
      </c>
      <c r="Q142" s="42">
        <v>7.0856250000000003</v>
      </c>
      <c r="R142" s="42">
        <v>7.204237</v>
      </c>
      <c r="S142" s="42">
        <v>7.2686000000000002</v>
      </c>
      <c r="T142" s="42">
        <v>7.3415499999999998</v>
      </c>
      <c r="U142" s="42">
        <v>7.4125680000000003</v>
      </c>
      <c r="V142" s="42">
        <v>7.4963009999999999</v>
      </c>
      <c r="W142" s="42">
        <v>7.5953239999999997</v>
      </c>
      <c r="X142" s="42">
        <v>7.6912580000000004</v>
      </c>
      <c r="Y142" s="42">
        <v>7.8323900000000002</v>
      </c>
      <c r="Z142" s="42">
        <v>7.8744670000000001</v>
      </c>
      <c r="AA142" s="42">
        <v>8.0365110000000008</v>
      </c>
      <c r="AB142" s="42">
        <v>8.1870030000000007</v>
      </c>
      <c r="AC142" s="42">
        <v>8.3157789999999991</v>
      </c>
      <c r="AD142" s="42">
        <v>8.5434160000000006</v>
      </c>
      <c r="AE142" s="42">
        <v>8.7483039999999992</v>
      </c>
      <c r="AF142" s="42">
        <v>8.9243729999999992</v>
      </c>
      <c r="AG142" s="42">
        <v>9.1323100000000004</v>
      </c>
      <c r="AH142" s="36">
        <v>1.5077999999999999E-2</v>
      </c>
    </row>
    <row r="143" spans="1:34" ht="15" customHeight="1" x14ac:dyDescent="0.35">
      <c r="A143" s="84" t="s">
        <v>2263</v>
      </c>
      <c r="B143" s="34" t="s">
        <v>2259</v>
      </c>
      <c r="C143" s="42">
        <v>1.3505640000000001</v>
      </c>
      <c r="D143" s="42">
        <v>1.3849579999999999</v>
      </c>
      <c r="E143" s="42">
        <v>1.423405</v>
      </c>
      <c r="F143" s="42">
        <v>1.4655940000000001</v>
      </c>
      <c r="G143" s="42">
        <v>1.510564</v>
      </c>
      <c r="H143" s="42">
        <v>1.5596380000000001</v>
      </c>
      <c r="I143" s="42">
        <v>1.615211</v>
      </c>
      <c r="J143" s="42">
        <v>1.6743680000000001</v>
      </c>
      <c r="K143" s="42">
        <v>1.731897</v>
      </c>
      <c r="L143" s="42">
        <v>1.786033</v>
      </c>
      <c r="M143" s="42">
        <v>1.8387450000000001</v>
      </c>
      <c r="N143" s="42">
        <v>1.889534</v>
      </c>
      <c r="O143" s="42">
        <v>1.9396169999999999</v>
      </c>
      <c r="P143" s="42">
        <v>1.9940979999999999</v>
      </c>
      <c r="Q143" s="42">
        <v>2.051491</v>
      </c>
      <c r="R143" s="42">
        <v>2.1128670000000001</v>
      </c>
      <c r="S143" s="42">
        <v>2.1708919999999998</v>
      </c>
      <c r="T143" s="42">
        <v>2.2283620000000002</v>
      </c>
      <c r="U143" s="42">
        <v>2.2865319999999998</v>
      </c>
      <c r="V143" s="42">
        <v>2.3431670000000002</v>
      </c>
      <c r="W143" s="42">
        <v>2.406015</v>
      </c>
      <c r="X143" s="42">
        <v>2.473821</v>
      </c>
      <c r="Y143" s="42">
        <v>2.5284409999999999</v>
      </c>
      <c r="Z143" s="42">
        <v>2.577178</v>
      </c>
      <c r="AA143" s="42">
        <v>2.6310549999999999</v>
      </c>
      <c r="AB143" s="42">
        <v>2.6891660000000002</v>
      </c>
      <c r="AC143" s="42">
        <v>2.7516750000000001</v>
      </c>
      <c r="AD143" s="42">
        <v>2.8162539999999998</v>
      </c>
      <c r="AE143" s="42">
        <v>2.8822160000000001</v>
      </c>
      <c r="AF143" s="42">
        <v>2.949122</v>
      </c>
      <c r="AG143" s="42">
        <v>3.015657</v>
      </c>
      <c r="AH143" s="36">
        <v>2.7137999999999999E-2</v>
      </c>
    </row>
    <row r="144" spans="1:34" ht="15" customHeight="1" x14ac:dyDescent="0.35">
      <c r="A144" s="84" t="s">
        <v>2264</v>
      </c>
      <c r="B144" s="34" t="s">
        <v>2261</v>
      </c>
      <c r="C144" s="42">
        <v>3.2538339999999999</v>
      </c>
      <c r="D144" s="42">
        <v>3.0815519999999998</v>
      </c>
      <c r="E144" s="42">
        <v>3.0461070000000001</v>
      </c>
      <c r="F144" s="42">
        <v>3.1740520000000001</v>
      </c>
      <c r="G144" s="42">
        <v>3.2673899999999998</v>
      </c>
      <c r="H144" s="42">
        <v>3.4094350000000002</v>
      </c>
      <c r="I144" s="42">
        <v>3.555075</v>
      </c>
      <c r="J144" s="42">
        <v>3.6776230000000001</v>
      </c>
      <c r="K144" s="42">
        <v>3.8064330000000002</v>
      </c>
      <c r="L144" s="42">
        <v>3.9252590000000001</v>
      </c>
      <c r="M144" s="42">
        <v>4.0701349999999996</v>
      </c>
      <c r="N144" s="42">
        <v>4.2100799999999996</v>
      </c>
      <c r="O144" s="42">
        <v>4.3450430000000004</v>
      </c>
      <c r="P144" s="42">
        <v>4.4803730000000002</v>
      </c>
      <c r="Q144" s="42">
        <v>4.6098860000000004</v>
      </c>
      <c r="R144" s="42">
        <v>4.7288259999999998</v>
      </c>
      <c r="S144" s="42">
        <v>4.8408110000000004</v>
      </c>
      <c r="T144" s="42">
        <v>4.9517819999999997</v>
      </c>
      <c r="U144" s="42">
        <v>5.0636229999999998</v>
      </c>
      <c r="V144" s="42">
        <v>5.1721810000000001</v>
      </c>
      <c r="W144" s="42">
        <v>5.2930609999999998</v>
      </c>
      <c r="X144" s="42">
        <v>5.419638</v>
      </c>
      <c r="Y144" s="42">
        <v>5.5456279999999998</v>
      </c>
      <c r="Z144" s="42">
        <v>5.6734289999999996</v>
      </c>
      <c r="AA144" s="42">
        <v>5.8076559999999997</v>
      </c>
      <c r="AB144" s="42">
        <v>5.9511560000000001</v>
      </c>
      <c r="AC144" s="42">
        <v>6.0971390000000003</v>
      </c>
      <c r="AD144" s="42">
        <v>6.2436579999999999</v>
      </c>
      <c r="AE144" s="42">
        <v>6.3897069999999996</v>
      </c>
      <c r="AF144" s="42">
        <v>6.5152130000000001</v>
      </c>
      <c r="AG144" s="42">
        <v>6.6336979999999999</v>
      </c>
      <c r="AH144" s="36">
        <v>2.4028000000000001E-2</v>
      </c>
    </row>
    <row r="146" spans="1:34" ht="15" customHeight="1" x14ac:dyDescent="0.35">
      <c r="B146" s="33" t="s">
        <v>2265</v>
      </c>
    </row>
    <row r="147" spans="1:34" ht="15" customHeight="1" x14ac:dyDescent="0.35">
      <c r="A147" s="84" t="s">
        <v>2266</v>
      </c>
      <c r="B147" s="34" t="s">
        <v>2267</v>
      </c>
      <c r="C147" s="40">
        <v>8.0354639999999993</v>
      </c>
      <c r="D147" s="40">
        <v>9.7576169999999998</v>
      </c>
      <c r="E147" s="40">
        <v>10.286769</v>
      </c>
      <c r="F147" s="40">
        <v>8.8766569999999998</v>
      </c>
      <c r="G147" s="40">
        <v>7.9077159999999997</v>
      </c>
      <c r="H147" s="40">
        <v>6.8996089999999999</v>
      </c>
      <c r="I147" s="40">
        <v>7.0626129999999998</v>
      </c>
      <c r="J147" s="40">
        <v>6.8131190000000004</v>
      </c>
      <c r="K147" s="40">
        <v>6.8638919999999999</v>
      </c>
      <c r="L147" s="40">
        <v>6.8732100000000003</v>
      </c>
      <c r="M147" s="40">
        <v>6.7715529999999999</v>
      </c>
      <c r="N147" s="40">
        <v>6.6459390000000003</v>
      </c>
      <c r="O147" s="40">
        <v>6.5266539999999997</v>
      </c>
      <c r="P147" s="40">
        <v>6.5113640000000004</v>
      </c>
      <c r="Q147" s="40">
        <v>6.4950729999999997</v>
      </c>
      <c r="R147" s="40">
        <v>6.3489269999999998</v>
      </c>
      <c r="S147" s="40">
        <v>6.3384609999999997</v>
      </c>
      <c r="T147" s="40">
        <v>6.2503919999999997</v>
      </c>
      <c r="U147" s="40">
        <v>6.0742760000000002</v>
      </c>
      <c r="V147" s="40">
        <v>6.0217530000000004</v>
      </c>
      <c r="W147" s="40">
        <v>6.0041770000000003</v>
      </c>
      <c r="X147" s="40">
        <v>5.9682389999999996</v>
      </c>
      <c r="Y147" s="40">
        <v>5.9715619999999996</v>
      </c>
      <c r="Z147" s="40">
        <v>5.9054089999999997</v>
      </c>
      <c r="AA147" s="40">
        <v>5.8613720000000002</v>
      </c>
      <c r="AB147" s="40">
        <v>5.7304659999999998</v>
      </c>
      <c r="AC147" s="40">
        <v>5.7029310000000004</v>
      </c>
      <c r="AD147" s="40">
        <v>5.6943239999999999</v>
      </c>
      <c r="AE147" s="40">
        <v>5.7255779999999996</v>
      </c>
      <c r="AF147" s="40">
        <v>5.7475129999999996</v>
      </c>
      <c r="AG147" s="40">
        <v>5.7315709999999997</v>
      </c>
      <c r="AH147" s="36">
        <v>-1.1199000000000001E-2</v>
      </c>
    </row>
    <row r="148" spans="1:34" ht="15" customHeight="1" x14ac:dyDescent="0.35">
      <c r="A148" s="84" t="s">
        <v>2268</v>
      </c>
      <c r="B148" s="34" t="s">
        <v>2269</v>
      </c>
      <c r="C148" s="40">
        <v>12.115386000000001</v>
      </c>
      <c r="D148" s="40">
        <v>10.183331000000001</v>
      </c>
      <c r="E148" s="40">
        <v>10.161467999999999</v>
      </c>
      <c r="F148" s="40">
        <v>10.546638</v>
      </c>
      <c r="G148" s="40">
        <v>10.412424</v>
      </c>
      <c r="H148" s="40">
        <v>10.803972</v>
      </c>
      <c r="I148" s="40">
        <v>10.952265000000001</v>
      </c>
      <c r="J148" s="40">
        <v>10.946633</v>
      </c>
      <c r="K148" s="40">
        <v>10.756866</v>
      </c>
      <c r="L148" s="40">
        <v>10.716271000000001</v>
      </c>
      <c r="M148" s="40">
        <v>10.54744</v>
      </c>
      <c r="N148" s="40">
        <v>10.595551</v>
      </c>
      <c r="O148" s="40">
        <v>10.586587</v>
      </c>
      <c r="P148" s="40">
        <v>10.579724000000001</v>
      </c>
      <c r="Q148" s="40">
        <v>10.601208</v>
      </c>
      <c r="R148" s="40">
        <v>10.496551999999999</v>
      </c>
      <c r="S148" s="40">
        <v>10.5328</v>
      </c>
      <c r="T148" s="40">
        <v>10.655505</v>
      </c>
      <c r="U148" s="40">
        <v>10.850158</v>
      </c>
      <c r="V148" s="40">
        <v>11.023273</v>
      </c>
      <c r="W148" s="40">
        <v>11.202083999999999</v>
      </c>
      <c r="X148" s="40">
        <v>11.286046000000001</v>
      </c>
      <c r="Y148" s="40">
        <v>11.447224</v>
      </c>
      <c r="Z148" s="40">
        <v>11.6585</v>
      </c>
      <c r="AA148" s="40">
        <v>11.814285999999999</v>
      </c>
      <c r="AB148" s="40">
        <v>11.970556</v>
      </c>
      <c r="AC148" s="40">
        <v>12.02765</v>
      </c>
      <c r="AD148" s="40">
        <v>12.110580000000001</v>
      </c>
      <c r="AE148" s="40">
        <v>12.246114</v>
      </c>
      <c r="AF148" s="40">
        <v>12.374609</v>
      </c>
      <c r="AG148" s="40">
        <v>12.541498000000001</v>
      </c>
      <c r="AH148" s="36">
        <v>1.1529999999999999E-3</v>
      </c>
    </row>
    <row r="149" spans="1:34" ht="14.5" x14ac:dyDescent="0.35">
      <c r="A149" s="84" t="s">
        <v>2270</v>
      </c>
      <c r="B149" s="34" t="s">
        <v>2271</v>
      </c>
      <c r="C149" s="40">
        <v>0.15307100000000001</v>
      </c>
      <c r="D149" s="40">
        <v>0.117398</v>
      </c>
      <c r="E149" s="40">
        <v>0.119743</v>
      </c>
      <c r="F149" s="40">
        <v>0.111516</v>
      </c>
      <c r="G149" s="40">
        <v>0.10610600000000001</v>
      </c>
      <c r="H149" s="40">
        <v>0.10089099999999999</v>
      </c>
      <c r="I149" s="40">
        <v>9.7238000000000005E-2</v>
      </c>
      <c r="J149" s="40">
        <v>9.1951000000000005E-2</v>
      </c>
      <c r="K149" s="40">
        <v>8.8649000000000006E-2</v>
      </c>
      <c r="L149" s="40">
        <v>8.6897000000000002E-2</v>
      </c>
      <c r="M149" s="40">
        <v>8.4932999999999995E-2</v>
      </c>
      <c r="N149" s="40">
        <v>8.1595000000000001E-2</v>
      </c>
      <c r="O149" s="40">
        <v>8.0740999999999993E-2</v>
      </c>
      <c r="P149" s="40">
        <v>8.0158999999999994E-2</v>
      </c>
      <c r="Q149" s="40">
        <v>7.9915E-2</v>
      </c>
      <c r="R149" s="40">
        <v>7.8828999999999996E-2</v>
      </c>
      <c r="S149" s="40">
        <v>7.7945E-2</v>
      </c>
      <c r="T149" s="40">
        <v>7.6160000000000005E-2</v>
      </c>
      <c r="U149" s="40">
        <v>7.2919999999999999E-2</v>
      </c>
      <c r="V149" s="40">
        <v>7.1906999999999999E-2</v>
      </c>
      <c r="W149" s="40">
        <v>7.1058999999999997E-2</v>
      </c>
      <c r="X149" s="40">
        <v>6.8403000000000005E-2</v>
      </c>
      <c r="Y149" s="40">
        <v>6.5698999999999994E-2</v>
      </c>
      <c r="Z149" s="40">
        <v>6.2587000000000004E-2</v>
      </c>
      <c r="AA149" s="40">
        <v>5.9810000000000002E-2</v>
      </c>
      <c r="AB149" s="40">
        <v>5.6547E-2</v>
      </c>
      <c r="AC149" s="40">
        <v>5.6545999999999999E-2</v>
      </c>
      <c r="AD149" s="40">
        <v>5.6846000000000001E-2</v>
      </c>
      <c r="AE149" s="40">
        <v>5.7195000000000003E-2</v>
      </c>
      <c r="AF149" s="40">
        <v>5.7486000000000002E-2</v>
      </c>
      <c r="AG149" s="40">
        <v>5.7641999999999999E-2</v>
      </c>
      <c r="AH149" s="36">
        <v>-3.2030999999999997E-2</v>
      </c>
    </row>
    <row r="150" spans="1:34" ht="15" customHeight="1" x14ac:dyDescent="0.35">
      <c r="A150" s="84" t="s">
        <v>2272</v>
      </c>
      <c r="B150" s="33" t="s">
        <v>2273</v>
      </c>
      <c r="C150" s="41">
        <v>20.303920999999999</v>
      </c>
      <c r="D150" s="41">
        <v>20.058346</v>
      </c>
      <c r="E150" s="41">
        <v>20.567979999999999</v>
      </c>
      <c r="F150" s="41">
        <v>19.534808999999999</v>
      </c>
      <c r="G150" s="41">
        <v>18.426247</v>
      </c>
      <c r="H150" s="41">
        <v>17.804472000000001</v>
      </c>
      <c r="I150" s="41">
        <v>18.112116</v>
      </c>
      <c r="J150" s="41">
        <v>17.851704000000002</v>
      </c>
      <c r="K150" s="41">
        <v>17.709406000000001</v>
      </c>
      <c r="L150" s="41">
        <v>17.676378</v>
      </c>
      <c r="M150" s="41">
        <v>17.403926999999999</v>
      </c>
      <c r="N150" s="41">
        <v>17.323084000000001</v>
      </c>
      <c r="O150" s="41">
        <v>17.193981000000001</v>
      </c>
      <c r="P150" s="41">
        <v>17.171247000000001</v>
      </c>
      <c r="Q150" s="41">
        <v>17.176196999999998</v>
      </c>
      <c r="R150" s="41">
        <v>16.924306999999999</v>
      </c>
      <c r="S150" s="41">
        <v>16.949204999999999</v>
      </c>
      <c r="T150" s="41">
        <v>16.982057999999999</v>
      </c>
      <c r="U150" s="41">
        <v>16.997354999999999</v>
      </c>
      <c r="V150" s="41">
        <v>17.116931999999998</v>
      </c>
      <c r="W150" s="41">
        <v>17.277318999999999</v>
      </c>
      <c r="X150" s="41">
        <v>17.322689</v>
      </c>
      <c r="Y150" s="41">
        <v>17.484483999999998</v>
      </c>
      <c r="Z150" s="41">
        <v>17.626494999999998</v>
      </c>
      <c r="AA150" s="41">
        <v>17.735468000000001</v>
      </c>
      <c r="AB150" s="41">
        <v>17.757570000000001</v>
      </c>
      <c r="AC150" s="41">
        <v>17.787127999999999</v>
      </c>
      <c r="AD150" s="41">
        <v>17.861751999999999</v>
      </c>
      <c r="AE150" s="41">
        <v>18.028887000000001</v>
      </c>
      <c r="AF150" s="41">
        <v>18.179607000000001</v>
      </c>
      <c r="AG150" s="41">
        <v>18.330711000000001</v>
      </c>
      <c r="AH150" s="38">
        <v>-3.4020000000000001E-3</v>
      </c>
    </row>
    <row r="152" spans="1:34" ht="15" customHeight="1" x14ac:dyDescent="0.35">
      <c r="B152" s="33" t="s">
        <v>2274</v>
      </c>
    </row>
    <row r="153" spans="1:34" ht="15" customHeight="1" x14ac:dyDescent="0.35">
      <c r="B153" s="33" t="s">
        <v>6957</v>
      </c>
    </row>
    <row r="154" spans="1:34" ht="15" customHeight="1" x14ac:dyDescent="0.35">
      <c r="A154" s="84" t="s">
        <v>2275</v>
      </c>
      <c r="B154" s="34" t="s">
        <v>2267</v>
      </c>
      <c r="C154" s="40">
        <v>1.9632609999999999</v>
      </c>
      <c r="D154" s="40">
        <v>1.9911140000000001</v>
      </c>
      <c r="E154" s="40">
        <v>2.0229509999999999</v>
      </c>
      <c r="F154" s="40">
        <v>1.9492659999999999</v>
      </c>
      <c r="G154" s="40">
        <v>1.9309639999999999</v>
      </c>
      <c r="H154" s="40">
        <v>1.893561</v>
      </c>
      <c r="I154" s="40">
        <v>1.8771329999999999</v>
      </c>
      <c r="J154" s="40">
        <v>1.8653660000000001</v>
      </c>
      <c r="K154" s="40">
        <v>1.8418840000000001</v>
      </c>
      <c r="L154" s="40">
        <v>1.843364</v>
      </c>
      <c r="M154" s="40">
        <v>1.831437</v>
      </c>
      <c r="N154" s="40">
        <v>1.8349789999999999</v>
      </c>
      <c r="O154" s="40">
        <v>1.8227390000000001</v>
      </c>
      <c r="P154" s="40">
        <v>1.816109</v>
      </c>
      <c r="Q154" s="40">
        <v>1.8157920000000001</v>
      </c>
      <c r="R154" s="40">
        <v>1.8079130000000001</v>
      </c>
      <c r="S154" s="40">
        <v>1.805229</v>
      </c>
      <c r="T154" s="40">
        <v>1.803245</v>
      </c>
      <c r="U154" s="40">
        <v>1.814559</v>
      </c>
      <c r="V154" s="40">
        <v>1.8075209999999999</v>
      </c>
      <c r="W154" s="40">
        <v>1.8072919999999999</v>
      </c>
      <c r="X154" s="40">
        <v>1.8055570000000001</v>
      </c>
      <c r="Y154" s="40">
        <v>1.805439</v>
      </c>
      <c r="Z154" s="40">
        <v>1.8055060000000001</v>
      </c>
      <c r="AA154" s="40">
        <v>1.7930459999999999</v>
      </c>
      <c r="AB154" s="40">
        <v>1.7905660000000001</v>
      </c>
      <c r="AC154" s="40">
        <v>1.7912999999999999</v>
      </c>
      <c r="AD154" s="40">
        <v>1.788813</v>
      </c>
      <c r="AE154" s="40">
        <v>1.785466</v>
      </c>
      <c r="AF154" s="40">
        <v>1.7867500000000001</v>
      </c>
      <c r="AG154" s="40">
        <v>1.7877940000000001</v>
      </c>
      <c r="AH154" s="36">
        <v>-3.1159999999999998E-3</v>
      </c>
    </row>
    <row r="155" spans="1:34" ht="15" customHeight="1" x14ac:dyDescent="0.35">
      <c r="A155" s="84" t="s">
        <v>2276</v>
      </c>
      <c r="B155" s="34" t="s">
        <v>2269</v>
      </c>
      <c r="C155" s="40">
        <v>2.4475289999999998</v>
      </c>
      <c r="D155" s="40">
        <v>3.500251</v>
      </c>
      <c r="E155" s="40">
        <v>3.6043889999999998</v>
      </c>
      <c r="F155" s="40">
        <v>3.3732150000000001</v>
      </c>
      <c r="G155" s="40">
        <v>3.1497820000000001</v>
      </c>
      <c r="H155" s="40">
        <v>3.2386529999999998</v>
      </c>
      <c r="I155" s="40">
        <v>3.3265920000000002</v>
      </c>
      <c r="J155" s="40">
        <v>3.3708650000000002</v>
      </c>
      <c r="K155" s="40">
        <v>3.4824510000000002</v>
      </c>
      <c r="L155" s="40">
        <v>3.5863800000000001</v>
      </c>
      <c r="M155" s="40">
        <v>3.6098659999999998</v>
      </c>
      <c r="N155" s="40">
        <v>3.6081080000000001</v>
      </c>
      <c r="O155" s="40">
        <v>3.6624859999999999</v>
      </c>
      <c r="P155" s="40">
        <v>3.72994</v>
      </c>
      <c r="Q155" s="40">
        <v>3.7634189999999998</v>
      </c>
      <c r="R155" s="40">
        <v>3.7636569999999998</v>
      </c>
      <c r="S155" s="40">
        <v>3.7659090000000002</v>
      </c>
      <c r="T155" s="40">
        <v>3.745787</v>
      </c>
      <c r="U155" s="40">
        <v>3.7747510000000002</v>
      </c>
      <c r="V155" s="40">
        <v>3.7731129999999999</v>
      </c>
      <c r="W155" s="40">
        <v>3.7718400000000001</v>
      </c>
      <c r="X155" s="40">
        <v>3.7619180000000001</v>
      </c>
      <c r="Y155" s="40">
        <v>3.7476910000000001</v>
      </c>
      <c r="Z155" s="40">
        <v>3.7319469999999999</v>
      </c>
      <c r="AA155" s="40">
        <v>3.731636</v>
      </c>
      <c r="AB155" s="40">
        <v>3.7389190000000001</v>
      </c>
      <c r="AC155" s="40">
        <v>3.7431589999999999</v>
      </c>
      <c r="AD155" s="40">
        <v>3.7627120000000001</v>
      </c>
      <c r="AE155" s="40">
        <v>3.8107440000000001</v>
      </c>
      <c r="AF155" s="40">
        <v>3.8606910000000001</v>
      </c>
      <c r="AG155" s="40">
        <v>3.9015369999999998</v>
      </c>
      <c r="AH155" s="36">
        <v>1.5664000000000001E-2</v>
      </c>
    </row>
    <row r="156" spans="1:34" ht="15" customHeight="1" x14ac:dyDescent="0.35">
      <c r="A156" s="84" t="s">
        <v>2277</v>
      </c>
      <c r="B156" s="34" t="s">
        <v>2278</v>
      </c>
      <c r="C156" s="40">
        <v>17.709454000000001</v>
      </c>
      <c r="D156" s="40">
        <v>17.736681000000001</v>
      </c>
      <c r="E156" s="40">
        <v>17.849488999999998</v>
      </c>
      <c r="F156" s="40">
        <v>18.286124999999998</v>
      </c>
      <c r="G156" s="40">
        <v>18.340199999999999</v>
      </c>
      <c r="H156" s="40">
        <v>18.197597999999999</v>
      </c>
      <c r="I156" s="40">
        <v>17.801485</v>
      </c>
      <c r="J156" s="40">
        <v>18.115117999999999</v>
      </c>
      <c r="K156" s="40">
        <v>18.547117</v>
      </c>
      <c r="L156" s="40">
        <v>18.745708</v>
      </c>
      <c r="M156" s="40">
        <v>19.122778</v>
      </c>
      <c r="N156" s="40">
        <v>19.226334000000001</v>
      </c>
      <c r="O156" s="40">
        <v>19.518585000000002</v>
      </c>
      <c r="P156" s="40">
        <v>19.684090000000001</v>
      </c>
      <c r="Q156" s="40">
        <v>19.856324999999998</v>
      </c>
      <c r="R156" s="40">
        <v>19.987324000000001</v>
      </c>
      <c r="S156" s="40">
        <v>20.136797000000001</v>
      </c>
      <c r="T156" s="40">
        <v>20.414366000000001</v>
      </c>
      <c r="U156" s="40">
        <v>20.602679999999999</v>
      </c>
      <c r="V156" s="40">
        <v>20.629332000000002</v>
      </c>
      <c r="W156" s="40">
        <v>21.084249</v>
      </c>
      <c r="X156" s="40">
        <v>21.313354</v>
      </c>
      <c r="Y156" s="40">
        <v>21.467369000000001</v>
      </c>
      <c r="Z156" s="40">
        <v>21.806847000000001</v>
      </c>
      <c r="AA156" s="40">
        <v>21.819689</v>
      </c>
      <c r="AB156" s="40">
        <v>21.831968</v>
      </c>
      <c r="AC156" s="40">
        <v>22.152266000000001</v>
      </c>
      <c r="AD156" s="40">
        <v>22.286465</v>
      </c>
      <c r="AE156" s="40">
        <v>22.284217999999999</v>
      </c>
      <c r="AF156" s="40">
        <v>22.403027000000002</v>
      </c>
      <c r="AG156" s="40">
        <v>22.384056000000001</v>
      </c>
      <c r="AH156" s="36">
        <v>7.8390000000000005E-3</v>
      </c>
    </row>
    <row r="157" spans="1:34" ht="15" customHeight="1" x14ac:dyDescent="0.35">
      <c r="A157" s="84" t="s">
        <v>2279</v>
      </c>
      <c r="B157" s="34" t="s">
        <v>2280</v>
      </c>
      <c r="C157" s="40">
        <v>8.2907849999999996</v>
      </c>
      <c r="D157" s="40">
        <v>8.8505050000000001</v>
      </c>
      <c r="E157" s="40">
        <v>9.7519310000000008</v>
      </c>
      <c r="F157" s="40">
        <v>10.984901000000001</v>
      </c>
      <c r="G157" s="40">
        <v>11.933863000000001</v>
      </c>
      <c r="H157" s="40">
        <v>12.652984999999999</v>
      </c>
      <c r="I157" s="40">
        <v>13.308279000000001</v>
      </c>
      <c r="J157" s="40">
        <v>13.621131</v>
      </c>
      <c r="K157" s="40">
        <v>14.037400999999999</v>
      </c>
      <c r="L157" s="40">
        <v>14.243209999999999</v>
      </c>
      <c r="M157" s="40">
        <v>14.673905</v>
      </c>
      <c r="N157" s="40">
        <v>14.860886000000001</v>
      </c>
      <c r="O157" s="40">
        <v>15.106888</v>
      </c>
      <c r="P157" s="40">
        <v>15.261984</v>
      </c>
      <c r="Q157" s="40">
        <v>15.383951</v>
      </c>
      <c r="R157" s="40">
        <v>15.521896999999999</v>
      </c>
      <c r="S157" s="40">
        <v>15.602078000000001</v>
      </c>
      <c r="T157" s="40">
        <v>15.679478</v>
      </c>
      <c r="U157" s="40">
        <v>15.899034</v>
      </c>
      <c r="V157" s="40">
        <v>15.880424</v>
      </c>
      <c r="W157" s="40">
        <v>16.378768999999998</v>
      </c>
      <c r="X157" s="40">
        <v>16.489996000000001</v>
      </c>
      <c r="Y157" s="40">
        <v>16.481967999999998</v>
      </c>
      <c r="Z157" s="40">
        <v>16.547727999999999</v>
      </c>
      <c r="AA157" s="40">
        <v>16.464558</v>
      </c>
      <c r="AB157" s="40">
        <v>16.218039999999998</v>
      </c>
      <c r="AC157" s="40">
        <v>16.41395</v>
      </c>
      <c r="AD157" s="40">
        <v>16.56711</v>
      </c>
      <c r="AE157" s="40">
        <v>16.69183</v>
      </c>
      <c r="AF157" s="40">
        <v>16.822192999999999</v>
      </c>
      <c r="AG157" s="40">
        <v>16.941462999999999</v>
      </c>
      <c r="AH157" s="36">
        <v>2.4107E-2</v>
      </c>
    </row>
    <row r="158" spans="1:34" ht="14.5" x14ac:dyDescent="0.35">
      <c r="B158" s="33" t="s">
        <v>2281</v>
      </c>
    </row>
    <row r="159" spans="1:34" ht="15" customHeight="1" x14ac:dyDescent="0.35">
      <c r="A159" s="84" t="s">
        <v>2282</v>
      </c>
      <c r="B159" s="34" t="s">
        <v>2267</v>
      </c>
      <c r="C159" s="40">
        <v>1.9632609999999999</v>
      </c>
      <c r="D159" s="40">
        <v>2.0121150000000001</v>
      </c>
      <c r="E159" s="40">
        <v>2.0682290000000001</v>
      </c>
      <c r="F159" s="40">
        <v>2.019965</v>
      </c>
      <c r="G159" s="40">
        <v>2.0346150000000001</v>
      </c>
      <c r="H159" s="40">
        <v>2.036772</v>
      </c>
      <c r="I159" s="40">
        <v>2.0671729999999999</v>
      </c>
      <c r="J159" s="40">
        <v>2.1063879999999999</v>
      </c>
      <c r="K159" s="40">
        <v>2.134655</v>
      </c>
      <c r="L159" s="40">
        <v>2.192672</v>
      </c>
      <c r="M159" s="40">
        <v>2.2348849999999998</v>
      </c>
      <c r="N159" s="40">
        <v>2.2953229999999998</v>
      </c>
      <c r="O159" s="40">
        <v>2.3353069999999998</v>
      </c>
      <c r="P159" s="40">
        <v>2.3811279999999999</v>
      </c>
      <c r="Q159" s="40">
        <v>2.4342429999999999</v>
      </c>
      <c r="R159" s="40">
        <v>2.4771480000000001</v>
      </c>
      <c r="S159" s="40">
        <v>2.5268190000000001</v>
      </c>
      <c r="T159" s="40">
        <v>2.5770870000000001</v>
      </c>
      <c r="U159" s="40">
        <v>2.6476660000000001</v>
      </c>
      <c r="V159" s="40">
        <v>2.691961</v>
      </c>
      <c r="W159" s="40">
        <v>2.748564</v>
      </c>
      <c r="X159" s="40">
        <v>2.8048790000000001</v>
      </c>
      <c r="Y159" s="40">
        <v>2.8663500000000002</v>
      </c>
      <c r="Z159" s="40">
        <v>2.932194</v>
      </c>
      <c r="AA159" s="40">
        <v>2.9814560000000001</v>
      </c>
      <c r="AB159" s="40">
        <v>3.0506790000000001</v>
      </c>
      <c r="AC159" s="40">
        <v>3.1311939999999998</v>
      </c>
      <c r="AD159" s="40">
        <v>3.2108789999999998</v>
      </c>
      <c r="AE159" s="40">
        <v>3.293377</v>
      </c>
      <c r="AF159" s="40">
        <v>3.3895249999999999</v>
      </c>
      <c r="AG159" s="40">
        <v>3.4910009999999998</v>
      </c>
      <c r="AH159" s="36">
        <v>1.9370999999999999E-2</v>
      </c>
    </row>
    <row r="160" spans="1:34" ht="15" customHeight="1" x14ac:dyDescent="0.35">
      <c r="A160" s="84" t="s">
        <v>2283</v>
      </c>
      <c r="B160" s="34" t="s">
        <v>2269</v>
      </c>
      <c r="C160" s="40">
        <v>2.4475289999999998</v>
      </c>
      <c r="D160" s="40">
        <v>3.5371700000000001</v>
      </c>
      <c r="E160" s="40">
        <v>3.6850640000000001</v>
      </c>
      <c r="F160" s="40">
        <v>3.4955599999999998</v>
      </c>
      <c r="G160" s="40">
        <v>3.3188589999999998</v>
      </c>
      <c r="H160" s="40">
        <v>3.4835950000000002</v>
      </c>
      <c r="I160" s="40">
        <v>3.6633740000000001</v>
      </c>
      <c r="J160" s="40">
        <v>3.8064110000000002</v>
      </c>
      <c r="K160" s="40">
        <v>4.0359939999999996</v>
      </c>
      <c r="L160" s="40">
        <v>4.2659789999999997</v>
      </c>
      <c r="M160" s="40">
        <v>4.4050840000000004</v>
      </c>
      <c r="N160" s="40">
        <v>4.5132789999999998</v>
      </c>
      <c r="O160" s="40">
        <v>4.6924039999999998</v>
      </c>
      <c r="P160" s="40">
        <v>4.8903809999999996</v>
      </c>
      <c r="Q160" s="40">
        <v>5.0452250000000003</v>
      </c>
      <c r="R160" s="40">
        <v>5.1568490000000002</v>
      </c>
      <c r="S160" s="40">
        <v>5.2712260000000004</v>
      </c>
      <c r="T160" s="40">
        <v>5.3532500000000001</v>
      </c>
      <c r="U160" s="40">
        <v>5.5078279999999999</v>
      </c>
      <c r="V160" s="40">
        <v>5.6193379999999999</v>
      </c>
      <c r="W160" s="40">
        <v>5.7362869999999999</v>
      </c>
      <c r="X160" s="40">
        <v>5.8440279999999998</v>
      </c>
      <c r="Y160" s="40">
        <v>5.9499069999999996</v>
      </c>
      <c r="Z160" s="40">
        <v>6.0607920000000002</v>
      </c>
      <c r="AA160" s="40">
        <v>6.2049209999999997</v>
      </c>
      <c r="AB160" s="40">
        <v>6.37019</v>
      </c>
      <c r="AC160" s="40">
        <v>6.5430460000000004</v>
      </c>
      <c r="AD160" s="40">
        <v>6.7539829999999998</v>
      </c>
      <c r="AE160" s="40">
        <v>7.0290970000000002</v>
      </c>
      <c r="AF160" s="40">
        <v>7.3238599999999998</v>
      </c>
      <c r="AG160" s="40">
        <v>7.6184770000000004</v>
      </c>
      <c r="AH160" s="36">
        <v>3.8574999999999998E-2</v>
      </c>
    </row>
    <row r="161" spans="1:34" ht="15" customHeight="1" x14ac:dyDescent="0.35">
      <c r="A161" s="84" t="s">
        <v>2284</v>
      </c>
      <c r="B161" s="34" t="s">
        <v>2278</v>
      </c>
      <c r="C161" s="40">
        <v>17.709454000000001</v>
      </c>
      <c r="D161" s="40">
        <v>17.923759</v>
      </c>
      <c r="E161" s="40">
        <v>18.249001</v>
      </c>
      <c r="F161" s="40">
        <v>18.949356000000002</v>
      </c>
      <c r="G161" s="40">
        <v>19.324677999999999</v>
      </c>
      <c r="H161" s="40">
        <v>19.573898</v>
      </c>
      <c r="I161" s="40">
        <v>19.603697</v>
      </c>
      <c r="J161" s="40">
        <v>20.455753000000001</v>
      </c>
      <c r="K161" s="40">
        <v>21.495221999999998</v>
      </c>
      <c r="L161" s="40">
        <v>22.297915</v>
      </c>
      <c r="M161" s="40">
        <v>23.335336999999999</v>
      </c>
      <c r="N161" s="40">
        <v>24.049669000000002</v>
      </c>
      <c r="O161" s="40">
        <v>25.007356999999999</v>
      </c>
      <c r="P161" s="40">
        <v>25.808109000000002</v>
      </c>
      <c r="Q161" s="40">
        <v>26.619308</v>
      </c>
      <c r="R161" s="40">
        <v>27.386026000000001</v>
      </c>
      <c r="S161" s="40">
        <v>28.185918999999998</v>
      </c>
      <c r="T161" s="40">
        <v>29.174956999999999</v>
      </c>
      <c r="U161" s="40">
        <v>30.061851999999998</v>
      </c>
      <c r="V161" s="40">
        <v>30.723479999999999</v>
      </c>
      <c r="W161" s="40">
        <v>32.065331</v>
      </c>
      <c r="X161" s="40">
        <v>33.109665</v>
      </c>
      <c r="Y161" s="40">
        <v>34.082016000000003</v>
      </c>
      <c r="Z161" s="40">
        <v>35.414963</v>
      </c>
      <c r="AA161" s="40">
        <v>36.281525000000002</v>
      </c>
      <c r="AB161" s="40">
        <v>37.196255000000001</v>
      </c>
      <c r="AC161" s="40">
        <v>38.722183000000001</v>
      </c>
      <c r="AD161" s="40">
        <v>40.003703999999999</v>
      </c>
      <c r="AE161" s="40">
        <v>41.104298</v>
      </c>
      <c r="AF161" s="40">
        <v>42.499287000000002</v>
      </c>
      <c r="AG161" s="40">
        <v>43.709038</v>
      </c>
      <c r="AH161" s="36">
        <v>3.0572999999999999E-2</v>
      </c>
    </row>
    <row r="162" spans="1:34" ht="15" customHeight="1" x14ac:dyDescent="0.35">
      <c r="A162" s="84" t="s">
        <v>2285</v>
      </c>
      <c r="B162" s="34" t="s">
        <v>2280</v>
      </c>
      <c r="C162" s="40">
        <v>8.2907849999999996</v>
      </c>
      <c r="D162" s="40">
        <v>8.9438549999999992</v>
      </c>
      <c r="E162" s="40">
        <v>9.9702009999999994</v>
      </c>
      <c r="F162" s="40">
        <v>11.383319999999999</v>
      </c>
      <c r="G162" s="40">
        <v>12.574456</v>
      </c>
      <c r="H162" s="40">
        <v>13.609940999999999</v>
      </c>
      <c r="I162" s="40">
        <v>14.655602</v>
      </c>
      <c r="J162" s="40">
        <v>15.381103</v>
      </c>
      <c r="K162" s="40">
        <v>16.268677</v>
      </c>
      <c r="L162" s="40">
        <v>16.942216999999999</v>
      </c>
      <c r="M162" s="40">
        <v>17.906421999999999</v>
      </c>
      <c r="N162" s="40">
        <v>18.589055999999999</v>
      </c>
      <c r="O162" s="40">
        <v>19.355056999999999</v>
      </c>
      <c r="P162" s="40">
        <v>20.01022</v>
      </c>
      <c r="Q162" s="40">
        <v>20.623664999999999</v>
      </c>
      <c r="R162" s="40">
        <v>21.267634999999999</v>
      </c>
      <c r="S162" s="40">
        <v>21.838573</v>
      </c>
      <c r="T162" s="40">
        <v>22.408148000000001</v>
      </c>
      <c r="U162" s="40">
        <v>23.198650000000001</v>
      </c>
      <c r="V162" s="40">
        <v>23.650883</v>
      </c>
      <c r="W162" s="40">
        <v>24.909144999999999</v>
      </c>
      <c r="X162" s="40">
        <v>25.616717999999999</v>
      </c>
      <c r="Y162" s="40">
        <v>26.167095</v>
      </c>
      <c r="Z162" s="40">
        <v>26.874001</v>
      </c>
      <c r="AA162" s="40">
        <v>27.377077</v>
      </c>
      <c r="AB162" s="40">
        <v>27.631516000000001</v>
      </c>
      <c r="AC162" s="40">
        <v>28.691603000000001</v>
      </c>
      <c r="AD162" s="40">
        <v>29.737590999999998</v>
      </c>
      <c r="AE162" s="40">
        <v>30.788872000000001</v>
      </c>
      <c r="AF162" s="40">
        <v>31.912261999999998</v>
      </c>
      <c r="AG162" s="40">
        <v>33.081359999999997</v>
      </c>
      <c r="AH162" s="36">
        <v>4.7208E-2</v>
      </c>
    </row>
    <row r="164" spans="1:34" ht="15" customHeight="1" x14ac:dyDescent="0.35">
      <c r="B164" s="33" t="s">
        <v>2286</v>
      </c>
    </row>
    <row r="165" spans="1:34" ht="15" customHeight="1" x14ac:dyDescent="0.35">
      <c r="A165" s="84" t="s">
        <v>2287</v>
      </c>
      <c r="B165" s="34" t="s">
        <v>2288</v>
      </c>
      <c r="C165" s="40">
        <v>430.36853000000002</v>
      </c>
      <c r="D165" s="40">
        <v>447.87829599999998</v>
      </c>
      <c r="E165" s="40">
        <v>461.92440800000003</v>
      </c>
      <c r="F165" s="40">
        <v>427.62475599999999</v>
      </c>
      <c r="G165" s="40">
        <v>397.86480699999998</v>
      </c>
      <c r="H165" s="40">
        <v>375.54016100000001</v>
      </c>
      <c r="I165" s="40">
        <v>382.53826900000001</v>
      </c>
      <c r="J165" s="40">
        <v>375.19924900000001</v>
      </c>
      <c r="K165" s="40">
        <v>373.69534299999998</v>
      </c>
      <c r="L165" s="40">
        <v>373.45233200000001</v>
      </c>
      <c r="M165" s="40">
        <v>367.960083</v>
      </c>
      <c r="N165" s="40">
        <v>365.02484099999998</v>
      </c>
      <c r="O165" s="40">
        <v>361.48996</v>
      </c>
      <c r="P165" s="40">
        <v>360.944275</v>
      </c>
      <c r="Q165" s="40">
        <v>360.85845899999998</v>
      </c>
      <c r="R165" s="40">
        <v>354.95077500000002</v>
      </c>
      <c r="S165" s="40">
        <v>355.10229500000003</v>
      </c>
      <c r="T165" s="40">
        <v>354.38021900000001</v>
      </c>
      <c r="U165" s="40">
        <v>352.11498999999998</v>
      </c>
      <c r="V165" s="40">
        <v>353.276184</v>
      </c>
      <c r="W165" s="40">
        <v>355.50488300000001</v>
      </c>
      <c r="X165" s="40">
        <v>355.76458700000001</v>
      </c>
      <c r="Y165" s="40">
        <v>358.34991500000001</v>
      </c>
      <c r="Z165" s="40">
        <v>359.70452899999998</v>
      </c>
      <c r="AA165" s="40">
        <v>360.85199</v>
      </c>
      <c r="AB165" s="40">
        <v>359.39443999999997</v>
      </c>
      <c r="AC165" s="40">
        <v>359.44442700000002</v>
      </c>
      <c r="AD165" s="40">
        <v>360.51361100000003</v>
      </c>
      <c r="AE165" s="40">
        <v>363.57330300000001</v>
      </c>
      <c r="AF165" s="40">
        <v>366.18710299999998</v>
      </c>
      <c r="AG165" s="40">
        <v>368.39395100000002</v>
      </c>
      <c r="AH165" s="36">
        <v>-5.1700000000000001E-3</v>
      </c>
    </row>
    <row r="166" spans="1:34" ht="15" customHeight="1" x14ac:dyDescent="0.35">
      <c r="A166" s="84" t="s">
        <v>2289</v>
      </c>
      <c r="B166" s="34" t="s">
        <v>2290</v>
      </c>
      <c r="C166" s="40">
        <v>1578.017822</v>
      </c>
      <c r="D166" s="40">
        <v>1642.2202150000001</v>
      </c>
      <c r="E166" s="40">
        <v>1693.7232670000001</v>
      </c>
      <c r="F166" s="40">
        <v>1567.9580080000001</v>
      </c>
      <c r="G166" s="40">
        <v>1458.8376459999999</v>
      </c>
      <c r="H166" s="40">
        <v>1376.9812010000001</v>
      </c>
      <c r="I166" s="40">
        <v>1402.640991</v>
      </c>
      <c r="J166" s="40">
        <v>1375.7307129999999</v>
      </c>
      <c r="K166" s="40">
        <v>1370.2166749999999</v>
      </c>
      <c r="L166" s="40">
        <v>1369.3251949999999</v>
      </c>
      <c r="M166" s="40">
        <v>1349.187134</v>
      </c>
      <c r="N166" s="40">
        <v>1338.4243160000001</v>
      </c>
      <c r="O166" s="40">
        <v>1325.463013</v>
      </c>
      <c r="P166" s="40">
        <v>1323.4620359999999</v>
      </c>
      <c r="Q166" s="40">
        <v>1323.1480710000001</v>
      </c>
      <c r="R166" s="40">
        <v>1301.486206</v>
      </c>
      <c r="S166" s="40">
        <v>1302.0417480000001</v>
      </c>
      <c r="T166" s="40">
        <v>1299.394409</v>
      </c>
      <c r="U166" s="40">
        <v>1291.088135</v>
      </c>
      <c r="V166" s="40">
        <v>1295.3460689999999</v>
      </c>
      <c r="W166" s="40">
        <v>1303.5180660000001</v>
      </c>
      <c r="X166" s="40">
        <v>1304.4700929999999</v>
      </c>
      <c r="Y166" s="40">
        <v>1313.949707</v>
      </c>
      <c r="Z166" s="40">
        <v>1318.916626</v>
      </c>
      <c r="AA166" s="40">
        <v>1323.1243899999999</v>
      </c>
      <c r="AB166" s="40">
        <v>1317.7797849999999</v>
      </c>
      <c r="AC166" s="40">
        <v>1317.963013</v>
      </c>
      <c r="AD166" s="40">
        <v>1321.8831789999999</v>
      </c>
      <c r="AE166" s="40">
        <v>1333.1020510000001</v>
      </c>
      <c r="AF166" s="40">
        <v>1342.6864009999999</v>
      </c>
      <c r="AG166" s="40">
        <v>1350.7780760000001</v>
      </c>
      <c r="AH166" s="36">
        <v>-5.1700000000000001E-3</v>
      </c>
    </row>
    <row r="167" spans="1:34" ht="15" customHeight="1" x14ac:dyDescent="0.35">
      <c r="A167" s="84" t="s">
        <v>2291</v>
      </c>
      <c r="B167" s="34" t="s">
        <v>2292</v>
      </c>
      <c r="C167" s="40">
        <v>0.61013799999999996</v>
      </c>
      <c r="D167" s="40">
        <v>0.683643</v>
      </c>
      <c r="E167" s="40">
        <v>0.79739199999999999</v>
      </c>
      <c r="F167" s="40">
        <v>0.66070399999999996</v>
      </c>
      <c r="G167" s="40">
        <v>0.58032499999999998</v>
      </c>
      <c r="H167" s="40">
        <v>0.49803999999999998</v>
      </c>
      <c r="I167" s="40">
        <v>0.54654599999999998</v>
      </c>
      <c r="J167" s="40">
        <v>0.54325900000000005</v>
      </c>
      <c r="K167" s="40">
        <v>0.52304300000000004</v>
      </c>
      <c r="L167" s="40">
        <v>0.52040500000000001</v>
      </c>
      <c r="M167" s="40">
        <v>0.48493900000000001</v>
      </c>
      <c r="N167" s="40">
        <v>0.46815000000000001</v>
      </c>
      <c r="O167" s="40">
        <v>0.45122099999999998</v>
      </c>
      <c r="P167" s="40">
        <v>0.460586</v>
      </c>
      <c r="Q167" s="40">
        <v>0.45697199999999999</v>
      </c>
      <c r="R167" s="40">
        <v>0.45327200000000001</v>
      </c>
      <c r="S167" s="40">
        <v>0.454708</v>
      </c>
      <c r="T167" s="40">
        <v>0.46160099999999998</v>
      </c>
      <c r="U167" s="40">
        <v>0.46756300000000001</v>
      </c>
      <c r="V167" s="40">
        <v>0.46824199999999999</v>
      </c>
      <c r="W167" s="40">
        <v>0.47981400000000002</v>
      </c>
      <c r="X167" s="40">
        <v>0.47923100000000002</v>
      </c>
      <c r="Y167" s="40">
        <v>0.478383</v>
      </c>
      <c r="Z167" s="40">
        <v>0.47974699999999998</v>
      </c>
      <c r="AA167" s="40">
        <v>0.47366599999999998</v>
      </c>
      <c r="AB167" s="40">
        <v>0.47502</v>
      </c>
      <c r="AC167" s="40">
        <v>0.47954400000000003</v>
      </c>
      <c r="AD167" s="40">
        <v>0.48057800000000001</v>
      </c>
      <c r="AE167" s="40">
        <v>0.48511599999999999</v>
      </c>
      <c r="AF167" s="40">
        <v>0.485545</v>
      </c>
      <c r="AG167" s="40">
        <v>0.484323</v>
      </c>
      <c r="AH167" s="36">
        <v>-7.6680000000000003E-3</v>
      </c>
    </row>
    <row r="168" spans="1:34" ht="15" customHeight="1" x14ac:dyDescent="0.35">
      <c r="A168" s="84" t="s">
        <v>2293</v>
      </c>
      <c r="B168" s="34" t="s">
        <v>2294</v>
      </c>
      <c r="C168" s="40">
        <v>0.77271400000000001</v>
      </c>
      <c r="D168" s="40">
        <v>0.77537999999999996</v>
      </c>
      <c r="E168" s="40">
        <v>0.78144400000000003</v>
      </c>
      <c r="F168" s="40">
        <v>0.68548600000000004</v>
      </c>
      <c r="G168" s="40">
        <v>0.62627299999999997</v>
      </c>
      <c r="H168" s="40">
        <v>0.558674</v>
      </c>
      <c r="I168" s="40">
        <v>0.56079400000000001</v>
      </c>
      <c r="J168" s="40">
        <v>0.550454</v>
      </c>
      <c r="K168" s="40">
        <v>0.55296000000000001</v>
      </c>
      <c r="L168" s="40">
        <v>0.54841799999999996</v>
      </c>
      <c r="M168" s="40">
        <v>0.53114799999999995</v>
      </c>
      <c r="N168" s="40">
        <v>0.51765399999999995</v>
      </c>
      <c r="O168" s="40">
        <v>0.50836800000000004</v>
      </c>
      <c r="P168" s="40">
        <v>0.50697800000000004</v>
      </c>
      <c r="Q168" s="40">
        <v>0.50127200000000005</v>
      </c>
      <c r="R168" s="40">
        <v>0.48657699999999998</v>
      </c>
      <c r="S168" s="40">
        <v>0.48594199999999999</v>
      </c>
      <c r="T168" s="40">
        <v>0.48527300000000001</v>
      </c>
      <c r="U168" s="40">
        <v>0.47714600000000001</v>
      </c>
      <c r="V168" s="40">
        <v>0.47190599999999999</v>
      </c>
      <c r="W168" s="40">
        <v>0.47066999999999998</v>
      </c>
      <c r="X168" s="40">
        <v>0.46988999999999997</v>
      </c>
      <c r="Y168" s="40">
        <v>0.47106900000000002</v>
      </c>
      <c r="Z168" s="40">
        <v>0.46874700000000002</v>
      </c>
      <c r="AA168" s="40">
        <v>0.46714</v>
      </c>
      <c r="AB168" s="40">
        <v>0.46145900000000001</v>
      </c>
      <c r="AC168" s="40">
        <v>0.46080300000000002</v>
      </c>
      <c r="AD168" s="40">
        <v>0.46340799999999999</v>
      </c>
      <c r="AE168" s="40">
        <v>0.46604000000000001</v>
      </c>
      <c r="AF168" s="40">
        <v>0.46848000000000001</v>
      </c>
      <c r="AG168" s="40">
        <v>0.46785900000000002</v>
      </c>
      <c r="AH168" s="36">
        <v>-1.6586E-2</v>
      </c>
    </row>
    <row r="169" spans="1:34" ht="15" customHeight="1" x14ac:dyDescent="0.35">
      <c r="A169" s="84" t="s">
        <v>2295</v>
      </c>
      <c r="B169" s="34" t="s">
        <v>2296</v>
      </c>
      <c r="C169" s="40">
        <v>3.3783409999999998</v>
      </c>
      <c r="D169" s="40">
        <v>4.1624499999999998</v>
      </c>
      <c r="E169" s="40">
        <v>4.4004500000000002</v>
      </c>
      <c r="F169" s="40">
        <v>3.8478409999999998</v>
      </c>
      <c r="G169" s="40">
        <v>3.3072149999999998</v>
      </c>
      <c r="H169" s="40">
        <v>3.0225050000000002</v>
      </c>
      <c r="I169" s="40">
        <v>3.1104099999999999</v>
      </c>
      <c r="J169" s="40">
        <v>2.9888189999999999</v>
      </c>
      <c r="K169" s="40">
        <v>3.088622</v>
      </c>
      <c r="L169" s="40">
        <v>3.0921850000000002</v>
      </c>
      <c r="M169" s="40">
        <v>3.0706889999999998</v>
      </c>
      <c r="N169" s="40">
        <v>3.03085</v>
      </c>
      <c r="O169" s="40">
        <v>2.9410159999999999</v>
      </c>
      <c r="P169" s="40">
        <v>2.9372210000000001</v>
      </c>
      <c r="Q169" s="40">
        <v>2.935546</v>
      </c>
      <c r="R169" s="40">
        <v>2.8794230000000001</v>
      </c>
      <c r="S169" s="40">
        <v>2.8974959999999998</v>
      </c>
      <c r="T169" s="40">
        <v>2.882959</v>
      </c>
      <c r="U169" s="40">
        <v>2.8379279999999998</v>
      </c>
      <c r="V169" s="40">
        <v>2.8490229999999999</v>
      </c>
      <c r="W169" s="40">
        <v>2.8740860000000001</v>
      </c>
      <c r="X169" s="40">
        <v>2.8832789999999999</v>
      </c>
      <c r="Y169" s="40">
        <v>2.9132980000000002</v>
      </c>
      <c r="Z169" s="40">
        <v>2.9070649999999998</v>
      </c>
      <c r="AA169" s="40">
        <v>2.8891450000000001</v>
      </c>
      <c r="AB169" s="40">
        <v>2.857062</v>
      </c>
      <c r="AC169" s="40">
        <v>2.845437</v>
      </c>
      <c r="AD169" s="40">
        <v>2.847791</v>
      </c>
      <c r="AE169" s="40">
        <v>2.8630279999999999</v>
      </c>
      <c r="AF169" s="40">
        <v>2.8643260000000001</v>
      </c>
      <c r="AG169" s="40">
        <v>2.8536380000000001</v>
      </c>
      <c r="AH169" s="36">
        <v>-5.6109999999999997E-3</v>
      </c>
    </row>
    <row r="170" spans="1:34" ht="15" customHeight="1" thickBot="1" x14ac:dyDescent="0.4"/>
    <row r="171" spans="1:34" ht="15" customHeight="1" x14ac:dyDescent="0.35">
      <c r="B171" s="118" t="s">
        <v>6958</v>
      </c>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90"/>
    </row>
    <row r="172" spans="1:34" ht="14.5" x14ac:dyDescent="0.35">
      <c r="B172" s="88" t="s">
        <v>2297</v>
      </c>
    </row>
    <row r="173" spans="1:34" ht="15" customHeight="1" x14ac:dyDescent="0.35">
      <c r="B173" s="88" t="s">
        <v>6959</v>
      </c>
    </row>
    <row r="174" spans="1:34" ht="15" customHeight="1" x14ac:dyDescent="0.35">
      <c r="B174" s="88" t="s">
        <v>6960</v>
      </c>
    </row>
    <row r="175" spans="1:34" ht="15" customHeight="1" x14ac:dyDescent="0.35">
      <c r="B175" s="88" t="s">
        <v>2298</v>
      </c>
    </row>
    <row r="176" spans="1:34" ht="15" customHeight="1" x14ac:dyDescent="0.35">
      <c r="B176" s="88" t="s">
        <v>2299</v>
      </c>
    </row>
    <row r="177" spans="2:2" ht="15" customHeight="1" x14ac:dyDescent="0.35">
      <c r="B177" s="88" t="s">
        <v>6961</v>
      </c>
    </row>
    <row r="178" spans="2:2" ht="15" customHeight="1" x14ac:dyDescent="0.35">
      <c r="B178" s="88" t="s">
        <v>6962</v>
      </c>
    </row>
    <row r="179" spans="2:2" ht="15" customHeight="1" x14ac:dyDescent="0.35">
      <c r="B179" s="88" t="s">
        <v>6963</v>
      </c>
    </row>
    <row r="180" spans="2:2" ht="15" customHeight="1" x14ac:dyDescent="0.35">
      <c r="B180" s="88" t="s">
        <v>6964</v>
      </c>
    </row>
    <row r="181" spans="2:2" ht="15" customHeight="1" x14ac:dyDescent="0.35">
      <c r="B181" s="88" t="s">
        <v>6965</v>
      </c>
    </row>
    <row r="182" spans="2:2" ht="15" customHeight="1" x14ac:dyDescent="0.35">
      <c r="B182" s="88" t="s">
        <v>6966</v>
      </c>
    </row>
    <row r="183" spans="2:2" ht="14.5" x14ac:dyDescent="0.35">
      <c r="B183" s="88" t="s">
        <v>2300</v>
      </c>
    </row>
    <row r="184" spans="2:2" ht="15" customHeight="1" x14ac:dyDescent="0.35">
      <c r="B184" s="88" t="s">
        <v>2301</v>
      </c>
    </row>
    <row r="185" spans="2:2" ht="14.5" x14ac:dyDescent="0.35">
      <c r="B185" s="88" t="s">
        <v>6967</v>
      </c>
    </row>
    <row r="186" spans="2:2" ht="15" customHeight="1" x14ac:dyDescent="0.35">
      <c r="B186" s="88" t="s">
        <v>6968</v>
      </c>
    </row>
    <row r="187" spans="2:2" ht="15" customHeight="1" x14ac:dyDescent="0.35">
      <c r="B187" s="88" t="s">
        <v>6969</v>
      </c>
    </row>
    <row r="188" spans="2:2" ht="15" customHeight="1" x14ac:dyDescent="0.35">
      <c r="B188" s="88" t="s">
        <v>6970</v>
      </c>
    </row>
    <row r="189" spans="2:2" ht="15" customHeight="1" x14ac:dyDescent="0.35">
      <c r="B189" s="88" t="s">
        <v>6971</v>
      </c>
    </row>
    <row r="190" spans="2:2" ht="15" customHeight="1" x14ac:dyDescent="0.35">
      <c r="B190" s="88" t="s">
        <v>6972</v>
      </c>
    </row>
    <row r="191" spans="2:2" ht="15" customHeight="1" x14ac:dyDescent="0.35">
      <c r="B191" s="88" t="s">
        <v>6953</v>
      </c>
    </row>
    <row r="192" spans="2:2" ht="15" customHeight="1" x14ac:dyDescent="0.35">
      <c r="B192" s="88" t="s">
        <v>6973</v>
      </c>
    </row>
    <row r="193" spans="2:2" ht="15" customHeight="1" x14ac:dyDescent="0.35">
      <c r="B193" s="88" t="s">
        <v>6954</v>
      </c>
    </row>
    <row r="194" spans="2:2" ht="15" customHeight="1" x14ac:dyDescent="0.35">
      <c r="B194" s="88" t="s">
        <v>6955</v>
      </c>
    </row>
    <row r="211" spans="1:34" ht="15" customHeight="1" x14ac:dyDescent="0.35">
      <c r="B211" s="88" t="s">
        <v>6974</v>
      </c>
    </row>
    <row r="212" spans="1:34" ht="15" customHeight="1" x14ac:dyDescent="0.35">
      <c r="B212" s="88" t="s">
        <v>6975</v>
      </c>
    </row>
    <row r="213" spans="1:34" ht="15" customHeight="1" x14ac:dyDescent="0.35">
      <c r="B213" s="88" t="s">
        <v>6976</v>
      </c>
    </row>
    <row r="222" spans="1:34" ht="15" customHeight="1" x14ac:dyDescent="0.35">
      <c r="A222" s="84" t="s">
        <v>6977</v>
      </c>
      <c r="B222" s="32" t="s">
        <v>6978</v>
      </c>
      <c r="AH222" s="85" t="s">
        <v>6942</v>
      </c>
    </row>
    <row r="223" spans="1:34" ht="15" customHeight="1" x14ac:dyDescent="0.35">
      <c r="B223" s="30" t="s">
        <v>6979</v>
      </c>
      <c r="AH223" s="85" t="s">
        <v>6943</v>
      </c>
    </row>
    <row r="224" spans="1:34" ht="15" customHeight="1" x14ac:dyDescent="0.35">
      <c r="B224" s="30" t="s">
        <v>6980</v>
      </c>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5" t="s">
        <v>6944</v>
      </c>
    </row>
    <row r="225" spans="1:34" ht="15" customHeight="1" thickBot="1" x14ac:dyDescent="0.4">
      <c r="B225" s="31" t="s">
        <v>6981</v>
      </c>
      <c r="C225" s="31">
        <v>2020</v>
      </c>
      <c r="D225" s="31">
        <v>2021</v>
      </c>
      <c r="E225" s="31">
        <v>2022</v>
      </c>
      <c r="F225" s="31">
        <v>2023</v>
      </c>
      <c r="G225" s="31">
        <v>2024</v>
      </c>
      <c r="H225" s="31">
        <v>2025</v>
      </c>
      <c r="I225" s="31">
        <v>2026</v>
      </c>
      <c r="J225" s="31">
        <v>2027</v>
      </c>
      <c r="K225" s="31">
        <v>2028</v>
      </c>
      <c r="L225" s="31">
        <v>2029</v>
      </c>
      <c r="M225" s="31">
        <v>2030</v>
      </c>
      <c r="N225" s="31">
        <v>2031</v>
      </c>
      <c r="O225" s="31">
        <v>2032</v>
      </c>
      <c r="P225" s="31">
        <v>2033</v>
      </c>
      <c r="Q225" s="31">
        <v>2034</v>
      </c>
      <c r="R225" s="31">
        <v>2035</v>
      </c>
      <c r="S225" s="31">
        <v>2036</v>
      </c>
      <c r="T225" s="31">
        <v>2037</v>
      </c>
      <c r="U225" s="31">
        <v>2038</v>
      </c>
      <c r="V225" s="31">
        <v>2039</v>
      </c>
      <c r="W225" s="31">
        <v>2040</v>
      </c>
      <c r="X225" s="31">
        <v>2041</v>
      </c>
      <c r="Y225" s="31">
        <v>2042</v>
      </c>
      <c r="Z225" s="31">
        <v>2043</v>
      </c>
      <c r="AA225" s="31">
        <v>2044</v>
      </c>
      <c r="AB225" s="31">
        <v>2045</v>
      </c>
      <c r="AC225" s="31">
        <v>2046</v>
      </c>
      <c r="AD225" s="31">
        <v>2047</v>
      </c>
      <c r="AE225" s="31">
        <v>2048</v>
      </c>
      <c r="AF225" s="31">
        <v>2049</v>
      </c>
      <c r="AG225" s="31">
        <v>2050</v>
      </c>
      <c r="AH225" s="87" t="s">
        <v>6945</v>
      </c>
    </row>
    <row r="226" spans="1:34" ht="15" customHeight="1" thickTop="1" x14ac:dyDescent="0.35"/>
    <row r="227" spans="1:34" ht="14.5" x14ac:dyDescent="0.35">
      <c r="B227" s="33" t="s">
        <v>1831</v>
      </c>
    </row>
    <row r="228" spans="1:34" ht="15" customHeight="1" x14ac:dyDescent="0.35">
      <c r="A228" s="84" t="s">
        <v>6982</v>
      </c>
      <c r="B228" s="34" t="s">
        <v>6983</v>
      </c>
      <c r="C228" s="40">
        <v>0</v>
      </c>
      <c r="D228" s="40">
        <v>3872.76001</v>
      </c>
      <c r="E228" s="40">
        <v>3883.220703</v>
      </c>
      <c r="F228" s="40">
        <v>3881.0214839999999</v>
      </c>
      <c r="G228" s="40">
        <v>3879.538818</v>
      </c>
      <c r="H228" s="40">
        <v>3854.2136230000001</v>
      </c>
      <c r="I228" s="40">
        <v>3804.3032229999999</v>
      </c>
      <c r="J228" s="40">
        <v>3749.9895019999999</v>
      </c>
      <c r="K228" s="40">
        <v>3690.5942380000001</v>
      </c>
      <c r="L228" s="40">
        <v>3627.4433589999999</v>
      </c>
      <c r="M228" s="40">
        <v>3562.3713379999999</v>
      </c>
      <c r="N228" s="40">
        <v>3498.9033199999999</v>
      </c>
      <c r="O228" s="40">
        <v>3433.0419919999999</v>
      </c>
      <c r="P228" s="40">
        <v>3371.0690920000002</v>
      </c>
      <c r="Q228" s="40">
        <v>3314.6066890000002</v>
      </c>
      <c r="R228" s="40">
        <v>3258.9985350000002</v>
      </c>
      <c r="S228" s="40">
        <v>3204.529297</v>
      </c>
      <c r="T228" s="40">
        <v>3153.0871579999998</v>
      </c>
      <c r="U228" s="40">
        <v>3102.9753420000002</v>
      </c>
      <c r="V228" s="40">
        <v>3053.0358890000002</v>
      </c>
      <c r="W228" s="40">
        <v>3002.2226559999999</v>
      </c>
      <c r="X228" s="40">
        <v>2952.561279</v>
      </c>
      <c r="Y228" s="40">
        <v>2906.0686040000001</v>
      </c>
      <c r="Z228" s="40">
        <v>2859.326172</v>
      </c>
      <c r="AA228" s="40">
        <v>2811.905029</v>
      </c>
      <c r="AB228" s="40">
        <v>2764.048096</v>
      </c>
      <c r="AC228" s="40">
        <v>2713.5983890000002</v>
      </c>
      <c r="AD228" s="40">
        <v>2663.2807619999999</v>
      </c>
      <c r="AE228" s="40">
        <v>2614.7380370000001</v>
      </c>
      <c r="AF228" s="40">
        <v>2568.2395019999999</v>
      </c>
      <c r="AG228" s="40">
        <v>2522.9289549999999</v>
      </c>
      <c r="AH228" s="36" t="s">
        <v>2120</v>
      </c>
    </row>
    <row r="229" spans="1:34" ht="15" customHeight="1" x14ac:dyDescent="0.35">
      <c r="A229" s="84" t="s">
        <v>6984</v>
      </c>
      <c r="B229" s="34" t="s">
        <v>6985</v>
      </c>
      <c r="C229" s="40">
        <v>0</v>
      </c>
      <c r="D229" s="40">
        <v>4827.8442379999997</v>
      </c>
      <c r="E229" s="40">
        <v>4837.7993159999996</v>
      </c>
      <c r="F229" s="40">
        <v>4831.9365230000003</v>
      </c>
      <c r="G229" s="40">
        <v>4826.9296880000002</v>
      </c>
      <c r="H229" s="40">
        <v>4792.2382809999999</v>
      </c>
      <c r="I229" s="40">
        <v>4727.0004879999997</v>
      </c>
      <c r="J229" s="40">
        <v>4656.3374020000001</v>
      </c>
      <c r="K229" s="40">
        <v>4579.4189450000003</v>
      </c>
      <c r="L229" s="40">
        <v>4497.904297</v>
      </c>
      <c r="M229" s="40">
        <v>4414.078125</v>
      </c>
      <c r="N229" s="40">
        <v>4332.3120120000003</v>
      </c>
      <c r="O229" s="40">
        <v>4247.65625</v>
      </c>
      <c r="P229" s="40">
        <v>4167.8852539999998</v>
      </c>
      <c r="Q229" s="40">
        <v>4094.994385</v>
      </c>
      <c r="R229" s="40">
        <v>4023.2214359999998</v>
      </c>
      <c r="S229" s="40">
        <v>3952.9165039999998</v>
      </c>
      <c r="T229" s="40">
        <v>3886.4045409999999</v>
      </c>
      <c r="U229" s="40">
        <v>3821.5876459999999</v>
      </c>
      <c r="V229" s="40">
        <v>3757.0397950000001</v>
      </c>
      <c r="W229" s="40">
        <v>3691.4746089999999</v>
      </c>
      <c r="X229" s="40">
        <v>3627.3835450000001</v>
      </c>
      <c r="Y229" s="40">
        <v>3567.2402339999999</v>
      </c>
      <c r="Z229" s="40">
        <v>3506.844971</v>
      </c>
      <c r="AA229" s="40">
        <v>3445.673096</v>
      </c>
      <c r="AB229" s="40">
        <v>3384.0251459999999</v>
      </c>
      <c r="AC229" s="40">
        <v>3319.2661130000001</v>
      </c>
      <c r="AD229" s="40">
        <v>3254.735107</v>
      </c>
      <c r="AE229" s="40">
        <v>3192.4392090000001</v>
      </c>
      <c r="AF229" s="40">
        <v>3132.703125</v>
      </c>
      <c r="AG229" s="40">
        <v>3074.4770509999998</v>
      </c>
      <c r="AH229" s="36" t="s">
        <v>2120</v>
      </c>
    </row>
    <row r="230" spans="1:34" ht="15" customHeight="1" x14ac:dyDescent="0.35">
      <c r="A230" s="84" t="s">
        <v>6986</v>
      </c>
      <c r="B230" s="34" t="s">
        <v>6987</v>
      </c>
      <c r="C230" s="40">
        <v>0</v>
      </c>
      <c r="D230" s="40">
        <v>6286.6904299999997</v>
      </c>
      <c r="E230" s="40">
        <v>6295.6313479999999</v>
      </c>
      <c r="F230" s="40">
        <v>6283.9282229999999</v>
      </c>
      <c r="G230" s="40">
        <v>6273.2895509999998</v>
      </c>
      <c r="H230" s="40">
        <v>6224.0478519999997</v>
      </c>
      <c r="I230" s="40">
        <v>6135.1596680000002</v>
      </c>
      <c r="J230" s="40">
        <v>6039.2900390000004</v>
      </c>
      <c r="K230" s="40">
        <v>5935.3818359999996</v>
      </c>
      <c r="L230" s="40">
        <v>5825.5991210000002</v>
      </c>
      <c r="M230" s="40">
        <v>5712.9145509999998</v>
      </c>
      <c r="N230" s="40">
        <v>5602.9897460000002</v>
      </c>
      <c r="O230" s="40">
        <v>5489.4257809999999</v>
      </c>
      <c r="P230" s="40">
        <v>5382.2724609999996</v>
      </c>
      <c r="Q230" s="40">
        <v>5284.0908200000003</v>
      </c>
      <c r="R230" s="40">
        <v>5187.4350590000004</v>
      </c>
      <c r="S230" s="40">
        <v>5092.7524409999996</v>
      </c>
      <c r="T230" s="40">
        <v>5003.0341799999997</v>
      </c>
      <c r="U230" s="40">
        <v>4915.5737300000001</v>
      </c>
      <c r="V230" s="40">
        <v>4828.53125</v>
      </c>
      <c r="W230" s="40">
        <v>4740.2573240000002</v>
      </c>
      <c r="X230" s="40">
        <v>4653.955078</v>
      </c>
      <c r="Y230" s="40">
        <v>4572.7905270000001</v>
      </c>
      <c r="Z230" s="40">
        <v>4491.3745120000003</v>
      </c>
      <c r="AA230" s="40">
        <v>4409.0371089999999</v>
      </c>
      <c r="AB230" s="40">
        <v>4326.1674800000001</v>
      </c>
      <c r="AC230" s="40">
        <v>4239.404297</v>
      </c>
      <c r="AD230" s="40">
        <v>4153.0209960000002</v>
      </c>
      <c r="AE230" s="40">
        <v>4069.579346</v>
      </c>
      <c r="AF230" s="40">
        <v>3989.483643</v>
      </c>
      <c r="AG230" s="40">
        <v>3911.3937989999999</v>
      </c>
      <c r="AH230" s="36" t="s">
        <v>2120</v>
      </c>
    </row>
    <row r="231" spans="1:34" ht="15" customHeight="1" x14ac:dyDescent="0.35">
      <c r="B231" s="33" t="s">
        <v>6988</v>
      </c>
    </row>
    <row r="232" spans="1:34" ht="15" customHeight="1" x14ac:dyDescent="0.35">
      <c r="A232" s="84" t="s">
        <v>6989</v>
      </c>
      <c r="B232" s="34" t="s">
        <v>6990</v>
      </c>
      <c r="C232" s="40">
        <v>0</v>
      </c>
      <c r="D232" s="40">
        <v>996.34228499999995</v>
      </c>
      <c r="E232" s="40">
        <v>999.478882</v>
      </c>
      <c r="F232" s="40">
        <v>993.80456500000003</v>
      </c>
      <c r="G232" s="40">
        <v>989.58642599999996</v>
      </c>
      <c r="H232" s="40">
        <v>983.12518299999999</v>
      </c>
      <c r="I232" s="40">
        <v>971.21002199999998</v>
      </c>
      <c r="J232" s="40">
        <v>954.22949200000005</v>
      </c>
      <c r="K232" s="40">
        <v>939.495361</v>
      </c>
      <c r="L232" s="40">
        <v>925.05706799999996</v>
      </c>
      <c r="M232" s="40">
        <v>910.69970699999999</v>
      </c>
      <c r="N232" s="40">
        <v>896.70117200000004</v>
      </c>
      <c r="O232" s="40">
        <v>882.03649900000005</v>
      </c>
      <c r="P232" s="40">
        <v>868.31793200000004</v>
      </c>
      <c r="Q232" s="40">
        <v>855.97094700000002</v>
      </c>
      <c r="R232" s="40">
        <v>843.80023200000005</v>
      </c>
      <c r="S232" s="40">
        <v>831.88024900000005</v>
      </c>
      <c r="T232" s="40">
        <v>820.70404099999996</v>
      </c>
      <c r="U232" s="40">
        <v>809.83410600000002</v>
      </c>
      <c r="V232" s="40">
        <v>798.96948199999997</v>
      </c>
      <c r="W232" s="40">
        <v>787.83496100000002</v>
      </c>
      <c r="X232" s="40">
        <v>776.96093800000006</v>
      </c>
      <c r="Y232" s="40">
        <v>766.88128700000004</v>
      </c>
      <c r="Z232" s="40">
        <v>756.69757100000004</v>
      </c>
      <c r="AA232" s="40">
        <v>746.29461700000002</v>
      </c>
      <c r="AB232" s="40">
        <v>735.73443599999996</v>
      </c>
      <c r="AC232" s="40">
        <v>724.43926999999996</v>
      </c>
      <c r="AD232" s="40">
        <v>713.13171399999999</v>
      </c>
      <c r="AE232" s="40">
        <v>702.25195299999996</v>
      </c>
      <c r="AF232" s="40">
        <v>691.87609899999995</v>
      </c>
      <c r="AG232" s="40">
        <v>682.89917000000003</v>
      </c>
      <c r="AH232" s="36" t="s">
        <v>2120</v>
      </c>
    </row>
    <row r="233" spans="1:34" ht="15" customHeight="1" x14ac:dyDescent="0.35">
      <c r="A233" s="84" t="s">
        <v>6991</v>
      </c>
      <c r="B233" s="34" t="s">
        <v>6992</v>
      </c>
      <c r="C233" s="40">
        <v>0</v>
      </c>
      <c r="D233" s="40">
        <v>889.04626499999995</v>
      </c>
      <c r="E233" s="40">
        <v>891.84515399999998</v>
      </c>
      <c r="F233" s="40">
        <v>886.78186000000005</v>
      </c>
      <c r="G233" s="40">
        <v>883.01794400000006</v>
      </c>
      <c r="H233" s="40">
        <v>877.25244099999998</v>
      </c>
      <c r="I233" s="40">
        <v>866.62042199999996</v>
      </c>
      <c r="J233" s="40">
        <v>851.46862799999997</v>
      </c>
      <c r="K233" s="40">
        <v>838.32122800000002</v>
      </c>
      <c r="L233" s="40">
        <v>825.43774399999995</v>
      </c>
      <c r="M233" s="40">
        <v>812.62646500000005</v>
      </c>
      <c r="N233" s="40">
        <v>800.13549799999998</v>
      </c>
      <c r="O233" s="40">
        <v>787.05004899999994</v>
      </c>
      <c r="P233" s="40">
        <v>774.80883800000004</v>
      </c>
      <c r="Q233" s="40">
        <v>763.79150400000003</v>
      </c>
      <c r="R233" s="40">
        <v>752.93145800000002</v>
      </c>
      <c r="S233" s="40">
        <v>742.29516599999999</v>
      </c>
      <c r="T233" s="40">
        <v>732.32250999999997</v>
      </c>
      <c r="U233" s="40">
        <v>722.623108</v>
      </c>
      <c r="V233" s="40">
        <v>712.92858899999999</v>
      </c>
      <c r="W233" s="40">
        <v>702.99316399999998</v>
      </c>
      <c r="X233" s="40">
        <v>693.29016100000001</v>
      </c>
      <c r="Y233" s="40">
        <v>684.29589799999997</v>
      </c>
      <c r="Z233" s="40">
        <v>675.20892300000003</v>
      </c>
      <c r="AA233" s="40">
        <v>665.92614700000001</v>
      </c>
      <c r="AB233" s="40">
        <v>656.50323500000002</v>
      </c>
      <c r="AC233" s="40">
        <v>646.42449999999997</v>
      </c>
      <c r="AD233" s="40">
        <v>636.33459500000004</v>
      </c>
      <c r="AE233" s="40">
        <v>626.62646500000005</v>
      </c>
      <c r="AF233" s="40">
        <v>617.36804199999995</v>
      </c>
      <c r="AG233" s="40">
        <v>609.35778800000003</v>
      </c>
      <c r="AH233" s="36" t="s">
        <v>2120</v>
      </c>
    </row>
    <row r="234" spans="1:34" ht="15" customHeight="1" x14ac:dyDescent="0.35">
      <c r="A234" s="84" t="s">
        <v>6993</v>
      </c>
      <c r="B234" s="34" t="s">
        <v>6994</v>
      </c>
      <c r="C234" s="40">
        <v>0</v>
      </c>
      <c r="D234" s="40">
        <v>2335.7934570000002</v>
      </c>
      <c r="E234" s="40">
        <v>2336.7485350000002</v>
      </c>
      <c r="F234" s="40">
        <v>2322.1672359999998</v>
      </c>
      <c r="G234" s="40">
        <v>2309.7368160000001</v>
      </c>
      <c r="H234" s="40">
        <v>2288.4882809999999</v>
      </c>
      <c r="I234" s="40">
        <v>2253.835693</v>
      </c>
      <c r="J234" s="40">
        <v>2211.1069339999999</v>
      </c>
      <c r="K234" s="40">
        <v>2170.4790039999998</v>
      </c>
      <c r="L234" s="40">
        <v>2129.5317380000001</v>
      </c>
      <c r="M234" s="40">
        <v>2088.397461</v>
      </c>
      <c r="N234" s="40">
        <v>2048.2714839999999</v>
      </c>
      <c r="O234" s="40">
        <v>2006.8133539999999</v>
      </c>
      <c r="P234" s="40">
        <v>1967.697144</v>
      </c>
      <c r="Q234" s="40">
        <v>1931.8603519999999</v>
      </c>
      <c r="R234" s="40">
        <v>1896.5795900000001</v>
      </c>
      <c r="S234" s="40">
        <v>1862.0195309999999</v>
      </c>
      <c r="T234" s="40">
        <v>1829.2733149999999</v>
      </c>
      <c r="U234" s="40">
        <v>1797.3514399999999</v>
      </c>
      <c r="V234" s="40">
        <v>1765.581543</v>
      </c>
      <c r="W234" s="40">
        <v>1733.3602289999999</v>
      </c>
      <c r="X234" s="40">
        <v>1701.858643</v>
      </c>
      <c r="Y234" s="40">
        <v>1672.2353519999999</v>
      </c>
      <c r="Z234" s="40">
        <v>1642.518433</v>
      </c>
      <c r="AA234" s="40">
        <v>1612.463745</v>
      </c>
      <c r="AB234" s="40">
        <v>1582.2132570000001</v>
      </c>
      <c r="AC234" s="40">
        <v>1550.53772</v>
      </c>
      <c r="AD234" s="40">
        <v>1518.9998780000001</v>
      </c>
      <c r="AE234" s="40">
        <v>1488.536255</v>
      </c>
      <c r="AF234" s="40">
        <v>1459.296143</v>
      </c>
      <c r="AG234" s="40">
        <v>1432.3704829999999</v>
      </c>
      <c r="AH234" s="36" t="s">
        <v>2120</v>
      </c>
    </row>
    <row r="235" spans="1:34" ht="15" customHeight="1" x14ac:dyDescent="0.35">
      <c r="B235" s="120" t="s">
        <v>6995</v>
      </c>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row>
    <row r="236" spans="1:34" ht="15" customHeight="1" x14ac:dyDescent="0.35">
      <c r="A236" s="84" t="s">
        <v>6996</v>
      </c>
      <c r="B236" s="34" t="s">
        <v>6997</v>
      </c>
      <c r="C236" s="40">
        <v>0</v>
      </c>
      <c r="D236" s="40">
        <v>1081.8717039999999</v>
      </c>
      <c r="E236" s="40">
        <v>1082.298096</v>
      </c>
      <c r="F236" s="40">
        <v>1066.7673339999999</v>
      </c>
      <c r="G236" s="40">
        <v>1054.4414059999999</v>
      </c>
      <c r="H236" s="40">
        <v>1043.97876</v>
      </c>
      <c r="I236" s="40">
        <v>1028.661255</v>
      </c>
      <c r="J236" s="40">
        <v>1003.617371</v>
      </c>
      <c r="K236" s="40">
        <v>984.98785399999997</v>
      </c>
      <c r="L236" s="40">
        <v>968.15563999999995</v>
      </c>
      <c r="M236" s="40">
        <v>952.13336200000003</v>
      </c>
      <c r="N236" s="40">
        <v>936.50897199999997</v>
      </c>
      <c r="O236" s="40">
        <v>920.212219</v>
      </c>
      <c r="P236" s="40">
        <v>904.92596400000002</v>
      </c>
      <c r="Q236" s="40">
        <v>891.09020999999996</v>
      </c>
      <c r="R236" s="40">
        <v>877.45739700000001</v>
      </c>
      <c r="S236" s="40">
        <v>864.10467500000004</v>
      </c>
      <c r="T236" s="40">
        <v>851.54303000000004</v>
      </c>
      <c r="U236" s="40">
        <v>839.31652799999995</v>
      </c>
      <c r="V236" s="40">
        <v>827.11279300000001</v>
      </c>
      <c r="W236" s="40">
        <v>814.64758300000005</v>
      </c>
      <c r="X236" s="40">
        <v>802.46966599999996</v>
      </c>
      <c r="Y236" s="40">
        <v>791.12939500000005</v>
      </c>
      <c r="Z236" s="40">
        <v>779.69812000000002</v>
      </c>
      <c r="AA236" s="40">
        <v>768.057861</v>
      </c>
      <c r="AB236" s="40">
        <v>756.27374299999997</v>
      </c>
      <c r="AC236" s="40">
        <v>743.75323500000002</v>
      </c>
      <c r="AD236" s="40">
        <v>731.24011199999995</v>
      </c>
      <c r="AE236" s="40">
        <v>719.18591300000003</v>
      </c>
      <c r="AF236" s="40">
        <v>707.66680899999994</v>
      </c>
      <c r="AG236" s="40">
        <v>698.894409</v>
      </c>
      <c r="AH236" s="36" t="s">
        <v>2120</v>
      </c>
    </row>
    <row r="237" spans="1:34" ht="15" customHeight="1" x14ac:dyDescent="0.35">
      <c r="A237" s="84" t="s">
        <v>6998</v>
      </c>
      <c r="B237" s="34" t="s">
        <v>6999</v>
      </c>
      <c r="C237" s="40">
        <v>0</v>
      </c>
      <c r="D237" s="40">
        <v>657.41247599999997</v>
      </c>
      <c r="E237" s="40">
        <v>657.67156999999997</v>
      </c>
      <c r="F237" s="40">
        <v>648.23406999999997</v>
      </c>
      <c r="G237" s="40">
        <v>640.74414100000001</v>
      </c>
      <c r="H237" s="40">
        <v>634.38641399999995</v>
      </c>
      <c r="I237" s="40">
        <v>625.07849099999999</v>
      </c>
      <c r="J237" s="40">
        <v>609.86029099999996</v>
      </c>
      <c r="K237" s="40">
        <v>598.53985599999999</v>
      </c>
      <c r="L237" s="40">
        <v>588.31152299999997</v>
      </c>
      <c r="M237" s="40">
        <v>578.575378</v>
      </c>
      <c r="N237" s="40">
        <v>569.08105499999999</v>
      </c>
      <c r="O237" s="40">
        <v>559.17816200000004</v>
      </c>
      <c r="P237" s="40">
        <v>549.88928199999998</v>
      </c>
      <c r="Q237" s="40">
        <v>541.48181199999999</v>
      </c>
      <c r="R237" s="40">
        <v>533.197632</v>
      </c>
      <c r="S237" s="40">
        <v>525.08367899999996</v>
      </c>
      <c r="T237" s="40">
        <v>517.45043899999996</v>
      </c>
      <c r="U237" s="40">
        <v>510.02084400000001</v>
      </c>
      <c r="V237" s="40">
        <v>502.60513300000002</v>
      </c>
      <c r="W237" s="40">
        <v>495.03051799999997</v>
      </c>
      <c r="X237" s="40">
        <v>487.630493</v>
      </c>
      <c r="Y237" s="40">
        <v>480.739349</v>
      </c>
      <c r="Z237" s="40">
        <v>473.79302999999999</v>
      </c>
      <c r="AA237" s="40">
        <v>466.719696</v>
      </c>
      <c r="AB237" s="40">
        <v>459.558899</v>
      </c>
      <c r="AC237" s="40">
        <v>451.95068400000002</v>
      </c>
      <c r="AD237" s="40">
        <v>444.34695399999998</v>
      </c>
      <c r="AE237" s="40">
        <v>437.022064</v>
      </c>
      <c r="AF237" s="40">
        <v>430.02233899999999</v>
      </c>
      <c r="AG237" s="40">
        <v>424.69168100000002</v>
      </c>
      <c r="AH237" s="36" t="s">
        <v>2120</v>
      </c>
    </row>
    <row r="238" spans="1:34" ht="15" customHeight="1" x14ac:dyDescent="0.35">
      <c r="A238" s="84" t="s">
        <v>7000</v>
      </c>
      <c r="B238" s="34" t="s">
        <v>7001</v>
      </c>
      <c r="C238" s="40">
        <v>0</v>
      </c>
      <c r="D238" s="40">
        <v>1899.644043</v>
      </c>
      <c r="E238" s="40">
        <v>1910.821655</v>
      </c>
      <c r="F238" s="40">
        <v>1915.8598629999999</v>
      </c>
      <c r="G238" s="40">
        <v>1921.3244629999999</v>
      </c>
      <c r="H238" s="40">
        <v>1915.017456</v>
      </c>
      <c r="I238" s="40">
        <v>1896.4533690000001</v>
      </c>
      <c r="J238" s="40">
        <v>1875.603638</v>
      </c>
      <c r="K238" s="40">
        <v>1852.104126</v>
      </c>
      <c r="L238" s="40">
        <v>1826.5946039999999</v>
      </c>
      <c r="M238" s="40">
        <v>1799.980225</v>
      </c>
      <c r="N238" s="40">
        <v>1774.0354</v>
      </c>
      <c r="O238" s="40">
        <v>1746.7319339999999</v>
      </c>
      <c r="P238" s="40">
        <v>1721.2615969999999</v>
      </c>
      <c r="Q238" s="40">
        <v>1698.4732670000001</v>
      </c>
      <c r="R238" s="40">
        <v>1676.0006100000001</v>
      </c>
      <c r="S238" s="40">
        <v>1653.992432</v>
      </c>
      <c r="T238" s="40">
        <v>1633.430908</v>
      </c>
      <c r="U238" s="40">
        <v>1613.448486</v>
      </c>
      <c r="V238" s="40">
        <v>1593.446533</v>
      </c>
      <c r="W238" s="40">
        <v>1572.8754879999999</v>
      </c>
      <c r="X238" s="40">
        <v>1552.7928469999999</v>
      </c>
      <c r="Y238" s="40">
        <v>1534.2680660000001</v>
      </c>
      <c r="Z238" s="40">
        <v>1515.50647</v>
      </c>
      <c r="AA238" s="40">
        <v>1496.275879</v>
      </c>
      <c r="AB238" s="40">
        <v>1476.699341</v>
      </c>
      <c r="AC238" s="40">
        <v>1455.6145019999999</v>
      </c>
      <c r="AD238" s="40">
        <v>1434.4689940000001</v>
      </c>
      <c r="AE238" s="40">
        <v>1414.149658</v>
      </c>
      <c r="AF238" s="40">
        <v>1394.8114009999999</v>
      </c>
      <c r="AG238" s="40">
        <v>1375.998413</v>
      </c>
      <c r="AH238" s="36" t="s">
        <v>2120</v>
      </c>
    </row>
    <row r="239" spans="1:34" ht="15" customHeight="1" x14ac:dyDescent="0.35">
      <c r="B239" s="33" t="s">
        <v>7002</v>
      </c>
    </row>
    <row r="240" spans="1:34" ht="15" customHeight="1" x14ac:dyDescent="0.35">
      <c r="A240" s="84" t="s">
        <v>7003</v>
      </c>
      <c r="B240" s="34" t="s">
        <v>7004</v>
      </c>
      <c r="C240" s="40">
        <v>0</v>
      </c>
      <c r="D240" s="40">
        <v>6892.7783200000003</v>
      </c>
      <c r="E240" s="40">
        <v>6911.3959960000002</v>
      </c>
      <c r="F240" s="40">
        <v>6897.2138670000004</v>
      </c>
      <c r="G240" s="40">
        <v>6748.453125</v>
      </c>
      <c r="H240" s="40">
        <v>6703.9243159999996</v>
      </c>
      <c r="I240" s="40">
        <v>6616.6357420000004</v>
      </c>
      <c r="J240" s="40">
        <v>6521.6953119999998</v>
      </c>
      <c r="K240" s="40">
        <v>6417.9262699999999</v>
      </c>
      <c r="L240" s="40">
        <v>6307.6352539999998</v>
      </c>
      <c r="M240" s="40">
        <v>6194.0146480000003</v>
      </c>
      <c r="N240" s="40">
        <v>6083.1938479999999</v>
      </c>
      <c r="O240" s="40">
        <v>5968.2231449999999</v>
      </c>
      <c r="P240" s="40">
        <v>5860.0234380000002</v>
      </c>
      <c r="Q240" s="40">
        <v>5761.4125979999999</v>
      </c>
      <c r="R240" s="40">
        <v>5664.2954099999997</v>
      </c>
      <c r="S240" s="40">
        <v>5569.1674800000001</v>
      </c>
      <c r="T240" s="40">
        <v>5479.3090819999998</v>
      </c>
      <c r="U240" s="40">
        <v>5391.7705079999996</v>
      </c>
      <c r="V240" s="40">
        <v>5304.5410160000001</v>
      </c>
      <c r="W240" s="40">
        <v>5215.8012699999999</v>
      </c>
      <c r="X240" s="40">
        <v>5129.0708009999998</v>
      </c>
      <c r="Y240" s="40">
        <v>5047.8530270000001</v>
      </c>
      <c r="Z240" s="40">
        <v>4966.2109380000002</v>
      </c>
      <c r="AA240" s="40">
        <v>4883.3974609999996</v>
      </c>
      <c r="AB240" s="40">
        <v>4799.8354490000002</v>
      </c>
      <c r="AC240" s="40">
        <v>4711.78125</v>
      </c>
      <c r="AD240" s="40">
        <v>4623.9658200000003</v>
      </c>
      <c r="AE240" s="40">
        <v>4539.2416990000002</v>
      </c>
      <c r="AF240" s="40">
        <v>4458.076172</v>
      </c>
      <c r="AG240" s="40">
        <v>4378.982422</v>
      </c>
      <c r="AH240" s="36" t="s">
        <v>2120</v>
      </c>
    </row>
    <row r="241" spans="1:34" ht="15" customHeight="1" x14ac:dyDescent="0.35">
      <c r="A241" s="84" t="s">
        <v>7005</v>
      </c>
      <c r="B241" s="34" t="s">
        <v>7006</v>
      </c>
      <c r="C241" s="40">
        <v>0</v>
      </c>
      <c r="D241" s="40">
        <v>7235.0078119999998</v>
      </c>
      <c r="E241" s="40">
        <v>7254.5498049999997</v>
      </c>
      <c r="F241" s="40">
        <v>7250.4409180000002</v>
      </c>
      <c r="G241" s="40">
        <v>7247.671875</v>
      </c>
      <c r="H241" s="40">
        <v>7200.3598629999997</v>
      </c>
      <c r="I241" s="40">
        <v>7107.1181640000004</v>
      </c>
      <c r="J241" s="40">
        <v>7005.6503910000001</v>
      </c>
      <c r="K241" s="40">
        <v>6894.689453</v>
      </c>
      <c r="L241" s="40">
        <v>6776.7119140000004</v>
      </c>
      <c r="M241" s="40">
        <v>6655.1455079999996</v>
      </c>
      <c r="N241" s="40">
        <v>6536.576172</v>
      </c>
      <c r="O241" s="40">
        <v>6413.5361329999996</v>
      </c>
      <c r="P241" s="40">
        <v>6297.7597660000001</v>
      </c>
      <c r="Q241" s="40">
        <v>6192.2773440000001</v>
      </c>
      <c r="R241" s="40">
        <v>6088.3911129999997</v>
      </c>
      <c r="S241" s="40">
        <v>5986.6333009999998</v>
      </c>
      <c r="T241" s="40">
        <v>5890.5302730000003</v>
      </c>
      <c r="U241" s="40">
        <v>5796.9125979999999</v>
      </c>
      <c r="V241" s="40">
        <v>5703.6171880000002</v>
      </c>
      <c r="W241" s="40">
        <v>5608.6884769999997</v>
      </c>
      <c r="X241" s="40">
        <v>5515.9116210000002</v>
      </c>
      <c r="Y241" s="40">
        <v>5429.0546880000002</v>
      </c>
      <c r="Z241" s="40">
        <v>5341.732422</v>
      </c>
      <c r="AA241" s="40">
        <v>5253.1411129999997</v>
      </c>
      <c r="AB241" s="40">
        <v>5163.7358400000003</v>
      </c>
      <c r="AC241" s="40">
        <v>5069.4868159999996</v>
      </c>
      <c r="AD241" s="40">
        <v>4975.4848629999997</v>
      </c>
      <c r="AE241" s="40">
        <v>4884.7978519999997</v>
      </c>
      <c r="AF241" s="40">
        <v>4797.9306640000004</v>
      </c>
      <c r="AG241" s="40">
        <v>4713.2822269999997</v>
      </c>
      <c r="AH241" s="36" t="s">
        <v>2120</v>
      </c>
    </row>
    <row r="242" spans="1:34" ht="15" customHeight="1" x14ac:dyDescent="0.35">
      <c r="A242" s="84" t="s">
        <v>7007</v>
      </c>
      <c r="B242" s="34" t="s">
        <v>7008</v>
      </c>
      <c r="C242" s="40">
        <v>0</v>
      </c>
      <c r="D242" s="40">
        <v>7191.4404299999997</v>
      </c>
      <c r="E242" s="40">
        <v>6801.9892579999996</v>
      </c>
      <c r="F242" s="40">
        <v>6506.8872069999998</v>
      </c>
      <c r="G242" s="40">
        <v>6448.6982420000004</v>
      </c>
      <c r="H242" s="40">
        <v>6348.9780270000001</v>
      </c>
      <c r="I242" s="40">
        <v>6209.1279299999997</v>
      </c>
      <c r="J242" s="40">
        <v>6064.5400390000004</v>
      </c>
      <c r="K242" s="40">
        <v>5912.7060549999997</v>
      </c>
      <c r="L242" s="40">
        <v>5755.9819340000004</v>
      </c>
      <c r="M242" s="40">
        <v>5597.4448240000002</v>
      </c>
      <c r="N242" s="40">
        <v>5442.6938479999999</v>
      </c>
      <c r="O242" s="40">
        <v>5285.5253910000001</v>
      </c>
      <c r="P242" s="40">
        <v>5135.6489259999998</v>
      </c>
      <c r="Q242" s="40">
        <v>4995.3481449999999</v>
      </c>
      <c r="R242" s="40">
        <v>4857.4335940000001</v>
      </c>
      <c r="S242" s="40">
        <v>4722.3046880000002</v>
      </c>
      <c r="T242" s="40">
        <v>4591.5444340000004</v>
      </c>
      <c r="U242" s="40">
        <v>4464.8735349999997</v>
      </c>
      <c r="V242" s="40">
        <v>4339.4331050000001</v>
      </c>
      <c r="W242" s="40">
        <v>4213.7666019999997</v>
      </c>
      <c r="X242" s="40">
        <v>4090.7478030000002</v>
      </c>
      <c r="Y242" s="40">
        <v>3973.0954590000001</v>
      </c>
      <c r="Z242" s="40">
        <v>3856.045654</v>
      </c>
      <c r="AA242" s="40">
        <v>3739.0615229999999</v>
      </c>
      <c r="AB242" s="40">
        <v>3622.5229490000002</v>
      </c>
      <c r="AC242" s="40">
        <v>3503.6926269999999</v>
      </c>
      <c r="AD242" s="40">
        <v>3386.2116700000001</v>
      </c>
      <c r="AE242" s="40">
        <v>3272.1560060000002</v>
      </c>
      <c r="AF242" s="40">
        <v>3161.7761230000001</v>
      </c>
      <c r="AG242" s="40">
        <v>3053.935547</v>
      </c>
      <c r="AH242" s="36" t="s">
        <v>2120</v>
      </c>
    </row>
    <row r="243" spans="1:34" ht="15" customHeight="1" x14ac:dyDescent="0.35">
      <c r="B243" s="33" t="s">
        <v>7009</v>
      </c>
    </row>
    <row r="244" spans="1:34" ht="15" customHeight="1" x14ac:dyDescent="0.35">
      <c r="A244" s="84" t="s">
        <v>7010</v>
      </c>
      <c r="B244" s="34" t="s">
        <v>7011</v>
      </c>
      <c r="C244" s="40">
        <v>0</v>
      </c>
      <c r="D244" s="40">
        <v>3612.6872560000002</v>
      </c>
      <c r="E244" s="40">
        <v>3633.9445799999999</v>
      </c>
      <c r="F244" s="40">
        <v>3643.5258789999998</v>
      </c>
      <c r="G244" s="40">
        <v>3653.9184570000002</v>
      </c>
      <c r="H244" s="40">
        <v>3641.9240719999998</v>
      </c>
      <c r="I244" s="40">
        <v>3606.6191410000001</v>
      </c>
      <c r="J244" s="40">
        <v>3566.968018</v>
      </c>
      <c r="K244" s="40">
        <v>3522.2773440000001</v>
      </c>
      <c r="L244" s="40">
        <v>3473.7641600000002</v>
      </c>
      <c r="M244" s="40">
        <v>3423.1496579999998</v>
      </c>
      <c r="N244" s="40">
        <v>3373.8085940000001</v>
      </c>
      <c r="O244" s="40">
        <v>3321.8835450000001</v>
      </c>
      <c r="P244" s="40">
        <v>3273.4445799999999</v>
      </c>
      <c r="Q244" s="40">
        <v>3230.1066890000002</v>
      </c>
      <c r="R244" s="40">
        <v>3187.3686520000001</v>
      </c>
      <c r="S244" s="40">
        <v>3145.5141600000002</v>
      </c>
      <c r="T244" s="40">
        <v>3106.4108890000002</v>
      </c>
      <c r="U244" s="40">
        <v>3068.4089359999998</v>
      </c>
      <c r="V244" s="40">
        <v>3030.3698730000001</v>
      </c>
      <c r="W244" s="40">
        <v>2991.2485350000002</v>
      </c>
      <c r="X244" s="40">
        <v>2953.055664</v>
      </c>
      <c r="Y244" s="40">
        <v>2917.8256839999999</v>
      </c>
      <c r="Z244" s="40">
        <v>2882.1457519999999</v>
      </c>
      <c r="AA244" s="40">
        <v>2845.5734859999998</v>
      </c>
      <c r="AB244" s="40">
        <v>2808.3435060000002</v>
      </c>
      <c r="AC244" s="40">
        <v>2768.2448730000001</v>
      </c>
      <c r="AD244" s="40">
        <v>2728.0310060000002</v>
      </c>
      <c r="AE244" s="40">
        <v>2689.3881839999999</v>
      </c>
      <c r="AF244" s="40">
        <v>2652.611328</v>
      </c>
      <c r="AG244" s="40">
        <v>2616.83374</v>
      </c>
      <c r="AH244" s="36" t="s">
        <v>2120</v>
      </c>
    </row>
    <row r="245" spans="1:34" ht="15" customHeight="1" x14ac:dyDescent="0.35">
      <c r="A245" s="84" t="s">
        <v>7012</v>
      </c>
      <c r="B245" s="34" t="s">
        <v>7013</v>
      </c>
      <c r="C245" s="40">
        <v>0</v>
      </c>
      <c r="D245" s="40">
        <v>2772.492432</v>
      </c>
      <c r="E245" s="40">
        <v>2779.9809570000002</v>
      </c>
      <c r="F245" s="40">
        <v>2778.4064939999998</v>
      </c>
      <c r="G245" s="40">
        <v>2777.3452149999998</v>
      </c>
      <c r="H245" s="40">
        <v>2759.2150879999999</v>
      </c>
      <c r="I245" s="40">
        <v>2723.484375</v>
      </c>
      <c r="J245" s="40">
        <v>2575.0253910000001</v>
      </c>
      <c r="K245" s="40">
        <v>2509.3078609999998</v>
      </c>
      <c r="L245" s="40">
        <v>2444.7714839999999</v>
      </c>
      <c r="M245" s="40">
        <v>2376.8474120000001</v>
      </c>
      <c r="N245" s="40">
        <v>2316.8483890000002</v>
      </c>
      <c r="O245" s="40">
        <v>2260.0874020000001</v>
      </c>
      <c r="P245" s="40">
        <v>2211.2009280000002</v>
      </c>
      <c r="Q245" s="40">
        <v>2171.5390619999998</v>
      </c>
      <c r="R245" s="40">
        <v>2129.664307</v>
      </c>
      <c r="S245" s="40">
        <v>2106.6137699999999</v>
      </c>
      <c r="T245" s="40">
        <v>2649.0751949999999</v>
      </c>
      <c r="U245" s="40">
        <v>2602.1411130000001</v>
      </c>
      <c r="V245" s="40">
        <v>2556.4360350000002</v>
      </c>
      <c r="W245" s="40">
        <v>2512.5888669999999</v>
      </c>
      <c r="X245" s="40">
        <v>2469.7304690000001</v>
      </c>
      <c r="Y245" s="40">
        <v>2429.5463869999999</v>
      </c>
      <c r="Z245" s="40">
        <v>2896.0791020000001</v>
      </c>
      <c r="AA245" s="40">
        <v>2839.3374020000001</v>
      </c>
      <c r="AB245" s="40">
        <v>2789.4580080000001</v>
      </c>
      <c r="AC245" s="40">
        <v>2736.9956050000001</v>
      </c>
      <c r="AD245" s="40">
        <v>2684.7004390000002</v>
      </c>
      <c r="AE245" s="40">
        <v>2634.22876</v>
      </c>
      <c r="AF245" s="40">
        <v>2585.8498540000001</v>
      </c>
      <c r="AG245" s="40">
        <v>2538.6984859999998</v>
      </c>
      <c r="AH245" s="36" t="s">
        <v>2120</v>
      </c>
    </row>
    <row r="246" spans="1:34" ht="15" customHeight="1" x14ac:dyDescent="0.35">
      <c r="A246" s="84" t="s">
        <v>7014</v>
      </c>
      <c r="B246" s="34" t="s">
        <v>7015</v>
      </c>
      <c r="C246" s="40">
        <v>0</v>
      </c>
      <c r="D246" s="40">
        <v>1642.443481</v>
      </c>
      <c r="E246" s="40">
        <v>1652.1079099999999</v>
      </c>
      <c r="F246" s="40">
        <v>1656.4638669999999</v>
      </c>
      <c r="G246" s="40">
        <v>1661.1885990000001</v>
      </c>
      <c r="H246" s="40">
        <v>1655.7354740000001</v>
      </c>
      <c r="I246" s="40">
        <v>1639.684937</v>
      </c>
      <c r="J246" s="40">
        <v>1621.658081</v>
      </c>
      <c r="K246" s="40">
        <v>1601.3402100000001</v>
      </c>
      <c r="L246" s="40">
        <v>1579.284668</v>
      </c>
      <c r="M246" s="40">
        <v>1556.273682</v>
      </c>
      <c r="N246" s="40">
        <v>1533.8414310000001</v>
      </c>
      <c r="O246" s="40">
        <v>1510.2348629999999</v>
      </c>
      <c r="P246" s="40">
        <v>1488.2128909999999</v>
      </c>
      <c r="Q246" s="40">
        <v>1468.5101320000001</v>
      </c>
      <c r="R246" s="40">
        <v>1449.0802000000001</v>
      </c>
      <c r="S246" s="40">
        <v>1430.0516359999999</v>
      </c>
      <c r="T246" s="40">
        <v>1412.2739260000001</v>
      </c>
      <c r="U246" s="40">
        <v>1394.997192</v>
      </c>
      <c r="V246" s="40">
        <v>1377.7033690000001</v>
      </c>
      <c r="W246" s="40">
        <v>1359.9174800000001</v>
      </c>
      <c r="X246" s="40">
        <v>1342.5539550000001</v>
      </c>
      <c r="Y246" s="40">
        <v>1326.537231</v>
      </c>
      <c r="Z246" s="40">
        <v>1310.315918</v>
      </c>
      <c r="AA246" s="40">
        <v>1293.6889650000001</v>
      </c>
      <c r="AB246" s="40">
        <v>1276.762939</v>
      </c>
      <c r="AC246" s="40">
        <v>1258.5329589999999</v>
      </c>
      <c r="AD246" s="40">
        <v>1240.2504879999999</v>
      </c>
      <c r="AE246" s="40">
        <v>1222.682129</v>
      </c>
      <c r="AF246" s="40">
        <v>1205.96228</v>
      </c>
      <c r="AG246" s="40">
        <v>1189.696533</v>
      </c>
      <c r="AH246" s="36" t="s">
        <v>2120</v>
      </c>
    </row>
    <row r="247" spans="1:34" ht="15" customHeight="1" x14ac:dyDescent="0.35">
      <c r="A247" s="84" t="s">
        <v>7016</v>
      </c>
      <c r="B247" s="34" t="s">
        <v>7017</v>
      </c>
      <c r="C247" s="40">
        <v>0</v>
      </c>
      <c r="D247" s="40">
        <v>4264.5317379999997</v>
      </c>
      <c r="E247" s="40">
        <v>4275.8608400000003</v>
      </c>
      <c r="F247" s="40">
        <v>4273.2749020000001</v>
      </c>
      <c r="G247" s="40">
        <v>4270.4228519999997</v>
      </c>
      <c r="H247" s="40">
        <v>4242.4428710000002</v>
      </c>
      <c r="I247" s="40">
        <v>4187.4018550000001</v>
      </c>
      <c r="J247" s="40">
        <v>4127.5161129999997</v>
      </c>
      <c r="K247" s="40">
        <v>4062.039307</v>
      </c>
      <c r="L247" s="40">
        <v>3992.430664</v>
      </c>
      <c r="M247" s="40">
        <v>3920.709961</v>
      </c>
      <c r="N247" s="40">
        <v>3850.756836</v>
      </c>
      <c r="O247" s="40">
        <v>3778.172607</v>
      </c>
      <c r="P247" s="40">
        <v>3709.8698730000001</v>
      </c>
      <c r="Q247" s="40">
        <v>3647.6328119999998</v>
      </c>
      <c r="R247" s="40">
        <v>3586.3386230000001</v>
      </c>
      <c r="S247" s="40">
        <v>3526.2998050000001</v>
      </c>
      <c r="T247" s="40">
        <v>3469.5935060000002</v>
      </c>
      <c r="U247" s="40">
        <v>3414.3527829999998</v>
      </c>
      <c r="V247" s="40">
        <v>3359.3041990000002</v>
      </c>
      <c r="W247" s="40">
        <v>3303.295654</v>
      </c>
      <c r="X247" s="40">
        <v>3248.5561520000001</v>
      </c>
      <c r="Y247" s="40">
        <v>3197.3046880000002</v>
      </c>
      <c r="Z247" s="40">
        <v>3145.7810060000002</v>
      </c>
      <c r="AA247" s="40">
        <v>3093.5119629999999</v>
      </c>
      <c r="AB247" s="40">
        <v>3040.764893</v>
      </c>
      <c r="AC247" s="40">
        <v>2985.1684570000002</v>
      </c>
      <c r="AD247" s="40">
        <v>2929.71875</v>
      </c>
      <c r="AE247" s="40">
        <v>2876.2236330000001</v>
      </c>
      <c r="AF247" s="40">
        <v>2824.9797359999998</v>
      </c>
      <c r="AG247" s="40">
        <v>2775.0441890000002</v>
      </c>
      <c r="AH247" s="36" t="s">
        <v>2120</v>
      </c>
    </row>
    <row r="248" spans="1:34" ht="15" customHeight="1" x14ac:dyDescent="0.35">
      <c r="A248" s="84" t="s">
        <v>7018</v>
      </c>
      <c r="B248" s="34" t="s">
        <v>7019</v>
      </c>
      <c r="C248" s="40">
        <v>0</v>
      </c>
      <c r="D248" s="40">
        <v>7671.091797</v>
      </c>
      <c r="E248" s="40">
        <v>7691.1528319999998</v>
      </c>
      <c r="F248" s="40">
        <v>7686.1308589999999</v>
      </c>
      <c r="G248" s="40">
        <v>7682.5205079999996</v>
      </c>
      <c r="H248" s="40">
        <v>7631.6904299999997</v>
      </c>
      <c r="I248" s="40">
        <v>7532.1845700000003</v>
      </c>
      <c r="J248" s="40">
        <v>7423.9702150000003</v>
      </c>
      <c r="K248" s="40">
        <v>7305.7070309999999</v>
      </c>
      <c r="L248" s="40">
        <v>7180.0239259999998</v>
      </c>
      <c r="M248" s="40">
        <v>7050.5527339999999</v>
      </c>
      <c r="N248" s="40">
        <v>6924.2714839999999</v>
      </c>
      <c r="O248" s="40">
        <v>6793.2700199999999</v>
      </c>
      <c r="P248" s="40">
        <v>6669.9790039999998</v>
      </c>
      <c r="Q248" s="40">
        <v>6557.6040039999998</v>
      </c>
      <c r="R248" s="40">
        <v>6446.9340819999998</v>
      </c>
      <c r="S248" s="40">
        <v>6338.5297849999997</v>
      </c>
      <c r="T248" s="40">
        <v>6236.1245120000003</v>
      </c>
      <c r="U248" s="40">
        <v>6136.3632809999999</v>
      </c>
      <c r="V248" s="40">
        <v>6036.955078</v>
      </c>
      <c r="W248" s="40">
        <v>5935.8315430000002</v>
      </c>
      <c r="X248" s="40">
        <v>5836.9970700000003</v>
      </c>
      <c r="Y248" s="40">
        <v>5744.4379879999997</v>
      </c>
      <c r="Z248" s="40">
        <v>5651.3984380000002</v>
      </c>
      <c r="AA248" s="40">
        <v>5557.0288090000004</v>
      </c>
      <c r="AB248" s="40">
        <v>5461.8100590000004</v>
      </c>
      <c r="AC248" s="40">
        <v>5361.482422</v>
      </c>
      <c r="AD248" s="40">
        <v>5261.4287109999996</v>
      </c>
      <c r="AE248" s="40">
        <v>5164.8950199999999</v>
      </c>
      <c r="AF248" s="40">
        <v>5072.4145509999998</v>
      </c>
      <c r="AG248" s="40">
        <v>4982.2924800000001</v>
      </c>
      <c r="AH248" s="36" t="s">
        <v>2120</v>
      </c>
    </row>
    <row r="249" spans="1:34" ht="15" customHeight="1" x14ac:dyDescent="0.35">
      <c r="A249" s="84" t="s">
        <v>7020</v>
      </c>
      <c r="B249" s="34" t="s">
        <v>7021</v>
      </c>
      <c r="C249" s="40">
        <v>0</v>
      </c>
      <c r="D249" s="40">
        <v>1236.1374510000001</v>
      </c>
      <c r="E249" s="40">
        <v>1182.8392329999999</v>
      </c>
      <c r="F249" s="40">
        <v>1137.227539</v>
      </c>
      <c r="G249" s="40">
        <v>1097.244263</v>
      </c>
      <c r="H249" s="40">
        <v>1073.4913329999999</v>
      </c>
      <c r="I249" s="40">
        <v>1051.8160399999999</v>
      </c>
      <c r="J249" s="40">
        <v>1024.9548339999999</v>
      </c>
      <c r="K249" s="40">
        <v>998.69940199999996</v>
      </c>
      <c r="L249" s="40">
        <v>974.10681199999999</v>
      </c>
      <c r="M249" s="40">
        <v>951.24401899999998</v>
      </c>
      <c r="N249" s="40">
        <v>929.62731900000006</v>
      </c>
      <c r="O249" s="40">
        <v>910.27020300000004</v>
      </c>
      <c r="P249" s="40">
        <v>892.12756300000001</v>
      </c>
      <c r="Q249" s="40">
        <v>875.48022500000002</v>
      </c>
      <c r="R249" s="40">
        <v>859.09313999999995</v>
      </c>
      <c r="S249" s="40">
        <v>843.040344</v>
      </c>
      <c r="T249" s="40">
        <v>827.81671100000005</v>
      </c>
      <c r="U249" s="40">
        <v>812.97332800000004</v>
      </c>
      <c r="V249" s="40">
        <v>798.20605499999999</v>
      </c>
      <c r="W249" s="40">
        <v>783.24206500000003</v>
      </c>
      <c r="X249" s="40">
        <v>768.61102300000005</v>
      </c>
      <c r="Y249" s="40">
        <v>754.83544900000004</v>
      </c>
      <c r="Z249" s="40">
        <v>741.02484100000004</v>
      </c>
      <c r="AA249" s="40">
        <v>727.06909199999996</v>
      </c>
      <c r="AB249" s="40">
        <v>713.03283699999997</v>
      </c>
      <c r="AC249" s="40">
        <v>698.36261000000002</v>
      </c>
      <c r="AD249" s="40">
        <v>683.76318400000002</v>
      </c>
      <c r="AE249" s="40">
        <v>669.65631099999996</v>
      </c>
      <c r="AF249" s="40">
        <v>656.10809300000005</v>
      </c>
      <c r="AG249" s="40">
        <v>642.897156</v>
      </c>
      <c r="AH249" s="36" t="s">
        <v>2120</v>
      </c>
    </row>
    <row r="250" spans="1:34" ht="15" customHeight="1" x14ac:dyDescent="0.35">
      <c r="A250" s="84" t="s">
        <v>7022</v>
      </c>
      <c r="B250" s="34" t="s">
        <v>7023</v>
      </c>
      <c r="C250" s="40">
        <v>0</v>
      </c>
      <c r="D250" s="40">
        <v>1652.716064</v>
      </c>
      <c r="E250" s="40">
        <v>1560.63562</v>
      </c>
      <c r="F250" s="40">
        <v>1485.3248289999999</v>
      </c>
      <c r="G250" s="40">
        <v>1432.8232419999999</v>
      </c>
      <c r="H250" s="40">
        <v>1402.355591</v>
      </c>
      <c r="I250" s="40">
        <v>1372.576904</v>
      </c>
      <c r="J250" s="40">
        <v>1332.892212</v>
      </c>
      <c r="K250" s="40">
        <v>1297.683716</v>
      </c>
      <c r="L250" s="40">
        <v>1264.145996</v>
      </c>
      <c r="M250" s="40">
        <v>1232.4685059999999</v>
      </c>
      <c r="N250" s="40">
        <v>1202.3088379999999</v>
      </c>
      <c r="O250" s="40">
        <v>1174.5748289999999</v>
      </c>
      <c r="P250" s="40">
        <v>1148.445923</v>
      </c>
      <c r="Q250" s="40">
        <v>1125.140259</v>
      </c>
      <c r="R250" s="40">
        <v>1105.5485839999999</v>
      </c>
      <c r="S250" s="40">
        <v>1086.357544</v>
      </c>
      <c r="T250" s="40">
        <v>1068.2066649999999</v>
      </c>
      <c r="U250" s="40">
        <v>1050.519409</v>
      </c>
      <c r="V250" s="40">
        <v>1032.903564</v>
      </c>
      <c r="W250" s="40">
        <v>1015.005615</v>
      </c>
      <c r="X250" s="40">
        <v>997.51049799999998</v>
      </c>
      <c r="Y250" s="40">
        <v>981.09887700000002</v>
      </c>
      <c r="Z250" s="40">
        <v>964.615723</v>
      </c>
      <c r="AA250" s="40">
        <v>947.91644299999996</v>
      </c>
      <c r="AB250" s="40">
        <v>931.083618</v>
      </c>
      <c r="AC250" s="40">
        <v>913.39215100000001</v>
      </c>
      <c r="AD250" s="40">
        <v>895.76080300000001</v>
      </c>
      <c r="AE250" s="40">
        <v>878.74176</v>
      </c>
      <c r="AF250" s="40">
        <v>862.42449999999997</v>
      </c>
      <c r="AG250" s="40">
        <v>846.52050799999995</v>
      </c>
      <c r="AH250" s="36" t="s">
        <v>2120</v>
      </c>
    </row>
    <row r="251" spans="1:34" ht="15" customHeight="1" x14ac:dyDescent="0.35">
      <c r="A251" s="84" t="s">
        <v>7024</v>
      </c>
      <c r="B251" s="34" t="s">
        <v>7025</v>
      </c>
      <c r="C251" s="40">
        <v>0</v>
      </c>
      <c r="D251" s="40">
        <v>1394.6270750000001</v>
      </c>
      <c r="E251" s="40">
        <v>1275.3027340000001</v>
      </c>
      <c r="F251" s="40">
        <v>1278.665283</v>
      </c>
      <c r="G251" s="40">
        <v>1602.890625</v>
      </c>
      <c r="H251" s="40">
        <v>1405.913452</v>
      </c>
      <c r="I251" s="40">
        <v>1392.284668</v>
      </c>
      <c r="J251" s="40">
        <v>1376.977783</v>
      </c>
      <c r="K251" s="40">
        <v>1359.7254640000001</v>
      </c>
      <c r="L251" s="40">
        <v>1340.9976810000001</v>
      </c>
      <c r="M251" s="40">
        <v>1321.458496</v>
      </c>
      <c r="N251" s="40">
        <v>1302.411255</v>
      </c>
      <c r="O251" s="40">
        <v>1282.3664550000001</v>
      </c>
      <c r="P251" s="40">
        <v>1263.6673579999999</v>
      </c>
      <c r="Q251" s="40">
        <v>1246.9372559999999</v>
      </c>
      <c r="R251" s="40">
        <v>1230.438721</v>
      </c>
      <c r="S251" s="40">
        <v>1214.2814940000001</v>
      </c>
      <c r="T251" s="40">
        <v>1199.1860349999999</v>
      </c>
      <c r="U251" s="40">
        <v>1184.5161129999999</v>
      </c>
      <c r="V251" s="40">
        <v>1169.8316649999999</v>
      </c>
      <c r="W251" s="40">
        <v>1154.72937</v>
      </c>
      <c r="X251" s="40">
        <v>1139.985596</v>
      </c>
      <c r="Y251" s="40">
        <v>1023.986816</v>
      </c>
      <c r="Z251" s="40">
        <v>1011.46521</v>
      </c>
      <c r="AA251" s="40">
        <v>998.630493</v>
      </c>
      <c r="AB251" s="40">
        <v>985.56488000000002</v>
      </c>
      <c r="AC251" s="40">
        <v>971.49273700000003</v>
      </c>
      <c r="AD251" s="40">
        <v>957.38000499999998</v>
      </c>
      <c r="AE251" s="40">
        <v>943.81854199999998</v>
      </c>
      <c r="AF251" s="40">
        <v>930.91204800000003</v>
      </c>
      <c r="AG251" s="40">
        <v>918.35607900000002</v>
      </c>
      <c r="AH251" s="36" t="s">
        <v>2120</v>
      </c>
    </row>
    <row r="252" spans="1:34" ht="15" customHeight="1" x14ac:dyDescent="0.35">
      <c r="A252" s="84" t="s">
        <v>7026</v>
      </c>
      <c r="B252" s="34" t="s">
        <v>7027</v>
      </c>
      <c r="C252" s="40">
        <v>0</v>
      </c>
      <c r="D252" s="40">
        <v>6389.5932620000003</v>
      </c>
      <c r="E252" s="40">
        <v>6396.6254879999997</v>
      </c>
      <c r="F252" s="40">
        <v>6382.6538090000004</v>
      </c>
      <c r="G252" s="40">
        <v>6369.7368159999996</v>
      </c>
      <c r="H252" s="40">
        <v>6285.0756840000004</v>
      </c>
      <c r="I252" s="40">
        <v>6193.1972660000001</v>
      </c>
      <c r="J252" s="40">
        <v>6094.3022460000002</v>
      </c>
      <c r="K252" s="40">
        <v>5987.3320309999999</v>
      </c>
      <c r="L252" s="40">
        <v>5874.4790039999998</v>
      </c>
      <c r="M252" s="40">
        <v>5035.1777339999999</v>
      </c>
      <c r="N252" s="40">
        <v>4936.4614259999998</v>
      </c>
      <c r="O252" s="40">
        <v>4218.8798829999996</v>
      </c>
      <c r="P252" s="40">
        <v>4133.0014650000003</v>
      </c>
      <c r="Q252" s="40">
        <v>4054.0888669999999</v>
      </c>
      <c r="R252" s="40">
        <v>3976.4177249999998</v>
      </c>
      <c r="S252" s="40">
        <v>3876.3740229999999</v>
      </c>
      <c r="T252" s="40">
        <v>3681.148682</v>
      </c>
      <c r="U252" s="40">
        <v>3612.040039</v>
      </c>
      <c r="V252" s="40">
        <v>3543.3264159999999</v>
      </c>
      <c r="W252" s="40">
        <v>3473.798828</v>
      </c>
      <c r="X252" s="40">
        <v>3405.8076169999999</v>
      </c>
      <c r="Y252" s="40">
        <v>3341.664307</v>
      </c>
      <c r="Z252" s="40">
        <v>3277.4204100000002</v>
      </c>
      <c r="AA252" s="40">
        <v>3212.5922850000002</v>
      </c>
      <c r="AB252" s="40">
        <v>3147.46875</v>
      </c>
      <c r="AC252" s="40">
        <v>3079.611328</v>
      </c>
      <c r="AD252" s="40">
        <v>3012.1364749999998</v>
      </c>
      <c r="AE252" s="40">
        <v>2959.5954590000001</v>
      </c>
      <c r="AF252" s="40">
        <v>2922.6748050000001</v>
      </c>
      <c r="AG252" s="40">
        <v>2886.78125</v>
      </c>
      <c r="AH252" s="36" t="s">
        <v>2120</v>
      </c>
    </row>
    <row r="253" spans="1:34" ht="15" customHeight="1" x14ac:dyDescent="0.35">
      <c r="A253" s="84" t="s">
        <v>7028</v>
      </c>
      <c r="B253" s="34" t="s">
        <v>7029</v>
      </c>
      <c r="C253" s="40">
        <v>0</v>
      </c>
      <c r="D253" s="40">
        <v>1201.3710940000001</v>
      </c>
      <c r="E253" s="40">
        <v>1066.830078</v>
      </c>
      <c r="F253" s="40">
        <v>965.71545400000002</v>
      </c>
      <c r="G253" s="40">
        <v>930.95941200000004</v>
      </c>
      <c r="H253" s="40">
        <v>912.48242200000004</v>
      </c>
      <c r="I253" s="40">
        <v>888.26800500000002</v>
      </c>
      <c r="J253" s="40">
        <v>847.26898200000005</v>
      </c>
      <c r="K253" s="40">
        <v>821.40093999999999</v>
      </c>
      <c r="L253" s="40">
        <v>794.94836399999997</v>
      </c>
      <c r="M253" s="40">
        <v>768.35064699999998</v>
      </c>
      <c r="N253" s="40">
        <v>742.38140899999996</v>
      </c>
      <c r="O253" s="40">
        <v>716.19549600000005</v>
      </c>
      <c r="P253" s="40">
        <v>691.11236599999995</v>
      </c>
      <c r="Q253" s="40">
        <v>670.76135299999999</v>
      </c>
      <c r="R253" s="40">
        <v>664.05651899999998</v>
      </c>
      <c r="S253" s="40">
        <v>657.49230999999997</v>
      </c>
      <c r="T253" s="40">
        <v>651.46167000000003</v>
      </c>
      <c r="U253" s="40">
        <v>645.62286400000005</v>
      </c>
      <c r="V253" s="40">
        <v>639.73748799999998</v>
      </c>
      <c r="W253" s="40">
        <v>633.58349599999997</v>
      </c>
      <c r="X253" s="40">
        <v>627.58575399999995</v>
      </c>
      <c r="Y253" s="40">
        <v>622.17950399999995</v>
      </c>
      <c r="Z253" s="40">
        <v>616.640625</v>
      </c>
      <c r="AA253" s="40">
        <v>610.87280299999998</v>
      </c>
      <c r="AB253" s="40">
        <v>604.92407200000002</v>
      </c>
      <c r="AC253" s="40">
        <v>598.31494099999998</v>
      </c>
      <c r="AD253" s="40">
        <v>591.63574200000005</v>
      </c>
      <c r="AE253" s="40">
        <v>585.25250200000005</v>
      </c>
      <c r="AF253" s="40">
        <v>579.23303199999998</v>
      </c>
      <c r="AG253" s="40">
        <v>573.39086899999995</v>
      </c>
      <c r="AH253" s="36" t="s">
        <v>2120</v>
      </c>
    </row>
    <row r="254" spans="1:34" ht="15" customHeight="1" x14ac:dyDescent="0.35">
      <c r="B254" s="33" t="s">
        <v>7030</v>
      </c>
    </row>
    <row r="255" spans="1:34" ht="15" customHeight="1" x14ac:dyDescent="0.35">
      <c r="A255" s="84" t="s">
        <v>7031</v>
      </c>
      <c r="B255" s="34" t="s">
        <v>7032</v>
      </c>
      <c r="C255" s="40">
        <v>0</v>
      </c>
      <c r="D255" s="40">
        <v>1436.0631100000001</v>
      </c>
      <c r="E255" s="40">
        <v>1439.9420170000001</v>
      </c>
      <c r="F255" s="40">
        <v>1439.126587</v>
      </c>
      <c r="G255" s="40">
        <v>1438.5767820000001</v>
      </c>
      <c r="H255" s="40">
        <v>1429.1860349999999</v>
      </c>
      <c r="I255" s="40">
        <v>1410.6785890000001</v>
      </c>
      <c r="J255" s="40">
        <v>1390.5383300000001</v>
      </c>
      <c r="K255" s="40">
        <v>1368.514038</v>
      </c>
      <c r="L255" s="40">
        <v>1345.0969239999999</v>
      </c>
      <c r="M255" s="40">
        <v>1320.9674070000001</v>
      </c>
      <c r="N255" s="40">
        <v>1297.4327390000001</v>
      </c>
      <c r="O255" s="40">
        <v>1273.0107419999999</v>
      </c>
      <c r="P255" s="40">
        <v>1250.030518</v>
      </c>
      <c r="Q255" s="40">
        <v>1229.093384</v>
      </c>
      <c r="R255" s="40">
        <v>1208.4735109999999</v>
      </c>
      <c r="S255" s="40">
        <v>1188.275635</v>
      </c>
      <c r="T255" s="40">
        <v>1169.2001949999999</v>
      </c>
      <c r="U255" s="40">
        <v>1150.6182859999999</v>
      </c>
      <c r="V255" s="40">
        <v>1132.10022</v>
      </c>
      <c r="W255" s="40">
        <v>1113.2581789999999</v>
      </c>
      <c r="X255" s="40">
        <v>1094.8431399999999</v>
      </c>
      <c r="Y255" s="40">
        <v>1077.602905</v>
      </c>
      <c r="Z255" s="40">
        <v>1060.2703859999999</v>
      </c>
      <c r="AA255" s="40">
        <v>1042.6861570000001</v>
      </c>
      <c r="AB255" s="40">
        <v>1024.940308</v>
      </c>
      <c r="AC255" s="40">
        <v>1006.2329099999999</v>
      </c>
      <c r="AD255" s="40">
        <v>987.57458499999996</v>
      </c>
      <c r="AE255" s="40">
        <v>969.574341</v>
      </c>
      <c r="AF255" s="40">
        <v>952.33221400000002</v>
      </c>
      <c r="AG255" s="40">
        <v>935.53045699999996</v>
      </c>
      <c r="AH255" s="36" t="s">
        <v>2120</v>
      </c>
    </row>
    <row r="256" spans="1:34" ht="15" customHeight="1" x14ac:dyDescent="0.35">
      <c r="A256" s="84" t="s">
        <v>7033</v>
      </c>
      <c r="B256" s="34" t="s">
        <v>7034</v>
      </c>
      <c r="C256" s="40">
        <v>0</v>
      </c>
      <c r="D256" s="40">
        <v>1733.852539</v>
      </c>
      <c r="E256" s="40">
        <v>1738.5357670000001</v>
      </c>
      <c r="F256" s="40">
        <v>1737.5511469999999</v>
      </c>
      <c r="G256" s="40">
        <v>1692.352173</v>
      </c>
      <c r="H256" s="40">
        <v>1607.544067</v>
      </c>
      <c r="I256" s="40">
        <v>1517.1789550000001</v>
      </c>
      <c r="J256" s="40">
        <v>1430.028442</v>
      </c>
      <c r="K256" s="40">
        <v>1345.805664</v>
      </c>
      <c r="L256" s="40">
        <v>1318.221802</v>
      </c>
      <c r="M256" s="40">
        <v>1292.572388</v>
      </c>
      <c r="N256" s="40">
        <v>1267.5507809999999</v>
      </c>
      <c r="O256" s="40">
        <v>1241.7094729999999</v>
      </c>
      <c r="P256" s="40">
        <v>1217.321899</v>
      </c>
      <c r="Q256" s="40">
        <v>1194.9666749999999</v>
      </c>
      <c r="R256" s="40">
        <v>1172.9594729999999</v>
      </c>
      <c r="S256" s="40">
        <v>1151.4014890000001</v>
      </c>
      <c r="T256" s="40">
        <v>1130.9688719999999</v>
      </c>
      <c r="U256" s="40">
        <v>1111.0491939999999</v>
      </c>
      <c r="V256" s="40">
        <v>1091.2270510000001</v>
      </c>
      <c r="W256" s="40">
        <v>1075.287842</v>
      </c>
      <c r="X256" s="40">
        <v>1065.1088870000001</v>
      </c>
      <c r="Y256" s="40">
        <v>1055.9335940000001</v>
      </c>
      <c r="Z256" s="40">
        <v>1046.533203</v>
      </c>
      <c r="AA256" s="40">
        <v>1036.744263</v>
      </c>
      <c r="AB256" s="40">
        <v>1026.6484379999999</v>
      </c>
      <c r="AC256" s="40">
        <v>1015.431763</v>
      </c>
      <c r="AD256" s="40">
        <v>1004.0960690000001</v>
      </c>
      <c r="AE256" s="40">
        <v>993.262878</v>
      </c>
      <c r="AF256" s="40">
        <v>983.04681400000004</v>
      </c>
      <c r="AG256" s="40">
        <v>973.13183600000002</v>
      </c>
      <c r="AH256" s="36" t="s">
        <v>2120</v>
      </c>
    </row>
    <row r="257" spans="2:2" ht="15" customHeight="1" thickBot="1" x14ac:dyDescent="0.4"/>
    <row r="258" spans="2:2" ht="15" customHeight="1" x14ac:dyDescent="0.35">
      <c r="B258" s="82" t="s">
        <v>7035</v>
      </c>
    </row>
    <row r="259" spans="2:2" ht="14.5" x14ac:dyDescent="0.35">
      <c r="B259" s="88" t="s">
        <v>7036</v>
      </c>
    </row>
    <row r="260" spans="2:2" ht="14.5" x14ac:dyDescent="0.35">
      <c r="B260" s="88" t="s">
        <v>7037</v>
      </c>
    </row>
    <row r="261" spans="2:2" ht="14.5" x14ac:dyDescent="0.35">
      <c r="B261" s="88" t="s">
        <v>6974</v>
      </c>
    </row>
    <row r="262" spans="2:2" ht="14.5" x14ac:dyDescent="0.35">
      <c r="B262" s="88" t="s">
        <v>6975</v>
      </c>
    </row>
    <row r="263" spans="2:2" ht="14.5" x14ac:dyDescent="0.35">
      <c r="B263" s="88" t="s">
        <v>6976</v>
      </c>
    </row>
    <row r="311" spans="2:34" ht="15" customHeight="1" x14ac:dyDescent="0.35">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row>
    <row r="455" spans="2:34" ht="15" customHeight="1" x14ac:dyDescent="0.35">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row>
    <row r="660" spans="2:34" ht="15" customHeight="1" x14ac:dyDescent="0.35">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row>
    <row r="860" spans="2:34" ht="15" customHeight="1" x14ac:dyDescent="0.35">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row>
    <row r="1060" spans="2:34" ht="15" customHeight="1" x14ac:dyDescent="0.35">
      <c r="B1060" s="117"/>
      <c r="C1060" s="117"/>
      <c r="D1060" s="117"/>
      <c r="E1060" s="117"/>
      <c r="F1060" s="117"/>
      <c r="G1060" s="117"/>
      <c r="H1060" s="117"/>
      <c r="I1060" s="117"/>
      <c r="J1060" s="117"/>
      <c r="K1060" s="117"/>
      <c r="L1060" s="117"/>
      <c r="M1060" s="117"/>
      <c r="N1060" s="117"/>
      <c r="O1060" s="117"/>
      <c r="P1060" s="117"/>
      <c r="Q1060" s="117"/>
      <c r="R1060" s="117"/>
      <c r="S1060" s="117"/>
      <c r="T1060" s="117"/>
      <c r="U1060" s="117"/>
      <c r="V1060" s="117"/>
      <c r="W1060" s="117"/>
      <c r="X1060" s="117"/>
      <c r="Y1060" s="117"/>
      <c r="Z1060" s="117"/>
      <c r="AA1060" s="117"/>
      <c r="AB1060" s="117"/>
      <c r="AC1060" s="117"/>
      <c r="AD1060" s="117"/>
      <c r="AE1060" s="117"/>
      <c r="AF1060" s="117"/>
      <c r="AG1060" s="117"/>
      <c r="AH1060" s="117"/>
    </row>
    <row r="1260" spans="2:34" ht="15" customHeight="1" x14ac:dyDescent="0.35">
      <c r="B1260" s="117"/>
      <c r="C1260" s="117"/>
      <c r="D1260" s="117"/>
      <c r="E1260" s="117"/>
      <c r="F1260" s="117"/>
      <c r="G1260" s="117"/>
      <c r="H1260" s="117"/>
      <c r="I1260" s="117"/>
      <c r="J1260" s="117"/>
      <c r="K1260" s="117"/>
      <c r="L1260" s="117"/>
      <c r="M1260" s="117"/>
      <c r="N1260" s="117"/>
      <c r="O1260" s="117"/>
      <c r="P1260" s="117"/>
      <c r="Q1260" s="117"/>
      <c r="R1260" s="117"/>
      <c r="S1260" s="117"/>
      <c r="T1260" s="117"/>
      <c r="U1260" s="117"/>
      <c r="V1260" s="117"/>
      <c r="W1260" s="117"/>
      <c r="X1260" s="117"/>
      <c r="Y1260" s="117"/>
      <c r="Z1260" s="117"/>
      <c r="AA1260" s="117"/>
      <c r="AB1260" s="117"/>
      <c r="AC1260" s="117"/>
      <c r="AD1260" s="117"/>
      <c r="AE1260" s="117"/>
      <c r="AF1260" s="117"/>
      <c r="AG1260" s="117"/>
      <c r="AH1260" s="117"/>
    </row>
    <row r="1460" spans="2:34" ht="15" customHeight="1" x14ac:dyDescent="0.35">
      <c r="B1460" s="117"/>
      <c r="C1460" s="117"/>
      <c r="D1460" s="117"/>
      <c r="E1460" s="117"/>
      <c r="F1460" s="117"/>
      <c r="G1460" s="117"/>
      <c r="H1460" s="117"/>
      <c r="I1460" s="117"/>
      <c r="J1460" s="117"/>
      <c r="K1460" s="117"/>
      <c r="L1460" s="117"/>
      <c r="M1460" s="117"/>
      <c r="N1460" s="117"/>
      <c r="O1460" s="117"/>
      <c r="P1460" s="117"/>
      <c r="Q1460" s="117"/>
      <c r="R1460" s="117"/>
      <c r="S1460" s="117"/>
      <c r="T1460" s="117"/>
      <c r="U1460" s="117"/>
      <c r="V1460" s="117"/>
      <c r="W1460" s="117"/>
      <c r="X1460" s="117"/>
      <c r="Y1460" s="117"/>
      <c r="Z1460" s="117"/>
      <c r="AA1460" s="117"/>
      <c r="AB1460" s="117"/>
      <c r="AC1460" s="117"/>
      <c r="AD1460" s="117"/>
      <c r="AE1460" s="117"/>
      <c r="AF1460" s="117"/>
      <c r="AG1460" s="117"/>
      <c r="AH1460" s="117"/>
    </row>
    <row r="1660" spans="2:34" ht="15" customHeight="1" x14ac:dyDescent="0.35">
      <c r="B1660" s="117"/>
      <c r="C1660" s="117"/>
      <c r="D1660" s="117"/>
      <c r="E1660" s="117"/>
      <c r="F1660" s="117"/>
      <c r="G1660" s="117"/>
      <c r="H1660" s="117"/>
      <c r="I1660" s="117"/>
      <c r="J1660" s="117"/>
      <c r="K1660" s="117"/>
      <c r="L1660" s="117"/>
      <c r="M1660" s="117"/>
      <c r="N1660" s="117"/>
      <c r="O1660" s="117"/>
      <c r="P1660" s="117"/>
      <c r="Q1660" s="117"/>
      <c r="R1660" s="117"/>
      <c r="S1660" s="117"/>
      <c r="T1660" s="117"/>
      <c r="U1660" s="117"/>
      <c r="V1660" s="117"/>
      <c r="W1660" s="117"/>
      <c r="X1660" s="117"/>
      <c r="Y1660" s="117"/>
      <c r="Z1660" s="117"/>
      <c r="AA1660" s="117"/>
      <c r="AB1660" s="117"/>
      <c r="AC1660" s="117"/>
      <c r="AD1660" s="117"/>
      <c r="AE1660" s="117"/>
      <c r="AF1660" s="117"/>
      <c r="AG1660" s="117"/>
      <c r="AH1660" s="117"/>
    </row>
    <row r="1860" spans="2:34" ht="15" customHeight="1" x14ac:dyDescent="0.35">
      <c r="B1860" s="117"/>
      <c r="C1860" s="117"/>
      <c r="D1860" s="117"/>
      <c r="E1860" s="117"/>
      <c r="F1860" s="117"/>
      <c r="G1860" s="117"/>
      <c r="H1860" s="117"/>
      <c r="I1860" s="117"/>
      <c r="J1860" s="117"/>
      <c r="K1860" s="117"/>
      <c r="L1860" s="117"/>
      <c r="M1860" s="117"/>
      <c r="N1860" s="117"/>
      <c r="O1860" s="117"/>
      <c r="P1860" s="117"/>
      <c r="Q1860" s="117"/>
      <c r="R1860" s="117"/>
      <c r="S1860" s="117"/>
      <c r="T1860" s="117"/>
      <c r="U1860" s="117"/>
      <c r="V1860" s="117"/>
      <c r="W1860" s="117"/>
      <c r="X1860" s="117"/>
      <c r="Y1860" s="117"/>
      <c r="Z1860" s="117"/>
      <c r="AA1860" s="117"/>
      <c r="AB1860" s="117"/>
      <c r="AC1860" s="117"/>
      <c r="AD1860" s="117"/>
      <c r="AE1860" s="117"/>
      <c r="AF1860" s="117"/>
      <c r="AG1860" s="117"/>
      <c r="AH1860" s="117"/>
    </row>
    <row r="2060" spans="2:34" ht="15" customHeight="1" x14ac:dyDescent="0.35">
      <c r="B2060" s="117"/>
      <c r="C2060" s="117"/>
      <c r="D2060" s="117"/>
      <c r="E2060" s="117"/>
      <c r="F2060" s="117"/>
      <c r="G2060" s="117"/>
      <c r="H2060" s="117"/>
      <c r="I2060" s="117"/>
      <c r="J2060" s="117"/>
      <c r="K2060" s="117"/>
      <c r="L2060" s="117"/>
      <c r="M2060" s="117"/>
      <c r="N2060" s="117"/>
      <c r="O2060" s="117"/>
      <c r="P2060" s="117"/>
      <c r="Q2060" s="117"/>
      <c r="R2060" s="117"/>
      <c r="S2060" s="117"/>
      <c r="T2060" s="117"/>
      <c r="U2060" s="117"/>
      <c r="V2060" s="117"/>
      <c r="W2060" s="117"/>
      <c r="X2060" s="117"/>
      <c r="Y2060" s="117"/>
      <c r="Z2060" s="117"/>
      <c r="AA2060" s="117"/>
      <c r="AB2060" s="117"/>
      <c r="AC2060" s="117"/>
      <c r="AD2060" s="117"/>
      <c r="AE2060" s="117"/>
      <c r="AF2060" s="117"/>
      <c r="AG2060" s="117"/>
      <c r="AH2060" s="117"/>
    </row>
    <row r="2260" spans="2:34" ht="15" customHeight="1" x14ac:dyDescent="0.35">
      <c r="B2260" s="117"/>
      <c r="C2260" s="117"/>
      <c r="D2260" s="117"/>
      <c r="E2260" s="117"/>
      <c r="F2260" s="117"/>
      <c r="G2260" s="117"/>
      <c r="H2260" s="117"/>
      <c r="I2260" s="117"/>
      <c r="J2260" s="117"/>
      <c r="K2260" s="117"/>
      <c r="L2260" s="117"/>
      <c r="M2260" s="117"/>
      <c r="N2260" s="117"/>
      <c r="O2260" s="117"/>
      <c r="P2260" s="117"/>
      <c r="Q2260" s="117"/>
      <c r="R2260" s="117"/>
      <c r="S2260" s="117"/>
      <c r="T2260" s="117"/>
      <c r="U2260" s="117"/>
      <c r="V2260" s="117"/>
      <c r="W2260" s="117"/>
      <c r="X2260" s="117"/>
      <c r="Y2260" s="117"/>
      <c r="Z2260" s="117"/>
      <c r="AA2260" s="117"/>
      <c r="AB2260" s="117"/>
      <c r="AC2260" s="117"/>
      <c r="AD2260" s="117"/>
      <c r="AE2260" s="117"/>
      <c r="AF2260" s="117"/>
      <c r="AG2260" s="117"/>
      <c r="AH2260" s="117"/>
    </row>
    <row r="2460" spans="2:34" ht="15" customHeight="1" x14ac:dyDescent="0.35">
      <c r="B2460" s="117"/>
      <c r="C2460" s="117"/>
      <c r="D2460" s="117"/>
      <c r="E2460" s="117"/>
      <c r="F2460" s="117"/>
      <c r="G2460" s="117"/>
      <c r="H2460" s="117"/>
      <c r="I2460" s="117"/>
      <c r="J2460" s="117"/>
      <c r="K2460" s="117"/>
      <c r="L2460" s="117"/>
      <c r="M2460" s="117"/>
      <c r="N2460" s="117"/>
      <c r="O2460" s="117"/>
      <c r="P2460" s="117"/>
      <c r="Q2460" s="117"/>
      <c r="R2460" s="117"/>
      <c r="S2460" s="117"/>
      <c r="T2460" s="117"/>
      <c r="U2460" s="117"/>
      <c r="V2460" s="117"/>
      <c r="W2460" s="117"/>
      <c r="X2460" s="117"/>
      <c r="Y2460" s="117"/>
      <c r="Z2460" s="117"/>
      <c r="AA2460" s="117"/>
      <c r="AB2460" s="117"/>
      <c r="AC2460" s="117"/>
      <c r="AD2460" s="117"/>
      <c r="AE2460" s="117"/>
      <c r="AF2460" s="117"/>
      <c r="AG2460" s="117"/>
      <c r="AH2460" s="117"/>
    </row>
    <row r="2660" spans="2:34" ht="15" customHeight="1" x14ac:dyDescent="0.35">
      <c r="B2660" s="117"/>
      <c r="C2660" s="117"/>
      <c r="D2660" s="117"/>
      <c r="E2660" s="117"/>
      <c r="F2660" s="117"/>
      <c r="G2660" s="117"/>
      <c r="H2660" s="117"/>
      <c r="I2660" s="117"/>
      <c r="J2660" s="117"/>
      <c r="K2660" s="117"/>
      <c r="L2660" s="117"/>
      <c r="M2660" s="117"/>
      <c r="N2660" s="117"/>
      <c r="O2660" s="117"/>
      <c r="P2660" s="117"/>
      <c r="Q2660" s="117"/>
      <c r="R2660" s="117"/>
      <c r="S2660" s="117"/>
      <c r="T2660" s="117"/>
      <c r="U2660" s="117"/>
      <c r="V2660" s="117"/>
      <c r="W2660" s="117"/>
      <c r="X2660" s="117"/>
      <c r="Y2660" s="117"/>
      <c r="Z2660" s="117"/>
      <c r="AA2660" s="117"/>
      <c r="AB2660" s="117"/>
      <c r="AC2660" s="117"/>
      <c r="AD2660" s="117"/>
      <c r="AE2660" s="117"/>
      <c r="AF2660" s="117"/>
      <c r="AG2660" s="117"/>
      <c r="AH2660" s="117"/>
    </row>
    <row r="2860" spans="2:34" ht="15" customHeight="1" x14ac:dyDescent="0.35">
      <c r="B2860" s="117"/>
      <c r="C2860" s="117"/>
      <c r="D2860" s="117"/>
      <c r="E2860" s="117"/>
      <c r="F2860" s="117"/>
      <c r="G2860" s="117"/>
      <c r="H2860" s="117"/>
      <c r="I2860" s="117"/>
      <c r="J2860" s="117"/>
      <c r="K2860" s="117"/>
      <c r="L2860" s="117"/>
      <c r="M2860" s="117"/>
      <c r="N2860" s="117"/>
      <c r="O2860" s="117"/>
      <c r="P2860" s="117"/>
      <c r="Q2860" s="117"/>
      <c r="R2860" s="117"/>
      <c r="S2860" s="117"/>
      <c r="T2860" s="117"/>
      <c r="U2860" s="117"/>
      <c r="V2860" s="117"/>
      <c r="W2860" s="117"/>
      <c r="X2860" s="117"/>
      <c r="Y2860" s="117"/>
      <c r="Z2860" s="117"/>
      <c r="AA2860" s="117"/>
      <c r="AB2860" s="117"/>
      <c r="AC2860" s="117"/>
      <c r="AD2860" s="117"/>
      <c r="AE2860" s="117"/>
      <c r="AF2860" s="117"/>
      <c r="AG2860" s="117"/>
      <c r="AH2860" s="117"/>
    </row>
    <row r="3060" spans="2:34" ht="15" customHeight="1" x14ac:dyDescent="0.35">
      <c r="B3060" s="117"/>
      <c r="C3060" s="117"/>
      <c r="D3060" s="117"/>
      <c r="E3060" s="117"/>
      <c r="F3060" s="117"/>
      <c r="G3060" s="117"/>
      <c r="H3060" s="117"/>
      <c r="I3060" s="117"/>
      <c r="J3060" s="117"/>
      <c r="K3060" s="117"/>
      <c r="L3060" s="117"/>
      <c r="M3060" s="117"/>
      <c r="N3060" s="117"/>
      <c r="O3060" s="117"/>
      <c r="P3060" s="117"/>
      <c r="Q3060" s="117"/>
      <c r="R3060" s="117"/>
      <c r="S3060" s="117"/>
      <c r="T3060" s="117"/>
      <c r="U3060" s="117"/>
      <c r="V3060" s="117"/>
      <c r="W3060" s="117"/>
      <c r="X3060" s="117"/>
      <c r="Y3060" s="117"/>
      <c r="Z3060" s="117"/>
      <c r="AA3060" s="117"/>
      <c r="AB3060" s="117"/>
      <c r="AC3060" s="117"/>
      <c r="AD3060" s="117"/>
      <c r="AE3060" s="117"/>
      <c r="AF3060" s="117"/>
      <c r="AG3060" s="117"/>
      <c r="AH3060" s="117"/>
    </row>
    <row r="3260" spans="2:34" ht="15" customHeight="1" x14ac:dyDescent="0.35">
      <c r="B3260" s="117"/>
      <c r="C3260" s="117"/>
      <c r="D3260" s="117"/>
      <c r="E3260" s="117"/>
      <c r="F3260" s="117"/>
      <c r="G3260" s="117"/>
      <c r="H3260" s="117"/>
      <c r="I3260" s="117"/>
      <c r="J3260" s="117"/>
      <c r="K3260" s="117"/>
      <c r="L3260" s="117"/>
      <c r="M3260" s="117"/>
      <c r="N3260" s="117"/>
      <c r="O3260" s="117"/>
      <c r="P3260" s="117"/>
      <c r="Q3260" s="117"/>
      <c r="R3260" s="117"/>
      <c r="S3260" s="117"/>
      <c r="T3260" s="117"/>
      <c r="U3260" s="117"/>
      <c r="V3260" s="117"/>
      <c r="W3260" s="117"/>
      <c r="X3260" s="117"/>
      <c r="Y3260" s="117"/>
      <c r="Z3260" s="117"/>
      <c r="AA3260" s="117"/>
      <c r="AB3260" s="117"/>
      <c r="AC3260" s="117"/>
      <c r="AD3260" s="117"/>
      <c r="AE3260" s="117"/>
      <c r="AF3260" s="117"/>
      <c r="AG3260" s="117"/>
      <c r="AH3260" s="117"/>
    </row>
    <row r="3460" spans="2:34" ht="15" customHeight="1" x14ac:dyDescent="0.35">
      <c r="B3460" s="117"/>
      <c r="C3460" s="117"/>
      <c r="D3460" s="117"/>
      <c r="E3460" s="117"/>
      <c r="F3460" s="117"/>
      <c r="G3460" s="117"/>
      <c r="H3460" s="117"/>
      <c r="I3460" s="117"/>
      <c r="J3460" s="117"/>
      <c r="K3460" s="117"/>
      <c r="L3460" s="117"/>
      <c r="M3460" s="117"/>
      <c r="N3460" s="117"/>
      <c r="O3460" s="117"/>
      <c r="P3460" s="117"/>
      <c r="Q3460" s="117"/>
      <c r="R3460" s="117"/>
      <c r="S3460" s="117"/>
      <c r="T3460" s="117"/>
      <c r="U3460" s="117"/>
      <c r="V3460" s="117"/>
      <c r="W3460" s="117"/>
      <c r="X3460" s="117"/>
      <c r="Y3460" s="117"/>
      <c r="Z3460" s="117"/>
      <c r="AA3460" s="117"/>
      <c r="AB3460" s="117"/>
      <c r="AC3460" s="117"/>
      <c r="AD3460" s="117"/>
      <c r="AE3460" s="117"/>
      <c r="AF3460" s="117"/>
      <c r="AG3460" s="117"/>
      <c r="AH3460" s="117"/>
    </row>
    <row r="3660" spans="2:34" ht="15" customHeight="1" x14ac:dyDescent="0.35">
      <c r="B3660" s="117"/>
      <c r="C3660" s="117"/>
      <c r="D3660" s="117"/>
      <c r="E3660" s="117"/>
      <c r="F3660" s="117"/>
      <c r="G3660" s="117"/>
      <c r="H3660" s="117"/>
      <c r="I3660" s="117"/>
      <c r="J3660" s="117"/>
      <c r="K3660" s="117"/>
      <c r="L3660" s="117"/>
      <c r="M3660" s="117"/>
      <c r="N3660" s="117"/>
      <c r="O3660" s="117"/>
      <c r="P3660" s="117"/>
      <c r="Q3660" s="117"/>
      <c r="R3660" s="117"/>
      <c r="S3660" s="117"/>
      <c r="T3660" s="117"/>
      <c r="U3660" s="117"/>
      <c r="V3660" s="117"/>
      <c r="W3660" s="117"/>
      <c r="X3660" s="117"/>
      <c r="Y3660" s="117"/>
      <c r="Z3660" s="117"/>
      <c r="AA3660" s="117"/>
      <c r="AB3660" s="117"/>
      <c r="AC3660" s="117"/>
      <c r="AD3660" s="117"/>
      <c r="AE3660" s="117"/>
      <c r="AF3660" s="117"/>
      <c r="AG3660" s="117"/>
      <c r="AH3660" s="117"/>
    </row>
    <row r="3860" spans="2:34" ht="15" customHeight="1" x14ac:dyDescent="0.35">
      <c r="B3860" s="117"/>
      <c r="C3860" s="117"/>
      <c r="D3860" s="117"/>
      <c r="E3860" s="117"/>
      <c r="F3860" s="117"/>
      <c r="G3860" s="117"/>
      <c r="H3860" s="117"/>
      <c r="I3860" s="117"/>
      <c r="J3860" s="117"/>
      <c r="K3860" s="117"/>
      <c r="L3860" s="117"/>
      <c r="M3860" s="117"/>
      <c r="N3860" s="117"/>
      <c r="O3860" s="117"/>
      <c r="P3860" s="117"/>
      <c r="Q3860" s="117"/>
      <c r="R3860" s="117"/>
      <c r="S3860" s="117"/>
      <c r="T3860" s="117"/>
      <c r="U3860" s="117"/>
      <c r="V3860" s="117"/>
      <c r="W3860" s="117"/>
      <c r="X3860" s="117"/>
      <c r="Y3860" s="117"/>
      <c r="Z3860" s="117"/>
      <c r="AA3860" s="117"/>
      <c r="AB3860" s="117"/>
      <c r="AC3860" s="117"/>
      <c r="AD3860" s="117"/>
      <c r="AE3860" s="117"/>
      <c r="AF3860" s="117"/>
      <c r="AG3860" s="117"/>
      <c r="AH3860" s="117"/>
    </row>
    <row r="4060" spans="2:34" ht="15" customHeight="1" x14ac:dyDescent="0.35">
      <c r="B4060" s="117"/>
      <c r="C4060" s="117"/>
      <c r="D4060" s="117"/>
      <c r="E4060" s="117"/>
      <c r="F4060" s="117"/>
      <c r="G4060" s="117"/>
      <c r="H4060" s="117"/>
      <c r="I4060" s="117"/>
      <c r="J4060" s="117"/>
      <c r="K4060" s="117"/>
      <c r="L4060" s="117"/>
      <c r="M4060" s="117"/>
      <c r="N4060" s="117"/>
      <c r="O4060" s="117"/>
      <c r="P4060" s="117"/>
      <c r="Q4060" s="117"/>
      <c r="R4060" s="117"/>
      <c r="S4060" s="117"/>
      <c r="T4060" s="117"/>
      <c r="U4060" s="117"/>
      <c r="V4060" s="117"/>
      <c r="W4060" s="117"/>
      <c r="X4060" s="117"/>
      <c r="Y4060" s="117"/>
      <c r="Z4060" s="117"/>
      <c r="AA4060" s="117"/>
      <c r="AB4060" s="117"/>
      <c r="AC4060" s="117"/>
      <c r="AD4060" s="117"/>
      <c r="AE4060" s="117"/>
      <c r="AF4060" s="117"/>
      <c r="AG4060" s="117"/>
      <c r="AH4060" s="117"/>
    </row>
    <row r="4260" spans="2:34" ht="15" customHeight="1" x14ac:dyDescent="0.35">
      <c r="B4260" s="117"/>
      <c r="C4260" s="117"/>
      <c r="D4260" s="117"/>
      <c r="E4260" s="117"/>
      <c r="F4260" s="117"/>
      <c r="G4260" s="117"/>
      <c r="H4260" s="117"/>
      <c r="I4260" s="117"/>
      <c r="J4260" s="117"/>
      <c r="K4260" s="117"/>
      <c r="L4260" s="117"/>
      <c r="M4260" s="117"/>
      <c r="N4260" s="117"/>
      <c r="O4260" s="117"/>
      <c r="P4260" s="117"/>
      <c r="Q4260" s="117"/>
      <c r="R4260" s="117"/>
      <c r="S4260" s="117"/>
      <c r="T4260" s="117"/>
      <c r="U4260" s="117"/>
      <c r="V4260" s="117"/>
      <c r="W4260" s="117"/>
      <c r="X4260" s="117"/>
      <c r="Y4260" s="117"/>
      <c r="Z4260" s="117"/>
      <c r="AA4260" s="117"/>
      <c r="AB4260" s="117"/>
      <c r="AC4260" s="117"/>
      <c r="AD4260" s="117"/>
      <c r="AE4260" s="117"/>
      <c r="AF4260" s="117"/>
      <c r="AG4260" s="117"/>
      <c r="AH4260" s="117"/>
    </row>
    <row r="4460" spans="2:34" ht="15" customHeight="1" x14ac:dyDescent="0.35">
      <c r="B4460" s="117"/>
      <c r="C4460" s="117"/>
      <c r="D4460" s="117"/>
      <c r="E4460" s="117"/>
      <c r="F4460" s="117"/>
      <c r="G4460" s="117"/>
      <c r="H4460" s="117"/>
      <c r="I4460" s="117"/>
      <c r="J4460" s="117"/>
      <c r="K4460" s="117"/>
      <c r="L4460" s="117"/>
      <c r="M4460" s="117"/>
      <c r="N4460" s="117"/>
      <c r="O4460" s="117"/>
      <c r="P4460" s="117"/>
      <c r="Q4460" s="117"/>
      <c r="R4460" s="117"/>
      <c r="S4460" s="117"/>
      <c r="T4460" s="117"/>
      <c r="U4460" s="117"/>
      <c r="V4460" s="117"/>
      <c r="W4460" s="117"/>
      <c r="X4460" s="117"/>
      <c r="Y4460" s="117"/>
      <c r="Z4460" s="117"/>
      <c r="AA4460" s="117"/>
      <c r="AB4460" s="117"/>
      <c r="AC4460" s="117"/>
      <c r="AD4460" s="117"/>
      <c r="AE4460" s="117"/>
      <c r="AF4460" s="117"/>
      <c r="AG4460" s="117"/>
      <c r="AH4460" s="117"/>
    </row>
    <row r="4660" spans="2:34" ht="15" customHeight="1" x14ac:dyDescent="0.35">
      <c r="B4660" s="117"/>
      <c r="C4660" s="117"/>
      <c r="D4660" s="117"/>
      <c r="E4660" s="117"/>
      <c r="F4660" s="117"/>
      <c r="G4660" s="117"/>
      <c r="H4660" s="117"/>
      <c r="I4660" s="117"/>
      <c r="J4660" s="117"/>
      <c r="K4660" s="117"/>
      <c r="L4660" s="117"/>
      <c r="M4660" s="117"/>
      <c r="N4660" s="117"/>
      <c r="O4660" s="117"/>
      <c r="P4660" s="117"/>
      <c r="Q4660" s="117"/>
      <c r="R4660" s="117"/>
      <c r="S4660" s="117"/>
      <c r="T4660" s="117"/>
      <c r="U4660" s="117"/>
      <c r="V4660" s="117"/>
      <c r="W4660" s="117"/>
      <c r="X4660" s="117"/>
      <c r="Y4660" s="117"/>
      <c r="Z4660" s="117"/>
      <c r="AA4660" s="117"/>
      <c r="AB4660" s="117"/>
      <c r="AC4660" s="117"/>
      <c r="AD4660" s="117"/>
      <c r="AE4660" s="117"/>
      <c r="AF4660" s="117"/>
      <c r="AG4660" s="117"/>
      <c r="AH4660" s="117"/>
    </row>
    <row r="4860" spans="2:34" ht="15" customHeight="1" x14ac:dyDescent="0.35">
      <c r="B4860" s="117"/>
      <c r="C4860" s="117"/>
      <c r="D4860" s="117"/>
      <c r="E4860" s="117"/>
      <c r="F4860" s="117"/>
      <c r="G4860" s="117"/>
      <c r="H4860" s="117"/>
      <c r="I4860" s="117"/>
      <c r="J4860" s="117"/>
      <c r="K4860" s="117"/>
      <c r="L4860" s="117"/>
      <c r="M4860" s="117"/>
      <c r="N4860" s="117"/>
      <c r="O4860" s="117"/>
      <c r="P4860" s="117"/>
      <c r="Q4860" s="117"/>
      <c r="R4860" s="117"/>
      <c r="S4860" s="117"/>
      <c r="T4860" s="117"/>
      <c r="U4860" s="117"/>
      <c r="V4860" s="117"/>
      <c r="W4860" s="117"/>
      <c r="X4860" s="117"/>
      <c r="Y4860" s="117"/>
      <c r="Z4860" s="117"/>
      <c r="AA4860" s="117"/>
      <c r="AB4860" s="117"/>
      <c r="AC4860" s="117"/>
      <c r="AD4860" s="117"/>
      <c r="AE4860" s="117"/>
      <c r="AF4860" s="117"/>
      <c r="AG4860" s="117"/>
      <c r="AH4860" s="117"/>
    </row>
    <row r="5060" spans="2:34" ht="15" customHeight="1" x14ac:dyDescent="0.35">
      <c r="B5060" s="117"/>
      <c r="C5060" s="117"/>
      <c r="D5060" s="117"/>
      <c r="E5060" s="117"/>
      <c r="F5060" s="117"/>
      <c r="G5060" s="117"/>
      <c r="H5060" s="117"/>
      <c r="I5060" s="117"/>
      <c r="J5060" s="117"/>
      <c r="K5060" s="117"/>
      <c r="L5060" s="117"/>
      <c r="M5060" s="117"/>
      <c r="N5060" s="117"/>
      <c r="O5060" s="117"/>
      <c r="P5060" s="117"/>
      <c r="Q5060" s="117"/>
      <c r="R5060" s="117"/>
      <c r="S5060" s="117"/>
      <c r="T5060" s="117"/>
      <c r="U5060" s="117"/>
      <c r="V5060" s="117"/>
      <c r="W5060" s="117"/>
      <c r="X5060" s="117"/>
      <c r="Y5060" s="117"/>
      <c r="Z5060" s="117"/>
      <c r="AA5060" s="117"/>
      <c r="AB5060" s="117"/>
      <c r="AC5060" s="117"/>
      <c r="AD5060" s="117"/>
      <c r="AE5060" s="117"/>
      <c r="AF5060" s="117"/>
      <c r="AG5060" s="117"/>
      <c r="AH5060" s="117"/>
    </row>
    <row r="5260" spans="2:34" ht="15" customHeight="1" x14ac:dyDescent="0.35">
      <c r="B5260" s="117"/>
      <c r="C5260" s="117"/>
      <c r="D5260" s="117"/>
      <c r="E5260" s="117"/>
      <c r="F5260" s="117"/>
      <c r="G5260" s="117"/>
      <c r="H5260" s="117"/>
      <c r="I5260" s="117"/>
      <c r="J5260" s="117"/>
      <c r="K5260" s="117"/>
      <c r="L5260" s="117"/>
      <c r="M5260" s="117"/>
      <c r="N5260" s="117"/>
      <c r="O5260" s="117"/>
      <c r="P5260" s="117"/>
      <c r="Q5260" s="117"/>
      <c r="R5260" s="117"/>
      <c r="S5260" s="117"/>
      <c r="T5260" s="117"/>
      <c r="U5260" s="117"/>
      <c r="V5260" s="117"/>
      <c r="W5260" s="117"/>
      <c r="X5260" s="117"/>
      <c r="Y5260" s="117"/>
      <c r="Z5260" s="117"/>
      <c r="AA5260" s="117"/>
      <c r="AB5260" s="117"/>
      <c r="AC5260" s="117"/>
      <c r="AD5260" s="117"/>
      <c r="AE5260" s="117"/>
      <c r="AF5260" s="117"/>
      <c r="AG5260" s="117"/>
      <c r="AH5260" s="117"/>
    </row>
    <row r="5460" spans="2:34" ht="15" customHeight="1" x14ac:dyDescent="0.35">
      <c r="B5460" s="117"/>
      <c r="C5460" s="117"/>
      <c r="D5460" s="117"/>
      <c r="E5460" s="117"/>
      <c r="F5460" s="117"/>
      <c r="G5460" s="117"/>
      <c r="H5460" s="117"/>
      <c r="I5460" s="117"/>
      <c r="J5460" s="117"/>
      <c r="K5460" s="117"/>
      <c r="L5460" s="117"/>
      <c r="M5460" s="117"/>
      <c r="N5460" s="117"/>
      <c r="O5460" s="117"/>
      <c r="P5460" s="117"/>
      <c r="Q5460" s="117"/>
      <c r="R5460" s="117"/>
      <c r="S5460" s="117"/>
      <c r="T5460" s="117"/>
      <c r="U5460" s="117"/>
      <c r="V5460" s="117"/>
      <c r="W5460" s="117"/>
      <c r="X5460" s="117"/>
      <c r="Y5460" s="117"/>
      <c r="Z5460" s="117"/>
      <c r="AA5460" s="117"/>
      <c r="AB5460" s="117"/>
      <c r="AC5460" s="117"/>
      <c r="AD5460" s="117"/>
      <c r="AE5460" s="117"/>
      <c r="AF5460" s="117"/>
      <c r="AG5460" s="117"/>
      <c r="AH5460" s="117"/>
    </row>
    <row r="5630" spans="2:34" ht="15" customHeight="1" x14ac:dyDescent="0.35">
      <c r="B5630" s="117"/>
      <c r="C5630" s="117"/>
      <c r="D5630" s="117"/>
      <c r="E5630" s="117"/>
      <c r="F5630" s="117"/>
      <c r="G5630" s="117"/>
      <c r="H5630" s="117"/>
      <c r="I5630" s="117"/>
      <c r="J5630" s="117"/>
      <c r="K5630" s="117"/>
      <c r="L5630" s="117"/>
      <c r="M5630" s="117"/>
      <c r="N5630" s="117"/>
      <c r="O5630" s="117"/>
      <c r="P5630" s="117"/>
      <c r="Q5630" s="117"/>
      <c r="R5630" s="117"/>
      <c r="S5630" s="117"/>
      <c r="T5630" s="117"/>
      <c r="U5630" s="117"/>
      <c r="V5630" s="117"/>
      <c r="W5630" s="117"/>
      <c r="X5630" s="117"/>
      <c r="Y5630" s="117"/>
      <c r="Z5630" s="117"/>
      <c r="AA5630" s="117"/>
      <c r="AB5630" s="117"/>
      <c r="AC5630" s="117"/>
      <c r="AD5630" s="117"/>
      <c r="AE5630" s="117"/>
      <c r="AF5630" s="117"/>
      <c r="AG5630" s="117"/>
      <c r="AH5630" s="117"/>
    </row>
    <row r="5805" spans="2:34" ht="15" customHeight="1" x14ac:dyDescent="0.35">
      <c r="B5805" s="117"/>
      <c r="C5805" s="117"/>
      <c r="D5805" s="117"/>
      <c r="E5805" s="117"/>
      <c r="F5805" s="117"/>
      <c r="G5805" s="117"/>
      <c r="H5805" s="117"/>
      <c r="I5805" s="117"/>
      <c r="J5805" s="117"/>
      <c r="K5805" s="117"/>
      <c r="L5805" s="117"/>
      <c r="M5805" s="117"/>
      <c r="N5805" s="117"/>
      <c r="O5805" s="117"/>
      <c r="P5805" s="117"/>
      <c r="Q5805" s="117"/>
      <c r="R5805" s="117"/>
      <c r="S5805" s="117"/>
      <c r="T5805" s="117"/>
      <c r="U5805" s="117"/>
      <c r="V5805" s="117"/>
      <c r="W5805" s="117"/>
      <c r="X5805" s="117"/>
      <c r="Y5805" s="117"/>
      <c r="Z5805" s="117"/>
      <c r="AA5805" s="117"/>
      <c r="AB5805" s="117"/>
      <c r="AC5805" s="117"/>
      <c r="AD5805" s="117"/>
      <c r="AE5805" s="117"/>
      <c r="AF5805" s="117"/>
      <c r="AG5805" s="117"/>
      <c r="AH5805" s="117"/>
    </row>
    <row r="5980" spans="2:34" ht="15" customHeight="1" x14ac:dyDescent="0.35">
      <c r="B5980" s="117"/>
      <c r="C5980" s="117"/>
      <c r="D5980" s="117"/>
      <c r="E5980" s="117"/>
      <c r="F5980" s="117"/>
      <c r="G5980" s="117"/>
      <c r="H5980" s="117"/>
      <c r="I5980" s="117"/>
      <c r="J5980" s="117"/>
      <c r="K5980" s="117"/>
      <c r="L5980" s="117"/>
      <c r="M5980" s="117"/>
      <c r="N5980" s="117"/>
      <c r="O5980" s="117"/>
      <c r="P5980" s="117"/>
      <c r="Q5980" s="117"/>
      <c r="R5980" s="117"/>
      <c r="S5980" s="117"/>
      <c r="T5980" s="117"/>
      <c r="U5980" s="117"/>
      <c r="V5980" s="117"/>
      <c r="W5980" s="117"/>
      <c r="X5980" s="117"/>
      <c r="Y5980" s="117"/>
      <c r="Z5980" s="117"/>
      <c r="AA5980" s="117"/>
      <c r="AB5980" s="117"/>
      <c r="AC5980" s="117"/>
      <c r="AD5980" s="117"/>
      <c r="AE5980" s="117"/>
      <c r="AF5980" s="117"/>
      <c r="AG5980" s="117"/>
      <c r="AH5980" s="117"/>
    </row>
    <row r="6155" spans="2:34" ht="15" customHeight="1" x14ac:dyDescent="0.35">
      <c r="B6155" s="117"/>
      <c r="C6155" s="117"/>
      <c r="D6155" s="117"/>
      <c r="E6155" s="117"/>
      <c r="F6155" s="117"/>
      <c r="G6155" s="117"/>
      <c r="H6155" s="117"/>
      <c r="I6155" s="117"/>
      <c r="J6155" s="117"/>
      <c r="K6155" s="117"/>
      <c r="L6155" s="117"/>
      <c r="M6155" s="117"/>
      <c r="N6155" s="117"/>
      <c r="O6155" s="117"/>
      <c r="P6155" s="117"/>
      <c r="Q6155" s="117"/>
      <c r="R6155" s="117"/>
      <c r="S6155" s="117"/>
      <c r="T6155" s="117"/>
      <c r="U6155" s="117"/>
      <c r="V6155" s="117"/>
      <c r="W6155" s="117"/>
      <c r="X6155" s="117"/>
      <c r="Y6155" s="117"/>
      <c r="Z6155" s="117"/>
      <c r="AA6155" s="117"/>
      <c r="AB6155" s="117"/>
      <c r="AC6155" s="117"/>
      <c r="AD6155" s="117"/>
      <c r="AE6155" s="117"/>
      <c r="AF6155" s="117"/>
      <c r="AG6155" s="117"/>
      <c r="AH6155" s="117"/>
    </row>
    <row r="6330" spans="2:34" ht="15" customHeight="1" x14ac:dyDescent="0.35">
      <c r="B6330" s="117"/>
      <c r="C6330" s="117"/>
      <c r="D6330" s="117"/>
      <c r="E6330" s="117"/>
      <c r="F6330" s="117"/>
      <c r="G6330" s="117"/>
      <c r="H6330" s="117"/>
      <c r="I6330" s="117"/>
      <c r="J6330" s="117"/>
      <c r="K6330" s="117"/>
      <c r="L6330" s="117"/>
      <c r="M6330" s="117"/>
      <c r="N6330" s="117"/>
      <c r="O6330" s="117"/>
      <c r="P6330" s="117"/>
      <c r="Q6330" s="117"/>
      <c r="R6330" s="117"/>
      <c r="S6330" s="117"/>
      <c r="T6330" s="117"/>
      <c r="U6330" s="117"/>
      <c r="V6330" s="117"/>
      <c r="W6330" s="117"/>
      <c r="X6330" s="117"/>
      <c r="Y6330" s="117"/>
      <c r="Z6330" s="117"/>
      <c r="AA6330" s="117"/>
      <c r="AB6330" s="117"/>
      <c r="AC6330" s="117"/>
      <c r="AD6330" s="117"/>
      <c r="AE6330" s="117"/>
      <c r="AF6330" s="117"/>
      <c r="AG6330" s="117"/>
      <c r="AH6330" s="117"/>
    </row>
    <row r="6505" spans="2:34" ht="15" customHeight="1" x14ac:dyDescent="0.35">
      <c r="B6505" s="117"/>
      <c r="C6505" s="117"/>
      <c r="D6505" s="117"/>
      <c r="E6505" s="117"/>
      <c r="F6505" s="117"/>
      <c r="G6505" s="117"/>
      <c r="H6505" s="117"/>
      <c r="I6505" s="117"/>
      <c r="J6505" s="117"/>
      <c r="K6505" s="117"/>
      <c r="L6505" s="117"/>
      <c r="M6505" s="117"/>
      <c r="N6505" s="117"/>
      <c r="O6505" s="117"/>
      <c r="P6505" s="117"/>
      <c r="Q6505" s="117"/>
      <c r="R6505" s="117"/>
      <c r="S6505" s="117"/>
      <c r="T6505" s="117"/>
      <c r="U6505" s="117"/>
      <c r="V6505" s="117"/>
      <c r="W6505" s="117"/>
      <c r="X6505" s="117"/>
      <c r="Y6505" s="117"/>
      <c r="Z6505" s="117"/>
      <c r="AA6505" s="117"/>
      <c r="AB6505" s="117"/>
      <c r="AC6505" s="117"/>
      <c r="AD6505" s="117"/>
      <c r="AE6505" s="117"/>
      <c r="AF6505" s="117"/>
      <c r="AG6505" s="117"/>
      <c r="AH6505" s="117"/>
    </row>
    <row r="6680" spans="2:34" ht="15" customHeight="1" x14ac:dyDescent="0.35">
      <c r="B6680" s="117"/>
      <c r="C6680" s="117"/>
      <c r="D6680" s="117"/>
      <c r="E6680" s="117"/>
      <c r="F6680" s="117"/>
      <c r="G6680" s="117"/>
      <c r="H6680" s="117"/>
      <c r="I6680" s="117"/>
      <c r="J6680" s="117"/>
      <c r="K6680" s="117"/>
      <c r="L6680" s="117"/>
      <c r="M6680" s="117"/>
      <c r="N6680" s="117"/>
      <c r="O6680" s="117"/>
      <c r="P6680" s="117"/>
      <c r="Q6680" s="117"/>
      <c r="R6680" s="117"/>
      <c r="S6680" s="117"/>
      <c r="T6680" s="117"/>
      <c r="U6680" s="117"/>
      <c r="V6680" s="117"/>
      <c r="W6680" s="117"/>
      <c r="X6680" s="117"/>
      <c r="Y6680" s="117"/>
      <c r="Z6680" s="117"/>
      <c r="AA6680" s="117"/>
      <c r="AB6680" s="117"/>
      <c r="AC6680" s="117"/>
      <c r="AD6680" s="117"/>
      <c r="AE6680" s="117"/>
      <c r="AF6680" s="117"/>
      <c r="AG6680" s="117"/>
      <c r="AH6680" s="117"/>
    </row>
    <row r="6855" spans="2:34" ht="15" customHeight="1" x14ac:dyDescent="0.35">
      <c r="B6855" s="117"/>
      <c r="C6855" s="117"/>
      <c r="D6855" s="117"/>
      <c r="E6855" s="117"/>
      <c r="F6855" s="117"/>
      <c r="G6855" s="117"/>
      <c r="H6855" s="117"/>
      <c r="I6855" s="117"/>
      <c r="J6855" s="117"/>
      <c r="K6855" s="117"/>
      <c r="L6855" s="117"/>
      <c r="M6855" s="117"/>
      <c r="N6855" s="117"/>
      <c r="O6855" s="117"/>
      <c r="P6855" s="117"/>
      <c r="Q6855" s="117"/>
      <c r="R6855" s="117"/>
      <c r="S6855" s="117"/>
      <c r="T6855" s="117"/>
      <c r="U6855" s="117"/>
      <c r="V6855" s="117"/>
      <c r="W6855" s="117"/>
      <c r="X6855" s="117"/>
      <c r="Y6855" s="117"/>
      <c r="Z6855" s="117"/>
      <c r="AA6855" s="117"/>
      <c r="AB6855" s="117"/>
      <c r="AC6855" s="117"/>
      <c r="AD6855" s="117"/>
      <c r="AE6855" s="117"/>
      <c r="AF6855" s="117"/>
      <c r="AG6855" s="117"/>
      <c r="AH6855" s="117"/>
    </row>
    <row r="7030" spans="2:34" ht="15" customHeight="1" x14ac:dyDescent="0.35">
      <c r="B7030" s="117"/>
      <c r="C7030" s="117"/>
      <c r="D7030" s="117"/>
      <c r="E7030" s="117"/>
      <c r="F7030" s="117"/>
      <c r="G7030" s="117"/>
      <c r="H7030" s="117"/>
      <c r="I7030" s="117"/>
      <c r="J7030" s="117"/>
      <c r="K7030" s="117"/>
      <c r="L7030" s="117"/>
      <c r="M7030" s="117"/>
      <c r="N7030" s="117"/>
      <c r="O7030" s="117"/>
      <c r="P7030" s="117"/>
      <c r="Q7030" s="117"/>
      <c r="R7030" s="117"/>
      <c r="S7030" s="117"/>
      <c r="T7030" s="117"/>
      <c r="U7030" s="117"/>
      <c r="V7030" s="117"/>
      <c r="W7030" s="117"/>
      <c r="X7030" s="117"/>
      <c r="Y7030" s="117"/>
      <c r="Z7030" s="117"/>
      <c r="AA7030" s="117"/>
      <c r="AB7030" s="117"/>
      <c r="AC7030" s="117"/>
      <c r="AD7030" s="117"/>
      <c r="AE7030" s="117"/>
      <c r="AF7030" s="117"/>
      <c r="AG7030" s="117"/>
      <c r="AH7030" s="117"/>
    </row>
    <row r="7205" spans="2:34" ht="15" customHeight="1" x14ac:dyDescent="0.35">
      <c r="B7205" s="117"/>
      <c r="C7205" s="117"/>
      <c r="D7205" s="117"/>
      <c r="E7205" s="117"/>
      <c r="F7205" s="117"/>
      <c r="G7205" s="117"/>
      <c r="H7205" s="117"/>
      <c r="I7205" s="117"/>
      <c r="J7205" s="117"/>
      <c r="K7205" s="117"/>
      <c r="L7205" s="117"/>
      <c r="M7205" s="117"/>
      <c r="N7205" s="117"/>
      <c r="O7205" s="117"/>
      <c r="P7205" s="117"/>
      <c r="Q7205" s="117"/>
      <c r="R7205" s="117"/>
      <c r="S7205" s="117"/>
      <c r="T7205" s="117"/>
      <c r="U7205" s="117"/>
      <c r="V7205" s="117"/>
      <c r="W7205" s="117"/>
      <c r="X7205" s="117"/>
      <c r="Y7205" s="117"/>
      <c r="Z7205" s="117"/>
      <c r="AA7205" s="117"/>
      <c r="AB7205" s="117"/>
      <c r="AC7205" s="117"/>
      <c r="AD7205" s="117"/>
      <c r="AE7205" s="117"/>
      <c r="AF7205" s="117"/>
      <c r="AG7205" s="117"/>
      <c r="AH7205" s="117"/>
    </row>
    <row r="7380" spans="2:34" ht="15" customHeight="1" x14ac:dyDescent="0.35">
      <c r="B7380" s="117"/>
      <c r="C7380" s="117"/>
      <c r="D7380" s="117"/>
      <c r="E7380" s="117"/>
      <c r="F7380" s="117"/>
      <c r="G7380" s="117"/>
      <c r="H7380" s="117"/>
      <c r="I7380" s="117"/>
      <c r="J7380" s="117"/>
      <c r="K7380" s="117"/>
      <c r="L7380" s="117"/>
      <c r="M7380" s="117"/>
      <c r="N7380" s="117"/>
      <c r="O7380" s="117"/>
      <c r="P7380" s="117"/>
      <c r="Q7380" s="117"/>
      <c r="R7380" s="117"/>
      <c r="S7380" s="117"/>
      <c r="T7380" s="117"/>
      <c r="U7380" s="117"/>
      <c r="V7380" s="117"/>
      <c r="W7380" s="117"/>
      <c r="X7380" s="117"/>
      <c r="Y7380" s="117"/>
      <c r="Z7380" s="117"/>
      <c r="AA7380" s="117"/>
      <c r="AB7380" s="117"/>
      <c r="AC7380" s="117"/>
      <c r="AD7380" s="117"/>
      <c r="AE7380" s="117"/>
      <c r="AF7380" s="117"/>
      <c r="AG7380" s="117"/>
      <c r="AH7380" s="117"/>
    </row>
    <row r="7555" spans="2:34" ht="15" customHeight="1" x14ac:dyDescent="0.35">
      <c r="B7555" s="117"/>
      <c r="C7555" s="117"/>
      <c r="D7555" s="117"/>
      <c r="E7555" s="117"/>
      <c r="F7555" s="117"/>
      <c r="G7555" s="117"/>
      <c r="H7555" s="117"/>
      <c r="I7555" s="117"/>
      <c r="J7555" s="117"/>
      <c r="K7555" s="117"/>
      <c r="L7555" s="117"/>
      <c r="M7555" s="117"/>
      <c r="N7555" s="117"/>
      <c r="O7555" s="117"/>
      <c r="P7555" s="117"/>
      <c r="Q7555" s="117"/>
      <c r="R7555" s="117"/>
      <c r="S7555" s="117"/>
      <c r="T7555" s="117"/>
      <c r="U7555" s="117"/>
      <c r="V7555" s="117"/>
      <c r="W7555" s="117"/>
      <c r="X7555" s="117"/>
      <c r="Y7555" s="117"/>
      <c r="Z7555" s="117"/>
      <c r="AA7555" s="117"/>
      <c r="AB7555" s="117"/>
      <c r="AC7555" s="117"/>
      <c r="AD7555" s="117"/>
      <c r="AE7555" s="117"/>
      <c r="AF7555" s="117"/>
      <c r="AG7555" s="117"/>
      <c r="AH7555" s="117"/>
    </row>
    <row r="7730" spans="2:34" ht="15" customHeight="1" x14ac:dyDescent="0.35">
      <c r="B7730" s="117"/>
      <c r="C7730" s="117"/>
      <c r="D7730" s="117"/>
      <c r="E7730" s="117"/>
      <c r="F7730" s="117"/>
      <c r="G7730" s="117"/>
      <c r="H7730" s="117"/>
      <c r="I7730" s="117"/>
      <c r="J7730" s="117"/>
      <c r="K7730" s="117"/>
      <c r="L7730" s="117"/>
      <c r="M7730" s="117"/>
      <c r="N7730" s="117"/>
      <c r="O7730" s="117"/>
      <c r="P7730" s="117"/>
      <c r="Q7730" s="117"/>
      <c r="R7730" s="117"/>
      <c r="S7730" s="117"/>
      <c r="T7730" s="117"/>
      <c r="U7730" s="117"/>
      <c r="V7730" s="117"/>
      <c r="W7730" s="117"/>
      <c r="X7730" s="117"/>
      <c r="Y7730" s="117"/>
      <c r="Z7730" s="117"/>
      <c r="AA7730" s="117"/>
      <c r="AB7730" s="117"/>
      <c r="AC7730" s="117"/>
      <c r="AD7730" s="117"/>
      <c r="AE7730" s="117"/>
      <c r="AF7730" s="117"/>
      <c r="AG7730" s="117"/>
      <c r="AH7730" s="117"/>
    </row>
    <row r="7905" spans="2:34" ht="15" customHeight="1" x14ac:dyDescent="0.35">
      <c r="B7905" s="117"/>
      <c r="C7905" s="117"/>
      <c r="D7905" s="117"/>
      <c r="E7905" s="117"/>
      <c r="F7905" s="117"/>
      <c r="G7905" s="117"/>
      <c r="H7905" s="117"/>
      <c r="I7905" s="117"/>
      <c r="J7905" s="117"/>
      <c r="K7905" s="117"/>
      <c r="L7905" s="117"/>
      <c r="M7905" s="117"/>
      <c r="N7905" s="117"/>
      <c r="O7905" s="117"/>
      <c r="P7905" s="117"/>
      <c r="Q7905" s="117"/>
      <c r="R7905" s="117"/>
      <c r="S7905" s="117"/>
      <c r="T7905" s="117"/>
      <c r="U7905" s="117"/>
      <c r="V7905" s="117"/>
      <c r="W7905" s="117"/>
      <c r="X7905" s="117"/>
      <c r="Y7905" s="117"/>
      <c r="Z7905" s="117"/>
      <c r="AA7905" s="117"/>
      <c r="AB7905" s="117"/>
      <c r="AC7905" s="117"/>
      <c r="AD7905" s="117"/>
      <c r="AE7905" s="117"/>
      <c r="AF7905" s="117"/>
      <c r="AG7905" s="117"/>
      <c r="AH7905" s="117"/>
    </row>
    <row r="8080" spans="2:34" ht="15" customHeight="1" x14ac:dyDescent="0.35">
      <c r="B8080" s="117"/>
      <c r="C8080" s="117"/>
      <c r="D8080" s="117"/>
      <c r="E8080" s="117"/>
      <c r="F8080" s="117"/>
      <c r="G8080" s="117"/>
      <c r="H8080" s="117"/>
      <c r="I8080" s="117"/>
      <c r="J8080" s="117"/>
      <c r="K8080" s="117"/>
      <c r="L8080" s="117"/>
      <c r="M8080" s="117"/>
      <c r="N8080" s="117"/>
      <c r="O8080" s="117"/>
      <c r="P8080" s="117"/>
      <c r="Q8080" s="117"/>
      <c r="R8080" s="117"/>
      <c r="S8080" s="117"/>
      <c r="T8080" s="117"/>
      <c r="U8080" s="117"/>
      <c r="V8080" s="117"/>
      <c r="W8080" s="117"/>
      <c r="X8080" s="117"/>
      <c r="Y8080" s="117"/>
      <c r="Z8080" s="117"/>
      <c r="AA8080" s="117"/>
      <c r="AB8080" s="117"/>
      <c r="AC8080" s="117"/>
      <c r="AD8080" s="117"/>
      <c r="AE8080" s="117"/>
      <c r="AF8080" s="117"/>
      <c r="AG8080" s="117"/>
      <c r="AH8080" s="117"/>
    </row>
    <row r="8255" spans="2:34" ht="15" customHeight="1" x14ac:dyDescent="0.35">
      <c r="B8255" s="117"/>
      <c r="C8255" s="117"/>
      <c r="D8255" s="117"/>
      <c r="E8255" s="117"/>
      <c r="F8255" s="117"/>
      <c r="G8255" s="117"/>
      <c r="H8255" s="117"/>
      <c r="I8255" s="117"/>
      <c r="J8255" s="117"/>
      <c r="K8255" s="117"/>
      <c r="L8255" s="117"/>
      <c r="M8255" s="117"/>
      <c r="N8255" s="117"/>
      <c r="O8255" s="117"/>
      <c r="P8255" s="117"/>
      <c r="Q8255" s="117"/>
      <c r="R8255" s="117"/>
      <c r="S8255" s="117"/>
      <c r="T8255" s="117"/>
      <c r="U8255" s="117"/>
      <c r="V8255" s="117"/>
      <c r="W8255" s="117"/>
      <c r="X8255" s="117"/>
      <c r="Y8255" s="117"/>
      <c r="Z8255" s="117"/>
      <c r="AA8255" s="117"/>
      <c r="AB8255" s="117"/>
      <c r="AC8255" s="117"/>
      <c r="AD8255" s="117"/>
      <c r="AE8255" s="117"/>
      <c r="AF8255" s="117"/>
      <c r="AG8255" s="117"/>
      <c r="AH8255" s="117"/>
    </row>
    <row r="8430" spans="2:34" ht="15" customHeight="1" x14ac:dyDescent="0.35">
      <c r="B8430" s="117"/>
      <c r="C8430" s="117"/>
      <c r="D8430" s="117"/>
      <c r="E8430" s="117"/>
      <c r="F8430" s="117"/>
      <c r="G8430" s="117"/>
      <c r="H8430" s="117"/>
      <c r="I8430" s="117"/>
      <c r="J8430" s="117"/>
      <c r="K8430" s="117"/>
      <c r="L8430" s="117"/>
      <c r="M8430" s="117"/>
      <c r="N8430" s="117"/>
      <c r="O8430" s="117"/>
      <c r="P8430" s="117"/>
      <c r="Q8430" s="117"/>
      <c r="R8430" s="117"/>
      <c r="S8430" s="117"/>
      <c r="T8430" s="117"/>
      <c r="U8430" s="117"/>
      <c r="V8430" s="117"/>
      <c r="W8430" s="117"/>
      <c r="X8430" s="117"/>
      <c r="Y8430" s="117"/>
      <c r="Z8430" s="117"/>
      <c r="AA8430" s="117"/>
      <c r="AB8430" s="117"/>
      <c r="AC8430" s="117"/>
      <c r="AD8430" s="117"/>
      <c r="AE8430" s="117"/>
      <c r="AF8430" s="117"/>
      <c r="AG8430" s="117"/>
      <c r="AH8430" s="117"/>
    </row>
    <row r="8605" spans="2:34" ht="15" customHeight="1" x14ac:dyDescent="0.35">
      <c r="B8605" s="117"/>
      <c r="C8605" s="117"/>
      <c r="D8605" s="117"/>
      <c r="E8605" s="117"/>
      <c r="F8605" s="117"/>
      <c r="G8605" s="117"/>
      <c r="H8605" s="117"/>
      <c r="I8605" s="117"/>
      <c r="J8605" s="117"/>
      <c r="K8605" s="117"/>
      <c r="L8605" s="117"/>
      <c r="M8605" s="117"/>
      <c r="N8605" s="117"/>
      <c r="O8605" s="117"/>
      <c r="P8605" s="117"/>
      <c r="Q8605" s="117"/>
      <c r="R8605" s="117"/>
      <c r="S8605" s="117"/>
      <c r="T8605" s="117"/>
      <c r="U8605" s="117"/>
      <c r="V8605" s="117"/>
      <c r="W8605" s="117"/>
      <c r="X8605" s="117"/>
      <c r="Y8605" s="117"/>
      <c r="Z8605" s="117"/>
      <c r="AA8605" s="117"/>
      <c r="AB8605" s="117"/>
      <c r="AC8605" s="117"/>
      <c r="AD8605" s="117"/>
      <c r="AE8605" s="117"/>
      <c r="AF8605" s="117"/>
      <c r="AG8605" s="117"/>
      <c r="AH8605" s="117"/>
    </row>
    <row r="8780" spans="2:34" ht="15" customHeight="1" x14ac:dyDescent="0.35">
      <c r="B8780" s="117"/>
      <c r="C8780" s="117"/>
      <c r="D8780" s="117"/>
      <c r="E8780" s="117"/>
      <c r="F8780" s="117"/>
      <c r="G8780" s="117"/>
      <c r="H8780" s="117"/>
      <c r="I8780" s="117"/>
      <c r="J8780" s="117"/>
      <c r="K8780" s="117"/>
      <c r="L8780" s="117"/>
      <c r="M8780" s="117"/>
      <c r="N8780" s="117"/>
      <c r="O8780" s="117"/>
      <c r="P8780" s="117"/>
      <c r="Q8780" s="117"/>
      <c r="R8780" s="117"/>
      <c r="S8780" s="117"/>
      <c r="T8780" s="117"/>
      <c r="U8780" s="117"/>
      <c r="V8780" s="117"/>
      <c r="W8780" s="117"/>
      <c r="X8780" s="117"/>
      <c r="Y8780" s="117"/>
      <c r="Z8780" s="117"/>
      <c r="AA8780" s="117"/>
      <c r="AB8780" s="117"/>
      <c r="AC8780" s="117"/>
      <c r="AD8780" s="117"/>
      <c r="AE8780" s="117"/>
      <c r="AF8780" s="117"/>
      <c r="AG8780" s="117"/>
      <c r="AH8780" s="117"/>
    </row>
    <row r="8955" spans="2:34" ht="15" customHeight="1" x14ac:dyDescent="0.35">
      <c r="B8955" s="117"/>
      <c r="C8955" s="117"/>
      <c r="D8955" s="117"/>
      <c r="E8955" s="117"/>
      <c r="F8955" s="117"/>
      <c r="G8955" s="117"/>
      <c r="H8955" s="117"/>
      <c r="I8955" s="117"/>
      <c r="J8955" s="117"/>
      <c r="K8955" s="117"/>
      <c r="L8955" s="117"/>
      <c r="M8955" s="117"/>
      <c r="N8955" s="117"/>
      <c r="O8955" s="117"/>
      <c r="P8955" s="117"/>
      <c r="Q8955" s="117"/>
      <c r="R8955" s="117"/>
      <c r="S8955" s="117"/>
      <c r="T8955" s="117"/>
      <c r="U8955" s="117"/>
      <c r="V8955" s="117"/>
      <c r="W8955" s="117"/>
      <c r="X8955" s="117"/>
      <c r="Y8955" s="117"/>
      <c r="Z8955" s="117"/>
      <c r="AA8955" s="117"/>
      <c r="AB8955" s="117"/>
      <c r="AC8955" s="117"/>
      <c r="AD8955" s="117"/>
      <c r="AE8955" s="117"/>
      <c r="AF8955" s="117"/>
      <c r="AG8955" s="117"/>
      <c r="AH8955" s="117"/>
    </row>
    <row r="9130" spans="2:34" ht="15" customHeight="1" x14ac:dyDescent="0.35">
      <c r="B9130" s="117"/>
      <c r="C9130" s="117"/>
      <c r="D9130" s="117"/>
      <c r="E9130" s="117"/>
      <c r="F9130" s="117"/>
      <c r="G9130" s="117"/>
      <c r="H9130" s="117"/>
      <c r="I9130" s="117"/>
      <c r="J9130" s="117"/>
      <c r="K9130" s="117"/>
      <c r="L9130" s="117"/>
      <c r="M9130" s="117"/>
      <c r="N9130" s="117"/>
      <c r="O9130" s="117"/>
      <c r="P9130" s="117"/>
      <c r="Q9130" s="117"/>
      <c r="R9130" s="117"/>
      <c r="S9130" s="117"/>
      <c r="T9130" s="117"/>
      <c r="U9130" s="117"/>
      <c r="V9130" s="117"/>
      <c r="W9130" s="117"/>
      <c r="X9130" s="117"/>
      <c r="Y9130" s="117"/>
      <c r="Z9130" s="117"/>
      <c r="AA9130" s="117"/>
      <c r="AB9130" s="117"/>
      <c r="AC9130" s="117"/>
      <c r="AD9130" s="117"/>
      <c r="AE9130" s="117"/>
      <c r="AF9130" s="117"/>
      <c r="AG9130" s="117"/>
      <c r="AH9130" s="117"/>
    </row>
    <row r="9305" spans="2:34" ht="15" customHeight="1" x14ac:dyDescent="0.35">
      <c r="B9305" s="117"/>
      <c r="C9305" s="117"/>
      <c r="D9305" s="117"/>
      <c r="E9305" s="117"/>
      <c r="F9305" s="117"/>
      <c r="G9305" s="117"/>
      <c r="H9305" s="117"/>
      <c r="I9305" s="117"/>
      <c r="J9305" s="117"/>
      <c r="K9305" s="117"/>
      <c r="L9305" s="117"/>
      <c r="M9305" s="117"/>
      <c r="N9305" s="117"/>
      <c r="O9305" s="117"/>
      <c r="P9305" s="117"/>
      <c r="Q9305" s="117"/>
      <c r="R9305" s="117"/>
      <c r="S9305" s="117"/>
      <c r="T9305" s="117"/>
      <c r="U9305" s="117"/>
      <c r="V9305" s="117"/>
      <c r="W9305" s="117"/>
      <c r="X9305" s="117"/>
      <c r="Y9305" s="117"/>
      <c r="Z9305" s="117"/>
      <c r="AA9305" s="117"/>
      <c r="AB9305" s="117"/>
      <c r="AC9305" s="117"/>
      <c r="AD9305" s="117"/>
      <c r="AE9305" s="117"/>
      <c r="AF9305" s="117"/>
      <c r="AG9305" s="117"/>
      <c r="AH9305" s="117"/>
    </row>
    <row r="9480" spans="2:34" ht="15" customHeight="1" x14ac:dyDescent="0.35">
      <c r="B9480" s="117"/>
      <c r="C9480" s="117"/>
      <c r="D9480" s="117"/>
      <c r="E9480" s="117"/>
      <c r="F9480" s="117"/>
      <c r="G9480" s="117"/>
      <c r="H9480" s="117"/>
      <c r="I9480" s="117"/>
      <c r="J9480" s="117"/>
      <c r="K9480" s="117"/>
      <c r="L9480" s="117"/>
      <c r="M9480" s="117"/>
      <c r="N9480" s="117"/>
      <c r="O9480" s="117"/>
      <c r="P9480" s="117"/>
      <c r="Q9480" s="117"/>
      <c r="R9480" s="117"/>
      <c r="S9480" s="117"/>
      <c r="T9480" s="117"/>
      <c r="U9480" s="117"/>
      <c r="V9480" s="117"/>
      <c r="W9480" s="117"/>
      <c r="X9480" s="117"/>
      <c r="Y9480" s="117"/>
      <c r="Z9480" s="117"/>
      <c r="AA9480" s="117"/>
      <c r="AB9480" s="117"/>
      <c r="AC9480" s="117"/>
      <c r="AD9480" s="117"/>
      <c r="AE9480" s="117"/>
      <c r="AF9480" s="117"/>
      <c r="AG9480" s="117"/>
      <c r="AH9480" s="117"/>
    </row>
    <row r="9655" spans="2:34" ht="15" customHeight="1" x14ac:dyDescent="0.35">
      <c r="B9655" s="117"/>
      <c r="C9655" s="117"/>
      <c r="D9655" s="117"/>
      <c r="E9655" s="117"/>
      <c r="F9655" s="117"/>
      <c r="G9655" s="117"/>
      <c r="H9655" s="117"/>
      <c r="I9655" s="117"/>
      <c r="J9655" s="117"/>
      <c r="K9655" s="117"/>
      <c r="L9655" s="117"/>
      <c r="M9655" s="117"/>
      <c r="N9655" s="117"/>
      <c r="O9655" s="117"/>
      <c r="P9655" s="117"/>
      <c r="Q9655" s="117"/>
      <c r="R9655" s="117"/>
      <c r="S9655" s="117"/>
      <c r="T9655" s="117"/>
      <c r="U9655" s="117"/>
      <c r="V9655" s="117"/>
      <c r="W9655" s="117"/>
      <c r="X9655" s="117"/>
      <c r="Y9655" s="117"/>
      <c r="Z9655" s="117"/>
      <c r="AA9655" s="117"/>
      <c r="AB9655" s="117"/>
      <c r="AC9655" s="117"/>
      <c r="AD9655" s="117"/>
      <c r="AE9655" s="117"/>
      <c r="AF9655" s="117"/>
      <c r="AG9655" s="117"/>
      <c r="AH9655" s="117"/>
    </row>
    <row r="9830" spans="2:34" ht="15" customHeight="1" x14ac:dyDescent="0.35">
      <c r="B9830" s="117"/>
      <c r="C9830" s="117"/>
      <c r="D9830" s="117"/>
      <c r="E9830" s="117"/>
      <c r="F9830" s="117"/>
      <c r="G9830" s="117"/>
      <c r="H9830" s="117"/>
      <c r="I9830" s="117"/>
      <c r="J9830" s="117"/>
      <c r="K9830" s="117"/>
      <c r="L9830" s="117"/>
      <c r="M9830" s="117"/>
      <c r="N9830" s="117"/>
      <c r="O9830" s="117"/>
      <c r="P9830" s="117"/>
      <c r="Q9830" s="117"/>
      <c r="R9830" s="117"/>
      <c r="S9830" s="117"/>
      <c r="T9830" s="117"/>
      <c r="U9830" s="117"/>
      <c r="V9830" s="117"/>
      <c r="W9830" s="117"/>
      <c r="X9830" s="117"/>
      <c r="Y9830" s="117"/>
      <c r="Z9830" s="117"/>
      <c r="AA9830" s="117"/>
      <c r="AB9830" s="117"/>
      <c r="AC9830" s="117"/>
      <c r="AD9830" s="117"/>
      <c r="AE9830" s="117"/>
      <c r="AF9830" s="117"/>
      <c r="AG9830" s="117"/>
      <c r="AH9830" s="117"/>
    </row>
    <row r="9911" spans="2:34" ht="15" customHeight="1" x14ac:dyDescent="0.35">
      <c r="B9911" s="117"/>
      <c r="C9911" s="117"/>
      <c r="D9911" s="117"/>
      <c r="E9911" s="117"/>
      <c r="F9911" s="117"/>
      <c r="G9911" s="117"/>
      <c r="H9911" s="117"/>
      <c r="I9911" s="117"/>
      <c r="J9911" s="117"/>
      <c r="K9911" s="117"/>
      <c r="L9911" s="117"/>
      <c r="M9911" s="117"/>
      <c r="N9911" s="117"/>
      <c r="O9911" s="117"/>
      <c r="P9911" s="117"/>
      <c r="Q9911" s="117"/>
      <c r="R9911" s="117"/>
      <c r="S9911" s="117"/>
      <c r="T9911" s="117"/>
      <c r="U9911" s="117"/>
      <c r="V9911" s="117"/>
      <c r="W9911" s="117"/>
      <c r="X9911" s="117"/>
      <c r="Y9911" s="117"/>
      <c r="Z9911" s="117"/>
      <c r="AA9911" s="117"/>
      <c r="AB9911" s="117"/>
      <c r="AC9911" s="117"/>
      <c r="AD9911" s="117"/>
      <c r="AE9911" s="117"/>
      <c r="AF9911" s="117"/>
      <c r="AG9911" s="117"/>
      <c r="AH9911" s="117"/>
    </row>
    <row r="9961" spans="2:34" ht="15" customHeight="1" x14ac:dyDescent="0.35">
      <c r="B9961" s="117"/>
      <c r="C9961" s="117"/>
      <c r="D9961" s="117"/>
      <c r="E9961" s="117"/>
      <c r="F9961" s="117"/>
      <c r="G9961" s="117"/>
      <c r="H9961" s="117"/>
      <c r="I9961" s="117"/>
      <c r="J9961" s="117"/>
      <c r="K9961" s="117"/>
      <c r="L9961" s="117"/>
      <c r="M9961" s="117"/>
      <c r="N9961" s="117"/>
      <c r="O9961" s="117"/>
      <c r="P9961" s="117"/>
      <c r="Q9961" s="117"/>
      <c r="R9961" s="117"/>
      <c r="S9961" s="117"/>
      <c r="T9961" s="117"/>
      <c r="U9961" s="117"/>
      <c r="V9961" s="117"/>
      <c r="W9961" s="117"/>
      <c r="X9961" s="117"/>
      <c r="Y9961" s="117"/>
      <c r="Z9961" s="117"/>
      <c r="AA9961" s="117"/>
      <c r="AB9961" s="117"/>
      <c r="AC9961" s="117"/>
      <c r="AD9961" s="117"/>
      <c r="AE9961" s="117"/>
      <c r="AF9961" s="117"/>
      <c r="AG9961" s="117"/>
      <c r="AH9961" s="117"/>
    </row>
    <row r="10011" spans="2:34" ht="15" customHeight="1" x14ac:dyDescent="0.35">
      <c r="B10011" s="117"/>
      <c r="C10011" s="117"/>
      <c r="D10011" s="117"/>
      <c r="E10011" s="117"/>
      <c r="F10011" s="117"/>
      <c r="G10011" s="117"/>
      <c r="H10011" s="117"/>
      <c r="I10011" s="117"/>
      <c r="J10011" s="117"/>
      <c r="K10011" s="117"/>
      <c r="L10011" s="117"/>
      <c r="M10011" s="117"/>
      <c r="N10011" s="117"/>
      <c r="O10011" s="117"/>
      <c r="P10011" s="117"/>
      <c r="Q10011" s="117"/>
      <c r="R10011" s="117"/>
      <c r="S10011" s="117"/>
      <c r="T10011" s="117"/>
      <c r="U10011" s="117"/>
      <c r="V10011" s="117"/>
      <c r="W10011" s="117"/>
      <c r="X10011" s="117"/>
      <c r="Y10011" s="117"/>
      <c r="Z10011" s="117"/>
      <c r="AA10011" s="117"/>
      <c r="AB10011" s="117"/>
      <c r="AC10011" s="117"/>
      <c r="AD10011" s="117"/>
      <c r="AE10011" s="117"/>
      <c r="AF10011" s="117"/>
      <c r="AG10011" s="117"/>
      <c r="AH10011" s="117"/>
    </row>
    <row r="10061" spans="2:34" ht="15" customHeight="1" x14ac:dyDescent="0.35">
      <c r="B10061" s="117"/>
      <c r="C10061" s="117"/>
      <c r="D10061" s="117"/>
      <c r="E10061" s="117"/>
      <c r="F10061" s="117"/>
      <c r="G10061" s="117"/>
      <c r="H10061" s="117"/>
      <c r="I10061" s="117"/>
      <c r="J10061" s="117"/>
      <c r="K10061" s="117"/>
      <c r="L10061" s="117"/>
      <c r="M10061" s="117"/>
      <c r="N10061" s="117"/>
      <c r="O10061" s="117"/>
      <c r="P10061" s="117"/>
      <c r="Q10061" s="117"/>
      <c r="R10061" s="117"/>
      <c r="S10061" s="117"/>
      <c r="T10061" s="117"/>
      <c r="U10061" s="117"/>
      <c r="V10061" s="117"/>
      <c r="W10061" s="117"/>
      <c r="X10061" s="117"/>
      <c r="Y10061" s="117"/>
      <c r="Z10061" s="117"/>
      <c r="AA10061" s="117"/>
      <c r="AB10061" s="117"/>
      <c r="AC10061" s="117"/>
      <c r="AD10061" s="117"/>
      <c r="AE10061" s="117"/>
      <c r="AF10061" s="117"/>
      <c r="AG10061" s="117"/>
      <c r="AH10061" s="117"/>
    </row>
    <row r="10111" spans="2:34" ht="15" customHeight="1" x14ac:dyDescent="0.35">
      <c r="B10111" s="117"/>
      <c r="C10111" s="117"/>
      <c r="D10111" s="117"/>
      <c r="E10111" s="117"/>
      <c r="F10111" s="117"/>
      <c r="G10111" s="117"/>
      <c r="H10111" s="117"/>
      <c r="I10111" s="117"/>
      <c r="J10111" s="117"/>
      <c r="K10111" s="117"/>
      <c r="L10111" s="117"/>
      <c r="M10111" s="117"/>
      <c r="N10111" s="117"/>
      <c r="O10111" s="117"/>
      <c r="P10111" s="117"/>
      <c r="Q10111" s="117"/>
      <c r="R10111" s="117"/>
      <c r="S10111" s="117"/>
      <c r="T10111" s="117"/>
      <c r="U10111" s="117"/>
      <c r="V10111" s="117"/>
      <c r="W10111" s="117"/>
      <c r="X10111" s="117"/>
      <c r="Y10111" s="117"/>
      <c r="Z10111" s="117"/>
      <c r="AA10111" s="117"/>
      <c r="AB10111" s="117"/>
      <c r="AC10111" s="117"/>
      <c r="AD10111" s="117"/>
      <c r="AE10111" s="117"/>
      <c r="AF10111" s="117"/>
      <c r="AG10111" s="117"/>
      <c r="AH10111" s="117"/>
    </row>
    <row r="10161" spans="2:34" ht="15" customHeight="1" x14ac:dyDescent="0.35">
      <c r="B10161" s="117"/>
      <c r="C10161" s="117"/>
      <c r="D10161" s="117"/>
      <c r="E10161" s="117"/>
      <c r="F10161" s="117"/>
      <c r="G10161" s="117"/>
      <c r="H10161" s="117"/>
      <c r="I10161" s="117"/>
      <c r="J10161" s="117"/>
      <c r="K10161" s="117"/>
      <c r="L10161" s="117"/>
      <c r="M10161" s="117"/>
      <c r="N10161" s="117"/>
      <c r="O10161" s="117"/>
      <c r="P10161" s="117"/>
      <c r="Q10161" s="117"/>
      <c r="R10161" s="117"/>
      <c r="S10161" s="117"/>
      <c r="T10161" s="117"/>
      <c r="U10161" s="117"/>
      <c r="V10161" s="117"/>
      <c r="W10161" s="117"/>
      <c r="X10161" s="117"/>
      <c r="Y10161" s="117"/>
      <c r="Z10161" s="117"/>
      <c r="AA10161" s="117"/>
      <c r="AB10161" s="117"/>
      <c r="AC10161" s="117"/>
      <c r="AD10161" s="117"/>
      <c r="AE10161" s="117"/>
      <c r="AF10161" s="117"/>
      <c r="AG10161" s="117"/>
      <c r="AH10161" s="117"/>
    </row>
    <row r="10211" spans="2:34" ht="15" customHeight="1" x14ac:dyDescent="0.35">
      <c r="B10211" s="117"/>
      <c r="C10211" s="117"/>
      <c r="D10211" s="117"/>
      <c r="E10211" s="117"/>
      <c r="F10211" s="117"/>
      <c r="G10211" s="117"/>
      <c r="H10211" s="117"/>
      <c r="I10211" s="117"/>
      <c r="J10211" s="117"/>
      <c r="K10211" s="117"/>
      <c r="L10211" s="117"/>
      <c r="M10211" s="117"/>
      <c r="N10211" s="117"/>
      <c r="O10211" s="117"/>
      <c r="P10211" s="117"/>
      <c r="Q10211" s="117"/>
      <c r="R10211" s="117"/>
      <c r="S10211" s="117"/>
      <c r="T10211" s="117"/>
      <c r="U10211" s="117"/>
      <c r="V10211" s="117"/>
      <c r="W10211" s="117"/>
      <c r="X10211" s="117"/>
      <c r="Y10211" s="117"/>
      <c r="Z10211" s="117"/>
      <c r="AA10211" s="117"/>
      <c r="AB10211" s="117"/>
      <c r="AC10211" s="117"/>
      <c r="AD10211" s="117"/>
      <c r="AE10211" s="117"/>
      <c r="AF10211" s="117"/>
      <c r="AG10211" s="117"/>
      <c r="AH10211" s="117"/>
    </row>
    <row r="10261" spans="2:34" ht="15" customHeight="1" x14ac:dyDescent="0.35">
      <c r="B10261" s="117"/>
      <c r="C10261" s="117"/>
      <c r="D10261" s="117"/>
      <c r="E10261" s="117"/>
      <c r="F10261" s="117"/>
      <c r="G10261" s="117"/>
      <c r="H10261" s="117"/>
      <c r="I10261" s="117"/>
      <c r="J10261" s="117"/>
      <c r="K10261" s="117"/>
      <c r="L10261" s="117"/>
      <c r="M10261" s="117"/>
      <c r="N10261" s="117"/>
      <c r="O10261" s="117"/>
      <c r="P10261" s="117"/>
      <c r="Q10261" s="117"/>
      <c r="R10261" s="117"/>
      <c r="S10261" s="117"/>
      <c r="T10261" s="117"/>
      <c r="U10261" s="117"/>
      <c r="V10261" s="117"/>
      <c r="W10261" s="117"/>
      <c r="X10261" s="117"/>
      <c r="Y10261" s="117"/>
      <c r="Z10261" s="117"/>
      <c r="AA10261" s="117"/>
      <c r="AB10261" s="117"/>
      <c r="AC10261" s="117"/>
      <c r="AD10261" s="117"/>
      <c r="AE10261" s="117"/>
      <c r="AF10261" s="117"/>
      <c r="AG10261" s="117"/>
      <c r="AH10261" s="117"/>
    </row>
    <row r="10311" spans="2:34" ht="15" customHeight="1" x14ac:dyDescent="0.35">
      <c r="B10311" s="117"/>
      <c r="C10311" s="117"/>
      <c r="D10311" s="117"/>
      <c r="E10311" s="117"/>
      <c r="F10311" s="117"/>
      <c r="G10311" s="117"/>
      <c r="H10311" s="117"/>
      <c r="I10311" s="117"/>
      <c r="J10311" s="117"/>
      <c r="K10311" s="117"/>
      <c r="L10311" s="117"/>
      <c r="M10311" s="117"/>
      <c r="N10311" s="117"/>
      <c r="O10311" s="117"/>
      <c r="P10311" s="117"/>
      <c r="Q10311" s="117"/>
      <c r="R10311" s="117"/>
      <c r="S10311" s="117"/>
      <c r="T10311" s="117"/>
      <c r="U10311" s="117"/>
      <c r="V10311" s="117"/>
      <c r="W10311" s="117"/>
      <c r="X10311" s="117"/>
      <c r="Y10311" s="117"/>
      <c r="Z10311" s="117"/>
      <c r="AA10311" s="117"/>
      <c r="AB10311" s="117"/>
      <c r="AC10311" s="117"/>
      <c r="AD10311" s="117"/>
      <c r="AE10311" s="117"/>
      <c r="AF10311" s="117"/>
      <c r="AG10311" s="117"/>
      <c r="AH10311" s="117"/>
    </row>
    <row r="10361" spans="2:34" ht="15" customHeight="1" x14ac:dyDescent="0.35">
      <c r="B10361" s="117"/>
      <c r="C10361" s="117"/>
      <c r="D10361" s="117"/>
      <c r="E10361" s="117"/>
      <c r="F10361" s="117"/>
      <c r="G10361" s="117"/>
      <c r="H10361" s="117"/>
      <c r="I10361" s="117"/>
      <c r="J10361" s="117"/>
      <c r="K10361" s="117"/>
      <c r="L10361" s="117"/>
      <c r="M10361" s="117"/>
      <c r="N10361" s="117"/>
      <c r="O10361" s="117"/>
      <c r="P10361" s="117"/>
      <c r="Q10361" s="117"/>
      <c r="R10361" s="117"/>
      <c r="S10361" s="117"/>
      <c r="T10361" s="117"/>
      <c r="U10361" s="117"/>
      <c r="V10361" s="117"/>
      <c r="W10361" s="117"/>
      <c r="X10361" s="117"/>
      <c r="Y10361" s="117"/>
      <c r="Z10361" s="117"/>
      <c r="AA10361" s="117"/>
      <c r="AB10361" s="117"/>
      <c r="AC10361" s="117"/>
      <c r="AD10361" s="117"/>
      <c r="AE10361" s="117"/>
      <c r="AF10361" s="117"/>
      <c r="AG10361" s="117"/>
      <c r="AH10361" s="117"/>
    </row>
    <row r="10411" spans="2:34" ht="15" customHeight="1" x14ac:dyDescent="0.35">
      <c r="B10411" s="117"/>
      <c r="C10411" s="117"/>
      <c r="D10411" s="117"/>
      <c r="E10411" s="117"/>
      <c r="F10411" s="117"/>
      <c r="G10411" s="117"/>
      <c r="H10411" s="117"/>
      <c r="I10411" s="117"/>
      <c r="J10411" s="117"/>
      <c r="K10411" s="117"/>
      <c r="L10411" s="117"/>
      <c r="M10411" s="117"/>
      <c r="N10411" s="117"/>
      <c r="O10411" s="117"/>
      <c r="P10411" s="117"/>
      <c r="Q10411" s="117"/>
      <c r="R10411" s="117"/>
      <c r="S10411" s="117"/>
      <c r="T10411" s="117"/>
      <c r="U10411" s="117"/>
      <c r="V10411" s="117"/>
      <c r="W10411" s="117"/>
      <c r="X10411" s="117"/>
      <c r="Y10411" s="117"/>
      <c r="Z10411" s="117"/>
      <c r="AA10411" s="117"/>
      <c r="AB10411" s="117"/>
      <c r="AC10411" s="117"/>
      <c r="AD10411" s="117"/>
      <c r="AE10411" s="117"/>
      <c r="AF10411" s="117"/>
      <c r="AG10411" s="117"/>
      <c r="AH10411" s="117"/>
    </row>
    <row r="10461" spans="2:34" ht="15" customHeight="1" x14ac:dyDescent="0.35">
      <c r="B10461" s="117"/>
      <c r="C10461" s="117"/>
      <c r="D10461" s="117"/>
      <c r="E10461" s="117"/>
      <c r="F10461" s="117"/>
      <c r="G10461" s="117"/>
      <c r="H10461" s="117"/>
      <c r="I10461" s="117"/>
      <c r="J10461" s="117"/>
      <c r="K10461" s="117"/>
      <c r="L10461" s="117"/>
      <c r="M10461" s="117"/>
      <c r="N10461" s="117"/>
      <c r="O10461" s="117"/>
      <c r="P10461" s="117"/>
      <c r="Q10461" s="117"/>
      <c r="R10461" s="117"/>
      <c r="S10461" s="117"/>
      <c r="T10461" s="117"/>
      <c r="U10461" s="117"/>
      <c r="V10461" s="117"/>
      <c r="W10461" s="117"/>
      <c r="X10461" s="117"/>
      <c r="Y10461" s="117"/>
      <c r="Z10461" s="117"/>
      <c r="AA10461" s="117"/>
      <c r="AB10461" s="117"/>
      <c r="AC10461" s="117"/>
      <c r="AD10461" s="117"/>
      <c r="AE10461" s="117"/>
      <c r="AF10461" s="117"/>
      <c r="AG10461" s="117"/>
      <c r="AH10461" s="117"/>
    </row>
    <row r="10511" spans="2:34" ht="15" customHeight="1" x14ac:dyDescent="0.35">
      <c r="B10511" s="117"/>
      <c r="C10511" s="117"/>
      <c r="D10511" s="117"/>
      <c r="E10511" s="117"/>
      <c r="F10511" s="117"/>
      <c r="G10511" s="117"/>
      <c r="H10511" s="117"/>
      <c r="I10511" s="117"/>
      <c r="J10511" s="117"/>
      <c r="K10511" s="117"/>
      <c r="L10511" s="117"/>
      <c r="M10511" s="117"/>
      <c r="N10511" s="117"/>
      <c r="O10511" s="117"/>
      <c r="P10511" s="117"/>
      <c r="Q10511" s="117"/>
      <c r="R10511" s="117"/>
      <c r="S10511" s="117"/>
      <c r="T10511" s="117"/>
      <c r="U10511" s="117"/>
      <c r="V10511" s="117"/>
      <c r="W10511" s="117"/>
      <c r="X10511" s="117"/>
      <c r="Y10511" s="117"/>
      <c r="Z10511" s="117"/>
      <c r="AA10511" s="117"/>
      <c r="AB10511" s="117"/>
      <c r="AC10511" s="117"/>
      <c r="AD10511" s="117"/>
      <c r="AE10511" s="117"/>
      <c r="AF10511" s="117"/>
      <c r="AG10511" s="117"/>
      <c r="AH10511" s="117"/>
    </row>
    <row r="10561" spans="2:34" ht="15" customHeight="1" x14ac:dyDescent="0.35">
      <c r="B10561" s="117"/>
      <c r="C10561" s="117"/>
      <c r="D10561" s="117"/>
      <c r="E10561" s="117"/>
      <c r="F10561" s="117"/>
      <c r="G10561" s="117"/>
      <c r="H10561" s="117"/>
      <c r="I10561" s="117"/>
      <c r="J10561" s="117"/>
      <c r="K10561" s="117"/>
      <c r="L10561" s="117"/>
      <c r="M10561" s="117"/>
      <c r="N10561" s="117"/>
      <c r="O10561" s="117"/>
      <c r="P10561" s="117"/>
      <c r="Q10561" s="117"/>
      <c r="R10561" s="117"/>
      <c r="S10561" s="117"/>
      <c r="T10561" s="117"/>
      <c r="U10561" s="117"/>
      <c r="V10561" s="117"/>
      <c r="W10561" s="117"/>
      <c r="X10561" s="117"/>
      <c r="Y10561" s="117"/>
      <c r="Z10561" s="117"/>
      <c r="AA10561" s="117"/>
      <c r="AB10561" s="117"/>
      <c r="AC10561" s="117"/>
      <c r="AD10561" s="117"/>
      <c r="AE10561" s="117"/>
      <c r="AF10561" s="117"/>
      <c r="AG10561" s="117"/>
      <c r="AH10561" s="117"/>
    </row>
    <row r="10611" spans="2:34" ht="15" customHeight="1" x14ac:dyDescent="0.35">
      <c r="B10611" s="117"/>
      <c r="C10611" s="117"/>
      <c r="D10611" s="117"/>
      <c r="E10611" s="117"/>
      <c r="F10611" s="117"/>
      <c r="G10611" s="117"/>
      <c r="H10611" s="117"/>
      <c r="I10611" s="117"/>
      <c r="J10611" s="117"/>
      <c r="K10611" s="117"/>
      <c r="L10611" s="117"/>
      <c r="M10611" s="117"/>
      <c r="N10611" s="117"/>
      <c r="O10611" s="117"/>
      <c r="P10611" s="117"/>
      <c r="Q10611" s="117"/>
      <c r="R10611" s="117"/>
      <c r="S10611" s="117"/>
      <c r="T10611" s="117"/>
      <c r="U10611" s="117"/>
      <c r="V10611" s="117"/>
      <c r="W10611" s="117"/>
      <c r="X10611" s="117"/>
      <c r="Y10611" s="117"/>
      <c r="Z10611" s="117"/>
      <c r="AA10611" s="117"/>
      <c r="AB10611" s="117"/>
      <c r="AC10611" s="117"/>
      <c r="AD10611" s="117"/>
      <c r="AE10611" s="117"/>
      <c r="AF10611" s="117"/>
      <c r="AG10611" s="117"/>
      <c r="AH10611" s="117"/>
    </row>
    <row r="10661" spans="2:34" ht="15" customHeight="1" x14ac:dyDescent="0.35">
      <c r="B10661" s="117"/>
      <c r="C10661" s="117"/>
      <c r="D10661" s="117"/>
      <c r="E10661" s="117"/>
      <c r="F10661" s="117"/>
      <c r="G10661" s="117"/>
      <c r="H10661" s="117"/>
      <c r="I10661" s="117"/>
      <c r="J10661" s="117"/>
      <c r="K10661" s="117"/>
      <c r="L10661" s="117"/>
      <c r="M10661" s="117"/>
      <c r="N10661" s="117"/>
      <c r="O10661" s="117"/>
      <c r="P10661" s="117"/>
      <c r="Q10661" s="117"/>
      <c r="R10661" s="117"/>
      <c r="S10661" s="117"/>
      <c r="T10661" s="117"/>
      <c r="U10661" s="117"/>
      <c r="V10661" s="117"/>
      <c r="W10661" s="117"/>
      <c r="X10661" s="117"/>
      <c r="Y10661" s="117"/>
      <c r="Z10661" s="117"/>
      <c r="AA10661" s="117"/>
      <c r="AB10661" s="117"/>
      <c r="AC10661" s="117"/>
      <c r="AD10661" s="117"/>
      <c r="AE10661" s="117"/>
      <c r="AF10661" s="117"/>
      <c r="AG10661" s="117"/>
      <c r="AH10661" s="117"/>
    </row>
    <row r="10711" spans="2:34" ht="15" customHeight="1" x14ac:dyDescent="0.35">
      <c r="B10711" s="117"/>
      <c r="C10711" s="117"/>
      <c r="D10711" s="117"/>
      <c r="E10711" s="117"/>
      <c r="F10711" s="117"/>
      <c r="G10711" s="117"/>
      <c r="H10711" s="117"/>
      <c r="I10711" s="117"/>
      <c r="J10711" s="117"/>
      <c r="K10711" s="117"/>
      <c r="L10711" s="117"/>
      <c r="M10711" s="117"/>
      <c r="N10711" s="117"/>
      <c r="O10711" s="117"/>
      <c r="P10711" s="117"/>
      <c r="Q10711" s="117"/>
      <c r="R10711" s="117"/>
      <c r="S10711" s="117"/>
      <c r="T10711" s="117"/>
      <c r="U10711" s="117"/>
      <c r="V10711" s="117"/>
      <c r="W10711" s="117"/>
      <c r="X10711" s="117"/>
      <c r="Y10711" s="117"/>
      <c r="Z10711" s="117"/>
      <c r="AA10711" s="117"/>
      <c r="AB10711" s="117"/>
      <c r="AC10711" s="117"/>
      <c r="AD10711" s="117"/>
      <c r="AE10711" s="117"/>
      <c r="AF10711" s="117"/>
      <c r="AG10711" s="117"/>
      <c r="AH10711" s="117"/>
    </row>
    <row r="10761" spans="2:34" ht="15" customHeight="1" x14ac:dyDescent="0.35">
      <c r="B10761" s="117"/>
      <c r="C10761" s="117"/>
      <c r="D10761" s="117"/>
      <c r="E10761" s="117"/>
      <c r="F10761" s="117"/>
      <c r="G10761" s="117"/>
      <c r="H10761" s="117"/>
      <c r="I10761" s="117"/>
      <c r="J10761" s="117"/>
      <c r="K10761" s="117"/>
      <c r="L10761" s="117"/>
      <c r="M10761" s="117"/>
      <c r="N10761" s="117"/>
      <c r="O10761" s="117"/>
      <c r="P10761" s="117"/>
      <c r="Q10761" s="117"/>
      <c r="R10761" s="117"/>
      <c r="S10761" s="117"/>
      <c r="T10761" s="117"/>
      <c r="U10761" s="117"/>
      <c r="V10761" s="117"/>
      <c r="W10761" s="117"/>
      <c r="X10761" s="117"/>
      <c r="Y10761" s="117"/>
      <c r="Z10761" s="117"/>
      <c r="AA10761" s="117"/>
      <c r="AB10761" s="117"/>
      <c r="AC10761" s="117"/>
      <c r="AD10761" s="117"/>
      <c r="AE10761" s="117"/>
      <c r="AF10761" s="117"/>
      <c r="AG10761" s="117"/>
      <c r="AH10761" s="117"/>
    </row>
    <row r="10811" spans="2:34" ht="15" customHeight="1" x14ac:dyDescent="0.35">
      <c r="B10811" s="117"/>
      <c r="C10811" s="117"/>
      <c r="D10811" s="117"/>
      <c r="E10811" s="117"/>
      <c r="F10811" s="117"/>
      <c r="G10811" s="117"/>
      <c r="H10811" s="117"/>
      <c r="I10811" s="117"/>
      <c r="J10811" s="117"/>
      <c r="K10811" s="117"/>
      <c r="L10811" s="117"/>
      <c r="M10811" s="117"/>
      <c r="N10811" s="117"/>
      <c r="O10811" s="117"/>
      <c r="P10811" s="117"/>
      <c r="Q10811" s="117"/>
      <c r="R10811" s="117"/>
      <c r="S10811" s="117"/>
      <c r="T10811" s="117"/>
      <c r="U10811" s="117"/>
      <c r="V10811" s="117"/>
      <c r="W10811" s="117"/>
      <c r="X10811" s="117"/>
      <c r="Y10811" s="117"/>
      <c r="Z10811" s="117"/>
      <c r="AA10811" s="117"/>
      <c r="AB10811" s="117"/>
      <c r="AC10811" s="117"/>
      <c r="AD10811" s="117"/>
      <c r="AE10811" s="117"/>
      <c r="AF10811" s="117"/>
      <c r="AG10811" s="117"/>
      <c r="AH10811" s="117"/>
    </row>
    <row r="10861" spans="2:34" ht="15" customHeight="1" x14ac:dyDescent="0.35">
      <c r="B10861" s="117"/>
      <c r="C10861" s="117"/>
      <c r="D10861" s="117"/>
      <c r="E10861" s="117"/>
      <c r="F10861" s="117"/>
      <c r="G10861" s="117"/>
      <c r="H10861" s="117"/>
      <c r="I10861" s="117"/>
      <c r="J10861" s="117"/>
      <c r="K10861" s="117"/>
      <c r="L10861" s="117"/>
      <c r="M10861" s="117"/>
      <c r="N10861" s="117"/>
      <c r="O10861" s="117"/>
      <c r="P10861" s="117"/>
      <c r="Q10861" s="117"/>
      <c r="R10861" s="117"/>
      <c r="S10861" s="117"/>
      <c r="T10861" s="117"/>
      <c r="U10861" s="117"/>
      <c r="V10861" s="117"/>
      <c r="W10861" s="117"/>
      <c r="X10861" s="117"/>
      <c r="Y10861" s="117"/>
      <c r="Z10861" s="117"/>
      <c r="AA10861" s="117"/>
      <c r="AB10861" s="117"/>
      <c r="AC10861" s="117"/>
      <c r="AD10861" s="117"/>
      <c r="AE10861" s="117"/>
      <c r="AF10861" s="117"/>
      <c r="AG10861" s="117"/>
      <c r="AH10861" s="117"/>
    </row>
    <row r="10911" spans="2:34" ht="15" customHeight="1" x14ac:dyDescent="0.35">
      <c r="B10911" s="117"/>
      <c r="C10911" s="117"/>
      <c r="D10911" s="117"/>
      <c r="E10911" s="117"/>
      <c r="F10911" s="117"/>
      <c r="G10911" s="117"/>
      <c r="H10911" s="117"/>
      <c r="I10911" s="117"/>
      <c r="J10911" s="117"/>
      <c r="K10911" s="117"/>
      <c r="L10911" s="117"/>
      <c r="M10911" s="117"/>
      <c r="N10911" s="117"/>
      <c r="O10911" s="117"/>
      <c r="P10911" s="117"/>
      <c r="Q10911" s="117"/>
      <c r="R10911" s="117"/>
      <c r="S10911" s="117"/>
      <c r="T10911" s="117"/>
      <c r="U10911" s="117"/>
      <c r="V10911" s="117"/>
      <c r="W10911" s="117"/>
      <c r="X10911" s="117"/>
      <c r="Y10911" s="117"/>
      <c r="Z10911" s="117"/>
      <c r="AA10911" s="117"/>
      <c r="AB10911" s="117"/>
      <c r="AC10911" s="117"/>
      <c r="AD10911" s="117"/>
      <c r="AE10911" s="117"/>
      <c r="AF10911" s="117"/>
      <c r="AG10911" s="117"/>
      <c r="AH10911" s="117"/>
    </row>
    <row r="10961" spans="2:34" ht="15" customHeight="1" x14ac:dyDescent="0.35">
      <c r="B10961" s="117"/>
      <c r="C10961" s="117"/>
      <c r="D10961" s="117"/>
      <c r="E10961" s="117"/>
      <c r="F10961" s="117"/>
      <c r="G10961" s="117"/>
      <c r="H10961" s="117"/>
      <c r="I10961" s="117"/>
      <c r="J10961" s="117"/>
      <c r="K10961" s="117"/>
      <c r="L10961" s="117"/>
      <c r="M10961" s="117"/>
      <c r="N10961" s="117"/>
      <c r="O10961" s="117"/>
      <c r="P10961" s="117"/>
      <c r="Q10961" s="117"/>
      <c r="R10961" s="117"/>
      <c r="S10961" s="117"/>
      <c r="T10961" s="117"/>
      <c r="U10961" s="117"/>
      <c r="V10961" s="117"/>
      <c r="W10961" s="117"/>
      <c r="X10961" s="117"/>
      <c r="Y10961" s="117"/>
      <c r="Z10961" s="117"/>
      <c r="AA10961" s="117"/>
      <c r="AB10961" s="117"/>
      <c r="AC10961" s="117"/>
      <c r="AD10961" s="117"/>
      <c r="AE10961" s="117"/>
      <c r="AF10961" s="117"/>
      <c r="AG10961" s="117"/>
      <c r="AH10961" s="117"/>
    </row>
    <row r="11011" spans="2:34" ht="15" customHeight="1" x14ac:dyDescent="0.35">
      <c r="B11011" s="117"/>
      <c r="C11011" s="117"/>
      <c r="D11011" s="117"/>
      <c r="E11011" s="117"/>
      <c r="F11011" s="117"/>
      <c r="G11011" s="117"/>
      <c r="H11011" s="117"/>
      <c r="I11011" s="117"/>
      <c r="J11011" s="117"/>
      <c r="K11011" s="117"/>
      <c r="L11011" s="117"/>
      <c r="M11011" s="117"/>
      <c r="N11011" s="117"/>
      <c r="O11011" s="117"/>
      <c r="P11011" s="117"/>
      <c r="Q11011" s="117"/>
      <c r="R11011" s="117"/>
      <c r="S11011" s="117"/>
      <c r="T11011" s="117"/>
      <c r="U11011" s="117"/>
      <c r="V11011" s="117"/>
      <c r="W11011" s="117"/>
      <c r="X11011" s="117"/>
      <c r="Y11011" s="117"/>
      <c r="Z11011" s="117"/>
      <c r="AA11011" s="117"/>
      <c r="AB11011" s="117"/>
      <c r="AC11011" s="117"/>
      <c r="AD11011" s="117"/>
      <c r="AE11011" s="117"/>
      <c r="AF11011" s="117"/>
      <c r="AG11011" s="117"/>
      <c r="AH11011" s="117"/>
    </row>
    <row r="11061" spans="2:34" ht="15" customHeight="1" x14ac:dyDescent="0.35">
      <c r="B11061" s="117"/>
      <c r="C11061" s="117"/>
      <c r="D11061" s="117"/>
      <c r="E11061" s="117"/>
      <c r="F11061" s="117"/>
      <c r="G11061" s="117"/>
      <c r="H11061" s="117"/>
      <c r="I11061" s="117"/>
      <c r="J11061" s="117"/>
      <c r="K11061" s="117"/>
      <c r="L11061" s="117"/>
      <c r="M11061" s="117"/>
      <c r="N11061" s="117"/>
      <c r="O11061" s="117"/>
      <c r="P11061" s="117"/>
      <c r="Q11061" s="117"/>
      <c r="R11061" s="117"/>
      <c r="S11061" s="117"/>
      <c r="T11061" s="117"/>
      <c r="U11061" s="117"/>
      <c r="V11061" s="117"/>
      <c r="W11061" s="117"/>
      <c r="X11061" s="117"/>
      <c r="Y11061" s="117"/>
      <c r="Z11061" s="117"/>
      <c r="AA11061" s="117"/>
      <c r="AB11061" s="117"/>
      <c r="AC11061" s="117"/>
      <c r="AD11061" s="117"/>
      <c r="AE11061" s="117"/>
      <c r="AF11061" s="117"/>
      <c r="AG11061" s="117"/>
      <c r="AH11061" s="117"/>
    </row>
    <row r="11111" spans="2:34" ht="15" customHeight="1" x14ac:dyDescent="0.35">
      <c r="B11111" s="117"/>
      <c r="C11111" s="117"/>
      <c r="D11111" s="117"/>
      <c r="E11111" s="117"/>
      <c r="F11111" s="117"/>
      <c r="G11111" s="117"/>
      <c r="H11111" s="117"/>
      <c r="I11111" s="117"/>
      <c r="J11111" s="117"/>
      <c r="K11111" s="117"/>
      <c r="L11111" s="117"/>
      <c r="M11111" s="117"/>
      <c r="N11111" s="117"/>
      <c r="O11111" s="117"/>
      <c r="P11111" s="117"/>
      <c r="Q11111" s="117"/>
      <c r="R11111" s="117"/>
      <c r="S11111" s="117"/>
      <c r="T11111" s="117"/>
      <c r="U11111" s="117"/>
      <c r="V11111" s="117"/>
      <c r="W11111" s="117"/>
      <c r="X11111" s="117"/>
      <c r="Y11111" s="117"/>
      <c r="Z11111" s="117"/>
      <c r="AA11111" s="117"/>
      <c r="AB11111" s="117"/>
      <c r="AC11111" s="117"/>
      <c r="AD11111" s="117"/>
      <c r="AE11111" s="117"/>
      <c r="AF11111" s="117"/>
      <c r="AG11111" s="117"/>
      <c r="AH11111" s="117"/>
    </row>
  </sheetData>
  <mergeCells count="79">
    <mergeCell ref="B171:AG171"/>
    <mergeCell ref="B235:AH235"/>
    <mergeCell ref="B311:AH311"/>
    <mergeCell ref="B455:AH455"/>
    <mergeCell ref="B660:AH660"/>
    <mergeCell ref="B860:AH860"/>
    <mergeCell ref="B1060:AH1060"/>
    <mergeCell ref="B1260:AH1260"/>
    <mergeCell ref="B1460:AH1460"/>
    <mergeCell ref="B1660:AH1660"/>
    <mergeCell ref="B1860:AH1860"/>
    <mergeCell ref="B2060:AH2060"/>
    <mergeCell ref="B2260:AH2260"/>
    <mergeCell ref="B2460:AH2460"/>
    <mergeCell ref="B2660:AH2660"/>
    <mergeCell ref="B2860:AH2860"/>
    <mergeCell ref="B3060:AH3060"/>
    <mergeCell ref="B3260:AH3260"/>
    <mergeCell ref="B3460:AH3460"/>
    <mergeCell ref="B3660:AH3660"/>
    <mergeCell ref="B3860:AH3860"/>
    <mergeCell ref="B4060:AH4060"/>
    <mergeCell ref="B4260:AH4260"/>
    <mergeCell ref="B4460:AH4460"/>
    <mergeCell ref="B4660:AH4660"/>
    <mergeCell ref="B4860:AH4860"/>
    <mergeCell ref="B5060:AH5060"/>
    <mergeCell ref="B5260:AH5260"/>
    <mergeCell ref="B5460:AH5460"/>
    <mergeCell ref="B5630:AH5630"/>
    <mergeCell ref="B5805:AH5805"/>
    <mergeCell ref="B5980:AH5980"/>
    <mergeCell ref="B6155:AH6155"/>
    <mergeCell ref="B6330:AH6330"/>
    <mergeCell ref="B6505:AH6505"/>
    <mergeCell ref="B6680:AH6680"/>
    <mergeCell ref="B6855:AH6855"/>
    <mergeCell ref="B7030:AH7030"/>
    <mergeCell ref="B7205:AH7205"/>
    <mergeCell ref="B7380:AH7380"/>
    <mergeCell ref="B7555:AH7555"/>
    <mergeCell ref="B7730:AH7730"/>
    <mergeCell ref="B7905:AH7905"/>
    <mergeCell ref="B8080:AH8080"/>
    <mergeCell ref="B8255:AH8255"/>
    <mergeCell ref="B8430:AH8430"/>
    <mergeCell ref="B8605:AH8605"/>
    <mergeCell ref="B8780:AH8780"/>
    <mergeCell ref="B8955:AH8955"/>
    <mergeCell ref="B9130:AH9130"/>
    <mergeCell ref="B9305:AH9305"/>
    <mergeCell ref="B9480:AH9480"/>
    <mergeCell ref="B9655:AH9655"/>
    <mergeCell ref="B9830:AH9830"/>
    <mergeCell ref="B9911:AH9911"/>
    <mergeCell ref="B9961:AH9961"/>
    <mergeCell ref="B10011:AH10011"/>
    <mergeCell ref="B10061:AH10061"/>
    <mergeCell ref="B10111:AH10111"/>
    <mergeCell ref="B10161:AH10161"/>
    <mergeCell ref="B10211:AH10211"/>
    <mergeCell ref="B10261:AH10261"/>
    <mergeCell ref="B10311:AH10311"/>
    <mergeCell ref="B10361:AH10361"/>
    <mergeCell ref="B10411:AH10411"/>
    <mergeCell ref="B10461:AH10461"/>
    <mergeCell ref="B10511:AH10511"/>
    <mergeCell ref="B10561:AH10561"/>
    <mergeCell ref="B10611:AH10611"/>
    <mergeCell ref="B10661:AH10661"/>
    <mergeCell ref="B10961:AH10961"/>
    <mergeCell ref="B11011:AH11011"/>
    <mergeCell ref="B11061:AH11061"/>
    <mergeCell ref="B11111:AH11111"/>
    <mergeCell ref="B10711:AH10711"/>
    <mergeCell ref="B10761:AH10761"/>
    <mergeCell ref="B10811:AH10811"/>
    <mergeCell ref="B10861:AH10861"/>
    <mergeCell ref="B10911:AH10911"/>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1"/>
  <sheetViews>
    <sheetView workbookViewId="0"/>
  </sheetViews>
  <sheetFormatPr defaultColWidth="9.1796875" defaultRowHeight="14.5" x14ac:dyDescent="0.35"/>
  <cols>
    <col min="1" max="1" width="40.26953125" style="44" customWidth="1"/>
    <col min="2" max="2" width="56.7265625" style="44" bestFit="1" customWidth="1"/>
    <col min="3" max="3" width="69.54296875" style="44" bestFit="1" customWidth="1"/>
    <col min="4" max="4" width="42.7265625" style="44" bestFit="1" customWidth="1"/>
    <col min="5" max="5" width="59.81640625" style="44" bestFit="1" customWidth="1"/>
    <col min="6" max="9" width="42.7265625" style="44" bestFit="1" customWidth="1"/>
    <col min="10" max="10" width="52.453125" style="44" bestFit="1" customWidth="1"/>
    <col min="11" max="13" width="42.7265625" style="44" bestFit="1" customWidth="1"/>
    <col min="14" max="14" width="48.1796875" style="44" bestFit="1" customWidth="1"/>
    <col min="15" max="15" width="42.7265625" style="44" bestFit="1" customWidth="1"/>
    <col min="16" max="16384" width="9.1796875" style="44"/>
  </cols>
  <sheetData>
    <row r="1" spans="1:15" s="45" customFormat="1" x14ac:dyDescent="0.35">
      <c r="B1" s="45" t="s">
        <v>1945</v>
      </c>
      <c r="C1" s="45" t="s">
        <v>1949</v>
      </c>
      <c r="D1" s="45" t="s">
        <v>1909</v>
      </c>
      <c r="E1" s="45" t="s">
        <v>2392</v>
      </c>
      <c r="F1" s="45" t="s">
        <v>2393</v>
      </c>
      <c r="G1" s="45" t="s">
        <v>2394</v>
      </c>
      <c r="H1" s="45" t="s">
        <v>2395</v>
      </c>
      <c r="I1" s="45" t="s">
        <v>2396</v>
      </c>
      <c r="J1" s="45" t="s">
        <v>2397</v>
      </c>
      <c r="K1" s="45" t="s">
        <v>2398</v>
      </c>
      <c r="L1" s="45" t="s">
        <v>2399</v>
      </c>
      <c r="M1" s="45" t="s">
        <v>2400</v>
      </c>
      <c r="N1" s="45" t="s">
        <v>1942</v>
      </c>
      <c r="O1" s="45" t="s">
        <v>2401</v>
      </c>
    </row>
    <row r="2" spans="1:15" s="45" customFormat="1" ht="18.5" x14ac:dyDescent="0.45">
      <c r="A2" s="99" t="s">
        <v>2303</v>
      </c>
      <c r="B2"/>
      <c r="C2"/>
      <c r="D2"/>
      <c r="E2"/>
      <c r="F2"/>
      <c r="G2"/>
      <c r="H2"/>
      <c r="I2"/>
      <c r="J2"/>
      <c r="K2"/>
      <c r="L2"/>
      <c r="M2"/>
      <c r="N2"/>
      <c r="O2"/>
    </row>
    <row r="3" spans="1:15" ht="18.5" x14ac:dyDescent="0.45">
      <c r="A3" s="100" t="s">
        <v>7046</v>
      </c>
      <c r="B3"/>
      <c r="C3"/>
      <c r="D3"/>
      <c r="E3"/>
      <c r="F3"/>
      <c r="G3"/>
      <c r="H3"/>
      <c r="I3"/>
      <c r="J3"/>
      <c r="K3"/>
      <c r="L3"/>
      <c r="M3"/>
      <c r="N3"/>
      <c r="O3"/>
    </row>
    <row r="4" spans="1:15" x14ac:dyDescent="0.35">
      <c r="A4"/>
      <c r="B4"/>
      <c r="C4"/>
      <c r="D4"/>
      <c r="E4"/>
      <c r="F4"/>
      <c r="G4"/>
      <c r="H4"/>
      <c r="I4"/>
      <c r="J4"/>
      <c r="K4"/>
      <c r="L4"/>
      <c r="M4"/>
      <c r="N4"/>
      <c r="O4"/>
    </row>
    <row r="5" spans="1:15" x14ac:dyDescent="0.35">
      <c r="A5" s="101" t="str">
        <f>HYPERLINK("http://www.eia.gov/totalenergy/data/monthly/dataunits.cfm","Note: Information about data precision.")</f>
        <v>Note: Information about data precision.</v>
      </c>
      <c r="B5"/>
      <c r="C5"/>
      <c r="D5"/>
      <c r="E5"/>
      <c r="F5"/>
      <c r="G5"/>
      <c r="H5"/>
      <c r="I5"/>
      <c r="J5"/>
      <c r="K5"/>
      <c r="L5"/>
      <c r="M5"/>
      <c r="N5"/>
      <c r="O5"/>
    </row>
    <row r="6" spans="1:15" x14ac:dyDescent="0.35">
      <c r="A6"/>
      <c r="B6"/>
      <c r="C6"/>
      <c r="D6"/>
      <c r="E6"/>
      <c r="F6"/>
      <c r="G6"/>
      <c r="H6"/>
      <c r="I6"/>
      <c r="J6"/>
      <c r="K6"/>
      <c r="L6"/>
      <c r="M6"/>
      <c r="N6"/>
      <c r="O6"/>
    </row>
    <row r="7" spans="1:15" x14ac:dyDescent="0.35">
      <c r="A7" t="s">
        <v>7047</v>
      </c>
      <c r="B7"/>
      <c r="C7"/>
      <c r="D7"/>
      <c r="E7"/>
      <c r="F7"/>
      <c r="G7"/>
      <c r="H7"/>
      <c r="I7"/>
      <c r="J7"/>
      <c r="K7"/>
      <c r="L7"/>
      <c r="M7"/>
      <c r="N7"/>
      <c r="O7"/>
    </row>
    <row r="8" spans="1:15" x14ac:dyDescent="0.35">
      <c r="A8" t="s">
        <v>7048</v>
      </c>
      <c r="B8"/>
      <c r="C8"/>
      <c r="D8"/>
      <c r="E8"/>
      <c r="F8"/>
      <c r="G8"/>
      <c r="H8"/>
      <c r="I8"/>
      <c r="J8"/>
      <c r="K8"/>
      <c r="L8"/>
      <c r="M8"/>
      <c r="N8"/>
      <c r="O8"/>
    </row>
    <row r="9" spans="1:15" x14ac:dyDescent="0.35">
      <c r="A9"/>
      <c r="B9"/>
      <c r="C9"/>
      <c r="D9"/>
      <c r="E9"/>
      <c r="F9"/>
      <c r="G9"/>
      <c r="H9"/>
      <c r="I9"/>
      <c r="J9"/>
      <c r="K9"/>
      <c r="L9"/>
      <c r="M9"/>
      <c r="N9"/>
      <c r="O9"/>
    </row>
    <row r="10" spans="1:15" ht="15.5" x14ac:dyDescent="0.35">
      <c r="A10" s="102" t="s">
        <v>2304</v>
      </c>
      <c r="B10"/>
      <c r="C10"/>
      <c r="D10"/>
      <c r="E10"/>
      <c r="F10"/>
      <c r="G10"/>
      <c r="H10"/>
      <c r="I10"/>
      <c r="J10"/>
      <c r="K10"/>
      <c r="L10"/>
      <c r="M10"/>
      <c r="N10"/>
      <c r="O10"/>
    </row>
    <row r="11" spans="1:15" x14ac:dyDescent="0.35">
      <c r="A11"/>
      <c r="B11"/>
      <c r="C11"/>
      <c r="D11"/>
      <c r="E11"/>
      <c r="F11"/>
      <c r="G11"/>
      <c r="H11"/>
      <c r="I11"/>
      <c r="J11"/>
      <c r="K11"/>
      <c r="L11"/>
      <c r="M11"/>
      <c r="N11"/>
      <c r="O11"/>
    </row>
    <row r="12" spans="1:15" x14ac:dyDescent="0.35">
      <c r="A12" s="103" t="s">
        <v>2305</v>
      </c>
      <c r="B12" s="103" t="s">
        <v>2306</v>
      </c>
      <c r="C12" s="103" t="s">
        <v>2307</v>
      </c>
      <c r="D12" s="103" t="s">
        <v>2308</v>
      </c>
      <c r="E12" s="103" t="s">
        <v>2309</v>
      </c>
      <c r="F12" s="103" t="s">
        <v>2310</v>
      </c>
      <c r="G12" s="103" t="s">
        <v>2311</v>
      </c>
      <c r="H12" s="103" t="s">
        <v>2312</v>
      </c>
      <c r="I12" s="103" t="s">
        <v>2313</v>
      </c>
      <c r="J12" s="103" t="s">
        <v>2314</v>
      </c>
      <c r="K12" s="103" t="s">
        <v>2315</v>
      </c>
      <c r="L12" s="103" t="s">
        <v>2316</v>
      </c>
      <c r="M12" s="103" t="s">
        <v>2317</v>
      </c>
      <c r="N12" s="103" t="s">
        <v>2318</v>
      </c>
      <c r="O12" s="103" t="s">
        <v>2319</v>
      </c>
    </row>
    <row r="13" spans="1:15" x14ac:dyDescent="0.35">
      <c r="A13" s="103"/>
      <c r="B13" s="103" t="s">
        <v>2320</v>
      </c>
      <c r="C13" s="103" t="s">
        <v>2320</v>
      </c>
      <c r="D13" s="103" t="s">
        <v>2320</v>
      </c>
      <c r="E13" s="103" t="s">
        <v>2320</v>
      </c>
      <c r="F13" s="103" t="s">
        <v>2320</v>
      </c>
      <c r="G13" s="103" t="s">
        <v>2320</v>
      </c>
      <c r="H13" s="103" t="s">
        <v>2320</v>
      </c>
      <c r="I13" s="103" t="s">
        <v>2320</v>
      </c>
      <c r="J13" s="103" t="s">
        <v>2320</v>
      </c>
      <c r="K13" s="103" t="s">
        <v>2320</v>
      </c>
      <c r="L13" s="103" t="s">
        <v>2320</v>
      </c>
      <c r="M13" s="103" t="s">
        <v>2320</v>
      </c>
      <c r="N13" s="103" t="s">
        <v>2320</v>
      </c>
      <c r="O13" s="103" t="s">
        <v>2320</v>
      </c>
    </row>
    <row r="14" spans="1:15" x14ac:dyDescent="0.35">
      <c r="A14" s="86">
        <v>1973</v>
      </c>
      <c r="B14">
        <v>1206.2739999999999</v>
      </c>
      <c r="C14">
        <v>1176.0650000000001</v>
      </c>
      <c r="D14">
        <v>5.774</v>
      </c>
      <c r="E14">
        <v>479.75099999999998</v>
      </c>
      <c r="F14">
        <v>79.763000000000005</v>
      </c>
      <c r="G14">
        <v>154.56700000000001</v>
      </c>
      <c r="H14">
        <v>32.353000000000002</v>
      </c>
      <c r="I14">
        <v>13.317</v>
      </c>
      <c r="J14">
        <v>910.77200000000005</v>
      </c>
      <c r="K14">
        <v>53.921999999999997</v>
      </c>
      <c r="L14">
        <v>510.17700000000002</v>
      </c>
      <c r="M14">
        <v>99.251000000000005</v>
      </c>
      <c r="N14">
        <v>2339.6460000000002</v>
      </c>
      <c r="O14">
        <v>4721.9849999999997</v>
      </c>
    </row>
    <row r="15" spans="1:15" x14ac:dyDescent="0.35">
      <c r="A15" s="86">
        <v>1974</v>
      </c>
      <c r="B15">
        <v>1185.239</v>
      </c>
      <c r="C15">
        <v>1135.3789999999999</v>
      </c>
      <c r="D15">
        <v>5.6630000000000003</v>
      </c>
      <c r="E15">
        <v>457.35300000000001</v>
      </c>
      <c r="F15">
        <v>76.778000000000006</v>
      </c>
      <c r="G15">
        <v>144.80699999999999</v>
      </c>
      <c r="H15">
        <v>26.382999999999999</v>
      </c>
      <c r="I15">
        <v>12.754</v>
      </c>
      <c r="J15">
        <v>892.08699999999999</v>
      </c>
      <c r="K15">
        <v>49.372</v>
      </c>
      <c r="L15">
        <v>477.017</v>
      </c>
      <c r="M15">
        <v>98.396000000000001</v>
      </c>
      <c r="N15">
        <v>2240.61</v>
      </c>
      <c r="O15">
        <v>4561.2269999999999</v>
      </c>
    </row>
    <row r="16" spans="1:15" x14ac:dyDescent="0.35">
      <c r="A16" s="86">
        <v>1975</v>
      </c>
      <c r="B16">
        <v>1180.7329999999999</v>
      </c>
      <c r="C16">
        <v>1043.5740000000001</v>
      </c>
      <c r="D16">
        <v>4.9130000000000003</v>
      </c>
      <c r="E16">
        <v>442.298</v>
      </c>
      <c r="F16">
        <v>73.040000000000006</v>
      </c>
      <c r="G16">
        <v>145.99799999999999</v>
      </c>
      <c r="H16">
        <v>23.774999999999999</v>
      </c>
      <c r="I16">
        <v>11.291</v>
      </c>
      <c r="J16">
        <v>910.79899999999998</v>
      </c>
      <c r="K16">
        <v>50.924999999999997</v>
      </c>
      <c r="L16">
        <v>445.012</v>
      </c>
      <c r="M16">
        <v>94.063000000000002</v>
      </c>
      <c r="N16">
        <v>2202.1149999999998</v>
      </c>
      <c r="O16">
        <v>4426.4210000000003</v>
      </c>
    </row>
    <row r="17" spans="1:15" x14ac:dyDescent="0.35">
      <c r="A17" s="86">
        <v>1976</v>
      </c>
      <c r="B17">
        <v>1265.646</v>
      </c>
      <c r="C17">
        <v>1063.896</v>
      </c>
      <c r="D17">
        <v>4.6669999999999998</v>
      </c>
      <c r="E17">
        <v>487.363</v>
      </c>
      <c r="F17">
        <v>75.247</v>
      </c>
      <c r="G17">
        <v>144.494</v>
      </c>
      <c r="H17">
        <v>25.385999999999999</v>
      </c>
      <c r="I17">
        <v>12.542999999999999</v>
      </c>
      <c r="J17">
        <v>954.76599999999996</v>
      </c>
      <c r="K17">
        <v>50.384</v>
      </c>
      <c r="L17">
        <v>507.68900000000002</v>
      </c>
      <c r="M17">
        <v>102.07599999999999</v>
      </c>
      <c r="N17">
        <v>2364.6149999999998</v>
      </c>
      <c r="O17">
        <v>4694.1570000000002</v>
      </c>
    </row>
    <row r="18" spans="1:15" x14ac:dyDescent="0.35">
      <c r="A18" s="86">
        <v>1977</v>
      </c>
      <c r="B18">
        <v>1299.5450000000001</v>
      </c>
      <c r="C18">
        <v>1042.126</v>
      </c>
      <c r="D18">
        <v>4.8659999999999997</v>
      </c>
      <c r="E18">
        <v>519.86199999999997</v>
      </c>
      <c r="F18">
        <v>73.956000000000003</v>
      </c>
      <c r="G18">
        <v>151.661</v>
      </c>
      <c r="H18">
        <v>26.222999999999999</v>
      </c>
      <c r="I18">
        <v>13.122999999999999</v>
      </c>
      <c r="J18">
        <v>979.33100000000002</v>
      </c>
      <c r="K18">
        <v>55.277000000000001</v>
      </c>
      <c r="L18">
        <v>555.12699999999995</v>
      </c>
      <c r="M18">
        <v>114.42700000000001</v>
      </c>
      <c r="N18">
        <v>2493.8530000000001</v>
      </c>
      <c r="O18">
        <v>4835.5249999999996</v>
      </c>
    </row>
    <row r="19" spans="1:15" x14ac:dyDescent="0.35">
      <c r="A19" s="86">
        <v>1978</v>
      </c>
      <c r="B19">
        <v>1298.098</v>
      </c>
      <c r="C19">
        <v>1046.3</v>
      </c>
      <c r="D19">
        <v>4.944</v>
      </c>
      <c r="E19">
        <v>532.29100000000005</v>
      </c>
      <c r="F19">
        <v>71.387</v>
      </c>
      <c r="G19">
        <v>154.32300000000001</v>
      </c>
      <c r="H19">
        <v>26.256</v>
      </c>
      <c r="I19">
        <v>14.093</v>
      </c>
      <c r="J19">
        <v>1011.396</v>
      </c>
      <c r="K19">
        <v>52.859000000000002</v>
      </c>
      <c r="L19">
        <v>546.38199999999995</v>
      </c>
      <c r="M19">
        <v>125.583</v>
      </c>
      <c r="N19">
        <v>2539.5120000000002</v>
      </c>
      <c r="O19">
        <v>4883.91</v>
      </c>
    </row>
    <row r="20" spans="1:15" x14ac:dyDescent="0.35">
      <c r="A20" s="86">
        <v>1979</v>
      </c>
      <c r="B20">
        <v>1409.79</v>
      </c>
      <c r="C20">
        <v>1081.5930000000001</v>
      </c>
      <c r="D20">
        <v>4.8650000000000002</v>
      </c>
      <c r="E20">
        <v>513.48900000000003</v>
      </c>
      <c r="F20">
        <v>82.075000000000003</v>
      </c>
      <c r="G20">
        <v>157.16300000000001</v>
      </c>
      <c r="H20">
        <v>28.111999999999998</v>
      </c>
      <c r="I20">
        <v>14.746</v>
      </c>
      <c r="J20">
        <v>959.90300000000002</v>
      </c>
      <c r="K20">
        <v>50.87</v>
      </c>
      <c r="L20">
        <v>510.87900000000002</v>
      </c>
      <c r="M20">
        <v>133.14099999999999</v>
      </c>
      <c r="N20">
        <v>2455.2440000000001</v>
      </c>
      <c r="O20">
        <v>4946.6270000000004</v>
      </c>
    </row>
    <row r="21" spans="1:15" x14ac:dyDescent="0.35">
      <c r="A21" s="86">
        <v>1980</v>
      </c>
      <c r="B21">
        <v>1435.2</v>
      </c>
      <c r="C21">
        <v>1059.1400000000001</v>
      </c>
      <c r="D21">
        <v>4.452</v>
      </c>
      <c r="E21">
        <v>445.892</v>
      </c>
      <c r="F21">
        <v>78.215000000000003</v>
      </c>
      <c r="G21">
        <v>156.22</v>
      </c>
      <c r="H21">
        <v>23.765999999999998</v>
      </c>
      <c r="I21">
        <v>13.131</v>
      </c>
      <c r="J21">
        <v>900.15099999999995</v>
      </c>
      <c r="K21">
        <v>48.993000000000002</v>
      </c>
      <c r="L21">
        <v>454.66399999999999</v>
      </c>
      <c r="M21">
        <v>130.58500000000001</v>
      </c>
      <c r="N21">
        <v>2256.069</v>
      </c>
      <c r="O21">
        <v>4750.4089999999997</v>
      </c>
    </row>
    <row r="22" spans="1:15" x14ac:dyDescent="0.35">
      <c r="A22" s="86">
        <v>1981</v>
      </c>
      <c r="B22">
        <v>1484.2449999999999</v>
      </c>
      <c r="C22">
        <v>1033.1479999999999</v>
      </c>
      <c r="D22">
        <v>3.8929999999999998</v>
      </c>
      <c r="E22">
        <v>438.80900000000003</v>
      </c>
      <c r="F22">
        <v>78.111999999999995</v>
      </c>
      <c r="G22">
        <v>147.04300000000001</v>
      </c>
      <c r="H22">
        <v>18.984000000000002</v>
      </c>
      <c r="I22">
        <v>12.593</v>
      </c>
      <c r="J22">
        <v>898.91700000000003</v>
      </c>
      <c r="K22">
        <v>51.970999999999997</v>
      </c>
      <c r="L22">
        <v>377.40800000000002</v>
      </c>
      <c r="M22">
        <v>82.173000000000002</v>
      </c>
      <c r="N22">
        <v>2109.9050000000002</v>
      </c>
      <c r="O22">
        <v>4627.2979999999998</v>
      </c>
    </row>
    <row r="23" spans="1:15" x14ac:dyDescent="0.35">
      <c r="A23" s="86">
        <v>1982</v>
      </c>
      <c r="B23">
        <v>1432.231</v>
      </c>
      <c r="C23">
        <v>961.88800000000003</v>
      </c>
      <c r="D23">
        <v>3.25</v>
      </c>
      <c r="E23">
        <v>414.322</v>
      </c>
      <c r="F23">
        <v>79.474999999999994</v>
      </c>
      <c r="G23">
        <v>147.751</v>
      </c>
      <c r="H23">
        <v>19.254000000000001</v>
      </c>
      <c r="I23">
        <v>11.484</v>
      </c>
      <c r="J23">
        <v>892.32899999999995</v>
      </c>
      <c r="K23">
        <v>51.198</v>
      </c>
      <c r="L23">
        <v>310.27499999999998</v>
      </c>
      <c r="M23">
        <v>70.703000000000003</v>
      </c>
      <c r="N23">
        <v>2000.0419999999999</v>
      </c>
      <c r="O23">
        <v>4394.16</v>
      </c>
    </row>
    <row r="24" spans="1:15" x14ac:dyDescent="0.35">
      <c r="A24" s="86">
        <v>1983</v>
      </c>
      <c r="B24">
        <v>1487.528</v>
      </c>
      <c r="C24">
        <v>902.01900000000001</v>
      </c>
      <c r="D24">
        <v>3.298</v>
      </c>
      <c r="E24">
        <v>417.47</v>
      </c>
      <c r="F24">
        <v>73.78</v>
      </c>
      <c r="G24">
        <v>152.661</v>
      </c>
      <c r="H24">
        <v>19.003</v>
      </c>
      <c r="I24">
        <v>12.023999999999999</v>
      </c>
      <c r="J24">
        <v>903.64099999999996</v>
      </c>
      <c r="K24">
        <v>47.249000000000002</v>
      </c>
      <c r="L24">
        <v>256.84300000000002</v>
      </c>
      <c r="M24">
        <v>95.138999999999996</v>
      </c>
      <c r="N24">
        <v>1981.1089999999999</v>
      </c>
      <c r="O24">
        <v>4370.6549999999997</v>
      </c>
    </row>
    <row r="25" spans="1:15" x14ac:dyDescent="0.35">
      <c r="A25" s="86">
        <v>1984</v>
      </c>
      <c r="B25">
        <v>1597.944</v>
      </c>
      <c r="C25">
        <v>963.24</v>
      </c>
      <c r="D25">
        <v>3.036</v>
      </c>
      <c r="E25">
        <v>442.68400000000003</v>
      </c>
      <c r="F25">
        <v>80.037000000000006</v>
      </c>
      <c r="G25">
        <v>172.06800000000001</v>
      </c>
      <c r="H25">
        <v>17.295000000000002</v>
      </c>
      <c r="I25">
        <v>12.821999999999999</v>
      </c>
      <c r="J25">
        <v>913.85799999999995</v>
      </c>
      <c r="K25">
        <v>51.25</v>
      </c>
      <c r="L25">
        <v>248.21199999999999</v>
      </c>
      <c r="M25">
        <v>93.713999999999999</v>
      </c>
      <c r="N25">
        <v>2034.9749999999999</v>
      </c>
      <c r="O25">
        <v>4596.1589999999997</v>
      </c>
    </row>
    <row r="26" spans="1:15" x14ac:dyDescent="0.35">
      <c r="A26" s="86">
        <v>1985</v>
      </c>
      <c r="B26">
        <v>1637.136</v>
      </c>
      <c r="C26">
        <v>927.46699999999998</v>
      </c>
      <c r="D26">
        <v>3.4820000000000002</v>
      </c>
      <c r="E26">
        <v>445.14299999999997</v>
      </c>
      <c r="F26">
        <v>82.090999999999994</v>
      </c>
      <c r="G26">
        <v>177.92099999999999</v>
      </c>
      <c r="H26">
        <v>17.042000000000002</v>
      </c>
      <c r="I26">
        <v>11.949</v>
      </c>
      <c r="J26">
        <v>930.23699999999997</v>
      </c>
      <c r="K26">
        <v>54.634999999999998</v>
      </c>
      <c r="L26">
        <v>217.33199999999999</v>
      </c>
      <c r="M26">
        <v>82.646000000000001</v>
      </c>
      <c r="N26">
        <v>2022.4770000000001</v>
      </c>
      <c r="O26">
        <v>4587.08</v>
      </c>
    </row>
    <row r="27" spans="1:15" x14ac:dyDescent="0.35">
      <c r="A27" s="86">
        <v>1986</v>
      </c>
      <c r="B27">
        <v>1617.3019999999999</v>
      </c>
      <c r="C27">
        <v>868.75699999999995</v>
      </c>
      <c r="D27">
        <v>4.077</v>
      </c>
      <c r="E27">
        <v>452.31599999999997</v>
      </c>
      <c r="F27">
        <v>79.215999999999994</v>
      </c>
      <c r="G27">
        <v>191.01499999999999</v>
      </c>
      <c r="H27">
        <v>14.702</v>
      </c>
      <c r="I27">
        <v>11.683999999999999</v>
      </c>
      <c r="J27">
        <v>958.36800000000005</v>
      </c>
      <c r="K27">
        <v>55.451000000000001</v>
      </c>
      <c r="L27">
        <v>256.40800000000002</v>
      </c>
      <c r="M27">
        <v>89.022999999999996</v>
      </c>
      <c r="N27">
        <v>2112.261</v>
      </c>
      <c r="O27">
        <v>4598.3190000000004</v>
      </c>
    </row>
    <row r="28" spans="1:15" x14ac:dyDescent="0.35">
      <c r="A28" s="86">
        <v>1987</v>
      </c>
      <c r="B28">
        <v>1690.7850000000001</v>
      </c>
      <c r="C28">
        <v>923.92</v>
      </c>
      <c r="D28">
        <v>3.1579999999999999</v>
      </c>
      <c r="E28">
        <v>461.99200000000002</v>
      </c>
      <c r="F28">
        <v>81.034000000000006</v>
      </c>
      <c r="G28">
        <v>202.39699999999999</v>
      </c>
      <c r="H28">
        <v>14.15</v>
      </c>
      <c r="I28">
        <v>13.209</v>
      </c>
      <c r="J28">
        <v>981.755</v>
      </c>
      <c r="K28">
        <v>61.734000000000002</v>
      </c>
      <c r="L28">
        <v>228.57400000000001</v>
      </c>
      <c r="M28">
        <v>93.754000000000005</v>
      </c>
      <c r="N28">
        <v>2141.7570000000001</v>
      </c>
      <c r="O28">
        <v>4756.4610000000002</v>
      </c>
    </row>
    <row r="29" spans="1:15" x14ac:dyDescent="0.35">
      <c r="A29" s="86">
        <v>1988</v>
      </c>
      <c r="B29">
        <v>1774.6780000000001</v>
      </c>
      <c r="C29">
        <v>965.36199999999997</v>
      </c>
      <c r="D29">
        <v>3.39</v>
      </c>
      <c r="E29">
        <v>486.56700000000001</v>
      </c>
      <c r="F29">
        <v>84.216999999999999</v>
      </c>
      <c r="G29">
        <v>212.285</v>
      </c>
      <c r="H29">
        <v>14.430999999999999</v>
      </c>
      <c r="I29">
        <v>12.738</v>
      </c>
      <c r="J29">
        <v>1002.823</v>
      </c>
      <c r="K29">
        <v>64.588999999999999</v>
      </c>
      <c r="L29">
        <v>249.76599999999999</v>
      </c>
      <c r="M29">
        <v>109.84699999999999</v>
      </c>
      <c r="N29">
        <v>2240.654</v>
      </c>
      <c r="O29">
        <v>4980.6940000000004</v>
      </c>
    </row>
    <row r="30" spans="1:15" x14ac:dyDescent="0.35">
      <c r="A30" s="86">
        <v>1989</v>
      </c>
      <c r="B30">
        <v>1795.049</v>
      </c>
      <c r="C30">
        <v>1028.009</v>
      </c>
      <c r="D30">
        <v>3.2930000000000001</v>
      </c>
      <c r="E30">
        <v>490.70400000000001</v>
      </c>
      <c r="F30">
        <v>82.849000000000004</v>
      </c>
      <c r="G30">
        <v>217.71600000000001</v>
      </c>
      <c r="H30">
        <v>12.608000000000001</v>
      </c>
      <c r="I30">
        <v>13.065</v>
      </c>
      <c r="J30">
        <v>999.94100000000003</v>
      </c>
      <c r="K30">
        <v>63.53</v>
      </c>
      <c r="L30">
        <v>247.69399999999999</v>
      </c>
      <c r="M30">
        <v>108.72199999999999</v>
      </c>
      <c r="N30">
        <v>2240.123</v>
      </c>
      <c r="O30">
        <v>5067.9110000000001</v>
      </c>
    </row>
    <row r="31" spans="1:15" x14ac:dyDescent="0.35">
      <c r="A31" s="86">
        <v>1990</v>
      </c>
      <c r="B31">
        <v>1821.1420000000001</v>
      </c>
      <c r="C31">
        <v>1027.308</v>
      </c>
      <c r="D31">
        <v>3.1120000000000001</v>
      </c>
      <c r="E31">
        <v>469.51600000000002</v>
      </c>
      <c r="F31">
        <v>75.048000000000002</v>
      </c>
      <c r="G31">
        <v>222.61600000000001</v>
      </c>
      <c r="H31">
        <v>6.3639999999999999</v>
      </c>
      <c r="I31">
        <v>13.445</v>
      </c>
      <c r="J31">
        <v>987.90899999999999</v>
      </c>
      <c r="K31">
        <v>70.129000000000005</v>
      </c>
      <c r="L31">
        <v>222.15799999999999</v>
      </c>
      <c r="M31">
        <v>114.97799999999999</v>
      </c>
      <c r="N31">
        <v>2185.2759999999998</v>
      </c>
      <c r="O31">
        <v>5039.9040000000005</v>
      </c>
    </row>
    <row r="32" spans="1:15" x14ac:dyDescent="0.35">
      <c r="A32" s="86">
        <v>1991</v>
      </c>
      <c r="B32">
        <v>1807.0219999999999</v>
      </c>
      <c r="C32">
        <v>1049.0730000000001</v>
      </c>
      <c r="D32">
        <v>2.887</v>
      </c>
      <c r="E32">
        <v>453.99700000000001</v>
      </c>
      <c r="F32">
        <v>80.495999999999995</v>
      </c>
      <c r="G32">
        <v>215.18299999999999</v>
      </c>
      <c r="H32">
        <v>6.9279999999999999</v>
      </c>
      <c r="I32">
        <v>12.028</v>
      </c>
      <c r="J32">
        <v>982.255</v>
      </c>
      <c r="K32">
        <v>67.989999999999995</v>
      </c>
      <c r="L32">
        <v>209.33600000000001</v>
      </c>
      <c r="M32">
        <v>99.807000000000002</v>
      </c>
      <c r="N32">
        <v>2130.9070000000002</v>
      </c>
      <c r="O32">
        <v>4994.607</v>
      </c>
    </row>
    <row r="33" spans="1:15" x14ac:dyDescent="0.35">
      <c r="A33" s="86">
        <v>1992</v>
      </c>
      <c r="B33">
        <v>1822.982</v>
      </c>
      <c r="C33">
        <v>1084.623</v>
      </c>
      <c r="D33">
        <v>2.8410000000000002</v>
      </c>
      <c r="E33">
        <v>464.298</v>
      </c>
      <c r="F33">
        <v>85.87</v>
      </c>
      <c r="G33">
        <v>213.36799999999999</v>
      </c>
      <c r="H33">
        <v>6.2119999999999997</v>
      </c>
      <c r="I33">
        <v>12.263</v>
      </c>
      <c r="J33">
        <v>998.625</v>
      </c>
      <c r="K33">
        <v>79.456999999999994</v>
      </c>
      <c r="L33">
        <v>198.386</v>
      </c>
      <c r="M33">
        <v>117.137</v>
      </c>
      <c r="N33">
        <v>2178.4560000000001</v>
      </c>
      <c r="O33">
        <v>5094.9390000000003</v>
      </c>
    </row>
    <row r="34" spans="1:15" x14ac:dyDescent="0.35">
      <c r="A34" s="86">
        <v>1993</v>
      </c>
      <c r="B34">
        <v>1882.6469999999999</v>
      </c>
      <c r="C34">
        <v>1111.3309999999999</v>
      </c>
      <c r="D34">
        <v>2.657</v>
      </c>
      <c r="E34">
        <v>472.71899999999999</v>
      </c>
      <c r="F34">
        <v>86.323999999999998</v>
      </c>
      <c r="G34">
        <v>215.11199999999999</v>
      </c>
      <c r="H34">
        <v>7.4260000000000002</v>
      </c>
      <c r="I34">
        <v>12.487</v>
      </c>
      <c r="J34">
        <v>1007.766</v>
      </c>
      <c r="K34">
        <v>76.105999999999995</v>
      </c>
      <c r="L34">
        <v>195.27500000000001</v>
      </c>
      <c r="M34">
        <v>106.892</v>
      </c>
      <c r="N34">
        <v>2182.7649999999999</v>
      </c>
      <c r="O34">
        <v>5185.75</v>
      </c>
    </row>
    <row r="35" spans="1:15" x14ac:dyDescent="0.35">
      <c r="A35" s="86">
        <v>1994</v>
      </c>
      <c r="B35">
        <v>1893.24</v>
      </c>
      <c r="C35">
        <v>1136.951</v>
      </c>
      <c r="D35">
        <v>2.6389999999999998</v>
      </c>
      <c r="E35">
        <v>491.13799999999998</v>
      </c>
      <c r="F35">
        <v>90.323999999999998</v>
      </c>
      <c r="G35">
        <v>223.78899999999999</v>
      </c>
      <c r="H35">
        <v>7.3239999999999998</v>
      </c>
      <c r="I35">
        <v>13.052</v>
      </c>
      <c r="J35">
        <v>1019.346</v>
      </c>
      <c r="K35">
        <v>76.123999999999995</v>
      </c>
      <c r="L35">
        <v>184.54</v>
      </c>
      <c r="M35">
        <v>115.38</v>
      </c>
      <c r="N35">
        <v>2223.6559999999999</v>
      </c>
      <c r="O35">
        <v>5263.5540000000001</v>
      </c>
    </row>
    <row r="36" spans="1:15" x14ac:dyDescent="0.35">
      <c r="A36" s="86">
        <v>1995</v>
      </c>
      <c r="B36">
        <v>1913.115</v>
      </c>
      <c r="C36">
        <v>1185.835</v>
      </c>
      <c r="D36">
        <v>2.7389999999999999</v>
      </c>
      <c r="E36">
        <v>498.03100000000001</v>
      </c>
      <c r="F36">
        <v>90.153000000000006</v>
      </c>
      <c r="G36">
        <v>222.07599999999999</v>
      </c>
      <c r="H36">
        <v>8.0869999999999997</v>
      </c>
      <c r="I36">
        <v>12.827999999999999</v>
      </c>
      <c r="J36">
        <v>1041.7180000000001</v>
      </c>
      <c r="K36">
        <v>77.052000000000007</v>
      </c>
      <c r="L36">
        <v>153.99299999999999</v>
      </c>
      <c r="M36">
        <v>107.24299999999999</v>
      </c>
      <c r="N36">
        <v>2213.9189999999999</v>
      </c>
      <c r="O36">
        <v>5323.2070000000003</v>
      </c>
    </row>
    <row r="37" spans="1:15" x14ac:dyDescent="0.35">
      <c r="A37" s="86">
        <v>1996</v>
      </c>
      <c r="B37">
        <v>1995.4829999999999</v>
      </c>
      <c r="C37">
        <v>1207.144</v>
      </c>
      <c r="D37">
        <v>2.585</v>
      </c>
      <c r="E37">
        <v>524.09900000000005</v>
      </c>
      <c r="F37">
        <v>97.108999999999995</v>
      </c>
      <c r="G37">
        <v>232.08099999999999</v>
      </c>
      <c r="H37">
        <v>9.2629999999999999</v>
      </c>
      <c r="I37">
        <v>12.449</v>
      </c>
      <c r="J37">
        <v>1062.0150000000001</v>
      </c>
      <c r="K37">
        <v>80.340999999999994</v>
      </c>
      <c r="L37">
        <v>153.79</v>
      </c>
      <c r="M37">
        <v>125.474</v>
      </c>
      <c r="N37">
        <v>2299.2060000000001</v>
      </c>
      <c r="O37">
        <v>5512.12</v>
      </c>
    </row>
    <row r="38" spans="1:15" x14ac:dyDescent="0.35">
      <c r="A38" s="86">
        <v>1997</v>
      </c>
      <c r="B38">
        <v>2039.934</v>
      </c>
      <c r="C38">
        <v>1214.1780000000001</v>
      </c>
      <c r="D38">
        <v>2.7469999999999999</v>
      </c>
      <c r="E38">
        <v>533.572</v>
      </c>
      <c r="F38">
        <v>95.277000000000001</v>
      </c>
      <c r="G38">
        <v>234.48599999999999</v>
      </c>
      <c r="H38">
        <v>9.8580000000000005</v>
      </c>
      <c r="I38">
        <v>13.151</v>
      </c>
      <c r="J38">
        <v>1073.3340000000001</v>
      </c>
      <c r="K38">
        <v>79.781000000000006</v>
      </c>
      <c r="L38">
        <v>144.03200000000001</v>
      </c>
      <c r="M38">
        <v>131.81700000000001</v>
      </c>
      <c r="N38">
        <v>2318.0549999999998</v>
      </c>
      <c r="O38">
        <v>5582.8720000000003</v>
      </c>
    </row>
    <row r="39" spans="1:15" x14ac:dyDescent="0.35">
      <c r="A39" s="86">
        <v>1998</v>
      </c>
      <c r="B39">
        <v>2064.741</v>
      </c>
      <c r="C39">
        <v>1193.0889999999999</v>
      </c>
      <c r="D39">
        <v>2.456</v>
      </c>
      <c r="E39">
        <v>537.36400000000003</v>
      </c>
      <c r="F39">
        <v>86.031000000000006</v>
      </c>
      <c r="G39">
        <v>237.93199999999999</v>
      </c>
      <c r="H39">
        <v>11.68</v>
      </c>
      <c r="I39">
        <v>13.766999999999999</v>
      </c>
      <c r="J39">
        <v>1104.672</v>
      </c>
      <c r="K39">
        <v>92.02</v>
      </c>
      <c r="L39">
        <v>160.38800000000001</v>
      </c>
      <c r="M39">
        <v>116.72</v>
      </c>
      <c r="N39">
        <v>2363.0300000000002</v>
      </c>
      <c r="O39">
        <v>5631.4</v>
      </c>
    </row>
    <row r="40" spans="1:15" x14ac:dyDescent="0.35">
      <c r="A40" s="86">
        <v>1999</v>
      </c>
      <c r="B40">
        <v>2062.6819999999998</v>
      </c>
      <c r="C40">
        <v>1197.6089999999999</v>
      </c>
      <c r="D40">
        <v>2.71</v>
      </c>
      <c r="E40">
        <v>554.54899999999998</v>
      </c>
      <c r="F40">
        <v>101.86</v>
      </c>
      <c r="G40">
        <v>245.374</v>
      </c>
      <c r="H40">
        <v>10.914</v>
      </c>
      <c r="I40">
        <v>13.911</v>
      </c>
      <c r="J40">
        <v>1125.4159999999999</v>
      </c>
      <c r="K40">
        <v>98.036000000000001</v>
      </c>
      <c r="L40">
        <v>150.08500000000001</v>
      </c>
      <c r="M40">
        <v>119.175</v>
      </c>
      <c r="N40">
        <v>2422.0309999999999</v>
      </c>
      <c r="O40">
        <v>5692.9719999999998</v>
      </c>
    </row>
    <row r="41" spans="1:15" x14ac:dyDescent="0.35">
      <c r="A41" s="86">
        <v>2000</v>
      </c>
      <c r="B41">
        <v>2155.8069999999998</v>
      </c>
      <c r="C41">
        <v>1246.173</v>
      </c>
      <c r="D41">
        <v>2.5110000000000001</v>
      </c>
      <c r="E41">
        <v>579.46100000000001</v>
      </c>
      <c r="F41">
        <v>106.262</v>
      </c>
      <c r="G41">
        <v>253.779</v>
      </c>
      <c r="H41">
        <v>10.113</v>
      </c>
      <c r="I41">
        <v>13.702999999999999</v>
      </c>
      <c r="J41">
        <v>1133.048</v>
      </c>
      <c r="K41">
        <v>83.707999999999998</v>
      </c>
      <c r="L41">
        <v>164.71</v>
      </c>
      <c r="M41">
        <v>106.774</v>
      </c>
      <c r="N41">
        <v>2454.0680000000002</v>
      </c>
      <c r="O41">
        <v>5866.5550000000003</v>
      </c>
    </row>
    <row r="42" spans="1:15" x14ac:dyDescent="0.35">
      <c r="A42" s="86">
        <v>2001</v>
      </c>
      <c r="B42">
        <v>2088.2919999999999</v>
      </c>
      <c r="C42">
        <v>1192.7070000000001</v>
      </c>
      <c r="D42">
        <v>2.4169999999999998</v>
      </c>
      <c r="E42">
        <v>597.20500000000004</v>
      </c>
      <c r="F42">
        <v>96.12</v>
      </c>
      <c r="G42">
        <v>242.83699999999999</v>
      </c>
      <c r="H42">
        <v>10.824999999999999</v>
      </c>
      <c r="I42">
        <v>12.555</v>
      </c>
      <c r="J42">
        <v>1148.671</v>
      </c>
      <c r="K42">
        <v>89.866</v>
      </c>
      <c r="L42">
        <v>146.65700000000001</v>
      </c>
      <c r="M42">
        <v>125.285</v>
      </c>
      <c r="N42">
        <v>2472.4389999999999</v>
      </c>
      <c r="O42">
        <v>5764.6869999999999</v>
      </c>
    </row>
    <row r="43" spans="1:15" x14ac:dyDescent="0.35">
      <c r="A43" s="86">
        <v>2002</v>
      </c>
      <c r="B43">
        <v>2093.9259999999999</v>
      </c>
      <c r="C43">
        <v>1231.3630000000001</v>
      </c>
      <c r="D43">
        <v>2.3340000000000001</v>
      </c>
      <c r="E43">
        <v>586.221</v>
      </c>
      <c r="F43">
        <v>97.727999999999994</v>
      </c>
      <c r="G43">
        <v>236.76499999999999</v>
      </c>
      <c r="H43">
        <v>6.4850000000000003</v>
      </c>
      <c r="I43">
        <v>12.406000000000001</v>
      </c>
      <c r="J43">
        <v>1180.499</v>
      </c>
      <c r="K43">
        <v>100.38800000000001</v>
      </c>
      <c r="L43">
        <v>126.485</v>
      </c>
      <c r="M43">
        <v>121.521</v>
      </c>
      <c r="N43">
        <v>2470.8319999999999</v>
      </c>
      <c r="O43">
        <v>5809.2420000000002</v>
      </c>
    </row>
    <row r="44" spans="1:15" x14ac:dyDescent="0.35">
      <c r="A44" s="86">
        <v>2003</v>
      </c>
      <c r="B44">
        <v>2134.9949999999999</v>
      </c>
      <c r="C44">
        <v>1196.3309999999999</v>
      </c>
      <c r="D44">
        <v>2.0910000000000002</v>
      </c>
      <c r="E44">
        <v>609.71500000000003</v>
      </c>
      <c r="F44">
        <v>95.575999999999993</v>
      </c>
      <c r="G44">
        <v>231.459</v>
      </c>
      <c r="H44">
        <v>8.1739999999999995</v>
      </c>
      <c r="I44">
        <v>11.468999999999999</v>
      </c>
      <c r="J44">
        <v>1186.0170000000001</v>
      </c>
      <c r="K44">
        <v>98.641000000000005</v>
      </c>
      <c r="L44">
        <v>139.596</v>
      </c>
      <c r="M44">
        <v>134.00800000000001</v>
      </c>
      <c r="N44">
        <v>2516.7460000000001</v>
      </c>
      <c r="O44">
        <v>5859.8850000000002</v>
      </c>
    </row>
    <row r="45" spans="1:15" x14ac:dyDescent="0.35">
      <c r="A45" s="86">
        <v>2004</v>
      </c>
      <c r="B45">
        <v>2159.5300000000002</v>
      </c>
      <c r="C45">
        <v>1201.329</v>
      </c>
      <c r="D45">
        <v>2.1619999999999999</v>
      </c>
      <c r="E45">
        <v>631.70500000000004</v>
      </c>
      <c r="F45">
        <v>96.370999999999995</v>
      </c>
      <c r="G45">
        <v>239.75700000000001</v>
      </c>
      <c r="H45">
        <v>9.6509999999999998</v>
      </c>
      <c r="I45">
        <v>11.62</v>
      </c>
      <c r="J45">
        <v>1209.2339999999999</v>
      </c>
      <c r="K45">
        <v>113.315</v>
      </c>
      <c r="L45">
        <v>156.762</v>
      </c>
      <c r="M45">
        <v>135.83000000000001</v>
      </c>
      <c r="N45">
        <v>2606.4059999999999</v>
      </c>
      <c r="O45">
        <v>5978.81</v>
      </c>
    </row>
    <row r="46" spans="1:15" x14ac:dyDescent="0.35">
      <c r="A46" s="86">
        <v>2005</v>
      </c>
      <c r="B46">
        <v>2181.2750000000001</v>
      </c>
      <c r="C46">
        <v>1183.4059999999999</v>
      </c>
      <c r="D46">
        <v>2.4470000000000001</v>
      </c>
      <c r="E46">
        <v>639.24199999999996</v>
      </c>
      <c r="F46">
        <v>91.947000000000003</v>
      </c>
      <c r="G46">
        <v>246.29400000000001</v>
      </c>
      <c r="H46">
        <v>10.446</v>
      </c>
      <c r="I46">
        <v>11.558999999999999</v>
      </c>
      <c r="J46">
        <v>1207.9369999999999</v>
      </c>
      <c r="K46">
        <v>111.16200000000001</v>
      </c>
      <c r="L46">
        <v>166.32400000000001</v>
      </c>
      <c r="M46">
        <v>135.49</v>
      </c>
      <c r="N46">
        <v>2622.8470000000002</v>
      </c>
      <c r="O46">
        <v>5999.1530000000002</v>
      </c>
    </row>
    <row r="47" spans="1:15" x14ac:dyDescent="0.35">
      <c r="A47" s="86">
        <v>2006</v>
      </c>
      <c r="B47">
        <v>2147.0770000000002</v>
      </c>
      <c r="C47">
        <v>1170.626</v>
      </c>
      <c r="D47">
        <v>2.3140000000000001</v>
      </c>
      <c r="E47">
        <v>645.322</v>
      </c>
      <c r="F47">
        <v>86.344999999999999</v>
      </c>
      <c r="G47">
        <v>239.53399999999999</v>
      </c>
      <c r="H47">
        <v>8.0329999999999995</v>
      </c>
      <c r="I47">
        <v>11.262</v>
      </c>
      <c r="J47">
        <v>1215.922</v>
      </c>
      <c r="K47">
        <v>104.321</v>
      </c>
      <c r="L47">
        <v>124.535</v>
      </c>
      <c r="M47">
        <v>146.55500000000001</v>
      </c>
      <c r="N47">
        <v>2584.1419999999998</v>
      </c>
      <c r="O47">
        <v>5913.7479999999996</v>
      </c>
    </row>
    <row r="48" spans="1:15" x14ac:dyDescent="0.35">
      <c r="A48" s="86">
        <v>2007</v>
      </c>
      <c r="B48">
        <v>2172.37</v>
      </c>
      <c r="C48">
        <v>1245.8589999999999</v>
      </c>
      <c r="D48">
        <v>2.1859999999999999</v>
      </c>
      <c r="E48">
        <v>647.34500000000003</v>
      </c>
      <c r="F48">
        <v>89.906000000000006</v>
      </c>
      <c r="G48">
        <v>237.99</v>
      </c>
      <c r="H48">
        <v>4.8090000000000002</v>
      </c>
      <c r="I48">
        <v>11.63</v>
      </c>
      <c r="J48">
        <v>1207.973</v>
      </c>
      <c r="K48">
        <v>97.671000000000006</v>
      </c>
      <c r="L48">
        <v>130.69800000000001</v>
      </c>
      <c r="M48">
        <v>142.99100000000001</v>
      </c>
      <c r="N48">
        <v>2573.1979999999999</v>
      </c>
      <c r="O48">
        <v>6003.0950000000003</v>
      </c>
    </row>
    <row r="49" spans="1:15" x14ac:dyDescent="0.35">
      <c r="A49" s="86">
        <v>2008</v>
      </c>
      <c r="B49">
        <v>2139.7399999999998</v>
      </c>
      <c r="C49">
        <v>1255.229</v>
      </c>
      <c r="D49">
        <v>1.9570000000000001</v>
      </c>
      <c r="E49">
        <v>609.86099999999999</v>
      </c>
      <c r="F49">
        <v>88.869</v>
      </c>
      <c r="G49">
        <v>226.31100000000001</v>
      </c>
      <c r="H49">
        <v>2.1349999999999998</v>
      </c>
      <c r="I49">
        <v>10.797000000000001</v>
      </c>
      <c r="J49">
        <v>1138.6120000000001</v>
      </c>
      <c r="K49">
        <v>92.49</v>
      </c>
      <c r="L49">
        <v>112.79600000000001</v>
      </c>
      <c r="M49">
        <v>125.77800000000001</v>
      </c>
      <c r="N49">
        <v>2409.6060000000002</v>
      </c>
      <c r="O49">
        <v>5816.57</v>
      </c>
    </row>
    <row r="50" spans="1:15" x14ac:dyDescent="0.35">
      <c r="A50" s="86">
        <v>2009</v>
      </c>
      <c r="B50">
        <v>1875.7349999999999</v>
      </c>
      <c r="C50">
        <v>1233.5119999999999</v>
      </c>
      <c r="D50">
        <v>1.8380000000000001</v>
      </c>
      <c r="E50">
        <v>554.95500000000004</v>
      </c>
      <c r="F50">
        <v>86.296999999999997</v>
      </c>
      <c r="G50">
        <v>204.369</v>
      </c>
      <c r="H50">
        <v>2.6259999999999999</v>
      </c>
      <c r="I50">
        <v>9.7070000000000007</v>
      </c>
      <c r="J50">
        <v>1126.298</v>
      </c>
      <c r="K50">
        <v>85.216999999999999</v>
      </c>
      <c r="L50">
        <v>92.408000000000001</v>
      </c>
      <c r="M50">
        <v>107.432</v>
      </c>
      <c r="N50">
        <v>2271.1460000000002</v>
      </c>
      <c r="O50">
        <v>5392.0240000000003</v>
      </c>
    </row>
    <row r="51" spans="1:15" x14ac:dyDescent="0.35">
      <c r="A51" s="86">
        <v>2010</v>
      </c>
      <c r="B51">
        <v>1985.866</v>
      </c>
      <c r="C51">
        <v>1291.546</v>
      </c>
      <c r="D51">
        <v>1.871</v>
      </c>
      <c r="E51">
        <v>582.50599999999997</v>
      </c>
      <c r="F51">
        <v>84.552000000000007</v>
      </c>
      <c r="G51">
        <v>210.011</v>
      </c>
      <c r="H51">
        <v>2.9820000000000002</v>
      </c>
      <c r="I51">
        <v>10.785</v>
      </c>
      <c r="J51">
        <v>1109.605</v>
      </c>
      <c r="K51">
        <v>81.600999999999999</v>
      </c>
      <c r="L51">
        <v>96.507999999999996</v>
      </c>
      <c r="M51">
        <v>115.34</v>
      </c>
      <c r="N51">
        <v>2295.7620000000002</v>
      </c>
      <c r="O51">
        <v>5584.5749999999998</v>
      </c>
    </row>
    <row r="52" spans="1:15" x14ac:dyDescent="0.35">
      <c r="A52" s="86">
        <v>2011</v>
      </c>
      <c r="B52">
        <v>1875.481</v>
      </c>
      <c r="C52">
        <v>1311.422</v>
      </c>
      <c r="D52">
        <v>1.8720000000000001</v>
      </c>
      <c r="E52">
        <v>592.24199999999996</v>
      </c>
      <c r="F52">
        <v>79.013000000000005</v>
      </c>
      <c r="G52">
        <v>209.08600000000001</v>
      </c>
      <c r="H52">
        <v>1.8320000000000001</v>
      </c>
      <c r="I52">
        <v>10.233000000000001</v>
      </c>
      <c r="J52">
        <v>1076.8320000000001</v>
      </c>
      <c r="K52">
        <v>78.724999999999994</v>
      </c>
      <c r="L52">
        <v>83.093000000000004</v>
      </c>
      <c r="M52">
        <v>114.333</v>
      </c>
      <c r="N52">
        <v>2247.2600000000002</v>
      </c>
      <c r="O52">
        <v>5445.8860000000004</v>
      </c>
    </row>
    <row r="53" spans="1:15" x14ac:dyDescent="0.35">
      <c r="A53" s="86">
        <v>2012</v>
      </c>
      <c r="B53">
        <v>1656.979</v>
      </c>
      <c r="C53">
        <v>1371.5609999999999</v>
      </c>
      <c r="D53">
        <v>1.738</v>
      </c>
      <c r="E53">
        <v>569.05799999999999</v>
      </c>
      <c r="F53">
        <v>75.703999999999994</v>
      </c>
      <c r="G53">
        <v>205.65600000000001</v>
      </c>
      <c r="H53">
        <v>0.79200000000000004</v>
      </c>
      <c r="I53">
        <v>9.4149999999999991</v>
      </c>
      <c r="J53">
        <v>1070.5029999999999</v>
      </c>
      <c r="K53">
        <v>78.557000000000002</v>
      </c>
      <c r="L53">
        <v>66.716999999999999</v>
      </c>
      <c r="M53">
        <v>110.446</v>
      </c>
      <c r="N53">
        <v>2188.5859999999998</v>
      </c>
      <c r="O53">
        <v>5228.9629999999997</v>
      </c>
    </row>
    <row r="54" spans="1:15" x14ac:dyDescent="0.35">
      <c r="A54" s="86">
        <v>2013</v>
      </c>
      <c r="B54">
        <v>1717.53</v>
      </c>
      <c r="C54">
        <v>1409.354</v>
      </c>
      <c r="D54">
        <v>1.5469999999999999</v>
      </c>
      <c r="E54">
        <v>573.13699999999994</v>
      </c>
      <c r="F54">
        <v>85.236999999999995</v>
      </c>
      <c r="G54">
        <v>210.41399999999999</v>
      </c>
      <c r="H54">
        <v>0.77800000000000002</v>
      </c>
      <c r="I54">
        <v>9.9610000000000003</v>
      </c>
      <c r="J54">
        <v>1086.087</v>
      </c>
      <c r="K54">
        <v>77.186000000000007</v>
      </c>
      <c r="L54">
        <v>57.500999999999998</v>
      </c>
      <c r="M54">
        <v>115.822</v>
      </c>
      <c r="N54">
        <v>2217.6709999999998</v>
      </c>
      <c r="O54">
        <v>5356.0349999999999</v>
      </c>
    </row>
    <row r="55" spans="1:15" x14ac:dyDescent="0.35">
      <c r="A55" s="86">
        <v>2014</v>
      </c>
      <c r="B55">
        <v>1713.6130000000001</v>
      </c>
      <c r="C55">
        <v>1439.5260000000001</v>
      </c>
      <c r="D55">
        <v>1.5009999999999999</v>
      </c>
      <c r="E55">
        <v>605.68100000000004</v>
      </c>
      <c r="F55">
        <v>86.215000000000003</v>
      </c>
      <c r="G55">
        <v>215.626</v>
      </c>
      <c r="H55">
        <v>1.3460000000000001</v>
      </c>
      <c r="I55">
        <v>10.391</v>
      </c>
      <c r="J55">
        <v>1094.7159999999999</v>
      </c>
      <c r="K55">
        <v>78.203999999999994</v>
      </c>
      <c r="L55">
        <v>46.421999999999997</v>
      </c>
      <c r="M55">
        <v>108.447</v>
      </c>
      <c r="N55">
        <v>2248.549</v>
      </c>
      <c r="O55">
        <v>5413.2370000000001</v>
      </c>
    </row>
    <row r="56" spans="1:15" x14ac:dyDescent="0.35">
      <c r="A56" s="86">
        <v>2015</v>
      </c>
      <c r="B56">
        <v>1480.39</v>
      </c>
      <c r="C56">
        <v>1482.9839999999999</v>
      </c>
      <c r="D56">
        <v>1.4630000000000001</v>
      </c>
      <c r="E56">
        <v>598.04100000000005</v>
      </c>
      <c r="F56">
        <v>86.5</v>
      </c>
      <c r="G56">
        <v>227.114</v>
      </c>
      <c r="H56">
        <v>0.95599999999999996</v>
      </c>
      <c r="I56">
        <v>11.316000000000001</v>
      </c>
      <c r="J56">
        <v>1125.1510000000001</v>
      </c>
      <c r="K56">
        <v>78.537000000000006</v>
      </c>
      <c r="L56">
        <v>46.820999999999998</v>
      </c>
      <c r="M56">
        <v>112.08199999999999</v>
      </c>
      <c r="N56">
        <v>2287.98</v>
      </c>
      <c r="O56">
        <v>5262.8419999999996</v>
      </c>
    </row>
    <row r="57" spans="1:15" x14ac:dyDescent="0.35">
      <c r="A57" s="86">
        <v>2016</v>
      </c>
      <c r="B57">
        <v>1354.2170000000001</v>
      </c>
      <c r="C57">
        <v>1493.981</v>
      </c>
      <c r="D57">
        <v>1.4159999999999999</v>
      </c>
      <c r="E57">
        <v>575.55899999999997</v>
      </c>
      <c r="F57">
        <v>83.325999999999993</v>
      </c>
      <c r="G57">
        <v>237.44200000000001</v>
      </c>
      <c r="H57">
        <v>1.3009999999999999</v>
      </c>
      <c r="I57">
        <v>10.742000000000001</v>
      </c>
      <c r="J57">
        <v>1143.857</v>
      </c>
      <c r="K57">
        <v>78.119</v>
      </c>
      <c r="L57">
        <v>59.040999999999997</v>
      </c>
      <c r="M57">
        <v>119.858</v>
      </c>
      <c r="N57">
        <v>2310.663</v>
      </c>
      <c r="O57">
        <v>5170.5110000000004</v>
      </c>
    </row>
    <row r="58" spans="1:15" x14ac:dyDescent="0.35">
      <c r="A58" s="86">
        <v>2017</v>
      </c>
      <c r="B58">
        <v>1316.027</v>
      </c>
      <c r="C58">
        <v>1475.0419999999999</v>
      </c>
      <c r="D58">
        <v>1.4490000000000001</v>
      </c>
      <c r="E58">
        <v>583.59699999999998</v>
      </c>
      <c r="F58">
        <v>85.742000000000004</v>
      </c>
      <c r="G58">
        <v>246.761</v>
      </c>
      <c r="H58">
        <v>0.77500000000000002</v>
      </c>
      <c r="I58">
        <v>9.9030000000000005</v>
      </c>
      <c r="J58">
        <v>1140.386</v>
      </c>
      <c r="K58">
        <v>71.676000000000002</v>
      </c>
      <c r="L58">
        <v>61.685000000000002</v>
      </c>
      <c r="M58">
        <v>126.437</v>
      </c>
      <c r="N58">
        <v>2328.4119999999998</v>
      </c>
      <c r="O58">
        <v>5130.5770000000002</v>
      </c>
    </row>
    <row r="59" spans="1:15" x14ac:dyDescent="0.35">
      <c r="A59" s="86">
        <v>2018</v>
      </c>
      <c r="B59">
        <v>1260.1849999999999</v>
      </c>
      <c r="C59">
        <v>1630.9190000000001</v>
      </c>
      <c r="D59">
        <v>1.5489999999999999</v>
      </c>
      <c r="E59">
        <v>618.09100000000001</v>
      </c>
      <c r="F59">
        <v>98.024000000000001</v>
      </c>
      <c r="G59">
        <v>250.405</v>
      </c>
      <c r="H59">
        <v>0.81</v>
      </c>
      <c r="I59">
        <v>9.61</v>
      </c>
      <c r="J59">
        <v>1141.1289999999999</v>
      </c>
      <c r="K59">
        <v>73.703999999999994</v>
      </c>
      <c r="L59">
        <v>57.332000000000001</v>
      </c>
      <c r="M59">
        <v>123.063</v>
      </c>
      <c r="N59">
        <v>2373.7170000000001</v>
      </c>
      <c r="O59">
        <v>5275.9179999999997</v>
      </c>
    </row>
    <row r="60" spans="1:15" x14ac:dyDescent="0.35">
      <c r="A60" s="86">
        <v>2019</v>
      </c>
      <c r="B60">
        <v>1075.8679999999999</v>
      </c>
      <c r="C60">
        <v>1685.73</v>
      </c>
      <c r="D60">
        <v>1.6180000000000001</v>
      </c>
      <c r="E60">
        <v>612.53499999999997</v>
      </c>
      <c r="F60">
        <v>102.715</v>
      </c>
      <c r="G60">
        <v>255.74</v>
      </c>
      <c r="H60">
        <v>1.0129999999999999</v>
      </c>
      <c r="I60">
        <v>9.2629999999999999</v>
      </c>
      <c r="J60">
        <v>1137.374</v>
      </c>
      <c r="K60">
        <v>68.429000000000002</v>
      </c>
      <c r="L60">
        <v>49.646999999999998</v>
      </c>
      <c r="M60">
        <v>126.879</v>
      </c>
      <c r="N60">
        <v>2365.2139999999999</v>
      </c>
      <c r="O60">
        <v>5137.9080000000004</v>
      </c>
    </row>
    <row r="61" spans="1:15" x14ac:dyDescent="0.35">
      <c r="A61" s="86">
        <v>2020</v>
      </c>
      <c r="B61">
        <v>876.24599999999998</v>
      </c>
      <c r="C61">
        <v>1651.338</v>
      </c>
      <c r="D61">
        <v>1.3779999999999999</v>
      </c>
      <c r="E61">
        <v>563.17200000000003</v>
      </c>
      <c r="F61">
        <v>99.748000000000005</v>
      </c>
      <c r="G61">
        <v>158.535</v>
      </c>
      <c r="H61">
        <v>1.1639999999999999</v>
      </c>
      <c r="I61">
        <v>8.2750000000000004</v>
      </c>
      <c r="J61">
        <v>984.12900000000002</v>
      </c>
      <c r="K61">
        <v>58.77</v>
      </c>
      <c r="L61">
        <v>39.276000000000003</v>
      </c>
      <c r="M61">
        <v>118.322</v>
      </c>
      <c r="N61">
        <v>2032.77</v>
      </c>
      <c r="O61">
        <v>4571.45</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1E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1"/>
  <sheetViews>
    <sheetView workbookViewId="0"/>
  </sheetViews>
  <sheetFormatPr defaultColWidth="9.1796875" defaultRowHeight="14.5" x14ac:dyDescent="0.35"/>
  <cols>
    <col min="1" max="1" width="16.7265625" style="44" customWidth="1"/>
    <col min="2" max="2" width="15.81640625" style="44" customWidth="1"/>
    <col min="3" max="3" width="17.7265625" style="44" customWidth="1"/>
    <col min="4" max="4" width="26.7265625" style="44" customWidth="1"/>
    <col min="5" max="5" width="18.1796875" style="44" customWidth="1"/>
    <col min="6" max="6" width="19.26953125" style="44" customWidth="1"/>
    <col min="7" max="7" width="21.1796875" style="44" customWidth="1"/>
    <col min="8" max="8" width="14.1796875" style="44" customWidth="1"/>
    <col min="9" max="9" width="27" style="44" customWidth="1"/>
    <col min="10" max="16384" width="9.1796875" style="44"/>
  </cols>
  <sheetData>
    <row r="1" spans="1:9" s="45" customFormat="1" x14ac:dyDescent="0.35">
      <c r="B1" s="45" t="s">
        <v>1945</v>
      </c>
      <c r="C1" s="45" t="s">
        <v>1949</v>
      </c>
      <c r="D1" s="45" t="s">
        <v>2392</v>
      </c>
      <c r="E1" s="45" t="s">
        <v>2393</v>
      </c>
      <c r="F1" s="45" t="s">
        <v>2395</v>
      </c>
      <c r="G1" s="45" t="s">
        <v>1942</v>
      </c>
      <c r="H1" s="45" t="s">
        <v>2402</v>
      </c>
      <c r="I1" s="45" t="s">
        <v>2401</v>
      </c>
    </row>
    <row r="2" spans="1:9" s="45" customFormat="1" ht="18.5" x14ac:dyDescent="0.45">
      <c r="A2" s="99" t="s">
        <v>2303</v>
      </c>
      <c r="B2"/>
      <c r="C2"/>
      <c r="D2"/>
      <c r="E2"/>
      <c r="F2"/>
      <c r="G2"/>
      <c r="H2"/>
      <c r="I2"/>
    </row>
    <row r="3" spans="1:9" ht="18.5" x14ac:dyDescent="0.45">
      <c r="A3" s="100" t="s">
        <v>7046</v>
      </c>
      <c r="B3"/>
      <c r="C3"/>
      <c r="D3"/>
      <c r="E3"/>
      <c r="F3"/>
      <c r="G3"/>
      <c r="H3"/>
      <c r="I3"/>
    </row>
    <row r="4" spans="1:9" x14ac:dyDescent="0.35">
      <c r="A4"/>
      <c r="B4"/>
      <c r="C4"/>
      <c r="D4"/>
      <c r="E4"/>
      <c r="F4"/>
      <c r="G4"/>
      <c r="H4"/>
      <c r="I4"/>
    </row>
    <row r="5" spans="1:9" x14ac:dyDescent="0.35">
      <c r="A5" s="101" t="str">
        <f>HYPERLINK("http://www.eia.gov/totalenergy/data/monthly/dataunits.cfm","Note: Information about data precision.")</f>
        <v>Note: Information about data precision.</v>
      </c>
      <c r="B5"/>
      <c r="C5"/>
      <c r="D5"/>
      <c r="E5"/>
      <c r="F5"/>
      <c r="G5"/>
      <c r="H5"/>
      <c r="I5"/>
    </row>
    <row r="6" spans="1:9" x14ac:dyDescent="0.35">
      <c r="A6"/>
      <c r="B6"/>
      <c r="C6"/>
      <c r="D6"/>
      <c r="E6"/>
      <c r="F6"/>
      <c r="G6"/>
      <c r="H6"/>
      <c r="I6"/>
    </row>
    <row r="7" spans="1:9" x14ac:dyDescent="0.35">
      <c r="A7" t="s">
        <v>7047</v>
      </c>
      <c r="B7"/>
      <c r="C7"/>
      <c r="D7"/>
      <c r="E7"/>
      <c r="F7"/>
      <c r="G7"/>
      <c r="H7"/>
      <c r="I7"/>
    </row>
    <row r="8" spans="1:9" x14ac:dyDescent="0.35">
      <c r="A8" t="s">
        <v>7048</v>
      </c>
      <c r="B8"/>
      <c r="C8"/>
      <c r="D8"/>
      <c r="E8"/>
      <c r="F8"/>
      <c r="G8"/>
      <c r="H8"/>
      <c r="I8"/>
    </row>
    <row r="9" spans="1:9" x14ac:dyDescent="0.35">
      <c r="A9"/>
      <c r="B9"/>
      <c r="C9"/>
      <c r="D9"/>
      <c r="E9"/>
      <c r="F9"/>
      <c r="G9"/>
      <c r="H9"/>
      <c r="I9"/>
    </row>
    <row r="10" spans="1:9" ht="15.5" x14ac:dyDescent="0.35">
      <c r="A10" s="102" t="s">
        <v>2330</v>
      </c>
      <c r="B10"/>
      <c r="C10"/>
      <c r="D10"/>
      <c r="E10"/>
      <c r="F10"/>
      <c r="G10"/>
      <c r="H10"/>
      <c r="I10"/>
    </row>
    <row r="11" spans="1:9" x14ac:dyDescent="0.35">
      <c r="A11"/>
      <c r="B11"/>
      <c r="C11"/>
      <c r="D11"/>
      <c r="E11"/>
      <c r="F11"/>
      <c r="G11"/>
      <c r="H11"/>
      <c r="I11"/>
    </row>
    <row r="12" spans="1:9" x14ac:dyDescent="0.35">
      <c r="A12" s="103" t="s">
        <v>2305</v>
      </c>
      <c r="B12" s="103" t="s">
        <v>2329</v>
      </c>
      <c r="C12" s="103" t="s">
        <v>2328</v>
      </c>
      <c r="D12" s="103" t="s">
        <v>2327</v>
      </c>
      <c r="E12" s="103" t="s">
        <v>2326</v>
      </c>
      <c r="F12" s="103" t="s">
        <v>2325</v>
      </c>
      <c r="G12" s="103" t="s">
        <v>2324</v>
      </c>
      <c r="H12" s="103" t="s">
        <v>2323</v>
      </c>
      <c r="I12" s="103" t="s">
        <v>2322</v>
      </c>
    </row>
    <row r="13" spans="1:9" x14ac:dyDescent="0.35">
      <c r="A13" s="103"/>
      <c r="B13" s="103" t="s">
        <v>2320</v>
      </c>
      <c r="C13" s="103" t="s">
        <v>2320</v>
      </c>
      <c r="D13" s="103" t="s">
        <v>2320</v>
      </c>
      <c r="E13" s="103" t="s">
        <v>2320</v>
      </c>
      <c r="F13" s="103" t="s">
        <v>2320</v>
      </c>
      <c r="G13" s="103" t="s">
        <v>2320</v>
      </c>
      <c r="H13" s="103" t="s">
        <v>2320</v>
      </c>
      <c r="I13" s="103" t="s">
        <v>2320</v>
      </c>
    </row>
    <row r="14" spans="1:9" x14ac:dyDescent="0.35">
      <c r="A14" s="86">
        <v>1973</v>
      </c>
      <c r="B14">
        <v>8.9710000000000001</v>
      </c>
      <c r="C14">
        <v>264.06200000000001</v>
      </c>
      <c r="D14">
        <v>146.54499999999999</v>
      </c>
      <c r="E14">
        <v>35.991</v>
      </c>
      <c r="F14">
        <v>16.419</v>
      </c>
      <c r="G14">
        <v>198.95500000000001</v>
      </c>
      <c r="H14">
        <v>434.988</v>
      </c>
      <c r="I14">
        <v>906.97699999999998</v>
      </c>
    </row>
    <row r="15" spans="1:9" x14ac:dyDescent="0.35">
      <c r="A15" s="86">
        <v>1974</v>
      </c>
      <c r="B15">
        <v>7.8449999999999998</v>
      </c>
      <c r="C15">
        <v>260.02999999999997</v>
      </c>
      <c r="D15">
        <v>134.874</v>
      </c>
      <c r="E15">
        <v>33.231999999999999</v>
      </c>
      <c r="F15">
        <v>13.292</v>
      </c>
      <c r="G15">
        <v>181.398</v>
      </c>
      <c r="H15">
        <v>423.87700000000001</v>
      </c>
      <c r="I15">
        <v>873.15</v>
      </c>
    </row>
    <row r="16" spans="1:9" x14ac:dyDescent="0.35">
      <c r="A16" s="86">
        <v>1975</v>
      </c>
      <c r="B16">
        <v>6.0030000000000001</v>
      </c>
      <c r="C16">
        <v>266.483</v>
      </c>
      <c r="D16">
        <v>132.15100000000001</v>
      </c>
      <c r="E16">
        <v>32.314999999999998</v>
      </c>
      <c r="F16">
        <v>11.606</v>
      </c>
      <c r="G16">
        <v>176.072</v>
      </c>
      <c r="H16">
        <v>418.71800000000002</v>
      </c>
      <c r="I16">
        <v>867.27599999999995</v>
      </c>
    </row>
    <row r="17" spans="1:9" x14ac:dyDescent="0.35">
      <c r="A17" s="86">
        <v>1976</v>
      </c>
      <c r="B17">
        <v>5.625</v>
      </c>
      <c r="C17">
        <v>273.10000000000002</v>
      </c>
      <c r="D17">
        <v>145.32400000000001</v>
      </c>
      <c r="E17">
        <v>33.604999999999997</v>
      </c>
      <c r="F17">
        <v>13.34</v>
      </c>
      <c r="G17">
        <v>192.27</v>
      </c>
      <c r="H17">
        <v>441.68200000000002</v>
      </c>
      <c r="I17">
        <v>912.678</v>
      </c>
    </row>
    <row r="18" spans="1:9" x14ac:dyDescent="0.35">
      <c r="A18" s="86">
        <v>1977</v>
      </c>
      <c r="B18">
        <v>5.4889999999999999</v>
      </c>
      <c r="C18">
        <v>260.67200000000003</v>
      </c>
      <c r="D18">
        <v>145.87700000000001</v>
      </c>
      <c r="E18">
        <v>32.820999999999998</v>
      </c>
      <c r="F18">
        <v>12.102</v>
      </c>
      <c r="G18">
        <v>190.8</v>
      </c>
      <c r="H18">
        <v>477.589</v>
      </c>
      <c r="I18">
        <v>934.55</v>
      </c>
    </row>
    <row r="19" spans="1:9" x14ac:dyDescent="0.35">
      <c r="A19" s="86">
        <v>1978</v>
      </c>
      <c r="B19">
        <v>4.6950000000000003</v>
      </c>
      <c r="C19">
        <v>264.29899999999998</v>
      </c>
      <c r="D19">
        <v>142.69399999999999</v>
      </c>
      <c r="E19">
        <v>31.826000000000001</v>
      </c>
      <c r="F19">
        <v>11.052</v>
      </c>
      <c r="G19">
        <v>185.572</v>
      </c>
      <c r="H19">
        <v>483.86200000000002</v>
      </c>
      <c r="I19">
        <v>938.428</v>
      </c>
    </row>
    <row r="20" spans="1:9" x14ac:dyDescent="0.35">
      <c r="A20" s="86">
        <v>1979</v>
      </c>
      <c r="B20">
        <v>3.5640000000000001</v>
      </c>
      <c r="C20">
        <v>268.18799999999999</v>
      </c>
      <c r="D20">
        <v>118.943</v>
      </c>
      <c r="E20">
        <v>21.468</v>
      </c>
      <c r="F20">
        <v>9.6039999999999992</v>
      </c>
      <c r="G20">
        <v>150.01599999999999</v>
      </c>
      <c r="H20">
        <v>496.26400000000001</v>
      </c>
      <c r="I20">
        <v>918.03200000000004</v>
      </c>
    </row>
    <row r="21" spans="1:9" x14ac:dyDescent="0.35">
      <c r="A21" s="86">
        <v>1980</v>
      </c>
      <c r="B21">
        <v>2.9180000000000001</v>
      </c>
      <c r="C21">
        <v>255.99</v>
      </c>
      <c r="D21">
        <v>96.274000000000001</v>
      </c>
      <c r="E21">
        <v>19.658000000000001</v>
      </c>
      <c r="F21">
        <v>7.71</v>
      </c>
      <c r="G21">
        <v>123.642</v>
      </c>
      <c r="H21">
        <v>528.83100000000002</v>
      </c>
      <c r="I21">
        <v>911.38</v>
      </c>
    </row>
    <row r="22" spans="1:9" x14ac:dyDescent="0.35">
      <c r="A22" s="86">
        <v>1981</v>
      </c>
      <c r="B22">
        <v>2.887</v>
      </c>
      <c r="C22">
        <v>244.81399999999999</v>
      </c>
      <c r="D22">
        <v>83.912000000000006</v>
      </c>
      <c r="E22">
        <v>18.858000000000001</v>
      </c>
      <c r="F22">
        <v>6.1710000000000003</v>
      </c>
      <c r="G22">
        <v>108.941</v>
      </c>
      <c r="H22">
        <v>521.79700000000003</v>
      </c>
      <c r="I22">
        <v>878.43799999999999</v>
      </c>
    </row>
    <row r="23" spans="1:9" x14ac:dyDescent="0.35">
      <c r="A23" s="86">
        <v>1982</v>
      </c>
      <c r="B23">
        <v>3.0339999999999998</v>
      </c>
      <c r="C23">
        <v>249.96299999999999</v>
      </c>
      <c r="D23">
        <v>76.796000000000006</v>
      </c>
      <c r="E23">
        <v>18.227</v>
      </c>
      <c r="F23">
        <v>6.8760000000000003</v>
      </c>
      <c r="G23">
        <v>101.899</v>
      </c>
      <c r="H23">
        <v>517.75800000000004</v>
      </c>
      <c r="I23">
        <v>872.654</v>
      </c>
    </row>
    <row r="24" spans="1:9" x14ac:dyDescent="0.35">
      <c r="A24" s="86">
        <v>1983</v>
      </c>
      <c r="B24">
        <v>2.9209999999999998</v>
      </c>
      <c r="C24">
        <v>237.56800000000001</v>
      </c>
      <c r="D24">
        <v>67.620999999999995</v>
      </c>
      <c r="E24">
        <v>21.7</v>
      </c>
      <c r="F24">
        <v>6.1740000000000004</v>
      </c>
      <c r="G24">
        <v>95.495000000000005</v>
      </c>
      <c r="H24">
        <v>530.93200000000002</v>
      </c>
      <c r="I24">
        <v>866.91700000000003</v>
      </c>
    </row>
    <row r="25" spans="1:9" x14ac:dyDescent="0.35">
      <c r="A25" s="86">
        <v>1984</v>
      </c>
      <c r="B25">
        <v>3.766</v>
      </c>
      <c r="C25">
        <v>247.274</v>
      </c>
      <c r="D25">
        <v>79.777000000000001</v>
      </c>
      <c r="E25">
        <v>17.672000000000001</v>
      </c>
      <c r="F25">
        <v>11.59</v>
      </c>
      <c r="G25">
        <v>109.039</v>
      </c>
      <c r="H25">
        <v>542.06500000000005</v>
      </c>
      <c r="I25">
        <v>902.14300000000003</v>
      </c>
    </row>
    <row r="26" spans="1:9" x14ac:dyDescent="0.35">
      <c r="A26" s="86">
        <v>1985</v>
      </c>
      <c r="B26">
        <v>3.6789999999999998</v>
      </c>
      <c r="C26">
        <v>240.57400000000001</v>
      </c>
      <c r="D26">
        <v>79.908000000000001</v>
      </c>
      <c r="E26">
        <v>19.847999999999999</v>
      </c>
      <c r="F26">
        <v>11.462</v>
      </c>
      <c r="G26">
        <v>111.218</v>
      </c>
      <c r="H26">
        <v>553.202</v>
      </c>
      <c r="I26">
        <v>908.673</v>
      </c>
    </row>
    <row r="27" spans="1:9" x14ac:dyDescent="0.35">
      <c r="A27" s="86">
        <v>1986</v>
      </c>
      <c r="B27">
        <v>3.84</v>
      </c>
      <c r="C27">
        <v>233.72300000000001</v>
      </c>
      <c r="D27">
        <v>81.302000000000007</v>
      </c>
      <c r="E27">
        <v>19.439</v>
      </c>
      <c r="F27">
        <v>8.7720000000000002</v>
      </c>
      <c r="G27">
        <v>109.51300000000001</v>
      </c>
      <c r="H27">
        <v>557.86500000000001</v>
      </c>
      <c r="I27">
        <v>904.94100000000003</v>
      </c>
    </row>
    <row r="28" spans="1:9" x14ac:dyDescent="0.35">
      <c r="A28" s="86">
        <v>1987</v>
      </c>
      <c r="B28">
        <v>3.5350000000000001</v>
      </c>
      <c r="C28">
        <v>234.488</v>
      </c>
      <c r="D28">
        <v>84.534000000000006</v>
      </c>
      <c r="E28">
        <v>21.613</v>
      </c>
      <c r="F28">
        <v>8.5850000000000009</v>
      </c>
      <c r="G28">
        <v>114.732</v>
      </c>
      <c r="H28">
        <v>581.495</v>
      </c>
      <c r="I28">
        <v>934.24900000000002</v>
      </c>
    </row>
    <row r="29" spans="1:9" x14ac:dyDescent="0.35">
      <c r="A29" s="86">
        <v>1988</v>
      </c>
      <c r="B29">
        <v>3.5070000000000001</v>
      </c>
      <c r="C29">
        <v>251.22800000000001</v>
      </c>
      <c r="D29">
        <v>87.054000000000002</v>
      </c>
      <c r="E29">
        <v>21.542999999999999</v>
      </c>
      <c r="F29">
        <v>10.379</v>
      </c>
      <c r="G29">
        <v>118.97499999999999</v>
      </c>
      <c r="H29">
        <v>608.69000000000005</v>
      </c>
      <c r="I29">
        <v>982.4</v>
      </c>
    </row>
    <row r="30" spans="1:9" x14ac:dyDescent="0.35">
      <c r="A30" s="86">
        <v>1989</v>
      </c>
      <c r="B30">
        <v>2.9129999999999998</v>
      </c>
      <c r="C30">
        <v>260.15699999999998</v>
      </c>
      <c r="D30">
        <v>84.86</v>
      </c>
      <c r="E30">
        <v>24.181000000000001</v>
      </c>
      <c r="F30">
        <v>8.48</v>
      </c>
      <c r="G30">
        <v>117.521</v>
      </c>
      <c r="H30">
        <v>624.57299999999998</v>
      </c>
      <c r="I30">
        <v>1005.165</v>
      </c>
    </row>
    <row r="31" spans="1:9" x14ac:dyDescent="0.35">
      <c r="A31" s="86">
        <v>1990</v>
      </c>
      <c r="B31">
        <v>2.9889999999999999</v>
      </c>
      <c r="C31">
        <v>238.042</v>
      </c>
      <c r="D31">
        <v>71.55</v>
      </c>
      <c r="E31">
        <v>22.239000000000001</v>
      </c>
      <c r="F31">
        <v>4.6210000000000004</v>
      </c>
      <c r="G31">
        <v>98.41</v>
      </c>
      <c r="H31">
        <v>623.73800000000006</v>
      </c>
      <c r="I31">
        <v>963.178</v>
      </c>
    </row>
    <row r="32" spans="1:9" x14ac:dyDescent="0.35">
      <c r="A32" s="86">
        <v>1991</v>
      </c>
      <c r="B32">
        <v>2.4430000000000001</v>
      </c>
      <c r="C32">
        <v>247.62700000000001</v>
      </c>
      <c r="D32">
        <v>68.055999999999997</v>
      </c>
      <c r="E32">
        <v>23.881</v>
      </c>
      <c r="F32">
        <v>5.2309999999999999</v>
      </c>
      <c r="G32">
        <v>97.168000000000006</v>
      </c>
      <c r="H32">
        <v>632.88800000000003</v>
      </c>
      <c r="I32">
        <v>980.12599999999998</v>
      </c>
    </row>
    <row r="33" spans="1:9" x14ac:dyDescent="0.35">
      <c r="A33" s="86">
        <v>1992</v>
      </c>
      <c r="B33">
        <v>2.476</v>
      </c>
      <c r="C33">
        <v>254.91499999999999</v>
      </c>
      <c r="D33">
        <v>71.662000000000006</v>
      </c>
      <c r="E33">
        <v>23.33</v>
      </c>
      <c r="F33">
        <v>4.7</v>
      </c>
      <c r="G33">
        <v>99.691999999999993</v>
      </c>
      <c r="H33">
        <v>624.36800000000005</v>
      </c>
      <c r="I33">
        <v>981.45100000000002</v>
      </c>
    </row>
    <row r="34" spans="1:9" x14ac:dyDescent="0.35">
      <c r="A34" s="86">
        <v>1993</v>
      </c>
      <c r="B34">
        <v>2.4700000000000002</v>
      </c>
      <c r="C34">
        <v>268.38</v>
      </c>
      <c r="D34">
        <v>71.233999999999995</v>
      </c>
      <c r="E34">
        <v>24.603000000000002</v>
      </c>
      <c r="F34">
        <v>5.4669999999999996</v>
      </c>
      <c r="G34">
        <v>101.304</v>
      </c>
      <c r="H34">
        <v>667.17499999999995</v>
      </c>
      <c r="I34">
        <v>1039.33</v>
      </c>
    </row>
    <row r="35" spans="1:9" x14ac:dyDescent="0.35">
      <c r="A35" s="86">
        <v>1994</v>
      </c>
      <c r="B35">
        <v>1.9950000000000001</v>
      </c>
      <c r="C35">
        <v>263.15300000000002</v>
      </c>
      <c r="D35">
        <v>70.149000000000001</v>
      </c>
      <c r="E35">
        <v>24.231000000000002</v>
      </c>
      <c r="F35">
        <v>4.694</v>
      </c>
      <c r="G35">
        <v>99.073999999999998</v>
      </c>
      <c r="H35">
        <v>668.02700000000004</v>
      </c>
      <c r="I35">
        <v>1032.248</v>
      </c>
    </row>
    <row r="36" spans="1:9" x14ac:dyDescent="0.35">
      <c r="A36" s="86">
        <v>1995</v>
      </c>
      <c r="B36">
        <v>1.6719999999999999</v>
      </c>
      <c r="C36">
        <v>262.85300000000001</v>
      </c>
      <c r="D36">
        <v>66.126000000000005</v>
      </c>
      <c r="E36">
        <v>24.934000000000001</v>
      </c>
      <c r="F36">
        <v>5.3719999999999999</v>
      </c>
      <c r="G36">
        <v>96.432000000000002</v>
      </c>
      <c r="H36">
        <v>678.11500000000001</v>
      </c>
      <c r="I36">
        <v>1039.0719999999999</v>
      </c>
    </row>
    <row r="37" spans="1:9" x14ac:dyDescent="0.35">
      <c r="A37" s="86">
        <v>1996</v>
      </c>
      <c r="B37">
        <v>1.583</v>
      </c>
      <c r="C37">
        <v>284.08600000000001</v>
      </c>
      <c r="D37">
        <v>67.679000000000002</v>
      </c>
      <c r="E37">
        <v>29.602</v>
      </c>
      <c r="F37">
        <v>6.4189999999999996</v>
      </c>
      <c r="G37">
        <v>103.70099999999999</v>
      </c>
      <c r="H37">
        <v>709.75099999999998</v>
      </c>
      <c r="I37">
        <v>1099.1220000000001</v>
      </c>
    </row>
    <row r="38" spans="1:9" x14ac:dyDescent="0.35">
      <c r="A38" s="86">
        <v>1997</v>
      </c>
      <c r="B38">
        <v>1.5189999999999999</v>
      </c>
      <c r="C38">
        <v>270.21300000000002</v>
      </c>
      <c r="D38">
        <v>63.911000000000001</v>
      </c>
      <c r="E38">
        <v>28.722000000000001</v>
      </c>
      <c r="F38">
        <v>6.7160000000000002</v>
      </c>
      <c r="G38">
        <v>99.349000000000004</v>
      </c>
      <c r="H38">
        <v>718.73299999999995</v>
      </c>
      <c r="I38">
        <v>1089.8140000000001</v>
      </c>
    </row>
    <row r="39" spans="1:9" x14ac:dyDescent="0.35">
      <c r="A39" s="86">
        <v>1998</v>
      </c>
      <c r="B39">
        <v>1.1040000000000001</v>
      </c>
      <c r="C39">
        <v>246.506</v>
      </c>
      <c r="D39">
        <v>56.406999999999996</v>
      </c>
      <c r="E39">
        <v>26.77</v>
      </c>
      <c r="F39">
        <v>7.8319999999999999</v>
      </c>
      <c r="G39">
        <v>91.009</v>
      </c>
      <c r="H39">
        <v>758.81899999999996</v>
      </c>
      <c r="I39">
        <v>1097.4380000000001</v>
      </c>
    </row>
    <row r="40" spans="1:9" x14ac:dyDescent="0.35">
      <c r="A40" s="86">
        <v>1999</v>
      </c>
      <c r="B40">
        <v>1.3320000000000001</v>
      </c>
      <c r="C40">
        <v>256.524</v>
      </c>
      <c r="D40">
        <v>60.488</v>
      </c>
      <c r="E40">
        <v>33.218000000000004</v>
      </c>
      <c r="F40">
        <v>8.0380000000000003</v>
      </c>
      <c r="G40">
        <v>101.744</v>
      </c>
      <c r="H40">
        <v>762.02700000000004</v>
      </c>
      <c r="I40">
        <v>1121.625</v>
      </c>
    </row>
    <row r="41" spans="1:9" x14ac:dyDescent="0.35">
      <c r="A41" s="86">
        <v>2000</v>
      </c>
      <c r="B41">
        <v>1.083</v>
      </c>
      <c r="C41">
        <v>270.83300000000003</v>
      </c>
      <c r="D41">
        <v>66.117999999999995</v>
      </c>
      <c r="E41">
        <v>35.042999999999999</v>
      </c>
      <c r="F41">
        <v>6.8380000000000001</v>
      </c>
      <c r="G41">
        <v>108</v>
      </c>
      <c r="H41">
        <v>805.16099999999994</v>
      </c>
      <c r="I41">
        <v>1185.077</v>
      </c>
    </row>
    <row r="42" spans="1:9" x14ac:dyDescent="0.35">
      <c r="A42" s="86">
        <v>2001</v>
      </c>
      <c r="B42">
        <v>1.141</v>
      </c>
      <c r="C42">
        <v>259.39499999999998</v>
      </c>
      <c r="D42">
        <v>66.375</v>
      </c>
      <c r="E42">
        <v>33.198999999999998</v>
      </c>
      <c r="F42">
        <v>6.875</v>
      </c>
      <c r="G42">
        <v>106.449</v>
      </c>
      <c r="H42">
        <v>804.50900000000001</v>
      </c>
      <c r="I42">
        <v>1171.4949999999999</v>
      </c>
    </row>
    <row r="43" spans="1:9" x14ac:dyDescent="0.35">
      <c r="A43" s="86">
        <v>2002</v>
      </c>
      <c r="B43">
        <v>1.167</v>
      </c>
      <c r="C43">
        <v>265.01799999999997</v>
      </c>
      <c r="D43">
        <v>62.832000000000001</v>
      </c>
      <c r="E43">
        <v>33.923000000000002</v>
      </c>
      <c r="F43">
        <v>4.3339999999999996</v>
      </c>
      <c r="G43">
        <v>101.089</v>
      </c>
      <c r="H43">
        <v>835.33500000000004</v>
      </c>
      <c r="I43">
        <v>1202.6079999999999</v>
      </c>
    </row>
    <row r="44" spans="1:9" x14ac:dyDescent="0.35">
      <c r="A44" s="86">
        <v>2003</v>
      </c>
      <c r="B44">
        <v>1.169</v>
      </c>
      <c r="C44">
        <v>276.39499999999998</v>
      </c>
      <c r="D44">
        <v>68.108000000000004</v>
      </c>
      <c r="E44">
        <v>34.386000000000003</v>
      </c>
      <c r="F44">
        <v>5.0830000000000002</v>
      </c>
      <c r="G44">
        <v>107.577</v>
      </c>
      <c r="H44">
        <v>846.92600000000004</v>
      </c>
      <c r="I44">
        <v>1232.068</v>
      </c>
    </row>
    <row r="45" spans="1:9" x14ac:dyDescent="0.35">
      <c r="A45" s="86">
        <v>2004</v>
      </c>
      <c r="B45">
        <v>1.0860000000000001</v>
      </c>
      <c r="C45">
        <v>264.26600000000002</v>
      </c>
      <c r="D45">
        <v>67.494</v>
      </c>
      <c r="E45">
        <v>32.319000000000003</v>
      </c>
      <c r="F45">
        <v>6.1289999999999996</v>
      </c>
      <c r="G45">
        <v>105.941</v>
      </c>
      <c r="H45">
        <v>856.00400000000002</v>
      </c>
      <c r="I45">
        <v>1227.297</v>
      </c>
    </row>
    <row r="46" spans="1:9" x14ac:dyDescent="0.35">
      <c r="A46" s="86">
        <v>2005</v>
      </c>
      <c r="B46">
        <v>0.80700000000000005</v>
      </c>
      <c r="C46">
        <v>262.43700000000001</v>
      </c>
      <c r="D46">
        <v>62.408000000000001</v>
      </c>
      <c r="E46">
        <v>32.387999999999998</v>
      </c>
      <c r="F46">
        <v>6.06</v>
      </c>
      <c r="G46">
        <v>100.857</v>
      </c>
      <c r="H46">
        <v>896.85400000000004</v>
      </c>
      <c r="I46">
        <v>1260.9549999999999</v>
      </c>
    </row>
    <row r="47" spans="1:9" x14ac:dyDescent="0.35">
      <c r="A47" s="86">
        <v>2006</v>
      </c>
      <c r="B47">
        <v>0.61799999999999999</v>
      </c>
      <c r="C47">
        <v>237.477</v>
      </c>
      <c r="D47">
        <v>51.892000000000003</v>
      </c>
      <c r="E47">
        <v>28.135999999999999</v>
      </c>
      <c r="F47">
        <v>4.798</v>
      </c>
      <c r="G47">
        <v>84.825999999999993</v>
      </c>
      <c r="H47">
        <v>868.51099999999997</v>
      </c>
      <c r="I47">
        <v>1191.433</v>
      </c>
    </row>
    <row r="48" spans="1:9" x14ac:dyDescent="0.35">
      <c r="A48" s="86">
        <v>2007</v>
      </c>
      <c r="B48">
        <v>0.74</v>
      </c>
      <c r="C48">
        <v>256.55200000000002</v>
      </c>
      <c r="D48">
        <v>52.738999999999997</v>
      </c>
      <c r="E48">
        <v>30.544</v>
      </c>
      <c r="F48">
        <v>3.1760000000000002</v>
      </c>
      <c r="G48">
        <v>86.459000000000003</v>
      </c>
      <c r="H48">
        <v>896.822</v>
      </c>
      <c r="I48">
        <v>1240.5730000000001</v>
      </c>
    </row>
    <row r="49" spans="1:9" x14ac:dyDescent="0.35">
      <c r="A49" s="86">
        <v>2008</v>
      </c>
      <c r="B49" t="s">
        <v>2321</v>
      </c>
      <c r="C49">
        <v>265.81700000000001</v>
      </c>
      <c r="D49">
        <v>54.847999999999999</v>
      </c>
      <c r="E49">
        <v>34.906999999999996</v>
      </c>
      <c r="F49">
        <v>1.5369999999999999</v>
      </c>
      <c r="G49">
        <v>91.292000000000002</v>
      </c>
      <c r="H49">
        <v>877.39800000000002</v>
      </c>
      <c r="I49">
        <v>1234.5070000000001</v>
      </c>
    </row>
    <row r="50" spans="1:9" x14ac:dyDescent="0.35">
      <c r="A50" s="86">
        <v>2009</v>
      </c>
      <c r="B50" t="s">
        <v>2321</v>
      </c>
      <c r="C50">
        <v>259.08199999999999</v>
      </c>
      <c r="D50">
        <v>42.587000000000003</v>
      </c>
      <c r="E50">
        <v>34.548999999999999</v>
      </c>
      <c r="F50">
        <v>2.0019999999999998</v>
      </c>
      <c r="G50">
        <v>79.138000000000005</v>
      </c>
      <c r="H50">
        <v>818.78800000000001</v>
      </c>
      <c r="I50">
        <v>1157.008</v>
      </c>
    </row>
    <row r="51" spans="1:9" x14ac:dyDescent="0.35">
      <c r="A51" s="86">
        <v>2010</v>
      </c>
      <c r="B51" t="s">
        <v>2321</v>
      </c>
      <c r="C51">
        <v>258.81599999999997</v>
      </c>
      <c r="D51">
        <v>41.073999999999998</v>
      </c>
      <c r="E51">
        <v>33.417000000000002</v>
      </c>
      <c r="F51">
        <v>2.1040000000000001</v>
      </c>
      <c r="G51">
        <v>76.596000000000004</v>
      </c>
      <c r="H51">
        <v>874.13300000000004</v>
      </c>
      <c r="I51">
        <v>1209.5450000000001</v>
      </c>
    </row>
    <row r="52" spans="1:9" x14ac:dyDescent="0.35">
      <c r="A52" s="86">
        <v>2011</v>
      </c>
      <c r="B52" t="s">
        <v>2321</v>
      </c>
      <c r="C52">
        <v>254.91499999999999</v>
      </c>
      <c r="D52">
        <v>38.234999999999999</v>
      </c>
      <c r="E52">
        <v>31.07</v>
      </c>
      <c r="F52">
        <v>1.34</v>
      </c>
      <c r="G52">
        <v>70.644000000000005</v>
      </c>
      <c r="H52">
        <v>823.25900000000001</v>
      </c>
      <c r="I52">
        <v>1148.819</v>
      </c>
    </row>
    <row r="53" spans="1:9" x14ac:dyDescent="0.35">
      <c r="A53" s="86">
        <v>2012</v>
      </c>
      <c r="B53" t="s">
        <v>2321</v>
      </c>
      <c r="C53">
        <v>225.071</v>
      </c>
      <c r="D53">
        <v>35.281999999999996</v>
      </c>
      <c r="E53">
        <v>24.948</v>
      </c>
      <c r="F53">
        <v>0.55900000000000005</v>
      </c>
      <c r="G53">
        <v>60.79</v>
      </c>
      <c r="H53">
        <v>756.84199999999998</v>
      </c>
      <c r="I53">
        <v>1042.704</v>
      </c>
    </row>
    <row r="54" spans="1:9" x14ac:dyDescent="0.35">
      <c r="A54" s="86">
        <v>2013</v>
      </c>
      <c r="B54" t="s">
        <v>2321</v>
      </c>
      <c r="C54">
        <v>266.50099999999998</v>
      </c>
      <c r="D54">
        <v>35.948999999999998</v>
      </c>
      <c r="E54">
        <v>29.231999999999999</v>
      </c>
      <c r="F54">
        <v>0.59699999999999998</v>
      </c>
      <c r="G54">
        <v>65.778000000000006</v>
      </c>
      <c r="H54">
        <v>767.60299999999995</v>
      </c>
      <c r="I54">
        <v>1099.8820000000001</v>
      </c>
    </row>
    <row r="55" spans="1:9" x14ac:dyDescent="0.35">
      <c r="A55" s="86">
        <v>2014</v>
      </c>
      <c r="B55" t="s">
        <v>2321</v>
      </c>
      <c r="C55">
        <v>278.149</v>
      </c>
      <c r="D55">
        <v>38.988</v>
      </c>
      <c r="E55">
        <v>30.875</v>
      </c>
      <c r="F55">
        <v>0.99399999999999999</v>
      </c>
      <c r="G55">
        <v>70.856999999999999</v>
      </c>
      <c r="H55">
        <v>766.23400000000004</v>
      </c>
      <c r="I55">
        <v>1115.239</v>
      </c>
    </row>
    <row r="56" spans="1:9" x14ac:dyDescent="0.35">
      <c r="A56" s="86">
        <v>2015</v>
      </c>
      <c r="B56" t="s">
        <v>2321</v>
      </c>
      <c r="C56">
        <v>253.44800000000001</v>
      </c>
      <c r="D56">
        <v>40.329000000000001</v>
      </c>
      <c r="E56">
        <v>28.111999999999998</v>
      </c>
      <c r="F56">
        <v>0.73199999999999998</v>
      </c>
      <c r="G56">
        <v>69.173000000000002</v>
      </c>
      <c r="H56">
        <v>714.40800000000002</v>
      </c>
      <c r="I56">
        <v>1037.028</v>
      </c>
    </row>
    <row r="57" spans="1:9" x14ac:dyDescent="0.35">
      <c r="A57" s="86">
        <v>2016</v>
      </c>
      <c r="B57" t="s">
        <v>2321</v>
      </c>
      <c r="C57">
        <v>239.065</v>
      </c>
      <c r="D57">
        <v>31.802</v>
      </c>
      <c r="E57">
        <v>27.114000000000001</v>
      </c>
      <c r="F57">
        <v>0.98699999999999999</v>
      </c>
      <c r="G57">
        <v>59.902000000000001</v>
      </c>
      <c r="H57">
        <v>683.04399999999998</v>
      </c>
      <c r="I57">
        <v>982.01099999999997</v>
      </c>
    </row>
    <row r="58" spans="1:9" x14ac:dyDescent="0.35">
      <c r="A58" s="86">
        <v>2017</v>
      </c>
      <c r="B58" t="s">
        <v>2321</v>
      </c>
      <c r="C58">
        <v>242.12299999999999</v>
      </c>
      <c r="D58">
        <v>31.629000000000001</v>
      </c>
      <c r="E58">
        <v>27.164999999999999</v>
      </c>
      <c r="F58">
        <v>0.60799999999999998</v>
      </c>
      <c r="G58">
        <v>59.402000000000001</v>
      </c>
      <c r="H58">
        <v>645.32399999999996</v>
      </c>
      <c r="I58">
        <v>946.84900000000005</v>
      </c>
    </row>
    <row r="59" spans="1:9" x14ac:dyDescent="0.35">
      <c r="A59" s="86">
        <v>2018</v>
      </c>
      <c r="B59" t="s">
        <v>2321</v>
      </c>
      <c r="C59">
        <v>274.536</v>
      </c>
      <c r="D59">
        <v>37.128</v>
      </c>
      <c r="E59">
        <v>31.949000000000002</v>
      </c>
      <c r="F59">
        <v>0.59599999999999997</v>
      </c>
      <c r="G59">
        <v>69.673000000000002</v>
      </c>
      <c r="H59">
        <v>671.42399999999998</v>
      </c>
      <c r="I59">
        <v>1015.633</v>
      </c>
    </row>
    <row r="60" spans="1:9" x14ac:dyDescent="0.35">
      <c r="A60" s="86">
        <v>2019</v>
      </c>
      <c r="B60" t="s">
        <v>2321</v>
      </c>
      <c r="C60">
        <v>276.15199999999999</v>
      </c>
      <c r="D60">
        <v>34.423000000000002</v>
      </c>
      <c r="E60">
        <v>31.234999999999999</v>
      </c>
      <c r="F60">
        <v>0.77800000000000002</v>
      </c>
      <c r="G60">
        <v>66.435000000000002</v>
      </c>
      <c r="H60">
        <v>611.41</v>
      </c>
      <c r="I60">
        <v>953.99800000000005</v>
      </c>
    </row>
    <row r="61" spans="1:9" x14ac:dyDescent="0.35">
      <c r="A61" s="86">
        <v>2020</v>
      </c>
      <c r="B61" t="s">
        <v>2321</v>
      </c>
      <c r="C61">
        <v>255.59800000000001</v>
      </c>
      <c r="D61">
        <v>29.6</v>
      </c>
      <c r="E61">
        <v>28.666</v>
      </c>
      <c r="F61">
        <v>0.89300000000000002</v>
      </c>
      <c r="G61">
        <v>59.16</v>
      </c>
      <c r="H61">
        <v>578.69299999999998</v>
      </c>
      <c r="I61">
        <v>893.45100000000002</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1F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1"/>
  <sheetViews>
    <sheetView workbookViewId="0"/>
  </sheetViews>
  <sheetFormatPr defaultColWidth="9.1796875" defaultRowHeight="14.5" x14ac:dyDescent="0.35"/>
  <cols>
    <col min="1" max="1" width="18.54296875" style="44" customWidth="1"/>
    <col min="2" max="2" width="25.54296875" style="44" customWidth="1"/>
    <col min="3" max="3" width="28.453125" style="44" customWidth="1"/>
    <col min="4" max="4" width="18.81640625" style="44" customWidth="1"/>
    <col min="5" max="5" width="22.1796875" style="44" customWidth="1"/>
    <col min="6" max="6" width="26.453125" style="44" customWidth="1"/>
    <col min="7" max="7" width="25.1796875" style="44" customWidth="1"/>
    <col min="8" max="8" width="21.1796875" style="44" customWidth="1"/>
    <col min="9" max="9" width="17.7265625" style="44" customWidth="1"/>
    <col min="10" max="10" width="22" style="44" customWidth="1"/>
    <col min="11" max="11" width="17.54296875" style="44" customWidth="1"/>
    <col min="12" max="12" width="48.1796875" style="44" bestFit="1" customWidth="1"/>
    <col min="13" max="16384" width="9.1796875" style="44"/>
  </cols>
  <sheetData>
    <row r="1" spans="1:12" s="45" customFormat="1" ht="23.25" customHeight="1" x14ac:dyDescent="0.35">
      <c r="B1" s="45" t="s">
        <v>1945</v>
      </c>
      <c r="C1" s="45" t="s">
        <v>1949</v>
      </c>
      <c r="D1" s="45" t="s">
        <v>2392</v>
      </c>
      <c r="E1" s="45" t="s">
        <v>2393</v>
      </c>
      <c r="F1" s="45" t="s">
        <v>2395</v>
      </c>
      <c r="G1" s="45" t="s">
        <v>2403</v>
      </c>
      <c r="H1" s="45" t="s">
        <v>2398</v>
      </c>
      <c r="I1" s="45" t="s">
        <v>2399</v>
      </c>
      <c r="J1" s="45" t="s">
        <v>1942</v>
      </c>
      <c r="K1" s="45" t="s">
        <v>2402</v>
      </c>
      <c r="L1" s="45" t="s">
        <v>2401</v>
      </c>
    </row>
    <row r="2" spans="1:12" s="45" customFormat="1" ht="23.25" customHeight="1" x14ac:dyDescent="0.45">
      <c r="A2" s="99" t="s">
        <v>2303</v>
      </c>
      <c r="B2"/>
      <c r="C2"/>
      <c r="D2"/>
      <c r="E2"/>
      <c r="F2"/>
      <c r="G2"/>
      <c r="H2"/>
      <c r="I2"/>
      <c r="J2"/>
      <c r="K2"/>
      <c r="L2"/>
    </row>
    <row r="3" spans="1:12" ht="18.5" x14ac:dyDescent="0.45">
      <c r="A3" s="100" t="s">
        <v>7046</v>
      </c>
      <c r="B3"/>
      <c r="C3"/>
      <c r="D3"/>
      <c r="E3"/>
      <c r="F3"/>
      <c r="G3"/>
      <c r="H3"/>
      <c r="I3"/>
      <c r="J3"/>
      <c r="K3"/>
      <c r="L3"/>
    </row>
    <row r="4" spans="1:12" x14ac:dyDescent="0.35">
      <c r="A4"/>
      <c r="B4"/>
      <c r="C4"/>
      <c r="D4"/>
      <c r="E4"/>
      <c r="F4"/>
      <c r="G4"/>
      <c r="H4"/>
      <c r="I4"/>
      <c r="J4"/>
      <c r="K4"/>
      <c r="L4"/>
    </row>
    <row r="5" spans="1:12" x14ac:dyDescent="0.35">
      <c r="A5" s="101" t="str">
        <f>HYPERLINK("http://www.eia.gov/totalenergy/data/monthly/dataunits.cfm","Note: Information about data precision.")</f>
        <v>Note: Information about data precision.</v>
      </c>
      <c r="B5"/>
      <c r="C5"/>
      <c r="D5"/>
      <c r="E5"/>
      <c r="F5"/>
      <c r="G5"/>
      <c r="H5"/>
      <c r="I5"/>
      <c r="J5"/>
      <c r="K5"/>
      <c r="L5"/>
    </row>
    <row r="6" spans="1:12" x14ac:dyDescent="0.35">
      <c r="A6"/>
      <c r="B6"/>
      <c r="C6"/>
      <c r="D6"/>
      <c r="E6"/>
      <c r="F6"/>
      <c r="G6"/>
      <c r="H6"/>
      <c r="I6"/>
      <c r="J6"/>
      <c r="K6"/>
      <c r="L6"/>
    </row>
    <row r="7" spans="1:12" x14ac:dyDescent="0.35">
      <c r="A7" t="s">
        <v>7047</v>
      </c>
      <c r="B7"/>
      <c r="C7"/>
      <c r="D7"/>
      <c r="E7"/>
      <c r="F7"/>
      <c r="G7"/>
      <c r="H7"/>
      <c r="I7"/>
      <c r="J7"/>
      <c r="K7"/>
      <c r="L7"/>
    </row>
    <row r="8" spans="1:12" x14ac:dyDescent="0.35">
      <c r="A8" t="s">
        <v>7048</v>
      </c>
      <c r="B8"/>
      <c r="C8"/>
      <c r="D8"/>
      <c r="E8"/>
      <c r="F8"/>
      <c r="G8"/>
      <c r="H8"/>
      <c r="I8"/>
      <c r="J8"/>
      <c r="K8"/>
      <c r="L8"/>
    </row>
    <row r="9" spans="1:12" x14ac:dyDescent="0.35">
      <c r="A9"/>
      <c r="B9"/>
      <c r="C9"/>
      <c r="D9"/>
      <c r="E9"/>
      <c r="F9"/>
      <c r="G9"/>
      <c r="H9"/>
      <c r="I9"/>
      <c r="J9"/>
      <c r="K9"/>
      <c r="L9"/>
    </row>
    <row r="10" spans="1:12" ht="15.5" x14ac:dyDescent="0.35">
      <c r="A10" s="102" t="s">
        <v>2331</v>
      </c>
      <c r="B10"/>
      <c r="C10"/>
      <c r="D10"/>
      <c r="E10"/>
      <c r="F10"/>
      <c r="G10"/>
      <c r="H10"/>
      <c r="I10"/>
      <c r="J10"/>
      <c r="K10"/>
      <c r="L10"/>
    </row>
    <row r="11" spans="1:12" x14ac:dyDescent="0.35">
      <c r="A11"/>
      <c r="B11"/>
      <c r="C11"/>
      <c r="D11"/>
      <c r="E11"/>
      <c r="F11"/>
      <c r="G11"/>
      <c r="H11"/>
      <c r="I11"/>
      <c r="J11"/>
      <c r="K11"/>
      <c r="L11"/>
    </row>
    <row r="12" spans="1:12" x14ac:dyDescent="0.35">
      <c r="A12" s="103" t="s">
        <v>2305</v>
      </c>
      <c r="B12" s="103" t="s">
        <v>2332</v>
      </c>
      <c r="C12" s="103" t="s">
        <v>2333</v>
      </c>
      <c r="D12" s="103" t="s">
        <v>2334</v>
      </c>
      <c r="E12" s="103" t="s">
        <v>2335</v>
      </c>
      <c r="F12" s="103" t="s">
        <v>2336</v>
      </c>
      <c r="G12" s="103" t="s">
        <v>2337</v>
      </c>
      <c r="H12" s="103" t="s">
        <v>2338</v>
      </c>
      <c r="I12" s="103" t="s">
        <v>2339</v>
      </c>
      <c r="J12" s="103" t="s">
        <v>2340</v>
      </c>
      <c r="K12" s="103" t="s">
        <v>2341</v>
      </c>
      <c r="L12" s="103" t="s">
        <v>2342</v>
      </c>
    </row>
    <row r="13" spans="1:12" x14ac:dyDescent="0.35">
      <c r="A13" s="103"/>
      <c r="B13" s="103" t="s">
        <v>2320</v>
      </c>
      <c r="C13" s="103" t="s">
        <v>2320</v>
      </c>
      <c r="D13" s="103" t="s">
        <v>2320</v>
      </c>
      <c r="E13" s="103" t="s">
        <v>2320</v>
      </c>
      <c r="F13" s="103" t="s">
        <v>2320</v>
      </c>
      <c r="G13" s="103" t="s">
        <v>2320</v>
      </c>
      <c r="H13" s="103" t="s">
        <v>2320</v>
      </c>
      <c r="I13" s="103" t="s">
        <v>2320</v>
      </c>
      <c r="J13" s="103" t="s">
        <v>2320</v>
      </c>
      <c r="K13" s="103" t="s">
        <v>2320</v>
      </c>
      <c r="L13" s="103" t="s">
        <v>2320</v>
      </c>
    </row>
    <row r="14" spans="1:12" x14ac:dyDescent="0.35">
      <c r="A14" s="86">
        <v>1973</v>
      </c>
      <c r="B14">
        <v>15.275</v>
      </c>
      <c r="C14">
        <v>140.54599999999999</v>
      </c>
      <c r="D14">
        <v>47.078000000000003</v>
      </c>
      <c r="E14">
        <v>9.2650000000000006</v>
      </c>
      <c r="F14">
        <v>4.6769999999999996</v>
      </c>
      <c r="G14">
        <v>6.1790000000000003</v>
      </c>
      <c r="H14" t="s">
        <v>2321</v>
      </c>
      <c r="I14">
        <v>52.432000000000002</v>
      </c>
      <c r="J14">
        <v>119.631</v>
      </c>
      <c r="K14">
        <v>333.81299999999999</v>
      </c>
      <c r="L14">
        <v>609.26499999999999</v>
      </c>
    </row>
    <row r="15" spans="1:12" x14ac:dyDescent="0.35">
      <c r="A15" s="86">
        <v>1974</v>
      </c>
      <c r="B15">
        <v>16.670999999999999</v>
      </c>
      <c r="C15">
        <v>138.84700000000001</v>
      </c>
      <c r="D15">
        <v>43.570999999999998</v>
      </c>
      <c r="E15">
        <v>8.4760000000000009</v>
      </c>
      <c r="F15">
        <v>3.9449999999999998</v>
      </c>
      <c r="G15">
        <v>5.9050000000000002</v>
      </c>
      <c r="H15" t="s">
        <v>2321</v>
      </c>
      <c r="I15">
        <v>46.741999999999997</v>
      </c>
      <c r="J15">
        <v>108.64</v>
      </c>
      <c r="K15">
        <v>322.58300000000003</v>
      </c>
      <c r="L15">
        <v>586.74099999999999</v>
      </c>
    </row>
    <row r="16" spans="1:12" x14ac:dyDescent="0.35">
      <c r="A16" s="86">
        <v>1975</v>
      </c>
      <c r="B16">
        <v>14.007</v>
      </c>
      <c r="C16">
        <v>135.74299999999999</v>
      </c>
      <c r="D16">
        <v>42.912999999999997</v>
      </c>
      <c r="E16">
        <v>8.1769999999999996</v>
      </c>
      <c r="F16">
        <v>3.5619999999999998</v>
      </c>
      <c r="G16">
        <v>6.3319999999999999</v>
      </c>
      <c r="H16" t="s">
        <v>2321</v>
      </c>
      <c r="I16">
        <v>38.743000000000002</v>
      </c>
      <c r="J16">
        <v>99.725999999999999</v>
      </c>
      <c r="K16">
        <v>333.39600000000002</v>
      </c>
      <c r="L16">
        <v>582.87300000000005</v>
      </c>
    </row>
    <row r="17" spans="1:12" x14ac:dyDescent="0.35">
      <c r="A17" s="86">
        <v>1976</v>
      </c>
      <c r="B17">
        <v>13.772</v>
      </c>
      <c r="C17">
        <v>144.23099999999999</v>
      </c>
      <c r="D17">
        <v>47.978999999999999</v>
      </c>
      <c r="E17">
        <v>8.577</v>
      </c>
      <c r="F17">
        <v>3.1659999999999999</v>
      </c>
      <c r="G17">
        <v>6.8979999999999997</v>
      </c>
      <c r="H17" t="s">
        <v>2321</v>
      </c>
      <c r="I17">
        <v>44.706000000000003</v>
      </c>
      <c r="J17">
        <v>111.32599999999999</v>
      </c>
      <c r="K17">
        <v>358.16300000000001</v>
      </c>
      <c r="L17">
        <v>627.49199999999996</v>
      </c>
    </row>
    <row r="18" spans="1:12" x14ac:dyDescent="0.35">
      <c r="A18" s="86">
        <v>1977</v>
      </c>
      <c r="B18">
        <v>14.115</v>
      </c>
      <c r="C18">
        <v>135.20500000000001</v>
      </c>
      <c r="D18">
        <v>49.456000000000003</v>
      </c>
      <c r="E18">
        <v>8.5280000000000005</v>
      </c>
      <c r="F18">
        <v>3.7679999999999998</v>
      </c>
      <c r="G18">
        <v>7.1589999999999998</v>
      </c>
      <c r="H18" t="s">
        <v>2321</v>
      </c>
      <c r="I18">
        <v>46.331000000000003</v>
      </c>
      <c r="J18">
        <v>115.242</v>
      </c>
      <c r="K18">
        <v>380.471</v>
      </c>
      <c r="L18">
        <v>645.03099999999995</v>
      </c>
    </row>
    <row r="19" spans="1:12" x14ac:dyDescent="0.35">
      <c r="A19" s="86">
        <v>1978</v>
      </c>
      <c r="B19">
        <v>15.717000000000001</v>
      </c>
      <c r="C19">
        <v>140.214</v>
      </c>
      <c r="D19">
        <v>48.692</v>
      </c>
      <c r="E19">
        <v>8.2870000000000008</v>
      </c>
      <c r="F19">
        <v>3.9569999999999999</v>
      </c>
      <c r="G19">
        <v>7.5869999999999997</v>
      </c>
      <c r="H19" t="s">
        <v>2321</v>
      </c>
      <c r="I19">
        <v>41.893000000000001</v>
      </c>
      <c r="J19">
        <v>110.416</v>
      </c>
      <c r="K19">
        <v>381.25400000000002</v>
      </c>
      <c r="L19">
        <v>647.601</v>
      </c>
    </row>
    <row r="20" spans="1:12" x14ac:dyDescent="0.35">
      <c r="A20" s="86">
        <v>1979</v>
      </c>
      <c r="B20">
        <v>14.257999999999999</v>
      </c>
      <c r="C20">
        <v>150.47399999999999</v>
      </c>
      <c r="D20">
        <v>42.683999999999997</v>
      </c>
      <c r="E20">
        <v>6.0129999999999999</v>
      </c>
      <c r="F20">
        <v>5.6760000000000002</v>
      </c>
      <c r="G20">
        <v>7.4329999999999998</v>
      </c>
      <c r="H20" t="s">
        <v>2321</v>
      </c>
      <c r="I20">
        <v>39.792999999999999</v>
      </c>
      <c r="J20">
        <v>101.599</v>
      </c>
      <c r="K20">
        <v>394.94499999999999</v>
      </c>
      <c r="L20">
        <v>661.27599999999995</v>
      </c>
    </row>
    <row r="21" spans="1:12" x14ac:dyDescent="0.35">
      <c r="A21" s="86">
        <v>1980</v>
      </c>
      <c r="B21">
        <v>10.976000000000001</v>
      </c>
      <c r="C21">
        <v>140.64599999999999</v>
      </c>
      <c r="D21">
        <v>37.872</v>
      </c>
      <c r="E21">
        <v>5.5629999999999997</v>
      </c>
      <c r="F21">
        <v>2.9359999999999999</v>
      </c>
      <c r="G21">
        <v>7.62</v>
      </c>
      <c r="H21" t="s">
        <v>2321</v>
      </c>
      <c r="I21">
        <v>44.499000000000002</v>
      </c>
      <c r="J21">
        <v>98.489000000000004</v>
      </c>
      <c r="K21">
        <v>411.74799999999999</v>
      </c>
      <c r="L21">
        <v>661.86</v>
      </c>
    </row>
    <row r="22" spans="1:12" x14ac:dyDescent="0.35">
      <c r="A22" s="86">
        <v>1981</v>
      </c>
      <c r="B22">
        <v>13.151</v>
      </c>
      <c r="C22">
        <v>135.684</v>
      </c>
      <c r="D22">
        <v>33.439</v>
      </c>
      <c r="E22">
        <v>5.4660000000000002</v>
      </c>
      <c r="F22">
        <v>5.0140000000000002</v>
      </c>
      <c r="G22">
        <v>6.5179999999999998</v>
      </c>
      <c r="H22" t="s">
        <v>2321</v>
      </c>
      <c r="I22">
        <v>32.881</v>
      </c>
      <c r="J22">
        <v>83.316999999999993</v>
      </c>
      <c r="K22">
        <v>430.51100000000002</v>
      </c>
      <c r="L22">
        <v>662.66300000000001</v>
      </c>
    </row>
    <row r="23" spans="1:12" x14ac:dyDescent="0.35">
      <c r="A23" s="86">
        <v>1982</v>
      </c>
      <c r="B23">
        <v>14.813000000000001</v>
      </c>
      <c r="C23">
        <v>140.57400000000001</v>
      </c>
      <c r="D23">
        <v>32.161000000000001</v>
      </c>
      <c r="E23">
        <v>5.117</v>
      </c>
      <c r="F23">
        <v>2.1920000000000002</v>
      </c>
      <c r="G23">
        <v>6.2320000000000002</v>
      </c>
      <c r="H23" t="s">
        <v>2321</v>
      </c>
      <c r="I23">
        <v>31.407</v>
      </c>
      <c r="J23">
        <v>77.11</v>
      </c>
      <c r="K23">
        <v>432.04300000000001</v>
      </c>
      <c r="L23">
        <v>664.54</v>
      </c>
    </row>
    <row r="24" spans="1:12" x14ac:dyDescent="0.35">
      <c r="A24" s="86">
        <v>1983</v>
      </c>
      <c r="B24">
        <v>15.336</v>
      </c>
      <c r="C24">
        <v>131.922</v>
      </c>
      <c r="D24">
        <v>47.655000000000001</v>
      </c>
      <c r="E24">
        <v>6.0919999999999996</v>
      </c>
      <c r="F24">
        <v>8.048</v>
      </c>
      <c r="G24">
        <v>7.2830000000000004</v>
      </c>
      <c r="H24" t="s">
        <v>2321</v>
      </c>
      <c r="I24">
        <v>16.420999999999999</v>
      </c>
      <c r="J24">
        <v>85.498999999999995</v>
      </c>
      <c r="K24">
        <v>438.55599999999998</v>
      </c>
      <c r="L24">
        <v>671.31299999999999</v>
      </c>
    </row>
    <row r="25" spans="1:12" x14ac:dyDescent="0.35">
      <c r="A25" s="86">
        <v>1984</v>
      </c>
      <c r="B25">
        <v>16.053999999999998</v>
      </c>
      <c r="C25">
        <v>137.018</v>
      </c>
      <c r="D25">
        <v>53.777999999999999</v>
      </c>
      <c r="E25">
        <v>5.2619999999999996</v>
      </c>
      <c r="F25">
        <v>2.593</v>
      </c>
      <c r="G25">
        <v>7.61</v>
      </c>
      <c r="H25" t="s">
        <v>2321</v>
      </c>
      <c r="I25">
        <v>20.920999999999999</v>
      </c>
      <c r="J25">
        <v>90.164000000000001</v>
      </c>
      <c r="K25">
        <v>461.173</v>
      </c>
      <c r="L25">
        <v>704.40800000000002</v>
      </c>
    </row>
    <row r="26" spans="1:12" x14ac:dyDescent="0.35">
      <c r="A26" s="86">
        <v>1985</v>
      </c>
      <c r="B26">
        <v>13.045</v>
      </c>
      <c r="C26">
        <v>131.99100000000001</v>
      </c>
      <c r="D26">
        <v>46.149000000000001</v>
      </c>
      <c r="E26">
        <v>6.0060000000000002</v>
      </c>
      <c r="F26">
        <v>2.3740000000000001</v>
      </c>
      <c r="G26">
        <v>6.8259999999999996</v>
      </c>
      <c r="H26" t="s">
        <v>2321</v>
      </c>
      <c r="I26">
        <v>17.942</v>
      </c>
      <c r="J26">
        <v>79.296999999999997</v>
      </c>
      <c r="K26">
        <v>480.17</v>
      </c>
      <c r="L26">
        <v>704.50400000000002</v>
      </c>
    </row>
    <row r="27" spans="1:12" x14ac:dyDescent="0.35">
      <c r="A27" s="86">
        <v>1986</v>
      </c>
      <c r="B27">
        <v>12.855</v>
      </c>
      <c r="C27">
        <v>125.60299999999999</v>
      </c>
      <c r="D27">
        <v>45.600999999999999</v>
      </c>
      <c r="E27">
        <v>5.8780000000000001</v>
      </c>
      <c r="F27">
        <v>3.61</v>
      </c>
      <c r="G27">
        <v>7.556</v>
      </c>
      <c r="H27" t="s">
        <v>2321</v>
      </c>
      <c r="I27">
        <v>22.83</v>
      </c>
      <c r="J27">
        <v>85.474999999999994</v>
      </c>
      <c r="K27">
        <v>486.78199999999998</v>
      </c>
      <c r="L27">
        <v>710.71600000000001</v>
      </c>
    </row>
    <row r="28" spans="1:12" x14ac:dyDescent="0.35">
      <c r="A28" s="86">
        <v>1987</v>
      </c>
      <c r="B28">
        <v>11.835000000000001</v>
      </c>
      <c r="C28">
        <v>132.06100000000001</v>
      </c>
      <c r="D28">
        <v>44.436999999999998</v>
      </c>
      <c r="E28">
        <v>6.4109999999999996</v>
      </c>
      <c r="F28">
        <v>3.5179999999999998</v>
      </c>
      <c r="G28">
        <v>7.8710000000000004</v>
      </c>
      <c r="H28" t="s">
        <v>2321</v>
      </c>
      <c r="I28">
        <v>20.684999999999999</v>
      </c>
      <c r="J28">
        <v>82.921999999999997</v>
      </c>
      <c r="K28">
        <v>508.779</v>
      </c>
      <c r="L28">
        <v>735.596</v>
      </c>
    </row>
    <row r="29" spans="1:12" x14ac:dyDescent="0.35">
      <c r="A29" s="86">
        <v>1988</v>
      </c>
      <c r="B29">
        <v>12.433</v>
      </c>
      <c r="C29">
        <v>144.89099999999999</v>
      </c>
      <c r="D29">
        <v>43.881999999999998</v>
      </c>
      <c r="E29">
        <v>6.2679999999999998</v>
      </c>
      <c r="F29">
        <v>1.889</v>
      </c>
      <c r="G29">
        <v>7.8440000000000003</v>
      </c>
      <c r="H29" t="s">
        <v>2321</v>
      </c>
      <c r="I29">
        <v>20.786999999999999</v>
      </c>
      <c r="J29">
        <v>80.67</v>
      </c>
      <c r="K29">
        <v>534.49300000000005</v>
      </c>
      <c r="L29">
        <v>772.48699999999997</v>
      </c>
    </row>
    <row r="30" spans="1:12" x14ac:dyDescent="0.35">
      <c r="A30" s="86">
        <v>1989</v>
      </c>
      <c r="B30">
        <v>10.96</v>
      </c>
      <c r="C30">
        <v>147.89599999999999</v>
      </c>
      <c r="D30">
        <v>41.966999999999999</v>
      </c>
      <c r="E30">
        <v>6.9119999999999999</v>
      </c>
      <c r="F30">
        <v>1.994</v>
      </c>
      <c r="G30">
        <v>7.2549999999999999</v>
      </c>
      <c r="H30">
        <v>0</v>
      </c>
      <c r="I30">
        <v>17.974</v>
      </c>
      <c r="J30">
        <v>76.100999999999999</v>
      </c>
      <c r="K30">
        <v>559.27700000000004</v>
      </c>
      <c r="L30">
        <v>794.23400000000004</v>
      </c>
    </row>
    <row r="31" spans="1:12" x14ac:dyDescent="0.35">
      <c r="A31" s="86">
        <v>1990</v>
      </c>
      <c r="B31">
        <v>11.955</v>
      </c>
      <c r="C31">
        <v>142.16999999999999</v>
      </c>
      <c r="D31">
        <v>39.195999999999998</v>
      </c>
      <c r="E31">
        <v>6.4589999999999996</v>
      </c>
      <c r="F31">
        <v>0.85599999999999998</v>
      </c>
      <c r="G31">
        <v>7.9189999999999996</v>
      </c>
      <c r="H31">
        <v>0</v>
      </c>
      <c r="I31">
        <v>18.111000000000001</v>
      </c>
      <c r="J31">
        <v>72.540000000000006</v>
      </c>
      <c r="K31">
        <v>565.851</v>
      </c>
      <c r="L31">
        <v>792.51599999999996</v>
      </c>
    </row>
    <row r="32" spans="1:12" x14ac:dyDescent="0.35">
      <c r="A32" s="86">
        <v>1991</v>
      </c>
      <c r="B32">
        <v>11.127000000000001</v>
      </c>
      <c r="C32">
        <v>148.315</v>
      </c>
      <c r="D32">
        <v>37.844999999999999</v>
      </c>
      <c r="E32">
        <v>6.835</v>
      </c>
      <c r="F32">
        <v>0.874</v>
      </c>
      <c r="G32">
        <v>6.0629999999999997</v>
      </c>
      <c r="H32">
        <v>0</v>
      </c>
      <c r="I32">
        <v>16.699000000000002</v>
      </c>
      <c r="J32">
        <v>68.316999999999993</v>
      </c>
      <c r="K32">
        <v>566.53099999999995</v>
      </c>
      <c r="L32">
        <v>794.29</v>
      </c>
    </row>
    <row r="33" spans="1:12" x14ac:dyDescent="0.35">
      <c r="A33" s="86">
        <v>1992</v>
      </c>
      <c r="B33">
        <v>11.28</v>
      </c>
      <c r="C33">
        <v>152.33600000000001</v>
      </c>
      <c r="D33">
        <v>37.063000000000002</v>
      </c>
      <c r="E33">
        <v>6.7519999999999998</v>
      </c>
      <c r="F33">
        <v>0.80400000000000005</v>
      </c>
      <c r="G33">
        <v>5.6879999999999997</v>
      </c>
      <c r="H33">
        <v>7.0000000000000001E-3</v>
      </c>
      <c r="I33">
        <v>14.898999999999999</v>
      </c>
      <c r="J33">
        <v>65.212999999999994</v>
      </c>
      <c r="K33">
        <v>567.04200000000003</v>
      </c>
      <c r="L33">
        <v>795.87099999999998</v>
      </c>
    </row>
    <row r="34" spans="1:12" x14ac:dyDescent="0.35">
      <c r="A34" s="86">
        <v>1993</v>
      </c>
      <c r="B34">
        <v>11.254</v>
      </c>
      <c r="C34">
        <v>154.94800000000001</v>
      </c>
      <c r="D34">
        <v>36.066000000000003</v>
      </c>
      <c r="E34">
        <v>6.899</v>
      </c>
      <c r="F34">
        <v>1.0149999999999999</v>
      </c>
      <c r="G34">
        <v>2.081</v>
      </c>
      <c r="H34">
        <v>1.6E-2</v>
      </c>
      <c r="I34">
        <v>13.61</v>
      </c>
      <c r="J34">
        <v>59.686</v>
      </c>
      <c r="K34">
        <v>593.37699999999995</v>
      </c>
      <c r="L34">
        <v>819.26499999999999</v>
      </c>
    </row>
    <row r="35" spans="1:12" x14ac:dyDescent="0.35">
      <c r="A35" s="86">
        <v>1994</v>
      </c>
      <c r="B35">
        <v>11.303000000000001</v>
      </c>
      <c r="C35">
        <v>157.15299999999999</v>
      </c>
      <c r="D35">
        <v>36.612000000000002</v>
      </c>
      <c r="E35">
        <v>6.774</v>
      </c>
      <c r="F35">
        <v>1.407</v>
      </c>
      <c r="G35">
        <v>1.772</v>
      </c>
      <c r="H35">
        <v>1.4E-2</v>
      </c>
      <c r="I35">
        <v>13.548999999999999</v>
      </c>
      <c r="J35">
        <v>60.128</v>
      </c>
      <c r="K35">
        <v>604.84900000000005</v>
      </c>
      <c r="L35">
        <v>833.43299999999999</v>
      </c>
    </row>
    <row r="36" spans="1:12" x14ac:dyDescent="0.35">
      <c r="A36" s="86">
        <v>1995</v>
      </c>
      <c r="B36">
        <v>11.191000000000001</v>
      </c>
      <c r="C36">
        <v>164.26300000000001</v>
      </c>
      <c r="D36">
        <v>35</v>
      </c>
      <c r="E36">
        <v>6.867</v>
      </c>
      <c r="F36">
        <v>1.5980000000000001</v>
      </c>
      <c r="G36">
        <v>1.2729999999999999</v>
      </c>
      <c r="H36">
        <v>1.2999999999999999E-2</v>
      </c>
      <c r="I36">
        <v>11.148</v>
      </c>
      <c r="J36">
        <v>55.899000000000001</v>
      </c>
      <c r="K36">
        <v>619.97299999999996</v>
      </c>
      <c r="L36">
        <v>851.327</v>
      </c>
    </row>
    <row r="37" spans="1:12" x14ac:dyDescent="0.35">
      <c r="A37" s="86">
        <v>1996</v>
      </c>
      <c r="B37">
        <v>11.61</v>
      </c>
      <c r="C37">
        <v>171.178</v>
      </c>
      <c r="D37">
        <v>35.295000000000002</v>
      </c>
      <c r="E37">
        <v>7.73</v>
      </c>
      <c r="F37">
        <v>1.5209999999999999</v>
      </c>
      <c r="G37">
        <v>1.871</v>
      </c>
      <c r="H37">
        <v>1.2E-2</v>
      </c>
      <c r="I37">
        <v>10.81</v>
      </c>
      <c r="J37">
        <v>57.238</v>
      </c>
      <c r="K37">
        <v>642.57899999999995</v>
      </c>
      <c r="L37">
        <v>882.60500000000002</v>
      </c>
    </row>
    <row r="38" spans="1:12" x14ac:dyDescent="0.35">
      <c r="A38" s="86">
        <v>1997</v>
      </c>
      <c r="B38">
        <v>12.287000000000001</v>
      </c>
      <c r="C38">
        <v>174.30799999999999</v>
      </c>
      <c r="D38">
        <v>32.436999999999998</v>
      </c>
      <c r="E38">
        <v>7.5940000000000003</v>
      </c>
      <c r="F38">
        <v>1.782</v>
      </c>
      <c r="G38">
        <v>3.0070000000000001</v>
      </c>
      <c r="H38">
        <v>1.4E-2</v>
      </c>
      <c r="I38">
        <v>8.766</v>
      </c>
      <c r="J38">
        <v>53.598999999999997</v>
      </c>
      <c r="K38">
        <v>685.83</v>
      </c>
      <c r="L38">
        <v>926.024</v>
      </c>
    </row>
    <row r="39" spans="1:12" x14ac:dyDescent="0.35">
      <c r="A39" s="86">
        <v>1998</v>
      </c>
      <c r="B39">
        <v>8.93</v>
      </c>
      <c r="C39">
        <v>163.572</v>
      </c>
      <c r="D39">
        <v>31.338000000000001</v>
      </c>
      <c r="E39">
        <v>7.4249999999999998</v>
      </c>
      <c r="F39">
        <v>2.2519999999999998</v>
      </c>
      <c r="G39">
        <v>2.742</v>
      </c>
      <c r="H39">
        <v>1.2999999999999999E-2</v>
      </c>
      <c r="I39">
        <v>6.7140000000000004</v>
      </c>
      <c r="J39">
        <v>50.484000000000002</v>
      </c>
      <c r="K39">
        <v>723.80100000000004</v>
      </c>
      <c r="L39">
        <v>946.78700000000003</v>
      </c>
    </row>
    <row r="40" spans="1:12" x14ac:dyDescent="0.35">
      <c r="A40" s="86">
        <v>1999</v>
      </c>
      <c r="B40">
        <v>9.7650000000000006</v>
      </c>
      <c r="C40">
        <v>165.273</v>
      </c>
      <c r="D40">
        <v>32.039000000000001</v>
      </c>
      <c r="E40">
        <v>8.8520000000000003</v>
      </c>
      <c r="F40">
        <v>1.948</v>
      </c>
      <c r="G40">
        <v>1.994</v>
      </c>
      <c r="H40">
        <v>1.2E-2</v>
      </c>
      <c r="I40">
        <v>5.7759999999999998</v>
      </c>
      <c r="J40">
        <v>50.621000000000002</v>
      </c>
      <c r="K40">
        <v>734.67</v>
      </c>
      <c r="L40">
        <v>960.33</v>
      </c>
    </row>
    <row r="41" spans="1:12" x14ac:dyDescent="0.35">
      <c r="A41" s="86">
        <v>2000</v>
      </c>
      <c r="B41">
        <v>8.7639999999999993</v>
      </c>
      <c r="C41">
        <v>172.51499999999999</v>
      </c>
      <c r="D41">
        <v>35.877000000000002</v>
      </c>
      <c r="E41">
        <v>9.4979999999999993</v>
      </c>
      <c r="F41">
        <v>2.1440000000000001</v>
      </c>
      <c r="G41">
        <v>3.1240000000000001</v>
      </c>
      <c r="H41">
        <v>1.7000000000000001E-2</v>
      </c>
      <c r="I41">
        <v>7.2169999999999996</v>
      </c>
      <c r="J41">
        <v>57.875999999999998</v>
      </c>
      <c r="K41">
        <v>782.81200000000001</v>
      </c>
      <c r="L41">
        <v>1021.967</v>
      </c>
    </row>
    <row r="42" spans="1:12" x14ac:dyDescent="0.35">
      <c r="A42" s="86">
        <v>2001</v>
      </c>
      <c r="B42">
        <v>9.234</v>
      </c>
      <c r="C42">
        <v>164.33</v>
      </c>
      <c r="D42">
        <v>37.148000000000003</v>
      </c>
      <c r="E42">
        <v>9.0109999999999992</v>
      </c>
      <c r="F42">
        <v>2.2709999999999999</v>
      </c>
      <c r="G42">
        <v>2.6259999999999999</v>
      </c>
      <c r="H42">
        <v>1.9E-2</v>
      </c>
      <c r="I42">
        <v>5.5039999999999996</v>
      </c>
      <c r="J42">
        <v>56.58</v>
      </c>
      <c r="K42">
        <v>797.08500000000004</v>
      </c>
      <c r="L42">
        <v>1027.229</v>
      </c>
    </row>
    <row r="43" spans="1:12" x14ac:dyDescent="0.35">
      <c r="A43" s="86">
        <v>2002</v>
      </c>
      <c r="B43">
        <v>8.5549999999999997</v>
      </c>
      <c r="C43">
        <v>170.44200000000001</v>
      </c>
      <c r="D43">
        <v>32.451000000000001</v>
      </c>
      <c r="E43">
        <v>8.8919999999999995</v>
      </c>
      <c r="F43">
        <v>1.153</v>
      </c>
      <c r="G43">
        <v>3.1659999999999999</v>
      </c>
      <c r="H43">
        <v>2.5000000000000001E-2</v>
      </c>
      <c r="I43">
        <v>6.2880000000000003</v>
      </c>
      <c r="J43">
        <v>51.975999999999999</v>
      </c>
      <c r="K43">
        <v>795.29200000000003</v>
      </c>
      <c r="L43">
        <v>1026.2650000000001</v>
      </c>
    </row>
    <row r="44" spans="1:12" x14ac:dyDescent="0.35">
      <c r="A44" s="86">
        <v>2003</v>
      </c>
      <c r="B44">
        <v>7.8259999999999996</v>
      </c>
      <c r="C44">
        <v>173.01300000000001</v>
      </c>
      <c r="D44">
        <v>36.247</v>
      </c>
      <c r="E44">
        <v>9.9060000000000006</v>
      </c>
      <c r="F44">
        <v>1.347</v>
      </c>
      <c r="G44">
        <v>4.1840000000000002</v>
      </c>
      <c r="H44">
        <v>3.3000000000000002E-2</v>
      </c>
      <c r="I44">
        <v>8.7560000000000002</v>
      </c>
      <c r="J44">
        <v>60.473999999999997</v>
      </c>
      <c r="K44">
        <v>795.74699999999996</v>
      </c>
      <c r="L44">
        <v>1037.06</v>
      </c>
    </row>
    <row r="45" spans="1:12" x14ac:dyDescent="0.35">
      <c r="A45" s="86">
        <v>2004</v>
      </c>
      <c r="B45">
        <v>9.7769999999999992</v>
      </c>
      <c r="C45">
        <v>169.833</v>
      </c>
      <c r="D45">
        <v>34.362000000000002</v>
      </c>
      <c r="E45">
        <v>9.5969999999999995</v>
      </c>
      <c r="F45">
        <v>1.482</v>
      </c>
      <c r="G45">
        <v>3.1110000000000002</v>
      </c>
      <c r="H45">
        <v>2.7E-2</v>
      </c>
      <c r="I45">
        <v>9.6519999999999992</v>
      </c>
      <c r="J45">
        <v>58.231000000000002</v>
      </c>
      <c r="K45">
        <v>815.21900000000005</v>
      </c>
      <c r="L45">
        <v>1053.06</v>
      </c>
    </row>
    <row r="46" spans="1:12" x14ac:dyDescent="0.35">
      <c r="A46" s="86">
        <v>2005</v>
      </c>
      <c r="B46">
        <v>9.2799999999999994</v>
      </c>
      <c r="C46">
        <v>163.05500000000001</v>
      </c>
      <c r="D46">
        <v>32.695</v>
      </c>
      <c r="E46">
        <v>8.2970000000000006</v>
      </c>
      <c r="F46">
        <v>1.5609999999999999</v>
      </c>
      <c r="G46">
        <v>3.1680000000000001</v>
      </c>
      <c r="H46">
        <v>2.7E-2</v>
      </c>
      <c r="I46">
        <v>9.1270000000000007</v>
      </c>
      <c r="J46">
        <v>54.875999999999998</v>
      </c>
      <c r="K46">
        <v>841.33100000000002</v>
      </c>
      <c r="L46">
        <v>1068.5409999999999</v>
      </c>
    </row>
    <row r="47" spans="1:12" x14ac:dyDescent="0.35">
      <c r="A47" s="86">
        <v>2006</v>
      </c>
      <c r="B47">
        <v>6.2450000000000001</v>
      </c>
      <c r="C47">
        <v>153.95400000000001</v>
      </c>
      <c r="D47">
        <v>29.24</v>
      </c>
      <c r="E47">
        <v>7.7789999999999999</v>
      </c>
      <c r="F47">
        <v>1.097</v>
      </c>
      <c r="G47">
        <v>3.36</v>
      </c>
      <c r="H47">
        <v>2.9000000000000001E-2</v>
      </c>
      <c r="I47">
        <v>5.93</v>
      </c>
      <c r="J47">
        <v>47.433999999999997</v>
      </c>
      <c r="K47">
        <v>835.23900000000003</v>
      </c>
      <c r="L47">
        <v>1042.8720000000001</v>
      </c>
    </row>
    <row r="48" spans="1:12" x14ac:dyDescent="0.35">
      <c r="A48" s="86">
        <v>2007</v>
      </c>
      <c r="B48">
        <v>6.66</v>
      </c>
      <c r="C48">
        <v>163.68299999999999</v>
      </c>
      <c r="D48">
        <v>27.885999999999999</v>
      </c>
      <c r="E48">
        <v>7.6680000000000001</v>
      </c>
      <c r="F48">
        <v>0.66300000000000003</v>
      </c>
      <c r="G48">
        <v>4.1769999999999996</v>
      </c>
      <c r="H48">
        <v>3.5999999999999997E-2</v>
      </c>
      <c r="I48">
        <v>5.94</v>
      </c>
      <c r="J48">
        <v>46.371000000000002</v>
      </c>
      <c r="K48">
        <v>860.79700000000003</v>
      </c>
      <c r="L48">
        <v>1077.51</v>
      </c>
    </row>
    <row r="49" spans="1:12" x14ac:dyDescent="0.35">
      <c r="A49" s="86">
        <v>2008</v>
      </c>
      <c r="B49">
        <v>7.6139999999999999</v>
      </c>
      <c r="C49">
        <v>171.29</v>
      </c>
      <c r="D49">
        <v>28.082999999999998</v>
      </c>
      <c r="E49">
        <v>9.9770000000000003</v>
      </c>
      <c r="F49">
        <v>0.32100000000000001</v>
      </c>
      <c r="G49">
        <v>3.0329999999999999</v>
      </c>
      <c r="H49">
        <v>2.9000000000000001E-2</v>
      </c>
      <c r="I49">
        <v>5.5960000000000001</v>
      </c>
      <c r="J49">
        <v>47.037999999999997</v>
      </c>
      <c r="K49">
        <v>849.101</v>
      </c>
      <c r="L49">
        <v>1075.0429999999999</v>
      </c>
    </row>
    <row r="50" spans="1:12" x14ac:dyDescent="0.35">
      <c r="A50" s="86">
        <v>2009</v>
      </c>
      <c r="B50">
        <v>6.9160000000000004</v>
      </c>
      <c r="C50">
        <v>169.07</v>
      </c>
      <c r="D50">
        <v>28.902999999999999</v>
      </c>
      <c r="E50">
        <v>8.7690000000000001</v>
      </c>
      <c r="F50">
        <v>0.30499999999999999</v>
      </c>
      <c r="G50">
        <v>3.4929999999999999</v>
      </c>
      <c r="H50">
        <v>2.5000000000000001E-2</v>
      </c>
      <c r="I50">
        <v>5.617</v>
      </c>
      <c r="J50">
        <v>47.112000000000002</v>
      </c>
      <c r="K50">
        <v>784.04700000000003</v>
      </c>
      <c r="L50">
        <v>1007.146</v>
      </c>
    </row>
    <row r="51" spans="1:12" x14ac:dyDescent="0.35">
      <c r="A51" s="86">
        <v>2010</v>
      </c>
      <c r="B51">
        <v>6.5670000000000002</v>
      </c>
      <c r="C51">
        <v>167.90700000000001</v>
      </c>
      <c r="D51">
        <v>28.614999999999998</v>
      </c>
      <c r="E51">
        <v>8.8309999999999995</v>
      </c>
      <c r="F51">
        <v>0.34899999999999998</v>
      </c>
      <c r="G51">
        <v>3.4569999999999999</v>
      </c>
      <c r="H51">
        <v>3.5000000000000003E-2</v>
      </c>
      <c r="I51">
        <v>4.8609999999999998</v>
      </c>
      <c r="J51">
        <v>46.148000000000003</v>
      </c>
      <c r="K51">
        <v>804.29200000000003</v>
      </c>
      <c r="L51">
        <v>1024.914</v>
      </c>
    </row>
    <row r="52" spans="1:12" x14ac:dyDescent="0.35">
      <c r="A52" s="86">
        <v>2011</v>
      </c>
      <c r="B52">
        <v>5.819</v>
      </c>
      <c r="C52">
        <v>170.636</v>
      </c>
      <c r="D52">
        <v>28.634</v>
      </c>
      <c r="E52">
        <v>8.9879999999999995</v>
      </c>
      <c r="F52">
        <v>0.23100000000000001</v>
      </c>
      <c r="G52">
        <v>2.9319999999999999</v>
      </c>
      <c r="H52">
        <v>1.9E-2</v>
      </c>
      <c r="I52">
        <v>4.2350000000000003</v>
      </c>
      <c r="J52">
        <v>45.039000000000001</v>
      </c>
      <c r="K52">
        <v>768.43899999999996</v>
      </c>
      <c r="L52">
        <v>989.93200000000002</v>
      </c>
    </row>
    <row r="53" spans="1:12" x14ac:dyDescent="0.35">
      <c r="A53" s="86">
        <v>2012</v>
      </c>
      <c r="B53">
        <v>4.1059999999999999</v>
      </c>
      <c r="C53">
        <v>157.02199999999999</v>
      </c>
      <c r="D53">
        <v>25.98</v>
      </c>
      <c r="E53">
        <v>8.548</v>
      </c>
      <c r="F53">
        <v>8.6999999999999994E-2</v>
      </c>
      <c r="G53">
        <v>2.569</v>
      </c>
      <c r="H53">
        <v>3.6999999999999998E-2</v>
      </c>
      <c r="I53">
        <v>2.4740000000000002</v>
      </c>
      <c r="J53">
        <v>39.695</v>
      </c>
      <c r="K53">
        <v>730.73500000000001</v>
      </c>
      <c r="L53">
        <v>931.55799999999999</v>
      </c>
    </row>
    <row r="54" spans="1:12" x14ac:dyDescent="0.35">
      <c r="A54" s="86">
        <v>2013</v>
      </c>
      <c r="B54">
        <v>3.9060000000000001</v>
      </c>
      <c r="C54">
        <v>179.321</v>
      </c>
      <c r="D54">
        <v>25.13</v>
      </c>
      <c r="E54">
        <v>9.5630000000000006</v>
      </c>
      <c r="F54">
        <v>7.3999999999999996E-2</v>
      </c>
      <c r="G54">
        <v>2.6520000000000001</v>
      </c>
      <c r="H54">
        <v>3.5999999999999997E-2</v>
      </c>
      <c r="I54">
        <v>1.923</v>
      </c>
      <c r="J54">
        <v>39.377000000000002</v>
      </c>
      <c r="K54">
        <v>735.83</v>
      </c>
      <c r="L54">
        <v>958.43399999999997</v>
      </c>
    </row>
    <row r="55" spans="1:12" x14ac:dyDescent="0.35">
      <c r="A55" s="86">
        <v>2014</v>
      </c>
      <c r="B55">
        <v>3.7909999999999999</v>
      </c>
      <c r="C55">
        <v>189.51400000000001</v>
      </c>
      <c r="D55">
        <v>26.08</v>
      </c>
      <c r="E55">
        <v>10.121</v>
      </c>
      <c r="F55">
        <v>0.14799999999999999</v>
      </c>
      <c r="G55">
        <v>3.577</v>
      </c>
      <c r="H55">
        <v>5.3999999999999999E-2</v>
      </c>
      <c r="I55">
        <v>0.626</v>
      </c>
      <c r="J55">
        <v>40.604999999999997</v>
      </c>
      <c r="K55">
        <v>736.25800000000004</v>
      </c>
      <c r="L55">
        <v>970.16800000000001</v>
      </c>
    </row>
    <row r="56" spans="1:12" x14ac:dyDescent="0.35">
      <c r="A56" s="86">
        <v>2015</v>
      </c>
      <c r="B56">
        <v>2.9340000000000002</v>
      </c>
      <c r="C56">
        <v>175.91399999999999</v>
      </c>
      <c r="D56">
        <v>26.335999999999999</v>
      </c>
      <c r="E56">
        <v>9.3360000000000003</v>
      </c>
      <c r="F56">
        <v>9.9000000000000005E-2</v>
      </c>
      <c r="G56">
        <v>24.969000000000001</v>
      </c>
      <c r="H56">
        <v>5.2999999999999999E-2</v>
      </c>
      <c r="I56">
        <v>0.313</v>
      </c>
      <c r="J56">
        <v>61.106000000000002</v>
      </c>
      <c r="K56">
        <v>692.35400000000004</v>
      </c>
      <c r="L56">
        <v>932.30799999999999</v>
      </c>
    </row>
    <row r="57" spans="1:12" x14ac:dyDescent="0.35">
      <c r="A57" s="86">
        <v>2016</v>
      </c>
      <c r="B57">
        <v>2.2389999999999999</v>
      </c>
      <c r="C57">
        <v>171.029</v>
      </c>
      <c r="D57">
        <v>23.859000000000002</v>
      </c>
      <c r="E57">
        <v>9.4610000000000003</v>
      </c>
      <c r="F57">
        <v>0.15</v>
      </c>
      <c r="G57">
        <v>24.863</v>
      </c>
      <c r="H57">
        <v>0.03</v>
      </c>
      <c r="I57">
        <v>0.35</v>
      </c>
      <c r="J57">
        <v>58.713999999999999</v>
      </c>
      <c r="K57">
        <v>661.80899999999997</v>
      </c>
      <c r="L57">
        <v>893.79100000000005</v>
      </c>
    </row>
    <row r="58" spans="1:12" x14ac:dyDescent="0.35">
      <c r="A58" s="86">
        <v>2017</v>
      </c>
      <c r="B58">
        <v>1.948</v>
      </c>
      <c r="C58">
        <v>173.64699999999999</v>
      </c>
      <c r="D58">
        <v>23.606000000000002</v>
      </c>
      <c r="E58">
        <v>9.8179999999999996</v>
      </c>
      <c r="F58">
        <v>8.5999999999999993E-2</v>
      </c>
      <c r="G58">
        <v>23.917999999999999</v>
      </c>
      <c r="H58">
        <v>5.0999999999999997E-2</v>
      </c>
      <c r="I58">
        <v>0.30199999999999999</v>
      </c>
      <c r="J58">
        <v>57.78</v>
      </c>
      <c r="K58">
        <v>633.26599999999996</v>
      </c>
      <c r="L58">
        <v>866.64099999999996</v>
      </c>
    </row>
    <row r="59" spans="1:12" x14ac:dyDescent="0.35">
      <c r="A59" s="86">
        <v>2018</v>
      </c>
      <c r="B59">
        <v>1.7649999999999999</v>
      </c>
      <c r="C59">
        <v>193.036</v>
      </c>
      <c r="D59">
        <v>23.632000000000001</v>
      </c>
      <c r="E59">
        <v>11.098000000000001</v>
      </c>
      <c r="F59">
        <v>9.7000000000000003E-2</v>
      </c>
      <c r="G59">
        <v>24.295000000000002</v>
      </c>
      <c r="H59">
        <v>3.5999999999999997E-2</v>
      </c>
      <c r="I59">
        <v>0.245</v>
      </c>
      <c r="J59">
        <v>59.402999999999999</v>
      </c>
      <c r="K59">
        <v>631.50800000000004</v>
      </c>
      <c r="L59">
        <v>885.71199999999999</v>
      </c>
    </row>
    <row r="60" spans="1:12" x14ac:dyDescent="0.35">
      <c r="A60" s="86">
        <v>2019</v>
      </c>
      <c r="B60">
        <v>1.5760000000000001</v>
      </c>
      <c r="C60">
        <v>193.399</v>
      </c>
      <c r="D60">
        <v>23.937000000000001</v>
      </c>
      <c r="E60">
        <v>10.85</v>
      </c>
      <c r="F60">
        <v>0.13300000000000001</v>
      </c>
      <c r="G60">
        <v>24.45</v>
      </c>
      <c r="H60">
        <v>2.1000000000000001E-2</v>
      </c>
      <c r="I60">
        <v>0.184</v>
      </c>
      <c r="J60">
        <v>59.576000000000001</v>
      </c>
      <c r="K60">
        <v>577.69899999999996</v>
      </c>
      <c r="L60">
        <v>832.25099999999998</v>
      </c>
    </row>
    <row r="61" spans="1:12" x14ac:dyDescent="0.35">
      <c r="A61" s="86">
        <v>2020</v>
      </c>
      <c r="B61">
        <v>1.454</v>
      </c>
      <c r="C61">
        <v>173.02099999999999</v>
      </c>
      <c r="D61">
        <v>20.582999999999998</v>
      </c>
      <c r="E61">
        <v>10.026</v>
      </c>
      <c r="F61">
        <v>0.153</v>
      </c>
      <c r="G61">
        <v>21.155999999999999</v>
      </c>
      <c r="H61">
        <v>1.0999999999999999E-2</v>
      </c>
      <c r="I61">
        <v>0.158</v>
      </c>
      <c r="J61">
        <v>52.088000000000001</v>
      </c>
      <c r="K61">
        <v>504.97300000000001</v>
      </c>
      <c r="L61">
        <v>731.53599999999994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20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1"/>
  <sheetViews>
    <sheetView workbookViewId="0"/>
  </sheetViews>
  <sheetFormatPr defaultColWidth="9.1796875" defaultRowHeight="14.5" x14ac:dyDescent="0.35"/>
  <cols>
    <col min="1" max="1" width="14" style="44" customWidth="1"/>
    <col min="2" max="2" width="20.54296875" style="44" customWidth="1"/>
    <col min="3" max="3" width="16" style="44" customWidth="1"/>
    <col min="4" max="4" width="18.453125" style="44" customWidth="1"/>
    <col min="5" max="5" width="12.26953125" style="44" customWidth="1"/>
    <col min="6" max="6" width="21.26953125" style="44" customWidth="1"/>
    <col min="7" max="7" width="15.26953125" style="44" customWidth="1"/>
    <col min="8" max="8" width="13.26953125" style="44" customWidth="1"/>
    <col min="9" max="9" width="16.453125" style="44" customWidth="1"/>
    <col min="10" max="10" width="17.26953125" style="44" customWidth="1"/>
    <col min="11" max="11" width="13" style="44" customWidth="1"/>
    <col min="12" max="12" width="21.81640625" style="44" customWidth="1"/>
    <col min="13" max="13" width="15.54296875" style="44" customWidth="1"/>
    <col min="14" max="14" width="17" style="44" customWidth="1"/>
    <col min="15" max="15" width="13" style="44" customWidth="1"/>
    <col min="16" max="16384" width="9.1796875" style="44"/>
  </cols>
  <sheetData>
    <row r="1" spans="1:15" s="45" customFormat="1" ht="23.25" customHeight="1" x14ac:dyDescent="0.35">
      <c r="B1" s="45" t="s">
        <v>1945</v>
      </c>
      <c r="C1" s="45" t="s">
        <v>1945</v>
      </c>
      <c r="D1" s="45" t="s">
        <v>1949</v>
      </c>
      <c r="E1" s="46" t="s">
        <v>2409</v>
      </c>
      <c r="F1" s="45" t="s">
        <v>2407</v>
      </c>
      <c r="G1" s="45" t="s">
        <v>2407</v>
      </c>
      <c r="H1" s="45" t="s">
        <v>2407</v>
      </c>
      <c r="I1" s="45" t="s">
        <v>2407</v>
      </c>
      <c r="J1" s="45" t="s">
        <v>1944</v>
      </c>
      <c r="K1" s="46" t="s">
        <v>2405</v>
      </c>
      <c r="L1" s="45" t="s">
        <v>2407</v>
      </c>
      <c r="M1" s="45" t="s">
        <v>1920</v>
      </c>
      <c r="N1" s="45" t="s">
        <v>2402</v>
      </c>
      <c r="O1" s="45" t="s">
        <v>2401</v>
      </c>
    </row>
    <row r="2" spans="1:15" s="45" customFormat="1" ht="23.25" customHeight="1" x14ac:dyDescent="0.45">
      <c r="A2" s="99" t="s">
        <v>2303</v>
      </c>
      <c r="B2"/>
      <c r="C2"/>
      <c r="D2"/>
      <c r="E2"/>
      <c r="F2"/>
      <c r="G2"/>
      <c r="H2"/>
      <c r="I2"/>
      <c r="J2"/>
      <c r="K2"/>
      <c r="L2"/>
      <c r="M2"/>
      <c r="N2"/>
      <c r="O2"/>
    </row>
    <row r="3" spans="1:15" ht="18.5" x14ac:dyDescent="0.45">
      <c r="A3" s="100" t="s">
        <v>7046</v>
      </c>
      <c r="B3"/>
      <c r="C3"/>
      <c r="D3"/>
      <c r="E3"/>
      <c r="F3"/>
      <c r="G3"/>
      <c r="H3"/>
      <c r="I3"/>
      <c r="J3"/>
      <c r="K3"/>
      <c r="L3"/>
      <c r="M3"/>
      <c r="N3"/>
      <c r="O3"/>
    </row>
    <row r="4" spans="1:15" x14ac:dyDescent="0.35">
      <c r="A4"/>
      <c r="B4"/>
      <c r="C4"/>
      <c r="D4"/>
      <c r="E4"/>
      <c r="F4"/>
      <c r="G4"/>
      <c r="H4"/>
      <c r="I4"/>
      <c r="J4"/>
      <c r="K4"/>
      <c r="L4"/>
      <c r="M4"/>
      <c r="N4"/>
      <c r="O4"/>
    </row>
    <row r="5" spans="1:15" x14ac:dyDescent="0.35">
      <c r="A5" s="101" t="str">
        <f>HYPERLINK("http://www.eia.gov/totalenergy/data/monthly/dataunits.cfm","Note: Information about data precision.")</f>
        <v>Note: Information about data precision.</v>
      </c>
      <c r="B5"/>
      <c r="C5"/>
      <c r="D5"/>
      <c r="E5"/>
      <c r="F5"/>
      <c r="G5"/>
      <c r="H5"/>
      <c r="I5"/>
      <c r="J5"/>
      <c r="K5"/>
      <c r="L5"/>
      <c r="M5"/>
      <c r="N5"/>
      <c r="O5"/>
    </row>
    <row r="6" spans="1:15" x14ac:dyDescent="0.35">
      <c r="A6"/>
      <c r="B6"/>
      <c r="C6"/>
      <c r="D6"/>
      <c r="E6"/>
      <c r="F6"/>
      <c r="G6"/>
      <c r="H6"/>
      <c r="I6"/>
      <c r="J6"/>
      <c r="K6"/>
      <c r="L6"/>
      <c r="M6"/>
      <c r="N6"/>
      <c r="O6"/>
    </row>
    <row r="7" spans="1:15" x14ac:dyDescent="0.35">
      <c r="A7" t="s">
        <v>7047</v>
      </c>
      <c r="B7"/>
      <c r="C7"/>
      <c r="D7"/>
      <c r="E7"/>
      <c r="F7"/>
      <c r="G7"/>
      <c r="H7"/>
      <c r="I7"/>
      <c r="J7"/>
      <c r="K7"/>
      <c r="L7"/>
      <c r="M7"/>
      <c r="N7"/>
      <c r="O7"/>
    </row>
    <row r="8" spans="1:15" x14ac:dyDescent="0.35">
      <c r="A8" t="s">
        <v>7048</v>
      </c>
      <c r="B8"/>
      <c r="C8"/>
      <c r="D8"/>
      <c r="E8"/>
      <c r="F8"/>
      <c r="G8"/>
      <c r="H8"/>
      <c r="I8"/>
      <c r="J8"/>
      <c r="K8"/>
      <c r="L8"/>
      <c r="M8"/>
      <c r="N8"/>
      <c r="O8"/>
    </row>
    <row r="9" spans="1:15" x14ac:dyDescent="0.35">
      <c r="A9"/>
      <c r="B9"/>
      <c r="C9"/>
      <c r="D9"/>
      <c r="E9"/>
      <c r="F9"/>
      <c r="G9"/>
      <c r="H9"/>
      <c r="I9"/>
      <c r="J9"/>
      <c r="K9"/>
      <c r="L9"/>
      <c r="M9"/>
      <c r="N9"/>
      <c r="O9"/>
    </row>
    <row r="10" spans="1:15" ht="15.5" x14ac:dyDescent="0.35">
      <c r="A10" s="102" t="s">
        <v>2343</v>
      </c>
      <c r="B10"/>
      <c r="C10"/>
      <c r="D10"/>
      <c r="E10"/>
      <c r="F10"/>
      <c r="G10"/>
      <c r="H10"/>
      <c r="I10"/>
      <c r="J10"/>
      <c r="K10"/>
      <c r="L10"/>
      <c r="M10"/>
      <c r="N10"/>
      <c r="O10"/>
    </row>
    <row r="11" spans="1:15" x14ac:dyDescent="0.35">
      <c r="A11"/>
      <c r="B11"/>
      <c r="C11"/>
      <c r="D11"/>
      <c r="E11"/>
      <c r="F11"/>
      <c r="G11"/>
      <c r="H11"/>
      <c r="I11"/>
      <c r="J11"/>
      <c r="K11"/>
      <c r="L11"/>
      <c r="M11"/>
      <c r="N11"/>
      <c r="O11"/>
    </row>
    <row r="12" spans="1:15" x14ac:dyDescent="0.35">
      <c r="A12" s="103" t="s">
        <v>2305</v>
      </c>
      <c r="B12" s="103" t="s">
        <v>2344</v>
      </c>
      <c r="C12" s="103" t="s">
        <v>2345</v>
      </c>
      <c r="D12" s="103" t="s">
        <v>2346</v>
      </c>
      <c r="E12" s="103" t="s">
        <v>2347</v>
      </c>
      <c r="F12" s="103" t="s">
        <v>2348</v>
      </c>
      <c r="G12" s="103" t="s">
        <v>2349</v>
      </c>
      <c r="H12" s="103" t="s">
        <v>2350</v>
      </c>
      <c r="I12" s="103" t="s">
        <v>2351</v>
      </c>
      <c r="J12" s="103" t="s">
        <v>2352</v>
      </c>
      <c r="K12" s="103" t="s">
        <v>2353</v>
      </c>
      <c r="L12" s="103" t="s">
        <v>2354</v>
      </c>
      <c r="M12" s="103" t="s">
        <v>2355</v>
      </c>
      <c r="N12" s="103" t="s">
        <v>2356</v>
      </c>
      <c r="O12" s="103" t="s">
        <v>2357</v>
      </c>
    </row>
    <row r="13" spans="1:15" x14ac:dyDescent="0.35">
      <c r="A13" s="103"/>
      <c r="B13" s="103" t="s">
        <v>2320</v>
      </c>
      <c r="C13" s="103" t="s">
        <v>2320</v>
      </c>
      <c r="D13" s="103" t="s">
        <v>2320</v>
      </c>
      <c r="E13" s="103" t="s">
        <v>2320</v>
      </c>
      <c r="F13" s="103" t="s">
        <v>2320</v>
      </c>
      <c r="G13" s="103" t="s">
        <v>2320</v>
      </c>
      <c r="H13" s="103" t="s">
        <v>2320</v>
      </c>
      <c r="I13" s="103" t="s">
        <v>2320</v>
      </c>
      <c r="J13" s="103" t="s">
        <v>2320</v>
      </c>
      <c r="K13" s="103" t="s">
        <v>2320</v>
      </c>
      <c r="L13" s="103" t="s">
        <v>2320</v>
      </c>
      <c r="M13" s="103" t="s">
        <v>2320</v>
      </c>
      <c r="N13" s="103" t="s">
        <v>2320</v>
      </c>
      <c r="O13" s="103" t="s">
        <v>2320</v>
      </c>
    </row>
    <row r="14" spans="1:15" x14ac:dyDescent="0.35">
      <c r="A14" s="86">
        <v>1973</v>
      </c>
      <c r="B14">
        <v>370.84399999999999</v>
      </c>
      <c r="C14">
        <v>-0.85199999999999998</v>
      </c>
      <c r="D14">
        <v>533.19299999999998</v>
      </c>
      <c r="E14">
        <v>106.24</v>
      </c>
      <c r="F14">
        <v>31.385000000000002</v>
      </c>
      <c r="G14">
        <v>11.257</v>
      </c>
      <c r="H14">
        <v>7.2539999999999996</v>
      </c>
      <c r="I14">
        <v>18.167000000000002</v>
      </c>
      <c r="J14">
        <v>52.363</v>
      </c>
      <c r="K14">
        <v>146.20400000000001</v>
      </c>
      <c r="L14">
        <v>99.251000000000005</v>
      </c>
      <c r="M14">
        <v>472.12200000000001</v>
      </c>
      <c r="N14">
        <v>515.23299999999995</v>
      </c>
      <c r="O14">
        <v>1890.54</v>
      </c>
    </row>
    <row r="15" spans="1:15" x14ac:dyDescent="0.35">
      <c r="A15" s="86">
        <v>1974</v>
      </c>
      <c r="B15">
        <v>354.02100000000002</v>
      </c>
      <c r="C15">
        <v>6.4029999999999996</v>
      </c>
      <c r="D15">
        <v>513.45000000000005</v>
      </c>
      <c r="E15">
        <v>97.372</v>
      </c>
      <c r="F15">
        <v>32.191000000000003</v>
      </c>
      <c r="G15">
        <v>9.1460000000000008</v>
      </c>
      <c r="H15">
        <v>6.9470000000000001</v>
      </c>
      <c r="I15">
        <v>16.731999999999999</v>
      </c>
      <c r="J15">
        <v>47.45</v>
      </c>
      <c r="K15">
        <v>136.02799999999999</v>
      </c>
      <c r="L15">
        <v>98.396000000000001</v>
      </c>
      <c r="M15">
        <v>444.26299999999998</v>
      </c>
      <c r="N15">
        <v>502.09399999999999</v>
      </c>
      <c r="O15">
        <v>1820.23</v>
      </c>
    </row>
    <row r="16" spans="1:15" x14ac:dyDescent="0.35">
      <c r="A16" s="86">
        <v>1975</v>
      </c>
      <c r="B16">
        <v>335.38600000000002</v>
      </c>
      <c r="C16">
        <v>1.546</v>
      </c>
      <c r="D16">
        <v>437.90800000000002</v>
      </c>
      <c r="E16">
        <v>96.858000000000004</v>
      </c>
      <c r="F16">
        <v>29.826000000000001</v>
      </c>
      <c r="G16">
        <v>8.6069999999999993</v>
      </c>
      <c r="H16">
        <v>5.5469999999999997</v>
      </c>
      <c r="I16">
        <v>15.888999999999999</v>
      </c>
      <c r="J16">
        <v>50.71</v>
      </c>
      <c r="K16">
        <v>118.78</v>
      </c>
      <c r="L16">
        <v>94.063000000000002</v>
      </c>
      <c r="M16">
        <v>420.28</v>
      </c>
      <c r="N16">
        <v>489.58300000000003</v>
      </c>
      <c r="O16">
        <v>1684.704</v>
      </c>
    </row>
    <row r="17" spans="1:15" x14ac:dyDescent="0.35">
      <c r="A17" s="86">
        <v>1976</v>
      </c>
      <c r="B17">
        <v>334.88900000000001</v>
      </c>
      <c r="C17">
        <v>-1.0999999999999999E-2</v>
      </c>
      <c r="D17">
        <v>449.7</v>
      </c>
      <c r="E17">
        <v>110.652</v>
      </c>
      <c r="F17">
        <v>30.097000000000001</v>
      </c>
      <c r="G17">
        <v>8.8789999999999996</v>
      </c>
      <c r="H17">
        <v>6.1619999999999999</v>
      </c>
      <c r="I17">
        <v>15.023</v>
      </c>
      <c r="J17">
        <v>50.174999999999997</v>
      </c>
      <c r="K17">
        <v>143.4</v>
      </c>
      <c r="L17">
        <v>102.07599999999999</v>
      </c>
      <c r="M17">
        <v>466.464</v>
      </c>
      <c r="N17">
        <v>549.19200000000001</v>
      </c>
      <c r="O17">
        <v>1800.2329999999999</v>
      </c>
    </row>
    <row r="18" spans="1:15" x14ac:dyDescent="0.35">
      <c r="A18" s="86">
        <v>1977</v>
      </c>
      <c r="B18">
        <v>316.11500000000001</v>
      </c>
      <c r="C18">
        <v>1.6639999999999999</v>
      </c>
      <c r="D18">
        <v>443.226</v>
      </c>
      <c r="E18">
        <v>124.38</v>
      </c>
      <c r="F18">
        <v>29.45</v>
      </c>
      <c r="G18">
        <v>10.353</v>
      </c>
      <c r="H18">
        <v>6.7489999999999997</v>
      </c>
      <c r="I18">
        <v>13.974</v>
      </c>
      <c r="J18">
        <v>54.978000000000002</v>
      </c>
      <c r="K18">
        <v>152.42400000000001</v>
      </c>
      <c r="L18">
        <v>114.42700000000001</v>
      </c>
      <c r="M18">
        <v>506.73500000000001</v>
      </c>
      <c r="N18">
        <v>581.80399999999997</v>
      </c>
      <c r="O18">
        <v>1849.5440000000001</v>
      </c>
    </row>
    <row r="19" spans="1:15" x14ac:dyDescent="0.35">
      <c r="A19" s="86">
        <v>1978</v>
      </c>
      <c r="B19">
        <v>303.53300000000002</v>
      </c>
      <c r="C19">
        <v>14.237</v>
      </c>
      <c r="D19">
        <v>438.27699999999999</v>
      </c>
      <c r="E19">
        <v>126.583</v>
      </c>
      <c r="F19">
        <v>27.87</v>
      </c>
      <c r="G19">
        <v>11.247</v>
      </c>
      <c r="H19">
        <v>7.2469999999999999</v>
      </c>
      <c r="I19">
        <v>12.65</v>
      </c>
      <c r="J19">
        <v>51.634</v>
      </c>
      <c r="K19">
        <v>135.04900000000001</v>
      </c>
      <c r="L19">
        <v>125.583</v>
      </c>
      <c r="M19">
        <v>497.863</v>
      </c>
      <c r="N19">
        <v>580.43299999999999</v>
      </c>
      <c r="O19">
        <v>1834.3420000000001</v>
      </c>
    </row>
    <row r="20" spans="1:15" x14ac:dyDescent="0.35">
      <c r="A20" s="86">
        <v>1979</v>
      </c>
      <c r="B20">
        <v>329.09100000000001</v>
      </c>
      <c r="C20">
        <v>7.173</v>
      </c>
      <c r="D20">
        <v>438.79500000000002</v>
      </c>
      <c r="E20">
        <v>127.623</v>
      </c>
      <c r="F20">
        <v>53.222000000000001</v>
      </c>
      <c r="G20">
        <v>12.832000000000001</v>
      </c>
      <c r="H20">
        <v>7.5839999999999996</v>
      </c>
      <c r="I20">
        <v>11.499000000000001</v>
      </c>
      <c r="J20">
        <v>50.045999999999999</v>
      </c>
      <c r="K20">
        <v>130.27699999999999</v>
      </c>
      <c r="L20">
        <v>133.14099999999999</v>
      </c>
      <c r="M20">
        <v>526.22500000000002</v>
      </c>
      <c r="N20">
        <v>611.88400000000001</v>
      </c>
      <c r="O20">
        <v>1913.1679999999999</v>
      </c>
    </row>
    <row r="21" spans="1:15" x14ac:dyDescent="0.35">
      <c r="A21" s="86">
        <v>1980</v>
      </c>
      <c r="B21">
        <v>288.70999999999998</v>
      </c>
      <c r="C21">
        <v>-3.9980000000000002</v>
      </c>
      <c r="D21">
        <v>427.57100000000003</v>
      </c>
      <c r="E21">
        <v>95.754000000000005</v>
      </c>
      <c r="F21">
        <v>51.88</v>
      </c>
      <c r="G21">
        <v>13.12</v>
      </c>
      <c r="H21">
        <v>6.7530000000000001</v>
      </c>
      <c r="I21">
        <v>11.254</v>
      </c>
      <c r="J21">
        <v>48.441000000000003</v>
      </c>
      <c r="K21">
        <v>106.19</v>
      </c>
      <c r="L21">
        <v>130.58500000000001</v>
      </c>
      <c r="M21">
        <v>463.97899999999998</v>
      </c>
      <c r="N21">
        <v>600.74599999999998</v>
      </c>
      <c r="O21">
        <v>1777.0070000000001</v>
      </c>
    </row>
    <row r="22" spans="1:15" x14ac:dyDescent="0.35">
      <c r="A22" s="86">
        <v>1981</v>
      </c>
      <c r="B22">
        <v>289.661</v>
      </c>
      <c r="C22">
        <v>-1.82</v>
      </c>
      <c r="D22">
        <v>419.79399999999998</v>
      </c>
      <c r="E22">
        <v>100.446</v>
      </c>
      <c r="F22">
        <v>51.645000000000003</v>
      </c>
      <c r="G22">
        <v>7.8</v>
      </c>
      <c r="H22">
        <v>6.476</v>
      </c>
      <c r="I22">
        <v>11.375999999999999</v>
      </c>
      <c r="J22">
        <v>51.543999999999997</v>
      </c>
      <c r="K22">
        <v>85.097999999999999</v>
      </c>
      <c r="L22">
        <v>82.173000000000002</v>
      </c>
      <c r="M22">
        <v>396.55799999999999</v>
      </c>
      <c r="N22">
        <v>596.55499999999995</v>
      </c>
      <c r="O22">
        <v>1700.7470000000001</v>
      </c>
    </row>
    <row r="23" spans="1:15" x14ac:dyDescent="0.35">
      <c r="A23" s="86">
        <v>1982</v>
      </c>
      <c r="B23">
        <v>234.9</v>
      </c>
      <c r="C23">
        <v>-2.472</v>
      </c>
      <c r="D23">
        <v>363.16300000000001</v>
      </c>
      <c r="E23">
        <v>94.963999999999999</v>
      </c>
      <c r="F23">
        <v>53.981000000000002</v>
      </c>
      <c r="G23">
        <v>10.186</v>
      </c>
      <c r="H23">
        <v>5.9059999999999997</v>
      </c>
      <c r="I23">
        <v>9.8360000000000003</v>
      </c>
      <c r="J23">
        <v>50.738</v>
      </c>
      <c r="K23">
        <v>82.372</v>
      </c>
      <c r="L23">
        <v>70.703000000000003</v>
      </c>
      <c r="M23">
        <v>378.685</v>
      </c>
      <c r="N23">
        <v>528.70899999999995</v>
      </c>
      <c r="O23">
        <v>1502.9839999999999</v>
      </c>
    </row>
    <row r="24" spans="1:15" x14ac:dyDescent="0.35">
      <c r="A24" s="86">
        <v>1983</v>
      </c>
      <c r="B24">
        <v>229.27699999999999</v>
      </c>
      <c r="C24">
        <v>-1.7849999999999999</v>
      </c>
      <c r="D24">
        <v>348.01900000000001</v>
      </c>
      <c r="E24">
        <v>82.63</v>
      </c>
      <c r="F24">
        <v>43.433999999999997</v>
      </c>
      <c r="G24">
        <v>4.7809999999999997</v>
      </c>
      <c r="H24">
        <v>6.1829999999999998</v>
      </c>
      <c r="I24">
        <v>7.9909999999999997</v>
      </c>
      <c r="J24">
        <v>46.445</v>
      </c>
      <c r="K24">
        <v>62.290999999999997</v>
      </c>
      <c r="L24">
        <v>95.138999999999996</v>
      </c>
      <c r="M24">
        <v>348.89400000000001</v>
      </c>
      <c r="N24">
        <v>548.64400000000001</v>
      </c>
      <c r="O24">
        <v>1473.05</v>
      </c>
    </row>
    <row r="25" spans="1:15" x14ac:dyDescent="0.35">
      <c r="A25" s="86">
        <v>1984</v>
      </c>
      <c r="B25">
        <v>261.822</v>
      </c>
      <c r="C25">
        <v>-1.3109999999999999</v>
      </c>
      <c r="D25">
        <v>380.34699999999998</v>
      </c>
      <c r="E25">
        <v>87.022999999999996</v>
      </c>
      <c r="F25">
        <v>54.414000000000001</v>
      </c>
      <c r="G25">
        <v>3.1120000000000001</v>
      </c>
      <c r="H25">
        <v>6.5940000000000003</v>
      </c>
      <c r="I25">
        <v>11.355</v>
      </c>
      <c r="J25">
        <v>50.475999999999999</v>
      </c>
      <c r="K25">
        <v>69.938999999999993</v>
      </c>
      <c r="L25">
        <v>93.713999999999999</v>
      </c>
      <c r="M25">
        <v>376.62599999999998</v>
      </c>
      <c r="N25">
        <v>582.19000000000005</v>
      </c>
      <c r="O25">
        <v>1599.674</v>
      </c>
    </row>
    <row r="26" spans="1:15" x14ac:dyDescent="0.35">
      <c r="A26" s="86">
        <v>1985</v>
      </c>
      <c r="B26">
        <v>254.55</v>
      </c>
      <c r="C26">
        <v>-1.54</v>
      </c>
      <c r="D26">
        <v>361.03899999999999</v>
      </c>
      <c r="E26">
        <v>80.959000000000003</v>
      </c>
      <c r="F26">
        <v>54.372999999999998</v>
      </c>
      <c r="G26">
        <v>3.206</v>
      </c>
      <c r="H26">
        <v>6.1449999999999996</v>
      </c>
      <c r="I26">
        <v>15.478</v>
      </c>
      <c r="J26">
        <v>53.923000000000002</v>
      </c>
      <c r="K26">
        <v>58.835000000000001</v>
      </c>
      <c r="L26">
        <v>82.646000000000001</v>
      </c>
      <c r="M26">
        <v>355.56400000000002</v>
      </c>
      <c r="N26">
        <v>583.05100000000004</v>
      </c>
      <c r="O26">
        <v>1552.665</v>
      </c>
    </row>
    <row r="27" spans="1:15" x14ac:dyDescent="0.35">
      <c r="A27" s="86">
        <v>1986</v>
      </c>
      <c r="B27">
        <v>245.03399999999999</v>
      </c>
      <c r="C27">
        <v>-1.9119999999999999</v>
      </c>
      <c r="D27">
        <v>341.27300000000002</v>
      </c>
      <c r="E27">
        <v>83.918999999999997</v>
      </c>
      <c r="F27">
        <v>52.176000000000002</v>
      </c>
      <c r="G27">
        <v>2.3210000000000002</v>
      </c>
      <c r="H27">
        <v>6.0090000000000003</v>
      </c>
      <c r="I27">
        <v>14.653</v>
      </c>
      <c r="J27">
        <v>54.488999999999997</v>
      </c>
      <c r="K27">
        <v>57.96</v>
      </c>
      <c r="L27">
        <v>89.022999999999996</v>
      </c>
      <c r="M27">
        <v>360.55</v>
      </c>
      <c r="N27">
        <v>565.65800000000002</v>
      </c>
      <c r="O27">
        <v>1510.6020000000001</v>
      </c>
    </row>
    <row r="28" spans="1:15" x14ac:dyDescent="0.35">
      <c r="A28" s="86">
        <v>1987</v>
      </c>
      <c r="B28">
        <v>247.67699999999999</v>
      </c>
      <c r="C28">
        <v>0.98499999999999999</v>
      </c>
      <c r="D28">
        <v>374.26299999999998</v>
      </c>
      <c r="E28">
        <v>82.551000000000002</v>
      </c>
      <c r="F28">
        <v>51.646000000000001</v>
      </c>
      <c r="G28">
        <v>2.0470000000000002</v>
      </c>
      <c r="H28">
        <v>6.7930000000000001</v>
      </c>
      <c r="I28">
        <v>14.614000000000001</v>
      </c>
      <c r="J28">
        <v>60.664999999999999</v>
      </c>
      <c r="K28">
        <v>45.774999999999999</v>
      </c>
      <c r="L28">
        <v>93.754000000000005</v>
      </c>
      <c r="M28">
        <v>357.846</v>
      </c>
      <c r="N28">
        <v>586.84400000000005</v>
      </c>
      <c r="O28">
        <v>1567.614</v>
      </c>
    </row>
    <row r="29" spans="1:15" x14ac:dyDescent="0.35">
      <c r="A29" s="86">
        <v>1988</v>
      </c>
      <c r="B29">
        <v>262.416</v>
      </c>
      <c r="C29">
        <v>4.5140000000000002</v>
      </c>
      <c r="D29">
        <v>392.86500000000001</v>
      </c>
      <c r="E29">
        <v>82.384</v>
      </c>
      <c r="F29">
        <v>54.935000000000002</v>
      </c>
      <c r="G29">
        <v>2.1640000000000001</v>
      </c>
      <c r="H29">
        <v>6.5510000000000002</v>
      </c>
      <c r="I29">
        <v>13.72</v>
      </c>
      <c r="J29">
        <v>63.331000000000003</v>
      </c>
      <c r="K29">
        <v>42.95</v>
      </c>
      <c r="L29">
        <v>109.84699999999999</v>
      </c>
      <c r="M29">
        <v>375.88200000000001</v>
      </c>
      <c r="N29">
        <v>611.16600000000005</v>
      </c>
      <c r="O29">
        <v>1646.8440000000001</v>
      </c>
    </row>
    <row r="30" spans="1:15" x14ac:dyDescent="0.35">
      <c r="A30" s="86">
        <v>1989</v>
      </c>
      <c r="B30">
        <v>258.86099999999999</v>
      </c>
      <c r="C30">
        <v>3.47</v>
      </c>
      <c r="D30">
        <v>417.173</v>
      </c>
      <c r="E30">
        <v>83.064999999999998</v>
      </c>
      <c r="F30">
        <v>50.320999999999998</v>
      </c>
      <c r="G30">
        <v>2.1349999999999998</v>
      </c>
      <c r="H30">
        <v>6.7190000000000003</v>
      </c>
      <c r="I30">
        <v>14.147</v>
      </c>
      <c r="J30">
        <v>61.939</v>
      </c>
      <c r="K30">
        <v>32.232999999999997</v>
      </c>
      <c r="L30">
        <v>108.72199999999999</v>
      </c>
      <c r="M30">
        <v>359.28100000000001</v>
      </c>
      <c r="N30">
        <v>638.46</v>
      </c>
      <c r="O30">
        <v>1677.2460000000001</v>
      </c>
    </row>
    <row r="31" spans="1:15" x14ac:dyDescent="0.35">
      <c r="A31" s="86">
        <v>1990</v>
      </c>
      <c r="B31">
        <v>258.089</v>
      </c>
      <c r="C31">
        <v>0.54500000000000004</v>
      </c>
      <c r="D31">
        <v>435.51799999999997</v>
      </c>
      <c r="E31">
        <v>83.897999999999996</v>
      </c>
      <c r="F31">
        <v>44.905000000000001</v>
      </c>
      <c r="G31">
        <v>0.88800000000000001</v>
      </c>
      <c r="H31">
        <v>6.915</v>
      </c>
      <c r="I31">
        <v>13.19</v>
      </c>
      <c r="J31">
        <v>67.028000000000006</v>
      </c>
      <c r="K31">
        <v>32.384</v>
      </c>
      <c r="L31">
        <v>114.97799999999999</v>
      </c>
      <c r="M31">
        <v>364.185</v>
      </c>
      <c r="N31">
        <v>638.25300000000004</v>
      </c>
      <c r="O31">
        <v>1696.5909999999999</v>
      </c>
    </row>
    <row r="32" spans="1:15" x14ac:dyDescent="0.35">
      <c r="A32" s="86">
        <v>1991</v>
      </c>
      <c r="B32">
        <v>244.166</v>
      </c>
      <c r="C32">
        <v>1.1060000000000001</v>
      </c>
      <c r="D32">
        <v>441.02699999999999</v>
      </c>
      <c r="E32">
        <v>78.591999999999999</v>
      </c>
      <c r="F32">
        <v>48.445</v>
      </c>
      <c r="G32">
        <v>0.82299999999999995</v>
      </c>
      <c r="H32">
        <v>6.1859999999999999</v>
      </c>
      <c r="I32">
        <v>13.779</v>
      </c>
      <c r="J32">
        <v>64.995000000000005</v>
      </c>
      <c r="K32">
        <v>26.28</v>
      </c>
      <c r="L32">
        <v>99.807000000000002</v>
      </c>
      <c r="M32">
        <v>338.90800000000002</v>
      </c>
      <c r="N32">
        <v>627.03599999999994</v>
      </c>
      <c r="O32">
        <v>1652.2429999999999</v>
      </c>
    </row>
    <row r="33" spans="1:15" x14ac:dyDescent="0.35">
      <c r="A33" s="86">
        <v>1992</v>
      </c>
      <c r="B33">
        <v>235.708</v>
      </c>
      <c r="C33">
        <v>3.952</v>
      </c>
      <c r="D33">
        <v>458.8</v>
      </c>
      <c r="E33">
        <v>80.715999999999994</v>
      </c>
      <c r="F33">
        <v>54.563000000000002</v>
      </c>
      <c r="G33">
        <v>0.70799999999999996</v>
      </c>
      <c r="H33">
        <v>6.3070000000000004</v>
      </c>
      <c r="I33">
        <v>13.882</v>
      </c>
      <c r="J33">
        <v>74.853999999999999</v>
      </c>
      <c r="K33">
        <v>30.452999999999999</v>
      </c>
      <c r="L33">
        <v>117.137</v>
      </c>
      <c r="M33">
        <v>378.61900000000003</v>
      </c>
      <c r="N33">
        <v>648.90099999999995</v>
      </c>
      <c r="O33">
        <v>1725.98</v>
      </c>
    </row>
    <row r="34" spans="1:15" x14ac:dyDescent="0.35">
      <c r="A34" s="86">
        <v>1993</v>
      </c>
      <c r="B34">
        <v>233.30799999999999</v>
      </c>
      <c r="C34">
        <v>3.0939999999999999</v>
      </c>
      <c r="D34">
        <v>466.14100000000002</v>
      </c>
      <c r="E34">
        <v>81.429000000000002</v>
      </c>
      <c r="F34">
        <v>53.542999999999999</v>
      </c>
      <c r="G34">
        <v>0.94399999999999995</v>
      </c>
      <c r="H34">
        <v>6.4219999999999997</v>
      </c>
      <c r="I34">
        <v>12.619</v>
      </c>
      <c r="J34">
        <v>68.058999999999997</v>
      </c>
      <c r="K34">
        <v>35.095999999999997</v>
      </c>
      <c r="L34">
        <v>106.892</v>
      </c>
      <c r="M34">
        <v>365.00400000000002</v>
      </c>
      <c r="N34">
        <v>655.36</v>
      </c>
      <c r="O34">
        <v>1722.9069999999999</v>
      </c>
    </row>
    <row r="35" spans="1:15" x14ac:dyDescent="0.35">
      <c r="A35" s="86">
        <v>1994</v>
      </c>
      <c r="B35">
        <v>234.50299999999999</v>
      </c>
      <c r="C35">
        <v>6.6580000000000004</v>
      </c>
      <c r="D35">
        <v>468.03100000000001</v>
      </c>
      <c r="E35">
        <v>80.912999999999997</v>
      </c>
      <c r="F35">
        <v>57.171999999999997</v>
      </c>
      <c r="G35">
        <v>1.2230000000000001</v>
      </c>
      <c r="H35">
        <v>6.7119999999999997</v>
      </c>
      <c r="I35">
        <v>13.518000000000001</v>
      </c>
      <c r="J35">
        <v>68.991</v>
      </c>
      <c r="K35">
        <v>32.972000000000001</v>
      </c>
      <c r="L35">
        <v>115.38</v>
      </c>
      <c r="M35">
        <v>376.88200000000001</v>
      </c>
      <c r="N35">
        <v>667.69500000000005</v>
      </c>
      <c r="O35">
        <v>1753.768</v>
      </c>
    </row>
    <row r="36" spans="1:15" x14ac:dyDescent="0.35">
      <c r="A36" s="86">
        <v>1995</v>
      </c>
      <c r="B36">
        <v>232.53800000000001</v>
      </c>
      <c r="C36">
        <v>6.97</v>
      </c>
      <c r="D36">
        <v>492.06099999999998</v>
      </c>
      <c r="E36">
        <v>82.406999999999996</v>
      </c>
      <c r="F36">
        <v>57.232999999999997</v>
      </c>
      <c r="G36">
        <v>1.117</v>
      </c>
      <c r="H36">
        <v>6.5970000000000004</v>
      </c>
      <c r="I36">
        <v>14.061</v>
      </c>
      <c r="J36">
        <v>68.813000000000002</v>
      </c>
      <c r="K36">
        <v>26.503</v>
      </c>
      <c r="L36">
        <v>107.24299999999999</v>
      </c>
      <c r="M36">
        <v>363.97300000000001</v>
      </c>
      <c r="N36">
        <v>658.726</v>
      </c>
      <c r="O36">
        <v>1754.268</v>
      </c>
    </row>
    <row r="37" spans="1:15" x14ac:dyDescent="0.35">
      <c r="A37" s="86">
        <v>1996</v>
      </c>
      <c r="B37">
        <v>227.27600000000001</v>
      </c>
      <c r="C37">
        <v>2.6040000000000001</v>
      </c>
      <c r="D37">
        <v>507.85500000000002</v>
      </c>
      <c r="E37">
        <v>86.477999999999994</v>
      </c>
      <c r="F37">
        <v>58.789000000000001</v>
      </c>
      <c r="G37">
        <v>1.323</v>
      </c>
      <c r="H37">
        <v>6.4020000000000001</v>
      </c>
      <c r="I37">
        <v>14.095000000000001</v>
      </c>
      <c r="J37">
        <v>72.203999999999994</v>
      </c>
      <c r="K37">
        <v>26.385000000000002</v>
      </c>
      <c r="L37">
        <v>125.474</v>
      </c>
      <c r="M37">
        <v>391.15100000000001</v>
      </c>
      <c r="N37">
        <v>677.70299999999997</v>
      </c>
      <c r="O37">
        <v>1806.588</v>
      </c>
    </row>
    <row r="38" spans="1:15" x14ac:dyDescent="0.35">
      <c r="A38" s="86">
        <v>1997</v>
      </c>
      <c r="B38">
        <v>223.78299999999999</v>
      </c>
      <c r="C38">
        <v>5.3010000000000002</v>
      </c>
      <c r="D38">
        <v>509.37</v>
      </c>
      <c r="E38">
        <v>87.656999999999996</v>
      </c>
      <c r="F38">
        <v>58.063000000000002</v>
      </c>
      <c r="G38">
        <v>1.36</v>
      </c>
      <c r="H38">
        <v>6.7629999999999999</v>
      </c>
      <c r="I38">
        <v>14.906000000000001</v>
      </c>
      <c r="J38">
        <v>69.396000000000001</v>
      </c>
      <c r="K38">
        <v>22.875</v>
      </c>
      <c r="L38">
        <v>131.81700000000001</v>
      </c>
      <c r="M38">
        <v>392.839</v>
      </c>
      <c r="N38">
        <v>693.55899999999997</v>
      </c>
      <c r="O38">
        <v>1824.8520000000001</v>
      </c>
    </row>
    <row r="39" spans="1:15" x14ac:dyDescent="0.35">
      <c r="A39" s="86">
        <v>1998</v>
      </c>
      <c r="B39">
        <v>218.86500000000001</v>
      </c>
      <c r="C39">
        <v>7.6580000000000004</v>
      </c>
      <c r="D39">
        <v>499.63600000000002</v>
      </c>
      <c r="E39">
        <v>88.100999999999999</v>
      </c>
      <c r="F39">
        <v>50.722000000000001</v>
      </c>
      <c r="G39">
        <v>1.5960000000000001</v>
      </c>
      <c r="H39">
        <v>7.08</v>
      </c>
      <c r="I39">
        <v>14.032</v>
      </c>
      <c r="J39">
        <v>79.39</v>
      </c>
      <c r="K39">
        <v>18.09</v>
      </c>
      <c r="L39">
        <v>116.72</v>
      </c>
      <c r="M39">
        <v>375.73099999999999</v>
      </c>
      <c r="N39">
        <v>705.83699999999999</v>
      </c>
      <c r="O39">
        <v>1807.7280000000001</v>
      </c>
    </row>
    <row r="40" spans="1:15" x14ac:dyDescent="0.35">
      <c r="A40" s="86">
        <v>1999</v>
      </c>
      <c r="B40">
        <v>208.58600000000001</v>
      </c>
      <c r="C40">
        <v>6.585</v>
      </c>
      <c r="D40">
        <v>479.89</v>
      </c>
      <c r="E40">
        <v>86.334000000000003</v>
      </c>
      <c r="F40">
        <v>58.889000000000003</v>
      </c>
      <c r="G40">
        <v>0.92800000000000005</v>
      </c>
      <c r="H40">
        <v>7.1539999999999999</v>
      </c>
      <c r="I40">
        <v>10.645</v>
      </c>
      <c r="J40">
        <v>86.537000000000006</v>
      </c>
      <c r="K40">
        <v>16.329999999999998</v>
      </c>
      <c r="L40">
        <v>119.175</v>
      </c>
      <c r="M40">
        <v>385.99099999999999</v>
      </c>
      <c r="N40">
        <v>704.31700000000001</v>
      </c>
      <c r="O40">
        <v>1785.37</v>
      </c>
    </row>
    <row r="41" spans="1:15" x14ac:dyDescent="0.35">
      <c r="A41" s="86">
        <v>2000</v>
      </c>
      <c r="B41">
        <v>211.12299999999999</v>
      </c>
      <c r="C41">
        <v>7.4610000000000003</v>
      </c>
      <c r="D41">
        <v>486.32299999999998</v>
      </c>
      <c r="E41">
        <v>87.293000000000006</v>
      </c>
      <c r="F41">
        <v>60.97</v>
      </c>
      <c r="G41">
        <v>1.131</v>
      </c>
      <c r="H41">
        <v>7.0469999999999997</v>
      </c>
      <c r="I41">
        <v>10.537000000000001</v>
      </c>
      <c r="J41">
        <v>73.617999999999995</v>
      </c>
      <c r="K41">
        <v>18.940000000000001</v>
      </c>
      <c r="L41">
        <v>106.774</v>
      </c>
      <c r="M41">
        <v>366.31</v>
      </c>
      <c r="N41">
        <v>718.59299999999996</v>
      </c>
      <c r="O41">
        <v>1789.809</v>
      </c>
    </row>
    <row r="42" spans="1:15" x14ac:dyDescent="0.35">
      <c r="A42" s="86">
        <v>2001</v>
      </c>
      <c r="B42">
        <v>204.75</v>
      </c>
      <c r="C42">
        <v>3.34</v>
      </c>
      <c r="D42">
        <v>444.47899999999998</v>
      </c>
      <c r="E42">
        <v>94.53</v>
      </c>
      <c r="F42">
        <v>53.045000000000002</v>
      </c>
      <c r="G42">
        <v>1.679</v>
      </c>
      <c r="H42">
        <v>6.4560000000000004</v>
      </c>
      <c r="I42">
        <v>20.696999999999999</v>
      </c>
      <c r="J42">
        <v>79.305999999999997</v>
      </c>
      <c r="K42">
        <v>15.997</v>
      </c>
      <c r="L42">
        <v>125.285</v>
      </c>
      <c r="M42">
        <v>396.99599999999998</v>
      </c>
      <c r="N42">
        <v>667.25800000000004</v>
      </c>
      <c r="O42">
        <v>1716.8230000000001</v>
      </c>
    </row>
    <row r="43" spans="1:15" x14ac:dyDescent="0.35">
      <c r="A43" s="86">
        <v>2002</v>
      </c>
      <c r="B43">
        <v>187.38900000000001</v>
      </c>
      <c r="C43">
        <v>6.9349999999999996</v>
      </c>
      <c r="D43">
        <v>452.85300000000001</v>
      </c>
      <c r="E43">
        <v>87.578999999999994</v>
      </c>
      <c r="F43">
        <v>54.011000000000003</v>
      </c>
      <c r="G43">
        <v>0.998</v>
      </c>
      <c r="H43">
        <v>6.38</v>
      </c>
      <c r="I43">
        <v>21.686</v>
      </c>
      <c r="J43">
        <v>82.474999999999994</v>
      </c>
      <c r="K43">
        <v>14.962999999999999</v>
      </c>
      <c r="L43">
        <v>121.521</v>
      </c>
      <c r="M43">
        <v>389.613</v>
      </c>
      <c r="N43">
        <v>653.80399999999997</v>
      </c>
      <c r="O43">
        <v>1690.5940000000001</v>
      </c>
    </row>
    <row r="44" spans="1:15" x14ac:dyDescent="0.35">
      <c r="A44" s="86">
        <v>2003</v>
      </c>
      <c r="B44">
        <v>189.26300000000001</v>
      </c>
      <c r="C44">
        <v>5.766</v>
      </c>
      <c r="D44">
        <v>435.28399999999999</v>
      </c>
      <c r="E44">
        <v>85.132000000000005</v>
      </c>
      <c r="F44">
        <v>50.155000000000001</v>
      </c>
      <c r="G44">
        <v>1.744</v>
      </c>
      <c r="H44">
        <v>5.8979999999999997</v>
      </c>
      <c r="I44">
        <v>22.632000000000001</v>
      </c>
      <c r="J44">
        <v>80.771000000000001</v>
      </c>
      <c r="K44">
        <v>17.350000000000001</v>
      </c>
      <c r="L44">
        <v>134.00800000000001</v>
      </c>
      <c r="M44">
        <v>397.69099999999997</v>
      </c>
      <c r="N44">
        <v>672.04</v>
      </c>
      <c r="O44">
        <v>1700.0440000000001</v>
      </c>
    </row>
    <row r="45" spans="1:15" x14ac:dyDescent="0.35">
      <c r="A45" s="86">
        <v>2004</v>
      </c>
      <c r="B45">
        <v>189.87299999999999</v>
      </c>
      <c r="C45">
        <v>15.725</v>
      </c>
      <c r="D45">
        <v>438.44299999999998</v>
      </c>
      <c r="E45">
        <v>88.299000000000007</v>
      </c>
      <c r="F45">
        <v>53.247999999999998</v>
      </c>
      <c r="G45">
        <v>2.04</v>
      </c>
      <c r="H45">
        <v>5.976</v>
      </c>
      <c r="I45">
        <v>25.902999999999999</v>
      </c>
      <c r="J45">
        <v>91.760999999999996</v>
      </c>
      <c r="K45">
        <v>19.574999999999999</v>
      </c>
      <c r="L45">
        <v>135.83000000000001</v>
      </c>
      <c r="M45">
        <v>422.63299999999998</v>
      </c>
      <c r="N45">
        <v>674.37699999999995</v>
      </c>
      <c r="O45">
        <v>1741.0509999999999</v>
      </c>
    </row>
    <row r="46" spans="1:15" x14ac:dyDescent="0.35">
      <c r="A46" s="86">
        <v>2005</v>
      </c>
      <c r="B46">
        <v>182.31399999999999</v>
      </c>
      <c r="C46">
        <v>5.0439999999999996</v>
      </c>
      <c r="D46">
        <v>405.7</v>
      </c>
      <c r="E46">
        <v>91.872</v>
      </c>
      <c r="F46">
        <v>49.48</v>
      </c>
      <c r="G46">
        <v>2.8250000000000002</v>
      </c>
      <c r="H46">
        <v>5.944</v>
      </c>
      <c r="I46">
        <v>24.661999999999999</v>
      </c>
      <c r="J46">
        <v>87.531999999999996</v>
      </c>
      <c r="K46">
        <v>22.146999999999998</v>
      </c>
      <c r="L46">
        <v>135.49</v>
      </c>
      <c r="M46">
        <v>419.95299999999997</v>
      </c>
      <c r="N46">
        <v>672.46600000000001</v>
      </c>
      <c r="O46">
        <v>1685.4770000000001</v>
      </c>
    </row>
    <row r="47" spans="1:15" x14ac:dyDescent="0.35">
      <c r="A47" s="86">
        <v>2006</v>
      </c>
      <c r="B47">
        <v>179.577</v>
      </c>
      <c r="C47">
        <v>6.9379999999999997</v>
      </c>
      <c r="D47">
        <v>407.79199999999997</v>
      </c>
      <c r="E47">
        <v>91.391999999999996</v>
      </c>
      <c r="F47">
        <v>48.695</v>
      </c>
      <c r="G47">
        <v>2.1389999999999998</v>
      </c>
      <c r="H47">
        <v>5.7919999999999998</v>
      </c>
      <c r="I47">
        <v>25.971</v>
      </c>
      <c r="J47">
        <v>83.558000000000007</v>
      </c>
      <c r="K47">
        <v>18.832000000000001</v>
      </c>
      <c r="L47">
        <v>146.55500000000001</v>
      </c>
      <c r="M47">
        <v>422.93299999999999</v>
      </c>
      <c r="N47">
        <v>649.87800000000004</v>
      </c>
      <c r="O47">
        <v>1667.1189999999999</v>
      </c>
    </row>
    <row r="48" spans="1:15" x14ac:dyDescent="0.35">
      <c r="A48" s="86">
        <v>2007</v>
      </c>
      <c r="B48">
        <v>174.80600000000001</v>
      </c>
      <c r="C48">
        <v>2.875</v>
      </c>
      <c r="D48">
        <v>418.74900000000002</v>
      </c>
      <c r="E48">
        <v>91.24</v>
      </c>
      <c r="F48">
        <v>50.308</v>
      </c>
      <c r="G48">
        <v>0.97</v>
      </c>
      <c r="H48">
        <v>5.9809999999999999</v>
      </c>
      <c r="I48">
        <v>20.905999999999999</v>
      </c>
      <c r="J48">
        <v>81.034999999999997</v>
      </c>
      <c r="K48">
        <v>15.209</v>
      </c>
      <c r="L48">
        <v>142.99100000000001</v>
      </c>
      <c r="M48">
        <v>408.64</v>
      </c>
      <c r="N48">
        <v>662.08500000000004</v>
      </c>
      <c r="O48">
        <v>1667.155</v>
      </c>
    </row>
    <row r="49" spans="1:15" x14ac:dyDescent="0.35">
      <c r="A49" s="86">
        <v>2008</v>
      </c>
      <c r="B49">
        <v>168.08500000000001</v>
      </c>
      <c r="C49">
        <v>4.6539999999999999</v>
      </c>
      <c r="D49">
        <v>419.08</v>
      </c>
      <c r="E49">
        <v>97.930999999999997</v>
      </c>
      <c r="F49">
        <v>41.45</v>
      </c>
      <c r="G49">
        <v>0.27700000000000002</v>
      </c>
      <c r="H49">
        <v>5.5519999999999996</v>
      </c>
      <c r="I49">
        <v>16.582000000000001</v>
      </c>
      <c r="J49">
        <v>77.512</v>
      </c>
      <c r="K49">
        <v>15.295999999999999</v>
      </c>
      <c r="L49">
        <v>125.77800000000001</v>
      </c>
      <c r="M49">
        <v>380.37799999999999</v>
      </c>
      <c r="N49">
        <v>641.53800000000001</v>
      </c>
      <c r="O49">
        <v>1613.7349999999999</v>
      </c>
    </row>
    <row r="50" spans="1:15" x14ac:dyDescent="0.35">
      <c r="A50" s="86">
        <v>2009</v>
      </c>
      <c r="B50">
        <v>130.66200000000001</v>
      </c>
      <c r="C50">
        <v>-2.718</v>
      </c>
      <c r="D50">
        <v>394.84699999999998</v>
      </c>
      <c r="E50">
        <v>77.97</v>
      </c>
      <c r="F50">
        <v>41.207999999999998</v>
      </c>
      <c r="G50">
        <v>0.318</v>
      </c>
      <c r="H50">
        <v>4.992</v>
      </c>
      <c r="I50">
        <v>16.010999999999999</v>
      </c>
      <c r="J50">
        <v>71.727999999999994</v>
      </c>
      <c r="K50">
        <v>10.243</v>
      </c>
      <c r="L50">
        <v>107.432</v>
      </c>
      <c r="M50">
        <v>329.90199999999999</v>
      </c>
      <c r="N50">
        <v>550.40499999999997</v>
      </c>
      <c r="O50">
        <v>1403.0989999999999</v>
      </c>
    </row>
    <row r="51" spans="1:15" x14ac:dyDescent="0.35">
      <c r="A51" s="86">
        <v>2010</v>
      </c>
      <c r="B51">
        <v>152.38499999999999</v>
      </c>
      <c r="C51">
        <v>-0.70399999999999996</v>
      </c>
      <c r="D51">
        <v>427.28500000000003</v>
      </c>
      <c r="E51">
        <v>84.155000000000001</v>
      </c>
      <c r="F51">
        <v>41.834000000000003</v>
      </c>
      <c r="G51">
        <v>0.52900000000000003</v>
      </c>
      <c r="H51">
        <v>5.0419999999999998</v>
      </c>
      <c r="I51">
        <v>17.315000000000001</v>
      </c>
      <c r="J51">
        <v>67.617000000000004</v>
      </c>
      <c r="K51">
        <v>9.2240000000000002</v>
      </c>
      <c r="L51">
        <v>115.34</v>
      </c>
      <c r="M51">
        <v>341.05500000000001</v>
      </c>
      <c r="N51">
        <v>587.23900000000003</v>
      </c>
      <c r="O51">
        <v>1507.261</v>
      </c>
    </row>
    <row r="52" spans="1:15" x14ac:dyDescent="0.35">
      <c r="A52" s="86">
        <v>2011</v>
      </c>
      <c r="B52">
        <v>145.685</v>
      </c>
      <c r="C52">
        <v>1.2669999999999999</v>
      </c>
      <c r="D52">
        <v>437.76799999999997</v>
      </c>
      <c r="E52">
        <v>90.186999999999998</v>
      </c>
      <c r="F52">
        <v>38.497</v>
      </c>
      <c r="G52">
        <v>0.26100000000000001</v>
      </c>
      <c r="H52">
        <v>4.7270000000000003</v>
      </c>
      <c r="I52">
        <v>16.928999999999998</v>
      </c>
      <c r="J52">
        <v>64.581000000000003</v>
      </c>
      <c r="K52">
        <v>10.353999999999999</v>
      </c>
      <c r="L52">
        <v>114.333</v>
      </c>
      <c r="M52">
        <v>339.87</v>
      </c>
      <c r="N52">
        <v>573.59400000000005</v>
      </c>
      <c r="O52">
        <v>1498.183</v>
      </c>
    </row>
    <row r="53" spans="1:15" x14ac:dyDescent="0.35">
      <c r="A53" s="86">
        <v>2012</v>
      </c>
      <c r="B53">
        <v>141.18100000000001</v>
      </c>
      <c r="C53">
        <v>0.45500000000000002</v>
      </c>
      <c r="D53">
        <v>455.36900000000003</v>
      </c>
      <c r="E53">
        <v>92.775999999999996</v>
      </c>
      <c r="F53">
        <v>41.759</v>
      </c>
      <c r="G53">
        <v>0.14499999999999999</v>
      </c>
      <c r="H53">
        <v>4.3899999999999997</v>
      </c>
      <c r="I53">
        <v>16.792999999999999</v>
      </c>
      <c r="J53">
        <v>69.834000000000003</v>
      </c>
      <c r="K53">
        <v>5.3630000000000004</v>
      </c>
      <c r="L53">
        <v>110.446</v>
      </c>
      <c r="M53">
        <v>341.50599999999997</v>
      </c>
      <c r="N53">
        <v>542.75900000000001</v>
      </c>
      <c r="O53">
        <v>1481.269</v>
      </c>
    </row>
    <row r="54" spans="1:15" x14ac:dyDescent="0.35">
      <c r="A54" s="86">
        <v>2013</v>
      </c>
      <c r="B54">
        <v>144.26400000000001</v>
      </c>
      <c r="C54">
        <v>-1.9890000000000001</v>
      </c>
      <c r="D54">
        <v>472.041</v>
      </c>
      <c r="E54">
        <v>92.405000000000001</v>
      </c>
      <c r="F54">
        <v>46.006</v>
      </c>
      <c r="G54">
        <v>0.107</v>
      </c>
      <c r="H54">
        <v>4.6420000000000003</v>
      </c>
      <c r="I54">
        <v>17.460999999999999</v>
      </c>
      <c r="J54">
        <v>64.638999999999996</v>
      </c>
      <c r="K54">
        <v>3.7010000000000001</v>
      </c>
      <c r="L54">
        <v>115.822</v>
      </c>
      <c r="M54">
        <v>344.78199999999998</v>
      </c>
      <c r="N54">
        <v>542.26599999999996</v>
      </c>
      <c r="O54">
        <v>1501.364</v>
      </c>
    </row>
    <row r="55" spans="1:15" x14ac:dyDescent="0.35">
      <c r="A55" s="86">
        <v>2014</v>
      </c>
      <c r="B55">
        <v>143.14599999999999</v>
      </c>
      <c r="C55">
        <v>-2.4609999999999999</v>
      </c>
      <c r="D55">
        <v>487.91300000000001</v>
      </c>
      <c r="E55">
        <v>99.713999999999999</v>
      </c>
      <c r="F55">
        <v>44.768000000000001</v>
      </c>
      <c r="G55">
        <v>0.20499999999999999</v>
      </c>
      <c r="H55">
        <v>4.8479999999999999</v>
      </c>
      <c r="I55">
        <v>13.956</v>
      </c>
      <c r="J55">
        <v>66.084999999999994</v>
      </c>
      <c r="K55">
        <v>3.1139999999999999</v>
      </c>
      <c r="L55">
        <v>108.447</v>
      </c>
      <c r="M55">
        <v>341.137</v>
      </c>
      <c r="N55">
        <v>543.18600000000004</v>
      </c>
      <c r="O55">
        <v>1512.921</v>
      </c>
    </row>
    <row r="56" spans="1:15" x14ac:dyDescent="0.35">
      <c r="A56" s="86">
        <v>2015</v>
      </c>
      <c r="B56">
        <v>129.00700000000001</v>
      </c>
      <c r="C56">
        <v>-2.0299999999999998</v>
      </c>
      <c r="D56">
        <v>487.43799999999999</v>
      </c>
      <c r="E56">
        <v>85.391999999999996</v>
      </c>
      <c r="F56">
        <v>48.637999999999998</v>
      </c>
      <c r="G56">
        <v>0.125</v>
      </c>
      <c r="H56">
        <v>5.274</v>
      </c>
      <c r="I56">
        <v>17.126000000000001</v>
      </c>
      <c r="J56">
        <v>67.075999999999993</v>
      </c>
      <c r="K56">
        <v>2.5979999999999999</v>
      </c>
      <c r="L56">
        <v>112.08199999999999</v>
      </c>
      <c r="M56">
        <v>338.31099999999998</v>
      </c>
      <c r="N56">
        <v>501.93799999999999</v>
      </c>
      <c r="O56">
        <v>1454.664</v>
      </c>
    </row>
    <row r="57" spans="1:15" x14ac:dyDescent="0.35">
      <c r="A57" s="86">
        <v>2016</v>
      </c>
      <c r="B57">
        <v>112.75700000000001</v>
      </c>
      <c r="C57">
        <v>-2.1850000000000001</v>
      </c>
      <c r="D57">
        <v>497.16</v>
      </c>
      <c r="E57">
        <v>84.457999999999998</v>
      </c>
      <c r="F57">
        <v>46.302</v>
      </c>
      <c r="G57">
        <v>0.16400000000000001</v>
      </c>
      <c r="H57">
        <v>5.0149999999999997</v>
      </c>
      <c r="I57">
        <v>17.385000000000002</v>
      </c>
      <c r="J57">
        <v>66.007000000000005</v>
      </c>
      <c r="K57">
        <v>4.0220000000000002</v>
      </c>
      <c r="L57">
        <v>119.858</v>
      </c>
      <c r="M57">
        <v>343.21199999999999</v>
      </c>
      <c r="N57">
        <v>472.79399999999998</v>
      </c>
      <c r="O57">
        <v>1423.7380000000001</v>
      </c>
    </row>
    <row r="58" spans="1:15" x14ac:dyDescent="0.35">
      <c r="A58" s="86">
        <v>2017</v>
      </c>
      <c r="B58">
        <v>111.67400000000001</v>
      </c>
      <c r="C58">
        <v>-3.2639999999999998</v>
      </c>
      <c r="D58">
        <v>509.93599999999998</v>
      </c>
      <c r="E58">
        <v>87.980999999999995</v>
      </c>
      <c r="F58">
        <v>48.308</v>
      </c>
      <c r="G58">
        <v>8.1000000000000003E-2</v>
      </c>
      <c r="H58">
        <v>4.6340000000000003</v>
      </c>
      <c r="I58">
        <v>17.523</v>
      </c>
      <c r="J58">
        <v>61.698999999999998</v>
      </c>
      <c r="K58">
        <v>3.8319999999999999</v>
      </c>
      <c r="L58">
        <v>126.437</v>
      </c>
      <c r="M58">
        <v>350.495</v>
      </c>
      <c r="N58">
        <v>460.73500000000001</v>
      </c>
      <c r="O58">
        <v>1429.576</v>
      </c>
    </row>
    <row r="59" spans="1:15" x14ac:dyDescent="0.35">
      <c r="A59" s="86">
        <v>2018</v>
      </c>
      <c r="B59">
        <v>110.056</v>
      </c>
      <c r="C59">
        <v>-2.9279999999999999</v>
      </c>
      <c r="D59">
        <v>533.33699999999999</v>
      </c>
      <c r="E59">
        <v>91.49</v>
      </c>
      <c r="F59">
        <v>54.491999999999997</v>
      </c>
      <c r="G59">
        <v>0.11700000000000001</v>
      </c>
      <c r="H59">
        <v>4.5250000000000004</v>
      </c>
      <c r="I59">
        <v>17.866</v>
      </c>
      <c r="J59">
        <v>63.305</v>
      </c>
      <c r="K59">
        <v>3.3260000000000001</v>
      </c>
      <c r="L59">
        <v>123.063</v>
      </c>
      <c r="M59">
        <v>358.18299999999999</v>
      </c>
      <c r="N59">
        <v>457.34100000000001</v>
      </c>
      <c r="O59">
        <v>1455.9880000000001</v>
      </c>
    </row>
    <row r="60" spans="1:15" x14ac:dyDescent="0.35">
      <c r="A60" s="86">
        <v>2019</v>
      </c>
      <c r="B60">
        <v>104.194</v>
      </c>
      <c r="C60">
        <v>-2.411</v>
      </c>
      <c r="D60">
        <v>543.33100000000002</v>
      </c>
      <c r="E60">
        <v>88.010999999999996</v>
      </c>
      <c r="F60">
        <v>60.155000000000001</v>
      </c>
      <c r="G60">
        <v>0.10299999999999999</v>
      </c>
      <c r="H60">
        <v>4.3620000000000001</v>
      </c>
      <c r="I60">
        <v>17.66</v>
      </c>
      <c r="J60">
        <v>60.655999999999999</v>
      </c>
      <c r="K60">
        <v>3.1379999999999999</v>
      </c>
      <c r="L60">
        <v>126.879</v>
      </c>
      <c r="M60">
        <v>360.964</v>
      </c>
      <c r="N60">
        <v>425.50400000000002</v>
      </c>
      <c r="O60">
        <v>1431.5809999999999</v>
      </c>
    </row>
    <row r="61" spans="1:15" x14ac:dyDescent="0.35">
      <c r="A61" s="86">
        <v>2020</v>
      </c>
      <c r="B61">
        <v>88.078999999999994</v>
      </c>
      <c r="C61">
        <v>-1.478</v>
      </c>
      <c r="D61">
        <v>533.27</v>
      </c>
      <c r="E61">
        <v>81.245000000000005</v>
      </c>
      <c r="F61">
        <v>60.61</v>
      </c>
      <c r="G61">
        <v>0.11799999999999999</v>
      </c>
      <c r="H61">
        <v>3.8969999999999998</v>
      </c>
      <c r="I61">
        <v>15.281000000000001</v>
      </c>
      <c r="J61">
        <v>50.527000000000001</v>
      </c>
      <c r="K61">
        <v>2.4340000000000002</v>
      </c>
      <c r="L61">
        <v>118.322</v>
      </c>
      <c r="M61">
        <v>332.43299999999999</v>
      </c>
      <c r="N61">
        <v>363.983</v>
      </c>
      <c r="O61">
        <v>1316.288</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2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1"/>
  <sheetViews>
    <sheetView workbookViewId="0"/>
  </sheetViews>
  <sheetFormatPr defaultColWidth="9.1796875" defaultRowHeight="14.5" x14ac:dyDescent="0.35"/>
  <cols>
    <col min="1" max="1" width="9.453125" style="44" customWidth="1"/>
    <col min="2" max="2" width="28" style="44" customWidth="1"/>
    <col min="3" max="3" width="32.453125" style="44" customWidth="1"/>
    <col min="4" max="4" width="28.81640625" style="44" customWidth="1"/>
    <col min="5" max="5" width="19" style="44" customWidth="1"/>
    <col min="6" max="6" width="22.7265625" style="44" customWidth="1"/>
    <col min="7" max="7" width="19.26953125" style="44" customWidth="1"/>
    <col min="8" max="8" width="26.54296875" style="44" customWidth="1"/>
    <col min="9" max="9" width="14.81640625" style="44" customWidth="1"/>
    <col min="10" max="10" width="21" style="44" customWidth="1"/>
    <col min="11" max="11" width="25.453125" style="44" customWidth="1"/>
    <col min="12" max="12" width="18.453125" style="44" customWidth="1"/>
    <col min="13" max="13" width="30" style="44" customWidth="1"/>
    <col min="14" max="16384" width="9.1796875" style="44"/>
  </cols>
  <sheetData>
    <row r="1" spans="1:13" s="45" customFormat="1" ht="23.25" customHeight="1" x14ac:dyDescent="0.35">
      <c r="B1" s="45" t="s">
        <v>2407</v>
      </c>
      <c r="C1" s="45" t="s">
        <v>1949</v>
      </c>
      <c r="D1" s="45" t="s">
        <v>1909</v>
      </c>
      <c r="E1" s="45" t="s">
        <v>2392</v>
      </c>
      <c r="F1" s="45" t="s">
        <v>2393</v>
      </c>
      <c r="G1" s="45" t="s">
        <v>2394</v>
      </c>
      <c r="H1" s="45" t="s">
        <v>2407</v>
      </c>
      <c r="I1" s="45" t="s">
        <v>2403</v>
      </c>
      <c r="J1" s="45" t="s">
        <v>2399</v>
      </c>
      <c r="K1" s="45" t="s">
        <v>1920</v>
      </c>
      <c r="L1" s="45" t="s">
        <v>1920</v>
      </c>
      <c r="M1" s="45" t="s">
        <v>2401</v>
      </c>
    </row>
    <row r="2" spans="1:13" s="45" customFormat="1" ht="23.25" customHeight="1" x14ac:dyDescent="0.45">
      <c r="A2" s="99" t="s">
        <v>2303</v>
      </c>
      <c r="B2"/>
      <c r="C2"/>
      <c r="D2"/>
      <c r="E2"/>
      <c r="F2"/>
      <c r="G2"/>
      <c r="H2"/>
      <c r="I2"/>
      <c r="J2"/>
      <c r="K2"/>
      <c r="L2"/>
      <c r="M2"/>
    </row>
    <row r="3" spans="1:13" ht="18.5" x14ac:dyDescent="0.45">
      <c r="A3" s="100" t="s">
        <v>7046</v>
      </c>
      <c r="B3"/>
      <c r="C3"/>
      <c r="D3"/>
      <c r="E3"/>
      <c r="F3"/>
      <c r="G3"/>
      <c r="H3"/>
      <c r="I3"/>
      <c r="J3"/>
      <c r="K3"/>
      <c r="L3"/>
      <c r="M3"/>
    </row>
    <row r="4" spans="1:13" x14ac:dyDescent="0.35">
      <c r="A4"/>
      <c r="B4"/>
      <c r="C4"/>
      <c r="D4"/>
      <c r="E4"/>
      <c r="F4"/>
      <c r="G4"/>
      <c r="H4"/>
      <c r="I4"/>
      <c r="J4"/>
      <c r="K4"/>
      <c r="L4"/>
      <c r="M4"/>
    </row>
    <row r="5" spans="1:13" x14ac:dyDescent="0.35">
      <c r="A5" s="101" t="str">
        <f>HYPERLINK("http://www.eia.gov/totalenergy/data/monthly/dataunits.cfm","Note: Information about data precision.")</f>
        <v>Note: Information about data precision.</v>
      </c>
      <c r="B5"/>
      <c r="C5"/>
      <c r="D5"/>
      <c r="E5"/>
      <c r="F5"/>
      <c r="G5"/>
      <c r="H5"/>
      <c r="I5"/>
      <c r="J5"/>
      <c r="K5"/>
      <c r="L5"/>
      <c r="M5"/>
    </row>
    <row r="6" spans="1:13" x14ac:dyDescent="0.35">
      <c r="A6"/>
      <c r="B6"/>
      <c r="C6"/>
      <c r="D6"/>
      <c r="E6"/>
      <c r="F6"/>
      <c r="G6"/>
      <c r="H6"/>
      <c r="I6"/>
      <c r="J6"/>
      <c r="K6"/>
      <c r="L6"/>
      <c r="M6"/>
    </row>
    <row r="7" spans="1:13" x14ac:dyDescent="0.35">
      <c r="A7" t="s">
        <v>7047</v>
      </c>
      <c r="B7"/>
      <c r="C7"/>
      <c r="D7"/>
      <c r="E7"/>
      <c r="F7"/>
      <c r="G7"/>
      <c r="H7"/>
      <c r="I7"/>
      <c r="J7"/>
      <c r="K7"/>
      <c r="L7"/>
      <c r="M7"/>
    </row>
    <row r="8" spans="1:13" x14ac:dyDescent="0.35">
      <c r="A8" t="s">
        <v>7048</v>
      </c>
      <c r="B8"/>
      <c r="C8"/>
      <c r="D8"/>
      <c r="E8"/>
      <c r="F8"/>
      <c r="G8"/>
      <c r="H8"/>
      <c r="I8"/>
      <c r="J8"/>
      <c r="K8"/>
      <c r="L8"/>
      <c r="M8"/>
    </row>
    <row r="9" spans="1:13" x14ac:dyDescent="0.35">
      <c r="A9"/>
      <c r="B9"/>
      <c r="C9"/>
      <c r="D9"/>
      <c r="E9"/>
      <c r="F9"/>
      <c r="G9"/>
      <c r="H9"/>
      <c r="I9"/>
      <c r="J9"/>
      <c r="K9"/>
      <c r="L9"/>
      <c r="M9"/>
    </row>
    <row r="10" spans="1:13" ht="15.5" x14ac:dyDescent="0.35">
      <c r="A10" s="102" t="s">
        <v>2358</v>
      </c>
      <c r="B10"/>
      <c r="C10"/>
      <c r="D10"/>
      <c r="E10"/>
      <c r="F10"/>
      <c r="G10"/>
      <c r="H10"/>
      <c r="I10"/>
      <c r="J10"/>
      <c r="K10"/>
      <c r="L10"/>
      <c r="M10"/>
    </row>
    <row r="11" spans="1:13" x14ac:dyDescent="0.35">
      <c r="A11"/>
      <c r="B11"/>
      <c r="C11"/>
      <c r="D11"/>
      <c r="E11"/>
      <c r="F11"/>
      <c r="G11"/>
      <c r="H11"/>
      <c r="I11"/>
      <c r="J11"/>
      <c r="K11"/>
      <c r="L11"/>
      <c r="M11"/>
    </row>
    <row r="12" spans="1:13" x14ac:dyDescent="0.35">
      <c r="A12" s="103" t="s">
        <v>2305</v>
      </c>
      <c r="B12" s="103" t="s">
        <v>2359</v>
      </c>
      <c r="C12" s="103" t="s">
        <v>2360</v>
      </c>
      <c r="D12" s="103" t="s">
        <v>2361</v>
      </c>
      <c r="E12" s="103" t="s">
        <v>2362</v>
      </c>
      <c r="F12" s="103" t="s">
        <v>2363</v>
      </c>
      <c r="G12" s="103" t="s">
        <v>2364</v>
      </c>
      <c r="H12" s="103" t="s">
        <v>2365</v>
      </c>
      <c r="I12" s="103" t="s">
        <v>2366</v>
      </c>
      <c r="J12" s="103" t="s">
        <v>2367</v>
      </c>
      <c r="K12" s="103" t="s">
        <v>2368</v>
      </c>
      <c r="L12" s="103" t="s">
        <v>2369</v>
      </c>
      <c r="M12" s="103" t="s">
        <v>2370</v>
      </c>
    </row>
    <row r="13" spans="1:13" x14ac:dyDescent="0.35">
      <c r="A13" s="103"/>
      <c r="B13" s="103" t="s">
        <v>2320</v>
      </c>
      <c r="C13" s="103" t="s">
        <v>2320</v>
      </c>
      <c r="D13" s="103" t="s">
        <v>2320</v>
      </c>
      <c r="E13" s="103" t="s">
        <v>2320</v>
      </c>
      <c r="F13" s="103" t="s">
        <v>2320</v>
      </c>
      <c r="G13" s="103" t="s">
        <v>2320</v>
      </c>
      <c r="H13" s="103" t="s">
        <v>2320</v>
      </c>
      <c r="I13" s="103" t="s">
        <v>2320</v>
      </c>
      <c r="J13" s="103" t="s">
        <v>2320</v>
      </c>
      <c r="K13" s="103" t="s">
        <v>2320</v>
      </c>
      <c r="L13" s="103" t="s">
        <v>2320</v>
      </c>
      <c r="M13" s="103" t="s">
        <v>2320</v>
      </c>
    </row>
    <row r="14" spans="1:13" x14ac:dyDescent="0.35">
      <c r="A14" s="86">
        <v>1973</v>
      </c>
      <c r="B14">
        <v>0.245</v>
      </c>
      <c r="C14">
        <v>39.406999999999996</v>
      </c>
      <c r="D14">
        <v>5.774</v>
      </c>
      <c r="E14">
        <v>162.541</v>
      </c>
      <c r="F14">
        <v>3.121</v>
      </c>
      <c r="G14">
        <v>151.999</v>
      </c>
      <c r="H14">
        <v>6.0629999999999997</v>
      </c>
      <c r="I14">
        <v>886.42499999999995</v>
      </c>
      <c r="J14">
        <v>57.31</v>
      </c>
      <c r="K14">
        <v>1273.2329999999999</v>
      </c>
      <c r="L14">
        <v>2.3180000000000001</v>
      </c>
      <c r="M14">
        <v>1315.204</v>
      </c>
    </row>
    <row r="15" spans="1:13" x14ac:dyDescent="0.35">
      <c r="A15" s="86">
        <v>1974</v>
      </c>
      <c r="B15">
        <v>0.16800000000000001</v>
      </c>
      <c r="C15">
        <v>36.335000000000001</v>
      </c>
      <c r="D15">
        <v>5.6630000000000003</v>
      </c>
      <c r="E15">
        <v>161.102</v>
      </c>
      <c r="F15">
        <v>2.8780000000000001</v>
      </c>
      <c r="G15">
        <v>142.71600000000001</v>
      </c>
      <c r="H15">
        <v>5.8070000000000004</v>
      </c>
      <c r="I15">
        <v>869.44899999999996</v>
      </c>
      <c r="J15">
        <v>54.899000000000001</v>
      </c>
      <c r="K15">
        <v>1242.5129999999999</v>
      </c>
      <c r="L15">
        <v>2.089</v>
      </c>
      <c r="M15">
        <v>1281.105</v>
      </c>
    </row>
    <row r="16" spans="1:13" x14ac:dyDescent="0.35">
      <c r="A16" s="86">
        <v>1975</v>
      </c>
      <c r="B16">
        <v>0.05</v>
      </c>
      <c r="C16">
        <v>31.548999999999999</v>
      </c>
      <c r="D16">
        <v>4.9130000000000003</v>
      </c>
      <c r="E16">
        <v>155.15199999999999</v>
      </c>
      <c r="F16">
        <v>2.722</v>
      </c>
      <c r="G16">
        <v>144.714</v>
      </c>
      <c r="H16">
        <v>5.7430000000000003</v>
      </c>
      <c r="I16">
        <v>888.577</v>
      </c>
      <c r="J16">
        <v>56.03</v>
      </c>
      <c r="K16">
        <v>1257.8520000000001</v>
      </c>
      <c r="L16">
        <v>2.1179999999999999</v>
      </c>
      <c r="M16">
        <v>1291.569</v>
      </c>
    </row>
    <row r="17" spans="1:13" x14ac:dyDescent="0.35">
      <c r="A17" s="86">
        <v>1976</v>
      </c>
      <c r="B17">
        <v>2.5000000000000001E-2</v>
      </c>
      <c r="C17">
        <v>29.645</v>
      </c>
      <c r="D17">
        <v>4.6669999999999998</v>
      </c>
      <c r="E17">
        <v>167.38200000000001</v>
      </c>
      <c r="F17">
        <v>2.9689999999999999</v>
      </c>
      <c r="G17">
        <v>142.78200000000001</v>
      </c>
      <c r="H17">
        <v>6.38</v>
      </c>
      <c r="I17">
        <v>932.84500000000003</v>
      </c>
      <c r="J17">
        <v>64.912000000000006</v>
      </c>
      <c r="K17">
        <v>1321.9369999999999</v>
      </c>
      <c r="L17">
        <v>2.1469999999999998</v>
      </c>
      <c r="M17">
        <v>1353.7550000000001</v>
      </c>
    </row>
    <row r="18" spans="1:13" x14ac:dyDescent="0.35">
      <c r="A18" s="86">
        <v>1977</v>
      </c>
      <c r="B18">
        <v>1.9E-2</v>
      </c>
      <c r="C18">
        <v>28.798999999999999</v>
      </c>
      <c r="D18">
        <v>4.8659999999999997</v>
      </c>
      <c r="E18">
        <v>182.05</v>
      </c>
      <c r="F18">
        <v>3.157</v>
      </c>
      <c r="G18">
        <v>149.09</v>
      </c>
      <c r="H18">
        <v>6.3739999999999997</v>
      </c>
      <c r="I18">
        <v>958.19799999999998</v>
      </c>
      <c r="J18">
        <v>71.584999999999994</v>
      </c>
      <c r="K18">
        <v>1375.319</v>
      </c>
      <c r="L18">
        <v>2.262</v>
      </c>
      <c r="M18">
        <v>1406.3989999999999</v>
      </c>
    </row>
    <row r="19" spans="1:13" x14ac:dyDescent="0.35">
      <c r="A19" s="86">
        <v>1978</v>
      </c>
      <c r="B19">
        <v>0</v>
      </c>
      <c r="C19">
        <v>28.594000000000001</v>
      </c>
      <c r="D19">
        <v>4.944</v>
      </c>
      <c r="E19">
        <v>195.99299999999999</v>
      </c>
      <c r="F19">
        <v>3.403</v>
      </c>
      <c r="G19">
        <v>152.501</v>
      </c>
      <c r="H19">
        <v>6.8449999999999998</v>
      </c>
      <c r="I19">
        <v>991.16</v>
      </c>
      <c r="J19">
        <v>77.989999999999995</v>
      </c>
      <c r="K19">
        <v>1432.837</v>
      </c>
      <c r="L19">
        <v>2.1080000000000001</v>
      </c>
      <c r="M19">
        <v>1463.539</v>
      </c>
    </row>
    <row r="20" spans="1:13" x14ac:dyDescent="0.35">
      <c r="A20" s="86">
        <v>1979</v>
      </c>
      <c r="B20">
        <v>0</v>
      </c>
      <c r="C20">
        <v>32.459000000000003</v>
      </c>
      <c r="D20">
        <v>4.8650000000000002</v>
      </c>
      <c r="E20">
        <v>212.51300000000001</v>
      </c>
      <c r="F20">
        <v>1.3720000000000001</v>
      </c>
      <c r="G20">
        <v>155.88</v>
      </c>
      <c r="H20">
        <v>7.1630000000000003</v>
      </c>
      <c r="I20">
        <v>940.97</v>
      </c>
      <c r="J20">
        <v>96.774000000000001</v>
      </c>
      <c r="K20">
        <v>1419.537</v>
      </c>
      <c r="L20">
        <v>2.1549999999999998</v>
      </c>
      <c r="M20">
        <v>1454.152</v>
      </c>
    </row>
    <row r="21" spans="1:13" x14ac:dyDescent="0.35">
      <c r="A21" s="86">
        <v>1980</v>
      </c>
      <c r="B21">
        <v>0</v>
      </c>
      <c r="C21">
        <v>34.478999999999999</v>
      </c>
      <c r="D21">
        <v>4.452</v>
      </c>
      <c r="E21">
        <v>204.44200000000001</v>
      </c>
      <c r="F21">
        <v>1.113</v>
      </c>
      <c r="G21">
        <v>155.43299999999999</v>
      </c>
      <c r="H21">
        <v>6.3780000000000001</v>
      </c>
      <c r="I21">
        <v>881.27599999999995</v>
      </c>
      <c r="J21">
        <v>110.19499999999999</v>
      </c>
      <c r="K21">
        <v>1363.2909999999999</v>
      </c>
      <c r="L21">
        <v>2.391</v>
      </c>
      <c r="M21">
        <v>1400.1610000000001</v>
      </c>
    </row>
    <row r="22" spans="1:13" x14ac:dyDescent="0.35">
      <c r="A22" s="86">
        <v>1981</v>
      </c>
      <c r="B22">
        <v>0</v>
      </c>
      <c r="C22">
        <v>34.932000000000002</v>
      </c>
      <c r="D22">
        <v>3.8929999999999998</v>
      </c>
      <c r="E22">
        <v>212.233</v>
      </c>
      <c r="F22">
        <v>2.1440000000000001</v>
      </c>
      <c r="G22">
        <v>146.756</v>
      </c>
      <c r="H22">
        <v>6.117</v>
      </c>
      <c r="I22">
        <v>881.02300000000002</v>
      </c>
      <c r="J22">
        <v>96.049000000000007</v>
      </c>
      <c r="K22">
        <v>1348.2159999999999</v>
      </c>
      <c r="L22">
        <v>2.302</v>
      </c>
      <c r="M22">
        <v>1385.4490000000001</v>
      </c>
    </row>
    <row r="23" spans="1:13" x14ac:dyDescent="0.35">
      <c r="A23" s="86">
        <v>1982</v>
      </c>
      <c r="B23">
        <v>0</v>
      </c>
      <c r="C23">
        <v>32.466000000000001</v>
      </c>
      <c r="D23">
        <v>3.25</v>
      </c>
      <c r="E23">
        <v>204.054</v>
      </c>
      <c r="F23">
        <v>2.1509999999999998</v>
      </c>
      <c r="G23">
        <v>147.57400000000001</v>
      </c>
      <c r="H23">
        <v>5.5780000000000003</v>
      </c>
      <c r="I23">
        <v>876.26</v>
      </c>
      <c r="J23">
        <v>80.358999999999995</v>
      </c>
      <c r="K23">
        <v>1319.2270000000001</v>
      </c>
      <c r="L23">
        <v>2.2879999999999998</v>
      </c>
      <c r="M23">
        <v>1353.981</v>
      </c>
    </row>
    <row r="24" spans="1:13" x14ac:dyDescent="0.35">
      <c r="A24" s="86">
        <v>1983</v>
      </c>
      <c r="B24">
        <v>0</v>
      </c>
      <c r="C24">
        <v>26.806000000000001</v>
      </c>
      <c r="D24">
        <v>3.298</v>
      </c>
      <c r="E24">
        <v>212.529</v>
      </c>
      <c r="F24">
        <v>2.5539999999999998</v>
      </c>
      <c r="G24">
        <v>152.661</v>
      </c>
      <c r="H24">
        <v>5.84</v>
      </c>
      <c r="I24">
        <v>888.36699999999996</v>
      </c>
      <c r="J24">
        <v>64.692999999999998</v>
      </c>
      <c r="K24">
        <v>1329.943</v>
      </c>
      <c r="L24">
        <v>2.6269999999999998</v>
      </c>
      <c r="M24">
        <v>1359.375</v>
      </c>
    </row>
    <row r="25" spans="1:13" x14ac:dyDescent="0.35">
      <c r="A25" s="86">
        <v>1984</v>
      </c>
      <c r="B25">
        <v>0</v>
      </c>
      <c r="C25">
        <v>28.896000000000001</v>
      </c>
      <c r="D25">
        <v>3.036</v>
      </c>
      <c r="E25">
        <v>215.63399999999999</v>
      </c>
      <c r="F25">
        <v>2.6880000000000002</v>
      </c>
      <c r="G25">
        <v>172.06800000000001</v>
      </c>
      <c r="H25">
        <v>6.2279999999999998</v>
      </c>
      <c r="I25">
        <v>894.89400000000001</v>
      </c>
      <c r="J25">
        <v>63.579000000000001</v>
      </c>
      <c r="K25">
        <v>1358.127</v>
      </c>
      <c r="L25">
        <v>2.911</v>
      </c>
      <c r="M25">
        <v>1389.933</v>
      </c>
    </row>
    <row r="26" spans="1:13" x14ac:dyDescent="0.35">
      <c r="A26" s="86">
        <v>1985</v>
      </c>
      <c r="B26">
        <v>0</v>
      </c>
      <c r="C26">
        <v>27.556999999999999</v>
      </c>
      <c r="D26">
        <v>3.4820000000000002</v>
      </c>
      <c r="E26">
        <v>231.89099999999999</v>
      </c>
      <c r="F26">
        <v>1.8640000000000001</v>
      </c>
      <c r="G26">
        <v>177.92099999999999</v>
      </c>
      <c r="H26">
        <v>5.8040000000000003</v>
      </c>
      <c r="I26">
        <v>907.93299999999999</v>
      </c>
      <c r="J26">
        <v>61.896999999999998</v>
      </c>
      <c r="K26">
        <v>1390.7919999999999</v>
      </c>
      <c r="L26">
        <v>2.8889999999999998</v>
      </c>
      <c r="M26">
        <v>1421.2380000000001</v>
      </c>
    </row>
    <row r="27" spans="1:13" x14ac:dyDescent="0.35">
      <c r="A27" s="86">
        <v>1986</v>
      </c>
      <c r="B27">
        <v>0</v>
      </c>
      <c r="C27">
        <v>26.481000000000002</v>
      </c>
      <c r="D27">
        <v>4.077</v>
      </c>
      <c r="E27">
        <v>235.39</v>
      </c>
      <c r="F27">
        <v>1.7230000000000001</v>
      </c>
      <c r="G27">
        <v>191.01499999999999</v>
      </c>
      <c r="H27">
        <v>5.6749999999999998</v>
      </c>
      <c r="I27">
        <v>936.15800000000002</v>
      </c>
      <c r="J27">
        <v>68.534999999999997</v>
      </c>
      <c r="K27">
        <v>1442.5740000000001</v>
      </c>
      <c r="L27">
        <v>3.0059999999999998</v>
      </c>
      <c r="M27">
        <v>1472.06</v>
      </c>
    </row>
    <row r="28" spans="1:13" x14ac:dyDescent="0.35">
      <c r="A28" s="86">
        <v>1987</v>
      </c>
      <c r="B28">
        <v>0</v>
      </c>
      <c r="C28">
        <v>28.399000000000001</v>
      </c>
      <c r="D28">
        <v>3.1579999999999999</v>
      </c>
      <c r="E28">
        <v>243.922</v>
      </c>
      <c r="F28">
        <v>1.3640000000000001</v>
      </c>
      <c r="G28">
        <v>202.39699999999999</v>
      </c>
      <c r="H28">
        <v>6.4160000000000004</v>
      </c>
      <c r="I28">
        <v>959.27</v>
      </c>
      <c r="J28">
        <v>70.956000000000003</v>
      </c>
      <c r="K28">
        <v>1487.482</v>
      </c>
      <c r="L28">
        <v>3.12</v>
      </c>
      <c r="M28">
        <v>1519.001</v>
      </c>
    </row>
    <row r="29" spans="1:13" x14ac:dyDescent="0.35">
      <c r="A29" s="86">
        <v>1988</v>
      </c>
      <c r="B29">
        <v>0</v>
      </c>
      <c r="C29">
        <v>33.517000000000003</v>
      </c>
      <c r="D29">
        <v>3.39</v>
      </c>
      <c r="E29">
        <v>265.25</v>
      </c>
      <c r="F29">
        <v>1.4710000000000001</v>
      </c>
      <c r="G29">
        <v>212.285</v>
      </c>
      <c r="H29">
        <v>6.1870000000000003</v>
      </c>
      <c r="I29">
        <v>981.26</v>
      </c>
      <c r="J29">
        <v>72.421000000000006</v>
      </c>
      <c r="K29">
        <v>1542.2639999999999</v>
      </c>
      <c r="L29">
        <v>3.1829999999999998</v>
      </c>
      <c r="M29">
        <v>1578.9639999999999</v>
      </c>
    </row>
    <row r="30" spans="1:13" x14ac:dyDescent="0.35">
      <c r="A30" s="86">
        <v>1989</v>
      </c>
      <c r="B30">
        <v>0</v>
      </c>
      <c r="C30">
        <v>34.457000000000001</v>
      </c>
      <c r="D30">
        <v>3.2930000000000001</v>
      </c>
      <c r="E30">
        <v>269.66800000000001</v>
      </c>
      <c r="F30">
        <v>1.4359999999999999</v>
      </c>
      <c r="G30">
        <v>217.71600000000001</v>
      </c>
      <c r="H30">
        <v>6.3460000000000001</v>
      </c>
      <c r="I30">
        <v>978.53899999999999</v>
      </c>
      <c r="J30">
        <v>76.522000000000006</v>
      </c>
      <c r="K30">
        <v>1553.519</v>
      </c>
      <c r="L30">
        <v>3.29</v>
      </c>
      <c r="M30">
        <v>1591.2670000000001</v>
      </c>
    </row>
    <row r="31" spans="1:13" x14ac:dyDescent="0.35">
      <c r="A31" s="86">
        <v>1990</v>
      </c>
      <c r="B31">
        <v>0</v>
      </c>
      <c r="C31">
        <v>36.037999999999997</v>
      </c>
      <c r="D31">
        <v>3.1120000000000001</v>
      </c>
      <c r="E31">
        <v>267.81200000000001</v>
      </c>
      <c r="F31">
        <v>1.4450000000000001</v>
      </c>
      <c r="G31">
        <v>222.61600000000001</v>
      </c>
      <c r="H31">
        <v>6.5309999999999997</v>
      </c>
      <c r="I31">
        <v>966.8</v>
      </c>
      <c r="J31">
        <v>80.058000000000007</v>
      </c>
      <c r="K31">
        <v>1548.374</v>
      </c>
      <c r="L31">
        <v>3.2069999999999999</v>
      </c>
      <c r="M31">
        <v>1587.6189999999999</v>
      </c>
    </row>
    <row r="32" spans="1:13" x14ac:dyDescent="0.35">
      <c r="A32" s="86">
        <v>1991</v>
      </c>
      <c r="B32">
        <v>0</v>
      </c>
      <c r="C32">
        <v>32.911999999999999</v>
      </c>
      <c r="D32">
        <v>2.887</v>
      </c>
      <c r="E32">
        <v>263.38499999999999</v>
      </c>
      <c r="F32">
        <v>1.335</v>
      </c>
      <c r="G32">
        <v>215.18299999999999</v>
      </c>
      <c r="H32">
        <v>5.8419999999999996</v>
      </c>
      <c r="I32">
        <v>962.41200000000003</v>
      </c>
      <c r="J32">
        <v>80.838999999999999</v>
      </c>
      <c r="K32">
        <v>1531.884</v>
      </c>
      <c r="L32">
        <v>3.1520000000000001</v>
      </c>
      <c r="M32">
        <v>1567.9480000000001</v>
      </c>
    </row>
    <row r="33" spans="1:13" x14ac:dyDescent="0.35">
      <c r="A33" s="86">
        <v>1992</v>
      </c>
      <c r="B33">
        <v>0</v>
      </c>
      <c r="C33">
        <v>32.264000000000003</v>
      </c>
      <c r="D33">
        <v>2.8410000000000002</v>
      </c>
      <c r="E33">
        <v>269.47800000000001</v>
      </c>
      <c r="F33">
        <v>1.226</v>
      </c>
      <c r="G33">
        <v>213.36799999999999</v>
      </c>
      <c r="H33">
        <v>5.9569999999999999</v>
      </c>
      <c r="I33">
        <v>979.05399999999997</v>
      </c>
      <c r="J33">
        <v>84.31</v>
      </c>
      <c r="K33">
        <v>1556.2329999999999</v>
      </c>
      <c r="L33">
        <v>3.1389999999999998</v>
      </c>
      <c r="M33">
        <v>1591.6369999999999</v>
      </c>
    </row>
    <row r="34" spans="1:13" x14ac:dyDescent="0.35">
      <c r="A34" s="86">
        <v>1993</v>
      </c>
      <c r="B34">
        <v>0</v>
      </c>
      <c r="C34">
        <v>34.173999999999999</v>
      </c>
      <c r="D34">
        <v>2.657</v>
      </c>
      <c r="E34">
        <v>277.66399999999999</v>
      </c>
      <c r="F34">
        <v>1.278</v>
      </c>
      <c r="G34">
        <v>215.11199999999999</v>
      </c>
      <c r="H34">
        <v>6.0650000000000004</v>
      </c>
      <c r="I34">
        <v>993.06600000000003</v>
      </c>
      <c r="J34">
        <v>71.031999999999996</v>
      </c>
      <c r="K34">
        <v>1566.875</v>
      </c>
      <c r="L34">
        <v>3.2</v>
      </c>
      <c r="M34">
        <v>1604.248</v>
      </c>
    </row>
    <row r="35" spans="1:13" x14ac:dyDescent="0.35">
      <c r="A35" s="86">
        <v>1994</v>
      </c>
      <c r="B35">
        <v>0</v>
      </c>
      <c r="C35">
        <v>37.593000000000004</v>
      </c>
      <c r="D35">
        <v>2.6389999999999998</v>
      </c>
      <c r="E35">
        <v>294.68799999999999</v>
      </c>
      <c r="F35">
        <v>2.1469999999999998</v>
      </c>
      <c r="G35">
        <v>223.78899999999999</v>
      </c>
      <c r="H35">
        <v>6.34</v>
      </c>
      <c r="I35">
        <v>1004.056</v>
      </c>
      <c r="J35">
        <v>69.545000000000002</v>
      </c>
      <c r="K35">
        <v>1603.204</v>
      </c>
      <c r="L35">
        <v>3.3079999999999998</v>
      </c>
      <c r="M35">
        <v>1644.104</v>
      </c>
    </row>
    <row r="36" spans="1:13" x14ac:dyDescent="0.35">
      <c r="A36" s="86">
        <v>1995</v>
      </c>
      <c r="B36">
        <v>0</v>
      </c>
      <c r="C36">
        <v>38.411000000000001</v>
      </c>
      <c r="D36">
        <v>2.7389999999999999</v>
      </c>
      <c r="E36">
        <v>306.60000000000002</v>
      </c>
      <c r="F36">
        <v>1.1200000000000001</v>
      </c>
      <c r="G36">
        <v>222.07599999999999</v>
      </c>
      <c r="H36">
        <v>6.2309999999999999</v>
      </c>
      <c r="I36">
        <v>1026.384</v>
      </c>
      <c r="J36">
        <v>71.745000000000005</v>
      </c>
      <c r="K36">
        <v>1636.894</v>
      </c>
      <c r="L36">
        <v>3.2360000000000002</v>
      </c>
      <c r="M36">
        <v>1678.54</v>
      </c>
    </row>
    <row r="37" spans="1:13" x14ac:dyDescent="0.35">
      <c r="A37" s="86">
        <v>1996</v>
      </c>
      <c r="B37">
        <v>0</v>
      </c>
      <c r="C37">
        <v>39.097000000000001</v>
      </c>
      <c r="D37">
        <v>2.585</v>
      </c>
      <c r="E37">
        <v>326.65100000000001</v>
      </c>
      <c r="F37">
        <v>0.98699999999999999</v>
      </c>
      <c r="G37">
        <v>232.08099999999999</v>
      </c>
      <c r="H37">
        <v>6.0469999999999997</v>
      </c>
      <c r="I37">
        <v>1046.05</v>
      </c>
      <c r="J37">
        <v>67.08</v>
      </c>
      <c r="K37">
        <v>1681.48</v>
      </c>
      <c r="L37">
        <v>3.2280000000000002</v>
      </c>
      <c r="M37">
        <v>1723.8040000000001</v>
      </c>
    </row>
    <row r="38" spans="1:13" x14ac:dyDescent="0.35">
      <c r="A38" s="86">
        <v>1997</v>
      </c>
      <c r="B38">
        <v>0</v>
      </c>
      <c r="C38">
        <v>41.401000000000003</v>
      </c>
      <c r="D38">
        <v>2.7469999999999999</v>
      </c>
      <c r="E38">
        <v>341.483</v>
      </c>
      <c r="F38">
        <v>0.89800000000000002</v>
      </c>
      <c r="G38">
        <v>234.48599999999999</v>
      </c>
      <c r="H38">
        <v>6.3879999999999999</v>
      </c>
      <c r="I38">
        <v>1055.42</v>
      </c>
      <c r="J38">
        <v>56.08</v>
      </c>
      <c r="K38">
        <v>1697.5029999999999</v>
      </c>
      <c r="L38">
        <v>3.278</v>
      </c>
      <c r="M38">
        <v>1742.182</v>
      </c>
    </row>
    <row r="39" spans="1:13" x14ac:dyDescent="0.35">
      <c r="A39" s="86">
        <v>1998</v>
      </c>
      <c r="B39">
        <v>0</v>
      </c>
      <c r="C39">
        <v>35.341000000000001</v>
      </c>
      <c r="D39">
        <v>2.456</v>
      </c>
      <c r="E39">
        <v>351.601</v>
      </c>
      <c r="F39">
        <v>1.1140000000000001</v>
      </c>
      <c r="G39">
        <v>237.93199999999999</v>
      </c>
      <c r="H39">
        <v>6.6870000000000003</v>
      </c>
      <c r="I39">
        <v>1087.8979999999999</v>
      </c>
      <c r="J39">
        <v>53.085999999999999</v>
      </c>
      <c r="K39">
        <v>1740.7750000000001</v>
      </c>
      <c r="L39">
        <v>3.331</v>
      </c>
      <c r="M39">
        <v>1779.4469999999999</v>
      </c>
    </row>
    <row r="40" spans="1:13" x14ac:dyDescent="0.35">
      <c r="A40" s="86">
        <v>1999</v>
      </c>
      <c r="B40">
        <v>0</v>
      </c>
      <c r="C40">
        <v>35.831000000000003</v>
      </c>
      <c r="D40">
        <v>2.71</v>
      </c>
      <c r="E40">
        <v>365.44799999999998</v>
      </c>
      <c r="F40">
        <v>0.90100000000000002</v>
      </c>
      <c r="G40">
        <v>245.374</v>
      </c>
      <c r="H40">
        <v>6.7569999999999997</v>
      </c>
      <c r="I40">
        <v>1112.777</v>
      </c>
      <c r="J40">
        <v>52.435000000000002</v>
      </c>
      <c r="K40">
        <v>1786.403</v>
      </c>
      <c r="L40">
        <v>3.4119999999999999</v>
      </c>
      <c r="M40">
        <v>1825.646</v>
      </c>
    </row>
    <row r="41" spans="1:13" x14ac:dyDescent="0.35">
      <c r="A41" s="86">
        <v>2000</v>
      </c>
      <c r="B41">
        <v>0</v>
      </c>
      <c r="C41">
        <v>35.654000000000003</v>
      </c>
      <c r="D41">
        <v>2.5110000000000001</v>
      </c>
      <c r="E41">
        <v>377.39600000000002</v>
      </c>
      <c r="F41">
        <v>0.751</v>
      </c>
      <c r="G41">
        <v>253.779</v>
      </c>
      <c r="H41">
        <v>6.6559999999999997</v>
      </c>
      <c r="I41">
        <v>1119.3869999999999</v>
      </c>
      <c r="J41">
        <v>69.935000000000002</v>
      </c>
      <c r="K41">
        <v>1830.414</v>
      </c>
      <c r="L41">
        <v>3.6339999999999999</v>
      </c>
      <c r="M41">
        <v>1869.702</v>
      </c>
    </row>
    <row r="42" spans="1:13" x14ac:dyDescent="0.35">
      <c r="A42" s="86">
        <v>2001</v>
      </c>
      <c r="B42">
        <v>0</v>
      </c>
      <c r="C42">
        <v>34.914000000000001</v>
      </c>
      <c r="D42">
        <v>2.4169999999999998</v>
      </c>
      <c r="E42">
        <v>386.68900000000002</v>
      </c>
      <c r="F42">
        <v>0.86599999999999999</v>
      </c>
      <c r="G42">
        <v>242.83699999999999</v>
      </c>
      <c r="H42">
        <v>6.0979999999999999</v>
      </c>
      <c r="I42">
        <v>1125.348</v>
      </c>
      <c r="J42">
        <v>46.137999999999998</v>
      </c>
      <c r="K42">
        <v>1810.394</v>
      </c>
      <c r="L42">
        <v>3.8330000000000002</v>
      </c>
      <c r="M42">
        <v>1849.14</v>
      </c>
    </row>
    <row r="43" spans="1:13" x14ac:dyDescent="0.35">
      <c r="A43" s="86">
        <v>2002</v>
      </c>
      <c r="B43">
        <v>0</v>
      </c>
      <c r="C43">
        <v>37.082000000000001</v>
      </c>
      <c r="D43">
        <v>2.3340000000000001</v>
      </c>
      <c r="E43">
        <v>394.04599999999999</v>
      </c>
      <c r="F43">
        <v>0.90200000000000002</v>
      </c>
      <c r="G43">
        <v>236.76499999999999</v>
      </c>
      <c r="H43">
        <v>6.0259999999999998</v>
      </c>
      <c r="I43">
        <v>1155.6469999999999</v>
      </c>
      <c r="J43">
        <v>53.33</v>
      </c>
      <c r="K43">
        <v>1849.05</v>
      </c>
      <c r="L43">
        <v>3.6429999999999998</v>
      </c>
      <c r="M43">
        <v>1889.7750000000001</v>
      </c>
    </row>
    <row r="44" spans="1:13" x14ac:dyDescent="0.35">
      <c r="A44" s="86">
        <v>2003</v>
      </c>
      <c r="B44">
        <v>0</v>
      </c>
      <c r="C44">
        <v>33.29</v>
      </c>
      <c r="D44">
        <v>2.0910000000000002</v>
      </c>
      <c r="E44">
        <v>408.46600000000001</v>
      </c>
      <c r="F44">
        <v>1.129</v>
      </c>
      <c r="G44">
        <v>231.459</v>
      </c>
      <c r="H44">
        <v>5.5709999999999997</v>
      </c>
      <c r="I44">
        <v>1159.2</v>
      </c>
      <c r="J44">
        <v>44.987000000000002</v>
      </c>
      <c r="K44">
        <v>1852.903</v>
      </c>
      <c r="L44">
        <v>4.5199999999999996</v>
      </c>
      <c r="M44">
        <v>1890.713</v>
      </c>
    </row>
    <row r="45" spans="1:13" x14ac:dyDescent="0.35">
      <c r="A45" s="86">
        <v>2004</v>
      </c>
      <c r="B45">
        <v>0</v>
      </c>
      <c r="C45">
        <v>31.937999999999999</v>
      </c>
      <c r="D45">
        <v>2.1619999999999999</v>
      </c>
      <c r="E45">
        <v>433.41800000000001</v>
      </c>
      <c r="F45">
        <v>1.206</v>
      </c>
      <c r="G45">
        <v>239.75700000000001</v>
      </c>
      <c r="H45">
        <v>5.6440000000000001</v>
      </c>
      <c r="I45">
        <v>1180.22</v>
      </c>
      <c r="J45">
        <v>58.271000000000001</v>
      </c>
      <c r="K45">
        <v>1920.6769999999999</v>
      </c>
      <c r="L45">
        <v>4.7859999999999996</v>
      </c>
      <c r="M45">
        <v>1957.4010000000001</v>
      </c>
    </row>
    <row r="46" spans="1:13" x14ac:dyDescent="0.35">
      <c r="A46" s="86">
        <v>2005</v>
      </c>
      <c r="B46">
        <v>0</v>
      </c>
      <c r="C46">
        <v>33.101999999999997</v>
      </c>
      <c r="D46">
        <v>2.4470000000000001</v>
      </c>
      <c r="E46">
        <v>443.89299999999997</v>
      </c>
      <c r="F46">
        <v>1.7809999999999999</v>
      </c>
      <c r="G46">
        <v>246.29400000000001</v>
      </c>
      <c r="H46">
        <v>5.6139999999999999</v>
      </c>
      <c r="I46">
        <v>1180.107</v>
      </c>
      <c r="J46">
        <v>65.988</v>
      </c>
      <c r="K46">
        <v>1946.124</v>
      </c>
      <c r="L46">
        <v>4.9530000000000003</v>
      </c>
      <c r="M46">
        <v>1984.1790000000001</v>
      </c>
    </row>
    <row r="47" spans="1:13" x14ac:dyDescent="0.35">
      <c r="A47" s="86">
        <v>2006</v>
      </c>
      <c r="B47">
        <v>0</v>
      </c>
      <c r="C47">
        <v>33.158999999999999</v>
      </c>
      <c r="D47">
        <v>2.3140000000000001</v>
      </c>
      <c r="E47">
        <v>467.42899999999997</v>
      </c>
      <c r="F47">
        <v>1.7350000000000001</v>
      </c>
      <c r="G47">
        <v>239.53399999999999</v>
      </c>
      <c r="H47">
        <v>5.47</v>
      </c>
      <c r="I47">
        <v>1186.5920000000001</v>
      </c>
      <c r="J47">
        <v>71.364000000000004</v>
      </c>
      <c r="K47">
        <v>1974.4380000000001</v>
      </c>
      <c r="L47">
        <v>4.7279999999999998</v>
      </c>
      <c r="M47">
        <v>2012.325</v>
      </c>
    </row>
    <row r="48" spans="1:13" x14ac:dyDescent="0.35">
      <c r="A48" s="86">
        <v>2007</v>
      </c>
      <c r="B48">
        <v>0</v>
      </c>
      <c r="C48">
        <v>35.201000000000001</v>
      </c>
      <c r="D48">
        <v>2.1859999999999999</v>
      </c>
      <c r="E48">
        <v>468.995</v>
      </c>
      <c r="F48">
        <v>1.3859999999999999</v>
      </c>
      <c r="G48">
        <v>237.99</v>
      </c>
      <c r="H48">
        <v>5.649</v>
      </c>
      <c r="I48">
        <v>1182.8900000000001</v>
      </c>
      <c r="J48">
        <v>78.296000000000006</v>
      </c>
      <c r="K48">
        <v>1977.3910000000001</v>
      </c>
      <c r="L48">
        <v>5.2640000000000002</v>
      </c>
      <c r="M48">
        <v>2017.857</v>
      </c>
    </row>
    <row r="49" spans="1:13" x14ac:dyDescent="0.35">
      <c r="A49" s="86">
        <v>2008</v>
      </c>
      <c r="B49">
        <v>0</v>
      </c>
      <c r="C49">
        <v>36.722000000000001</v>
      </c>
      <c r="D49">
        <v>1.9570000000000001</v>
      </c>
      <c r="E49">
        <v>423.69400000000002</v>
      </c>
      <c r="F49">
        <v>2.5350000000000001</v>
      </c>
      <c r="G49">
        <v>226.31100000000001</v>
      </c>
      <c r="H49">
        <v>5.2439999999999998</v>
      </c>
      <c r="I49">
        <v>1118.9970000000001</v>
      </c>
      <c r="J49">
        <v>72.959999999999994</v>
      </c>
      <c r="K49">
        <v>1851.6990000000001</v>
      </c>
      <c r="L49">
        <v>4.8639999999999999</v>
      </c>
      <c r="M49">
        <v>1893.2840000000001</v>
      </c>
    </row>
    <row r="50" spans="1:13" x14ac:dyDescent="0.35">
      <c r="A50" s="86">
        <v>2009</v>
      </c>
      <c r="B50">
        <v>0</v>
      </c>
      <c r="C50">
        <v>37.929000000000002</v>
      </c>
      <c r="D50">
        <v>1.8380000000000001</v>
      </c>
      <c r="E50">
        <v>400.40600000000001</v>
      </c>
      <c r="F50">
        <v>1.77</v>
      </c>
      <c r="G50">
        <v>204.369</v>
      </c>
      <c r="H50">
        <v>4.7149999999999999</v>
      </c>
      <c r="I50">
        <v>1106.7940000000001</v>
      </c>
      <c r="J50">
        <v>62.29</v>
      </c>
      <c r="K50">
        <v>1782.182</v>
      </c>
      <c r="L50">
        <v>4.66</v>
      </c>
      <c r="M50">
        <v>1824.771</v>
      </c>
    </row>
    <row r="51" spans="1:13" x14ac:dyDescent="0.35">
      <c r="A51" s="86">
        <v>2010</v>
      </c>
      <c r="B51">
        <v>0</v>
      </c>
      <c r="C51">
        <v>38.145000000000003</v>
      </c>
      <c r="D51">
        <v>1.871</v>
      </c>
      <c r="E51">
        <v>422.83300000000003</v>
      </c>
      <c r="F51">
        <v>0.47</v>
      </c>
      <c r="G51">
        <v>210.011</v>
      </c>
      <c r="H51">
        <v>5.7430000000000003</v>
      </c>
      <c r="I51">
        <v>1088.8330000000001</v>
      </c>
      <c r="J51">
        <v>70.284999999999997</v>
      </c>
      <c r="K51">
        <v>1800.047</v>
      </c>
      <c r="L51">
        <v>4.6630000000000003</v>
      </c>
      <c r="M51">
        <v>1842.855</v>
      </c>
    </row>
    <row r="52" spans="1:13" x14ac:dyDescent="0.35">
      <c r="A52" s="86">
        <v>2011</v>
      </c>
      <c r="B52">
        <v>0</v>
      </c>
      <c r="C52">
        <v>38.92</v>
      </c>
      <c r="D52">
        <v>1.8720000000000001</v>
      </c>
      <c r="E52">
        <v>430.529</v>
      </c>
      <c r="F52">
        <v>0.45700000000000002</v>
      </c>
      <c r="G52">
        <v>209.08600000000001</v>
      </c>
      <c r="H52">
        <v>5.5060000000000002</v>
      </c>
      <c r="I52">
        <v>1056.971</v>
      </c>
      <c r="J52">
        <v>61.170999999999999</v>
      </c>
      <c r="K52">
        <v>1765.5930000000001</v>
      </c>
      <c r="L52">
        <v>4.4390000000000001</v>
      </c>
      <c r="M52">
        <v>1808.952</v>
      </c>
    </row>
    <row r="53" spans="1:13" x14ac:dyDescent="0.35">
      <c r="A53" s="86">
        <v>2012</v>
      </c>
      <c r="B53">
        <v>0</v>
      </c>
      <c r="C53">
        <v>41.372</v>
      </c>
      <c r="D53">
        <v>1.738</v>
      </c>
      <c r="E53">
        <v>411.185</v>
      </c>
      <c r="F53">
        <v>0.44900000000000001</v>
      </c>
      <c r="G53">
        <v>205.65600000000001</v>
      </c>
      <c r="H53">
        <v>5.0250000000000004</v>
      </c>
      <c r="I53">
        <v>1051.1420000000001</v>
      </c>
      <c r="J53">
        <v>52.835000000000001</v>
      </c>
      <c r="K53">
        <v>1728.029</v>
      </c>
      <c r="L53">
        <v>4.0309999999999997</v>
      </c>
      <c r="M53">
        <v>1773.432</v>
      </c>
    </row>
    <row r="54" spans="1:13" x14ac:dyDescent="0.35">
      <c r="A54" s="86">
        <v>2013</v>
      </c>
      <c r="B54">
        <v>0</v>
      </c>
      <c r="C54">
        <v>47.076000000000001</v>
      </c>
      <c r="D54">
        <v>1.5469999999999999</v>
      </c>
      <c r="E54">
        <v>415.59899999999999</v>
      </c>
      <c r="F54">
        <v>0.437</v>
      </c>
      <c r="G54">
        <v>210.41399999999999</v>
      </c>
      <c r="H54">
        <v>5.32</v>
      </c>
      <c r="I54">
        <v>1065.9749999999999</v>
      </c>
      <c r="J54">
        <v>45.792999999999999</v>
      </c>
      <c r="K54">
        <v>1745.0840000000001</v>
      </c>
      <c r="L54">
        <v>4.1959999999999997</v>
      </c>
      <c r="M54">
        <v>1796.356</v>
      </c>
    </row>
    <row r="55" spans="1:13" x14ac:dyDescent="0.35">
      <c r="A55" s="86">
        <v>2014</v>
      </c>
      <c r="B55">
        <v>0</v>
      </c>
      <c r="C55">
        <v>40.307000000000002</v>
      </c>
      <c r="D55">
        <v>1.5009999999999999</v>
      </c>
      <c r="E55">
        <v>434.88799999999998</v>
      </c>
      <c r="F55">
        <v>0.45100000000000001</v>
      </c>
      <c r="G55">
        <v>215.626</v>
      </c>
      <c r="H55">
        <v>5.5419999999999998</v>
      </c>
      <c r="I55">
        <v>1077.182</v>
      </c>
      <c r="J55">
        <v>35.186</v>
      </c>
      <c r="K55">
        <v>1770.377</v>
      </c>
      <c r="L55">
        <v>4.2240000000000002</v>
      </c>
      <c r="M55">
        <v>1814.9079999999999</v>
      </c>
    </row>
    <row r="56" spans="1:13" x14ac:dyDescent="0.35">
      <c r="A56" s="86">
        <v>2015</v>
      </c>
      <c r="B56">
        <v>0</v>
      </c>
      <c r="C56">
        <v>39.518999999999998</v>
      </c>
      <c r="D56">
        <v>1.4630000000000001</v>
      </c>
      <c r="E56">
        <v>440.83499999999998</v>
      </c>
      <c r="F56">
        <v>0.41499999999999998</v>
      </c>
      <c r="G56">
        <v>227.114</v>
      </c>
      <c r="H56">
        <v>6.0410000000000004</v>
      </c>
      <c r="I56">
        <v>1083.0550000000001</v>
      </c>
      <c r="J56">
        <v>36.514000000000003</v>
      </c>
      <c r="K56">
        <v>1795.4369999999999</v>
      </c>
      <c r="L56">
        <v>3.8860000000000001</v>
      </c>
      <c r="M56">
        <v>1838.8420000000001</v>
      </c>
    </row>
    <row r="57" spans="1:13" x14ac:dyDescent="0.35">
      <c r="A57" s="86">
        <v>2016</v>
      </c>
      <c r="B57">
        <v>0</v>
      </c>
      <c r="C57">
        <v>40.173999999999999</v>
      </c>
      <c r="D57">
        <v>1.4159999999999999</v>
      </c>
      <c r="E57">
        <v>431.42500000000001</v>
      </c>
      <c r="F57">
        <v>0.44800000000000001</v>
      </c>
      <c r="G57">
        <v>237.44200000000001</v>
      </c>
      <c r="H57">
        <v>5.7279999999999998</v>
      </c>
      <c r="I57">
        <v>1101.6089999999999</v>
      </c>
      <c r="J57">
        <v>49.1</v>
      </c>
      <c r="K57">
        <v>1827.1679999999999</v>
      </c>
      <c r="L57">
        <v>3.629</v>
      </c>
      <c r="M57">
        <v>1870.97</v>
      </c>
    </row>
    <row r="58" spans="1:13" x14ac:dyDescent="0.35">
      <c r="A58" s="86">
        <v>2017</v>
      </c>
      <c r="B58">
        <v>0</v>
      </c>
      <c r="C58">
        <v>42.369</v>
      </c>
      <c r="D58">
        <v>1.4490000000000001</v>
      </c>
      <c r="E58">
        <v>436.37799999999999</v>
      </c>
      <c r="F58">
        <v>0.45100000000000001</v>
      </c>
      <c r="G58">
        <v>246.761</v>
      </c>
      <c r="H58">
        <v>5.2690000000000001</v>
      </c>
      <c r="I58">
        <v>1098.9459999999999</v>
      </c>
      <c r="J58">
        <v>52.366999999999997</v>
      </c>
      <c r="K58">
        <v>1841.6210000000001</v>
      </c>
      <c r="L58">
        <v>3.5209999999999999</v>
      </c>
      <c r="M58">
        <v>1887.511</v>
      </c>
    </row>
    <row r="59" spans="1:13" x14ac:dyDescent="0.35">
      <c r="A59" s="86">
        <v>2018</v>
      </c>
      <c r="B59">
        <v>0</v>
      </c>
      <c r="C59">
        <v>51.05</v>
      </c>
      <c r="D59">
        <v>1.5489999999999999</v>
      </c>
      <c r="E59">
        <v>459.94400000000002</v>
      </c>
      <c r="F59">
        <v>0.48499999999999999</v>
      </c>
      <c r="G59">
        <v>250.405</v>
      </c>
      <c r="H59">
        <v>5.085</v>
      </c>
      <c r="I59">
        <v>1098.9680000000001</v>
      </c>
      <c r="J59">
        <v>47.595999999999997</v>
      </c>
      <c r="K59">
        <v>1864.0319999999999</v>
      </c>
      <c r="L59">
        <v>3.5030000000000001</v>
      </c>
      <c r="M59">
        <v>1918.5840000000001</v>
      </c>
    </row>
    <row r="60" spans="1:13" x14ac:dyDescent="0.35">
      <c r="A60" s="86">
        <v>2019</v>
      </c>
      <c r="B60">
        <v>0</v>
      </c>
      <c r="C60">
        <v>54.926000000000002</v>
      </c>
      <c r="D60">
        <v>1.6180000000000001</v>
      </c>
      <c r="E60">
        <v>462.22300000000001</v>
      </c>
      <c r="F60">
        <v>0.47499999999999998</v>
      </c>
      <c r="G60">
        <v>255.74</v>
      </c>
      <c r="H60">
        <v>4.9009999999999998</v>
      </c>
      <c r="I60">
        <v>1095.2639999999999</v>
      </c>
      <c r="J60">
        <v>41.692</v>
      </c>
      <c r="K60">
        <v>1861.913</v>
      </c>
      <c r="L60">
        <v>3.24</v>
      </c>
      <c r="M60">
        <v>1920.078</v>
      </c>
    </row>
    <row r="61" spans="1:13" x14ac:dyDescent="0.35">
      <c r="A61" s="86">
        <v>2020</v>
      </c>
      <c r="B61">
        <v>0</v>
      </c>
      <c r="C61">
        <v>54.268999999999998</v>
      </c>
      <c r="D61">
        <v>1.3779999999999999</v>
      </c>
      <c r="E61">
        <v>428.36700000000002</v>
      </c>
      <c r="F61">
        <v>0.44500000000000001</v>
      </c>
      <c r="G61">
        <v>158.535</v>
      </c>
      <c r="H61">
        <v>4.3789999999999996</v>
      </c>
      <c r="I61">
        <v>947.69200000000001</v>
      </c>
      <c r="J61">
        <v>32.524999999999999</v>
      </c>
      <c r="K61">
        <v>1573.32</v>
      </c>
      <c r="L61">
        <v>2.5859999999999999</v>
      </c>
      <c r="M61">
        <v>1630.175</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22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J61"/>
  <sheetViews>
    <sheetView workbookViewId="0"/>
  </sheetViews>
  <sheetFormatPr defaultColWidth="9.1796875" defaultRowHeight="14.5" x14ac:dyDescent="0.35"/>
  <cols>
    <col min="1" max="1" width="106.54296875" style="44" bestFit="1" customWidth="1"/>
    <col min="2" max="2" width="43.81640625" style="44" bestFit="1" customWidth="1"/>
    <col min="3" max="3" width="51.26953125" style="44" bestFit="1" customWidth="1"/>
    <col min="4" max="4" width="97.453125" style="44" bestFit="1" customWidth="1"/>
    <col min="5" max="5" width="54.54296875" style="44" bestFit="1" customWidth="1"/>
    <col min="6" max="6" width="57.7265625" style="44" bestFit="1" customWidth="1"/>
    <col min="7" max="7" width="49.1796875" style="44" bestFit="1" customWidth="1"/>
    <col min="8" max="9" width="57.7265625" style="44" bestFit="1" customWidth="1"/>
    <col min="10" max="10" width="52.453125" style="44" bestFit="1" customWidth="1"/>
    <col min="11" max="16384" width="9.1796875" style="44"/>
  </cols>
  <sheetData>
    <row r="1" spans="1:10" s="45" customFormat="1" ht="23.25" customHeight="1" x14ac:dyDescent="0.35">
      <c r="B1" s="45" t="s">
        <v>1945</v>
      </c>
      <c r="C1" s="45" t="s">
        <v>1949</v>
      </c>
      <c r="D1" s="46" t="s">
        <v>2407</v>
      </c>
      <c r="E1" s="46" t="s">
        <v>2407</v>
      </c>
      <c r="F1" s="46" t="s">
        <v>2405</v>
      </c>
      <c r="G1" s="46" t="s">
        <v>1920</v>
      </c>
      <c r="H1" s="46" t="s">
        <v>1941</v>
      </c>
      <c r="I1" s="46" t="s">
        <v>2407</v>
      </c>
      <c r="J1" s="46" t="s">
        <v>2401</v>
      </c>
    </row>
    <row r="2" spans="1:10" s="45" customFormat="1" ht="23.25" customHeight="1" x14ac:dyDescent="0.45">
      <c r="A2" s="99" t="s">
        <v>2303</v>
      </c>
      <c r="B2"/>
      <c r="C2"/>
      <c r="D2"/>
      <c r="E2"/>
      <c r="F2"/>
      <c r="G2"/>
      <c r="H2"/>
      <c r="I2"/>
      <c r="J2"/>
    </row>
    <row r="3" spans="1:10" ht="18.5" x14ac:dyDescent="0.45">
      <c r="A3" s="100" t="s">
        <v>7046</v>
      </c>
      <c r="B3"/>
      <c r="C3"/>
      <c r="D3"/>
      <c r="E3"/>
      <c r="F3"/>
      <c r="G3"/>
      <c r="H3"/>
      <c r="I3"/>
      <c r="J3"/>
    </row>
    <row r="4" spans="1:10" x14ac:dyDescent="0.35">
      <c r="A4"/>
      <c r="B4"/>
      <c r="C4"/>
      <c r="D4"/>
      <c r="E4"/>
      <c r="F4"/>
      <c r="G4"/>
      <c r="H4"/>
      <c r="I4"/>
      <c r="J4"/>
    </row>
    <row r="5" spans="1:10" x14ac:dyDescent="0.35">
      <c r="A5" s="101" t="str">
        <f>HYPERLINK("http://www.eia.gov/totalenergy/data/monthly/dataunits.cfm","Note: Information about data precision.")</f>
        <v>Note: Information about data precision.</v>
      </c>
      <c r="B5"/>
      <c r="C5"/>
      <c r="D5"/>
      <c r="E5"/>
      <c r="F5"/>
      <c r="G5"/>
      <c r="H5"/>
      <c r="I5"/>
      <c r="J5"/>
    </row>
    <row r="6" spans="1:10" x14ac:dyDescent="0.35">
      <c r="A6"/>
      <c r="B6"/>
      <c r="C6"/>
      <c r="D6"/>
      <c r="E6"/>
      <c r="F6"/>
      <c r="G6"/>
      <c r="H6"/>
      <c r="I6"/>
      <c r="J6"/>
    </row>
    <row r="7" spans="1:10" x14ac:dyDescent="0.35">
      <c r="A7" t="s">
        <v>7047</v>
      </c>
      <c r="B7"/>
      <c r="C7"/>
      <c r="D7"/>
      <c r="E7"/>
      <c r="F7"/>
      <c r="G7"/>
      <c r="H7"/>
      <c r="I7"/>
      <c r="J7"/>
    </row>
    <row r="8" spans="1:10" x14ac:dyDescent="0.35">
      <c r="A8" t="s">
        <v>7048</v>
      </c>
      <c r="B8"/>
      <c r="C8"/>
      <c r="D8"/>
      <c r="E8"/>
      <c r="F8"/>
      <c r="G8"/>
      <c r="H8"/>
      <c r="I8"/>
      <c r="J8"/>
    </row>
    <row r="9" spans="1:10" x14ac:dyDescent="0.35">
      <c r="A9"/>
      <c r="B9"/>
      <c r="C9"/>
      <c r="D9"/>
      <c r="E9"/>
      <c r="F9"/>
      <c r="G9"/>
      <c r="H9"/>
      <c r="I9"/>
      <c r="J9"/>
    </row>
    <row r="10" spans="1:10" ht="15.5" x14ac:dyDescent="0.35">
      <c r="A10" s="102" t="s">
        <v>2371</v>
      </c>
      <c r="B10"/>
      <c r="C10"/>
      <c r="D10"/>
      <c r="E10"/>
      <c r="F10"/>
      <c r="G10"/>
      <c r="H10"/>
      <c r="I10"/>
      <c r="J10"/>
    </row>
    <row r="11" spans="1:10" x14ac:dyDescent="0.35">
      <c r="A11"/>
      <c r="B11"/>
      <c r="C11"/>
      <c r="D11"/>
      <c r="E11"/>
      <c r="F11"/>
      <c r="G11"/>
      <c r="H11"/>
      <c r="I11"/>
      <c r="J11"/>
    </row>
    <row r="12" spans="1:10" x14ac:dyDescent="0.35">
      <c r="A12" s="103" t="s">
        <v>2305</v>
      </c>
      <c r="B12" s="103" t="s">
        <v>2372</v>
      </c>
      <c r="C12" s="103" t="s">
        <v>2373</v>
      </c>
      <c r="D12" s="103" t="s">
        <v>2374</v>
      </c>
      <c r="E12" s="103" t="s">
        <v>2375</v>
      </c>
      <c r="F12" s="103" t="s">
        <v>2376</v>
      </c>
      <c r="G12" s="103" t="s">
        <v>2377</v>
      </c>
      <c r="H12" s="103" t="s">
        <v>2378</v>
      </c>
      <c r="I12" s="103" t="s">
        <v>2379</v>
      </c>
      <c r="J12" s="103" t="s">
        <v>2380</v>
      </c>
    </row>
    <row r="13" spans="1:10" x14ac:dyDescent="0.35">
      <c r="A13" s="103"/>
      <c r="B13" s="103" t="s">
        <v>2320</v>
      </c>
      <c r="C13" s="103" t="s">
        <v>2320</v>
      </c>
      <c r="D13" s="103" t="s">
        <v>2320</v>
      </c>
      <c r="E13" s="103" t="s">
        <v>2320</v>
      </c>
      <c r="F13" s="103" t="s">
        <v>2320</v>
      </c>
      <c r="G13" s="103" t="s">
        <v>2320</v>
      </c>
      <c r="H13" s="103" t="s">
        <v>2320</v>
      </c>
      <c r="I13" s="103" t="s">
        <v>2320</v>
      </c>
      <c r="J13" s="103" t="s">
        <v>2320</v>
      </c>
    </row>
    <row r="14" spans="1:10" x14ac:dyDescent="0.35">
      <c r="A14" s="86">
        <v>1973</v>
      </c>
      <c r="B14">
        <v>811.79100000000005</v>
      </c>
      <c r="C14">
        <v>198.857</v>
      </c>
      <c r="D14">
        <v>19.914000000000001</v>
      </c>
      <c r="E14">
        <v>1.5589999999999999</v>
      </c>
      <c r="F14">
        <v>254.23099999999999</v>
      </c>
      <c r="G14">
        <v>275.70400000000001</v>
      </c>
      <c r="H14" t="s">
        <v>2321</v>
      </c>
      <c r="I14" t="s">
        <v>2321</v>
      </c>
      <c r="J14">
        <v>1286.3520000000001</v>
      </c>
    </row>
    <row r="15" spans="1:10" x14ac:dyDescent="0.35">
      <c r="A15" s="86">
        <v>1974</v>
      </c>
      <c r="B15">
        <v>800.13099999999997</v>
      </c>
      <c r="C15">
        <v>186.71600000000001</v>
      </c>
      <c r="D15">
        <v>22.524999999999999</v>
      </c>
      <c r="E15">
        <v>1.9219999999999999</v>
      </c>
      <c r="F15">
        <v>239.34800000000001</v>
      </c>
      <c r="G15">
        <v>263.79599999999999</v>
      </c>
      <c r="H15" t="s">
        <v>2321</v>
      </c>
      <c r="I15" t="s">
        <v>2321</v>
      </c>
      <c r="J15">
        <v>1250.643</v>
      </c>
    </row>
    <row r="16" spans="1:10" x14ac:dyDescent="0.35">
      <c r="A16" s="86">
        <v>1975</v>
      </c>
      <c r="B16">
        <v>823.74</v>
      </c>
      <c r="C16">
        <v>171.89099999999999</v>
      </c>
      <c r="D16">
        <v>16.509</v>
      </c>
      <c r="E16">
        <v>0.216</v>
      </c>
      <c r="F16">
        <v>231.459</v>
      </c>
      <c r="G16">
        <v>248.184</v>
      </c>
      <c r="H16" t="s">
        <v>2321</v>
      </c>
      <c r="I16" t="s">
        <v>2321</v>
      </c>
      <c r="J16">
        <v>1243.8150000000001</v>
      </c>
    </row>
    <row r="17" spans="1:10" x14ac:dyDescent="0.35">
      <c r="A17" s="86">
        <v>1976</v>
      </c>
      <c r="B17">
        <v>911.346</v>
      </c>
      <c r="C17">
        <v>167.22</v>
      </c>
      <c r="D17">
        <v>17.738</v>
      </c>
      <c r="E17">
        <v>0.20899999999999999</v>
      </c>
      <c r="F17">
        <v>254.67099999999999</v>
      </c>
      <c r="G17">
        <v>272.61799999999999</v>
      </c>
      <c r="H17" t="s">
        <v>2321</v>
      </c>
      <c r="I17" t="s">
        <v>2321</v>
      </c>
      <c r="J17">
        <v>1351.184</v>
      </c>
    </row>
    <row r="18" spans="1:10" x14ac:dyDescent="0.35">
      <c r="A18" s="86">
        <v>1977</v>
      </c>
      <c r="B18">
        <v>962.14300000000003</v>
      </c>
      <c r="C18">
        <v>174.22499999999999</v>
      </c>
      <c r="D18">
        <v>20.670999999999999</v>
      </c>
      <c r="E18">
        <v>0.3</v>
      </c>
      <c r="F18">
        <v>284.78699999999998</v>
      </c>
      <c r="G18">
        <v>305.75799999999998</v>
      </c>
      <c r="H18" t="s">
        <v>2321</v>
      </c>
      <c r="I18" t="s">
        <v>2321</v>
      </c>
      <c r="J18">
        <v>1442.126</v>
      </c>
    </row>
    <row r="19" spans="1:10" x14ac:dyDescent="0.35">
      <c r="A19" s="86">
        <v>1978</v>
      </c>
      <c r="B19">
        <v>959.91600000000005</v>
      </c>
      <c r="C19">
        <v>174.91499999999999</v>
      </c>
      <c r="D19">
        <v>20.151</v>
      </c>
      <c r="E19">
        <v>1.2250000000000001</v>
      </c>
      <c r="F19">
        <v>291.45</v>
      </c>
      <c r="G19">
        <v>312.82499999999999</v>
      </c>
      <c r="H19" t="s">
        <v>2321</v>
      </c>
      <c r="I19" t="s">
        <v>2321</v>
      </c>
      <c r="J19">
        <v>1447.6569999999999</v>
      </c>
    </row>
    <row r="20" spans="1:10" x14ac:dyDescent="0.35">
      <c r="A20" s="86">
        <v>1979</v>
      </c>
      <c r="B20">
        <v>1055.704</v>
      </c>
      <c r="C20">
        <v>191.67699999999999</v>
      </c>
      <c r="D20">
        <v>13.009</v>
      </c>
      <c r="E20">
        <v>0.82399999999999995</v>
      </c>
      <c r="F20">
        <v>244.03399999999999</v>
      </c>
      <c r="G20">
        <v>257.86700000000002</v>
      </c>
      <c r="H20" t="s">
        <v>2321</v>
      </c>
      <c r="I20" t="s">
        <v>2321</v>
      </c>
      <c r="J20">
        <v>1505.248</v>
      </c>
    </row>
    <row r="21" spans="1:10" x14ac:dyDescent="0.35">
      <c r="A21" s="86">
        <v>1980</v>
      </c>
      <c r="B21">
        <v>1136.5940000000001</v>
      </c>
      <c r="C21">
        <v>200.45400000000001</v>
      </c>
      <c r="D21">
        <v>12.337</v>
      </c>
      <c r="E21">
        <v>0.55100000000000005</v>
      </c>
      <c r="F21">
        <v>193.78</v>
      </c>
      <c r="G21">
        <v>206.66800000000001</v>
      </c>
      <c r="H21" t="s">
        <v>2321</v>
      </c>
      <c r="I21" t="s">
        <v>2321</v>
      </c>
      <c r="J21">
        <v>1543.7159999999999</v>
      </c>
    </row>
    <row r="22" spans="1:10" x14ac:dyDescent="0.35">
      <c r="A22" s="86">
        <v>1981</v>
      </c>
      <c r="B22">
        <v>1180.367</v>
      </c>
      <c r="C22">
        <v>197.92500000000001</v>
      </c>
      <c r="D22">
        <v>9.0660000000000007</v>
      </c>
      <c r="E22">
        <v>0.42699999999999999</v>
      </c>
      <c r="F22">
        <v>163.38</v>
      </c>
      <c r="G22">
        <v>172.87299999999999</v>
      </c>
      <c r="H22" t="s">
        <v>2321</v>
      </c>
      <c r="I22" t="s">
        <v>2321</v>
      </c>
      <c r="J22">
        <v>1551.165</v>
      </c>
    </row>
    <row r="23" spans="1:10" x14ac:dyDescent="0.35">
      <c r="A23" s="86">
        <v>1982</v>
      </c>
      <c r="B23">
        <v>1181.9559999999999</v>
      </c>
      <c r="C23">
        <v>175.721</v>
      </c>
      <c r="D23">
        <v>6.5250000000000004</v>
      </c>
      <c r="E23">
        <v>0.45900000000000002</v>
      </c>
      <c r="F23">
        <v>116.137</v>
      </c>
      <c r="G23">
        <v>123.122</v>
      </c>
      <c r="H23" t="s">
        <v>2321</v>
      </c>
      <c r="I23" t="s">
        <v>2321</v>
      </c>
      <c r="J23">
        <v>1480.798</v>
      </c>
    </row>
    <row r="24" spans="1:10" x14ac:dyDescent="0.35">
      <c r="A24" s="86">
        <v>1983</v>
      </c>
      <c r="B24">
        <v>1241.778</v>
      </c>
      <c r="C24">
        <v>157.703</v>
      </c>
      <c r="D24">
        <v>7.0359999999999996</v>
      </c>
      <c r="E24">
        <v>0.80400000000000005</v>
      </c>
      <c r="F24">
        <v>113.438</v>
      </c>
      <c r="G24">
        <v>121.27800000000001</v>
      </c>
      <c r="H24" t="s">
        <v>2321</v>
      </c>
      <c r="I24" t="s">
        <v>2321</v>
      </c>
      <c r="J24">
        <v>1520.759</v>
      </c>
    </row>
    <row r="25" spans="1:10" x14ac:dyDescent="0.35">
      <c r="A25" s="86">
        <v>1984</v>
      </c>
      <c r="B25">
        <v>1317.614</v>
      </c>
      <c r="C25">
        <v>169.70599999999999</v>
      </c>
      <c r="D25">
        <v>6.4729999999999999</v>
      </c>
      <c r="E25">
        <v>0.77400000000000002</v>
      </c>
      <c r="F25">
        <v>93.772999999999996</v>
      </c>
      <c r="G25">
        <v>101.01900000000001</v>
      </c>
      <c r="H25" t="s">
        <v>2321</v>
      </c>
      <c r="I25" t="s">
        <v>2321</v>
      </c>
      <c r="J25">
        <v>1588.338</v>
      </c>
    </row>
    <row r="26" spans="1:10" x14ac:dyDescent="0.35">
      <c r="A26" s="86">
        <v>1985</v>
      </c>
      <c r="B26">
        <v>1367.4010000000001</v>
      </c>
      <c r="C26">
        <v>166.30600000000001</v>
      </c>
      <c r="D26">
        <v>6.2359999999999998</v>
      </c>
      <c r="E26">
        <v>0.71199999999999997</v>
      </c>
      <c r="F26">
        <v>78.658000000000001</v>
      </c>
      <c r="G26">
        <v>85.605999999999995</v>
      </c>
      <c r="H26" t="s">
        <v>2321</v>
      </c>
      <c r="I26" t="s">
        <v>2321</v>
      </c>
      <c r="J26">
        <v>1619.3130000000001</v>
      </c>
    </row>
    <row r="27" spans="1:10" x14ac:dyDescent="0.35">
      <c r="A27" s="86">
        <v>1986</v>
      </c>
      <c r="B27">
        <v>1357.4849999999999</v>
      </c>
      <c r="C27">
        <v>141.67699999999999</v>
      </c>
      <c r="D27">
        <v>6.1040000000000001</v>
      </c>
      <c r="E27">
        <v>0.96199999999999997</v>
      </c>
      <c r="F27">
        <v>107.083</v>
      </c>
      <c r="G27">
        <v>114.149</v>
      </c>
      <c r="H27" t="s">
        <v>2321</v>
      </c>
      <c r="I27" t="s">
        <v>2321</v>
      </c>
      <c r="J27">
        <v>1613.31</v>
      </c>
    </row>
    <row r="28" spans="1:10" x14ac:dyDescent="0.35">
      <c r="A28" s="86">
        <v>1987</v>
      </c>
      <c r="B28">
        <v>1426.7529999999999</v>
      </c>
      <c r="C28">
        <v>154.709</v>
      </c>
      <c r="D28">
        <v>6.548</v>
      </c>
      <c r="E28">
        <v>1.069</v>
      </c>
      <c r="F28">
        <v>91.158000000000001</v>
      </c>
      <c r="G28">
        <v>98.775000000000006</v>
      </c>
      <c r="H28" t="s">
        <v>2321</v>
      </c>
      <c r="I28" t="s">
        <v>2321</v>
      </c>
      <c r="J28">
        <v>1680.2370000000001</v>
      </c>
    </row>
    <row r="29" spans="1:10" x14ac:dyDescent="0.35">
      <c r="A29" s="86">
        <v>1988</v>
      </c>
      <c r="B29">
        <v>1491.807</v>
      </c>
      <c r="C29">
        <v>142.86099999999999</v>
      </c>
      <c r="D29">
        <v>7.9969999999999999</v>
      </c>
      <c r="E29">
        <v>1.258</v>
      </c>
      <c r="F29">
        <v>113.607</v>
      </c>
      <c r="G29">
        <v>122.863</v>
      </c>
      <c r="H29" t="s">
        <v>2321</v>
      </c>
      <c r="I29" t="s">
        <v>2321</v>
      </c>
      <c r="J29">
        <v>1757.5309999999999</v>
      </c>
    </row>
    <row r="30" spans="1:10" x14ac:dyDescent="0.35">
      <c r="A30" s="86">
        <v>1989</v>
      </c>
      <c r="B30">
        <v>1518.8440000000001</v>
      </c>
      <c r="C30">
        <v>168.32599999999999</v>
      </c>
      <c r="D30">
        <v>11.145</v>
      </c>
      <c r="E30">
        <v>1.591</v>
      </c>
      <c r="F30">
        <v>120.965</v>
      </c>
      <c r="G30">
        <v>133.70099999999999</v>
      </c>
      <c r="H30">
        <v>0.36299999999999999</v>
      </c>
      <c r="I30">
        <v>4.3659999999999997</v>
      </c>
      <c r="J30">
        <v>1825.6</v>
      </c>
    </row>
    <row r="31" spans="1:10" x14ac:dyDescent="0.35">
      <c r="A31" s="86">
        <v>1990</v>
      </c>
      <c r="B31">
        <v>1547.5640000000001</v>
      </c>
      <c r="C31">
        <v>175.54</v>
      </c>
      <c r="D31">
        <v>7.0590000000000002</v>
      </c>
      <c r="E31">
        <v>3.101</v>
      </c>
      <c r="F31">
        <v>91.605999999999995</v>
      </c>
      <c r="G31">
        <v>101.76600000000001</v>
      </c>
      <c r="H31">
        <v>0.38400000000000001</v>
      </c>
      <c r="I31">
        <v>5.7949999999999999</v>
      </c>
      <c r="J31">
        <v>1831.049</v>
      </c>
    </row>
    <row r="32" spans="1:10" x14ac:dyDescent="0.35">
      <c r="A32" s="86">
        <v>1991</v>
      </c>
      <c r="B32">
        <v>1548.18</v>
      </c>
      <c r="C32">
        <v>179.191</v>
      </c>
      <c r="D32">
        <v>6.1180000000000003</v>
      </c>
      <c r="E32">
        <v>2.9950000000000001</v>
      </c>
      <c r="F32">
        <v>85.516999999999996</v>
      </c>
      <c r="G32">
        <v>94.631</v>
      </c>
      <c r="H32">
        <v>0.39800000000000002</v>
      </c>
      <c r="I32">
        <v>7.2069999999999999</v>
      </c>
      <c r="J32">
        <v>1829.607</v>
      </c>
    </row>
    <row r="33" spans="1:10" x14ac:dyDescent="0.35">
      <c r="A33" s="86">
        <v>1992</v>
      </c>
      <c r="B33">
        <v>1569.566</v>
      </c>
      <c r="C33">
        <v>186.309</v>
      </c>
      <c r="D33">
        <v>5.3789999999999996</v>
      </c>
      <c r="E33">
        <v>4.5960000000000001</v>
      </c>
      <c r="F33">
        <v>68.724000000000004</v>
      </c>
      <c r="G33">
        <v>78.698999999999998</v>
      </c>
      <c r="H33">
        <v>0.4</v>
      </c>
      <c r="I33">
        <v>8.4760000000000009</v>
      </c>
      <c r="J33">
        <v>1843.45</v>
      </c>
    </row>
    <row r="34" spans="1:10" x14ac:dyDescent="0.35">
      <c r="A34" s="86">
        <v>1993</v>
      </c>
      <c r="B34">
        <v>1632.52</v>
      </c>
      <c r="C34">
        <v>187.68799999999999</v>
      </c>
      <c r="D34">
        <v>6.327</v>
      </c>
      <c r="E34">
        <v>8.0310000000000006</v>
      </c>
      <c r="F34">
        <v>75.537999999999997</v>
      </c>
      <c r="G34">
        <v>89.897000000000006</v>
      </c>
      <c r="H34">
        <v>0.41499999999999998</v>
      </c>
      <c r="I34">
        <v>8.5920000000000005</v>
      </c>
      <c r="J34">
        <v>1919.1120000000001</v>
      </c>
    </row>
    <row r="35" spans="1:10" x14ac:dyDescent="0.35">
      <c r="A35" s="86">
        <v>1994</v>
      </c>
      <c r="B35">
        <v>1638.7809999999999</v>
      </c>
      <c r="C35">
        <v>211.02199999999999</v>
      </c>
      <c r="D35">
        <v>8.7750000000000004</v>
      </c>
      <c r="E35">
        <v>7.1189999999999998</v>
      </c>
      <c r="F35">
        <v>68.474000000000004</v>
      </c>
      <c r="G35">
        <v>84.369</v>
      </c>
      <c r="H35">
        <v>0.38400000000000001</v>
      </c>
      <c r="I35">
        <v>9.3230000000000004</v>
      </c>
      <c r="J35">
        <v>1943.8789999999999</v>
      </c>
    </row>
    <row r="36" spans="1:10" x14ac:dyDescent="0.35">
      <c r="A36" s="86">
        <v>1995</v>
      </c>
      <c r="B36">
        <v>1660.7439999999999</v>
      </c>
      <c r="C36">
        <v>228.24799999999999</v>
      </c>
      <c r="D36">
        <v>7.8979999999999997</v>
      </c>
      <c r="E36">
        <v>8.2260000000000009</v>
      </c>
      <c r="F36">
        <v>44.597000000000001</v>
      </c>
      <c r="G36">
        <v>60.720999999999997</v>
      </c>
      <c r="H36">
        <v>0.32900000000000001</v>
      </c>
      <c r="I36">
        <v>10.007999999999999</v>
      </c>
      <c r="J36">
        <v>1960.05</v>
      </c>
    </row>
    <row r="37" spans="1:10" x14ac:dyDescent="0.35">
      <c r="A37" s="86">
        <v>1996</v>
      </c>
      <c r="B37">
        <v>1752.41</v>
      </c>
      <c r="C37">
        <v>204.929</v>
      </c>
      <c r="D37">
        <v>7.9950000000000001</v>
      </c>
      <c r="E37">
        <v>8.1259999999999994</v>
      </c>
      <c r="F37">
        <v>49.515000000000001</v>
      </c>
      <c r="G37">
        <v>65.635999999999996</v>
      </c>
      <c r="H37">
        <v>0.36</v>
      </c>
      <c r="I37">
        <v>9.9260000000000002</v>
      </c>
      <c r="J37">
        <v>2033.261</v>
      </c>
    </row>
    <row r="38" spans="1:10" x14ac:dyDescent="0.35">
      <c r="A38" s="86">
        <v>1997</v>
      </c>
      <c r="B38">
        <v>1797.0450000000001</v>
      </c>
      <c r="C38">
        <v>218.886</v>
      </c>
      <c r="D38">
        <v>8.0839999999999996</v>
      </c>
      <c r="E38">
        <v>10.371</v>
      </c>
      <c r="F38">
        <v>56.311</v>
      </c>
      <c r="G38">
        <v>74.766000000000005</v>
      </c>
      <c r="H38">
        <v>0.374</v>
      </c>
      <c r="I38">
        <v>10.33</v>
      </c>
      <c r="J38">
        <v>2101.4009999999998</v>
      </c>
    </row>
    <row r="39" spans="1:10" x14ac:dyDescent="0.35">
      <c r="A39" s="86">
        <v>1998</v>
      </c>
      <c r="B39">
        <v>1828.184</v>
      </c>
      <c r="C39">
        <v>248.035</v>
      </c>
      <c r="D39">
        <v>9.9179999999999993</v>
      </c>
      <c r="E39">
        <v>12.617000000000001</v>
      </c>
      <c r="F39">
        <v>82.497</v>
      </c>
      <c r="G39">
        <v>105.032</v>
      </c>
      <c r="H39">
        <v>0.375</v>
      </c>
      <c r="I39">
        <v>10.164</v>
      </c>
      <c r="J39">
        <v>2191.79</v>
      </c>
    </row>
    <row r="40" spans="1:10" x14ac:dyDescent="0.35">
      <c r="A40" s="86">
        <v>1999</v>
      </c>
      <c r="B40">
        <v>1836.415</v>
      </c>
      <c r="C40">
        <v>260.09199999999998</v>
      </c>
      <c r="D40">
        <v>10.24</v>
      </c>
      <c r="E40">
        <v>11.487</v>
      </c>
      <c r="F40">
        <v>75.543999999999997</v>
      </c>
      <c r="G40">
        <v>97.272000000000006</v>
      </c>
      <c r="H40">
        <v>0.38100000000000001</v>
      </c>
      <c r="I40">
        <v>10.266999999999999</v>
      </c>
      <c r="J40">
        <v>2204.4259999999999</v>
      </c>
    </row>
    <row r="41" spans="1:10" x14ac:dyDescent="0.35">
      <c r="A41" s="86">
        <v>2000</v>
      </c>
      <c r="B41">
        <v>1927.376</v>
      </c>
      <c r="C41">
        <v>280.84899999999999</v>
      </c>
      <c r="D41">
        <v>12.776999999999999</v>
      </c>
      <c r="E41">
        <v>10.073</v>
      </c>
      <c r="F41">
        <v>68.619</v>
      </c>
      <c r="G41">
        <v>91.468000000000004</v>
      </c>
      <c r="H41">
        <v>0.36199999999999999</v>
      </c>
      <c r="I41">
        <v>10.144</v>
      </c>
      <c r="J41">
        <v>2310.1999999999998</v>
      </c>
    </row>
    <row r="42" spans="1:10" x14ac:dyDescent="0.35">
      <c r="A42" s="86">
        <v>2001</v>
      </c>
      <c r="B42">
        <v>1869.826</v>
      </c>
      <c r="C42">
        <v>289.589</v>
      </c>
      <c r="D42">
        <v>12.461</v>
      </c>
      <c r="E42">
        <v>10.541</v>
      </c>
      <c r="F42">
        <v>79.018000000000001</v>
      </c>
      <c r="G42">
        <v>102.02</v>
      </c>
      <c r="H42">
        <v>0.35299999999999998</v>
      </c>
      <c r="I42">
        <v>10.896000000000001</v>
      </c>
      <c r="J42">
        <v>2272.6840000000002</v>
      </c>
    </row>
    <row r="43" spans="1:10" x14ac:dyDescent="0.35">
      <c r="A43" s="86">
        <v>2002</v>
      </c>
      <c r="B43">
        <v>1889.8789999999999</v>
      </c>
      <c r="C43">
        <v>305.96800000000002</v>
      </c>
      <c r="D43">
        <v>9.3119999999999994</v>
      </c>
      <c r="E43">
        <v>17.888000000000002</v>
      </c>
      <c r="F43">
        <v>51.904000000000003</v>
      </c>
      <c r="G43">
        <v>79.103999999999999</v>
      </c>
      <c r="H43">
        <v>0.372</v>
      </c>
      <c r="I43">
        <v>12.749000000000001</v>
      </c>
      <c r="J43">
        <v>2288.0729999999999</v>
      </c>
    </row>
    <row r="44" spans="1:10" x14ac:dyDescent="0.35">
      <c r="A44" s="86">
        <v>2003</v>
      </c>
      <c r="B44">
        <v>1930.971</v>
      </c>
      <c r="C44">
        <v>278.34800000000001</v>
      </c>
      <c r="D44">
        <v>11.762</v>
      </c>
      <c r="E44">
        <v>17.835999999999999</v>
      </c>
      <c r="F44">
        <v>68.503</v>
      </c>
      <c r="G44">
        <v>98.100999999999999</v>
      </c>
      <c r="H44">
        <v>0.371</v>
      </c>
      <c r="I44">
        <v>11.443</v>
      </c>
      <c r="J44">
        <v>2319.2339999999999</v>
      </c>
    </row>
    <row r="45" spans="1:10" x14ac:dyDescent="0.35">
      <c r="A45" s="86">
        <v>2004</v>
      </c>
      <c r="B45">
        <v>1943.069</v>
      </c>
      <c r="C45">
        <v>296.84899999999999</v>
      </c>
      <c r="D45">
        <v>8.1319999999999997</v>
      </c>
      <c r="E45">
        <v>21.527000000000001</v>
      </c>
      <c r="F45">
        <v>69.263999999999996</v>
      </c>
      <c r="G45">
        <v>98.923000000000002</v>
      </c>
      <c r="H45">
        <v>0.38100000000000001</v>
      </c>
      <c r="I45">
        <v>11.164999999999999</v>
      </c>
      <c r="J45">
        <v>2350.386</v>
      </c>
    </row>
    <row r="46" spans="1:10" x14ac:dyDescent="0.35">
      <c r="A46" s="86">
        <v>2005</v>
      </c>
      <c r="B46">
        <v>1983.829</v>
      </c>
      <c r="C46">
        <v>319.11200000000002</v>
      </c>
      <c r="D46">
        <v>8.3729999999999993</v>
      </c>
      <c r="E46">
        <v>23.602</v>
      </c>
      <c r="F46">
        <v>69.061999999999998</v>
      </c>
      <c r="G46">
        <v>101.038</v>
      </c>
      <c r="H46">
        <v>0.377</v>
      </c>
      <c r="I46">
        <v>11.247999999999999</v>
      </c>
      <c r="J46">
        <v>2415.605</v>
      </c>
    </row>
    <row r="47" spans="1:10" x14ac:dyDescent="0.35">
      <c r="A47" s="86">
        <v>2006</v>
      </c>
      <c r="B47">
        <v>1953.6990000000001</v>
      </c>
      <c r="C47">
        <v>338.24400000000003</v>
      </c>
      <c r="D47">
        <v>5.3680000000000003</v>
      </c>
      <c r="E47">
        <v>20.734000000000002</v>
      </c>
      <c r="F47">
        <v>28.408000000000001</v>
      </c>
      <c r="G47">
        <v>54.511000000000003</v>
      </c>
      <c r="H47">
        <v>0.374</v>
      </c>
      <c r="I47">
        <v>11.529</v>
      </c>
      <c r="J47">
        <v>2358.357</v>
      </c>
    </row>
    <row r="48" spans="1:10" x14ac:dyDescent="0.35">
      <c r="A48" s="86">
        <v>2007</v>
      </c>
      <c r="B48">
        <v>1987.288</v>
      </c>
      <c r="C48">
        <v>371.67399999999998</v>
      </c>
      <c r="D48">
        <v>6.4850000000000003</v>
      </c>
      <c r="E48">
        <v>16.600000000000001</v>
      </c>
      <c r="F48">
        <v>31.253</v>
      </c>
      <c r="G48">
        <v>54.337000000000003</v>
      </c>
      <c r="H48">
        <v>0.376</v>
      </c>
      <c r="I48">
        <v>11.292999999999999</v>
      </c>
      <c r="J48">
        <v>2424.9679999999998</v>
      </c>
    </row>
    <row r="49" spans="1:10" x14ac:dyDescent="0.35">
      <c r="A49" s="86">
        <v>2008</v>
      </c>
      <c r="B49">
        <v>1959.3869999999999</v>
      </c>
      <c r="C49">
        <v>362.32</v>
      </c>
      <c r="D49">
        <v>5.3049999999999997</v>
      </c>
      <c r="E49">
        <v>14.949</v>
      </c>
      <c r="F49">
        <v>18.943999999999999</v>
      </c>
      <c r="G49">
        <v>39.198</v>
      </c>
      <c r="H49">
        <v>0.38100000000000001</v>
      </c>
      <c r="I49">
        <v>11.614000000000001</v>
      </c>
      <c r="J49">
        <v>2372.9</v>
      </c>
    </row>
    <row r="50" spans="1:10" x14ac:dyDescent="0.35">
      <c r="A50" s="86">
        <v>2009</v>
      </c>
      <c r="B50">
        <v>1740.874</v>
      </c>
      <c r="C50">
        <v>372.58499999999998</v>
      </c>
      <c r="D50">
        <v>5.0890000000000004</v>
      </c>
      <c r="E50">
        <v>13.462999999999999</v>
      </c>
      <c r="F50">
        <v>14.259</v>
      </c>
      <c r="G50">
        <v>32.811</v>
      </c>
      <c r="H50">
        <v>0.38600000000000001</v>
      </c>
      <c r="I50">
        <v>11.244999999999999</v>
      </c>
      <c r="J50">
        <v>2157.9009999999998</v>
      </c>
    </row>
    <row r="51" spans="1:10" x14ac:dyDescent="0.35">
      <c r="A51" s="86">
        <v>2010</v>
      </c>
      <c r="B51">
        <v>1827.6179999999999</v>
      </c>
      <c r="C51">
        <v>399.392</v>
      </c>
      <c r="D51">
        <v>5.8289999999999997</v>
      </c>
      <c r="E51">
        <v>13.949</v>
      </c>
      <c r="F51">
        <v>12.138999999999999</v>
      </c>
      <c r="G51">
        <v>31.916</v>
      </c>
      <c r="H51">
        <v>0.39100000000000001</v>
      </c>
      <c r="I51">
        <v>11.010999999999999</v>
      </c>
      <c r="J51">
        <v>2270.3270000000002</v>
      </c>
    </row>
    <row r="52" spans="1:10" x14ac:dyDescent="0.35">
      <c r="A52" s="86">
        <v>2011</v>
      </c>
      <c r="B52">
        <v>1722.711</v>
      </c>
      <c r="C52">
        <v>409.18400000000003</v>
      </c>
      <c r="D52">
        <v>4.6559999999999997</v>
      </c>
      <c r="E52">
        <v>14.125</v>
      </c>
      <c r="F52">
        <v>7.3330000000000002</v>
      </c>
      <c r="G52">
        <v>26.114000000000001</v>
      </c>
      <c r="H52">
        <v>0.39500000000000002</v>
      </c>
      <c r="I52">
        <v>11.327999999999999</v>
      </c>
      <c r="J52">
        <v>2169.7310000000002</v>
      </c>
    </row>
    <row r="53" spans="1:10" x14ac:dyDescent="0.35">
      <c r="A53" s="86">
        <v>2012</v>
      </c>
      <c r="B53">
        <v>1511.2370000000001</v>
      </c>
      <c r="C53">
        <v>492.726</v>
      </c>
      <c r="D53">
        <v>3.835</v>
      </c>
      <c r="E53">
        <v>8.6850000000000005</v>
      </c>
      <c r="F53">
        <v>6.0449999999999999</v>
      </c>
      <c r="G53">
        <v>18.565999999999999</v>
      </c>
      <c r="H53">
        <v>0.4</v>
      </c>
      <c r="I53">
        <v>11.436999999999999</v>
      </c>
      <c r="J53">
        <v>2034.367</v>
      </c>
    </row>
    <row r="54" spans="1:10" x14ac:dyDescent="0.35">
      <c r="A54" s="86">
        <v>2013</v>
      </c>
      <c r="B54">
        <v>1571.3489999999999</v>
      </c>
      <c r="C54">
        <v>444.416</v>
      </c>
      <c r="D54">
        <v>4.0540000000000003</v>
      </c>
      <c r="E54">
        <v>12.510999999999999</v>
      </c>
      <c r="F54">
        <v>6.085</v>
      </c>
      <c r="G54">
        <v>22.65</v>
      </c>
      <c r="H54">
        <v>0.40500000000000003</v>
      </c>
      <c r="I54">
        <v>11.074</v>
      </c>
      <c r="J54">
        <v>2049.895</v>
      </c>
    </row>
    <row r="55" spans="1:10" x14ac:dyDescent="0.35">
      <c r="A55" s="86">
        <v>2014</v>
      </c>
      <c r="B55">
        <v>1569.1369999999999</v>
      </c>
      <c r="C55">
        <v>443.64299999999997</v>
      </c>
      <c r="D55">
        <v>6.0110000000000001</v>
      </c>
      <c r="E55">
        <v>12.066000000000001</v>
      </c>
      <c r="F55">
        <v>7.4969999999999999</v>
      </c>
      <c r="G55">
        <v>25.573</v>
      </c>
      <c r="H55">
        <v>0.41799999999999998</v>
      </c>
      <c r="I55">
        <v>11.132</v>
      </c>
      <c r="J55">
        <v>2049.902</v>
      </c>
    </row>
    <row r="56" spans="1:10" x14ac:dyDescent="0.35">
      <c r="A56" s="86">
        <v>2015</v>
      </c>
      <c r="B56">
        <v>1350.4780000000001</v>
      </c>
      <c r="C56">
        <v>526.66499999999996</v>
      </c>
      <c r="D56">
        <v>5.149</v>
      </c>
      <c r="E56">
        <v>11.407999999999999</v>
      </c>
      <c r="F56">
        <v>7.3959999999999999</v>
      </c>
      <c r="G56">
        <v>23.952999999999999</v>
      </c>
      <c r="H56">
        <v>0.41899999999999998</v>
      </c>
      <c r="I56">
        <v>11.07</v>
      </c>
      <c r="J56">
        <v>1912.5840000000001</v>
      </c>
    </row>
    <row r="57" spans="1:10" x14ac:dyDescent="0.35">
      <c r="A57" s="86">
        <v>2016</v>
      </c>
      <c r="B57">
        <v>1241.405</v>
      </c>
      <c r="C57">
        <v>546.553</v>
      </c>
      <c r="D57">
        <v>4.016</v>
      </c>
      <c r="E57">
        <v>12.082000000000001</v>
      </c>
      <c r="F57">
        <v>5.569</v>
      </c>
      <c r="G57">
        <v>21.667999999999999</v>
      </c>
      <c r="H57">
        <v>0.41599999999999998</v>
      </c>
      <c r="I57">
        <v>11.234</v>
      </c>
      <c r="J57">
        <v>1821.2760000000001</v>
      </c>
    </row>
    <row r="58" spans="1:10" x14ac:dyDescent="0.35">
      <c r="A58" s="86">
        <v>2017</v>
      </c>
      <c r="B58">
        <v>1205.6690000000001</v>
      </c>
      <c r="C58">
        <v>506.96699999999998</v>
      </c>
      <c r="D58">
        <v>4.0030000000000001</v>
      </c>
      <c r="E58">
        <v>9.9269999999999996</v>
      </c>
      <c r="F58">
        <v>5.1840000000000002</v>
      </c>
      <c r="G58">
        <v>19.114000000000001</v>
      </c>
      <c r="H58">
        <v>0.41899999999999998</v>
      </c>
      <c r="I58">
        <v>10.677</v>
      </c>
      <c r="J58">
        <v>1742.847</v>
      </c>
    </row>
    <row r="59" spans="1:10" x14ac:dyDescent="0.35">
      <c r="A59" s="86">
        <v>2018</v>
      </c>
      <c r="B59">
        <v>1151.2919999999999</v>
      </c>
      <c r="C59">
        <v>578.96199999999999</v>
      </c>
      <c r="D59">
        <v>5.8970000000000002</v>
      </c>
      <c r="E59">
        <v>10.363</v>
      </c>
      <c r="F59">
        <v>6.1660000000000004</v>
      </c>
      <c r="G59">
        <v>22.425999999999998</v>
      </c>
      <c r="H59">
        <v>0.41899999999999998</v>
      </c>
      <c r="I59">
        <v>10.677</v>
      </c>
      <c r="J59">
        <v>1763.7760000000001</v>
      </c>
    </row>
    <row r="60" spans="1:10" x14ac:dyDescent="0.35">
      <c r="A60" s="86">
        <v>2019</v>
      </c>
      <c r="B60">
        <v>972.50900000000001</v>
      </c>
      <c r="C60">
        <v>617.92100000000005</v>
      </c>
      <c r="D60">
        <v>3.9409999999999998</v>
      </c>
      <c r="E60">
        <v>7.7519999999999998</v>
      </c>
      <c r="F60">
        <v>4.633</v>
      </c>
      <c r="G60">
        <v>16.326000000000001</v>
      </c>
      <c r="H60">
        <v>0.41899999999999998</v>
      </c>
      <c r="I60">
        <v>10.677</v>
      </c>
      <c r="J60">
        <v>1617.8530000000001</v>
      </c>
    </row>
    <row r="61" spans="1:10" x14ac:dyDescent="0.35">
      <c r="A61" s="86">
        <v>2020</v>
      </c>
      <c r="B61">
        <v>788.19</v>
      </c>
      <c r="C61">
        <v>635.17999999999995</v>
      </c>
      <c r="D61">
        <v>3.3769999999999998</v>
      </c>
      <c r="E61">
        <v>8.2319999999999993</v>
      </c>
      <c r="F61">
        <v>4.1589999999999998</v>
      </c>
      <c r="G61">
        <v>15.768000000000001</v>
      </c>
      <c r="H61">
        <v>0.41899999999999998</v>
      </c>
      <c r="I61">
        <v>10.677</v>
      </c>
      <c r="J61">
        <v>1450.2349999999999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23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796875" defaultRowHeight="14.5" x14ac:dyDescent="0.35"/>
  <cols>
    <col min="1" max="1" width="87.26953125" bestFit="1" customWidth="1"/>
    <col min="2" max="3" width="42.7265625" bestFit="1" customWidth="1"/>
    <col min="4" max="4" width="53.453125" bestFit="1" customWidth="1"/>
    <col min="5" max="6" width="42.7265625" bestFit="1" customWidth="1"/>
    <col min="7" max="7" width="43.81640625" bestFit="1" customWidth="1"/>
    <col min="8" max="9" width="42.7265625" bestFit="1" customWidth="1"/>
    <col min="10" max="11" width="47" bestFit="1" customWidth="1"/>
    <col min="12" max="12" width="42.7265625" bestFit="1" customWidth="1"/>
  </cols>
  <sheetData>
    <row r="1" spans="1:12" ht="18.5" x14ac:dyDescent="0.45">
      <c r="A1" s="99" t="s">
        <v>2303</v>
      </c>
    </row>
    <row r="2" spans="1:12" ht="18.5" x14ac:dyDescent="0.45">
      <c r="A2" s="100" t="s">
        <v>7046</v>
      </c>
    </row>
    <row r="4" spans="1:12" x14ac:dyDescent="0.35">
      <c r="A4" s="101" t="str">
        <f>HYPERLINK("http://www.eia.gov/totalenergy/data/monthly/dataunits.cfm","Note: Information about data precision.")</f>
        <v>Note: Information about data precision.</v>
      </c>
    </row>
    <row r="6" spans="1:12" x14ac:dyDescent="0.35">
      <c r="A6" t="s">
        <v>7047</v>
      </c>
    </row>
    <row r="7" spans="1:12" x14ac:dyDescent="0.35">
      <c r="A7" t="s">
        <v>7048</v>
      </c>
    </row>
    <row r="9" spans="1:12" ht="15.5" x14ac:dyDescent="0.35">
      <c r="A9" s="102" t="s">
        <v>2381</v>
      </c>
    </row>
    <row r="11" spans="1:12" x14ac:dyDescent="0.35">
      <c r="A11" s="103" t="s">
        <v>7050</v>
      </c>
      <c r="B11" s="103" t="s">
        <v>2382</v>
      </c>
      <c r="C11" s="103" t="s">
        <v>2383</v>
      </c>
      <c r="D11" s="103" t="s">
        <v>2384</v>
      </c>
      <c r="E11" s="103" t="s">
        <v>2385</v>
      </c>
      <c r="F11" s="103" t="s">
        <v>2386</v>
      </c>
      <c r="G11" s="103" t="s">
        <v>2387</v>
      </c>
      <c r="H11" s="103" t="s">
        <v>2388</v>
      </c>
      <c r="I11" s="103" t="s">
        <v>2389</v>
      </c>
      <c r="J11" s="103" t="s">
        <v>2390</v>
      </c>
      <c r="K11" s="103" t="s">
        <v>2391</v>
      </c>
      <c r="L11" s="103" t="s">
        <v>2386</v>
      </c>
    </row>
    <row r="12" spans="1:12" x14ac:dyDescent="0.35">
      <c r="A12" s="103"/>
      <c r="B12" s="103" t="s">
        <v>2320</v>
      </c>
      <c r="C12" s="103" t="s">
        <v>2320</v>
      </c>
      <c r="D12" s="103" t="s">
        <v>2320</v>
      </c>
      <c r="E12" s="103" t="s">
        <v>2320</v>
      </c>
      <c r="F12" s="103" t="s">
        <v>2320</v>
      </c>
      <c r="G12" s="103" t="s">
        <v>2320</v>
      </c>
      <c r="H12" s="103" t="s">
        <v>2320</v>
      </c>
      <c r="I12" s="103" t="s">
        <v>2320</v>
      </c>
      <c r="J12" s="103" t="s">
        <v>2320</v>
      </c>
      <c r="K12" s="103" t="s">
        <v>2320</v>
      </c>
      <c r="L12" s="103" t="s">
        <v>2320</v>
      </c>
    </row>
    <row r="13" spans="1:12" x14ac:dyDescent="0.35">
      <c r="A13" s="104">
        <v>26665</v>
      </c>
      <c r="B13">
        <v>12.159000000000001</v>
      </c>
      <c r="C13">
        <v>0.01</v>
      </c>
      <c r="D13" t="s">
        <v>2321</v>
      </c>
      <c r="E13" t="s">
        <v>2321</v>
      </c>
      <c r="F13">
        <v>12.169</v>
      </c>
      <c r="G13">
        <v>2.8210000000000002</v>
      </c>
      <c r="H13">
        <v>5.2999999999999999E-2</v>
      </c>
      <c r="I13">
        <v>9.2799999999999994</v>
      </c>
      <c r="J13" t="s">
        <v>2321</v>
      </c>
      <c r="K13">
        <v>1.4999999999999999E-2</v>
      </c>
      <c r="L13">
        <v>12.169</v>
      </c>
    </row>
    <row r="14" spans="1:12" x14ac:dyDescent="0.35">
      <c r="A14" s="104">
        <v>26696</v>
      </c>
      <c r="B14">
        <v>10.993</v>
      </c>
      <c r="C14">
        <v>8.9999999999999993E-3</v>
      </c>
      <c r="D14" t="s">
        <v>2321</v>
      </c>
      <c r="E14" t="s">
        <v>2321</v>
      </c>
      <c r="F14">
        <v>11.002000000000001</v>
      </c>
      <c r="G14">
        <v>2.548</v>
      </c>
      <c r="H14">
        <v>4.8000000000000001E-2</v>
      </c>
      <c r="I14">
        <v>8.3819999999999997</v>
      </c>
      <c r="J14" t="s">
        <v>2321</v>
      </c>
      <c r="K14">
        <v>2.4E-2</v>
      </c>
      <c r="L14">
        <v>11.002000000000001</v>
      </c>
    </row>
    <row r="15" spans="1:12" x14ac:dyDescent="0.35">
      <c r="A15" s="104">
        <v>26724</v>
      </c>
      <c r="B15">
        <v>12.172000000000001</v>
      </c>
      <c r="C15">
        <v>1.0999999999999999E-2</v>
      </c>
      <c r="D15" t="s">
        <v>2321</v>
      </c>
      <c r="E15" t="s">
        <v>2321</v>
      </c>
      <c r="F15">
        <v>12.182</v>
      </c>
      <c r="G15">
        <v>2.8210000000000002</v>
      </c>
      <c r="H15">
        <v>5.2999999999999999E-2</v>
      </c>
      <c r="I15">
        <v>9.2799999999999994</v>
      </c>
      <c r="J15" t="s">
        <v>2321</v>
      </c>
      <c r="K15">
        <v>2.8000000000000001E-2</v>
      </c>
      <c r="L15">
        <v>12.182</v>
      </c>
    </row>
    <row r="16" spans="1:12" x14ac:dyDescent="0.35">
      <c r="A16" s="104">
        <v>26755</v>
      </c>
      <c r="B16">
        <v>11.768000000000001</v>
      </c>
      <c r="C16">
        <v>1.0999999999999999E-2</v>
      </c>
      <c r="D16" t="s">
        <v>2321</v>
      </c>
      <c r="E16" t="s">
        <v>2321</v>
      </c>
      <c r="F16">
        <v>11.779</v>
      </c>
      <c r="G16">
        <v>2.73</v>
      </c>
      <c r="H16">
        <v>5.1999999999999998E-2</v>
      </c>
      <c r="I16">
        <v>8.9809999999999999</v>
      </c>
      <c r="J16" t="s">
        <v>2321</v>
      </c>
      <c r="K16">
        <v>1.7000000000000001E-2</v>
      </c>
      <c r="L16">
        <v>11.779</v>
      </c>
    </row>
    <row r="17" spans="1:12" x14ac:dyDescent="0.35">
      <c r="A17" s="104">
        <v>26785</v>
      </c>
      <c r="B17">
        <v>12.159000000000001</v>
      </c>
      <c r="C17">
        <v>1.2999999999999999E-2</v>
      </c>
      <c r="D17" t="s">
        <v>2321</v>
      </c>
      <c r="E17" t="s">
        <v>2321</v>
      </c>
      <c r="F17">
        <v>12.170999999999999</v>
      </c>
      <c r="G17">
        <v>2.8210000000000002</v>
      </c>
      <c r="H17">
        <v>5.2999999999999999E-2</v>
      </c>
      <c r="I17">
        <v>9.2799999999999994</v>
      </c>
      <c r="J17" t="s">
        <v>2321</v>
      </c>
      <c r="K17">
        <v>1.7000000000000001E-2</v>
      </c>
      <c r="L17">
        <v>12.170999999999999</v>
      </c>
    </row>
    <row r="18" spans="1:12" x14ac:dyDescent="0.35">
      <c r="A18" s="104">
        <v>26816</v>
      </c>
      <c r="B18">
        <v>11.766</v>
      </c>
      <c r="C18">
        <v>1.0999999999999999E-2</v>
      </c>
      <c r="D18" t="s">
        <v>2321</v>
      </c>
      <c r="E18" t="s">
        <v>2321</v>
      </c>
      <c r="F18">
        <v>11.776</v>
      </c>
      <c r="G18">
        <v>2.73</v>
      </c>
      <c r="H18">
        <v>5.1999999999999998E-2</v>
      </c>
      <c r="I18">
        <v>8.9809999999999999</v>
      </c>
      <c r="J18" t="s">
        <v>2321</v>
      </c>
      <c r="K18">
        <v>1.4E-2</v>
      </c>
      <c r="L18">
        <v>11.776</v>
      </c>
    </row>
    <row r="19" spans="1:12" x14ac:dyDescent="0.35">
      <c r="A19" s="104">
        <v>26846</v>
      </c>
      <c r="B19">
        <v>12.157999999999999</v>
      </c>
      <c r="C19">
        <v>0.01</v>
      </c>
      <c r="D19" t="s">
        <v>2321</v>
      </c>
      <c r="E19" t="s">
        <v>2321</v>
      </c>
      <c r="F19">
        <v>12.167999999999999</v>
      </c>
      <c r="G19">
        <v>2.8210000000000002</v>
      </c>
      <c r="H19">
        <v>5.2999999999999999E-2</v>
      </c>
      <c r="I19">
        <v>9.2799999999999994</v>
      </c>
      <c r="J19" t="s">
        <v>2321</v>
      </c>
      <c r="K19">
        <v>1.4E-2</v>
      </c>
      <c r="L19">
        <v>12.167999999999999</v>
      </c>
    </row>
    <row r="20" spans="1:12" x14ac:dyDescent="0.35">
      <c r="A20" s="104">
        <v>26877</v>
      </c>
      <c r="B20">
        <v>12.169</v>
      </c>
      <c r="C20">
        <v>1.0999999999999999E-2</v>
      </c>
      <c r="D20" t="s">
        <v>2321</v>
      </c>
      <c r="E20" t="s">
        <v>2321</v>
      </c>
      <c r="F20">
        <v>12.18</v>
      </c>
      <c r="G20">
        <v>2.8210000000000002</v>
      </c>
      <c r="H20">
        <v>5.2999999999999999E-2</v>
      </c>
      <c r="I20">
        <v>9.2799999999999994</v>
      </c>
      <c r="J20" t="s">
        <v>2321</v>
      </c>
      <c r="K20">
        <v>2.5999999999999999E-2</v>
      </c>
      <c r="L20">
        <v>12.18</v>
      </c>
    </row>
    <row r="21" spans="1:12" x14ac:dyDescent="0.35">
      <c r="A21" s="104">
        <v>26908</v>
      </c>
      <c r="B21">
        <v>11.782</v>
      </c>
      <c r="C21">
        <v>1.0999999999999999E-2</v>
      </c>
      <c r="D21" t="s">
        <v>2321</v>
      </c>
      <c r="E21" t="s">
        <v>2321</v>
      </c>
      <c r="F21">
        <v>11.792</v>
      </c>
      <c r="G21">
        <v>2.73</v>
      </c>
      <c r="H21">
        <v>5.1999999999999998E-2</v>
      </c>
      <c r="I21">
        <v>8.9809999999999999</v>
      </c>
      <c r="J21" t="s">
        <v>2321</v>
      </c>
      <c r="K21">
        <v>0.03</v>
      </c>
      <c r="L21">
        <v>11.792</v>
      </c>
    </row>
    <row r="22" spans="1:12" x14ac:dyDescent="0.35">
      <c r="A22" s="104">
        <v>26938</v>
      </c>
      <c r="B22">
        <v>12.172000000000001</v>
      </c>
      <c r="C22">
        <v>1.2E-2</v>
      </c>
      <c r="D22" t="s">
        <v>2321</v>
      </c>
      <c r="E22" t="s">
        <v>2321</v>
      </c>
      <c r="F22">
        <v>12.185</v>
      </c>
      <c r="G22">
        <v>2.8210000000000002</v>
      </c>
      <c r="H22">
        <v>5.2999999999999999E-2</v>
      </c>
      <c r="I22">
        <v>9.2799999999999994</v>
      </c>
      <c r="J22" t="s">
        <v>2321</v>
      </c>
      <c r="K22">
        <v>0.03</v>
      </c>
      <c r="L22">
        <v>12.185</v>
      </c>
    </row>
    <row r="23" spans="1:12" x14ac:dyDescent="0.35">
      <c r="A23" s="104">
        <v>26969</v>
      </c>
      <c r="B23">
        <v>11.771000000000001</v>
      </c>
      <c r="C23">
        <v>8.9999999999999993E-3</v>
      </c>
      <c r="D23" t="s">
        <v>2321</v>
      </c>
      <c r="E23" t="s">
        <v>2321</v>
      </c>
      <c r="F23">
        <v>11.78</v>
      </c>
      <c r="G23">
        <v>2.73</v>
      </c>
      <c r="H23">
        <v>5.1999999999999998E-2</v>
      </c>
      <c r="I23">
        <v>8.9809999999999999</v>
      </c>
      <c r="J23" t="s">
        <v>2321</v>
      </c>
      <c r="K23">
        <v>1.7999999999999999E-2</v>
      </c>
      <c r="L23">
        <v>11.78</v>
      </c>
    </row>
    <row r="24" spans="1:12" x14ac:dyDescent="0.35">
      <c r="A24" s="104">
        <v>26999</v>
      </c>
      <c r="B24">
        <v>12.164999999999999</v>
      </c>
      <c r="C24">
        <v>8.0000000000000002E-3</v>
      </c>
      <c r="D24" t="s">
        <v>2321</v>
      </c>
      <c r="E24" t="s">
        <v>2321</v>
      </c>
      <c r="F24">
        <v>12.173</v>
      </c>
      <c r="G24">
        <v>2.8210000000000002</v>
      </c>
      <c r="H24">
        <v>5.2999999999999999E-2</v>
      </c>
      <c r="I24">
        <v>9.2799999999999994</v>
      </c>
      <c r="J24" t="s">
        <v>2321</v>
      </c>
      <c r="K24">
        <v>1.9E-2</v>
      </c>
      <c r="L24">
        <v>12.173</v>
      </c>
    </row>
    <row r="25" spans="1:12" x14ac:dyDescent="0.35">
      <c r="A25" s="104">
        <v>27030</v>
      </c>
      <c r="B25">
        <v>12.255000000000001</v>
      </c>
      <c r="C25">
        <v>8.9999999999999993E-3</v>
      </c>
      <c r="D25" t="s">
        <v>2321</v>
      </c>
      <c r="E25" t="s">
        <v>2321</v>
      </c>
      <c r="F25">
        <v>12.265000000000001</v>
      </c>
      <c r="G25">
        <v>2.9550000000000001</v>
      </c>
      <c r="H25">
        <v>5.6000000000000001E-2</v>
      </c>
      <c r="I25">
        <v>9.234</v>
      </c>
      <c r="J25" t="s">
        <v>2321</v>
      </c>
      <c r="K25">
        <v>0.02</v>
      </c>
      <c r="L25">
        <v>12.265000000000001</v>
      </c>
    </row>
    <row r="26" spans="1:12" x14ac:dyDescent="0.35">
      <c r="A26" s="104">
        <v>27061</v>
      </c>
      <c r="B26">
        <v>11.064</v>
      </c>
      <c r="C26">
        <v>8.9999999999999993E-3</v>
      </c>
      <c r="D26" t="s">
        <v>2321</v>
      </c>
      <c r="E26" t="s">
        <v>2321</v>
      </c>
      <c r="F26">
        <v>11.071999999999999</v>
      </c>
      <c r="G26">
        <v>2.669</v>
      </c>
      <c r="H26">
        <v>0.05</v>
      </c>
      <c r="I26">
        <v>8.34</v>
      </c>
      <c r="J26" t="s">
        <v>2321</v>
      </c>
      <c r="K26">
        <v>1.2E-2</v>
      </c>
      <c r="L26">
        <v>11.071999999999999</v>
      </c>
    </row>
    <row r="27" spans="1:12" x14ac:dyDescent="0.35">
      <c r="A27" s="104">
        <v>27089</v>
      </c>
      <c r="B27">
        <v>12.247999999999999</v>
      </c>
      <c r="C27">
        <v>8.9999999999999993E-3</v>
      </c>
      <c r="D27" t="s">
        <v>2321</v>
      </c>
      <c r="E27" t="s">
        <v>2321</v>
      </c>
      <c r="F27">
        <v>12.257</v>
      </c>
      <c r="G27">
        <v>2.9550000000000001</v>
      </c>
      <c r="H27">
        <v>5.6000000000000001E-2</v>
      </c>
      <c r="I27">
        <v>9.234</v>
      </c>
      <c r="J27" t="s">
        <v>2321</v>
      </c>
      <c r="K27">
        <v>1.2E-2</v>
      </c>
      <c r="L27">
        <v>12.257</v>
      </c>
    </row>
    <row r="28" spans="1:12" x14ac:dyDescent="0.35">
      <c r="A28" s="104">
        <v>27120</v>
      </c>
      <c r="B28">
        <v>11.86</v>
      </c>
      <c r="C28">
        <v>8.9999999999999993E-3</v>
      </c>
      <c r="D28" t="s">
        <v>2321</v>
      </c>
      <c r="E28" t="s">
        <v>2321</v>
      </c>
      <c r="F28">
        <v>11.869</v>
      </c>
      <c r="G28">
        <v>2.86</v>
      </c>
      <c r="H28">
        <v>5.3999999999999999E-2</v>
      </c>
      <c r="I28">
        <v>8.9359999999999999</v>
      </c>
      <c r="J28" t="s">
        <v>2321</v>
      </c>
      <c r="K28">
        <v>1.9E-2</v>
      </c>
      <c r="L28">
        <v>11.869</v>
      </c>
    </row>
    <row r="29" spans="1:12" x14ac:dyDescent="0.35">
      <c r="A29" s="104">
        <v>27150</v>
      </c>
      <c r="B29">
        <v>12.256</v>
      </c>
      <c r="C29">
        <v>8.0000000000000002E-3</v>
      </c>
      <c r="D29" t="s">
        <v>2321</v>
      </c>
      <c r="E29" t="s">
        <v>2321</v>
      </c>
      <c r="F29">
        <v>12.263999999999999</v>
      </c>
      <c r="G29">
        <v>2.9550000000000001</v>
      </c>
      <c r="H29">
        <v>5.6000000000000001E-2</v>
      </c>
      <c r="I29">
        <v>9.234</v>
      </c>
      <c r="J29" t="s">
        <v>2321</v>
      </c>
      <c r="K29">
        <v>1.9E-2</v>
      </c>
      <c r="L29">
        <v>12.263999999999999</v>
      </c>
    </row>
    <row r="30" spans="1:12" x14ac:dyDescent="0.35">
      <c r="A30" s="104">
        <v>27181</v>
      </c>
      <c r="B30">
        <v>11.859</v>
      </c>
      <c r="C30">
        <v>1.0999999999999999E-2</v>
      </c>
      <c r="D30" t="s">
        <v>2321</v>
      </c>
      <c r="E30" t="s">
        <v>2321</v>
      </c>
      <c r="F30">
        <v>11.87</v>
      </c>
      <c r="G30">
        <v>2.86</v>
      </c>
      <c r="H30">
        <v>5.3999999999999999E-2</v>
      </c>
      <c r="I30">
        <v>8.9359999999999999</v>
      </c>
      <c r="J30" t="s">
        <v>2321</v>
      </c>
      <c r="K30">
        <v>0.02</v>
      </c>
      <c r="L30">
        <v>11.87</v>
      </c>
    </row>
    <row r="31" spans="1:12" x14ac:dyDescent="0.35">
      <c r="A31" s="104">
        <v>27211</v>
      </c>
      <c r="B31">
        <v>12.244999999999999</v>
      </c>
      <c r="C31">
        <v>1.2999999999999999E-2</v>
      </c>
      <c r="D31" t="s">
        <v>2321</v>
      </c>
      <c r="E31" t="s">
        <v>2321</v>
      </c>
      <c r="F31">
        <v>12.257999999999999</v>
      </c>
      <c r="G31">
        <v>2.9550000000000001</v>
      </c>
      <c r="H31">
        <v>5.6000000000000001E-2</v>
      </c>
      <c r="I31">
        <v>9.234</v>
      </c>
      <c r="J31" t="s">
        <v>2321</v>
      </c>
      <c r="K31">
        <v>1.2999999999999999E-2</v>
      </c>
      <c r="L31">
        <v>12.257999999999999</v>
      </c>
    </row>
    <row r="32" spans="1:12" x14ac:dyDescent="0.35">
      <c r="A32" s="104">
        <v>27242</v>
      </c>
      <c r="B32">
        <v>12.247999999999999</v>
      </c>
      <c r="C32">
        <v>1.0999999999999999E-2</v>
      </c>
      <c r="D32" t="s">
        <v>2321</v>
      </c>
      <c r="E32" t="s">
        <v>2321</v>
      </c>
      <c r="F32">
        <v>12.259</v>
      </c>
      <c r="G32">
        <v>2.9550000000000001</v>
      </c>
      <c r="H32">
        <v>5.6000000000000001E-2</v>
      </c>
      <c r="I32">
        <v>9.234</v>
      </c>
      <c r="J32" t="s">
        <v>2321</v>
      </c>
      <c r="K32">
        <v>1.4E-2</v>
      </c>
      <c r="L32">
        <v>12.259</v>
      </c>
    </row>
    <row r="33" spans="1:12" x14ac:dyDescent="0.35">
      <c r="A33" s="104">
        <v>27273</v>
      </c>
      <c r="B33">
        <v>11.861000000000001</v>
      </c>
      <c r="C33">
        <v>1.0999999999999999E-2</v>
      </c>
      <c r="D33" t="s">
        <v>2321</v>
      </c>
      <c r="E33" t="s">
        <v>2321</v>
      </c>
      <c r="F33">
        <v>11.872</v>
      </c>
      <c r="G33">
        <v>2.86</v>
      </c>
      <c r="H33">
        <v>5.3999999999999999E-2</v>
      </c>
      <c r="I33">
        <v>8.9359999999999999</v>
      </c>
      <c r="J33" t="s">
        <v>2321</v>
      </c>
      <c r="K33">
        <v>2.3E-2</v>
      </c>
      <c r="L33">
        <v>11.872</v>
      </c>
    </row>
    <row r="34" spans="1:12" x14ac:dyDescent="0.35">
      <c r="A34" s="104">
        <v>27303</v>
      </c>
      <c r="B34">
        <v>12.247</v>
      </c>
      <c r="C34">
        <v>0.01</v>
      </c>
      <c r="D34" t="s">
        <v>2321</v>
      </c>
      <c r="E34" t="s">
        <v>2321</v>
      </c>
      <c r="F34">
        <v>12.256</v>
      </c>
      <c r="G34">
        <v>2.9550000000000001</v>
      </c>
      <c r="H34">
        <v>5.6000000000000001E-2</v>
      </c>
      <c r="I34">
        <v>9.234</v>
      </c>
      <c r="J34" t="s">
        <v>2321</v>
      </c>
      <c r="K34">
        <v>1.0999999999999999E-2</v>
      </c>
      <c r="L34">
        <v>12.256</v>
      </c>
    </row>
    <row r="35" spans="1:12" x14ac:dyDescent="0.35">
      <c r="A35" s="104">
        <v>27334</v>
      </c>
      <c r="B35">
        <v>11.852</v>
      </c>
      <c r="C35">
        <v>8.9999999999999993E-3</v>
      </c>
      <c r="D35" t="s">
        <v>2321</v>
      </c>
      <c r="E35" t="s">
        <v>2321</v>
      </c>
      <c r="F35">
        <v>11.861000000000001</v>
      </c>
      <c r="G35">
        <v>2.86</v>
      </c>
      <c r="H35">
        <v>5.3999999999999999E-2</v>
      </c>
      <c r="I35">
        <v>8.9359999999999999</v>
      </c>
      <c r="J35" t="s">
        <v>2321</v>
      </c>
      <c r="K35">
        <v>1.0999999999999999E-2</v>
      </c>
      <c r="L35">
        <v>11.861000000000001</v>
      </c>
    </row>
    <row r="36" spans="1:12" x14ac:dyDescent="0.35">
      <c r="A36" s="104">
        <v>27364</v>
      </c>
      <c r="B36">
        <v>12.246</v>
      </c>
      <c r="C36">
        <v>7.0000000000000001E-3</v>
      </c>
      <c r="D36" t="s">
        <v>2321</v>
      </c>
      <c r="E36" t="s">
        <v>2321</v>
      </c>
      <c r="F36">
        <v>12.253</v>
      </c>
      <c r="G36">
        <v>2.9550000000000001</v>
      </c>
      <c r="H36">
        <v>5.6000000000000001E-2</v>
      </c>
      <c r="I36">
        <v>9.234</v>
      </c>
      <c r="J36" t="s">
        <v>2321</v>
      </c>
      <c r="K36">
        <v>8.0000000000000002E-3</v>
      </c>
      <c r="L36">
        <v>12.253</v>
      </c>
    </row>
    <row r="37" spans="1:12" x14ac:dyDescent="0.35">
      <c r="A37" s="104">
        <v>27395</v>
      </c>
      <c r="B37">
        <v>11.925000000000001</v>
      </c>
      <c r="C37">
        <v>8.9999999999999993E-3</v>
      </c>
      <c r="D37" t="s">
        <v>2321</v>
      </c>
      <c r="E37" t="s">
        <v>2321</v>
      </c>
      <c r="F37">
        <v>11.933</v>
      </c>
      <c r="G37">
        <v>3.3889999999999998</v>
      </c>
      <c r="H37">
        <v>6.4000000000000001E-2</v>
      </c>
      <c r="I37">
        <v>8.4710000000000001</v>
      </c>
      <c r="J37" t="s">
        <v>2321</v>
      </c>
      <c r="K37">
        <v>8.9999999999999993E-3</v>
      </c>
      <c r="L37">
        <v>11.933</v>
      </c>
    </row>
    <row r="38" spans="1:12" x14ac:dyDescent="0.35">
      <c r="A38" s="104">
        <v>27426</v>
      </c>
      <c r="B38">
        <v>10.771000000000001</v>
      </c>
      <c r="C38">
        <v>7.0000000000000001E-3</v>
      </c>
      <c r="D38" t="s">
        <v>2321</v>
      </c>
      <c r="E38" t="s">
        <v>2321</v>
      </c>
      <c r="F38">
        <v>10.778</v>
      </c>
      <c r="G38">
        <v>3.0609999999999999</v>
      </c>
      <c r="H38">
        <v>5.8000000000000003E-2</v>
      </c>
      <c r="I38">
        <v>7.6509999999999998</v>
      </c>
      <c r="J38" t="s">
        <v>2321</v>
      </c>
      <c r="K38">
        <v>8.0000000000000002E-3</v>
      </c>
      <c r="L38">
        <v>10.778</v>
      </c>
    </row>
    <row r="39" spans="1:12" x14ac:dyDescent="0.35">
      <c r="A39" s="104">
        <v>27454</v>
      </c>
      <c r="B39">
        <v>11.925000000000001</v>
      </c>
      <c r="C39">
        <v>8.0000000000000002E-3</v>
      </c>
      <c r="D39" t="s">
        <v>2321</v>
      </c>
      <c r="E39" t="s">
        <v>2321</v>
      </c>
      <c r="F39">
        <v>11.932</v>
      </c>
      <c r="G39">
        <v>3.3889999999999998</v>
      </c>
      <c r="H39">
        <v>6.4000000000000001E-2</v>
      </c>
      <c r="I39">
        <v>8.4710000000000001</v>
      </c>
      <c r="J39" t="s">
        <v>2321</v>
      </c>
      <c r="K39">
        <v>8.0000000000000002E-3</v>
      </c>
      <c r="L39">
        <v>11.932</v>
      </c>
    </row>
    <row r="40" spans="1:12" x14ac:dyDescent="0.35">
      <c r="A40" s="104">
        <v>27485</v>
      </c>
      <c r="B40">
        <v>11.539</v>
      </c>
      <c r="C40">
        <v>7.0000000000000001E-3</v>
      </c>
      <c r="D40" t="s">
        <v>2321</v>
      </c>
      <c r="E40" t="s">
        <v>2321</v>
      </c>
      <c r="F40">
        <v>11.547000000000001</v>
      </c>
      <c r="G40">
        <v>3.28</v>
      </c>
      <c r="H40">
        <v>6.2E-2</v>
      </c>
      <c r="I40">
        <v>8.1969999999999992</v>
      </c>
      <c r="J40" t="s">
        <v>2321</v>
      </c>
      <c r="K40">
        <v>7.0000000000000001E-3</v>
      </c>
      <c r="L40">
        <v>11.547000000000001</v>
      </c>
    </row>
    <row r="41" spans="1:12" x14ac:dyDescent="0.35">
      <c r="A41" s="104">
        <v>27515</v>
      </c>
      <c r="B41">
        <v>11.925000000000001</v>
      </c>
      <c r="C41">
        <v>1.0999999999999999E-2</v>
      </c>
      <c r="D41" t="s">
        <v>2321</v>
      </c>
      <c r="E41" t="s">
        <v>2321</v>
      </c>
      <c r="F41">
        <v>11.935</v>
      </c>
      <c r="G41">
        <v>3.3889999999999998</v>
      </c>
      <c r="H41">
        <v>6.4000000000000001E-2</v>
      </c>
      <c r="I41">
        <v>8.4710000000000001</v>
      </c>
      <c r="J41" t="s">
        <v>2321</v>
      </c>
      <c r="K41">
        <v>1.0999999999999999E-2</v>
      </c>
      <c r="L41">
        <v>11.935</v>
      </c>
    </row>
    <row r="42" spans="1:12" x14ac:dyDescent="0.35">
      <c r="A42" s="104">
        <v>27546</v>
      </c>
      <c r="B42">
        <v>11.542</v>
      </c>
      <c r="C42">
        <v>1.2E-2</v>
      </c>
      <c r="D42" t="s">
        <v>2321</v>
      </c>
      <c r="E42" t="s">
        <v>2321</v>
      </c>
      <c r="F42">
        <v>11.554</v>
      </c>
      <c r="G42">
        <v>3.28</v>
      </c>
      <c r="H42">
        <v>6.2E-2</v>
      </c>
      <c r="I42">
        <v>8.1969999999999992</v>
      </c>
      <c r="J42" t="s">
        <v>2321</v>
      </c>
      <c r="K42">
        <v>1.4E-2</v>
      </c>
      <c r="L42">
        <v>11.554</v>
      </c>
    </row>
    <row r="43" spans="1:12" x14ac:dyDescent="0.35">
      <c r="A43" s="104">
        <v>27576</v>
      </c>
      <c r="B43">
        <v>11.923999999999999</v>
      </c>
      <c r="C43">
        <v>0.01</v>
      </c>
      <c r="D43" t="s">
        <v>2321</v>
      </c>
      <c r="E43" t="s">
        <v>2321</v>
      </c>
      <c r="F43">
        <v>11.933999999999999</v>
      </c>
      <c r="G43">
        <v>3.3889999999999998</v>
      </c>
      <c r="H43">
        <v>6.4000000000000001E-2</v>
      </c>
      <c r="I43">
        <v>8.4710000000000001</v>
      </c>
      <c r="J43" t="s">
        <v>2321</v>
      </c>
      <c r="K43">
        <v>0.01</v>
      </c>
      <c r="L43">
        <v>11.933999999999999</v>
      </c>
    </row>
    <row r="44" spans="1:12" x14ac:dyDescent="0.35">
      <c r="A44" s="104">
        <v>27607</v>
      </c>
      <c r="B44">
        <v>11.925000000000001</v>
      </c>
      <c r="C44">
        <v>1.0999999999999999E-2</v>
      </c>
      <c r="D44" t="s">
        <v>2321</v>
      </c>
      <c r="E44" t="s">
        <v>2321</v>
      </c>
      <c r="F44">
        <v>11.936999999999999</v>
      </c>
      <c r="G44">
        <v>3.3889999999999998</v>
      </c>
      <c r="H44">
        <v>6.4000000000000001E-2</v>
      </c>
      <c r="I44">
        <v>8.4710000000000001</v>
      </c>
      <c r="J44" t="s">
        <v>2321</v>
      </c>
      <c r="K44">
        <v>1.2999999999999999E-2</v>
      </c>
      <c r="L44">
        <v>11.936999999999999</v>
      </c>
    </row>
    <row r="45" spans="1:12" x14ac:dyDescent="0.35">
      <c r="A45" s="104">
        <v>27638</v>
      </c>
      <c r="B45">
        <v>11.542</v>
      </c>
      <c r="C45">
        <v>0.01</v>
      </c>
      <c r="D45" t="s">
        <v>2321</v>
      </c>
      <c r="E45" t="s">
        <v>2321</v>
      </c>
      <c r="F45">
        <v>11.552</v>
      </c>
      <c r="G45">
        <v>3.28</v>
      </c>
      <c r="H45">
        <v>6.2E-2</v>
      </c>
      <c r="I45">
        <v>8.1969999999999992</v>
      </c>
      <c r="J45" t="s">
        <v>2321</v>
      </c>
      <c r="K45">
        <v>1.2999999999999999E-2</v>
      </c>
      <c r="L45">
        <v>11.552</v>
      </c>
    </row>
    <row r="46" spans="1:12" x14ac:dyDescent="0.35">
      <c r="A46" s="104">
        <v>27668</v>
      </c>
      <c r="B46">
        <v>11.927</v>
      </c>
      <c r="C46">
        <v>0.01</v>
      </c>
      <c r="D46" t="s">
        <v>2321</v>
      </c>
      <c r="E46" t="s">
        <v>2321</v>
      </c>
      <c r="F46">
        <v>11.936999999999999</v>
      </c>
      <c r="G46">
        <v>3.3889999999999998</v>
      </c>
      <c r="H46">
        <v>6.4000000000000001E-2</v>
      </c>
      <c r="I46">
        <v>8.4710000000000001</v>
      </c>
      <c r="J46" t="s">
        <v>2321</v>
      </c>
      <c r="K46">
        <v>1.2999999999999999E-2</v>
      </c>
      <c r="L46">
        <v>11.936999999999999</v>
      </c>
    </row>
    <row r="47" spans="1:12" x14ac:dyDescent="0.35">
      <c r="A47" s="104">
        <v>27699</v>
      </c>
      <c r="B47">
        <v>11.541</v>
      </c>
      <c r="C47">
        <v>8.9999999999999993E-3</v>
      </c>
      <c r="D47" t="s">
        <v>2321</v>
      </c>
      <c r="E47" t="s">
        <v>2321</v>
      </c>
      <c r="F47">
        <v>11.55</v>
      </c>
      <c r="G47">
        <v>3.28</v>
      </c>
      <c r="H47">
        <v>6.2E-2</v>
      </c>
      <c r="I47">
        <v>8.1969999999999992</v>
      </c>
      <c r="J47" t="s">
        <v>2321</v>
      </c>
      <c r="K47">
        <v>0.01</v>
      </c>
      <c r="L47">
        <v>11.55</v>
      </c>
    </row>
    <row r="48" spans="1:12" x14ac:dyDescent="0.35">
      <c r="A48" s="104">
        <v>27729</v>
      </c>
      <c r="B48">
        <v>11.926</v>
      </c>
      <c r="C48">
        <v>8.0000000000000002E-3</v>
      </c>
      <c r="D48" t="s">
        <v>2321</v>
      </c>
      <c r="E48" t="s">
        <v>2321</v>
      </c>
      <c r="F48">
        <v>11.933999999999999</v>
      </c>
      <c r="G48">
        <v>3.3889999999999998</v>
      </c>
      <c r="H48">
        <v>6.4000000000000001E-2</v>
      </c>
      <c r="I48">
        <v>8.4710000000000001</v>
      </c>
      <c r="J48" t="s">
        <v>2321</v>
      </c>
      <c r="K48">
        <v>0.01</v>
      </c>
      <c r="L48">
        <v>11.933999999999999</v>
      </c>
    </row>
    <row r="49" spans="1:12" x14ac:dyDescent="0.35">
      <c r="A49" s="104">
        <v>27760</v>
      </c>
      <c r="B49">
        <v>13.593</v>
      </c>
      <c r="C49">
        <v>8.0000000000000002E-3</v>
      </c>
      <c r="D49" t="s">
        <v>2321</v>
      </c>
      <c r="E49" t="s">
        <v>2321</v>
      </c>
      <c r="F49">
        <v>13.601000000000001</v>
      </c>
      <c r="G49">
        <v>3.8260000000000001</v>
      </c>
      <c r="H49">
        <v>7.1999999999999995E-2</v>
      </c>
      <c r="I49">
        <v>9.6920000000000002</v>
      </c>
      <c r="J49" t="s">
        <v>2321</v>
      </c>
      <c r="K49">
        <v>1.0999999999999999E-2</v>
      </c>
      <c r="L49">
        <v>13.601000000000001</v>
      </c>
    </row>
    <row r="50" spans="1:12" x14ac:dyDescent="0.35">
      <c r="A50" s="104">
        <v>27791</v>
      </c>
      <c r="B50">
        <v>12.715</v>
      </c>
      <c r="C50">
        <v>8.0000000000000002E-3</v>
      </c>
      <c r="D50" t="s">
        <v>2321</v>
      </c>
      <c r="E50" t="s">
        <v>2321</v>
      </c>
      <c r="F50">
        <v>12.724</v>
      </c>
      <c r="G50">
        <v>3.58</v>
      </c>
      <c r="H50">
        <v>6.8000000000000005E-2</v>
      </c>
      <c r="I50">
        <v>9.0660000000000007</v>
      </c>
      <c r="J50" t="s">
        <v>2321</v>
      </c>
      <c r="K50">
        <v>0.01</v>
      </c>
      <c r="L50">
        <v>12.724</v>
      </c>
    </row>
    <row r="51" spans="1:12" x14ac:dyDescent="0.35">
      <c r="A51" s="104">
        <v>27820</v>
      </c>
      <c r="B51">
        <v>13.593</v>
      </c>
      <c r="C51">
        <v>8.0000000000000002E-3</v>
      </c>
      <c r="D51" t="s">
        <v>2321</v>
      </c>
      <c r="E51" t="s">
        <v>2321</v>
      </c>
      <c r="F51">
        <v>13.601000000000001</v>
      </c>
      <c r="G51">
        <v>3.8260000000000001</v>
      </c>
      <c r="H51">
        <v>7.1999999999999995E-2</v>
      </c>
      <c r="I51">
        <v>9.6920000000000002</v>
      </c>
      <c r="J51" t="s">
        <v>2321</v>
      </c>
      <c r="K51">
        <v>1.0999999999999999E-2</v>
      </c>
      <c r="L51">
        <v>13.601000000000001</v>
      </c>
    </row>
    <row r="52" spans="1:12" x14ac:dyDescent="0.35">
      <c r="A52" s="104">
        <v>27851</v>
      </c>
      <c r="B52">
        <v>13.154</v>
      </c>
      <c r="C52">
        <v>8.0000000000000002E-3</v>
      </c>
      <c r="D52" t="s">
        <v>2321</v>
      </c>
      <c r="E52" t="s">
        <v>2321</v>
      </c>
      <c r="F52">
        <v>13.162000000000001</v>
      </c>
      <c r="G52">
        <v>3.7029999999999998</v>
      </c>
      <c r="H52">
        <v>7.0000000000000007E-2</v>
      </c>
      <c r="I52">
        <v>9.3789999999999996</v>
      </c>
      <c r="J52" t="s">
        <v>2321</v>
      </c>
      <c r="K52">
        <v>0.01</v>
      </c>
      <c r="L52">
        <v>13.162000000000001</v>
      </c>
    </row>
    <row r="53" spans="1:12" x14ac:dyDescent="0.35">
      <c r="A53" s="104">
        <v>27881</v>
      </c>
      <c r="B53">
        <v>13.593</v>
      </c>
      <c r="C53">
        <v>8.0000000000000002E-3</v>
      </c>
      <c r="D53" t="s">
        <v>2321</v>
      </c>
      <c r="E53" t="s">
        <v>2321</v>
      </c>
      <c r="F53">
        <v>13.601000000000001</v>
      </c>
      <c r="G53">
        <v>3.8260000000000001</v>
      </c>
      <c r="H53">
        <v>7.1999999999999995E-2</v>
      </c>
      <c r="I53">
        <v>9.6920000000000002</v>
      </c>
      <c r="J53" t="s">
        <v>2321</v>
      </c>
      <c r="K53">
        <v>1.0999999999999999E-2</v>
      </c>
      <c r="L53">
        <v>13.601000000000001</v>
      </c>
    </row>
    <row r="54" spans="1:12" x14ac:dyDescent="0.35">
      <c r="A54" s="104">
        <v>27912</v>
      </c>
      <c r="B54">
        <v>13.154999999999999</v>
      </c>
      <c r="C54">
        <v>0.01</v>
      </c>
      <c r="D54" t="s">
        <v>2321</v>
      </c>
      <c r="E54" t="s">
        <v>2321</v>
      </c>
      <c r="F54">
        <v>13.164999999999999</v>
      </c>
      <c r="G54">
        <v>3.7029999999999998</v>
      </c>
      <c r="H54">
        <v>7.0000000000000007E-2</v>
      </c>
      <c r="I54">
        <v>9.3789999999999996</v>
      </c>
      <c r="J54" t="s">
        <v>2321</v>
      </c>
      <c r="K54">
        <v>1.2999999999999999E-2</v>
      </c>
      <c r="L54">
        <v>13.164999999999999</v>
      </c>
    </row>
    <row r="55" spans="1:12" x14ac:dyDescent="0.35">
      <c r="A55" s="104">
        <v>27942</v>
      </c>
      <c r="B55">
        <v>13.590999999999999</v>
      </c>
      <c r="C55">
        <v>1.2E-2</v>
      </c>
      <c r="D55" t="s">
        <v>2321</v>
      </c>
      <c r="E55" t="s">
        <v>2321</v>
      </c>
      <c r="F55">
        <v>13.603</v>
      </c>
      <c r="G55">
        <v>3.8260000000000001</v>
      </c>
      <c r="H55">
        <v>7.1999999999999995E-2</v>
      </c>
      <c r="I55">
        <v>9.6920000000000002</v>
      </c>
      <c r="J55" t="s">
        <v>2321</v>
      </c>
      <c r="K55">
        <v>1.2E-2</v>
      </c>
      <c r="L55">
        <v>13.603</v>
      </c>
    </row>
    <row r="56" spans="1:12" x14ac:dyDescent="0.35">
      <c r="A56" s="104">
        <v>27973</v>
      </c>
      <c r="B56">
        <v>13.593</v>
      </c>
      <c r="C56">
        <v>1.2E-2</v>
      </c>
      <c r="D56" t="s">
        <v>2321</v>
      </c>
      <c r="E56" t="s">
        <v>2321</v>
      </c>
      <c r="F56">
        <v>13.605</v>
      </c>
      <c r="G56">
        <v>3.8260000000000001</v>
      </c>
      <c r="H56">
        <v>7.1999999999999995E-2</v>
      </c>
      <c r="I56">
        <v>9.6920000000000002</v>
      </c>
      <c r="J56" t="s">
        <v>2321</v>
      </c>
      <c r="K56">
        <v>1.4999999999999999E-2</v>
      </c>
      <c r="L56">
        <v>13.605</v>
      </c>
    </row>
    <row r="57" spans="1:12" x14ac:dyDescent="0.35">
      <c r="A57" s="104">
        <v>28004</v>
      </c>
      <c r="B57">
        <v>13.157</v>
      </c>
      <c r="C57">
        <v>0.01</v>
      </c>
      <c r="D57" t="s">
        <v>2321</v>
      </c>
      <c r="E57" t="s">
        <v>2321</v>
      </c>
      <c r="F57">
        <v>13.167</v>
      </c>
      <c r="G57">
        <v>3.7029999999999998</v>
      </c>
      <c r="H57">
        <v>7.0000000000000007E-2</v>
      </c>
      <c r="I57">
        <v>9.3789999999999996</v>
      </c>
      <c r="J57" t="s">
        <v>2321</v>
      </c>
      <c r="K57">
        <v>1.4999999999999999E-2</v>
      </c>
      <c r="L57">
        <v>13.167</v>
      </c>
    </row>
    <row r="58" spans="1:12" x14ac:dyDescent="0.35">
      <c r="A58" s="104">
        <v>28034</v>
      </c>
      <c r="B58">
        <v>13.595000000000001</v>
      </c>
      <c r="C58">
        <v>1.0999999999999999E-2</v>
      </c>
      <c r="D58" t="s">
        <v>2321</v>
      </c>
      <c r="E58" t="s">
        <v>2321</v>
      </c>
      <c r="F58">
        <v>13.606</v>
      </c>
      <c r="G58">
        <v>3.8260000000000001</v>
      </c>
      <c r="H58">
        <v>7.1999999999999995E-2</v>
      </c>
      <c r="I58">
        <v>9.6920000000000002</v>
      </c>
      <c r="J58" t="s">
        <v>2321</v>
      </c>
      <c r="K58">
        <v>1.4999999999999999E-2</v>
      </c>
      <c r="L58">
        <v>13.606</v>
      </c>
    </row>
    <row r="59" spans="1:12" x14ac:dyDescent="0.35">
      <c r="A59" s="104">
        <v>28065</v>
      </c>
      <c r="B59">
        <v>13.177</v>
      </c>
      <c r="C59">
        <v>0.01</v>
      </c>
      <c r="D59" t="s">
        <v>2321</v>
      </c>
      <c r="E59" t="s">
        <v>2321</v>
      </c>
      <c r="F59">
        <v>13.186999999999999</v>
      </c>
      <c r="G59">
        <v>3.7029999999999998</v>
      </c>
      <c r="H59">
        <v>7.0000000000000007E-2</v>
      </c>
      <c r="I59">
        <v>9.3789999999999996</v>
      </c>
      <c r="J59" t="s">
        <v>2321</v>
      </c>
      <c r="K59">
        <v>3.5000000000000003E-2</v>
      </c>
      <c r="L59">
        <v>13.186999999999999</v>
      </c>
    </row>
    <row r="60" spans="1:12" x14ac:dyDescent="0.35">
      <c r="A60" s="104">
        <v>28095</v>
      </c>
      <c r="B60">
        <v>13.62</v>
      </c>
      <c r="C60">
        <v>0.01</v>
      </c>
      <c r="D60" t="s">
        <v>2321</v>
      </c>
      <c r="E60" t="s">
        <v>2321</v>
      </c>
      <c r="F60">
        <v>13.63</v>
      </c>
      <c r="G60">
        <v>3.8260000000000001</v>
      </c>
      <c r="H60">
        <v>7.1999999999999995E-2</v>
      </c>
      <c r="I60">
        <v>9.6920000000000002</v>
      </c>
      <c r="J60" t="s">
        <v>2321</v>
      </c>
      <c r="K60">
        <v>3.9E-2</v>
      </c>
      <c r="L60">
        <v>13.63</v>
      </c>
    </row>
    <row r="61" spans="1:12" x14ac:dyDescent="0.35">
      <c r="A61" s="104">
        <v>28126</v>
      </c>
      <c r="B61">
        <v>14.64</v>
      </c>
      <c r="C61">
        <v>8.9999999999999993E-3</v>
      </c>
      <c r="D61" t="s">
        <v>2321</v>
      </c>
      <c r="E61" t="s">
        <v>2321</v>
      </c>
      <c r="F61">
        <v>14.648999999999999</v>
      </c>
      <c r="G61">
        <v>4.3159999999999998</v>
      </c>
      <c r="H61">
        <v>8.2000000000000003E-2</v>
      </c>
      <c r="I61">
        <v>10.207000000000001</v>
      </c>
      <c r="J61" t="s">
        <v>2321</v>
      </c>
      <c r="K61">
        <v>4.2999999999999997E-2</v>
      </c>
      <c r="L61">
        <v>14.648999999999999</v>
      </c>
    </row>
    <row r="62" spans="1:12" x14ac:dyDescent="0.35">
      <c r="A62" s="104">
        <v>28157</v>
      </c>
      <c r="B62">
        <v>13.23</v>
      </c>
      <c r="C62">
        <v>8.0000000000000002E-3</v>
      </c>
      <c r="D62" t="s">
        <v>2321</v>
      </c>
      <c r="E62" t="s">
        <v>2321</v>
      </c>
      <c r="F62">
        <v>13.238</v>
      </c>
      <c r="G62">
        <v>3.8980000000000001</v>
      </c>
      <c r="H62">
        <v>7.3999999999999996E-2</v>
      </c>
      <c r="I62">
        <v>9.2189999999999994</v>
      </c>
      <c r="J62" t="s">
        <v>2321</v>
      </c>
      <c r="K62">
        <v>4.5999999999999999E-2</v>
      </c>
      <c r="L62">
        <v>13.238</v>
      </c>
    </row>
    <row r="63" spans="1:12" x14ac:dyDescent="0.35">
      <c r="A63" s="104">
        <v>28185</v>
      </c>
      <c r="B63">
        <v>14.64</v>
      </c>
      <c r="C63">
        <v>8.9999999999999993E-3</v>
      </c>
      <c r="D63" t="s">
        <v>2321</v>
      </c>
      <c r="E63" t="s">
        <v>2321</v>
      </c>
      <c r="F63">
        <v>14.648</v>
      </c>
      <c r="G63">
        <v>4.3159999999999998</v>
      </c>
      <c r="H63">
        <v>8.2000000000000003E-2</v>
      </c>
      <c r="I63">
        <v>10.207000000000001</v>
      </c>
      <c r="J63" t="s">
        <v>2321</v>
      </c>
      <c r="K63">
        <v>4.2999999999999997E-2</v>
      </c>
      <c r="L63">
        <v>14.648</v>
      </c>
    </row>
    <row r="64" spans="1:12" x14ac:dyDescent="0.35">
      <c r="A64" s="104">
        <v>28216</v>
      </c>
      <c r="B64">
        <v>14.164999999999999</v>
      </c>
      <c r="C64">
        <v>8.9999999999999993E-3</v>
      </c>
      <c r="D64" t="s">
        <v>2321</v>
      </c>
      <c r="E64" t="s">
        <v>2321</v>
      </c>
      <c r="F64">
        <v>14.173999999999999</v>
      </c>
      <c r="G64">
        <v>4.1769999999999996</v>
      </c>
      <c r="H64">
        <v>7.9000000000000001E-2</v>
      </c>
      <c r="I64">
        <v>9.8780000000000001</v>
      </c>
      <c r="J64" t="s">
        <v>2321</v>
      </c>
      <c r="K64">
        <v>0.04</v>
      </c>
      <c r="L64">
        <v>14.173999999999999</v>
      </c>
    </row>
    <row r="65" spans="1:12" x14ac:dyDescent="0.35">
      <c r="A65" s="104">
        <v>28246</v>
      </c>
      <c r="B65">
        <v>14.635999999999999</v>
      </c>
      <c r="C65">
        <v>8.9999999999999993E-3</v>
      </c>
      <c r="D65" t="s">
        <v>2321</v>
      </c>
      <c r="E65" t="s">
        <v>2321</v>
      </c>
      <c r="F65">
        <v>14.645</v>
      </c>
      <c r="G65">
        <v>4.3159999999999998</v>
      </c>
      <c r="H65">
        <v>8.2000000000000003E-2</v>
      </c>
      <c r="I65">
        <v>10.207000000000001</v>
      </c>
      <c r="J65" t="s">
        <v>2321</v>
      </c>
      <c r="K65">
        <v>0.04</v>
      </c>
      <c r="L65">
        <v>14.645</v>
      </c>
    </row>
    <row r="66" spans="1:12" x14ac:dyDescent="0.35">
      <c r="A66" s="104">
        <v>28277</v>
      </c>
      <c r="B66">
        <v>14.164</v>
      </c>
      <c r="C66">
        <v>8.9999999999999993E-3</v>
      </c>
      <c r="D66" t="s">
        <v>2321</v>
      </c>
      <c r="E66" t="s">
        <v>2321</v>
      </c>
      <c r="F66">
        <v>14.173</v>
      </c>
      <c r="G66">
        <v>4.1769999999999996</v>
      </c>
      <c r="H66">
        <v>7.9000000000000001E-2</v>
      </c>
      <c r="I66">
        <v>9.8780000000000001</v>
      </c>
      <c r="J66" t="s">
        <v>2321</v>
      </c>
      <c r="K66">
        <v>3.9E-2</v>
      </c>
      <c r="L66">
        <v>14.173</v>
      </c>
    </row>
    <row r="67" spans="1:12" x14ac:dyDescent="0.35">
      <c r="A67" s="104">
        <v>28307</v>
      </c>
      <c r="B67">
        <v>14.609</v>
      </c>
      <c r="C67">
        <v>1.0999999999999999E-2</v>
      </c>
      <c r="D67" t="s">
        <v>2321</v>
      </c>
      <c r="E67" t="s">
        <v>2321</v>
      </c>
      <c r="F67">
        <v>14.619</v>
      </c>
      <c r="G67">
        <v>4.3159999999999998</v>
      </c>
      <c r="H67">
        <v>8.2000000000000003E-2</v>
      </c>
      <c r="I67">
        <v>10.207000000000001</v>
      </c>
      <c r="J67" t="s">
        <v>2321</v>
      </c>
      <c r="K67">
        <v>1.4E-2</v>
      </c>
      <c r="L67">
        <v>14.619</v>
      </c>
    </row>
    <row r="68" spans="1:12" x14ac:dyDescent="0.35">
      <c r="A68" s="104">
        <v>28338</v>
      </c>
      <c r="B68">
        <v>14.624000000000001</v>
      </c>
      <c r="C68">
        <v>0.01</v>
      </c>
      <c r="D68" t="s">
        <v>2321</v>
      </c>
      <c r="E68" t="s">
        <v>2321</v>
      </c>
      <c r="F68">
        <v>14.635</v>
      </c>
      <c r="G68">
        <v>4.3159999999999998</v>
      </c>
      <c r="H68">
        <v>8.2000000000000003E-2</v>
      </c>
      <c r="I68">
        <v>10.207000000000001</v>
      </c>
      <c r="J68" t="s">
        <v>2321</v>
      </c>
      <c r="K68">
        <v>2.9000000000000001E-2</v>
      </c>
      <c r="L68">
        <v>14.635</v>
      </c>
    </row>
    <row r="69" spans="1:12" x14ac:dyDescent="0.35">
      <c r="A69" s="104">
        <v>28369</v>
      </c>
      <c r="B69">
        <v>14.157999999999999</v>
      </c>
      <c r="C69">
        <v>0.01</v>
      </c>
      <c r="D69" t="s">
        <v>2321</v>
      </c>
      <c r="E69" t="s">
        <v>2321</v>
      </c>
      <c r="F69">
        <v>14.167999999999999</v>
      </c>
      <c r="G69">
        <v>4.1769999999999996</v>
      </c>
      <c r="H69">
        <v>7.9000000000000001E-2</v>
      </c>
      <c r="I69">
        <v>9.8780000000000001</v>
      </c>
      <c r="J69" t="s">
        <v>2321</v>
      </c>
      <c r="K69">
        <v>3.4000000000000002E-2</v>
      </c>
      <c r="L69">
        <v>14.167999999999999</v>
      </c>
    </row>
    <row r="70" spans="1:12" x14ac:dyDescent="0.35">
      <c r="A70" s="104">
        <v>28399</v>
      </c>
      <c r="B70">
        <v>14.632999999999999</v>
      </c>
      <c r="C70">
        <v>1.0999999999999999E-2</v>
      </c>
      <c r="D70" t="s">
        <v>2321</v>
      </c>
      <c r="E70" t="s">
        <v>2321</v>
      </c>
      <c r="F70">
        <v>14.643000000000001</v>
      </c>
      <c r="G70">
        <v>4.3159999999999998</v>
      </c>
      <c r="H70">
        <v>8.2000000000000003E-2</v>
      </c>
      <c r="I70">
        <v>10.207000000000001</v>
      </c>
      <c r="J70" t="s">
        <v>2321</v>
      </c>
      <c r="K70">
        <v>3.7999999999999999E-2</v>
      </c>
      <c r="L70">
        <v>14.643000000000001</v>
      </c>
    </row>
    <row r="71" spans="1:12" x14ac:dyDescent="0.35">
      <c r="A71" s="104">
        <v>28430</v>
      </c>
      <c r="B71">
        <v>14.153</v>
      </c>
      <c r="C71">
        <v>7.0000000000000001E-3</v>
      </c>
      <c r="D71" t="s">
        <v>2321</v>
      </c>
      <c r="E71" t="s">
        <v>2321</v>
      </c>
      <c r="F71">
        <v>14.16</v>
      </c>
      <c r="G71">
        <v>4.1769999999999996</v>
      </c>
      <c r="H71">
        <v>7.9000000000000001E-2</v>
      </c>
      <c r="I71">
        <v>9.8780000000000001</v>
      </c>
      <c r="J71" t="s">
        <v>2321</v>
      </c>
      <c r="K71">
        <v>2.5999999999999999E-2</v>
      </c>
      <c r="L71">
        <v>14.16</v>
      </c>
    </row>
    <row r="72" spans="1:12" x14ac:dyDescent="0.35">
      <c r="A72" s="104">
        <v>28460</v>
      </c>
      <c r="B72">
        <v>14.616</v>
      </c>
      <c r="C72">
        <v>7.0000000000000001E-3</v>
      </c>
      <c r="D72" t="s">
        <v>2321</v>
      </c>
      <c r="E72" t="s">
        <v>2321</v>
      </c>
      <c r="F72">
        <v>14.622999999999999</v>
      </c>
      <c r="G72">
        <v>4.3159999999999998</v>
      </c>
      <c r="H72">
        <v>8.2000000000000003E-2</v>
      </c>
      <c r="I72">
        <v>10.207000000000001</v>
      </c>
      <c r="J72" t="s">
        <v>2321</v>
      </c>
      <c r="K72">
        <v>1.7999999999999999E-2</v>
      </c>
      <c r="L72">
        <v>14.622999999999999</v>
      </c>
    </row>
    <row r="73" spans="1:12" x14ac:dyDescent="0.35">
      <c r="A73" s="104">
        <v>28491</v>
      </c>
      <c r="B73">
        <v>16.228000000000002</v>
      </c>
      <c r="C73">
        <v>7.0000000000000001E-3</v>
      </c>
      <c r="D73" t="s">
        <v>2321</v>
      </c>
      <c r="E73" t="s">
        <v>2321</v>
      </c>
      <c r="F73">
        <v>16.234999999999999</v>
      </c>
      <c r="G73">
        <v>4.9539999999999997</v>
      </c>
      <c r="H73">
        <v>9.4E-2</v>
      </c>
      <c r="I73">
        <v>11.157</v>
      </c>
      <c r="J73" t="s">
        <v>2321</v>
      </c>
      <c r="K73">
        <v>0.03</v>
      </c>
      <c r="L73">
        <v>16.234999999999999</v>
      </c>
    </row>
    <row r="74" spans="1:12" x14ac:dyDescent="0.35">
      <c r="A74" s="104">
        <v>28522</v>
      </c>
      <c r="B74">
        <v>14.659000000000001</v>
      </c>
      <c r="C74">
        <v>7.0000000000000001E-3</v>
      </c>
      <c r="D74" t="s">
        <v>2321</v>
      </c>
      <c r="E74" t="s">
        <v>2321</v>
      </c>
      <c r="F74">
        <v>14.664999999999999</v>
      </c>
      <c r="G74">
        <v>4.4749999999999996</v>
      </c>
      <c r="H74">
        <v>8.5000000000000006E-2</v>
      </c>
      <c r="I74">
        <v>10.077</v>
      </c>
      <c r="J74" t="s">
        <v>2321</v>
      </c>
      <c r="K74">
        <v>2.9000000000000001E-2</v>
      </c>
      <c r="L74">
        <v>14.664999999999999</v>
      </c>
    </row>
    <row r="75" spans="1:12" x14ac:dyDescent="0.35">
      <c r="A75" s="104">
        <v>28550</v>
      </c>
      <c r="B75">
        <v>16.23</v>
      </c>
      <c r="C75">
        <v>7.0000000000000001E-3</v>
      </c>
      <c r="D75" t="s">
        <v>2321</v>
      </c>
      <c r="E75" t="s">
        <v>2321</v>
      </c>
      <c r="F75">
        <v>16.236999999999998</v>
      </c>
      <c r="G75">
        <v>4.9539999999999997</v>
      </c>
      <c r="H75">
        <v>9.4E-2</v>
      </c>
      <c r="I75">
        <v>11.157</v>
      </c>
      <c r="J75" t="s">
        <v>2321</v>
      </c>
      <c r="K75">
        <v>3.2000000000000001E-2</v>
      </c>
      <c r="L75">
        <v>16.236999999999998</v>
      </c>
    </row>
    <row r="76" spans="1:12" x14ac:dyDescent="0.35">
      <c r="A76" s="104">
        <v>28581</v>
      </c>
      <c r="B76">
        <v>15.686999999999999</v>
      </c>
      <c r="C76">
        <v>6.0000000000000001E-3</v>
      </c>
      <c r="D76" t="s">
        <v>2321</v>
      </c>
      <c r="E76" t="s">
        <v>2321</v>
      </c>
      <c r="F76">
        <v>15.694000000000001</v>
      </c>
      <c r="G76">
        <v>4.7939999999999996</v>
      </c>
      <c r="H76">
        <v>9.0999999999999998E-2</v>
      </c>
      <c r="I76">
        <v>10.797000000000001</v>
      </c>
      <c r="J76" t="s">
        <v>2321</v>
      </c>
      <c r="K76">
        <v>1.2E-2</v>
      </c>
      <c r="L76">
        <v>15.694000000000001</v>
      </c>
    </row>
    <row r="77" spans="1:12" x14ac:dyDescent="0.35">
      <c r="A77" s="104">
        <v>28611</v>
      </c>
      <c r="B77">
        <v>16.209</v>
      </c>
      <c r="C77">
        <v>7.0000000000000001E-3</v>
      </c>
      <c r="D77" t="s">
        <v>2321</v>
      </c>
      <c r="E77" t="s">
        <v>2321</v>
      </c>
      <c r="F77">
        <v>16.216000000000001</v>
      </c>
      <c r="G77">
        <v>4.9539999999999997</v>
      </c>
      <c r="H77">
        <v>9.4E-2</v>
      </c>
      <c r="I77">
        <v>11.157</v>
      </c>
      <c r="J77" t="s">
        <v>2321</v>
      </c>
      <c r="K77">
        <v>1.0999999999999999E-2</v>
      </c>
      <c r="L77">
        <v>16.216000000000001</v>
      </c>
    </row>
    <row r="78" spans="1:12" x14ac:dyDescent="0.35">
      <c r="A78" s="104">
        <v>28642</v>
      </c>
      <c r="B78">
        <v>15.686999999999999</v>
      </c>
      <c r="C78">
        <v>6.0000000000000001E-3</v>
      </c>
      <c r="D78" t="s">
        <v>2321</v>
      </c>
      <c r="E78" t="s">
        <v>2321</v>
      </c>
      <c r="F78">
        <v>15.693</v>
      </c>
      <c r="G78">
        <v>4.7939999999999996</v>
      </c>
      <c r="H78">
        <v>9.0999999999999998E-2</v>
      </c>
      <c r="I78">
        <v>10.797000000000001</v>
      </c>
      <c r="J78" t="s">
        <v>2321</v>
      </c>
      <c r="K78">
        <v>1.0999999999999999E-2</v>
      </c>
      <c r="L78">
        <v>15.693</v>
      </c>
    </row>
    <row r="79" spans="1:12" x14ac:dyDescent="0.35">
      <c r="A79" s="104">
        <v>28672</v>
      </c>
      <c r="B79">
        <v>16.210999999999999</v>
      </c>
      <c r="C79">
        <v>5.0000000000000001E-3</v>
      </c>
      <c r="D79" t="s">
        <v>2321</v>
      </c>
      <c r="E79" t="s">
        <v>2321</v>
      </c>
      <c r="F79">
        <v>16.216000000000001</v>
      </c>
      <c r="G79">
        <v>4.9539999999999997</v>
      </c>
      <c r="H79">
        <v>9.4E-2</v>
      </c>
      <c r="I79">
        <v>11.157</v>
      </c>
      <c r="J79" t="s">
        <v>2321</v>
      </c>
      <c r="K79">
        <v>1.0999999999999999E-2</v>
      </c>
      <c r="L79">
        <v>16.216000000000001</v>
      </c>
    </row>
    <row r="80" spans="1:12" x14ac:dyDescent="0.35">
      <c r="A80" s="104">
        <v>28703</v>
      </c>
      <c r="B80">
        <v>16.228000000000002</v>
      </c>
      <c r="C80">
        <v>1.0999999999999999E-2</v>
      </c>
      <c r="D80" t="s">
        <v>2321</v>
      </c>
      <c r="E80" t="s">
        <v>2321</v>
      </c>
      <c r="F80">
        <v>16.239000000000001</v>
      </c>
      <c r="G80">
        <v>4.9539999999999997</v>
      </c>
      <c r="H80">
        <v>9.4E-2</v>
      </c>
      <c r="I80">
        <v>11.157</v>
      </c>
      <c r="J80" t="s">
        <v>2321</v>
      </c>
      <c r="K80">
        <v>3.4000000000000002E-2</v>
      </c>
      <c r="L80">
        <v>16.239000000000001</v>
      </c>
    </row>
    <row r="81" spans="1:12" x14ac:dyDescent="0.35">
      <c r="A81" s="104">
        <v>28734</v>
      </c>
      <c r="B81">
        <v>15.695</v>
      </c>
      <c r="C81">
        <v>8.0000000000000002E-3</v>
      </c>
      <c r="D81" t="s">
        <v>2321</v>
      </c>
      <c r="E81" t="s">
        <v>2321</v>
      </c>
      <c r="F81">
        <v>15.702999999999999</v>
      </c>
      <c r="G81">
        <v>4.7939999999999996</v>
      </c>
      <c r="H81">
        <v>9.0999999999999998E-2</v>
      </c>
      <c r="I81">
        <v>10.797000000000001</v>
      </c>
      <c r="J81" t="s">
        <v>2321</v>
      </c>
      <c r="K81">
        <v>2.1000000000000001E-2</v>
      </c>
      <c r="L81">
        <v>15.702999999999999</v>
      </c>
    </row>
    <row r="82" spans="1:12" x14ac:dyDescent="0.35">
      <c r="A82" s="104">
        <v>28764</v>
      </c>
      <c r="B82">
        <v>16.23</v>
      </c>
      <c r="C82">
        <v>8.9999999999999993E-3</v>
      </c>
      <c r="D82" t="s">
        <v>2321</v>
      </c>
      <c r="E82" t="s">
        <v>2321</v>
      </c>
      <c r="F82">
        <v>16.239000000000001</v>
      </c>
      <c r="G82">
        <v>4.9539999999999997</v>
      </c>
      <c r="H82">
        <v>9.4E-2</v>
      </c>
      <c r="I82">
        <v>11.157</v>
      </c>
      <c r="J82" t="s">
        <v>2321</v>
      </c>
      <c r="K82">
        <v>3.4000000000000002E-2</v>
      </c>
      <c r="L82">
        <v>16.239000000000001</v>
      </c>
    </row>
    <row r="83" spans="1:12" x14ac:dyDescent="0.35">
      <c r="A83" s="104">
        <v>28795</v>
      </c>
      <c r="B83">
        <v>15.706</v>
      </c>
      <c r="C83">
        <v>7.0000000000000001E-3</v>
      </c>
      <c r="D83" t="s">
        <v>2321</v>
      </c>
      <c r="E83" t="s">
        <v>2321</v>
      </c>
      <c r="F83">
        <v>15.712999999999999</v>
      </c>
      <c r="G83">
        <v>4.7939999999999996</v>
      </c>
      <c r="H83">
        <v>9.0999999999999998E-2</v>
      </c>
      <c r="I83">
        <v>10.797000000000001</v>
      </c>
      <c r="J83" t="s">
        <v>2321</v>
      </c>
      <c r="K83">
        <v>3.1E-2</v>
      </c>
      <c r="L83">
        <v>15.712999999999999</v>
      </c>
    </row>
    <row r="84" spans="1:12" x14ac:dyDescent="0.35">
      <c r="A84" s="104">
        <v>28825</v>
      </c>
      <c r="B84">
        <v>16.221</v>
      </c>
      <c r="C84">
        <v>8.0000000000000002E-3</v>
      </c>
      <c r="D84" t="s">
        <v>2321</v>
      </c>
      <c r="E84" t="s">
        <v>2321</v>
      </c>
      <c r="F84">
        <v>16.228999999999999</v>
      </c>
      <c r="G84">
        <v>4.9539999999999997</v>
      </c>
      <c r="H84">
        <v>9.4E-2</v>
      </c>
      <c r="I84">
        <v>11.157</v>
      </c>
      <c r="J84" t="s">
        <v>2321</v>
      </c>
      <c r="K84">
        <v>2.4E-2</v>
      </c>
      <c r="L84">
        <v>16.228999999999999</v>
      </c>
    </row>
    <row r="85" spans="1:12" x14ac:dyDescent="0.35">
      <c r="A85" s="104">
        <v>28856</v>
      </c>
      <c r="B85">
        <v>17.114000000000001</v>
      </c>
      <c r="C85">
        <v>8.9999999999999993E-3</v>
      </c>
      <c r="D85" t="s">
        <v>2321</v>
      </c>
      <c r="E85" t="s">
        <v>2321</v>
      </c>
      <c r="F85">
        <v>17.123000000000001</v>
      </c>
      <c r="G85">
        <v>5.8</v>
      </c>
      <c r="H85">
        <v>0.11</v>
      </c>
      <c r="I85">
        <v>11.192</v>
      </c>
      <c r="J85" t="s">
        <v>2321</v>
      </c>
      <c r="K85">
        <v>2.1000000000000001E-2</v>
      </c>
      <c r="L85">
        <v>17.123000000000001</v>
      </c>
    </row>
    <row r="86" spans="1:12" x14ac:dyDescent="0.35">
      <c r="A86" s="104">
        <v>28887</v>
      </c>
      <c r="B86">
        <v>15.47</v>
      </c>
      <c r="C86">
        <v>0.01</v>
      </c>
      <c r="D86" t="s">
        <v>2321</v>
      </c>
      <c r="E86" t="s">
        <v>2321</v>
      </c>
      <c r="F86">
        <v>15.48</v>
      </c>
      <c r="G86">
        <v>5.2389999999999999</v>
      </c>
      <c r="H86">
        <v>9.9000000000000005E-2</v>
      </c>
      <c r="I86">
        <v>10.109</v>
      </c>
      <c r="J86" t="s">
        <v>2321</v>
      </c>
      <c r="K86">
        <v>3.3000000000000002E-2</v>
      </c>
      <c r="L86">
        <v>15.48</v>
      </c>
    </row>
    <row r="87" spans="1:12" x14ac:dyDescent="0.35">
      <c r="A87" s="104">
        <v>28915</v>
      </c>
      <c r="B87">
        <v>17.132000000000001</v>
      </c>
      <c r="C87">
        <v>1.4999999999999999E-2</v>
      </c>
      <c r="D87" t="s">
        <v>2321</v>
      </c>
      <c r="E87" t="s">
        <v>2321</v>
      </c>
      <c r="F87">
        <v>17.146000000000001</v>
      </c>
      <c r="G87">
        <v>5.8</v>
      </c>
      <c r="H87">
        <v>0.11</v>
      </c>
      <c r="I87">
        <v>11.192</v>
      </c>
      <c r="J87" t="s">
        <v>2321</v>
      </c>
      <c r="K87">
        <v>4.3999999999999997E-2</v>
      </c>
      <c r="L87">
        <v>17.146000000000001</v>
      </c>
    </row>
    <row r="88" spans="1:12" x14ac:dyDescent="0.35">
      <c r="A88" s="104">
        <v>28946</v>
      </c>
      <c r="B88">
        <v>16.574999999999999</v>
      </c>
      <c r="C88">
        <v>8.0000000000000002E-3</v>
      </c>
      <c r="D88" t="s">
        <v>2321</v>
      </c>
      <c r="E88" t="s">
        <v>2321</v>
      </c>
      <c r="F88">
        <v>16.582999999999998</v>
      </c>
      <c r="G88">
        <v>5.6130000000000004</v>
      </c>
      <c r="H88">
        <v>0.106</v>
      </c>
      <c r="I88">
        <v>10.831</v>
      </c>
      <c r="J88" t="s">
        <v>2321</v>
      </c>
      <c r="K88">
        <v>3.3000000000000002E-2</v>
      </c>
      <c r="L88">
        <v>16.582999999999998</v>
      </c>
    </row>
    <row r="89" spans="1:12" x14ac:dyDescent="0.35">
      <c r="A89" s="104">
        <v>28976</v>
      </c>
      <c r="B89">
        <v>17.123999999999999</v>
      </c>
      <c r="C89">
        <v>1.2999999999999999E-2</v>
      </c>
      <c r="D89" t="s">
        <v>2321</v>
      </c>
      <c r="E89" t="s">
        <v>2321</v>
      </c>
      <c r="F89">
        <v>17.138000000000002</v>
      </c>
      <c r="G89">
        <v>5.8</v>
      </c>
      <c r="H89">
        <v>0.11</v>
      </c>
      <c r="I89">
        <v>11.192</v>
      </c>
      <c r="J89" t="s">
        <v>2321</v>
      </c>
      <c r="K89">
        <v>3.5000000000000003E-2</v>
      </c>
      <c r="L89">
        <v>17.138000000000002</v>
      </c>
    </row>
    <row r="90" spans="1:12" x14ac:dyDescent="0.35">
      <c r="A90" s="104">
        <v>29007</v>
      </c>
      <c r="B90">
        <v>16.571000000000002</v>
      </c>
      <c r="C90">
        <v>0.01</v>
      </c>
      <c r="D90" t="s">
        <v>2321</v>
      </c>
      <c r="E90" t="s">
        <v>2321</v>
      </c>
      <c r="F90">
        <v>16.581</v>
      </c>
      <c r="G90">
        <v>5.6130000000000004</v>
      </c>
      <c r="H90">
        <v>0.106</v>
      </c>
      <c r="I90">
        <v>10.831</v>
      </c>
      <c r="J90" t="s">
        <v>2321</v>
      </c>
      <c r="K90">
        <v>3.1E-2</v>
      </c>
      <c r="L90">
        <v>16.581</v>
      </c>
    </row>
    <row r="91" spans="1:12" x14ac:dyDescent="0.35">
      <c r="A91" s="104">
        <v>29037</v>
      </c>
      <c r="B91">
        <v>17.122</v>
      </c>
      <c r="C91">
        <v>0.01</v>
      </c>
      <c r="D91" t="s">
        <v>2321</v>
      </c>
      <c r="E91" t="s">
        <v>2321</v>
      </c>
      <c r="F91">
        <v>17.132000000000001</v>
      </c>
      <c r="G91">
        <v>5.8</v>
      </c>
      <c r="H91">
        <v>0.11</v>
      </c>
      <c r="I91">
        <v>11.192</v>
      </c>
      <c r="J91" t="s">
        <v>2321</v>
      </c>
      <c r="K91">
        <v>0.03</v>
      </c>
      <c r="L91">
        <v>17.132000000000001</v>
      </c>
    </row>
    <row r="92" spans="1:12" x14ac:dyDescent="0.35">
      <c r="A92" s="104">
        <v>29068</v>
      </c>
      <c r="B92">
        <v>17.131</v>
      </c>
      <c r="C92">
        <v>0.01</v>
      </c>
      <c r="D92" t="s">
        <v>2321</v>
      </c>
      <c r="E92" t="s">
        <v>2321</v>
      </c>
      <c r="F92">
        <v>17.141999999999999</v>
      </c>
      <c r="G92">
        <v>5.8</v>
      </c>
      <c r="H92">
        <v>0.11</v>
      </c>
      <c r="I92">
        <v>11.192</v>
      </c>
      <c r="J92" t="s">
        <v>2321</v>
      </c>
      <c r="K92">
        <v>0.04</v>
      </c>
      <c r="L92">
        <v>17.141999999999999</v>
      </c>
    </row>
    <row r="93" spans="1:12" x14ac:dyDescent="0.35">
      <c r="A93" s="104">
        <v>29099</v>
      </c>
      <c r="B93">
        <v>16.581</v>
      </c>
      <c r="C93">
        <v>8.0000000000000002E-3</v>
      </c>
      <c r="D93" t="s">
        <v>2321</v>
      </c>
      <c r="E93" t="s">
        <v>2321</v>
      </c>
      <c r="F93">
        <v>16.588000000000001</v>
      </c>
      <c r="G93">
        <v>5.6130000000000004</v>
      </c>
      <c r="H93">
        <v>0.106</v>
      </c>
      <c r="I93">
        <v>10.831</v>
      </c>
      <c r="J93" t="s">
        <v>2321</v>
      </c>
      <c r="K93">
        <v>3.7999999999999999E-2</v>
      </c>
      <c r="L93">
        <v>16.588000000000001</v>
      </c>
    </row>
    <row r="94" spans="1:12" x14ac:dyDescent="0.35">
      <c r="A94" s="104">
        <v>29129</v>
      </c>
      <c r="B94">
        <v>17.131</v>
      </c>
      <c r="C94">
        <v>7.0000000000000001E-3</v>
      </c>
      <c r="D94" t="s">
        <v>2321</v>
      </c>
      <c r="E94" t="s">
        <v>2321</v>
      </c>
      <c r="F94">
        <v>17.138000000000002</v>
      </c>
      <c r="G94">
        <v>5.8</v>
      </c>
      <c r="H94">
        <v>0.11</v>
      </c>
      <c r="I94">
        <v>11.192</v>
      </c>
      <c r="J94" t="s">
        <v>2321</v>
      </c>
      <c r="K94">
        <v>3.5999999999999997E-2</v>
      </c>
      <c r="L94">
        <v>17.138000000000002</v>
      </c>
    </row>
    <row r="95" spans="1:12" x14ac:dyDescent="0.35">
      <c r="A95" s="104">
        <v>29160</v>
      </c>
      <c r="B95">
        <v>16.581</v>
      </c>
      <c r="C95">
        <v>1.0999999999999999E-2</v>
      </c>
      <c r="D95" t="s">
        <v>2321</v>
      </c>
      <c r="E95" t="s">
        <v>2321</v>
      </c>
      <c r="F95">
        <v>16.591999999999999</v>
      </c>
      <c r="G95">
        <v>5.6130000000000004</v>
      </c>
      <c r="H95">
        <v>0.106</v>
      </c>
      <c r="I95">
        <v>10.831</v>
      </c>
      <c r="J95" t="s">
        <v>2321</v>
      </c>
      <c r="K95">
        <v>4.1000000000000002E-2</v>
      </c>
      <c r="L95">
        <v>16.591999999999999</v>
      </c>
    </row>
    <row r="96" spans="1:12" x14ac:dyDescent="0.35">
      <c r="A96" s="104">
        <v>29190</v>
      </c>
      <c r="B96">
        <v>17.125</v>
      </c>
      <c r="C96">
        <v>1.2E-2</v>
      </c>
      <c r="D96" t="s">
        <v>2321</v>
      </c>
      <c r="E96" t="s">
        <v>2321</v>
      </c>
      <c r="F96">
        <v>17.137</v>
      </c>
      <c r="G96">
        <v>5.8</v>
      </c>
      <c r="H96">
        <v>0.11</v>
      </c>
      <c r="I96">
        <v>11.192</v>
      </c>
      <c r="J96" t="s">
        <v>2321</v>
      </c>
      <c r="K96">
        <v>3.5000000000000003E-2</v>
      </c>
      <c r="L96">
        <v>17.137</v>
      </c>
    </row>
    <row r="97" spans="1:12" x14ac:dyDescent="0.35">
      <c r="A97" s="104">
        <v>29221</v>
      </c>
      <c r="B97">
        <v>19.661999999999999</v>
      </c>
      <c r="C97">
        <v>1.2999999999999999E-2</v>
      </c>
      <c r="D97" t="s">
        <v>2321</v>
      </c>
      <c r="E97" t="s">
        <v>2321</v>
      </c>
      <c r="F97">
        <v>19.675000000000001</v>
      </c>
      <c r="G97">
        <v>6.7530000000000001</v>
      </c>
      <c r="H97">
        <v>0.16700000000000001</v>
      </c>
      <c r="I97">
        <v>12.712</v>
      </c>
      <c r="J97" t="s">
        <v>2321</v>
      </c>
      <c r="K97">
        <v>4.2999999999999997E-2</v>
      </c>
      <c r="L97">
        <v>19.675000000000001</v>
      </c>
    </row>
    <row r="98" spans="1:12" x14ac:dyDescent="0.35">
      <c r="A98" s="104">
        <v>29252</v>
      </c>
      <c r="B98">
        <v>18.396000000000001</v>
      </c>
      <c r="C98">
        <v>1.2E-2</v>
      </c>
      <c r="D98" t="s">
        <v>2321</v>
      </c>
      <c r="E98" t="s">
        <v>2321</v>
      </c>
      <c r="F98">
        <v>18.407</v>
      </c>
      <c r="G98">
        <v>6.3170000000000002</v>
      </c>
      <c r="H98">
        <v>0.156</v>
      </c>
      <c r="I98">
        <v>11.891999999999999</v>
      </c>
      <c r="J98" t="s">
        <v>2321</v>
      </c>
      <c r="K98">
        <v>4.2000000000000003E-2</v>
      </c>
      <c r="L98">
        <v>18.407</v>
      </c>
    </row>
    <row r="99" spans="1:12" x14ac:dyDescent="0.35">
      <c r="A99" s="104">
        <v>29281</v>
      </c>
      <c r="B99">
        <v>19.66</v>
      </c>
      <c r="C99">
        <v>8.0000000000000002E-3</v>
      </c>
      <c r="D99" t="s">
        <v>2321</v>
      </c>
      <c r="E99" t="s">
        <v>2321</v>
      </c>
      <c r="F99">
        <v>19.667999999999999</v>
      </c>
      <c r="G99">
        <v>6.7530000000000001</v>
      </c>
      <c r="H99">
        <v>0.16700000000000001</v>
      </c>
      <c r="I99">
        <v>12.712</v>
      </c>
      <c r="J99" t="s">
        <v>2321</v>
      </c>
      <c r="K99">
        <v>3.6999999999999998E-2</v>
      </c>
      <c r="L99">
        <v>19.667999999999999</v>
      </c>
    </row>
    <row r="100" spans="1:12" x14ac:dyDescent="0.35">
      <c r="A100" s="104">
        <v>29312</v>
      </c>
      <c r="B100">
        <v>19.02</v>
      </c>
      <c r="C100">
        <v>8.0000000000000002E-3</v>
      </c>
      <c r="D100" t="s">
        <v>2321</v>
      </c>
      <c r="E100" t="s">
        <v>2321</v>
      </c>
      <c r="F100">
        <v>19.027000000000001</v>
      </c>
      <c r="G100">
        <v>6.5350000000000001</v>
      </c>
      <c r="H100">
        <v>0.161</v>
      </c>
      <c r="I100">
        <v>12.302</v>
      </c>
      <c r="J100" t="s">
        <v>2321</v>
      </c>
      <c r="K100">
        <v>2.9000000000000001E-2</v>
      </c>
      <c r="L100">
        <v>19.027000000000001</v>
      </c>
    </row>
    <row r="101" spans="1:12" x14ac:dyDescent="0.35">
      <c r="A101" s="104">
        <v>29342</v>
      </c>
      <c r="B101">
        <v>19.640999999999998</v>
      </c>
      <c r="C101">
        <v>8.9999999999999993E-3</v>
      </c>
      <c r="D101" t="s">
        <v>2321</v>
      </c>
      <c r="E101" t="s">
        <v>2321</v>
      </c>
      <c r="F101">
        <v>19.651</v>
      </c>
      <c r="G101">
        <v>6.7530000000000001</v>
      </c>
      <c r="H101">
        <v>0.16700000000000001</v>
      </c>
      <c r="I101">
        <v>12.712</v>
      </c>
      <c r="J101" t="s">
        <v>2321</v>
      </c>
      <c r="K101">
        <v>1.9E-2</v>
      </c>
      <c r="L101">
        <v>19.651</v>
      </c>
    </row>
    <row r="102" spans="1:12" x14ac:dyDescent="0.35">
      <c r="A102" s="104">
        <v>29373</v>
      </c>
      <c r="B102">
        <v>19.004999999999999</v>
      </c>
      <c r="C102">
        <v>7.0000000000000001E-3</v>
      </c>
      <c r="D102" t="s">
        <v>2321</v>
      </c>
      <c r="E102" t="s">
        <v>2321</v>
      </c>
      <c r="F102">
        <v>19.012</v>
      </c>
      <c r="G102">
        <v>6.5350000000000001</v>
      </c>
      <c r="H102">
        <v>0.161</v>
      </c>
      <c r="I102">
        <v>12.302</v>
      </c>
      <c r="J102" t="s">
        <v>2321</v>
      </c>
      <c r="K102">
        <v>1.2999999999999999E-2</v>
      </c>
      <c r="L102">
        <v>19.012</v>
      </c>
    </row>
    <row r="103" spans="1:12" x14ac:dyDescent="0.35">
      <c r="A103" s="104">
        <v>29403</v>
      </c>
      <c r="B103">
        <v>19.646000000000001</v>
      </c>
      <c r="C103">
        <v>6.0000000000000001E-3</v>
      </c>
      <c r="D103" t="s">
        <v>2321</v>
      </c>
      <c r="E103" t="s">
        <v>2321</v>
      </c>
      <c r="F103">
        <v>19.652999999999999</v>
      </c>
      <c r="G103">
        <v>6.7530000000000001</v>
      </c>
      <c r="H103">
        <v>0.16700000000000001</v>
      </c>
      <c r="I103">
        <v>12.712</v>
      </c>
      <c r="J103" t="s">
        <v>2321</v>
      </c>
      <c r="K103">
        <v>2.1000000000000001E-2</v>
      </c>
      <c r="L103">
        <v>19.652999999999999</v>
      </c>
    </row>
    <row r="104" spans="1:12" x14ac:dyDescent="0.35">
      <c r="A104" s="104">
        <v>29434</v>
      </c>
      <c r="B104">
        <v>19.655000000000001</v>
      </c>
      <c r="C104">
        <v>8.0000000000000002E-3</v>
      </c>
      <c r="D104" t="s">
        <v>2321</v>
      </c>
      <c r="E104" t="s">
        <v>2321</v>
      </c>
      <c r="F104">
        <v>19.663</v>
      </c>
      <c r="G104">
        <v>6.7530000000000001</v>
      </c>
      <c r="H104">
        <v>0.16700000000000001</v>
      </c>
      <c r="I104">
        <v>12.712</v>
      </c>
      <c r="J104" t="s">
        <v>2321</v>
      </c>
      <c r="K104">
        <v>3.2000000000000001E-2</v>
      </c>
      <c r="L104">
        <v>19.663</v>
      </c>
    </row>
    <row r="105" spans="1:12" x14ac:dyDescent="0.35">
      <c r="A105" s="104">
        <v>29465</v>
      </c>
      <c r="B105">
        <v>19.021999999999998</v>
      </c>
      <c r="C105">
        <v>7.0000000000000001E-3</v>
      </c>
      <c r="D105" t="s">
        <v>2321</v>
      </c>
      <c r="E105" t="s">
        <v>2321</v>
      </c>
      <c r="F105">
        <v>19.029</v>
      </c>
      <c r="G105">
        <v>6.5350000000000001</v>
      </c>
      <c r="H105">
        <v>0.161</v>
      </c>
      <c r="I105">
        <v>12.302</v>
      </c>
      <c r="J105" t="s">
        <v>2321</v>
      </c>
      <c r="K105">
        <v>0.03</v>
      </c>
      <c r="L105">
        <v>19.029</v>
      </c>
    </row>
    <row r="106" spans="1:12" x14ac:dyDescent="0.35">
      <c r="A106" s="104">
        <v>29495</v>
      </c>
      <c r="B106">
        <v>19.661000000000001</v>
      </c>
      <c r="C106">
        <v>7.0000000000000001E-3</v>
      </c>
      <c r="D106" t="s">
        <v>2321</v>
      </c>
      <c r="E106" t="s">
        <v>2321</v>
      </c>
      <c r="F106">
        <v>19.667999999999999</v>
      </c>
      <c r="G106">
        <v>6.7530000000000001</v>
      </c>
      <c r="H106">
        <v>0.16700000000000001</v>
      </c>
      <c r="I106">
        <v>12.712</v>
      </c>
      <c r="J106" t="s">
        <v>2321</v>
      </c>
      <c r="K106">
        <v>3.5999999999999997E-2</v>
      </c>
      <c r="L106">
        <v>19.667999999999999</v>
      </c>
    </row>
    <row r="107" spans="1:12" x14ac:dyDescent="0.35">
      <c r="A107" s="104">
        <v>29526</v>
      </c>
      <c r="B107">
        <v>19.026</v>
      </c>
      <c r="C107">
        <v>7.0000000000000001E-3</v>
      </c>
      <c r="D107" t="s">
        <v>2321</v>
      </c>
      <c r="E107" t="s">
        <v>2321</v>
      </c>
      <c r="F107">
        <v>19.032</v>
      </c>
      <c r="G107">
        <v>6.5350000000000001</v>
      </c>
      <c r="H107">
        <v>0.161</v>
      </c>
      <c r="I107">
        <v>12.302</v>
      </c>
      <c r="J107" t="s">
        <v>2321</v>
      </c>
      <c r="K107">
        <v>3.4000000000000002E-2</v>
      </c>
      <c r="L107">
        <v>19.032</v>
      </c>
    </row>
    <row r="108" spans="1:12" x14ac:dyDescent="0.35">
      <c r="A108" s="104">
        <v>29556</v>
      </c>
      <c r="B108">
        <v>19.655000000000001</v>
      </c>
      <c r="C108">
        <v>8.0000000000000002E-3</v>
      </c>
      <c r="D108" t="s">
        <v>2321</v>
      </c>
      <c r="E108" t="s">
        <v>2321</v>
      </c>
      <c r="F108">
        <v>19.663</v>
      </c>
      <c r="G108">
        <v>6.7530000000000001</v>
      </c>
      <c r="H108">
        <v>0.16700000000000001</v>
      </c>
      <c r="I108">
        <v>12.712</v>
      </c>
      <c r="J108" t="s">
        <v>2321</v>
      </c>
      <c r="K108">
        <v>3.1E-2</v>
      </c>
      <c r="L108">
        <v>19.663</v>
      </c>
    </row>
    <row r="109" spans="1:12" x14ac:dyDescent="0.35">
      <c r="A109" s="104">
        <v>29587</v>
      </c>
      <c r="B109">
        <v>19.885000000000002</v>
      </c>
      <c r="C109">
        <v>0.45400000000000001</v>
      </c>
      <c r="D109">
        <v>0.04</v>
      </c>
      <c r="E109" t="s">
        <v>2321</v>
      </c>
      <c r="F109">
        <v>20.379000000000001</v>
      </c>
      <c r="G109">
        <v>6.931</v>
      </c>
      <c r="H109">
        <v>0.16800000000000001</v>
      </c>
      <c r="I109">
        <v>13.211</v>
      </c>
      <c r="J109">
        <v>3.9E-2</v>
      </c>
      <c r="K109">
        <v>3.1E-2</v>
      </c>
      <c r="L109">
        <v>20.379000000000001</v>
      </c>
    </row>
    <row r="110" spans="1:12" x14ac:dyDescent="0.35">
      <c r="A110" s="104">
        <v>29618</v>
      </c>
      <c r="B110">
        <v>17.965</v>
      </c>
      <c r="C110">
        <v>0.41</v>
      </c>
      <c r="D110">
        <v>3.5999999999999997E-2</v>
      </c>
      <c r="E110" t="s">
        <v>2321</v>
      </c>
      <c r="F110">
        <v>18.411000000000001</v>
      </c>
      <c r="G110">
        <v>6.26</v>
      </c>
      <c r="H110">
        <v>0.151</v>
      </c>
      <c r="I110">
        <v>11.932</v>
      </c>
      <c r="J110">
        <v>3.5000000000000003E-2</v>
      </c>
      <c r="K110">
        <v>3.2000000000000001E-2</v>
      </c>
      <c r="L110">
        <v>18.411000000000001</v>
      </c>
    </row>
    <row r="111" spans="1:12" x14ac:dyDescent="0.35">
      <c r="A111" s="104">
        <v>29646</v>
      </c>
      <c r="B111">
        <v>19.89</v>
      </c>
      <c r="C111">
        <v>0.45400000000000001</v>
      </c>
      <c r="D111">
        <v>0.04</v>
      </c>
      <c r="E111" t="s">
        <v>2321</v>
      </c>
      <c r="F111">
        <v>20.382999999999999</v>
      </c>
      <c r="G111">
        <v>6.931</v>
      </c>
      <c r="H111">
        <v>0.16800000000000001</v>
      </c>
      <c r="I111">
        <v>13.211</v>
      </c>
      <c r="J111">
        <v>3.9E-2</v>
      </c>
      <c r="K111">
        <v>3.5000000000000003E-2</v>
      </c>
      <c r="L111">
        <v>20.382999999999999</v>
      </c>
    </row>
    <row r="112" spans="1:12" x14ac:dyDescent="0.35">
      <c r="A112" s="104">
        <v>29677</v>
      </c>
      <c r="B112">
        <v>19.247</v>
      </c>
      <c r="C112">
        <v>0.439</v>
      </c>
      <c r="D112">
        <v>3.9E-2</v>
      </c>
      <c r="E112" t="s">
        <v>2321</v>
      </c>
      <c r="F112">
        <v>19.725000000000001</v>
      </c>
      <c r="G112">
        <v>6.7069999999999999</v>
      </c>
      <c r="H112">
        <v>0.16200000000000001</v>
      </c>
      <c r="I112">
        <v>12.784000000000001</v>
      </c>
      <c r="J112">
        <v>3.7999999999999999E-2</v>
      </c>
      <c r="K112">
        <v>3.3000000000000002E-2</v>
      </c>
      <c r="L112">
        <v>19.725000000000001</v>
      </c>
    </row>
    <row r="113" spans="1:12" x14ac:dyDescent="0.35">
      <c r="A113" s="104">
        <v>29707</v>
      </c>
      <c r="B113">
        <v>19.875</v>
      </c>
      <c r="C113">
        <v>0.45400000000000001</v>
      </c>
      <c r="D113">
        <v>0.04</v>
      </c>
      <c r="E113" t="s">
        <v>2321</v>
      </c>
      <c r="F113">
        <v>20.367999999999999</v>
      </c>
      <c r="G113">
        <v>6.931</v>
      </c>
      <c r="H113">
        <v>0.16800000000000001</v>
      </c>
      <c r="I113">
        <v>13.211</v>
      </c>
      <c r="J113">
        <v>3.9E-2</v>
      </c>
      <c r="K113">
        <v>0.02</v>
      </c>
      <c r="L113">
        <v>20.367999999999999</v>
      </c>
    </row>
    <row r="114" spans="1:12" x14ac:dyDescent="0.35">
      <c r="A114" s="104">
        <v>29738</v>
      </c>
      <c r="B114">
        <v>19.227</v>
      </c>
      <c r="C114">
        <v>0.439</v>
      </c>
      <c r="D114">
        <v>3.9E-2</v>
      </c>
      <c r="E114" t="s">
        <v>2321</v>
      </c>
      <c r="F114">
        <v>19.704000000000001</v>
      </c>
      <c r="G114">
        <v>6.7069999999999999</v>
      </c>
      <c r="H114">
        <v>0.16200000000000001</v>
      </c>
      <c r="I114">
        <v>12.784000000000001</v>
      </c>
      <c r="J114">
        <v>3.7999999999999999E-2</v>
      </c>
      <c r="K114">
        <v>1.2E-2</v>
      </c>
      <c r="L114">
        <v>19.704000000000001</v>
      </c>
    </row>
    <row r="115" spans="1:12" x14ac:dyDescent="0.35">
      <c r="A115" s="104">
        <v>29768</v>
      </c>
      <c r="B115">
        <v>19.87</v>
      </c>
      <c r="C115">
        <v>0.45400000000000001</v>
      </c>
      <c r="D115">
        <v>0.04</v>
      </c>
      <c r="E115" t="s">
        <v>2321</v>
      </c>
      <c r="F115">
        <v>20.364000000000001</v>
      </c>
      <c r="G115">
        <v>6.931</v>
      </c>
      <c r="H115">
        <v>0.16800000000000001</v>
      </c>
      <c r="I115">
        <v>13.211</v>
      </c>
      <c r="J115">
        <v>3.9E-2</v>
      </c>
      <c r="K115">
        <v>1.6E-2</v>
      </c>
      <c r="L115">
        <v>20.364000000000001</v>
      </c>
    </row>
    <row r="116" spans="1:12" x14ac:dyDescent="0.35">
      <c r="A116" s="104">
        <v>29799</v>
      </c>
      <c r="B116">
        <v>19.870999999999999</v>
      </c>
      <c r="C116">
        <v>0.45600000000000002</v>
      </c>
      <c r="D116">
        <v>0.04</v>
      </c>
      <c r="E116" t="s">
        <v>2321</v>
      </c>
      <c r="F116">
        <v>20.367000000000001</v>
      </c>
      <c r="G116">
        <v>6.931</v>
      </c>
      <c r="H116">
        <v>0.16800000000000001</v>
      </c>
      <c r="I116">
        <v>13.211</v>
      </c>
      <c r="J116">
        <v>3.9E-2</v>
      </c>
      <c r="K116">
        <v>1.9E-2</v>
      </c>
      <c r="L116">
        <v>20.367000000000001</v>
      </c>
    </row>
    <row r="117" spans="1:12" x14ac:dyDescent="0.35">
      <c r="A117" s="104">
        <v>29830</v>
      </c>
      <c r="B117">
        <v>19.242999999999999</v>
      </c>
      <c r="C117">
        <v>0.443</v>
      </c>
      <c r="D117">
        <v>3.9E-2</v>
      </c>
      <c r="E117" t="s">
        <v>2321</v>
      </c>
      <c r="F117">
        <v>19.724</v>
      </c>
      <c r="G117">
        <v>6.7069999999999999</v>
      </c>
      <c r="H117">
        <v>0.16200000000000001</v>
      </c>
      <c r="I117">
        <v>12.784000000000001</v>
      </c>
      <c r="J117">
        <v>3.7999999999999999E-2</v>
      </c>
      <c r="K117">
        <v>3.3000000000000002E-2</v>
      </c>
      <c r="L117">
        <v>19.724</v>
      </c>
    </row>
    <row r="118" spans="1:12" x14ac:dyDescent="0.35">
      <c r="A118" s="104">
        <v>29860</v>
      </c>
      <c r="B118">
        <v>19.885999999999999</v>
      </c>
      <c r="C118">
        <v>0.45600000000000002</v>
      </c>
      <c r="D118">
        <v>0.04</v>
      </c>
      <c r="E118" t="s">
        <v>2321</v>
      </c>
      <c r="F118">
        <v>20.381</v>
      </c>
      <c r="G118">
        <v>6.931</v>
      </c>
      <c r="H118">
        <v>0.16800000000000001</v>
      </c>
      <c r="I118">
        <v>13.211</v>
      </c>
      <c r="J118">
        <v>3.9E-2</v>
      </c>
      <c r="K118">
        <v>3.3000000000000002E-2</v>
      </c>
      <c r="L118">
        <v>20.381</v>
      </c>
    </row>
    <row r="119" spans="1:12" x14ac:dyDescent="0.35">
      <c r="A119" s="104">
        <v>29891</v>
      </c>
      <c r="B119">
        <v>19.245000000000001</v>
      </c>
      <c r="C119">
        <v>0.439</v>
      </c>
      <c r="D119">
        <v>3.9E-2</v>
      </c>
      <c r="E119" t="s">
        <v>2321</v>
      </c>
      <c r="F119">
        <v>19.722000000000001</v>
      </c>
      <c r="G119">
        <v>6.7069999999999999</v>
      </c>
      <c r="H119">
        <v>0.16200000000000001</v>
      </c>
      <c r="I119">
        <v>12.784000000000001</v>
      </c>
      <c r="J119">
        <v>3.7999999999999999E-2</v>
      </c>
      <c r="K119">
        <v>3.1E-2</v>
      </c>
      <c r="L119">
        <v>19.722000000000001</v>
      </c>
    </row>
    <row r="120" spans="1:12" x14ac:dyDescent="0.35">
      <c r="A120" s="104">
        <v>29921</v>
      </c>
      <c r="B120">
        <v>19.881</v>
      </c>
      <c r="C120">
        <v>0.45</v>
      </c>
      <c r="D120">
        <v>0.04</v>
      </c>
      <c r="E120" t="s">
        <v>2321</v>
      </c>
      <c r="F120">
        <v>20.370999999999999</v>
      </c>
      <c r="G120">
        <v>6.931</v>
      </c>
      <c r="H120">
        <v>0.16800000000000001</v>
      </c>
      <c r="I120">
        <v>13.211</v>
      </c>
      <c r="J120">
        <v>3.9E-2</v>
      </c>
      <c r="K120">
        <v>2.3E-2</v>
      </c>
      <c r="L120">
        <v>20.370999999999999</v>
      </c>
    </row>
    <row r="121" spans="1:12" x14ac:dyDescent="0.35">
      <c r="A121" s="104">
        <v>29952</v>
      </c>
      <c r="B121">
        <v>19.998999999999999</v>
      </c>
      <c r="C121">
        <v>0.61499999999999999</v>
      </c>
      <c r="D121">
        <v>0.108</v>
      </c>
      <c r="E121" t="s">
        <v>2321</v>
      </c>
      <c r="F121">
        <v>20.722000000000001</v>
      </c>
      <c r="G121">
        <v>7.7279999999999998</v>
      </c>
      <c r="H121">
        <v>0.17599999999999999</v>
      </c>
      <c r="I121">
        <v>12.686</v>
      </c>
      <c r="J121">
        <v>0.106</v>
      </c>
      <c r="K121">
        <v>2.5999999999999999E-2</v>
      </c>
      <c r="L121">
        <v>20.722000000000001</v>
      </c>
    </row>
    <row r="122" spans="1:12" x14ac:dyDescent="0.35">
      <c r="A122" s="104">
        <v>29983</v>
      </c>
      <c r="B122">
        <v>18.065999999999999</v>
      </c>
      <c r="C122">
        <v>0.55500000000000005</v>
      </c>
      <c r="D122">
        <v>9.8000000000000004E-2</v>
      </c>
      <c r="E122" t="s">
        <v>2321</v>
      </c>
      <c r="F122">
        <v>18.719000000000001</v>
      </c>
      <c r="G122">
        <v>6.98</v>
      </c>
      <c r="H122">
        <v>0.159</v>
      </c>
      <c r="I122">
        <v>11.458</v>
      </c>
      <c r="J122">
        <v>9.6000000000000002E-2</v>
      </c>
      <c r="K122">
        <v>2.5999999999999999E-2</v>
      </c>
      <c r="L122">
        <v>18.719000000000001</v>
      </c>
    </row>
    <row r="123" spans="1:12" x14ac:dyDescent="0.35">
      <c r="A123" s="104">
        <v>30011</v>
      </c>
      <c r="B123">
        <v>19.992000000000001</v>
      </c>
      <c r="C123">
        <v>0.61399999999999999</v>
      </c>
      <c r="D123">
        <v>0.108</v>
      </c>
      <c r="E123" t="s">
        <v>2321</v>
      </c>
      <c r="F123">
        <v>20.713999999999999</v>
      </c>
      <c r="G123">
        <v>7.7279999999999998</v>
      </c>
      <c r="H123">
        <v>0.17599999999999999</v>
      </c>
      <c r="I123">
        <v>12.686</v>
      </c>
      <c r="J123">
        <v>0.106</v>
      </c>
      <c r="K123">
        <v>1.7999999999999999E-2</v>
      </c>
      <c r="L123">
        <v>20.713999999999999</v>
      </c>
    </row>
    <row r="124" spans="1:12" x14ac:dyDescent="0.35">
      <c r="A124" s="104">
        <v>30042</v>
      </c>
      <c r="B124">
        <v>19.344999999999999</v>
      </c>
      <c r="C124">
        <v>0.59299999999999997</v>
      </c>
      <c r="D124">
        <v>0.105</v>
      </c>
      <c r="E124" t="s">
        <v>2321</v>
      </c>
      <c r="F124">
        <v>20.042999999999999</v>
      </c>
      <c r="G124">
        <v>7.4779999999999998</v>
      </c>
      <c r="H124">
        <v>0.17</v>
      </c>
      <c r="I124">
        <v>12.276999999999999</v>
      </c>
      <c r="J124">
        <v>0.10299999999999999</v>
      </c>
      <c r="K124">
        <v>1.4E-2</v>
      </c>
      <c r="L124">
        <v>20.042999999999999</v>
      </c>
    </row>
    <row r="125" spans="1:12" x14ac:dyDescent="0.35">
      <c r="A125" s="104">
        <v>30072</v>
      </c>
      <c r="B125">
        <v>19.989000000000001</v>
      </c>
      <c r="C125">
        <v>0.61499999999999999</v>
      </c>
      <c r="D125">
        <v>0.108</v>
      </c>
      <c r="E125" t="s">
        <v>2321</v>
      </c>
      <c r="F125">
        <v>20.712</v>
      </c>
      <c r="G125">
        <v>7.7279999999999998</v>
      </c>
      <c r="H125">
        <v>0.17599999999999999</v>
      </c>
      <c r="I125">
        <v>12.686</v>
      </c>
      <c r="J125">
        <v>0.106</v>
      </c>
      <c r="K125">
        <v>1.6E-2</v>
      </c>
      <c r="L125">
        <v>20.712</v>
      </c>
    </row>
    <row r="126" spans="1:12" x14ac:dyDescent="0.35">
      <c r="A126" s="104">
        <v>30103</v>
      </c>
      <c r="B126">
        <v>19.347000000000001</v>
      </c>
      <c r="C126">
        <v>0.59499999999999997</v>
      </c>
      <c r="D126">
        <v>0.105</v>
      </c>
      <c r="E126" t="s">
        <v>2321</v>
      </c>
      <c r="F126">
        <v>20.045999999999999</v>
      </c>
      <c r="G126">
        <v>7.4779999999999998</v>
      </c>
      <c r="H126">
        <v>0.17</v>
      </c>
      <c r="I126">
        <v>12.276999999999999</v>
      </c>
      <c r="J126">
        <v>0.10299999999999999</v>
      </c>
      <c r="K126">
        <v>1.7999999999999999E-2</v>
      </c>
      <c r="L126">
        <v>20.045999999999999</v>
      </c>
    </row>
    <row r="127" spans="1:12" x14ac:dyDescent="0.35">
      <c r="A127" s="104">
        <v>30133</v>
      </c>
      <c r="B127">
        <v>19.992999999999999</v>
      </c>
      <c r="C127">
        <v>0.61599999999999999</v>
      </c>
      <c r="D127">
        <v>0.108</v>
      </c>
      <c r="E127" t="s">
        <v>2321</v>
      </c>
      <c r="F127">
        <v>20.716999999999999</v>
      </c>
      <c r="G127">
        <v>7.7279999999999998</v>
      </c>
      <c r="H127">
        <v>0.17599999999999999</v>
      </c>
      <c r="I127">
        <v>12.686</v>
      </c>
      <c r="J127">
        <v>0.106</v>
      </c>
      <c r="K127">
        <v>2.1000000000000001E-2</v>
      </c>
      <c r="L127">
        <v>20.716999999999999</v>
      </c>
    </row>
    <row r="128" spans="1:12" x14ac:dyDescent="0.35">
      <c r="A128" s="104">
        <v>30164</v>
      </c>
      <c r="B128">
        <v>19.994</v>
      </c>
      <c r="C128">
        <v>0.61299999999999999</v>
      </c>
      <c r="D128">
        <v>0.108</v>
      </c>
      <c r="E128" t="s">
        <v>2321</v>
      </c>
      <c r="F128">
        <v>20.715</v>
      </c>
      <c r="G128">
        <v>7.7279999999999998</v>
      </c>
      <c r="H128">
        <v>0.17599999999999999</v>
      </c>
      <c r="I128">
        <v>12.686</v>
      </c>
      <c r="J128">
        <v>0.106</v>
      </c>
      <c r="K128">
        <v>0.02</v>
      </c>
      <c r="L128">
        <v>20.715</v>
      </c>
    </row>
    <row r="129" spans="1:12" x14ac:dyDescent="0.35">
      <c r="A129" s="104">
        <v>30195</v>
      </c>
      <c r="B129">
        <v>19.356999999999999</v>
      </c>
      <c r="C129">
        <v>0.59299999999999997</v>
      </c>
      <c r="D129">
        <v>0.105</v>
      </c>
      <c r="E129" t="s">
        <v>2321</v>
      </c>
      <c r="F129">
        <v>20.055</v>
      </c>
      <c r="G129">
        <v>7.4779999999999998</v>
      </c>
      <c r="H129">
        <v>0.17</v>
      </c>
      <c r="I129">
        <v>12.276999999999999</v>
      </c>
      <c r="J129">
        <v>0.10299999999999999</v>
      </c>
      <c r="K129">
        <v>2.5999999999999999E-2</v>
      </c>
      <c r="L129">
        <v>20.055</v>
      </c>
    </row>
    <row r="130" spans="1:12" x14ac:dyDescent="0.35">
      <c r="A130" s="104">
        <v>30225</v>
      </c>
      <c r="B130">
        <v>20.010999999999999</v>
      </c>
      <c r="C130">
        <v>0.61499999999999999</v>
      </c>
      <c r="D130">
        <v>0.108</v>
      </c>
      <c r="E130" t="s">
        <v>2321</v>
      </c>
      <c r="F130">
        <v>20.734000000000002</v>
      </c>
      <c r="G130">
        <v>7.7279999999999998</v>
      </c>
      <c r="H130">
        <v>0.17599999999999999</v>
      </c>
      <c r="I130">
        <v>12.686</v>
      </c>
      <c r="J130">
        <v>0.106</v>
      </c>
      <c r="K130">
        <v>3.7999999999999999E-2</v>
      </c>
      <c r="L130">
        <v>20.734000000000002</v>
      </c>
    </row>
    <row r="131" spans="1:12" x14ac:dyDescent="0.35">
      <c r="A131" s="104">
        <v>30256</v>
      </c>
      <c r="B131">
        <v>19.355</v>
      </c>
      <c r="C131">
        <v>0.59399999999999997</v>
      </c>
      <c r="D131">
        <v>0.105</v>
      </c>
      <c r="E131" t="s">
        <v>2321</v>
      </c>
      <c r="F131">
        <v>20.053999999999998</v>
      </c>
      <c r="G131">
        <v>7.4779999999999998</v>
      </c>
      <c r="H131">
        <v>0.17</v>
      </c>
      <c r="I131">
        <v>12.276999999999999</v>
      </c>
      <c r="J131">
        <v>0.10299999999999999</v>
      </c>
      <c r="K131">
        <v>2.5999999999999999E-2</v>
      </c>
      <c r="L131">
        <v>20.053999999999998</v>
      </c>
    </row>
    <row r="132" spans="1:12" x14ac:dyDescent="0.35">
      <c r="A132" s="104">
        <v>30286</v>
      </c>
      <c r="B132">
        <v>19.995000000000001</v>
      </c>
      <c r="C132">
        <v>0.61499999999999999</v>
      </c>
      <c r="D132">
        <v>0.108</v>
      </c>
      <c r="E132" t="s">
        <v>2321</v>
      </c>
      <c r="F132">
        <v>20.718</v>
      </c>
      <c r="G132">
        <v>7.7279999999999998</v>
      </c>
      <c r="H132">
        <v>0.17599999999999999</v>
      </c>
      <c r="I132">
        <v>12.686</v>
      </c>
      <c r="J132">
        <v>0.106</v>
      </c>
      <c r="K132">
        <v>2.3E-2</v>
      </c>
      <c r="L132">
        <v>20.718</v>
      </c>
    </row>
    <row r="133" spans="1:12" x14ac:dyDescent="0.35">
      <c r="A133" s="104">
        <v>30317</v>
      </c>
      <c r="B133">
        <v>21.379000000000001</v>
      </c>
      <c r="C133">
        <v>0.80700000000000005</v>
      </c>
      <c r="D133">
        <v>0.19900000000000001</v>
      </c>
      <c r="E133" t="s">
        <v>2321</v>
      </c>
      <c r="F133">
        <v>22.385999999999999</v>
      </c>
      <c r="G133">
        <v>7.7279999999999998</v>
      </c>
      <c r="H133">
        <v>0.17699999999999999</v>
      </c>
      <c r="I133">
        <v>14.266999999999999</v>
      </c>
      <c r="J133">
        <v>0.19600000000000001</v>
      </c>
      <c r="K133">
        <v>1.9E-2</v>
      </c>
      <c r="L133">
        <v>22.385999999999999</v>
      </c>
    </row>
    <row r="134" spans="1:12" x14ac:dyDescent="0.35">
      <c r="A134" s="104">
        <v>30348</v>
      </c>
      <c r="B134">
        <v>19.311</v>
      </c>
      <c r="C134">
        <v>0.73099999999999998</v>
      </c>
      <c r="D134">
        <v>0.18</v>
      </c>
      <c r="E134" t="s">
        <v>2321</v>
      </c>
      <c r="F134">
        <v>20.221</v>
      </c>
      <c r="G134">
        <v>6.98</v>
      </c>
      <c r="H134">
        <v>0.16</v>
      </c>
      <c r="I134">
        <v>12.885999999999999</v>
      </c>
      <c r="J134">
        <v>0.17699999999999999</v>
      </c>
      <c r="K134">
        <v>1.9E-2</v>
      </c>
      <c r="L134">
        <v>20.221</v>
      </c>
    </row>
    <row r="135" spans="1:12" x14ac:dyDescent="0.35">
      <c r="A135" s="104">
        <v>30376</v>
      </c>
      <c r="B135">
        <v>21.381</v>
      </c>
      <c r="C135">
        <v>0.80900000000000005</v>
      </c>
      <c r="D135">
        <v>0.19900000000000001</v>
      </c>
      <c r="E135" t="s">
        <v>2321</v>
      </c>
      <c r="F135">
        <v>22.388999999999999</v>
      </c>
      <c r="G135">
        <v>7.7279999999999998</v>
      </c>
      <c r="H135">
        <v>0.17699999999999999</v>
      </c>
      <c r="I135">
        <v>14.266999999999999</v>
      </c>
      <c r="J135">
        <v>0.19600000000000001</v>
      </c>
      <c r="K135">
        <v>2.1999999999999999E-2</v>
      </c>
      <c r="L135">
        <v>22.388999999999999</v>
      </c>
    </row>
    <row r="136" spans="1:12" x14ac:dyDescent="0.35">
      <c r="A136" s="104">
        <v>30407</v>
      </c>
      <c r="B136">
        <v>20.689</v>
      </c>
      <c r="C136">
        <v>0.78200000000000003</v>
      </c>
      <c r="D136">
        <v>0.193</v>
      </c>
      <c r="E136" t="s">
        <v>2321</v>
      </c>
      <c r="F136">
        <v>21.664000000000001</v>
      </c>
      <c r="G136">
        <v>7.4779999999999998</v>
      </c>
      <c r="H136">
        <v>0.17100000000000001</v>
      </c>
      <c r="I136">
        <v>13.807</v>
      </c>
      <c r="J136">
        <v>0.19</v>
      </c>
      <c r="K136">
        <v>1.7999999999999999E-2</v>
      </c>
      <c r="L136">
        <v>21.664000000000001</v>
      </c>
    </row>
    <row r="137" spans="1:12" x14ac:dyDescent="0.35">
      <c r="A137" s="104">
        <v>30437</v>
      </c>
      <c r="B137">
        <v>21.376999999999999</v>
      </c>
      <c r="C137">
        <v>0.81399999999999995</v>
      </c>
      <c r="D137">
        <v>0.19900000000000001</v>
      </c>
      <c r="E137" t="s">
        <v>2321</v>
      </c>
      <c r="F137">
        <v>22.39</v>
      </c>
      <c r="G137">
        <v>7.7279999999999998</v>
      </c>
      <c r="H137">
        <v>0.17699999999999999</v>
      </c>
      <c r="I137">
        <v>14.266999999999999</v>
      </c>
      <c r="J137">
        <v>0.19600000000000001</v>
      </c>
      <c r="K137">
        <v>2.1999999999999999E-2</v>
      </c>
      <c r="L137">
        <v>22.39</v>
      </c>
    </row>
    <row r="138" spans="1:12" x14ac:dyDescent="0.35">
      <c r="A138" s="104">
        <v>30468</v>
      </c>
      <c r="B138">
        <v>20.690999999999999</v>
      </c>
      <c r="C138">
        <v>0.78800000000000003</v>
      </c>
      <c r="D138">
        <v>0.193</v>
      </c>
      <c r="E138" t="s">
        <v>2321</v>
      </c>
      <c r="F138">
        <v>21.670999999999999</v>
      </c>
      <c r="G138">
        <v>7.4779999999999998</v>
      </c>
      <c r="H138">
        <v>0.17100000000000001</v>
      </c>
      <c r="I138">
        <v>13.807</v>
      </c>
      <c r="J138">
        <v>0.19</v>
      </c>
      <c r="K138">
        <v>2.5999999999999999E-2</v>
      </c>
      <c r="L138">
        <v>21.670999999999999</v>
      </c>
    </row>
    <row r="139" spans="1:12" x14ac:dyDescent="0.35">
      <c r="A139" s="104">
        <v>30498</v>
      </c>
      <c r="B139">
        <v>21.38</v>
      </c>
      <c r="C139">
        <v>0.81200000000000006</v>
      </c>
      <c r="D139">
        <v>0.19900000000000001</v>
      </c>
      <c r="E139" t="s">
        <v>2321</v>
      </c>
      <c r="F139">
        <v>22.390999999999998</v>
      </c>
      <c r="G139">
        <v>7.7279999999999998</v>
      </c>
      <c r="H139">
        <v>0.17699999999999999</v>
      </c>
      <c r="I139">
        <v>14.266999999999999</v>
      </c>
      <c r="J139">
        <v>0.19600000000000001</v>
      </c>
      <c r="K139">
        <v>2.4E-2</v>
      </c>
      <c r="L139">
        <v>22.390999999999998</v>
      </c>
    </row>
    <row r="140" spans="1:12" x14ac:dyDescent="0.35">
      <c r="A140" s="104">
        <v>30529</v>
      </c>
      <c r="B140">
        <v>21.384</v>
      </c>
      <c r="C140">
        <v>0.81200000000000006</v>
      </c>
      <c r="D140">
        <v>0.19900000000000001</v>
      </c>
      <c r="E140" t="s">
        <v>2321</v>
      </c>
      <c r="F140">
        <v>22.395</v>
      </c>
      <c r="G140">
        <v>7.7279999999999998</v>
      </c>
      <c r="H140">
        <v>0.17699999999999999</v>
      </c>
      <c r="I140">
        <v>14.266999999999999</v>
      </c>
      <c r="J140">
        <v>0.19600000000000001</v>
      </c>
      <c r="K140">
        <v>2.8000000000000001E-2</v>
      </c>
      <c r="L140">
        <v>22.395</v>
      </c>
    </row>
    <row r="141" spans="1:12" x14ac:dyDescent="0.35">
      <c r="A141" s="104">
        <v>30560</v>
      </c>
      <c r="B141">
        <v>20.696000000000002</v>
      </c>
      <c r="C141">
        <v>0.78500000000000003</v>
      </c>
      <c r="D141">
        <v>0.193</v>
      </c>
      <c r="E141" t="s">
        <v>2321</v>
      </c>
      <c r="F141">
        <v>21.673999999999999</v>
      </c>
      <c r="G141">
        <v>7.4779999999999998</v>
      </c>
      <c r="H141">
        <v>0.17100000000000001</v>
      </c>
      <c r="I141">
        <v>13.807</v>
      </c>
      <c r="J141">
        <v>0.19</v>
      </c>
      <c r="K141">
        <v>2.9000000000000001E-2</v>
      </c>
      <c r="L141">
        <v>21.673999999999999</v>
      </c>
    </row>
    <row r="142" spans="1:12" x14ac:dyDescent="0.35">
      <c r="A142" s="104">
        <v>30590</v>
      </c>
      <c r="B142">
        <v>21.388999999999999</v>
      </c>
      <c r="C142">
        <v>0.81100000000000005</v>
      </c>
      <c r="D142">
        <v>0.19900000000000001</v>
      </c>
      <c r="E142" t="s">
        <v>2321</v>
      </c>
      <c r="F142">
        <v>22.399000000000001</v>
      </c>
      <c r="G142">
        <v>7.7279999999999998</v>
      </c>
      <c r="H142">
        <v>0.17699999999999999</v>
      </c>
      <c r="I142">
        <v>14.266999999999999</v>
      </c>
      <c r="J142">
        <v>0.19600000000000001</v>
      </c>
      <c r="K142">
        <v>3.2000000000000001E-2</v>
      </c>
      <c r="L142">
        <v>22.399000000000001</v>
      </c>
    </row>
    <row r="143" spans="1:12" x14ac:dyDescent="0.35">
      <c r="A143" s="104">
        <v>30621</v>
      </c>
      <c r="B143">
        <v>20.702999999999999</v>
      </c>
      <c r="C143">
        <v>0.78200000000000003</v>
      </c>
      <c r="D143">
        <v>0.193</v>
      </c>
      <c r="E143" t="s">
        <v>2321</v>
      </c>
      <c r="F143">
        <v>21.678999999999998</v>
      </c>
      <c r="G143">
        <v>7.4779999999999998</v>
      </c>
      <c r="H143">
        <v>0.17100000000000001</v>
      </c>
      <c r="I143">
        <v>13.807</v>
      </c>
      <c r="J143">
        <v>0.19</v>
      </c>
      <c r="K143">
        <v>3.3000000000000002E-2</v>
      </c>
      <c r="L143">
        <v>21.678999999999998</v>
      </c>
    </row>
    <row r="144" spans="1:12" x14ac:dyDescent="0.35">
      <c r="A144" s="104">
        <v>30651</v>
      </c>
      <c r="B144">
        <v>21.405000000000001</v>
      </c>
      <c r="C144">
        <v>0.80900000000000005</v>
      </c>
      <c r="D144">
        <v>0.19900000000000001</v>
      </c>
      <c r="E144" t="s">
        <v>2321</v>
      </c>
      <c r="F144">
        <v>22.413</v>
      </c>
      <c r="G144">
        <v>7.7279999999999998</v>
      </c>
      <c r="H144">
        <v>0.17699999999999999</v>
      </c>
      <c r="I144">
        <v>14.266999999999999</v>
      </c>
      <c r="J144">
        <v>0.19600000000000001</v>
      </c>
      <c r="K144">
        <v>4.5999999999999999E-2</v>
      </c>
      <c r="L144">
        <v>22.413</v>
      </c>
    </row>
    <row r="145" spans="1:12" x14ac:dyDescent="0.35">
      <c r="A145" s="104">
        <v>30682</v>
      </c>
      <c r="B145">
        <v>21.344000000000001</v>
      </c>
      <c r="C145">
        <v>1.056</v>
      </c>
      <c r="D145">
        <v>0.24399999999999999</v>
      </c>
      <c r="E145" t="s">
        <v>2321</v>
      </c>
      <c r="F145">
        <v>22.645</v>
      </c>
      <c r="G145">
        <v>7.7859999999999996</v>
      </c>
      <c r="H145">
        <v>0.17699999999999999</v>
      </c>
      <c r="I145">
        <v>14.39</v>
      </c>
      <c r="J145">
        <v>0.23899999999999999</v>
      </c>
      <c r="K145">
        <v>5.2999999999999999E-2</v>
      </c>
      <c r="L145">
        <v>22.645</v>
      </c>
    </row>
    <row r="146" spans="1:12" x14ac:dyDescent="0.35">
      <c r="A146" s="104">
        <v>30713</v>
      </c>
      <c r="B146">
        <v>19.949000000000002</v>
      </c>
      <c r="C146">
        <v>0.995</v>
      </c>
      <c r="D146">
        <v>0.22900000000000001</v>
      </c>
      <c r="E146" t="s">
        <v>2321</v>
      </c>
      <c r="F146">
        <v>21.172000000000001</v>
      </c>
      <c r="G146">
        <v>7.2839999999999998</v>
      </c>
      <c r="H146">
        <v>0.16500000000000001</v>
      </c>
      <c r="I146">
        <v>13.462</v>
      </c>
      <c r="J146">
        <v>0.224</v>
      </c>
      <c r="K146">
        <v>3.7999999999999999E-2</v>
      </c>
      <c r="L146">
        <v>21.172000000000001</v>
      </c>
    </row>
    <row r="147" spans="1:12" x14ac:dyDescent="0.35">
      <c r="A147" s="104">
        <v>30742</v>
      </c>
      <c r="B147">
        <v>21.327999999999999</v>
      </c>
      <c r="C147">
        <v>1.07</v>
      </c>
      <c r="D147">
        <v>0.24399999999999999</v>
      </c>
      <c r="E147" t="s">
        <v>2321</v>
      </c>
      <c r="F147">
        <v>22.641999999999999</v>
      </c>
      <c r="G147">
        <v>7.7859999999999996</v>
      </c>
      <c r="H147">
        <v>0.17699999999999999</v>
      </c>
      <c r="I147">
        <v>14.39</v>
      </c>
      <c r="J147">
        <v>0.23899999999999999</v>
      </c>
      <c r="K147">
        <v>0.05</v>
      </c>
      <c r="L147">
        <v>22.641999999999999</v>
      </c>
    </row>
    <row r="148" spans="1:12" x14ac:dyDescent="0.35">
      <c r="A148" s="104">
        <v>30773</v>
      </c>
      <c r="B148">
        <v>20.626999999999999</v>
      </c>
      <c r="C148">
        <v>1.0349999999999999</v>
      </c>
      <c r="D148">
        <v>0.23599999999999999</v>
      </c>
      <c r="E148" t="s">
        <v>2321</v>
      </c>
      <c r="F148">
        <v>21.899000000000001</v>
      </c>
      <c r="G148">
        <v>7.5350000000000001</v>
      </c>
      <c r="H148">
        <v>0.17100000000000001</v>
      </c>
      <c r="I148">
        <v>13.926</v>
      </c>
      <c r="J148">
        <v>0.23100000000000001</v>
      </c>
      <c r="K148">
        <v>3.5000000000000003E-2</v>
      </c>
      <c r="L148">
        <v>21.899000000000001</v>
      </c>
    </row>
    <row r="149" spans="1:12" x14ac:dyDescent="0.35">
      <c r="A149" s="104">
        <v>30803</v>
      </c>
      <c r="B149">
        <v>21.315000000000001</v>
      </c>
      <c r="C149">
        <v>1.071</v>
      </c>
      <c r="D149">
        <v>0.24399999999999999</v>
      </c>
      <c r="E149" t="s">
        <v>2321</v>
      </c>
      <c r="F149">
        <v>22.63</v>
      </c>
      <c r="G149">
        <v>7.7859999999999996</v>
      </c>
      <c r="H149">
        <v>0.17699999999999999</v>
      </c>
      <c r="I149">
        <v>14.39</v>
      </c>
      <c r="J149">
        <v>0.23899999999999999</v>
      </c>
      <c r="K149">
        <v>3.7999999999999999E-2</v>
      </c>
      <c r="L149">
        <v>22.63</v>
      </c>
    </row>
    <row r="150" spans="1:12" x14ac:dyDescent="0.35">
      <c r="A150" s="104">
        <v>30834</v>
      </c>
      <c r="B150">
        <v>20.628</v>
      </c>
      <c r="C150">
        <v>1.036</v>
      </c>
      <c r="D150">
        <v>0.23599999999999999</v>
      </c>
      <c r="E150" t="s">
        <v>2321</v>
      </c>
      <c r="F150">
        <v>21.901</v>
      </c>
      <c r="G150">
        <v>7.5350000000000001</v>
      </c>
      <c r="H150">
        <v>0.17100000000000001</v>
      </c>
      <c r="I150">
        <v>13.926</v>
      </c>
      <c r="J150">
        <v>0.23100000000000001</v>
      </c>
      <c r="K150">
        <v>3.6999999999999998E-2</v>
      </c>
      <c r="L150">
        <v>21.901</v>
      </c>
    </row>
    <row r="151" spans="1:12" x14ac:dyDescent="0.35">
      <c r="A151" s="104">
        <v>30864</v>
      </c>
      <c r="B151">
        <v>21.335999999999999</v>
      </c>
      <c r="C151">
        <v>1.071</v>
      </c>
      <c r="D151">
        <v>0.24399999999999999</v>
      </c>
      <c r="E151" t="s">
        <v>2321</v>
      </c>
      <c r="F151">
        <v>22.651</v>
      </c>
      <c r="G151">
        <v>7.7859999999999996</v>
      </c>
      <c r="H151">
        <v>0.17699999999999999</v>
      </c>
      <c r="I151">
        <v>14.39</v>
      </c>
      <c r="J151">
        <v>0.23899999999999999</v>
      </c>
      <c r="K151">
        <v>5.8999999999999997E-2</v>
      </c>
      <c r="L151">
        <v>22.651</v>
      </c>
    </row>
    <row r="152" spans="1:12" x14ac:dyDescent="0.35">
      <c r="A152" s="104">
        <v>30895</v>
      </c>
      <c r="B152">
        <v>21.338000000000001</v>
      </c>
      <c r="C152">
        <v>1.07</v>
      </c>
      <c r="D152">
        <v>0.24399999999999999</v>
      </c>
      <c r="E152" t="s">
        <v>2321</v>
      </c>
      <c r="F152">
        <v>22.652000000000001</v>
      </c>
      <c r="G152">
        <v>7.7859999999999996</v>
      </c>
      <c r="H152">
        <v>0.17699999999999999</v>
      </c>
      <c r="I152">
        <v>14.39</v>
      </c>
      <c r="J152">
        <v>0.23899999999999999</v>
      </c>
      <c r="K152">
        <v>0.06</v>
      </c>
      <c r="L152">
        <v>22.652000000000001</v>
      </c>
    </row>
    <row r="153" spans="1:12" x14ac:dyDescent="0.35">
      <c r="A153" s="104">
        <v>30926</v>
      </c>
      <c r="B153">
        <v>20.655999999999999</v>
      </c>
      <c r="C153">
        <v>1.036</v>
      </c>
      <c r="D153">
        <v>0.23599999999999999</v>
      </c>
      <c r="E153" t="s">
        <v>2321</v>
      </c>
      <c r="F153">
        <v>21.928000000000001</v>
      </c>
      <c r="G153">
        <v>7.5350000000000001</v>
      </c>
      <c r="H153">
        <v>0.17100000000000001</v>
      </c>
      <c r="I153">
        <v>13.926</v>
      </c>
      <c r="J153">
        <v>0.23100000000000001</v>
      </c>
      <c r="K153">
        <v>6.5000000000000002E-2</v>
      </c>
      <c r="L153">
        <v>21.928000000000001</v>
      </c>
    </row>
    <row r="154" spans="1:12" x14ac:dyDescent="0.35">
      <c r="A154" s="104">
        <v>30956</v>
      </c>
      <c r="B154">
        <v>21.353000000000002</v>
      </c>
      <c r="C154">
        <v>1.081</v>
      </c>
      <c r="D154">
        <v>0.24399999999999999</v>
      </c>
      <c r="E154" t="s">
        <v>2321</v>
      </c>
      <c r="F154">
        <v>22.678000000000001</v>
      </c>
      <c r="G154">
        <v>7.7859999999999996</v>
      </c>
      <c r="H154">
        <v>0.17699999999999999</v>
      </c>
      <c r="I154">
        <v>14.39</v>
      </c>
      <c r="J154">
        <v>0.23899999999999999</v>
      </c>
      <c r="K154">
        <v>8.5999999999999993E-2</v>
      </c>
      <c r="L154">
        <v>22.678000000000001</v>
      </c>
    </row>
    <row r="155" spans="1:12" x14ac:dyDescent="0.35">
      <c r="A155" s="104">
        <v>30987</v>
      </c>
      <c r="B155">
        <v>20.687999999999999</v>
      </c>
      <c r="C155">
        <v>1.044</v>
      </c>
      <c r="D155">
        <v>0.23599999999999999</v>
      </c>
      <c r="E155" t="s">
        <v>2321</v>
      </c>
      <c r="F155">
        <v>21.968</v>
      </c>
      <c r="G155">
        <v>7.5350000000000001</v>
      </c>
      <c r="H155">
        <v>0.17100000000000001</v>
      </c>
      <c r="I155">
        <v>13.926</v>
      </c>
      <c r="J155">
        <v>0.23100000000000001</v>
      </c>
      <c r="K155">
        <v>0.105</v>
      </c>
      <c r="L155">
        <v>21.968</v>
      </c>
    </row>
    <row r="156" spans="1:12" x14ac:dyDescent="0.35">
      <c r="A156" s="104">
        <v>31017</v>
      </c>
      <c r="B156">
        <v>21.369</v>
      </c>
      <c r="C156">
        <v>1.075</v>
      </c>
      <c r="D156">
        <v>0.24399999999999999</v>
      </c>
      <c r="E156" t="s">
        <v>2321</v>
      </c>
      <c r="F156">
        <v>22.687999999999999</v>
      </c>
      <c r="G156">
        <v>7.7859999999999996</v>
      </c>
      <c r="H156">
        <v>0.17699999999999999</v>
      </c>
      <c r="I156">
        <v>14.39</v>
      </c>
      <c r="J156">
        <v>0.23899999999999999</v>
      </c>
      <c r="K156">
        <v>9.5000000000000001E-2</v>
      </c>
      <c r="L156">
        <v>22.687999999999999</v>
      </c>
    </row>
    <row r="157" spans="1:12" x14ac:dyDescent="0.35">
      <c r="A157" s="104">
        <v>31048</v>
      </c>
      <c r="B157">
        <v>21.422999999999998</v>
      </c>
      <c r="C157">
        <v>1.216</v>
      </c>
      <c r="D157">
        <v>0.29599999999999999</v>
      </c>
      <c r="E157" t="s">
        <v>2321</v>
      </c>
      <c r="F157">
        <v>22.936</v>
      </c>
      <c r="G157">
        <v>8.0459999999999994</v>
      </c>
      <c r="H157">
        <v>0.193</v>
      </c>
      <c r="I157">
        <v>14.295</v>
      </c>
      <c r="J157">
        <v>0.28899999999999998</v>
      </c>
      <c r="K157">
        <v>0.112</v>
      </c>
      <c r="L157">
        <v>22.936</v>
      </c>
    </row>
    <row r="158" spans="1:12" x14ac:dyDescent="0.35">
      <c r="A158" s="104">
        <v>31079</v>
      </c>
      <c r="B158">
        <v>19.350000000000001</v>
      </c>
      <c r="C158">
        <v>1.0980000000000001</v>
      </c>
      <c r="D158">
        <v>0.26800000000000002</v>
      </c>
      <c r="E158" t="s">
        <v>2321</v>
      </c>
      <c r="F158">
        <v>20.716000000000001</v>
      </c>
      <c r="G158">
        <v>7.2679999999999998</v>
      </c>
      <c r="H158">
        <v>0.17499999999999999</v>
      </c>
      <c r="I158">
        <v>12.912000000000001</v>
      </c>
      <c r="J158">
        <v>0.26100000000000001</v>
      </c>
      <c r="K158">
        <v>0.10100000000000001</v>
      </c>
      <c r="L158">
        <v>20.716000000000001</v>
      </c>
    </row>
    <row r="159" spans="1:12" x14ac:dyDescent="0.35">
      <c r="A159" s="104">
        <v>31107</v>
      </c>
      <c r="B159">
        <v>21.420999999999999</v>
      </c>
      <c r="C159">
        <v>1.218</v>
      </c>
      <c r="D159">
        <v>0.29599999999999999</v>
      </c>
      <c r="E159" t="s">
        <v>2321</v>
      </c>
      <c r="F159">
        <v>22.936</v>
      </c>
      <c r="G159">
        <v>8.0459999999999994</v>
      </c>
      <c r="H159">
        <v>0.193</v>
      </c>
      <c r="I159">
        <v>14.295</v>
      </c>
      <c r="J159">
        <v>0.28899999999999998</v>
      </c>
      <c r="K159">
        <v>0.112</v>
      </c>
      <c r="L159">
        <v>22.936</v>
      </c>
    </row>
    <row r="160" spans="1:12" x14ac:dyDescent="0.35">
      <c r="A160" s="104">
        <v>31138</v>
      </c>
      <c r="B160">
        <v>20.678999999999998</v>
      </c>
      <c r="C160">
        <v>1.1839999999999999</v>
      </c>
      <c r="D160">
        <v>0.28699999999999998</v>
      </c>
      <c r="E160" t="s">
        <v>2321</v>
      </c>
      <c r="F160">
        <v>22.15</v>
      </c>
      <c r="G160">
        <v>7.7869999999999999</v>
      </c>
      <c r="H160">
        <v>0.187</v>
      </c>
      <c r="I160">
        <v>13.834</v>
      </c>
      <c r="J160">
        <v>0.28000000000000003</v>
      </c>
      <c r="K160">
        <v>6.2E-2</v>
      </c>
      <c r="L160">
        <v>22.15</v>
      </c>
    </row>
    <row r="161" spans="1:12" x14ac:dyDescent="0.35">
      <c r="A161" s="104">
        <v>31168</v>
      </c>
      <c r="B161">
        <v>21.373000000000001</v>
      </c>
      <c r="C161">
        <v>1.222</v>
      </c>
      <c r="D161">
        <v>0.29599999999999999</v>
      </c>
      <c r="E161" t="s">
        <v>2321</v>
      </c>
      <c r="F161">
        <v>22.890999999999998</v>
      </c>
      <c r="G161">
        <v>8.0459999999999994</v>
      </c>
      <c r="H161">
        <v>0.193</v>
      </c>
      <c r="I161">
        <v>14.295</v>
      </c>
      <c r="J161">
        <v>0.28899999999999998</v>
      </c>
      <c r="K161">
        <v>6.8000000000000005E-2</v>
      </c>
      <c r="L161">
        <v>22.890999999999998</v>
      </c>
    </row>
    <row r="162" spans="1:12" x14ac:dyDescent="0.35">
      <c r="A162" s="104">
        <v>31199</v>
      </c>
      <c r="B162">
        <v>20.68</v>
      </c>
      <c r="C162">
        <v>1.1859999999999999</v>
      </c>
      <c r="D162">
        <v>0.28699999999999998</v>
      </c>
      <c r="E162" t="s">
        <v>2321</v>
      </c>
      <c r="F162">
        <v>22.152999999999999</v>
      </c>
      <c r="G162">
        <v>7.7869999999999999</v>
      </c>
      <c r="H162">
        <v>0.187</v>
      </c>
      <c r="I162">
        <v>13.834</v>
      </c>
      <c r="J162">
        <v>0.28000000000000003</v>
      </c>
      <c r="K162">
        <v>6.5000000000000002E-2</v>
      </c>
      <c r="L162">
        <v>22.152999999999999</v>
      </c>
    </row>
    <row r="163" spans="1:12" x14ac:dyDescent="0.35">
      <c r="A163" s="104">
        <v>31229</v>
      </c>
      <c r="B163">
        <v>21.395</v>
      </c>
      <c r="C163">
        <v>1.2250000000000001</v>
      </c>
      <c r="D163">
        <v>0.29599999999999999</v>
      </c>
      <c r="E163" t="s">
        <v>2321</v>
      </c>
      <c r="F163">
        <v>22.916</v>
      </c>
      <c r="G163">
        <v>8.0459999999999994</v>
      </c>
      <c r="H163">
        <v>0.193</v>
      </c>
      <c r="I163">
        <v>14.295</v>
      </c>
      <c r="J163">
        <v>0.28899999999999998</v>
      </c>
      <c r="K163">
        <v>9.1999999999999998E-2</v>
      </c>
      <c r="L163">
        <v>22.916</v>
      </c>
    </row>
    <row r="164" spans="1:12" x14ac:dyDescent="0.35">
      <c r="A164" s="104">
        <v>31260</v>
      </c>
      <c r="B164">
        <v>21.411999999999999</v>
      </c>
      <c r="C164">
        <v>1.222</v>
      </c>
      <c r="D164">
        <v>0.29599999999999999</v>
      </c>
      <c r="E164" t="s">
        <v>2321</v>
      </c>
      <c r="F164">
        <v>22.931000000000001</v>
      </c>
      <c r="G164">
        <v>8.0459999999999994</v>
      </c>
      <c r="H164">
        <v>0.193</v>
      </c>
      <c r="I164">
        <v>14.295</v>
      </c>
      <c r="J164">
        <v>0.28899999999999998</v>
      </c>
      <c r="K164">
        <v>0.107</v>
      </c>
      <c r="L164">
        <v>22.931000000000001</v>
      </c>
    </row>
    <row r="165" spans="1:12" x14ac:dyDescent="0.35">
      <c r="A165" s="104">
        <v>31291</v>
      </c>
      <c r="B165">
        <v>20.73</v>
      </c>
      <c r="C165">
        <v>1.175</v>
      </c>
      <c r="D165">
        <v>0.28699999999999998</v>
      </c>
      <c r="E165" t="s">
        <v>2321</v>
      </c>
      <c r="F165">
        <v>22.192</v>
      </c>
      <c r="G165">
        <v>7.7869999999999999</v>
      </c>
      <c r="H165">
        <v>0.187</v>
      </c>
      <c r="I165">
        <v>13.834</v>
      </c>
      <c r="J165">
        <v>0.28000000000000003</v>
      </c>
      <c r="K165">
        <v>0.104</v>
      </c>
      <c r="L165">
        <v>22.192</v>
      </c>
    </row>
    <row r="166" spans="1:12" x14ac:dyDescent="0.35">
      <c r="A166" s="104">
        <v>31321</v>
      </c>
      <c r="B166">
        <v>21.413</v>
      </c>
      <c r="C166">
        <v>1.214</v>
      </c>
      <c r="D166">
        <v>0.29599999999999999</v>
      </c>
      <c r="E166" t="s">
        <v>2321</v>
      </c>
      <c r="F166">
        <v>22.923999999999999</v>
      </c>
      <c r="G166">
        <v>8.0459999999999994</v>
      </c>
      <c r="H166">
        <v>0.193</v>
      </c>
      <c r="I166">
        <v>14.295</v>
      </c>
      <c r="J166">
        <v>0.28899999999999998</v>
      </c>
      <c r="K166">
        <v>0.1</v>
      </c>
      <c r="L166">
        <v>22.923999999999999</v>
      </c>
    </row>
    <row r="167" spans="1:12" x14ac:dyDescent="0.35">
      <c r="A167" s="104">
        <v>31352</v>
      </c>
      <c r="B167">
        <v>20.725999999999999</v>
      </c>
      <c r="C167">
        <v>1.1819999999999999</v>
      </c>
      <c r="D167">
        <v>0.28699999999999998</v>
      </c>
      <c r="E167" t="s">
        <v>2321</v>
      </c>
      <c r="F167">
        <v>22.195</v>
      </c>
      <c r="G167">
        <v>7.7869999999999999</v>
      </c>
      <c r="H167">
        <v>0.187</v>
      </c>
      <c r="I167">
        <v>13.834</v>
      </c>
      <c r="J167">
        <v>0.28000000000000003</v>
      </c>
      <c r="K167">
        <v>0.107</v>
      </c>
      <c r="L167">
        <v>22.195</v>
      </c>
    </row>
    <row r="168" spans="1:12" x14ac:dyDescent="0.35">
      <c r="A168" s="104">
        <v>31382</v>
      </c>
      <c r="B168">
        <v>21.414000000000001</v>
      </c>
      <c r="C168">
        <v>1.218</v>
      </c>
      <c r="D168">
        <v>0.29599999999999999</v>
      </c>
      <c r="E168" t="s">
        <v>2321</v>
      </c>
      <c r="F168">
        <v>22.928000000000001</v>
      </c>
      <c r="G168">
        <v>8.0459999999999994</v>
      </c>
      <c r="H168">
        <v>0.193</v>
      </c>
      <c r="I168">
        <v>14.295</v>
      </c>
      <c r="J168">
        <v>0.28899999999999998</v>
      </c>
      <c r="K168">
        <v>0.104</v>
      </c>
      <c r="L168">
        <v>22.928000000000001</v>
      </c>
    </row>
    <row r="169" spans="1:12" x14ac:dyDescent="0.35">
      <c r="A169" s="104">
        <v>31413</v>
      </c>
      <c r="B169">
        <v>20.433</v>
      </c>
      <c r="C169">
        <v>1.3520000000000001</v>
      </c>
      <c r="D169">
        <v>0.34200000000000003</v>
      </c>
      <c r="E169" t="s">
        <v>2321</v>
      </c>
      <c r="F169">
        <v>22.126999999999999</v>
      </c>
      <c r="G169">
        <v>7.3289999999999997</v>
      </c>
      <c r="H169">
        <v>0.218</v>
      </c>
      <c r="I169">
        <v>14.151</v>
      </c>
      <c r="J169">
        <v>0.33400000000000002</v>
      </c>
      <c r="K169">
        <v>9.5000000000000001E-2</v>
      </c>
      <c r="L169">
        <v>22.126999999999999</v>
      </c>
    </row>
    <row r="170" spans="1:12" x14ac:dyDescent="0.35">
      <c r="A170" s="104">
        <v>31444</v>
      </c>
      <c r="B170">
        <v>18.434999999999999</v>
      </c>
      <c r="C170">
        <v>1.226</v>
      </c>
      <c r="D170">
        <v>0.309</v>
      </c>
      <c r="E170" t="s">
        <v>2321</v>
      </c>
      <c r="F170">
        <v>19.97</v>
      </c>
      <c r="G170">
        <v>6.62</v>
      </c>
      <c r="H170">
        <v>0.19700000000000001</v>
      </c>
      <c r="I170">
        <v>12.782</v>
      </c>
      <c r="J170">
        <v>0.30199999999999999</v>
      </c>
      <c r="K170">
        <v>7.0000000000000007E-2</v>
      </c>
      <c r="L170">
        <v>19.97</v>
      </c>
    </row>
    <row r="171" spans="1:12" x14ac:dyDescent="0.35">
      <c r="A171" s="104">
        <v>31472</v>
      </c>
      <c r="B171">
        <v>20.39</v>
      </c>
      <c r="C171">
        <v>1.359</v>
      </c>
      <c r="D171">
        <v>0.34200000000000003</v>
      </c>
      <c r="E171" t="s">
        <v>2321</v>
      </c>
      <c r="F171">
        <v>22.091000000000001</v>
      </c>
      <c r="G171">
        <v>7.3289999999999997</v>
      </c>
      <c r="H171">
        <v>0.218</v>
      </c>
      <c r="I171">
        <v>14.151</v>
      </c>
      <c r="J171">
        <v>0.33400000000000002</v>
      </c>
      <c r="K171">
        <v>5.8999999999999997E-2</v>
      </c>
      <c r="L171">
        <v>22.091000000000001</v>
      </c>
    </row>
    <row r="172" spans="1:12" x14ac:dyDescent="0.35">
      <c r="A172" s="104">
        <v>31503</v>
      </c>
      <c r="B172">
        <v>19.733000000000001</v>
      </c>
      <c r="C172">
        <v>1.3129999999999999</v>
      </c>
      <c r="D172">
        <v>0.33100000000000002</v>
      </c>
      <c r="E172" t="s">
        <v>2321</v>
      </c>
      <c r="F172">
        <v>21.376999999999999</v>
      </c>
      <c r="G172">
        <v>7.093</v>
      </c>
      <c r="H172">
        <v>0.21099999999999999</v>
      </c>
      <c r="I172">
        <v>13.695</v>
      </c>
      <c r="J172">
        <v>0.32300000000000001</v>
      </c>
      <c r="K172">
        <v>5.6000000000000001E-2</v>
      </c>
      <c r="L172">
        <v>21.376999999999999</v>
      </c>
    </row>
    <row r="173" spans="1:12" x14ac:dyDescent="0.35">
      <c r="A173" s="104">
        <v>31533</v>
      </c>
      <c r="B173">
        <v>20.393999999999998</v>
      </c>
      <c r="C173">
        <v>1.355</v>
      </c>
      <c r="D173">
        <v>0.34200000000000003</v>
      </c>
      <c r="E173" t="s">
        <v>2321</v>
      </c>
      <c r="F173">
        <v>22.091000000000001</v>
      </c>
      <c r="G173">
        <v>7.3289999999999997</v>
      </c>
      <c r="H173">
        <v>0.218</v>
      </c>
      <c r="I173">
        <v>14.151</v>
      </c>
      <c r="J173">
        <v>0.33400000000000002</v>
      </c>
      <c r="K173">
        <v>5.8999999999999997E-2</v>
      </c>
      <c r="L173">
        <v>22.091000000000001</v>
      </c>
    </row>
    <row r="174" spans="1:12" x14ac:dyDescent="0.35">
      <c r="A174" s="104">
        <v>31564</v>
      </c>
      <c r="B174">
        <v>19.739999999999998</v>
      </c>
      <c r="C174">
        <v>1.3120000000000001</v>
      </c>
      <c r="D174">
        <v>0.33100000000000002</v>
      </c>
      <c r="E174" t="s">
        <v>2321</v>
      </c>
      <c r="F174">
        <v>21.382000000000001</v>
      </c>
      <c r="G174">
        <v>7.093</v>
      </c>
      <c r="H174">
        <v>0.21099999999999999</v>
      </c>
      <c r="I174">
        <v>13.695</v>
      </c>
      <c r="J174">
        <v>0.32300000000000001</v>
      </c>
      <c r="K174">
        <v>6.0999999999999999E-2</v>
      </c>
      <c r="L174">
        <v>21.382000000000001</v>
      </c>
    </row>
    <row r="175" spans="1:12" x14ac:dyDescent="0.35">
      <c r="A175" s="104">
        <v>31594</v>
      </c>
      <c r="B175">
        <v>20.411000000000001</v>
      </c>
      <c r="C175">
        <v>1.3560000000000001</v>
      </c>
      <c r="D175">
        <v>0.34200000000000003</v>
      </c>
      <c r="E175" t="s">
        <v>2321</v>
      </c>
      <c r="F175">
        <v>22.109000000000002</v>
      </c>
      <c r="G175">
        <v>7.3289999999999997</v>
      </c>
      <c r="H175">
        <v>0.218</v>
      </c>
      <c r="I175">
        <v>14.151</v>
      </c>
      <c r="J175">
        <v>0.33400000000000002</v>
      </c>
      <c r="K175">
        <v>7.6999999999999999E-2</v>
      </c>
      <c r="L175">
        <v>22.109000000000002</v>
      </c>
    </row>
    <row r="176" spans="1:12" x14ac:dyDescent="0.35">
      <c r="A176" s="104">
        <v>31625</v>
      </c>
      <c r="B176">
        <v>20.425999999999998</v>
      </c>
      <c r="C176">
        <v>1.3560000000000001</v>
      </c>
      <c r="D176">
        <v>0.34200000000000003</v>
      </c>
      <c r="E176" t="s">
        <v>2321</v>
      </c>
      <c r="F176">
        <v>22.123999999999999</v>
      </c>
      <c r="G176">
        <v>7.3289999999999997</v>
      </c>
      <c r="H176">
        <v>0.218</v>
      </c>
      <c r="I176">
        <v>14.151</v>
      </c>
      <c r="J176">
        <v>0.33400000000000002</v>
      </c>
      <c r="K176">
        <v>9.1999999999999998E-2</v>
      </c>
      <c r="L176">
        <v>22.123999999999999</v>
      </c>
    </row>
    <row r="177" spans="1:12" x14ac:dyDescent="0.35">
      <c r="A177" s="104">
        <v>31656</v>
      </c>
      <c r="B177">
        <v>19.763999999999999</v>
      </c>
      <c r="C177">
        <v>1.3109999999999999</v>
      </c>
      <c r="D177">
        <v>0.33100000000000002</v>
      </c>
      <c r="E177" t="s">
        <v>2321</v>
      </c>
      <c r="F177">
        <v>21.405000000000001</v>
      </c>
      <c r="G177">
        <v>7.093</v>
      </c>
      <c r="H177">
        <v>0.21099999999999999</v>
      </c>
      <c r="I177">
        <v>13.695</v>
      </c>
      <c r="J177">
        <v>0.32300000000000001</v>
      </c>
      <c r="K177">
        <v>8.4000000000000005E-2</v>
      </c>
      <c r="L177">
        <v>21.405000000000001</v>
      </c>
    </row>
    <row r="178" spans="1:12" x14ac:dyDescent="0.35">
      <c r="A178" s="104">
        <v>31686</v>
      </c>
      <c r="B178">
        <v>20.408000000000001</v>
      </c>
      <c r="C178">
        <v>1.355</v>
      </c>
      <c r="D178">
        <v>0.34200000000000003</v>
      </c>
      <c r="E178" t="s">
        <v>2321</v>
      </c>
      <c r="F178">
        <v>22.106000000000002</v>
      </c>
      <c r="G178">
        <v>7.3289999999999997</v>
      </c>
      <c r="H178">
        <v>0.218</v>
      </c>
      <c r="I178">
        <v>14.151</v>
      </c>
      <c r="J178">
        <v>0.33400000000000002</v>
      </c>
      <c r="K178">
        <v>7.3999999999999996E-2</v>
      </c>
      <c r="L178">
        <v>22.106000000000002</v>
      </c>
    </row>
    <row r="179" spans="1:12" x14ac:dyDescent="0.35">
      <c r="A179" s="104">
        <v>31717</v>
      </c>
      <c r="B179">
        <v>19.759</v>
      </c>
      <c r="C179">
        <v>1.3169999999999999</v>
      </c>
      <c r="D179">
        <v>0.33100000000000002</v>
      </c>
      <c r="E179" t="s">
        <v>2321</v>
      </c>
      <c r="F179">
        <v>21.405999999999999</v>
      </c>
      <c r="G179">
        <v>7.093</v>
      </c>
      <c r="H179">
        <v>0.21099999999999999</v>
      </c>
      <c r="I179">
        <v>13.695</v>
      </c>
      <c r="J179">
        <v>0.32300000000000001</v>
      </c>
      <c r="K179">
        <v>8.5000000000000006E-2</v>
      </c>
      <c r="L179">
        <v>21.405999999999999</v>
      </c>
    </row>
    <row r="180" spans="1:12" x14ac:dyDescent="0.35">
      <c r="A180" s="104">
        <v>31747</v>
      </c>
      <c r="B180">
        <v>20.436</v>
      </c>
      <c r="C180">
        <v>1.361</v>
      </c>
      <c r="D180">
        <v>0.34200000000000003</v>
      </c>
      <c r="E180" t="s">
        <v>2321</v>
      </c>
      <c r="F180">
        <v>22.138000000000002</v>
      </c>
      <c r="G180">
        <v>7.3289999999999997</v>
      </c>
      <c r="H180">
        <v>0.218</v>
      </c>
      <c r="I180">
        <v>14.151</v>
      </c>
      <c r="J180">
        <v>0.33400000000000002</v>
      </c>
      <c r="K180">
        <v>0.106</v>
      </c>
      <c r="L180">
        <v>22.138000000000002</v>
      </c>
    </row>
    <row r="181" spans="1:12" x14ac:dyDescent="0.35">
      <c r="A181" s="104">
        <v>31778</v>
      </c>
      <c r="B181">
        <v>19.620999999999999</v>
      </c>
      <c r="C181">
        <v>1.4910000000000001</v>
      </c>
      <c r="D181">
        <v>0.39300000000000002</v>
      </c>
      <c r="E181" t="s">
        <v>2321</v>
      </c>
      <c r="F181">
        <v>21.504999999999999</v>
      </c>
      <c r="G181">
        <v>6.7720000000000002</v>
      </c>
      <c r="H181">
        <v>0.23400000000000001</v>
      </c>
      <c r="I181">
        <v>14.015000000000001</v>
      </c>
      <c r="J181">
        <v>0.38400000000000001</v>
      </c>
      <c r="K181">
        <v>0.1</v>
      </c>
      <c r="L181">
        <v>21.504999999999999</v>
      </c>
    </row>
    <row r="182" spans="1:12" x14ac:dyDescent="0.35">
      <c r="A182" s="104">
        <v>31809</v>
      </c>
      <c r="B182">
        <v>17.721</v>
      </c>
      <c r="C182">
        <v>1.347</v>
      </c>
      <c r="D182">
        <v>0.35499999999999998</v>
      </c>
      <c r="E182" t="s">
        <v>2321</v>
      </c>
      <c r="F182">
        <v>19.422999999999998</v>
      </c>
      <c r="G182">
        <v>6.1159999999999997</v>
      </c>
      <c r="H182">
        <v>0.21199999999999999</v>
      </c>
      <c r="I182">
        <v>12.659000000000001</v>
      </c>
      <c r="J182">
        <v>0.34699999999999998</v>
      </c>
      <c r="K182">
        <v>0.09</v>
      </c>
      <c r="L182">
        <v>19.422999999999998</v>
      </c>
    </row>
    <row r="183" spans="1:12" x14ac:dyDescent="0.35">
      <c r="A183" s="104">
        <v>31837</v>
      </c>
      <c r="B183">
        <v>19.614999999999998</v>
      </c>
      <c r="C183">
        <v>1.496</v>
      </c>
      <c r="D183">
        <v>0.39300000000000002</v>
      </c>
      <c r="E183" t="s">
        <v>2321</v>
      </c>
      <c r="F183">
        <v>21.504000000000001</v>
      </c>
      <c r="G183">
        <v>6.7720000000000002</v>
      </c>
      <c r="H183">
        <v>0.23400000000000001</v>
      </c>
      <c r="I183">
        <v>14.015000000000001</v>
      </c>
      <c r="J183">
        <v>0.38400000000000001</v>
      </c>
      <c r="K183">
        <v>9.9000000000000005E-2</v>
      </c>
      <c r="L183">
        <v>21.504000000000001</v>
      </c>
    </row>
    <row r="184" spans="1:12" x14ac:dyDescent="0.35">
      <c r="A184" s="104">
        <v>31868</v>
      </c>
      <c r="B184">
        <v>18.971</v>
      </c>
      <c r="C184">
        <v>1.446</v>
      </c>
      <c r="D184">
        <v>0.38</v>
      </c>
      <c r="E184" t="s">
        <v>2321</v>
      </c>
      <c r="F184">
        <v>20.797999999999998</v>
      </c>
      <c r="G184">
        <v>6.5529999999999999</v>
      </c>
      <c r="H184">
        <v>0.22700000000000001</v>
      </c>
      <c r="I184">
        <v>13.563000000000001</v>
      </c>
      <c r="J184">
        <v>0.372</v>
      </c>
      <c r="K184">
        <v>8.3000000000000004E-2</v>
      </c>
      <c r="L184">
        <v>20.797999999999998</v>
      </c>
    </row>
    <row r="185" spans="1:12" x14ac:dyDescent="0.35">
      <c r="A185" s="104">
        <v>31898</v>
      </c>
      <c r="B185">
        <v>19.603000000000002</v>
      </c>
      <c r="C185">
        <v>1.4950000000000001</v>
      </c>
      <c r="D185">
        <v>0.39300000000000002</v>
      </c>
      <c r="E185" t="s">
        <v>2321</v>
      </c>
      <c r="F185">
        <v>21.491</v>
      </c>
      <c r="G185">
        <v>6.7720000000000002</v>
      </c>
      <c r="H185">
        <v>0.23400000000000001</v>
      </c>
      <c r="I185">
        <v>14.015000000000001</v>
      </c>
      <c r="J185">
        <v>0.38400000000000001</v>
      </c>
      <c r="K185">
        <v>8.5999999999999993E-2</v>
      </c>
      <c r="L185">
        <v>21.491</v>
      </c>
    </row>
    <row r="186" spans="1:12" x14ac:dyDescent="0.35">
      <c r="A186" s="104">
        <v>31929</v>
      </c>
      <c r="B186">
        <v>19.003</v>
      </c>
      <c r="C186">
        <v>1.4490000000000001</v>
      </c>
      <c r="D186">
        <v>0.38</v>
      </c>
      <c r="E186" t="s">
        <v>2321</v>
      </c>
      <c r="F186">
        <v>20.832999999999998</v>
      </c>
      <c r="G186">
        <v>6.5529999999999999</v>
      </c>
      <c r="H186">
        <v>0.22700000000000001</v>
      </c>
      <c r="I186">
        <v>13.563000000000001</v>
      </c>
      <c r="J186">
        <v>0.372</v>
      </c>
      <c r="K186">
        <v>0.11799999999999999</v>
      </c>
      <c r="L186">
        <v>20.832999999999998</v>
      </c>
    </row>
    <row r="187" spans="1:12" x14ac:dyDescent="0.35">
      <c r="A187" s="104">
        <v>31959</v>
      </c>
      <c r="B187">
        <v>19.635999999999999</v>
      </c>
      <c r="C187">
        <v>1.4950000000000001</v>
      </c>
      <c r="D187">
        <v>0.39300000000000002</v>
      </c>
      <c r="E187" t="s">
        <v>2321</v>
      </c>
      <c r="F187">
        <v>21.524000000000001</v>
      </c>
      <c r="G187">
        <v>6.7720000000000002</v>
      </c>
      <c r="H187">
        <v>0.23400000000000001</v>
      </c>
      <c r="I187">
        <v>14.015000000000001</v>
      </c>
      <c r="J187">
        <v>0.38400000000000001</v>
      </c>
      <c r="K187">
        <v>0.11799999999999999</v>
      </c>
      <c r="L187">
        <v>21.524000000000001</v>
      </c>
    </row>
    <row r="188" spans="1:12" x14ac:dyDescent="0.35">
      <c r="A188" s="104">
        <v>31990</v>
      </c>
      <c r="B188">
        <v>19.638000000000002</v>
      </c>
      <c r="C188">
        <v>1.4950000000000001</v>
      </c>
      <c r="D188">
        <v>0.39300000000000002</v>
      </c>
      <c r="E188" t="s">
        <v>2321</v>
      </c>
      <c r="F188">
        <v>21.527000000000001</v>
      </c>
      <c r="G188">
        <v>6.7720000000000002</v>
      </c>
      <c r="H188">
        <v>0.23400000000000001</v>
      </c>
      <c r="I188">
        <v>14.015000000000001</v>
      </c>
      <c r="J188">
        <v>0.38400000000000001</v>
      </c>
      <c r="K188">
        <v>0.122</v>
      </c>
      <c r="L188">
        <v>21.527000000000001</v>
      </c>
    </row>
    <row r="189" spans="1:12" x14ac:dyDescent="0.35">
      <c r="A189" s="104">
        <v>32021</v>
      </c>
      <c r="B189">
        <v>18.995999999999999</v>
      </c>
      <c r="C189">
        <v>1.44</v>
      </c>
      <c r="D189">
        <v>0.38</v>
      </c>
      <c r="E189" t="s">
        <v>2321</v>
      </c>
      <c r="F189">
        <v>20.815999999999999</v>
      </c>
      <c r="G189">
        <v>6.5529999999999999</v>
      </c>
      <c r="H189">
        <v>0.22700000000000001</v>
      </c>
      <c r="I189">
        <v>13.563000000000001</v>
      </c>
      <c r="J189">
        <v>0.372</v>
      </c>
      <c r="K189">
        <v>0.10199999999999999</v>
      </c>
      <c r="L189">
        <v>20.815999999999999</v>
      </c>
    </row>
    <row r="190" spans="1:12" x14ac:dyDescent="0.35">
      <c r="A190" s="104">
        <v>32051</v>
      </c>
      <c r="B190">
        <v>19.614999999999998</v>
      </c>
      <c r="C190">
        <v>1.49</v>
      </c>
      <c r="D190">
        <v>0.39300000000000002</v>
      </c>
      <c r="E190" t="s">
        <v>2321</v>
      </c>
      <c r="F190">
        <v>21.498000000000001</v>
      </c>
      <c r="G190">
        <v>6.7720000000000002</v>
      </c>
      <c r="H190">
        <v>0.23400000000000001</v>
      </c>
      <c r="I190">
        <v>14.015000000000001</v>
      </c>
      <c r="J190">
        <v>0.38400000000000001</v>
      </c>
      <c r="K190">
        <v>9.2999999999999999E-2</v>
      </c>
      <c r="L190">
        <v>21.498000000000001</v>
      </c>
    </row>
    <row r="191" spans="1:12" x14ac:dyDescent="0.35">
      <c r="A191" s="104">
        <v>32082</v>
      </c>
      <c r="B191">
        <v>18.991</v>
      </c>
      <c r="C191">
        <v>1.4370000000000001</v>
      </c>
      <c r="D191">
        <v>0.38</v>
      </c>
      <c r="E191" t="s">
        <v>2321</v>
      </c>
      <c r="F191">
        <v>20.808</v>
      </c>
      <c r="G191">
        <v>6.5529999999999999</v>
      </c>
      <c r="H191">
        <v>0.22700000000000001</v>
      </c>
      <c r="I191">
        <v>13.563000000000001</v>
      </c>
      <c r="J191">
        <v>0.372</v>
      </c>
      <c r="K191">
        <v>9.4E-2</v>
      </c>
      <c r="L191">
        <v>20.808</v>
      </c>
    </row>
    <row r="192" spans="1:12" x14ac:dyDescent="0.35">
      <c r="A192" s="104">
        <v>32112</v>
      </c>
      <c r="B192">
        <v>19.632999999999999</v>
      </c>
      <c r="C192">
        <v>1.4810000000000001</v>
      </c>
      <c r="D192">
        <v>0.39300000000000002</v>
      </c>
      <c r="E192" t="s">
        <v>2321</v>
      </c>
      <c r="F192">
        <v>21.507000000000001</v>
      </c>
      <c r="G192">
        <v>6.7720000000000002</v>
      </c>
      <c r="H192">
        <v>0.23400000000000001</v>
      </c>
      <c r="I192">
        <v>14.015000000000001</v>
      </c>
      <c r="J192">
        <v>0.38400000000000001</v>
      </c>
      <c r="K192">
        <v>0.10199999999999999</v>
      </c>
      <c r="L192">
        <v>21.507000000000001</v>
      </c>
    </row>
    <row r="193" spans="1:12" x14ac:dyDescent="0.35">
      <c r="A193" s="104">
        <v>32143</v>
      </c>
      <c r="B193">
        <v>20.483000000000001</v>
      </c>
      <c r="C193">
        <v>1.6080000000000001</v>
      </c>
      <c r="D193">
        <v>0.39800000000000002</v>
      </c>
      <c r="E193" t="s">
        <v>2321</v>
      </c>
      <c r="F193">
        <v>22.488</v>
      </c>
      <c r="G193">
        <v>7.23</v>
      </c>
      <c r="H193">
        <v>0.25700000000000001</v>
      </c>
      <c r="I193">
        <v>14.5</v>
      </c>
      <c r="J193">
        <v>0.38900000000000001</v>
      </c>
      <c r="K193">
        <v>0.112</v>
      </c>
      <c r="L193">
        <v>22.488</v>
      </c>
    </row>
    <row r="194" spans="1:12" x14ac:dyDescent="0.35">
      <c r="A194" s="104">
        <v>32174</v>
      </c>
      <c r="B194">
        <v>19.158000000000001</v>
      </c>
      <c r="C194">
        <v>1.506</v>
      </c>
      <c r="D194">
        <v>0.372</v>
      </c>
      <c r="E194" t="s">
        <v>2321</v>
      </c>
      <c r="F194">
        <v>21.036000000000001</v>
      </c>
      <c r="G194">
        <v>6.7629999999999999</v>
      </c>
      <c r="H194">
        <v>0.24099999999999999</v>
      </c>
      <c r="I194">
        <v>13.564</v>
      </c>
      <c r="J194">
        <v>0.36399999999999999</v>
      </c>
      <c r="K194">
        <v>0.104</v>
      </c>
      <c r="L194">
        <v>21.036000000000001</v>
      </c>
    </row>
    <row r="195" spans="1:12" x14ac:dyDescent="0.35">
      <c r="A195" s="104">
        <v>32203</v>
      </c>
      <c r="B195">
        <v>20.481000000000002</v>
      </c>
      <c r="C195">
        <v>1.6120000000000001</v>
      </c>
      <c r="D195">
        <v>0.39800000000000002</v>
      </c>
      <c r="E195" t="s">
        <v>2321</v>
      </c>
      <c r="F195">
        <v>22.491</v>
      </c>
      <c r="G195">
        <v>7.23</v>
      </c>
      <c r="H195">
        <v>0.25700000000000001</v>
      </c>
      <c r="I195">
        <v>14.5</v>
      </c>
      <c r="J195">
        <v>0.38900000000000001</v>
      </c>
      <c r="K195">
        <v>0.115</v>
      </c>
      <c r="L195">
        <v>22.491</v>
      </c>
    </row>
    <row r="196" spans="1:12" x14ac:dyDescent="0.35">
      <c r="A196" s="104">
        <v>32234</v>
      </c>
      <c r="B196">
        <v>19.803000000000001</v>
      </c>
      <c r="C196">
        <v>1.577</v>
      </c>
      <c r="D196">
        <v>0.38500000000000001</v>
      </c>
      <c r="E196" t="s">
        <v>2321</v>
      </c>
      <c r="F196">
        <v>21.765000000000001</v>
      </c>
      <c r="G196">
        <v>6.9969999999999999</v>
      </c>
      <c r="H196">
        <v>0.249</v>
      </c>
      <c r="I196">
        <v>14.032</v>
      </c>
      <c r="J196">
        <v>0.377</v>
      </c>
      <c r="K196">
        <v>0.111</v>
      </c>
      <c r="L196">
        <v>21.765000000000001</v>
      </c>
    </row>
    <row r="197" spans="1:12" x14ac:dyDescent="0.35">
      <c r="A197" s="104">
        <v>32264</v>
      </c>
      <c r="B197">
        <v>20.431999999999999</v>
      </c>
      <c r="C197">
        <v>1.6319999999999999</v>
      </c>
      <c r="D197">
        <v>0.39800000000000002</v>
      </c>
      <c r="E197" t="s">
        <v>2321</v>
      </c>
      <c r="F197">
        <v>22.462</v>
      </c>
      <c r="G197">
        <v>7.23</v>
      </c>
      <c r="H197">
        <v>0.25700000000000001</v>
      </c>
      <c r="I197">
        <v>14.5</v>
      </c>
      <c r="J197">
        <v>0.38900000000000001</v>
      </c>
      <c r="K197">
        <v>8.5999999999999993E-2</v>
      </c>
      <c r="L197">
        <v>22.462</v>
      </c>
    </row>
    <row r="198" spans="1:12" x14ac:dyDescent="0.35">
      <c r="A198" s="104">
        <v>32295</v>
      </c>
      <c r="B198">
        <v>19.815000000000001</v>
      </c>
      <c r="C198">
        <v>1.5760000000000001</v>
      </c>
      <c r="D198">
        <v>0.38500000000000001</v>
      </c>
      <c r="E198" t="s">
        <v>2321</v>
      </c>
      <c r="F198">
        <v>21.774999999999999</v>
      </c>
      <c r="G198">
        <v>6.9969999999999999</v>
      </c>
      <c r="H198">
        <v>0.249</v>
      </c>
      <c r="I198">
        <v>14.032</v>
      </c>
      <c r="J198">
        <v>0.377</v>
      </c>
      <c r="K198">
        <v>0.121</v>
      </c>
      <c r="L198">
        <v>21.774999999999999</v>
      </c>
    </row>
    <row r="199" spans="1:12" x14ac:dyDescent="0.35">
      <c r="A199" s="104">
        <v>32325</v>
      </c>
      <c r="B199">
        <v>20.474</v>
      </c>
      <c r="C199">
        <v>1.629</v>
      </c>
      <c r="D199">
        <v>0.39800000000000002</v>
      </c>
      <c r="E199" t="s">
        <v>2321</v>
      </c>
      <c r="F199">
        <v>22.5</v>
      </c>
      <c r="G199">
        <v>7.23</v>
      </c>
      <c r="H199">
        <v>0.25700000000000001</v>
      </c>
      <c r="I199">
        <v>14.5</v>
      </c>
      <c r="J199">
        <v>0.38900000000000001</v>
      </c>
      <c r="K199">
        <v>0.125</v>
      </c>
      <c r="L199">
        <v>22.5</v>
      </c>
    </row>
    <row r="200" spans="1:12" x14ac:dyDescent="0.35">
      <c r="A200" s="104">
        <v>32356</v>
      </c>
      <c r="B200">
        <v>20.486999999999998</v>
      </c>
      <c r="C200">
        <v>1.6339999999999999</v>
      </c>
      <c r="D200">
        <v>0.39800000000000002</v>
      </c>
      <c r="E200" t="s">
        <v>2321</v>
      </c>
      <c r="F200">
        <v>22.518999999999998</v>
      </c>
      <c r="G200">
        <v>7.23</v>
      </c>
      <c r="H200">
        <v>0.25700000000000001</v>
      </c>
      <c r="I200">
        <v>14.5</v>
      </c>
      <c r="J200">
        <v>0.38900000000000001</v>
      </c>
      <c r="K200">
        <v>0.14299999999999999</v>
      </c>
      <c r="L200">
        <v>22.518999999999998</v>
      </c>
    </row>
    <row r="201" spans="1:12" x14ac:dyDescent="0.35">
      <c r="A201" s="104">
        <v>32387</v>
      </c>
      <c r="B201">
        <v>19.812000000000001</v>
      </c>
      <c r="C201">
        <v>1.5780000000000001</v>
      </c>
      <c r="D201">
        <v>0.38500000000000001</v>
      </c>
      <c r="E201" t="s">
        <v>2321</v>
      </c>
      <c r="F201">
        <v>21.774999999999999</v>
      </c>
      <c r="G201">
        <v>6.9969999999999999</v>
      </c>
      <c r="H201">
        <v>0.249</v>
      </c>
      <c r="I201">
        <v>14.032</v>
      </c>
      <c r="J201">
        <v>0.377</v>
      </c>
      <c r="K201">
        <v>0.121</v>
      </c>
      <c r="L201">
        <v>21.774999999999999</v>
      </c>
    </row>
    <row r="202" spans="1:12" x14ac:dyDescent="0.35">
      <c r="A202" s="104">
        <v>32417</v>
      </c>
      <c r="B202">
        <v>20.466999999999999</v>
      </c>
      <c r="C202">
        <v>1.629</v>
      </c>
      <c r="D202">
        <v>0.39800000000000002</v>
      </c>
      <c r="E202" t="s">
        <v>2321</v>
      </c>
      <c r="F202">
        <v>22.494</v>
      </c>
      <c r="G202">
        <v>7.23</v>
      </c>
      <c r="H202">
        <v>0.25700000000000001</v>
      </c>
      <c r="I202">
        <v>14.5</v>
      </c>
      <c r="J202">
        <v>0.38900000000000001</v>
      </c>
      <c r="K202">
        <v>0.11799999999999999</v>
      </c>
      <c r="L202">
        <v>22.494</v>
      </c>
    </row>
    <row r="203" spans="1:12" x14ac:dyDescent="0.35">
      <c r="A203" s="104">
        <v>32448</v>
      </c>
      <c r="B203">
        <v>19.809999999999999</v>
      </c>
      <c r="C203">
        <v>1.5640000000000001</v>
      </c>
      <c r="D203">
        <v>0.38500000000000001</v>
      </c>
      <c r="E203" t="s">
        <v>2321</v>
      </c>
      <c r="F203">
        <v>21.759</v>
      </c>
      <c r="G203">
        <v>6.9969999999999999</v>
      </c>
      <c r="H203">
        <v>0.249</v>
      </c>
      <c r="I203">
        <v>14.032</v>
      </c>
      <c r="J203">
        <v>0.377</v>
      </c>
      <c r="K203">
        <v>0.105</v>
      </c>
      <c r="L203">
        <v>21.759</v>
      </c>
    </row>
    <row r="204" spans="1:12" x14ac:dyDescent="0.35">
      <c r="A204" s="104">
        <v>32478</v>
      </c>
      <c r="B204">
        <v>20.469000000000001</v>
      </c>
      <c r="C204">
        <v>1.6180000000000001</v>
      </c>
      <c r="D204">
        <v>0.39800000000000002</v>
      </c>
      <c r="E204" t="s">
        <v>2321</v>
      </c>
      <c r="F204">
        <v>22.484000000000002</v>
      </c>
      <c r="G204">
        <v>7.23</v>
      </c>
      <c r="H204">
        <v>0.25700000000000001</v>
      </c>
      <c r="I204">
        <v>14.5</v>
      </c>
      <c r="J204">
        <v>0.38900000000000001</v>
      </c>
      <c r="K204">
        <v>0.108</v>
      </c>
      <c r="L204">
        <v>22.484000000000002</v>
      </c>
    </row>
    <row r="205" spans="1:12" x14ac:dyDescent="0.35">
      <c r="A205" s="104">
        <v>32509</v>
      </c>
      <c r="B205">
        <v>21.684000000000001</v>
      </c>
      <c r="C205">
        <v>1.504</v>
      </c>
      <c r="D205">
        <v>0.40400000000000003</v>
      </c>
      <c r="E205" t="s">
        <v>2321</v>
      </c>
      <c r="F205">
        <v>23.591999999999999</v>
      </c>
      <c r="G205">
        <v>7.3289999999999997</v>
      </c>
      <c r="H205">
        <v>0.68899999999999995</v>
      </c>
      <c r="I205">
        <v>13.898999999999999</v>
      </c>
      <c r="J205">
        <v>0.39600000000000002</v>
      </c>
      <c r="K205">
        <v>1.28</v>
      </c>
      <c r="L205">
        <v>23.591999999999999</v>
      </c>
    </row>
    <row r="206" spans="1:12" x14ac:dyDescent="0.35">
      <c r="A206" s="104">
        <v>32540</v>
      </c>
      <c r="B206">
        <v>19.817</v>
      </c>
      <c r="C206">
        <v>1.4</v>
      </c>
      <c r="D206">
        <v>0.36499999999999999</v>
      </c>
      <c r="E206" t="s">
        <v>2321</v>
      </c>
      <c r="F206">
        <v>21.582999999999998</v>
      </c>
      <c r="G206">
        <v>6.62</v>
      </c>
      <c r="H206">
        <v>0.627</v>
      </c>
      <c r="I206">
        <v>12.771000000000001</v>
      </c>
      <c r="J206">
        <v>0.35699999999999998</v>
      </c>
      <c r="K206">
        <v>1.2070000000000001</v>
      </c>
      <c r="L206">
        <v>21.582999999999998</v>
      </c>
    </row>
    <row r="207" spans="1:12" x14ac:dyDescent="0.35">
      <c r="A207" s="104">
        <v>32568</v>
      </c>
      <c r="B207">
        <v>22.193000000000001</v>
      </c>
      <c r="C207">
        <v>1.28</v>
      </c>
      <c r="D207">
        <v>0.40400000000000003</v>
      </c>
      <c r="E207" t="s">
        <v>2321</v>
      </c>
      <c r="F207">
        <v>23.878</v>
      </c>
      <c r="G207">
        <v>7.3289999999999997</v>
      </c>
      <c r="H207">
        <v>0.66300000000000003</v>
      </c>
      <c r="I207">
        <v>14.317</v>
      </c>
      <c r="J207">
        <v>0.39600000000000002</v>
      </c>
      <c r="K207">
        <v>1.1719999999999999</v>
      </c>
      <c r="L207">
        <v>23.878</v>
      </c>
    </row>
    <row r="208" spans="1:12" x14ac:dyDescent="0.35">
      <c r="A208" s="104">
        <v>32599</v>
      </c>
      <c r="B208">
        <v>20.475999999999999</v>
      </c>
      <c r="C208">
        <v>1.419</v>
      </c>
      <c r="D208">
        <v>0.39100000000000001</v>
      </c>
      <c r="E208" t="s">
        <v>2321</v>
      </c>
      <c r="F208">
        <v>22.286000000000001</v>
      </c>
      <c r="G208">
        <v>7.093</v>
      </c>
      <c r="H208">
        <v>0.66100000000000003</v>
      </c>
      <c r="I208">
        <v>12.986000000000001</v>
      </c>
      <c r="J208">
        <v>0.38300000000000001</v>
      </c>
      <c r="K208">
        <v>1.163</v>
      </c>
      <c r="L208">
        <v>22.286000000000001</v>
      </c>
    </row>
    <row r="209" spans="1:12" x14ac:dyDescent="0.35">
      <c r="A209" s="104">
        <v>32629</v>
      </c>
      <c r="B209">
        <v>18.827000000000002</v>
      </c>
      <c r="C209">
        <v>1.8160000000000001</v>
      </c>
      <c r="D209">
        <v>0.40400000000000003</v>
      </c>
      <c r="E209" t="s">
        <v>2321</v>
      </c>
      <c r="F209">
        <v>21.047000000000001</v>
      </c>
      <c r="G209">
        <v>7.3289999999999997</v>
      </c>
      <c r="H209">
        <v>0.71899999999999997</v>
      </c>
      <c r="I209">
        <v>11.382</v>
      </c>
      <c r="J209">
        <v>0.39600000000000002</v>
      </c>
      <c r="K209">
        <v>1.2210000000000001</v>
      </c>
      <c r="L209">
        <v>21.047000000000001</v>
      </c>
    </row>
    <row r="210" spans="1:12" x14ac:dyDescent="0.35">
      <c r="A210" s="104">
        <v>32660</v>
      </c>
      <c r="B210">
        <v>19.552</v>
      </c>
      <c r="C210">
        <v>1.8049999999999999</v>
      </c>
      <c r="D210">
        <v>0.39100000000000001</v>
      </c>
      <c r="E210" t="s">
        <v>2321</v>
      </c>
      <c r="F210">
        <v>21.748000000000001</v>
      </c>
      <c r="G210">
        <v>7.093</v>
      </c>
      <c r="H210">
        <v>0.70399999999999996</v>
      </c>
      <c r="I210">
        <v>12.224</v>
      </c>
      <c r="J210">
        <v>0.38300000000000001</v>
      </c>
      <c r="K210">
        <v>1.3440000000000001</v>
      </c>
      <c r="L210">
        <v>21.748000000000001</v>
      </c>
    </row>
    <row r="211" spans="1:12" x14ac:dyDescent="0.35">
      <c r="A211" s="104">
        <v>32690</v>
      </c>
      <c r="B211">
        <v>20.393000000000001</v>
      </c>
      <c r="C211">
        <v>2.0209999999999999</v>
      </c>
      <c r="D211">
        <v>0.40400000000000003</v>
      </c>
      <c r="E211" t="s">
        <v>2321</v>
      </c>
      <c r="F211">
        <v>22.818000000000001</v>
      </c>
      <c r="G211">
        <v>7.3289999999999997</v>
      </c>
      <c r="H211">
        <v>0.746</v>
      </c>
      <c r="I211">
        <v>12.83</v>
      </c>
      <c r="J211">
        <v>0.39600000000000002</v>
      </c>
      <c r="K211">
        <v>1.5169999999999999</v>
      </c>
      <c r="L211">
        <v>22.818000000000001</v>
      </c>
    </row>
    <row r="212" spans="1:12" x14ac:dyDescent="0.35">
      <c r="A212" s="104">
        <v>32721</v>
      </c>
      <c r="B212">
        <v>21.957000000000001</v>
      </c>
      <c r="C212">
        <v>1.96</v>
      </c>
      <c r="D212">
        <v>0.40400000000000003</v>
      </c>
      <c r="E212" t="s">
        <v>2321</v>
      </c>
      <c r="F212">
        <v>24.321999999999999</v>
      </c>
      <c r="G212">
        <v>7.3289999999999997</v>
      </c>
      <c r="H212">
        <v>0.74199999999999999</v>
      </c>
      <c r="I212">
        <v>14.228999999999999</v>
      </c>
      <c r="J212">
        <v>0.39600000000000002</v>
      </c>
      <c r="K212">
        <v>1.625</v>
      </c>
      <c r="L212">
        <v>24.321999999999999</v>
      </c>
    </row>
    <row r="213" spans="1:12" x14ac:dyDescent="0.35">
      <c r="A213" s="104">
        <v>32752</v>
      </c>
      <c r="B213">
        <v>20.681000000000001</v>
      </c>
      <c r="C213">
        <v>2.0680000000000001</v>
      </c>
      <c r="D213">
        <v>0.39100000000000001</v>
      </c>
      <c r="E213" t="s">
        <v>2321</v>
      </c>
      <c r="F213">
        <v>23.14</v>
      </c>
      <c r="G213">
        <v>7.093</v>
      </c>
      <c r="H213">
        <v>0.73699999999999999</v>
      </c>
      <c r="I213">
        <v>13.29</v>
      </c>
      <c r="J213">
        <v>0.38300000000000001</v>
      </c>
      <c r="K213">
        <v>1.637</v>
      </c>
      <c r="L213">
        <v>23.14</v>
      </c>
    </row>
    <row r="214" spans="1:12" x14ac:dyDescent="0.35">
      <c r="A214" s="104">
        <v>32782</v>
      </c>
      <c r="B214">
        <v>21.62</v>
      </c>
      <c r="C214">
        <v>2.1459999999999999</v>
      </c>
      <c r="D214">
        <v>0.40400000000000003</v>
      </c>
      <c r="E214" t="s">
        <v>2321</v>
      </c>
      <c r="F214">
        <v>24.170999999999999</v>
      </c>
      <c r="G214">
        <v>7.3289999999999997</v>
      </c>
      <c r="H214">
        <v>0.76300000000000001</v>
      </c>
      <c r="I214">
        <v>13.96</v>
      </c>
      <c r="J214">
        <v>0.39600000000000002</v>
      </c>
      <c r="K214">
        <v>1.7230000000000001</v>
      </c>
      <c r="L214">
        <v>24.170999999999999</v>
      </c>
    </row>
    <row r="215" spans="1:12" x14ac:dyDescent="0.35">
      <c r="A215" s="104">
        <v>32813</v>
      </c>
      <c r="B215">
        <v>21.725000000000001</v>
      </c>
      <c r="C215">
        <v>2.121</v>
      </c>
      <c r="D215">
        <v>0.39100000000000001</v>
      </c>
      <c r="E215" t="s">
        <v>2321</v>
      </c>
      <c r="F215">
        <v>24.238</v>
      </c>
      <c r="G215">
        <v>7.093</v>
      </c>
      <c r="H215">
        <v>0.745</v>
      </c>
      <c r="I215">
        <v>14.241</v>
      </c>
      <c r="J215">
        <v>0.38300000000000001</v>
      </c>
      <c r="K215">
        <v>1.776</v>
      </c>
      <c r="L215">
        <v>24.238</v>
      </c>
    </row>
    <row r="216" spans="1:12" x14ac:dyDescent="0.35">
      <c r="A216" s="104">
        <v>32843</v>
      </c>
      <c r="B216">
        <v>22.423999999999999</v>
      </c>
      <c r="C216">
        <v>1.994</v>
      </c>
      <c r="D216">
        <v>0.40400000000000003</v>
      </c>
      <c r="E216" t="s">
        <v>2321</v>
      </c>
      <c r="F216">
        <v>24.821999999999999</v>
      </c>
      <c r="G216">
        <v>7.3289999999999997</v>
      </c>
      <c r="H216">
        <v>0.747</v>
      </c>
      <c r="I216">
        <v>14.656000000000001</v>
      </c>
      <c r="J216">
        <v>0.39600000000000002</v>
      </c>
      <c r="K216">
        <v>1.694</v>
      </c>
      <c r="L216">
        <v>24.821999999999999</v>
      </c>
    </row>
    <row r="217" spans="1:12" x14ac:dyDescent="0.35">
      <c r="A217" s="104">
        <v>32874</v>
      </c>
      <c r="B217">
        <v>18.141999999999999</v>
      </c>
      <c r="C217">
        <v>2.0270000000000001</v>
      </c>
      <c r="D217">
        <v>0.35899999999999999</v>
      </c>
      <c r="E217" t="s">
        <v>2321</v>
      </c>
      <c r="F217">
        <v>20.527999999999999</v>
      </c>
      <c r="G217">
        <v>4.6210000000000004</v>
      </c>
      <c r="H217">
        <v>0.66300000000000003</v>
      </c>
      <c r="I217">
        <v>12.898</v>
      </c>
      <c r="J217">
        <v>0.35099999999999998</v>
      </c>
      <c r="K217">
        <v>1.9950000000000001</v>
      </c>
      <c r="L217">
        <v>20.527999999999999</v>
      </c>
    </row>
    <row r="218" spans="1:12" x14ac:dyDescent="0.35">
      <c r="A218" s="104">
        <v>32905</v>
      </c>
      <c r="B218">
        <v>17.515000000000001</v>
      </c>
      <c r="C218">
        <v>1.8580000000000001</v>
      </c>
      <c r="D218">
        <v>0.32400000000000001</v>
      </c>
      <c r="E218" t="s">
        <v>2321</v>
      </c>
      <c r="F218">
        <v>19.696999999999999</v>
      </c>
      <c r="G218">
        <v>4.173</v>
      </c>
      <c r="H218">
        <v>0.60399999999999998</v>
      </c>
      <c r="I218">
        <v>12.664999999999999</v>
      </c>
      <c r="J218">
        <v>0.317</v>
      </c>
      <c r="K218">
        <v>1.9370000000000001</v>
      </c>
      <c r="L218">
        <v>19.696999999999999</v>
      </c>
    </row>
    <row r="219" spans="1:12" x14ac:dyDescent="0.35">
      <c r="A219" s="104">
        <v>32933</v>
      </c>
      <c r="B219">
        <v>18.719000000000001</v>
      </c>
      <c r="C219">
        <v>2.1110000000000002</v>
      </c>
      <c r="D219">
        <v>0.35899999999999999</v>
      </c>
      <c r="E219" t="s">
        <v>2321</v>
      </c>
      <c r="F219">
        <v>21.189</v>
      </c>
      <c r="G219">
        <v>4.6210000000000004</v>
      </c>
      <c r="H219">
        <v>0.67400000000000004</v>
      </c>
      <c r="I219">
        <v>13.429</v>
      </c>
      <c r="J219">
        <v>0.35099999999999998</v>
      </c>
      <c r="K219">
        <v>2.1150000000000002</v>
      </c>
      <c r="L219">
        <v>21.189</v>
      </c>
    </row>
    <row r="220" spans="1:12" x14ac:dyDescent="0.35">
      <c r="A220" s="104">
        <v>32964</v>
      </c>
      <c r="B220">
        <v>17.837</v>
      </c>
      <c r="C220">
        <v>1.998</v>
      </c>
      <c r="D220">
        <v>0.34699999999999998</v>
      </c>
      <c r="E220" t="s">
        <v>2321</v>
      </c>
      <c r="F220">
        <v>20.181999999999999</v>
      </c>
      <c r="G220">
        <v>4.4720000000000004</v>
      </c>
      <c r="H220">
        <v>0.64600000000000002</v>
      </c>
      <c r="I220">
        <v>12.739000000000001</v>
      </c>
      <c r="J220">
        <v>0.34</v>
      </c>
      <c r="K220">
        <v>1.9850000000000001</v>
      </c>
      <c r="L220">
        <v>20.181999999999999</v>
      </c>
    </row>
    <row r="221" spans="1:12" x14ac:dyDescent="0.35">
      <c r="A221" s="104">
        <v>32994</v>
      </c>
      <c r="B221">
        <v>15.646000000000001</v>
      </c>
      <c r="C221">
        <v>2.0289999999999999</v>
      </c>
      <c r="D221">
        <v>0.35899999999999999</v>
      </c>
      <c r="E221" t="s">
        <v>2321</v>
      </c>
      <c r="F221">
        <v>18.033999999999999</v>
      </c>
      <c r="G221">
        <v>4.6210000000000004</v>
      </c>
      <c r="H221">
        <v>0.65900000000000003</v>
      </c>
      <c r="I221">
        <v>10.662000000000001</v>
      </c>
      <c r="J221">
        <v>0.35099999999999998</v>
      </c>
      <c r="K221">
        <v>1.74</v>
      </c>
      <c r="L221">
        <v>18.033999999999999</v>
      </c>
    </row>
    <row r="222" spans="1:12" x14ac:dyDescent="0.35">
      <c r="A222" s="104">
        <v>33025</v>
      </c>
      <c r="B222">
        <v>12.657</v>
      </c>
      <c r="C222">
        <v>2.0649999999999999</v>
      </c>
      <c r="D222">
        <v>0.34699999999999998</v>
      </c>
      <c r="E222" t="s">
        <v>2321</v>
      </c>
      <c r="F222">
        <v>15.069000000000001</v>
      </c>
      <c r="G222">
        <v>4.4720000000000004</v>
      </c>
      <c r="H222">
        <v>0.64500000000000002</v>
      </c>
      <c r="I222">
        <v>8.109</v>
      </c>
      <c r="J222">
        <v>0.34</v>
      </c>
      <c r="K222">
        <v>1.504</v>
      </c>
      <c r="L222">
        <v>15.069000000000001</v>
      </c>
    </row>
    <row r="223" spans="1:12" x14ac:dyDescent="0.35">
      <c r="A223" s="104">
        <v>33055</v>
      </c>
      <c r="B223">
        <v>16.567</v>
      </c>
      <c r="C223">
        <v>2.016</v>
      </c>
      <c r="D223">
        <v>0.35899999999999999</v>
      </c>
      <c r="E223" t="s">
        <v>2321</v>
      </c>
      <c r="F223">
        <v>18.942</v>
      </c>
      <c r="G223">
        <v>4.6210000000000004</v>
      </c>
      <c r="H223">
        <v>0.66</v>
      </c>
      <c r="I223">
        <v>11.484999999999999</v>
      </c>
      <c r="J223">
        <v>0.35099999999999998</v>
      </c>
      <c r="K223">
        <v>1.825</v>
      </c>
      <c r="L223">
        <v>18.942</v>
      </c>
    </row>
    <row r="224" spans="1:12" x14ac:dyDescent="0.35">
      <c r="A224" s="104">
        <v>33086</v>
      </c>
      <c r="B224">
        <v>18.896000000000001</v>
      </c>
      <c r="C224">
        <v>2.081</v>
      </c>
      <c r="D224">
        <v>0.35899999999999999</v>
      </c>
      <c r="E224" t="s">
        <v>2321</v>
      </c>
      <c r="F224">
        <v>21.335999999999999</v>
      </c>
      <c r="G224">
        <v>4.6210000000000004</v>
      </c>
      <c r="H224">
        <v>0.67100000000000004</v>
      </c>
      <c r="I224">
        <v>13.582000000000001</v>
      </c>
      <c r="J224">
        <v>0.35099999999999998</v>
      </c>
      <c r="K224">
        <v>2.1110000000000002</v>
      </c>
      <c r="L224">
        <v>21.335999999999999</v>
      </c>
    </row>
    <row r="225" spans="1:12" x14ac:dyDescent="0.35">
      <c r="A225" s="104">
        <v>33117</v>
      </c>
      <c r="B225">
        <v>18.393999999999998</v>
      </c>
      <c r="C225">
        <v>2.0779999999999998</v>
      </c>
      <c r="D225">
        <v>0.34699999999999998</v>
      </c>
      <c r="E225" t="s">
        <v>2321</v>
      </c>
      <c r="F225">
        <v>20.82</v>
      </c>
      <c r="G225">
        <v>4.4720000000000004</v>
      </c>
      <c r="H225">
        <v>0.65600000000000003</v>
      </c>
      <c r="I225">
        <v>13.250999999999999</v>
      </c>
      <c r="J225">
        <v>0.34</v>
      </c>
      <c r="K225">
        <v>2.101</v>
      </c>
      <c r="L225">
        <v>20.82</v>
      </c>
    </row>
    <row r="226" spans="1:12" x14ac:dyDescent="0.35">
      <c r="A226" s="104">
        <v>33147</v>
      </c>
      <c r="B226">
        <v>17.861000000000001</v>
      </c>
      <c r="C226">
        <v>2.1320000000000001</v>
      </c>
      <c r="D226">
        <v>0.35899999999999999</v>
      </c>
      <c r="E226" t="s">
        <v>2321</v>
      </c>
      <c r="F226">
        <v>20.350999999999999</v>
      </c>
      <c r="G226">
        <v>4.6210000000000004</v>
      </c>
      <c r="H226">
        <v>0.67400000000000004</v>
      </c>
      <c r="I226">
        <v>12.663</v>
      </c>
      <c r="J226">
        <v>0.35099999999999998</v>
      </c>
      <c r="K226">
        <v>2.0419999999999998</v>
      </c>
      <c r="L226">
        <v>20.350999999999999</v>
      </c>
    </row>
    <row r="227" spans="1:12" x14ac:dyDescent="0.35">
      <c r="A227" s="104">
        <v>33178</v>
      </c>
      <c r="B227">
        <v>16.661999999999999</v>
      </c>
      <c r="C227">
        <v>2.0059999999999998</v>
      </c>
      <c r="D227">
        <v>0.34699999999999998</v>
      </c>
      <c r="E227" t="s">
        <v>2321</v>
      </c>
      <c r="F227">
        <v>19.015000000000001</v>
      </c>
      <c r="G227">
        <v>4.4720000000000004</v>
      </c>
      <c r="H227">
        <v>0.64500000000000002</v>
      </c>
      <c r="I227">
        <v>11.686999999999999</v>
      </c>
      <c r="J227">
        <v>0.34</v>
      </c>
      <c r="K227">
        <v>1.871</v>
      </c>
      <c r="L227">
        <v>19.015000000000001</v>
      </c>
    </row>
    <row r="228" spans="1:12" x14ac:dyDescent="0.35">
      <c r="A228" s="104">
        <v>33208</v>
      </c>
      <c r="B228">
        <v>18.981999999999999</v>
      </c>
      <c r="C228">
        <v>2.0270000000000001</v>
      </c>
      <c r="D228">
        <v>0.35899999999999999</v>
      </c>
      <c r="E228" t="s">
        <v>2321</v>
      </c>
      <c r="F228">
        <v>21.367999999999999</v>
      </c>
      <c r="G228">
        <v>4.6210000000000004</v>
      </c>
      <c r="H228">
        <v>0.66500000000000004</v>
      </c>
      <c r="I228">
        <v>13.65</v>
      </c>
      <c r="J228">
        <v>0.35099999999999998</v>
      </c>
      <c r="K228">
        <v>2.081</v>
      </c>
      <c r="L228">
        <v>21.367999999999999</v>
      </c>
    </row>
    <row r="229" spans="1:12" x14ac:dyDescent="0.35">
      <c r="A229" s="104">
        <v>33239</v>
      </c>
      <c r="B229">
        <v>20.802</v>
      </c>
      <c r="C229">
        <v>2.1749999999999998</v>
      </c>
      <c r="D229">
        <v>0.41599999999999998</v>
      </c>
      <c r="E229" t="s">
        <v>2321</v>
      </c>
      <c r="F229">
        <v>23.393000000000001</v>
      </c>
      <c r="G229">
        <v>4.8600000000000003</v>
      </c>
      <c r="H229">
        <v>0.68300000000000005</v>
      </c>
      <c r="I229">
        <v>14.986000000000001</v>
      </c>
      <c r="J229">
        <v>0.40699999999999997</v>
      </c>
      <c r="K229">
        <v>2.456</v>
      </c>
      <c r="L229">
        <v>23.393000000000001</v>
      </c>
    </row>
    <row r="230" spans="1:12" x14ac:dyDescent="0.35">
      <c r="A230" s="104">
        <v>33270</v>
      </c>
      <c r="B230">
        <v>15.157</v>
      </c>
      <c r="C230">
        <v>1.9530000000000001</v>
      </c>
      <c r="D230">
        <v>0.376</v>
      </c>
      <c r="E230" t="s">
        <v>2321</v>
      </c>
      <c r="F230">
        <v>17.486000000000001</v>
      </c>
      <c r="G230">
        <v>4.3890000000000002</v>
      </c>
      <c r="H230">
        <v>0.61</v>
      </c>
      <c r="I230">
        <v>10.288</v>
      </c>
      <c r="J230">
        <v>0.36799999999999999</v>
      </c>
      <c r="K230">
        <v>1.83</v>
      </c>
      <c r="L230">
        <v>17.486000000000001</v>
      </c>
    </row>
    <row r="231" spans="1:12" x14ac:dyDescent="0.35">
      <c r="A231" s="104">
        <v>33298</v>
      </c>
      <c r="B231">
        <v>15.553000000000001</v>
      </c>
      <c r="C231">
        <v>2.222</v>
      </c>
      <c r="D231">
        <v>0.41599999999999998</v>
      </c>
      <c r="E231" t="s">
        <v>2321</v>
      </c>
      <c r="F231">
        <v>18.190999999999999</v>
      </c>
      <c r="G231">
        <v>4.8600000000000003</v>
      </c>
      <c r="H231">
        <v>0.67900000000000005</v>
      </c>
      <c r="I231">
        <v>10.301</v>
      </c>
      <c r="J231">
        <v>0.40699999999999997</v>
      </c>
      <c r="K231">
        <v>1.944</v>
      </c>
      <c r="L231">
        <v>18.190999999999999</v>
      </c>
    </row>
    <row r="232" spans="1:12" x14ac:dyDescent="0.35">
      <c r="A232" s="104">
        <v>33329</v>
      </c>
      <c r="B232">
        <v>13.352</v>
      </c>
      <c r="C232">
        <v>2.2160000000000002</v>
      </c>
      <c r="D232">
        <v>0.40200000000000002</v>
      </c>
      <c r="E232" t="s">
        <v>2321</v>
      </c>
      <c r="F232">
        <v>15.97</v>
      </c>
      <c r="G232">
        <v>4.7030000000000003</v>
      </c>
      <c r="H232">
        <v>0.66</v>
      </c>
      <c r="I232">
        <v>8.4580000000000002</v>
      </c>
      <c r="J232">
        <v>0.39400000000000002</v>
      </c>
      <c r="K232">
        <v>1.7549999999999999</v>
      </c>
      <c r="L232">
        <v>15.97</v>
      </c>
    </row>
    <row r="233" spans="1:12" x14ac:dyDescent="0.35">
      <c r="A233" s="104">
        <v>33359</v>
      </c>
      <c r="B233">
        <v>14.661</v>
      </c>
      <c r="C233">
        <v>2.323</v>
      </c>
      <c r="D233">
        <v>0.41599999999999998</v>
      </c>
      <c r="E233" t="s">
        <v>2321</v>
      </c>
      <c r="F233">
        <v>17.399999999999999</v>
      </c>
      <c r="G233">
        <v>4.8600000000000003</v>
      </c>
      <c r="H233">
        <v>0.68600000000000005</v>
      </c>
      <c r="I233">
        <v>9.516</v>
      </c>
      <c r="J233">
        <v>0.40699999999999997</v>
      </c>
      <c r="K233">
        <v>1.931</v>
      </c>
      <c r="L233">
        <v>17.399999999999999</v>
      </c>
    </row>
    <row r="234" spans="1:12" x14ac:dyDescent="0.35">
      <c r="A234" s="104">
        <v>33390</v>
      </c>
      <c r="B234">
        <v>15.18</v>
      </c>
      <c r="C234">
        <v>2.2029999999999998</v>
      </c>
      <c r="D234">
        <v>0.40200000000000002</v>
      </c>
      <c r="E234" t="s">
        <v>2321</v>
      </c>
      <c r="F234">
        <v>17.785</v>
      </c>
      <c r="G234">
        <v>4.7030000000000003</v>
      </c>
      <c r="H234">
        <v>0.66200000000000003</v>
      </c>
      <c r="I234">
        <v>10.09</v>
      </c>
      <c r="J234">
        <v>0.39400000000000002</v>
      </c>
      <c r="K234">
        <v>1.9359999999999999</v>
      </c>
      <c r="L234">
        <v>17.785</v>
      </c>
    </row>
    <row r="235" spans="1:12" x14ac:dyDescent="0.35">
      <c r="A235" s="104">
        <v>33420</v>
      </c>
      <c r="B235">
        <v>15.308999999999999</v>
      </c>
      <c r="C235">
        <v>2.121</v>
      </c>
      <c r="D235">
        <v>0.41599999999999998</v>
      </c>
      <c r="E235" t="s">
        <v>2321</v>
      </c>
      <c r="F235">
        <v>17.846</v>
      </c>
      <c r="G235">
        <v>4.8600000000000003</v>
      </c>
      <c r="H235">
        <v>0.66900000000000004</v>
      </c>
      <c r="I235">
        <v>10.07</v>
      </c>
      <c r="J235">
        <v>0.40699999999999997</v>
      </c>
      <c r="K235">
        <v>1.84</v>
      </c>
      <c r="L235">
        <v>17.846</v>
      </c>
    </row>
    <row r="236" spans="1:12" x14ac:dyDescent="0.35">
      <c r="A236" s="104">
        <v>33451</v>
      </c>
      <c r="B236">
        <v>18.937000000000001</v>
      </c>
      <c r="C236">
        <v>2.2450000000000001</v>
      </c>
      <c r="D236">
        <v>0.41599999999999998</v>
      </c>
      <c r="E236" t="s">
        <v>2321</v>
      </c>
      <c r="F236">
        <v>21.597999999999999</v>
      </c>
      <c r="G236">
        <v>4.8600000000000003</v>
      </c>
      <c r="H236">
        <v>0.68700000000000006</v>
      </c>
      <c r="I236">
        <v>13.327999999999999</v>
      </c>
      <c r="J236">
        <v>0.40699999999999997</v>
      </c>
      <c r="K236">
        <v>2.3159999999999998</v>
      </c>
      <c r="L236">
        <v>21.597999999999999</v>
      </c>
    </row>
    <row r="237" spans="1:12" x14ac:dyDescent="0.35">
      <c r="A237" s="104">
        <v>33482</v>
      </c>
      <c r="B237">
        <v>20.715</v>
      </c>
      <c r="C237">
        <v>2.1440000000000001</v>
      </c>
      <c r="D237">
        <v>0.40200000000000002</v>
      </c>
      <c r="E237" t="s">
        <v>2321</v>
      </c>
      <c r="F237">
        <v>23.262</v>
      </c>
      <c r="G237">
        <v>4.7030000000000003</v>
      </c>
      <c r="H237">
        <v>0.66600000000000004</v>
      </c>
      <c r="I237">
        <v>15.03</v>
      </c>
      <c r="J237">
        <v>0.39400000000000002</v>
      </c>
      <c r="K237">
        <v>2.4689999999999999</v>
      </c>
      <c r="L237">
        <v>23.262</v>
      </c>
    </row>
    <row r="238" spans="1:12" x14ac:dyDescent="0.35">
      <c r="A238" s="104">
        <v>33512</v>
      </c>
      <c r="B238">
        <v>19.151</v>
      </c>
      <c r="C238">
        <v>2.0259999999999998</v>
      </c>
      <c r="D238">
        <v>0.41599999999999998</v>
      </c>
      <c r="E238" t="s">
        <v>2321</v>
      </c>
      <c r="F238">
        <v>21.593</v>
      </c>
      <c r="G238">
        <v>4.8600000000000003</v>
      </c>
      <c r="H238">
        <v>0.66700000000000004</v>
      </c>
      <c r="I238">
        <v>13.492000000000001</v>
      </c>
      <c r="J238">
        <v>0.40699999999999997</v>
      </c>
      <c r="K238">
        <v>2.1669999999999998</v>
      </c>
      <c r="L238">
        <v>21.593</v>
      </c>
    </row>
    <row r="239" spans="1:12" x14ac:dyDescent="0.35">
      <c r="A239" s="104">
        <v>33543</v>
      </c>
      <c r="B239">
        <v>18.206</v>
      </c>
      <c r="C239">
        <v>2.177</v>
      </c>
      <c r="D239">
        <v>0.40200000000000002</v>
      </c>
      <c r="E239" t="s">
        <v>2321</v>
      </c>
      <c r="F239">
        <v>20.785</v>
      </c>
      <c r="G239">
        <v>4.7030000000000003</v>
      </c>
      <c r="H239">
        <v>0.66500000000000004</v>
      </c>
      <c r="I239">
        <v>12.791</v>
      </c>
      <c r="J239">
        <v>0.39400000000000002</v>
      </c>
      <c r="K239">
        <v>2.2320000000000002</v>
      </c>
      <c r="L239">
        <v>20.785</v>
      </c>
    </row>
    <row r="240" spans="1:12" x14ac:dyDescent="0.35">
      <c r="A240" s="104">
        <v>33573</v>
      </c>
      <c r="B240">
        <v>20.657</v>
      </c>
      <c r="C240">
        <v>2.1190000000000002</v>
      </c>
      <c r="D240">
        <v>0.41599999999999998</v>
      </c>
      <c r="E240" t="s">
        <v>2321</v>
      </c>
      <c r="F240">
        <v>23.190999999999999</v>
      </c>
      <c r="G240">
        <v>4.8600000000000003</v>
      </c>
      <c r="H240">
        <v>0.67800000000000005</v>
      </c>
      <c r="I240">
        <v>14.849</v>
      </c>
      <c r="J240">
        <v>0.40699999999999997</v>
      </c>
      <c r="K240">
        <v>2.3969999999999998</v>
      </c>
      <c r="L240">
        <v>23.190999999999999</v>
      </c>
    </row>
    <row r="241" spans="1:12" x14ac:dyDescent="0.35">
      <c r="A241" s="104">
        <v>33604</v>
      </c>
      <c r="B241">
        <v>21.126000000000001</v>
      </c>
      <c r="C241">
        <v>2.42</v>
      </c>
      <c r="D241">
        <v>0.47199999999999998</v>
      </c>
      <c r="E241" t="s">
        <v>2321</v>
      </c>
      <c r="F241">
        <v>24.018000000000001</v>
      </c>
      <c r="G241">
        <v>5.085</v>
      </c>
      <c r="H241">
        <v>0.748</v>
      </c>
      <c r="I241">
        <v>14.95</v>
      </c>
      <c r="J241">
        <v>0.46200000000000002</v>
      </c>
      <c r="K241">
        <v>2.7719999999999998</v>
      </c>
      <c r="L241">
        <v>24.018000000000001</v>
      </c>
    </row>
    <row r="242" spans="1:12" x14ac:dyDescent="0.35">
      <c r="A242" s="104">
        <v>33635</v>
      </c>
      <c r="B242">
        <v>16.8</v>
      </c>
      <c r="C242">
        <v>2.3140000000000001</v>
      </c>
      <c r="D242">
        <v>0.441</v>
      </c>
      <c r="E242" t="s">
        <v>2321</v>
      </c>
      <c r="F242">
        <v>19.556000000000001</v>
      </c>
      <c r="G242">
        <v>4.7569999999999997</v>
      </c>
      <c r="H242">
        <v>0.7</v>
      </c>
      <c r="I242">
        <v>11.352</v>
      </c>
      <c r="J242">
        <v>0.432</v>
      </c>
      <c r="K242">
        <v>2.3140000000000001</v>
      </c>
      <c r="L242">
        <v>19.556000000000001</v>
      </c>
    </row>
    <row r="243" spans="1:12" x14ac:dyDescent="0.35">
      <c r="A243" s="104">
        <v>33664</v>
      </c>
      <c r="B243">
        <v>15.907</v>
      </c>
      <c r="C243">
        <v>2.282</v>
      </c>
      <c r="D243">
        <v>0.47199999999999998</v>
      </c>
      <c r="E243" t="s">
        <v>2321</v>
      </c>
      <c r="F243">
        <v>18.66</v>
      </c>
      <c r="G243">
        <v>5.085</v>
      </c>
      <c r="H243">
        <v>0.72599999999999998</v>
      </c>
      <c r="I243">
        <v>10.285</v>
      </c>
      <c r="J243">
        <v>0.46200000000000002</v>
      </c>
      <c r="K243">
        <v>2.1019999999999999</v>
      </c>
      <c r="L243">
        <v>18.66</v>
      </c>
    </row>
    <row r="244" spans="1:12" x14ac:dyDescent="0.35">
      <c r="A244" s="104">
        <v>33695</v>
      </c>
      <c r="B244">
        <v>15.243</v>
      </c>
      <c r="C244">
        <v>2.077</v>
      </c>
      <c r="D244">
        <v>0.45600000000000002</v>
      </c>
      <c r="E244" t="s">
        <v>2321</v>
      </c>
      <c r="F244">
        <v>17.776</v>
      </c>
      <c r="G244">
        <v>4.9210000000000003</v>
      </c>
      <c r="H244">
        <v>0.69</v>
      </c>
      <c r="I244">
        <v>9.8030000000000008</v>
      </c>
      <c r="J244">
        <v>0.44700000000000001</v>
      </c>
      <c r="K244">
        <v>1.915</v>
      </c>
      <c r="L244">
        <v>17.776</v>
      </c>
    </row>
    <row r="245" spans="1:12" x14ac:dyDescent="0.35">
      <c r="A245" s="104">
        <v>33725</v>
      </c>
      <c r="B245">
        <v>12.805</v>
      </c>
      <c r="C245">
        <v>2.423</v>
      </c>
      <c r="D245">
        <v>0.47199999999999998</v>
      </c>
      <c r="E245" t="s">
        <v>2321</v>
      </c>
      <c r="F245">
        <v>15.699</v>
      </c>
      <c r="G245">
        <v>5.085</v>
      </c>
      <c r="H245">
        <v>0.73499999999999999</v>
      </c>
      <c r="I245">
        <v>7.5380000000000003</v>
      </c>
      <c r="J245">
        <v>0.46200000000000002</v>
      </c>
      <c r="K245">
        <v>1.879</v>
      </c>
      <c r="L245">
        <v>15.699</v>
      </c>
    </row>
    <row r="246" spans="1:12" x14ac:dyDescent="0.35">
      <c r="A246" s="104">
        <v>33756</v>
      </c>
      <c r="B246">
        <v>16.783999999999999</v>
      </c>
      <c r="C246">
        <v>2.331</v>
      </c>
      <c r="D246">
        <v>0.45600000000000002</v>
      </c>
      <c r="E246" t="s">
        <v>2321</v>
      </c>
      <c r="F246">
        <v>19.571999999999999</v>
      </c>
      <c r="G246">
        <v>4.9210000000000003</v>
      </c>
      <c r="H246">
        <v>0.71699999999999997</v>
      </c>
      <c r="I246">
        <v>11.206</v>
      </c>
      <c r="J246">
        <v>0.44700000000000001</v>
      </c>
      <c r="K246">
        <v>2.2810000000000001</v>
      </c>
      <c r="L246">
        <v>19.571999999999999</v>
      </c>
    </row>
    <row r="247" spans="1:12" x14ac:dyDescent="0.35">
      <c r="A247" s="104">
        <v>33786</v>
      </c>
      <c r="B247">
        <v>18.405000000000001</v>
      </c>
      <c r="C247">
        <v>2.4180000000000001</v>
      </c>
      <c r="D247">
        <v>0.47199999999999998</v>
      </c>
      <c r="E247" t="s">
        <v>2321</v>
      </c>
      <c r="F247">
        <v>21.294</v>
      </c>
      <c r="G247">
        <v>5.085</v>
      </c>
      <c r="H247">
        <v>0.74299999999999999</v>
      </c>
      <c r="I247">
        <v>12.526</v>
      </c>
      <c r="J247">
        <v>0.46200000000000002</v>
      </c>
      <c r="K247">
        <v>2.4780000000000002</v>
      </c>
      <c r="L247">
        <v>21.294</v>
      </c>
    </row>
    <row r="248" spans="1:12" x14ac:dyDescent="0.35">
      <c r="A248" s="104">
        <v>33817</v>
      </c>
      <c r="B248">
        <v>20.283999999999999</v>
      </c>
      <c r="C248">
        <v>2.3879999999999999</v>
      </c>
      <c r="D248">
        <v>0.47199999999999998</v>
      </c>
      <c r="E248" t="s">
        <v>2321</v>
      </c>
      <c r="F248">
        <v>23.143000000000001</v>
      </c>
      <c r="G248">
        <v>5.085</v>
      </c>
      <c r="H248">
        <v>0.74299999999999999</v>
      </c>
      <c r="I248">
        <v>14.196999999999999</v>
      </c>
      <c r="J248">
        <v>0.46200000000000002</v>
      </c>
      <c r="K248">
        <v>2.6560000000000001</v>
      </c>
      <c r="L248">
        <v>23.143000000000001</v>
      </c>
    </row>
    <row r="249" spans="1:12" x14ac:dyDescent="0.35">
      <c r="A249" s="104">
        <v>33848</v>
      </c>
      <c r="B249">
        <v>18.713000000000001</v>
      </c>
      <c r="C249">
        <v>2.3290000000000002</v>
      </c>
      <c r="D249">
        <v>0.45600000000000002</v>
      </c>
      <c r="E249" t="s">
        <v>2321</v>
      </c>
      <c r="F249">
        <v>21.498999999999999</v>
      </c>
      <c r="G249">
        <v>4.9210000000000003</v>
      </c>
      <c r="H249">
        <v>0.72</v>
      </c>
      <c r="I249">
        <v>12.923999999999999</v>
      </c>
      <c r="J249">
        <v>0.44700000000000001</v>
      </c>
      <c r="K249">
        <v>2.4870000000000001</v>
      </c>
      <c r="L249">
        <v>21.498999999999999</v>
      </c>
    </row>
    <row r="250" spans="1:12" x14ac:dyDescent="0.35">
      <c r="A250" s="104">
        <v>33878</v>
      </c>
      <c r="B250">
        <v>20.547000000000001</v>
      </c>
      <c r="C250">
        <v>2.218</v>
      </c>
      <c r="D250">
        <v>0.47199999999999998</v>
      </c>
      <c r="E250" t="s">
        <v>2321</v>
      </c>
      <c r="F250">
        <v>23.236999999999998</v>
      </c>
      <c r="G250">
        <v>5.085</v>
      </c>
      <c r="H250">
        <v>0.72699999999999998</v>
      </c>
      <c r="I250">
        <v>14.411</v>
      </c>
      <c r="J250">
        <v>0.46200000000000002</v>
      </c>
      <c r="K250">
        <v>2.5510000000000002</v>
      </c>
      <c r="L250">
        <v>23.236999999999998</v>
      </c>
    </row>
    <row r="251" spans="1:12" x14ac:dyDescent="0.35">
      <c r="A251" s="104">
        <v>33909</v>
      </c>
      <c r="B251">
        <v>20.692</v>
      </c>
      <c r="C251">
        <v>1.8520000000000001</v>
      </c>
      <c r="D251">
        <v>0.45600000000000002</v>
      </c>
      <c r="E251" t="s">
        <v>2321</v>
      </c>
      <c r="F251">
        <v>23</v>
      </c>
      <c r="G251">
        <v>4.9210000000000003</v>
      </c>
      <c r="H251">
        <v>0.67600000000000005</v>
      </c>
      <c r="I251">
        <v>14.631</v>
      </c>
      <c r="J251">
        <v>0.44700000000000001</v>
      </c>
      <c r="K251">
        <v>2.3239999999999998</v>
      </c>
      <c r="L251">
        <v>23</v>
      </c>
    </row>
    <row r="252" spans="1:12" x14ac:dyDescent="0.35">
      <c r="A252" s="104">
        <v>33939</v>
      </c>
      <c r="B252">
        <v>19.696999999999999</v>
      </c>
      <c r="C252">
        <v>2.4159999999999999</v>
      </c>
      <c r="D252">
        <v>0.47199999999999998</v>
      </c>
      <c r="E252" t="s">
        <v>2321</v>
      </c>
      <c r="F252">
        <v>22.585000000000001</v>
      </c>
      <c r="G252">
        <v>5.085</v>
      </c>
      <c r="H252">
        <v>0.745</v>
      </c>
      <c r="I252">
        <v>13.677</v>
      </c>
      <c r="J252">
        <v>0.46200000000000002</v>
      </c>
      <c r="K252">
        <v>2.6150000000000002</v>
      </c>
      <c r="L252">
        <v>22.585000000000001</v>
      </c>
    </row>
    <row r="253" spans="1:12" x14ac:dyDescent="0.35">
      <c r="A253" s="104">
        <v>33970</v>
      </c>
      <c r="B253">
        <v>19.972000000000001</v>
      </c>
      <c r="C253">
        <v>2.7069999999999999</v>
      </c>
      <c r="D253">
        <v>0.51400000000000001</v>
      </c>
      <c r="E253" t="s">
        <v>2321</v>
      </c>
      <c r="F253">
        <v>23.193000000000001</v>
      </c>
      <c r="G253">
        <v>4.3819999999999997</v>
      </c>
      <c r="H253">
        <v>0.80400000000000005</v>
      </c>
      <c r="I253">
        <v>14.513</v>
      </c>
      <c r="J253">
        <v>0.50600000000000001</v>
      </c>
      <c r="K253">
        <v>2.9870000000000001</v>
      </c>
      <c r="L253">
        <v>23.193000000000001</v>
      </c>
    </row>
    <row r="254" spans="1:12" x14ac:dyDescent="0.35">
      <c r="A254" s="104">
        <v>34001</v>
      </c>
      <c r="B254">
        <v>17.896999999999998</v>
      </c>
      <c r="C254">
        <v>2.181</v>
      </c>
      <c r="D254">
        <v>0.51200000000000001</v>
      </c>
      <c r="E254" t="s">
        <v>2321</v>
      </c>
      <c r="F254">
        <v>20.59</v>
      </c>
      <c r="G254">
        <v>3.9580000000000002</v>
      </c>
      <c r="H254">
        <v>0.70099999999999996</v>
      </c>
      <c r="I254">
        <v>12.949</v>
      </c>
      <c r="J254">
        <v>0.504</v>
      </c>
      <c r="K254">
        <v>2.4790000000000001</v>
      </c>
      <c r="L254">
        <v>20.59</v>
      </c>
    </row>
    <row r="255" spans="1:12" x14ac:dyDescent="0.35">
      <c r="A255" s="104">
        <v>34029</v>
      </c>
      <c r="B255">
        <v>18.991</v>
      </c>
      <c r="C255">
        <v>2.665</v>
      </c>
      <c r="D255">
        <v>0.58699999999999997</v>
      </c>
      <c r="E255" t="s">
        <v>2321</v>
      </c>
      <c r="F255">
        <v>22.242999999999999</v>
      </c>
      <c r="G255">
        <v>4.3819999999999997</v>
      </c>
      <c r="H255">
        <v>0.79900000000000004</v>
      </c>
      <c r="I255">
        <v>13.641</v>
      </c>
      <c r="J255">
        <v>0.57799999999999996</v>
      </c>
      <c r="K255">
        <v>2.8439999999999999</v>
      </c>
      <c r="L255">
        <v>22.242999999999999</v>
      </c>
    </row>
    <row r="256" spans="1:12" x14ac:dyDescent="0.35">
      <c r="A256" s="104">
        <v>34060</v>
      </c>
      <c r="B256">
        <v>16.550999999999998</v>
      </c>
      <c r="C256">
        <v>2.1019999999999999</v>
      </c>
      <c r="D256">
        <v>0.49399999999999999</v>
      </c>
      <c r="E256" t="s">
        <v>2321</v>
      </c>
      <c r="F256">
        <v>19.146999999999998</v>
      </c>
      <c r="G256">
        <v>4.24</v>
      </c>
      <c r="H256">
        <v>0.72399999999999998</v>
      </c>
      <c r="I256">
        <v>11.518000000000001</v>
      </c>
      <c r="J256">
        <v>0.48699999999999999</v>
      </c>
      <c r="K256">
        <v>2.177</v>
      </c>
      <c r="L256">
        <v>19.146999999999998</v>
      </c>
    </row>
    <row r="257" spans="1:12" x14ac:dyDescent="0.35">
      <c r="A257" s="104">
        <v>34090</v>
      </c>
      <c r="B257">
        <v>13.231</v>
      </c>
      <c r="C257">
        <v>2.351</v>
      </c>
      <c r="D257">
        <v>0.48799999999999999</v>
      </c>
      <c r="E257" t="s">
        <v>2321</v>
      </c>
      <c r="F257">
        <v>16.07</v>
      </c>
      <c r="G257">
        <v>4.3819999999999997</v>
      </c>
      <c r="H257">
        <v>0.76</v>
      </c>
      <c r="I257">
        <v>8.4990000000000006</v>
      </c>
      <c r="J257">
        <v>0.48099999999999998</v>
      </c>
      <c r="K257">
        <v>1.948</v>
      </c>
      <c r="L257">
        <v>16.07</v>
      </c>
    </row>
    <row r="258" spans="1:12" x14ac:dyDescent="0.35">
      <c r="A258" s="104">
        <v>34121</v>
      </c>
      <c r="B258">
        <v>13.401999999999999</v>
      </c>
      <c r="C258">
        <v>2.355</v>
      </c>
      <c r="D258">
        <v>0.50600000000000001</v>
      </c>
      <c r="E258" t="s">
        <v>2321</v>
      </c>
      <c r="F258">
        <v>16.263000000000002</v>
      </c>
      <c r="G258">
        <v>4.24</v>
      </c>
      <c r="H258">
        <v>0.74399999999999999</v>
      </c>
      <c r="I258">
        <v>8.7650000000000006</v>
      </c>
      <c r="J258">
        <v>0.499</v>
      </c>
      <c r="K258">
        <v>2.0150000000000001</v>
      </c>
      <c r="L258">
        <v>16.263000000000002</v>
      </c>
    </row>
    <row r="259" spans="1:12" x14ac:dyDescent="0.35">
      <c r="A259" s="104">
        <v>34151</v>
      </c>
      <c r="B259">
        <v>14.920999999999999</v>
      </c>
      <c r="C259">
        <v>2.3079999999999998</v>
      </c>
      <c r="D259">
        <v>0.52100000000000002</v>
      </c>
      <c r="E259" t="s">
        <v>2321</v>
      </c>
      <c r="F259">
        <v>17.751000000000001</v>
      </c>
      <c r="G259">
        <v>4.3819999999999997</v>
      </c>
      <c r="H259">
        <v>0.75800000000000001</v>
      </c>
      <c r="I259">
        <v>9.99</v>
      </c>
      <c r="J259">
        <v>0.51400000000000001</v>
      </c>
      <c r="K259">
        <v>2.1070000000000002</v>
      </c>
      <c r="L259">
        <v>17.751000000000001</v>
      </c>
    </row>
    <row r="260" spans="1:12" x14ac:dyDescent="0.35">
      <c r="A260" s="104">
        <v>34182</v>
      </c>
      <c r="B260">
        <v>20.190000000000001</v>
      </c>
      <c r="C260">
        <v>2.0310000000000001</v>
      </c>
      <c r="D260">
        <v>0.41</v>
      </c>
      <c r="E260" t="s">
        <v>2321</v>
      </c>
      <c r="F260">
        <v>22.631</v>
      </c>
      <c r="G260">
        <v>4.3819999999999997</v>
      </c>
      <c r="H260">
        <v>0.73899999999999999</v>
      </c>
      <c r="I260">
        <v>14.616</v>
      </c>
      <c r="J260">
        <v>0.40400000000000003</v>
      </c>
      <c r="K260">
        <v>2.4910000000000001</v>
      </c>
      <c r="L260">
        <v>22.631</v>
      </c>
    </row>
    <row r="261" spans="1:12" x14ac:dyDescent="0.35">
      <c r="A261" s="104">
        <v>34213</v>
      </c>
      <c r="B261">
        <v>18.524999999999999</v>
      </c>
      <c r="C261">
        <v>2.3130000000000002</v>
      </c>
      <c r="D261">
        <v>0.54500000000000004</v>
      </c>
      <c r="E261" t="s">
        <v>2321</v>
      </c>
      <c r="F261">
        <v>21.382999999999999</v>
      </c>
      <c r="G261">
        <v>4.24</v>
      </c>
      <c r="H261">
        <v>0.747</v>
      </c>
      <c r="I261">
        <v>13.294</v>
      </c>
      <c r="J261">
        <v>0.53800000000000003</v>
      </c>
      <c r="K261">
        <v>2.5640000000000001</v>
      </c>
      <c r="L261">
        <v>21.382999999999999</v>
      </c>
    </row>
    <row r="262" spans="1:12" x14ac:dyDescent="0.35">
      <c r="A262" s="104">
        <v>34243</v>
      </c>
      <c r="B262">
        <v>19.044</v>
      </c>
      <c r="C262">
        <v>2.3159999999999998</v>
      </c>
      <c r="D262">
        <v>0.56799999999999995</v>
      </c>
      <c r="E262" t="s">
        <v>2321</v>
      </c>
      <c r="F262">
        <v>21.928000000000001</v>
      </c>
      <c r="G262">
        <v>4.3819999999999997</v>
      </c>
      <c r="H262">
        <v>0.76500000000000001</v>
      </c>
      <c r="I262">
        <v>13.641</v>
      </c>
      <c r="J262">
        <v>0.55900000000000005</v>
      </c>
      <c r="K262">
        <v>2.581</v>
      </c>
      <c r="L262">
        <v>21.928000000000001</v>
      </c>
    </row>
    <row r="263" spans="1:12" x14ac:dyDescent="0.35">
      <c r="A263" s="104">
        <v>34274</v>
      </c>
      <c r="B263">
        <v>19.66</v>
      </c>
      <c r="C263">
        <v>2.1840000000000002</v>
      </c>
      <c r="D263">
        <v>0.68899999999999995</v>
      </c>
      <c r="E263" t="s">
        <v>2321</v>
      </c>
      <c r="F263">
        <v>22.533000000000001</v>
      </c>
      <c r="G263">
        <v>4.24</v>
      </c>
      <c r="H263">
        <v>0.73699999999999999</v>
      </c>
      <c r="I263">
        <v>14.284000000000001</v>
      </c>
      <c r="J263">
        <v>0.67900000000000005</v>
      </c>
      <c r="K263">
        <v>2.593</v>
      </c>
      <c r="L263">
        <v>22.533000000000001</v>
      </c>
    </row>
    <row r="264" spans="1:12" x14ac:dyDescent="0.35">
      <c r="A264" s="104">
        <v>34304</v>
      </c>
      <c r="B264">
        <v>19.582000000000001</v>
      </c>
      <c r="C264">
        <v>2.3119999999999998</v>
      </c>
      <c r="D264">
        <v>0.67100000000000004</v>
      </c>
      <c r="E264" t="s">
        <v>2321</v>
      </c>
      <c r="F264">
        <v>22.564</v>
      </c>
      <c r="G264">
        <v>4.3819999999999997</v>
      </c>
      <c r="H264">
        <v>0.76500000000000001</v>
      </c>
      <c r="I264">
        <v>14.118</v>
      </c>
      <c r="J264">
        <v>0.66100000000000003</v>
      </c>
      <c r="K264">
        <v>2.6389999999999998</v>
      </c>
      <c r="L264">
        <v>22.564</v>
      </c>
    </row>
    <row r="265" spans="1:12" x14ac:dyDescent="0.35">
      <c r="A265" s="104">
        <v>34335</v>
      </c>
      <c r="B265">
        <v>23.722000000000001</v>
      </c>
      <c r="C265">
        <v>2.1259999999999999</v>
      </c>
      <c r="D265">
        <v>0.70599999999999996</v>
      </c>
      <c r="E265" t="s">
        <v>2321</v>
      </c>
      <c r="F265">
        <v>26.553999999999998</v>
      </c>
      <c r="G265">
        <v>4.1429999999999998</v>
      </c>
      <c r="H265">
        <v>0.70799999999999996</v>
      </c>
      <c r="I265">
        <v>18.157</v>
      </c>
      <c r="J265">
        <v>0.69499999999999995</v>
      </c>
      <c r="K265">
        <v>2.851</v>
      </c>
      <c r="L265">
        <v>26.553999999999998</v>
      </c>
    </row>
    <row r="266" spans="1:12" x14ac:dyDescent="0.35">
      <c r="A266" s="104">
        <v>34366</v>
      </c>
      <c r="B266">
        <v>18.202999999999999</v>
      </c>
      <c r="C266">
        <v>2.129</v>
      </c>
      <c r="D266">
        <v>0.55400000000000005</v>
      </c>
      <c r="E266" t="s">
        <v>2321</v>
      </c>
      <c r="F266">
        <v>20.887</v>
      </c>
      <c r="G266">
        <v>3.742</v>
      </c>
      <c r="H266">
        <v>0.65700000000000003</v>
      </c>
      <c r="I266">
        <v>13.553000000000001</v>
      </c>
      <c r="J266">
        <v>0.54600000000000004</v>
      </c>
      <c r="K266">
        <v>2.3889999999999998</v>
      </c>
      <c r="L266">
        <v>20.887</v>
      </c>
    </row>
    <row r="267" spans="1:12" x14ac:dyDescent="0.35">
      <c r="A267" s="104">
        <v>34394</v>
      </c>
      <c r="B267">
        <v>19.004000000000001</v>
      </c>
      <c r="C267">
        <v>2.4609999999999999</v>
      </c>
      <c r="D267">
        <v>0.63</v>
      </c>
      <c r="E267" t="s">
        <v>2321</v>
      </c>
      <c r="F267">
        <v>22.094999999999999</v>
      </c>
      <c r="G267">
        <v>4.1429999999999998</v>
      </c>
      <c r="H267">
        <v>0.73599999999999999</v>
      </c>
      <c r="I267">
        <v>13.993</v>
      </c>
      <c r="J267">
        <v>0.621</v>
      </c>
      <c r="K267">
        <v>2.6019999999999999</v>
      </c>
      <c r="L267">
        <v>22.094999999999999</v>
      </c>
    </row>
    <row r="268" spans="1:12" x14ac:dyDescent="0.35">
      <c r="A268" s="104">
        <v>34425</v>
      </c>
      <c r="B268">
        <v>17.181000000000001</v>
      </c>
      <c r="C268">
        <v>2.2599999999999998</v>
      </c>
      <c r="D268">
        <v>0.56000000000000005</v>
      </c>
      <c r="E268" t="s">
        <v>2321</v>
      </c>
      <c r="F268">
        <v>20.001000000000001</v>
      </c>
      <c r="G268">
        <v>4.0090000000000003</v>
      </c>
      <c r="H268">
        <v>0.7</v>
      </c>
      <c r="I268">
        <v>12.45</v>
      </c>
      <c r="J268">
        <v>0.55200000000000005</v>
      </c>
      <c r="K268">
        <v>2.2909999999999999</v>
      </c>
      <c r="L268">
        <v>20.001000000000001</v>
      </c>
    </row>
    <row r="269" spans="1:12" x14ac:dyDescent="0.35">
      <c r="A269" s="104">
        <v>34455</v>
      </c>
      <c r="B269">
        <v>13.249000000000001</v>
      </c>
      <c r="C269">
        <v>2.6349999999999998</v>
      </c>
      <c r="D269">
        <v>0.57299999999999995</v>
      </c>
      <c r="E269" t="s">
        <v>2321</v>
      </c>
      <c r="F269">
        <v>16.457000000000001</v>
      </c>
      <c r="G269">
        <v>4.1429999999999998</v>
      </c>
      <c r="H269">
        <v>0.749</v>
      </c>
      <c r="I269">
        <v>8.8879999999999999</v>
      </c>
      <c r="J269">
        <v>0.56499999999999995</v>
      </c>
      <c r="K269">
        <v>2.113</v>
      </c>
      <c r="L269">
        <v>16.457000000000001</v>
      </c>
    </row>
    <row r="270" spans="1:12" x14ac:dyDescent="0.35">
      <c r="A270" s="104">
        <v>34486</v>
      </c>
      <c r="B270">
        <v>14.683</v>
      </c>
      <c r="C270">
        <v>2.5680000000000001</v>
      </c>
      <c r="D270">
        <v>0.51</v>
      </c>
      <c r="E270" t="s">
        <v>2321</v>
      </c>
      <c r="F270">
        <v>17.760999999999999</v>
      </c>
      <c r="G270">
        <v>4.0090000000000003</v>
      </c>
      <c r="H270">
        <v>0.72799999999999998</v>
      </c>
      <c r="I270">
        <v>10.26</v>
      </c>
      <c r="J270">
        <v>0.502</v>
      </c>
      <c r="K270">
        <v>2.262</v>
      </c>
      <c r="L270">
        <v>17.760999999999999</v>
      </c>
    </row>
    <row r="271" spans="1:12" x14ac:dyDescent="0.35">
      <c r="A271" s="104">
        <v>34516</v>
      </c>
      <c r="B271">
        <v>20.292000000000002</v>
      </c>
      <c r="C271">
        <v>2.4849999999999999</v>
      </c>
      <c r="D271">
        <v>0.54300000000000004</v>
      </c>
      <c r="E271" t="s">
        <v>2321</v>
      </c>
      <c r="F271">
        <v>23.32</v>
      </c>
      <c r="G271">
        <v>4.1429999999999998</v>
      </c>
      <c r="H271">
        <v>0.74</v>
      </c>
      <c r="I271">
        <v>15.141999999999999</v>
      </c>
      <c r="J271">
        <v>0.53500000000000003</v>
      </c>
      <c r="K271">
        <v>2.7610000000000001</v>
      </c>
      <c r="L271">
        <v>23.32</v>
      </c>
    </row>
    <row r="272" spans="1:12" x14ac:dyDescent="0.35">
      <c r="A272" s="104">
        <v>34547</v>
      </c>
      <c r="B272">
        <v>18.138000000000002</v>
      </c>
      <c r="C272">
        <v>2.4580000000000002</v>
      </c>
      <c r="D272">
        <v>0.60399999999999998</v>
      </c>
      <c r="E272" t="s">
        <v>2321</v>
      </c>
      <c r="F272">
        <v>21.2</v>
      </c>
      <c r="G272">
        <v>4.1429999999999998</v>
      </c>
      <c r="H272">
        <v>0.73499999999999999</v>
      </c>
      <c r="I272">
        <v>13.222</v>
      </c>
      <c r="J272">
        <v>0.59499999999999997</v>
      </c>
      <c r="K272">
        <v>2.5049999999999999</v>
      </c>
      <c r="L272">
        <v>21.2</v>
      </c>
    </row>
    <row r="273" spans="1:12" x14ac:dyDescent="0.35">
      <c r="A273" s="104">
        <v>34578</v>
      </c>
      <c r="B273">
        <v>16.971</v>
      </c>
      <c r="C273">
        <v>2.3010000000000002</v>
      </c>
      <c r="D273">
        <v>0.48099999999999998</v>
      </c>
      <c r="E273" t="s">
        <v>2321</v>
      </c>
      <c r="F273">
        <v>19.753</v>
      </c>
      <c r="G273">
        <v>4.0090000000000003</v>
      </c>
      <c r="H273">
        <v>0.70399999999999996</v>
      </c>
      <c r="I273">
        <v>12.266999999999999</v>
      </c>
      <c r="J273">
        <v>0.47299999999999998</v>
      </c>
      <c r="K273">
        <v>2.2999999999999998</v>
      </c>
      <c r="L273">
        <v>19.753</v>
      </c>
    </row>
    <row r="274" spans="1:12" x14ac:dyDescent="0.35">
      <c r="A274" s="104">
        <v>34608</v>
      </c>
      <c r="B274">
        <v>19.649999999999999</v>
      </c>
      <c r="C274">
        <v>2.6280000000000001</v>
      </c>
      <c r="D274">
        <v>0.72599999999999998</v>
      </c>
      <c r="E274" t="s">
        <v>2321</v>
      </c>
      <c r="F274">
        <v>23.004000000000001</v>
      </c>
      <c r="G274">
        <v>4.1429999999999998</v>
      </c>
      <c r="H274">
        <v>0.753</v>
      </c>
      <c r="I274">
        <v>14.589</v>
      </c>
      <c r="J274">
        <v>0.71499999999999997</v>
      </c>
      <c r="K274">
        <v>2.8039999999999998</v>
      </c>
      <c r="L274">
        <v>23.004000000000001</v>
      </c>
    </row>
    <row r="275" spans="1:12" x14ac:dyDescent="0.35">
      <c r="A275" s="104">
        <v>34639</v>
      </c>
      <c r="B275">
        <v>18.64</v>
      </c>
      <c r="C275">
        <v>2.569</v>
      </c>
      <c r="D275">
        <v>0.66300000000000003</v>
      </c>
      <c r="E275" t="s">
        <v>2321</v>
      </c>
      <c r="F275">
        <v>21.872</v>
      </c>
      <c r="G275">
        <v>4.0090000000000003</v>
      </c>
      <c r="H275">
        <v>0.73099999999999998</v>
      </c>
      <c r="I275">
        <v>13.786</v>
      </c>
      <c r="J275">
        <v>0.65300000000000002</v>
      </c>
      <c r="K275">
        <v>2.6930000000000001</v>
      </c>
      <c r="L275">
        <v>21.872</v>
      </c>
    </row>
    <row r="276" spans="1:12" x14ac:dyDescent="0.35">
      <c r="A276" s="104">
        <v>34669</v>
      </c>
      <c r="B276">
        <v>18.241</v>
      </c>
      <c r="C276">
        <v>2.8250000000000002</v>
      </c>
      <c r="D276">
        <v>0.73399999999999999</v>
      </c>
      <c r="E276" t="s">
        <v>2321</v>
      </c>
      <c r="F276">
        <v>21.8</v>
      </c>
      <c r="G276">
        <v>4.1429999999999998</v>
      </c>
      <c r="H276">
        <v>0.77100000000000002</v>
      </c>
      <c r="I276">
        <v>13.356999999999999</v>
      </c>
      <c r="J276">
        <v>0.72299999999999998</v>
      </c>
      <c r="K276">
        <v>2.806</v>
      </c>
      <c r="L276">
        <v>21.8</v>
      </c>
    </row>
    <row r="277" spans="1:12" x14ac:dyDescent="0.35">
      <c r="A277" s="104">
        <v>34700</v>
      </c>
      <c r="B277">
        <v>17.04</v>
      </c>
      <c r="C277">
        <v>2.4369999999999998</v>
      </c>
      <c r="D277">
        <v>0.64200000000000002</v>
      </c>
      <c r="E277" t="s">
        <v>2321</v>
      </c>
      <c r="F277">
        <v>20.119</v>
      </c>
      <c r="G277">
        <v>4.1429999999999998</v>
      </c>
      <c r="H277">
        <v>0.75700000000000001</v>
      </c>
      <c r="I277">
        <v>12.42</v>
      </c>
      <c r="J277">
        <v>0.63200000000000001</v>
      </c>
      <c r="K277">
        <v>2.1669999999999998</v>
      </c>
      <c r="L277">
        <v>20.119</v>
      </c>
    </row>
    <row r="278" spans="1:12" x14ac:dyDescent="0.35">
      <c r="A278" s="104">
        <v>34731</v>
      </c>
      <c r="B278">
        <v>14.242000000000001</v>
      </c>
      <c r="C278">
        <v>2.1389999999999998</v>
      </c>
      <c r="D278">
        <v>0.58499999999999996</v>
      </c>
      <c r="E278" t="s">
        <v>2321</v>
      </c>
      <c r="F278">
        <v>16.966999999999999</v>
      </c>
      <c r="G278">
        <v>3.742</v>
      </c>
      <c r="H278">
        <v>0.67600000000000005</v>
      </c>
      <c r="I278">
        <v>10.169</v>
      </c>
      <c r="J278">
        <v>0.57599999999999996</v>
      </c>
      <c r="K278">
        <v>1.804</v>
      </c>
      <c r="L278">
        <v>16.966999999999999</v>
      </c>
    </row>
    <row r="279" spans="1:12" x14ac:dyDescent="0.35">
      <c r="A279" s="104">
        <v>34759</v>
      </c>
      <c r="B279">
        <v>17.068000000000001</v>
      </c>
      <c r="C279">
        <v>2.2320000000000002</v>
      </c>
      <c r="D279">
        <v>0.71899999999999997</v>
      </c>
      <c r="E279" t="s">
        <v>2321</v>
      </c>
      <c r="F279">
        <v>20.018999999999998</v>
      </c>
      <c r="G279">
        <v>4.1429999999999998</v>
      </c>
      <c r="H279">
        <v>0.73499999999999999</v>
      </c>
      <c r="I279">
        <v>12.426</v>
      </c>
      <c r="J279">
        <v>0.70799999999999996</v>
      </c>
      <c r="K279">
        <v>2.0070000000000001</v>
      </c>
      <c r="L279">
        <v>20.018999999999998</v>
      </c>
    </row>
    <row r="280" spans="1:12" x14ac:dyDescent="0.35">
      <c r="A280" s="104">
        <v>34790</v>
      </c>
      <c r="B280">
        <v>18.960999999999999</v>
      </c>
      <c r="C280">
        <v>2.69</v>
      </c>
      <c r="D280">
        <v>0.66400000000000003</v>
      </c>
      <c r="E280" t="s">
        <v>2321</v>
      </c>
      <c r="F280">
        <v>22.314</v>
      </c>
      <c r="G280">
        <v>4.0090000000000003</v>
      </c>
      <c r="H280">
        <v>0.77</v>
      </c>
      <c r="I280">
        <v>14.298</v>
      </c>
      <c r="J280">
        <v>0.65400000000000003</v>
      </c>
      <c r="K280">
        <v>2.5830000000000002</v>
      </c>
      <c r="L280">
        <v>22.314</v>
      </c>
    </row>
    <row r="281" spans="1:12" x14ac:dyDescent="0.35">
      <c r="A281" s="104">
        <v>34820</v>
      </c>
      <c r="B281">
        <v>16.388999999999999</v>
      </c>
      <c r="C281">
        <v>1.9990000000000001</v>
      </c>
      <c r="D281">
        <v>0.55600000000000005</v>
      </c>
      <c r="E281" t="s">
        <v>2321</v>
      </c>
      <c r="F281">
        <v>18.943999999999999</v>
      </c>
      <c r="G281">
        <v>4.1429999999999998</v>
      </c>
      <c r="H281">
        <v>0.70899999999999996</v>
      </c>
      <c r="I281">
        <v>11.782999999999999</v>
      </c>
      <c r="J281">
        <v>0.54800000000000004</v>
      </c>
      <c r="K281">
        <v>1.7609999999999999</v>
      </c>
      <c r="L281">
        <v>18.943999999999999</v>
      </c>
    </row>
    <row r="282" spans="1:12" x14ac:dyDescent="0.35">
      <c r="A282" s="104">
        <v>34851</v>
      </c>
      <c r="B282">
        <v>15.474</v>
      </c>
      <c r="C282">
        <v>2.5630000000000002</v>
      </c>
      <c r="D282">
        <v>0.70599999999999996</v>
      </c>
      <c r="E282" t="s">
        <v>2321</v>
      </c>
      <c r="F282">
        <v>18.742999999999999</v>
      </c>
      <c r="G282">
        <v>4.0090000000000003</v>
      </c>
      <c r="H282">
        <v>0.754</v>
      </c>
      <c r="I282">
        <v>11.118</v>
      </c>
      <c r="J282">
        <v>0.69599999999999995</v>
      </c>
      <c r="K282">
        <v>2.1669999999999998</v>
      </c>
      <c r="L282">
        <v>18.742999999999999</v>
      </c>
    </row>
    <row r="283" spans="1:12" x14ac:dyDescent="0.35">
      <c r="A283" s="104">
        <v>34881</v>
      </c>
      <c r="B283">
        <v>21.952999999999999</v>
      </c>
      <c r="C283">
        <v>2.5230000000000001</v>
      </c>
      <c r="D283">
        <v>0.52600000000000002</v>
      </c>
      <c r="E283" t="s">
        <v>2321</v>
      </c>
      <c r="F283">
        <v>25.001999999999999</v>
      </c>
      <c r="G283">
        <v>4.1429999999999998</v>
      </c>
      <c r="H283">
        <v>0.77</v>
      </c>
      <c r="I283">
        <v>16.89</v>
      </c>
      <c r="J283">
        <v>0.51900000000000002</v>
      </c>
      <c r="K283">
        <v>2.681</v>
      </c>
      <c r="L283">
        <v>25.001999999999999</v>
      </c>
    </row>
    <row r="284" spans="1:12" x14ac:dyDescent="0.35">
      <c r="A284" s="104">
        <v>34912</v>
      </c>
      <c r="B284">
        <v>22.533999999999999</v>
      </c>
      <c r="C284">
        <v>2.6280000000000001</v>
      </c>
      <c r="D284">
        <v>0.435</v>
      </c>
      <c r="E284" t="s">
        <v>2321</v>
      </c>
      <c r="F284">
        <v>25.597000000000001</v>
      </c>
      <c r="G284">
        <v>4.1429999999999998</v>
      </c>
      <c r="H284">
        <v>0.78200000000000003</v>
      </c>
      <c r="I284">
        <v>17.428000000000001</v>
      </c>
      <c r="J284">
        <v>0.42899999999999999</v>
      </c>
      <c r="K284">
        <v>2.8159999999999998</v>
      </c>
      <c r="L284">
        <v>25.597000000000001</v>
      </c>
    </row>
    <row r="285" spans="1:12" x14ac:dyDescent="0.35">
      <c r="A285" s="104">
        <v>34943</v>
      </c>
      <c r="B285">
        <v>19.530999999999999</v>
      </c>
      <c r="C285">
        <v>2.5590000000000002</v>
      </c>
      <c r="D285">
        <v>0.58799999999999997</v>
      </c>
      <c r="E285" t="s">
        <v>2321</v>
      </c>
      <c r="F285">
        <v>22.677</v>
      </c>
      <c r="G285">
        <v>4.0090000000000003</v>
      </c>
      <c r="H285">
        <v>0.75700000000000001</v>
      </c>
      <c r="I285">
        <v>14.801</v>
      </c>
      <c r="J285">
        <v>0.57899999999999996</v>
      </c>
      <c r="K285">
        <v>2.5310000000000001</v>
      </c>
      <c r="L285">
        <v>22.677</v>
      </c>
    </row>
    <row r="286" spans="1:12" x14ac:dyDescent="0.35">
      <c r="A286" s="104">
        <v>34973</v>
      </c>
      <c r="B286">
        <v>21.334</v>
      </c>
      <c r="C286">
        <v>2.746</v>
      </c>
      <c r="D286">
        <v>0.78100000000000003</v>
      </c>
      <c r="E286" t="s">
        <v>2321</v>
      </c>
      <c r="F286">
        <v>24.86</v>
      </c>
      <c r="G286">
        <v>4.1429999999999998</v>
      </c>
      <c r="H286">
        <v>0.79400000000000004</v>
      </c>
      <c r="I286">
        <v>16.353999999999999</v>
      </c>
      <c r="J286">
        <v>0.76900000000000002</v>
      </c>
      <c r="K286">
        <v>2.8010000000000002</v>
      </c>
      <c r="L286">
        <v>24.86</v>
      </c>
    </row>
    <row r="287" spans="1:12" x14ac:dyDescent="0.35">
      <c r="A287" s="104">
        <v>35004</v>
      </c>
      <c r="B287">
        <v>19.097999999999999</v>
      </c>
      <c r="C287">
        <v>2.7589999999999999</v>
      </c>
      <c r="D287">
        <v>0.91300000000000003</v>
      </c>
      <c r="E287" t="s">
        <v>2321</v>
      </c>
      <c r="F287">
        <v>22.77</v>
      </c>
      <c r="G287">
        <v>4.0090000000000003</v>
      </c>
      <c r="H287">
        <v>0.77800000000000002</v>
      </c>
      <c r="I287">
        <v>14.433</v>
      </c>
      <c r="J287">
        <v>0.89900000000000002</v>
      </c>
      <c r="K287">
        <v>2.6509999999999998</v>
      </c>
      <c r="L287">
        <v>22.77</v>
      </c>
    </row>
    <row r="288" spans="1:12" x14ac:dyDescent="0.35">
      <c r="A288" s="104">
        <v>35034</v>
      </c>
      <c r="B288">
        <v>18.670999999999999</v>
      </c>
      <c r="C288">
        <v>2.6120000000000001</v>
      </c>
      <c r="D288">
        <v>0.7</v>
      </c>
      <c r="E288" t="s">
        <v>2321</v>
      </c>
      <c r="F288">
        <v>21.983000000000001</v>
      </c>
      <c r="G288">
        <v>4.1429999999999998</v>
      </c>
      <c r="H288">
        <v>0.77700000000000002</v>
      </c>
      <c r="I288">
        <v>13.92</v>
      </c>
      <c r="J288">
        <v>0.69</v>
      </c>
      <c r="K288">
        <v>2.4529999999999998</v>
      </c>
      <c r="L288">
        <v>21.983000000000001</v>
      </c>
    </row>
    <row r="289" spans="1:12" x14ac:dyDescent="0.35">
      <c r="A289" s="104">
        <v>35065</v>
      </c>
      <c r="B289">
        <v>20.199000000000002</v>
      </c>
      <c r="C289">
        <v>2.2770000000000001</v>
      </c>
      <c r="D289">
        <v>0.69499999999999995</v>
      </c>
      <c r="E289" t="s">
        <v>2321</v>
      </c>
      <c r="F289">
        <v>23.170999999999999</v>
      </c>
      <c r="G289">
        <v>4.29</v>
      </c>
      <c r="H289">
        <v>0.79400000000000004</v>
      </c>
      <c r="I289">
        <v>15.141999999999999</v>
      </c>
      <c r="J289">
        <v>0.68500000000000005</v>
      </c>
      <c r="K289">
        <v>2.2589999999999999</v>
      </c>
      <c r="L289">
        <v>23.170999999999999</v>
      </c>
    </row>
    <row r="290" spans="1:12" x14ac:dyDescent="0.35">
      <c r="A290" s="104">
        <v>35096</v>
      </c>
      <c r="B290">
        <v>15.898</v>
      </c>
      <c r="C290">
        <v>2.419</v>
      </c>
      <c r="D290">
        <v>0.60899999999999999</v>
      </c>
      <c r="E290" t="s">
        <v>2321</v>
      </c>
      <c r="F290">
        <v>18.925999999999998</v>
      </c>
      <c r="G290">
        <v>4.0129999999999999</v>
      </c>
      <c r="H290">
        <v>0.77800000000000002</v>
      </c>
      <c r="I290">
        <v>11.497</v>
      </c>
      <c r="J290">
        <v>0.6</v>
      </c>
      <c r="K290">
        <v>2.0369999999999999</v>
      </c>
      <c r="L290">
        <v>18.925999999999998</v>
      </c>
    </row>
    <row r="291" spans="1:12" x14ac:dyDescent="0.35">
      <c r="A291" s="104">
        <v>35125</v>
      </c>
      <c r="B291">
        <v>18.437000000000001</v>
      </c>
      <c r="C291">
        <v>2.6749999999999998</v>
      </c>
      <c r="D291">
        <v>0.59699999999999998</v>
      </c>
      <c r="E291" t="s">
        <v>2321</v>
      </c>
      <c r="F291">
        <v>21.71</v>
      </c>
      <c r="G291">
        <v>4.29</v>
      </c>
      <c r="H291">
        <v>0.84599999999999997</v>
      </c>
      <c r="I291">
        <v>13.596</v>
      </c>
      <c r="J291">
        <v>0.58799999999999997</v>
      </c>
      <c r="K291">
        <v>2.3889999999999998</v>
      </c>
      <c r="L291">
        <v>21.71</v>
      </c>
    </row>
    <row r="292" spans="1:12" x14ac:dyDescent="0.35">
      <c r="A292" s="104">
        <v>35156</v>
      </c>
      <c r="B292">
        <v>14.039</v>
      </c>
      <c r="C292">
        <v>2.4350000000000001</v>
      </c>
      <c r="D292">
        <v>0.47299999999999998</v>
      </c>
      <c r="E292" t="s">
        <v>2321</v>
      </c>
      <c r="F292">
        <v>16.946999999999999</v>
      </c>
      <c r="G292">
        <v>4.1520000000000001</v>
      </c>
      <c r="H292">
        <v>0.79300000000000004</v>
      </c>
      <c r="I292">
        <v>9.7189999999999994</v>
      </c>
      <c r="J292">
        <v>0.46600000000000003</v>
      </c>
      <c r="K292">
        <v>1.8169999999999999</v>
      </c>
      <c r="L292">
        <v>16.946999999999999</v>
      </c>
    </row>
    <row r="293" spans="1:12" x14ac:dyDescent="0.35">
      <c r="A293" s="104">
        <v>35186</v>
      </c>
      <c r="B293">
        <v>16.582999999999998</v>
      </c>
      <c r="C293">
        <v>2.5129999999999999</v>
      </c>
      <c r="D293">
        <v>0.41</v>
      </c>
      <c r="E293" t="s">
        <v>2321</v>
      </c>
      <c r="F293">
        <v>19.506</v>
      </c>
      <c r="G293">
        <v>4.29</v>
      </c>
      <c r="H293">
        <v>0.82099999999999995</v>
      </c>
      <c r="I293">
        <v>11.909000000000001</v>
      </c>
      <c r="J293">
        <v>0.40400000000000003</v>
      </c>
      <c r="K293">
        <v>2.081</v>
      </c>
      <c r="L293">
        <v>19.506</v>
      </c>
    </row>
    <row r="294" spans="1:12" x14ac:dyDescent="0.35">
      <c r="A294" s="104">
        <v>35217</v>
      </c>
      <c r="B294">
        <v>18.504999999999999</v>
      </c>
      <c r="C294">
        <v>2.7770000000000001</v>
      </c>
      <c r="D294">
        <v>0.29899999999999999</v>
      </c>
      <c r="E294" t="s">
        <v>2321</v>
      </c>
      <c r="F294">
        <v>21.58</v>
      </c>
      <c r="G294">
        <v>4.1520000000000001</v>
      </c>
      <c r="H294">
        <v>0.84399999999999997</v>
      </c>
      <c r="I294">
        <v>13.768000000000001</v>
      </c>
      <c r="J294">
        <v>0.29399999999999998</v>
      </c>
      <c r="K294">
        <v>2.5219999999999998</v>
      </c>
      <c r="L294">
        <v>21.58</v>
      </c>
    </row>
    <row r="295" spans="1:12" x14ac:dyDescent="0.35">
      <c r="A295" s="104">
        <v>35247</v>
      </c>
      <c r="B295">
        <v>20.733000000000001</v>
      </c>
      <c r="C295">
        <v>2.9380000000000002</v>
      </c>
      <c r="D295">
        <v>0.28699999999999998</v>
      </c>
      <c r="E295" t="s">
        <v>2321</v>
      </c>
      <c r="F295">
        <v>23.957000000000001</v>
      </c>
      <c r="G295">
        <v>4.29</v>
      </c>
      <c r="H295">
        <v>0.88300000000000001</v>
      </c>
      <c r="I295">
        <v>15.683</v>
      </c>
      <c r="J295">
        <v>0.28199999999999997</v>
      </c>
      <c r="K295">
        <v>2.8180000000000001</v>
      </c>
      <c r="L295">
        <v>23.957000000000001</v>
      </c>
    </row>
    <row r="296" spans="1:12" x14ac:dyDescent="0.35">
      <c r="A296" s="104">
        <v>35278</v>
      </c>
      <c r="B296">
        <v>22.658000000000001</v>
      </c>
      <c r="C296">
        <v>2.4329999999999998</v>
      </c>
      <c r="D296">
        <v>0.35799999999999998</v>
      </c>
      <c r="E296" t="s">
        <v>2321</v>
      </c>
      <c r="F296">
        <v>25.449000000000002</v>
      </c>
      <c r="G296">
        <v>4.29</v>
      </c>
      <c r="H296">
        <v>0.81799999999999995</v>
      </c>
      <c r="I296">
        <v>17.366</v>
      </c>
      <c r="J296">
        <v>0.35299999999999998</v>
      </c>
      <c r="K296">
        <v>2.6230000000000002</v>
      </c>
      <c r="L296">
        <v>25.449000000000002</v>
      </c>
    </row>
    <row r="297" spans="1:12" x14ac:dyDescent="0.35">
      <c r="A297" s="104">
        <v>35309</v>
      </c>
      <c r="B297">
        <v>18.867999999999999</v>
      </c>
      <c r="C297">
        <v>2.68</v>
      </c>
      <c r="D297">
        <v>0.33200000000000002</v>
      </c>
      <c r="E297" t="s">
        <v>2321</v>
      </c>
      <c r="F297">
        <v>21.88</v>
      </c>
      <c r="G297">
        <v>4.1520000000000001</v>
      </c>
      <c r="H297">
        <v>0.83199999999999996</v>
      </c>
      <c r="I297">
        <v>14.085000000000001</v>
      </c>
      <c r="J297">
        <v>0.32700000000000001</v>
      </c>
      <c r="K297">
        <v>2.484</v>
      </c>
      <c r="L297">
        <v>21.88</v>
      </c>
    </row>
    <row r="298" spans="1:12" x14ac:dyDescent="0.35">
      <c r="A298" s="104">
        <v>35339</v>
      </c>
      <c r="B298">
        <v>22.606999999999999</v>
      </c>
      <c r="C298">
        <v>3.0129999999999999</v>
      </c>
      <c r="D298">
        <v>0.47899999999999998</v>
      </c>
      <c r="E298" t="s">
        <v>2321</v>
      </c>
      <c r="F298">
        <v>26.1</v>
      </c>
      <c r="G298">
        <v>4.29</v>
      </c>
      <c r="H298">
        <v>0.89600000000000002</v>
      </c>
      <c r="I298">
        <v>17.379000000000001</v>
      </c>
      <c r="J298">
        <v>0.47199999999999998</v>
      </c>
      <c r="K298">
        <v>3.0619999999999998</v>
      </c>
      <c r="L298">
        <v>26.1</v>
      </c>
    </row>
    <row r="299" spans="1:12" x14ac:dyDescent="0.35">
      <c r="A299" s="104">
        <v>35370</v>
      </c>
      <c r="B299">
        <v>21.602</v>
      </c>
      <c r="C299">
        <v>2.827</v>
      </c>
      <c r="D299">
        <v>0.54500000000000004</v>
      </c>
      <c r="E299" t="s">
        <v>2321</v>
      </c>
      <c r="F299">
        <v>24.974</v>
      </c>
      <c r="G299">
        <v>4.1520000000000001</v>
      </c>
      <c r="H299">
        <v>0.85499999999999998</v>
      </c>
      <c r="I299">
        <v>16.562999999999999</v>
      </c>
      <c r="J299">
        <v>0.53700000000000003</v>
      </c>
      <c r="K299">
        <v>2.8679999999999999</v>
      </c>
      <c r="L299">
        <v>24.974</v>
      </c>
    </row>
    <row r="300" spans="1:12" x14ac:dyDescent="0.35">
      <c r="A300" s="104">
        <v>35400</v>
      </c>
      <c r="B300">
        <v>18.465</v>
      </c>
      <c r="C300">
        <v>2.9369999999999998</v>
      </c>
      <c r="D300">
        <v>0.52100000000000002</v>
      </c>
      <c r="E300" t="s">
        <v>2321</v>
      </c>
      <c r="F300">
        <v>21.922000000000001</v>
      </c>
      <c r="G300">
        <v>4.29</v>
      </c>
      <c r="H300">
        <v>0.88100000000000001</v>
      </c>
      <c r="I300">
        <v>13.646000000000001</v>
      </c>
      <c r="J300">
        <v>0.51300000000000001</v>
      </c>
      <c r="K300">
        <v>2.5920000000000001</v>
      </c>
      <c r="L300">
        <v>21.922000000000001</v>
      </c>
    </row>
    <row r="301" spans="1:12" x14ac:dyDescent="0.35">
      <c r="A301" s="104">
        <v>35431</v>
      </c>
      <c r="B301">
        <v>20.591999999999999</v>
      </c>
      <c r="C301">
        <v>2.2610000000000001</v>
      </c>
      <c r="D301">
        <v>0.52300000000000002</v>
      </c>
      <c r="E301" t="s">
        <v>2321</v>
      </c>
      <c r="F301">
        <v>23.376000000000001</v>
      </c>
      <c r="G301">
        <v>3.4260000000000002</v>
      </c>
      <c r="H301">
        <v>0.81499999999999995</v>
      </c>
      <c r="I301">
        <v>16.149999999999999</v>
      </c>
      <c r="J301">
        <v>0.51400000000000001</v>
      </c>
      <c r="K301">
        <v>2.472</v>
      </c>
      <c r="L301">
        <v>23.376000000000001</v>
      </c>
    </row>
    <row r="302" spans="1:12" x14ac:dyDescent="0.35">
      <c r="A302" s="104">
        <v>35462</v>
      </c>
      <c r="B302">
        <v>15.930999999999999</v>
      </c>
      <c r="C302">
        <v>2.33</v>
      </c>
      <c r="D302">
        <v>0.55200000000000005</v>
      </c>
      <c r="E302" t="s">
        <v>2321</v>
      </c>
      <c r="F302">
        <v>18.812999999999999</v>
      </c>
      <c r="G302">
        <v>3.0939999999999999</v>
      </c>
      <c r="H302">
        <v>0.77300000000000002</v>
      </c>
      <c r="I302">
        <v>12.215</v>
      </c>
      <c r="J302">
        <v>0.54300000000000004</v>
      </c>
      <c r="K302">
        <v>2.1890000000000001</v>
      </c>
      <c r="L302">
        <v>18.812999999999999</v>
      </c>
    </row>
    <row r="303" spans="1:12" x14ac:dyDescent="0.35">
      <c r="A303" s="104">
        <v>35490</v>
      </c>
      <c r="B303">
        <v>17.934999999999999</v>
      </c>
      <c r="C303">
        <v>2.3929999999999998</v>
      </c>
      <c r="D303">
        <v>0.60499999999999998</v>
      </c>
      <c r="E303" t="s">
        <v>2321</v>
      </c>
      <c r="F303">
        <v>20.933</v>
      </c>
      <c r="G303">
        <v>3.4260000000000002</v>
      </c>
      <c r="H303">
        <v>0.83</v>
      </c>
      <c r="I303">
        <v>13.772</v>
      </c>
      <c r="J303">
        <v>0.59499999999999997</v>
      </c>
      <c r="K303">
        <v>2.3109999999999999</v>
      </c>
      <c r="L303">
        <v>20.933</v>
      </c>
    </row>
    <row r="304" spans="1:12" x14ac:dyDescent="0.35">
      <c r="A304" s="104">
        <v>35521</v>
      </c>
      <c r="B304">
        <v>17.809000000000001</v>
      </c>
      <c r="C304">
        <v>2.609</v>
      </c>
      <c r="D304">
        <v>0.54600000000000004</v>
      </c>
      <c r="E304" t="s">
        <v>2321</v>
      </c>
      <c r="F304">
        <v>20.963999999999999</v>
      </c>
      <c r="G304">
        <v>3.3149999999999999</v>
      </c>
      <c r="H304">
        <v>0.84499999999999997</v>
      </c>
      <c r="I304">
        <v>13.763999999999999</v>
      </c>
      <c r="J304">
        <v>0.53700000000000003</v>
      </c>
      <c r="K304">
        <v>2.5030000000000001</v>
      </c>
      <c r="L304">
        <v>20.963999999999999</v>
      </c>
    </row>
    <row r="305" spans="1:12" x14ac:dyDescent="0.35">
      <c r="A305" s="104">
        <v>35551</v>
      </c>
      <c r="B305">
        <v>18.841999999999999</v>
      </c>
      <c r="C305">
        <v>2.7010000000000001</v>
      </c>
      <c r="D305">
        <v>0.56499999999999995</v>
      </c>
      <c r="E305" t="s">
        <v>2321</v>
      </c>
      <c r="F305">
        <v>22.108000000000001</v>
      </c>
      <c r="G305">
        <v>3.4260000000000002</v>
      </c>
      <c r="H305">
        <v>0.875</v>
      </c>
      <c r="I305">
        <v>14.619</v>
      </c>
      <c r="J305">
        <v>0.55600000000000005</v>
      </c>
      <c r="K305">
        <v>2.633</v>
      </c>
      <c r="L305">
        <v>22.108000000000001</v>
      </c>
    </row>
    <row r="306" spans="1:12" x14ac:dyDescent="0.35">
      <c r="A306" s="104">
        <v>35582</v>
      </c>
      <c r="B306">
        <v>16.202999999999999</v>
      </c>
      <c r="C306">
        <v>2.4790000000000001</v>
      </c>
      <c r="D306">
        <v>0.47399999999999998</v>
      </c>
      <c r="E306" t="s">
        <v>2321</v>
      </c>
      <c r="F306">
        <v>19.155999999999999</v>
      </c>
      <c r="G306">
        <v>3.3149999999999999</v>
      </c>
      <c r="H306">
        <v>0.82399999999999995</v>
      </c>
      <c r="I306">
        <v>12.304</v>
      </c>
      <c r="J306">
        <v>0.46600000000000003</v>
      </c>
      <c r="K306">
        <v>2.2469999999999999</v>
      </c>
      <c r="L306">
        <v>19.155999999999999</v>
      </c>
    </row>
    <row r="307" spans="1:12" x14ac:dyDescent="0.35">
      <c r="A307" s="104">
        <v>35612</v>
      </c>
      <c r="B307">
        <v>18.370999999999999</v>
      </c>
      <c r="C307">
        <v>2.5760000000000001</v>
      </c>
      <c r="D307">
        <v>0.64600000000000002</v>
      </c>
      <c r="E307" t="s">
        <v>2321</v>
      </c>
      <c r="F307">
        <v>21.593</v>
      </c>
      <c r="G307">
        <v>3.4260000000000002</v>
      </c>
      <c r="H307">
        <v>0.85599999999999998</v>
      </c>
      <c r="I307">
        <v>14.183</v>
      </c>
      <c r="J307">
        <v>0.63500000000000001</v>
      </c>
      <c r="K307">
        <v>2.4929999999999999</v>
      </c>
      <c r="L307">
        <v>21.593</v>
      </c>
    </row>
    <row r="308" spans="1:12" x14ac:dyDescent="0.35">
      <c r="A308" s="104">
        <v>35643</v>
      </c>
      <c r="B308">
        <v>19.163</v>
      </c>
      <c r="C308">
        <v>2.5960000000000001</v>
      </c>
      <c r="D308">
        <v>0.49099999999999999</v>
      </c>
      <c r="E308" t="s">
        <v>2321</v>
      </c>
      <c r="F308">
        <v>22.25</v>
      </c>
      <c r="G308">
        <v>3.4260000000000002</v>
      </c>
      <c r="H308">
        <v>0.86</v>
      </c>
      <c r="I308">
        <v>14.897</v>
      </c>
      <c r="J308">
        <v>0.48199999999999998</v>
      </c>
      <c r="K308">
        <v>2.585</v>
      </c>
      <c r="L308">
        <v>22.25</v>
      </c>
    </row>
    <row r="309" spans="1:12" x14ac:dyDescent="0.35">
      <c r="A309" s="104">
        <v>35674</v>
      </c>
      <c r="B309">
        <v>18.123000000000001</v>
      </c>
      <c r="C309">
        <v>2.2930000000000001</v>
      </c>
      <c r="D309">
        <v>0.55100000000000005</v>
      </c>
      <c r="E309" t="s">
        <v>2321</v>
      </c>
      <c r="F309">
        <v>20.966999999999999</v>
      </c>
      <c r="G309">
        <v>3.3149999999999999</v>
      </c>
      <c r="H309">
        <v>0.80100000000000005</v>
      </c>
      <c r="I309">
        <v>14.016</v>
      </c>
      <c r="J309">
        <v>0.54100000000000004</v>
      </c>
      <c r="K309">
        <v>2.294</v>
      </c>
      <c r="L309">
        <v>20.966999999999999</v>
      </c>
    </row>
    <row r="310" spans="1:12" x14ac:dyDescent="0.35">
      <c r="A310" s="104">
        <v>35704</v>
      </c>
      <c r="B310">
        <v>22.477</v>
      </c>
      <c r="C310">
        <v>2.625</v>
      </c>
      <c r="D310">
        <v>0.76600000000000001</v>
      </c>
      <c r="E310" t="s">
        <v>2321</v>
      </c>
      <c r="F310">
        <v>25.867999999999999</v>
      </c>
      <c r="G310">
        <v>3.4260000000000002</v>
      </c>
      <c r="H310">
        <v>0.86899999999999999</v>
      </c>
      <c r="I310">
        <v>17.888000000000002</v>
      </c>
      <c r="J310">
        <v>0.754</v>
      </c>
      <c r="K310">
        <v>2.9319999999999999</v>
      </c>
      <c r="L310">
        <v>25.867999999999999</v>
      </c>
    </row>
    <row r="311" spans="1:12" x14ac:dyDescent="0.35">
      <c r="A311" s="104">
        <v>35735</v>
      </c>
      <c r="B311">
        <v>19.113</v>
      </c>
      <c r="C311">
        <v>2.4980000000000002</v>
      </c>
      <c r="D311">
        <v>0.6</v>
      </c>
      <c r="E311" t="s">
        <v>2321</v>
      </c>
      <c r="F311">
        <v>22.210999999999999</v>
      </c>
      <c r="G311">
        <v>3.3149999999999999</v>
      </c>
      <c r="H311">
        <v>0.83099999999999996</v>
      </c>
      <c r="I311">
        <v>14.928000000000001</v>
      </c>
      <c r="J311">
        <v>0.59</v>
      </c>
      <c r="K311">
        <v>2.5470000000000002</v>
      </c>
      <c r="L311">
        <v>22.210999999999999</v>
      </c>
    </row>
    <row r="312" spans="1:12" x14ac:dyDescent="0.35">
      <c r="A312" s="104">
        <v>35765</v>
      </c>
      <c r="B312">
        <v>17.838999999999999</v>
      </c>
      <c r="C312">
        <v>2.601</v>
      </c>
      <c r="D312">
        <v>0.78</v>
      </c>
      <c r="E312" t="s">
        <v>2321</v>
      </c>
      <c r="F312">
        <v>21.22</v>
      </c>
      <c r="G312">
        <v>3.4260000000000002</v>
      </c>
      <c r="H312">
        <v>0.86</v>
      </c>
      <c r="I312">
        <v>13.709</v>
      </c>
      <c r="J312">
        <v>0.76700000000000002</v>
      </c>
      <c r="K312">
        <v>2.4590000000000001</v>
      </c>
      <c r="L312">
        <v>21.22</v>
      </c>
    </row>
    <row r="313" spans="1:12" x14ac:dyDescent="0.35">
      <c r="A313" s="104">
        <v>35796</v>
      </c>
      <c r="B313">
        <v>20.457000000000001</v>
      </c>
      <c r="C313">
        <v>2.2120000000000002</v>
      </c>
      <c r="D313">
        <v>0.73399999999999999</v>
      </c>
      <c r="E313" t="s">
        <v>2321</v>
      </c>
      <c r="F313">
        <v>23.402999999999999</v>
      </c>
      <c r="G313">
        <v>3.0270000000000001</v>
      </c>
      <c r="H313">
        <v>0.72599999999999998</v>
      </c>
      <c r="I313">
        <v>16.329999999999998</v>
      </c>
      <c r="J313">
        <v>0.72299999999999998</v>
      </c>
      <c r="K313">
        <v>2.597</v>
      </c>
      <c r="L313">
        <v>23.402999999999999</v>
      </c>
    </row>
    <row r="314" spans="1:12" x14ac:dyDescent="0.35">
      <c r="A314" s="104">
        <v>35827</v>
      </c>
      <c r="B314">
        <v>14.853</v>
      </c>
      <c r="C314">
        <v>2.1669999999999998</v>
      </c>
      <c r="D314">
        <v>0.59299999999999997</v>
      </c>
      <c r="E314" t="s">
        <v>2321</v>
      </c>
      <c r="F314">
        <v>17.611999999999998</v>
      </c>
      <c r="G314">
        <v>2.734</v>
      </c>
      <c r="H314">
        <v>0.67400000000000004</v>
      </c>
      <c r="I314">
        <v>11.513</v>
      </c>
      <c r="J314">
        <v>0.58399999999999996</v>
      </c>
      <c r="K314">
        <v>2.1070000000000002</v>
      </c>
      <c r="L314">
        <v>17.611999999999998</v>
      </c>
    </row>
    <row r="315" spans="1:12" x14ac:dyDescent="0.35">
      <c r="A315" s="104">
        <v>35855</v>
      </c>
      <c r="B315">
        <v>16.837</v>
      </c>
      <c r="C315">
        <v>2.512</v>
      </c>
      <c r="D315">
        <v>0.67900000000000005</v>
      </c>
      <c r="E315" t="s">
        <v>2321</v>
      </c>
      <c r="F315">
        <v>20.027999999999999</v>
      </c>
      <c r="G315">
        <v>3.0270000000000001</v>
      </c>
      <c r="H315">
        <v>0.76200000000000001</v>
      </c>
      <c r="I315">
        <v>13.111000000000001</v>
      </c>
      <c r="J315">
        <v>0.66900000000000004</v>
      </c>
      <c r="K315">
        <v>2.4590000000000001</v>
      </c>
      <c r="L315">
        <v>20.027999999999999</v>
      </c>
    </row>
    <row r="316" spans="1:12" x14ac:dyDescent="0.35">
      <c r="A316" s="104">
        <v>35886</v>
      </c>
      <c r="B316">
        <v>16.702000000000002</v>
      </c>
      <c r="C316">
        <v>2.4529999999999998</v>
      </c>
      <c r="D316">
        <v>0.58899999999999997</v>
      </c>
      <c r="E316" t="s">
        <v>2321</v>
      </c>
      <c r="F316">
        <v>19.745000000000001</v>
      </c>
      <c r="G316">
        <v>2.93</v>
      </c>
      <c r="H316">
        <v>0.74099999999999999</v>
      </c>
      <c r="I316">
        <v>13.055999999999999</v>
      </c>
      <c r="J316">
        <v>0.57999999999999996</v>
      </c>
      <c r="K316">
        <v>2.4380000000000002</v>
      </c>
      <c r="L316">
        <v>19.745000000000001</v>
      </c>
    </row>
    <row r="317" spans="1:12" x14ac:dyDescent="0.35">
      <c r="A317" s="104">
        <v>35916</v>
      </c>
      <c r="B317">
        <v>17.504999999999999</v>
      </c>
      <c r="C317">
        <v>2.6589999999999998</v>
      </c>
      <c r="D317">
        <v>0.52600000000000002</v>
      </c>
      <c r="E317" t="s">
        <v>2321</v>
      </c>
      <c r="F317">
        <v>20.69</v>
      </c>
      <c r="G317">
        <v>3.0270000000000001</v>
      </c>
      <c r="H317">
        <v>0.78200000000000003</v>
      </c>
      <c r="I317">
        <v>13.724</v>
      </c>
      <c r="J317">
        <v>0.51800000000000002</v>
      </c>
      <c r="K317">
        <v>2.6389999999999998</v>
      </c>
      <c r="L317">
        <v>20.69</v>
      </c>
    </row>
    <row r="318" spans="1:12" x14ac:dyDescent="0.35">
      <c r="A318" s="104">
        <v>35947</v>
      </c>
      <c r="B318">
        <v>12.071999999999999</v>
      </c>
      <c r="C318">
        <v>2.2509999999999999</v>
      </c>
      <c r="D318">
        <v>0.56699999999999995</v>
      </c>
      <c r="E318" t="s">
        <v>2321</v>
      </c>
      <c r="F318">
        <v>14.89</v>
      </c>
      <c r="G318">
        <v>2.93</v>
      </c>
      <c r="H318">
        <v>0.70799999999999996</v>
      </c>
      <c r="I318">
        <v>8.8789999999999996</v>
      </c>
      <c r="J318">
        <v>0.55900000000000005</v>
      </c>
      <c r="K318">
        <v>1.8140000000000001</v>
      </c>
      <c r="L318">
        <v>14.89</v>
      </c>
    </row>
    <row r="319" spans="1:12" x14ac:dyDescent="0.35">
      <c r="A319" s="104">
        <v>35977</v>
      </c>
      <c r="B319">
        <v>17.311</v>
      </c>
      <c r="C319">
        <v>2.5110000000000001</v>
      </c>
      <c r="D319">
        <v>0.59499999999999997</v>
      </c>
      <c r="E319" t="s">
        <v>2321</v>
      </c>
      <c r="F319">
        <v>20.417000000000002</v>
      </c>
      <c r="G319">
        <v>3.0270000000000001</v>
      </c>
      <c r="H319">
        <v>0.76200000000000001</v>
      </c>
      <c r="I319">
        <v>13.535</v>
      </c>
      <c r="J319">
        <v>0.58599999999999997</v>
      </c>
      <c r="K319">
        <v>2.5059999999999998</v>
      </c>
      <c r="L319">
        <v>20.417000000000002</v>
      </c>
    </row>
    <row r="320" spans="1:12" x14ac:dyDescent="0.35">
      <c r="A320" s="104">
        <v>36008</v>
      </c>
      <c r="B320">
        <v>17.986999999999998</v>
      </c>
      <c r="C320">
        <v>2.5150000000000001</v>
      </c>
      <c r="D320">
        <v>0.63500000000000001</v>
      </c>
      <c r="E320" t="s">
        <v>2321</v>
      </c>
      <c r="F320">
        <v>21.135999999999999</v>
      </c>
      <c r="G320">
        <v>3.0270000000000001</v>
      </c>
      <c r="H320">
        <v>0.76400000000000001</v>
      </c>
      <c r="I320">
        <v>14.143000000000001</v>
      </c>
      <c r="J320">
        <v>0.625</v>
      </c>
      <c r="K320">
        <v>2.577</v>
      </c>
      <c r="L320">
        <v>21.135999999999999</v>
      </c>
    </row>
    <row r="321" spans="1:12" x14ac:dyDescent="0.35">
      <c r="A321" s="104">
        <v>36039</v>
      </c>
      <c r="B321">
        <v>17.492000000000001</v>
      </c>
      <c r="C321">
        <v>2.423</v>
      </c>
      <c r="D321">
        <v>0.65300000000000002</v>
      </c>
      <c r="E321" t="s">
        <v>2321</v>
      </c>
      <c r="F321">
        <v>20.568000000000001</v>
      </c>
      <c r="G321">
        <v>2.93</v>
      </c>
      <c r="H321">
        <v>0.73799999999999999</v>
      </c>
      <c r="I321">
        <v>13.762</v>
      </c>
      <c r="J321">
        <v>0.64300000000000002</v>
      </c>
      <c r="K321">
        <v>2.4950000000000001</v>
      </c>
      <c r="L321">
        <v>20.568000000000001</v>
      </c>
    </row>
    <row r="322" spans="1:12" x14ac:dyDescent="0.35">
      <c r="A322" s="104">
        <v>36069</v>
      </c>
      <c r="B322">
        <v>18.948</v>
      </c>
      <c r="C322">
        <v>2.6259999999999999</v>
      </c>
      <c r="D322">
        <v>0.749</v>
      </c>
      <c r="E322" t="s">
        <v>2321</v>
      </c>
      <c r="F322">
        <v>22.324000000000002</v>
      </c>
      <c r="G322">
        <v>3.0270000000000001</v>
      </c>
      <c r="H322">
        <v>0.78</v>
      </c>
      <c r="I322">
        <v>15.019</v>
      </c>
      <c r="J322">
        <v>0.73799999999999999</v>
      </c>
      <c r="K322">
        <v>2.76</v>
      </c>
      <c r="L322">
        <v>22.324000000000002</v>
      </c>
    </row>
    <row r="323" spans="1:12" x14ac:dyDescent="0.35">
      <c r="A323" s="104">
        <v>36100</v>
      </c>
      <c r="B323">
        <v>16.068999999999999</v>
      </c>
      <c r="C323">
        <v>2.2519999999999998</v>
      </c>
      <c r="D323">
        <v>0.66700000000000004</v>
      </c>
      <c r="E323" t="s">
        <v>2321</v>
      </c>
      <c r="F323">
        <v>18.988</v>
      </c>
      <c r="G323">
        <v>2.93</v>
      </c>
      <c r="H323">
        <v>0.71299999999999997</v>
      </c>
      <c r="I323">
        <v>12.468</v>
      </c>
      <c r="J323">
        <v>0.65700000000000003</v>
      </c>
      <c r="K323">
        <v>2.2200000000000002</v>
      </c>
      <c r="L323">
        <v>18.988</v>
      </c>
    </row>
    <row r="324" spans="1:12" x14ac:dyDescent="0.35">
      <c r="A324" s="104">
        <v>36130</v>
      </c>
      <c r="B324">
        <v>18.641999999999999</v>
      </c>
      <c r="C324">
        <v>2.93</v>
      </c>
      <c r="D324">
        <v>0.85399999999999998</v>
      </c>
      <c r="E324" t="s">
        <v>2321</v>
      </c>
      <c r="F324">
        <v>22.427</v>
      </c>
      <c r="G324">
        <v>3.0270000000000001</v>
      </c>
      <c r="H324">
        <v>0.82099999999999995</v>
      </c>
      <c r="I324">
        <v>14.776999999999999</v>
      </c>
      <c r="J324">
        <v>0.84099999999999997</v>
      </c>
      <c r="K324">
        <v>2.9609999999999999</v>
      </c>
      <c r="L324">
        <v>22.427</v>
      </c>
    </row>
    <row r="325" spans="1:12" x14ac:dyDescent="0.35">
      <c r="A325" s="104">
        <v>36161</v>
      </c>
      <c r="B325">
        <v>19.791</v>
      </c>
      <c r="C325">
        <v>2.2909999999999999</v>
      </c>
      <c r="D325">
        <v>0.71299999999999997</v>
      </c>
      <c r="E325" t="s">
        <v>2321</v>
      </c>
      <c r="F325">
        <v>22.795999999999999</v>
      </c>
      <c r="G325">
        <v>3.1070000000000002</v>
      </c>
      <c r="H325">
        <v>0.755</v>
      </c>
      <c r="I325">
        <v>15.614000000000001</v>
      </c>
      <c r="J325">
        <v>0.70499999999999996</v>
      </c>
      <c r="K325">
        <v>2.6139999999999999</v>
      </c>
      <c r="L325">
        <v>22.795999999999999</v>
      </c>
    </row>
    <row r="326" spans="1:12" x14ac:dyDescent="0.35">
      <c r="A326" s="104">
        <v>36192</v>
      </c>
      <c r="B326">
        <v>15.228999999999999</v>
      </c>
      <c r="C326">
        <v>2.3279999999999998</v>
      </c>
      <c r="D326">
        <v>0.59799999999999998</v>
      </c>
      <c r="E326" t="s">
        <v>2321</v>
      </c>
      <c r="F326">
        <v>18.155000000000001</v>
      </c>
      <c r="G326">
        <v>2.806</v>
      </c>
      <c r="H326">
        <v>0.71499999999999997</v>
      </c>
      <c r="I326">
        <v>11.747</v>
      </c>
      <c r="J326">
        <v>0.59199999999999997</v>
      </c>
      <c r="K326">
        <v>2.294</v>
      </c>
      <c r="L326">
        <v>18.155000000000001</v>
      </c>
    </row>
    <row r="327" spans="1:12" x14ac:dyDescent="0.35">
      <c r="A327" s="104">
        <v>36220</v>
      </c>
      <c r="B327">
        <v>14.061999999999999</v>
      </c>
      <c r="C327">
        <v>2.4249999999999998</v>
      </c>
      <c r="D327">
        <v>0.63800000000000001</v>
      </c>
      <c r="E327" t="s">
        <v>2321</v>
      </c>
      <c r="F327">
        <v>17.126000000000001</v>
      </c>
      <c r="G327">
        <v>3.1070000000000002</v>
      </c>
      <c r="H327">
        <v>0.76900000000000002</v>
      </c>
      <c r="I327">
        <v>10.483000000000001</v>
      </c>
      <c r="J327">
        <v>0.63100000000000001</v>
      </c>
      <c r="K327">
        <v>2.1349999999999998</v>
      </c>
      <c r="L327">
        <v>17.126000000000001</v>
      </c>
    </row>
    <row r="328" spans="1:12" x14ac:dyDescent="0.35">
      <c r="A328" s="104">
        <v>36251</v>
      </c>
      <c r="B328">
        <v>17.215</v>
      </c>
      <c r="C328">
        <v>2.57</v>
      </c>
      <c r="D328">
        <v>0.58899999999999997</v>
      </c>
      <c r="E328" t="s">
        <v>2321</v>
      </c>
      <c r="F328">
        <v>20.375</v>
      </c>
      <c r="G328">
        <v>3.0070000000000001</v>
      </c>
      <c r="H328">
        <v>0.77700000000000002</v>
      </c>
      <c r="I328">
        <v>13.398999999999999</v>
      </c>
      <c r="J328">
        <v>0.58299999999999996</v>
      </c>
      <c r="K328">
        <v>2.61</v>
      </c>
      <c r="L328">
        <v>20.375</v>
      </c>
    </row>
    <row r="329" spans="1:12" x14ac:dyDescent="0.35">
      <c r="A329" s="104">
        <v>36281</v>
      </c>
      <c r="B329">
        <v>20.838999999999999</v>
      </c>
      <c r="C329">
        <v>2.7050000000000001</v>
      </c>
      <c r="D329">
        <v>0.59299999999999997</v>
      </c>
      <c r="E329" t="s">
        <v>2321</v>
      </c>
      <c r="F329">
        <v>24.138000000000002</v>
      </c>
      <c r="G329">
        <v>3.1070000000000002</v>
      </c>
      <c r="H329">
        <v>0.81100000000000005</v>
      </c>
      <c r="I329">
        <v>16.585000000000001</v>
      </c>
      <c r="J329">
        <v>0.58699999999999997</v>
      </c>
      <c r="K329">
        <v>3.0470000000000002</v>
      </c>
      <c r="L329">
        <v>24.138000000000002</v>
      </c>
    </row>
    <row r="330" spans="1:12" x14ac:dyDescent="0.35">
      <c r="A330" s="104">
        <v>36312</v>
      </c>
      <c r="B330">
        <v>16.312000000000001</v>
      </c>
      <c r="C330">
        <v>2.6040000000000001</v>
      </c>
      <c r="D330">
        <v>0.65200000000000002</v>
      </c>
      <c r="E330" t="s">
        <v>2321</v>
      </c>
      <c r="F330">
        <v>19.568000000000001</v>
      </c>
      <c r="G330">
        <v>3.0070000000000001</v>
      </c>
      <c r="H330">
        <v>0.78100000000000003</v>
      </c>
      <c r="I330">
        <v>12.590999999999999</v>
      </c>
      <c r="J330">
        <v>0.64500000000000002</v>
      </c>
      <c r="K330">
        <v>2.5449999999999999</v>
      </c>
      <c r="L330">
        <v>19.568000000000001</v>
      </c>
    </row>
    <row r="331" spans="1:12" x14ac:dyDescent="0.35">
      <c r="A331" s="104">
        <v>36342</v>
      </c>
      <c r="B331">
        <v>19.131</v>
      </c>
      <c r="C331">
        <v>2.5070000000000001</v>
      </c>
      <c r="D331">
        <v>0.55800000000000005</v>
      </c>
      <c r="E331" t="s">
        <v>2321</v>
      </c>
      <c r="F331">
        <v>22.195</v>
      </c>
      <c r="G331">
        <v>3.1070000000000002</v>
      </c>
      <c r="H331">
        <v>0.78300000000000003</v>
      </c>
      <c r="I331">
        <v>15.037000000000001</v>
      </c>
      <c r="J331">
        <v>0.55100000000000005</v>
      </c>
      <c r="K331">
        <v>2.7170000000000001</v>
      </c>
      <c r="L331">
        <v>22.195</v>
      </c>
    </row>
    <row r="332" spans="1:12" x14ac:dyDescent="0.35">
      <c r="A332" s="104">
        <v>36373</v>
      </c>
      <c r="B332">
        <v>18.55</v>
      </c>
      <c r="C332">
        <v>2.3929999999999998</v>
      </c>
      <c r="D332">
        <v>0.63900000000000001</v>
      </c>
      <c r="E332" t="s">
        <v>2321</v>
      </c>
      <c r="F332">
        <v>21.582000000000001</v>
      </c>
      <c r="G332">
        <v>3.1070000000000002</v>
      </c>
      <c r="H332">
        <v>0.76800000000000002</v>
      </c>
      <c r="I332">
        <v>14.507999999999999</v>
      </c>
      <c r="J332">
        <v>0.63200000000000001</v>
      </c>
      <c r="K332">
        <v>2.5680000000000001</v>
      </c>
      <c r="L332">
        <v>21.582000000000001</v>
      </c>
    </row>
    <row r="333" spans="1:12" x14ac:dyDescent="0.35">
      <c r="A333" s="104">
        <v>36404</v>
      </c>
      <c r="B333">
        <v>17.062000000000001</v>
      </c>
      <c r="C333">
        <v>2.4140000000000001</v>
      </c>
      <c r="D333">
        <v>0.64</v>
      </c>
      <c r="E333" t="s">
        <v>2321</v>
      </c>
      <c r="F333">
        <v>20.117000000000001</v>
      </c>
      <c r="G333">
        <v>3.0070000000000001</v>
      </c>
      <c r="H333">
        <v>0.75600000000000001</v>
      </c>
      <c r="I333">
        <v>13.249000000000001</v>
      </c>
      <c r="J333">
        <v>0.63300000000000001</v>
      </c>
      <c r="K333">
        <v>2.472</v>
      </c>
      <c r="L333">
        <v>20.117000000000001</v>
      </c>
    </row>
    <row r="334" spans="1:12" x14ac:dyDescent="0.35">
      <c r="A334" s="104">
        <v>36434</v>
      </c>
      <c r="B334">
        <v>15.422000000000001</v>
      </c>
      <c r="C334">
        <v>2.4239999999999999</v>
      </c>
      <c r="D334">
        <v>0.79500000000000004</v>
      </c>
      <c r="E334" t="s">
        <v>2321</v>
      </c>
      <c r="F334">
        <v>18.64</v>
      </c>
      <c r="G334">
        <v>3.1070000000000002</v>
      </c>
      <c r="H334">
        <v>0.77</v>
      </c>
      <c r="I334">
        <v>11.705</v>
      </c>
      <c r="J334">
        <v>0.78600000000000003</v>
      </c>
      <c r="K334">
        <v>2.2730000000000001</v>
      </c>
      <c r="L334">
        <v>18.64</v>
      </c>
    </row>
    <row r="335" spans="1:12" x14ac:dyDescent="0.35">
      <c r="A335" s="104">
        <v>36465</v>
      </c>
      <c r="B335">
        <v>18.03</v>
      </c>
      <c r="C335">
        <v>2.3839999999999999</v>
      </c>
      <c r="D335">
        <v>0.81699999999999995</v>
      </c>
      <c r="E335" t="s">
        <v>2321</v>
      </c>
      <c r="F335">
        <v>21.231000000000002</v>
      </c>
      <c r="G335">
        <v>3.0070000000000001</v>
      </c>
      <c r="H335">
        <v>0.753</v>
      </c>
      <c r="I335">
        <v>14.117000000000001</v>
      </c>
      <c r="J335">
        <v>0.80800000000000005</v>
      </c>
      <c r="K335">
        <v>2.5470000000000002</v>
      </c>
      <c r="L335">
        <v>21.231000000000002</v>
      </c>
    </row>
    <row r="336" spans="1:12" x14ac:dyDescent="0.35">
      <c r="A336" s="104">
        <v>36495</v>
      </c>
      <c r="B336">
        <v>16.045000000000002</v>
      </c>
      <c r="C336">
        <v>2.3490000000000002</v>
      </c>
      <c r="D336">
        <v>0.92100000000000004</v>
      </c>
      <c r="E336" t="s">
        <v>2321</v>
      </c>
      <c r="F336">
        <v>19.315000000000001</v>
      </c>
      <c r="G336">
        <v>3.1070000000000002</v>
      </c>
      <c r="H336">
        <v>0.76100000000000001</v>
      </c>
      <c r="I336">
        <v>12.259</v>
      </c>
      <c r="J336">
        <v>0.91</v>
      </c>
      <c r="K336">
        <v>2.278</v>
      </c>
      <c r="L336">
        <v>19.315000000000001</v>
      </c>
    </row>
    <row r="337" spans="1:12" x14ac:dyDescent="0.35">
      <c r="A337" s="104">
        <v>36526</v>
      </c>
      <c r="B337">
        <v>15.074</v>
      </c>
      <c r="C337">
        <v>2.2109999999999999</v>
      </c>
      <c r="D337">
        <v>0.78600000000000003</v>
      </c>
      <c r="E337" t="s">
        <v>2321</v>
      </c>
      <c r="F337">
        <v>18.071000000000002</v>
      </c>
      <c r="G337">
        <v>3.3370000000000002</v>
      </c>
      <c r="H337">
        <v>0.77</v>
      </c>
      <c r="I337">
        <v>11.035</v>
      </c>
      <c r="J337">
        <v>0.77700000000000002</v>
      </c>
      <c r="K337">
        <v>2.1520000000000001</v>
      </c>
      <c r="L337">
        <v>18.071000000000002</v>
      </c>
    </row>
    <row r="338" spans="1:12" x14ac:dyDescent="0.35">
      <c r="A338" s="104">
        <v>36557</v>
      </c>
      <c r="B338">
        <v>17.376999999999999</v>
      </c>
      <c r="C338">
        <v>2.2440000000000002</v>
      </c>
      <c r="D338">
        <v>0.65200000000000002</v>
      </c>
      <c r="E338" t="s">
        <v>2321</v>
      </c>
      <c r="F338">
        <v>20.273</v>
      </c>
      <c r="G338">
        <v>3.1219999999999999</v>
      </c>
      <c r="H338">
        <v>0.74399999999999999</v>
      </c>
      <c r="I338">
        <v>13.291</v>
      </c>
      <c r="J338">
        <v>0.64400000000000002</v>
      </c>
      <c r="K338">
        <v>2.472</v>
      </c>
      <c r="L338">
        <v>20.273</v>
      </c>
    </row>
    <row r="339" spans="1:12" x14ac:dyDescent="0.35">
      <c r="A339" s="104">
        <v>36586</v>
      </c>
      <c r="B339">
        <v>18.358000000000001</v>
      </c>
      <c r="C339">
        <v>2.5249999999999999</v>
      </c>
      <c r="D339">
        <v>0.79900000000000004</v>
      </c>
      <c r="E339" t="s">
        <v>2321</v>
      </c>
      <c r="F339">
        <v>21.681999999999999</v>
      </c>
      <c r="G339">
        <v>3.3370000000000002</v>
      </c>
      <c r="H339">
        <v>0.81</v>
      </c>
      <c r="I339">
        <v>14.023999999999999</v>
      </c>
      <c r="J339">
        <v>0.79</v>
      </c>
      <c r="K339">
        <v>2.722</v>
      </c>
      <c r="L339">
        <v>21.681999999999999</v>
      </c>
    </row>
    <row r="340" spans="1:12" x14ac:dyDescent="0.35">
      <c r="A340" s="104">
        <v>36617</v>
      </c>
      <c r="B340">
        <v>17.547000000000001</v>
      </c>
      <c r="C340">
        <v>2.5019999999999998</v>
      </c>
      <c r="D340">
        <v>0.69199999999999995</v>
      </c>
      <c r="E340" t="s">
        <v>2321</v>
      </c>
      <c r="F340">
        <v>20.741</v>
      </c>
      <c r="G340">
        <v>3.2290000000000001</v>
      </c>
      <c r="H340">
        <v>0.79100000000000004</v>
      </c>
      <c r="I340">
        <v>13.378</v>
      </c>
      <c r="J340">
        <v>0.68400000000000005</v>
      </c>
      <c r="K340">
        <v>2.6589999999999998</v>
      </c>
      <c r="L340">
        <v>20.741</v>
      </c>
    </row>
    <row r="341" spans="1:12" x14ac:dyDescent="0.35">
      <c r="A341" s="104">
        <v>36647</v>
      </c>
      <c r="B341">
        <v>17.260000000000002</v>
      </c>
      <c r="C341">
        <v>2.6669999999999998</v>
      </c>
      <c r="D341">
        <v>0.79300000000000004</v>
      </c>
      <c r="E341" t="s">
        <v>2321</v>
      </c>
      <c r="F341">
        <v>20.72</v>
      </c>
      <c r="G341">
        <v>3.3370000000000002</v>
      </c>
      <c r="H341">
        <v>0.82599999999999996</v>
      </c>
      <c r="I341">
        <v>13.045999999999999</v>
      </c>
      <c r="J341">
        <v>0.78300000000000003</v>
      </c>
      <c r="K341">
        <v>2.7280000000000002</v>
      </c>
      <c r="L341">
        <v>20.72</v>
      </c>
    </row>
    <row r="342" spans="1:12" x14ac:dyDescent="0.35">
      <c r="A342" s="104">
        <v>36678</v>
      </c>
      <c r="B342">
        <v>15.733000000000001</v>
      </c>
      <c r="C342">
        <v>2.226</v>
      </c>
      <c r="D342">
        <v>0.60099999999999998</v>
      </c>
      <c r="E342" t="s">
        <v>2321</v>
      </c>
      <c r="F342">
        <v>18.559999999999999</v>
      </c>
      <c r="G342">
        <v>3.2290000000000001</v>
      </c>
      <c r="H342">
        <v>0.75600000000000001</v>
      </c>
      <c r="I342">
        <v>11.717000000000001</v>
      </c>
      <c r="J342">
        <v>0.59399999999999997</v>
      </c>
      <c r="K342">
        <v>2.2629999999999999</v>
      </c>
      <c r="L342">
        <v>18.559999999999999</v>
      </c>
    </row>
    <row r="343" spans="1:12" x14ac:dyDescent="0.35">
      <c r="A343" s="104">
        <v>36708</v>
      </c>
      <c r="B343">
        <v>17.943999999999999</v>
      </c>
      <c r="C343">
        <v>2.3220000000000001</v>
      </c>
      <c r="D343">
        <v>0.73699999999999999</v>
      </c>
      <c r="E343" t="s">
        <v>2321</v>
      </c>
      <c r="F343">
        <v>21.003</v>
      </c>
      <c r="G343">
        <v>3.3370000000000002</v>
      </c>
      <c r="H343">
        <v>0.78600000000000003</v>
      </c>
      <c r="I343">
        <v>13.632</v>
      </c>
      <c r="J343">
        <v>0.72899999999999998</v>
      </c>
      <c r="K343">
        <v>2.52</v>
      </c>
      <c r="L343">
        <v>21.003</v>
      </c>
    </row>
    <row r="344" spans="1:12" x14ac:dyDescent="0.35">
      <c r="A344" s="104">
        <v>36739</v>
      </c>
      <c r="B344">
        <v>18.257000000000001</v>
      </c>
      <c r="C344">
        <v>2.2440000000000002</v>
      </c>
      <c r="D344">
        <v>0.81399999999999995</v>
      </c>
      <c r="E344" t="s">
        <v>2321</v>
      </c>
      <c r="F344">
        <v>21.314</v>
      </c>
      <c r="G344">
        <v>3.3370000000000002</v>
      </c>
      <c r="H344">
        <v>0.77700000000000002</v>
      </c>
      <c r="I344">
        <v>13.907999999999999</v>
      </c>
      <c r="J344">
        <v>0.80400000000000005</v>
      </c>
      <c r="K344">
        <v>2.488</v>
      </c>
      <c r="L344">
        <v>21.314</v>
      </c>
    </row>
    <row r="345" spans="1:12" x14ac:dyDescent="0.35">
      <c r="A345" s="104">
        <v>36770</v>
      </c>
      <c r="B345">
        <v>16.956</v>
      </c>
      <c r="C345">
        <v>2.1480000000000001</v>
      </c>
      <c r="D345">
        <v>0.749</v>
      </c>
      <c r="E345" t="s">
        <v>2321</v>
      </c>
      <c r="F345">
        <v>19.853000000000002</v>
      </c>
      <c r="G345">
        <v>3.2290000000000001</v>
      </c>
      <c r="H345">
        <v>0.749</v>
      </c>
      <c r="I345">
        <v>12.815</v>
      </c>
      <c r="J345">
        <v>0.74</v>
      </c>
      <c r="K345">
        <v>2.3199999999999998</v>
      </c>
      <c r="L345">
        <v>19.853000000000002</v>
      </c>
    </row>
    <row r="346" spans="1:12" x14ac:dyDescent="0.35">
      <c r="A346" s="104">
        <v>36800</v>
      </c>
      <c r="B346">
        <v>19.335999999999999</v>
      </c>
      <c r="C346">
        <v>2.2949999999999999</v>
      </c>
      <c r="D346">
        <v>0.89700000000000002</v>
      </c>
      <c r="E346" t="s">
        <v>2321</v>
      </c>
      <c r="F346">
        <v>22.529</v>
      </c>
      <c r="G346">
        <v>3.3370000000000002</v>
      </c>
      <c r="H346">
        <v>0.78400000000000003</v>
      </c>
      <c r="I346">
        <v>14.887</v>
      </c>
      <c r="J346">
        <v>0.88700000000000001</v>
      </c>
      <c r="K346">
        <v>2.6349999999999998</v>
      </c>
      <c r="L346">
        <v>22.529</v>
      </c>
    </row>
    <row r="347" spans="1:12" x14ac:dyDescent="0.35">
      <c r="A347" s="104">
        <v>36831</v>
      </c>
      <c r="B347">
        <v>18.835000000000001</v>
      </c>
      <c r="C347">
        <v>2.137</v>
      </c>
      <c r="D347">
        <v>0.89</v>
      </c>
      <c r="E347" t="s">
        <v>2321</v>
      </c>
      <c r="F347">
        <v>21.861999999999998</v>
      </c>
      <c r="G347">
        <v>3.2290000000000001</v>
      </c>
      <c r="H347">
        <v>0.749</v>
      </c>
      <c r="I347">
        <v>14.51</v>
      </c>
      <c r="J347">
        <v>0.879</v>
      </c>
      <c r="K347">
        <v>2.4950000000000001</v>
      </c>
      <c r="L347">
        <v>21.861999999999998</v>
      </c>
    </row>
    <row r="348" spans="1:12" x14ac:dyDescent="0.35">
      <c r="A348" s="104">
        <v>36861</v>
      </c>
      <c r="B348">
        <v>19.471</v>
      </c>
      <c r="C348">
        <v>1.351</v>
      </c>
      <c r="D348">
        <v>0.93400000000000005</v>
      </c>
      <c r="E348" t="s">
        <v>2321</v>
      </c>
      <c r="F348">
        <v>21.757000000000001</v>
      </c>
      <c r="G348">
        <v>3.3370000000000002</v>
      </c>
      <c r="H348">
        <v>0.67300000000000004</v>
      </c>
      <c r="I348">
        <v>14.926</v>
      </c>
      <c r="J348">
        <v>0.92300000000000004</v>
      </c>
      <c r="K348">
        <v>1.897</v>
      </c>
      <c r="L348">
        <v>21.757000000000001</v>
      </c>
    </row>
    <row r="349" spans="1:12" x14ac:dyDescent="0.35">
      <c r="A349" s="104">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x14ac:dyDescent="0.35">
      <c r="A350" s="104">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x14ac:dyDescent="0.35">
      <c r="A351" s="104">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x14ac:dyDescent="0.35">
      <c r="A352" s="104">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x14ac:dyDescent="0.35">
      <c r="A353" s="104">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x14ac:dyDescent="0.35">
      <c r="A354" s="104">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x14ac:dyDescent="0.35">
      <c r="A355" s="104">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x14ac:dyDescent="0.35">
      <c r="A356" s="104">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x14ac:dyDescent="0.35">
      <c r="A357" s="104">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x14ac:dyDescent="0.35">
      <c r="A358" s="104">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x14ac:dyDescent="0.35">
      <c r="A359" s="104">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x14ac:dyDescent="0.35">
      <c r="A360" s="104">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x14ac:dyDescent="0.35">
      <c r="A361" s="104">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x14ac:dyDescent="0.35">
      <c r="A362" s="104">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x14ac:dyDescent="0.35">
      <c r="A363" s="104">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x14ac:dyDescent="0.35">
      <c r="A364" s="104">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x14ac:dyDescent="0.35">
      <c r="A365" s="104">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x14ac:dyDescent="0.35">
      <c r="A366" s="104">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x14ac:dyDescent="0.35">
      <c r="A367" s="104">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x14ac:dyDescent="0.35">
      <c r="A368" s="104">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x14ac:dyDescent="0.35">
      <c r="A369" s="104">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x14ac:dyDescent="0.35">
      <c r="A370" s="104">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x14ac:dyDescent="0.35">
      <c r="A371" s="104">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x14ac:dyDescent="0.35">
      <c r="A372" s="104">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x14ac:dyDescent="0.35">
      <c r="A373" s="104">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x14ac:dyDescent="0.35">
      <c r="A374" s="104">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x14ac:dyDescent="0.35">
      <c r="A375" s="104">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x14ac:dyDescent="0.35">
      <c r="A376" s="104">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x14ac:dyDescent="0.35">
      <c r="A377" s="104">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x14ac:dyDescent="0.35">
      <c r="A378" s="104">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x14ac:dyDescent="0.35">
      <c r="A379" s="104">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x14ac:dyDescent="0.35">
      <c r="A380" s="104">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x14ac:dyDescent="0.35">
      <c r="A381" s="104">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x14ac:dyDescent="0.35">
      <c r="A382" s="104">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x14ac:dyDescent="0.35">
      <c r="A383" s="104">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x14ac:dyDescent="0.35">
      <c r="A384" s="104">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x14ac:dyDescent="0.35">
      <c r="A385" s="104">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x14ac:dyDescent="0.35">
      <c r="A386" s="104">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x14ac:dyDescent="0.35">
      <c r="A387" s="104">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x14ac:dyDescent="0.35">
      <c r="A388" s="104">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x14ac:dyDescent="0.35">
      <c r="A389" s="104">
        <v>38108</v>
      </c>
      <c r="B389">
        <v>15.925000000000001</v>
      </c>
      <c r="C389">
        <v>3.04</v>
      </c>
      <c r="D389">
        <v>1.671</v>
      </c>
      <c r="E389">
        <v>1.9E-2</v>
      </c>
      <c r="F389">
        <v>20.654</v>
      </c>
      <c r="G389">
        <v>3.2570000000000001</v>
      </c>
      <c r="H389">
        <v>0.82899999999999996</v>
      </c>
      <c r="I389">
        <v>12.035</v>
      </c>
      <c r="J389">
        <v>1.649</v>
      </c>
      <c r="K389">
        <v>2.8839999999999999</v>
      </c>
      <c r="L389">
        <v>20.654</v>
      </c>
    </row>
    <row r="390" spans="1:12" x14ac:dyDescent="0.35">
      <c r="A390" s="104">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x14ac:dyDescent="0.35">
      <c r="A391" s="104">
        <v>38169</v>
      </c>
      <c r="B391">
        <v>17.221</v>
      </c>
      <c r="C391">
        <v>2.9929999999999999</v>
      </c>
      <c r="D391">
        <v>1.615</v>
      </c>
      <c r="E391">
        <v>1.9E-2</v>
      </c>
      <c r="F391">
        <v>21.849</v>
      </c>
      <c r="G391">
        <v>3.2570000000000001</v>
      </c>
      <c r="H391">
        <v>0.83</v>
      </c>
      <c r="I391">
        <v>12.946</v>
      </c>
      <c r="J391">
        <v>1.5960000000000001</v>
      </c>
      <c r="K391">
        <v>3.2189999999999999</v>
      </c>
      <c r="L391">
        <v>21.849</v>
      </c>
    </row>
    <row r="392" spans="1:12" x14ac:dyDescent="0.35">
      <c r="A392" s="104">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x14ac:dyDescent="0.35">
      <c r="A393" s="104">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x14ac:dyDescent="0.35">
      <c r="A394" s="104">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x14ac:dyDescent="0.35">
      <c r="A395" s="104">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x14ac:dyDescent="0.35">
      <c r="A396" s="104">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x14ac:dyDescent="0.35">
      <c r="A397" s="104">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x14ac:dyDescent="0.35">
      <c r="A398" s="104">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x14ac:dyDescent="0.35">
      <c r="A399" s="104">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x14ac:dyDescent="0.35">
      <c r="A400" s="104">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x14ac:dyDescent="0.35">
      <c r="A401" s="104">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x14ac:dyDescent="0.35">
      <c r="A402" s="104">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x14ac:dyDescent="0.35">
      <c r="A403" s="104">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x14ac:dyDescent="0.35">
      <c r="A404" s="104">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x14ac:dyDescent="0.35">
      <c r="A405" s="104">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x14ac:dyDescent="0.35">
      <c r="A406" s="104">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x14ac:dyDescent="0.35">
      <c r="A407" s="104">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x14ac:dyDescent="0.35">
      <c r="A408" s="104">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x14ac:dyDescent="0.35">
      <c r="A409" s="104">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x14ac:dyDescent="0.35">
      <c r="A410" s="104">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x14ac:dyDescent="0.35">
      <c r="A411" s="104">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x14ac:dyDescent="0.35">
      <c r="A412" s="104">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x14ac:dyDescent="0.35">
      <c r="A413" s="104">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x14ac:dyDescent="0.35">
      <c r="A414" s="104">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x14ac:dyDescent="0.35">
      <c r="A415" s="104">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x14ac:dyDescent="0.35">
      <c r="A416" s="104">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x14ac:dyDescent="0.35">
      <c r="A417" s="104">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x14ac:dyDescent="0.35">
      <c r="A418" s="104">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x14ac:dyDescent="0.35">
      <c r="A419" s="104">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x14ac:dyDescent="0.35">
      <c r="A420" s="104">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x14ac:dyDescent="0.35">
      <c r="A421" s="104">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x14ac:dyDescent="0.35">
      <c r="A422" s="104">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x14ac:dyDescent="0.35">
      <c r="A423" s="104">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x14ac:dyDescent="0.35">
      <c r="A424" s="104">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x14ac:dyDescent="0.35">
      <c r="A425" s="104">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x14ac:dyDescent="0.35">
      <c r="A426" s="104">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x14ac:dyDescent="0.35">
      <c r="A427" s="104">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x14ac:dyDescent="0.35">
      <c r="A428" s="104">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x14ac:dyDescent="0.35">
      <c r="A429" s="104">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x14ac:dyDescent="0.35">
      <c r="A430" s="104">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x14ac:dyDescent="0.35">
      <c r="A431" s="104">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x14ac:dyDescent="0.35">
      <c r="A432" s="104">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x14ac:dyDescent="0.35">
      <c r="A433" s="104">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x14ac:dyDescent="0.35">
      <c r="A434" s="104">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x14ac:dyDescent="0.35">
      <c r="A435" s="104">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x14ac:dyDescent="0.35">
      <c r="A436" s="104">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x14ac:dyDescent="0.35">
      <c r="A437" s="104">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x14ac:dyDescent="0.35">
      <c r="A438" s="104">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x14ac:dyDescent="0.35">
      <c r="A439" s="104">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x14ac:dyDescent="0.35">
      <c r="A440" s="104">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x14ac:dyDescent="0.35">
      <c r="A441" s="104">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x14ac:dyDescent="0.35">
      <c r="A442" s="104">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x14ac:dyDescent="0.35">
      <c r="A443" s="104">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x14ac:dyDescent="0.35">
      <c r="A444" s="104">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x14ac:dyDescent="0.35">
      <c r="A445" s="104">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x14ac:dyDescent="0.35">
      <c r="A446" s="104">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x14ac:dyDescent="0.35">
      <c r="A447" s="104">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x14ac:dyDescent="0.35">
      <c r="A448" s="104">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x14ac:dyDescent="0.35">
      <c r="A449" s="104">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x14ac:dyDescent="0.35">
      <c r="A450" s="104">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x14ac:dyDescent="0.35">
      <c r="A451" s="104">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x14ac:dyDescent="0.35">
      <c r="A452" s="104">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x14ac:dyDescent="0.35">
      <c r="A453" s="104">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x14ac:dyDescent="0.35">
      <c r="A454" s="104">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x14ac:dyDescent="0.35">
      <c r="A455" s="104">
        <v>40118</v>
      </c>
      <c r="B455">
        <v>15.209</v>
      </c>
      <c r="C455">
        <v>3.51</v>
      </c>
      <c r="D455">
        <v>5.6310000000000002</v>
      </c>
      <c r="E455">
        <v>0.316</v>
      </c>
      <c r="F455">
        <v>24.666</v>
      </c>
      <c r="G455">
        <v>3.8860000000000001</v>
      </c>
      <c r="H455">
        <v>0.85</v>
      </c>
      <c r="I455">
        <v>10.694000000000001</v>
      </c>
      <c r="J455">
        <v>5.85</v>
      </c>
      <c r="K455">
        <v>3.3860000000000001</v>
      </c>
      <c r="L455">
        <v>24.666</v>
      </c>
    </row>
    <row r="456" spans="1:12" x14ac:dyDescent="0.35">
      <c r="A456" s="104">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x14ac:dyDescent="0.35">
      <c r="A457" s="104">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x14ac:dyDescent="0.35">
      <c r="A458" s="104">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x14ac:dyDescent="0.35">
      <c r="A459" s="104">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x14ac:dyDescent="0.35">
      <c r="A460" s="104">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x14ac:dyDescent="0.35">
      <c r="A461" s="104">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x14ac:dyDescent="0.35">
      <c r="A462" s="104">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x14ac:dyDescent="0.35">
      <c r="A463" s="104">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x14ac:dyDescent="0.35">
      <c r="A464" s="104">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x14ac:dyDescent="0.35">
      <c r="A465" s="104">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x14ac:dyDescent="0.35">
      <c r="A466" s="104">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x14ac:dyDescent="0.35">
      <c r="A467" s="104">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x14ac:dyDescent="0.35">
      <c r="A468" s="104">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x14ac:dyDescent="0.35">
      <c r="A469" s="104">
        <v>40544</v>
      </c>
      <c r="B469">
        <v>18.163</v>
      </c>
      <c r="C469">
        <v>3.4950000000000001</v>
      </c>
      <c r="D469">
        <v>5.7469999999999999</v>
      </c>
      <c r="E469">
        <v>0.249</v>
      </c>
      <c r="F469">
        <v>27.654</v>
      </c>
      <c r="G469">
        <v>4.1769999999999996</v>
      </c>
      <c r="H469">
        <v>0.871</v>
      </c>
      <c r="I469">
        <v>13.269</v>
      </c>
      <c r="J469">
        <v>5.89</v>
      </c>
      <c r="K469">
        <v>3.448</v>
      </c>
      <c r="L469">
        <v>27.654</v>
      </c>
    </row>
    <row r="470" spans="1:12" x14ac:dyDescent="0.35">
      <c r="A470" s="104">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x14ac:dyDescent="0.35">
      <c r="A471" s="104">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x14ac:dyDescent="0.35">
      <c r="A472" s="104">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x14ac:dyDescent="0.35">
      <c r="A473" s="104">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x14ac:dyDescent="0.35">
      <c r="A474" s="104">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x14ac:dyDescent="0.35">
      <c r="A475" s="104">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x14ac:dyDescent="0.35">
      <c r="A476" s="104">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x14ac:dyDescent="0.35">
      <c r="A477" s="104">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x14ac:dyDescent="0.35">
      <c r="A478" s="104">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x14ac:dyDescent="0.35">
      <c r="A479" s="104">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x14ac:dyDescent="0.35">
      <c r="A480" s="104">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x14ac:dyDescent="0.35">
      <c r="A481" s="104">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x14ac:dyDescent="0.35">
      <c r="A482" s="104">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x14ac:dyDescent="0.35">
      <c r="A483" s="104">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x14ac:dyDescent="0.35">
      <c r="A484" s="104">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x14ac:dyDescent="0.35">
      <c r="A485" s="104">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x14ac:dyDescent="0.35">
      <c r="A486" s="104">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x14ac:dyDescent="0.35">
      <c r="A487" s="104">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x14ac:dyDescent="0.35">
      <c r="A488" s="104">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x14ac:dyDescent="0.35">
      <c r="A489" s="104">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x14ac:dyDescent="0.35">
      <c r="A490" s="104">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x14ac:dyDescent="0.35">
      <c r="A491" s="104">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x14ac:dyDescent="0.35">
      <c r="A492" s="104">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x14ac:dyDescent="0.35">
      <c r="A493" s="104">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x14ac:dyDescent="0.35">
      <c r="A494" s="104">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x14ac:dyDescent="0.35">
      <c r="A495" s="104">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x14ac:dyDescent="0.35">
      <c r="A496" s="104">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x14ac:dyDescent="0.35">
      <c r="A497" s="104">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x14ac:dyDescent="0.35">
      <c r="A498" s="104">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x14ac:dyDescent="0.35">
      <c r="A499" s="104">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x14ac:dyDescent="0.35">
      <c r="A500" s="104">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x14ac:dyDescent="0.35">
      <c r="A501" s="104">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x14ac:dyDescent="0.35">
      <c r="A502" s="104">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x14ac:dyDescent="0.35">
      <c r="A503" s="104">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x14ac:dyDescent="0.35">
      <c r="A504" s="104">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x14ac:dyDescent="0.35">
      <c r="A505" s="104">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x14ac:dyDescent="0.35">
      <c r="A506" s="104">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x14ac:dyDescent="0.35">
      <c r="A507" s="104">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x14ac:dyDescent="0.35">
      <c r="A508" s="104">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x14ac:dyDescent="0.35">
      <c r="A509" s="104">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x14ac:dyDescent="0.35">
      <c r="A510" s="104">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x14ac:dyDescent="0.35">
      <c r="A511" s="104">
        <v>41821</v>
      </c>
      <c r="B511">
        <v>19.387</v>
      </c>
      <c r="C511">
        <v>4.0810000000000004</v>
      </c>
      <c r="D511">
        <v>6.6580000000000004</v>
      </c>
      <c r="E511">
        <v>1.111</v>
      </c>
      <c r="F511">
        <v>31.238</v>
      </c>
      <c r="G511">
        <v>4.609</v>
      </c>
      <c r="H511">
        <v>1.014</v>
      </c>
      <c r="I511">
        <v>13.565</v>
      </c>
      <c r="J511">
        <v>7.6630000000000003</v>
      </c>
      <c r="K511">
        <v>4.3869999999999996</v>
      </c>
      <c r="L511">
        <v>31.238</v>
      </c>
    </row>
    <row r="512" spans="1:12" x14ac:dyDescent="0.35">
      <c r="A512" s="104">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x14ac:dyDescent="0.35">
      <c r="A513" s="104">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x14ac:dyDescent="0.35">
      <c r="A514" s="104">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x14ac:dyDescent="0.35">
      <c r="A515" s="104">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x14ac:dyDescent="0.35">
      <c r="A516" s="104">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x14ac:dyDescent="0.35">
      <c r="A517" s="104">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x14ac:dyDescent="0.35">
      <c r="A518" s="104">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x14ac:dyDescent="0.35">
      <c r="A519" s="104">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x14ac:dyDescent="0.35">
      <c r="A520" s="104">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x14ac:dyDescent="0.35">
      <c r="A521" s="104">
        <v>42125</v>
      </c>
      <c r="B521">
        <v>18.117999999999999</v>
      </c>
      <c r="C521">
        <v>3.84</v>
      </c>
      <c r="D521">
        <v>6.8659999999999997</v>
      </c>
      <c r="E521">
        <v>1.32</v>
      </c>
      <c r="F521">
        <v>30.145</v>
      </c>
      <c r="G521">
        <v>4.085</v>
      </c>
      <c r="H521">
        <v>1.133</v>
      </c>
      <c r="I521">
        <v>13.186</v>
      </c>
      <c r="J521">
        <v>7.9290000000000003</v>
      </c>
      <c r="K521">
        <v>3.8119999999999998</v>
      </c>
      <c r="L521">
        <v>30.145</v>
      </c>
    </row>
    <row r="522" spans="1:12" x14ac:dyDescent="0.35">
      <c r="A522" s="104">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x14ac:dyDescent="0.35">
      <c r="A523" s="104">
        <v>42186</v>
      </c>
      <c r="B523">
        <v>18.673999999999999</v>
      </c>
      <c r="C523">
        <v>4.1369999999999996</v>
      </c>
      <c r="D523">
        <v>6.899</v>
      </c>
      <c r="E523">
        <v>1.363</v>
      </c>
      <c r="F523">
        <v>31.073</v>
      </c>
      <c r="G523">
        <v>4.085</v>
      </c>
      <c r="H523">
        <v>1.18</v>
      </c>
      <c r="I523">
        <v>13.385</v>
      </c>
      <c r="J523">
        <v>8.0039999999999996</v>
      </c>
      <c r="K523">
        <v>4.4189999999999996</v>
      </c>
      <c r="L523">
        <v>31.073</v>
      </c>
    </row>
    <row r="524" spans="1:12" x14ac:dyDescent="0.35">
      <c r="A524" s="104">
        <v>42217</v>
      </c>
      <c r="B524">
        <v>18.753</v>
      </c>
      <c r="C524">
        <v>3.9969999999999999</v>
      </c>
      <c r="D524">
        <v>6.94</v>
      </c>
      <c r="E524">
        <v>1.46</v>
      </c>
      <c r="F524">
        <v>31.15</v>
      </c>
      <c r="G524">
        <v>4.085</v>
      </c>
      <c r="H524">
        <v>1.153</v>
      </c>
      <c r="I524">
        <v>13.371</v>
      </c>
      <c r="J524">
        <v>8.141</v>
      </c>
      <c r="K524">
        <v>4.4009999999999998</v>
      </c>
      <c r="L524">
        <v>31.15</v>
      </c>
    </row>
    <row r="525" spans="1:12" x14ac:dyDescent="0.35">
      <c r="A525" s="104">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x14ac:dyDescent="0.35">
      <c r="A526" s="104">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x14ac:dyDescent="0.35">
      <c r="A527" s="104">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x14ac:dyDescent="0.35">
      <c r="A528" s="104">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x14ac:dyDescent="0.35">
      <c r="A529" s="104">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x14ac:dyDescent="0.35">
      <c r="A530" s="104">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x14ac:dyDescent="0.35">
      <c r="A531" s="104">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x14ac:dyDescent="0.35">
      <c r="A532" s="104">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x14ac:dyDescent="0.35">
      <c r="A533" s="104">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x14ac:dyDescent="0.35">
      <c r="A534" s="104">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x14ac:dyDescent="0.35">
      <c r="A535" s="104">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x14ac:dyDescent="0.35">
      <c r="A536" s="104">
        <v>42583</v>
      </c>
      <c r="B536">
        <v>17.882000000000001</v>
      </c>
      <c r="C536">
        <v>3.806</v>
      </c>
      <c r="D536">
        <v>7.165</v>
      </c>
      <c r="E536">
        <v>2.0579999999999998</v>
      </c>
      <c r="F536">
        <v>30.91</v>
      </c>
      <c r="G536">
        <v>3.532</v>
      </c>
      <c r="H536">
        <v>1.208</v>
      </c>
      <c r="I536">
        <v>13.023</v>
      </c>
      <c r="J536">
        <v>8.9580000000000002</v>
      </c>
      <c r="K536">
        <v>4.1890000000000001</v>
      </c>
      <c r="L536">
        <v>30.91</v>
      </c>
    </row>
    <row r="537" spans="1:12" x14ac:dyDescent="0.35">
      <c r="A537" s="104">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x14ac:dyDescent="0.35">
      <c r="A538" s="104">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x14ac:dyDescent="0.35">
      <c r="A539" s="104">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x14ac:dyDescent="0.35">
      <c r="A540" s="104">
        <v>42705</v>
      </c>
      <c r="B540">
        <v>19.541</v>
      </c>
      <c r="C540">
        <v>4.0460000000000003</v>
      </c>
      <c r="D540">
        <v>7.085</v>
      </c>
      <c r="E540">
        <v>1.9510000000000001</v>
      </c>
      <c r="F540">
        <v>32.622</v>
      </c>
      <c r="G540">
        <v>3.532</v>
      </c>
      <c r="H540">
        <v>1.196</v>
      </c>
      <c r="I540">
        <v>14.927</v>
      </c>
      <c r="J540">
        <v>8.7729999999999997</v>
      </c>
      <c r="K540">
        <v>4.1929999999999996</v>
      </c>
      <c r="L540">
        <v>32.622</v>
      </c>
    </row>
    <row r="541" spans="1:12" x14ac:dyDescent="0.35">
      <c r="A541" s="104">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x14ac:dyDescent="0.35">
      <c r="A542" s="104">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x14ac:dyDescent="0.35">
      <c r="A543" s="104">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x14ac:dyDescent="0.35">
      <c r="A544" s="104">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x14ac:dyDescent="0.35">
      <c r="A545" s="104">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x14ac:dyDescent="0.35">
      <c r="A546" s="104">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x14ac:dyDescent="0.35">
      <c r="A547" s="104">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x14ac:dyDescent="0.35">
      <c r="A548" s="104">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x14ac:dyDescent="0.35">
      <c r="A549" s="104">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x14ac:dyDescent="0.35">
      <c r="A550" s="104">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x14ac:dyDescent="0.35">
      <c r="A551" s="104">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x14ac:dyDescent="0.35">
      <c r="A552" s="104">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x14ac:dyDescent="0.35">
      <c r="A553" s="104">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x14ac:dyDescent="0.35">
      <c r="A554" s="104">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x14ac:dyDescent="0.35">
      <c r="A555" s="104">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x14ac:dyDescent="0.35">
      <c r="A556" s="104">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x14ac:dyDescent="0.35">
      <c r="A557" s="104">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x14ac:dyDescent="0.35">
      <c r="A558" s="104">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x14ac:dyDescent="0.35">
      <c r="A559" s="104">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x14ac:dyDescent="0.35">
      <c r="A560" s="104">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x14ac:dyDescent="0.35">
      <c r="A561" s="104">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x14ac:dyDescent="0.35">
      <c r="A562" s="104">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x14ac:dyDescent="0.35">
      <c r="A563" s="104">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x14ac:dyDescent="0.35">
      <c r="A564" s="104">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x14ac:dyDescent="0.35">
      <c r="A565" s="104">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x14ac:dyDescent="0.35">
      <c r="A566" s="104">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x14ac:dyDescent="0.35">
      <c r="A567" s="104">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x14ac:dyDescent="0.35">
      <c r="A568" s="104">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x14ac:dyDescent="0.35">
      <c r="A569" s="104">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x14ac:dyDescent="0.35">
      <c r="A570" s="104">
        <v>43617</v>
      </c>
      <c r="B570">
        <v>17.103000000000002</v>
      </c>
      <c r="C570">
        <v>3.282</v>
      </c>
      <c r="D570">
        <v>7.1079999999999997</v>
      </c>
      <c r="E570">
        <v>1.498</v>
      </c>
      <c r="F570">
        <v>28.991</v>
      </c>
      <c r="G570">
        <v>4.1970000000000001</v>
      </c>
      <c r="H570">
        <v>1.093</v>
      </c>
      <c r="I570">
        <v>11.98</v>
      </c>
      <c r="J570">
        <v>8.343</v>
      </c>
      <c r="K570">
        <v>3.379</v>
      </c>
      <c r="L570">
        <v>28.991</v>
      </c>
    </row>
    <row r="571" spans="1:12" x14ac:dyDescent="0.35">
      <c r="A571" s="104">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x14ac:dyDescent="0.35">
      <c r="A572" s="104">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x14ac:dyDescent="0.35">
      <c r="A573" s="104">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x14ac:dyDescent="0.35">
      <c r="A574" s="104">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x14ac:dyDescent="0.35">
      <c r="A575" s="104">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x14ac:dyDescent="0.35">
      <c r="A576" s="104">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x14ac:dyDescent="0.35">
      <c r="A577" s="104">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x14ac:dyDescent="0.35">
      <c r="A578" s="104">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x14ac:dyDescent="0.35">
      <c r="A579" s="104">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x14ac:dyDescent="0.35">
      <c r="A580" s="104">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x14ac:dyDescent="0.35">
      <c r="A581" s="104">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x14ac:dyDescent="0.35">
      <c r="A582" s="104">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x14ac:dyDescent="0.35">
      <c r="A583" s="104">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x14ac:dyDescent="0.35">
      <c r="A584" s="104">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x14ac:dyDescent="0.35">
      <c r="A585" s="104">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x14ac:dyDescent="0.35">
      <c r="A586" s="104">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x14ac:dyDescent="0.35">
      <c r="A587" s="104">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x14ac:dyDescent="0.35">
      <c r="A588" s="104">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24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4.5" x14ac:dyDescent="0.3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796875" defaultRowHeight="14.5" x14ac:dyDescent="0.35"/>
  <cols>
    <col min="1" max="1" width="54" style="57" customWidth="1"/>
    <col min="2" max="2" width="36.81640625" style="57" customWidth="1"/>
    <col min="3" max="3" width="8.1796875" style="57" customWidth="1"/>
    <col min="4" max="4" width="18.26953125" style="68" customWidth="1"/>
    <col min="5" max="5" width="6.1796875" style="57" customWidth="1"/>
    <col min="6" max="6" width="35.7265625" style="62" customWidth="1"/>
    <col min="7" max="7" width="24.7265625" style="66" customWidth="1"/>
    <col min="8" max="8" width="20.81640625" style="78" customWidth="1"/>
    <col min="9" max="16384" width="9.1796875" style="57"/>
  </cols>
  <sheetData>
    <row r="1" spans="1:8" x14ac:dyDescent="0.35">
      <c r="A1" s="56" t="s">
        <v>2419</v>
      </c>
    </row>
    <row r="2" spans="1:8" x14ac:dyDescent="0.35">
      <c r="A2" s="57" t="s">
        <v>2420</v>
      </c>
      <c r="D2" s="69">
        <f>SUBTOTAL(9,D248:D966)/metricton_to_shortton</f>
        <v>4654480.4287641849</v>
      </c>
    </row>
    <row r="3" spans="1:8" x14ac:dyDescent="0.35">
      <c r="A3" s="58" t="s">
        <v>2421</v>
      </c>
      <c r="B3" s="58" t="s">
        <v>2422</v>
      </c>
      <c r="C3" s="58" t="s">
        <v>2423</v>
      </c>
      <c r="D3" s="70" t="s">
        <v>2424</v>
      </c>
      <c r="E3" s="58" t="s">
        <v>2425</v>
      </c>
      <c r="F3" s="63" t="s">
        <v>2007</v>
      </c>
      <c r="G3" s="67" t="s">
        <v>2903</v>
      </c>
      <c r="H3" s="79" t="s">
        <v>3298</v>
      </c>
    </row>
    <row r="4" spans="1:8" hidden="1" x14ac:dyDescent="0.35">
      <c r="A4" s="57" t="s">
        <v>2426</v>
      </c>
      <c r="B4" s="57" t="s">
        <v>2427</v>
      </c>
      <c r="C4" s="57" t="s">
        <v>2428</v>
      </c>
      <c r="D4" s="68">
        <v>4035328489.5488</v>
      </c>
      <c r="E4" s="57" t="s">
        <v>2429</v>
      </c>
      <c r="F4" s="62" t="str">
        <f>INDEX('Crosswalk Particulates'!$B:$B,MATCH('2017 EPA Data'!A4,'Crosswalk Particulates'!$A:$A,0))</f>
        <v>Other-EPA</v>
      </c>
      <c r="G4" s="66">
        <f>INDEX('Crosswalk Particulates'!$E:$E,MATCH('2017 EPA Data'!$B4,'Crosswalk Particulates'!$D:$D,0))</f>
        <v>0</v>
      </c>
      <c r="H4" s="78">
        <f t="shared" ref="H4:H67" si="0">IF(E4="TON",D4/metricton_to_shortton,0)*10^6</f>
        <v>0</v>
      </c>
    </row>
    <row r="5" spans="1:8" hidden="1" x14ac:dyDescent="0.35">
      <c r="A5" s="57" t="s">
        <v>2430</v>
      </c>
      <c r="B5" s="57" t="s">
        <v>2431</v>
      </c>
      <c r="C5" s="57" t="s">
        <v>2432</v>
      </c>
      <c r="D5" s="68">
        <v>2843121146.5027699</v>
      </c>
      <c r="E5" s="57" t="s">
        <v>2433</v>
      </c>
      <c r="F5" s="62" t="str">
        <f>INDEX('Crosswalk Particulates'!$B:$B,MATCH('2017 EPA Data'!A5,'Crosswalk Particulates'!$A:$A,0))</f>
        <v>process-other-industry</v>
      </c>
      <c r="G5" s="66">
        <f>INDEX('Crosswalk Particulates'!$E:$E,MATCH('2017 EPA Data'!$B5,'Crosswalk Particulates'!$D:$D,0))</f>
        <v>0</v>
      </c>
      <c r="H5" s="78">
        <f t="shared" si="0"/>
        <v>2579239185440366.5</v>
      </c>
    </row>
    <row r="6" spans="1:8" hidden="1" x14ac:dyDescent="0.35">
      <c r="A6" s="57" t="s">
        <v>2434</v>
      </c>
      <c r="B6" s="57" t="s">
        <v>2431</v>
      </c>
      <c r="C6" s="57" t="s">
        <v>2432</v>
      </c>
      <c r="D6" s="68">
        <v>1308433989.6621001</v>
      </c>
      <c r="E6" s="57" t="s">
        <v>2433</v>
      </c>
      <c r="F6" s="62" t="str">
        <f>INDEX('Crosswalk Particulates'!$B:$B,MATCH('2017 EPA Data'!A6,'Crosswalk Particulates'!$A:$A,0))</f>
        <v>Transportation Sector</v>
      </c>
      <c r="G6" s="66">
        <f>INDEX('Crosswalk Particulates'!$E:$E,MATCH('2017 EPA Data'!$B6,'Crosswalk Particulates'!$D:$D,0))</f>
        <v>0</v>
      </c>
      <c r="H6" s="78">
        <f t="shared" si="0"/>
        <v>1186992760350627.5</v>
      </c>
    </row>
    <row r="7" spans="1:8" hidden="1" x14ac:dyDescent="0.35">
      <c r="A7" s="57" t="s">
        <v>2426</v>
      </c>
      <c r="B7" s="57" t="s">
        <v>2435</v>
      </c>
      <c r="C7" s="57" t="s">
        <v>2428</v>
      </c>
      <c r="D7" s="68">
        <v>1165685403.01</v>
      </c>
      <c r="E7" s="57" t="s">
        <v>2429</v>
      </c>
      <c r="F7" s="62" t="str">
        <f>INDEX('Crosswalk Particulates'!$B:$B,MATCH('2017 EPA Data'!A7,'Crosswalk Particulates'!$A:$A,0))</f>
        <v>Other-EPA</v>
      </c>
      <c r="G7" s="66">
        <f>INDEX('Crosswalk Particulates'!$E:$E,MATCH('2017 EPA Data'!$B7,'Crosswalk Particulates'!$D:$D,0))</f>
        <v>0</v>
      </c>
      <c r="H7" s="78">
        <f t="shared" si="0"/>
        <v>0</v>
      </c>
    </row>
    <row r="8" spans="1:8" hidden="1" x14ac:dyDescent="0.35">
      <c r="A8" s="57" t="s">
        <v>2426</v>
      </c>
      <c r="B8" s="57" t="s">
        <v>2436</v>
      </c>
      <c r="C8" s="57" t="s">
        <v>2428</v>
      </c>
      <c r="D8" s="68">
        <v>854820594.4756</v>
      </c>
      <c r="E8" s="57" t="s">
        <v>2429</v>
      </c>
      <c r="F8" s="62" t="str">
        <f>INDEX('Crosswalk Particulates'!$B:$B,MATCH('2017 EPA Data'!A8,'Crosswalk Particulates'!$A:$A,0))</f>
        <v>Other-EPA</v>
      </c>
      <c r="G8" s="66">
        <f>INDEX('Crosswalk Particulates'!$E:$E,MATCH('2017 EPA Data'!$B8,'Crosswalk Particulates'!$D:$D,0))</f>
        <v>0</v>
      </c>
      <c r="H8" s="78">
        <f t="shared" si="0"/>
        <v>0</v>
      </c>
    </row>
    <row r="9" spans="1:8" hidden="1" x14ac:dyDescent="0.35">
      <c r="A9" s="57" t="s">
        <v>2437</v>
      </c>
      <c r="B9" s="57" t="s">
        <v>2435</v>
      </c>
      <c r="C9" s="57" t="s">
        <v>2428</v>
      </c>
      <c r="D9" s="68">
        <v>557177180.39079177</v>
      </c>
      <c r="E9" s="57" t="s">
        <v>2429</v>
      </c>
      <c r="F9" s="62" t="str">
        <f>INDEX('Crosswalk Particulates'!$B:$B,MATCH('2017 EPA Data'!A9,'Crosswalk Particulates'!$A:$A,0))</f>
        <v>Other-EPA</v>
      </c>
      <c r="G9" s="66">
        <f>INDEX('Crosswalk Particulates'!$E:$E,MATCH('2017 EPA Data'!$B9,'Crosswalk Particulates'!$D:$D,0))</f>
        <v>0</v>
      </c>
      <c r="H9" s="78">
        <f t="shared" si="0"/>
        <v>0</v>
      </c>
    </row>
    <row r="10" spans="1:8" hidden="1" x14ac:dyDescent="0.35">
      <c r="A10" s="57" t="s">
        <v>2437</v>
      </c>
      <c r="B10" s="57" t="s">
        <v>2427</v>
      </c>
      <c r="C10" s="57" t="s">
        <v>2428</v>
      </c>
      <c r="D10" s="68">
        <v>542855909.75431395</v>
      </c>
      <c r="E10" s="57" t="s">
        <v>2429</v>
      </c>
      <c r="F10" s="62" t="str">
        <f>INDEX('Crosswalk Particulates'!$B:$B,MATCH('2017 EPA Data'!A10,'Crosswalk Particulates'!$A:$A,0))</f>
        <v>Other-EPA</v>
      </c>
      <c r="G10" s="66">
        <f>INDEX('Crosswalk Particulates'!$E:$E,MATCH('2017 EPA Data'!$B10,'Crosswalk Particulates'!$D:$D,0))</f>
        <v>0</v>
      </c>
      <c r="H10" s="78">
        <f t="shared" si="0"/>
        <v>0</v>
      </c>
    </row>
    <row r="11" spans="1:8" hidden="1" x14ac:dyDescent="0.35">
      <c r="A11" s="57" t="s">
        <v>2438</v>
      </c>
      <c r="B11" s="57" t="s">
        <v>2431</v>
      </c>
      <c r="C11" s="57" t="s">
        <v>2432</v>
      </c>
      <c r="D11" s="68">
        <v>455472097.2557767</v>
      </c>
      <c r="E11" s="57" t="s">
        <v>2433</v>
      </c>
      <c r="F11" s="62" t="str">
        <f>INDEX('Crosswalk Particulates'!$B:$B,MATCH('2017 EPA Data'!A11,'Crosswalk Particulates'!$A:$A,0))</f>
        <v>Transportation Sector</v>
      </c>
      <c r="G11" s="66">
        <f>INDEX('Crosswalk Particulates'!$E:$E,MATCH('2017 EPA Data'!$B11,'Crosswalk Particulates'!$D:$D,0))</f>
        <v>0</v>
      </c>
      <c r="H11" s="78">
        <f t="shared" si="0"/>
        <v>413197827522000.88</v>
      </c>
    </row>
    <row r="12" spans="1:8" hidden="1" x14ac:dyDescent="0.35">
      <c r="A12" s="57" t="s">
        <v>2434</v>
      </c>
      <c r="B12" s="57" t="s">
        <v>2439</v>
      </c>
      <c r="C12" s="57" t="s">
        <v>2428</v>
      </c>
      <c r="D12" s="68">
        <v>299663582.44956052</v>
      </c>
      <c r="E12" s="57" t="s">
        <v>2429</v>
      </c>
      <c r="F12" s="62" t="str">
        <f>INDEX('Crosswalk Particulates'!$B:$B,MATCH('2017 EPA Data'!A12,'Crosswalk Particulates'!$A:$A,0))</f>
        <v>Transportation Sector</v>
      </c>
      <c r="G12" s="66">
        <f>INDEX('Crosswalk Particulates'!$E:$E,MATCH('2017 EPA Data'!$B12,'Crosswalk Particulates'!$D:$D,0))</f>
        <v>0</v>
      </c>
      <c r="H12" s="78">
        <f t="shared" si="0"/>
        <v>0</v>
      </c>
    </row>
    <row r="13" spans="1:8" hidden="1" x14ac:dyDescent="0.35">
      <c r="A13" s="57" t="s">
        <v>2437</v>
      </c>
      <c r="B13" s="57" t="s">
        <v>2436</v>
      </c>
      <c r="C13" s="57" t="s">
        <v>2428</v>
      </c>
      <c r="D13" s="68">
        <v>295046617.05210495</v>
      </c>
      <c r="E13" s="57" t="s">
        <v>2429</v>
      </c>
      <c r="F13" s="62" t="str">
        <f>INDEX('Crosswalk Particulates'!$B:$B,MATCH('2017 EPA Data'!A13,'Crosswalk Particulates'!$A:$A,0))</f>
        <v>Other-EPA</v>
      </c>
      <c r="G13" s="66">
        <f>INDEX('Crosswalk Particulates'!$E:$E,MATCH('2017 EPA Data'!$B13,'Crosswalk Particulates'!$D:$D,0))</f>
        <v>0</v>
      </c>
      <c r="H13" s="78">
        <f t="shared" si="0"/>
        <v>0</v>
      </c>
    </row>
    <row r="14" spans="1:8" hidden="1" x14ac:dyDescent="0.35">
      <c r="A14" s="57" t="s">
        <v>2440</v>
      </c>
      <c r="B14" s="57" t="s">
        <v>2435</v>
      </c>
      <c r="C14" s="57" t="s">
        <v>2428</v>
      </c>
      <c r="D14" s="68">
        <v>248371514.21885005</v>
      </c>
      <c r="E14" s="57" t="s">
        <v>2429</v>
      </c>
      <c r="F14" s="62" t="str">
        <f>INDEX('Crosswalk Particulates'!$B:$B,MATCH('2017 EPA Data'!A14,'Crosswalk Particulates'!$A:$A,0))</f>
        <v>Other-EPA</v>
      </c>
      <c r="G14" s="66">
        <f>INDEX('Crosswalk Particulates'!$E:$E,MATCH('2017 EPA Data'!$B14,'Crosswalk Particulates'!$D:$D,0))</f>
        <v>0</v>
      </c>
      <c r="H14" s="78">
        <f t="shared" si="0"/>
        <v>0</v>
      </c>
    </row>
    <row r="15" spans="1:8" hidden="1" x14ac:dyDescent="0.35">
      <c r="A15" s="57" t="s">
        <v>2441</v>
      </c>
      <c r="B15" s="57" t="s">
        <v>2427</v>
      </c>
      <c r="C15" s="57" t="s">
        <v>2428</v>
      </c>
      <c r="D15" s="68">
        <v>232051410.95150945</v>
      </c>
      <c r="E15" s="57" t="s">
        <v>2429</v>
      </c>
      <c r="F15" s="62" t="str">
        <f>INDEX('Crosswalk Particulates'!$B:$B,MATCH('2017 EPA Data'!A15,'Crosswalk Particulates'!$A:$A,0))</f>
        <v>process-other-industry</v>
      </c>
      <c r="G15" s="66">
        <f>INDEX('Crosswalk Particulates'!$E:$E,MATCH('2017 EPA Data'!$B15,'Crosswalk Particulates'!$D:$D,0))</f>
        <v>0</v>
      </c>
      <c r="H15" s="78">
        <f t="shared" si="0"/>
        <v>0</v>
      </c>
    </row>
    <row r="16" spans="1:8" hidden="1" x14ac:dyDescent="0.35">
      <c r="A16" s="57" t="s">
        <v>2437</v>
      </c>
      <c r="B16" s="57" t="s">
        <v>2431</v>
      </c>
      <c r="C16" s="57" t="s">
        <v>2432</v>
      </c>
      <c r="D16" s="68">
        <v>208941082.62319696</v>
      </c>
      <c r="E16" s="57" t="s">
        <v>2433</v>
      </c>
      <c r="F16" s="62" t="str">
        <f>INDEX('Crosswalk Particulates'!$B:$B,MATCH('2017 EPA Data'!A16,'Crosswalk Particulates'!$A:$A,0))</f>
        <v>Other-EPA</v>
      </c>
      <c r="G16" s="66">
        <f>INDEX('Crosswalk Particulates'!$E:$E,MATCH('2017 EPA Data'!$B16,'Crosswalk Particulates'!$D:$D,0))</f>
        <v>0</v>
      </c>
      <c r="H16" s="78">
        <f t="shared" si="0"/>
        <v>189548387135376.59</v>
      </c>
    </row>
    <row r="17" spans="1:8" hidden="1" x14ac:dyDescent="0.35">
      <c r="A17" s="57" t="s">
        <v>2440</v>
      </c>
      <c r="B17" s="57" t="s">
        <v>2427</v>
      </c>
      <c r="C17" s="57" t="s">
        <v>2428</v>
      </c>
      <c r="D17" s="68">
        <v>196562024.44225216</v>
      </c>
      <c r="E17" s="57" t="s">
        <v>2429</v>
      </c>
      <c r="F17" s="62" t="str">
        <f>INDEX('Crosswalk Particulates'!$B:$B,MATCH('2017 EPA Data'!A17,'Crosswalk Particulates'!$A:$A,0))</f>
        <v>Other-EPA</v>
      </c>
      <c r="G17" s="66">
        <f>INDEX('Crosswalk Particulates'!$E:$E,MATCH('2017 EPA Data'!$B17,'Crosswalk Particulates'!$D:$D,0))</f>
        <v>0</v>
      </c>
      <c r="H17" s="78">
        <f t="shared" si="0"/>
        <v>0</v>
      </c>
    </row>
    <row r="18" spans="1:8" hidden="1" x14ac:dyDescent="0.35">
      <c r="A18" s="57" t="s">
        <v>2434</v>
      </c>
      <c r="B18" s="57" t="s">
        <v>2442</v>
      </c>
      <c r="C18" s="57" t="s">
        <v>2428</v>
      </c>
      <c r="D18" s="68">
        <v>189743987.33494347</v>
      </c>
      <c r="E18" s="57" t="s">
        <v>2429</v>
      </c>
      <c r="F18" s="62" t="str">
        <f>INDEX('Crosswalk Particulates'!$B:$B,MATCH('2017 EPA Data'!A18,'Crosswalk Particulates'!$A:$A,0))</f>
        <v>Transportation Sector</v>
      </c>
      <c r="G18" s="66">
        <f>INDEX('Crosswalk Particulates'!$E:$E,MATCH('2017 EPA Data'!$B18,'Crosswalk Particulates'!$D:$D,0))</f>
        <v>0</v>
      </c>
      <c r="H18" s="78">
        <f t="shared" si="0"/>
        <v>0</v>
      </c>
    </row>
    <row r="19" spans="1:8" hidden="1" x14ac:dyDescent="0.35">
      <c r="A19" s="57" t="s">
        <v>2443</v>
      </c>
      <c r="B19" s="57" t="s">
        <v>2439</v>
      </c>
      <c r="C19" s="57" t="s">
        <v>2428</v>
      </c>
      <c r="D19" s="68">
        <v>185372375.94829273</v>
      </c>
      <c r="E19" s="57" t="s">
        <v>2429</v>
      </c>
      <c r="F19" s="62" t="str">
        <f>INDEX('Crosswalk Particulates'!$B:$B,MATCH('2017 EPA Data'!A19,'Crosswalk Particulates'!$A:$A,0))</f>
        <v>Other-EPA</v>
      </c>
      <c r="G19" s="66">
        <f>INDEX('Crosswalk Particulates'!$E:$E,MATCH('2017 EPA Data'!$B19,'Crosswalk Particulates'!$D:$D,0))</f>
        <v>0</v>
      </c>
      <c r="H19" s="78">
        <f t="shared" si="0"/>
        <v>0</v>
      </c>
    </row>
    <row r="20" spans="1:8" hidden="1" x14ac:dyDescent="0.35">
      <c r="A20" s="57" t="s">
        <v>2443</v>
      </c>
      <c r="B20" s="57" t="s">
        <v>2444</v>
      </c>
      <c r="C20" s="57" t="s">
        <v>2428</v>
      </c>
      <c r="D20" s="68">
        <v>174794811.4647271</v>
      </c>
      <c r="E20" s="57" t="s">
        <v>2429</v>
      </c>
      <c r="F20" s="62" t="str">
        <f>INDEX('Crosswalk Particulates'!$B:$B,MATCH('2017 EPA Data'!A20,'Crosswalk Particulates'!$A:$A,0))</f>
        <v>Other-EPA</v>
      </c>
      <c r="G20" s="66">
        <f>INDEX('Crosswalk Particulates'!$E:$E,MATCH('2017 EPA Data'!$B20,'Crosswalk Particulates'!$D:$D,0))</f>
        <v>0</v>
      </c>
      <c r="H20" s="78">
        <f t="shared" si="0"/>
        <v>0</v>
      </c>
    </row>
    <row r="21" spans="1:8" hidden="1" x14ac:dyDescent="0.35">
      <c r="A21" s="57" t="s">
        <v>2445</v>
      </c>
      <c r="B21" s="57" t="s">
        <v>2431</v>
      </c>
      <c r="C21" s="57" t="s">
        <v>2432</v>
      </c>
      <c r="D21" s="68">
        <v>150416850.31314328</v>
      </c>
      <c r="E21" s="57" t="s">
        <v>2433</v>
      </c>
      <c r="F21" s="62" t="str">
        <f>INDEX('Crosswalk Particulates'!$B:$B,MATCH('2017 EPA Data'!A21,'Crosswalk Particulates'!$A:$A,0))</f>
        <v>Other-EPA</v>
      </c>
      <c r="G21" s="66">
        <f>INDEX('Crosswalk Particulates'!$E:$E,MATCH('2017 EPA Data'!$B21,'Crosswalk Particulates'!$D:$D,0))</f>
        <v>0</v>
      </c>
      <c r="H21" s="78">
        <f t="shared" si="0"/>
        <v>136456033523367.55</v>
      </c>
    </row>
    <row r="22" spans="1:8" hidden="1" x14ac:dyDescent="0.35">
      <c r="A22" s="57" t="s">
        <v>2443</v>
      </c>
      <c r="B22" s="57" t="s">
        <v>2442</v>
      </c>
      <c r="C22" s="57" t="s">
        <v>2428</v>
      </c>
      <c r="D22" s="68">
        <v>132401893.93586494</v>
      </c>
      <c r="E22" s="57" t="s">
        <v>2429</v>
      </c>
      <c r="F22" s="62" t="str">
        <f>INDEX('Crosswalk Particulates'!$B:$B,MATCH('2017 EPA Data'!A22,'Crosswalk Particulates'!$A:$A,0))</f>
        <v>Other-EPA</v>
      </c>
      <c r="G22" s="66">
        <f>INDEX('Crosswalk Particulates'!$E:$E,MATCH('2017 EPA Data'!$B22,'Crosswalk Particulates'!$D:$D,0))</f>
        <v>0</v>
      </c>
      <c r="H22" s="78">
        <f t="shared" si="0"/>
        <v>0</v>
      </c>
    </row>
    <row r="23" spans="1:8" hidden="1" x14ac:dyDescent="0.35">
      <c r="A23" s="57" t="s">
        <v>2440</v>
      </c>
      <c r="B23" s="57" t="s">
        <v>2436</v>
      </c>
      <c r="C23" s="57" t="s">
        <v>2428</v>
      </c>
      <c r="D23" s="68">
        <v>125693914.3737248</v>
      </c>
      <c r="E23" s="57" t="s">
        <v>2429</v>
      </c>
      <c r="F23" s="62" t="str">
        <f>INDEX('Crosswalk Particulates'!$B:$B,MATCH('2017 EPA Data'!A23,'Crosswalk Particulates'!$A:$A,0))</f>
        <v>Other-EPA</v>
      </c>
      <c r="G23" s="66">
        <f>INDEX('Crosswalk Particulates'!$E:$E,MATCH('2017 EPA Data'!$B23,'Crosswalk Particulates'!$D:$D,0))</f>
        <v>0</v>
      </c>
      <c r="H23" s="78">
        <f t="shared" si="0"/>
        <v>0</v>
      </c>
    </row>
    <row r="24" spans="1:8" hidden="1" x14ac:dyDescent="0.35">
      <c r="A24" s="57" t="s">
        <v>2440</v>
      </c>
      <c r="B24" s="57" t="s">
        <v>2431</v>
      </c>
      <c r="C24" s="57" t="s">
        <v>2432</v>
      </c>
      <c r="D24" s="68">
        <v>120709650.75168329</v>
      </c>
      <c r="E24" s="57" t="s">
        <v>2433</v>
      </c>
      <c r="F24" s="62" t="str">
        <f>INDEX('Crosswalk Particulates'!$B:$B,MATCH('2017 EPA Data'!A24,'Crosswalk Particulates'!$A:$A,0))</f>
        <v>Other-EPA</v>
      </c>
      <c r="G24" s="66">
        <f>INDEX('Crosswalk Particulates'!$E:$E,MATCH('2017 EPA Data'!$B24,'Crosswalk Particulates'!$D:$D,0))</f>
        <v>0</v>
      </c>
      <c r="H24" s="78">
        <f t="shared" si="0"/>
        <v>109506083362831.97</v>
      </c>
    </row>
    <row r="25" spans="1:8" hidden="1" x14ac:dyDescent="0.35">
      <c r="A25" s="57" t="s">
        <v>2437</v>
      </c>
      <c r="B25" s="57" t="s">
        <v>2446</v>
      </c>
      <c r="C25" s="57" t="s">
        <v>2428</v>
      </c>
      <c r="D25" s="68">
        <v>98727509.619388506</v>
      </c>
      <c r="E25" s="57" t="s">
        <v>2429</v>
      </c>
      <c r="F25" s="62" t="str">
        <f>INDEX('Crosswalk Particulates'!$B:$B,MATCH('2017 EPA Data'!A25,'Crosswalk Particulates'!$A:$A,0))</f>
        <v>Other-EPA</v>
      </c>
      <c r="G25" s="66">
        <f>INDEX('Crosswalk Particulates'!$E:$E,MATCH('2017 EPA Data'!$B25,'Crosswalk Particulates'!$D:$D,0))</f>
        <v>0</v>
      </c>
      <c r="H25" s="78">
        <f t="shared" si="0"/>
        <v>0</v>
      </c>
    </row>
    <row r="26" spans="1:8" hidden="1" x14ac:dyDescent="0.35">
      <c r="A26" s="57" t="s">
        <v>2437</v>
      </c>
      <c r="B26" s="57" t="s">
        <v>2447</v>
      </c>
      <c r="C26" s="57" t="s">
        <v>2428</v>
      </c>
      <c r="D26" s="68">
        <v>90147027.5880014</v>
      </c>
      <c r="E26" s="57" t="s">
        <v>2429</v>
      </c>
      <c r="F26" s="62" t="str">
        <f>INDEX('Crosswalk Particulates'!$B:$B,MATCH('2017 EPA Data'!A26,'Crosswalk Particulates'!$A:$A,0))</f>
        <v>Other-EPA</v>
      </c>
      <c r="G26" s="66">
        <f>INDEX('Crosswalk Particulates'!$E:$E,MATCH('2017 EPA Data'!$B26,'Crosswalk Particulates'!$D:$D,0))</f>
        <v>0</v>
      </c>
      <c r="H26" s="78">
        <f t="shared" si="0"/>
        <v>0</v>
      </c>
    </row>
    <row r="27" spans="1:8" hidden="1" x14ac:dyDescent="0.35">
      <c r="A27" s="57" t="s">
        <v>2437</v>
      </c>
      <c r="B27" s="57" t="s">
        <v>2448</v>
      </c>
      <c r="C27" s="57" t="s">
        <v>2428</v>
      </c>
      <c r="D27" s="68">
        <v>85672702.656993255</v>
      </c>
      <c r="E27" s="57" t="s">
        <v>2429</v>
      </c>
      <c r="F27" s="62" t="str">
        <f>INDEX('Crosswalk Particulates'!$B:$B,MATCH('2017 EPA Data'!A27,'Crosswalk Particulates'!$A:$A,0))</f>
        <v>Other-EPA</v>
      </c>
      <c r="G27" s="66">
        <f>INDEX('Crosswalk Particulates'!$E:$E,MATCH('2017 EPA Data'!$B27,'Crosswalk Particulates'!$D:$D,0))</f>
        <v>0</v>
      </c>
      <c r="H27" s="78">
        <f t="shared" si="0"/>
        <v>0</v>
      </c>
    </row>
    <row r="28" spans="1:8" hidden="1" x14ac:dyDescent="0.35">
      <c r="A28" s="57" t="s">
        <v>2434</v>
      </c>
      <c r="B28" s="57" t="s">
        <v>2446</v>
      </c>
      <c r="C28" s="57" t="s">
        <v>2428</v>
      </c>
      <c r="D28" s="68">
        <v>82061017.605821595</v>
      </c>
      <c r="E28" s="57" t="s">
        <v>2429</v>
      </c>
      <c r="F28" s="62" t="str">
        <f>INDEX('Crosswalk Particulates'!$B:$B,MATCH('2017 EPA Data'!A28,'Crosswalk Particulates'!$A:$A,0))</f>
        <v>Transportation Sector</v>
      </c>
      <c r="G28" s="66">
        <f>INDEX('Crosswalk Particulates'!$E:$E,MATCH('2017 EPA Data'!$B28,'Crosswalk Particulates'!$D:$D,0))</f>
        <v>0</v>
      </c>
      <c r="H28" s="78">
        <f t="shared" si="0"/>
        <v>0</v>
      </c>
    </row>
    <row r="29" spans="1:8" hidden="1" x14ac:dyDescent="0.35">
      <c r="A29" s="57" t="s">
        <v>2449</v>
      </c>
      <c r="B29" s="57" t="s">
        <v>2427</v>
      </c>
      <c r="C29" s="57" t="s">
        <v>2428</v>
      </c>
      <c r="D29" s="68">
        <v>77818889.356446803</v>
      </c>
      <c r="E29" s="57" t="s">
        <v>2429</v>
      </c>
      <c r="F29" s="62" t="str">
        <f>INDEX('Crosswalk Particulates'!$B:$B,MATCH('2017 EPA Data'!A29,'Crosswalk Particulates'!$A:$A,0))</f>
        <v>process-other-industry</v>
      </c>
      <c r="G29" s="66">
        <f>INDEX('Crosswalk Particulates'!$E:$E,MATCH('2017 EPA Data'!$B29,'Crosswalk Particulates'!$D:$D,0))</f>
        <v>0</v>
      </c>
      <c r="H29" s="78">
        <f t="shared" si="0"/>
        <v>0</v>
      </c>
    </row>
    <row r="30" spans="1:8" hidden="1" x14ac:dyDescent="0.35">
      <c r="A30" s="57" t="s">
        <v>2434</v>
      </c>
      <c r="B30" s="57" t="s">
        <v>2450</v>
      </c>
      <c r="C30" s="57" t="s">
        <v>2428</v>
      </c>
      <c r="D30" s="68">
        <v>72224387.432866514</v>
      </c>
      <c r="E30" s="57" t="s">
        <v>2429</v>
      </c>
      <c r="F30" s="62" t="str">
        <f>INDEX('Crosswalk Particulates'!$B:$B,MATCH('2017 EPA Data'!A30,'Crosswalk Particulates'!$A:$A,0))</f>
        <v>Transportation Sector</v>
      </c>
      <c r="G30" s="66">
        <f>INDEX('Crosswalk Particulates'!$E:$E,MATCH('2017 EPA Data'!$B30,'Crosswalk Particulates'!$D:$D,0))</f>
        <v>0</v>
      </c>
      <c r="H30" s="78">
        <f t="shared" si="0"/>
        <v>0</v>
      </c>
    </row>
    <row r="31" spans="1:8" hidden="1" x14ac:dyDescent="0.35">
      <c r="A31" s="57" t="s">
        <v>2434</v>
      </c>
      <c r="B31" s="57" t="s">
        <v>2444</v>
      </c>
      <c r="C31" s="57" t="s">
        <v>2428</v>
      </c>
      <c r="D31" s="68">
        <v>64682375.388292246</v>
      </c>
      <c r="E31" s="57" t="s">
        <v>2429</v>
      </c>
      <c r="F31" s="62" t="str">
        <f>INDEX('Crosswalk Particulates'!$B:$B,MATCH('2017 EPA Data'!A31,'Crosswalk Particulates'!$A:$A,0))</f>
        <v>Transportation Sector</v>
      </c>
      <c r="G31" s="66">
        <f>INDEX('Crosswalk Particulates'!$E:$E,MATCH('2017 EPA Data'!$B31,'Crosswalk Particulates'!$D:$D,0))</f>
        <v>0</v>
      </c>
      <c r="H31" s="78">
        <f t="shared" si="0"/>
        <v>0</v>
      </c>
    </row>
    <row r="32" spans="1:8" hidden="1" x14ac:dyDescent="0.35">
      <c r="A32" s="57" t="s">
        <v>2437</v>
      </c>
      <c r="B32" s="57" t="s">
        <v>2451</v>
      </c>
      <c r="C32" s="57" t="s">
        <v>2428</v>
      </c>
      <c r="D32" s="68">
        <v>64466582.6559228</v>
      </c>
      <c r="E32" s="57" t="s">
        <v>2429</v>
      </c>
      <c r="F32" s="62" t="str">
        <f>INDEX('Crosswalk Particulates'!$B:$B,MATCH('2017 EPA Data'!A32,'Crosswalk Particulates'!$A:$A,0))</f>
        <v>Other-EPA</v>
      </c>
      <c r="G32" s="66">
        <f>INDEX('Crosswalk Particulates'!$E:$E,MATCH('2017 EPA Data'!$B32,'Crosswalk Particulates'!$D:$D,0))</f>
        <v>0</v>
      </c>
      <c r="H32" s="78">
        <f t="shared" si="0"/>
        <v>0</v>
      </c>
    </row>
    <row r="33" spans="1:8" hidden="1" x14ac:dyDescent="0.35">
      <c r="A33" s="57" t="s">
        <v>2437</v>
      </c>
      <c r="B33" s="57" t="s">
        <v>2439</v>
      </c>
      <c r="C33" s="57" t="s">
        <v>2428</v>
      </c>
      <c r="D33" s="68">
        <v>63417564.858831979</v>
      </c>
      <c r="E33" s="57" t="s">
        <v>2429</v>
      </c>
      <c r="F33" s="62" t="str">
        <f>INDEX('Crosswalk Particulates'!$B:$B,MATCH('2017 EPA Data'!A33,'Crosswalk Particulates'!$A:$A,0))</f>
        <v>Other-EPA</v>
      </c>
      <c r="G33" s="66">
        <f>INDEX('Crosswalk Particulates'!$E:$E,MATCH('2017 EPA Data'!$B33,'Crosswalk Particulates'!$D:$D,0))</f>
        <v>0</v>
      </c>
      <c r="H33" s="78">
        <f t="shared" si="0"/>
        <v>0</v>
      </c>
    </row>
    <row r="34" spans="1:8" hidden="1" x14ac:dyDescent="0.35">
      <c r="A34" s="57" t="s">
        <v>2443</v>
      </c>
      <c r="B34" s="57" t="s">
        <v>2431</v>
      </c>
      <c r="C34" s="57" t="s">
        <v>2432</v>
      </c>
      <c r="D34" s="68">
        <v>59062942.205071695</v>
      </c>
      <c r="E34" s="57" t="s">
        <v>2433</v>
      </c>
      <c r="F34" s="62" t="str">
        <f>INDEX('Crosswalk Particulates'!$B:$B,MATCH('2017 EPA Data'!A34,'Crosswalk Particulates'!$A:$A,0))</f>
        <v>Other-EPA</v>
      </c>
      <c r="G34" s="66">
        <f>INDEX('Crosswalk Particulates'!$E:$E,MATCH('2017 EPA Data'!$B34,'Crosswalk Particulates'!$D:$D,0))</f>
        <v>0</v>
      </c>
      <c r="H34" s="78">
        <f t="shared" si="0"/>
        <v>53581063589255.023</v>
      </c>
    </row>
    <row r="35" spans="1:8" hidden="1" x14ac:dyDescent="0.35">
      <c r="A35" s="57" t="s">
        <v>2452</v>
      </c>
      <c r="B35" s="57" t="s">
        <v>2431</v>
      </c>
      <c r="C35" s="57" t="s">
        <v>2432</v>
      </c>
      <c r="D35" s="68">
        <v>56288751.443703473</v>
      </c>
      <c r="E35" s="57" t="s">
        <v>2433</v>
      </c>
      <c r="F35" s="62" t="str">
        <f>INDEX('Crosswalk Particulates'!$B:$B,MATCH('2017 EPA Data'!A35,'Crosswalk Particulates'!$A:$A,0))</f>
        <v>Transportation Sector</v>
      </c>
      <c r="G35" s="66">
        <f>INDEX('Crosswalk Particulates'!$E:$E,MATCH('2017 EPA Data'!$B35,'Crosswalk Particulates'!$D:$D,0))</f>
        <v>0</v>
      </c>
      <c r="H35" s="78">
        <f t="shared" si="0"/>
        <v>51064357071698.047</v>
      </c>
    </row>
    <row r="36" spans="1:8" hidden="1" x14ac:dyDescent="0.35">
      <c r="A36" s="57" t="s">
        <v>2453</v>
      </c>
      <c r="B36" s="57" t="s">
        <v>2446</v>
      </c>
      <c r="C36" s="57" t="s">
        <v>2428</v>
      </c>
      <c r="D36" s="68">
        <v>54741629.849955224</v>
      </c>
      <c r="E36" s="57" t="s">
        <v>2429</v>
      </c>
      <c r="F36" s="62" t="str">
        <f>INDEX('Crosswalk Particulates'!$B:$B,MATCH('2017 EPA Data'!A36,'Crosswalk Particulates'!$A:$A,0))</f>
        <v>process-ngps-industry</v>
      </c>
      <c r="G36" s="66">
        <f>INDEX('Crosswalk Particulates'!$E:$E,MATCH('2017 EPA Data'!$B36,'Crosswalk Particulates'!$D:$D,0))</f>
        <v>0</v>
      </c>
      <c r="H36" s="78">
        <f t="shared" si="0"/>
        <v>0</v>
      </c>
    </row>
    <row r="37" spans="1:8" hidden="1" x14ac:dyDescent="0.35">
      <c r="A37" s="57" t="s">
        <v>2441</v>
      </c>
      <c r="B37" s="57" t="s">
        <v>2454</v>
      </c>
      <c r="C37" s="57" t="s">
        <v>2428</v>
      </c>
      <c r="D37" s="68">
        <v>52001620.804361202</v>
      </c>
      <c r="E37" s="57" t="s">
        <v>2429</v>
      </c>
      <c r="F37" s="62" t="str">
        <f>INDEX('Crosswalk Particulates'!$B:$B,MATCH('2017 EPA Data'!A37,'Crosswalk Particulates'!$A:$A,0))</f>
        <v>process-other-industry</v>
      </c>
      <c r="G37" s="66">
        <f>INDEX('Crosswalk Particulates'!$E:$E,MATCH('2017 EPA Data'!$B37,'Crosswalk Particulates'!$D:$D,0))</f>
        <v>0</v>
      </c>
      <c r="H37" s="78">
        <f t="shared" si="0"/>
        <v>0</v>
      </c>
    </row>
    <row r="38" spans="1:8" hidden="1" x14ac:dyDescent="0.35">
      <c r="A38" s="57" t="s">
        <v>2453</v>
      </c>
      <c r="B38" s="57" t="s">
        <v>2442</v>
      </c>
      <c r="C38" s="57" t="s">
        <v>2428</v>
      </c>
      <c r="D38" s="68">
        <v>51831502.296228126</v>
      </c>
      <c r="E38" s="57" t="s">
        <v>2429</v>
      </c>
      <c r="F38" s="62" t="str">
        <f>INDEX('Crosswalk Particulates'!$B:$B,MATCH('2017 EPA Data'!A38,'Crosswalk Particulates'!$A:$A,0))</f>
        <v>process-ngps-industry</v>
      </c>
      <c r="G38" s="66">
        <f>INDEX('Crosswalk Particulates'!$E:$E,MATCH('2017 EPA Data'!$B38,'Crosswalk Particulates'!$D:$D,0))</f>
        <v>0</v>
      </c>
      <c r="H38" s="78">
        <f t="shared" si="0"/>
        <v>0</v>
      </c>
    </row>
    <row r="39" spans="1:8" hidden="1" x14ac:dyDescent="0.35">
      <c r="A39" s="57" t="s">
        <v>2434</v>
      </c>
      <c r="B39" s="57" t="s">
        <v>2455</v>
      </c>
      <c r="C39" s="57" t="s">
        <v>2428</v>
      </c>
      <c r="D39" s="68">
        <v>51393694.718206085</v>
      </c>
      <c r="E39" s="57" t="s">
        <v>2429</v>
      </c>
      <c r="F39" s="62" t="str">
        <f>INDEX('Crosswalk Particulates'!$B:$B,MATCH('2017 EPA Data'!A39,'Crosswalk Particulates'!$A:$A,0))</f>
        <v>Transportation Sector</v>
      </c>
      <c r="G39" s="66">
        <f>INDEX('Crosswalk Particulates'!$E:$E,MATCH('2017 EPA Data'!$B39,'Crosswalk Particulates'!$D:$D,0))</f>
        <v>0</v>
      </c>
      <c r="H39" s="78">
        <f t="shared" si="0"/>
        <v>0</v>
      </c>
    </row>
    <row r="40" spans="1:8" hidden="1" x14ac:dyDescent="0.35">
      <c r="A40" s="57" t="s">
        <v>2443</v>
      </c>
      <c r="B40" s="57" t="s">
        <v>2446</v>
      </c>
      <c r="C40" s="57" t="s">
        <v>2428</v>
      </c>
      <c r="D40" s="68">
        <v>49993539.484806798</v>
      </c>
      <c r="E40" s="57" t="s">
        <v>2429</v>
      </c>
      <c r="F40" s="62" t="str">
        <f>INDEX('Crosswalk Particulates'!$B:$B,MATCH('2017 EPA Data'!A40,'Crosswalk Particulates'!$A:$A,0))</f>
        <v>Other-EPA</v>
      </c>
      <c r="G40" s="66">
        <f>INDEX('Crosswalk Particulates'!$E:$E,MATCH('2017 EPA Data'!$B40,'Crosswalk Particulates'!$D:$D,0))</f>
        <v>0</v>
      </c>
      <c r="H40" s="78">
        <f t="shared" si="0"/>
        <v>0</v>
      </c>
    </row>
    <row r="41" spans="1:8" hidden="1" x14ac:dyDescent="0.35">
      <c r="A41" s="57" t="s">
        <v>2440</v>
      </c>
      <c r="B41" s="57" t="s">
        <v>2447</v>
      </c>
      <c r="C41" s="57" t="s">
        <v>2428</v>
      </c>
      <c r="D41" s="68">
        <v>47288354.806647383</v>
      </c>
      <c r="E41" s="57" t="s">
        <v>2429</v>
      </c>
      <c r="F41" s="62" t="str">
        <f>INDEX('Crosswalk Particulates'!$B:$B,MATCH('2017 EPA Data'!A41,'Crosswalk Particulates'!$A:$A,0))</f>
        <v>Other-EPA</v>
      </c>
      <c r="G41" s="66">
        <f>INDEX('Crosswalk Particulates'!$E:$E,MATCH('2017 EPA Data'!$B41,'Crosswalk Particulates'!$D:$D,0))</f>
        <v>0</v>
      </c>
      <c r="H41" s="78">
        <f t="shared" si="0"/>
        <v>0</v>
      </c>
    </row>
    <row r="42" spans="1:8" hidden="1" x14ac:dyDescent="0.35">
      <c r="A42" s="57" t="s">
        <v>2453</v>
      </c>
      <c r="B42" s="57" t="s">
        <v>2435</v>
      </c>
      <c r="C42" s="57" t="s">
        <v>2428</v>
      </c>
      <c r="D42" s="68">
        <v>47263706.212890834</v>
      </c>
      <c r="E42" s="57" t="s">
        <v>2429</v>
      </c>
      <c r="F42" s="62" t="str">
        <f>INDEX('Crosswalk Particulates'!$B:$B,MATCH('2017 EPA Data'!A42,'Crosswalk Particulates'!$A:$A,0))</f>
        <v>process-ngps-industry</v>
      </c>
      <c r="G42" s="66">
        <f>INDEX('Crosswalk Particulates'!$E:$E,MATCH('2017 EPA Data'!$B42,'Crosswalk Particulates'!$D:$D,0))</f>
        <v>0</v>
      </c>
      <c r="H42" s="78">
        <f t="shared" si="0"/>
        <v>0</v>
      </c>
    </row>
    <row r="43" spans="1:8" hidden="1" x14ac:dyDescent="0.35">
      <c r="A43" s="57" t="s">
        <v>2456</v>
      </c>
      <c r="B43" s="57" t="s">
        <v>2431</v>
      </c>
      <c r="C43" s="57" t="s">
        <v>2432</v>
      </c>
      <c r="D43" s="68">
        <v>46036898.620712101</v>
      </c>
      <c r="E43" s="57" t="s">
        <v>2433</v>
      </c>
      <c r="F43" s="62" t="str">
        <f>INDEX('Crosswalk Particulates'!$B:$B,MATCH('2017 EPA Data'!A43,'Crosswalk Particulates'!$A:$A,0))</f>
        <v>Transportation Sector</v>
      </c>
      <c r="G43" s="66">
        <f>INDEX('Crosswalk Particulates'!$E:$E,MATCH('2017 EPA Data'!$B43,'Crosswalk Particulates'!$D:$D,0))</f>
        <v>0</v>
      </c>
      <c r="H43" s="78">
        <f t="shared" si="0"/>
        <v>41764021573524.789</v>
      </c>
    </row>
    <row r="44" spans="1:8" hidden="1" x14ac:dyDescent="0.35">
      <c r="A44" s="57" t="s">
        <v>2457</v>
      </c>
      <c r="B44" s="57" t="s">
        <v>2439</v>
      </c>
      <c r="C44" s="57" t="s">
        <v>2428</v>
      </c>
      <c r="D44" s="68">
        <v>44680525.144529544</v>
      </c>
      <c r="E44" s="57" t="s">
        <v>2429</v>
      </c>
      <c r="F44" s="62" t="str">
        <f>INDEX('Crosswalk Particulates'!$B:$B,MATCH('2017 EPA Data'!A44,'Crosswalk Particulates'!$A:$A,0))</f>
        <v>process-other-industry</v>
      </c>
      <c r="G44" s="66">
        <f>INDEX('Crosswalk Particulates'!$E:$E,MATCH('2017 EPA Data'!$B44,'Crosswalk Particulates'!$D:$D,0))</f>
        <v>0</v>
      </c>
      <c r="H44" s="78">
        <f t="shared" si="0"/>
        <v>0</v>
      </c>
    </row>
    <row r="45" spans="1:8" hidden="1" x14ac:dyDescent="0.35">
      <c r="A45" s="57" t="s">
        <v>2458</v>
      </c>
      <c r="B45" s="57" t="s">
        <v>2439</v>
      </c>
      <c r="C45" s="57" t="s">
        <v>2428</v>
      </c>
      <c r="D45" s="68">
        <v>43071989.514479272</v>
      </c>
      <c r="E45" s="57" t="s">
        <v>2429</v>
      </c>
      <c r="F45" s="62" t="str">
        <f>INDEX('Crosswalk Particulates'!$B:$B,MATCH('2017 EPA Data'!A45,'Crosswalk Particulates'!$A:$A,0))</f>
        <v>process-other-industry</v>
      </c>
      <c r="G45" s="66">
        <f>INDEX('Crosswalk Particulates'!$E:$E,MATCH('2017 EPA Data'!$B45,'Crosswalk Particulates'!$D:$D,0))</f>
        <v>0</v>
      </c>
      <c r="H45" s="78">
        <f t="shared" si="0"/>
        <v>0</v>
      </c>
    </row>
    <row r="46" spans="1:8" hidden="1" x14ac:dyDescent="0.35">
      <c r="A46" s="57" t="s">
        <v>2437</v>
      </c>
      <c r="B46" s="57" t="s">
        <v>2459</v>
      </c>
      <c r="C46" s="57" t="s">
        <v>2428</v>
      </c>
      <c r="D46" s="68">
        <v>42164701.776038274</v>
      </c>
      <c r="E46" s="57" t="s">
        <v>2429</v>
      </c>
      <c r="F46" s="62" t="str">
        <f>INDEX('Crosswalk Particulates'!$B:$B,MATCH('2017 EPA Data'!A46,'Crosswalk Particulates'!$A:$A,0))</f>
        <v>Other-EPA</v>
      </c>
      <c r="G46" s="66">
        <f>INDEX('Crosswalk Particulates'!$E:$E,MATCH('2017 EPA Data'!$B46,'Crosswalk Particulates'!$D:$D,0))</f>
        <v>0</v>
      </c>
      <c r="H46" s="78">
        <f t="shared" si="0"/>
        <v>0</v>
      </c>
    </row>
    <row r="47" spans="1:8" hidden="1" x14ac:dyDescent="0.35">
      <c r="A47" s="57" t="s">
        <v>2440</v>
      </c>
      <c r="B47" s="57" t="s">
        <v>2446</v>
      </c>
      <c r="C47" s="57" t="s">
        <v>2428</v>
      </c>
      <c r="D47" s="68">
        <v>41626580.321728878</v>
      </c>
      <c r="E47" s="57" t="s">
        <v>2429</v>
      </c>
      <c r="F47" s="62" t="str">
        <f>INDEX('Crosswalk Particulates'!$B:$B,MATCH('2017 EPA Data'!A47,'Crosswalk Particulates'!$A:$A,0))</f>
        <v>Other-EPA</v>
      </c>
      <c r="G47" s="66">
        <f>INDEX('Crosswalk Particulates'!$E:$E,MATCH('2017 EPA Data'!$B47,'Crosswalk Particulates'!$D:$D,0))</f>
        <v>0</v>
      </c>
      <c r="H47" s="78">
        <f t="shared" si="0"/>
        <v>0</v>
      </c>
    </row>
    <row r="48" spans="1:8" hidden="1" x14ac:dyDescent="0.35">
      <c r="A48" s="57" t="s">
        <v>2460</v>
      </c>
      <c r="B48" s="57" t="s">
        <v>2435</v>
      </c>
      <c r="C48" s="57" t="s">
        <v>2428</v>
      </c>
      <c r="D48" s="68">
        <v>39196449.842600055</v>
      </c>
      <c r="E48" s="57" t="s">
        <v>2429</v>
      </c>
      <c r="F48" s="62" t="str">
        <f>INDEX('Crosswalk Particulates'!$B:$B,MATCH('2017 EPA Data'!A48,'Crosswalk Particulates'!$A:$A,0))</f>
        <v>Residential Buildings Sector</v>
      </c>
      <c r="G48" s="66">
        <f>INDEX('Crosswalk Particulates'!$E:$E,MATCH('2017 EPA Data'!$B48,'Crosswalk Particulates'!$D:$D,0))</f>
        <v>0</v>
      </c>
      <c r="H48" s="78">
        <f t="shared" si="0"/>
        <v>0</v>
      </c>
    </row>
    <row r="49" spans="1:8" hidden="1" x14ac:dyDescent="0.35">
      <c r="A49" s="57" t="s">
        <v>2445</v>
      </c>
      <c r="B49" s="57" t="s">
        <v>2435</v>
      </c>
      <c r="C49" s="57" t="s">
        <v>2428</v>
      </c>
      <c r="D49" s="68">
        <v>38088092.404377259</v>
      </c>
      <c r="E49" s="57" t="s">
        <v>2429</v>
      </c>
      <c r="F49" s="62" t="str">
        <f>INDEX('Crosswalk Particulates'!$B:$B,MATCH('2017 EPA Data'!A49,'Crosswalk Particulates'!$A:$A,0))</f>
        <v>Other-EPA</v>
      </c>
      <c r="G49" s="66">
        <f>INDEX('Crosswalk Particulates'!$E:$E,MATCH('2017 EPA Data'!$B49,'Crosswalk Particulates'!$D:$D,0))</f>
        <v>0</v>
      </c>
      <c r="H49" s="78">
        <f t="shared" si="0"/>
        <v>0</v>
      </c>
    </row>
    <row r="50" spans="1:8" hidden="1" x14ac:dyDescent="0.35">
      <c r="A50" s="57" t="s">
        <v>2453</v>
      </c>
      <c r="B50" s="57" t="s">
        <v>2439</v>
      </c>
      <c r="C50" s="57" t="s">
        <v>2428</v>
      </c>
      <c r="D50" s="68">
        <v>37756091.444871344</v>
      </c>
      <c r="E50" s="57" t="s">
        <v>2429</v>
      </c>
      <c r="F50" s="62" t="str">
        <f>INDEX('Crosswalk Particulates'!$B:$B,MATCH('2017 EPA Data'!A50,'Crosswalk Particulates'!$A:$A,0))</f>
        <v>process-ngps-industry</v>
      </c>
      <c r="G50" s="66">
        <f>INDEX('Crosswalk Particulates'!$E:$E,MATCH('2017 EPA Data'!$B50,'Crosswalk Particulates'!$D:$D,0))</f>
        <v>0</v>
      </c>
      <c r="H50" s="78">
        <f t="shared" si="0"/>
        <v>0</v>
      </c>
    </row>
    <row r="51" spans="1:8" hidden="1" x14ac:dyDescent="0.35">
      <c r="A51" s="57" t="s">
        <v>2440</v>
      </c>
      <c r="B51" s="57" t="s">
        <v>2448</v>
      </c>
      <c r="C51" s="57" t="s">
        <v>2428</v>
      </c>
      <c r="D51" s="68">
        <v>37374454.719114833</v>
      </c>
      <c r="E51" s="57" t="s">
        <v>2429</v>
      </c>
      <c r="F51" s="62" t="str">
        <f>INDEX('Crosswalk Particulates'!$B:$B,MATCH('2017 EPA Data'!A51,'Crosswalk Particulates'!$A:$A,0))</f>
        <v>Other-EPA</v>
      </c>
      <c r="G51" s="66">
        <f>INDEX('Crosswalk Particulates'!$E:$E,MATCH('2017 EPA Data'!$B51,'Crosswalk Particulates'!$D:$D,0))</f>
        <v>0</v>
      </c>
      <c r="H51" s="78">
        <f t="shared" si="0"/>
        <v>0</v>
      </c>
    </row>
    <row r="52" spans="1:8" hidden="1" x14ac:dyDescent="0.35">
      <c r="A52" s="57" t="s">
        <v>2443</v>
      </c>
      <c r="B52" s="57" t="s">
        <v>2455</v>
      </c>
      <c r="C52" s="57" t="s">
        <v>2428</v>
      </c>
      <c r="D52" s="68">
        <v>37160153.644610539</v>
      </c>
      <c r="E52" s="57" t="s">
        <v>2429</v>
      </c>
      <c r="F52" s="62" t="str">
        <f>INDEX('Crosswalk Particulates'!$B:$B,MATCH('2017 EPA Data'!A52,'Crosswalk Particulates'!$A:$A,0))</f>
        <v>Other-EPA</v>
      </c>
      <c r="G52" s="66">
        <f>INDEX('Crosswalk Particulates'!$E:$E,MATCH('2017 EPA Data'!$B52,'Crosswalk Particulates'!$D:$D,0))</f>
        <v>0</v>
      </c>
      <c r="H52" s="78">
        <f t="shared" si="0"/>
        <v>0</v>
      </c>
    </row>
    <row r="53" spans="1:8" hidden="1" x14ac:dyDescent="0.35">
      <c r="A53" s="57" t="s">
        <v>2460</v>
      </c>
      <c r="B53" s="57" t="s">
        <v>2446</v>
      </c>
      <c r="C53" s="57" t="s">
        <v>2428</v>
      </c>
      <c r="D53" s="68">
        <v>35806286.794007808</v>
      </c>
      <c r="E53" s="57" t="s">
        <v>2429</v>
      </c>
      <c r="F53" s="62" t="str">
        <f>INDEX('Crosswalk Particulates'!$B:$B,MATCH('2017 EPA Data'!A53,'Crosswalk Particulates'!$A:$A,0))</f>
        <v>Residential Buildings Sector</v>
      </c>
      <c r="G53" s="66">
        <f>INDEX('Crosswalk Particulates'!$E:$E,MATCH('2017 EPA Data'!$B53,'Crosswalk Particulates'!$D:$D,0))</f>
        <v>0</v>
      </c>
      <c r="H53" s="78">
        <f t="shared" si="0"/>
        <v>0</v>
      </c>
    </row>
    <row r="54" spans="1:8" hidden="1" x14ac:dyDescent="0.35">
      <c r="A54" s="57" t="s">
        <v>2461</v>
      </c>
      <c r="B54" s="57" t="s">
        <v>2454</v>
      </c>
      <c r="C54" s="57" t="s">
        <v>2428</v>
      </c>
      <c r="D54" s="68">
        <v>33904125.75125245</v>
      </c>
      <c r="E54" s="57" t="s">
        <v>2429</v>
      </c>
      <c r="F54" s="62" t="str">
        <f>INDEX('Crosswalk Particulates'!$B:$B,MATCH('2017 EPA Data'!A54,'Crosswalk Particulates'!$A:$A,0))</f>
        <v>process-other-industry</v>
      </c>
      <c r="G54" s="66">
        <f>INDEX('Crosswalk Particulates'!$E:$E,MATCH('2017 EPA Data'!$B54,'Crosswalk Particulates'!$D:$D,0))</f>
        <v>0</v>
      </c>
      <c r="H54" s="78">
        <f t="shared" si="0"/>
        <v>0</v>
      </c>
    </row>
    <row r="55" spans="1:8" hidden="1" x14ac:dyDescent="0.35">
      <c r="A55" s="57" t="s">
        <v>2437</v>
      </c>
      <c r="B55" s="57" t="s">
        <v>2442</v>
      </c>
      <c r="C55" s="57" t="s">
        <v>2428</v>
      </c>
      <c r="D55" s="68">
        <v>33814592.823322885</v>
      </c>
      <c r="E55" s="57" t="s">
        <v>2429</v>
      </c>
      <c r="F55" s="62" t="str">
        <f>INDEX('Crosswalk Particulates'!$B:$B,MATCH('2017 EPA Data'!A55,'Crosswalk Particulates'!$A:$A,0))</f>
        <v>Other-EPA</v>
      </c>
      <c r="G55" s="66">
        <f>INDEX('Crosswalk Particulates'!$E:$E,MATCH('2017 EPA Data'!$B55,'Crosswalk Particulates'!$D:$D,0))</f>
        <v>0</v>
      </c>
      <c r="H55" s="78">
        <f t="shared" si="0"/>
        <v>0</v>
      </c>
    </row>
    <row r="56" spans="1:8" hidden="1" x14ac:dyDescent="0.35">
      <c r="A56" s="57" t="s">
        <v>2462</v>
      </c>
      <c r="B56" s="57" t="s">
        <v>2431</v>
      </c>
      <c r="C56" s="57" t="s">
        <v>2432</v>
      </c>
      <c r="D56" s="68">
        <v>33574536.164925985</v>
      </c>
      <c r="E56" s="57" t="s">
        <v>2433</v>
      </c>
      <c r="F56" s="62" t="str">
        <f>INDEX('Crosswalk Particulates'!$B:$B,MATCH('2017 EPA Data'!A56,'Crosswalk Particulates'!$A:$A,0))</f>
        <v>industry-fuel-natural gas</v>
      </c>
      <c r="G56" s="66">
        <f>INDEX('Crosswalk Particulates'!$E:$E,MATCH('2017 EPA Data'!$B56,'Crosswalk Particulates'!$D:$D,0))</f>
        <v>0</v>
      </c>
      <c r="H56" s="78">
        <f t="shared" si="0"/>
        <v>30458343084001.77</v>
      </c>
    </row>
    <row r="57" spans="1:8" hidden="1" x14ac:dyDescent="0.35">
      <c r="A57" s="57" t="s">
        <v>2463</v>
      </c>
      <c r="B57" s="57" t="s">
        <v>2427</v>
      </c>
      <c r="C57" s="57" t="s">
        <v>2428</v>
      </c>
      <c r="D57" s="68">
        <v>32322016.570058584</v>
      </c>
      <c r="E57" s="57" t="s">
        <v>2429</v>
      </c>
      <c r="F57" s="62" t="str">
        <f>INDEX('Crosswalk Particulates'!$B:$B,MATCH('2017 EPA Data'!A57,'Crosswalk Particulates'!$A:$A,0))</f>
        <v>process-agriculture-industry</v>
      </c>
      <c r="G57" s="66">
        <f>INDEX('Crosswalk Particulates'!$E:$E,MATCH('2017 EPA Data'!$B57,'Crosswalk Particulates'!$D:$D,0))</f>
        <v>0</v>
      </c>
      <c r="H57" s="78">
        <f t="shared" si="0"/>
        <v>0</v>
      </c>
    </row>
    <row r="58" spans="1:8" hidden="1" x14ac:dyDescent="0.35">
      <c r="A58" s="57" t="s">
        <v>2440</v>
      </c>
      <c r="B58" s="57" t="s">
        <v>2459</v>
      </c>
      <c r="C58" s="57" t="s">
        <v>2428</v>
      </c>
      <c r="D58" s="68">
        <v>31109345.680750918</v>
      </c>
      <c r="E58" s="57" t="s">
        <v>2429</v>
      </c>
      <c r="F58" s="62" t="str">
        <f>INDEX('Crosswalk Particulates'!$B:$B,MATCH('2017 EPA Data'!A58,'Crosswalk Particulates'!$A:$A,0))</f>
        <v>Other-EPA</v>
      </c>
      <c r="G58" s="66">
        <f>INDEX('Crosswalk Particulates'!$E:$E,MATCH('2017 EPA Data'!$B58,'Crosswalk Particulates'!$D:$D,0))</f>
        <v>0</v>
      </c>
      <c r="H58" s="78">
        <f t="shared" si="0"/>
        <v>0</v>
      </c>
    </row>
    <row r="59" spans="1:8" hidden="1" x14ac:dyDescent="0.35">
      <c r="A59" s="57" t="s">
        <v>2464</v>
      </c>
      <c r="B59" s="57" t="s">
        <v>2442</v>
      </c>
      <c r="C59" s="57" t="s">
        <v>2428</v>
      </c>
      <c r="D59" s="68">
        <v>30656772.244376291</v>
      </c>
      <c r="E59" s="57" t="s">
        <v>2429</v>
      </c>
      <c r="F59" s="62" t="str">
        <f>INDEX('Crosswalk Particulates'!$B:$B,MATCH('2017 EPA Data'!A59,'Crosswalk Particulates'!$A:$A,0))</f>
        <v>process-other-industry</v>
      </c>
      <c r="G59" s="66">
        <f>INDEX('Crosswalk Particulates'!$E:$E,MATCH('2017 EPA Data'!$B59,'Crosswalk Particulates'!$D:$D,0))</f>
        <v>0</v>
      </c>
      <c r="H59" s="78">
        <f t="shared" si="0"/>
        <v>0</v>
      </c>
    </row>
    <row r="60" spans="1:8" hidden="1" x14ac:dyDescent="0.35">
      <c r="A60" s="57" t="s">
        <v>2440</v>
      </c>
      <c r="B60" s="57" t="s">
        <v>2439</v>
      </c>
      <c r="C60" s="57" t="s">
        <v>2428</v>
      </c>
      <c r="D60" s="68">
        <v>30520367.357696813</v>
      </c>
      <c r="E60" s="57" t="s">
        <v>2429</v>
      </c>
      <c r="F60" s="62" t="str">
        <f>INDEX('Crosswalk Particulates'!$B:$B,MATCH('2017 EPA Data'!A60,'Crosswalk Particulates'!$A:$A,0))</f>
        <v>Other-EPA</v>
      </c>
      <c r="G60" s="66">
        <f>INDEX('Crosswalk Particulates'!$E:$E,MATCH('2017 EPA Data'!$B60,'Crosswalk Particulates'!$D:$D,0))</f>
        <v>0</v>
      </c>
      <c r="H60" s="78">
        <f t="shared" si="0"/>
        <v>0</v>
      </c>
    </row>
    <row r="61" spans="1:8" hidden="1" x14ac:dyDescent="0.35">
      <c r="A61" s="57" t="s">
        <v>2465</v>
      </c>
      <c r="B61" s="57" t="s">
        <v>2431</v>
      </c>
      <c r="C61" s="57" t="s">
        <v>2432</v>
      </c>
      <c r="D61" s="68">
        <v>29858457.14055454</v>
      </c>
      <c r="E61" s="57" t="s">
        <v>2433</v>
      </c>
      <c r="F61" s="62" t="str">
        <f>INDEX('Crosswalk Particulates'!$B:$B,MATCH('2017 EPA Data'!A61,'Crosswalk Particulates'!$A:$A,0))</f>
        <v>Transportation Sector</v>
      </c>
      <c r="G61" s="66">
        <f>INDEX('Crosswalk Particulates'!$E:$E,MATCH('2017 EPA Data'!$B61,'Crosswalk Particulates'!$D:$D,0))</f>
        <v>0</v>
      </c>
      <c r="H61" s="78">
        <f t="shared" si="0"/>
        <v>27087168891286.973</v>
      </c>
    </row>
    <row r="62" spans="1:8" hidden="1" x14ac:dyDescent="0.35">
      <c r="A62" s="57" t="s">
        <v>2443</v>
      </c>
      <c r="B62" s="57" t="s">
        <v>2450</v>
      </c>
      <c r="C62" s="57" t="s">
        <v>2428</v>
      </c>
      <c r="D62" s="68">
        <v>29235222.610456701</v>
      </c>
      <c r="E62" s="57" t="s">
        <v>2429</v>
      </c>
      <c r="F62" s="62" t="str">
        <f>INDEX('Crosswalk Particulates'!$B:$B,MATCH('2017 EPA Data'!A62,'Crosswalk Particulates'!$A:$A,0))</f>
        <v>Other-EPA</v>
      </c>
      <c r="G62" s="66">
        <f>INDEX('Crosswalk Particulates'!$E:$E,MATCH('2017 EPA Data'!$B62,'Crosswalk Particulates'!$D:$D,0))</f>
        <v>0</v>
      </c>
      <c r="H62" s="78">
        <f t="shared" si="0"/>
        <v>0</v>
      </c>
    </row>
    <row r="63" spans="1:8" hidden="1" x14ac:dyDescent="0.35">
      <c r="A63" s="57" t="s">
        <v>2434</v>
      </c>
      <c r="B63" s="57" t="s">
        <v>2436</v>
      </c>
      <c r="C63" s="57" t="s">
        <v>2428</v>
      </c>
      <c r="D63" s="68">
        <v>29198938.278792076</v>
      </c>
      <c r="E63" s="57" t="s">
        <v>2429</v>
      </c>
      <c r="F63" s="62" t="str">
        <f>INDEX('Crosswalk Particulates'!$B:$B,MATCH('2017 EPA Data'!A63,'Crosswalk Particulates'!$A:$A,0))</f>
        <v>Transportation Sector</v>
      </c>
      <c r="G63" s="66">
        <f>INDEX('Crosswalk Particulates'!$E:$E,MATCH('2017 EPA Data'!$B63,'Crosswalk Particulates'!$D:$D,0))</f>
        <v>0</v>
      </c>
      <c r="H63" s="78">
        <f t="shared" si="0"/>
        <v>0</v>
      </c>
    </row>
    <row r="64" spans="1:8" hidden="1" x14ac:dyDescent="0.35">
      <c r="A64" s="57" t="s">
        <v>2461</v>
      </c>
      <c r="B64" s="57" t="s">
        <v>2439</v>
      </c>
      <c r="C64" s="57" t="s">
        <v>2428</v>
      </c>
      <c r="D64" s="68">
        <v>28927226.62734938</v>
      </c>
      <c r="E64" s="57" t="s">
        <v>2429</v>
      </c>
      <c r="F64" s="62" t="str">
        <f>INDEX('Crosswalk Particulates'!$B:$B,MATCH('2017 EPA Data'!A64,'Crosswalk Particulates'!$A:$A,0))</f>
        <v>process-other-industry</v>
      </c>
      <c r="G64" s="66">
        <f>INDEX('Crosswalk Particulates'!$E:$E,MATCH('2017 EPA Data'!$B64,'Crosswalk Particulates'!$D:$D,0))</f>
        <v>0</v>
      </c>
      <c r="H64" s="78">
        <f t="shared" si="0"/>
        <v>0</v>
      </c>
    </row>
    <row r="65" spans="1:8" hidden="1" x14ac:dyDescent="0.35">
      <c r="A65" s="57" t="s">
        <v>2466</v>
      </c>
      <c r="B65" s="57" t="s">
        <v>2439</v>
      </c>
      <c r="C65" s="57" t="s">
        <v>2428</v>
      </c>
      <c r="D65" s="68">
        <v>27840864.850412026</v>
      </c>
      <c r="E65" s="57" t="s">
        <v>2429</v>
      </c>
      <c r="F65" s="62" t="str">
        <f>INDEX('Crosswalk Particulates'!$B:$B,MATCH('2017 EPA Data'!A65,'Crosswalk Particulates'!$A:$A,0))</f>
        <v>process-other-industry</v>
      </c>
      <c r="G65" s="66">
        <f>INDEX('Crosswalk Particulates'!$E:$E,MATCH('2017 EPA Data'!$B65,'Crosswalk Particulates'!$D:$D,0))</f>
        <v>0</v>
      </c>
      <c r="H65" s="78">
        <f t="shared" si="0"/>
        <v>0</v>
      </c>
    </row>
    <row r="66" spans="1:8" hidden="1" x14ac:dyDescent="0.35">
      <c r="A66" s="57" t="s">
        <v>2464</v>
      </c>
      <c r="B66" s="57" t="s">
        <v>2439</v>
      </c>
      <c r="C66" s="57" t="s">
        <v>2428</v>
      </c>
      <c r="D66" s="68">
        <v>27216593.927025344</v>
      </c>
      <c r="E66" s="57" t="s">
        <v>2429</v>
      </c>
      <c r="F66" s="62" t="str">
        <f>INDEX('Crosswalk Particulates'!$B:$B,MATCH('2017 EPA Data'!A66,'Crosswalk Particulates'!$A:$A,0))</f>
        <v>process-other-industry</v>
      </c>
      <c r="G66" s="66">
        <f>INDEX('Crosswalk Particulates'!$E:$E,MATCH('2017 EPA Data'!$B66,'Crosswalk Particulates'!$D:$D,0))</f>
        <v>0</v>
      </c>
      <c r="H66" s="78">
        <f t="shared" si="0"/>
        <v>0</v>
      </c>
    </row>
    <row r="67" spans="1:8" hidden="1" x14ac:dyDescent="0.35">
      <c r="A67" s="57" t="s">
        <v>2426</v>
      </c>
      <c r="B67" s="57" t="s">
        <v>2467</v>
      </c>
      <c r="C67" s="57" t="s">
        <v>2468</v>
      </c>
      <c r="D67" s="68">
        <v>25823487.798769999</v>
      </c>
      <c r="E67" s="57" t="s">
        <v>2433</v>
      </c>
      <c r="F67" s="62" t="str">
        <f>INDEX('Crosswalk Particulates'!$B:$B,MATCH('2017 EPA Data'!A67,'Crosswalk Particulates'!$A:$A,0))</f>
        <v>Other-EPA</v>
      </c>
      <c r="G67" s="66" t="str">
        <f>INDEX('Crosswalk Particulates'!$E:$E,MATCH('2017 EPA Data'!$B67,'Crosswalk Particulates'!$D:$D,0))</f>
        <v>VOC</v>
      </c>
      <c r="H67" s="78">
        <f t="shared" si="0"/>
        <v>23426701924839.656</v>
      </c>
    </row>
    <row r="68" spans="1:8" hidden="1" x14ac:dyDescent="0.35">
      <c r="A68" s="57" t="s">
        <v>2462</v>
      </c>
      <c r="B68" s="57" t="s">
        <v>2435</v>
      </c>
      <c r="C68" s="57" t="s">
        <v>2428</v>
      </c>
      <c r="D68" s="68">
        <v>25462699.121412534</v>
      </c>
      <c r="E68" s="57" t="s">
        <v>2429</v>
      </c>
      <c r="F68" s="62" t="str">
        <f>INDEX('Crosswalk Particulates'!$B:$B,MATCH('2017 EPA Data'!A68,'Crosswalk Particulates'!$A:$A,0))</f>
        <v>industry-fuel-natural gas</v>
      </c>
      <c r="G68" s="66">
        <f>INDEX('Crosswalk Particulates'!$E:$E,MATCH('2017 EPA Data'!$B68,'Crosswalk Particulates'!$D:$D,0))</f>
        <v>0</v>
      </c>
      <c r="H68" s="78">
        <f t="shared" ref="H68:H131" si="1">IF(E68="TON",D68/metricton_to_shortton,0)*10^6</f>
        <v>0</v>
      </c>
    </row>
    <row r="69" spans="1:8" hidden="1" x14ac:dyDescent="0.35">
      <c r="A69" s="57" t="s">
        <v>2430</v>
      </c>
      <c r="B69" s="57" t="s">
        <v>2450</v>
      </c>
      <c r="C69" s="57" t="s">
        <v>2428</v>
      </c>
      <c r="D69" s="68">
        <v>25262942.778996896</v>
      </c>
      <c r="E69" s="57" t="s">
        <v>2429</v>
      </c>
      <c r="F69" s="62" t="str">
        <f>INDEX('Crosswalk Particulates'!$B:$B,MATCH('2017 EPA Data'!A69,'Crosswalk Particulates'!$A:$A,0))</f>
        <v>process-other-industry</v>
      </c>
      <c r="G69" s="66">
        <f>INDEX('Crosswalk Particulates'!$E:$E,MATCH('2017 EPA Data'!$B69,'Crosswalk Particulates'!$D:$D,0))</f>
        <v>0</v>
      </c>
      <c r="H69" s="78">
        <f t="shared" si="1"/>
        <v>0</v>
      </c>
    </row>
    <row r="70" spans="1:8" hidden="1" x14ac:dyDescent="0.35">
      <c r="A70" s="57" t="s">
        <v>2430</v>
      </c>
      <c r="B70" s="57" t="s">
        <v>2469</v>
      </c>
      <c r="C70" s="57" t="s">
        <v>2428</v>
      </c>
      <c r="D70" s="68">
        <v>24968703.593934689</v>
      </c>
      <c r="E70" s="57" t="s">
        <v>2429</v>
      </c>
      <c r="F70" s="62" t="str">
        <f>INDEX('Crosswalk Particulates'!$B:$B,MATCH('2017 EPA Data'!A70,'Crosswalk Particulates'!$A:$A,0))</f>
        <v>process-other-industry</v>
      </c>
      <c r="G70" s="66">
        <f>INDEX('Crosswalk Particulates'!$E:$E,MATCH('2017 EPA Data'!$B70,'Crosswalk Particulates'!$D:$D,0))</f>
        <v>0</v>
      </c>
      <c r="H70" s="78">
        <f t="shared" si="1"/>
        <v>0</v>
      </c>
    </row>
    <row r="71" spans="1:8" hidden="1" x14ac:dyDescent="0.35">
      <c r="A71" s="57" t="s">
        <v>2434</v>
      </c>
      <c r="B71" s="57" t="s">
        <v>2435</v>
      </c>
      <c r="C71" s="57" t="s">
        <v>2428</v>
      </c>
      <c r="D71" s="68">
        <v>24553405.320878815</v>
      </c>
      <c r="E71" s="57" t="s">
        <v>2429</v>
      </c>
      <c r="F71" s="62" t="str">
        <f>INDEX('Crosswalk Particulates'!$B:$B,MATCH('2017 EPA Data'!A71,'Crosswalk Particulates'!$A:$A,0))</f>
        <v>Transportation Sector</v>
      </c>
      <c r="G71" s="66">
        <f>INDEX('Crosswalk Particulates'!$E:$E,MATCH('2017 EPA Data'!$B71,'Crosswalk Particulates'!$D:$D,0))</f>
        <v>0</v>
      </c>
      <c r="H71" s="78">
        <f t="shared" si="1"/>
        <v>0</v>
      </c>
    </row>
    <row r="72" spans="1:8" hidden="1" x14ac:dyDescent="0.35">
      <c r="A72" s="57" t="s">
        <v>2470</v>
      </c>
      <c r="B72" s="57" t="s">
        <v>2427</v>
      </c>
      <c r="C72" s="57" t="s">
        <v>2428</v>
      </c>
      <c r="D72" s="68">
        <v>22016555.35956376</v>
      </c>
      <c r="E72" s="57" t="s">
        <v>2429</v>
      </c>
      <c r="F72" s="62" t="str">
        <f>INDEX('Crosswalk Particulates'!$B:$B,MATCH('2017 EPA Data'!A72,'Crosswalk Particulates'!$A:$A,0))</f>
        <v>process-waste-industry</v>
      </c>
      <c r="G72" s="66">
        <f>INDEX('Crosswalk Particulates'!$E:$E,MATCH('2017 EPA Data'!$B72,'Crosswalk Particulates'!$D:$D,0))</f>
        <v>0</v>
      </c>
      <c r="H72" s="78">
        <f t="shared" si="1"/>
        <v>0</v>
      </c>
    </row>
    <row r="73" spans="1:8" hidden="1" x14ac:dyDescent="0.35">
      <c r="A73" s="57" t="s">
        <v>2438</v>
      </c>
      <c r="B73" s="57" t="s">
        <v>2435</v>
      </c>
      <c r="C73" s="57" t="s">
        <v>2428</v>
      </c>
      <c r="D73" s="68">
        <v>21542677.042533003</v>
      </c>
      <c r="E73" s="57" t="s">
        <v>2429</v>
      </c>
      <c r="F73" s="62" t="str">
        <f>INDEX('Crosswalk Particulates'!$B:$B,MATCH('2017 EPA Data'!A73,'Crosswalk Particulates'!$A:$A,0))</f>
        <v>Transportation Sector</v>
      </c>
      <c r="G73" s="66">
        <f>INDEX('Crosswalk Particulates'!$E:$E,MATCH('2017 EPA Data'!$B73,'Crosswalk Particulates'!$D:$D,0))</f>
        <v>0</v>
      </c>
      <c r="H73" s="78">
        <f t="shared" si="1"/>
        <v>0</v>
      </c>
    </row>
    <row r="74" spans="1:8" hidden="1" x14ac:dyDescent="0.35">
      <c r="A74" s="57" t="s">
        <v>2457</v>
      </c>
      <c r="B74" s="57" t="s">
        <v>2442</v>
      </c>
      <c r="C74" s="57" t="s">
        <v>2428</v>
      </c>
      <c r="D74" s="68">
        <v>19781989.96712821</v>
      </c>
      <c r="E74" s="57" t="s">
        <v>2429</v>
      </c>
      <c r="F74" s="62" t="str">
        <f>INDEX('Crosswalk Particulates'!$B:$B,MATCH('2017 EPA Data'!A74,'Crosswalk Particulates'!$A:$A,0))</f>
        <v>process-other-industry</v>
      </c>
      <c r="G74" s="66">
        <f>INDEX('Crosswalk Particulates'!$E:$E,MATCH('2017 EPA Data'!$B74,'Crosswalk Particulates'!$D:$D,0))</f>
        <v>0</v>
      </c>
      <c r="H74" s="78">
        <f t="shared" si="1"/>
        <v>0</v>
      </c>
    </row>
    <row r="75" spans="1:8" hidden="1" x14ac:dyDescent="0.35">
      <c r="A75" s="57" t="s">
        <v>2452</v>
      </c>
      <c r="B75" s="57" t="s">
        <v>2435</v>
      </c>
      <c r="C75" s="57" t="s">
        <v>2428</v>
      </c>
      <c r="D75" s="68">
        <v>19700154.249254867</v>
      </c>
      <c r="E75" s="57" t="s">
        <v>2429</v>
      </c>
      <c r="F75" s="62" t="str">
        <f>INDEX('Crosswalk Particulates'!$B:$B,MATCH('2017 EPA Data'!A75,'Crosswalk Particulates'!$A:$A,0))</f>
        <v>Transportation Sector</v>
      </c>
      <c r="G75" s="66">
        <f>INDEX('Crosswalk Particulates'!$E:$E,MATCH('2017 EPA Data'!$B75,'Crosswalk Particulates'!$D:$D,0))</f>
        <v>0</v>
      </c>
      <c r="H75" s="78">
        <f t="shared" si="1"/>
        <v>0</v>
      </c>
    </row>
    <row r="76" spans="1:8" hidden="1" x14ac:dyDescent="0.35">
      <c r="A76" s="57" t="s">
        <v>2437</v>
      </c>
      <c r="B76" s="57" t="s">
        <v>2471</v>
      </c>
      <c r="C76" s="57" t="s">
        <v>2468</v>
      </c>
      <c r="D76" s="68">
        <v>19487071.795969751</v>
      </c>
      <c r="E76" s="57" t="s">
        <v>2433</v>
      </c>
      <c r="F76" s="62" t="str">
        <f>INDEX('Crosswalk Particulates'!$B:$B,MATCH('2017 EPA Data'!A76,'Crosswalk Particulates'!$A:$A,0))</f>
        <v>Other-EPA</v>
      </c>
      <c r="G76" s="66" t="str">
        <f>INDEX('Crosswalk Particulates'!$E:$E,MATCH('2017 EPA Data'!$B76,'Crosswalk Particulates'!$D:$D,0))</f>
        <v>CO</v>
      </c>
      <c r="H76" s="78">
        <f t="shared" si="1"/>
        <v>17678395184630.234</v>
      </c>
    </row>
    <row r="77" spans="1:8" hidden="1" x14ac:dyDescent="0.35">
      <c r="A77" s="57" t="s">
        <v>2437</v>
      </c>
      <c r="B77" s="57" t="s">
        <v>2472</v>
      </c>
      <c r="C77" s="57" t="s">
        <v>2428</v>
      </c>
      <c r="D77" s="68">
        <v>18950991.385659393</v>
      </c>
      <c r="E77" s="57" t="s">
        <v>2429</v>
      </c>
      <c r="F77" s="62" t="str">
        <f>INDEX('Crosswalk Particulates'!$B:$B,MATCH('2017 EPA Data'!A77,'Crosswalk Particulates'!$A:$A,0))</f>
        <v>Other-EPA</v>
      </c>
      <c r="G77" s="66">
        <f>INDEX('Crosswalk Particulates'!$E:$E,MATCH('2017 EPA Data'!$B77,'Crosswalk Particulates'!$D:$D,0))</f>
        <v>0</v>
      </c>
      <c r="H77" s="78">
        <f t="shared" si="1"/>
        <v>0</v>
      </c>
    </row>
    <row r="78" spans="1:8" hidden="1" x14ac:dyDescent="0.35">
      <c r="A78" s="57" t="s">
        <v>2460</v>
      </c>
      <c r="B78" s="57" t="s">
        <v>2436</v>
      </c>
      <c r="C78" s="57" t="s">
        <v>2428</v>
      </c>
      <c r="D78" s="68">
        <v>18713350.277910288</v>
      </c>
      <c r="E78" s="57" t="s">
        <v>2429</v>
      </c>
      <c r="F78" s="62" t="str">
        <f>INDEX('Crosswalk Particulates'!$B:$B,MATCH('2017 EPA Data'!A78,'Crosswalk Particulates'!$A:$A,0))</f>
        <v>Residential Buildings Sector</v>
      </c>
      <c r="G78" s="66">
        <f>INDEX('Crosswalk Particulates'!$E:$E,MATCH('2017 EPA Data'!$B78,'Crosswalk Particulates'!$D:$D,0))</f>
        <v>0</v>
      </c>
      <c r="H78" s="78">
        <f t="shared" si="1"/>
        <v>0</v>
      </c>
    </row>
    <row r="79" spans="1:8" hidden="1" x14ac:dyDescent="0.35">
      <c r="A79" s="57" t="s">
        <v>2464</v>
      </c>
      <c r="B79" s="57" t="s">
        <v>2473</v>
      </c>
      <c r="C79" s="57" t="s">
        <v>2428</v>
      </c>
      <c r="D79" s="68">
        <v>18364685.846163549</v>
      </c>
      <c r="E79" s="57" t="s">
        <v>2429</v>
      </c>
      <c r="F79" s="62" t="str">
        <f>INDEX('Crosswalk Particulates'!$B:$B,MATCH('2017 EPA Data'!A79,'Crosswalk Particulates'!$A:$A,0))</f>
        <v>process-other-industry</v>
      </c>
      <c r="G79" s="66">
        <f>INDEX('Crosswalk Particulates'!$E:$E,MATCH('2017 EPA Data'!$B79,'Crosswalk Particulates'!$D:$D,0))</f>
        <v>0</v>
      </c>
      <c r="H79" s="78">
        <f t="shared" si="1"/>
        <v>0</v>
      </c>
    </row>
    <row r="80" spans="1:8" hidden="1" x14ac:dyDescent="0.35">
      <c r="A80" s="57" t="s">
        <v>2437</v>
      </c>
      <c r="B80" s="57" t="s">
        <v>2469</v>
      </c>
      <c r="C80" s="57" t="s">
        <v>2428</v>
      </c>
      <c r="D80" s="68">
        <v>18237801.963489179</v>
      </c>
      <c r="E80" s="57" t="s">
        <v>2429</v>
      </c>
      <c r="F80" s="62" t="str">
        <f>INDEX('Crosswalk Particulates'!$B:$B,MATCH('2017 EPA Data'!A80,'Crosswalk Particulates'!$A:$A,0))</f>
        <v>Other-EPA</v>
      </c>
      <c r="G80" s="66">
        <f>INDEX('Crosswalk Particulates'!$E:$E,MATCH('2017 EPA Data'!$B80,'Crosswalk Particulates'!$D:$D,0))</f>
        <v>0</v>
      </c>
      <c r="H80" s="78">
        <f t="shared" si="1"/>
        <v>0</v>
      </c>
    </row>
    <row r="81" spans="1:8" hidden="1" x14ac:dyDescent="0.35">
      <c r="A81" s="57" t="s">
        <v>2434</v>
      </c>
      <c r="B81" s="57" t="s">
        <v>2471</v>
      </c>
      <c r="C81" s="57" t="s">
        <v>2468</v>
      </c>
      <c r="D81" s="68">
        <v>18078053.122212298</v>
      </c>
      <c r="E81" s="57" t="s">
        <v>2433</v>
      </c>
      <c r="F81" s="62" t="str">
        <f>INDEX('Crosswalk Particulates'!$B:$B,MATCH('2017 EPA Data'!A81,'Crosswalk Particulates'!$A:$A,0))</f>
        <v>Transportation Sector</v>
      </c>
      <c r="G81" s="66" t="str">
        <f>INDEX('Crosswalk Particulates'!$E:$E,MATCH('2017 EPA Data'!$B81,'Crosswalk Particulates'!$D:$D,0))</f>
        <v>CO</v>
      </c>
      <c r="H81" s="78">
        <f t="shared" si="1"/>
        <v>16400153425272.654</v>
      </c>
    </row>
    <row r="82" spans="1:8" hidden="1" x14ac:dyDescent="0.35">
      <c r="A82" s="57" t="s">
        <v>2440</v>
      </c>
      <c r="B82" s="57" t="s">
        <v>2451</v>
      </c>
      <c r="C82" s="57" t="s">
        <v>2428</v>
      </c>
      <c r="D82" s="68">
        <v>17833435.626582619</v>
      </c>
      <c r="E82" s="57" t="s">
        <v>2429</v>
      </c>
      <c r="F82" s="62" t="str">
        <f>INDEX('Crosswalk Particulates'!$B:$B,MATCH('2017 EPA Data'!A82,'Crosswalk Particulates'!$A:$A,0))</f>
        <v>Other-EPA</v>
      </c>
      <c r="G82" s="66">
        <f>INDEX('Crosswalk Particulates'!$E:$E,MATCH('2017 EPA Data'!$B82,'Crosswalk Particulates'!$D:$D,0))</f>
        <v>0</v>
      </c>
      <c r="H82" s="78">
        <f t="shared" si="1"/>
        <v>0</v>
      </c>
    </row>
    <row r="83" spans="1:8" hidden="1" x14ac:dyDescent="0.35">
      <c r="A83" s="57" t="s">
        <v>2464</v>
      </c>
      <c r="B83" s="57" t="s">
        <v>2427</v>
      </c>
      <c r="C83" s="57" t="s">
        <v>2428</v>
      </c>
      <c r="D83" s="68">
        <v>17562403.292848013</v>
      </c>
      <c r="E83" s="57" t="s">
        <v>2429</v>
      </c>
      <c r="F83" s="62" t="str">
        <f>INDEX('Crosswalk Particulates'!$B:$B,MATCH('2017 EPA Data'!A83,'Crosswalk Particulates'!$A:$A,0))</f>
        <v>process-other-industry</v>
      </c>
      <c r="G83" s="66">
        <f>INDEX('Crosswalk Particulates'!$E:$E,MATCH('2017 EPA Data'!$B83,'Crosswalk Particulates'!$D:$D,0))</f>
        <v>0</v>
      </c>
      <c r="H83" s="78">
        <f t="shared" si="1"/>
        <v>0</v>
      </c>
    </row>
    <row r="84" spans="1:8" hidden="1" x14ac:dyDescent="0.35">
      <c r="A84" s="57" t="s">
        <v>2474</v>
      </c>
      <c r="B84" s="57" t="s">
        <v>2431</v>
      </c>
      <c r="C84" s="57" t="s">
        <v>2432</v>
      </c>
      <c r="D84" s="68">
        <v>17506669.55212893</v>
      </c>
      <c r="E84" s="57" t="s">
        <v>2433</v>
      </c>
      <c r="F84" s="62" t="str">
        <f>INDEX('Crosswalk Particulates'!$B:$B,MATCH('2017 EPA Data'!A84,'Crosswalk Particulates'!$A:$A,0))</f>
        <v>Other-EPA</v>
      </c>
      <c r="G84" s="66">
        <f>INDEX('Crosswalk Particulates'!$E:$E,MATCH('2017 EPA Data'!$B84,'Crosswalk Particulates'!$D:$D,0))</f>
        <v>0</v>
      </c>
      <c r="H84" s="78">
        <f t="shared" si="1"/>
        <v>15881802353356.979</v>
      </c>
    </row>
    <row r="85" spans="1:8" hidden="1" x14ac:dyDescent="0.35">
      <c r="A85" s="57" t="s">
        <v>2441</v>
      </c>
      <c r="B85" s="57" t="s">
        <v>2475</v>
      </c>
      <c r="C85" s="57" t="s">
        <v>2428</v>
      </c>
      <c r="D85" s="68">
        <v>17393570.333976101</v>
      </c>
      <c r="E85" s="57" t="s">
        <v>2429</v>
      </c>
      <c r="F85" s="62" t="str">
        <f>INDEX('Crosswalk Particulates'!$B:$B,MATCH('2017 EPA Data'!A85,'Crosswalk Particulates'!$A:$A,0))</f>
        <v>process-other-industry</v>
      </c>
      <c r="G85" s="66">
        <f>INDEX('Crosswalk Particulates'!$E:$E,MATCH('2017 EPA Data'!$B85,'Crosswalk Particulates'!$D:$D,0))</f>
        <v>0</v>
      </c>
      <c r="H85" s="78">
        <f t="shared" si="1"/>
        <v>0</v>
      </c>
    </row>
    <row r="86" spans="1:8" hidden="1" x14ac:dyDescent="0.35">
      <c r="A86" s="57" t="s">
        <v>2466</v>
      </c>
      <c r="B86" s="57" t="s">
        <v>2427</v>
      </c>
      <c r="C86" s="57" t="s">
        <v>2428</v>
      </c>
      <c r="D86" s="68">
        <v>17082281.990612257</v>
      </c>
      <c r="E86" s="57" t="s">
        <v>2429</v>
      </c>
      <c r="F86" s="62" t="str">
        <f>INDEX('Crosswalk Particulates'!$B:$B,MATCH('2017 EPA Data'!A86,'Crosswalk Particulates'!$A:$A,0))</f>
        <v>process-other-industry</v>
      </c>
      <c r="G86" s="66">
        <f>INDEX('Crosswalk Particulates'!$E:$E,MATCH('2017 EPA Data'!$B86,'Crosswalk Particulates'!$D:$D,0))</f>
        <v>0</v>
      </c>
      <c r="H86" s="78">
        <f t="shared" si="1"/>
        <v>0</v>
      </c>
    </row>
    <row r="87" spans="1:8" hidden="1" x14ac:dyDescent="0.35">
      <c r="A87" s="57" t="s">
        <v>2457</v>
      </c>
      <c r="B87" s="57" t="s">
        <v>2450</v>
      </c>
      <c r="C87" s="57" t="s">
        <v>2428</v>
      </c>
      <c r="D87" s="68">
        <v>16912825.873939097</v>
      </c>
      <c r="E87" s="57" t="s">
        <v>2429</v>
      </c>
      <c r="F87" s="62" t="str">
        <f>INDEX('Crosswalk Particulates'!$B:$B,MATCH('2017 EPA Data'!A87,'Crosswalk Particulates'!$A:$A,0))</f>
        <v>process-other-industry</v>
      </c>
      <c r="G87" s="66">
        <f>INDEX('Crosswalk Particulates'!$E:$E,MATCH('2017 EPA Data'!$B87,'Crosswalk Particulates'!$D:$D,0))</f>
        <v>0</v>
      </c>
      <c r="H87" s="78">
        <f t="shared" si="1"/>
        <v>0</v>
      </c>
    </row>
    <row r="88" spans="1:8" hidden="1" x14ac:dyDescent="0.35">
      <c r="A88" s="57" t="s">
        <v>2441</v>
      </c>
      <c r="B88" s="57" t="s">
        <v>2439</v>
      </c>
      <c r="C88" s="57" t="s">
        <v>2428</v>
      </c>
      <c r="D88" s="68">
        <v>16032228.30291317</v>
      </c>
      <c r="E88" s="57" t="s">
        <v>2429</v>
      </c>
      <c r="F88" s="62" t="str">
        <f>INDEX('Crosswalk Particulates'!$B:$B,MATCH('2017 EPA Data'!A88,'Crosswalk Particulates'!$A:$A,0))</f>
        <v>process-other-industry</v>
      </c>
      <c r="G88" s="66">
        <f>INDEX('Crosswalk Particulates'!$E:$E,MATCH('2017 EPA Data'!$B88,'Crosswalk Particulates'!$D:$D,0))</f>
        <v>0</v>
      </c>
      <c r="H88" s="78">
        <f t="shared" si="1"/>
        <v>0</v>
      </c>
    </row>
    <row r="89" spans="1:8" hidden="1" x14ac:dyDescent="0.35">
      <c r="A89" s="57" t="s">
        <v>2440</v>
      </c>
      <c r="B89" s="57" t="s">
        <v>2442</v>
      </c>
      <c r="C89" s="57" t="s">
        <v>2428</v>
      </c>
      <c r="D89" s="68">
        <v>15984021.098973585</v>
      </c>
      <c r="E89" s="57" t="s">
        <v>2429</v>
      </c>
      <c r="F89" s="62" t="str">
        <f>INDEX('Crosswalk Particulates'!$B:$B,MATCH('2017 EPA Data'!A89,'Crosswalk Particulates'!$A:$A,0))</f>
        <v>Other-EPA</v>
      </c>
      <c r="G89" s="66">
        <f>INDEX('Crosswalk Particulates'!$E:$E,MATCH('2017 EPA Data'!$B89,'Crosswalk Particulates'!$D:$D,0))</f>
        <v>0</v>
      </c>
      <c r="H89" s="78">
        <f t="shared" si="1"/>
        <v>0</v>
      </c>
    </row>
    <row r="90" spans="1:8" hidden="1" x14ac:dyDescent="0.35">
      <c r="A90" s="57" t="s">
        <v>2476</v>
      </c>
      <c r="B90" s="57" t="s">
        <v>2431</v>
      </c>
      <c r="C90" s="57" t="s">
        <v>2432</v>
      </c>
      <c r="D90" s="68">
        <v>14033923.4</v>
      </c>
      <c r="E90" s="57" t="s">
        <v>2433</v>
      </c>
      <c r="F90" s="62" t="str">
        <f>INDEX('Crosswalk Particulates'!$B:$B,MATCH('2017 EPA Data'!A90,'Crosswalk Particulates'!$A:$A,0))</f>
        <v>Electricity Sector</v>
      </c>
      <c r="G90" s="66">
        <f>INDEX('Crosswalk Particulates'!$E:$E,MATCH('2017 EPA Data'!$B90,'Crosswalk Particulates'!$D:$D,0))</f>
        <v>0</v>
      </c>
      <c r="H90" s="78">
        <f t="shared" si="1"/>
        <v>12731376291605.813</v>
      </c>
    </row>
    <row r="91" spans="1:8" hidden="1" x14ac:dyDescent="0.35">
      <c r="A91" s="57" t="s">
        <v>2461</v>
      </c>
      <c r="B91" s="57" t="s">
        <v>2477</v>
      </c>
      <c r="C91" s="57" t="s">
        <v>2428</v>
      </c>
      <c r="D91" s="68">
        <v>13866512.20256762</v>
      </c>
      <c r="E91" s="57" t="s">
        <v>2429</v>
      </c>
      <c r="F91" s="62" t="str">
        <f>INDEX('Crosswalk Particulates'!$B:$B,MATCH('2017 EPA Data'!A91,'Crosswalk Particulates'!$A:$A,0))</f>
        <v>process-other-industry</v>
      </c>
      <c r="G91" s="66">
        <f>INDEX('Crosswalk Particulates'!$E:$E,MATCH('2017 EPA Data'!$B91,'Crosswalk Particulates'!$D:$D,0))</f>
        <v>0</v>
      </c>
      <c r="H91" s="78">
        <f t="shared" si="1"/>
        <v>0</v>
      </c>
    </row>
    <row r="92" spans="1:8" hidden="1" x14ac:dyDescent="0.35">
      <c r="A92" s="57" t="s">
        <v>2445</v>
      </c>
      <c r="B92" s="57" t="s">
        <v>2436</v>
      </c>
      <c r="C92" s="57" t="s">
        <v>2428</v>
      </c>
      <c r="D92" s="68">
        <v>13568883.522700096</v>
      </c>
      <c r="E92" s="57" t="s">
        <v>2429</v>
      </c>
      <c r="F92" s="62" t="str">
        <f>INDEX('Crosswalk Particulates'!$B:$B,MATCH('2017 EPA Data'!A92,'Crosswalk Particulates'!$A:$A,0))</f>
        <v>Other-EPA</v>
      </c>
      <c r="G92" s="66">
        <f>INDEX('Crosswalk Particulates'!$E:$E,MATCH('2017 EPA Data'!$B92,'Crosswalk Particulates'!$D:$D,0))</f>
        <v>0</v>
      </c>
      <c r="H92" s="78">
        <f t="shared" si="1"/>
        <v>0</v>
      </c>
    </row>
    <row r="93" spans="1:8" hidden="1" x14ac:dyDescent="0.35">
      <c r="A93" s="57" t="s">
        <v>2443</v>
      </c>
      <c r="B93" s="57" t="s">
        <v>2435</v>
      </c>
      <c r="C93" s="57" t="s">
        <v>2428</v>
      </c>
      <c r="D93" s="68">
        <v>13272042.919774696</v>
      </c>
      <c r="E93" s="57" t="s">
        <v>2429</v>
      </c>
      <c r="F93" s="62" t="str">
        <f>INDEX('Crosswalk Particulates'!$B:$B,MATCH('2017 EPA Data'!A93,'Crosswalk Particulates'!$A:$A,0))</f>
        <v>Other-EPA</v>
      </c>
      <c r="G93" s="66">
        <f>INDEX('Crosswalk Particulates'!$E:$E,MATCH('2017 EPA Data'!$B93,'Crosswalk Particulates'!$D:$D,0))</f>
        <v>0</v>
      </c>
      <c r="H93" s="78">
        <f t="shared" si="1"/>
        <v>0</v>
      </c>
    </row>
    <row r="94" spans="1:8" hidden="1" x14ac:dyDescent="0.35">
      <c r="A94" s="57" t="s">
        <v>2458</v>
      </c>
      <c r="B94" s="57" t="s">
        <v>2442</v>
      </c>
      <c r="C94" s="57" t="s">
        <v>2428</v>
      </c>
      <c r="D94" s="68">
        <v>13071792.181228632</v>
      </c>
      <c r="E94" s="57" t="s">
        <v>2429</v>
      </c>
      <c r="F94" s="62" t="str">
        <f>INDEX('Crosswalk Particulates'!$B:$B,MATCH('2017 EPA Data'!A94,'Crosswalk Particulates'!$A:$A,0))</f>
        <v>process-other-industry</v>
      </c>
      <c r="G94" s="66">
        <f>INDEX('Crosswalk Particulates'!$E:$E,MATCH('2017 EPA Data'!$B94,'Crosswalk Particulates'!$D:$D,0))</f>
        <v>0</v>
      </c>
      <c r="H94" s="78">
        <f t="shared" si="1"/>
        <v>0</v>
      </c>
    </row>
    <row r="95" spans="1:8" hidden="1" x14ac:dyDescent="0.35">
      <c r="A95" s="57" t="s">
        <v>2457</v>
      </c>
      <c r="B95" s="57" t="s">
        <v>2444</v>
      </c>
      <c r="C95" s="57" t="s">
        <v>2428</v>
      </c>
      <c r="D95" s="68">
        <v>13051627.967017483</v>
      </c>
      <c r="E95" s="57" t="s">
        <v>2429</v>
      </c>
      <c r="F95" s="62" t="str">
        <f>INDEX('Crosswalk Particulates'!$B:$B,MATCH('2017 EPA Data'!A95,'Crosswalk Particulates'!$A:$A,0))</f>
        <v>process-other-industry</v>
      </c>
      <c r="G95" s="66">
        <f>INDEX('Crosswalk Particulates'!$E:$E,MATCH('2017 EPA Data'!$B95,'Crosswalk Particulates'!$D:$D,0))</f>
        <v>0</v>
      </c>
      <c r="H95" s="78">
        <f t="shared" si="1"/>
        <v>0</v>
      </c>
    </row>
    <row r="96" spans="1:8" hidden="1" x14ac:dyDescent="0.35">
      <c r="A96" s="57" t="s">
        <v>2437</v>
      </c>
      <c r="B96" s="57" t="s">
        <v>2478</v>
      </c>
      <c r="C96" s="57" t="s">
        <v>2428</v>
      </c>
      <c r="D96" s="68">
        <v>12373203.317015225</v>
      </c>
      <c r="E96" s="57" t="s">
        <v>2429</v>
      </c>
      <c r="F96" s="62" t="str">
        <f>INDEX('Crosswalk Particulates'!$B:$B,MATCH('2017 EPA Data'!A96,'Crosswalk Particulates'!$A:$A,0))</f>
        <v>Other-EPA</v>
      </c>
      <c r="G96" s="66">
        <f>INDEX('Crosswalk Particulates'!$E:$E,MATCH('2017 EPA Data'!$B96,'Crosswalk Particulates'!$D:$D,0))</f>
        <v>0</v>
      </c>
      <c r="H96" s="78">
        <f t="shared" si="1"/>
        <v>0</v>
      </c>
    </row>
    <row r="97" spans="1:8" hidden="1" x14ac:dyDescent="0.35">
      <c r="A97" s="57" t="s">
        <v>2437</v>
      </c>
      <c r="B97" s="57" t="s">
        <v>2479</v>
      </c>
      <c r="C97" s="57" t="s">
        <v>2428</v>
      </c>
      <c r="D97" s="68">
        <v>12157896.80896385</v>
      </c>
      <c r="E97" s="57" t="s">
        <v>2429</v>
      </c>
      <c r="F97" s="62" t="str">
        <f>INDEX('Crosswalk Particulates'!$B:$B,MATCH('2017 EPA Data'!A97,'Crosswalk Particulates'!$A:$A,0))</f>
        <v>Other-EPA</v>
      </c>
      <c r="G97" s="66">
        <f>INDEX('Crosswalk Particulates'!$E:$E,MATCH('2017 EPA Data'!$B97,'Crosswalk Particulates'!$D:$D,0))</f>
        <v>0</v>
      </c>
      <c r="H97" s="78">
        <f t="shared" si="1"/>
        <v>0</v>
      </c>
    </row>
    <row r="98" spans="1:8" hidden="1" x14ac:dyDescent="0.35">
      <c r="A98" s="57" t="s">
        <v>2434</v>
      </c>
      <c r="B98" s="57" t="s">
        <v>2459</v>
      </c>
      <c r="C98" s="57" t="s">
        <v>2428</v>
      </c>
      <c r="D98" s="68">
        <v>12145247.99411946</v>
      </c>
      <c r="E98" s="57" t="s">
        <v>2429</v>
      </c>
      <c r="F98" s="62" t="str">
        <f>INDEX('Crosswalk Particulates'!$B:$B,MATCH('2017 EPA Data'!A98,'Crosswalk Particulates'!$A:$A,0))</f>
        <v>Transportation Sector</v>
      </c>
      <c r="G98" s="66">
        <f>INDEX('Crosswalk Particulates'!$E:$E,MATCH('2017 EPA Data'!$B98,'Crosswalk Particulates'!$D:$D,0))</f>
        <v>0</v>
      </c>
      <c r="H98" s="78">
        <f t="shared" si="1"/>
        <v>0</v>
      </c>
    </row>
    <row r="99" spans="1:8" hidden="1" x14ac:dyDescent="0.35">
      <c r="A99" s="57" t="s">
        <v>2458</v>
      </c>
      <c r="B99" s="57" t="s">
        <v>2450</v>
      </c>
      <c r="C99" s="57" t="s">
        <v>2428</v>
      </c>
      <c r="D99" s="68">
        <v>11777549.920410095</v>
      </c>
      <c r="E99" s="57" t="s">
        <v>2429</v>
      </c>
      <c r="F99" s="62" t="str">
        <f>INDEX('Crosswalk Particulates'!$B:$B,MATCH('2017 EPA Data'!A99,'Crosswalk Particulates'!$A:$A,0))</f>
        <v>process-other-industry</v>
      </c>
      <c r="G99" s="66">
        <f>INDEX('Crosswalk Particulates'!$E:$E,MATCH('2017 EPA Data'!$B99,'Crosswalk Particulates'!$D:$D,0))</f>
        <v>0</v>
      </c>
      <c r="H99" s="78">
        <f t="shared" si="1"/>
        <v>0</v>
      </c>
    </row>
    <row r="100" spans="1:8" hidden="1" x14ac:dyDescent="0.35">
      <c r="A100" s="57" t="s">
        <v>2480</v>
      </c>
      <c r="B100" s="57" t="s">
        <v>2435</v>
      </c>
      <c r="C100" s="57" t="s">
        <v>2428</v>
      </c>
      <c r="D100" s="68">
        <v>11711180.72568744</v>
      </c>
      <c r="E100" s="57" t="s">
        <v>2429</v>
      </c>
      <c r="F100" s="62" t="str">
        <f>INDEX('Crosswalk Particulates'!$B:$B,MATCH('2017 EPA Data'!A100,'Crosswalk Particulates'!$A:$A,0))</f>
        <v>Transportation Sector</v>
      </c>
      <c r="G100" s="66">
        <f>INDEX('Crosswalk Particulates'!$E:$E,MATCH('2017 EPA Data'!$B100,'Crosswalk Particulates'!$D:$D,0))</f>
        <v>0</v>
      </c>
      <c r="H100" s="78">
        <f t="shared" si="1"/>
        <v>0</v>
      </c>
    </row>
    <row r="101" spans="1:8" hidden="1" x14ac:dyDescent="0.35">
      <c r="A101" s="57" t="s">
        <v>2464</v>
      </c>
      <c r="B101" s="57" t="s">
        <v>2481</v>
      </c>
      <c r="C101" s="57" t="s">
        <v>2428</v>
      </c>
      <c r="D101" s="68">
        <v>11528869.248679897</v>
      </c>
      <c r="E101" s="57" t="s">
        <v>2429</v>
      </c>
      <c r="F101" s="62" t="str">
        <f>INDEX('Crosswalk Particulates'!$B:$B,MATCH('2017 EPA Data'!A101,'Crosswalk Particulates'!$A:$A,0))</f>
        <v>process-other-industry</v>
      </c>
      <c r="G101" s="66">
        <f>INDEX('Crosswalk Particulates'!$E:$E,MATCH('2017 EPA Data'!$B101,'Crosswalk Particulates'!$D:$D,0))</f>
        <v>0</v>
      </c>
      <c r="H101" s="78">
        <f t="shared" si="1"/>
        <v>0</v>
      </c>
    </row>
    <row r="102" spans="1:8" hidden="1" x14ac:dyDescent="0.35">
      <c r="A102" s="57" t="s">
        <v>2458</v>
      </c>
      <c r="B102" s="57" t="s">
        <v>2482</v>
      </c>
      <c r="C102" s="57" t="s">
        <v>2428</v>
      </c>
      <c r="D102" s="68">
        <v>11078646.525234139</v>
      </c>
      <c r="E102" s="57" t="s">
        <v>2429</v>
      </c>
      <c r="F102" s="62" t="str">
        <f>INDEX('Crosswalk Particulates'!$B:$B,MATCH('2017 EPA Data'!A102,'Crosswalk Particulates'!$A:$A,0))</f>
        <v>process-other-industry</v>
      </c>
      <c r="G102" s="66">
        <f>INDEX('Crosswalk Particulates'!$E:$E,MATCH('2017 EPA Data'!$B102,'Crosswalk Particulates'!$D:$D,0))</f>
        <v>0</v>
      </c>
      <c r="H102" s="78">
        <f t="shared" si="1"/>
        <v>0</v>
      </c>
    </row>
    <row r="103" spans="1:8" hidden="1" x14ac:dyDescent="0.35">
      <c r="A103" s="57" t="s">
        <v>2483</v>
      </c>
      <c r="B103" s="57" t="s">
        <v>2484</v>
      </c>
      <c r="C103" s="57" t="s">
        <v>2428</v>
      </c>
      <c r="D103" s="68">
        <v>10993699.242666001</v>
      </c>
      <c r="E103" s="57" t="s">
        <v>2429</v>
      </c>
      <c r="F103" s="62" t="str">
        <f>INDEX('Crosswalk Particulates'!$B:$B,MATCH('2017 EPA Data'!A103,'Crosswalk Particulates'!$A:$A,0))</f>
        <v>process-other-industry</v>
      </c>
      <c r="G103" s="66">
        <f>INDEX('Crosswalk Particulates'!$E:$E,MATCH('2017 EPA Data'!$B103,'Crosswalk Particulates'!$D:$D,0))</f>
        <v>0</v>
      </c>
      <c r="H103" s="78">
        <f t="shared" si="1"/>
        <v>0</v>
      </c>
    </row>
    <row r="104" spans="1:8" hidden="1" x14ac:dyDescent="0.35">
      <c r="A104" s="57" t="s">
        <v>2440</v>
      </c>
      <c r="B104" s="57" t="s">
        <v>2472</v>
      </c>
      <c r="C104" s="57" t="s">
        <v>2428</v>
      </c>
      <c r="D104" s="68">
        <v>10299194.089140652</v>
      </c>
      <c r="E104" s="57" t="s">
        <v>2429</v>
      </c>
      <c r="F104" s="62" t="str">
        <f>INDEX('Crosswalk Particulates'!$B:$B,MATCH('2017 EPA Data'!A104,'Crosswalk Particulates'!$A:$A,0))</f>
        <v>Other-EPA</v>
      </c>
      <c r="G104" s="66">
        <f>INDEX('Crosswalk Particulates'!$E:$E,MATCH('2017 EPA Data'!$B104,'Crosswalk Particulates'!$D:$D,0))</f>
        <v>0</v>
      </c>
      <c r="H104" s="78">
        <f t="shared" si="1"/>
        <v>0</v>
      </c>
    </row>
    <row r="105" spans="1:8" hidden="1" x14ac:dyDescent="0.35">
      <c r="A105" s="57" t="s">
        <v>2443</v>
      </c>
      <c r="B105" s="57" t="s">
        <v>2471</v>
      </c>
      <c r="C105" s="57" t="s">
        <v>2468</v>
      </c>
      <c r="D105" s="68">
        <v>10099893.620280875</v>
      </c>
      <c r="E105" s="57" t="s">
        <v>2433</v>
      </c>
      <c r="F105" s="62" t="str">
        <f>INDEX('Crosswalk Particulates'!$B:$B,MATCH('2017 EPA Data'!A105,'Crosswalk Particulates'!$A:$A,0))</f>
        <v>Other-EPA</v>
      </c>
      <c r="G105" s="66" t="str">
        <f>INDEX('Crosswalk Particulates'!$E:$E,MATCH('2017 EPA Data'!$B105,'Crosswalk Particulates'!$D:$D,0))</f>
        <v>CO</v>
      </c>
      <c r="H105" s="78">
        <f t="shared" si="1"/>
        <v>9162480264427.3164</v>
      </c>
    </row>
    <row r="106" spans="1:8" hidden="1" x14ac:dyDescent="0.35">
      <c r="A106" s="57" t="s">
        <v>2464</v>
      </c>
      <c r="B106" s="57" t="s">
        <v>2485</v>
      </c>
      <c r="C106" s="57" t="s">
        <v>2428</v>
      </c>
      <c r="D106" s="68">
        <v>10079393.128130369</v>
      </c>
      <c r="E106" s="57" t="s">
        <v>2429</v>
      </c>
      <c r="F106" s="62" t="str">
        <f>INDEX('Crosswalk Particulates'!$B:$B,MATCH('2017 EPA Data'!A106,'Crosswalk Particulates'!$A:$A,0))</f>
        <v>process-other-industry</v>
      </c>
      <c r="G106" s="66">
        <f>INDEX('Crosswalk Particulates'!$E:$E,MATCH('2017 EPA Data'!$B106,'Crosswalk Particulates'!$D:$D,0))</f>
        <v>0</v>
      </c>
      <c r="H106" s="78">
        <f t="shared" si="1"/>
        <v>0</v>
      </c>
    </row>
    <row r="107" spans="1:8" hidden="1" x14ac:dyDescent="0.35">
      <c r="A107" s="57" t="s">
        <v>2462</v>
      </c>
      <c r="B107" s="57" t="s">
        <v>2486</v>
      </c>
      <c r="C107" s="57" t="s">
        <v>2428</v>
      </c>
      <c r="D107" s="68">
        <v>10043566.3178</v>
      </c>
      <c r="E107" s="57" t="s">
        <v>2429</v>
      </c>
      <c r="F107" s="62" t="str">
        <f>INDEX('Crosswalk Particulates'!$B:$B,MATCH('2017 EPA Data'!A107,'Crosswalk Particulates'!$A:$A,0))</f>
        <v>industry-fuel-natural gas</v>
      </c>
      <c r="G107" s="66">
        <f>INDEX('Crosswalk Particulates'!$E:$E,MATCH('2017 EPA Data'!$B107,'Crosswalk Particulates'!$D:$D,0))</f>
        <v>0</v>
      </c>
      <c r="H107" s="78">
        <f t="shared" si="1"/>
        <v>0</v>
      </c>
    </row>
    <row r="108" spans="1:8" hidden="1" x14ac:dyDescent="0.35">
      <c r="A108" s="57" t="s">
        <v>2460</v>
      </c>
      <c r="B108" s="57" t="s">
        <v>2487</v>
      </c>
      <c r="C108" s="57" t="s">
        <v>2428</v>
      </c>
      <c r="D108" s="68">
        <v>9876948.7167508379</v>
      </c>
      <c r="E108" s="57" t="s">
        <v>2429</v>
      </c>
      <c r="F108" s="62" t="str">
        <f>INDEX('Crosswalk Particulates'!$B:$B,MATCH('2017 EPA Data'!A108,'Crosswalk Particulates'!$A:$A,0))</f>
        <v>Residential Buildings Sector</v>
      </c>
      <c r="G108" s="66">
        <f>INDEX('Crosswalk Particulates'!$E:$E,MATCH('2017 EPA Data'!$B108,'Crosswalk Particulates'!$D:$D,0))</f>
        <v>0</v>
      </c>
      <c r="H108" s="78">
        <f t="shared" si="1"/>
        <v>0</v>
      </c>
    </row>
    <row r="109" spans="1:8" hidden="1" x14ac:dyDescent="0.35">
      <c r="A109" s="57" t="s">
        <v>2470</v>
      </c>
      <c r="B109" s="57" t="s">
        <v>2446</v>
      </c>
      <c r="C109" s="57" t="s">
        <v>2428</v>
      </c>
      <c r="D109" s="68">
        <v>9447382.9274198469</v>
      </c>
      <c r="E109" s="57" t="s">
        <v>2429</v>
      </c>
      <c r="F109" s="62" t="str">
        <f>INDEX('Crosswalk Particulates'!$B:$B,MATCH('2017 EPA Data'!A109,'Crosswalk Particulates'!$A:$A,0))</f>
        <v>process-waste-industry</v>
      </c>
      <c r="G109" s="66">
        <f>INDEX('Crosswalk Particulates'!$E:$E,MATCH('2017 EPA Data'!$B109,'Crosswalk Particulates'!$D:$D,0))</f>
        <v>0</v>
      </c>
      <c r="H109" s="78">
        <f t="shared" si="1"/>
        <v>0</v>
      </c>
    </row>
    <row r="110" spans="1:8" hidden="1" x14ac:dyDescent="0.35">
      <c r="A110" s="57" t="s">
        <v>2440</v>
      </c>
      <c r="B110" s="57" t="s">
        <v>2471</v>
      </c>
      <c r="C110" s="57" t="s">
        <v>2468</v>
      </c>
      <c r="D110" s="68">
        <v>8870309.3565991558</v>
      </c>
      <c r="E110" s="57" t="s">
        <v>2433</v>
      </c>
      <c r="F110" s="62" t="str">
        <f>INDEX('Crosswalk Particulates'!$B:$B,MATCH('2017 EPA Data'!A110,'Crosswalk Particulates'!$A:$A,0))</f>
        <v>Other-EPA</v>
      </c>
      <c r="G110" s="66" t="str">
        <f>INDEX('Crosswalk Particulates'!$E:$E,MATCH('2017 EPA Data'!$B110,'Crosswalk Particulates'!$D:$D,0))</f>
        <v>CO</v>
      </c>
      <c r="H110" s="78">
        <f t="shared" si="1"/>
        <v>8047018857307.9766</v>
      </c>
    </row>
    <row r="111" spans="1:8" hidden="1" x14ac:dyDescent="0.35">
      <c r="A111" s="57" t="s">
        <v>2458</v>
      </c>
      <c r="B111" s="57" t="s">
        <v>2427</v>
      </c>
      <c r="C111" s="57" t="s">
        <v>2428</v>
      </c>
      <c r="D111" s="68">
        <v>8689180.7786578443</v>
      </c>
      <c r="E111" s="57" t="s">
        <v>2429</v>
      </c>
      <c r="F111" s="62" t="str">
        <f>INDEX('Crosswalk Particulates'!$B:$B,MATCH('2017 EPA Data'!A111,'Crosswalk Particulates'!$A:$A,0))</f>
        <v>process-other-industry</v>
      </c>
      <c r="G111" s="66">
        <f>INDEX('Crosswalk Particulates'!$E:$E,MATCH('2017 EPA Data'!$B111,'Crosswalk Particulates'!$D:$D,0))</f>
        <v>0</v>
      </c>
      <c r="H111" s="78">
        <f t="shared" si="1"/>
        <v>0</v>
      </c>
    </row>
    <row r="112" spans="1:8" hidden="1" x14ac:dyDescent="0.35">
      <c r="A112" s="57" t="s">
        <v>2443</v>
      </c>
      <c r="B112" s="57" t="s">
        <v>2459</v>
      </c>
      <c r="C112" s="57" t="s">
        <v>2428</v>
      </c>
      <c r="D112" s="68">
        <v>8553197.3847017437</v>
      </c>
      <c r="E112" s="57" t="s">
        <v>2429</v>
      </c>
      <c r="F112" s="62" t="str">
        <f>INDEX('Crosswalk Particulates'!$B:$B,MATCH('2017 EPA Data'!A112,'Crosswalk Particulates'!$A:$A,0))</f>
        <v>Other-EPA</v>
      </c>
      <c r="G112" s="66">
        <f>INDEX('Crosswalk Particulates'!$E:$E,MATCH('2017 EPA Data'!$B112,'Crosswalk Particulates'!$D:$D,0))</f>
        <v>0</v>
      </c>
      <c r="H112" s="78">
        <f t="shared" si="1"/>
        <v>0</v>
      </c>
    </row>
    <row r="113" spans="1:8" hidden="1" x14ac:dyDescent="0.35">
      <c r="A113" s="57" t="s">
        <v>2438</v>
      </c>
      <c r="B113" s="57" t="s">
        <v>2436</v>
      </c>
      <c r="C113" s="57" t="s">
        <v>2428</v>
      </c>
      <c r="D113" s="68">
        <v>8526553.8829883467</v>
      </c>
      <c r="E113" s="57" t="s">
        <v>2429</v>
      </c>
      <c r="F113" s="62" t="str">
        <f>INDEX('Crosswalk Particulates'!$B:$B,MATCH('2017 EPA Data'!A113,'Crosswalk Particulates'!$A:$A,0))</f>
        <v>Transportation Sector</v>
      </c>
      <c r="G113" s="66">
        <f>INDEX('Crosswalk Particulates'!$E:$E,MATCH('2017 EPA Data'!$B113,'Crosswalk Particulates'!$D:$D,0))</f>
        <v>0</v>
      </c>
      <c r="H113" s="78">
        <f t="shared" si="1"/>
        <v>0</v>
      </c>
    </row>
    <row r="114" spans="1:8" hidden="1" x14ac:dyDescent="0.35">
      <c r="A114" s="57" t="s">
        <v>2437</v>
      </c>
      <c r="B114" s="57" t="s">
        <v>2450</v>
      </c>
      <c r="C114" s="57" t="s">
        <v>2428</v>
      </c>
      <c r="D114" s="68">
        <v>8423764.256490577</v>
      </c>
      <c r="E114" s="57" t="s">
        <v>2429</v>
      </c>
      <c r="F114" s="62" t="str">
        <f>INDEX('Crosswalk Particulates'!$B:$B,MATCH('2017 EPA Data'!A114,'Crosswalk Particulates'!$A:$A,0))</f>
        <v>Other-EPA</v>
      </c>
      <c r="G114" s="66">
        <f>INDEX('Crosswalk Particulates'!$E:$E,MATCH('2017 EPA Data'!$B114,'Crosswalk Particulates'!$D:$D,0))</f>
        <v>0</v>
      </c>
      <c r="H114" s="78">
        <f t="shared" si="1"/>
        <v>0</v>
      </c>
    </row>
    <row r="115" spans="1:8" hidden="1" x14ac:dyDescent="0.35">
      <c r="A115" s="57" t="s">
        <v>2430</v>
      </c>
      <c r="B115" s="57" t="s">
        <v>2427</v>
      </c>
      <c r="C115" s="57" t="s">
        <v>2428</v>
      </c>
      <c r="D115" s="68">
        <v>8410855.961496776</v>
      </c>
      <c r="E115" s="57" t="s">
        <v>2429</v>
      </c>
      <c r="F115" s="62" t="str">
        <f>INDEX('Crosswalk Particulates'!$B:$B,MATCH('2017 EPA Data'!A115,'Crosswalk Particulates'!$A:$A,0))</f>
        <v>process-other-industry</v>
      </c>
      <c r="G115" s="66">
        <f>INDEX('Crosswalk Particulates'!$E:$E,MATCH('2017 EPA Data'!$B115,'Crosswalk Particulates'!$D:$D,0))</f>
        <v>0</v>
      </c>
      <c r="H115" s="78">
        <f t="shared" si="1"/>
        <v>0</v>
      </c>
    </row>
    <row r="116" spans="1:8" hidden="1" x14ac:dyDescent="0.35">
      <c r="A116" s="57" t="s">
        <v>2460</v>
      </c>
      <c r="B116" s="57" t="s">
        <v>2488</v>
      </c>
      <c r="C116" s="57" t="s">
        <v>2428</v>
      </c>
      <c r="D116" s="68">
        <v>8233023.779053553</v>
      </c>
      <c r="E116" s="57" t="s">
        <v>2429</v>
      </c>
      <c r="F116" s="62" t="str">
        <f>INDEX('Crosswalk Particulates'!$B:$B,MATCH('2017 EPA Data'!A116,'Crosswalk Particulates'!$A:$A,0))</f>
        <v>Residential Buildings Sector</v>
      </c>
      <c r="G116" s="66">
        <f>INDEX('Crosswalk Particulates'!$E:$E,MATCH('2017 EPA Data'!$B116,'Crosswalk Particulates'!$D:$D,0))</f>
        <v>0</v>
      </c>
      <c r="H116" s="78">
        <f t="shared" si="1"/>
        <v>0</v>
      </c>
    </row>
    <row r="117" spans="1:8" hidden="1" x14ac:dyDescent="0.35">
      <c r="A117" s="57" t="s">
        <v>2489</v>
      </c>
      <c r="B117" s="57" t="s">
        <v>2490</v>
      </c>
      <c r="C117" s="57" t="s">
        <v>2428</v>
      </c>
      <c r="D117" s="68">
        <v>8225041.7692010002</v>
      </c>
      <c r="E117" s="57" t="s">
        <v>2429</v>
      </c>
      <c r="F117" s="62" t="str">
        <f>INDEX('Crosswalk Particulates'!$B:$B,MATCH('2017 EPA Data'!A117,'Crosswalk Particulates'!$A:$A,0))</f>
        <v>process-chemicals-industry</v>
      </c>
      <c r="G117" s="66">
        <f>INDEX('Crosswalk Particulates'!$E:$E,MATCH('2017 EPA Data'!$B117,'Crosswalk Particulates'!$D:$D,0))</f>
        <v>0</v>
      </c>
      <c r="H117" s="78">
        <f t="shared" si="1"/>
        <v>0</v>
      </c>
    </row>
    <row r="118" spans="1:8" hidden="1" x14ac:dyDescent="0.35">
      <c r="A118" s="57" t="s">
        <v>2461</v>
      </c>
      <c r="B118" s="57" t="s">
        <v>2427</v>
      </c>
      <c r="C118" s="57" t="s">
        <v>2428</v>
      </c>
      <c r="D118" s="68">
        <v>8085583.0742694922</v>
      </c>
      <c r="E118" s="57" t="s">
        <v>2429</v>
      </c>
      <c r="F118" s="62" t="str">
        <f>INDEX('Crosswalk Particulates'!$B:$B,MATCH('2017 EPA Data'!A118,'Crosswalk Particulates'!$A:$A,0))</f>
        <v>process-other-industry</v>
      </c>
      <c r="G118" s="66">
        <f>INDEX('Crosswalk Particulates'!$E:$E,MATCH('2017 EPA Data'!$B118,'Crosswalk Particulates'!$D:$D,0))</f>
        <v>0</v>
      </c>
      <c r="H118" s="78">
        <f t="shared" si="1"/>
        <v>0</v>
      </c>
    </row>
    <row r="119" spans="1:8" hidden="1" x14ac:dyDescent="0.35">
      <c r="A119" s="57" t="s">
        <v>2430</v>
      </c>
      <c r="B119" s="57" t="s">
        <v>2491</v>
      </c>
      <c r="C119" s="57" t="s">
        <v>2428</v>
      </c>
      <c r="D119" s="68">
        <v>8007190.7026380319</v>
      </c>
      <c r="E119" s="57" t="s">
        <v>2429</v>
      </c>
      <c r="F119" s="62" t="str">
        <f>INDEX('Crosswalk Particulates'!$B:$B,MATCH('2017 EPA Data'!A119,'Crosswalk Particulates'!$A:$A,0))</f>
        <v>process-other-industry</v>
      </c>
      <c r="G119" s="66">
        <f>INDEX('Crosswalk Particulates'!$E:$E,MATCH('2017 EPA Data'!$B119,'Crosswalk Particulates'!$D:$D,0))</f>
        <v>0</v>
      </c>
      <c r="H119" s="78">
        <f t="shared" si="1"/>
        <v>0</v>
      </c>
    </row>
    <row r="120" spans="1:8" hidden="1" x14ac:dyDescent="0.35">
      <c r="A120" s="57" t="s">
        <v>2441</v>
      </c>
      <c r="B120" s="57" t="s">
        <v>2448</v>
      </c>
      <c r="C120" s="57" t="s">
        <v>2428</v>
      </c>
      <c r="D120" s="68">
        <v>7901059.6590593485</v>
      </c>
      <c r="E120" s="57" t="s">
        <v>2429</v>
      </c>
      <c r="F120" s="62" t="str">
        <f>INDEX('Crosswalk Particulates'!$B:$B,MATCH('2017 EPA Data'!A120,'Crosswalk Particulates'!$A:$A,0))</f>
        <v>process-other-industry</v>
      </c>
      <c r="G120" s="66">
        <f>INDEX('Crosswalk Particulates'!$E:$E,MATCH('2017 EPA Data'!$B120,'Crosswalk Particulates'!$D:$D,0))</f>
        <v>0</v>
      </c>
      <c r="H120" s="78">
        <f t="shared" si="1"/>
        <v>0</v>
      </c>
    </row>
    <row r="121" spans="1:8" hidden="1" x14ac:dyDescent="0.35">
      <c r="A121" s="57" t="s">
        <v>2458</v>
      </c>
      <c r="B121" s="57" t="s">
        <v>2477</v>
      </c>
      <c r="C121" s="57" t="s">
        <v>2428</v>
      </c>
      <c r="D121" s="68">
        <v>7808763.4828972183</v>
      </c>
      <c r="E121" s="57" t="s">
        <v>2429</v>
      </c>
      <c r="F121" s="62" t="str">
        <f>INDEX('Crosswalk Particulates'!$B:$B,MATCH('2017 EPA Data'!A121,'Crosswalk Particulates'!$A:$A,0))</f>
        <v>process-other-industry</v>
      </c>
      <c r="G121" s="66">
        <f>INDEX('Crosswalk Particulates'!$E:$E,MATCH('2017 EPA Data'!$B121,'Crosswalk Particulates'!$D:$D,0))</f>
        <v>0</v>
      </c>
      <c r="H121" s="78">
        <f t="shared" si="1"/>
        <v>0</v>
      </c>
    </row>
    <row r="122" spans="1:8" hidden="1" x14ac:dyDescent="0.35">
      <c r="A122" s="57" t="s">
        <v>2440</v>
      </c>
      <c r="B122" s="57" t="s">
        <v>2469</v>
      </c>
      <c r="C122" s="57" t="s">
        <v>2428</v>
      </c>
      <c r="D122" s="68">
        <v>7807881.7218195545</v>
      </c>
      <c r="E122" s="57" t="s">
        <v>2429</v>
      </c>
      <c r="F122" s="62" t="str">
        <f>INDEX('Crosswalk Particulates'!$B:$B,MATCH('2017 EPA Data'!A122,'Crosswalk Particulates'!$A:$A,0))</f>
        <v>Other-EPA</v>
      </c>
      <c r="G122" s="66">
        <f>INDEX('Crosswalk Particulates'!$E:$E,MATCH('2017 EPA Data'!$B122,'Crosswalk Particulates'!$D:$D,0))</f>
        <v>0</v>
      </c>
      <c r="H122" s="78">
        <f t="shared" si="1"/>
        <v>0</v>
      </c>
    </row>
    <row r="123" spans="1:8" hidden="1" x14ac:dyDescent="0.35">
      <c r="A123" s="57" t="s">
        <v>2443</v>
      </c>
      <c r="B123" s="57" t="s">
        <v>2436</v>
      </c>
      <c r="C123" s="57" t="s">
        <v>2428</v>
      </c>
      <c r="D123" s="68">
        <v>7595415.0139808496</v>
      </c>
      <c r="E123" s="57" t="s">
        <v>2429</v>
      </c>
      <c r="F123" s="62" t="str">
        <f>INDEX('Crosswalk Particulates'!$B:$B,MATCH('2017 EPA Data'!A123,'Crosswalk Particulates'!$A:$A,0))</f>
        <v>Other-EPA</v>
      </c>
      <c r="G123" s="66">
        <f>INDEX('Crosswalk Particulates'!$E:$E,MATCH('2017 EPA Data'!$B123,'Crosswalk Particulates'!$D:$D,0))</f>
        <v>0</v>
      </c>
      <c r="H123" s="78">
        <f t="shared" si="1"/>
        <v>0</v>
      </c>
    </row>
    <row r="124" spans="1:8" hidden="1" x14ac:dyDescent="0.35">
      <c r="A124" s="57" t="s">
        <v>2492</v>
      </c>
      <c r="B124" s="57" t="s">
        <v>2431</v>
      </c>
      <c r="C124" s="57" t="s">
        <v>2432</v>
      </c>
      <c r="D124" s="68">
        <v>7462354.1087705148</v>
      </c>
      <c r="E124" s="57" t="s">
        <v>2433</v>
      </c>
      <c r="F124" s="62" t="str">
        <f>INDEX('Crosswalk Particulates'!$B:$B,MATCH('2017 EPA Data'!A124,'Crosswalk Particulates'!$A:$A,0))</f>
        <v>Electricity Sector</v>
      </c>
      <c r="G124" s="66">
        <f>INDEX('Crosswalk Particulates'!$E:$E,MATCH('2017 EPA Data'!$B124,'Crosswalk Particulates'!$D:$D,0))</f>
        <v>0</v>
      </c>
      <c r="H124" s="78">
        <f t="shared" si="1"/>
        <v>6769741822872.4365</v>
      </c>
    </row>
    <row r="125" spans="1:8" hidden="1" x14ac:dyDescent="0.35">
      <c r="A125" s="57" t="s">
        <v>2493</v>
      </c>
      <c r="B125" s="57" t="s">
        <v>2431</v>
      </c>
      <c r="C125" s="57" t="s">
        <v>2432</v>
      </c>
      <c r="D125" s="68">
        <v>7445616.1477089003</v>
      </c>
      <c r="E125" s="57" t="s">
        <v>2433</v>
      </c>
      <c r="F125" s="62" t="str">
        <f>INDEX('Crosswalk Particulates'!$B:$B,MATCH('2017 EPA Data'!A125,'Crosswalk Particulates'!$A:$A,0))</f>
        <v>Commercial Buildings Sector</v>
      </c>
      <c r="G125" s="66">
        <f>INDEX('Crosswalk Particulates'!$E:$E,MATCH('2017 EPA Data'!$B125,'Crosswalk Particulates'!$D:$D,0))</f>
        <v>0</v>
      </c>
      <c r="H125" s="78">
        <f t="shared" si="1"/>
        <v>6754557381960.5205</v>
      </c>
    </row>
    <row r="126" spans="1:8" hidden="1" x14ac:dyDescent="0.35">
      <c r="A126" s="57" t="s">
        <v>2449</v>
      </c>
      <c r="B126" s="57" t="s">
        <v>2494</v>
      </c>
      <c r="D126" s="68">
        <v>7301262.6499300003</v>
      </c>
      <c r="E126" s="57" t="s">
        <v>2429</v>
      </c>
      <c r="F126" s="62" t="str">
        <f>INDEX('Crosswalk Particulates'!$B:$B,MATCH('2017 EPA Data'!A126,'Crosswalk Particulates'!$A:$A,0))</f>
        <v>process-other-industry</v>
      </c>
      <c r="G126" s="66">
        <f>INDEX('Crosswalk Particulates'!$E:$E,MATCH('2017 EPA Data'!$B126,'Crosswalk Particulates'!$D:$D,0))</f>
        <v>0</v>
      </c>
      <c r="H126" s="78">
        <f t="shared" si="1"/>
        <v>0</v>
      </c>
    </row>
    <row r="127" spans="1:8" hidden="1" x14ac:dyDescent="0.35">
      <c r="A127" s="57" t="s">
        <v>2476</v>
      </c>
      <c r="B127" s="57" t="s">
        <v>2491</v>
      </c>
      <c r="C127" s="57" t="s">
        <v>2428</v>
      </c>
      <c r="D127" s="68">
        <v>7154106.7479999997</v>
      </c>
      <c r="E127" s="57" t="s">
        <v>2429</v>
      </c>
      <c r="F127" s="62" t="str">
        <f>INDEX('Crosswalk Particulates'!$B:$B,MATCH('2017 EPA Data'!A127,'Crosswalk Particulates'!$A:$A,0))</f>
        <v>Electricity Sector</v>
      </c>
      <c r="G127" s="66">
        <f>INDEX('Crosswalk Particulates'!$E:$E,MATCH('2017 EPA Data'!$B127,'Crosswalk Particulates'!$D:$D,0))</f>
        <v>0</v>
      </c>
      <c r="H127" s="78">
        <f t="shared" si="1"/>
        <v>0</v>
      </c>
    </row>
    <row r="128" spans="1:8" hidden="1" x14ac:dyDescent="0.35">
      <c r="A128" s="57" t="s">
        <v>2453</v>
      </c>
      <c r="B128" s="57" t="s">
        <v>2450</v>
      </c>
      <c r="C128" s="57" t="s">
        <v>2428</v>
      </c>
      <c r="D128" s="68">
        <v>7122697.5984230693</v>
      </c>
      <c r="E128" s="57" t="s">
        <v>2429</v>
      </c>
      <c r="F128" s="62" t="str">
        <f>INDEX('Crosswalk Particulates'!$B:$B,MATCH('2017 EPA Data'!A128,'Crosswalk Particulates'!$A:$A,0))</f>
        <v>process-ngps-industry</v>
      </c>
      <c r="G128" s="66">
        <f>INDEX('Crosswalk Particulates'!$E:$E,MATCH('2017 EPA Data'!$B128,'Crosswalk Particulates'!$D:$D,0))</f>
        <v>0</v>
      </c>
      <c r="H128" s="78">
        <f t="shared" si="1"/>
        <v>0</v>
      </c>
    </row>
    <row r="129" spans="1:8" hidden="1" x14ac:dyDescent="0.35">
      <c r="A129" s="57" t="s">
        <v>2495</v>
      </c>
      <c r="B129" s="57" t="s">
        <v>2431</v>
      </c>
      <c r="C129" s="57" t="s">
        <v>2432</v>
      </c>
      <c r="D129" s="68">
        <v>6887205.5494999997</v>
      </c>
      <c r="E129" s="57" t="s">
        <v>2433</v>
      </c>
      <c r="F129" s="62" t="str">
        <f>INDEX('Crosswalk Particulates'!$B:$B,MATCH('2017 EPA Data'!A129,'Crosswalk Particulates'!$A:$A,0))</f>
        <v>Electricity Sector</v>
      </c>
      <c r="G129" s="66">
        <f>INDEX('Crosswalk Particulates'!$E:$E,MATCH('2017 EPA Data'!$B129,'Crosswalk Particulates'!$D:$D,0))</f>
        <v>0</v>
      </c>
      <c r="H129" s="78">
        <f t="shared" si="1"/>
        <v>6247975206157.9775</v>
      </c>
    </row>
    <row r="130" spans="1:8" hidden="1" x14ac:dyDescent="0.35">
      <c r="A130" s="57" t="s">
        <v>2489</v>
      </c>
      <c r="B130" s="57" t="s">
        <v>2450</v>
      </c>
      <c r="C130" s="57" t="s">
        <v>2428</v>
      </c>
      <c r="D130" s="68">
        <v>6869756.8686564993</v>
      </c>
      <c r="E130" s="57" t="s">
        <v>2429</v>
      </c>
      <c r="F130" s="62" t="str">
        <f>INDEX('Crosswalk Particulates'!$B:$B,MATCH('2017 EPA Data'!A130,'Crosswalk Particulates'!$A:$A,0))</f>
        <v>process-chemicals-industry</v>
      </c>
      <c r="G130" s="66">
        <f>INDEX('Crosswalk Particulates'!$E:$E,MATCH('2017 EPA Data'!$B130,'Crosswalk Particulates'!$D:$D,0))</f>
        <v>0</v>
      </c>
      <c r="H130" s="78">
        <f t="shared" si="1"/>
        <v>0</v>
      </c>
    </row>
    <row r="131" spans="1:8" hidden="1" x14ac:dyDescent="0.35">
      <c r="A131" s="57" t="s">
        <v>2456</v>
      </c>
      <c r="B131" s="57" t="s">
        <v>2435</v>
      </c>
      <c r="C131" s="57" t="s">
        <v>2428</v>
      </c>
      <c r="D131" s="68">
        <v>6840076.3254800262</v>
      </c>
      <c r="E131" s="57" t="s">
        <v>2429</v>
      </c>
      <c r="F131" s="62" t="str">
        <f>INDEX('Crosswalk Particulates'!$B:$B,MATCH('2017 EPA Data'!A131,'Crosswalk Particulates'!$A:$A,0))</f>
        <v>Transportation Sector</v>
      </c>
      <c r="G131" s="66">
        <f>INDEX('Crosswalk Particulates'!$E:$E,MATCH('2017 EPA Data'!$B131,'Crosswalk Particulates'!$D:$D,0))</f>
        <v>0</v>
      </c>
      <c r="H131" s="78">
        <f t="shared" si="1"/>
        <v>0</v>
      </c>
    </row>
    <row r="132" spans="1:8" hidden="1" x14ac:dyDescent="0.35">
      <c r="A132" s="57" t="s">
        <v>2452</v>
      </c>
      <c r="B132" s="57" t="s">
        <v>2436</v>
      </c>
      <c r="C132" s="57" t="s">
        <v>2428</v>
      </c>
      <c r="D132" s="68">
        <v>6819244.150181043</v>
      </c>
      <c r="E132" s="57" t="s">
        <v>2429</v>
      </c>
      <c r="F132" s="62" t="str">
        <f>INDEX('Crosswalk Particulates'!$B:$B,MATCH('2017 EPA Data'!A132,'Crosswalk Particulates'!$A:$A,0))</f>
        <v>Transportation Sector</v>
      </c>
      <c r="G132" s="66">
        <f>INDEX('Crosswalk Particulates'!$E:$E,MATCH('2017 EPA Data'!$B132,'Crosswalk Particulates'!$D:$D,0))</f>
        <v>0</v>
      </c>
      <c r="H132" s="78">
        <f t="shared" ref="H132:H195" si="2">IF(E132="TON",D132/metricton_to_shortton,0)*10^6</f>
        <v>0</v>
      </c>
    </row>
    <row r="133" spans="1:8" hidden="1" x14ac:dyDescent="0.35">
      <c r="A133" s="57" t="s">
        <v>2496</v>
      </c>
      <c r="B133" s="57" t="s">
        <v>2450</v>
      </c>
      <c r="C133" s="57" t="s">
        <v>2428</v>
      </c>
      <c r="D133" s="68">
        <v>6754985.4442236349</v>
      </c>
      <c r="E133" s="57" t="s">
        <v>2429</v>
      </c>
      <c r="F133" s="62" t="str">
        <f>INDEX('Crosswalk Particulates'!$B:$B,MATCH('2017 EPA Data'!A133,'Crosswalk Particulates'!$A:$A,0))</f>
        <v>process-other-industry</v>
      </c>
      <c r="G133" s="66">
        <f>INDEX('Crosswalk Particulates'!$E:$E,MATCH('2017 EPA Data'!$B133,'Crosswalk Particulates'!$D:$D,0))</f>
        <v>0</v>
      </c>
      <c r="H133" s="78">
        <f t="shared" si="2"/>
        <v>0</v>
      </c>
    </row>
    <row r="134" spans="1:8" hidden="1" x14ac:dyDescent="0.35">
      <c r="A134" s="57" t="s">
        <v>2497</v>
      </c>
      <c r="B134" s="57" t="s">
        <v>2450</v>
      </c>
      <c r="C134" s="57" t="s">
        <v>2428</v>
      </c>
      <c r="D134" s="68">
        <v>6749426.7554591661</v>
      </c>
      <c r="E134" s="57" t="s">
        <v>2429</v>
      </c>
      <c r="F134" s="62" t="str">
        <f>INDEX('Crosswalk Particulates'!$B:$B,MATCH('2017 EPA Data'!A134,'Crosswalk Particulates'!$A:$A,0))</f>
        <v>process-other-industry</v>
      </c>
      <c r="G134" s="66">
        <f>INDEX('Crosswalk Particulates'!$E:$E,MATCH('2017 EPA Data'!$B134,'Crosswalk Particulates'!$D:$D,0))</f>
        <v>0</v>
      </c>
      <c r="H134" s="78">
        <f t="shared" si="2"/>
        <v>0</v>
      </c>
    </row>
    <row r="135" spans="1:8" hidden="1" x14ac:dyDescent="0.35">
      <c r="A135" s="57" t="s">
        <v>2464</v>
      </c>
      <c r="B135" s="57" t="s">
        <v>2498</v>
      </c>
      <c r="C135" s="57" t="s">
        <v>2428</v>
      </c>
      <c r="D135" s="68">
        <v>6696172.9886068217</v>
      </c>
      <c r="E135" s="57" t="s">
        <v>2429</v>
      </c>
      <c r="F135" s="62" t="str">
        <f>INDEX('Crosswalk Particulates'!$B:$B,MATCH('2017 EPA Data'!A135,'Crosswalk Particulates'!$A:$A,0))</f>
        <v>process-other-industry</v>
      </c>
      <c r="G135" s="66">
        <f>INDEX('Crosswalk Particulates'!$E:$E,MATCH('2017 EPA Data'!$B135,'Crosswalk Particulates'!$D:$D,0))</f>
        <v>0</v>
      </c>
      <c r="H135" s="78">
        <f t="shared" si="2"/>
        <v>0</v>
      </c>
    </row>
    <row r="136" spans="1:8" hidden="1" x14ac:dyDescent="0.35">
      <c r="A136" s="57" t="s">
        <v>2489</v>
      </c>
      <c r="B136" s="57" t="s">
        <v>2427</v>
      </c>
      <c r="C136" s="57" t="s">
        <v>2428</v>
      </c>
      <c r="D136" s="68">
        <v>6513436.6209743526</v>
      </c>
      <c r="E136" s="57" t="s">
        <v>2429</v>
      </c>
      <c r="F136" s="62" t="str">
        <f>INDEX('Crosswalk Particulates'!$B:$B,MATCH('2017 EPA Data'!A136,'Crosswalk Particulates'!$A:$A,0))</f>
        <v>process-chemicals-industry</v>
      </c>
      <c r="G136" s="66">
        <f>INDEX('Crosswalk Particulates'!$E:$E,MATCH('2017 EPA Data'!$B136,'Crosswalk Particulates'!$D:$D,0))</f>
        <v>0</v>
      </c>
      <c r="H136" s="78">
        <f t="shared" si="2"/>
        <v>0</v>
      </c>
    </row>
    <row r="137" spans="1:8" hidden="1" x14ac:dyDescent="0.35">
      <c r="A137" s="57" t="s">
        <v>2496</v>
      </c>
      <c r="B137" s="57" t="s">
        <v>2439</v>
      </c>
      <c r="C137" s="57" t="s">
        <v>2428</v>
      </c>
      <c r="D137" s="68">
        <v>6443394.1613294547</v>
      </c>
      <c r="E137" s="57" t="s">
        <v>2429</v>
      </c>
      <c r="F137" s="62" t="str">
        <f>INDEX('Crosswalk Particulates'!$B:$B,MATCH('2017 EPA Data'!A137,'Crosswalk Particulates'!$A:$A,0))</f>
        <v>process-other-industry</v>
      </c>
      <c r="G137" s="66">
        <f>INDEX('Crosswalk Particulates'!$E:$E,MATCH('2017 EPA Data'!$B137,'Crosswalk Particulates'!$D:$D,0))</f>
        <v>0</v>
      </c>
      <c r="H137" s="78">
        <f t="shared" si="2"/>
        <v>0</v>
      </c>
    </row>
    <row r="138" spans="1:8" hidden="1" x14ac:dyDescent="0.35">
      <c r="A138" s="57" t="s">
        <v>2470</v>
      </c>
      <c r="B138" s="57" t="s">
        <v>2439</v>
      </c>
      <c r="C138" s="57" t="s">
        <v>2428</v>
      </c>
      <c r="D138" s="68">
        <v>6340195.9073980954</v>
      </c>
      <c r="E138" s="57" t="s">
        <v>2429</v>
      </c>
      <c r="F138" s="62" t="str">
        <f>INDEX('Crosswalk Particulates'!$B:$B,MATCH('2017 EPA Data'!A138,'Crosswalk Particulates'!$A:$A,0))</f>
        <v>process-waste-industry</v>
      </c>
      <c r="G138" s="66">
        <f>INDEX('Crosswalk Particulates'!$E:$E,MATCH('2017 EPA Data'!$B138,'Crosswalk Particulates'!$D:$D,0))</f>
        <v>0</v>
      </c>
      <c r="H138" s="78">
        <f t="shared" si="2"/>
        <v>0</v>
      </c>
    </row>
    <row r="139" spans="1:8" hidden="1" x14ac:dyDescent="0.35">
      <c r="A139" s="57" t="s">
        <v>2470</v>
      </c>
      <c r="B139" s="57" t="s">
        <v>2469</v>
      </c>
      <c r="C139" s="57" t="s">
        <v>2428</v>
      </c>
      <c r="D139" s="68">
        <v>6326070.3035320239</v>
      </c>
      <c r="E139" s="57" t="s">
        <v>2429</v>
      </c>
      <c r="F139" s="62" t="str">
        <f>INDEX('Crosswalk Particulates'!$B:$B,MATCH('2017 EPA Data'!A139,'Crosswalk Particulates'!$A:$A,0))</f>
        <v>process-waste-industry</v>
      </c>
      <c r="G139" s="66">
        <f>INDEX('Crosswalk Particulates'!$E:$E,MATCH('2017 EPA Data'!$B139,'Crosswalk Particulates'!$D:$D,0))</f>
        <v>0</v>
      </c>
      <c r="H139" s="78">
        <f t="shared" si="2"/>
        <v>0</v>
      </c>
    </row>
    <row r="140" spans="1:8" hidden="1" x14ac:dyDescent="0.35">
      <c r="A140" s="57" t="s">
        <v>2441</v>
      </c>
      <c r="B140" s="57" t="s">
        <v>2499</v>
      </c>
      <c r="C140" s="57" t="s">
        <v>2428</v>
      </c>
      <c r="D140" s="68">
        <v>6200724.8226357959</v>
      </c>
      <c r="E140" s="57" t="s">
        <v>2429</v>
      </c>
      <c r="F140" s="62" t="str">
        <f>INDEX('Crosswalk Particulates'!$B:$B,MATCH('2017 EPA Data'!A140,'Crosswalk Particulates'!$A:$A,0))</f>
        <v>process-other-industry</v>
      </c>
      <c r="G140" s="66">
        <f>INDEX('Crosswalk Particulates'!$E:$E,MATCH('2017 EPA Data'!$B140,'Crosswalk Particulates'!$D:$D,0))</f>
        <v>0</v>
      </c>
      <c r="H140" s="78">
        <f t="shared" si="2"/>
        <v>0</v>
      </c>
    </row>
    <row r="141" spans="1:8" hidden="1" x14ac:dyDescent="0.35">
      <c r="A141" s="57" t="s">
        <v>2496</v>
      </c>
      <c r="B141" s="57" t="s">
        <v>2444</v>
      </c>
      <c r="C141" s="57" t="s">
        <v>2428</v>
      </c>
      <c r="D141" s="68">
        <v>6085138.2790566813</v>
      </c>
      <c r="E141" s="57" t="s">
        <v>2429</v>
      </c>
      <c r="F141" s="62" t="str">
        <f>INDEX('Crosswalk Particulates'!$B:$B,MATCH('2017 EPA Data'!A141,'Crosswalk Particulates'!$A:$A,0))</f>
        <v>process-other-industry</v>
      </c>
      <c r="G141" s="66">
        <f>INDEX('Crosswalk Particulates'!$E:$E,MATCH('2017 EPA Data'!$B141,'Crosswalk Particulates'!$D:$D,0))</f>
        <v>0</v>
      </c>
      <c r="H141" s="78">
        <f t="shared" si="2"/>
        <v>0</v>
      </c>
    </row>
    <row r="142" spans="1:8" hidden="1" x14ac:dyDescent="0.35">
      <c r="A142" s="57" t="s">
        <v>2465</v>
      </c>
      <c r="B142" s="57" t="s">
        <v>2439</v>
      </c>
      <c r="C142" s="57" t="s">
        <v>2428</v>
      </c>
      <c r="D142" s="68">
        <v>5941765.279761795</v>
      </c>
      <c r="E142" s="57" t="s">
        <v>2429</v>
      </c>
      <c r="F142" s="62" t="str">
        <f>INDEX('Crosswalk Particulates'!$B:$B,MATCH('2017 EPA Data'!A142,'Crosswalk Particulates'!$A:$A,0))</f>
        <v>Transportation Sector</v>
      </c>
      <c r="G142" s="66">
        <f>INDEX('Crosswalk Particulates'!$E:$E,MATCH('2017 EPA Data'!$B142,'Crosswalk Particulates'!$D:$D,0))</f>
        <v>0</v>
      </c>
      <c r="H142" s="78">
        <f t="shared" si="2"/>
        <v>0</v>
      </c>
    </row>
    <row r="143" spans="1:8" hidden="1" x14ac:dyDescent="0.35">
      <c r="A143" s="57" t="s">
        <v>2500</v>
      </c>
      <c r="B143" s="57" t="s">
        <v>2501</v>
      </c>
      <c r="C143" s="57" t="s">
        <v>2468</v>
      </c>
      <c r="D143" s="68">
        <v>5767265.4430713002</v>
      </c>
      <c r="E143" s="57" t="s">
        <v>2433</v>
      </c>
      <c r="F143" s="62" t="str">
        <f>INDEX('Crosswalk Particulates'!$B:$B,MATCH('2017 EPA Data'!A143,'Crosswalk Particulates'!$A:$A,0))</f>
        <v>Other-EPA</v>
      </c>
      <c r="G143" s="66" t="str">
        <f>INDEX('Crosswalk Particulates'!$E:$E,MATCH('2017 EPA Data'!$B143,'Crosswalk Particulates'!$D:$D,0))</f>
        <v>PM10</v>
      </c>
      <c r="H143" s="78">
        <f t="shared" si="2"/>
        <v>5231981423620.6699</v>
      </c>
    </row>
    <row r="144" spans="1:8" hidden="1" x14ac:dyDescent="0.35">
      <c r="A144" s="57" t="s">
        <v>2441</v>
      </c>
      <c r="B144" s="57" t="s">
        <v>2442</v>
      </c>
      <c r="C144" s="57" t="s">
        <v>2428</v>
      </c>
      <c r="D144" s="68">
        <v>5651338.6424050685</v>
      </c>
      <c r="E144" s="57" t="s">
        <v>2429</v>
      </c>
      <c r="F144" s="62" t="str">
        <f>INDEX('Crosswalk Particulates'!$B:$B,MATCH('2017 EPA Data'!A144,'Crosswalk Particulates'!$A:$A,0))</f>
        <v>process-other-industry</v>
      </c>
      <c r="G144" s="66">
        <f>INDEX('Crosswalk Particulates'!$E:$E,MATCH('2017 EPA Data'!$B144,'Crosswalk Particulates'!$D:$D,0))</f>
        <v>0</v>
      </c>
      <c r="H144" s="78">
        <f t="shared" si="2"/>
        <v>0</v>
      </c>
    </row>
    <row r="145" spans="1:8" hidden="1" x14ac:dyDescent="0.35">
      <c r="A145" s="57" t="s">
        <v>2445</v>
      </c>
      <c r="B145" s="57" t="s">
        <v>2446</v>
      </c>
      <c r="C145" s="57" t="s">
        <v>2428</v>
      </c>
      <c r="D145" s="68">
        <v>5570035.2955202973</v>
      </c>
      <c r="E145" s="57" t="s">
        <v>2429</v>
      </c>
      <c r="F145" s="62" t="str">
        <f>INDEX('Crosswalk Particulates'!$B:$B,MATCH('2017 EPA Data'!A145,'Crosswalk Particulates'!$A:$A,0))</f>
        <v>Other-EPA</v>
      </c>
      <c r="G145" s="66">
        <f>INDEX('Crosswalk Particulates'!$E:$E,MATCH('2017 EPA Data'!$B145,'Crosswalk Particulates'!$D:$D,0))</f>
        <v>0</v>
      </c>
      <c r="H145" s="78">
        <f t="shared" si="2"/>
        <v>0</v>
      </c>
    </row>
    <row r="146" spans="1:8" hidden="1" x14ac:dyDescent="0.35">
      <c r="A146" s="57" t="s">
        <v>2453</v>
      </c>
      <c r="B146" s="57" t="s">
        <v>2436</v>
      </c>
      <c r="C146" s="57" t="s">
        <v>2428</v>
      </c>
      <c r="D146" s="68">
        <v>5497442.3622808475</v>
      </c>
      <c r="E146" s="57" t="s">
        <v>2429</v>
      </c>
      <c r="F146" s="62" t="str">
        <f>INDEX('Crosswalk Particulates'!$B:$B,MATCH('2017 EPA Data'!A146,'Crosswalk Particulates'!$A:$A,0))</f>
        <v>process-ngps-industry</v>
      </c>
      <c r="G146" s="66">
        <f>INDEX('Crosswalk Particulates'!$E:$E,MATCH('2017 EPA Data'!$B146,'Crosswalk Particulates'!$D:$D,0))</f>
        <v>0</v>
      </c>
      <c r="H146" s="78">
        <f t="shared" si="2"/>
        <v>0</v>
      </c>
    </row>
    <row r="147" spans="1:8" hidden="1" x14ac:dyDescent="0.35">
      <c r="A147" s="57" t="s">
        <v>2460</v>
      </c>
      <c r="B147" s="57" t="s">
        <v>2439</v>
      </c>
      <c r="C147" s="57" t="s">
        <v>2428</v>
      </c>
      <c r="D147" s="68">
        <v>5437318.2785786213</v>
      </c>
      <c r="E147" s="57" t="s">
        <v>2429</v>
      </c>
      <c r="F147" s="62" t="str">
        <f>INDEX('Crosswalk Particulates'!$B:$B,MATCH('2017 EPA Data'!A147,'Crosswalk Particulates'!$A:$A,0))</f>
        <v>Residential Buildings Sector</v>
      </c>
      <c r="G147" s="66">
        <f>INDEX('Crosswalk Particulates'!$E:$E,MATCH('2017 EPA Data'!$B147,'Crosswalk Particulates'!$D:$D,0))</f>
        <v>0</v>
      </c>
      <c r="H147" s="78">
        <f t="shared" si="2"/>
        <v>0</v>
      </c>
    </row>
    <row r="148" spans="1:8" hidden="1" x14ac:dyDescent="0.35">
      <c r="A148" s="57" t="s">
        <v>2449</v>
      </c>
      <c r="B148" s="57" t="s">
        <v>2436</v>
      </c>
      <c r="C148" s="57" t="s">
        <v>2428</v>
      </c>
      <c r="D148" s="68">
        <v>5431202.5576082775</v>
      </c>
      <c r="E148" s="57" t="s">
        <v>2429</v>
      </c>
      <c r="F148" s="62" t="str">
        <f>INDEX('Crosswalk Particulates'!$B:$B,MATCH('2017 EPA Data'!A148,'Crosswalk Particulates'!$A:$A,0))</f>
        <v>process-other-industry</v>
      </c>
      <c r="G148" s="66">
        <f>INDEX('Crosswalk Particulates'!$E:$E,MATCH('2017 EPA Data'!$B148,'Crosswalk Particulates'!$D:$D,0))</f>
        <v>0</v>
      </c>
      <c r="H148" s="78">
        <f t="shared" si="2"/>
        <v>0</v>
      </c>
    </row>
    <row r="149" spans="1:8" hidden="1" x14ac:dyDescent="0.35">
      <c r="A149" s="57" t="s">
        <v>2502</v>
      </c>
      <c r="B149" s="57" t="s">
        <v>2436</v>
      </c>
      <c r="C149" s="57" t="s">
        <v>2428</v>
      </c>
      <c r="D149" s="68">
        <v>5411336.7741752472</v>
      </c>
      <c r="E149" s="57" t="s">
        <v>2429</v>
      </c>
      <c r="F149" s="62" t="str">
        <f>INDEX('Crosswalk Particulates'!$B:$B,MATCH('2017 EPA Data'!A149,'Crosswalk Particulates'!$A:$A,0))</f>
        <v>Other-EPA</v>
      </c>
      <c r="G149" s="66">
        <f>INDEX('Crosswalk Particulates'!$E:$E,MATCH('2017 EPA Data'!$B149,'Crosswalk Particulates'!$D:$D,0))</f>
        <v>0</v>
      </c>
      <c r="H149" s="78">
        <f t="shared" si="2"/>
        <v>0</v>
      </c>
    </row>
    <row r="150" spans="1:8" hidden="1" x14ac:dyDescent="0.35">
      <c r="A150" s="57" t="s">
        <v>2440</v>
      </c>
      <c r="B150" s="57" t="s">
        <v>2478</v>
      </c>
      <c r="C150" s="57" t="s">
        <v>2428</v>
      </c>
      <c r="D150" s="68">
        <v>5409968.9185239868</v>
      </c>
      <c r="E150" s="57" t="s">
        <v>2429</v>
      </c>
      <c r="F150" s="62" t="str">
        <f>INDEX('Crosswalk Particulates'!$B:$B,MATCH('2017 EPA Data'!A150,'Crosswalk Particulates'!$A:$A,0))</f>
        <v>Other-EPA</v>
      </c>
      <c r="G150" s="66">
        <f>INDEX('Crosswalk Particulates'!$E:$E,MATCH('2017 EPA Data'!$B150,'Crosswalk Particulates'!$D:$D,0))</f>
        <v>0</v>
      </c>
      <c r="H150" s="78">
        <f t="shared" si="2"/>
        <v>0</v>
      </c>
    </row>
    <row r="151" spans="1:8" hidden="1" x14ac:dyDescent="0.35">
      <c r="A151" s="57" t="s">
        <v>2470</v>
      </c>
      <c r="B151" s="57" t="s">
        <v>2491</v>
      </c>
      <c r="C151" s="57" t="s">
        <v>2428</v>
      </c>
      <c r="D151" s="68">
        <v>5387957.6414595218</v>
      </c>
      <c r="E151" s="57" t="s">
        <v>2429</v>
      </c>
      <c r="F151" s="62" t="str">
        <f>INDEX('Crosswalk Particulates'!$B:$B,MATCH('2017 EPA Data'!A151,'Crosswalk Particulates'!$A:$A,0))</f>
        <v>process-waste-industry</v>
      </c>
      <c r="G151" s="66">
        <f>INDEX('Crosswalk Particulates'!$E:$E,MATCH('2017 EPA Data'!$B151,'Crosswalk Particulates'!$D:$D,0))</f>
        <v>0</v>
      </c>
      <c r="H151" s="78">
        <f t="shared" si="2"/>
        <v>0</v>
      </c>
    </row>
    <row r="152" spans="1:8" hidden="1" x14ac:dyDescent="0.35">
      <c r="A152" s="57" t="s">
        <v>2441</v>
      </c>
      <c r="B152" s="57" t="s">
        <v>2455</v>
      </c>
      <c r="C152" s="57" t="s">
        <v>2428</v>
      </c>
      <c r="D152" s="68">
        <v>5340494.7980197109</v>
      </c>
      <c r="E152" s="57" t="s">
        <v>2429</v>
      </c>
      <c r="F152" s="62" t="str">
        <f>INDEX('Crosswalk Particulates'!$B:$B,MATCH('2017 EPA Data'!A152,'Crosswalk Particulates'!$A:$A,0))</f>
        <v>process-other-industry</v>
      </c>
      <c r="G152" s="66">
        <f>INDEX('Crosswalk Particulates'!$E:$E,MATCH('2017 EPA Data'!$B152,'Crosswalk Particulates'!$D:$D,0))</f>
        <v>0</v>
      </c>
      <c r="H152" s="78">
        <f t="shared" si="2"/>
        <v>0</v>
      </c>
    </row>
    <row r="153" spans="1:8" hidden="1" x14ac:dyDescent="0.35">
      <c r="A153" s="57" t="s">
        <v>2503</v>
      </c>
      <c r="B153" s="57" t="s">
        <v>2490</v>
      </c>
      <c r="C153" s="57" t="s">
        <v>2428</v>
      </c>
      <c r="D153" s="68">
        <v>5238886.3593049999</v>
      </c>
      <c r="E153" s="57" t="s">
        <v>2429</v>
      </c>
      <c r="F153" s="62" t="str">
        <f>INDEX('Crosswalk Particulates'!$B:$B,MATCH('2017 EPA Data'!A153,'Crosswalk Particulates'!$A:$A,0))</f>
        <v>process-ngps-industry</v>
      </c>
      <c r="G153" s="66">
        <f>INDEX('Crosswalk Particulates'!$E:$E,MATCH('2017 EPA Data'!$B153,'Crosswalk Particulates'!$D:$D,0))</f>
        <v>0</v>
      </c>
      <c r="H153" s="78">
        <f t="shared" si="2"/>
        <v>0</v>
      </c>
    </row>
    <row r="154" spans="1:8" hidden="1" x14ac:dyDescent="0.35">
      <c r="A154" s="57" t="s">
        <v>2440</v>
      </c>
      <c r="B154" s="57" t="s">
        <v>2479</v>
      </c>
      <c r="C154" s="57" t="s">
        <v>2428</v>
      </c>
      <c r="D154" s="68">
        <v>5217279.2435400505</v>
      </c>
      <c r="E154" s="57" t="s">
        <v>2429</v>
      </c>
      <c r="F154" s="62" t="str">
        <f>INDEX('Crosswalk Particulates'!$B:$B,MATCH('2017 EPA Data'!A154,'Crosswalk Particulates'!$A:$A,0))</f>
        <v>Other-EPA</v>
      </c>
      <c r="G154" s="66">
        <f>INDEX('Crosswalk Particulates'!$E:$E,MATCH('2017 EPA Data'!$B154,'Crosswalk Particulates'!$D:$D,0))</f>
        <v>0</v>
      </c>
      <c r="H154" s="78">
        <f t="shared" si="2"/>
        <v>0</v>
      </c>
    </row>
    <row r="155" spans="1:8" hidden="1" x14ac:dyDescent="0.35">
      <c r="A155" s="57" t="s">
        <v>2502</v>
      </c>
      <c r="B155" s="57" t="s">
        <v>2435</v>
      </c>
      <c r="C155" s="57" t="s">
        <v>2428</v>
      </c>
      <c r="D155" s="68">
        <v>5195775.9901621006</v>
      </c>
      <c r="E155" s="57" t="s">
        <v>2429</v>
      </c>
      <c r="F155" s="62" t="str">
        <f>INDEX('Crosswalk Particulates'!$B:$B,MATCH('2017 EPA Data'!A155,'Crosswalk Particulates'!$A:$A,0))</f>
        <v>Other-EPA</v>
      </c>
      <c r="G155" s="66">
        <f>INDEX('Crosswalk Particulates'!$E:$E,MATCH('2017 EPA Data'!$B155,'Crosswalk Particulates'!$D:$D,0))</f>
        <v>0</v>
      </c>
      <c r="H155" s="78">
        <f t="shared" si="2"/>
        <v>0</v>
      </c>
    </row>
    <row r="156" spans="1:8" hidden="1" x14ac:dyDescent="0.35">
      <c r="A156" s="57" t="s">
        <v>2460</v>
      </c>
      <c r="B156" s="57" t="s">
        <v>2448</v>
      </c>
      <c r="C156" s="57" t="s">
        <v>2428</v>
      </c>
      <c r="D156" s="68">
        <v>5172159.6238793302</v>
      </c>
      <c r="E156" s="57" t="s">
        <v>2429</v>
      </c>
      <c r="F156" s="62" t="str">
        <f>INDEX('Crosswalk Particulates'!$B:$B,MATCH('2017 EPA Data'!A156,'Crosswalk Particulates'!$A:$A,0))</f>
        <v>Residential Buildings Sector</v>
      </c>
      <c r="G156" s="66">
        <f>INDEX('Crosswalk Particulates'!$E:$E,MATCH('2017 EPA Data'!$B156,'Crosswalk Particulates'!$D:$D,0))</f>
        <v>0</v>
      </c>
      <c r="H156" s="78">
        <f t="shared" si="2"/>
        <v>0</v>
      </c>
    </row>
    <row r="157" spans="1:8" hidden="1" x14ac:dyDescent="0.35">
      <c r="A157" s="57" t="s">
        <v>2443</v>
      </c>
      <c r="B157" s="57" t="s">
        <v>2469</v>
      </c>
      <c r="C157" s="57" t="s">
        <v>2428</v>
      </c>
      <c r="D157" s="68">
        <v>5135778.1654773643</v>
      </c>
      <c r="E157" s="57" t="s">
        <v>2429</v>
      </c>
      <c r="F157" s="62" t="str">
        <f>INDEX('Crosswalk Particulates'!$B:$B,MATCH('2017 EPA Data'!A157,'Crosswalk Particulates'!$A:$A,0))</f>
        <v>Other-EPA</v>
      </c>
      <c r="G157" s="66">
        <f>INDEX('Crosswalk Particulates'!$E:$E,MATCH('2017 EPA Data'!$B157,'Crosswalk Particulates'!$D:$D,0))</f>
        <v>0</v>
      </c>
      <c r="H157" s="78">
        <f t="shared" si="2"/>
        <v>0</v>
      </c>
    </row>
    <row r="158" spans="1:8" hidden="1" x14ac:dyDescent="0.35">
      <c r="A158" s="57" t="s">
        <v>2449</v>
      </c>
      <c r="B158" s="57" t="s">
        <v>2491</v>
      </c>
      <c r="C158" s="57" t="s">
        <v>2428</v>
      </c>
      <c r="D158" s="68">
        <v>5084725.5464361003</v>
      </c>
      <c r="E158" s="57" t="s">
        <v>2429</v>
      </c>
      <c r="F158" s="62" t="str">
        <f>INDEX('Crosswalk Particulates'!$B:$B,MATCH('2017 EPA Data'!A158,'Crosswalk Particulates'!$A:$A,0))</f>
        <v>process-other-industry</v>
      </c>
      <c r="G158" s="66">
        <f>INDEX('Crosswalk Particulates'!$E:$E,MATCH('2017 EPA Data'!$B158,'Crosswalk Particulates'!$D:$D,0))</f>
        <v>0</v>
      </c>
      <c r="H158" s="78">
        <f t="shared" si="2"/>
        <v>0</v>
      </c>
    </row>
    <row r="159" spans="1:8" hidden="1" x14ac:dyDescent="0.35">
      <c r="A159" s="57" t="s">
        <v>2462</v>
      </c>
      <c r="B159" s="57" t="s">
        <v>2436</v>
      </c>
      <c r="C159" s="57" t="s">
        <v>2428</v>
      </c>
      <c r="D159" s="68">
        <v>5047189.4315787004</v>
      </c>
      <c r="E159" s="57" t="s">
        <v>2429</v>
      </c>
      <c r="F159" s="62" t="str">
        <f>INDEX('Crosswalk Particulates'!$B:$B,MATCH('2017 EPA Data'!A159,'Crosswalk Particulates'!$A:$A,0))</f>
        <v>industry-fuel-natural gas</v>
      </c>
      <c r="G159" s="66">
        <f>INDEX('Crosswalk Particulates'!$E:$E,MATCH('2017 EPA Data'!$B159,'Crosswalk Particulates'!$D:$D,0))</f>
        <v>0</v>
      </c>
      <c r="H159" s="78">
        <f t="shared" si="2"/>
        <v>0</v>
      </c>
    </row>
    <row r="160" spans="1:8" hidden="1" x14ac:dyDescent="0.35">
      <c r="A160" s="57" t="s">
        <v>2476</v>
      </c>
      <c r="B160" s="57" t="s">
        <v>2504</v>
      </c>
      <c r="C160" s="57" t="s">
        <v>2428</v>
      </c>
      <c r="D160" s="68">
        <v>4982270.7257500999</v>
      </c>
      <c r="E160" s="57" t="s">
        <v>2429</v>
      </c>
      <c r="F160" s="62" t="str">
        <f>INDEX('Crosswalk Particulates'!$B:$B,MATCH('2017 EPA Data'!A160,'Crosswalk Particulates'!$A:$A,0))</f>
        <v>Electricity Sector</v>
      </c>
      <c r="G160" s="66">
        <f>INDEX('Crosswalk Particulates'!$E:$E,MATCH('2017 EPA Data'!$B160,'Crosswalk Particulates'!$D:$D,0))</f>
        <v>0</v>
      </c>
      <c r="H160" s="78">
        <f t="shared" si="2"/>
        <v>0</v>
      </c>
    </row>
    <row r="161" spans="1:8" hidden="1" x14ac:dyDescent="0.35">
      <c r="A161" s="57" t="s">
        <v>2460</v>
      </c>
      <c r="B161" s="57" t="s">
        <v>2459</v>
      </c>
      <c r="C161" s="57" t="s">
        <v>2428</v>
      </c>
      <c r="D161" s="68">
        <v>4827568.9284417378</v>
      </c>
      <c r="E161" s="57" t="s">
        <v>2429</v>
      </c>
      <c r="F161" s="62" t="str">
        <f>INDEX('Crosswalk Particulates'!$B:$B,MATCH('2017 EPA Data'!A161,'Crosswalk Particulates'!$A:$A,0))</f>
        <v>Residential Buildings Sector</v>
      </c>
      <c r="G161" s="66">
        <f>INDEX('Crosswalk Particulates'!$E:$E,MATCH('2017 EPA Data'!$B161,'Crosswalk Particulates'!$D:$D,0))</f>
        <v>0</v>
      </c>
      <c r="H161" s="78">
        <f t="shared" si="2"/>
        <v>0</v>
      </c>
    </row>
    <row r="162" spans="1:8" hidden="1" x14ac:dyDescent="0.35">
      <c r="A162" s="57" t="s">
        <v>2457</v>
      </c>
      <c r="B162" s="57" t="s">
        <v>2455</v>
      </c>
      <c r="C162" s="57" t="s">
        <v>2428</v>
      </c>
      <c r="D162" s="68">
        <v>4768470.1125640487</v>
      </c>
      <c r="E162" s="57" t="s">
        <v>2429</v>
      </c>
      <c r="F162" s="62" t="str">
        <f>INDEX('Crosswalk Particulates'!$B:$B,MATCH('2017 EPA Data'!A162,'Crosswalk Particulates'!$A:$A,0))</f>
        <v>process-other-industry</v>
      </c>
      <c r="G162" s="66">
        <f>INDEX('Crosswalk Particulates'!$E:$E,MATCH('2017 EPA Data'!$B162,'Crosswalk Particulates'!$D:$D,0))</f>
        <v>0</v>
      </c>
      <c r="H162" s="78">
        <f t="shared" si="2"/>
        <v>0</v>
      </c>
    </row>
    <row r="163" spans="1:8" hidden="1" x14ac:dyDescent="0.35">
      <c r="A163" s="57" t="s">
        <v>2503</v>
      </c>
      <c r="B163" s="57" t="s">
        <v>2505</v>
      </c>
      <c r="C163" s="57" t="s">
        <v>2428</v>
      </c>
      <c r="D163" s="68">
        <v>4671270.9152800003</v>
      </c>
      <c r="E163" s="57" t="s">
        <v>2429</v>
      </c>
      <c r="F163" s="62" t="str">
        <f>INDEX('Crosswalk Particulates'!$B:$B,MATCH('2017 EPA Data'!A163,'Crosswalk Particulates'!$A:$A,0))</f>
        <v>process-ngps-industry</v>
      </c>
      <c r="G163" s="66">
        <f>INDEX('Crosswalk Particulates'!$E:$E,MATCH('2017 EPA Data'!$B163,'Crosswalk Particulates'!$D:$D,0))</f>
        <v>0</v>
      </c>
      <c r="H163" s="78">
        <f t="shared" si="2"/>
        <v>0</v>
      </c>
    </row>
    <row r="164" spans="1:8" hidden="1" x14ac:dyDescent="0.35">
      <c r="A164" s="57" t="s">
        <v>2437</v>
      </c>
      <c r="B164" s="57" t="s">
        <v>2467</v>
      </c>
      <c r="C164" s="57" t="s">
        <v>2468</v>
      </c>
      <c r="D164" s="68">
        <v>4577921.7780738436</v>
      </c>
      <c r="E164" s="57" t="s">
        <v>2433</v>
      </c>
      <c r="F164" s="62" t="str">
        <f>INDEX('Crosswalk Particulates'!$B:$B,MATCH('2017 EPA Data'!A164,'Crosswalk Particulates'!$A:$A,0))</f>
        <v>Other-EPA</v>
      </c>
      <c r="G164" s="66" t="str">
        <f>INDEX('Crosswalk Particulates'!$E:$E,MATCH('2017 EPA Data'!$B164,'Crosswalk Particulates'!$D:$D,0))</f>
        <v>VOC</v>
      </c>
      <c r="H164" s="78">
        <f t="shared" si="2"/>
        <v>4153025716970.5835</v>
      </c>
    </row>
    <row r="165" spans="1:8" hidden="1" x14ac:dyDescent="0.35">
      <c r="A165" s="57" t="s">
        <v>2470</v>
      </c>
      <c r="B165" s="57" t="s">
        <v>2435</v>
      </c>
      <c r="C165" s="57" t="s">
        <v>2428</v>
      </c>
      <c r="D165" s="68">
        <v>4505132.1778759249</v>
      </c>
      <c r="E165" s="57" t="s">
        <v>2429</v>
      </c>
      <c r="F165" s="62" t="str">
        <f>INDEX('Crosswalk Particulates'!$B:$B,MATCH('2017 EPA Data'!A165,'Crosswalk Particulates'!$A:$A,0))</f>
        <v>process-waste-industry</v>
      </c>
      <c r="G165" s="66">
        <f>INDEX('Crosswalk Particulates'!$E:$E,MATCH('2017 EPA Data'!$B165,'Crosswalk Particulates'!$D:$D,0))</f>
        <v>0</v>
      </c>
      <c r="H165" s="78">
        <f t="shared" si="2"/>
        <v>0</v>
      </c>
    </row>
    <row r="166" spans="1:8" hidden="1" x14ac:dyDescent="0.35">
      <c r="A166" s="57" t="s">
        <v>2497</v>
      </c>
      <c r="B166" s="57" t="s">
        <v>2439</v>
      </c>
      <c r="C166" s="57" t="s">
        <v>2428</v>
      </c>
      <c r="D166" s="68">
        <v>4458194.0971292919</v>
      </c>
      <c r="E166" s="57" t="s">
        <v>2429</v>
      </c>
      <c r="F166" s="62" t="str">
        <f>INDEX('Crosswalk Particulates'!$B:$B,MATCH('2017 EPA Data'!A166,'Crosswalk Particulates'!$A:$A,0))</f>
        <v>process-other-industry</v>
      </c>
      <c r="G166" s="66">
        <f>INDEX('Crosswalk Particulates'!$E:$E,MATCH('2017 EPA Data'!$B166,'Crosswalk Particulates'!$D:$D,0))</f>
        <v>0</v>
      </c>
      <c r="H166" s="78">
        <f t="shared" si="2"/>
        <v>0</v>
      </c>
    </row>
    <row r="167" spans="1:8" hidden="1" x14ac:dyDescent="0.35">
      <c r="A167" s="57" t="s">
        <v>2506</v>
      </c>
      <c r="B167" s="57" t="s">
        <v>2450</v>
      </c>
      <c r="C167" s="57" t="s">
        <v>2428</v>
      </c>
      <c r="D167" s="68">
        <v>4377871.0032027774</v>
      </c>
      <c r="E167" s="57" t="s">
        <v>2429</v>
      </c>
      <c r="F167" s="62" t="str">
        <f>INDEX('Crosswalk Particulates'!$B:$B,MATCH('2017 EPA Data'!A167,'Crosswalk Particulates'!$A:$A,0))</f>
        <v>process-other-industry</v>
      </c>
      <c r="G167" s="66">
        <f>INDEX('Crosswalk Particulates'!$E:$E,MATCH('2017 EPA Data'!$B167,'Crosswalk Particulates'!$D:$D,0))</f>
        <v>0</v>
      </c>
      <c r="H167" s="78">
        <f t="shared" si="2"/>
        <v>0</v>
      </c>
    </row>
    <row r="168" spans="1:8" hidden="1" x14ac:dyDescent="0.35">
      <c r="A168" s="57" t="s">
        <v>2507</v>
      </c>
      <c r="B168" s="57" t="s">
        <v>2491</v>
      </c>
      <c r="C168" s="57" t="s">
        <v>2428</v>
      </c>
      <c r="D168" s="68">
        <v>4369400.3433320001</v>
      </c>
      <c r="E168" s="57" t="s">
        <v>2429</v>
      </c>
      <c r="F168" s="62" t="str">
        <f>INDEX('Crosswalk Particulates'!$B:$B,MATCH('2017 EPA Data'!A168,'Crosswalk Particulates'!$A:$A,0))</f>
        <v>industry-fuel-coal</v>
      </c>
      <c r="G168" s="66">
        <f>INDEX('Crosswalk Particulates'!$E:$E,MATCH('2017 EPA Data'!$B168,'Crosswalk Particulates'!$D:$D,0))</f>
        <v>0</v>
      </c>
      <c r="H168" s="78">
        <f t="shared" si="2"/>
        <v>0</v>
      </c>
    </row>
    <row r="169" spans="1:8" hidden="1" x14ac:dyDescent="0.35">
      <c r="A169" s="57" t="s">
        <v>2430</v>
      </c>
      <c r="B169" s="57" t="s">
        <v>2508</v>
      </c>
      <c r="C169" s="57" t="s">
        <v>2432</v>
      </c>
      <c r="D169" s="68">
        <v>4316230.7295754114</v>
      </c>
      <c r="E169" s="57" t="s">
        <v>2433</v>
      </c>
      <c r="F169" s="62" t="str">
        <f>INDEX('Crosswalk Particulates'!$B:$B,MATCH('2017 EPA Data'!A169,'Crosswalk Particulates'!$A:$A,0))</f>
        <v>process-other-industry</v>
      </c>
      <c r="G169" s="66" t="str">
        <f>INDEX('Crosswalk Particulates'!$E:$E,MATCH('2017 EPA Data'!$B169,'Crosswalk Particulates'!$D:$D,0))</f>
        <v>CH4</v>
      </c>
      <c r="H169" s="78">
        <f t="shared" si="2"/>
        <v>3915623308847.2495</v>
      </c>
    </row>
    <row r="170" spans="1:8" hidden="1" x14ac:dyDescent="0.35">
      <c r="A170" s="57" t="s">
        <v>2489</v>
      </c>
      <c r="B170" s="57" t="s">
        <v>2509</v>
      </c>
      <c r="C170" s="57" t="s">
        <v>2428</v>
      </c>
      <c r="D170" s="68">
        <v>4285453.7679030988</v>
      </c>
      <c r="E170" s="57" t="s">
        <v>2429</v>
      </c>
      <c r="F170" s="62" t="str">
        <f>INDEX('Crosswalk Particulates'!$B:$B,MATCH('2017 EPA Data'!A170,'Crosswalk Particulates'!$A:$A,0))</f>
        <v>process-chemicals-industry</v>
      </c>
      <c r="G170" s="66">
        <f>INDEX('Crosswalk Particulates'!$E:$E,MATCH('2017 EPA Data'!$B170,'Crosswalk Particulates'!$D:$D,0))</f>
        <v>0</v>
      </c>
      <c r="H170" s="78">
        <f t="shared" si="2"/>
        <v>0</v>
      </c>
    </row>
    <row r="171" spans="1:8" hidden="1" x14ac:dyDescent="0.35">
      <c r="A171" s="57" t="s">
        <v>2453</v>
      </c>
      <c r="B171" s="57" t="s">
        <v>2455</v>
      </c>
      <c r="C171" s="57" t="s">
        <v>2428</v>
      </c>
      <c r="D171" s="68">
        <v>4267184.2318981318</v>
      </c>
      <c r="E171" s="57" t="s">
        <v>2429</v>
      </c>
      <c r="F171" s="62" t="str">
        <f>INDEX('Crosswalk Particulates'!$B:$B,MATCH('2017 EPA Data'!A171,'Crosswalk Particulates'!$A:$A,0))</f>
        <v>process-ngps-industry</v>
      </c>
      <c r="G171" s="66">
        <f>INDEX('Crosswalk Particulates'!$E:$E,MATCH('2017 EPA Data'!$B171,'Crosswalk Particulates'!$D:$D,0))</f>
        <v>0</v>
      </c>
      <c r="H171" s="78">
        <f t="shared" si="2"/>
        <v>0</v>
      </c>
    </row>
    <row r="172" spans="1:8" hidden="1" x14ac:dyDescent="0.35">
      <c r="A172" s="57" t="s">
        <v>2434</v>
      </c>
      <c r="B172" s="57" t="s">
        <v>2448</v>
      </c>
      <c r="C172" s="57" t="s">
        <v>2428</v>
      </c>
      <c r="D172" s="68">
        <v>4249210.6466060523</v>
      </c>
      <c r="E172" s="57" t="s">
        <v>2429</v>
      </c>
      <c r="F172" s="62" t="str">
        <f>INDEX('Crosswalk Particulates'!$B:$B,MATCH('2017 EPA Data'!A172,'Crosswalk Particulates'!$A:$A,0))</f>
        <v>Transportation Sector</v>
      </c>
      <c r="G172" s="66">
        <f>INDEX('Crosswalk Particulates'!$E:$E,MATCH('2017 EPA Data'!$B172,'Crosswalk Particulates'!$D:$D,0))</f>
        <v>0</v>
      </c>
      <c r="H172" s="78">
        <f t="shared" si="2"/>
        <v>0</v>
      </c>
    </row>
    <row r="173" spans="1:8" hidden="1" x14ac:dyDescent="0.35">
      <c r="A173" s="57" t="s">
        <v>2470</v>
      </c>
      <c r="B173" s="57" t="s">
        <v>2436</v>
      </c>
      <c r="C173" s="57" t="s">
        <v>2428</v>
      </c>
      <c r="D173" s="68">
        <v>4247544.9138526553</v>
      </c>
      <c r="E173" s="57" t="s">
        <v>2429</v>
      </c>
      <c r="F173" s="62" t="str">
        <f>INDEX('Crosswalk Particulates'!$B:$B,MATCH('2017 EPA Data'!A173,'Crosswalk Particulates'!$A:$A,0))</f>
        <v>process-waste-industry</v>
      </c>
      <c r="G173" s="66">
        <f>INDEX('Crosswalk Particulates'!$E:$E,MATCH('2017 EPA Data'!$B173,'Crosswalk Particulates'!$D:$D,0))</f>
        <v>0</v>
      </c>
      <c r="H173" s="78">
        <f t="shared" si="2"/>
        <v>0</v>
      </c>
    </row>
    <row r="174" spans="1:8" hidden="1" x14ac:dyDescent="0.35">
      <c r="A174" s="57" t="s">
        <v>2430</v>
      </c>
      <c r="B174" s="57" t="s">
        <v>2439</v>
      </c>
      <c r="C174" s="57" t="s">
        <v>2428</v>
      </c>
      <c r="D174" s="68">
        <v>4207343.4168042224</v>
      </c>
      <c r="E174" s="57" t="s">
        <v>2429</v>
      </c>
      <c r="F174" s="62" t="str">
        <f>INDEX('Crosswalk Particulates'!$B:$B,MATCH('2017 EPA Data'!A174,'Crosswalk Particulates'!$A:$A,0))</f>
        <v>process-other-industry</v>
      </c>
      <c r="G174" s="66">
        <f>INDEX('Crosswalk Particulates'!$E:$E,MATCH('2017 EPA Data'!$B174,'Crosswalk Particulates'!$D:$D,0))</f>
        <v>0</v>
      </c>
      <c r="H174" s="78">
        <f t="shared" si="2"/>
        <v>0</v>
      </c>
    </row>
    <row r="175" spans="1:8" hidden="1" x14ac:dyDescent="0.35">
      <c r="A175" s="57" t="s">
        <v>2430</v>
      </c>
      <c r="B175" s="57" t="s">
        <v>2494</v>
      </c>
      <c r="D175" s="68">
        <v>4130528.0207257862</v>
      </c>
      <c r="E175" s="57" t="s">
        <v>2429</v>
      </c>
      <c r="F175" s="62" t="str">
        <f>INDEX('Crosswalk Particulates'!$B:$B,MATCH('2017 EPA Data'!A175,'Crosswalk Particulates'!$A:$A,0))</f>
        <v>process-other-industry</v>
      </c>
      <c r="G175" s="66">
        <f>INDEX('Crosswalk Particulates'!$E:$E,MATCH('2017 EPA Data'!$B175,'Crosswalk Particulates'!$D:$D,0))</f>
        <v>0</v>
      </c>
      <c r="H175" s="78">
        <f t="shared" si="2"/>
        <v>0</v>
      </c>
    </row>
    <row r="176" spans="1:8" hidden="1" x14ac:dyDescent="0.35">
      <c r="A176" s="57" t="s">
        <v>2480</v>
      </c>
      <c r="B176" s="57" t="s">
        <v>2436</v>
      </c>
      <c r="C176" s="57" t="s">
        <v>2428</v>
      </c>
      <c r="D176" s="68">
        <v>4112038.9567761645</v>
      </c>
      <c r="E176" s="57" t="s">
        <v>2429</v>
      </c>
      <c r="F176" s="62" t="str">
        <f>INDEX('Crosswalk Particulates'!$B:$B,MATCH('2017 EPA Data'!A176,'Crosswalk Particulates'!$A:$A,0))</f>
        <v>Transportation Sector</v>
      </c>
      <c r="G176" s="66">
        <f>INDEX('Crosswalk Particulates'!$E:$E,MATCH('2017 EPA Data'!$B176,'Crosswalk Particulates'!$D:$D,0))</f>
        <v>0</v>
      </c>
      <c r="H176" s="78">
        <f t="shared" si="2"/>
        <v>0</v>
      </c>
    </row>
    <row r="177" spans="1:8" hidden="1" x14ac:dyDescent="0.35">
      <c r="A177" s="57" t="s">
        <v>2426</v>
      </c>
      <c r="B177" s="57" t="s">
        <v>2471</v>
      </c>
      <c r="C177" s="57" t="s">
        <v>2468</v>
      </c>
      <c r="D177" s="68">
        <v>4083199.3925589998</v>
      </c>
      <c r="E177" s="57" t="s">
        <v>2433</v>
      </c>
      <c r="F177" s="62" t="str">
        <f>INDEX('Crosswalk Particulates'!$B:$B,MATCH('2017 EPA Data'!A177,'Crosswalk Particulates'!$A:$A,0))</f>
        <v>Other-EPA</v>
      </c>
      <c r="G177" s="66" t="str">
        <f>INDEX('Crosswalk Particulates'!$E:$E,MATCH('2017 EPA Data'!$B177,'Crosswalk Particulates'!$D:$D,0))</f>
        <v>CO</v>
      </c>
      <c r="H177" s="78">
        <f t="shared" si="2"/>
        <v>3704220584553.3477</v>
      </c>
    </row>
    <row r="178" spans="1:8" hidden="1" x14ac:dyDescent="0.35">
      <c r="A178" s="57" t="s">
        <v>2470</v>
      </c>
      <c r="B178" s="57" t="s">
        <v>2505</v>
      </c>
      <c r="C178" s="57" t="s">
        <v>2428</v>
      </c>
      <c r="D178" s="68">
        <v>4081334.5017477898</v>
      </c>
      <c r="E178" s="57" t="s">
        <v>2429</v>
      </c>
      <c r="F178" s="62" t="str">
        <f>INDEX('Crosswalk Particulates'!$B:$B,MATCH('2017 EPA Data'!A178,'Crosswalk Particulates'!$A:$A,0))</f>
        <v>process-waste-industry</v>
      </c>
      <c r="G178" s="66">
        <f>INDEX('Crosswalk Particulates'!$E:$E,MATCH('2017 EPA Data'!$B178,'Crosswalk Particulates'!$D:$D,0))</f>
        <v>0</v>
      </c>
      <c r="H178" s="78">
        <f t="shared" si="2"/>
        <v>0</v>
      </c>
    </row>
    <row r="179" spans="1:8" hidden="1" x14ac:dyDescent="0.35">
      <c r="A179" s="57" t="s">
        <v>2445</v>
      </c>
      <c r="B179" s="57" t="s">
        <v>2439</v>
      </c>
      <c r="C179" s="57" t="s">
        <v>2428</v>
      </c>
      <c r="D179" s="68">
        <v>4055802.5119442106</v>
      </c>
      <c r="E179" s="57" t="s">
        <v>2429</v>
      </c>
      <c r="F179" s="62" t="str">
        <f>INDEX('Crosswalk Particulates'!$B:$B,MATCH('2017 EPA Data'!A179,'Crosswalk Particulates'!$A:$A,0))</f>
        <v>Other-EPA</v>
      </c>
      <c r="G179" s="66">
        <f>INDEX('Crosswalk Particulates'!$E:$E,MATCH('2017 EPA Data'!$B179,'Crosswalk Particulates'!$D:$D,0))</f>
        <v>0</v>
      </c>
      <c r="H179" s="78">
        <f t="shared" si="2"/>
        <v>0</v>
      </c>
    </row>
    <row r="180" spans="1:8" hidden="1" x14ac:dyDescent="0.35">
      <c r="A180" s="57" t="s">
        <v>2510</v>
      </c>
      <c r="B180" s="57" t="s">
        <v>2501</v>
      </c>
      <c r="C180" s="57" t="s">
        <v>2468</v>
      </c>
      <c r="D180" s="68">
        <v>4033615.9503776617</v>
      </c>
      <c r="E180" s="57" t="s">
        <v>2433</v>
      </c>
      <c r="F180" s="62" t="str">
        <f>INDEX('Crosswalk Particulates'!$B:$B,MATCH('2017 EPA Data'!A180,'Crosswalk Particulates'!$A:$A,0))</f>
        <v>Other-EPA</v>
      </c>
      <c r="G180" s="66" t="str">
        <f>INDEX('Crosswalk Particulates'!$E:$E,MATCH('2017 EPA Data'!$B180,'Crosswalk Particulates'!$D:$D,0))</f>
        <v>PM10</v>
      </c>
      <c r="H180" s="78">
        <f t="shared" si="2"/>
        <v>3659239188955.6133</v>
      </c>
    </row>
    <row r="181" spans="1:8" hidden="1" x14ac:dyDescent="0.35">
      <c r="A181" s="57" t="s">
        <v>2430</v>
      </c>
      <c r="B181" s="57" t="s">
        <v>2509</v>
      </c>
      <c r="C181" s="57" t="s">
        <v>2428</v>
      </c>
      <c r="D181" s="68">
        <v>4017873.0182428905</v>
      </c>
      <c r="E181" s="57" t="s">
        <v>2429</v>
      </c>
      <c r="F181" s="62" t="str">
        <f>INDEX('Crosswalk Particulates'!$B:$B,MATCH('2017 EPA Data'!A181,'Crosswalk Particulates'!$A:$A,0))</f>
        <v>process-other-industry</v>
      </c>
      <c r="G181" s="66">
        <f>INDEX('Crosswalk Particulates'!$E:$E,MATCH('2017 EPA Data'!$B181,'Crosswalk Particulates'!$D:$D,0))</f>
        <v>0</v>
      </c>
      <c r="H181" s="78">
        <f t="shared" si="2"/>
        <v>0</v>
      </c>
    </row>
    <row r="182" spans="1:8" hidden="1" x14ac:dyDescent="0.35">
      <c r="A182" s="57" t="s">
        <v>2511</v>
      </c>
      <c r="B182" s="57" t="s">
        <v>2431</v>
      </c>
      <c r="C182" s="57" t="s">
        <v>2432</v>
      </c>
      <c r="D182" s="68">
        <v>3957848.6043405002</v>
      </c>
      <c r="E182" s="57" t="s">
        <v>2433</v>
      </c>
      <c r="F182" s="62" t="str">
        <f>INDEX('Crosswalk Particulates'!$B:$B,MATCH('2017 EPA Data'!A182,'Crosswalk Particulates'!$A:$A,0))</f>
        <v>industry-fuel-biomass</v>
      </c>
      <c r="G182" s="66">
        <f>INDEX('Crosswalk Particulates'!$E:$E,MATCH('2017 EPA Data'!$B182,'Crosswalk Particulates'!$D:$D,0))</f>
        <v>0</v>
      </c>
      <c r="H182" s="78">
        <f t="shared" si="2"/>
        <v>3590504127097.187</v>
      </c>
    </row>
    <row r="183" spans="1:8" hidden="1" x14ac:dyDescent="0.35">
      <c r="A183" s="57" t="s">
        <v>2430</v>
      </c>
      <c r="B183" s="57" t="s">
        <v>2442</v>
      </c>
      <c r="C183" s="57" t="s">
        <v>2428</v>
      </c>
      <c r="D183" s="68">
        <v>3948900.7038653931</v>
      </c>
      <c r="E183" s="57" t="s">
        <v>2429</v>
      </c>
      <c r="F183" s="62" t="str">
        <f>INDEX('Crosswalk Particulates'!$B:$B,MATCH('2017 EPA Data'!A183,'Crosswalk Particulates'!$A:$A,0))</f>
        <v>process-other-industry</v>
      </c>
      <c r="G183" s="66">
        <f>INDEX('Crosswalk Particulates'!$E:$E,MATCH('2017 EPA Data'!$B183,'Crosswalk Particulates'!$D:$D,0))</f>
        <v>0</v>
      </c>
      <c r="H183" s="78">
        <f t="shared" si="2"/>
        <v>0</v>
      </c>
    </row>
    <row r="184" spans="1:8" hidden="1" x14ac:dyDescent="0.35">
      <c r="A184" s="57" t="s">
        <v>2489</v>
      </c>
      <c r="B184" s="57" t="s">
        <v>2494</v>
      </c>
      <c r="D184" s="68">
        <v>3941730.2054077792</v>
      </c>
      <c r="E184" s="57" t="s">
        <v>2429</v>
      </c>
      <c r="F184" s="62" t="str">
        <f>INDEX('Crosswalk Particulates'!$B:$B,MATCH('2017 EPA Data'!A184,'Crosswalk Particulates'!$A:$A,0))</f>
        <v>process-chemicals-industry</v>
      </c>
      <c r="G184" s="66">
        <f>INDEX('Crosswalk Particulates'!$E:$E,MATCH('2017 EPA Data'!$B184,'Crosswalk Particulates'!$D:$D,0))</f>
        <v>0</v>
      </c>
      <c r="H184" s="78">
        <f t="shared" si="2"/>
        <v>0</v>
      </c>
    </row>
    <row r="185" spans="1:8" hidden="1" x14ac:dyDescent="0.35">
      <c r="A185" s="57" t="s">
        <v>2464</v>
      </c>
      <c r="B185" s="57" t="s">
        <v>2484</v>
      </c>
      <c r="C185" s="57" t="s">
        <v>2428</v>
      </c>
      <c r="D185" s="68">
        <v>3908277.5524558742</v>
      </c>
      <c r="E185" s="57" t="s">
        <v>2429</v>
      </c>
      <c r="F185" s="62" t="str">
        <f>INDEX('Crosswalk Particulates'!$B:$B,MATCH('2017 EPA Data'!A185,'Crosswalk Particulates'!$A:$A,0))</f>
        <v>process-other-industry</v>
      </c>
      <c r="G185" s="66">
        <f>INDEX('Crosswalk Particulates'!$E:$E,MATCH('2017 EPA Data'!$B185,'Crosswalk Particulates'!$D:$D,0))</f>
        <v>0</v>
      </c>
      <c r="H185" s="78">
        <f t="shared" si="2"/>
        <v>0</v>
      </c>
    </row>
    <row r="186" spans="1:8" hidden="1" x14ac:dyDescent="0.35">
      <c r="A186" s="57" t="s">
        <v>2452</v>
      </c>
      <c r="B186" s="57" t="s">
        <v>2447</v>
      </c>
      <c r="C186" s="57" t="s">
        <v>2428</v>
      </c>
      <c r="D186" s="68">
        <v>3892879.6920538605</v>
      </c>
      <c r="E186" s="57" t="s">
        <v>2429</v>
      </c>
      <c r="F186" s="62" t="str">
        <f>INDEX('Crosswalk Particulates'!$B:$B,MATCH('2017 EPA Data'!A186,'Crosswalk Particulates'!$A:$A,0))</f>
        <v>Transportation Sector</v>
      </c>
      <c r="G186" s="66">
        <f>INDEX('Crosswalk Particulates'!$E:$E,MATCH('2017 EPA Data'!$B186,'Crosswalk Particulates'!$D:$D,0))</f>
        <v>0</v>
      </c>
      <c r="H186" s="78">
        <f t="shared" si="2"/>
        <v>0</v>
      </c>
    </row>
    <row r="187" spans="1:8" hidden="1" x14ac:dyDescent="0.35">
      <c r="A187" s="57" t="s">
        <v>2512</v>
      </c>
      <c r="B187" s="57" t="s">
        <v>2435</v>
      </c>
      <c r="C187" s="57" t="s">
        <v>2428</v>
      </c>
      <c r="D187" s="68">
        <v>3875027.6604020838</v>
      </c>
      <c r="E187" s="57" t="s">
        <v>2429</v>
      </c>
      <c r="F187" s="62" t="str">
        <f>INDEX('Crosswalk Particulates'!$B:$B,MATCH('2017 EPA Data'!A187,'Crosswalk Particulates'!$A:$A,0))</f>
        <v>Commercial Buildings Sector</v>
      </c>
      <c r="G187" s="66">
        <f>INDEX('Crosswalk Particulates'!$E:$E,MATCH('2017 EPA Data'!$B187,'Crosswalk Particulates'!$D:$D,0))</f>
        <v>0</v>
      </c>
      <c r="H187" s="78">
        <f t="shared" si="2"/>
        <v>0</v>
      </c>
    </row>
    <row r="188" spans="1:8" hidden="1" x14ac:dyDescent="0.35">
      <c r="A188" s="57" t="s">
        <v>2513</v>
      </c>
      <c r="B188" s="57" t="s">
        <v>2491</v>
      </c>
      <c r="C188" s="57" t="s">
        <v>2428</v>
      </c>
      <c r="D188" s="68">
        <v>3847234.0130933002</v>
      </c>
      <c r="E188" s="57" t="s">
        <v>2429</v>
      </c>
      <c r="F188" s="62" t="str">
        <f>INDEX('Crosswalk Particulates'!$B:$B,MATCH('2017 EPA Data'!A188,'Crosswalk Particulates'!$A:$A,0))</f>
        <v>process-other-industry</v>
      </c>
      <c r="G188" s="66">
        <f>INDEX('Crosswalk Particulates'!$E:$E,MATCH('2017 EPA Data'!$B188,'Crosswalk Particulates'!$D:$D,0))</f>
        <v>0</v>
      </c>
      <c r="H188" s="78">
        <f t="shared" si="2"/>
        <v>0</v>
      </c>
    </row>
    <row r="189" spans="1:8" hidden="1" x14ac:dyDescent="0.35">
      <c r="A189" s="57" t="s">
        <v>2453</v>
      </c>
      <c r="B189" s="57" t="s">
        <v>2427</v>
      </c>
      <c r="C189" s="57" t="s">
        <v>2428</v>
      </c>
      <c r="D189" s="68">
        <v>3838730.0416260767</v>
      </c>
      <c r="E189" s="57" t="s">
        <v>2429</v>
      </c>
      <c r="F189" s="62" t="str">
        <f>INDEX('Crosswalk Particulates'!$B:$B,MATCH('2017 EPA Data'!A189,'Crosswalk Particulates'!$A:$A,0))</f>
        <v>process-ngps-industry</v>
      </c>
      <c r="G189" s="66">
        <f>INDEX('Crosswalk Particulates'!$E:$E,MATCH('2017 EPA Data'!$B189,'Crosswalk Particulates'!$D:$D,0))</f>
        <v>0</v>
      </c>
      <c r="H189" s="78">
        <f t="shared" si="2"/>
        <v>0</v>
      </c>
    </row>
    <row r="190" spans="1:8" hidden="1" x14ac:dyDescent="0.35">
      <c r="A190" s="57" t="s">
        <v>2492</v>
      </c>
      <c r="B190" s="57" t="s">
        <v>2435</v>
      </c>
      <c r="C190" s="57" t="s">
        <v>2428</v>
      </c>
      <c r="D190" s="68">
        <v>3804550.195792533</v>
      </c>
      <c r="E190" s="57" t="s">
        <v>2429</v>
      </c>
      <c r="F190" s="62" t="str">
        <f>INDEX('Crosswalk Particulates'!$B:$B,MATCH('2017 EPA Data'!A190,'Crosswalk Particulates'!$A:$A,0))</f>
        <v>Electricity Sector</v>
      </c>
      <c r="G190" s="66">
        <f>INDEX('Crosswalk Particulates'!$E:$E,MATCH('2017 EPA Data'!$B190,'Crosswalk Particulates'!$D:$D,0))</f>
        <v>0</v>
      </c>
      <c r="H190" s="78">
        <f t="shared" si="2"/>
        <v>0</v>
      </c>
    </row>
    <row r="191" spans="1:8" hidden="1" x14ac:dyDescent="0.35">
      <c r="A191" s="57" t="s">
        <v>2457</v>
      </c>
      <c r="B191" s="57" t="s">
        <v>2446</v>
      </c>
      <c r="C191" s="57" t="s">
        <v>2428</v>
      </c>
      <c r="D191" s="68">
        <v>3726202.0391282137</v>
      </c>
      <c r="E191" s="57" t="s">
        <v>2429</v>
      </c>
      <c r="F191" s="62" t="str">
        <f>INDEX('Crosswalk Particulates'!$B:$B,MATCH('2017 EPA Data'!A191,'Crosswalk Particulates'!$A:$A,0))</f>
        <v>process-other-industry</v>
      </c>
      <c r="G191" s="66">
        <f>INDEX('Crosswalk Particulates'!$E:$E,MATCH('2017 EPA Data'!$B191,'Crosswalk Particulates'!$D:$D,0))</f>
        <v>0</v>
      </c>
      <c r="H191" s="78">
        <f t="shared" si="2"/>
        <v>0</v>
      </c>
    </row>
    <row r="192" spans="1:8" hidden="1" x14ac:dyDescent="0.35">
      <c r="A192" s="57" t="s">
        <v>2462</v>
      </c>
      <c r="B192" s="57" t="s">
        <v>2447</v>
      </c>
      <c r="C192" s="57" t="s">
        <v>2428</v>
      </c>
      <c r="D192" s="68">
        <v>3701902.0838314453</v>
      </c>
      <c r="E192" s="57" t="s">
        <v>2429</v>
      </c>
      <c r="F192" s="62" t="str">
        <f>INDEX('Crosswalk Particulates'!$B:$B,MATCH('2017 EPA Data'!A192,'Crosswalk Particulates'!$A:$A,0))</f>
        <v>industry-fuel-natural gas</v>
      </c>
      <c r="G192" s="66">
        <f>INDEX('Crosswalk Particulates'!$E:$E,MATCH('2017 EPA Data'!$B192,'Crosswalk Particulates'!$D:$D,0))</f>
        <v>0</v>
      </c>
      <c r="H192" s="78">
        <f t="shared" si="2"/>
        <v>0</v>
      </c>
    </row>
    <row r="193" spans="1:8" hidden="1" x14ac:dyDescent="0.35">
      <c r="A193" s="57" t="s">
        <v>2514</v>
      </c>
      <c r="B193" s="57" t="s">
        <v>2435</v>
      </c>
      <c r="C193" s="57" t="s">
        <v>2428</v>
      </c>
      <c r="D193" s="68">
        <v>3692360.9464502539</v>
      </c>
      <c r="E193" s="57" t="s">
        <v>2429</v>
      </c>
      <c r="F193" s="62" t="str">
        <f>INDEX('Crosswalk Particulates'!$B:$B,MATCH('2017 EPA Data'!A193,'Crosswalk Particulates'!$A:$A,0))</f>
        <v>Transportation Sector</v>
      </c>
      <c r="G193" s="66">
        <f>INDEX('Crosswalk Particulates'!$E:$E,MATCH('2017 EPA Data'!$B193,'Crosswalk Particulates'!$D:$D,0))</f>
        <v>0</v>
      </c>
      <c r="H193" s="78">
        <f t="shared" si="2"/>
        <v>0</v>
      </c>
    </row>
    <row r="194" spans="1:8" hidden="1" x14ac:dyDescent="0.35">
      <c r="A194" s="57" t="s">
        <v>2496</v>
      </c>
      <c r="B194" s="57" t="s">
        <v>2442</v>
      </c>
      <c r="C194" s="57" t="s">
        <v>2428</v>
      </c>
      <c r="D194" s="68">
        <v>3677027.0822117105</v>
      </c>
      <c r="E194" s="57" t="s">
        <v>2429</v>
      </c>
      <c r="F194" s="62" t="str">
        <f>INDEX('Crosswalk Particulates'!$B:$B,MATCH('2017 EPA Data'!A194,'Crosswalk Particulates'!$A:$A,0))</f>
        <v>process-other-industry</v>
      </c>
      <c r="G194" s="66">
        <f>INDEX('Crosswalk Particulates'!$E:$E,MATCH('2017 EPA Data'!$B194,'Crosswalk Particulates'!$D:$D,0))</f>
        <v>0</v>
      </c>
      <c r="H194" s="78">
        <f t="shared" si="2"/>
        <v>0</v>
      </c>
    </row>
    <row r="195" spans="1:8" hidden="1" x14ac:dyDescent="0.35">
      <c r="A195" s="57" t="s">
        <v>2465</v>
      </c>
      <c r="B195" s="57" t="s">
        <v>2442</v>
      </c>
      <c r="C195" s="57" t="s">
        <v>2428</v>
      </c>
      <c r="D195" s="68">
        <v>3644478.4948798949</v>
      </c>
      <c r="E195" s="57" t="s">
        <v>2429</v>
      </c>
      <c r="F195" s="62" t="str">
        <f>INDEX('Crosswalk Particulates'!$B:$B,MATCH('2017 EPA Data'!A195,'Crosswalk Particulates'!$A:$A,0))</f>
        <v>Transportation Sector</v>
      </c>
      <c r="G195" s="66">
        <f>INDEX('Crosswalk Particulates'!$E:$E,MATCH('2017 EPA Data'!$B195,'Crosswalk Particulates'!$D:$D,0))</f>
        <v>0</v>
      </c>
      <c r="H195" s="78">
        <f t="shared" si="2"/>
        <v>0</v>
      </c>
    </row>
    <row r="196" spans="1:8" hidden="1" x14ac:dyDescent="0.35">
      <c r="A196" s="57" t="s">
        <v>2445</v>
      </c>
      <c r="B196" s="57" t="s">
        <v>2515</v>
      </c>
      <c r="C196" s="57" t="s">
        <v>2428</v>
      </c>
      <c r="D196" s="68">
        <v>3608103.6581392442</v>
      </c>
      <c r="E196" s="57" t="s">
        <v>2429</v>
      </c>
      <c r="F196" s="62" t="str">
        <f>INDEX('Crosswalk Particulates'!$B:$B,MATCH('2017 EPA Data'!A196,'Crosswalk Particulates'!$A:$A,0))</f>
        <v>Other-EPA</v>
      </c>
      <c r="G196" s="66">
        <f>INDEX('Crosswalk Particulates'!$E:$E,MATCH('2017 EPA Data'!$B196,'Crosswalk Particulates'!$D:$D,0))</f>
        <v>0</v>
      </c>
      <c r="H196" s="78">
        <f t="shared" ref="H196:H259" si="3">IF(E196="TON",D196/metricton_to_shortton,0)*10^6</f>
        <v>0</v>
      </c>
    </row>
    <row r="197" spans="1:8" hidden="1" x14ac:dyDescent="0.35">
      <c r="A197" s="57" t="s">
        <v>2512</v>
      </c>
      <c r="B197" s="57" t="s">
        <v>2436</v>
      </c>
      <c r="C197" s="57" t="s">
        <v>2428</v>
      </c>
      <c r="D197" s="68">
        <v>3485797.7194791259</v>
      </c>
      <c r="E197" s="57" t="s">
        <v>2429</v>
      </c>
      <c r="F197" s="62" t="str">
        <f>INDEX('Crosswalk Particulates'!$B:$B,MATCH('2017 EPA Data'!A197,'Crosswalk Particulates'!$A:$A,0))</f>
        <v>Commercial Buildings Sector</v>
      </c>
      <c r="G197" s="66">
        <f>INDEX('Crosswalk Particulates'!$E:$E,MATCH('2017 EPA Data'!$B197,'Crosswalk Particulates'!$D:$D,0))</f>
        <v>0</v>
      </c>
      <c r="H197" s="78">
        <f t="shared" si="3"/>
        <v>0</v>
      </c>
    </row>
    <row r="198" spans="1:8" hidden="1" x14ac:dyDescent="0.35">
      <c r="A198" s="57" t="s">
        <v>2506</v>
      </c>
      <c r="B198" s="57" t="s">
        <v>2439</v>
      </c>
      <c r="C198" s="57" t="s">
        <v>2428</v>
      </c>
      <c r="D198" s="68">
        <v>3461310.6945118699</v>
      </c>
      <c r="E198" s="57" t="s">
        <v>2429</v>
      </c>
      <c r="F198" s="62" t="str">
        <f>INDEX('Crosswalk Particulates'!$B:$B,MATCH('2017 EPA Data'!A198,'Crosswalk Particulates'!$A:$A,0))</f>
        <v>process-other-industry</v>
      </c>
      <c r="G198" s="66">
        <f>INDEX('Crosswalk Particulates'!$E:$E,MATCH('2017 EPA Data'!$B198,'Crosswalk Particulates'!$D:$D,0))</f>
        <v>0</v>
      </c>
      <c r="H198" s="78">
        <f t="shared" si="3"/>
        <v>0</v>
      </c>
    </row>
    <row r="199" spans="1:8" hidden="1" x14ac:dyDescent="0.35">
      <c r="A199" s="57" t="s">
        <v>2449</v>
      </c>
      <c r="B199" s="57" t="s">
        <v>2435</v>
      </c>
      <c r="C199" s="57" t="s">
        <v>2428</v>
      </c>
      <c r="D199" s="68">
        <v>3442684.6116140438</v>
      </c>
      <c r="E199" s="57" t="s">
        <v>2429</v>
      </c>
      <c r="F199" s="62" t="str">
        <f>INDEX('Crosswalk Particulates'!$B:$B,MATCH('2017 EPA Data'!A199,'Crosswalk Particulates'!$A:$A,0))</f>
        <v>process-other-industry</v>
      </c>
      <c r="G199" s="66">
        <f>INDEX('Crosswalk Particulates'!$E:$E,MATCH('2017 EPA Data'!$B199,'Crosswalk Particulates'!$D:$D,0))</f>
        <v>0</v>
      </c>
      <c r="H199" s="78">
        <f t="shared" si="3"/>
        <v>0</v>
      </c>
    </row>
    <row r="200" spans="1:8" hidden="1" x14ac:dyDescent="0.35">
      <c r="A200" s="57" t="s">
        <v>2507</v>
      </c>
      <c r="B200" s="57" t="s">
        <v>2427</v>
      </c>
      <c r="C200" s="57" t="s">
        <v>2428</v>
      </c>
      <c r="D200" s="68">
        <v>3315597.4829600002</v>
      </c>
      <c r="E200" s="57" t="s">
        <v>2429</v>
      </c>
      <c r="F200" s="62" t="str">
        <f>INDEX('Crosswalk Particulates'!$B:$B,MATCH('2017 EPA Data'!A200,'Crosswalk Particulates'!$A:$A,0))</f>
        <v>industry-fuel-coal</v>
      </c>
      <c r="G200" s="66">
        <f>INDEX('Crosswalk Particulates'!$E:$E,MATCH('2017 EPA Data'!$B200,'Crosswalk Particulates'!$D:$D,0))</f>
        <v>0</v>
      </c>
      <c r="H200" s="78">
        <f t="shared" si="3"/>
        <v>0</v>
      </c>
    </row>
    <row r="201" spans="1:8" hidden="1" x14ac:dyDescent="0.35">
      <c r="A201" s="57" t="s">
        <v>2462</v>
      </c>
      <c r="B201" s="57" t="s">
        <v>2450</v>
      </c>
      <c r="C201" s="57" t="s">
        <v>2428</v>
      </c>
      <c r="D201" s="68">
        <v>3276250.8890020065</v>
      </c>
      <c r="E201" s="57" t="s">
        <v>2429</v>
      </c>
      <c r="F201" s="62" t="str">
        <f>INDEX('Crosswalk Particulates'!$B:$B,MATCH('2017 EPA Data'!A201,'Crosswalk Particulates'!$A:$A,0))</f>
        <v>industry-fuel-natural gas</v>
      </c>
      <c r="G201" s="66">
        <f>INDEX('Crosswalk Particulates'!$E:$E,MATCH('2017 EPA Data'!$B201,'Crosswalk Particulates'!$D:$D,0))</f>
        <v>0</v>
      </c>
      <c r="H201" s="78">
        <f t="shared" si="3"/>
        <v>0</v>
      </c>
    </row>
    <row r="202" spans="1:8" hidden="1" x14ac:dyDescent="0.35">
      <c r="A202" s="57" t="s">
        <v>2453</v>
      </c>
      <c r="B202" s="57" t="s">
        <v>2447</v>
      </c>
      <c r="C202" s="57" t="s">
        <v>2428</v>
      </c>
      <c r="D202" s="68">
        <v>3237641.4383881954</v>
      </c>
      <c r="E202" s="57" t="s">
        <v>2429</v>
      </c>
      <c r="F202" s="62" t="str">
        <f>INDEX('Crosswalk Particulates'!$B:$B,MATCH('2017 EPA Data'!A202,'Crosswalk Particulates'!$A:$A,0))</f>
        <v>process-ngps-industry</v>
      </c>
      <c r="G202" s="66">
        <f>INDEX('Crosswalk Particulates'!$E:$E,MATCH('2017 EPA Data'!$B202,'Crosswalk Particulates'!$D:$D,0))</f>
        <v>0</v>
      </c>
      <c r="H202" s="78">
        <f t="shared" si="3"/>
        <v>0</v>
      </c>
    </row>
    <row r="203" spans="1:8" hidden="1" x14ac:dyDescent="0.35">
      <c r="A203" s="57" t="s">
        <v>2445</v>
      </c>
      <c r="B203" s="57" t="s">
        <v>2447</v>
      </c>
      <c r="C203" s="57" t="s">
        <v>2428</v>
      </c>
      <c r="D203" s="68">
        <v>3194541.972929331</v>
      </c>
      <c r="E203" s="57" t="s">
        <v>2429</v>
      </c>
      <c r="F203" s="62" t="str">
        <f>INDEX('Crosswalk Particulates'!$B:$B,MATCH('2017 EPA Data'!A203,'Crosswalk Particulates'!$A:$A,0))</f>
        <v>Other-EPA</v>
      </c>
      <c r="G203" s="66">
        <f>INDEX('Crosswalk Particulates'!$E:$E,MATCH('2017 EPA Data'!$B203,'Crosswalk Particulates'!$D:$D,0))</f>
        <v>0</v>
      </c>
      <c r="H203" s="78">
        <f t="shared" si="3"/>
        <v>0</v>
      </c>
    </row>
    <row r="204" spans="1:8" hidden="1" x14ac:dyDescent="0.35">
      <c r="A204" s="57" t="s">
        <v>2463</v>
      </c>
      <c r="B204" s="57" t="s">
        <v>2436</v>
      </c>
      <c r="C204" s="57" t="s">
        <v>2428</v>
      </c>
      <c r="D204" s="68">
        <v>3157902.8837488294</v>
      </c>
      <c r="E204" s="57" t="s">
        <v>2429</v>
      </c>
      <c r="F204" s="62" t="str">
        <f>INDEX('Crosswalk Particulates'!$B:$B,MATCH('2017 EPA Data'!A204,'Crosswalk Particulates'!$A:$A,0))</f>
        <v>process-agriculture-industry</v>
      </c>
      <c r="G204" s="66">
        <f>INDEX('Crosswalk Particulates'!$E:$E,MATCH('2017 EPA Data'!$B204,'Crosswalk Particulates'!$D:$D,0))</f>
        <v>0</v>
      </c>
      <c r="H204" s="78">
        <f t="shared" si="3"/>
        <v>0</v>
      </c>
    </row>
    <row r="205" spans="1:8" hidden="1" x14ac:dyDescent="0.35">
      <c r="A205" s="57" t="s">
        <v>2440</v>
      </c>
      <c r="B205" s="57" t="s">
        <v>2450</v>
      </c>
      <c r="C205" s="57" t="s">
        <v>2428</v>
      </c>
      <c r="D205" s="68">
        <v>3154579.8067465024</v>
      </c>
      <c r="E205" s="57" t="s">
        <v>2429</v>
      </c>
      <c r="F205" s="62" t="str">
        <f>INDEX('Crosswalk Particulates'!$B:$B,MATCH('2017 EPA Data'!A205,'Crosswalk Particulates'!$A:$A,0))</f>
        <v>Other-EPA</v>
      </c>
      <c r="G205" s="66">
        <f>INDEX('Crosswalk Particulates'!$E:$E,MATCH('2017 EPA Data'!$B205,'Crosswalk Particulates'!$D:$D,0))</f>
        <v>0</v>
      </c>
      <c r="H205" s="78">
        <f t="shared" si="3"/>
        <v>0</v>
      </c>
    </row>
    <row r="206" spans="1:8" hidden="1" x14ac:dyDescent="0.35">
      <c r="A206" s="57" t="s">
        <v>2512</v>
      </c>
      <c r="B206" s="57" t="s">
        <v>2446</v>
      </c>
      <c r="C206" s="57" t="s">
        <v>2428</v>
      </c>
      <c r="D206" s="68">
        <v>3111096.0416661701</v>
      </c>
      <c r="E206" s="57" t="s">
        <v>2429</v>
      </c>
      <c r="F206" s="62" t="str">
        <f>INDEX('Crosswalk Particulates'!$B:$B,MATCH('2017 EPA Data'!A206,'Crosswalk Particulates'!$A:$A,0))</f>
        <v>Commercial Buildings Sector</v>
      </c>
      <c r="G206" s="66">
        <f>INDEX('Crosswalk Particulates'!$E:$E,MATCH('2017 EPA Data'!$B206,'Crosswalk Particulates'!$D:$D,0))</f>
        <v>0</v>
      </c>
      <c r="H206" s="78">
        <f t="shared" si="3"/>
        <v>0</v>
      </c>
    </row>
    <row r="207" spans="1:8" hidden="1" x14ac:dyDescent="0.35">
      <c r="A207" s="57" t="s">
        <v>2443</v>
      </c>
      <c r="B207" s="57" t="s">
        <v>2448</v>
      </c>
      <c r="C207" s="57" t="s">
        <v>2428</v>
      </c>
      <c r="D207" s="68">
        <v>3065367.0866000033</v>
      </c>
      <c r="E207" s="57" t="s">
        <v>2429</v>
      </c>
      <c r="F207" s="62" t="str">
        <f>INDEX('Crosswalk Particulates'!$B:$B,MATCH('2017 EPA Data'!A207,'Crosswalk Particulates'!$A:$A,0))</f>
        <v>Other-EPA</v>
      </c>
      <c r="G207" s="66">
        <f>INDEX('Crosswalk Particulates'!$E:$E,MATCH('2017 EPA Data'!$B207,'Crosswalk Particulates'!$D:$D,0))</f>
        <v>0</v>
      </c>
      <c r="H207" s="78">
        <f t="shared" si="3"/>
        <v>0</v>
      </c>
    </row>
    <row r="208" spans="1:8" hidden="1" x14ac:dyDescent="0.35">
      <c r="A208" s="57" t="s">
        <v>2461</v>
      </c>
      <c r="B208" s="57" t="s">
        <v>2442</v>
      </c>
      <c r="C208" s="57" t="s">
        <v>2428</v>
      </c>
      <c r="D208" s="68">
        <v>2989405.5064803539</v>
      </c>
      <c r="E208" s="57" t="s">
        <v>2429</v>
      </c>
      <c r="F208" s="62" t="str">
        <f>INDEX('Crosswalk Particulates'!$B:$B,MATCH('2017 EPA Data'!A208,'Crosswalk Particulates'!$A:$A,0))</f>
        <v>process-other-industry</v>
      </c>
      <c r="G208" s="66">
        <f>INDEX('Crosswalk Particulates'!$E:$E,MATCH('2017 EPA Data'!$B208,'Crosswalk Particulates'!$D:$D,0))</f>
        <v>0</v>
      </c>
      <c r="H208" s="78">
        <f t="shared" si="3"/>
        <v>0</v>
      </c>
    </row>
    <row r="209" spans="1:8" hidden="1" x14ac:dyDescent="0.35">
      <c r="A209" s="57" t="s">
        <v>2456</v>
      </c>
      <c r="B209" s="57" t="s">
        <v>2436</v>
      </c>
      <c r="C209" s="57" t="s">
        <v>2428</v>
      </c>
      <c r="D209" s="68">
        <v>2947567.6938560382</v>
      </c>
      <c r="E209" s="57" t="s">
        <v>2429</v>
      </c>
      <c r="F209" s="62" t="str">
        <f>INDEX('Crosswalk Particulates'!$B:$B,MATCH('2017 EPA Data'!A209,'Crosswalk Particulates'!$A:$A,0))</f>
        <v>Transportation Sector</v>
      </c>
      <c r="G209" s="66">
        <f>INDEX('Crosswalk Particulates'!$E:$E,MATCH('2017 EPA Data'!$B209,'Crosswalk Particulates'!$D:$D,0))</f>
        <v>0</v>
      </c>
      <c r="H209" s="78">
        <f t="shared" si="3"/>
        <v>0</v>
      </c>
    </row>
    <row r="210" spans="1:8" hidden="1" x14ac:dyDescent="0.35">
      <c r="A210" s="57" t="s">
        <v>2458</v>
      </c>
      <c r="B210" s="57" t="s">
        <v>2454</v>
      </c>
      <c r="C210" s="57" t="s">
        <v>2428</v>
      </c>
      <c r="D210" s="68">
        <v>2935316.1806155895</v>
      </c>
      <c r="E210" s="57" t="s">
        <v>2429</v>
      </c>
      <c r="F210" s="62" t="str">
        <f>INDEX('Crosswalk Particulates'!$B:$B,MATCH('2017 EPA Data'!A210,'Crosswalk Particulates'!$A:$A,0))</f>
        <v>process-other-industry</v>
      </c>
      <c r="G210" s="66">
        <f>INDEX('Crosswalk Particulates'!$E:$E,MATCH('2017 EPA Data'!$B210,'Crosswalk Particulates'!$D:$D,0))</f>
        <v>0</v>
      </c>
      <c r="H210" s="78">
        <f t="shared" si="3"/>
        <v>0</v>
      </c>
    </row>
    <row r="211" spans="1:8" hidden="1" x14ac:dyDescent="0.35">
      <c r="A211" s="57" t="s">
        <v>2452</v>
      </c>
      <c r="B211" s="57" t="s">
        <v>2446</v>
      </c>
      <c r="C211" s="57" t="s">
        <v>2428</v>
      </c>
      <c r="D211" s="68">
        <v>2894359.5932030156</v>
      </c>
      <c r="E211" s="57" t="s">
        <v>2429</v>
      </c>
      <c r="F211" s="62" t="str">
        <f>INDEX('Crosswalk Particulates'!$B:$B,MATCH('2017 EPA Data'!A211,'Crosswalk Particulates'!$A:$A,0))</f>
        <v>Transportation Sector</v>
      </c>
      <c r="G211" s="66">
        <f>INDEX('Crosswalk Particulates'!$E:$E,MATCH('2017 EPA Data'!$B211,'Crosswalk Particulates'!$D:$D,0))</f>
        <v>0</v>
      </c>
      <c r="H211" s="78">
        <f t="shared" si="3"/>
        <v>0</v>
      </c>
    </row>
    <row r="212" spans="1:8" hidden="1" x14ac:dyDescent="0.35">
      <c r="A212" s="57" t="s">
        <v>2458</v>
      </c>
      <c r="B212" s="57" t="s">
        <v>2455</v>
      </c>
      <c r="C212" s="57" t="s">
        <v>2428</v>
      </c>
      <c r="D212" s="68">
        <v>2884025.6354106348</v>
      </c>
      <c r="E212" s="57" t="s">
        <v>2429</v>
      </c>
      <c r="F212" s="62" t="str">
        <f>INDEX('Crosswalk Particulates'!$B:$B,MATCH('2017 EPA Data'!A212,'Crosswalk Particulates'!$A:$A,0))</f>
        <v>process-other-industry</v>
      </c>
      <c r="G212" s="66">
        <f>INDEX('Crosswalk Particulates'!$E:$E,MATCH('2017 EPA Data'!$B212,'Crosswalk Particulates'!$D:$D,0))</f>
        <v>0</v>
      </c>
      <c r="H212" s="78">
        <f t="shared" si="3"/>
        <v>0</v>
      </c>
    </row>
    <row r="213" spans="1:8" hidden="1" x14ac:dyDescent="0.35">
      <c r="A213" s="57" t="s">
        <v>2452</v>
      </c>
      <c r="B213" s="57" t="s">
        <v>2427</v>
      </c>
      <c r="C213" s="57" t="s">
        <v>2428</v>
      </c>
      <c r="D213" s="68">
        <v>2866743.2800474297</v>
      </c>
      <c r="E213" s="57" t="s">
        <v>2429</v>
      </c>
      <c r="F213" s="62" t="str">
        <f>INDEX('Crosswalk Particulates'!$B:$B,MATCH('2017 EPA Data'!A213,'Crosswalk Particulates'!$A:$A,0))</f>
        <v>Transportation Sector</v>
      </c>
      <c r="G213" s="66">
        <f>INDEX('Crosswalk Particulates'!$E:$E,MATCH('2017 EPA Data'!$B213,'Crosswalk Particulates'!$D:$D,0))</f>
        <v>0</v>
      </c>
      <c r="H213" s="78">
        <f t="shared" si="3"/>
        <v>0</v>
      </c>
    </row>
    <row r="214" spans="1:8" hidden="1" x14ac:dyDescent="0.35">
      <c r="A214" s="57" t="s">
        <v>2489</v>
      </c>
      <c r="B214" s="57" t="s">
        <v>2439</v>
      </c>
      <c r="C214" s="57" t="s">
        <v>2428</v>
      </c>
      <c r="D214" s="68">
        <v>2860464.5834431672</v>
      </c>
      <c r="E214" s="57" t="s">
        <v>2429</v>
      </c>
      <c r="F214" s="62" t="str">
        <f>INDEX('Crosswalk Particulates'!$B:$B,MATCH('2017 EPA Data'!A214,'Crosswalk Particulates'!$A:$A,0))</f>
        <v>process-chemicals-industry</v>
      </c>
      <c r="G214" s="66">
        <f>INDEX('Crosswalk Particulates'!$E:$E,MATCH('2017 EPA Data'!$B214,'Crosswalk Particulates'!$D:$D,0))</f>
        <v>0</v>
      </c>
      <c r="H214" s="78">
        <f t="shared" si="3"/>
        <v>0</v>
      </c>
    </row>
    <row r="215" spans="1:8" hidden="1" x14ac:dyDescent="0.35">
      <c r="A215" s="57" t="s">
        <v>2430</v>
      </c>
      <c r="B215" s="57" t="s">
        <v>2504</v>
      </c>
      <c r="C215" s="57" t="s">
        <v>2428</v>
      </c>
      <c r="D215" s="68">
        <v>2808345.6811972889</v>
      </c>
      <c r="E215" s="57" t="s">
        <v>2429</v>
      </c>
      <c r="F215" s="62" t="str">
        <f>INDEX('Crosswalk Particulates'!$B:$B,MATCH('2017 EPA Data'!A215,'Crosswalk Particulates'!$A:$A,0))</f>
        <v>process-other-industry</v>
      </c>
      <c r="G215" s="66">
        <f>INDEX('Crosswalk Particulates'!$E:$E,MATCH('2017 EPA Data'!$B215,'Crosswalk Particulates'!$D:$D,0))</f>
        <v>0</v>
      </c>
      <c r="H215" s="78">
        <f t="shared" si="3"/>
        <v>0</v>
      </c>
    </row>
    <row r="216" spans="1:8" hidden="1" x14ac:dyDescent="0.35">
      <c r="A216" s="57" t="s">
        <v>2474</v>
      </c>
      <c r="B216" s="57" t="s">
        <v>2435</v>
      </c>
      <c r="C216" s="57" t="s">
        <v>2428</v>
      </c>
      <c r="D216" s="68">
        <v>2760387.6007109564</v>
      </c>
      <c r="E216" s="57" t="s">
        <v>2429</v>
      </c>
      <c r="F216" s="62" t="str">
        <f>INDEX('Crosswalk Particulates'!$B:$B,MATCH('2017 EPA Data'!A216,'Crosswalk Particulates'!$A:$A,0))</f>
        <v>Other-EPA</v>
      </c>
      <c r="G216" s="66">
        <f>INDEX('Crosswalk Particulates'!$E:$E,MATCH('2017 EPA Data'!$B216,'Crosswalk Particulates'!$D:$D,0))</f>
        <v>0</v>
      </c>
      <c r="H216" s="78">
        <f t="shared" si="3"/>
        <v>0</v>
      </c>
    </row>
    <row r="217" spans="1:8" hidden="1" x14ac:dyDescent="0.35">
      <c r="A217" s="57" t="s">
        <v>2452</v>
      </c>
      <c r="B217" s="57" t="s">
        <v>2459</v>
      </c>
      <c r="C217" s="57" t="s">
        <v>2428</v>
      </c>
      <c r="D217" s="68">
        <v>2733667.3903626986</v>
      </c>
      <c r="E217" s="57" t="s">
        <v>2429</v>
      </c>
      <c r="F217" s="62" t="str">
        <f>INDEX('Crosswalk Particulates'!$B:$B,MATCH('2017 EPA Data'!A217,'Crosswalk Particulates'!$A:$A,0))</f>
        <v>Transportation Sector</v>
      </c>
      <c r="G217" s="66">
        <f>INDEX('Crosswalk Particulates'!$E:$E,MATCH('2017 EPA Data'!$B217,'Crosswalk Particulates'!$D:$D,0))</f>
        <v>0</v>
      </c>
      <c r="H217" s="78">
        <f t="shared" si="3"/>
        <v>0</v>
      </c>
    </row>
    <row r="218" spans="1:8" hidden="1" x14ac:dyDescent="0.35">
      <c r="A218" s="57" t="s">
        <v>2470</v>
      </c>
      <c r="B218" s="57" t="s">
        <v>2455</v>
      </c>
      <c r="C218" s="57" t="s">
        <v>2428</v>
      </c>
      <c r="D218" s="68">
        <v>2707144.2118490031</v>
      </c>
      <c r="E218" s="57" t="s">
        <v>2429</v>
      </c>
      <c r="F218" s="62" t="str">
        <f>INDEX('Crosswalk Particulates'!$B:$B,MATCH('2017 EPA Data'!A218,'Crosswalk Particulates'!$A:$A,0))</f>
        <v>process-waste-industry</v>
      </c>
      <c r="G218" s="66">
        <f>INDEX('Crosswalk Particulates'!$E:$E,MATCH('2017 EPA Data'!$B218,'Crosswalk Particulates'!$D:$D,0))</f>
        <v>0</v>
      </c>
      <c r="H218" s="78">
        <f t="shared" si="3"/>
        <v>0</v>
      </c>
    </row>
    <row r="219" spans="1:8" hidden="1" x14ac:dyDescent="0.35">
      <c r="A219" s="57" t="s">
        <v>2463</v>
      </c>
      <c r="B219" s="57" t="s">
        <v>2487</v>
      </c>
      <c r="C219" s="57" t="s">
        <v>2428</v>
      </c>
      <c r="D219" s="68">
        <v>2682140.5540018249</v>
      </c>
      <c r="E219" s="57" t="s">
        <v>2429</v>
      </c>
      <c r="F219" s="62" t="str">
        <f>INDEX('Crosswalk Particulates'!$B:$B,MATCH('2017 EPA Data'!A219,'Crosswalk Particulates'!$A:$A,0))</f>
        <v>process-agriculture-industry</v>
      </c>
      <c r="G219" s="66">
        <f>INDEX('Crosswalk Particulates'!$E:$E,MATCH('2017 EPA Data'!$B219,'Crosswalk Particulates'!$D:$D,0))</f>
        <v>0</v>
      </c>
      <c r="H219" s="78">
        <f t="shared" si="3"/>
        <v>0</v>
      </c>
    </row>
    <row r="220" spans="1:8" hidden="1" x14ac:dyDescent="0.35">
      <c r="A220" s="57" t="s">
        <v>2489</v>
      </c>
      <c r="B220" s="57" t="s">
        <v>2469</v>
      </c>
      <c r="C220" s="57" t="s">
        <v>2428</v>
      </c>
      <c r="D220" s="68">
        <v>2680580.5342114838</v>
      </c>
      <c r="E220" s="57" t="s">
        <v>2429</v>
      </c>
      <c r="F220" s="62" t="str">
        <f>INDEX('Crosswalk Particulates'!$B:$B,MATCH('2017 EPA Data'!A220,'Crosswalk Particulates'!$A:$A,0))</f>
        <v>process-chemicals-industry</v>
      </c>
      <c r="G220" s="66">
        <f>INDEX('Crosswalk Particulates'!$E:$E,MATCH('2017 EPA Data'!$B220,'Crosswalk Particulates'!$D:$D,0))</f>
        <v>0</v>
      </c>
      <c r="H220" s="78">
        <f t="shared" si="3"/>
        <v>0</v>
      </c>
    </row>
    <row r="221" spans="1:8" hidden="1" x14ac:dyDescent="0.35">
      <c r="A221" s="57" t="s">
        <v>2463</v>
      </c>
      <c r="B221" s="57" t="s">
        <v>2488</v>
      </c>
      <c r="C221" s="57" t="s">
        <v>2428</v>
      </c>
      <c r="D221" s="68">
        <v>2669280.658283954</v>
      </c>
      <c r="E221" s="57" t="s">
        <v>2429</v>
      </c>
      <c r="F221" s="62" t="str">
        <f>INDEX('Crosswalk Particulates'!$B:$B,MATCH('2017 EPA Data'!A221,'Crosswalk Particulates'!$A:$A,0))</f>
        <v>process-agriculture-industry</v>
      </c>
      <c r="G221" s="66">
        <f>INDEX('Crosswalk Particulates'!$E:$E,MATCH('2017 EPA Data'!$B221,'Crosswalk Particulates'!$D:$D,0))</f>
        <v>0</v>
      </c>
      <c r="H221" s="78">
        <f t="shared" si="3"/>
        <v>0</v>
      </c>
    </row>
    <row r="222" spans="1:8" hidden="1" x14ac:dyDescent="0.35">
      <c r="A222" s="57" t="s">
        <v>2463</v>
      </c>
      <c r="B222" s="57" t="s">
        <v>2439</v>
      </c>
      <c r="C222" s="57" t="s">
        <v>2428</v>
      </c>
      <c r="D222" s="68">
        <v>2649690.5006042616</v>
      </c>
      <c r="E222" s="57" t="s">
        <v>2429</v>
      </c>
      <c r="F222" s="62" t="str">
        <f>INDEX('Crosswalk Particulates'!$B:$B,MATCH('2017 EPA Data'!A222,'Crosswalk Particulates'!$A:$A,0))</f>
        <v>process-agriculture-industry</v>
      </c>
      <c r="G222" s="66">
        <f>INDEX('Crosswalk Particulates'!$E:$E,MATCH('2017 EPA Data'!$B222,'Crosswalk Particulates'!$D:$D,0))</f>
        <v>0</v>
      </c>
      <c r="H222" s="78">
        <f t="shared" si="3"/>
        <v>0</v>
      </c>
    </row>
    <row r="223" spans="1:8" hidden="1" x14ac:dyDescent="0.35">
      <c r="A223" s="57" t="s">
        <v>2463</v>
      </c>
      <c r="B223" s="57" t="s">
        <v>2516</v>
      </c>
      <c r="C223" s="57" t="s">
        <v>2468</v>
      </c>
      <c r="D223" s="68">
        <v>2569170.2036195472</v>
      </c>
      <c r="E223" s="57" t="s">
        <v>2433</v>
      </c>
      <c r="F223" s="62" t="str">
        <f>INDEX('Crosswalk Particulates'!$B:$B,MATCH('2017 EPA Data'!A223,'Crosswalk Particulates'!$A:$A,0))</f>
        <v>process-agriculture-industry</v>
      </c>
      <c r="G223" s="66">
        <f>INDEX('Crosswalk Particulates'!$E:$E,MATCH('2017 EPA Data'!$B223,'Crosswalk Particulates'!$D:$D,0))</f>
        <v>0</v>
      </c>
      <c r="H223" s="78">
        <f t="shared" si="3"/>
        <v>2330714774990.291</v>
      </c>
    </row>
    <row r="224" spans="1:8" hidden="1" x14ac:dyDescent="0.35">
      <c r="A224" s="57" t="s">
        <v>2464</v>
      </c>
      <c r="B224" s="57" t="s">
        <v>2517</v>
      </c>
      <c r="C224" s="57" t="s">
        <v>2428</v>
      </c>
      <c r="D224" s="68">
        <v>2556639.4769765516</v>
      </c>
      <c r="E224" s="57" t="s">
        <v>2429</v>
      </c>
      <c r="F224" s="62" t="str">
        <f>INDEX('Crosswalk Particulates'!$B:$B,MATCH('2017 EPA Data'!A224,'Crosswalk Particulates'!$A:$A,0))</f>
        <v>process-other-industry</v>
      </c>
      <c r="G224" s="66">
        <f>INDEX('Crosswalk Particulates'!$E:$E,MATCH('2017 EPA Data'!$B224,'Crosswalk Particulates'!$D:$D,0))</f>
        <v>0</v>
      </c>
      <c r="H224" s="78">
        <f t="shared" si="3"/>
        <v>0</v>
      </c>
    </row>
    <row r="225" spans="1:8" hidden="1" x14ac:dyDescent="0.35">
      <c r="A225" s="57" t="s">
        <v>2470</v>
      </c>
      <c r="B225" s="57" t="s">
        <v>2487</v>
      </c>
      <c r="C225" s="57" t="s">
        <v>2428</v>
      </c>
      <c r="D225" s="68">
        <v>2532928.4006850743</v>
      </c>
      <c r="E225" s="57" t="s">
        <v>2429</v>
      </c>
      <c r="F225" s="62" t="str">
        <f>INDEX('Crosswalk Particulates'!$B:$B,MATCH('2017 EPA Data'!A225,'Crosswalk Particulates'!$A:$A,0))</f>
        <v>process-waste-industry</v>
      </c>
      <c r="G225" s="66">
        <f>INDEX('Crosswalk Particulates'!$E:$E,MATCH('2017 EPA Data'!$B225,'Crosswalk Particulates'!$D:$D,0))</f>
        <v>0</v>
      </c>
      <c r="H225" s="78">
        <f t="shared" si="3"/>
        <v>0</v>
      </c>
    </row>
    <row r="226" spans="1:8" hidden="1" x14ac:dyDescent="0.35">
      <c r="A226" s="57" t="s">
        <v>2466</v>
      </c>
      <c r="B226" s="57" t="s">
        <v>2442</v>
      </c>
      <c r="C226" s="57" t="s">
        <v>2428</v>
      </c>
      <c r="D226" s="68">
        <v>2513555.3966359678</v>
      </c>
      <c r="E226" s="57" t="s">
        <v>2429</v>
      </c>
      <c r="F226" s="62" t="str">
        <f>INDEX('Crosswalk Particulates'!$B:$B,MATCH('2017 EPA Data'!A226,'Crosswalk Particulates'!$A:$A,0))</f>
        <v>process-other-industry</v>
      </c>
      <c r="G226" s="66">
        <f>INDEX('Crosswalk Particulates'!$E:$E,MATCH('2017 EPA Data'!$B226,'Crosswalk Particulates'!$D:$D,0))</f>
        <v>0</v>
      </c>
      <c r="H226" s="78">
        <f t="shared" si="3"/>
        <v>0</v>
      </c>
    </row>
    <row r="227" spans="1:8" hidden="1" x14ac:dyDescent="0.35">
      <c r="A227" s="57" t="s">
        <v>2453</v>
      </c>
      <c r="B227" s="57" t="s">
        <v>2467</v>
      </c>
      <c r="C227" s="57" t="s">
        <v>2468</v>
      </c>
      <c r="D227" s="68">
        <v>2492078.7303828038</v>
      </c>
      <c r="E227" s="57" t="s">
        <v>2433</v>
      </c>
      <c r="F227" s="62" t="str">
        <f>INDEX('Crosswalk Particulates'!$B:$B,MATCH('2017 EPA Data'!A227,'Crosswalk Particulates'!$A:$A,0))</f>
        <v>process-ngps-industry</v>
      </c>
      <c r="G227" s="66" t="str">
        <f>INDEX('Crosswalk Particulates'!$E:$E,MATCH('2017 EPA Data'!$B227,'Crosswalk Particulates'!$D:$D,0))</f>
        <v>VOC</v>
      </c>
      <c r="H227" s="78">
        <f t="shared" si="3"/>
        <v>2260778483714.022</v>
      </c>
    </row>
    <row r="228" spans="1:8" hidden="1" x14ac:dyDescent="0.35">
      <c r="A228" s="57" t="s">
        <v>2449</v>
      </c>
      <c r="B228" s="57" t="s">
        <v>2431</v>
      </c>
      <c r="C228" s="57" t="s">
        <v>2432</v>
      </c>
      <c r="D228" s="68">
        <v>2470007.6927999998</v>
      </c>
      <c r="E228" s="57" t="s">
        <v>2433</v>
      </c>
      <c r="F228" s="62" t="str">
        <f>INDEX('Crosswalk Particulates'!$B:$B,MATCH('2017 EPA Data'!A228,'Crosswalk Particulates'!$A:$A,0))</f>
        <v>process-other-industry</v>
      </c>
      <c r="G228" s="66">
        <f>INDEX('Crosswalk Particulates'!$E:$E,MATCH('2017 EPA Data'!$B228,'Crosswalk Particulates'!$D:$D,0))</f>
        <v>0</v>
      </c>
      <c r="H228" s="78">
        <f t="shared" si="3"/>
        <v>2240755951411.1274</v>
      </c>
    </row>
    <row r="229" spans="1:8" hidden="1" x14ac:dyDescent="0.35">
      <c r="A229" s="57" t="s">
        <v>2430</v>
      </c>
      <c r="B229" s="57" t="s">
        <v>2435</v>
      </c>
      <c r="C229" s="57" t="s">
        <v>2428</v>
      </c>
      <c r="D229" s="68">
        <v>2465620.0883293282</v>
      </c>
      <c r="E229" s="57" t="s">
        <v>2429</v>
      </c>
      <c r="F229" s="62" t="str">
        <f>INDEX('Crosswalk Particulates'!$B:$B,MATCH('2017 EPA Data'!A229,'Crosswalk Particulates'!$A:$A,0))</f>
        <v>process-other-industry</v>
      </c>
      <c r="G229" s="66">
        <f>INDEX('Crosswalk Particulates'!$E:$E,MATCH('2017 EPA Data'!$B229,'Crosswalk Particulates'!$D:$D,0))</f>
        <v>0</v>
      </c>
      <c r="H229" s="78">
        <f t="shared" si="3"/>
        <v>0</v>
      </c>
    </row>
    <row r="230" spans="1:8" hidden="1" x14ac:dyDescent="0.35">
      <c r="A230" s="57" t="s">
        <v>2497</v>
      </c>
      <c r="B230" s="57" t="s">
        <v>2442</v>
      </c>
      <c r="C230" s="57" t="s">
        <v>2428</v>
      </c>
      <c r="D230" s="68">
        <v>2464537.7709990297</v>
      </c>
      <c r="E230" s="57" t="s">
        <v>2429</v>
      </c>
      <c r="F230" s="62" t="str">
        <f>INDEX('Crosswalk Particulates'!$B:$B,MATCH('2017 EPA Data'!A230,'Crosswalk Particulates'!$A:$A,0))</f>
        <v>process-other-industry</v>
      </c>
      <c r="G230" s="66">
        <f>INDEX('Crosswalk Particulates'!$E:$E,MATCH('2017 EPA Data'!$B230,'Crosswalk Particulates'!$D:$D,0))</f>
        <v>0</v>
      </c>
      <c r="H230" s="78">
        <f t="shared" si="3"/>
        <v>0</v>
      </c>
    </row>
    <row r="231" spans="1:8" hidden="1" x14ac:dyDescent="0.35">
      <c r="A231" s="57" t="s">
        <v>2445</v>
      </c>
      <c r="B231" s="57" t="s">
        <v>2442</v>
      </c>
      <c r="C231" s="57" t="s">
        <v>2428</v>
      </c>
      <c r="D231" s="68">
        <v>2421407.9127288</v>
      </c>
      <c r="E231" s="57" t="s">
        <v>2429</v>
      </c>
      <c r="F231" s="62" t="str">
        <f>INDEX('Crosswalk Particulates'!$B:$B,MATCH('2017 EPA Data'!A231,'Crosswalk Particulates'!$A:$A,0))</f>
        <v>Other-EPA</v>
      </c>
      <c r="G231" s="66">
        <f>INDEX('Crosswalk Particulates'!$E:$E,MATCH('2017 EPA Data'!$B231,'Crosswalk Particulates'!$D:$D,0))</f>
        <v>0</v>
      </c>
      <c r="H231" s="78">
        <f t="shared" si="3"/>
        <v>0</v>
      </c>
    </row>
    <row r="232" spans="1:8" hidden="1" x14ac:dyDescent="0.35">
      <c r="A232" s="57" t="s">
        <v>2460</v>
      </c>
      <c r="B232" s="57" t="s">
        <v>2471</v>
      </c>
      <c r="C232" s="57" t="s">
        <v>2468</v>
      </c>
      <c r="D232" s="68">
        <v>2398362.3236165582</v>
      </c>
      <c r="E232" s="57" t="s">
        <v>2433</v>
      </c>
      <c r="F232" s="62" t="str">
        <f>INDEX('Crosswalk Particulates'!$B:$B,MATCH('2017 EPA Data'!A232,'Crosswalk Particulates'!$A:$A,0))</f>
        <v>Residential Buildings Sector</v>
      </c>
      <c r="G232" s="66" t="str">
        <f>INDEX('Crosswalk Particulates'!$E:$E,MATCH('2017 EPA Data'!$B232,'Crosswalk Particulates'!$D:$D,0))</f>
        <v>CO</v>
      </c>
      <c r="H232" s="78">
        <f t="shared" si="3"/>
        <v>2175760288500.1121</v>
      </c>
    </row>
    <row r="233" spans="1:8" hidden="1" x14ac:dyDescent="0.35">
      <c r="A233" s="57" t="s">
        <v>2430</v>
      </c>
      <c r="B233" s="57" t="s">
        <v>2436</v>
      </c>
      <c r="C233" s="57" t="s">
        <v>2428</v>
      </c>
      <c r="D233" s="68">
        <v>2252599.3255084408</v>
      </c>
      <c r="E233" s="57" t="s">
        <v>2429</v>
      </c>
      <c r="F233" s="62" t="str">
        <f>INDEX('Crosswalk Particulates'!$B:$B,MATCH('2017 EPA Data'!A233,'Crosswalk Particulates'!$A:$A,0))</f>
        <v>process-other-industry</v>
      </c>
      <c r="G233" s="66">
        <f>INDEX('Crosswalk Particulates'!$E:$E,MATCH('2017 EPA Data'!$B233,'Crosswalk Particulates'!$D:$D,0))</f>
        <v>0</v>
      </c>
      <c r="H233" s="78">
        <f t="shared" si="3"/>
        <v>0</v>
      </c>
    </row>
    <row r="234" spans="1:8" hidden="1" x14ac:dyDescent="0.35">
      <c r="A234" s="57" t="s">
        <v>2438</v>
      </c>
      <c r="B234" s="57" t="s">
        <v>2442</v>
      </c>
      <c r="C234" s="57" t="s">
        <v>2428</v>
      </c>
      <c r="D234" s="68">
        <v>2220757.5971424524</v>
      </c>
      <c r="E234" s="57" t="s">
        <v>2429</v>
      </c>
      <c r="F234" s="62" t="str">
        <f>INDEX('Crosswalk Particulates'!$B:$B,MATCH('2017 EPA Data'!A234,'Crosswalk Particulates'!$A:$A,0))</f>
        <v>Transportation Sector</v>
      </c>
      <c r="G234" s="66">
        <f>INDEX('Crosswalk Particulates'!$E:$E,MATCH('2017 EPA Data'!$B234,'Crosswalk Particulates'!$D:$D,0))</f>
        <v>0</v>
      </c>
      <c r="H234" s="78">
        <f t="shared" si="3"/>
        <v>0</v>
      </c>
    </row>
    <row r="235" spans="1:8" hidden="1" x14ac:dyDescent="0.35">
      <c r="A235" s="57" t="s">
        <v>2518</v>
      </c>
      <c r="B235" s="57" t="s">
        <v>2491</v>
      </c>
      <c r="C235" s="57" t="s">
        <v>2428</v>
      </c>
      <c r="D235" s="68">
        <v>2179516.2072000001</v>
      </c>
      <c r="E235" s="57" t="s">
        <v>2429</v>
      </c>
      <c r="F235" s="62" t="str">
        <f>INDEX('Crosswalk Particulates'!$B:$B,MATCH('2017 EPA Data'!A235,'Crosswalk Particulates'!$A:$A,0))</f>
        <v>process-cement-industry</v>
      </c>
      <c r="G235" s="66">
        <f>INDEX('Crosswalk Particulates'!$E:$E,MATCH('2017 EPA Data'!$B235,'Crosswalk Particulates'!$D:$D,0))</f>
        <v>0</v>
      </c>
      <c r="H235" s="78">
        <f t="shared" si="3"/>
        <v>0</v>
      </c>
    </row>
    <row r="236" spans="1:8" hidden="1" x14ac:dyDescent="0.35">
      <c r="A236" s="57" t="s">
        <v>2519</v>
      </c>
      <c r="B236" s="57" t="s">
        <v>2435</v>
      </c>
      <c r="C236" s="57" t="s">
        <v>2428</v>
      </c>
      <c r="D236" s="68">
        <v>2146306.5690039601</v>
      </c>
      <c r="E236" s="57" t="s">
        <v>2429</v>
      </c>
      <c r="F236" s="62" t="str">
        <f>INDEX('Crosswalk Particulates'!$B:$B,MATCH('2017 EPA Data'!A236,'Crosswalk Particulates'!$A:$A,0))</f>
        <v>Electricity Sector</v>
      </c>
      <c r="G236" s="66">
        <f>INDEX('Crosswalk Particulates'!$E:$E,MATCH('2017 EPA Data'!$B236,'Crosswalk Particulates'!$D:$D,0))</f>
        <v>0</v>
      </c>
      <c r="H236" s="78">
        <f t="shared" si="3"/>
        <v>0</v>
      </c>
    </row>
    <row r="237" spans="1:8" hidden="1" x14ac:dyDescent="0.35">
      <c r="A237" s="57" t="s">
        <v>2438</v>
      </c>
      <c r="B237" s="57" t="s">
        <v>2448</v>
      </c>
      <c r="C237" s="57" t="s">
        <v>2428</v>
      </c>
      <c r="D237" s="68">
        <v>2112775.5136352624</v>
      </c>
      <c r="E237" s="57" t="s">
        <v>2429</v>
      </c>
      <c r="F237" s="62" t="str">
        <f>INDEX('Crosswalk Particulates'!$B:$B,MATCH('2017 EPA Data'!A237,'Crosswalk Particulates'!$A:$A,0))</f>
        <v>Transportation Sector</v>
      </c>
      <c r="G237" s="66">
        <f>INDEX('Crosswalk Particulates'!$E:$E,MATCH('2017 EPA Data'!$B237,'Crosswalk Particulates'!$D:$D,0))</f>
        <v>0</v>
      </c>
      <c r="H237" s="78">
        <f t="shared" si="3"/>
        <v>0</v>
      </c>
    </row>
    <row r="238" spans="1:8" hidden="1" x14ac:dyDescent="0.35">
      <c r="A238" s="57" t="s">
        <v>2449</v>
      </c>
      <c r="B238" s="57" t="s">
        <v>2487</v>
      </c>
      <c r="C238" s="57" t="s">
        <v>2428</v>
      </c>
      <c r="D238" s="68">
        <v>2073973.872450565</v>
      </c>
      <c r="E238" s="57" t="s">
        <v>2429</v>
      </c>
      <c r="F238" s="62" t="str">
        <f>INDEX('Crosswalk Particulates'!$B:$B,MATCH('2017 EPA Data'!A238,'Crosswalk Particulates'!$A:$A,0))</f>
        <v>process-other-industry</v>
      </c>
      <c r="G238" s="66">
        <f>INDEX('Crosswalk Particulates'!$E:$E,MATCH('2017 EPA Data'!$B238,'Crosswalk Particulates'!$D:$D,0))</f>
        <v>0</v>
      </c>
      <c r="H238" s="78">
        <f t="shared" si="3"/>
        <v>0</v>
      </c>
    </row>
    <row r="239" spans="1:8" hidden="1" x14ac:dyDescent="0.35">
      <c r="A239" s="57" t="s">
        <v>2513</v>
      </c>
      <c r="B239" s="57" t="s">
        <v>2490</v>
      </c>
      <c r="C239" s="57" t="s">
        <v>2428</v>
      </c>
      <c r="D239" s="68">
        <v>2071166.0932</v>
      </c>
      <c r="E239" s="57" t="s">
        <v>2429</v>
      </c>
      <c r="F239" s="62" t="str">
        <f>INDEX('Crosswalk Particulates'!$B:$B,MATCH('2017 EPA Data'!A239,'Crosswalk Particulates'!$A:$A,0))</f>
        <v>process-other-industry</v>
      </c>
      <c r="G239" s="66">
        <f>INDEX('Crosswalk Particulates'!$E:$E,MATCH('2017 EPA Data'!$B239,'Crosswalk Particulates'!$D:$D,0))</f>
        <v>0</v>
      </c>
      <c r="H239" s="78">
        <f t="shared" si="3"/>
        <v>0</v>
      </c>
    </row>
    <row r="240" spans="1:8" hidden="1" x14ac:dyDescent="0.35">
      <c r="A240" s="57" t="s">
        <v>2480</v>
      </c>
      <c r="B240" s="57" t="s">
        <v>2515</v>
      </c>
      <c r="C240" s="57" t="s">
        <v>2428</v>
      </c>
      <c r="D240" s="68">
        <v>2049051.5155524048</v>
      </c>
      <c r="E240" s="57" t="s">
        <v>2429</v>
      </c>
      <c r="F240" s="62" t="str">
        <f>INDEX('Crosswalk Particulates'!$B:$B,MATCH('2017 EPA Data'!A240,'Crosswalk Particulates'!$A:$A,0))</f>
        <v>Transportation Sector</v>
      </c>
      <c r="G240" s="66">
        <f>INDEX('Crosswalk Particulates'!$E:$E,MATCH('2017 EPA Data'!$B240,'Crosswalk Particulates'!$D:$D,0))</f>
        <v>0</v>
      </c>
      <c r="H240" s="78">
        <f t="shared" si="3"/>
        <v>0</v>
      </c>
    </row>
    <row r="241" spans="1:8" hidden="1" x14ac:dyDescent="0.35">
      <c r="A241" s="57" t="s">
        <v>2440</v>
      </c>
      <c r="B241" s="57" t="s">
        <v>2467</v>
      </c>
      <c r="C241" s="57" t="s">
        <v>2468</v>
      </c>
      <c r="D241" s="68">
        <v>2042074.7866819082</v>
      </c>
      <c r="E241" s="57" t="s">
        <v>2433</v>
      </c>
      <c r="F241" s="62" t="str">
        <f>INDEX('Crosswalk Particulates'!$B:$B,MATCH('2017 EPA Data'!A241,'Crosswalk Particulates'!$A:$A,0))</f>
        <v>Other-EPA</v>
      </c>
      <c r="G241" s="66" t="str">
        <f>INDEX('Crosswalk Particulates'!$E:$E,MATCH('2017 EPA Data'!$B241,'Crosswalk Particulates'!$D:$D,0))</f>
        <v>VOC</v>
      </c>
      <c r="H241" s="78">
        <f t="shared" si="3"/>
        <v>1852541287552.4202</v>
      </c>
    </row>
    <row r="242" spans="1:8" hidden="1" x14ac:dyDescent="0.35">
      <c r="A242" s="57" t="s">
        <v>2461</v>
      </c>
      <c r="B242" s="57" t="s">
        <v>2482</v>
      </c>
      <c r="C242" s="57" t="s">
        <v>2428</v>
      </c>
      <c r="D242" s="68">
        <v>2037335.1367344249</v>
      </c>
      <c r="E242" s="57" t="s">
        <v>2429</v>
      </c>
      <c r="F242" s="62" t="str">
        <f>INDEX('Crosswalk Particulates'!$B:$B,MATCH('2017 EPA Data'!A242,'Crosswalk Particulates'!$A:$A,0))</f>
        <v>process-other-industry</v>
      </c>
      <c r="G242" s="66">
        <f>INDEX('Crosswalk Particulates'!$E:$E,MATCH('2017 EPA Data'!$B242,'Crosswalk Particulates'!$D:$D,0))</f>
        <v>0</v>
      </c>
      <c r="H242" s="78">
        <f t="shared" si="3"/>
        <v>0</v>
      </c>
    </row>
    <row r="243" spans="1:8" hidden="1" x14ac:dyDescent="0.35">
      <c r="A243" s="57" t="s">
        <v>2462</v>
      </c>
      <c r="B243" s="57" t="s">
        <v>2427</v>
      </c>
      <c r="C243" s="57" t="s">
        <v>2428</v>
      </c>
      <c r="D243" s="68">
        <v>1996365.684736107</v>
      </c>
      <c r="E243" s="57" t="s">
        <v>2429</v>
      </c>
      <c r="F243" s="62" t="str">
        <f>INDEX('Crosswalk Particulates'!$B:$B,MATCH('2017 EPA Data'!A243,'Crosswalk Particulates'!$A:$A,0))</f>
        <v>industry-fuel-natural gas</v>
      </c>
      <c r="G243" s="66">
        <f>INDEX('Crosswalk Particulates'!$E:$E,MATCH('2017 EPA Data'!$B243,'Crosswalk Particulates'!$D:$D,0))</f>
        <v>0</v>
      </c>
      <c r="H243" s="78">
        <f t="shared" si="3"/>
        <v>0</v>
      </c>
    </row>
    <row r="244" spans="1:8" hidden="1" x14ac:dyDescent="0.35">
      <c r="A244" s="57" t="s">
        <v>2511</v>
      </c>
      <c r="B244" s="57" t="s">
        <v>2491</v>
      </c>
      <c r="C244" s="57" t="s">
        <v>2428</v>
      </c>
      <c r="D244" s="68">
        <v>1981852.2732619999</v>
      </c>
      <c r="E244" s="57" t="s">
        <v>2429</v>
      </c>
      <c r="F244" s="62" t="str">
        <f>INDEX('Crosswalk Particulates'!$B:$B,MATCH('2017 EPA Data'!A244,'Crosswalk Particulates'!$A:$A,0))</f>
        <v>industry-fuel-biomass</v>
      </c>
      <c r="G244" s="66">
        <f>INDEX('Crosswalk Particulates'!$E:$E,MATCH('2017 EPA Data'!$B244,'Crosswalk Particulates'!$D:$D,0))</f>
        <v>0</v>
      </c>
      <c r="H244" s="78">
        <f t="shared" si="3"/>
        <v>0</v>
      </c>
    </row>
    <row r="245" spans="1:8" hidden="1" x14ac:dyDescent="0.35">
      <c r="A245" s="57" t="s">
        <v>2438</v>
      </c>
      <c r="B245" s="57" t="s">
        <v>2439</v>
      </c>
      <c r="C245" s="57" t="s">
        <v>2428</v>
      </c>
      <c r="D245" s="68">
        <v>1962924.6902659775</v>
      </c>
      <c r="E245" s="57" t="s">
        <v>2429</v>
      </c>
      <c r="F245" s="62" t="str">
        <f>INDEX('Crosswalk Particulates'!$B:$B,MATCH('2017 EPA Data'!A245,'Crosswalk Particulates'!$A:$A,0))</f>
        <v>Transportation Sector</v>
      </c>
      <c r="G245" s="66">
        <f>INDEX('Crosswalk Particulates'!$E:$E,MATCH('2017 EPA Data'!$B245,'Crosswalk Particulates'!$D:$D,0))</f>
        <v>0</v>
      </c>
      <c r="H245" s="78">
        <f t="shared" si="3"/>
        <v>0</v>
      </c>
    </row>
    <row r="246" spans="1:8" hidden="1" x14ac:dyDescent="0.35">
      <c r="A246" s="57" t="s">
        <v>2437</v>
      </c>
      <c r="B246" s="57" t="s">
        <v>2501</v>
      </c>
      <c r="C246" s="57" t="s">
        <v>2468</v>
      </c>
      <c r="D246" s="68">
        <v>1952987.6416144813</v>
      </c>
      <c r="E246" s="57" t="s">
        <v>2433</v>
      </c>
      <c r="F246" s="62" t="str">
        <f>INDEX('Crosswalk Particulates'!$B:$B,MATCH('2017 EPA Data'!A246,'Crosswalk Particulates'!$A:$A,0))</f>
        <v>Other-EPA</v>
      </c>
      <c r="G246" s="66" t="str">
        <f>INDEX('Crosswalk Particulates'!$E:$E,MATCH('2017 EPA Data'!$B246,'Crosswalk Particulates'!$D:$D,0))</f>
        <v>PM10</v>
      </c>
      <c r="H246" s="78">
        <f t="shared" si="3"/>
        <v>1771722692903.5222</v>
      </c>
    </row>
    <row r="247" spans="1:8" hidden="1" x14ac:dyDescent="0.35">
      <c r="A247" s="57" t="s">
        <v>2434</v>
      </c>
      <c r="B247" s="57" t="s">
        <v>2469</v>
      </c>
      <c r="C247" s="57" t="s">
        <v>2428</v>
      </c>
      <c r="D247" s="68">
        <v>1911149.8227068495</v>
      </c>
      <c r="E247" s="57" t="s">
        <v>2429</v>
      </c>
      <c r="F247" s="62" t="str">
        <f>INDEX('Crosswalk Particulates'!$B:$B,MATCH('2017 EPA Data'!A247,'Crosswalk Particulates'!$A:$A,0))</f>
        <v>Transportation Sector</v>
      </c>
      <c r="G247" s="66">
        <f>INDEX('Crosswalk Particulates'!$E:$E,MATCH('2017 EPA Data'!$B247,'Crosswalk Particulates'!$D:$D,0))</f>
        <v>0</v>
      </c>
      <c r="H247" s="78">
        <f t="shared" si="3"/>
        <v>0</v>
      </c>
    </row>
    <row r="248" spans="1:8" x14ac:dyDescent="0.35">
      <c r="A248" s="57" t="s">
        <v>2434</v>
      </c>
      <c r="B248" s="57" t="s">
        <v>2520</v>
      </c>
      <c r="C248" s="57" t="s">
        <v>2468</v>
      </c>
      <c r="D248" s="68">
        <v>1886607.1828153448</v>
      </c>
      <c r="E248" s="57" t="s">
        <v>2433</v>
      </c>
      <c r="F248" s="62" t="str">
        <f>INDEX('Crosswalk Particulates'!$B:$B,MATCH('2017 EPA Data'!A248,'Crosswalk Particulates'!$A:$A,0))</f>
        <v>Transportation Sector</v>
      </c>
      <c r="G248" s="66" t="str">
        <f>INDEX('Crosswalk Particulates'!$E:$E,MATCH('2017 EPA Data'!$B248,'Crosswalk Particulates'!$D:$D,0))</f>
        <v>NOX</v>
      </c>
      <c r="H248" s="78">
        <f t="shared" si="3"/>
        <v>1711503282030.7761</v>
      </c>
    </row>
    <row r="249" spans="1:8" hidden="1" x14ac:dyDescent="0.35">
      <c r="A249" s="57" t="s">
        <v>2460</v>
      </c>
      <c r="B249" s="57" t="s">
        <v>2447</v>
      </c>
      <c r="C249" s="57" t="s">
        <v>2428</v>
      </c>
      <c r="D249" s="68">
        <v>1841383.0331220806</v>
      </c>
      <c r="E249" s="57" t="s">
        <v>2429</v>
      </c>
      <c r="F249" s="62" t="str">
        <f>INDEX('Crosswalk Particulates'!$B:$B,MATCH('2017 EPA Data'!A249,'Crosswalk Particulates'!$A:$A,0))</f>
        <v>Residential Buildings Sector</v>
      </c>
      <c r="G249" s="66">
        <f>INDEX('Crosswalk Particulates'!$E:$E,MATCH('2017 EPA Data'!$B249,'Crosswalk Particulates'!$D:$D,0))</f>
        <v>0</v>
      </c>
      <c r="H249" s="78">
        <f t="shared" si="3"/>
        <v>0</v>
      </c>
    </row>
    <row r="250" spans="1:8" hidden="1" x14ac:dyDescent="0.35">
      <c r="A250" s="57" t="s">
        <v>2470</v>
      </c>
      <c r="B250" s="57" t="s">
        <v>2442</v>
      </c>
      <c r="C250" s="57" t="s">
        <v>2428</v>
      </c>
      <c r="D250" s="68">
        <v>1837628.8720073798</v>
      </c>
      <c r="E250" s="57" t="s">
        <v>2429</v>
      </c>
      <c r="F250" s="62" t="str">
        <f>INDEX('Crosswalk Particulates'!$B:$B,MATCH('2017 EPA Data'!A250,'Crosswalk Particulates'!$A:$A,0))</f>
        <v>process-waste-industry</v>
      </c>
      <c r="G250" s="66">
        <f>INDEX('Crosswalk Particulates'!$E:$E,MATCH('2017 EPA Data'!$B250,'Crosswalk Particulates'!$D:$D,0))</f>
        <v>0</v>
      </c>
      <c r="H250" s="78">
        <f t="shared" si="3"/>
        <v>0</v>
      </c>
    </row>
    <row r="251" spans="1:8" hidden="1" x14ac:dyDescent="0.35">
      <c r="A251" s="57" t="s">
        <v>2497</v>
      </c>
      <c r="B251" s="57" t="s">
        <v>2444</v>
      </c>
      <c r="C251" s="57" t="s">
        <v>2428</v>
      </c>
      <c r="D251" s="68">
        <v>1827603.1824734164</v>
      </c>
      <c r="E251" s="57" t="s">
        <v>2429</v>
      </c>
      <c r="F251" s="62" t="str">
        <f>INDEX('Crosswalk Particulates'!$B:$B,MATCH('2017 EPA Data'!A251,'Crosswalk Particulates'!$A:$A,0))</f>
        <v>process-other-industry</v>
      </c>
      <c r="G251" s="66">
        <f>INDEX('Crosswalk Particulates'!$E:$E,MATCH('2017 EPA Data'!$B251,'Crosswalk Particulates'!$D:$D,0))</f>
        <v>0</v>
      </c>
      <c r="H251" s="78">
        <f t="shared" si="3"/>
        <v>0</v>
      </c>
    </row>
    <row r="252" spans="1:8" hidden="1" x14ac:dyDescent="0.35">
      <c r="A252" s="57" t="s">
        <v>2506</v>
      </c>
      <c r="B252" s="57" t="s">
        <v>2444</v>
      </c>
      <c r="C252" s="57" t="s">
        <v>2428</v>
      </c>
      <c r="D252" s="68">
        <v>1814205.5148323313</v>
      </c>
      <c r="E252" s="57" t="s">
        <v>2429</v>
      </c>
      <c r="F252" s="62" t="str">
        <f>INDEX('Crosswalk Particulates'!$B:$B,MATCH('2017 EPA Data'!A252,'Crosswalk Particulates'!$A:$A,0))</f>
        <v>process-other-industry</v>
      </c>
      <c r="G252" s="66">
        <f>INDEX('Crosswalk Particulates'!$E:$E,MATCH('2017 EPA Data'!$B252,'Crosswalk Particulates'!$D:$D,0))</f>
        <v>0</v>
      </c>
      <c r="H252" s="78">
        <f t="shared" si="3"/>
        <v>0</v>
      </c>
    </row>
    <row r="253" spans="1:8" hidden="1" x14ac:dyDescent="0.35">
      <c r="A253" s="57" t="s">
        <v>2461</v>
      </c>
      <c r="B253" s="57" t="s">
        <v>2455</v>
      </c>
      <c r="C253" s="57" t="s">
        <v>2428</v>
      </c>
      <c r="D253" s="68">
        <v>1789893.7472603831</v>
      </c>
      <c r="E253" s="57" t="s">
        <v>2429</v>
      </c>
      <c r="F253" s="62" t="str">
        <f>INDEX('Crosswalk Particulates'!$B:$B,MATCH('2017 EPA Data'!A253,'Crosswalk Particulates'!$A:$A,0))</f>
        <v>process-other-industry</v>
      </c>
      <c r="G253" s="66">
        <f>INDEX('Crosswalk Particulates'!$E:$E,MATCH('2017 EPA Data'!$B253,'Crosswalk Particulates'!$D:$D,0))</f>
        <v>0</v>
      </c>
      <c r="H253" s="78">
        <f t="shared" si="3"/>
        <v>0</v>
      </c>
    </row>
    <row r="254" spans="1:8" hidden="1" x14ac:dyDescent="0.35">
      <c r="A254" s="57" t="s">
        <v>2458</v>
      </c>
      <c r="B254" s="57" t="s">
        <v>2473</v>
      </c>
      <c r="C254" s="57" t="s">
        <v>2428</v>
      </c>
      <c r="D254" s="68">
        <v>1787224.901348778</v>
      </c>
      <c r="E254" s="57" t="s">
        <v>2429</v>
      </c>
      <c r="F254" s="62" t="str">
        <f>INDEX('Crosswalk Particulates'!$B:$B,MATCH('2017 EPA Data'!A254,'Crosswalk Particulates'!$A:$A,0))</f>
        <v>process-other-industry</v>
      </c>
      <c r="G254" s="66">
        <f>INDEX('Crosswalk Particulates'!$E:$E,MATCH('2017 EPA Data'!$B254,'Crosswalk Particulates'!$D:$D,0))</f>
        <v>0</v>
      </c>
      <c r="H254" s="78">
        <f t="shared" si="3"/>
        <v>0</v>
      </c>
    </row>
    <row r="255" spans="1:8" hidden="1" x14ac:dyDescent="0.35">
      <c r="A255" s="57" t="s">
        <v>2438</v>
      </c>
      <c r="B255" s="57" t="s">
        <v>2446</v>
      </c>
      <c r="C255" s="57" t="s">
        <v>2428</v>
      </c>
      <c r="D255" s="68">
        <v>1777186.6203429683</v>
      </c>
      <c r="E255" s="57" t="s">
        <v>2429</v>
      </c>
      <c r="F255" s="62" t="str">
        <f>INDEX('Crosswalk Particulates'!$B:$B,MATCH('2017 EPA Data'!A255,'Crosswalk Particulates'!$A:$A,0))</f>
        <v>Transportation Sector</v>
      </c>
      <c r="G255" s="66">
        <f>INDEX('Crosswalk Particulates'!$E:$E,MATCH('2017 EPA Data'!$B255,'Crosswalk Particulates'!$D:$D,0))</f>
        <v>0</v>
      </c>
      <c r="H255" s="78">
        <f t="shared" si="3"/>
        <v>0</v>
      </c>
    </row>
    <row r="256" spans="1:8" hidden="1" x14ac:dyDescent="0.35">
      <c r="A256" s="57" t="s">
        <v>2497</v>
      </c>
      <c r="B256" s="57" t="s">
        <v>2446</v>
      </c>
      <c r="C256" s="57" t="s">
        <v>2428</v>
      </c>
      <c r="D256" s="68">
        <v>1756997.4827969498</v>
      </c>
      <c r="E256" s="57" t="s">
        <v>2429</v>
      </c>
      <c r="F256" s="62" t="str">
        <f>INDEX('Crosswalk Particulates'!$B:$B,MATCH('2017 EPA Data'!A256,'Crosswalk Particulates'!$A:$A,0))</f>
        <v>process-other-industry</v>
      </c>
      <c r="G256" s="66">
        <f>INDEX('Crosswalk Particulates'!$E:$E,MATCH('2017 EPA Data'!$B256,'Crosswalk Particulates'!$D:$D,0))</f>
        <v>0</v>
      </c>
      <c r="H256" s="78">
        <f t="shared" si="3"/>
        <v>0</v>
      </c>
    </row>
    <row r="257" spans="1:8" hidden="1" x14ac:dyDescent="0.35">
      <c r="A257" s="57" t="s">
        <v>2434</v>
      </c>
      <c r="B257" s="57" t="s">
        <v>2447</v>
      </c>
      <c r="C257" s="57" t="s">
        <v>2428</v>
      </c>
      <c r="D257" s="68">
        <v>1684964.0639274854</v>
      </c>
      <c r="E257" s="57" t="s">
        <v>2429</v>
      </c>
      <c r="F257" s="62" t="str">
        <f>INDEX('Crosswalk Particulates'!$B:$B,MATCH('2017 EPA Data'!A257,'Crosswalk Particulates'!$A:$A,0))</f>
        <v>Transportation Sector</v>
      </c>
      <c r="G257" s="66">
        <f>INDEX('Crosswalk Particulates'!$E:$E,MATCH('2017 EPA Data'!$B257,'Crosswalk Particulates'!$D:$D,0))</f>
        <v>0</v>
      </c>
      <c r="H257" s="78">
        <f t="shared" si="3"/>
        <v>0</v>
      </c>
    </row>
    <row r="258" spans="1:8" hidden="1" x14ac:dyDescent="0.35">
      <c r="A258" s="57" t="s">
        <v>2437</v>
      </c>
      <c r="B258" s="57" t="s">
        <v>2521</v>
      </c>
      <c r="C258" s="57" t="s">
        <v>2468</v>
      </c>
      <c r="D258" s="68">
        <v>1655210.7293078364</v>
      </c>
      <c r="E258" s="57" t="s">
        <v>2433</v>
      </c>
      <c r="F258" s="62" t="str">
        <f>INDEX('Crosswalk Particulates'!$B:$B,MATCH('2017 EPA Data'!A258,'Crosswalk Particulates'!$A:$A,0))</f>
        <v>Other-EPA</v>
      </c>
      <c r="G258" s="66" t="str">
        <f>INDEX('Crosswalk Particulates'!$E:$E,MATCH('2017 EPA Data'!$B258,'Crosswalk Particulates'!$D:$D,0))</f>
        <v>PM25</v>
      </c>
      <c r="H258" s="78">
        <f t="shared" si="3"/>
        <v>1501583700871.6572</v>
      </c>
    </row>
    <row r="259" spans="1:8" hidden="1" x14ac:dyDescent="0.35">
      <c r="A259" s="57" t="s">
        <v>2460</v>
      </c>
      <c r="B259" s="57" t="s">
        <v>2479</v>
      </c>
      <c r="C259" s="57" t="s">
        <v>2428</v>
      </c>
      <c r="D259" s="68">
        <v>1645601.9260246628</v>
      </c>
      <c r="E259" s="57" t="s">
        <v>2429</v>
      </c>
      <c r="F259" s="62" t="str">
        <f>INDEX('Crosswalk Particulates'!$B:$B,MATCH('2017 EPA Data'!A259,'Crosswalk Particulates'!$A:$A,0))</f>
        <v>Residential Buildings Sector</v>
      </c>
      <c r="G259" s="66">
        <f>INDEX('Crosswalk Particulates'!$E:$E,MATCH('2017 EPA Data'!$B259,'Crosswalk Particulates'!$D:$D,0))</f>
        <v>0</v>
      </c>
      <c r="H259" s="78">
        <f t="shared" si="3"/>
        <v>0</v>
      </c>
    </row>
    <row r="260" spans="1:8" hidden="1" x14ac:dyDescent="0.35">
      <c r="A260" s="57" t="s">
        <v>2441</v>
      </c>
      <c r="B260" s="57" t="s">
        <v>2467</v>
      </c>
      <c r="C260" s="57" t="s">
        <v>2468</v>
      </c>
      <c r="D260" s="68">
        <v>1610196.680474333</v>
      </c>
      <c r="E260" s="57" t="s">
        <v>2433</v>
      </c>
      <c r="F260" s="62" t="str">
        <f>INDEX('Crosswalk Particulates'!$B:$B,MATCH('2017 EPA Data'!A260,'Crosswalk Particulates'!$A:$A,0))</f>
        <v>process-other-industry</v>
      </c>
      <c r="G260" s="66" t="str">
        <f>INDEX('Crosswalk Particulates'!$E:$E,MATCH('2017 EPA Data'!$B260,'Crosswalk Particulates'!$D:$D,0))</f>
        <v>VOC</v>
      </c>
      <c r="H260" s="78">
        <f t="shared" ref="H260:H323" si="4">IF(E260="TON",D260/metricton_to_shortton,0)*10^6</f>
        <v>1460747594119.9236</v>
      </c>
    </row>
    <row r="261" spans="1:8" hidden="1" x14ac:dyDescent="0.35">
      <c r="A261" s="57" t="s">
        <v>2452</v>
      </c>
      <c r="B261" s="57" t="s">
        <v>2439</v>
      </c>
      <c r="C261" s="57" t="s">
        <v>2428</v>
      </c>
      <c r="D261" s="68">
        <v>1596287.416372882</v>
      </c>
      <c r="E261" s="57" t="s">
        <v>2429</v>
      </c>
      <c r="F261" s="62" t="str">
        <f>INDEX('Crosswalk Particulates'!$B:$B,MATCH('2017 EPA Data'!A261,'Crosswalk Particulates'!$A:$A,0))</f>
        <v>Transportation Sector</v>
      </c>
      <c r="G261" s="66">
        <f>INDEX('Crosswalk Particulates'!$E:$E,MATCH('2017 EPA Data'!$B261,'Crosswalk Particulates'!$D:$D,0))</f>
        <v>0</v>
      </c>
      <c r="H261" s="78">
        <f t="shared" si="4"/>
        <v>0</v>
      </c>
    </row>
    <row r="262" spans="1:8" hidden="1" x14ac:dyDescent="0.35">
      <c r="A262" s="57" t="s">
        <v>2434</v>
      </c>
      <c r="B262" s="57" t="s">
        <v>2515</v>
      </c>
      <c r="C262" s="57" t="s">
        <v>2428</v>
      </c>
      <c r="D262" s="68">
        <v>1592900.4686993372</v>
      </c>
      <c r="E262" s="57" t="s">
        <v>2429</v>
      </c>
      <c r="F262" s="62" t="str">
        <f>INDEX('Crosswalk Particulates'!$B:$B,MATCH('2017 EPA Data'!A262,'Crosswalk Particulates'!$A:$A,0))</f>
        <v>Transportation Sector</v>
      </c>
      <c r="G262" s="66">
        <f>INDEX('Crosswalk Particulates'!$E:$E,MATCH('2017 EPA Data'!$B262,'Crosswalk Particulates'!$D:$D,0))</f>
        <v>0</v>
      </c>
      <c r="H262" s="78">
        <f t="shared" si="4"/>
        <v>0</v>
      </c>
    </row>
    <row r="263" spans="1:8" hidden="1" x14ac:dyDescent="0.35">
      <c r="A263" s="57" t="s">
        <v>2465</v>
      </c>
      <c r="B263" s="57" t="s">
        <v>2446</v>
      </c>
      <c r="C263" s="57" t="s">
        <v>2428</v>
      </c>
      <c r="D263" s="68">
        <v>1563882.3829819004</v>
      </c>
      <c r="E263" s="57" t="s">
        <v>2429</v>
      </c>
      <c r="F263" s="62" t="str">
        <f>INDEX('Crosswalk Particulates'!$B:$B,MATCH('2017 EPA Data'!A263,'Crosswalk Particulates'!$A:$A,0))</f>
        <v>Transportation Sector</v>
      </c>
      <c r="G263" s="66">
        <f>INDEX('Crosswalk Particulates'!$E:$E,MATCH('2017 EPA Data'!$B263,'Crosswalk Particulates'!$D:$D,0))</f>
        <v>0</v>
      </c>
      <c r="H263" s="78">
        <f t="shared" si="4"/>
        <v>0</v>
      </c>
    </row>
    <row r="264" spans="1:8" hidden="1" x14ac:dyDescent="0.35">
      <c r="A264" s="57" t="s">
        <v>2496</v>
      </c>
      <c r="B264" s="57" t="s">
        <v>2446</v>
      </c>
      <c r="C264" s="57" t="s">
        <v>2428</v>
      </c>
      <c r="D264" s="68">
        <v>1558133.1046014654</v>
      </c>
      <c r="E264" s="57" t="s">
        <v>2429</v>
      </c>
      <c r="F264" s="62" t="str">
        <f>INDEX('Crosswalk Particulates'!$B:$B,MATCH('2017 EPA Data'!A264,'Crosswalk Particulates'!$A:$A,0))</f>
        <v>process-other-industry</v>
      </c>
      <c r="G264" s="66">
        <f>INDEX('Crosswalk Particulates'!$E:$E,MATCH('2017 EPA Data'!$B264,'Crosswalk Particulates'!$D:$D,0))</f>
        <v>0</v>
      </c>
      <c r="H264" s="78">
        <f t="shared" si="4"/>
        <v>0</v>
      </c>
    </row>
    <row r="265" spans="1:8" hidden="1" x14ac:dyDescent="0.35">
      <c r="A265" s="57" t="s">
        <v>2470</v>
      </c>
      <c r="B265" s="57" t="s">
        <v>2431</v>
      </c>
      <c r="C265" s="57" t="s">
        <v>2432</v>
      </c>
      <c r="D265" s="68">
        <v>1549514.8982760999</v>
      </c>
      <c r="E265" s="57" t="s">
        <v>2433</v>
      </c>
      <c r="F265" s="62" t="str">
        <f>INDEX('Crosswalk Particulates'!$B:$B,MATCH('2017 EPA Data'!A265,'Crosswalk Particulates'!$A:$A,0))</f>
        <v>process-waste-industry</v>
      </c>
      <c r="G265" s="66">
        <f>INDEX('Crosswalk Particulates'!$E:$E,MATCH('2017 EPA Data'!$B265,'Crosswalk Particulates'!$D:$D,0))</f>
        <v>0</v>
      </c>
      <c r="H265" s="78">
        <f t="shared" si="4"/>
        <v>1405697941845.8511</v>
      </c>
    </row>
    <row r="266" spans="1:8" hidden="1" x14ac:dyDescent="0.35">
      <c r="A266" s="57" t="s">
        <v>2452</v>
      </c>
      <c r="B266" s="57" t="s">
        <v>2448</v>
      </c>
      <c r="C266" s="57" t="s">
        <v>2428</v>
      </c>
      <c r="D266" s="68">
        <v>1546407.6308029471</v>
      </c>
      <c r="E266" s="57" t="s">
        <v>2429</v>
      </c>
      <c r="F266" s="62" t="str">
        <f>INDEX('Crosswalk Particulates'!$B:$B,MATCH('2017 EPA Data'!A266,'Crosswalk Particulates'!$A:$A,0))</f>
        <v>Transportation Sector</v>
      </c>
      <c r="G266" s="66">
        <f>INDEX('Crosswalk Particulates'!$E:$E,MATCH('2017 EPA Data'!$B266,'Crosswalk Particulates'!$D:$D,0))</f>
        <v>0</v>
      </c>
      <c r="H266" s="78">
        <f t="shared" si="4"/>
        <v>0</v>
      </c>
    </row>
    <row r="267" spans="1:8" hidden="1" x14ac:dyDescent="0.35">
      <c r="A267" s="57" t="s">
        <v>2470</v>
      </c>
      <c r="B267" s="57" t="s">
        <v>2472</v>
      </c>
      <c r="C267" s="57" t="s">
        <v>2428</v>
      </c>
      <c r="D267" s="68">
        <v>1537795.7230787347</v>
      </c>
      <c r="E267" s="57" t="s">
        <v>2429</v>
      </c>
      <c r="F267" s="62" t="str">
        <f>INDEX('Crosswalk Particulates'!$B:$B,MATCH('2017 EPA Data'!A267,'Crosswalk Particulates'!$A:$A,0))</f>
        <v>process-waste-industry</v>
      </c>
      <c r="G267" s="66">
        <f>INDEX('Crosswalk Particulates'!$E:$E,MATCH('2017 EPA Data'!$B267,'Crosswalk Particulates'!$D:$D,0))</f>
        <v>0</v>
      </c>
      <c r="H267" s="78">
        <f t="shared" si="4"/>
        <v>0</v>
      </c>
    </row>
    <row r="268" spans="1:8" hidden="1" x14ac:dyDescent="0.35">
      <c r="A268" s="57" t="s">
        <v>2458</v>
      </c>
      <c r="B268" s="57" t="s">
        <v>2469</v>
      </c>
      <c r="C268" s="57" t="s">
        <v>2428</v>
      </c>
      <c r="D268" s="68">
        <v>1524030.5932435689</v>
      </c>
      <c r="E268" s="57" t="s">
        <v>2429</v>
      </c>
      <c r="F268" s="62" t="str">
        <f>INDEX('Crosswalk Particulates'!$B:$B,MATCH('2017 EPA Data'!A268,'Crosswalk Particulates'!$A:$A,0))</f>
        <v>process-other-industry</v>
      </c>
      <c r="G268" s="66">
        <f>INDEX('Crosswalk Particulates'!$E:$E,MATCH('2017 EPA Data'!$B268,'Crosswalk Particulates'!$D:$D,0))</f>
        <v>0</v>
      </c>
      <c r="H268" s="78">
        <f t="shared" si="4"/>
        <v>0</v>
      </c>
    </row>
    <row r="269" spans="1:8" hidden="1" x14ac:dyDescent="0.35">
      <c r="A269" s="57" t="s">
        <v>2463</v>
      </c>
      <c r="B269" s="57" t="s">
        <v>2482</v>
      </c>
      <c r="C269" s="57" t="s">
        <v>2428</v>
      </c>
      <c r="D269" s="68">
        <v>1514963.6043240712</v>
      </c>
      <c r="E269" s="57" t="s">
        <v>2429</v>
      </c>
      <c r="F269" s="62" t="str">
        <f>INDEX('Crosswalk Particulates'!$B:$B,MATCH('2017 EPA Data'!A269,'Crosswalk Particulates'!$A:$A,0))</f>
        <v>process-agriculture-industry</v>
      </c>
      <c r="G269" s="66">
        <f>INDEX('Crosswalk Particulates'!$E:$E,MATCH('2017 EPA Data'!$B269,'Crosswalk Particulates'!$D:$D,0))</f>
        <v>0</v>
      </c>
      <c r="H269" s="78">
        <f t="shared" si="4"/>
        <v>0</v>
      </c>
    </row>
    <row r="270" spans="1:8" hidden="1" x14ac:dyDescent="0.35">
      <c r="A270" s="57" t="s">
        <v>2503</v>
      </c>
      <c r="B270" s="57" t="s">
        <v>2450</v>
      </c>
      <c r="C270" s="57" t="s">
        <v>2428</v>
      </c>
      <c r="D270" s="68">
        <v>1512416.7112454211</v>
      </c>
      <c r="E270" s="57" t="s">
        <v>2429</v>
      </c>
      <c r="F270" s="62" t="str">
        <f>INDEX('Crosswalk Particulates'!$B:$B,MATCH('2017 EPA Data'!A270,'Crosswalk Particulates'!$A:$A,0))</f>
        <v>process-ngps-industry</v>
      </c>
      <c r="G270" s="66">
        <f>INDEX('Crosswalk Particulates'!$E:$E,MATCH('2017 EPA Data'!$B270,'Crosswalk Particulates'!$D:$D,0))</f>
        <v>0</v>
      </c>
      <c r="H270" s="78">
        <f t="shared" si="4"/>
        <v>0</v>
      </c>
    </row>
    <row r="271" spans="1:8" hidden="1" x14ac:dyDescent="0.35">
      <c r="A271" s="57" t="s">
        <v>2434</v>
      </c>
      <c r="B271" s="57" t="s">
        <v>2467</v>
      </c>
      <c r="C271" s="57" t="s">
        <v>2468</v>
      </c>
      <c r="D271" s="68">
        <v>1506894.1549912295</v>
      </c>
      <c r="E271" s="57" t="s">
        <v>2433</v>
      </c>
      <c r="F271" s="62" t="str">
        <f>INDEX('Crosswalk Particulates'!$B:$B,MATCH('2017 EPA Data'!A271,'Crosswalk Particulates'!$A:$A,0))</f>
        <v>Transportation Sector</v>
      </c>
      <c r="G271" s="66" t="str">
        <f>INDEX('Crosswalk Particulates'!$E:$E,MATCH('2017 EPA Data'!$B271,'Crosswalk Particulates'!$D:$D,0))</f>
        <v>VOC</v>
      </c>
      <c r="H271" s="78">
        <f t="shared" si="4"/>
        <v>1367033007948.0632</v>
      </c>
    </row>
    <row r="272" spans="1:8" hidden="1" x14ac:dyDescent="0.35">
      <c r="A272" s="57" t="s">
        <v>2506</v>
      </c>
      <c r="B272" s="57" t="s">
        <v>2442</v>
      </c>
      <c r="C272" s="57" t="s">
        <v>2428</v>
      </c>
      <c r="D272" s="68">
        <v>1497781.6823319886</v>
      </c>
      <c r="E272" s="57" t="s">
        <v>2429</v>
      </c>
      <c r="F272" s="62" t="str">
        <f>INDEX('Crosswalk Particulates'!$B:$B,MATCH('2017 EPA Data'!A272,'Crosswalk Particulates'!$A:$A,0))</f>
        <v>process-other-industry</v>
      </c>
      <c r="G272" s="66">
        <f>INDEX('Crosswalk Particulates'!$E:$E,MATCH('2017 EPA Data'!$B272,'Crosswalk Particulates'!$D:$D,0))</f>
        <v>0</v>
      </c>
      <c r="H272" s="78">
        <f t="shared" si="4"/>
        <v>0</v>
      </c>
    </row>
    <row r="273" spans="1:8" hidden="1" x14ac:dyDescent="0.35">
      <c r="A273" s="57" t="s">
        <v>2465</v>
      </c>
      <c r="B273" s="57" t="s">
        <v>2450</v>
      </c>
      <c r="C273" s="57" t="s">
        <v>2428</v>
      </c>
      <c r="D273" s="68">
        <v>1495301.9345533394</v>
      </c>
      <c r="E273" s="57" t="s">
        <v>2429</v>
      </c>
      <c r="F273" s="62" t="str">
        <f>INDEX('Crosswalk Particulates'!$B:$B,MATCH('2017 EPA Data'!A273,'Crosswalk Particulates'!$A:$A,0))</f>
        <v>Transportation Sector</v>
      </c>
      <c r="G273" s="66">
        <f>INDEX('Crosswalk Particulates'!$E:$E,MATCH('2017 EPA Data'!$B273,'Crosswalk Particulates'!$D:$D,0))</f>
        <v>0</v>
      </c>
      <c r="H273" s="78">
        <f t="shared" si="4"/>
        <v>0</v>
      </c>
    </row>
    <row r="274" spans="1:8" hidden="1" x14ac:dyDescent="0.35">
      <c r="A274" s="57" t="s">
        <v>2519</v>
      </c>
      <c r="B274" s="57" t="s">
        <v>2491</v>
      </c>
      <c r="C274" s="57" t="s">
        <v>2428</v>
      </c>
      <c r="D274" s="68">
        <v>1485606.607086</v>
      </c>
      <c r="E274" s="57" t="s">
        <v>2429</v>
      </c>
      <c r="F274" s="62" t="str">
        <f>INDEX('Crosswalk Particulates'!$B:$B,MATCH('2017 EPA Data'!A274,'Crosswalk Particulates'!$A:$A,0))</f>
        <v>Electricity Sector</v>
      </c>
      <c r="G274" s="66">
        <f>INDEX('Crosswalk Particulates'!$E:$E,MATCH('2017 EPA Data'!$B274,'Crosswalk Particulates'!$D:$D,0))</f>
        <v>0</v>
      </c>
      <c r="H274" s="78">
        <f t="shared" si="4"/>
        <v>0</v>
      </c>
    </row>
    <row r="275" spans="1:8" hidden="1" x14ac:dyDescent="0.35">
      <c r="A275" s="57" t="s">
        <v>2489</v>
      </c>
      <c r="B275" s="57" t="s">
        <v>2436</v>
      </c>
      <c r="C275" s="57" t="s">
        <v>2428</v>
      </c>
      <c r="D275" s="68">
        <v>1466352.5982452305</v>
      </c>
      <c r="E275" s="57" t="s">
        <v>2429</v>
      </c>
      <c r="F275" s="62" t="str">
        <f>INDEX('Crosswalk Particulates'!$B:$B,MATCH('2017 EPA Data'!A275,'Crosswalk Particulates'!$A:$A,0))</f>
        <v>process-chemicals-industry</v>
      </c>
      <c r="G275" s="66">
        <f>INDEX('Crosswalk Particulates'!$E:$E,MATCH('2017 EPA Data'!$B275,'Crosswalk Particulates'!$D:$D,0))</f>
        <v>0</v>
      </c>
      <c r="H275" s="78">
        <f t="shared" si="4"/>
        <v>0</v>
      </c>
    </row>
    <row r="276" spans="1:8" hidden="1" x14ac:dyDescent="0.35">
      <c r="A276" s="57" t="s">
        <v>2438</v>
      </c>
      <c r="B276" s="57" t="s">
        <v>2447</v>
      </c>
      <c r="C276" s="57" t="s">
        <v>2428</v>
      </c>
      <c r="D276" s="68">
        <v>1463216.6286869962</v>
      </c>
      <c r="E276" s="57" t="s">
        <v>2429</v>
      </c>
      <c r="F276" s="62" t="str">
        <f>INDEX('Crosswalk Particulates'!$B:$B,MATCH('2017 EPA Data'!A276,'Crosswalk Particulates'!$A:$A,0))</f>
        <v>Transportation Sector</v>
      </c>
      <c r="G276" s="66">
        <f>INDEX('Crosswalk Particulates'!$E:$E,MATCH('2017 EPA Data'!$B276,'Crosswalk Particulates'!$D:$D,0))</f>
        <v>0</v>
      </c>
      <c r="H276" s="78">
        <f t="shared" si="4"/>
        <v>0</v>
      </c>
    </row>
    <row r="277" spans="1:8" hidden="1" x14ac:dyDescent="0.35">
      <c r="A277" s="57" t="s">
        <v>2489</v>
      </c>
      <c r="B277" s="57" t="s">
        <v>2491</v>
      </c>
      <c r="C277" s="57" t="s">
        <v>2428</v>
      </c>
      <c r="D277" s="68">
        <v>1462976.9722177361</v>
      </c>
      <c r="E277" s="57" t="s">
        <v>2429</v>
      </c>
      <c r="F277" s="62" t="str">
        <f>INDEX('Crosswalk Particulates'!$B:$B,MATCH('2017 EPA Data'!A277,'Crosswalk Particulates'!$A:$A,0))</f>
        <v>process-chemicals-industry</v>
      </c>
      <c r="G277" s="66">
        <f>INDEX('Crosswalk Particulates'!$E:$E,MATCH('2017 EPA Data'!$B277,'Crosswalk Particulates'!$D:$D,0))</f>
        <v>0</v>
      </c>
      <c r="H277" s="78">
        <f t="shared" si="4"/>
        <v>0</v>
      </c>
    </row>
    <row r="278" spans="1:8" hidden="1" x14ac:dyDescent="0.35">
      <c r="A278" s="57" t="s">
        <v>2441</v>
      </c>
      <c r="B278" s="57" t="s">
        <v>2522</v>
      </c>
      <c r="C278" s="57" t="s">
        <v>2428</v>
      </c>
      <c r="D278" s="68">
        <v>1449373.0520766533</v>
      </c>
      <c r="E278" s="57" t="s">
        <v>2429</v>
      </c>
      <c r="F278" s="62" t="str">
        <f>INDEX('Crosswalk Particulates'!$B:$B,MATCH('2017 EPA Data'!A278,'Crosswalk Particulates'!$A:$A,0))</f>
        <v>process-other-industry</v>
      </c>
      <c r="G278" s="66">
        <f>INDEX('Crosswalk Particulates'!$E:$E,MATCH('2017 EPA Data'!$B278,'Crosswalk Particulates'!$D:$D,0))</f>
        <v>0</v>
      </c>
      <c r="H278" s="78">
        <f t="shared" si="4"/>
        <v>0</v>
      </c>
    </row>
    <row r="279" spans="1:8" hidden="1" x14ac:dyDescent="0.35">
      <c r="A279" s="57" t="s">
        <v>2503</v>
      </c>
      <c r="B279" s="57" t="s">
        <v>2523</v>
      </c>
      <c r="C279" s="57" t="s">
        <v>2428</v>
      </c>
      <c r="D279" s="68">
        <v>1442207.05</v>
      </c>
      <c r="E279" s="57" t="s">
        <v>2429</v>
      </c>
      <c r="F279" s="62" t="str">
        <f>INDEX('Crosswalk Particulates'!$B:$B,MATCH('2017 EPA Data'!A279,'Crosswalk Particulates'!$A:$A,0))</f>
        <v>process-ngps-industry</v>
      </c>
      <c r="G279" s="66">
        <f>INDEX('Crosswalk Particulates'!$E:$E,MATCH('2017 EPA Data'!$B279,'Crosswalk Particulates'!$D:$D,0))</f>
        <v>0</v>
      </c>
      <c r="H279" s="78">
        <f t="shared" si="4"/>
        <v>0</v>
      </c>
    </row>
    <row r="280" spans="1:8" hidden="1" x14ac:dyDescent="0.35">
      <c r="A280" s="57" t="s">
        <v>2507</v>
      </c>
      <c r="B280" s="57" t="s">
        <v>2431</v>
      </c>
      <c r="C280" s="57" t="s">
        <v>2432</v>
      </c>
      <c r="D280" s="68">
        <v>1432929.2873448001</v>
      </c>
      <c r="E280" s="57" t="s">
        <v>2433</v>
      </c>
      <c r="F280" s="62" t="str">
        <f>INDEX('Crosswalk Particulates'!$B:$B,MATCH('2017 EPA Data'!A280,'Crosswalk Particulates'!$A:$A,0))</f>
        <v>industry-fuel-coal</v>
      </c>
      <c r="G280" s="66">
        <f>INDEX('Crosswalk Particulates'!$E:$E,MATCH('2017 EPA Data'!$B280,'Crosswalk Particulates'!$D:$D,0))</f>
        <v>0</v>
      </c>
      <c r="H280" s="78">
        <f t="shared" si="4"/>
        <v>1299933128924.5315</v>
      </c>
    </row>
    <row r="281" spans="1:8" hidden="1" x14ac:dyDescent="0.35">
      <c r="A281" s="57" t="s">
        <v>2430</v>
      </c>
      <c r="B281" s="57" t="s">
        <v>2524</v>
      </c>
      <c r="C281" s="57" t="s">
        <v>2428</v>
      </c>
      <c r="D281" s="68">
        <v>1412089.8547462779</v>
      </c>
      <c r="E281" s="57" t="s">
        <v>2429</v>
      </c>
      <c r="F281" s="62" t="str">
        <f>INDEX('Crosswalk Particulates'!$B:$B,MATCH('2017 EPA Data'!A281,'Crosswalk Particulates'!$A:$A,0))</f>
        <v>process-other-industry</v>
      </c>
      <c r="G281" s="66">
        <f>INDEX('Crosswalk Particulates'!$E:$E,MATCH('2017 EPA Data'!$B281,'Crosswalk Particulates'!$D:$D,0))</f>
        <v>0</v>
      </c>
      <c r="H281" s="78">
        <f t="shared" si="4"/>
        <v>0</v>
      </c>
    </row>
    <row r="282" spans="1:8" x14ac:dyDescent="0.35">
      <c r="A282" s="57" t="s">
        <v>2438</v>
      </c>
      <c r="B282" s="57" t="s">
        <v>2520</v>
      </c>
      <c r="C282" s="57" t="s">
        <v>2468</v>
      </c>
      <c r="D282" s="68">
        <v>1399179.8278350316</v>
      </c>
      <c r="E282" s="57" t="s">
        <v>2433</v>
      </c>
      <c r="F282" s="62" t="str">
        <f>INDEX('Crosswalk Particulates'!$B:$B,MATCH('2017 EPA Data'!A282,'Crosswalk Particulates'!$A:$A,0))</f>
        <v>Transportation Sector</v>
      </c>
      <c r="G282" s="66" t="str">
        <f>INDEX('Crosswalk Particulates'!$E:$E,MATCH('2017 EPA Data'!$B282,'Crosswalk Particulates'!$D:$D,0))</f>
        <v>NOX</v>
      </c>
      <c r="H282" s="78">
        <f t="shared" si="4"/>
        <v>1269316097862.6987</v>
      </c>
    </row>
    <row r="283" spans="1:8" hidden="1" x14ac:dyDescent="0.35">
      <c r="A283" s="57" t="s">
        <v>2496</v>
      </c>
      <c r="B283" s="57" t="s">
        <v>2435</v>
      </c>
      <c r="C283" s="57" t="s">
        <v>2428</v>
      </c>
      <c r="D283" s="68">
        <v>1392448.5550937224</v>
      </c>
      <c r="E283" s="57" t="s">
        <v>2429</v>
      </c>
      <c r="F283" s="62" t="str">
        <f>INDEX('Crosswalk Particulates'!$B:$B,MATCH('2017 EPA Data'!A283,'Crosswalk Particulates'!$A:$A,0))</f>
        <v>process-other-industry</v>
      </c>
      <c r="G283" s="66">
        <f>INDEX('Crosswalk Particulates'!$E:$E,MATCH('2017 EPA Data'!$B283,'Crosswalk Particulates'!$D:$D,0))</f>
        <v>0</v>
      </c>
      <c r="H283" s="78">
        <f t="shared" si="4"/>
        <v>0</v>
      </c>
    </row>
    <row r="284" spans="1:8" hidden="1" x14ac:dyDescent="0.35">
      <c r="A284" s="57" t="s">
        <v>2453</v>
      </c>
      <c r="B284" s="57" t="s">
        <v>2494</v>
      </c>
      <c r="D284" s="68">
        <v>1381601.0462056359</v>
      </c>
      <c r="E284" s="57" t="s">
        <v>2429</v>
      </c>
      <c r="F284" s="62" t="str">
        <f>INDEX('Crosswalk Particulates'!$B:$B,MATCH('2017 EPA Data'!A284,'Crosswalk Particulates'!$A:$A,0))</f>
        <v>process-ngps-industry</v>
      </c>
      <c r="G284" s="66">
        <f>INDEX('Crosswalk Particulates'!$E:$E,MATCH('2017 EPA Data'!$B284,'Crosswalk Particulates'!$D:$D,0))</f>
        <v>0</v>
      </c>
      <c r="H284" s="78">
        <f t="shared" si="4"/>
        <v>0</v>
      </c>
    </row>
    <row r="285" spans="1:8" hidden="1" x14ac:dyDescent="0.35">
      <c r="A285" s="57" t="s">
        <v>2437</v>
      </c>
      <c r="B285" s="57" t="s">
        <v>2525</v>
      </c>
      <c r="C285" s="57" t="s">
        <v>2428</v>
      </c>
      <c r="D285" s="68">
        <v>1371943.9664101622</v>
      </c>
      <c r="E285" s="57" t="s">
        <v>2429</v>
      </c>
      <c r="F285" s="62" t="str">
        <f>INDEX('Crosswalk Particulates'!$B:$B,MATCH('2017 EPA Data'!A285,'Crosswalk Particulates'!$A:$A,0))</f>
        <v>Other-EPA</v>
      </c>
      <c r="G285" s="66">
        <f>INDEX('Crosswalk Particulates'!$E:$E,MATCH('2017 EPA Data'!$B285,'Crosswalk Particulates'!$D:$D,0))</f>
        <v>0</v>
      </c>
      <c r="H285" s="78">
        <f t="shared" si="4"/>
        <v>0</v>
      </c>
    </row>
    <row r="286" spans="1:8" hidden="1" x14ac:dyDescent="0.35">
      <c r="A286" s="57" t="s">
        <v>2426</v>
      </c>
      <c r="B286" s="57" t="s">
        <v>2520</v>
      </c>
      <c r="C286" s="57" t="s">
        <v>2468</v>
      </c>
      <c r="D286" s="68">
        <v>1366921.79873125</v>
      </c>
      <c r="E286" s="57" t="s">
        <v>2433</v>
      </c>
      <c r="F286" s="62" t="str">
        <f>INDEX('Crosswalk Particulates'!$B:$B,MATCH('2017 EPA Data'!A286,'Crosswalk Particulates'!$A:$A,0))</f>
        <v>Other-EPA</v>
      </c>
      <c r="G286" s="66" t="str">
        <f>INDEX('Crosswalk Particulates'!$E:$E,MATCH('2017 EPA Data'!$B286,'Crosswalk Particulates'!$D:$D,0))</f>
        <v>NOX</v>
      </c>
      <c r="H286" s="78">
        <f t="shared" si="4"/>
        <v>1240052071315.0112</v>
      </c>
    </row>
    <row r="287" spans="1:8" hidden="1" x14ac:dyDescent="0.35">
      <c r="A287" s="57" t="s">
        <v>2502</v>
      </c>
      <c r="B287" s="57" t="s">
        <v>2446</v>
      </c>
      <c r="C287" s="57" t="s">
        <v>2428</v>
      </c>
      <c r="D287" s="68">
        <v>1348970.5467867337</v>
      </c>
      <c r="E287" s="57" t="s">
        <v>2429</v>
      </c>
      <c r="F287" s="62" t="str">
        <f>INDEX('Crosswalk Particulates'!$B:$B,MATCH('2017 EPA Data'!A287,'Crosswalk Particulates'!$A:$A,0))</f>
        <v>Other-EPA</v>
      </c>
      <c r="G287" s="66">
        <f>INDEX('Crosswalk Particulates'!$E:$E,MATCH('2017 EPA Data'!$B287,'Crosswalk Particulates'!$D:$D,0))</f>
        <v>0</v>
      </c>
      <c r="H287" s="78">
        <f t="shared" si="4"/>
        <v>0</v>
      </c>
    </row>
    <row r="288" spans="1:8" hidden="1" x14ac:dyDescent="0.35">
      <c r="A288" s="57" t="s">
        <v>2470</v>
      </c>
      <c r="B288" s="57" t="s">
        <v>2494</v>
      </c>
      <c r="D288" s="68">
        <v>1335503.812380061</v>
      </c>
      <c r="E288" s="57" t="s">
        <v>2429</v>
      </c>
      <c r="F288" s="62" t="str">
        <f>INDEX('Crosswalk Particulates'!$B:$B,MATCH('2017 EPA Data'!A288,'Crosswalk Particulates'!$A:$A,0))</f>
        <v>process-waste-industry</v>
      </c>
      <c r="G288" s="66">
        <f>INDEX('Crosswalk Particulates'!$E:$E,MATCH('2017 EPA Data'!$B288,'Crosswalk Particulates'!$D:$D,0))</f>
        <v>0</v>
      </c>
      <c r="H288" s="78">
        <f t="shared" si="4"/>
        <v>0</v>
      </c>
    </row>
    <row r="289" spans="1:8" hidden="1" x14ac:dyDescent="0.35">
      <c r="A289" s="57" t="s">
        <v>2476</v>
      </c>
      <c r="B289" s="57" t="s">
        <v>2526</v>
      </c>
      <c r="C289" s="57" t="s">
        <v>2468</v>
      </c>
      <c r="D289" s="68">
        <v>1319153.2103949999</v>
      </c>
      <c r="E289" s="57" t="s">
        <v>2433</v>
      </c>
      <c r="F289" s="62" t="str">
        <f>INDEX('Crosswalk Particulates'!$B:$B,MATCH('2017 EPA Data'!A289,'Crosswalk Particulates'!$A:$A,0))</f>
        <v>Electricity Sector</v>
      </c>
      <c r="G289" s="66" t="str">
        <f>INDEX('Crosswalk Particulates'!$E:$E,MATCH('2017 EPA Data'!$B289,'Crosswalk Particulates'!$D:$D,0))</f>
        <v>SOx</v>
      </c>
      <c r="H289" s="78">
        <f t="shared" si="4"/>
        <v>1196717085388.8652</v>
      </c>
    </row>
    <row r="290" spans="1:8" hidden="1" x14ac:dyDescent="0.35">
      <c r="A290" s="57" t="s">
        <v>2503</v>
      </c>
      <c r="B290" s="57" t="s">
        <v>2439</v>
      </c>
      <c r="C290" s="57" t="s">
        <v>2428</v>
      </c>
      <c r="D290" s="68">
        <v>1317192.4989562114</v>
      </c>
      <c r="E290" s="57" t="s">
        <v>2429</v>
      </c>
      <c r="F290" s="62" t="str">
        <f>INDEX('Crosswalk Particulates'!$B:$B,MATCH('2017 EPA Data'!A290,'Crosswalk Particulates'!$A:$A,0))</f>
        <v>process-ngps-industry</v>
      </c>
      <c r="G290" s="66">
        <f>INDEX('Crosswalk Particulates'!$E:$E,MATCH('2017 EPA Data'!$B290,'Crosswalk Particulates'!$D:$D,0))</f>
        <v>0</v>
      </c>
      <c r="H290" s="78">
        <f t="shared" si="4"/>
        <v>0</v>
      </c>
    </row>
    <row r="291" spans="1:8" hidden="1" x14ac:dyDescent="0.35">
      <c r="A291" s="57" t="s">
        <v>2470</v>
      </c>
      <c r="B291" s="57" t="s">
        <v>2459</v>
      </c>
      <c r="C291" s="57" t="s">
        <v>2428</v>
      </c>
      <c r="D291" s="68">
        <v>1313171.3128383688</v>
      </c>
      <c r="E291" s="57" t="s">
        <v>2429</v>
      </c>
      <c r="F291" s="62" t="str">
        <f>INDEX('Crosswalk Particulates'!$B:$B,MATCH('2017 EPA Data'!A291,'Crosswalk Particulates'!$A:$A,0))</f>
        <v>process-waste-industry</v>
      </c>
      <c r="G291" s="66">
        <f>INDEX('Crosswalk Particulates'!$E:$E,MATCH('2017 EPA Data'!$B291,'Crosswalk Particulates'!$D:$D,0))</f>
        <v>0</v>
      </c>
      <c r="H291" s="78">
        <f t="shared" si="4"/>
        <v>0</v>
      </c>
    </row>
    <row r="292" spans="1:8" hidden="1" x14ac:dyDescent="0.35">
      <c r="A292" s="57" t="s">
        <v>2470</v>
      </c>
      <c r="B292" s="57" t="s">
        <v>2471</v>
      </c>
      <c r="C292" s="57" t="s">
        <v>2468</v>
      </c>
      <c r="D292" s="68">
        <v>1303260.5406787323</v>
      </c>
      <c r="E292" s="57" t="s">
        <v>2433</v>
      </c>
      <c r="F292" s="62" t="str">
        <f>INDEX('Crosswalk Particulates'!$B:$B,MATCH('2017 EPA Data'!A292,'Crosswalk Particulates'!$A:$A,0))</f>
        <v>process-waste-industry</v>
      </c>
      <c r="G292" s="66" t="str">
        <f>INDEX('Crosswalk Particulates'!$E:$E,MATCH('2017 EPA Data'!$B292,'Crosswalk Particulates'!$D:$D,0))</f>
        <v>CO</v>
      </c>
      <c r="H292" s="78">
        <f t="shared" si="4"/>
        <v>1182299480798.2622</v>
      </c>
    </row>
    <row r="293" spans="1:8" hidden="1" x14ac:dyDescent="0.35">
      <c r="A293" s="57" t="s">
        <v>2511</v>
      </c>
      <c r="B293" s="57" t="s">
        <v>2435</v>
      </c>
      <c r="C293" s="57" t="s">
        <v>2428</v>
      </c>
      <c r="D293" s="68">
        <v>1293474.4351762892</v>
      </c>
      <c r="E293" s="57" t="s">
        <v>2429</v>
      </c>
      <c r="F293" s="62" t="str">
        <f>INDEX('Crosswalk Particulates'!$B:$B,MATCH('2017 EPA Data'!A293,'Crosswalk Particulates'!$A:$A,0))</f>
        <v>industry-fuel-biomass</v>
      </c>
      <c r="G293" s="66">
        <f>INDEX('Crosswalk Particulates'!$E:$E,MATCH('2017 EPA Data'!$B293,'Crosswalk Particulates'!$D:$D,0))</f>
        <v>0</v>
      </c>
      <c r="H293" s="78">
        <f t="shared" si="4"/>
        <v>0</v>
      </c>
    </row>
    <row r="294" spans="1:8" hidden="1" x14ac:dyDescent="0.35">
      <c r="A294" s="57" t="s">
        <v>2465</v>
      </c>
      <c r="B294" s="57" t="s">
        <v>2444</v>
      </c>
      <c r="C294" s="57" t="s">
        <v>2428</v>
      </c>
      <c r="D294" s="68">
        <v>1287946.5011348776</v>
      </c>
      <c r="E294" s="57" t="s">
        <v>2429</v>
      </c>
      <c r="F294" s="62" t="str">
        <f>INDEX('Crosswalk Particulates'!$B:$B,MATCH('2017 EPA Data'!A294,'Crosswalk Particulates'!$A:$A,0))</f>
        <v>Transportation Sector</v>
      </c>
      <c r="G294" s="66">
        <f>INDEX('Crosswalk Particulates'!$E:$E,MATCH('2017 EPA Data'!$B294,'Crosswalk Particulates'!$D:$D,0))</f>
        <v>0</v>
      </c>
      <c r="H294" s="78">
        <f t="shared" si="4"/>
        <v>0</v>
      </c>
    </row>
    <row r="295" spans="1:8" hidden="1" x14ac:dyDescent="0.35">
      <c r="A295" s="57" t="s">
        <v>2497</v>
      </c>
      <c r="B295" s="57" t="s">
        <v>2427</v>
      </c>
      <c r="C295" s="57" t="s">
        <v>2428</v>
      </c>
      <c r="D295" s="68">
        <v>1266558.743527164</v>
      </c>
      <c r="E295" s="57" t="s">
        <v>2429</v>
      </c>
      <c r="F295" s="62" t="str">
        <f>INDEX('Crosswalk Particulates'!$B:$B,MATCH('2017 EPA Data'!A295,'Crosswalk Particulates'!$A:$A,0))</f>
        <v>process-other-industry</v>
      </c>
      <c r="G295" s="66">
        <f>INDEX('Crosswalk Particulates'!$E:$E,MATCH('2017 EPA Data'!$B295,'Crosswalk Particulates'!$D:$D,0))</f>
        <v>0</v>
      </c>
      <c r="H295" s="78">
        <f t="shared" si="4"/>
        <v>0</v>
      </c>
    </row>
    <row r="296" spans="1:8" hidden="1" x14ac:dyDescent="0.35">
      <c r="A296" s="57" t="s">
        <v>2512</v>
      </c>
      <c r="B296" s="57" t="s">
        <v>2439</v>
      </c>
      <c r="C296" s="57" t="s">
        <v>2428</v>
      </c>
      <c r="D296" s="68">
        <v>1227203.1509302685</v>
      </c>
      <c r="E296" s="57" t="s">
        <v>2429</v>
      </c>
      <c r="F296" s="62" t="str">
        <f>INDEX('Crosswalk Particulates'!$B:$B,MATCH('2017 EPA Data'!A296,'Crosswalk Particulates'!$A:$A,0))</f>
        <v>Commercial Buildings Sector</v>
      </c>
      <c r="G296" s="66">
        <f>INDEX('Crosswalk Particulates'!$E:$E,MATCH('2017 EPA Data'!$B296,'Crosswalk Particulates'!$D:$D,0))</f>
        <v>0</v>
      </c>
      <c r="H296" s="78">
        <f t="shared" si="4"/>
        <v>0</v>
      </c>
    </row>
    <row r="297" spans="1:8" hidden="1" x14ac:dyDescent="0.35">
      <c r="A297" s="57" t="s">
        <v>2512</v>
      </c>
      <c r="B297" s="57" t="s">
        <v>2469</v>
      </c>
      <c r="C297" s="57" t="s">
        <v>2428</v>
      </c>
      <c r="D297" s="68">
        <v>1225068.4829194001</v>
      </c>
      <c r="E297" s="57" t="s">
        <v>2429</v>
      </c>
      <c r="F297" s="62" t="str">
        <f>INDEX('Crosswalk Particulates'!$B:$B,MATCH('2017 EPA Data'!A297,'Crosswalk Particulates'!$A:$A,0))</f>
        <v>Commercial Buildings Sector</v>
      </c>
      <c r="G297" s="66">
        <f>INDEX('Crosswalk Particulates'!$E:$E,MATCH('2017 EPA Data'!$B297,'Crosswalk Particulates'!$D:$D,0))</f>
        <v>0</v>
      </c>
      <c r="H297" s="78">
        <f t="shared" si="4"/>
        <v>0</v>
      </c>
    </row>
    <row r="298" spans="1:8" hidden="1" x14ac:dyDescent="0.35">
      <c r="A298" s="57" t="s">
        <v>2437</v>
      </c>
      <c r="B298" s="57" t="s">
        <v>2527</v>
      </c>
      <c r="C298" s="57" t="s">
        <v>2428</v>
      </c>
      <c r="D298" s="68">
        <v>1215403.5367376034</v>
      </c>
      <c r="E298" s="57" t="s">
        <v>2429</v>
      </c>
      <c r="F298" s="62" t="str">
        <f>INDEX('Crosswalk Particulates'!$B:$B,MATCH('2017 EPA Data'!A298,'Crosswalk Particulates'!$A:$A,0))</f>
        <v>Other-EPA</v>
      </c>
      <c r="G298" s="66">
        <f>INDEX('Crosswalk Particulates'!$E:$E,MATCH('2017 EPA Data'!$B298,'Crosswalk Particulates'!$D:$D,0))</f>
        <v>0</v>
      </c>
      <c r="H298" s="78">
        <f t="shared" si="4"/>
        <v>0</v>
      </c>
    </row>
    <row r="299" spans="1:8" hidden="1" x14ac:dyDescent="0.35">
      <c r="A299" s="57" t="s">
        <v>2503</v>
      </c>
      <c r="B299" s="57" t="s">
        <v>2494</v>
      </c>
      <c r="D299" s="68">
        <v>1209660.004360551</v>
      </c>
      <c r="E299" s="57" t="s">
        <v>2429</v>
      </c>
      <c r="F299" s="62" t="str">
        <f>INDEX('Crosswalk Particulates'!$B:$B,MATCH('2017 EPA Data'!A299,'Crosswalk Particulates'!$A:$A,0))</f>
        <v>process-ngps-industry</v>
      </c>
      <c r="G299" s="66">
        <f>INDEX('Crosswalk Particulates'!$E:$E,MATCH('2017 EPA Data'!$B299,'Crosswalk Particulates'!$D:$D,0))</f>
        <v>0</v>
      </c>
      <c r="H299" s="78">
        <f t="shared" si="4"/>
        <v>0</v>
      </c>
    </row>
    <row r="300" spans="1:8" hidden="1" x14ac:dyDescent="0.35">
      <c r="A300" s="57" t="s">
        <v>2492</v>
      </c>
      <c r="B300" s="57" t="s">
        <v>2450</v>
      </c>
      <c r="C300" s="57" t="s">
        <v>2428</v>
      </c>
      <c r="D300" s="68">
        <v>1191551.5013421848</v>
      </c>
      <c r="E300" s="57" t="s">
        <v>2429</v>
      </c>
      <c r="F300" s="62" t="str">
        <f>INDEX('Crosswalk Particulates'!$B:$B,MATCH('2017 EPA Data'!A300,'Crosswalk Particulates'!$A:$A,0))</f>
        <v>Electricity Sector</v>
      </c>
      <c r="G300" s="66">
        <f>INDEX('Crosswalk Particulates'!$E:$E,MATCH('2017 EPA Data'!$B300,'Crosswalk Particulates'!$D:$D,0))</f>
        <v>0</v>
      </c>
      <c r="H300" s="78">
        <f t="shared" si="4"/>
        <v>0</v>
      </c>
    </row>
    <row r="301" spans="1:8" hidden="1" x14ac:dyDescent="0.35">
      <c r="A301" s="57" t="s">
        <v>2480</v>
      </c>
      <c r="B301" s="57" t="s">
        <v>2446</v>
      </c>
      <c r="C301" s="57" t="s">
        <v>2428</v>
      </c>
      <c r="D301" s="68">
        <v>1181490.2671246193</v>
      </c>
      <c r="E301" s="57" t="s">
        <v>2429</v>
      </c>
      <c r="F301" s="62" t="str">
        <f>INDEX('Crosswalk Particulates'!$B:$B,MATCH('2017 EPA Data'!A301,'Crosswalk Particulates'!$A:$A,0))</f>
        <v>Transportation Sector</v>
      </c>
      <c r="G301" s="66">
        <f>INDEX('Crosswalk Particulates'!$E:$E,MATCH('2017 EPA Data'!$B301,'Crosswalk Particulates'!$D:$D,0))</f>
        <v>0</v>
      </c>
      <c r="H301" s="78">
        <f t="shared" si="4"/>
        <v>0</v>
      </c>
    </row>
    <row r="302" spans="1:8" hidden="1" x14ac:dyDescent="0.35">
      <c r="A302" s="57" t="s">
        <v>2511</v>
      </c>
      <c r="B302" s="57" t="s">
        <v>2436</v>
      </c>
      <c r="C302" s="57" t="s">
        <v>2428</v>
      </c>
      <c r="D302" s="68">
        <v>1171028.1922713069</v>
      </c>
      <c r="E302" s="57" t="s">
        <v>2429</v>
      </c>
      <c r="F302" s="62" t="str">
        <f>INDEX('Crosswalk Particulates'!$B:$B,MATCH('2017 EPA Data'!A302,'Crosswalk Particulates'!$A:$A,0))</f>
        <v>industry-fuel-biomass</v>
      </c>
      <c r="G302" s="66">
        <f>INDEX('Crosswalk Particulates'!$E:$E,MATCH('2017 EPA Data'!$B302,'Crosswalk Particulates'!$D:$D,0))</f>
        <v>0</v>
      </c>
      <c r="H302" s="78">
        <f t="shared" si="4"/>
        <v>0</v>
      </c>
    </row>
    <row r="303" spans="1:8" hidden="1" x14ac:dyDescent="0.35">
      <c r="A303" s="57" t="s">
        <v>2430</v>
      </c>
      <c r="B303" s="57" t="s">
        <v>2487</v>
      </c>
      <c r="C303" s="57" t="s">
        <v>2428</v>
      </c>
      <c r="D303" s="68">
        <v>1170971.8676130744</v>
      </c>
      <c r="E303" s="57" t="s">
        <v>2429</v>
      </c>
      <c r="F303" s="62" t="str">
        <f>INDEX('Crosswalk Particulates'!$B:$B,MATCH('2017 EPA Data'!A303,'Crosswalk Particulates'!$A:$A,0))</f>
        <v>process-other-industry</v>
      </c>
      <c r="G303" s="66">
        <f>INDEX('Crosswalk Particulates'!$E:$E,MATCH('2017 EPA Data'!$B303,'Crosswalk Particulates'!$D:$D,0))</f>
        <v>0</v>
      </c>
      <c r="H303" s="78">
        <f t="shared" si="4"/>
        <v>0</v>
      </c>
    </row>
    <row r="304" spans="1:8" hidden="1" x14ac:dyDescent="0.35">
      <c r="A304" s="57" t="s">
        <v>2445</v>
      </c>
      <c r="B304" s="57" t="s">
        <v>2444</v>
      </c>
      <c r="C304" s="57" t="s">
        <v>2428</v>
      </c>
      <c r="D304" s="68">
        <v>1166754.6736516887</v>
      </c>
      <c r="E304" s="57" t="s">
        <v>2429</v>
      </c>
      <c r="F304" s="62" t="str">
        <f>INDEX('Crosswalk Particulates'!$B:$B,MATCH('2017 EPA Data'!A304,'Crosswalk Particulates'!$A:$A,0))</f>
        <v>Other-EPA</v>
      </c>
      <c r="G304" s="66">
        <f>INDEX('Crosswalk Particulates'!$E:$E,MATCH('2017 EPA Data'!$B304,'Crosswalk Particulates'!$D:$D,0))</f>
        <v>0</v>
      </c>
      <c r="H304" s="78">
        <f t="shared" si="4"/>
        <v>0</v>
      </c>
    </row>
    <row r="305" spans="1:8" hidden="1" x14ac:dyDescent="0.35">
      <c r="A305" s="57" t="s">
        <v>2437</v>
      </c>
      <c r="B305" s="57" t="s">
        <v>2528</v>
      </c>
      <c r="C305" s="57" t="s">
        <v>2428</v>
      </c>
      <c r="D305" s="68">
        <v>1166669.2590136847</v>
      </c>
      <c r="E305" s="57" t="s">
        <v>2429</v>
      </c>
      <c r="F305" s="62" t="str">
        <f>INDEX('Crosswalk Particulates'!$B:$B,MATCH('2017 EPA Data'!A305,'Crosswalk Particulates'!$A:$A,0))</f>
        <v>Other-EPA</v>
      </c>
      <c r="G305" s="66">
        <f>INDEX('Crosswalk Particulates'!$E:$E,MATCH('2017 EPA Data'!$B305,'Crosswalk Particulates'!$D:$D,0))</f>
        <v>0</v>
      </c>
      <c r="H305" s="78">
        <f t="shared" si="4"/>
        <v>0</v>
      </c>
    </row>
    <row r="306" spans="1:8" hidden="1" x14ac:dyDescent="0.35">
      <c r="A306" s="57" t="s">
        <v>2511</v>
      </c>
      <c r="B306" s="57" t="s">
        <v>2446</v>
      </c>
      <c r="C306" s="57" t="s">
        <v>2428</v>
      </c>
      <c r="D306" s="68">
        <v>1160468.6075196713</v>
      </c>
      <c r="E306" s="57" t="s">
        <v>2429</v>
      </c>
      <c r="F306" s="62" t="str">
        <f>INDEX('Crosswalk Particulates'!$B:$B,MATCH('2017 EPA Data'!A306,'Crosswalk Particulates'!$A:$A,0))</f>
        <v>industry-fuel-biomass</v>
      </c>
      <c r="G306" s="66">
        <f>INDEX('Crosswalk Particulates'!$E:$E,MATCH('2017 EPA Data'!$B306,'Crosswalk Particulates'!$D:$D,0))</f>
        <v>0</v>
      </c>
      <c r="H306" s="78">
        <f t="shared" si="4"/>
        <v>0</v>
      </c>
    </row>
    <row r="307" spans="1:8" hidden="1" x14ac:dyDescent="0.35">
      <c r="A307" s="57" t="s">
        <v>2452</v>
      </c>
      <c r="B307" s="57" t="s">
        <v>2515</v>
      </c>
      <c r="C307" s="57" t="s">
        <v>2428</v>
      </c>
      <c r="D307" s="68">
        <v>1157965.3540794442</v>
      </c>
      <c r="E307" s="57" t="s">
        <v>2429</v>
      </c>
      <c r="F307" s="62" t="str">
        <f>INDEX('Crosswalk Particulates'!$B:$B,MATCH('2017 EPA Data'!A307,'Crosswalk Particulates'!$A:$A,0))</f>
        <v>Transportation Sector</v>
      </c>
      <c r="G307" s="66">
        <f>INDEX('Crosswalk Particulates'!$E:$E,MATCH('2017 EPA Data'!$B307,'Crosswalk Particulates'!$D:$D,0))</f>
        <v>0</v>
      </c>
      <c r="H307" s="78">
        <f t="shared" si="4"/>
        <v>0</v>
      </c>
    </row>
    <row r="308" spans="1:8" hidden="1" x14ac:dyDescent="0.35">
      <c r="A308" s="57" t="s">
        <v>2452</v>
      </c>
      <c r="B308" s="57" t="s">
        <v>2487</v>
      </c>
      <c r="C308" s="57" t="s">
        <v>2428</v>
      </c>
      <c r="D308" s="68">
        <v>1153051.5863720691</v>
      </c>
      <c r="E308" s="57" t="s">
        <v>2429</v>
      </c>
      <c r="F308" s="62" t="str">
        <f>INDEX('Crosswalk Particulates'!$B:$B,MATCH('2017 EPA Data'!A308,'Crosswalk Particulates'!$A:$A,0))</f>
        <v>Transportation Sector</v>
      </c>
      <c r="G308" s="66">
        <f>INDEX('Crosswalk Particulates'!$E:$E,MATCH('2017 EPA Data'!$B308,'Crosswalk Particulates'!$D:$D,0))</f>
        <v>0</v>
      </c>
      <c r="H308" s="78">
        <f t="shared" si="4"/>
        <v>0</v>
      </c>
    </row>
    <row r="309" spans="1:8" hidden="1" x14ac:dyDescent="0.35">
      <c r="A309" s="57" t="s">
        <v>2529</v>
      </c>
      <c r="B309" s="57" t="s">
        <v>2501</v>
      </c>
      <c r="C309" s="57" t="s">
        <v>2468</v>
      </c>
      <c r="D309" s="68">
        <v>1145136.9975557695</v>
      </c>
      <c r="E309" s="57" t="s">
        <v>2433</v>
      </c>
      <c r="F309" s="62" t="str">
        <f>INDEX('Crosswalk Particulates'!$B:$B,MATCH('2017 EPA Data'!A309,'Crosswalk Particulates'!$A:$A,0))</f>
        <v>Other-EPA</v>
      </c>
      <c r="G309" s="66" t="str">
        <f>INDEX('Crosswalk Particulates'!$E:$E,MATCH('2017 EPA Data'!$B309,'Crosswalk Particulates'!$D:$D,0))</f>
        <v>PM10</v>
      </c>
      <c r="H309" s="78">
        <f t="shared" si="4"/>
        <v>1038852044847.4292</v>
      </c>
    </row>
    <row r="310" spans="1:8" hidden="1" x14ac:dyDescent="0.35">
      <c r="A310" s="57" t="s">
        <v>2480</v>
      </c>
      <c r="B310" s="57" t="s">
        <v>2439</v>
      </c>
      <c r="C310" s="57" t="s">
        <v>2428</v>
      </c>
      <c r="D310" s="68">
        <v>1140356.3923211654</v>
      </c>
      <c r="E310" s="57" t="s">
        <v>2429</v>
      </c>
      <c r="F310" s="62" t="str">
        <f>INDEX('Crosswalk Particulates'!$B:$B,MATCH('2017 EPA Data'!A310,'Crosswalk Particulates'!$A:$A,0))</f>
        <v>Transportation Sector</v>
      </c>
      <c r="G310" s="66">
        <f>INDEX('Crosswalk Particulates'!$E:$E,MATCH('2017 EPA Data'!$B310,'Crosswalk Particulates'!$D:$D,0))</f>
        <v>0</v>
      </c>
      <c r="H310" s="78">
        <f t="shared" si="4"/>
        <v>0</v>
      </c>
    </row>
    <row r="311" spans="1:8" hidden="1" x14ac:dyDescent="0.35">
      <c r="A311" s="57" t="s">
        <v>2489</v>
      </c>
      <c r="B311" s="57" t="s">
        <v>2442</v>
      </c>
      <c r="C311" s="57" t="s">
        <v>2428</v>
      </c>
      <c r="D311" s="68">
        <v>1137941.9378203177</v>
      </c>
      <c r="E311" s="57" t="s">
        <v>2429</v>
      </c>
      <c r="F311" s="62" t="str">
        <f>INDEX('Crosswalk Particulates'!$B:$B,MATCH('2017 EPA Data'!A311,'Crosswalk Particulates'!$A:$A,0))</f>
        <v>process-chemicals-industry</v>
      </c>
      <c r="G311" s="66">
        <f>INDEX('Crosswalk Particulates'!$E:$E,MATCH('2017 EPA Data'!$B311,'Crosswalk Particulates'!$D:$D,0))</f>
        <v>0</v>
      </c>
      <c r="H311" s="78">
        <f t="shared" si="4"/>
        <v>0</v>
      </c>
    </row>
    <row r="312" spans="1:8" hidden="1" x14ac:dyDescent="0.35">
      <c r="A312" s="57" t="s">
        <v>2530</v>
      </c>
      <c r="B312" s="57" t="s">
        <v>2491</v>
      </c>
      <c r="C312" s="57" t="s">
        <v>2428</v>
      </c>
      <c r="D312" s="68">
        <v>1132969.9659899999</v>
      </c>
      <c r="E312" s="57" t="s">
        <v>2429</v>
      </c>
      <c r="F312" s="62" t="str">
        <f>INDEX('Crosswalk Particulates'!$B:$B,MATCH('2017 EPA Data'!A312,'Crosswalk Particulates'!$A:$A,0))</f>
        <v>process-iron and steel-industry</v>
      </c>
      <c r="G312" s="66">
        <f>INDEX('Crosswalk Particulates'!$E:$E,MATCH('2017 EPA Data'!$B312,'Crosswalk Particulates'!$D:$D,0))</f>
        <v>0</v>
      </c>
      <c r="H312" s="78">
        <f t="shared" si="4"/>
        <v>0</v>
      </c>
    </row>
    <row r="313" spans="1:8" hidden="1" x14ac:dyDescent="0.35">
      <c r="A313" s="57" t="s">
        <v>2512</v>
      </c>
      <c r="B313" s="57" t="s">
        <v>2515</v>
      </c>
      <c r="C313" s="57" t="s">
        <v>2428</v>
      </c>
      <c r="D313" s="68">
        <v>1132192.3737949047</v>
      </c>
      <c r="E313" s="57" t="s">
        <v>2429</v>
      </c>
      <c r="F313" s="62" t="str">
        <f>INDEX('Crosswalk Particulates'!$B:$B,MATCH('2017 EPA Data'!A313,'Crosswalk Particulates'!$A:$A,0))</f>
        <v>Commercial Buildings Sector</v>
      </c>
      <c r="G313" s="66">
        <f>INDEX('Crosswalk Particulates'!$E:$E,MATCH('2017 EPA Data'!$B313,'Crosswalk Particulates'!$D:$D,0))</f>
        <v>0</v>
      </c>
      <c r="H313" s="78">
        <f t="shared" si="4"/>
        <v>0</v>
      </c>
    </row>
    <row r="314" spans="1:8" hidden="1" x14ac:dyDescent="0.35">
      <c r="A314" s="57" t="s">
        <v>2441</v>
      </c>
      <c r="B314" s="57" t="s">
        <v>2473</v>
      </c>
      <c r="C314" s="57" t="s">
        <v>2428</v>
      </c>
      <c r="D314" s="68">
        <v>1104589.3060334343</v>
      </c>
      <c r="E314" s="57" t="s">
        <v>2429</v>
      </c>
      <c r="F314" s="62" t="str">
        <f>INDEX('Crosswalk Particulates'!$B:$B,MATCH('2017 EPA Data'!A314,'Crosswalk Particulates'!$A:$A,0))</f>
        <v>process-other-industry</v>
      </c>
      <c r="G314" s="66">
        <f>INDEX('Crosswalk Particulates'!$E:$E,MATCH('2017 EPA Data'!$B314,'Crosswalk Particulates'!$D:$D,0))</f>
        <v>0</v>
      </c>
      <c r="H314" s="78">
        <f t="shared" si="4"/>
        <v>0</v>
      </c>
    </row>
    <row r="315" spans="1:8" hidden="1" x14ac:dyDescent="0.35">
      <c r="A315" s="57" t="s">
        <v>2519</v>
      </c>
      <c r="B315" s="57" t="s">
        <v>2431</v>
      </c>
      <c r="C315" s="57" t="s">
        <v>2432</v>
      </c>
      <c r="D315" s="68">
        <v>1103211.7353950001</v>
      </c>
      <c r="E315" s="57" t="s">
        <v>2433</v>
      </c>
      <c r="F315" s="62" t="str">
        <f>INDEX('Crosswalk Particulates'!$B:$B,MATCH('2017 EPA Data'!A315,'Crosswalk Particulates'!$A:$A,0))</f>
        <v>Electricity Sector</v>
      </c>
      <c r="G315" s="66">
        <f>INDEX('Crosswalk Particulates'!$E:$E,MATCH('2017 EPA Data'!$B315,'Crosswalk Particulates'!$D:$D,0))</f>
        <v>0</v>
      </c>
      <c r="H315" s="78">
        <f t="shared" si="4"/>
        <v>1000818041562.7185</v>
      </c>
    </row>
    <row r="316" spans="1:8" hidden="1" x14ac:dyDescent="0.35">
      <c r="A316" s="57" t="s">
        <v>2430</v>
      </c>
      <c r="B316" s="57" t="s">
        <v>2485</v>
      </c>
      <c r="C316" s="57" t="s">
        <v>2428</v>
      </c>
      <c r="D316" s="68">
        <v>1089391.5891836674</v>
      </c>
      <c r="E316" s="57" t="s">
        <v>2429</v>
      </c>
      <c r="F316" s="62" t="str">
        <f>INDEX('Crosswalk Particulates'!$B:$B,MATCH('2017 EPA Data'!A316,'Crosswalk Particulates'!$A:$A,0))</f>
        <v>process-other-industry</v>
      </c>
      <c r="G316" s="66">
        <f>INDEX('Crosswalk Particulates'!$E:$E,MATCH('2017 EPA Data'!$B316,'Crosswalk Particulates'!$D:$D,0))</f>
        <v>0</v>
      </c>
      <c r="H316" s="78">
        <f t="shared" si="4"/>
        <v>0</v>
      </c>
    </row>
    <row r="317" spans="1:8" hidden="1" x14ac:dyDescent="0.35">
      <c r="A317" s="57" t="s">
        <v>2496</v>
      </c>
      <c r="B317" s="57" t="s">
        <v>2436</v>
      </c>
      <c r="C317" s="57" t="s">
        <v>2428</v>
      </c>
      <c r="D317" s="68">
        <v>1066743.1398954608</v>
      </c>
      <c r="E317" s="57" t="s">
        <v>2429</v>
      </c>
      <c r="F317" s="62" t="str">
        <f>INDEX('Crosswalk Particulates'!$B:$B,MATCH('2017 EPA Data'!A317,'Crosswalk Particulates'!$A:$A,0))</f>
        <v>process-other-industry</v>
      </c>
      <c r="G317" s="66">
        <f>INDEX('Crosswalk Particulates'!$E:$E,MATCH('2017 EPA Data'!$B317,'Crosswalk Particulates'!$D:$D,0))</f>
        <v>0</v>
      </c>
      <c r="H317" s="78">
        <f t="shared" si="4"/>
        <v>0</v>
      </c>
    </row>
    <row r="318" spans="1:8" hidden="1" x14ac:dyDescent="0.35">
      <c r="A318" s="57" t="s">
        <v>2470</v>
      </c>
      <c r="B318" s="57" t="s">
        <v>2515</v>
      </c>
      <c r="C318" s="57" t="s">
        <v>2428</v>
      </c>
      <c r="D318" s="68">
        <v>1056114.4830832465</v>
      </c>
      <c r="E318" s="57" t="s">
        <v>2429</v>
      </c>
      <c r="F318" s="62" t="str">
        <f>INDEX('Crosswalk Particulates'!$B:$B,MATCH('2017 EPA Data'!A318,'Crosswalk Particulates'!$A:$A,0))</f>
        <v>process-waste-industry</v>
      </c>
      <c r="G318" s="66">
        <f>INDEX('Crosswalk Particulates'!$E:$E,MATCH('2017 EPA Data'!$B318,'Crosswalk Particulates'!$D:$D,0))</f>
        <v>0</v>
      </c>
      <c r="H318" s="78">
        <f t="shared" si="4"/>
        <v>0</v>
      </c>
    </row>
    <row r="319" spans="1:8" hidden="1" x14ac:dyDescent="0.35">
      <c r="A319" s="57" t="s">
        <v>2502</v>
      </c>
      <c r="B319" s="57" t="s">
        <v>2439</v>
      </c>
      <c r="C319" s="57" t="s">
        <v>2428</v>
      </c>
      <c r="D319" s="68">
        <v>1048688.330750881</v>
      </c>
      <c r="E319" s="57" t="s">
        <v>2429</v>
      </c>
      <c r="F319" s="62" t="str">
        <f>INDEX('Crosswalk Particulates'!$B:$B,MATCH('2017 EPA Data'!A319,'Crosswalk Particulates'!$A:$A,0))</f>
        <v>Other-EPA</v>
      </c>
      <c r="G319" s="66">
        <f>INDEX('Crosswalk Particulates'!$E:$E,MATCH('2017 EPA Data'!$B319,'Crosswalk Particulates'!$D:$D,0))</f>
        <v>0</v>
      </c>
      <c r="H319" s="78">
        <f t="shared" si="4"/>
        <v>0</v>
      </c>
    </row>
    <row r="320" spans="1:8" hidden="1" x14ac:dyDescent="0.35">
      <c r="A320" s="57" t="s">
        <v>2461</v>
      </c>
      <c r="B320" s="57" t="s">
        <v>2450</v>
      </c>
      <c r="C320" s="57" t="s">
        <v>2428</v>
      </c>
      <c r="D320" s="68">
        <v>1045476.2149553777</v>
      </c>
      <c r="E320" s="57" t="s">
        <v>2429</v>
      </c>
      <c r="F320" s="62" t="str">
        <f>INDEX('Crosswalk Particulates'!$B:$B,MATCH('2017 EPA Data'!A320,'Crosswalk Particulates'!$A:$A,0))</f>
        <v>process-other-industry</v>
      </c>
      <c r="G320" s="66">
        <f>INDEX('Crosswalk Particulates'!$E:$E,MATCH('2017 EPA Data'!$B320,'Crosswalk Particulates'!$D:$D,0))</f>
        <v>0</v>
      </c>
      <c r="H320" s="78">
        <f t="shared" si="4"/>
        <v>0</v>
      </c>
    </row>
    <row r="321" spans="1:8" hidden="1" x14ac:dyDescent="0.35">
      <c r="A321" s="57" t="s">
        <v>2453</v>
      </c>
      <c r="B321" s="57" t="s">
        <v>2431</v>
      </c>
      <c r="C321" s="57" t="s">
        <v>2432</v>
      </c>
      <c r="D321" s="68">
        <v>1024705.9935805488</v>
      </c>
      <c r="E321" s="57" t="s">
        <v>2433</v>
      </c>
      <c r="F321" s="62" t="str">
        <f>INDEX('Crosswalk Particulates'!$B:$B,MATCH('2017 EPA Data'!A321,'Crosswalk Particulates'!$A:$A,0))</f>
        <v>process-ngps-industry</v>
      </c>
      <c r="G321" s="66">
        <f>INDEX('Crosswalk Particulates'!$E:$E,MATCH('2017 EPA Data'!$B321,'Crosswalk Particulates'!$D:$D,0))</f>
        <v>0</v>
      </c>
      <c r="H321" s="78">
        <f t="shared" si="4"/>
        <v>929598745888.67822</v>
      </c>
    </row>
    <row r="322" spans="1:8" hidden="1" x14ac:dyDescent="0.35">
      <c r="A322" s="57" t="s">
        <v>2512</v>
      </c>
      <c r="B322" s="57" t="s">
        <v>2531</v>
      </c>
      <c r="C322" s="57" t="s">
        <v>2428</v>
      </c>
      <c r="D322" s="68">
        <v>1022987.3453265552</v>
      </c>
      <c r="E322" s="57" t="s">
        <v>2429</v>
      </c>
      <c r="F322" s="62" t="str">
        <f>INDEX('Crosswalk Particulates'!$B:$B,MATCH('2017 EPA Data'!A322,'Crosswalk Particulates'!$A:$A,0))</f>
        <v>Commercial Buildings Sector</v>
      </c>
      <c r="G322" s="66">
        <f>INDEX('Crosswalk Particulates'!$E:$E,MATCH('2017 EPA Data'!$B322,'Crosswalk Particulates'!$D:$D,0))</f>
        <v>0</v>
      </c>
      <c r="H322" s="78">
        <f t="shared" si="4"/>
        <v>0</v>
      </c>
    </row>
    <row r="323" spans="1:8" hidden="1" x14ac:dyDescent="0.35">
      <c r="A323" s="57" t="s">
        <v>2489</v>
      </c>
      <c r="B323" s="57" t="s">
        <v>2446</v>
      </c>
      <c r="C323" s="57" t="s">
        <v>2428</v>
      </c>
      <c r="D323" s="68">
        <v>1022935.2301079774</v>
      </c>
      <c r="E323" s="57" t="s">
        <v>2429</v>
      </c>
      <c r="F323" s="62" t="str">
        <f>INDEX('Crosswalk Particulates'!$B:$B,MATCH('2017 EPA Data'!A323,'Crosswalk Particulates'!$A:$A,0))</f>
        <v>process-chemicals-industry</v>
      </c>
      <c r="G323" s="66">
        <f>INDEX('Crosswalk Particulates'!$E:$E,MATCH('2017 EPA Data'!$B323,'Crosswalk Particulates'!$D:$D,0))</f>
        <v>0</v>
      </c>
      <c r="H323" s="78">
        <f t="shared" si="4"/>
        <v>0</v>
      </c>
    </row>
    <row r="324" spans="1:8" hidden="1" x14ac:dyDescent="0.35">
      <c r="A324" s="57" t="s">
        <v>2443</v>
      </c>
      <c r="B324" s="57" t="s">
        <v>2467</v>
      </c>
      <c r="C324" s="57" t="s">
        <v>2468</v>
      </c>
      <c r="D324" s="68">
        <v>1008500.4169613036</v>
      </c>
      <c r="E324" s="57" t="s">
        <v>2433</v>
      </c>
      <c r="F324" s="62" t="str">
        <f>INDEX('Crosswalk Particulates'!$B:$B,MATCH('2017 EPA Data'!A324,'Crosswalk Particulates'!$A:$A,0))</f>
        <v>Other-EPA</v>
      </c>
      <c r="G324" s="66" t="str">
        <f>INDEX('Crosswalk Particulates'!$E:$E,MATCH('2017 EPA Data'!$B324,'Crosswalk Particulates'!$D:$D,0))</f>
        <v>VOC</v>
      </c>
      <c r="H324" s="78">
        <f t="shared" ref="H324:H387" si="5">IF(E324="TON",D324/metricton_to_shortton,0)*10^6</f>
        <v>914897276593.06702</v>
      </c>
    </row>
    <row r="325" spans="1:8" hidden="1" x14ac:dyDescent="0.35">
      <c r="A325" s="57" t="s">
        <v>2503</v>
      </c>
      <c r="B325" s="57" t="s">
        <v>2442</v>
      </c>
      <c r="C325" s="57" t="s">
        <v>2428</v>
      </c>
      <c r="D325" s="68">
        <v>1003588.3696688419</v>
      </c>
      <c r="E325" s="57" t="s">
        <v>2429</v>
      </c>
      <c r="F325" s="62" t="str">
        <f>INDEX('Crosswalk Particulates'!$B:$B,MATCH('2017 EPA Data'!A325,'Crosswalk Particulates'!$A:$A,0))</f>
        <v>process-ngps-industry</v>
      </c>
      <c r="G325" s="66">
        <f>INDEX('Crosswalk Particulates'!$E:$E,MATCH('2017 EPA Data'!$B325,'Crosswalk Particulates'!$D:$D,0))</f>
        <v>0</v>
      </c>
      <c r="H325" s="78">
        <f t="shared" si="5"/>
        <v>0</v>
      </c>
    </row>
    <row r="326" spans="1:8" hidden="1" x14ac:dyDescent="0.35">
      <c r="A326" s="57" t="s">
        <v>2437</v>
      </c>
      <c r="B326" s="57" t="s">
        <v>2532</v>
      </c>
      <c r="C326" s="57" t="s">
        <v>2428</v>
      </c>
      <c r="D326" s="68">
        <v>993884.060646837</v>
      </c>
      <c r="E326" s="57" t="s">
        <v>2429</v>
      </c>
      <c r="F326" s="62" t="str">
        <f>INDEX('Crosswalk Particulates'!$B:$B,MATCH('2017 EPA Data'!A326,'Crosswalk Particulates'!$A:$A,0))</f>
        <v>Other-EPA</v>
      </c>
      <c r="G326" s="66">
        <f>INDEX('Crosswalk Particulates'!$E:$E,MATCH('2017 EPA Data'!$B326,'Crosswalk Particulates'!$D:$D,0))</f>
        <v>0</v>
      </c>
      <c r="H326" s="78">
        <f t="shared" si="5"/>
        <v>0</v>
      </c>
    </row>
    <row r="327" spans="1:8" hidden="1" x14ac:dyDescent="0.35">
      <c r="A327" s="57" t="s">
        <v>2465</v>
      </c>
      <c r="B327" s="57" t="s">
        <v>2455</v>
      </c>
      <c r="C327" s="57" t="s">
        <v>2428</v>
      </c>
      <c r="D327" s="68">
        <v>983280.82190518698</v>
      </c>
      <c r="E327" s="57" t="s">
        <v>2429</v>
      </c>
      <c r="F327" s="62" t="str">
        <f>INDEX('Crosswalk Particulates'!$B:$B,MATCH('2017 EPA Data'!A327,'Crosswalk Particulates'!$A:$A,0))</f>
        <v>Transportation Sector</v>
      </c>
      <c r="G327" s="66">
        <f>INDEX('Crosswalk Particulates'!$E:$E,MATCH('2017 EPA Data'!$B327,'Crosswalk Particulates'!$D:$D,0))</f>
        <v>0</v>
      </c>
      <c r="H327" s="78">
        <f t="shared" si="5"/>
        <v>0</v>
      </c>
    </row>
    <row r="328" spans="1:8" hidden="1" x14ac:dyDescent="0.35">
      <c r="A328" s="57" t="s">
        <v>2470</v>
      </c>
      <c r="B328" s="57" t="s">
        <v>2448</v>
      </c>
      <c r="C328" s="57" t="s">
        <v>2428</v>
      </c>
      <c r="D328" s="68">
        <v>963717.47553992271</v>
      </c>
      <c r="E328" s="57" t="s">
        <v>2429</v>
      </c>
      <c r="F328" s="62" t="str">
        <f>INDEX('Crosswalk Particulates'!$B:$B,MATCH('2017 EPA Data'!A328,'Crosswalk Particulates'!$A:$A,0))</f>
        <v>process-waste-industry</v>
      </c>
      <c r="G328" s="66">
        <f>INDEX('Crosswalk Particulates'!$E:$E,MATCH('2017 EPA Data'!$B328,'Crosswalk Particulates'!$D:$D,0))</f>
        <v>0</v>
      </c>
      <c r="H328" s="78">
        <f t="shared" si="5"/>
        <v>0</v>
      </c>
    </row>
    <row r="329" spans="1:8" hidden="1" x14ac:dyDescent="0.35">
      <c r="A329" s="57" t="s">
        <v>2496</v>
      </c>
      <c r="B329" s="57" t="s">
        <v>2455</v>
      </c>
      <c r="C329" s="57" t="s">
        <v>2428</v>
      </c>
      <c r="D329" s="68">
        <v>949248.54677707725</v>
      </c>
      <c r="E329" s="57" t="s">
        <v>2429</v>
      </c>
      <c r="F329" s="62" t="str">
        <f>INDEX('Crosswalk Particulates'!$B:$B,MATCH('2017 EPA Data'!A329,'Crosswalk Particulates'!$A:$A,0))</f>
        <v>process-other-industry</v>
      </c>
      <c r="G329" s="66">
        <f>INDEX('Crosswalk Particulates'!$E:$E,MATCH('2017 EPA Data'!$B329,'Crosswalk Particulates'!$D:$D,0))</f>
        <v>0</v>
      </c>
      <c r="H329" s="78">
        <f t="shared" si="5"/>
        <v>0</v>
      </c>
    </row>
    <row r="330" spans="1:8" hidden="1" x14ac:dyDescent="0.35">
      <c r="A330" s="57" t="s">
        <v>2440</v>
      </c>
      <c r="B330" s="57" t="s">
        <v>2501</v>
      </c>
      <c r="C330" s="57" t="s">
        <v>2468</v>
      </c>
      <c r="D330" s="68">
        <v>948309.46835839772</v>
      </c>
      <c r="E330" s="57" t="s">
        <v>2433</v>
      </c>
      <c r="F330" s="62" t="str">
        <f>INDEX('Crosswalk Particulates'!$B:$B,MATCH('2017 EPA Data'!A330,'Crosswalk Particulates'!$A:$A,0))</f>
        <v>Other-EPA</v>
      </c>
      <c r="G330" s="66" t="str">
        <f>INDEX('Crosswalk Particulates'!$E:$E,MATCH('2017 EPA Data'!$B330,'Crosswalk Particulates'!$D:$D,0))</f>
        <v>PM10</v>
      </c>
      <c r="H330" s="78">
        <f t="shared" si="5"/>
        <v>860292901596.10071</v>
      </c>
    </row>
    <row r="331" spans="1:8" hidden="1" x14ac:dyDescent="0.35">
      <c r="A331" s="57" t="s">
        <v>2437</v>
      </c>
      <c r="B331" s="57" t="s">
        <v>2508</v>
      </c>
      <c r="C331" s="57" t="s">
        <v>2432</v>
      </c>
      <c r="D331" s="68">
        <v>945703.64905724837</v>
      </c>
      <c r="E331" s="57" t="s">
        <v>2433</v>
      </c>
      <c r="F331" s="62" t="str">
        <f>INDEX('Crosswalk Particulates'!$B:$B,MATCH('2017 EPA Data'!A331,'Crosswalk Particulates'!$A:$A,0))</f>
        <v>Other-EPA</v>
      </c>
      <c r="G331" s="66" t="str">
        <f>INDEX('Crosswalk Particulates'!$E:$E,MATCH('2017 EPA Data'!$B331,'Crosswalk Particulates'!$D:$D,0))</f>
        <v>CH4</v>
      </c>
      <c r="H331" s="78">
        <f t="shared" si="5"/>
        <v>857928939279.55701</v>
      </c>
    </row>
    <row r="332" spans="1:8" hidden="1" x14ac:dyDescent="0.35">
      <c r="A332" s="57" t="s">
        <v>2496</v>
      </c>
      <c r="B332" s="57" t="s">
        <v>2505</v>
      </c>
      <c r="C332" s="57" t="s">
        <v>2428</v>
      </c>
      <c r="D332" s="68">
        <v>941380.32339999999</v>
      </c>
      <c r="E332" s="57" t="s">
        <v>2429</v>
      </c>
      <c r="F332" s="62" t="str">
        <f>INDEX('Crosswalk Particulates'!$B:$B,MATCH('2017 EPA Data'!A332,'Crosswalk Particulates'!$A:$A,0))</f>
        <v>process-other-industry</v>
      </c>
      <c r="G332" s="66">
        <f>INDEX('Crosswalk Particulates'!$E:$E,MATCH('2017 EPA Data'!$B332,'Crosswalk Particulates'!$D:$D,0))</f>
        <v>0</v>
      </c>
      <c r="H332" s="78">
        <f t="shared" si="5"/>
        <v>0</v>
      </c>
    </row>
    <row r="333" spans="1:8" hidden="1" x14ac:dyDescent="0.35">
      <c r="A333" s="57" t="s">
        <v>2496</v>
      </c>
      <c r="B333" s="57" t="s">
        <v>2491</v>
      </c>
      <c r="C333" s="57" t="s">
        <v>2428</v>
      </c>
      <c r="D333" s="68">
        <v>935726.86663880933</v>
      </c>
      <c r="E333" s="57" t="s">
        <v>2429</v>
      </c>
      <c r="F333" s="62" t="str">
        <f>INDEX('Crosswalk Particulates'!$B:$B,MATCH('2017 EPA Data'!A333,'Crosswalk Particulates'!$A:$A,0))</f>
        <v>process-other-industry</v>
      </c>
      <c r="G333" s="66">
        <f>INDEX('Crosswalk Particulates'!$E:$E,MATCH('2017 EPA Data'!$B333,'Crosswalk Particulates'!$D:$D,0))</f>
        <v>0</v>
      </c>
      <c r="H333" s="78">
        <f t="shared" si="5"/>
        <v>0</v>
      </c>
    </row>
    <row r="334" spans="1:8" hidden="1" x14ac:dyDescent="0.35">
      <c r="A334" s="57" t="s">
        <v>2452</v>
      </c>
      <c r="B334" s="57" t="s">
        <v>2533</v>
      </c>
      <c r="C334" s="57" t="s">
        <v>2534</v>
      </c>
      <c r="D334" s="68">
        <v>935376.32753177418</v>
      </c>
      <c r="E334" s="57" t="s">
        <v>2429</v>
      </c>
      <c r="F334" s="62" t="str">
        <f>INDEX('Crosswalk Particulates'!$B:$B,MATCH('2017 EPA Data'!A334,'Crosswalk Particulates'!$A:$A,0))</f>
        <v>Transportation Sector</v>
      </c>
      <c r="G334" s="66">
        <f>INDEX('Crosswalk Particulates'!$E:$E,MATCH('2017 EPA Data'!$B334,'Crosswalk Particulates'!$D:$D,0))</f>
        <v>0</v>
      </c>
      <c r="H334" s="78">
        <f t="shared" si="5"/>
        <v>0</v>
      </c>
    </row>
    <row r="335" spans="1:8" hidden="1" x14ac:dyDescent="0.35">
      <c r="A335" s="57" t="s">
        <v>2535</v>
      </c>
      <c r="B335" s="57" t="s">
        <v>2516</v>
      </c>
      <c r="C335" s="57" t="s">
        <v>2468</v>
      </c>
      <c r="D335" s="68">
        <v>925528.81601900002</v>
      </c>
      <c r="E335" s="57" t="s">
        <v>2433</v>
      </c>
      <c r="F335" s="62" t="str">
        <f>INDEX('Crosswalk Particulates'!$B:$B,MATCH('2017 EPA Data'!A335,'Crosswalk Particulates'!$A:$A,0))</f>
        <v>process-agriculture-industry</v>
      </c>
      <c r="G335" s="66">
        <f>INDEX('Crosswalk Particulates'!$E:$E,MATCH('2017 EPA Data'!$B335,'Crosswalk Particulates'!$D:$D,0))</f>
        <v>0</v>
      </c>
      <c r="H335" s="78">
        <f t="shared" si="5"/>
        <v>839626616849.16223</v>
      </c>
    </row>
    <row r="336" spans="1:8" hidden="1" x14ac:dyDescent="0.35">
      <c r="A336" s="57" t="s">
        <v>2476</v>
      </c>
      <c r="B336" s="57" t="s">
        <v>2520</v>
      </c>
      <c r="C336" s="57" t="s">
        <v>2468</v>
      </c>
      <c r="D336" s="68">
        <v>923961.35270199995</v>
      </c>
      <c r="E336" s="57" t="s">
        <v>2433</v>
      </c>
      <c r="F336" s="62" t="str">
        <f>INDEX('Crosswalk Particulates'!$B:$B,MATCH('2017 EPA Data'!A336,'Crosswalk Particulates'!$A:$A,0))</f>
        <v>Electricity Sector</v>
      </c>
      <c r="G336" s="66" t="str">
        <f>INDEX('Crosswalk Particulates'!$E:$E,MATCH('2017 EPA Data'!$B336,'Crosswalk Particulates'!$D:$D,0))</f>
        <v>NOX</v>
      </c>
      <c r="H336" s="78">
        <f t="shared" si="5"/>
        <v>838204636356.37891</v>
      </c>
    </row>
    <row r="337" spans="1:8" hidden="1" x14ac:dyDescent="0.35">
      <c r="A337" s="57" t="s">
        <v>2503</v>
      </c>
      <c r="B337" s="57" t="s">
        <v>2427</v>
      </c>
      <c r="C337" s="57" t="s">
        <v>2428</v>
      </c>
      <c r="D337" s="68">
        <v>919018.01404017804</v>
      </c>
      <c r="E337" s="57" t="s">
        <v>2429</v>
      </c>
      <c r="F337" s="62" t="str">
        <f>INDEX('Crosswalk Particulates'!$B:$B,MATCH('2017 EPA Data'!A337,'Crosswalk Particulates'!$A:$A,0))</f>
        <v>process-ngps-industry</v>
      </c>
      <c r="G337" s="66">
        <f>INDEX('Crosswalk Particulates'!$E:$E,MATCH('2017 EPA Data'!$B337,'Crosswalk Particulates'!$D:$D,0))</f>
        <v>0</v>
      </c>
      <c r="H337" s="78">
        <f t="shared" si="5"/>
        <v>0</v>
      </c>
    </row>
    <row r="338" spans="1:8" hidden="1" x14ac:dyDescent="0.35">
      <c r="A338" s="57" t="s">
        <v>2437</v>
      </c>
      <c r="B338" s="57" t="s">
        <v>2536</v>
      </c>
      <c r="C338" s="57" t="s">
        <v>2428</v>
      </c>
      <c r="D338" s="68">
        <v>915613.84280766139</v>
      </c>
      <c r="E338" s="57" t="s">
        <v>2429</v>
      </c>
      <c r="F338" s="62" t="str">
        <f>INDEX('Crosswalk Particulates'!$B:$B,MATCH('2017 EPA Data'!A338,'Crosswalk Particulates'!$A:$A,0))</f>
        <v>Other-EPA</v>
      </c>
      <c r="G338" s="66">
        <f>INDEX('Crosswalk Particulates'!$E:$E,MATCH('2017 EPA Data'!$B338,'Crosswalk Particulates'!$D:$D,0))</f>
        <v>0</v>
      </c>
      <c r="H338" s="78">
        <f t="shared" si="5"/>
        <v>0</v>
      </c>
    </row>
    <row r="339" spans="1:8" hidden="1" x14ac:dyDescent="0.35">
      <c r="A339" s="57" t="s">
        <v>2437</v>
      </c>
      <c r="B339" s="57" t="s">
        <v>2537</v>
      </c>
      <c r="C339" s="57" t="s">
        <v>2428</v>
      </c>
      <c r="D339" s="68">
        <v>915613.84280766139</v>
      </c>
      <c r="E339" s="57" t="s">
        <v>2429</v>
      </c>
      <c r="F339" s="62" t="str">
        <f>INDEX('Crosswalk Particulates'!$B:$B,MATCH('2017 EPA Data'!A339,'Crosswalk Particulates'!$A:$A,0))</f>
        <v>Other-EPA</v>
      </c>
      <c r="G339" s="66">
        <f>INDEX('Crosswalk Particulates'!$E:$E,MATCH('2017 EPA Data'!$B339,'Crosswalk Particulates'!$D:$D,0))</f>
        <v>0</v>
      </c>
      <c r="H339" s="78">
        <f t="shared" si="5"/>
        <v>0</v>
      </c>
    </row>
    <row r="340" spans="1:8" hidden="1" x14ac:dyDescent="0.35">
      <c r="A340" s="57" t="s">
        <v>2463</v>
      </c>
      <c r="B340" s="57" t="s">
        <v>2450</v>
      </c>
      <c r="C340" s="57" t="s">
        <v>2428</v>
      </c>
      <c r="D340" s="68">
        <v>913029.03363387054</v>
      </c>
      <c r="E340" s="57" t="s">
        <v>2429</v>
      </c>
      <c r="F340" s="62" t="str">
        <f>INDEX('Crosswalk Particulates'!$B:$B,MATCH('2017 EPA Data'!A340,'Crosswalk Particulates'!$A:$A,0))</f>
        <v>process-agriculture-industry</v>
      </c>
      <c r="G340" s="66">
        <f>INDEX('Crosswalk Particulates'!$E:$E,MATCH('2017 EPA Data'!$B340,'Crosswalk Particulates'!$D:$D,0))</f>
        <v>0</v>
      </c>
      <c r="H340" s="78">
        <f t="shared" si="5"/>
        <v>0</v>
      </c>
    </row>
    <row r="341" spans="1:8" hidden="1" x14ac:dyDescent="0.35">
      <c r="A341" s="57" t="s">
        <v>2463</v>
      </c>
      <c r="B341" s="57" t="s">
        <v>2446</v>
      </c>
      <c r="C341" s="57" t="s">
        <v>2428</v>
      </c>
      <c r="D341" s="68">
        <v>910114.92474387703</v>
      </c>
      <c r="E341" s="57" t="s">
        <v>2429</v>
      </c>
      <c r="F341" s="62" t="str">
        <f>INDEX('Crosswalk Particulates'!$B:$B,MATCH('2017 EPA Data'!A341,'Crosswalk Particulates'!$A:$A,0))</f>
        <v>process-agriculture-industry</v>
      </c>
      <c r="G341" s="66">
        <f>INDEX('Crosswalk Particulates'!$E:$E,MATCH('2017 EPA Data'!$B341,'Crosswalk Particulates'!$D:$D,0))</f>
        <v>0</v>
      </c>
      <c r="H341" s="78">
        <f t="shared" si="5"/>
        <v>0</v>
      </c>
    </row>
    <row r="342" spans="1:8" hidden="1" x14ac:dyDescent="0.35">
      <c r="A342" s="57" t="s">
        <v>2489</v>
      </c>
      <c r="B342" s="57" t="s">
        <v>2486</v>
      </c>
      <c r="C342" s="57" t="s">
        <v>2428</v>
      </c>
      <c r="D342" s="68">
        <v>909627.70021399006</v>
      </c>
      <c r="E342" s="57" t="s">
        <v>2429</v>
      </c>
      <c r="F342" s="62" t="str">
        <f>INDEX('Crosswalk Particulates'!$B:$B,MATCH('2017 EPA Data'!A342,'Crosswalk Particulates'!$A:$A,0))</f>
        <v>process-chemicals-industry</v>
      </c>
      <c r="G342" s="66">
        <f>INDEX('Crosswalk Particulates'!$E:$E,MATCH('2017 EPA Data'!$B342,'Crosswalk Particulates'!$D:$D,0))</f>
        <v>0</v>
      </c>
      <c r="H342" s="78">
        <f t="shared" si="5"/>
        <v>0</v>
      </c>
    </row>
    <row r="343" spans="1:8" hidden="1" x14ac:dyDescent="0.35">
      <c r="A343" s="57" t="s">
        <v>2449</v>
      </c>
      <c r="B343" s="57" t="s">
        <v>2488</v>
      </c>
      <c r="C343" s="57" t="s">
        <v>2428</v>
      </c>
      <c r="D343" s="68">
        <v>905292.68397430005</v>
      </c>
      <c r="E343" s="57" t="s">
        <v>2429</v>
      </c>
      <c r="F343" s="62" t="str">
        <f>INDEX('Crosswalk Particulates'!$B:$B,MATCH('2017 EPA Data'!A343,'Crosswalk Particulates'!$A:$A,0))</f>
        <v>process-other-industry</v>
      </c>
      <c r="G343" s="66">
        <f>INDEX('Crosswalk Particulates'!$E:$E,MATCH('2017 EPA Data'!$B343,'Crosswalk Particulates'!$D:$D,0))</f>
        <v>0</v>
      </c>
      <c r="H343" s="78">
        <f t="shared" si="5"/>
        <v>0</v>
      </c>
    </row>
    <row r="344" spans="1:8" hidden="1" x14ac:dyDescent="0.35">
      <c r="A344" s="57" t="s">
        <v>2489</v>
      </c>
      <c r="B344" s="57" t="s">
        <v>2459</v>
      </c>
      <c r="C344" s="57" t="s">
        <v>2428</v>
      </c>
      <c r="D344" s="68">
        <v>902878.40445303998</v>
      </c>
      <c r="E344" s="57" t="s">
        <v>2429</v>
      </c>
      <c r="F344" s="62" t="str">
        <f>INDEX('Crosswalk Particulates'!$B:$B,MATCH('2017 EPA Data'!A344,'Crosswalk Particulates'!$A:$A,0))</f>
        <v>process-chemicals-industry</v>
      </c>
      <c r="G344" s="66">
        <f>INDEX('Crosswalk Particulates'!$E:$E,MATCH('2017 EPA Data'!$B344,'Crosswalk Particulates'!$D:$D,0))</f>
        <v>0</v>
      </c>
      <c r="H344" s="78">
        <f t="shared" si="5"/>
        <v>0</v>
      </c>
    </row>
    <row r="345" spans="1:8" hidden="1" x14ac:dyDescent="0.35">
      <c r="A345" s="57" t="s">
        <v>2489</v>
      </c>
      <c r="B345" s="57" t="s">
        <v>2517</v>
      </c>
      <c r="C345" s="57" t="s">
        <v>2428</v>
      </c>
      <c r="D345" s="68">
        <v>897703.725484072</v>
      </c>
      <c r="E345" s="57" t="s">
        <v>2429</v>
      </c>
      <c r="F345" s="62" t="str">
        <f>INDEX('Crosswalk Particulates'!$B:$B,MATCH('2017 EPA Data'!A345,'Crosswalk Particulates'!$A:$A,0))</f>
        <v>process-chemicals-industry</v>
      </c>
      <c r="G345" s="66">
        <f>INDEX('Crosswalk Particulates'!$E:$E,MATCH('2017 EPA Data'!$B345,'Crosswalk Particulates'!$D:$D,0))</f>
        <v>0</v>
      </c>
      <c r="H345" s="78">
        <f t="shared" si="5"/>
        <v>0</v>
      </c>
    </row>
    <row r="346" spans="1:8" hidden="1" x14ac:dyDescent="0.35">
      <c r="A346" s="57" t="s">
        <v>2538</v>
      </c>
      <c r="B346" s="57" t="s">
        <v>2501</v>
      </c>
      <c r="C346" s="57" t="s">
        <v>2468</v>
      </c>
      <c r="D346" s="68">
        <v>884706.03713455005</v>
      </c>
      <c r="E346" s="57" t="s">
        <v>2433</v>
      </c>
      <c r="F346" s="62" t="str">
        <f>INDEX('Crosswalk Particulates'!$B:$B,MATCH('2017 EPA Data'!A346,'Crosswalk Particulates'!$A:$A,0))</f>
        <v>Other-EPA</v>
      </c>
      <c r="G346" s="66" t="str">
        <f>INDEX('Crosswalk Particulates'!$E:$E,MATCH('2017 EPA Data'!$B346,'Crosswalk Particulates'!$D:$D,0))</f>
        <v>PM10</v>
      </c>
      <c r="H346" s="78">
        <f t="shared" si="5"/>
        <v>802592770758.27136</v>
      </c>
    </row>
    <row r="347" spans="1:8" hidden="1" x14ac:dyDescent="0.35">
      <c r="A347" s="57" t="s">
        <v>2480</v>
      </c>
      <c r="B347" s="57" t="s">
        <v>2442</v>
      </c>
      <c r="C347" s="57" t="s">
        <v>2428</v>
      </c>
      <c r="D347" s="68">
        <v>882700.03201219556</v>
      </c>
      <c r="E347" s="57" t="s">
        <v>2429</v>
      </c>
      <c r="F347" s="62" t="str">
        <f>INDEX('Crosswalk Particulates'!$B:$B,MATCH('2017 EPA Data'!A347,'Crosswalk Particulates'!$A:$A,0))</f>
        <v>Transportation Sector</v>
      </c>
      <c r="G347" s="66">
        <f>INDEX('Crosswalk Particulates'!$E:$E,MATCH('2017 EPA Data'!$B347,'Crosswalk Particulates'!$D:$D,0))</f>
        <v>0</v>
      </c>
      <c r="H347" s="78">
        <f t="shared" si="5"/>
        <v>0</v>
      </c>
    </row>
    <row r="348" spans="1:8" hidden="1" x14ac:dyDescent="0.35">
      <c r="A348" s="57" t="s">
        <v>2470</v>
      </c>
      <c r="B348" s="57" t="s">
        <v>2517</v>
      </c>
      <c r="C348" s="57" t="s">
        <v>2428</v>
      </c>
      <c r="D348" s="68">
        <v>882399.22665991622</v>
      </c>
      <c r="E348" s="57" t="s">
        <v>2429</v>
      </c>
      <c r="F348" s="62" t="str">
        <f>INDEX('Crosswalk Particulates'!$B:$B,MATCH('2017 EPA Data'!A348,'Crosswalk Particulates'!$A:$A,0))</f>
        <v>process-waste-industry</v>
      </c>
      <c r="G348" s="66">
        <f>INDEX('Crosswalk Particulates'!$E:$E,MATCH('2017 EPA Data'!$B348,'Crosswalk Particulates'!$D:$D,0))</f>
        <v>0</v>
      </c>
      <c r="H348" s="78">
        <f t="shared" si="5"/>
        <v>0</v>
      </c>
    </row>
    <row r="349" spans="1:8" hidden="1" x14ac:dyDescent="0.35">
      <c r="A349" s="57" t="s">
        <v>2511</v>
      </c>
      <c r="B349" s="57" t="s">
        <v>2427</v>
      </c>
      <c r="C349" s="57" t="s">
        <v>2428</v>
      </c>
      <c r="D349" s="68">
        <v>872869.65814800002</v>
      </c>
      <c r="E349" s="57" t="s">
        <v>2429</v>
      </c>
      <c r="F349" s="62" t="str">
        <f>INDEX('Crosswalk Particulates'!$B:$B,MATCH('2017 EPA Data'!A349,'Crosswalk Particulates'!$A:$A,0))</f>
        <v>industry-fuel-biomass</v>
      </c>
      <c r="G349" s="66">
        <f>INDEX('Crosswalk Particulates'!$E:$E,MATCH('2017 EPA Data'!$B349,'Crosswalk Particulates'!$D:$D,0))</f>
        <v>0</v>
      </c>
      <c r="H349" s="78">
        <f t="shared" si="5"/>
        <v>0</v>
      </c>
    </row>
    <row r="350" spans="1:8" hidden="1" x14ac:dyDescent="0.35">
      <c r="A350" s="57" t="s">
        <v>2506</v>
      </c>
      <c r="B350" s="57" t="s">
        <v>2446</v>
      </c>
      <c r="C350" s="57" t="s">
        <v>2428</v>
      </c>
      <c r="D350" s="68">
        <v>869520.51590746734</v>
      </c>
      <c r="E350" s="57" t="s">
        <v>2429</v>
      </c>
      <c r="F350" s="62" t="str">
        <f>INDEX('Crosswalk Particulates'!$B:$B,MATCH('2017 EPA Data'!A350,'Crosswalk Particulates'!$A:$A,0))</f>
        <v>process-other-industry</v>
      </c>
      <c r="G350" s="66">
        <f>INDEX('Crosswalk Particulates'!$E:$E,MATCH('2017 EPA Data'!$B350,'Crosswalk Particulates'!$D:$D,0))</f>
        <v>0</v>
      </c>
      <c r="H350" s="78">
        <f t="shared" si="5"/>
        <v>0</v>
      </c>
    </row>
    <row r="351" spans="1:8" hidden="1" x14ac:dyDescent="0.35">
      <c r="A351" s="57" t="s">
        <v>2438</v>
      </c>
      <c r="B351" s="57" t="s">
        <v>2515</v>
      </c>
      <c r="C351" s="57" t="s">
        <v>2428</v>
      </c>
      <c r="D351" s="68">
        <v>864007.48185728642</v>
      </c>
      <c r="E351" s="57" t="s">
        <v>2429</v>
      </c>
      <c r="F351" s="62" t="str">
        <f>INDEX('Crosswalk Particulates'!$B:$B,MATCH('2017 EPA Data'!A351,'Crosswalk Particulates'!$A:$A,0))</f>
        <v>Transportation Sector</v>
      </c>
      <c r="G351" s="66">
        <f>INDEX('Crosswalk Particulates'!$E:$E,MATCH('2017 EPA Data'!$B351,'Crosswalk Particulates'!$D:$D,0))</f>
        <v>0</v>
      </c>
      <c r="H351" s="78">
        <f t="shared" si="5"/>
        <v>0</v>
      </c>
    </row>
    <row r="352" spans="1:8" hidden="1" x14ac:dyDescent="0.35">
      <c r="A352" s="57" t="s">
        <v>2460</v>
      </c>
      <c r="B352" s="57" t="s">
        <v>2539</v>
      </c>
      <c r="C352" s="57" t="s">
        <v>2428</v>
      </c>
      <c r="D352" s="68">
        <v>862873.79464092909</v>
      </c>
      <c r="E352" s="57" t="s">
        <v>2429</v>
      </c>
      <c r="F352" s="62" t="str">
        <f>INDEX('Crosswalk Particulates'!$B:$B,MATCH('2017 EPA Data'!A352,'Crosswalk Particulates'!$A:$A,0))</f>
        <v>Residential Buildings Sector</v>
      </c>
      <c r="G352" s="66">
        <f>INDEX('Crosswalk Particulates'!$E:$E,MATCH('2017 EPA Data'!$B352,'Crosswalk Particulates'!$D:$D,0))</f>
        <v>0</v>
      </c>
      <c r="H352" s="78">
        <f t="shared" si="5"/>
        <v>0</v>
      </c>
    </row>
    <row r="353" spans="1:8" hidden="1" x14ac:dyDescent="0.35">
      <c r="A353" s="57" t="s">
        <v>2430</v>
      </c>
      <c r="B353" s="57" t="s">
        <v>2455</v>
      </c>
      <c r="C353" s="57" t="s">
        <v>2428</v>
      </c>
      <c r="D353" s="68">
        <v>857307.31903928507</v>
      </c>
      <c r="E353" s="57" t="s">
        <v>2429</v>
      </c>
      <c r="F353" s="62" t="str">
        <f>INDEX('Crosswalk Particulates'!$B:$B,MATCH('2017 EPA Data'!A353,'Crosswalk Particulates'!$A:$A,0))</f>
        <v>process-other-industry</v>
      </c>
      <c r="G353" s="66">
        <f>INDEX('Crosswalk Particulates'!$E:$E,MATCH('2017 EPA Data'!$B353,'Crosswalk Particulates'!$D:$D,0))</f>
        <v>0</v>
      </c>
      <c r="H353" s="78">
        <f t="shared" si="5"/>
        <v>0</v>
      </c>
    </row>
    <row r="354" spans="1:8" hidden="1" x14ac:dyDescent="0.35">
      <c r="A354" s="57" t="s">
        <v>2445</v>
      </c>
      <c r="B354" s="57" t="s">
        <v>2455</v>
      </c>
      <c r="C354" s="57" t="s">
        <v>2428</v>
      </c>
      <c r="D354" s="68">
        <v>855007.93549225444</v>
      </c>
      <c r="E354" s="57" t="s">
        <v>2429</v>
      </c>
      <c r="F354" s="62" t="str">
        <f>INDEX('Crosswalk Particulates'!$B:$B,MATCH('2017 EPA Data'!A354,'Crosswalk Particulates'!$A:$A,0))</f>
        <v>Other-EPA</v>
      </c>
      <c r="G354" s="66">
        <f>INDEX('Crosswalk Particulates'!$E:$E,MATCH('2017 EPA Data'!$B354,'Crosswalk Particulates'!$D:$D,0))</f>
        <v>0</v>
      </c>
      <c r="H354" s="78">
        <f t="shared" si="5"/>
        <v>0</v>
      </c>
    </row>
    <row r="355" spans="1:8" hidden="1" x14ac:dyDescent="0.35">
      <c r="A355" s="57" t="s">
        <v>2514</v>
      </c>
      <c r="B355" s="57" t="s">
        <v>2436</v>
      </c>
      <c r="C355" s="57" t="s">
        <v>2428</v>
      </c>
      <c r="D355" s="68">
        <v>846009.40279930132</v>
      </c>
      <c r="E355" s="57" t="s">
        <v>2429</v>
      </c>
      <c r="F355" s="62" t="str">
        <f>INDEX('Crosswalk Particulates'!$B:$B,MATCH('2017 EPA Data'!A355,'Crosswalk Particulates'!$A:$A,0))</f>
        <v>Transportation Sector</v>
      </c>
      <c r="G355" s="66">
        <f>INDEX('Crosswalk Particulates'!$E:$E,MATCH('2017 EPA Data'!$B355,'Crosswalk Particulates'!$D:$D,0))</f>
        <v>0</v>
      </c>
      <c r="H355" s="78">
        <f t="shared" si="5"/>
        <v>0</v>
      </c>
    </row>
    <row r="356" spans="1:8" x14ac:dyDescent="0.35">
      <c r="A356" s="57" t="s">
        <v>2514</v>
      </c>
      <c r="B356" s="57" t="s">
        <v>2520</v>
      </c>
      <c r="C356" s="57" t="s">
        <v>2468</v>
      </c>
      <c r="D356" s="68">
        <v>844375.15327339002</v>
      </c>
      <c r="E356" s="57" t="s">
        <v>2433</v>
      </c>
      <c r="F356" s="62" t="str">
        <f>INDEX('Crosswalk Particulates'!$B:$B,MATCH('2017 EPA Data'!A356,'Crosswalk Particulates'!$A:$A,0))</f>
        <v>Transportation Sector</v>
      </c>
      <c r="G356" s="66" t="str">
        <f>INDEX('Crosswalk Particulates'!$E:$E,MATCH('2017 EPA Data'!$B356,'Crosswalk Particulates'!$D:$D,0))</f>
        <v>NOX</v>
      </c>
      <c r="H356" s="78">
        <f t="shared" si="5"/>
        <v>766005164856.88245</v>
      </c>
    </row>
    <row r="357" spans="1:8" hidden="1" x14ac:dyDescent="0.35">
      <c r="A357" s="57" t="s">
        <v>2430</v>
      </c>
      <c r="B357" s="57" t="s">
        <v>2517</v>
      </c>
      <c r="C357" s="57" t="s">
        <v>2428</v>
      </c>
      <c r="D357" s="68">
        <v>842036.89060519135</v>
      </c>
      <c r="E357" s="57" t="s">
        <v>2429</v>
      </c>
      <c r="F357" s="62" t="str">
        <f>INDEX('Crosswalk Particulates'!$B:$B,MATCH('2017 EPA Data'!A357,'Crosswalk Particulates'!$A:$A,0))</f>
        <v>process-other-industry</v>
      </c>
      <c r="G357" s="66">
        <f>INDEX('Crosswalk Particulates'!$E:$E,MATCH('2017 EPA Data'!$B357,'Crosswalk Particulates'!$D:$D,0))</f>
        <v>0</v>
      </c>
      <c r="H357" s="78">
        <f t="shared" si="5"/>
        <v>0</v>
      </c>
    </row>
    <row r="358" spans="1:8" hidden="1" x14ac:dyDescent="0.35">
      <c r="A358" s="57" t="s">
        <v>2480</v>
      </c>
      <c r="B358" s="57" t="s">
        <v>2447</v>
      </c>
      <c r="C358" s="57" t="s">
        <v>2428</v>
      </c>
      <c r="D358" s="68">
        <v>838422.47141356801</v>
      </c>
      <c r="E358" s="57" t="s">
        <v>2429</v>
      </c>
      <c r="F358" s="62" t="str">
        <f>INDEX('Crosswalk Particulates'!$B:$B,MATCH('2017 EPA Data'!A358,'Crosswalk Particulates'!$A:$A,0))</f>
        <v>Transportation Sector</v>
      </c>
      <c r="G358" s="66">
        <f>INDEX('Crosswalk Particulates'!$E:$E,MATCH('2017 EPA Data'!$B358,'Crosswalk Particulates'!$D:$D,0))</f>
        <v>0</v>
      </c>
      <c r="H358" s="78">
        <f t="shared" si="5"/>
        <v>0</v>
      </c>
    </row>
    <row r="359" spans="1:8" hidden="1" x14ac:dyDescent="0.35">
      <c r="A359" s="57" t="s">
        <v>2445</v>
      </c>
      <c r="B359" s="57" t="s">
        <v>2520</v>
      </c>
      <c r="C359" s="57" t="s">
        <v>2468</v>
      </c>
      <c r="D359" s="68">
        <v>835101.27074277296</v>
      </c>
      <c r="E359" s="57" t="s">
        <v>2433</v>
      </c>
      <c r="F359" s="62" t="str">
        <f>INDEX('Crosswalk Particulates'!$B:$B,MATCH('2017 EPA Data'!A359,'Crosswalk Particulates'!$A:$A,0))</f>
        <v>Other-EPA</v>
      </c>
      <c r="G359" s="66" t="str">
        <f>INDEX('Crosswalk Particulates'!$E:$E,MATCH('2017 EPA Data'!$B359,'Crosswalk Particulates'!$D:$D,0))</f>
        <v>NOX</v>
      </c>
      <c r="H359" s="78">
        <f t="shared" si="5"/>
        <v>757592030139.22852</v>
      </c>
    </row>
    <row r="360" spans="1:8" hidden="1" x14ac:dyDescent="0.35">
      <c r="A360" s="57" t="s">
        <v>2540</v>
      </c>
      <c r="B360" s="57" t="s">
        <v>2431</v>
      </c>
      <c r="C360" s="57" t="s">
        <v>2432</v>
      </c>
      <c r="D360" s="68">
        <v>826317.15103272849</v>
      </c>
      <c r="E360" s="57" t="s">
        <v>2433</v>
      </c>
      <c r="F360" s="62" t="str">
        <f>INDEX('Crosswalk Particulates'!$B:$B,MATCH('2017 EPA Data'!A360,'Crosswalk Particulates'!$A:$A,0))</f>
        <v>industry-fuel-oil</v>
      </c>
      <c r="G360" s="66">
        <f>INDEX('Crosswalk Particulates'!$E:$E,MATCH('2017 EPA Data'!$B360,'Crosswalk Particulates'!$D:$D,0))</f>
        <v>0</v>
      </c>
      <c r="H360" s="78">
        <f t="shared" si="5"/>
        <v>749623201307.00854</v>
      </c>
    </row>
    <row r="361" spans="1:8" hidden="1" x14ac:dyDescent="0.35">
      <c r="A361" s="57" t="s">
        <v>2437</v>
      </c>
      <c r="B361" s="57" t="s">
        <v>2541</v>
      </c>
      <c r="D361" s="68">
        <v>823136.3025269917</v>
      </c>
      <c r="E361" s="57" t="s">
        <v>2433</v>
      </c>
      <c r="F361" s="62" t="str">
        <f>INDEX('Crosswalk Particulates'!$B:$B,MATCH('2017 EPA Data'!A361,'Crosswalk Particulates'!$A:$A,0))</f>
        <v>Other-EPA</v>
      </c>
      <c r="G361" s="66">
        <f>INDEX('Crosswalk Particulates'!$E:$E,MATCH('2017 EPA Data'!$B361,'Crosswalk Particulates'!$D:$D,0))</f>
        <v>0</v>
      </c>
      <c r="H361" s="78">
        <f t="shared" si="5"/>
        <v>746737580650.62622</v>
      </c>
    </row>
    <row r="362" spans="1:8" hidden="1" x14ac:dyDescent="0.35">
      <c r="A362" s="57" t="s">
        <v>2542</v>
      </c>
      <c r="B362" s="57" t="s">
        <v>2450</v>
      </c>
      <c r="C362" s="57" t="s">
        <v>2428</v>
      </c>
      <c r="D362" s="68">
        <v>822817.93051420001</v>
      </c>
      <c r="E362" s="57" t="s">
        <v>2429</v>
      </c>
      <c r="F362" s="62" t="str">
        <f>INDEX('Crosswalk Particulates'!$B:$B,MATCH('2017 EPA Data'!A362,'Crosswalk Particulates'!$A:$A,0))</f>
        <v>Residential Buildings Sector</v>
      </c>
      <c r="G362" s="66">
        <f>INDEX('Crosswalk Particulates'!$E:$E,MATCH('2017 EPA Data'!$B362,'Crosswalk Particulates'!$D:$D,0))</f>
        <v>0</v>
      </c>
      <c r="H362" s="78">
        <f t="shared" si="5"/>
        <v>0</v>
      </c>
    </row>
    <row r="363" spans="1:8" hidden="1" x14ac:dyDescent="0.35">
      <c r="A363" s="57" t="s">
        <v>2462</v>
      </c>
      <c r="B363" s="57" t="s">
        <v>2446</v>
      </c>
      <c r="C363" s="57" t="s">
        <v>2428</v>
      </c>
      <c r="D363" s="68">
        <v>817689.75490287831</v>
      </c>
      <c r="E363" s="57" t="s">
        <v>2429</v>
      </c>
      <c r="F363" s="62" t="str">
        <f>INDEX('Crosswalk Particulates'!$B:$B,MATCH('2017 EPA Data'!A363,'Crosswalk Particulates'!$A:$A,0))</f>
        <v>industry-fuel-natural gas</v>
      </c>
      <c r="G363" s="66">
        <f>INDEX('Crosswalk Particulates'!$E:$E,MATCH('2017 EPA Data'!$B363,'Crosswalk Particulates'!$D:$D,0))</f>
        <v>0</v>
      </c>
      <c r="H363" s="78">
        <f t="shared" si="5"/>
        <v>0</v>
      </c>
    </row>
    <row r="364" spans="1:8" hidden="1" x14ac:dyDescent="0.35">
      <c r="A364" s="57" t="s">
        <v>2492</v>
      </c>
      <c r="B364" s="57" t="s">
        <v>2439</v>
      </c>
      <c r="C364" s="57" t="s">
        <v>2428</v>
      </c>
      <c r="D364" s="68">
        <v>813155.52601081901</v>
      </c>
      <c r="E364" s="57" t="s">
        <v>2429</v>
      </c>
      <c r="F364" s="62" t="str">
        <f>INDEX('Crosswalk Particulates'!$B:$B,MATCH('2017 EPA Data'!A364,'Crosswalk Particulates'!$A:$A,0))</f>
        <v>Electricity Sector</v>
      </c>
      <c r="G364" s="66">
        <f>INDEX('Crosswalk Particulates'!$E:$E,MATCH('2017 EPA Data'!$B364,'Crosswalk Particulates'!$D:$D,0))</f>
        <v>0</v>
      </c>
      <c r="H364" s="78">
        <f t="shared" si="5"/>
        <v>0</v>
      </c>
    </row>
    <row r="365" spans="1:8" hidden="1" x14ac:dyDescent="0.35">
      <c r="A365" s="57" t="s">
        <v>2440</v>
      </c>
      <c r="B365" s="57" t="s">
        <v>2521</v>
      </c>
      <c r="C365" s="57" t="s">
        <v>2468</v>
      </c>
      <c r="D365" s="68">
        <v>805307.13234525674</v>
      </c>
      <c r="E365" s="57" t="s">
        <v>2433</v>
      </c>
      <c r="F365" s="62" t="str">
        <f>INDEX('Crosswalk Particulates'!$B:$B,MATCH('2017 EPA Data'!A365,'Crosswalk Particulates'!$A:$A,0))</f>
        <v>Other-EPA</v>
      </c>
      <c r="G365" s="66" t="str">
        <f>INDEX('Crosswalk Particulates'!$E:$E,MATCH('2017 EPA Data'!$B365,'Crosswalk Particulates'!$D:$D,0))</f>
        <v>PM25</v>
      </c>
      <c r="H365" s="78">
        <f t="shared" si="5"/>
        <v>730563210299.51355</v>
      </c>
    </row>
    <row r="366" spans="1:8" hidden="1" x14ac:dyDescent="0.35">
      <c r="A366" s="57" t="s">
        <v>2430</v>
      </c>
      <c r="B366" s="57" t="s">
        <v>2454</v>
      </c>
      <c r="C366" s="57" t="s">
        <v>2428</v>
      </c>
      <c r="D366" s="68">
        <v>797577.64414926001</v>
      </c>
      <c r="E366" s="57" t="s">
        <v>2429</v>
      </c>
      <c r="F366" s="62" t="str">
        <f>INDEX('Crosswalk Particulates'!$B:$B,MATCH('2017 EPA Data'!A366,'Crosswalk Particulates'!$A:$A,0))</f>
        <v>process-other-industry</v>
      </c>
      <c r="G366" s="66">
        <f>INDEX('Crosswalk Particulates'!$E:$E,MATCH('2017 EPA Data'!$B366,'Crosswalk Particulates'!$D:$D,0))</f>
        <v>0</v>
      </c>
      <c r="H366" s="78">
        <f t="shared" si="5"/>
        <v>0</v>
      </c>
    </row>
    <row r="367" spans="1:8" hidden="1" x14ac:dyDescent="0.35">
      <c r="A367" s="57" t="s">
        <v>2543</v>
      </c>
      <c r="B367" s="57" t="s">
        <v>2491</v>
      </c>
      <c r="C367" s="57" t="s">
        <v>2428</v>
      </c>
      <c r="D367" s="68">
        <v>796144.50405502005</v>
      </c>
      <c r="E367" s="57" t="s">
        <v>2429</v>
      </c>
      <c r="F367" s="62" t="str">
        <f>INDEX('Crosswalk Particulates'!$B:$B,MATCH('2017 EPA Data'!A367,'Crosswalk Particulates'!$A:$A,0))</f>
        <v>industry-fuel-other</v>
      </c>
      <c r="G367" s="66">
        <f>INDEX('Crosswalk Particulates'!$E:$E,MATCH('2017 EPA Data'!$B367,'Crosswalk Particulates'!$D:$D,0))</f>
        <v>0</v>
      </c>
      <c r="H367" s="78">
        <f t="shared" si="5"/>
        <v>0</v>
      </c>
    </row>
    <row r="368" spans="1:8" hidden="1" x14ac:dyDescent="0.35">
      <c r="A368" s="57" t="s">
        <v>2502</v>
      </c>
      <c r="B368" s="57" t="s">
        <v>2450</v>
      </c>
      <c r="C368" s="57" t="s">
        <v>2428</v>
      </c>
      <c r="D368" s="68">
        <v>796022.70641774859</v>
      </c>
      <c r="E368" s="57" t="s">
        <v>2429</v>
      </c>
      <c r="F368" s="62" t="str">
        <f>INDEX('Crosswalk Particulates'!$B:$B,MATCH('2017 EPA Data'!A368,'Crosswalk Particulates'!$A:$A,0))</f>
        <v>Other-EPA</v>
      </c>
      <c r="G368" s="66">
        <f>INDEX('Crosswalk Particulates'!$E:$E,MATCH('2017 EPA Data'!$B368,'Crosswalk Particulates'!$D:$D,0))</f>
        <v>0</v>
      </c>
      <c r="H368" s="78">
        <f t="shared" si="5"/>
        <v>0</v>
      </c>
    </row>
    <row r="369" spans="1:8" hidden="1" x14ac:dyDescent="0.35">
      <c r="A369" s="57" t="s">
        <v>2510</v>
      </c>
      <c r="B369" s="57" t="s">
        <v>2521</v>
      </c>
      <c r="C369" s="57" t="s">
        <v>2468</v>
      </c>
      <c r="D369" s="68">
        <v>793637.90758047334</v>
      </c>
      <c r="E369" s="57" t="s">
        <v>2433</v>
      </c>
      <c r="F369" s="62" t="str">
        <f>INDEX('Crosswalk Particulates'!$B:$B,MATCH('2017 EPA Data'!A369,'Crosswalk Particulates'!$A:$A,0))</f>
        <v>Other-EPA</v>
      </c>
      <c r="G369" s="66" t="str">
        <f>INDEX('Crosswalk Particulates'!$E:$E,MATCH('2017 EPA Data'!$B369,'Crosswalk Particulates'!$D:$D,0))</f>
        <v>PM25</v>
      </c>
      <c r="H369" s="78">
        <f t="shared" si="5"/>
        <v>719977055075.68054</v>
      </c>
    </row>
    <row r="370" spans="1:8" hidden="1" x14ac:dyDescent="0.35">
      <c r="A370" s="57" t="s">
        <v>2493</v>
      </c>
      <c r="B370" s="57" t="s">
        <v>2435</v>
      </c>
      <c r="C370" s="57" t="s">
        <v>2428</v>
      </c>
      <c r="D370" s="68">
        <v>788488.02727649093</v>
      </c>
      <c r="E370" s="57" t="s">
        <v>2429</v>
      </c>
      <c r="F370" s="62" t="str">
        <f>INDEX('Crosswalk Particulates'!$B:$B,MATCH('2017 EPA Data'!A370,'Crosswalk Particulates'!$A:$A,0))</f>
        <v>Commercial Buildings Sector</v>
      </c>
      <c r="G370" s="66">
        <f>INDEX('Crosswalk Particulates'!$E:$E,MATCH('2017 EPA Data'!$B370,'Crosswalk Particulates'!$D:$D,0))</f>
        <v>0</v>
      </c>
      <c r="H370" s="78">
        <f t="shared" si="5"/>
        <v>0</v>
      </c>
    </row>
    <row r="371" spans="1:8" hidden="1" x14ac:dyDescent="0.35">
      <c r="A371" s="57" t="s">
        <v>2493</v>
      </c>
      <c r="B371" s="57" t="s">
        <v>2450</v>
      </c>
      <c r="C371" s="57" t="s">
        <v>2428</v>
      </c>
      <c r="D371" s="68">
        <v>787474.72559240006</v>
      </c>
      <c r="E371" s="57" t="s">
        <v>2429</v>
      </c>
      <c r="F371" s="62" t="str">
        <f>INDEX('Crosswalk Particulates'!$B:$B,MATCH('2017 EPA Data'!A371,'Crosswalk Particulates'!$A:$A,0))</f>
        <v>Commercial Buildings Sector</v>
      </c>
      <c r="G371" s="66">
        <f>INDEX('Crosswalk Particulates'!$E:$E,MATCH('2017 EPA Data'!$B371,'Crosswalk Particulates'!$D:$D,0))</f>
        <v>0</v>
      </c>
      <c r="H371" s="78">
        <f t="shared" si="5"/>
        <v>0</v>
      </c>
    </row>
    <row r="372" spans="1:8" hidden="1" x14ac:dyDescent="0.35">
      <c r="A372" s="57" t="s">
        <v>2441</v>
      </c>
      <c r="B372" s="57" t="s">
        <v>2544</v>
      </c>
      <c r="C372" s="57" t="s">
        <v>2428</v>
      </c>
      <c r="D372" s="68">
        <v>778508.49904630345</v>
      </c>
      <c r="E372" s="57" t="s">
        <v>2429</v>
      </c>
      <c r="F372" s="62" t="str">
        <f>INDEX('Crosswalk Particulates'!$B:$B,MATCH('2017 EPA Data'!A372,'Crosswalk Particulates'!$A:$A,0))</f>
        <v>process-other-industry</v>
      </c>
      <c r="G372" s="66">
        <f>INDEX('Crosswalk Particulates'!$E:$E,MATCH('2017 EPA Data'!$B372,'Crosswalk Particulates'!$D:$D,0))</f>
        <v>0</v>
      </c>
      <c r="H372" s="78">
        <f t="shared" si="5"/>
        <v>0</v>
      </c>
    </row>
    <row r="373" spans="1:8" hidden="1" x14ac:dyDescent="0.35">
      <c r="A373" s="57" t="s">
        <v>2502</v>
      </c>
      <c r="B373" s="57" t="s">
        <v>2515</v>
      </c>
      <c r="C373" s="57" t="s">
        <v>2428</v>
      </c>
      <c r="D373" s="68">
        <v>778011.20626926364</v>
      </c>
      <c r="E373" s="57" t="s">
        <v>2429</v>
      </c>
      <c r="F373" s="62" t="str">
        <f>INDEX('Crosswalk Particulates'!$B:$B,MATCH('2017 EPA Data'!A373,'Crosswalk Particulates'!$A:$A,0))</f>
        <v>Other-EPA</v>
      </c>
      <c r="G373" s="66">
        <f>INDEX('Crosswalk Particulates'!$E:$E,MATCH('2017 EPA Data'!$B373,'Crosswalk Particulates'!$D:$D,0))</f>
        <v>0</v>
      </c>
      <c r="H373" s="78">
        <f t="shared" si="5"/>
        <v>0</v>
      </c>
    </row>
    <row r="374" spans="1:8" hidden="1" x14ac:dyDescent="0.35">
      <c r="A374" s="57" t="s">
        <v>2437</v>
      </c>
      <c r="B374" s="57" t="s">
        <v>2545</v>
      </c>
      <c r="D374" s="68">
        <v>775962.79408817005</v>
      </c>
      <c r="E374" s="57" t="s">
        <v>2433</v>
      </c>
      <c r="F374" s="62" t="str">
        <f>INDEX('Crosswalk Particulates'!$B:$B,MATCH('2017 EPA Data'!A374,'Crosswalk Particulates'!$A:$A,0))</f>
        <v>Other-EPA</v>
      </c>
      <c r="G374" s="66" t="str">
        <f>INDEX('Crosswalk Particulates'!$E:$E,MATCH('2017 EPA Data'!$B374,'Crosswalk Particulates'!$D:$D,0))</f>
        <v>OC</v>
      </c>
      <c r="H374" s="78">
        <f t="shared" si="5"/>
        <v>703942442768.52258</v>
      </c>
    </row>
    <row r="375" spans="1:8" hidden="1" x14ac:dyDescent="0.35">
      <c r="A375" s="57" t="s">
        <v>2513</v>
      </c>
      <c r="B375" s="57" t="s">
        <v>2486</v>
      </c>
      <c r="C375" s="57" t="s">
        <v>2428</v>
      </c>
      <c r="D375" s="68">
        <v>775572.16007860005</v>
      </c>
      <c r="E375" s="57" t="s">
        <v>2429</v>
      </c>
      <c r="F375" s="62" t="str">
        <f>INDEX('Crosswalk Particulates'!$B:$B,MATCH('2017 EPA Data'!A375,'Crosswalk Particulates'!$A:$A,0))</f>
        <v>process-other-industry</v>
      </c>
      <c r="G375" s="66">
        <f>INDEX('Crosswalk Particulates'!$E:$E,MATCH('2017 EPA Data'!$B375,'Crosswalk Particulates'!$D:$D,0))</f>
        <v>0</v>
      </c>
      <c r="H375" s="78">
        <f t="shared" si="5"/>
        <v>0</v>
      </c>
    </row>
    <row r="376" spans="1:8" hidden="1" x14ac:dyDescent="0.35">
      <c r="A376" s="57" t="s">
        <v>2430</v>
      </c>
      <c r="B376" s="57" t="s">
        <v>2482</v>
      </c>
      <c r="C376" s="57" t="s">
        <v>2428</v>
      </c>
      <c r="D376" s="68">
        <v>775067.08536671998</v>
      </c>
      <c r="E376" s="57" t="s">
        <v>2429</v>
      </c>
      <c r="F376" s="62" t="str">
        <f>INDEX('Crosswalk Particulates'!$B:$B,MATCH('2017 EPA Data'!A376,'Crosswalk Particulates'!$A:$A,0))</f>
        <v>process-other-industry</v>
      </c>
      <c r="G376" s="66">
        <f>INDEX('Crosswalk Particulates'!$E:$E,MATCH('2017 EPA Data'!$B376,'Crosswalk Particulates'!$D:$D,0))</f>
        <v>0</v>
      </c>
      <c r="H376" s="78">
        <f t="shared" si="5"/>
        <v>0</v>
      </c>
    </row>
    <row r="377" spans="1:8" hidden="1" x14ac:dyDescent="0.35">
      <c r="A377" s="57" t="s">
        <v>2543</v>
      </c>
      <c r="B377" s="57" t="s">
        <v>2448</v>
      </c>
      <c r="C377" s="57" t="s">
        <v>2428</v>
      </c>
      <c r="D377" s="68">
        <v>767546.0750866147</v>
      </c>
      <c r="E377" s="57" t="s">
        <v>2429</v>
      </c>
      <c r="F377" s="62" t="str">
        <f>INDEX('Crosswalk Particulates'!$B:$B,MATCH('2017 EPA Data'!A377,'Crosswalk Particulates'!$A:$A,0))</f>
        <v>industry-fuel-other</v>
      </c>
      <c r="G377" s="66">
        <f>INDEX('Crosswalk Particulates'!$E:$E,MATCH('2017 EPA Data'!$B377,'Crosswalk Particulates'!$D:$D,0))</f>
        <v>0</v>
      </c>
      <c r="H377" s="78">
        <f t="shared" si="5"/>
        <v>0</v>
      </c>
    </row>
    <row r="378" spans="1:8" hidden="1" x14ac:dyDescent="0.35">
      <c r="A378" s="57" t="s">
        <v>2489</v>
      </c>
      <c r="B378" s="57" t="s">
        <v>2431</v>
      </c>
      <c r="C378" s="57" t="s">
        <v>2432</v>
      </c>
      <c r="D378" s="68">
        <v>760756.59701032005</v>
      </c>
      <c r="E378" s="57" t="s">
        <v>2433</v>
      </c>
      <c r="F378" s="62" t="str">
        <f>INDEX('Crosswalk Particulates'!$B:$B,MATCH('2017 EPA Data'!A378,'Crosswalk Particulates'!$A:$A,0))</f>
        <v>process-chemicals-industry</v>
      </c>
      <c r="G378" s="66">
        <f>INDEX('Crosswalk Particulates'!$E:$E,MATCH('2017 EPA Data'!$B378,'Crosswalk Particulates'!$D:$D,0))</f>
        <v>0</v>
      </c>
      <c r="H378" s="78">
        <f t="shared" si="5"/>
        <v>690147596420.53516</v>
      </c>
    </row>
    <row r="379" spans="1:8" hidden="1" x14ac:dyDescent="0.35">
      <c r="A379" s="57" t="s">
        <v>2437</v>
      </c>
      <c r="B379" s="57" t="s">
        <v>2546</v>
      </c>
      <c r="C379" s="57" t="s">
        <v>2428</v>
      </c>
      <c r="D379" s="68">
        <v>759073.40811011195</v>
      </c>
      <c r="E379" s="57" t="s">
        <v>2429</v>
      </c>
      <c r="F379" s="62" t="str">
        <f>INDEX('Crosswalk Particulates'!$B:$B,MATCH('2017 EPA Data'!A379,'Crosswalk Particulates'!$A:$A,0))</f>
        <v>Other-EPA</v>
      </c>
      <c r="G379" s="66">
        <f>INDEX('Crosswalk Particulates'!$E:$E,MATCH('2017 EPA Data'!$B379,'Crosswalk Particulates'!$D:$D,0))</f>
        <v>0</v>
      </c>
      <c r="H379" s="78">
        <f t="shared" si="5"/>
        <v>0</v>
      </c>
    </row>
    <row r="380" spans="1:8" hidden="1" x14ac:dyDescent="0.35">
      <c r="A380" s="57" t="s">
        <v>2462</v>
      </c>
      <c r="B380" s="57" t="s">
        <v>2439</v>
      </c>
      <c r="C380" s="57" t="s">
        <v>2428</v>
      </c>
      <c r="D380" s="68">
        <v>752086.0992266814</v>
      </c>
      <c r="E380" s="57" t="s">
        <v>2429</v>
      </c>
      <c r="F380" s="62" t="str">
        <f>INDEX('Crosswalk Particulates'!$B:$B,MATCH('2017 EPA Data'!A380,'Crosswalk Particulates'!$A:$A,0))</f>
        <v>industry-fuel-natural gas</v>
      </c>
      <c r="G380" s="66">
        <f>INDEX('Crosswalk Particulates'!$E:$E,MATCH('2017 EPA Data'!$B380,'Crosswalk Particulates'!$D:$D,0))</f>
        <v>0</v>
      </c>
      <c r="H380" s="78">
        <f t="shared" si="5"/>
        <v>0</v>
      </c>
    </row>
    <row r="381" spans="1:8" hidden="1" x14ac:dyDescent="0.35">
      <c r="A381" s="57" t="s">
        <v>2437</v>
      </c>
      <c r="B381" s="57" t="s">
        <v>2547</v>
      </c>
      <c r="C381" s="57" t="s">
        <v>2428</v>
      </c>
      <c r="D381" s="68">
        <v>750212.62725978636</v>
      </c>
      <c r="E381" s="57" t="s">
        <v>2429</v>
      </c>
      <c r="F381" s="62" t="str">
        <f>INDEX('Crosswalk Particulates'!$B:$B,MATCH('2017 EPA Data'!A381,'Crosswalk Particulates'!$A:$A,0))</f>
        <v>Other-EPA</v>
      </c>
      <c r="G381" s="66">
        <f>INDEX('Crosswalk Particulates'!$E:$E,MATCH('2017 EPA Data'!$B381,'Crosswalk Particulates'!$D:$D,0))</f>
        <v>0</v>
      </c>
      <c r="H381" s="78">
        <f t="shared" si="5"/>
        <v>0</v>
      </c>
    </row>
    <row r="382" spans="1:8" hidden="1" x14ac:dyDescent="0.35">
      <c r="A382" s="57" t="s">
        <v>2440</v>
      </c>
      <c r="B382" s="57" t="s">
        <v>2525</v>
      </c>
      <c r="C382" s="57" t="s">
        <v>2428</v>
      </c>
      <c r="D382" s="68">
        <v>745603.06158807792</v>
      </c>
      <c r="E382" s="57" t="s">
        <v>2429</v>
      </c>
      <c r="F382" s="62" t="str">
        <f>INDEX('Crosswalk Particulates'!$B:$B,MATCH('2017 EPA Data'!A382,'Crosswalk Particulates'!$A:$A,0))</f>
        <v>Other-EPA</v>
      </c>
      <c r="G382" s="66">
        <f>INDEX('Crosswalk Particulates'!$E:$E,MATCH('2017 EPA Data'!$B382,'Crosswalk Particulates'!$D:$D,0))</f>
        <v>0</v>
      </c>
      <c r="H382" s="78">
        <f t="shared" si="5"/>
        <v>0</v>
      </c>
    </row>
    <row r="383" spans="1:8" hidden="1" x14ac:dyDescent="0.35">
      <c r="A383" s="57" t="s">
        <v>2456</v>
      </c>
      <c r="B383" s="57" t="s">
        <v>2448</v>
      </c>
      <c r="C383" s="57" t="s">
        <v>2428</v>
      </c>
      <c r="D383" s="68">
        <v>742174.25604344194</v>
      </c>
      <c r="E383" s="57" t="s">
        <v>2429</v>
      </c>
      <c r="F383" s="62" t="str">
        <f>INDEX('Crosswalk Particulates'!$B:$B,MATCH('2017 EPA Data'!A383,'Crosswalk Particulates'!$A:$A,0))</f>
        <v>Transportation Sector</v>
      </c>
      <c r="G383" s="66">
        <f>INDEX('Crosswalk Particulates'!$E:$E,MATCH('2017 EPA Data'!$B383,'Crosswalk Particulates'!$D:$D,0))</f>
        <v>0</v>
      </c>
      <c r="H383" s="78">
        <f t="shared" si="5"/>
        <v>0</v>
      </c>
    </row>
    <row r="384" spans="1:8" hidden="1" x14ac:dyDescent="0.35">
      <c r="A384" s="57" t="s">
        <v>2465</v>
      </c>
      <c r="B384" s="57" t="s">
        <v>2435</v>
      </c>
      <c r="C384" s="57" t="s">
        <v>2428</v>
      </c>
      <c r="D384" s="68">
        <v>740867.29245303036</v>
      </c>
      <c r="E384" s="57" t="s">
        <v>2429</v>
      </c>
      <c r="F384" s="62" t="str">
        <f>INDEX('Crosswalk Particulates'!$B:$B,MATCH('2017 EPA Data'!A384,'Crosswalk Particulates'!$A:$A,0))</f>
        <v>Transportation Sector</v>
      </c>
      <c r="G384" s="66">
        <f>INDEX('Crosswalk Particulates'!$E:$E,MATCH('2017 EPA Data'!$B384,'Crosswalk Particulates'!$D:$D,0))</f>
        <v>0</v>
      </c>
      <c r="H384" s="78">
        <f t="shared" si="5"/>
        <v>0</v>
      </c>
    </row>
    <row r="385" spans="1:8" hidden="1" x14ac:dyDescent="0.35">
      <c r="A385" s="57" t="s">
        <v>2437</v>
      </c>
      <c r="B385" s="57" t="s">
        <v>2548</v>
      </c>
      <c r="C385" s="57" t="s">
        <v>2428</v>
      </c>
      <c r="D385" s="68">
        <v>738398.25819078519</v>
      </c>
      <c r="E385" s="57" t="s">
        <v>2429</v>
      </c>
      <c r="F385" s="62" t="str">
        <f>INDEX('Crosswalk Particulates'!$B:$B,MATCH('2017 EPA Data'!A385,'Crosswalk Particulates'!$A:$A,0))</f>
        <v>Other-EPA</v>
      </c>
      <c r="G385" s="66">
        <f>INDEX('Crosswalk Particulates'!$E:$E,MATCH('2017 EPA Data'!$B385,'Crosswalk Particulates'!$D:$D,0))</f>
        <v>0</v>
      </c>
      <c r="H385" s="78">
        <f t="shared" si="5"/>
        <v>0</v>
      </c>
    </row>
    <row r="386" spans="1:8" hidden="1" x14ac:dyDescent="0.35">
      <c r="A386" s="57" t="s">
        <v>2437</v>
      </c>
      <c r="B386" s="57" t="s">
        <v>2531</v>
      </c>
      <c r="C386" s="57" t="s">
        <v>2428</v>
      </c>
      <c r="D386" s="68">
        <v>738398.25819078519</v>
      </c>
      <c r="E386" s="57" t="s">
        <v>2429</v>
      </c>
      <c r="F386" s="62" t="str">
        <f>INDEX('Crosswalk Particulates'!$B:$B,MATCH('2017 EPA Data'!A386,'Crosswalk Particulates'!$A:$A,0))</f>
        <v>Other-EPA</v>
      </c>
      <c r="G386" s="66">
        <f>INDEX('Crosswalk Particulates'!$E:$E,MATCH('2017 EPA Data'!$B386,'Crosswalk Particulates'!$D:$D,0))</f>
        <v>0</v>
      </c>
      <c r="H386" s="78">
        <f t="shared" si="5"/>
        <v>0</v>
      </c>
    </row>
    <row r="387" spans="1:8" hidden="1" x14ac:dyDescent="0.35">
      <c r="A387" s="57" t="s">
        <v>2489</v>
      </c>
      <c r="B387" s="57" t="s">
        <v>2524</v>
      </c>
      <c r="C387" s="57" t="s">
        <v>2428</v>
      </c>
      <c r="D387" s="68">
        <v>732772.92548520002</v>
      </c>
      <c r="E387" s="57" t="s">
        <v>2429</v>
      </c>
      <c r="F387" s="62" t="str">
        <f>INDEX('Crosswalk Particulates'!$B:$B,MATCH('2017 EPA Data'!A387,'Crosswalk Particulates'!$A:$A,0))</f>
        <v>process-chemicals-industry</v>
      </c>
      <c r="G387" s="66">
        <f>INDEX('Crosswalk Particulates'!$E:$E,MATCH('2017 EPA Data'!$B387,'Crosswalk Particulates'!$D:$D,0))</f>
        <v>0</v>
      </c>
      <c r="H387" s="78">
        <f t="shared" si="5"/>
        <v>0</v>
      </c>
    </row>
    <row r="388" spans="1:8" hidden="1" x14ac:dyDescent="0.35">
      <c r="A388" s="57" t="s">
        <v>2543</v>
      </c>
      <c r="B388" s="57" t="s">
        <v>2431</v>
      </c>
      <c r="C388" s="57" t="s">
        <v>2432</v>
      </c>
      <c r="D388" s="68">
        <v>727143.21778586996</v>
      </c>
      <c r="E388" s="57" t="s">
        <v>2433</v>
      </c>
      <c r="F388" s="62" t="str">
        <f>INDEX('Crosswalk Particulates'!$B:$B,MATCH('2017 EPA Data'!A388,'Crosswalk Particulates'!$A:$A,0))</f>
        <v>industry-fuel-other</v>
      </c>
      <c r="G388" s="66">
        <f>INDEX('Crosswalk Particulates'!$E:$E,MATCH('2017 EPA Data'!$B388,'Crosswalk Particulates'!$D:$D,0))</f>
        <v>0</v>
      </c>
      <c r="H388" s="78">
        <f t="shared" ref="H388:H451" si="6">IF(E388="TON",D388/metricton_to_shortton,0)*10^6</f>
        <v>659654015463.77148</v>
      </c>
    </row>
    <row r="389" spans="1:8" hidden="1" x14ac:dyDescent="0.35">
      <c r="A389" s="57" t="s">
        <v>2463</v>
      </c>
      <c r="B389" s="57" t="s">
        <v>2451</v>
      </c>
      <c r="C389" s="57" t="s">
        <v>2428</v>
      </c>
      <c r="D389" s="68">
        <v>723606.61961734493</v>
      </c>
      <c r="E389" s="57" t="s">
        <v>2429</v>
      </c>
      <c r="F389" s="62" t="str">
        <f>INDEX('Crosswalk Particulates'!$B:$B,MATCH('2017 EPA Data'!A389,'Crosswalk Particulates'!$A:$A,0))</f>
        <v>process-agriculture-industry</v>
      </c>
      <c r="G389" s="66">
        <f>INDEX('Crosswalk Particulates'!$E:$E,MATCH('2017 EPA Data'!$B389,'Crosswalk Particulates'!$D:$D,0))</f>
        <v>0</v>
      </c>
      <c r="H389" s="78">
        <f t="shared" si="6"/>
        <v>0</v>
      </c>
    </row>
    <row r="390" spans="1:8" hidden="1" x14ac:dyDescent="0.35">
      <c r="A390" s="57" t="s">
        <v>2443</v>
      </c>
      <c r="B390" s="57" t="s">
        <v>2515</v>
      </c>
      <c r="C390" s="57" t="s">
        <v>2428</v>
      </c>
      <c r="D390" s="68">
        <v>717738.15274352918</v>
      </c>
      <c r="E390" s="57" t="s">
        <v>2429</v>
      </c>
      <c r="F390" s="62" t="str">
        <f>INDEX('Crosswalk Particulates'!$B:$B,MATCH('2017 EPA Data'!A390,'Crosswalk Particulates'!$A:$A,0))</f>
        <v>Other-EPA</v>
      </c>
      <c r="G390" s="66">
        <f>INDEX('Crosswalk Particulates'!$E:$E,MATCH('2017 EPA Data'!$B390,'Crosswalk Particulates'!$D:$D,0))</f>
        <v>0</v>
      </c>
      <c r="H390" s="78">
        <f t="shared" si="6"/>
        <v>0</v>
      </c>
    </row>
    <row r="391" spans="1:8" hidden="1" x14ac:dyDescent="0.35">
      <c r="A391" s="57" t="s">
        <v>2430</v>
      </c>
      <c r="B391" s="57" t="s">
        <v>2446</v>
      </c>
      <c r="C391" s="57" t="s">
        <v>2428</v>
      </c>
      <c r="D391" s="68">
        <v>716171.57464216289</v>
      </c>
      <c r="E391" s="57" t="s">
        <v>2429</v>
      </c>
      <c r="F391" s="62" t="str">
        <f>INDEX('Crosswalk Particulates'!$B:$B,MATCH('2017 EPA Data'!A391,'Crosswalk Particulates'!$A:$A,0))</f>
        <v>process-other-industry</v>
      </c>
      <c r="G391" s="66">
        <f>INDEX('Crosswalk Particulates'!$E:$E,MATCH('2017 EPA Data'!$B391,'Crosswalk Particulates'!$D:$D,0))</f>
        <v>0</v>
      </c>
      <c r="H391" s="78">
        <f t="shared" si="6"/>
        <v>0</v>
      </c>
    </row>
    <row r="392" spans="1:8" hidden="1" x14ac:dyDescent="0.35">
      <c r="A392" s="57" t="s">
        <v>2502</v>
      </c>
      <c r="B392" s="57" t="s">
        <v>2455</v>
      </c>
      <c r="C392" s="57" t="s">
        <v>2428</v>
      </c>
      <c r="D392" s="68">
        <v>704357.37794918544</v>
      </c>
      <c r="E392" s="57" t="s">
        <v>2429</v>
      </c>
      <c r="F392" s="62" t="str">
        <f>INDEX('Crosswalk Particulates'!$B:$B,MATCH('2017 EPA Data'!A392,'Crosswalk Particulates'!$A:$A,0))</f>
        <v>Other-EPA</v>
      </c>
      <c r="G392" s="66">
        <f>INDEX('Crosswalk Particulates'!$E:$E,MATCH('2017 EPA Data'!$B392,'Crosswalk Particulates'!$D:$D,0))</f>
        <v>0</v>
      </c>
      <c r="H392" s="78">
        <f t="shared" si="6"/>
        <v>0</v>
      </c>
    </row>
    <row r="393" spans="1:8" hidden="1" x14ac:dyDescent="0.35">
      <c r="A393" s="57" t="s">
        <v>2458</v>
      </c>
      <c r="B393" s="57" t="s">
        <v>2484</v>
      </c>
      <c r="C393" s="57" t="s">
        <v>2428</v>
      </c>
      <c r="D393" s="68">
        <v>695980.67634879996</v>
      </c>
      <c r="E393" s="57" t="s">
        <v>2429</v>
      </c>
      <c r="F393" s="62" t="str">
        <f>INDEX('Crosswalk Particulates'!$B:$B,MATCH('2017 EPA Data'!A393,'Crosswalk Particulates'!$A:$A,0))</f>
        <v>process-other-industry</v>
      </c>
      <c r="G393" s="66">
        <f>INDEX('Crosswalk Particulates'!$E:$E,MATCH('2017 EPA Data'!$B393,'Crosswalk Particulates'!$D:$D,0))</f>
        <v>0</v>
      </c>
      <c r="H393" s="78">
        <f t="shared" si="6"/>
        <v>0</v>
      </c>
    </row>
    <row r="394" spans="1:8" hidden="1" x14ac:dyDescent="0.35">
      <c r="A394" s="57" t="s">
        <v>2503</v>
      </c>
      <c r="B394" s="57" t="s">
        <v>2491</v>
      </c>
      <c r="C394" s="57" t="s">
        <v>2428</v>
      </c>
      <c r="D394" s="68">
        <v>692200.04155800003</v>
      </c>
      <c r="E394" s="57" t="s">
        <v>2429</v>
      </c>
      <c r="F394" s="62" t="str">
        <f>INDEX('Crosswalk Particulates'!$B:$B,MATCH('2017 EPA Data'!A394,'Crosswalk Particulates'!$A:$A,0))</f>
        <v>process-ngps-industry</v>
      </c>
      <c r="G394" s="66">
        <f>INDEX('Crosswalk Particulates'!$E:$E,MATCH('2017 EPA Data'!$B394,'Crosswalk Particulates'!$D:$D,0))</f>
        <v>0</v>
      </c>
      <c r="H394" s="78">
        <f t="shared" si="6"/>
        <v>0</v>
      </c>
    </row>
    <row r="395" spans="1:8" hidden="1" x14ac:dyDescent="0.35">
      <c r="A395" s="57" t="s">
        <v>2458</v>
      </c>
      <c r="B395" s="57" t="s">
        <v>2481</v>
      </c>
      <c r="C395" s="57" t="s">
        <v>2428</v>
      </c>
      <c r="D395" s="68">
        <v>691378.69813078002</v>
      </c>
      <c r="E395" s="57" t="s">
        <v>2429</v>
      </c>
      <c r="F395" s="62" t="str">
        <f>INDEX('Crosswalk Particulates'!$B:$B,MATCH('2017 EPA Data'!A395,'Crosswalk Particulates'!$A:$A,0))</f>
        <v>process-other-industry</v>
      </c>
      <c r="G395" s="66">
        <f>INDEX('Crosswalk Particulates'!$E:$E,MATCH('2017 EPA Data'!$B395,'Crosswalk Particulates'!$D:$D,0))</f>
        <v>0</v>
      </c>
      <c r="H395" s="78">
        <f t="shared" si="6"/>
        <v>0</v>
      </c>
    </row>
    <row r="396" spans="1:8" hidden="1" x14ac:dyDescent="0.35">
      <c r="A396" s="57" t="s">
        <v>2511</v>
      </c>
      <c r="B396" s="57" t="s">
        <v>2447</v>
      </c>
      <c r="C396" s="57" t="s">
        <v>2428</v>
      </c>
      <c r="D396" s="68">
        <v>690264.25798301969</v>
      </c>
      <c r="E396" s="57" t="s">
        <v>2429</v>
      </c>
      <c r="F396" s="62" t="str">
        <f>INDEX('Crosswalk Particulates'!$B:$B,MATCH('2017 EPA Data'!A396,'Crosswalk Particulates'!$A:$A,0))</f>
        <v>industry-fuel-biomass</v>
      </c>
      <c r="G396" s="66">
        <f>INDEX('Crosswalk Particulates'!$E:$E,MATCH('2017 EPA Data'!$B396,'Crosswalk Particulates'!$D:$D,0))</f>
        <v>0</v>
      </c>
      <c r="H396" s="78">
        <f t="shared" si="6"/>
        <v>0</v>
      </c>
    </row>
    <row r="397" spans="1:8" hidden="1" x14ac:dyDescent="0.35">
      <c r="A397" s="57" t="s">
        <v>2438</v>
      </c>
      <c r="B397" s="57" t="s">
        <v>2455</v>
      </c>
      <c r="C397" s="57" t="s">
        <v>2428</v>
      </c>
      <c r="D397" s="68">
        <v>684882.651208553</v>
      </c>
      <c r="E397" s="57" t="s">
        <v>2429</v>
      </c>
      <c r="F397" s="62" t="str">
        <f>INDEX('Crosswalk Particulates'!$B:$B,MATCH('2017 EPA Data'!A397,'Crosswalk Particulates'!$A:$A,0))</f>
        <v>Transportation Sector</v>
      </c>
      <c r="G397" s="66">
        <f>INDEX('Crosswalk Particulates'!$E:$E,MATCH('2017 EPA Data'!$B397,'Crosswalk Particulates'!$D:$D,0))</f>
        <v>0</v>
      </c>
      <c r="H397" s="78">
        <f t="shared" si="6"/>
        <v>0</v>
      </c>
    </row>
    <row r="398" spans="1:8" hidden="1" x14ac:dyDescent="0.35">
      <c r="A398" s="57" t="s">
        <v>2461</v>
      </c>
      <c r="B398" s="57" t="s">
        <v>2469</v>
      </c>
      <c r="C398" s="57" t="s">
        <v>2428</v>
      </c>
      <c r="D398" s="68">
        <v>682673.75314771628</v>
      </c>
      <c r="E398" s="57" t="s">
        <v>2429</v>
      </c>
      <c r="F398" s="62" t="str">
        <f>INDEX('Crosswalk Particulates'!$B:$B,MATCH('2017 EPA Data'!A398,'Crosswalk Particulates'!$A:$A,0))</f>
        <v>process-other-industry</v>
      </c>
      <c r="G398" s="66">
        <f>INDEX('Crosswalk Particulates'!$E:$E,MATCH('2017 EPA Data'!$B398,'Crosswalk Particulates'!$D:$D,0))</f>
        <v>0</v>
      </c>
      <c r="H398" s="78">
        <f t="shared" si="6"/>
        <v>0</v>
      </c>
    </row>
    <row r="399" spans="1:8" hidden="1" x14ac:dyDescent="0.35">
      <c r="A399" s="57" t="s">
        <v>2476</v>
      </c>
      <c r="B399" s="57" t="s">
        <v>2523</v>
      </c>
      <c r="C399" s="57" t="s">
        <v>2428</v>
      </c>
      <c r="D399" s="68">
        <v>678042.97729720001</v>
      </c>
      <c r="E399" s="57" t="s">
        <v>2429</v>
      </c>
      <c r="F399" s="62" t="str">
        <f>INDEX('Crosswalk Particulates'!$B:$B,MATCH('2017 EPA Data'!A399,'Crosswalk Particulates'!$A:$A,0))</f>
        <v>Electricity Sector</v>
      </c>
      <c r="G399" s="66">
        <f>INDEX('Crosswalk Particulates'!$E:$E,MATCH('2017 EPA Data'!$B399,'Crosswalk Particulates'!$D:$D,0))</f>
        <v>0</v>
      </c>
      <c r="H399" s="78">
        <f t="shared" si="6"/>
        <v>0</v>
      </c>
    </row>
    <row r="400" spans="1:8" hidden="1" x14ac:dyDescent="0.35">
      <c r="A400" s="57" t="s">
        <v>2453</v>
      </c>
      <c r="B400" s="57" t="s">
        <v>2459</v>
      </c>
      <c r="C400" s="57" t="s">
        <v>2428</v>
      </c>
      <c r="D400" s="68">
        <v>676119.287719007</v>
      </c>
      <c r="E400" s="57" t="s">
        <v>2429</v>
      </c>
      <c r="F400" s="62" t="str">
        <f>INDEX('Crosswalk Particulates'!$B:$B,MATCH('2017 EPA Data'!A400,'Crosswalk Particulates'!$A:$A,0))</f>
        <v>process-ngps-industry</v>
      </c>
      <c r="G400" s="66">
        <f>INDEX('Crosswalk Particulates'!$E:$E,MATCH('2017 EPA Data'!$B400,'Crosswalk Particulates'!$D:$D,0))</f>
        <v>0</v>
      </c>
      <c r="H400" s="78">
        <f t="shared" si="6"/>
        <v>0</v>
      </c>
    </row>
    <row r="401" spans="1:8" hidden="1" x14ac:dyDescent="0.35">
      <c r="A401" s="57" t="s">
        <v>2510</v>
      </c>
      <c r="B401" s="57" t="s">
        <v>2541</v>
      </c>
      <c r="D401" s="68">
        <v>664863.39994425781</v>
      </c>
      <c r="E401" s="57" t="s">
        <v>2433</v>
      </c>
      <c r="F401" s="62" t="str">
        <f>INDEX('Crosswalk Particulates'!$B:$B,MATCH('2017 EPA Data'!A401,'Crosswalk Particulates'!$A:$A,0))</f>
        <v>Other-EPA</v>
      </c>
      <c r="G401" s="66">
        <f>INDEX('Crosswalk Particulates'!$E:$E,MATCH('2017 EPA Data'!$B401,'Crosswalk Particulates'!$D:$D,0))</f>
        <v>0</v>
      </c>
      <c r="H401" s="78">
        <f t="shared" si="6"/>
        <v>603154647915.97449</v>
      </c>
    </row>
    <row r="402" spans="1:8" hidden="1" x14ac:dyDescent="0.35">
      <c r="A402" s="57" t="s">
        <v>2470</v>
      </c>
      <c r="B402" s="57" t="s">
        <v>2488</v>
      </c>
      <c r="C402" s="57" t="s">
        <v>2428</v>
      </c>
      <c r="D402" s="68">
        <v>662574.66193520639</v>
      </c>
      <c r="E402" s="57" t="s">
        <v>2429</v>
      </c>
      <c r="F402" s="62" t="str">
        <f>INDEX('Crosswalk Particulates'!$B:$B,MATCH('2017 EPA Data'!A402,'Crosswalk Particulates'!$A:$A,0))</f>
        <v>process-waste-industry</v>
      </c>
      <c r="G402" s="66">
        <f>INDEX('Crosswalk Particulates'!$E:$E,MATCH('2017 EPA Data'!$B402,'Crosswalk Particulates'!$D:$D,0))</f>
        <v>0</v>
      </c>
      <c r="H402" s="78">
        <f t="shared" si="6"/>
        <v>0</v>
      </c>
    </row>
    <row r="403" spans="1:8" hidden="1" x14ac:dyDescent="0.35">
      <c r="A403" s="57" t="s">
        <v>2440</v>
      </c>
      <c r="B403" s="57" t="s">
        <v>2527</v>
      </c>
      <c r="C403" s="57" t="s">
        <v>2428</v>
      </c>
      <c r="D403" s="68">
        <v>660528.87475172896</v>
      </c>
      <c r="E403" s="57" t="s">
        <v>2429</v>
      </c>
      <c r="F403" s="62" t="str">
        <f>INDEX('Crosswalk Particulates'!$B:$B,MATCH('2017 EPA Data'!A403,'Crosswalk Particulates'!$A:$A,0))</f>
        <v>Other-EPA</v>
      </c>
      <c r="G403" s="66">
        <f>INDEX('Crosswalk Particulates'!$E:$E,MATCH('2017 EPA Data'!$B403,'Crosswalk Particulates'!$D:$D,0))</f>
        <v>0</v>
      </c>
      <c r="H403" s="78">
        <f t="shared" si="6"/>
        <v>0</v>
      </c>
    </row>
    <row r="404" spans="1:8" hidden="1" x14ac:dyDescent="0.35">
      <c r="A404" s="57" t="s">
        <v>2513</v>
      </c>
      <c r="B404" s="57" t="s">
        <v>2431</v>
      </c>
      <c r="C404" s="57" t="s">
        <v>2432</v>
      </c>
      <c r="D404" s="68">
        <v>660404.41152199998</v>
      </c>
      <c r="E404" s="57" t="s">
        <v>2433</v>
      </c>
      <c r="F404" s="62" t="str">
        <f>INDEX('Crosswalk Particulates'!$B:$B,MATCH('2017 EPA Data'!A404,'Crosswalk Particulates'!$A:$A,0))</f>
        <v>process-other-industry</v>
      </c>
      <c r="G404" s="66">
        <f>INDEX('Crosswalk Particulates'!$E:$E,MATCH('2017 EPA Data'!$B404,'Crosswalk Particulates'!$D:$D,0))</f>
        <v>0</v>
      </c>
      <c r="H404" s="78">
        <f t="shared" si="6"/>
        <v>599109516852.79102</v>
      </c>
    </row>
    <row r="405" spans="1:8" hidden="1" x14ac:dyDescent="0.35">
      <c r="A405" s="57" t="s">
        <v>2511</v>
      </c>
      <c r="B405" s="57" t="s">
        <v>2469</v>
      </c>
      <c r="C405" s="57" t="s">
        <v>2428</v>
      </c>
      <c r="D405" s="68">
        <v>655970.47319808451</v>
      </c>
      <c r="E405" s="57" t="s">
        <v>2429</v>
      </c>
      <c r="F405" s="62" t="str">
        <f>INDEX('Crosswalk Particulates'!$B:$B,MATCH('2017 EPA Data'!A405,'Crosswalk Particulates'!$A:$A,0))</f>
        <v>industry-fuel-biomass</v>
      </c>
      <c r="G405" s="66">
        <f>INDEX('Crosswalk Particulates'!$E:$E,MATCH('2017 EPA Data'!$B405,'Crosswalk Particulates'!$D:$D,0))</f>
        <v>0</v>
      </c>
      <c r="H405" s="78">
        <f t="shared" si="6"/>
        <v>0</v>
      </c>
    </row>
    <row r="406" spans="1:8" hidden="1" x14ac:dyDescent="0.35">
      <c r="A406" s="57" t="s">
        <v>2443</v>
      </c>
      <c r="B406" s="57" t="s">
        <v>2447</v>
      </c>
      <c r="C406" s="57" t="s">
        <v>2428</v>
      </c>
      <c r="D406" s="68">
        <v>655082.47727567097</v>
      </c>
      <c r="E406" s="57" t="s">
        <v>2429</v>
      </c>
      <c r="F406" s="62" t="str">
        <f>INDEX('Crosswalk Particulates'!$B:$B,MATCH('2017 EPA Data'!A406,'Crosswalk Particulates'!$A:$A,0))</f>
        <v>Other-EPA</v>
      </c>
      <c r="G406" s="66">
        <f>INDEX('Crosswalk Particulates'!$E:$E,MATCH('2017 EPA Data'!$B406,'Crosswalk Particulates'!$D:$D,0))</f>
        <v>0</v>
      </c>
      <c r="H406" s="78">
        <f t="shared" si="6"/>
        <v>0</v>
      </c>
    </row>
    <row r="407" spans="1:8" hidden="1" x14ac:dyDescent="0.35">
      <c r="A407" s="57" t="s">
        <v>2503</v>
      </c>
      <c r="B407" s="57" t="s">
        <v>2446</v>
      </c>
      <c r="C407" s="57" t="s">
        <v>2428</v>
      </c>
      <c r="D407" s="68">
        <v>653579.62948567071</v>
      </c>
      <c r="E407" s="57" t="s">
        <v>2429</v>
      </c>
      <c r="F407" s="62" t="str">
        <f>INDEX('Crosswalk Particulates'!$B:$B,MATCH('2017 EPA Data'!A407,'Crosswalk Particulates'!$A:$A,0))</f>
        <v>process-ngps-industry</v>
      </c>
      <c r="G407" s="66">
        <f>INDEX('Crosswalk Particulates'!$E:$E,MATCH('2017 EPA Data'!$B407,'Crosswalk Particulates'!$D:$D,0))</f>
        <v>0</v>
      </c>
      <c r="H407" s="78">
        <f t="shared" si="6"/>
        <v>0</v>
      </c>
    </row>
    <row r="408" spans="1:8" hidden="1" x14ac:dyDescent="0.35">
      <c r="A408" s="57" t="s">
        <v>2507</v>
      </c>
      <c r="B408" s="57" t="s">
        <v>2504</v>
      </c>
      <c r="C408" s="57" t="s">
        <v>2428</v>
      </c>
      <c r="D408" s="68">
        <v>649165.47232399997</v>
      </c>
      <c r="E408" s="57" t="s">
        <v>2429</v>
      </c>
      <c r="F408" s="62" t="str">
        <f>INDEX('Crosswalk Particulates'!$B:$B,MATCH('2017 EPA Data'!A408,'Crosswalk Particulates'!$A:$A,0))</f>
        <v>industry-fuel-coal</v>
      </c>
      <c r="G408" s="66">
        <f>INDEX('Crosswalk Particulates'!$E:$E,MATCH('2017 EPA Data'!$B408,'Crosswalk Particulates'!$D:$D,0))</f>
        <v>0</v>
      </c>
      <c r="H408" s="78">
        <f t="shared" si="6"/>
        <v>0</v>
      </c>
    </row>
    <row r="409" spans="1:8" hidden="1" x14ac:dyDescent="0.35">
      <c r="A409" s="57" t="s">
        <v>2495</v>
      </c>
      <c r="B409" s="57" t="s">
        <v>2491</v>
      </c>
      <c r="C409" s="57" t="s">
        <v>2428</v>
      </c>
      <c r="D409" s="68">
        <v>647353.87562199996</v>
      </c>
      <c r="E409" s="57" t="s">
        <v>2429</v>
      </c>
      <c r="F409" s="62" t="str">
        <f>INDEX('Crosswalk Particulates'!$B:$B,MATCH('2017 EPA Data'!A409,'Crosswalk Particulates'!$A:$A,0))</f>
        <v>Electricity Sector</v>
      </c>
      <c r="G409" s="66">
        <f>INDEX('Crosswalk Particulates'!$E:$E,MATCH('2017 EPA Data'!$B409,'Crosswalk Particulates'!$D:$D,0))</f>
        <v>0</v>
      </c>
      <c r="H409" s="78">
        <f t="shared" si="6"/>
        <v>0</v>
      </c>
    </row>
    <row r="410" spans="1:8" hidden="1" x14ac:dyDescent="0.35">
      <c r="A410" s="57" t="s">
        <v>2452</v>
      </c>
      <c r="B410" s="57" t="s">
        <v>2471</v>
      </c>
      <c r="C410" s="57" t="s">
        <v>2468</v>
      </c>
      <c r="D410" s="68">
        <v>643767.2039747067</v>
      </c>
      <c r="E410" s="57" t="s">
        <v>2433</v>
      </c>
      <c r="F410" s="62" t="str">
        <f>INDEX('Crosswalk Particulates'!$B:$B,MATCH('2017 EPA Data'!A410,'Crosswalk Particulates'!$A:$A,0))</f>
        <v>Transportation Sector</v>
      </c>
      <c r="G410" s="66" t="str">
        <f>INDEX('Crosswalk Particulates'!$E:$E,MATCH('2017 EPA Data'!$B410,'Crosswalk Particulates'!$D:$D,0))</f>
        <v>CO</v>
      </c>
      <c r="H410" s="78">
        <f t="shared" si="6"/>
        <v>584016478100.26831</v>
      </c>
    </row>
    <row r="411" spans="1:8" hidden="1" x14ac:dyDescent="0.35">
      <c r="A411" s="57" t="s">
        <v>2489</v>
      </c>
      <c r="B411" s="57" t="s">
        <v>2482</v>
      </c>
      <c r="C411" s="57" t="s">
        <v>2428</v>
      </c>
      <c r="D411" s="68">
        <v>638684.32708389999</v>
      </c>
      <c r="E411" s="57" t="s">
        <v>2429</v>
      </c>
      <c r="F411" s="62" t="str">
        <f>INDEX('Crosswalk Particulates'!$B:$B,MATCH('2017 EPA Data'!A411,'Crosswalk Particulates'!$A:$A,0))</f>
        <v>process-chemicals-industry</v>
      </c>
      <c r="G411" s="66">
        <f>INDEX('Crosswalk Particulates'!$E:$E,MATCH('2017 EPA Data'!$B411,'Crosswalk Particulates'!$D:$D,0))</f>
        <v>0</v>
      </c>
      <c r="H411" s="78">
        <f t="shared" si="6"/>
        <v>0</v>
      </c>
    </row>
    <row r="412" spans="1:8" hidden="1" x14ac:dyDescent="0.35">
      <c r="A412" s="57" t="s">
        <v>2456</v>
      </c>
      <c r="B412" s="57" t="s">
        <v>2446</v>
      </c>
      <c r="C412" s="57" t="s">
        <v>2428</v>
      </c>
      <c r="D412" s="68">
        <v>636516.98533615516</v>
      </c>
      <c r="E412" s="57" t="s">
        <v>2429</v>
      </c>
      <c r="F412" s="62" t="str">
        <f>INDEX('Crosswalk Particulates'!$B:$B,MATCH('2017 EPA Data'!A412,'Crosswalk Particulates'!$A:$A,0))</f>
        <v>Transportation Sector</v>
      </c>
      <c r="G412" s="66">
        <f>INDEX('Crosswalk Particulates'!$E:$E,MATCH('2017 EPA Data'!$B412,'Crosswalk Particulates'!$D:$D,0))</f>
        <v>0</v>
      </c>
      <c r="H412" s="78">
        <f t="shared" si="6"/>
        <v>0</v>
      </c>
    </row>
    <row r="413" spans="1:8" hidden="1" x14ac:dyDescent="0.35">
      <c r="A413" s="57" t="s">
        <v>2440</v>
      </c>
      <c r="B413" s="57" t="s">
        <v>2528</v>
      </c>
      <c r="C413" s="57" t="s">
        <v>2428</v>
      </c>
      <c r="D413" s="68">
        <v>634043.51555526117</v>
      </c>
      <c r="E413" s="57" t="s">
        <v>2429</v>
      </c>
      <c r="F413" s="62" t="str">
        <f>INDEX('Crosswalk Particulates'!$B:$B,MATCH('2017 EPA Data'!A413,'Crosswalk Particulates'!$A:$A,0))</f>
        <v>Other-EPA</v>
      </c>
      <c r="G413" s="66">
        <f>INDEX('Crosswalk Particulates'!$E:$E,MATCH('2017 EPA Data'!$B413,'Crosswalk Particulates'!$D:$D,0))</f>
        <v>0</v>
      </c>
      <c r="H413" s="78">
        <f t="shared" si="6"/>
        <v>0</v>
      </c>
    </row>
    <row r="414" spans="1:8" hidden="1" x14ac:dyDescent="0.35">
      <c r="A414" s="57" t="s">
        <v>2453</v>
      </c>
      <c r="B414" s="57" t="s">
        <v>2471</v>
      </c>
      <c r="C414" s="57" t="s">
        <v>2468</v>
      </c>
      <c r="D414" s="68">
        <v>632265.71078872785</v>
      </c>
      <c r="E414" s="57" t="s">
        <v>2433</v>
      </c>
      <c r="F414" s="62" t="str">
        <f>INDEX('Crosswalk Particulates'!$B:$B,MATCH('2017 EPA Data'!A414,'Crosswalk Particulates'!$A:$A,0))</f>
        <v>process-ngps-industry</v>
      </c>
      <c r="G414" s="66" t="str">
        <f>INDEX('Crosswalk Particulates'!$E:$E,MATCH('2017 EPA Data'!$B414,'Crosswalk Particulates'!$D:$D,0))</f>
        <v>CO</v>
      </c>
      <c r="H414" s="78">
        <f t="shared" si="6"/>
        <v>573582486586.10364</v>
      </c>
    </row>
    <row r="415" spans="1:8" hidden="1" x14ac:dyDescent="0.35">
      <c r="A415" s="57" t="s">
        <v>2465</v>
      </c>
      <c r="B415" s="57" t="s">
        <v>2471</v>
      </c>
      <c r="C415" s="57" t="s">
        <v>2468</v>
      </c>
      <c r="D415" s="68">
        <v>620771.75627530413</v>
      </c>
      <c r="E415" s="57" t="s">
        <v>2433</v>
      </c>
      <c r="F415" s="62" t="str">
        <f>INDEX('Crosswalk Particulates'!$B:$B,MATCH('2017 EPA Data'!A415,'Crosswalk Particulates'!$A:$A,0))</f>
        <v>Transportation Sector</v>
      </c>
      <c r="G415" s="66" t="str">
        <f>INDEX('Crosswalk Particulates'!$E:$E,MATCH('2017 EPA Data'!$B415,'Crosswalk Particulates'!$D:$D,0))</f>
        <v>CO</v>
      </c>
      <c r="H415" s="78">
        <f t="shared" si="6"/>
        <v>563155334048.77405</v>
      </c>
    </row>
    <row r="416" spans="1:8" hidden="1" x14ac:dyDescent="0.35">
      <c r="A416" s="57" t="s">
        <v>2453</v>
      </c>
      <c r="B416" s="57" t="s">
        <v>2520</v>
      </c>
      <c r="C416" s="57" t="s">
        <v>2468</v>
      </c>
      <c r="D416" s="68">
        <v>617568.18563653808</v>
      </c>
      <c r="E416" s="57" t="s">
        <v>2433</v>
      </c>
      <c r="F416" s="62" t="str">
        <f>INDEX('Crosswalk Particulates'!$B:$B,MATCH('2017 EPA Data'!A416,'Crosswalk Particulates'!$A:$A,0))</f>
        <v>process-ngps-industry</v>
      </c>
      <c r="G416" s="66" t="str">
        <f>INDEX('Crosswalk Particulates'!$E:$E,MATCH('2017 EPA Data'!$B416,'Crosswalk Particulates'!$D:$D,0))</f>
        <v>NOX</v>
      </c>
      <c r="H416" s="78">
        <f t="shared" si="6"/>
        <v>560249100195.53308</v>
      </c>
    </row>
    <row r="417" spans="1:8" hidden="1" x14ac:dyDescent="0.35">
      <c r="A417" s="57" t="s">
        <v>2502</v>
      </c>
      <c r="B417" s="57" t="s">
        <v>2459</v>
      </c>
      <c r="C417" s="57" t="s">
        <v>2428</v>
      </c>
      <c r="D417" s="68">
        <v>617214.28267944301</v>
      </c>
      <c r="E417" s="57" t="s">
        <v>2429</v>
      </c>
      <c r="F417" s="62" t="str">
        <f>INDEX('Crosswalk Particulates'!$B:$B,MATCH('2017 EPA Data'!A417,'Crosswalk Particulates'!$A:$A,0))</f>
        <v>Other-EPA</v>
      </c>
      <c r="G417" s="66">
        <f>INDEX('Crosswalk Particulates'!$E:$E,MATCH('2017 EPA Data'!$B417,'Crosswalk Particulates'!$D:$D,0))</f>
        <v>0</v>
      </c>
      <c r="H417" s="78">
        <f t="shared" si="6"/>
        <v>0</v>
      </c>
    </row>
    <row r="418" spans="1:8" hidden="1" x14ac:dyDescent="0.35">
      <c r="A418" s="57" t="s">
        <v>2463</v>
      </c>
      <c r="B418" s="57" t="s">
        <v>2549</v>
      </c>
      <c r="C418" s="57" t="s">
        <v>2428</v>
      </c>
      <c r="D418" s="68">
        <v>617078.253386989</v>
      </c>
      <c r="E418" s="57" t="s">
        <v>2429</v>
      </c>
      <c r="F418" s="62" t="str">
        <f>INDEX('Crosswalk Particulates'!$B:$B,MATCH('2017 EPA Data'!A418,'Crosswalk Particulates'!$A:$A,0))</f>
        <v>process-agriculture-industry</v>
      </c>
      <c r="G418" s="66">
        <f>INDEX('Crosswalk Particulates'!$E:$E,MATCH('2017 EPA Data'!$B418,'Crosswalk Particulates'!$D:$D,0))</f>
        <v>0</v>
      </c>
      <c r="H418" s="78">
        <f t="shared" si="6"/>
        <v>0</v>
      </c>
    </row>
    <row r="419" spans="1:8" hidden="1" x14ac:dyDescent="0.35">
      <c r="A419" s="57" t="s">
        <v>2438</v>
      </c>
      <c r="B419" s="57" t="s">
        <v>2444</v>
      </c>
      <c r="C419" s="57" t="s">
        <v>2428</v>
      </c>
      <c r="D419" s="68">
        <v>616927.57521182345</v>
      </c>
      <c r="E419" s="57" t="s">
        <v>2429</v>
      </c>
      <c r="F419" s="62" t="str">
        <f>INDEX('Crosswalk Particulates'!$B:$B,MATCH('2017 EPA Data'!A419,'Crosswalk Particulates'!$A:$A,0))</f>
        <v>Transportation Sector</v>
      </c>
      <c r="G419" s="66">
        <f>INDEX('Crosswalk Particulates'!$E:$E,MATCH('2017 EPA Data'!$B419,'Crosswalk Particulates'!$D:$D,0))</f>
        <v>0</v>
      </c>
      <c r="H419" s="78">
        <f t="shared" si="6"/>
        <v>0</v>
      </c>
    </row>
    <row r="420" spans="1:8" hidden="1" x14ac:dyDescent="0.35">
      <c r="A420" s="57" t="s">
        <v>2514</v>
      </c>
      <c r="B420" s="57" t="s">
        <v>2444</v>
      </c>
      <c r="C420" s="57" t="s">
        <v>2428</v>
      </c>
      <c r="D420" s="68">
        <v>615744.45833092241</v>
      </c>
      <c r="E420" s="57" t="s">
        <v>2429</v>
      </c>
      <c r="F420" s="62" t="str">
        <f>INDEX('Crosswalk Particulates'!$B:$B,MATCH('2017 EPA Data'!A420,'Crosswalk Particulates'!$A:$A,0))</f>
        <v>Transportation Sector</v>
      </c>
      <c r="G420" s="66">
        <f>INDEX('Crosswalk Particulates'!$E:$E,MATCH('2017 EPA Data'!$B420,'Crosswalk Particulates'!$D:$D,0))</f>
        <v>0</v>
      </c>
      <c r="H420" s="78">
        <f t="shared" si="6"/>
        <v>0</v>
      </c>
    </row>
    <row r="421" spans="1:8" hidden="1" x14ac:dyDescent="0.35">
      <c r="A421" s="57" t="s">
        <v>2460</v>
      </c>
      <c r="B421" s="57" t="s">
        <v>2531</v>
      </c>
      <c r="C421" s="57" t="s">
        <v>2428</v>
      </c>
      <c r="D421" s="68">
        <v>608864.80746669287</v>
      </c>
      <c r="E421" s="57" t="s">
        <v>2429</v>
      </c>
      <c r="F421" s="62" t="str">
        <f>INDEX('Crosswalk Particulates'!$B:$B,MATCH('2017 EPA Data'!A421,'Crosswalk Particulates'!$A:$A,0))</f>
        <v>Residential Buildings Sector</v>
      </c>
      <c r="G421" s="66">
        <f>INDEX('Crosswalk Particulates'!$E:$E,MATCH('2017 EPA Data'!$B421,'Crosswalk Particulates'!$D:$D,0))</f>
        <v>0</v>
      </c>
      <c r="H421" s="78">
        <f t="shared" si="6"/>
        <v>0</v>
      </c>
    </row>
    <row r="422" spans="1:8" hidden="1" x14ac:dyDescent="0.35">
      <c r="A422" s="57" t="s">
        <v>2449</v>
      </c>
      <c r="B422" s="57" t="s">
        <v>2515</v>
      </c>
      <c r="C422" s="57" t="s">
        <v>2428</v>
      </c>
      <c r="D422" s="68">
        <v>607588.4923486301</v>
      </c>
      <c r="E422" s="57" t="s">
        <v>2429</v>
      </c>
      <c r="F422" s="62" t="str">
        <f>INDEX('Crosswalk Particulates'!$B:$B,MATCH('2017 EPA Data'!A422,'Crosswalk Particulates'!$A:$A,0))</f>
        <v>process-other-industry</v>
      </c>
      <c r="G422" s="66">
        <f>INDEX('Crosswalk Particulates'!$E:$E,MATCH('2017 EPA Data'!$B422,'Crosswalk Particulates'!$D:$D,0))</f>
        <v>0</v>
      </c>
      <c r="H422" s="78">
        <f t="shared" si="6"/>
        <v>0</v>
      </c>
    </row>
    <row r="423" spans="1:8" hidden="1" x14ac:dyDescent="0.35">
      <c r="A423" s="57" t="s">
        <v>2466</v>
      </c>
      <c r="B423" s="57" t="s">
        <v>2477</v>
      </c>
      <c r="C423" s="57" t="s">
        <v>2428</v>
      </c>
      <c r="D423" s="68">
        <v>605130.36650660005</v>
      </c>
      <c r="E423" s="57" t="s">
        <v>2429</v>
      </c>
      <c r="F423" s="62" t="str">
        <f>INDEX('Crosswalk Particulates'!$B:$B,MATCH('2017 EPA Data'!A423,'Crosswalk Particulates'!$A:$A,0))</f>
        <v>process-other-industry</v>
      </c>
      <c r="G423" s="66">
        <f>INDEX('Crosswalk Particulates'!$E:$E,MATCH('2017 EPA Data'!$B423,'Crosswalk Particulates'!$D:$D,0))</f>
        <v>0</v>
      </c>
      <c r="H423" s="78">
        <f t="shared" si="6"/>
        <v>0</v>
      </c>
    </row>
    <row r="424" spans="1:8" hidden="1" x14ac:dyDescent="0.35">
      <c r="A424" s="57" t="s">
        <v>2462</v>
      </c>
      <c r="B424" s="57" t="s">
        <v>2520</v>
      </c>
      <c r="C424" s="57" t="s">
        <v>2468</v>
      </c>
      <c r="D424" s="68">
        <v>602436.65062756615</v>
      </c>
      <c r="E424" s="57" t="s">
        <v>2433</v>
      </c>
      <c r="F424" s="62" t="str">
        <f>INDEX('Crosswalk Particulates'!$B:$B,MATCH('2017 EPA Data'!A424,'Crosswalk Particulates'!$A:$A,0))</f>
        <v>industry-fuel-natural gas</v>
      </c>
      <c r="G424" s="66" t="str">
        <f>INDEX('Crosswalk Particulates'!$E:$E,MATCH('2017 EPA Data'!$B424,'Crosswalk Particulates'!$D:$D,0))</f>
        <v>NOX</v>
      </c>
      <c r="H424" s="78">
        <f t="shared" si="6"/>
        <v>546521986217.63953</v>
      </c>
    </row>
    <row r="425" spans="1:8" hidden="1" x14ac:dyDescent="0.35">
      <c r="A425" s="57" t="s">
        <v>2489</v>
      </c>
      <c r="B425" s="57" t="s">
        <v>2550</v>
      </c>
      <c r="C425" s="57" t="s">
        <v>2428</v>
      </c>
      <c r="D425" s="68">
        <v>600099.62335600005</v>
      </c>
      <c r="E425" s="57" t="s">
        <v>2429</v>
      </c>
      <c r="F425" s="62" t="str">
        <f>INDEX('Crosswalk Particulates'!$B:$B,MATCH('2017 EPA Data'!A425,'Crosswalk Particulates'!$A:$A,0))</f>
        <v>process-chemicals-industry</v>
      </c>
      <c r="G425" s="66">
        <f>INDEX('Crosswalk Particulates'!$E:$E,MATCH('2017 EPA Data'!$B425,'Crosswalk Particulates'!$D:$D,0))</f>
        <v>0</v>
      </c>
      <c r="H425" s="78">
        <f t="shared" si="6"/>
        <v>0</v>
      </c>
    </row>
    <row r="426" spans="1:8" x14ac:dyDescent="0.35">
      <c r="A426" s="57" t="s">
        <v>2480</v>
      </c>
      <c r="B426" s="57" t="s">
        <v>2520</v>
      </c>
      <c r="C426" s="57" t="s">
        <v>2468</v>
      </c>
      <c r="D426" s="68">
        <v>599919.50674603903</v>
      </c>
      <c r="E426" s="57" t="s">
        <v>2433</v>
      </c>
      <c r="F426" s="62" t="str">
        <f>INDEX('Crosswalk Particulates'!$B:$B,MATCH('2017 EPA Data'!A426,'Crosswalk Particulates'!$A:$A,0))</f>
        <v>Transportation Sector</v>
      </c>
      <c r="G426" s="66" t="str">
        <f>INDEX('Crosswalk Particulates'!$E:$E,MATCH('2017 EPA Data'!$B426,'Crosswalk Particulates'!$D:$D,0))</f>
        <v>NOX</v>
      </c>
      <c r="H426" s="78">
        <f t="shared" si="6"/>
        <v>544238468984.25952</v>
      </c>
    </row>
    <row r="427" spans="1:8" hidden="1" x14ac:dyDescent="0.35">
      <c r="A427" s="57" t="s">
        <v>2513</v>
      </c>
      <c r="B427" s="57" t="s">
        <v>2504</v>
      </c>
      <c r="C427" s="57" t="s">
        <v>2428</v>
      </c>
      <c r="D427" s="68">
        <v>597361.72866200004</v>
      </c>
      <c r="E427" s="57" t="s">
        <v>2429</v>
      </c>
      <c r="F427" s="62" t="str">
        <f>INDEX('Crosswalk Particulates'!$B:$B,MATCH('2017 EPA Data'!A427,'Crosswalk Particulates'!$A:$A,0))</f>
        <v>process-other-industry</v>
      </c>
      <c r="G427" s="66">
        <f>INDEX('Crosswalk Particulates'!$E:$E,MATCH('2017 EPA Data'!$B427,'Crosswalk Particulates'!$D:$D,0))</f>
        <v>0</v>
      </c>
      <c r="H427" s="78">
        <f t="shared" si="6"/>
        <v>0</v>
      </c>
    </row>
    <row r="428" spans="1:8" hidden="1" x14ac:dyDescent="0.35">
      <c r="A428" s="57" t="s">
        <v>2453</v>
      </c>
      <c r="B428" s="57" t="s">
        <v>2444</v>
      </c>
      <c r="C428" s="57" t="s">
        <v>2428</v>
      </c>
      <c r="D428" s="68">
        <v>595911.13221554982</v>
      </c>
      <c r="E428" s="57" t="s">
        <v>2429</v>
      </c>
      <c r="F428" s="62" t="str">
        <f>INDEX('Crosswalk Particulates'!$B:$B,MATCH('2017 EPA Data'!A428,'Crosswalk Particulates'!$A:$A,0))</f>
        <v>process-ngps-industry</v>
      </c>
      <c r="G428" s="66">
        <f>INDEX('Crosswalk Particulates'!$E:$E,MATCH('2017 EPA Data'!$B428,'Crosswalk Particulates'!$D:$D,0))</f>
        <v>0</v>
      </c>
      <c r="H428" s="78">
        <f t="shared" si="6"/>
        <v>0</v>
      </c>
    </row>
    <row r="429" spans="1:8" hidden="1" x14ac:dyDescent="0.35">
      <c r="A429" s="57" t="s">
        <v>2497</v>
      </c>
      <c r="B429" s="57" t="s">
        <v>2494</v>
      </c>
      <c r="D429" s="68">
        <v>594322.66700473265</v>
      </c>
      <c r="E429" s="57" t="s">
        <v>2429</v>
      </c>
      <c r="F429" s="62" t="str">
        <f>INDEX('Crosswalk Particulates'!$B:$B,MATCH('2017 EPA Data'!A429,'Crosswalk Particulates'!$A:$A,0))</f>
        <v>process-other-industry</v>
      </c>
      <c r="G429" s="66">
        <f>INDEX('Crosswalk Particulates'!$E:$E,MATCH('2017 EPA Data'!$B429,'Crosswalk Particulates'!$D:$D,0))</f>
        <v>0</v>
      </c>
      <c r="H429" s="78">
        <f t="shared" si="6"/>
        <v>0</v>
      </c>
    </row>
    <row r="430" spans="1:8" hidden="1" x14ac:dyDescent="0.35">
      <c r="A430" s="57" t="s">
        <v>2464</v>
      </c>
      <c r="B430" s="57" t="s">
        <v>2450</v>
      </c>
      <c r="C430" s="57" t="s">
        <v>2428</v>
      </c>
      <c r="D430" s="68">
        <v>589889.63547770958</v>
      </c>
      <c r="E430" s="57" t="s">
        <v>2429</v>
      </c>
      <c r="F430" s="62" t="str">
        <f>INDEX('Crosswalk Particulates'!$B:$B,MATCH('2017 EPA Data'!A430,'Crosswalk Particulates'!$A:$A,0))</f>
        <v>process-other-industry</v>
      </c>
      <c r="G430" s="66">
        <f>INDEX('Crosswalk Particulates'!$E:$E,MATCH('2017 EPA Data'!$B430,'Crosswalk Particulates'!$D:$D,0))</f>
        <v>0</v>
      </c>
      <c r="H430" s="78">
        <f t="shared" si="6"/>
        <v>0</v>
      </c>
    </row>
    <row r="431" spans="1:8" hidden="1" x14ac:dyDescent="0.35">
      <c r="A431" s="57" t="s">
        <v>2437</v>
      </c>
      <c r="B431" s="57" t="s">
        <v>2551</v>
      </c>
      <c r="C431" s="57" t="s">
        <v>2428</v>
      </c>
      <c r="D431" s="68">
        <v>575950.64299153094</v>
      </c>
      <c r="E431" s="57" t="s">
        <v>2429</v>
      </c>
      <c r="F431" s="62" t="str">
        <f>INDEX('Crosswalk Particulates'!$B:$B,MATCH('2017 EPA Data'!A431,'Crosswalk Particulates'!$A:$A,0))</f>
        <v>Other-EPA</v>
      </c>
      <c r="G431" s="66">
        <f>INDEX('Crosswalk Particulates'!$E:$E,MATCH('2017 EPA Data'!$B431,'Crosswalk Particulates'!$D:$D,0))</f>
        <v>0</v>
      </c>
      <c r="H431" s="78">
        <f t="shared" si="6"/>
        <v>0</v>
      </c>
    </row>
    <row r="432" spans="1:8" hidden="1" x14ac:dyDescent="0.35">
      <c r="A432" s="57" t="s">
        <v>2445</v>
      </c>
      <c r="B432" s="57" t="s">
        <v>2448</v>
      </c>
      <c r="C432" s="57" t="s">
        <v>2428</v>
      </c>
      <c r="D432" s="68">
        <v>574528.5921079109</v>
      </c>
      <c r="E432" s="57" t="s">
        <v>2429</v>
      </c>
      <c r="F432" s="62" t="str">
        <f>INDEX('Crosswalk Particulates'!$B:$B,MATCH('2017 EPA Data'!A432,'Crosswalk Particulates'!$A:$A,0))</f>
        <v>Other-EPA</v>
      </c>
      <c r="G432" s="66">
        <f>INDEX('Crosswalk Particulates'!$E:$E,MATCH('2017 EPA Data'!$B432,'Crosswalk Particulates'!$D:$D,0))</f>
        <v>0</v>
      </c>
      <c r="H432" s="78">
        <f t="shared" si="6"/>
        <v>0</v>
      </c>
    </row>
    <row r="433" spans="1:8" hidden="1" x14ac:dyDescent="0.35">
      <c r="A433" s="57" t="s">
        <v>2500</v>
      </c>
      <c r="B433" s="57" t="s">
        <v>2521</v>
      </c>
      <c r="C433" s="57" t="s">
        <v>2468</v>
      </c>
      <c r="D433" s="68">
        <v>573571.82875314006</v>
      </c>
      <c r="E433" s="57" t="s">
        <v>2433</v>
      </c>
      <c r="F433" s="62" t="str">
        <f>INDEX('Crosswalk Particulates'!$B:$B,MATCH('2017 EPA Data'!A433,'Crosswalk Particulates'!$A:$A,0))</f>
        <v>Other-EPA</v>
      </c>
      <c r="G433" s="66" t="str">
        <f>INDEX('Crosswalk Particulates'!$E:$E,MATCH('2017 EPA Data'!$B433,'Crosswalk Particulates'!$D:$D,0))</f>
        <v>PM25</v>
      </c>
      <c r="H433" s="78">
        <f t="shared" si="6"/>
        <v>520336229148.91461</v>
      </c>
    </row>
    <row r="434" spans="1:8" hidden="1" x14ac:dyDescent="0.35">
      <c r="A434" s="57" t="s">
        <v>2503</v>
      </c>
      <c r="B434" s="57" t="s">
        <v>2435</v>
      </c>
      <c r="C434" s="57" t="s">
        <v>2428</v>
      </c>
      <c r="D434" s="68">
        <v>564529.80664144666</v>
      </c>
      <c r="E434" s="57" t="s">
        <v>2429</v>
      </c>
      <c r="F434" s="62" t="str">
        <f>INDEX('Crosswalk Particulates'!$B:$B,MATCH('2017 EPA Data'!A434,'Crosswalk Particulates'!$A:$A,0))</f>
        <v>process-ngps-industry</v>
      </c>
      <c r="G434" s="66">
        <f>INDEX('Crosswalk Particulates'!$E:$E,MATCH('2017 EPA Data'!$B434,'Crosswalk Particulates'!$D:$D,0))</f>
        <v>0</v>
      </c>
      <c r="H434" s="78">
        <f t="shared" si="6"/>
        <v>0</v>
      </c>
    </row>
    <row r="435" spans="1:8" hidden="1" x14ac:dyDescent="0.35">
      <c r="A435" s="57" t="s">
        <v>2543</v>
      </c>
      <c r="B435" s="57" t="s">
        <v>2427</v>
      </c>
      <c r="C435" s="57" t="s">
        <v>2428</v>
      </c>
      <c r="D435" s="68">
        <v>561845.47741261602</v>
      </c>
      <c r="E435" s="57" t="s">
        <v>2429</v>
      </c>
      <c r="F435" s="62" t="str">
        <f>INDEX('Crosswalk Particulates'!$B:$B,MATCH('2017 EPA Data'!A435,'Crosswalk Particulates'!$A:$A,0))</f>
        <v>industry-fuel-other</v>
      </c>
      <c r="G435" s="66">
        <f>INDEX('Crosswalk Particulates'!$E:$E,MATCH('2017 EPA Data'!$B435,'Crosswalk Particulates'!$D:$D,0))</f>
        <v>0</v>
      </c>
      <c r="H435" s="78">
        <f t="shared" si="6"/>
        <v>0</v>
      </c>
    </row>
    <row r="436" spans="1:8" hidden="1" x14ac:dyDescent="0.35">
      <c r="A436" s="57" t="s">
        <v>2513</v>
      </c>
      <c r="B436" s="57" t="s">
        <v>2482</v>
      </c>
      <c r="C436" s="57" t="s">
        <v>2428</v>
      </c>
      <c r="D436" s="68">
        <v>551805.00800000003</v>
      </c>
      <c r="E436" s="57" t="s">
        <v>2429</v>
      </c>
      <c r="F436" s="62" t="str">
        <f>INDEX('Crosswalk Particulates'!$B:$B,MATCH('2017 EPA Data'!A436,'Crosswalk Particulates'!$A:$A,0))</f>
        <v>process-other-industry</v>
      </c>
      <c r="G436" s="66">
        <f>INDEX('Crosswalk Particulates'!$E:$E,MATCH('2017 EPA Data'!$B436,'Crosswalk Particulates'!$D:$D,0))</f>
        <v>0</v>
      </c>
      <c r="H436" s="78">
        <f t="shared" si="6"/>
        <v>0</v>
      </c>
    </row>
    <row r="437" spans="1:8" hidden="1" x14ac:dyDescent="0.35">
      <c r="A437" s="57" t="s">
        <v>2440</v>
      </c>
      <c r="B437" s="57" t="s">
        <v>2532</v>
      </c>
      <c r="C437" s="57" t="s">
        <v>2428</v>
      </c>
      <c r="D437" s="68">
        <v>540140.86061476008</v>
      </c>
      <c r="E437" s="57" t="s">
        <v>2429</v>
      </c>
      <c r="F437" s="62" t="str">
        <f>INDEX('Crosswalk Particulates'!$B:$B,MATCH('2017 EPA Data'!A437,'Crosswalk Particulates'!$A:$A,0))</f>
        <v>Other-EPA</v>
      </c>
      <c r="G437" s="66">
        <f>INDEX('Crosswalk Particulates'!$E:$E,MATCH('2017 EPA Data'!$B437,'Crosswalk Particulates'!$D:$D,0))</f>
        <v>0</v>
      </c>
      <c r="H437" s="78">
        <f t="shared" si="6"/>
        <v>0</v>
      </c>
    </row>
    <row r="438" spans="1:8" hidden="1" x14ac:dyDescent="0.35">
      <c r="A438" s="57" t="s">
        <v>2438</v>
      </c>
      <c r="B438" s="57" t="s">
        <v>2450</v>
      </c>
      <c r="C438" s="57" t="s">
        <v>2428</v>
      </c>
      <c r="D438" s="68">
        <v>539310.52959126688</v>
      </c>
      <c r="E438" s="57" t="s">
        <v>2429</v>
      </c>
      <c r="F438" s="62" t="str">
        <f>INDEX('Crosswalk Particulates'!$B:$B,MATCH('2017 EPA Data'!A438,'Crosswalk Particulates'!$A:$A,0))</f>
        <v>Transportation Sector</v>
      </c>
      <c r="G438" s="66">
        <f>INDEX('Crosswalk Particulates'!$E:$E,MATCH('2017 EPA Data'!$B438,'Crosswalk Particulates'!$D:$D,0))</f>
        <v>0</v>
      </c>
      <c r="H438" s="78">
        <f t="shared" si="6"/>
        <v>0</v>
      </c>
    </row>
    <row r="439" spans="1:8" hidden="1" x14ac:dyDescent="0.35">
      <c r="A439" s="57" t="s">
        <v>2489</v>
      </c>
      <c r="B439" s="57" t="s">
        <v>2454</v>
      </c>
      <c r="C439" s="57" t="s">
        <v>2428</v>
      </c>
      <c r="D439" s="68">
        <v>537447.55746557482</v>
      </c>
      <c r="E439" s="57" t="s">
        <v>2429</v>
      </c>
      <c r="F439" s="62" t="str">
        <f>INDEX('Crosswalk Particulates'!$B:$B,MATCH('2017 EPA Data'!A439,'Crosswalk Particulates'!$A:$A,0))</f>
        <v>process-chemicals-industry</v>
      </c>
      <c r="G439" s="66">
        <f>INDEX('Crosswalk Particulates'!$E:$E,MATCH('2017 EPA Data'!$B439,'Crosswalk Particulates'!$D:$D,0))</f>
        <v>0</v>
      </c>
      <c r="H439" s="78">
        <f t="shared" si="6"/>
        <v>0</v>
      </c>
    </row>
    <row r="440" spans="1:8" hidden="1" x14ac:dyDescent="0.35">
      <c r="A440" s="57" t="s">
        <v>2500</v>
      </c>
      <c r="B440" s="57" t="s">
        <v>2541</v>
      </c>
      <c r="D440" s="68">
        <v>536603.97724634258</v>
      </c>
      <c r="E440" s="57" t="s">
        <v>2433</v>
      </c>
      <c r="F440" s="62" t="str">
        <f>INDEX('Crosswalk Particulates'!$B:$B,MATCH('2017 EPA Data'!A440,'Crosswalk Particulates'!$A:$A,0))</f>
        <v>Other-EPA</v>
      </c>
      <c r="G440" s="66">
        <f>INDEX('Crosswalk Particulates'!$E:$E,MATCH('2017 EPA Data'!$B440,'Crosswalk Particulates'!$D:$D,0))</f>
        <v>0</v>
      </c>
      <c r="H440" s="78">
        <f t="shared" si="6"/>
        <v>486799518507.80872</v>
      </c>
    </row>
    <row r="441" spans="1:8" hidden="1" x14ac:dyDescent="0.35">
      <c r="A441" s="57" t="s">
        <v>2441</v>
      </c>
      <c r="B441" s="57" t="s">
        <v>2446</v>
      </c>
      <c r="C441" s="57" t="s">
        <v>2428</v>
      </c>
      <c r="D441" s="68">
        <v>536135.0359591028</v>
      </c>
      <c r="E441" s="57" t="s">
        <v>2429</v>
      </c>
      <c r="F441" s="62" t="str">
        <f>INDEX('Crosswalk Particulates'!$B:$B,MATCH('2017 EPA Data'!A441,'Crosswalk Particulates'!$A:$A,0))</f>
        <v>process-other-industry</v>
      </c>
      <c r="G441" s="66">
        <f>INDEX('Crosswalk Particulates'!$E:$E,MATCH('2017 EPA Data'!$B441,'Crosswalk Particulates'!$D:$D,0))</f>
        <v>0</v>
      </c>
      <c r="H441" s="78">
        <f t="shared" si="6"/>
        <v>0</v>
      </c>
    </row>
    <row r="442" spans="1:8" hidden="1" x14ac:dyDescent="0.35">
      <c r="A442" s="57" t="s">
        <v>2540</v>
      </c>
      <c r="B442" s="57" t="s">
        <v>2435</v>
      </c>
      <c r="C442" s="57" t="s">
        <v>2428</v>
      </c>
      <c r="D442" s="68">
        <v>535584.36818313482</v>
      </c>
      <c r="E442" s="57" t="s">
        <v>2429</v>
      </c>
      <c r="F442" s="62" t="str">
        <f>INDEX('Crosswalk Particulates'!$B:$B,MATCH('2017 EPA Data'!A442,'Crosswalk Particulates'!$A:$A,0))</f>
        <v>industry-fuel-oil</v>
      </c>
      <c r="G442" s="66">
        <f>INDEX('Crosswalk Particulates'!$E:$E,MATCH('2017 EPA Data'!$B442,'Crosswalk Particulates'!$D:$D,0))</f>
        <v>0</v>
      </c>
      <c r="H442" s="78">
        <f t="shared" si="6"/>
        <v>0</v>
      </c>
    </row>
    <row r="443" spans="1:8" hidden="1" x14ac:dyDescent="0.35">
      <c r="A443" s="57" t="s">
        <v>2458</v>
      </c>
      <c r="B443" s="57" t="s">
        <v>2435</v>
      </c>
      <c r="C443" s="57" t="s">
        <v>2428</v>
      </c>
      <c r="D443" s="68">
        <v>533332.84360203659</v>
      </c>
      <c r="E443" s="57" t="s">
        <v>2429</v>
      </c>
      <c r="F443" s="62" t="str">
        <f>INDEX('Crosswalk Particulates'!$B:$B,MATCH('2017 EPA Data'!A443,'Crosswalk Particulates'!$A:$A,0))</f>
        <v>process-other-industry</v>
      </c>
      <c r="G443" s="66">
        <f>INDEX('Crosswalk Particulates'!$E:$E,MATCH('2017 EPA Data'!$B443,'Crosswalk Particulates'!$D:$D,0))</f>
        <v>0</v>
      </c>
      <c r="H443" s="78">
        <f t="shared" si="6"/>
        <v>0</v>
      </c>
    </row>
    <row r="444" spans="1:8" hidden="1" x14ac:dyDescent="0.35">
      <c r="A444" s="57" t="s">
        <v>2456</v>
      </c>
      <c r="B444" s="57" t="s">
        <v>2447</v>
      </c>
      <c r="C444" s="57" t="s">
        <v>2428</v>
      </c>
      <c r="D444" s="68">
        <v>532975.52357564284</v>
      </c>
      <c r="E444" s="57" t="s">
        <v>2429</v>
      </c>
      <c r="F444" s="62" t="str">
        <f>INDEX('Crosswalk Particulates'!$B:$B,MATCH('2017 EPA Data'!A444,'Crosswalk Particulates'!$A:$A,0))</f>
        <v>Transportation Sector</v>
      </c>
      <c r="G444" s="66">
        <f>INDEX('Crosswalk Particulates'!$E:$E,MATCH('2017 EPA Data'!$B444,'Crosswalk Particulates'!$D:$D,0))</f>
        <v>0</v>
      </c>
      <c r="H444" s="78">
        <f t="shared" si="6"/>
        <v>0</v>
      </c>
    </row>
    <row r="445" spans="1:8" hidden="1" x14ac:dyDescent="0.35">
      <c r="A445" s="57" t="s">
        <v>2462</v>
      </c>
      <c r="B445" s="57" t="s">
        <v>2459</v>
      </c>
      <c r="C445" s="57" t="s">
        <v>2428</v>
      </c>
      <c r="D445" s="68">
        <v>527967.45303699782</v>
      </c>
      <c r="E445" s="57" t="s">
        <v>2429</v>
      </c>
      <c r="F445" s="62" t="str">
        <f>INDEX('Crosswalk Particulates'!$B:$B,MATCH('2017 EPA Data'!A445,'Crosswalk Particulates'!$A:$A,0))</f>
        <v>industry-fuel-natural gas</v>
      </c>
      <c r="G445" s="66">
        <f>INDEX('Crosswalk Particulates'!$E:$E,MATCH('2017 EPA Data'!$B445,'Crosswalk Particulates'!$D:$D,0))</f>
        <v>0</v>
      </c>
      <c r="H445" s="78">
        <f t="shared" si="6"/>
        <v>0</v>
      </c>
    </row>
    <row r="446" spans="1:8" hidden="1" x14ac:dyDescent="0.35">
      <c r="A446" s="57" t="s">
        <v>2458</v>
      </c>
      <c r="B446" s="57" t="s">
        <v>2552</v>
      </c>
      <c r="C446" s="57" t="s">
        <v>2428</v>
      </c>
      <c r="D446" s="68">
        <v>519873.21292333602</v>
      </c>
      <c r="E446" s="57" t="s">
        <v>2429</v>
      </c>
      <c r="F446" s="62" t="str">
        <f>INDEX('Crosswalk Particulates'!$B:$B,MATCH('2017 EPA Data'!A446,'Crosswalk Particulates'!$A:$A,0))</f>
        <v>process-other-industry</v>
      </c>
      <c r="G446" s="66">
        <f>INDEX('Crosswalk Particulates'!$E:$E,MATCH('2017 EPA Data'!$B446,'Crosswalk Particulates'!$D:$D,0))</f>
        <v>0</v>
      </c>
      <c r="H446" s="78">
        <f t="shared" si="6"/>
        <v>0</v>
      </c>
    </row>
    <row r="447" spans="1:8" hidden="1" x14ac:dyDescent="0.35">
      <c r="A447" s="57" t="s">
        <v>2512</v>
      </c>
      <c r="B447" s="57" t="s">
        <v>2525</v>
      </c>
      <c r="C447" s="57" t="s">
        <v>2428</v>
      </c>
      <c r="D447" s="68">
        <v>516597.14128646581</v>
      </c>
      <c r="E447" s="57" t="s">
        <v>2429</v>
      </c>
      <c r="F447" s="62" t="str">
        <f>INDEX('Crosswalk Particulates'!$B:$B,MATCH('2017 EPA Data'!A447,'Crosswalk Particulates'!$A:$A,0))</f>
        <v>Commercial Buildings Sector</v>
      </c>
      <c r="G447" s="66">
        <f>INDEX('Crosswalk Particulates'!$E:$E,MATCH('2017 EPA Data'!$B447,'Crosswalk Particulates'!$D:$D,0))</f>
        <v>0</v>
      </c>
      <c r="H447" s="78">
        <f t="shared" si="6"/>
        <v>0</v>
      </c>
    </row>
    <row r="448" spans="1:8" hidden="1" x14ac:dyDescent="0.35">
      <c r="A448" s="57" t="s">
        <v>2458</v>
      </c>
      <c r="B448" s="57" t="s">
        <v>2487</v>
      </c>
      <c r="C448" s="57" t="s">
        <v>2428</v>
      </c>
      <c r="D448" s="68">
        <v>515344.88735831599</v>
      </c>
      <c r="E448" s="57" t="s">
        <v>2429</v>
      </c>
      <c r="F448" s="62" t="str">
        <f>INDEX('Crosswalk Particulates'!$B:$B,MATCH('2017 EPA Data'!A448,'Crosswalk Particulates'!$A:$A,0))</f>
        <v>process-other-industry</v>
      </c>
      <c r="G448" s="66">
        <f>INDEX('Crosswalk Particulates'!$E:$E,MATCH('2017 EPA Data'!$B448,'Crosswalk Particulates'!$D:$D,0))</f>
        <v>0</v>
      </c>
      <c r="H448" s="78">
        <f t="shared" si="6"/>
        <v>0</v>
      </c>
    </row>
    <row r="449" spans="1:8" hidden="1" x14ac:dyDescent="0.35">
      <c r="A449" s="57" t="s">
        <v>2465</v>
      </c>
      <c r="B449" s="57" t="s">
        <v>2436</v>
      </c>
      <c r="C449" s="57" t="s">
        <v>2428</v>
      </c>
      <c r="D449" s="68">
        <v>512825.77572247095</v>
      </c>
      <c r="E449" s="57" t="s">
        <v>2429</v>
      </c>
      <c r="F449" s="62" t="str">
        <f>INDEX('Crosswalk Particulates'!$B:$B,MATCH('2017 EPA Data'!A449,'Crosswalk Particulates'!$A:$A,0))</f>
        <v>Transportation Sector</v>
      </c>
      <c r="G449" s="66">
        <f>INDEX('Crosswalk Particulates'!$E:$E,MATCH('2017 EPA Data'!$B449,'Crosswalk Particulates'!$D:$D,0))</f>
        <v>0</v>
      </c>
      <c r="H449" s="78">
        <f t="shared" si="6"/>
        <v>0</v>
      </c>
    </row>
    <row r="450" spans="1:8" hidden="1" x14ac:dyDescent="0.35">
      <c r="A450" s="57" t="s">
        <v>2452</v>
      </c>
      <c r="B450" s="57" t="s">
        <v>2469</v>
      </c>
      <c r="C450" s="57" t="s">
        <v>2428</v>
      </c>
      <c r="D450" s="68">
        <v>509605.09533061134</v>
      </c>
      <c r="E450" s="57" t="s">
        <v>2429</v>
      </c>
      <c r="F450" s="62" t="str">
        <f>INDEX('Crosswalk Particulates'!$B:$B,MATCH('2017 EPA Data'!A450,'Crosswalk Particulates'!$A:$A,0))</f>
        <v>Transportation Sector</v>
      </c>
      <c r="G450" s="66">
        <f>INDEX('Crosswalk Particulates'!$E:$E,MATCH('2017 EPA Data'!$B450,'Crosswalk Particulates'!$D:$D,0))</f>
        <v>0</v>
      </c>
      <c r="H450" s="78">
        <f t="shared" si="6"/>
        <v>0</v>
      </c>
    </row>
    <row r="451" spans="1:8" hidden="1" x14ac:dyDescent="0.35">
      <c r="A451" s="57" t="s">
        <v>2464</v>
      </c>
      <c r="B451" s="57" t="s">
        <v>2446</v>
      </c>
      <c r="C451" s="57" t="s">
        <v>2428</v>
      </c>
      <c r="D451" s="68">
        <v>504889.3358351714</v>
      </c>
      <c r="E451" s="57" t="s">
        <v>2429</v>
      </c>
      <c r="F451" s="62" t="str">
        <f>INDEX('Crosswalk Particulates'!$B:$B,MATCH('2017 EPA Data'!A451,'Crosswalk Particulates'!$A:$A,0))</f>
        <v>process-other-industry</v>
      </c>
      <c r="G451" s="66">
        <f>INDEX('Crosswalk Particulates'!$E:$E,MATCH('2017 EPA Data'!$B451,'Crosswalk Particulates'!$D:$D,0))</f>
        <v>0</v>
      </c>
      <c r="H451" s="78">
        <f t="shared" si="6"/>
        <v>0</v>
      </c>
    </row>
    <row r="452" spans="1:8" hidden="1" x14ac:dyDescent="0.35">
      <c r="A452" s="57" t="s">
        <v>2489</v>
      </c>
      <c r="B452" s="57" t="s">
        <v>2553</v>
      </c>
      <c r="C452" s="57" t="s">
        <v>2428</v>
      </c>
      <c r="D452" s="68">
        <v>504693.90054937702</v>
      </c>
      <c r="E452" s="57" t="s">
        <v>2429</v>
      </c>
      <c r="F452" s="62" t="str">
        <f>INDEX('Crosswalk Particulates'!$B:$B,MATCH('2017 EPA Data'!A452,'Crosswalk Particulates'!$A:$A,0))</f>
        <v>process-chemicals-industry</v>
      </c>
      <c r="G452" s="66">
        <f>INDEX('Crosswalk Particulates'!$E:$E,MATCH('2017 EPA Data'!$B452,'Crosswalk Particulates'!$D:$D,0))</f>
        <v>0</v>
      </c>
      <c r="H452" s="78">
        <f t="shared" ref="H452:H515" si="7">IF(E452="TON",D452/metricton_to_shortton,0)*10^6</f>
        <v>0</v>
      </c>
    </row>
    <row r="453" spans="1:8" hidden="1" x14ac:dyDescent="0.35">
      <c r="A453" s="57" t="s">
        <v>2437</v>
      </c>
      <c r="B453" s="57" t="s">
        <v>2554</v>
      </c>
      <c r="C453" s="57" t="s">
        <v>2428</v>
      </c>
      <c r="D453" s="68">
        <v>503587.61416245782</v>
      </c>
      <c r="E453" s="57" t="s">
        <v>2429</v>
      </c>
      <c r="F453" s="62" t="str">
        <f>INDEX('Crosswalk Particulates'!$B:$B,MATCH('2017 EPA Data'!A453,'Crosswalk Particulates'!$A:$A,0))</f>
        <v>Other-EPA</v>
      </c>
      <c r="G453" s="66">
        <f>INDEX('Crosswalk Particulates'!$E:$E,MATCH('2017 EPA Data'!$B453,'Crosswalk Particulates'!$D:$D,0))</f>
        <v>0</v>
      </c>
      <c r="H453" s="78">
        <f t="shared" si="7"/>
        <v>0</v>
      </c>
    </row>
    <row r="454" spans="1:8" hidden="1" x14ac:dyDescent="0.35">
      <c r="A454" s="57" t="s">
        <v>2441</v>
      </c>
      <c r="B454" s="57" t="s">
        <v>2555</v>
      </c>
      <c r="C454" s="57" t="s">
        <v>2428</v>
      </c>
      <c r="D454" s="68">
        <v>500040.13427158369</v>
      </c>
      <c r="E454" s="57" t="s">
        <v>2429</v>
      </c>
      <c r="F454" s="62" t="str">
        <f>INDEX('Crosswalk Particulates'!$B:$B,MATCH('2017 EPA Data'!A454,'Crosswalk Particulates'!$A:$A,0))</f>
        <v>process-other-industry</v>
      </c>
      <c r="G454" s="66">
        <f>INDEX('Crosswalk Particulates'!$E:$E,MATCH('2017 EPA Data'!$B454,'Crosswalk Particulates'!$D:$D,0))</f>
        <v>0</v>
      </c>
      <c r="H454" s="78">
        <f t="shared" si="7"/>
        <v>0</v>
      </c>
    </row>
    <row r="455" spans="1:8" hidden="1" x14ac:dyDescent="0.35">
      <c r="A455" s="57" t="s">
        <v>2530</v>
      </c>
      <c r="B455" s="57" t="s">
        <v>2446</v>
      </c>
      <c r="C455" s="57" t="s">
        <v>2428</v>
      </c>
      <c r="D455" s="68">
        <v>498358.18260084098</v>
      </c>
      <c r="E455" s="57" t="s">
        <v>2429</v>
      </c>
      <c r="F455" s="62" t="str">
        <f>INDEX('Crosswalk Particulates'!$B:$B,MATCH('2017 EPA Data'!A455,'Crosswalk Particulates'!$A:$A,0))</f>
        <v>process-iron and steel-industry</v>
      </c>
      <c r="G455" s="66">
        <f>INDEX('Crosswalk Particulates'!$E:$E,MATCH('2017 EPA Data'!$B455,'Crosswalk Particulates'!$D:$D,0))</f>
        <v>0</v>
      </c>
      <c r="H455" s="78">
        <f t="shared" si="7"/>
        <v>0</v>
      </c>
    </row>
    <row r="456" spans="1:8" hidden="1" x14ac:dyDescent="0.35">
      <c r="A456" s="57" t="s">
        <v>2489</v>
      </c>
      <c r="B456" s="57" t="s">
        <v>2556</v>
      </c>
      <c r="C456" s="57" t="s">
        <v>2428</v>
      </c>
      <c r="D456" s="68">
        <v>498269.76601464523</v>
      </c>
      <c r="E456" s="57" t="s">
        <v>2429</v>
      </c>
      <c r="F456" s="62" t="str">
        <f>INDEX('Crosswalk Particulates'!$B:$B,MATCH('2017 EPA Data'!A456,'Crosswalk Particulates'!$A:$A,0))</f>
        <v>process-chemicals-industry</v>
      </c>
      <c r="G456" s="66">
        <f>INDEX('Crosswalk Particulates'!$E:$E,MATCH('2017 EPA Data'!$B456,'Crosswalk Particulates'!$D:$D,0))</f>
        <v>0</v>
      </c>
      <c r="H456" s="78">
        <f t="shared" si="7"/>
        <v>0</v>
      </c>
    </row>
    <row r="457" spans="1:8" hidden="1" x14ac:dyDescent="0.35">
      <c r="A457" s="57" t="s">
        <v>2440</v>
      </c>
      <c r="B457" s="57" t="s">
        <v>2536</v>
      </c>
      <c r="C457" s="57" t="s">
        <v>2428</v>
      </c>
      <c r="D457" s="68">
        <v>497603.75652797637</v>
      </c>
      <c r="E457" s="57" t="s">
        <v>2429</v>
      </c>
      <c r="F457" s="62" t="str">
        <f>INDEX('Crosswalk Particulates'!$B:$B,MATCH('2017 EPA Data'!A457,'Crosswalk Particulates'!$A:$A,0))</f>
        <v>Other-EPA</v>
      </c>
      <c r="G457" s="66">
        <f>INDEX('Crosswalk Particulates'!$E:$E,MATCH('2017 EPA Data'!$B457,'Crosswalk Particulates'!$D:$D,0))</f>
        <v>0</v>
      </c>
      <c r="H457" s="78">
        <f t="shared" si="7"/>
        <v>0</v>
      </c>
    </row>
    <row r="458" spans="1:8" hidden="1" x14ac:dyDescent="0.35">
      <c r="A458" s="57" t="s">
        <v>2440</v>
      </c>
      <c r="B458" s="57" t="s">
        <v>2537</v>
      </c>
      <c r="C458" s="57" t="s">
        <v>2428</v>
      </c>
      <c r="D458" s="68">
        <v>497603.75652797637</v>
      </c>
      <c r="E458" s="57" t="s">
        <v>2429</v>
      </c>
      <c r="F458" s="62" t="str">
        <f>INDEX('Crosswalk Particulates'!$B:$B,MATCH('2017 EPA Data'!A458,'Crosswalk Particulates'!$A:$A,0))</f>
        <v>Other-EPA</v>
      </c>
      <c r="G458" s="66">
        <f>INDEX('Crosswalk Particulates'!$E:$E,MATCH('2017 EPA Data'!$B458,'Crosswalk Particulates'!$D:$D,0))</f>
        <v>0</v>
      </c>
      <c r="H458" s="78">
        <f t="shared" si="7"/>
        <v>0</v>
      </c>
    </row>
    <row r="459" spans="1:8" hidden="1" x14ac:dyDescent="0.35">
      <c r="A459" s="57" t="s">
        <v>2458</v>
      </c>
      <c r="B459" s="57" t="s">
        <v>2467</v>
      </c>
      <c r="C459" s="57" t="s">
        <v>2468</v>
      </c>
      <c r="D459" s="68">
        <v>492538.64643701632</v>
      </c>
      <c r="E459" s="57" t="s">
        <v>2433</v>
      </c>
      <c r="F459" s="62" t="str">
        <f>INDEX('Crosswalk Particulates'!$B:$B,MATCH('2017 EPA Data'!A459,'Crosswalk Particulates'!$A:$A,0))</f>
        <v>process-other-industry</v>
      </c>
      <c r="G459" s="66" t="str">
        <f>INDEX('Crosswalk Particulates'!$E:$E,MATCH('2017 EPA Data'!$B459,'Crosswalk Particulates'!$D:$D,0))</f>
        <v>VOC</v>
      </c>
      <c r="H459" s="78">
        <f t="shared" si="7"/>
        <v>446824075293.71625</v>
      </c>
    </row>
    <row r="460" spans="1:8" hidden="1" x14ac:dyDescent="0.35">
      <c r="A460" s="57" t="s">
        <v>2496</v>
      </c>
      <c r="B460" s="57" t="s">
        <v>2515</v>
      </c>
      <c r="C460" s="57" t="s">
        <v>2428</v>
      </c>
      <c r="D460" s="68">
        <v>490634.71337998955</v>
      </c>
      <c r="E460" s="57" t="s">
        <v>2429</v>
      </c>
      <c r="F460" s="62" t="str">
        <f>INDEX('Crosswalk Particulates'!$B:$B,MATCH('2017 EPA Data'!A460,'Crosswalk Particulates'!$A:$A,0))</f>
        <v>process-other-industry</v>
      </c>
      <c r="G460" s="66">
        <f>INDEX('Crosswalk Particulates'!$E:$E,MATCH('2017 EPA Data'!$B460,'Crosswalk Particulates'!$D:$D,0))</f>
        <v>0</v>
      </c>
      <c r="H460" s="78">
        <f t="shared" si="7"/>
        <v>0</v>
      </c>
    </row>
    <row r="461" spans="1:8" hidden="1" x14ac:dyDescent="0.35">
      <c r="A461" s="57" t="s">
        <v>2438</v>
      </c>
      <c r="B461" s="57" t="s">
        <v>2459</v>
      </c>
      <c r="C461" s="57" t="s">
        <v>2428</v>
      </c>
      <c r="D461" s="68">
        <v>490092.98641235899</v>
      </c>
      <c r="E461" s="57" t="s">
        <v>2429</v>
      </c>
      <c r="F461" s="62" t="str">
        <f>INDEX('Crosswalk Particulates'!$B:$B,MATCH('2017 EPA Data'!A461,'Crosswalk Particulates'!$A:$A,0))</f>
        <v>Transportation Sector</v>
      </c>
      <c r="G461" s="66">
        <f>INDEX('Crosswalk Particulates'!$E:$E,MATCH('2017 EPA Data'!$B461,'Crosswalk Particulates'!$D:$D,0))</f>
        <v>0</v>
      </c>
      <c r="H461" s="78">
        <f t="shared" si="7"/>
        <v>0</v>
      </c>
    </row>
    <row r="462" spans="1:8" hidden="1" x14ac:dyDescent="0.35">
      <c r="A462" s="57" t="s">
        <v>2518</v>
      </c>
      <c r="B462" s="57" t="s">
        <v>2446</v>
      </c>
      <c r="C462" s="57" t="s">
        <v>2428</v>
      </c>
      <c r="D462" s="68">
        <v>486884.09168000001</v>
      </c>
      <c r="E462" s="57" t="s">
        <v>2429</v>
      </c>
      <c r="F462" s="62" t="str">
        <f>INDEX('Crosswalk Particulates'!$B:$B,MATCH('2017 EPA Data'!A462,'Crosswalk Particulates'!$A:$A,0))</f>
        <v>process-cement-industry</v>
      </c>
      <c r="G462" s="66">
        <f>INDEX('Crosswalk Particulates'!$E:$E,MATCH('2017 EPA Data'!$B462,'Crosswalk Particulates'!$D:$D,0))</f>
        <v>0</v>
      </c>
      <c r="H462" s="78">
        <f t="shared" si="7"/>
        <v>0</v>
      </c>
    </row>
    <row r="463" spans="1:8" hidden="1" x14ac:dyDescent="0.35">
      <c r="A463" s="57" t="s">
        <v>2497</v>
      </c>
      <c r="B463" s="57" t="s">
        <v>2504</v>
      </c>
      <c r="C463" s="57" t="s">
        <v>2428</v>
      </c>
      <c r="D463" s="68">
        <v>484634.08094000001</v>
      </c>
      <c r="E463" s="57" t="s">
        <v>2429</v>
      </c>
      <c r="F463" s="62" t="str">
        <f>INDEX('Crosswalk Particulates'!$B:$B,MATCH('2017 EPA Data'!A463,'Crosswalk Particulates'!$A:$A,0))</f>
        <v>process-other-industry</v>
      </c>
      <c r="G463" s="66">
        <f>INDEX('Crosswalk Particulates'!$E:$E,MATCH('2017 EPA Data'!$B463,'Crosswalk Particulates'!$D:$D,0))</f>
        <v>0</v>
      </c>
      <c r="H463" s="78">
        <f t="shared" si="7"/>
        <v>0</v>
      </c>
    </row>
    <row r="464" spans="1:8" hidden="1" x14ac:dyDescent="0.35">
      <c r="A464" s="57" t="s">
        <v>2489</v>
      </c>
      <c r="B464" s="57" t="s">
        <v>2472</v>
      </c>
      <c r="C464" s="57" t="s">
        <v>2428</v>
      </c>
      <c r="D464" s="68">
        <v>484200.13578960003</v>
      </c>
      <c r="E464" s="57" t="s">
        <v>2429</v>
      </c>
      <c r="F464" s="62" t="str">
        <f>INDEX('Crosswalk Particulates'!$B:$B,MATCH('2017 EPA Data'!A464,'Crosswalk Particulates'!$A:$A,0))</f>
        <v>process-chemicals-industry</v>
      </c>
      <c r="G464" s="66">
        <f>INDEX('Crosswalk Particulates'!$E:$E,MATCH('2017 EPA Data'!$B464,'Crosswalk Particulates'!$D:$D,0))</f>
        <v>0</v>
      </c>
      <c r="H464" s="78">
        <f t="shared" si="7"/>
        <v>0</v>
      </c>
    </row>
    <row r="465" spans="1:8" hidden="1" x14ac:dyDescent="0.35">
      <c r="A465" s="57" t="s">
        <v>2456</v>
      </c>
      <c r="B465" s="57" t="s">
        <v>2442</v>
      </c>
      <c r="C465" s="57" t="s">
        <v>2428</v>
      </c>
      <c r="D465" s="68">
        <v>481436.45681440679</v>
      </c>
      <c r="E465" s="57" t="s">
        <v>2429</v>
      </c>
      <c r="F465" s="62" t="str">
        <f>INDEX('Crosswalk Particulates'!$B:$B,MATCH('2017 EPA Data'!A465,'Crosswalk Particulates'!$A:$A,0))</f>
        <v>Transportation Sector</v>
      </c>
      <c r="G465" s="66">
        <f>INDEX('Crosswalk Particulates'!$E:$E,MATCH('2017 EPA Data'!$B465,'Crosswalk Particulates'!$D:$D,0))</f>
        <v>0</v>
      </c>
      <c r="H465" s="78">
        <f t="shared" si="7"/>
        <v>0</v>
      </c>
    </row>
    <row r="466" spans="1:8" hidden="1" x14ac:dyDescent="0.35">
      <c r="A466" s="57" t="s">
        <v>2507</v>
      </c>
      <c r="B466" s="57" t="s">
        <v>2494</v>
      </c>
      <c r="D466" s="68">
        <v>481245.33</v>
      </c>
      <c r="E466" s="57" t="s">
        <v>2429</v>
      </c>
      <c r="F466" s="62" t="str">
        <f>INDEX('Crosswalk Particulates'!$B:$B,MATCH('2017 EPA Data'!A466,'Crosswalk Particulates'!$A:$A,0))</f>
        <v>industry-fuel-coal</v>
      </c>
      <c r="G466" s="66">
        <f>INDEX('Crosswalk Particulates'!$E:$E,MATCH('2017 EPA Data'!$B466,'Crosswalk Particulates'!$D:$D,0))</f>
        <v>0</v>
      </c>
      <c r="H466" s="78">
        <f t="shared" si="7"/>
        <v>0</v>
      </c>
    </row>
    <row r="467" spans="1:8" hidden="1" x14ac:dyDescent="0.35">
      <c r="A467" s="57" t="s">
        <v>2456</v>
      </c>
      <c r="B467" s="57" t="s">
        <v>2439</v>
      </c>
      <c r="C467" s="57" t="s">
        <v>2428</v>
      </c>
      <c r="D467" s="68">
        <v>477032.53794606059</v>
      </c>
      <c r="E467" s="57" t="s">
        <v>2429</v>
      </c>
      <c r="F467" s="62" t="str">
        <f>INDEX('Crosswalk Particulates'!$B:$B,MATCH('2017 EPA Data'!A467,'Crosswalk Particulates'!$A:$A,0))</f>
        <v>Transportation Sector</v>
      </c>
      <c r="G467" s="66">
        <f>INDEX('Crosswalk Particulates'!$E:$E,MATCH('2017 EPA Data'!$B467,'Crosswalk Particulates'!$D:$D,0))</f>
        <v>0</v>
      </c>
      <c r="H467" s="78">
        <f t="shared" si="7"/>
        <v>0</v>
      </c>
    </row>
    <row r="468" spans="1:8" hidden="1" x14ac:dyDescent="0.35">
      <c r="A468" s="57" t="s">
        <v>2489</v>
      </c>
      <c r="B468" s="57" t="s">
        <v>2435</v>
      </c>
      <c r="C468" s="57" t="s">
        <v>2428</v>
      </c>
      <c r="D468" s="68">
        <v>471418.11727865681</v>
      </c>
      <c r="E468" s="57" t="s">
        <v>2429</v>
      </c>
      <c r="F468" s="62" t="str">
        <f>INDEX('Crosswalk Particulates'!$B:$B,MATCH('2017 EPA Data'!A468,'Crosswalk Particulates'!$A:$A,0))</f>
        <v>process-chemicals-industry</v>
      </c>
      <c r="G468" s="66">
        <f>INDEX('Crosswalk Particulates'!$E:$E,MATCH('2017 EPA Data'!$B468,'Crosswalk Particulates'!$D:$D,0))</f>
        <v>0</v>
      </c>
      <c r="H468" s="78">
        <f t="shared" si="7"/>
        <v>0</v>
      </c>
    </row>
    <row r="469" spans="1:8" hidden="1" x14ac:dyDescent="0.35">
      <c r="A469" s="57" t="s">
        <v>2458</v>
      </c>
      <c r="B469" s="57" t="s">
        <v>2557</v>
      </c>
      <c r="C469" s="57" t="s">
        <v>2428</v>
      </c>
      <c r="D469" s="68">
        <v>461594.73092167731</v>
      </c>
      <c r="E469" s="57" t="s">
        <v>2429</v>
      </c>
      <c r="F469" s="62" t="str">
        <f>INDEX('Crosswalk Particulates'!$B:$B,MATCH('2017 EPA Data'!A469,'Crosswalk Particulates'!$A:$A,0))</f>
        <v>process-other-industry</v>
      </c>
      <c r="G469" s="66">
        <f>INDEX('Crosswalk Particulates'!$E:$E,MATCH('2017 EPA Data'!$B469,'Crosswalk Particulates'!$D:$D,0))</f>
        <v>0</v>
      </c>
      <c r="H469" s="78">
        <f t="shared" si="7"/>
        <v>0</v>
      </c>
    </row>
    <row r="470" spans="1:8" hidden="1" x14ac:dyDescent="0.35">
      <c r="A470" s="57" t="s">
        <v>2558</v>
      </c>
      <c r="B470" s="57" t="s">
        <v>2501</v>
      </c>
      <c r="C470" s="57" t="s">
        <v>2468</v>
      </c>
      <c r="D470" s="68">
        <v>455316.56770593522</v>
      </c>
      <c r="E470" s="57" t="s">
        <v>2433</v>
      </c>
      <c r="F470" s="62" t="str">
        <f>INDEX('Crosswalk Particulates'!$B:$B,MATCH('2017 EPA Data'!A470,'Crosswalk Particulates'!$A:$A,0))</f>
        <v>process-mining-industry</v>
      </c>
      <c r="G470" s="66" t="str">
        <f>INDEX('Crosswalk Particulates'!$E:$E,MATCH('2017 EPA Data'!$B470,'Crosswalk Particulates'!$D:$D,0))</f>
        <v>PM10</v>
      </c>
      <c r="H470" s="78">
        <f t="shared" si="7"/>
        <v>413056733319.96918</v>
      </c>
    </row>
    <row r="471" spans="1:8" hidden="1" x14ac:dyDescent="0.35">
      <c r="A471" s="57" t="s">
        <v>2438</v>
      </c>
      <c r="B471" s="57" t="s">
        <v>2471</v>
      </c>
      <c r="C471" s="57" t="s">
        <v>2468</v>
      </c>
      <c r="D471" s="68">
        <v>454628.61797986861</v>
      </c>
      <c r="E471" s="57" t="s">
        <v>2433</v>
      </c>
      <c r="F471" s="62" t="str">
        <f>INDEX('Crosswalk Particulates'!$B:$B,MATCH('2017 EPA Data'!A471,'Crosswalk Particulates'!$A:$A,0))</f>
        <v>Transportation Sector</v>
      </c>
      <c r="G471" s="66" t="str">
        <f>INDEX('Crosswalk Particulates'!$E:$E,MATCH('2017 EPA Data'!$B471,'Crosswalk Particulates'!$D:$D,0))</f>
        <v>CO</v>
      </c>
      <c r="H471" s="78">
        <f t="shared" si="7"/>
        <v>412432635084.38519</v>
      </c>
    </row>
    <row r="472" spans="1:8" hidden="1" x14ac:dyDescent="0.35">
      <c r="A472" s="57" t="s">
        <v>2476</v>
      </c>
      <c r="B472" s="57" t="s">
        <v>2471</v>
      </c>
      <c r="C472" s="57" t="s">
        <v>2468</v>
      </c>
      <c r="D472" s="68">
        <v>453187.172395</v>
      </c>
      <c r="E472" s="57" t="s">
        <v>2433</v>
      </c>
      <c r="F472" s="62" t="str">
        <f>INDEX('Crosswalk Particulates'!$B:$B,MATCH('2017 EPA Data'!A472,'Crosswalk Particulates'!$A:$A,0))</f>
        <v>Electricity Sector</v>
      </c>
      <c r="G472" s="66" t="str">
        <f>INDEX('Crosswalk Particulates'!$E:$E,MATCH('2017 EPA Data'!$B472,'Crosswalk Particulates'!$D:$D,0))</f>
        <v>CO</v>
      </c>
      <c r="H472" s="78">
        <f t="shared" si="7"/>
        <v>411124976091.1178</v>
      </c>
    </row>
    <row r="473" spans="1:8" hidden="1" x14ac:dyDescent="0.35">
      <c r="A473" s="57" t="s">
        <v>2434</v>
      </c>
      <c r="B473" s="57" t="s">
        <v>2531</v>
      </c>
      <c r="C473" s="57" t="s">
        <v>2428</v>
      </c>
      <c r="D473" s="68">
        <v>445410.08512274764</v>
      </c>
      <c r="E473" s="57" t="s">
        <v>2429</v>
      </c>
      <c r="F473" s="62" t="str">
        <f>INDEX('Crosswalk Particulates'!$B:$B,MATCH('2017 EPA Data'!A473,'Crosswalk Particulates'!$A:$A,0))</f>
        <v>Transportation Sector</v>
      </c>
      <c r="G473" s="66">
        <f>INDEX('Crosswalk Particulates'!$E:$E,MATCH('2017 EPA Data'!$B473,'Crosswalk Particulates'!$D:$D,0))</f>
        <v>0</v>
      </c>
      <c r="H473" s="78">
        <f t="shared" si="7"/>
        <v>0</v>
      </c>
    </row>
    <row r="474" spans="1:8" hidden="1" x14ac:dyDescent="0.35">
      <c r="A474" s="57" t="s">
        <v>2461</v>
      </c>
      <c r="B474" s="57" t="s">
        <v>2552</v>
      </c>
      <c r="C474" s="57" t="s">
        <v>2428</v>
      </c>
      <c r="D474" s="68">
        <v>444171.98593800003</v>
      </c>
      <c r="E474" s="57" t="s">
        <v>2429</v>
      </c>
      <c r="F474" s="62" t="str">
        <f>INDEX('Crosswalk Particulates'!$B:$B,MATCH('2017 EPA Data'!A474,'Crosswalk Particulates'!$A:$A,0))</f>
        <v>process-other-industry</v>
      </c>
      <c r="G474" s="66">
        <f>INDEX('Crosswalk Particulates'!$E:$E,MATCH('2017 EPA Data'!$B474,'Crosswalk Particulates'!$D:$D,0))</f>
        <v>0</v>
      </c>
      <c r="H474" s="78">
        <f t="shared" si="7"/>
        <v>0</v>
      </c>
    </row>
    <row r="475" spans="1:8" hidden="1" x14ac:dyDescent="0.35">
      <c r="A475" s="57" t="s">
        <v>2457</v>
      </c>
      <c r="B475" s="57" t="s">
        <v>2467</v>
      </c>
      <c r="C475" s="57" t="s">
        <v>2468</v>
      </c>
      <c r="D475" s="68">
        <v>443448.04982618178</v>
      </c>
      <c r="E475" s="57" t="s">
        <v>2433</v>
      </c>
      <c r="F475" s="62" t="str">
        <f>INDEX('Crosswalk Particulates'!$B:$B,MATCH('2017 EPA Data'!A475,'Crosswalk Particulates'!$A:$A,0))</f>
        <v>process-other-industry</v>
      </c>
      <c r="G475" s="66" t="str">
        <f>INDEX('Crosswalk Particulates'!$E:$E,MATCH('2017 EPA Data'!$B475,'Crosswalk Particulates'!$D:$D,0))</f>
        <v>VOC</v>
      </c>
      <c r="H475" s="78">
        <f t="shared" si="7"/>
        <v>402289782208.43671</v>
      </c>
    </row>
    <row r="476" spans="1:8" hidden="1" x14ac:dyDescent="0.35">
      <c r="A476" s="57" t="s">
        <v>2430</v>
      </c>
      <c r="B476" s="57" t="s">
        <v>2448</v>
      </c>
      <c r="C476" s="57" t="s">
        <v>2428</v>
      </c>
      <c r="D476" s="68">
        <v>439713.41142060718</v>
      </c>
      <c r="E476" s="57" t="s">
        <v>2429</v>
      </c>
      <c r="F476" s="62" t="str">
        <f>INDEX('Crosswalk Particulates'!$B:$B,MATCH('2017 EPA Data'!A476,'Crosswalk Particulates'!$A:$A,0))</f>
        <v>process-other-industry</v>
      </c>
      <c r="G476" s="66">
        <f>INDEX('Crosswalk Particulates'!$E:$E,MATCH('2017 EPA Data'!$B476,'Crosswalk Particulates'!$D:$D,0))</f>
        <v>0</v>
      </c>
      <c r="H476" s="78">
        <f t="shared" si="7"/>
        <v>0</v>
      </c>
    </row>
    <row r="477" spans="1:8" hidden="1" x14ac:dyDescent="0.35">
      <c r="A477" s="57" t="s">
        <v>2440</v>
      </c>
      <c r="B477" s="57" t="s">
        <v>2508</v>
      </c>
      <c r="C477" s="57" t="s">
        <v>2432</v>
      </c>
      <c r="D477" s="68">
        <v>437280.29292990122</v>
      </c>
      <c r="E477" s="57" t="s">
        <v>2433</v>
      </c>
      <c r="F477" s="62" t="str">
        <f>INDEX('Crosswalk Particulates'!$B:$B,MATCH('2017 EPA Data'!A477,'Crosswalk Particulates'!$A:$A,0))</f>
        <v>Other-EPA</v>
      </c>
      <c r="G477" s="66" t="str">
        <f>INDEX('Crosswalk Particulates'!$E:$E,MATCH('2017 EPA Data'!$B477,'Crosswalk Particulates'!$D:$D,0))</f>
        <v>CH4</v>
      </c>
      <c r="H477" s="78">
        <f t="shared" si="7"/>
        <v>396694480617.88544</v>
      </c>
    </row>
    <row r="478" spans="1:8" hidden="1" x14ac:dyDescent="0.35">
      <c r="A478" s="57" t="s">
        <v>2437</v>
      </c>
      <c r="B478" s="57" t="s">
        <v>2559</v>
      </c>
      <c r="C478" s="57" t="s">
        <v>2428</v>
      </c>
      <c r="D478" s="68">
        <v>437131.7707921415</v>
      </c>
      <c r="E478" s="57" t="s">
        <v>2429</v>
      </c>
      <c r="F478" s="62" t="str">
        <f>INDEX('Crosswalk Particulates'!$B:$B,MATCH('2017 EPA Data'!A478,'Crosswalk Particulates'!$A:$A,0))</f>
        <v>Other-EPA</v>
      </c>
      <c r="G478" s="66">
        <f>INDEX('Crosswalk Particulates'!$E:$E,MATCH('2017 EPA Data'!$B478,'Crosswalk Particulates'!$D:$D,0))</f>
        <v>0</v>
      </c>
      <c r="H478" s="78">
        <f t="shared" si="7"/>
        <v>0</v>
      </c>
    </row>
    <row r="479" spans="1:8" hidden="1" x14ac:dyDescent="0.35">
      <c r="A479" s="57" t="s">
        <v>2458</v>
      </c>
      <c r="B479" s="57" t="s">
        <v>2431</v>
      </c>
      <c r="C479" s="57" t="s">
        <v>2432</v>
      </c>
      <c r="D479" s="68">
        <v>435651.4987161</v>
      </c>
      <c r="E479" s="57" t="s">
        <v>2433</v>
      </c>
      <c r="F479" s="62" t="str">
        <f>INDEX('Crosswalk Particulates'!$B:$B,MATCH('2017 EPA Data'!A479,'Crosswalk Particulates'!$A:$A,0))</f>
        <v>process-other-industry</v>
      </c>
      <c r="G479" s="66">
        <f>INDEX('Crosswalk Particulates'!$E:$E,MATCH('2017 EPA Data'!$B479,'Crosswalk Particulates'!$D:$D,0))</f>
        <v>0</v>
      </c>
      <c r="H479" s="78">
        <f t="shared" si="7"/>
        <v>395216861605.26538</v>
      </c>
    </row>
    <row r="480" spans="1:8" hidden="1" x14ac:dyDescent="0.35">
      <c r="A480" s="57" t="s">
        <v>2560</v>
      </c>
      <c r="B480" s="57" t="s">
        <v>2431</v>
      </c>
      <c r="C480" s="57" t="s">
        <v>2432</v>
      </c>
      <c r="D480" s="68">
        <v>429200.03812396002</v>
      </c>
      <c r="E480" s="57" t="s">
        <v>2433</v>
      </c>
      <c r="F480" s="62" t="str">
        <f>INDEX('Crosswalk Particulates'!$B:$B,MATCH('2017 EPA Data'!A480,'Crosswalk Particulates'!$A:$A,0))</f>
        <v>Electricity Sector</v>
      </c>
      <c r="G480" s="66">
        <f>INDEX('Crosswalk Particulates'!$E:$E,MATCH('2017 EPA Data'!$B480,'Crosswalk Particulates'!$D:$D,0))</f>
        <v>0</v>
      </c>
      <c r="H480" s="78">
        <f t="shared" si="7"/>
        <v>389364188045.06903</v>
      </c>
    </row>
    <row r="481" spans="1:8" hidden="1" x14ac:dyDescent="0.35">
      <c r="A481" s="57" t="s">
        <v>2489</v>
      </c>
      <c r="B481" s="57" t="s">
        <v>2561</v>
      </c>
      <c r="C481" s="57" t="s">
        <v>2428</v>
      </c>
      <c r="D481" s="68">
        <v>427832.65245210403</v>
      </c>
      <c r="E481" s="57" t="s">
        <v>2429</v>
      </c>
      <c r="F481" s="62" t="str">
        <f>INDEX('Crosswalk Particulates'!$B:$B,MATCH('2017 EPA Data'!A481,'Crosswalk Particulates'!$A:$A,0))</f>
        <v>process-chemicals-industry</v>
      </c>
      <c r="G481" s="66">
        <f>INDEX('Crosswalk Particulates'!$E:$E,MATCH('2017 EPA Data'!$B481,'Crosswalk Particulates'!$D:$D,0))</f>
        <v>0</v>
      </c>
      <c r="H481" s="78">
        <f t="shared" si="7"/>
        <v>0</v>
      </c>
    </row>
    <row r="482" spans="1:8" hidden="1" x14ac:dyDescent="0.35">
      <c r="A482" s="57" t="s">
        <v>2449</v>
      </c>
      <c r="B482" s="57" t="s">
        <v>2472</v>
      </c>
      <c r="C482" s="57" t="s">
        <v>2428</v>
      </c>
      <c r="D482" s="68">
        <v>425652.6979569</v>
      </c>
      <c r="E482" s="57" t="s">
        <v>2429</v>
      </c>
      <c r="F482" s="62" t="str">
        <f>INDEX('Crosswalk Particulates'!$B:$B,MATCH('2017 EPA Data'!A482,'Crosswalk Particulates'!$A:$A,0))</f>
        <v>process-other-industry</v>
      </c>
      <c r="G482" s="66">
        <f>INDEX('Crosswalk Particulates'!$E:$E,MATCH('2017 EPA Data'!$B482,'Crosswalk Particulates'!$D:$D,0))</f>
        <v>0</v>
      </c>
      <c r="H482" s="78">
        <f t="shared" si="7"/>
        <v>0</v>
      </c>
    </row>
    <row r="483" spans="1:8" hidden="1" x14ac:dyDescent="0.35">
      <c r="A483" s="57" t="s">
        <v>2511</v>
      </c>
      <c r="B483" s="57" t="s">
        <v>2487</v>
      </c>
      <c r="C483" s="57" t="s">
        <v>2428</v>
      </c>
      <c r="D483" s="68">
        <v>424609.68039700843</v>
      </c>
      <c r="E483" s="57" t="s">
        <v>2429</v>
      </c>
      <c r="F483" s="62" t="str">
        <f>INDEX('Crosswalk Particulates'!$B:$B,MATCH('2017 EPA Data'!A483,'Crosswalk Particulates'!$A:$A,0))</f>
        <v>industry-fuel-biomass</v>
      </c>
      <c r="G483" s="66">
        <f>INDEX('Crosswalk Particulates'!$E:$E,MATCH('2017 EPA Data'!$B483,'Crosswalk Particulates'!$D:$D,0))</f>
        <v>0</v>
      </c>
      <c r="H483" s="78">
        <f t="shared" si="7"/>
        <v>0</v>
      </c>
    </row>
    <row r="484" spans="1:8" hidden="1" x14ac:dyDescent="0.35">
      <c r="A484" s="57" t="s">
        <v>2496</v>
      </c>
      <c r="B484" s="57" t="s">
        <v>2553</v>
      </c>
      <c r="C484" s="57" t="s">
        <v>2428</v>
      </c>
      <c r="D484" s="68">
        <v>416363.1</v>
      </c>
      <c r="E484" s="57" t="s">
        <v>2429</v>
      </c>
      <c r="F484" s="62" t="str">
        <f>INDEX('Crosswalk Particulates'!$B:$B,MATCH('2017 EPA Data'!A484,'Crosswalk Particulates'!$A:$A,0))</f>
        <v>process-other-industry</v>
      </c>
      <c r="G484" s="66">
        <f>INDEX('Crosswalk Particulates'!$E:$E,MATCH('2017 EPA Data'!$B484,'Crosswalk Particulates'!$D:$D,0))</f>
        <v>0</v>
      </c>
      <c r="H484" s="78">
        <f t="shared" si="7"/>
        <v>0</v>
      </c>
    </row>
    <row r="485" spans="1:8" hidden="1" x14ac:dyDescent="0.35">
      <c r="A485" s="57" t="s">
        <v>2530</v>
      </c>
      <c r="B485" s="57" t="s">
        <v>2504</v>
      </c>
      <c r="C485" s="57" t="s">
        <v>2428</v>
      </c>
      <c r="D485" s="68">
        <v>413503.24722640001</v>
      </c>
      <c r="E485" s="57" t="s">
        <v>2429</v>
      </c>
      <c r="F485" s="62" t="str">
        <f>INDEX('Crosswalk Particulates'!$B:$B,MATCH('2017 EPA Data'!A485,'Crosswalk Particulates'!$A:$A,0))</f>
        <v>process-iron and steel-industry</v>
      </c>
      <c r="G485" s="66">
        <f>INDEX('Crosswalk Particulates'!$E:$E,MATCH('2017 EPA Data'!$B485,'Crosswalk Particulates'!$D:$D,0))</f>
        <v>0</v>
      </c>
      <c r="H485" s="78">
        <f t="shared" si="7"/>
        <v>0</v>
      </c>
    </row>
    <row r="486" spans="1:8" hidden="1" x14ac:dyDescent="0.35">
      <c r="A486" s="57" t="s">
        <v>2440</v>
      </c>
      <c r="B486" s="57" t="s">
        <v>2546</v>
      </c>
      <c r="C486" s="57" t="s">
        <v>2428</v>
      </c>
      <c r="D486" s="68">
        <v>412529.57846005203</v>
      </c>
      <c r="E486" s="57" t="s">
        <v>2429</v>
      </c>
      <c r="F486" s="62" t="str">
        <f>INDEX('Crosswalk Particulates'!$B:$B,MATCH('2017 EPA Data'!A486,'Crosswalk Particulates'!$A:$A,0))</f>
        <v>Other-EPA</v>
      </c>
      <c r="G486" s="66">
        <f>INDEX('Crosswalk Particulates'!$E:$E,MATCH('2017 EPA Data'!$B486,'Crosswalk Particulates'!$D:$D,0))</f>
        <v>0</v>
      </c>
      <c r="H486" s="78">
        <f t="shared" si="7"/>
        <v>0</v>
      </c>
    </row>
    <row r="487" spans="1:8" hidden="1" x14ac:dyDescent="0.35">
      <c r="A487" s="57" t="s">
        <v>2449</v>
      </c>
      <c r="B487" s="57" t="s">
        <v>2447</v>
      </c>
      <c r="C487" s="57" t="s">
        <v>2428</v>
      </c>
      <c r="D487" s="68">
        <v>411857.79581913201</v>
      </c>
      <c r="E487" s="57" t="s">
        <v>2429</v>
      </c>
      <c r="F487" s="62" t="str">
        <f>INDEX('Crosswalk Particulates'!$B:$B,MATCH('2017 EPA Data'!A487,'Crosswalk Particulates'!$A:$A,0))</f>
        <v>process-other-industry</v>
      </c>
      <c r="G487" s="66">
        <f>INDEX('Crosswalk Particulates'!$E:$E,MATCH('2017 EPA Data'!$B487,'Crosswalk Particulates'!$D:$D,0))</f>
        <v>0</v>
      </c>
      <c r="H487" s="78">
        <f t="shared" si="7"/>
        <v>0</v>
      </c>
    </row>
    <row r="488" spans="1:8" hidden="1" x14ac:dyDescent="0.35">
      <c r="A488" s="57" t="s">
        <v>2514</v>
      </c>
      <c r="B488" s="57" t="s">
        <v>2446</v>
      </c>
      <c r="C488" s="57" t="s">
        <v>2428</v>
      </c>
      <c r="D488" s="68">
        <v>409844.53453263722</v>
      </c>
      <c r="E488" s="57" t="s">
        <v>2429</v>
      </c>
      <c r="F488" s="62" t="str">
        <f>INDEX('Crosswalk Particulates'!$B:$B,MATCH('2017 EPA Data'!A488,'Crosswalk Particulates'!$A:$A,0))</f>
        <v>Transportation Sector</v>
      </c>
      <c r="G488" s="66">
        <f>INDEX('Crosswalk Particulates'!$E:$E,MATCH('2017 EPA Data'!$B488,'Crosswalk Particulates'!$D:$D,0))</f>
        <v>0</v>
      </c>
      <c r="H488" s="78">
        <f t="shared" si="7"/>
        <v>0</v>
      </c>
    </row>
    <row r="489" spans="1:8" hidden="1" x14ac:dyDescent="0.35">
      <c r="A489" s="57" t="s">
        <v>2440</v>
      </c>
      <c r="B489" s="57" t="s">
        <v>2547</v>
      </c>
      <c r="C489" s="57" t="s">
        <v>2428</v>
      </c>
      <c r="D489" s="68">
        <v>407714.0583667194</v>
      </c>
      <c r="E489" s="57" t="s">
        <v>2429</v>
      </c>
      <c r="F489" s="62" t="str">
        <f>INDEX('Crosswalk Particulates'!$B:$B,MATCH('2017 EPA Data'!A489,'Crosswalk Particulates'!$A:$A,0))</f>
        <v>Other-EPA</v>
      </c>
      <c r="G489" s="66">
        <f>INDEX('Crosswalk Particulates'!$E:$E,MATCH('2017 EPA Data'!$B489,'Crosswalk Particulates'!$D:$D,0))</f>
        <v>0</v>
      </c>
      <c r="H489" s="78">
        <f t="shared" si="7"/>
        <v>0</v>
      </c>
    </row>
    <row r="490" spans="1:8" hidden="1" x14ac:dyDescent="0.35">
      <c r="A490" s="57" t="s">
        <v>2462</v>
      </c>
      <c r="B490" s="57" t="s">
        <v>2491</v>
      </c>
      <c r="C490" s="57" t="s">
        <v>2428</v>
      </c>
      <c r="D490" s="68">
        <v>405831.69220618001</v>
      </c>
      <c r="E490" s="57" t="s">
        <v>2429</v>
      </c>
      <c r="F490" s="62" t="str">
        <f>INDEX('Crosswalk Particulates'!$B:$B,MATCH('2017 EPA Data'!A490,'Crosswalk Particulates'!$A:$A,0))</f>
        <v>industry-fuel-natural gas</v>
      </c>
      <c r="G490" s="66">
        <f>INDEX('Crosswalk Particulates'!$E:$E,MATCH('2017 EPA Data'!$B490,'Crosswalk Particulates'!$D:$D,0))</f>
        <v>0</v>
      </c>
      <c r="H490" s="78">
        <f t="shared" si="7"/>
        <v>0</v>
      </c>
    </row>
    <row r="491" spans="1:8" hidden="1" x14ac:dyDescent="0.35">
      <c r="A491" s="57" t="s">
        <v>2492</v>
      </c>
      <c r="B491" s="57" t="s">
        <v>2442</v>
      </c>
      <c r="C491" s="57" t="s">
        <v>2428</v>
      </c>
      <c r="D491" s="68">
        <v>401615.24466496892</v>
      </c>
      <c r="E491" s="57" t="s">
        <v>2429</v>
      </c>
      <c r="F491" s="62" t="str">
        <f>INDEX('Crosswalk Particulates'!$B:$B,MATCH('2017 EPA Data'!A491,'Crosswalk Particulates'!$A:$A,0))</f>
        <v>Electricity Sector</v>
      </c>
      <c r="G491" s="66">
        <f>INDEX('Crosswalk Particulates'!$E:$E,MATCH('2017 EPA Data'!$B491,'Crosswalk Particulates'!$D:$D,0))</f>
        <v>0</v>
      </c>
      <c r="H491" s="78">
        <f t="shared" si="7"/>
        <v>0</v>
      </c>
    </row>
    <row r="492" spans="1:8" hidden="1" x14ac:dyDescent="0.35">
      <c r="A492" s="57" t="s">
        <v>2440</v>
      </c>
      <c r="B492" s="57" t="s">
        <v>2531</v>
      </c>
      <c r="C492" s="57" t="s">
        <v>2428</v>
      </c>
      <c r="D492" s="68">
        <v>401293.35719953733</v>
      </c>
      <c r="E492" s="57" t="s">
        <v>2429</v>
      </c>
      <c r="F492" s="62" t="str">
        <f>INDEX('Crosswalk Particulates'!$B:$B,MATCH('2017 EPA Data'!A492,'Crosswalk Particulates'!$A:$A,0))</f>
        <v>Other-EPA</v>
      </c>
      <c r="G492" s="66">
        <f>INDEX('Crosswalk Particulates'!$E:$E,MATCH('2017 EPA Data'!$B492,'Crosswalk Particulates'!$D:$D,0))</f>
        <v>0</v>
      </c>
      <c r="H492" s="78">
        <f t="shared" si="7"/>
        <v>0</v>
      </c>
    </row>
    <row r="493" spans="1:8" hidden="1" x14ac:dyDescent="0.35">
      <c r="A493" s="57" t="s">
        <v>2440</v>
      </c>
      <c r="B493" s="57" t="s">
        <v>2548</v>
      </c>
      <c r="C493" s="57" t="s">
        <v>2428</v>
      </c>
      <c r="D493" s="68">
        <v>401293.35719953733</v>
      </c>
      <c r="E493" s="57" t="s">
        <v>2429</v>
      </c>
      <c r="F493" s="62" t="str">
        <f>INDEX('Crosswalk Particulates'!$B:$B,MATCH('2017 EPA Data'!A493,'Crosswalk Particulates'!$A:$A,0))</f>
        <v>Other-EPA</v>
      </c>
      <c r="G493" s="66">
        <f>INDEX('Crosswalk Particulates'!$E:$E,MATCH('2017 EPA Data'!$B493,'Crosswalk Particulates'!$D:$D,0))</f>
        <v>0</v>
      </c>
      <c r="H493" s="78">
        <f t="shared" si="7"/>
        <v>0</v>
      </c>
    </row>
    <row r="494" spans="1:8" hidden="1" x14ac:dyDescent="0.35">
      <c r="A494" s="57" t="s">
        <v>2440</v>
      </c>
      <c r="B494" s="57" t="s">
        <v>2541</v>
      </c>
      <c r="D494" s="68">
        <v>400479.25231959019</v>
      </c>
      <c r="E494" s="57" t="s">
        <v>2433</v>
      </c>
      <c r="F494" s="62" t="str">
        <f>INDEX('Crosswalk Particulates'!$B:$B,MATCH('2017 EPA Data'!A494,'Crosswalk Particulates'!$A:$A,0))</f>
        <v>Other-EPA</v>
      </c>
      <c r="G494" s="66">
        <f>INDEX('Crosswalk Particulates'!$E:$E,MATCH('2017 EPA Data'!$B494,'Crosswalk Particulates'!$D:$D,0))</f>
        <v>0</v>
      </c>
      <c r="H494" s="78">
        <f t="shared" si="7"/>
        <v>363309098456.50519</v>
      </c>
    </row>
    <row r="495" spans="1:8" hidden="1" x14ac:dyDescent="0.35">
      <c r="A495" s="57" t="s">
        <v>2458</v>
      </c>
      <c r="B495" s="57" t="s">
        <v>2517</v>
      </c>
      <c r="C495" s="57" t="s">
        <v>2428</v>
      </c>
      <c r="D495" s="68">
        <v>398538.57177792001</v>
      </c>
      <c r="E495" s="57" t="s">
        <v>2429</v>
      </c>
      <c r="F495" s="62" t="str">
        <f>INDEX('Crosswalk Particulates'!$B:$B,MATCH('2017 EPA Data'!A495,'Crosswalk Particulates'!$A:$A,0))</f>
        <v>process-other-industry</v>
      </c>
      <c r="G495" s="66">
        <f>INDEX('Crosswalk Particulates'!$E:$E,MATCH('2017 EPA Data'!$B495,'Crosswalk Particulates'!$D:$D,0))</f>
        <v>0</v>
      </c>
      <c r="H495" s="78">
        <f t="shared" si="7"/>
        <v>0</v>
      </c>
    </row>
    <row r="496" spans="1:8" hidden="1" x14ac:dyDescent="0.35">
      <c r="A496" s="57" t="s">
        <v>2445</v>
      </c>
      <c r="B496" s="57" t="s">
        <v>2471</v>
      </c>
      <c r="C496" s="57" t="s">
        <v>2468</v>
      </c>
      <c r="D496" s="68">
        <v>397106.86324072623</v>
      </c>
      <c r="E496" s="57" t="s">
        <v>2433</v>
      </c>
      <c r="F496" s="62" t="str">
        <f>INDEX('Crosswalk Particulates'!$B:$B,MATCH('2017 EPA Data'!A496,'Crosswalk Particulates'!$A:$A,0))</f>
        <v>Other-EPA</v>
      </c>
      <c r="G496" s="66" t="str">
        <f>INDEX('Crosswalk Particulates'!$E:$E,MATCH('2017 EPA Data'!$B496,'Crosswalk Particulates'!$D:$D,0))</f>
        <v>CO</v>
      </c>
      <c r="H496" s="78">
        <f t="shared" si="7"/>
        <v>360249714908.44342</v>
      </c>
    </row>
    <row r="497" spans="1:8" hidden="1" x14ac:dyDescent="0.35">
      <c r="A497" s="57" t="s">
        <v>2470</v>
      </c>
      <c r="B497" s="57" t="s">
        <v>2484</v>
      </c>
      <c r="C497" s="57" t="s">
        <v>2428</v>
      </c>
      <c r="D497" s="68">
        <v>395462.03729373758</v>
      </c>
      <c r="E497" s="57" t="s">
        <v>2429</v>
      </c>
      <c r="F497" s="62" t="str">
        <f>INDEX('Crosswalk Particulates'!$B:$B,MATCH('2017 EPA Data'!A497,'Crosswalk Particulates'!$A:$A,0))</f>
        <v>process-waste-industry</v>
      </c>
      <c r="G497" s="66">
        <f>INDEX('Crosswalk Particulates'!$E:$E,MATCH('2017 EPA Data'!$B497,'Crosswalk Particulates'!$D:$D,0))</f>
        <v>0</v>
      </c>
      <c r="H497" s="78">
        <f t="shared" si="7"/>
        <v>0</v>
      </c>
    </row>
    <row r="498" spans="1:8" hidden="1" x14ac:dyDescent="0.35">
      <c r="A498" s="57" t="s">
        <v>2437</v>
      </c>
      <c r="B498" s="57" t="s">
        <v>2562</v>
      </c>
      <c r="C498" s="57" t="s">
        <v>2428</v>
      </c>
      <c r="D498" s="68">
        <v>392827.87395557784</v>
      </c>
      <c r="E498" s="57" t="s">
        <v>2429</v>
      </c>
      <c r="F498" s="62" t="str">
        <f>INDEX('Crosswalk Particulates'!$B:$B,MATCH('2017 EPA Data'!A498,'Crosswalk Particulates'!$A:$A,0))</f>
        <v>Other-EPA</v>
      </c>
      <c r="G498" s="66">
        <f>INDEX('Crosswalk Particulates'!$E:$E,MATCH('2017 EPA Data'!$B498,'Crosswalk Particulates'!$D:$D,0))</f>
        <v>0</v>
      </c>
      <c r="H498" s="78">
        <f t="shared" si="7"/>
        <v>0</v>
      </c>
    </row>
    <row r="499" spans="1:8" hidden="1" x14ac:dyDescent="0.35">
      <c r="A499" s="57" t="s">
        <v>2441</v>
      </c>
      <c r="B499" s="57" t="s">
        <v>2563</v>
      </c>
      <c r="C499" s="57" t="s">
        <v>2428</v>
      </c>
      <c r="D499" s="68">
        <v>392485.14933451999</v>
      </c>
      <c r="E499" s="57" t="s">
        <v>2429</v>
      </c>
      <c r="F499" s="62" t="str">
        <f>INDEX('Crosswalk Particulates'!$B:$B,MATCH('2017 EPA Data'!A499,'Crosswalk Particulates'!$A:$A,0))</f>
        <v>process-other-industry</v>
      </c>
      <c r="G499" s="66">
        <f>INDEX('Crosswalk Particulates'!$E:$E,MATCH('2017 EPA Data'!$B499,'Crosswalk Particulates'!$D:$D,0))</f>
        <v>0</v>
      </c>
      <c r="H499" s="78">
        <f t="shared" si="7"/>
        <v>0</v>
      </c>
    </row>
    <row r="500" spans="1:8" hidden="1" x14ac:dyDescent="0.35">
      <c r="A500" s="57" t="s">
        <v>2497</v>
      </c>
      <c r="B500" s="57" t="s">
        <v>2455</v>
      </c>
      <c r="C500" s="57" t="s">
        <v>2428</v>
      </c>
      <c r="D500" s="68">
        <v>384463.42169120308</v>
      </c>
      <c r="E500" s="57" t="s">
        <v>2429</v>
      </c>
      <c r="F500" s="62" t="str">
        <f>INDEX('Crosswalk Particulates'!$B:$B,MATCH('2017 EPA Data'!A500,'Crosswalk Particulates'!$A:$A,0))</f>
        <v>process-other-industry</v>
      </c>
      <c r="G500" s="66">
        <f>INDEX('Crosswalk Particulates'!$E:$E,MATCH('2017 EPA Data'!$B500,'Crosswalk Particulates'!$D:$D,0))</f>
        <v>0</v>
      </c>
      <c r="H500" s="78">
        <f t="shared" si="7"/>
        <v>0</v>
      </c>
    </row>
    <row r="501" spans="1:8" hidden="1" x14ac:dyDescent="0.35">
      <c r="A501" s="57" t="s">
        <v>2437</v>
      </c>
      <c r="B501" s="57" t="s">
        <v>2564</v>
      </c>
      <c r="C501" s="57" t="s">
        <v>2428</v>
      </c>
      <c r="D501" s="68">
        <v>383967.0941551631</v>
      </c>
      <c r="E501" s="57" t="s">
        <v>2429</v>
      </c>
      <c r="F501" s="62" t="str">
        <f>INDEX('Crosswalk Particulates'!$B:$B,MATCH('2017 EPA Data'!A501,'Crosswalk Particulates'!$A:$A,0))</f>
        <v>Other-EPA</v>
      </c>
      <c r="G501" s="66">
        <f>INDEX('Crosswalk Particulates'!$E:$E,MATCH('2017 EPA Data'!$B501,'Crosswalk Particulates'!$D:$D,0))</f>
        <v>0</v>
      </c>
      <c r="H501" s="78">
        <f t="shared" si="7"/>
        <v>0</v>
      </c>
    </row>
    <row r="502" spans="1:8" hidden="1" x14ac:dyDescent="0.35">
      <c r="A502" s="57" t="s">
        <v>2437</v>
      </c>
      <c r="B502" s="57" t="s">
        <v>2565</v>
      </c>
      <c r="C502" s="57" t="s">
        <v>2428</v>
      </c>
      <c r="D502" s="68">
        <v>383967.0941551631</v>
      </c>
      <c r="E502" s="57" t="s">
        <v>2429</v>
      </c>
      <c r="F502" s="62" t="str">
        <f>INDEX('Crosswalk Particulates'!$B:$B,MATCH('2017 EPA Data'!A502,'Crosswalk Particulates'!$A:$A,0))</f>
        <v>Other-EPA</v>
      </c>
      <c r="G502" s="66">
        <f>INDEX('Crosswalk Particulates'!$E:$E,MATCH('2017 EPA Data'!$B502,'Crosswalk Particulates'!$D:$D,0))</f>
        <v>0</v>
      </c>
      <c r="H502" s="78">
        <f t="shared" si="7"/>
        <v>0</v>
      </c>
    </row>
    <row r="503" spans="1:8" hidden="1" x14ac:dyDescent="0.35">
      <c r="A503" s="57" t="s">
        <v>2480</v>
      </c>
      <c r="B503" s="57" t="s">
        <v>2444</v>
      </c>
      <c r="C503" s="57" t="s">
        <v>2428</v>
      </c>
      <c r="D503" s="68">
        <v>383864.46180598385</v>
      </c>
      <c r="E503" s="57" t="s">
        <v>2429</v>
      </c>
      <c r="F503" s="62" t="str">
        <f>INDEX('Crosswalk Particulates'!$B:$B,MATCH('2017 EPA Data'!A503,'Crosswalk Particulates'!$A:$A,0))</f>
        <v>Transportation Sector</v>
      </c>
      <c r="G503" s="66">
        <f>INDEX('Crosswalk Particulates'!$E:$E,MATCH('2017 EPA Data'!$B503,'Crosswalk Particulates'!$D:$D,0))</f>
        <v>0</v>
      </c>
      <c r="H503" s="78">
        <f t="shared" si="7"/>
        <v>0</v>
      </c>
    </row>
    <row r="504" spans="1:8" hidden="1" x14ac:dyDescent="0.35">
      <c r="A504" s="57" t="s">
        <v>2489</v>
      </c>
      <c r="B504" s="57" t="s">
        <v>2451</v>
      </c>
      <c r="C504" s="57" t="s">
        <v>2428</v>
      </c>
      <c r="D504" s="68">
        <v>383664.24993742001</v>
      </c>
      <c r="E504" s="57" t="s">
        <v>2429</v>
      </c>
      <c r="F504" s="62" t="str">
        <f>INDEX('Crosswalk Particulates'!$B:$B,MATCH('2017 EPA Data'!A504,'Crosswalk Particulates'!$A:$A,0))</f>
        <v>process-chemicals-industry</v>
      </c>
      <c r="G504" s="66">
        <f>INDEX('Crosswalk Particulates'!$E:$E,MATCH('2017 EPA Data'!$B504,'Crosswalk Particulates'!$D:$D,0))</f>
        <v>0</v>
      </c>
      <c r="H504" s="78">
        <f t="shared" si="7"/>
        <v>0</v>
      </c>
    </row>
    <row r="505" spans="1:8" hidden="1" x14ac:dyDescent="0.35">
      <c r="A505" s="57" t="s">
        <v>2463</v>
      </c>
      <c r="B505" s="57" t="s">
        <v>2442</v>
      </c>
      <c r="C505" s="57" t="s">
        <v>2428</v>
      </c>
      <c r="D505" s="68">
        <v>379439.68243105302</v>
      </c>
      <c r="E505" s="57" t="s">
        <v>2429</v>
      </c>
      <c r="F505" s="62" t="str">
        <f>INDEX('Crosswalk Particulates'!$B:$B,MATCH('2017 EPA Data'!A505,'Crosswalk Particulates'!$A:$A,0))</f>
        <v>process-agriculture-industry</v>
      </c>
      <c r="G505" s="66">
        <f>INDEX('Crosswalk Particulates'!$E:$E,MATCH('2017 EPA Data'!$B505,'Crosswalk Particulates'!$D:$D,0))</f>
        <v>0</v>
      </c>
      <c r="H505" s="78">
        <f t="shared" si="7"/>
        <v>0</v>
      </c>
    </row>
    <row r="506" spans="1:8" hidden="1" x14ac:dyDescent="0.35">
      <c r="A506" s="57" t="s">
        <v>2566</v>
      </c>
      <c r="B506" s="57" t="s">
        <v>2491</v>
      </c>
      <c r="C506" s="57" t="s">
        <v>2428</v>
      </c>
      <c r="D506" s="68">
        <v>378268.47908418003</v>
      </c>
      <c r="E506" s="57" t="s">
        <v>2429</v>
      </c>
      <c r="F506" s="62" t="str">
        <f>INDEX('Crosswalk Particulates'!$B:$B,MATCH('2017 EPA Data'!A506,'Crosswalk Particulates'!$A:$A,0))</f>
        <v>Commercial Buildings Sector</v>
      </c>
      <c r="G506" s="66">
        <f>INDEX('Crosswalk Particulates'!$E:$E,MATCH('2017 EPA Data'!$B506,'Crosswalk Particulates'!$D:$D,0))</f>
        <v>0</v>
      </c>
      <c r="H506" s="78">
        <f t="shared" si="7"/>
        <v>0</v>
      </c>
    </row>
    <row r="507" spans="1:8" hidden="1" x14ac:dyDescent="0.35">
      <c r="A507" s="57" t="s">
        <v>2440</v>
      </c>
      <c r="B507" s="57" t="s">
        <v>2545</v>
      </c>
      <c r="D507" s="68">
        <v>377527.99746313901</v>
      </c>
      <c r="E507" s="57" t="s">
        <v>2433</v>
      </c>
      <c r="F507" s="62" t="str">
        <f>INDEX('Crosswalk Particulates'!$B:$B,MATCH('2017 EPA Data'!A507,'Crosswalk Particulates'!$A:$A,0))</f>
        <v>Other-EPA</v>
      </c>
      <c r="G507" s="66" t="str">
        <f>INDEX('Crosswalk Particulates'!$E:$E,MATCH('2017 EPA Data'!$B507,'Crosswalk Particulates'!$D:$D,0))</f>
        <v>OC</v>
      </c>
      <c r="H507" s="78">
        <f t="shared" si="7"/>
        <v>342488045525.43213</v>
      </c>
    </row>
    <row r="508" spans="1:8" hidden="1" x14ac:dyDescent="0.35">
      <c r="A508" s="57" t="s">
        <v>2489</v>
      </c>
      <c r="B508" s="57" t="s">
        <v>2487</v>
      </c>
      <c r="C508" s="57" t="s">
        <v>2428</v>
      </c>
      <c r="D508" s="68">
        <v>376883.87263396481</v>
      </c>
      <c r="E508" s="57" t="s">
        <v>2429</v>
      </c>
      <c r="F508" s="62" t="str">
        <f>INDEX('Crosswalk Particulates'!$B:$B,MATCH('2017 EPA Data'!A508,'Crosswalk Particulates'!$A:$A,0))</f>
        <v>process-chemicals-industry</v>
      </c>
      <c r="G508" s="66">
        <f>INDEX('Crosswalk Particulates'!$E:$E,MATCH('2017 EPA Data'!$B508,'Crosswalk Particulates'!$D:$D,0))</f>
        <v>0</v>
      </c>
      <c r="H508" s="78">
        <f t="shared" si="7"/>
        <v>0</v>
      </c>
    </row>
    <row r="509" spans="1:8" hidden="1" x14ac:dyDescent="0.35">
      <c r="A509" s="57" t="s">
        <v>2512</v>
      </c>
      <c r="B509" s="57" t="s">
        <v>2567</v>
      </c>
      <c r="C509" s="57" t="s">
        <v>2428</v>
      </c>
      <c r="D509" s="68">
        <v>373658.16733619262</v>
      </c>
      <c r="E509" s="57" t="s">
        <v>2429</v>
      </c>
      <c r="F509" s="62" t="str">
        <f>INDEX('Crosswalk Particulates'!$B:$B,MATCH('2017 EPA Data'!A509,'Crosswalk Particulates'!$A:$A,0))</f>
        <v>Commercial Buildings Sector</v>
      </c>
      <c r="G509" s="66">
        <f>INDEX('Crosswalk Particulates'!$E:$E,MATCH('2017 EPA Data'!$B509,'Crosswalk Particulates'!$D:$D,0))</f>
        <v>0</v>
      </c>
      <c r="H509" s="78">
        <f t="shared" si="7"/>
        <v>0</v>
      </c>
    </row>
    <row r="510" spans="1:8" hidden="1" x14ac:dyDescent="0.35">
      <c r="A510" s="57" t="s">
        <v>2430</v>
      </c>
      <c r="B510" s="57" t="s">
        <v>2568</v>
      </c>
      <c r="D510" s="68">
        <v>373242.02</v>
      </c>
      <c r="E510" s="57" t="s">
        <v>2429</v>
      </c>
      <c r="F510" s="62" t="str">
        <f>INDEX('Crosswalk Particulates'!$B:$B,MATCH('2017 EPA Data'!A510,'Crosswalk Particulates'!$A:$A,0))</f>
        <v>process-other-industry</v>
      </c>
      <c r="G510" s="66">
        <f>INDEX('Crosswalk Particulates'!$E:$E,MATCH('2017 EPA Data'!$B510,'Crosswalk Particulates'!$D:$D,0))</f>
        <v>0</v>
      </c>
      <c r="H510" s="78">
        <f t="shared" si="7"/>
        <v>0</v>
      </c>
    </row>
    <row r="511" spans="1:8" hidden="1" x14ac:dyDescent="0.35">
      <c r="A511" s="57" t="s">
        <v>2434</v>
      </c>
      <c r="B511" s="57" t="s">
        <v>2539</v>
      </c>
      <c r="C511" s="57" t="s">
        <v>2428</v>
      </c>
      <c r="D511" s="68">
        <v>372908.76623188733</v>
      </c>
      <c r="E511" s="57" t="s">
        <v>2429</v>
      </c>
      <c r="F511" s="62" t="str">
        <f>INDEX('Crosswalk Particulates'!$B:$B,MATCH('2017 EPA Data'!A511,'Crosswalk Particulates'!$A:$A,0))</f>
        <v>Transportation Sector</v>
      </c>
      <c r="G511" s="66">
        <f>INDEX('Crosswalk Particulates'!$E:$E,MATCH('2017 EPA Data'!$B511,'Crosswalk Particulates'!$D:$D,0))</f>
        <v>0</v>
      </c>
      <c r="H511" s="78">
        <f t="shared" si="7"/>
        <v>0</v>
      </c>
    </row>
    <row r="512" spans="1:8" hidden="1" x14ac:dyDescent="0.35">
      <c r="A512" s="57" t="s">
        <v>2489</v>
      </c>
      <c r="B512" s="57" t="s">
        <v>2455</v>
      </c>
      <c r="C512" s="57" t="s">
        <v>2428</v>
      </c>
      <c r="D512" s="68">
        <v>372450.58278702141</v>
      </c>
      <c r="E512" s="57" t="s">
        <v>2429</v>
      </c>
      <c r="F512" s="62" t="str">
        <f>INDEX('Crosswalk Particulates'!$B:$B,MATCH('2017 EPA Data'!A512,'Crosswalk Particulates'!$A:$A,0))</f>
        <v>process-chemicals-industry</v>
      </c>
      <c r="G512" s="66">
        <f>INDEX('Crosswalk Particulates'!$E:$E,MATCH('2017 EPA Data'!$B512,'Crosswalk Particulates'!$D:$D,0))</f>
        <v>0</v>
      </c>
      <c r="H512" s="78">
        <f t="shared" si="7"/>
        <v>0</v>
      </c>
    </row>
    <row r="513" spans="1:8" hidden="1" x14ac:dyDescent="0.35">
      <c r="A513" s="57" t="s">
        <v>2464</v>
      </c>
      <c r="B513" s="57" t="s">
        <v>2569</v>
      </c>
      <c r="C513" s="57" t="s">
        <v>2428</v>
      </c>
      <c r="D513" s="68">
        <v>371734.27050839254</v>
      </c>
      <c r="E513" s="57" t="s">
        <v>2429</v>
      </c>
      <c r="F513" s="62" t="str">
        <f>INDEX('Crosswalk Particulates'!$B:$B,MATCH('2017 EPA Data'!A513,'Crosswalk Particulates'!$A:$A,0))</f>
        <v>process-other-industry</v>
      </c>
      <c r="G513" s="66">
        <f>INDEX('Crosswalk Particulates'!$E:$E,MATCH('2017 EPA Data'!$B513,'Crosswalk Particulates'!$D:$D,0))</f>
        <v>0</v>
      </c>
      <c r="H513" s="78">
        <f t="shared" si="7"/>
        <v>0</v>
      </c>
    </row>
    <row r="514" spans="1:8" hidden="1" x14ac:dyDescent="0.35">
      <c r="A514" s="57" t="s">
        <v>2430</v>
      </c>
      <c r="B514" s="57" t="s">
        <v>2570</v>
      </c>
      <c r="C514" s="57" t="s">
        <v>2428</v>
      </c>
      <c r="D514" s="68">
        <v>371664.66084249906</v>
      </c>
      <c r="E514" s="57" t="s">
        <v>2429</v>
      </c>
      <c r="F514" s="62" t="str">
        <f>INDEX('Crosswalk Particulates'!$B:$B,MATCH('2017 EPA Data'!A514,'Crosswalk Particulates'!$A:$A,0))</f>
        <v>process-other-industry</v>
      </c>
      <c r="G514" s="66">
        <f>INDEX('Crosswalk Particulates'!$E:$E,MATCH('2017 EPA Data'!$B514,'Crosswalk Particulates'!$D:$D,0))</f>
        <v>0</v>
      </c>
      <c r="H514" s="78">
        <f t="shared" si="7"/>
        <v>0</v>
      </c>
    </row>
    <row r="515" spans="1:8" hidden="1" x14ac:dyDescent="0.35">
      <c r="A515" s="57" t="s">
        <v>2511</v>
      </c>
      <c r="B515" s="57" t="s">
        <v>2488</v>
      </c>
      <c r="C515" s="57" t="s">
        <v>2428</v>
      </c>
      <c r="D515" s="68">
        <v>367182.27920387039</v>
      </c>
      <c r="E515" s="57" t="s">
        <v>2429</v>
      </c>
      <c r="F515" s="62" t="str">
        <f>INDEX('Crosswalk Particulates'!$B:$B,MATCH('2017 EPA Data'!A515,'Crosswalk Particulates'!$A:$A,0))</f>
        <v>industry-fuel-biomass</v>
      </c>
      <c r="G515" s="66">
        <f>INDEX('Crosswalk Particulates'!$E:$E,MATCH('2017 EPA Data'!$B515,'Crosswalk Particulates'!$D:$D,0))</f>
        <v>0</v>
      </c>
      <c r="H515" s="78">
        <f t="shared" si="7"/>
        <v>0</v>
      </c>
    </row>
    <row r="516" spans="1:8" hidden="1" x14ac:dyDescent="0.35">
      <c r="A516" s="57" t="s">
        <v>2458</v>
      </c>
      <c r="B516" s="57" t="s">
        <v>2571</v>
      </c>
      <c r="C516" s="57" t="s">
        <v>2428</v>
      </c>
      <c r="D516" s="68">
        <v>366547.37693025399</v>
      </c>
      <c r="E516" s="57" t="s">
        <v>2429</v>
      </c>
      <c r="F516" s="62" t="str">
        <f>INDEX('Crosswalk Particulates'!$B:$B,MATCH('2017 EPA Data'!A516,'Crosswalk Particulates'!$A:$A,0))</f>
        <v>process-other-industry</v>
      </c>
      <c r="G516" s="66">
        <f>INDEX('Crosswalk Particulates'!$E:$E,MATCH('2017 EPA Data'!$B516,'Crosswalk Particulates'!$D:$D,0))</f>
        <v>0</v>
      </c>
      <c r="H516" s="78">
        <f t="shared" ref="H516:H579" si="8">IF(E516="TON",D516/metricton_to_shortton,0)*10^6</f>
        <v>0</v>
      </c>
    </row>
    <row r="517" spans="1:8" hidden="1" x14ac:dyDescent="0.35">
      <c r="A517" s="57" t="s">
        <v>2511</v>
      </c>
      <c r="B517" s="57" t="s">
        <v>2439</v>
      </c>
      <c r="C517" s="57" t="s">
        <v>2428</v>
      </c>
      <c r="D517" s="68">
        <v>363584.91461531655</v>
      </c>
      <c r="E517" s="57" t="s">
        <v>2429</v>
      </c>
      <c r="F517" s="62" t="str">
        <f>INDEX('Crosswalk Particulates'!$B:$B,MATCH('2017 EPA Data'!A517,'Crosswalk Particulates'!$A:$A,0))</f>
        <v>industry-fuel-biomass</v>
      </c>
      <c r="G517" s="66">
        <f>INDEX('Crosswalk Particulates'!$E:$E,MATCH('2017 EPA Data'!$B517,'Crosswalk Particulates'!$D:$D,0))</f>
        <v>0</v>
      </c>
      <c r="H517" s="78">
        <f t="shared" si="8"/>
        <v>0</v>
      </c>
    </row>
    <row r="518" spans="1:8" hidden="1" x14ac:dyDescent="0.35">
      <c r="A518" s="57" t="s">
        <v>2456</v>
      </c>
      <c r="B518" s="57" t="s">
        <v>2471</v>
      </c>
      <c r="C518" s="57" t="s">
        <v>2468</v>
      </c>
      <c r="D518" s="68">
        <v>359597.10743618716</v>
      </c>
      <c r="E518" s="57" t="s">
        <v>2433</v>
      </c>
      <c r="F518" s="62" t="str">
        <f>INDEX('Crosswalk Particulates'!$B:$B,MATCH('2017 EPA Data'!A518,'Crosswalk Particulates'!$A:$A,0))</f>
        <v>Transportation Sector</v>
      </c>
      <c r="G518" s="66" t="str">
        <f>INDEX('Crosswalk Particulates'!$E:$E,MATCH('2017 EPA Data'!$B518,'Crosswalk Particulates'!$D:$D,0))</f>
        <v>CO</v>
      </c>
      <c r="H518" s="78">
        <f t="shared" si="8"/>
        <v>326221396373.24091</v>
      </c>
    </row>
    <row r="519" spans="1:8" hidden="1" x14ac:dyDescent="0.35">
      <c r="A519" s="57" t="s">
        <v>2452</v>
      </c>
      <c r="B519" s="57" t="s">
        <v>2455</v>
      </c>
      <c r="C519" s="57" t="s">
        <v>2428</v>
      </c>
      <c r="D519" s="68">
        <v>357847.1813788478</v>
      </c>
      <c r="E519" s="57" t="s">
        <v>2429</v>
      </c>
      <c r="F519" s="62" t="str">
        <f>INDEX('Crosswalk Particulates'!$B:$B,MATCH('2017 EPA Data'!A519,'Crosswalk Particulates'!$A:$A,0))</f>
        <v>Transportation Sector</v>
      </c>
      <c r="G519" s="66">
        <f>INDEX('Crosswalk Particulates'!$E:$E,MATCH('2017 EPA Data'!$B519,'Crosswalk Particulates'!$D:$D,0))</f>
        <v>0</v>
      </c>
      <c r="H519" s="78">
        <f t="shared" si="8"/>
        <v>0</v>
      </c>
    </row>
    <row r="520" spans="1:8" hidden="1" x14ac:dyDescent="0.35">
      <c r="A520" s="57" t="s">
        <v>2489</v>
      </c>
      <c r="B520" s="57" t="s">
        <v>2505</v>
      </c>
      <c r="C520" s="57" t="s">
        <v>2428</v>
      </c>
      <c r="D520" s="68">
        <v>357164.21474180999</v>
      </c>
      <c r="E520" s="57" t="s">
        <v>2429</v>
      </c>
      <c r="F520" s="62" t="str">
        <f>INDEX('Crosswalk Particulates'!$B:$B,MATCH('2017 EPA Data'!A520,'Crosswalk Particulates'!$A:$A,0))</f>
        <v>process-chemicals-industry</v>
      </c>
      <c r="G520" s="66">
        <f>INDEX('Crosswalk Particulates'!$E:$E,MATCH('2017 EPA Data'!$B520,'Crosswalk Particulates'!$D:$D,0))</f>
        <v>0</v>
      </c>
      <c r="H520" s="78">
        <f t="shared" si="8"/>
        <v>0</v>
      </c>
    </row>
    <row r="521" spans="1:8" hidden="1" x14ac:dyDescent="0.35">
      <c r="A521" s="57" t="s">
        <v>2452</v>
      </c>
      <c r="B521" s="57" t="s">
        <v>2442</v>
      </c>
      <c r="C521" s="57" t="s">
        <v>2428</v>
      </c>
      <c r="D521" s="68">
        <v>355494.43216850661</v>
      </c>
      <c r="E521" s="57" t="s">
        <v>2429</v>
      </c>
      <c r="F521" s="62" t="str">
        <f>INDEX('Crosswalk Particulates'!$B:$B,MATCH('2017 EPA Data'!A521,'Crosswalk Particulates'!$A:$A,0))</f>
        <v>Transportation Sector</v>
      </c>
      <c r="G521" s="66">
        <f>INDEX('Crosswalk Particulates'!$E:$E,MATCH('2017 EPA Data'!$B521,'Crosswalk Particulates'!$D:$D,0))</f>
        <v>0</v>
      </c>
      <c r="H521" s="78">
        <f t="shared" si="8"/>
        <v>0</v>
      </c>
    </row>
    <row r="522" spans="1:8" hidden="1" x14ac:dyDescent="0.35">
      <c r="A522" s="57" t="s">
        <v>2456</v>
      </c>
      <c r="B522" s="57" t="s">
        <v>2515</v>
      </c>
      <c r="C522" s="57" t="s">
        <v>2428</v>
      </c>
      <c r="D522" s="68">
        <v>354958.05055962258</v>
      </c>
      <c r="E522" s="57" t="s">
        <v>2429</v>
      </c>
      <c r="F522" s="62" t="str">
        <f>INDEX('Crosswalk Particulates'!$B:$B,MATCH('2017 EPA Data'!A522,'Crosswalk Particulates'!$A:$A,0))</f>
        <v>Transportation Sector</v>
      </c>
      <c r="G522" s="66">
        <f>INDEX('Crosswalk Particulates'!$E:$E,MATCH('2017 EPA Data'!$B522,'Crosswalk Particulates'!$D:$D,0))</f>
        <v>0</v>
      </c>
      <c r="H522" s="78">
        <f t="shared" si="8"/>
        <v>0</v>
      </c>
    </row>
    <row r="523" spans="1:8" hidden="1" x14ac:dyDescent="0.35">
      <c r="A523" s="57" t="s">
        <v>2566</v>
      </c>
      <c r="B523" s="57" t="s">
        <v>2427</v>
      </c>
      <c r="C523" s="57" t="s">
        <v>2428</v>
      </c>
      <c r="D523" s="68">
        <v>353015</v>
      </c>
      <c r="E523" s="57" t="s">
        <v>2429</v>
      </c>
      <c r="F523" s="62" t="str">
        <f>INDEX('Crosswalk Particulates'!$B:$B,MATCH('2017 EPA Data'!A523,'Crosswalk Particulates'!$A:$A,0))</f>
        <v>Commercial Buildings Sector</v>
      </c>
      <c r="G523" s="66">
        <f>INDEX('Crosswalk Particulates'!$E:$E,MATCH('2017 EPA Data'!$B523,'Crosswalk Particulates'!$D:$D,0))</f>
        <v>0</v>
      </c>
      <c r="H523" s="78">
        <f t="shared" si="8"/>
        <v>0</v>
      </c>
    </row>
    <row r="524" spans="1:8" hidden="1" x14ac:dyDescent="0.35">
      <c r="A524" s="57" t="s">
        <v>2466</v>
      </c>
      <c r="B524" s="57" t="s">
        <v>2467</v>
      </c>
      <c r="C524" s="57" t="s">
        <v>2468</v>
      </c>
      <c r="D524" s="68">
        <v>345826.30378359166</v>
      </c>
      <c r="E524" s="57" t="s">
        <v>2433</v>
      </c>
      <c r="F524" s="62" t="str">
        <f>INDEX('Crosswalk Particulates'!$B:$B,MATCH('2017 EPA Data'!A524,'Crosswalk Particulates'!$A:$A,0))</f>
        <v>process-other-industry</v>
      </c>
      <c r="G524" s="66" t="str">
        <f>INDEX('Crosswalk Particulates'!$E:$E,MATCH('2017 EPA Data'!$B524,'Crosswalk Particulates'!$D:$D,0))</f>
        <v>VOC</v>
      </c>
      <c r="H524" s="78">
        <f t="shared" si="8"/>
        <v>313728718585.14551</v>
      </c>
    </row>
    <row r="525" spans="1:8" hidden="1" x14ac:dyDescent="0.35">
      <c r="A525" s="57" t="s">
        <v>2512</v>
      </c>
      <c r="B525" s="57" t="s">
        <v>2442</v>
      </c>
      <c r="C525" s="57" t="s">
        <v>2428</v>
      </c>
      <c r="D525" s="68">
        <v>344635.84260115999</v>
      </c>
      <c r="E525" s="57" t="s">
        <v>2429</v>
      </c>
      <c r="F525" s="62" t="str">
        <f>INDEX('Crosswalk Particulates'!$B:$B,MATCH('2017 EPA Data'!A525,'Crosswalk Particulates'!$A:$A,0))</f>
        <v>Commercial Buildings Sector</v>
      </c>
      <c r="G525" s="66">
        <f>INDEX('Crosswalk Particulates'!$E:$E,MATCH('2017 EPA Data'!$B525,'Crosswalk Particulates'!$D:$D,0))</f>
        <v>0</v>
      </c>
      <c r="H525" s="78">
        <f t="shared" si="8"/>
        <v>0</v>
      </c>
    </row>
    <row r="526" spans="1:8" hidden="1" x14ac:dyDescent="0.35">
      <c r="A526" s="57" t="s">
        <v>2462</v>
      </c>
      <c r="B526" s="57" t="s">
        <v>2471</v>
      </c>
      <c r="C526" s="57" t="s">
        <v>2468</v>
      </c>
      <c r="D526" s="68">
        <v>342525.04536975268</v>
      </c>
      <c r="E526" s="57" t="s">
        <v>2433</v>
      </c>
      <c r="F526" s="62" t="str">
        <f>INDEX('Crosswalk Particulates'!$B:$B,MATCH('2017 EPA Data'!A526,'Crosswalk Particulates'!$A:$A,0))</f>
        <v>industry-fuel-natural gas</v>
      </c>
      <c r="G526" s="66" t="str">
        <f>INDEX('Crosswalk Particulates'!$E:$E,MATCH('2017 EPA Data'!$B526,'Crosswalk Particulates'!$D:$D,0))</f>
        <v>CO</v>
      </c>
      <c r="H526" s="78">
        <f t="shared" si="8"/>
        <v>310733863767.68121</v>
      </c>
    </row>
    <row r="527" spans="1:8" hidden="1" x14ac:dyDescent="0.35">
      <c r="A527" s="57" t="s">
        <v>2458</v>
      </c>
      <c r="B527" s="57" t="s">
        <v>2479</v>
      </c>
      <c r="C527" s="57" t="s">
        <v>2428</v>
      </c>
      <c r="D527" s="68">
        <v>342475.75960335002</v>
      </c>
      <c r="E527" s="57" t="s">
        <v>2429</v>
      </c>
      <c r="F527" s="62" t="str">
        <f>INDEX('Crosswalk Particulates'!$B:$B,MATCH('2017 EPA Data'!A527,'Crosswalk Particulates'!$A:$A,0))</f>
        <v>process-other-industry</v>
      </c>
      <c r="G527" s="66">
        <f>INDEX('Crosswalk Particulates'!$E:$E,MATCH('2017 EPA Data'!$B527,'Crosswalk Particulates'!$D:$D,0))</f>
        <v>0</v>
      </c>
      <c r="H527" s="78">
        <f t="shared" si="8"/>
        <v>0</v>
      </c>
    </row>
    <row r="528" spans="1:8" hidden="1" x14ac:dyDescent="0.35">
      <c r="A528" s="57" t="s">
        <v>2460</v>
      </c>
      <c r="B528" s="57" t="s">
        <v>2501</v>
      </c>
      <c r="C528" s="57" t="s">
        <v>2468</v>
      </c>
      <c r="D528" s="68">
        <v>338916.22430689953</v>
      </c>
      <c r="E528" s="57" t="s">
        <v>2433</v>
      </c>
      <c r="F528" s="62" t="str">
        <f>INDEX('Crosswalk Particulates'!$B:$B,MATCH('2017 EPA Data'!A528,'Crosswalk Particulates'!$A:$A,0))</f>
        <v>Residential Buildings Sector</v>
      </c>
      <c r="G528" s="66" t="str">
        <f>INDEX('Crosswalk Particulates'!$E:$E,MATCH('2017 EPA Data'!$B528,'Crosswalk Particulates'!$D:$D,0))</f>
        <v>PM10</v>
      </c>
      <c r="H528" s="78">
        <f t="shared" si="8"/>
        <v>307459992476.61688</v>
      </c>
    </row>
    <row r="529" spans="1:8" hidden="1" x14ac:dyDescent="0.35">
      <c r="A529" s="57" t="s">
        <v>2430</v>
      </c>
      <c r="B529" s="57" t="s">
        <v>2490</v>
      </c>
      <c r="C529" s="57" t="s">
        <v>2428</v>
      </c>
      <c r="D529" s="68">
        <v>338873.57379264</v>
      </c>
      <c r="E529" s="57" t="s">
        <v>2429</v>
      </c>
      <c r="F529" s="62" t="str">
        <f>INDEX('Crosswalk Particulates'!$B:$B,MATCH('2017 EPA Data'!A529,'Crosswalk Particulates'!$A:$A,0))</f>
        <v>process-other-industry</v>
      </c>
      <c r="G529" s="66">
        <f>INDEX('Crosswalk Particulates'!$E:$E,MATCH('2017 EPA Data'!$B529,'Crosswalk Particulates'!$D:$D,0))</f>
        <v>0</v>
      </c>
      <c r="H529" s="78">
        <f t="shared" si="8"/>
        <v>0</v>
      </c>
    </row>
    <row r="530" spans="1:8" hidden="1" x14ac:dyDescent="0.35">
      <c r="A530" s="57" t="s">
        <v>2476</v>
      </c>
      <c r="B530" s="57" t="s">
        <v>2446</v>
      </c>
      <c r="C530" s="57" t="s">
        <v>2428</v>
      </c>
      <c r="D530" s="68">
        <v>338180.34441989998</v>
      </c>
      <c r="E530" s="57" t="s">
        <v>2429</v>
      </c>
      <c r="F530" s="62" t="str">
        <f>INDEX('Crosswalk Particulates'!$B:$B,MATCH('2017 EPA Data'!A530,'Crosswalk Particulates'!$A:$A,0))</f>
        <v>Electricity Sector</v>
      </c>
      <c r="G530" s="66">
        <f>INDEX('Crosswalk Particulates'!$E:$E,MATCH('2017 EPA Data'!$B530,'Crosswalk Particulates'!$D:$D,0))</f>
        <v>0</v>
      </c>
      <c r="H530" s="78">
        <f t="shared" si="8"/>
        <v>0</v>
      </c>
    </row>
    <row r="531" spans="1:8" hidden="1" x14ac:dyDescent="0.35">
      <c r="A531" s="57" t="s">
        <v>2430</v>
      </c>
      <c r="B531" s="57" t="s">
        <v>2451</v>
      </c>
      <c r="C531" s="57" t="s">
        <v>2428</v>
      </c>
      <c r="D531" s="68">
        <v>337950.27921170602</v>
      </c>
      <c r="E531" s="57" t="s">
        <v>2429</v>
      </c>
      <c r="F531" s="62" t="str">
        <f>INDEX('Crosswalk Particulates'!$B:$B,MATCH('2017 EPA Data'!A531,'Crosswalk Particulates'!$A:$A,0))</f>
        <v>process-other-industry</v>
      </c>
      <c r="G531" s="66">
        <f>INDEX('Crosswalk Particulates'!$E:$E,MATCH('2017 EPA Data'!$B531,'Crosswalk Particulates'!$D:$D,0))</f>
        <v>0</v>
      </c>
      <c r="H531" s="78">
        <f t="shared" si="8"/>
        <v>0</v>
      </c>
    </row>
    <row r="532" spans="1:8" hidden="1" x14ac:dyDescent="0.35">
      <c r="A532" s="57" t="s">
        <v>2461</v>
      </c>
      <c r="B532" s="57" t="s">
        <v>2467</v>
      </c>
      <c r="C532" s="57" t="s">
        <v>2468</v>
      </c>
      <c r="D532" s="68">
        <v>337414.75125989999</v>
      </c>
      <c r="E532" s="57" t="s">
        <v>2433</v>
      </c>
      <c r="F532" s="62" t="str">
        <f>INDEX('Crosswalk Particulates'!$B:$B,MATCH('2017 EPA Data'!A532,'Crosswalk Particulates'!$A:$A,0))</f>
        <v>process-other-industry</v>
      </c>
      <c r="G532" s="66" t="str">
        <f>INDEX('Crosswalk Particulates'!$E:$E,MATCH('2017 EPA Data'!$B532,'Crosswalk Particulates'!$D:$D,0))</f>
        <v>VOC</v>
      </c>
      <c r="H532" s="78">
        <f t="shared" si="8"/>
        <v>306097877420.96143</v>
      </c>
    </row>
    <row r="533" spans="1:8" hidden="1" x14ac:dyDescent="0.35">
      <c r="A533" s="57" t="s">
        <v>2460</v>
      </c>
      <c r="B533" s="57" t="s">
        <v>2521</v>
      </c>
      <c r="C533" s="57" t="s">
        <v>2468</v>
      </c>
      <c r="D533" s="68">
        <v>337310.15537774743</v>
      </c>
      <c r="E533" s="57" t="s">
        <v>2433</v>
      </c>
      <c r="F533" s="62" t="str">
        <f>INDEX('Crosswalk Particulates'!$B:$B,MATCH('2017 EPA Data'!A533,'Crosswalk Particulates'!$A:$A,0))</f>
        <v>Residential Buildings Sector</v>
      </c>
      <c r="G533" s="66" t="str">
        <f>INDEX('Crosswalk Particulates'!$E:$E,MATCH('2017 EPA Data'!$B533,'Crosswalk Particulates'!$D:$D,0))</f>
        <v>PM25</v>
      </c>
      <c r="H533" s="78">
        <f t="shared" si="8"/>
        <v>306002989519.96033</v>
      </c>
    </row>
    <row r="534" spans="1:8" hidden="1" x14ac:dyDescent="0.35">
      <c r="A534" s="57" t="s">
        <v>2497</v>
      </c>
      <c r="B534" s="57" t="s">
        <v>2469</v>
      </c>
      <c r="C534" s="57" t="s">
        <v>2428</v>
      </c>
      <c r="D534" s="68">
        <v>337301.43149963109</v>
      </c>
      <c r="E534" s="57" t="s">
        <v>2429</v>
      </c>
      <c r="F534" s="62" t="str">
        <f>INDEX('Crosswalk Particulates'!$B:$B,MATCH('2017 EPA Data'!A534,'Crosswalk Particulates'!$A:$A,0))</f>
        <v>process-other-industry</v>
      </c>
      <c r="G534" s="66">
        <f>INDEX('Crosswalk Particulates'!$E:$E,MATCH('2017 EPA Data'!$B534,'Crosswalk Particulates'!$D:$D,0))</f>
        <v>0</v>
      </c>
      <c r="H534" s="78">
        <f t="shared" si="8"/>
        <v>0</v>
      </c>
    </row>
    <row r="535" spans="1:8" hidden="1" x14ac:dyDescent="0.35">
      <c r="A535" s="57" t="s">
        <v>2489</v>
      </c>
      <c r="B535" s="57" t="s">
        <v>2572</v>
      </c>
      <c r="C535" s="57" t="s">
        <v>2428</v>
      </c>
      <c r="D535" s="68">
        <v>336676.53532364202</v>
      </c>
      <c r="E535" s="57" t="s">
        <v>2429</v>
      </c>
      <c r="F535" s="62" t="str">
        <f>INDEX('Crosswalk Particulates'!$B:$B,MATCH('2017 EPA Data'!A535,'Crosswalk Particulates'!$A:$A,0))</f>
        <v>process-chemicals-industry</v>
      </c>
      <c r="G535" s="66">
        <f>INDEX('Crosswalk Particulates'!$E:$E,MATCH('2017 EPA Data'!$B535,'Crosswalk Particulates'!$D:$D,0))</f>
        <v>0</v>
      </c>
      <c r="H535" s="78">
        <f t="shared" si="8"/>
        <v>0</v>
      </c>
    </row>
    <row r="536" spans="1:8" hidden="1" x14ac:dyDescent="0.35">
      <c r="A536" s="57" t="s">
        <v>2542</v>
      </c>
      <c r="B536" s="57" t="s">
        <v>2435</v>
      </c>
      <c r="C536" s="57" t="s">
        <v>2428</v>
      </c>
      <c r="D536" s="68">
        <v>336045.06262700941</v>
      </c>
      <c r="E536" s="57" t="s">
        <v>2429</v>
      </c>
      <c r="F536" s="62" t="str">
        <f>INDEX('Crosswalk Particulates'!$B:$B,MATCH('2017 EPA Data'!A536,'Crosswalk Particulates'!$A:$A,0))</f>
        <v>Residential Buildings Sector</v>
      </c>
      <c r="G536" s="66">
        <f>INDEX('Crosswalk Particulates'!$E:$E,MATCH('2017 EPA Data'!$B536,'Crosswalk Particulates'!$D:$D,0))</f>
        <v>0</v>
      </c>
      <c r="H536" s="78">
        <f t="shared" si="8"/>
        <v>0</v>
      </c>
    </row>
    <row r="537" spans="1:8" hidden="1" x14ac:dyDescent="0.35">
      <c r="A537" s="57" t="s">
        <v>2462</v>
      </c>
      <c r="B537" s="57" t="s">
        <v>2442</v>
      </c>
      <c r="C537" s="57" t="s">
        <v>2428</v>
      </c>
      <c r="D537" s="68">
        <v>334205.69647128327</v>
      </c>
      <c r="E537" s="57" t="s">
        <v>2429</v>
      </c>
      <c r="F537" s="62" t="str">
        <f>INDEX('Crosswalk Particulates'!$B:$B,MATCH('2017 EPA Data'!A537,'Crosswalk Particulates'!$A:$A,0))</f>
        <v>industry-fuel-natural gas</v>
      </c>
      <c r="G537" s="66">
        <f>INDEX('Crosswalk Particulates'!$E:$E,MATCH('2017 EPA Data'!$B537,'Crosswalk Particulates'!$D:$D,0))</f>
        <v>0</v>
      </c>
      <c r="H537" s="78">
        <f t="shared" si="8"/>
        <v>0</v>
      </c>
    </row>
    <row r="538" spans="1:8" hidden="1" x14ac:dyDescent="0.35">
      <c r="A538" s="57" t="s">
        <v>2460</v>
      </c>
      <c r="B538" s="57" t="s">
        <v>2467</v>
      </c>
      <c r="C538" s="57" t="s">
        <v>2468</v>
      </c>
      <c r="D538" s="68">
        <v>333173.67230427469</v>
      </c>
      <c r="E538" s="57" t="s">
        <v>2433</v>
      </c>
      <c r="F538" s="62" t="str">
        <f>INDEX('Crosswalk Particulates'!$B:$B,MATCH('2017 EPA Data'!A538,'Crosswalk Particulates'!$A:$A,0))</f>
        <v>Residential Buildings Sector</v>
      </c>
      <c r="G538" s="66" t="str">
        <f>INDEX('Crosswalk Particulates'!$E:$E,MATCH('2017 EPA Data'!$B538,'Crosswalk Particulates'!$D:$D,0))</f>
        <v>VOC</v>
      </c>
      <c r="H538" s="78">
        <f t="shared" si="8"/>
        <v>302250430735.70477</v>
      </c>
    </row>
    <row r="539" spans="1:8" hidden="1" x14ac:dyDescent="0.35">
      <c r="A539" s="57" t="s">
        <v>2530</v>
      </c>
      <c r="B539" s="57" t="s">
        <v>2570</v>
      </c>
      <c r="C539" s="57" t="s">
        <v>2428</v>
      </c>
      <c r="D539" s="68">
        <v>329871.80029487098</v>
      </c>
      <c r="E539" s="57" t="s">
        <v>2429</v>
      </c>
      <c r="F539" s="62" t="str">
        <f>INDEX('Crosswalk Particulates'!$B:$B,MATCH('2017 EPA Data'!A539,'Crosswalk Particulates'!$A:$A,0))</f>
        <v>process-iron and steel-industry</v>
      </c>
      <c r="G539" s="66">
        <f>INDEX('Crosswalk Particulates'!$E:$E,MATCH('2017 EPA Data'!$B539,'Crosswalk Particulates'!$D:$D,0))</f>
        <v>0</v>
      </c>
      <c r="H539" s="78">
        <f t="shared" si="8"/>
        <v>0</v>
      </c>
    </row>
    <row r="540" spans="1:8" hidden="1" x14ac:dyDescent="0.35">
      <c r="A540" s="57" t="s">
        <v>2466</v>
      </c>
      <c r="B540" s="57" t="s">
        <v>2482</v>
      </c>
      <c r="C540" s="57" t="s">
        <v>2428</v>
      </c>
      <c r="D540" s="68">
        <v>329707.1955684867</v>
      </c>
      <c r="E540" s="57" t="s">
        <v>2429</v>
      </c>
      <c r="F540" s="62" t="str">
        <f>INDEX('Crosswalk Particulates'!$B:$B,MATCH('2017 EPA Data'!A540,'Crosswalk Particulates'!$A:$A,0))</f>
        <v>process-other-industry</v>
      </c>
      <c r="G540" s="66">
        <f>INDEX('Crosswalk Particulates'!$E:$E,MATCH('2017 EPA Data'!$B540,'Crosswalk Particulates'!$D:$D,0))</f>
        <v>0</v>
      </c>
      <c r="H540" s="78">
        <f t="shared" si="8"/>
        <v>0</v>
      </c>
    </row>
    <row r="541" spans="1:8" hidden="1" x14ac:dyDescent="0.35">
      <c r="A541" s="57" t="s">
        <v>2530</v>
      </c>
      <c r="B541" s="57" t="s">
        <v>2471</v>
      </c>
      <c r="C541" s="57" t="s">
        <v>2468</v>
      </c>
      <c r="D541" s="68">
        <v>328494.8709719</v>
      </c>
      <c r="E541" s="57" t="s">
        <v>2433</v>
      </c>
      <c r="F541" s="62" t="str">
        <f>INDEX('Crosswalk Particulates'!$B:$B,MATCH('2017 EPA Data'!A541,'Crosswalk Particulates'!$A:$A,0))</f>
        <v>process-iron and steel-industry</v>
      </c>
      <c r="G541" s="66" t="str">
        <f>INDEX('Crosswalk Particulates'!$E:$E,MATCH('2017 EPA Data'!$B541,'Crosswalk Particulates'!$D:$D,0))</f>
        <v>CO</v>
      </c>
      <c r="H541" s="78">
        <f t="shared" si="8"/>
        <v>298005888517.65839</v>
      </c>
    </row>
    <row r="542" spans="1:8" hidden="1" x14ac:dyDescent="0.35">
      <c r="A542" s="57" t="s">
        <v>2449</v>
      </c>
      <c r="B542" s="57" t="s">
        <v>2553</v>
      </c>
      <c r="C542" s="57" t="s">
        <v>2428</v>
      </c>
      <c r="D542" s="68">
        <v>328195.53918245976</v>
      </c>
      <c r="E542" s="57" t="s">
        <v>2429</v>
      </c>
      <c r="F542" s="62" t="str">
        <f>INDEX('Crosswalk Particulates'!$B:$B,MATCH('2017 EPA Data'!A542,'Crosswalk Particulates'!$A:$A,0))</f>
        <v>process-other-industry</v>
      </c>
      <c r="G542" s="66">
        <f>INDEX('Crosswalk Particulates'!$E:$E,MATCH('2017 EPA Data'!$B542,'Crosswalk Particulates'!$D:$D,0))</f>
        <v>0</v>
      </c>
      <c r="H542" s="78">
        <f t="shared" si="8"/>
        <v>0</v>
      </c>
    </row>
    <row r="543" spans="1:8" hidden="1" x14ac:dyDescent="0.35">
      <c r="A543" s="57" t="s">
        <v>2452</v>
      </c>
      <c r="B543" s="57" t="s">
        <v>2573</v>
      </c>
      <c r="C543" s="57" t="s">
        <v>2428</v>
      </c>
      <c r="D543" s="68">
        <v>327171.80390483129</v>
      </c>
      <c r="E543" s="57" t="s">
        <v>2429</v>
      </c>
      <c r="F543" s="62" t="str">
        <f>INDEX('Crosswalk Particulates'!$B:$B,MATCH('2017 EPA Data'!A543,'Crosswalk Particulates'!$A:$A,0))</f>
        <v>Transportation Sector</v>
      </c>
      <c r="G543" s="66">
        <f>INDEX('Crosswalk Particulates'!$E:$E,MATCH('2017 EPA Data'!$B543,'Crosswalk Particulates'!$D:$D,0))</f>
        <v>0</v>
      </c>
      <c r="H543" s="78">
        <f t="shared" si="8"/>
        <v>0</v>
      </c>
    </row>
    <row r="544" spans="1:8" hidden="1" x14ac:dyDescent="0.35">
      <c r="A544" s="57" t="s">
        <v>2430</v>
      </c>
      <c r="B544" s="57" t="s">
        <v>2505</v>
      </c>
      <c r="C544" s="57" t="s">
        <v>2428</v>
      </c>
      <c r="D544" s="68">
        <v>322398.89631521999</v>
      </c>
      <c r="E544" s="57" t="s">
        <v>2429</v>
      </c>
      <c r="F544" s="62" t="str">
        <f>INDEX('Crosswalk Particulates'!$B:$B,MATCH('2017 EPA Data'!A544,'Crosswalk Particulates'!$A:$A,0))</f>
        <v>process-other-industry</v>
      </c>
      <c r="G544" s="66">
        <f>INDEX('Crosswalk Particulates'!$E:$E,MATCH('2017 EPA Data'!$B544,'Crosswalk Particulates'!$D:$D,0))</f>
        <v>0</v>
      </c>
      <c r="H544" s="78">
        <f t="shared" si="8"/>
        <v>0</v>
      </c>
    </row>
    <row r="545" spans="1:8" hidden="1" x14ac:dyDescent="0.35">
      <c r="A545" s="57" t="s">
        <v>2443</v>
      </c>
      <c r="B545" s="57" t="s">
        <v>2531</v>
      </c>
      <c r="C545" s="57" t="s">
        <v>2428</v>
      </c>
      <c r="D545" s="68">
        <v>322194.77748402272</v>
      </c>
      <c r="E545" s="57" t="s">
        <v>2429</v>
      </c>
      <c r="F545" s="62" t="str">
        <f>INDEX('Crosswalk Particulates'!$B:$B,MATCH('2017 EPA Data'!A545,'Crosswalk Particulates'!$A:$A,0))</f>
        <v>Other-EPA</v>
      </c>
      <c r="G545" s="66">
        <f>INDEX('Crosswalk Particulates'!$E:$E,MATCH('2017 EPA Data'!$B545,'Crosswalk Particulates'!$D:$D,0))</f>
        <v>0</v>
      </c>
      <c r="H545" s="78">
        <f t="shared" si="8"/>
        <v>0</v>
      </c>
    </row>
    <row r="546" spans="1:8" hidden="1" x14ac:dyDescent="0.35">
      <c r="A546" s="57" t="s">
        <v>2437</v>
      </c>
      <c r="B546" s="57" t="s">
        <v>2516</v>
      </c>
      <c r="C546" s="57" t="s">
        <v>2468</v>
      </c>
      <c r="D546" s="68">
        <v>318657.287943698</v>
      </c>
      <c r="E546" s="57" t="s">
        <v>2433</v>
      </c>
      <c r="F546" s="62" t="str">
        <f>INDEX('Crosswalk Particulates'!$B:$B,MATCH('2017 EPA Data'!A546,'Crosswalk Particulates'!$A:$A,0))</f>
        <v>Other-EPA</v>
      </c>
      <c r="G546" s="66">
        <f>INDEX('Crosswalk Particulates'!$E:$E,MATCH('2017 EPA Data'!$B546,'Crosswalk Particulates'!$D:$D,0))</f>
        <v>0</v>
      </c>
      <c r="H546" s="78">
        <f t="shared" si="8"/>
        <v>289081372702.50476</v>
      </c>
    </row>
    <row r="547" spans="1:8" hidden="1" x14ac:dyDescent="0.35">
      <c r="A547" s="57" t="s">
        <v>2503</v>
      </c>
      <c r="B547" s="57" t="s">
        <v>2444</v>
      </c>
      <c r="C547" s="57" t="s">
        <v>2428</v>
      </c>
      <c r="D547" s="68">
        <v>314206.85955946171</v>
      </c>
      <c r="E547" s="57" t="s">
        <v>2429</v>
      </c>
      <c r="F547" s="62" t="str">
        <f>INDEX('Crosswalk Particulates'!$B:$B,MATCH('2017 EPA Data'!A547,'Crosswalk Particulates'!$A:$A,0))</f>
        <v>process-ngps-industry</v>
      </c>
      <c r="G547" s="66">
        <f>INDEX('Crosswalk Particulates'!$E:$E,MATCH('2017 EPA Data'!$B547,'Crosswalk Particulates'!$D:$D,0))</f>
        <v>0</v>
      </c>
      <c r="H547" s="78">
        <f t="shared" si="8"/>
        <v>0</v>
      </c>
    </row>
    <row r="548" spans="1:8" hidden="1" x14ac:dyDescent="0.35">
      <c r="A548" s="57" t="s">
        <v>2440</v>
      </c>
      <c r="B548" s="57" t="s">
        <v>2551</v>
      </c>
      <c r="C548" s="57" t="s">
        <v>2428</v>
      </c>
      <c r="D548" s="68">
        <v>313008.82426816761</v>
      </c>
      <c r="E548" s="57" t="s">
        <v>2429</v>
      </c>
      <c r="F548" s="62" t="str">
        <f>INDEX('Crosswalk Particulates'!$B:$B,MATCH('2017 EPA Data'!A548,'Crosswalk Particulates'!$A:$A,0))</f>
        <v>Other-EPA</v>
      </c>
      <c r="G548" s="66">
        <f>INDEX('Crosswalk Particulates'!$E:$E,MATCH('2017 EPA Data'!$B548,'Crosswalk Particulates'!$D:$D,0))</f>
        <v>0</v>
      </c>
      <c r="H548" s="78">
        <f t="shared" si="8"/>
        <v>0</v>
      </c>
    </row>
    <row r="549" spans="1:8" hidden="1" x14ac:dyDescent="0.35">
      <c r="A549" s="57" t="s">
        <v>2449</v>
      </c>
      <c r="B549" s="57" t="s">
        <v>2442</v>
      </c>
      <c r="C549" s="57" t="s">
        <v>2428</v>
      </c>
      <c r="D549" s="68">
        <v>312134.73065671779</v>
      </c>
      <c r="E549" s="57" t="s">
        <v>2429</v>
      </c>
      <c r="F549" s="62" t="str">
        <f>INDEX('Crosswalk Particulates'!$B:$B,MATCH('2017 EPA Data'!A549,'Crosswalk Particulates'!$A:$A,0))</f>
        <v>process-other-industry</v>
      </c>
      <c r="G549" s="66">
        <f>INDEX('Crosswalk Particulates'!$E:$E,MATCH('2017 EPA Data'!$B549,'Crosswalk Particulates'!$D:$D,0))</f>
        <v>0</v>
      </c>
      <c r="H549" s="78">
        <f t="shared" si="8"/>
        <v>0</v>
      </c>
    </row>
    <row r="550" spans="1:8" hidden="1" x14ac:dyDescent="0.35">
      <c r="A550" s="57" t="s">
        <v>2470</v>
      </c>
      <c r="B550" s="57" t="s">
        <v>2450</v>
      </c>
      <c r="C550" s="57" t="s">
        <v>2428</v>
      </c>
      <c r="D550" s="68">
        <v>311263.12627309602</v>
      </c>
      <c r="E550" s="57" t="s">
        <v>2429</v>
      </c>
      <c r="F550" s="62" t="str">
        <f>INDEX('Crosswalk Particulates'!$B:$B,MATCH('2017 EPA Data'!A550,'Crosswalk Particulates'!$A:$A,0))</f>
        <v>process-waste-industry</v>
      </c>
      <c r="G550" s="66">
        <f>INDEX('Crosswalk Particulates'!$E:$E,MATCH('2017 EPA Data'!$B550,'Crosswalk Particulates'!$D:$D,0))</f>
        <v>0</v>
      </c>
      <c r="H550" s="78">
        <f t="shared" si="8"/>
        <v>0</v>
      </c>
    </row>
    <row r="551" spans="1:8" hidden="1" x14ac:dyDescent="0.35">
      <c r="A551" s="57" t="s">
        <v>2518</v>
      </c>
      <c r="B551" s="57" t="s">
        <v>2435</v>
      </c>
      <c r="C551" s="57" t="s">
        <v>2428</v>
      </c>
      <c r="D551" s="68">
        <v>308527.69163000002</v>
      </c>
      <c r="E551" s="57" t="s">
        <v>2429</v>
      </c>
      <c r="F551" s="62" t="str">
        <f>INDEX('Crosswalk Particulates'!$B:$B,MATCH('2017 EPA Data'!A551,'Crosswalk Particulates'!$A:$A,0))</f>
        <v>process-cement-industry</v>
      </c>
      <c r="G551" s="66">
        <f>INDEX('Crosswalk Particulates'!$E:$E,MATCH('2017 EPA Data'!$B551,'Crosswalk Particulates'!$D:$D,0))</f>
        <v>0</v>
      </c>
      <c r="H551" s="78">
        <f t="shared" si="8"/>
        <v>0</v>
      </c>
    </row>
    <row r="552" spans="1:8" hidden="1" x14ac:dyDescent="0.35">
      <c r="A552" s="57" t="s">
        <v>2441</v>
      </c>
      <c r="B552" s="57" t="s">
        <v>2553</v>
      </c>
      <c r="C552" s="57" t="s">
        <v>2428</v>
      </c>
      <c r="D552" s="68">
        <v>308321.211060606</v>
      </c>
      <c r="E552" s="57" t="s">
        <v>2429</v>
      </c>
      <c r="F552" s="62" t="str">
        <f>INDEX('Crosswalk Particulates'!$B:$B,MATCH('2017 EPA Data'!A552,'Crosswalk Particulates'!$A:$A,0))</f>
        <v>process-other-industry</v>
      </c>
      <c r="G552" s="66">
        <f>INDEX('Crosswalk Particulates'!$E:$E,MATCH('2017 EPA Data'!$B552,'Crosswalk Particulates'!$D:$D,0))</f>
        <v>0</v>
      </c>
      <c r="H552" s="78">
        <f t="shared" si="8"/>
        <v>0</v>
      </c>
    </row>
    <row r="553" spans="1:8" hidden="1" x14ac:dyDescent="0.35">
      <c r="A553" s="57" t="s">
        <v>2461</v>
      </c>
      <c r="B553" s="57" t="s">
        <v>2448</v>
      </c>
      <c r="C553" s="57" t="s">
        <v>2428</v>
      </c>
      <c r="D553" s="68">
        <v>307872.47562922561</v>
      </c>
      <c r="E553" s="57" t="s">
        <v>2429</v>
      </c>
      <c r="F553" s="62" t="str">
        <f>INDEX('Crosswalk Particulates'!$B:$B,MATCH('2017 EPA Data'!A553,'Crosswalk Particulates'!$A:$A,0))</f>
        <v>process-other-industry</v>
      </c>
      <c r="G553" s="66">
        <f>INDEX('Crosswalk Particulates'!$E:$E,MATCH('2017 EPA Data'!$B553,'Crosswalk Particulates'!$D:$D,0))</f>
        <v>0</v>
      </c>
      <c r="H553" s="78">
        <f t="shared" si="8"/>
        <v>0</v>
      </c>
    </row>
    <row r="554" spans="1:8" hidden="1" x14ac:dyDescent="0.35">
      <c r="A554" s="57" t="s">
        <v>2430</v>
      </c>
      <c r="B554" s="57" t="s">
        <v>2574</v>
      </c>
      <c r="C554" s="57" t="s">
        <v>2428</v>
      </c>
      <c r="D554" s="68">
        <v>304814.37225713051</v>
      </c>
      <c r="E554" s="57" t="s">
        <v>2429</v>
      </c>
      <c r="F554" s="62" t="str">
        <f>INDEX('Crosswalk Particulates'!$B:$B,MATCH('2017 EPA Data'!A554,'Crosswalk Particulates'!$A:$A,0))</f>
        <v>process-other-industry</v>
      </c>
      <c r="G554" s="66">
        <f>INDEX('Crosswalk Particulates'!$E:$E,MATCH('2017 EPA Data'!$B554,'Crosswalk Particulates'!$D:$D,0))</f>
        <v>0</v>
      </c>
      <c r="H554" s="78">
        <f t="shared" si="8"/>
        <v>0</v>
      </c>
    </row>
    <row r="555" spans="1:8" hidden="1" x14ac:dyDescent="0.35">
      <c r="A555" s="57" t="s">
        <v>2575</v>
      </c>
      <c r="B555" s="57" t="s">
        <v>2435</v>
      </c>
      <c r="C555" s="57" t="s">
        <v>2428</v>
      </c>
      <c r="D555" s="68">
        <v>303921.74531235249</v>
      </c>
      <c r="E555" s="57" t="s">
        <v>2429</v>
      </c>
      <c r="F555" s="62" t="str">
        <f>INDEX('Crosswalk Particulates'!$B:$B,MATCH('2017 EPA Data'!A555,'Crosswalk Particulates'!$A:$A,0))</f>
        <v>Commercial Buildings Sector</v>
      </c>
      <c r="G555" s="66">
        <f>INDEX('Crosswalk Particulates'!$E:$E,MATCH('2017 EPA Data'!$B555,'Crosswalk Particulates'!$D:$D,0))</f>
        <v>0</v>
      </c>
      <c r="H555" s="78">
        <f t="shared" si="8"/>
        <v>0</v>
      </c>
    </row>
    <row r="556" spans="1:8" hidden="1" x14ac:dyDescent="0.35">
      <c r="A556" s="57" t="s">
        <v>2502</v>
      </c>
      <c r="B556" s="57" t="s">
        <v>2471</v>
      </c>
      <c r="C556" s="57" t="s">
        <v>2468</v>
      </c>
      <c r="D556" s="68">
        <v>301034.71981515671</v>
      </c>
      <c r="E556" s="57" t="s">
        <v>2433</v>
      </c>
      <c r="F556" s="62" t="str">
        <f>INDEX('Crosswalk Particulates'!$B:$B,MATCH('2017 EPA Data'!A556,'Crosswalk Particulates'!$A:$A,0))</f>
        <v>Other-EPA</v>
      </c>
      <c r="G556" s="66" t="str">
        <f>INDEX('Crosswalk Particulates'!$E:$E,MATCH('2017 EPA Data'!$B556,'Crosswalk Particulates'!$D:$D,0))</f>
        <v>CO</v>
      </c>
      <c r="H556" s="78">
        <f t="shared" si="8"/>
        <v>273094428804.19916</v>
      </c>
    </row>
    <row r="557" spans="1:8" hidden="1" x14ac:dyDescent="0.35">
      <c r="A557" s="57" t="s">
        <v>2576</v>
      </c>
      <c r="B557" s="57" t="s">
        <v>2431</v>
      </c>
      <c r="C557" s="57" t="s">
        <v>2432</v>
      </c>
      <c r="D557" s="68">
        <v>299575.48300000001</v>
      </c>
      <c r="E557" s="57" t="s">
        <v>2433</v>
      </c>
      <c r="F557" s="62" t="str">
        <f>INDEX('Crosswalk Particulates'!$B:$B,MATCH('2017 EPA Data'!A557,'Crosswalk Particulates'!$A:$A,0))</f>
        <v>Commercial Buildings Sector</v>
      </c>
      <c r="G557" s="66">
        <f>INDEX('Crosswalk Particulates'!$E:$E,MATCH('2017 EPA Data'!$B557,'Crosswalk Particulates'!$D:$D,0))</f>
        <v>0</v>
      </c>
      <c r="H557" s="78">
        <f t="shared" si="8"/>
        <v>271770629859.11407</v>
      </c>
    </row>
    <row r="558" spans="1:8" hidden="1" x14ac:dyDescent="0.35">
      <c r="A558" s="57" t="s">
        <v>2441</v>
      </c>
      <c r="B558" s="57" t="s">
        <v>2561</v>
      </c>
      <c r="C558" s="57" t="s">
        <v>2428</v>
      </c>
      <c r="D558" s="68">
        <v>294027.31343290536</v>
      </c>
      <c r="E558" s="57" t="s">
        <v>2429</v>
      </c>
      <c r="F558" s="62" t="str">
        <f>INDEX('Crosswalk Particulates'!$B:$B,MATCH('2017 EPA Data'!A558,'Crosswalk Particulates'!$A:$A,0))</f>
        <v>process-other-industry</v>
      </c>
      <c r="G558" s="66">
        <f>INDEX('Crosswalk Particulates'!$E:$E,MATCH('2017 EPA Data'!$B558,'Crosswalk Particulates'!$D:$D,0))</f>
        <v>0</v>
      </c>
      <c r="H558" s="78">
        <f t="shared" si="8"/>
        <v>0</v>
      </c>
    </row>
    <row r="559" spans="1:8" hidden="1" x14ac:dyDescent="0.35">
      <c r="A559" s="57" t="s">
        <v>2492</v>
      </c>
      <c r="B559" s="57" t="s">
        <v>2436</v>
      </c>
      <c r="C559" s="57" t="s">
        <v>2428</v>
      </c>
      <c r="D559" s="68">
        <v>292887.21939969098</v>
      </c>
      <c r="E559" s="57" t="s">
        <v>2429</v>
      </c>
      <c r="F559" s="62" t="str">
        <f>INDEX('Crosswalk Particulates'!$B:$B,MATCH('2017 EPA Data'!A559,'Crosswalk Particulates'!$A:$A,0))</f>
        <v>Electricity Sector</v>
      </c>
      <c r="G559" s="66">
        <f>INDEX('Crosswalk Particulates'!$E:$E,MATCH('2017 EPA Data'!$B559,'Crosswalk Particulates'!$D:$D,0))</f>
        <v>0</v>
      </c>
      <c r="H559" s="78">
        <f t="shared" si="8"/>
        <v>0</v>
      </c>
    </row>
    <row r="560" spans="1:8" hidden="1" x14ac:dyDescent="0.35">
      <c r="A560" s="57" t="s">
        <v>2464</v>
      </c>
      <c r="B560" s="57" t="s">
        <v>2469</v>
      </c>
      <c r="C560" s="57" t="s">
        <v>2428</v>
      </c>
      <c r="D560" s="68">
        <v>291450.959859</v>
      </c>
      <c r="E560" s="57" t="s">
        <v>2429</v>
      </c>
      <c r="F560" s="62" t="str">
        <f>INDEX('Crosswalk Particulates'!$B:$B,MATCH('2017 EPA Data'!A560,'Crosswalk Particulates'!$A:$A,0))</f>
        <v>process-other-industry</v>
      </c>
      <c r="G560" s="66">
        <f>INDEX('Crosswalk Particulates'!$E:$E,MATCH('2017 EPA Data'!$B560,'Crosswalk Particulates'!$D:$D,0))</f>
        <v>0</v>
      </c>
      <c r="H560" s="78">
        <f t="shared" si="8"/>
        <v>0</v>
      </c>
    </row>
    <row r="561" spans="1:8" hidden="1" x14ac:dyDescent="0.35">
      <c r="A561" s="57" t="s">
        <v>2489</v>
      </c>
      <c r="B561" s="57" t="s">
        <v>2577</v>
      </c>
      <c r="C561" s="57" t="s">
        <v>2428</v>
      </c>
      <c r="D561" s="68">
        <v>291274.66064483201</v>
      </c>
      <c r="E561" s="57" t="s">
        <v>2429</v>
      </c>
      <c r="F561" s="62" t="str">
        <f>INDEX('Crosswalk Particulates'!$B:$B,MATCH('2017 EPA Data'!A561,'Crosswalk Particulates'!$A:$A,0))</f>
        <v>process-chemicals-industry</v>
      </c>
      <c r="G561" s="66">
        <f>INDEX('Crosswalk Particulates'!$E:$E,MATCH('2017 EPA Data'!$B561,'Crosswalk Particulates'!$D:$D,0))</f>
        <v>0</v>
      </c>
      <c r="H561" s="78">
        <f t="shared" si="8"/>
        <v>0</v>
      </c>
    </row>
    <row r="562" spans="1:8" hidden="1" x14ac:dyDescent="0.35">
      <c r="A562" s="57" t="s">
        <v>2507</v>
      </c>
      <c r="B562" s="57" t="s">
        <v>2436</v>
      </c>
      <c r="C562" s="57" t="s">
        <v>2428</v>
      </c>
      <c r="D562" s="68">
        <v>285578.37792479998</v>
      </c>
      <c r="E562" s="57" t="s">
        <v>2429</v>
      </c>
      <c r="F562" s="62" t="str">
        <f>INDEX('Crosswalk Particulates'!$B:$B,MATCH('2017 EPA Data'!A562,'Crosswalk Particulates'!$A:$A,0))</f>
        <v>industry-fuel-coal</v>
      </c>
      <c r="G562" s="66">
        <f>INDEX('Crosswalk Particulates'!$E:$E,MATCH('2017 EPA Data'!$B562,'Crosswalk Particulates'!$D:$D,0))</f>
        <v>0</v>
      </c>
      <c r="H562" s="78">
        <f t="shared" si="8"/>
        <v>0</v>
      </c>
    </row>
    <row r="563" spans="1:8" hidden="1" x14ac:dyDescent="0.35">
      <c r="A563" s="57" t="s">
        <v>2575</v>
      </c>
      <c r="B563" s="57" t="s">
        <v>2431</v>
      </c>
      <c r="C563" s="57" t="s">
        <v>2432</v>
      </c>
      <c r="D563" s="68">
        <v>281239.34717672999</v>
      </c>
      <c r="E563" s="57" t="s">
        <v>2433</v>
      </c>
      <c r="F563" s="62" t="str">
        <f>INDEX('Crosswalk Particulates'!$B:$B,MATCH('2017 EPA Data'!A563,'Crosswalk Particulates'!$A:$A,0))</f>
        <v>Commercial Buildings Sector</v>
      </c>
      <c r="G563" s="66">
        <f>INDEX('Crosswalk Particulates'!$E:$E,MATCH('2017 EPA Data'!$B563,'Crosswalk Particulates'!$D:$D,0))</f>
        <v>0</v>
      </c>
      <c r="H563" s="78">
        <f t="shared" si="8"/>
        <v>255136347467.34586</v>
      </c>
    </row>
    <row r="564" spans="1:8" hidden="1" x14ac:dyDescent="0.35">
      <c r="A564" s="57" t="s">
        <v>2452</v>
      </c>
      <c r="B564" s="57" t="s">
        <v>2578</v>
      </c>
      <c r="C564" s="57" t="s">
        <v>2428</v>
      </c>
      <c r="D564" s="68">
        <v>280156.66188274958</v>
      </c>
      <c r="E564" s="57" t="s">
        <v>2429</v>
      </c>
      <c r="F564" s="62" t="str">
        <f>INDEX('Crosswalk Particulates'!$B:$B,MATCH('2017 EPA Data'!A564,'Crosswalk Particulates'!$A:$A,0))</f>
        <v>Transportation Sector</v>
      </c>
      <c r="G564" s="66">
        <f>INDEX('Crosswalk Particulates'!$E:$E,MATCH('2017 EPA Data'!$B564,'Crosswalk Particulates'!$D:$D,0))</f>
        <v>0</v>
      </c>
      <c r="H564" s="78">
        <f t="shared" si="8"/>
        <v>0</v>
      </c>
    </row>
    <row r="565" spans="1:8" hidden="1" x14ac:dyDescent="0.35">
      <c r="A565" s="57" t="s">
        <v>2445</v>
      </c>
      <c r="B565" s="57" t="s">
        <v>2459</v>
      </c>
      <c r="C565" s="57" t="s">
        <v>2428</v>
      </c>
      <c r="D565" s="68">
        <v>280123.03404914291</v>
      </c>
      <c r="E565" s="57" t="s">
        <v>2429</v>
      </c>
      <c r="F565" s="62" t="str">
        <f>INDEX('Crosswalk Particulates'!$B:$B,MATCH('2017 EPA Data'!A565,'Crosswalk Particulates'!$A:$A,0))</f>
        <v>Other-EPA</v>
      </c>
      <c r="G565" s="66">
        <f>INDEX('Crosswalk Particulates'!$E:$E,MATCH('2017 EPA Data'!$B565,'Crosswalk Particulates'!$D:$D,0))</f>
        <v>0</v>
      </c>
      <c r="H565" s="78">
        <f t="shared" si="8"/>
        <v>0</v>
      </c>
    </row>
    <row r="566" spans="1:8" hidden="1" x14ac:dyDescent="0.35">
      <c r="A566" s="57" t="s">
        <v>2463</v>
      </c>
      <c r="B566" s="57" t="s">
        <v>2509</v>
      </c>
      <c r="C566" s="57" t="s">
        <v>2428</v>
      </c>
      <c r="D566" s="68">
        <v>279680.44727692736</v>
      </c>
      <c r="E566" s="57" t="s">
        <v>2429</v>
      </c>
      <c r="F566" s="62" t="str">
        <f>INDEX('Crosswalk Particulates'!$B:$B,MATCH('2017 EPA Data'!A566,'Crosswalk Particulates'!$A:$A,0))</f>
        <v>process-agriculture-industry</v>
      </c>
      <c r="G566" s="66">
        <f>INDEX('Crosswalk Particulates'!$E:$E,MATCH('2017 EPA Data'!$B566,'Crosswalk Particulates'!$D:$D,0))</f>
        <v>0</v>
      </c>
      <c r="H566" s="78">
        <f t="shared" si="8"/>
        <v>0</v>
      </c>
    </row>
    <row r="567" spans="1:8" hidden="1" x14ac:dyDescent="0.35">
      <c r="A567" s="57" t="s">
        <v>2441</v>
      </c>
      <c r="B567" s="57" t="s">
        <v>2579</v>
      </c>
      <c r="C567" s="57" t="s">
        <v>2428</v>
      </c>
      <c r="D567" s="68">
        <v>278755.26181420003</v>
      </c>
      <c r="E567" s="57" t="s">
        <v>2429</v>
      </c>
      <c r="F567" s="62" t="str">
        <f>INDEX('Crosswalk Particulates'!$B:$B,MATCH('2017 EPA Data'!A567,'Crosswalk Particulates'!$A:$A,0))</f>
        <v>process-other-industry</v>
      </c>
      <c r="G567" s="66">
        <f>INDEX('Crosswalk Particulates'!$E:$E,MATCH('2017 EPA Data'!$B567,'Crosswalk Particulates'!$D:$D,0))</f>
        <v>0</v>
      </c>
      <c r="H567" s="78">
        <f t="shared" si="8"/>
        <v>0</v>
      </c>
    </row>
    <row r="568" spans="1:8" hidden="1" x14ac:dyDescent="0.35">
      <c r="A568" s="57" t="s">
        <v>2489</v>
      </c>
      <c r="B568" s="57" t="s">
        <v>2557</v>
      </c>
      <c r="C568" s="57" t="s">
        <v>2428</v>
      </c>
      <c r="D568" s="68">
        <v>276101.66410596285</v>
      </c>
      <c r="E568" s="57" t="s">
        <v>2429</v>
      </c>
      <c r="F568" s="62" t="str">
        <f>INDEX('Crosswalk Particulates'!$B:$B,MATCH('2017 EPA Data'!A568,'Crosswalk Particulates'!$A:$A,0))</f>
        <v>process-chemicals-industry</v>
      </c>
      <c r="G568" s="66">
        <f>INDEX('Crosswalk Particulates'!$E:$E,MATCH('2017 EPA Data'!$B568,'Crosswalk Particulates'!$D:$D,0))</f>
        <v>0</v>
      </c>
      <c r="H568" s="78">
        <f t="shared" si="8"/>
        <v>0</v>
      </c>
    </row>
    <row r="569" spans="1:8" hidden="1" x14ac:dyDescent="0.35">
      <c r="A569" s="57" t="s">
        <v>2462</v>
      </c>
      <c r="B569" s="57" t="s">
        <v>2505</v>
      </c>
      <c r="C569" s="57" t="s">
        <v>2428</v>
      </c>
      <c r="D569" s="68">
        <v>274451.59999999998</v>
      </c>
      <c r="E569" s="57" t="s">
        <v>2429</v>
      </c>
      <c r="F569" s="62" t="str">
        <f>INDEX('Crosswalk Particulates'!$B:$B,MATCH('2017 EPA Data'!A569,'Crosswalk Particulates'!$A:$A,0))</f>
        <v>industry-fuel-natural gas</v>
      </c>
      <c r="G569" s="66">
        <f>INDEX('Crosswalk Particulates'!$E:$E,MATCH('2017 EPA Data'!$B569,'Crosswalk Particulates'!$D:$D,0))</f>
        <v>0</v>
      </c>
      <c r="H569" s="78">
        <f t="shared" si="8"/>
        <v>0</v>
      </c>
    </row>
    <row r="570" spans="1:8" hidden="1" x14ac:dyDescent="0.35">
      <c r="A570" s="57" t="s">
        <v>2449</v>
      </c>
      <c r="B570" s="57" t="s">
        <v>2482</v>
      </c>
      <c r="C570" s="57" t="s">
        <v>2428</v>
      </c>
      <c r="D570" s="68">
        <v>273959.73155351612</v>
      </c>
      <c r="E570" s="57" t="s">
        <v>2429</v>
      </c>
      <c r="F570" s="62" t="str">
        <f>INDEX('Crosswalk Particulates'!$B:$B,MATCH('2017 EPA Data'!A570,'Crosswalk Particulates'!$A:$A,0))</f>
        <v>process-other-industry</v>
      </c>
      <c r="G570" s="66">
        <f>INDEX('Crosswalk Particulates'!$E:$E,MATCH('2017 EPA Data'!$B570,'Crosswalk Particulates'!$D:$D,0))</f>
        <v>0</v>
      </c>
      <c r="H570" s="78">
        <f t="shared" si="8"/>
        <v>0</v>
      </c>
    </row>
    <row r="571" spans="1:8" hidden="1" x14ac:dyDescent="0.35">
      <c r="A571" s="57" t="s">
        <v>2440</v>
      </c>
      <c r="B571" s="57" t="s">
        <v>2554</v>
      </c>
      <c r="C571" s="57" t="s">
        <v>2428</v>
      </c>
      <c r="D571" s="68">
        <v>273682.07051616919</v>
      </c>
      <c r="E571" s="57" t="s">
        <v>2429</v>
      </c>
      <c r="F571" s="62" t="str">
        <f>INDEX('Crosswalk Particulates'!$B:$B,MATCH('2017 EPA Data'!A571,'Crosswalk Particulates'!$A:$A,0))</f>
        <v>Other-EPA</v>
      </c>
      <c r="G571" s="66">
        <f>INDEX('Crosswalk Particulates'!$E:$E,MATCH('2017 EPA Data'!$B571,'Crosswalk Particulates'!$D:$D,0))</f>
        <v>0</v>
      </c>
      <c r="H571" s="78">
        <f t="shared" si="8"/>
        <v>0</v>
      </c>
    </row>
    <row r="572" spans="1:8" hidden="1" x14ac:dyDescent="0.35">
      <c r="A572" s="57" t="s">
        <v>2449</v>
      </c>
      <c r="B572" s="57" t="s">
        <v>2486</v>
      </c>
      <c r="C572" s="57" t="s">
        <v>2428</v>
      </c>
      <c r="D572" s="68">
        <v>272110.35153320798</v>
      </c>
      <c r="E572" s="57" t="s">
        <v>2429</v>
      </c>
      <c r="F572" s="62" t="str">
        <f>INDEX('Crosswalk Particulates'!$B:$B,MATCH('2017 EPA Data'!A572,'Crosswalk Particulates'!$A:$A,0))</f>
        <v>process-other-industry</v>
      </c>
      <c r="G572" s="66">
        <f>INDEX('Crosswalk Particulates'!$E:$E,MATCH('2017 EPA Data'!$B572,'Crosswalk Particulates'!$D:$D,0))</f>
        <v>0</v>
      </c>
      <c r="H572" s="78">
        <f t="shared" si="8"/>
        <v>0</v>
      </c>
    </row>
    <row r="573" spans="1:8" hidden="1" x14ac:dyDescent="0.35">
      <c r="A573" s="57" t="s">
        <v>2430</v>
      </c>
      <c r="B573" s="57" t="s">
        <v>2522</v>
      </c>
      <c r="C573" s="57" t="s">
        <v>2428</v>
      </c>
      <c r="D573" s="68">
        <v>271214.39125838922</v>
      </c>
      <c r="E573" s="57" t="s">
        <v>2429</v>
      </c>
      <c r="F573" s="62" t="str">
        <f>INDEX('Crosswalk Particulates'!$B:$B,MATCH('2017 EPA Data'!A573,'Crosswalk Particulates'!$A:$A,0))</f>
        <v>process-other-industry</v>
      </c>
      <c r="G573" s="66">
        <f>INDEX('Crosswalk Particulates'!$E:$E,MATCH('2017 EPA Data'!$B573,'Crosswalk Particulates'!$D:$D,0))</f>
        <v>0</v>
      </c>
      <c r="H573" s="78">
        <f t="shared" si="8"/>
        <v>0</v>
      </c>
    </row>
    <row r="574" spans="1:8" hidden="1" x14ac:dyDescent="0.35">
      <c r="A574" s="57" t="s">
        <v>2443</v>
      </c>
      <c r="B574" s="57" t="s">
        <v>2539</v>
      </c>
      <c r="C574" s="57" t="s">
        <v>2428</v>
      </c>
      <c r="D574" s="68">
        <v>269170.05271072546</v>
      </c>
      <c r="E574" s="57" t="s">
        <v>2429</v>
      </c>
      <c r="F574" s="62" t="str">
        <f>INDEX('Crosswalk Particulates'!$B:$B,MATCH('2017 EPA Data'!A574,'Crosswalk Particulates'!$A:$A,0))</f>
        <v>Other-EPA</v>
      </c>
      <c r="G574" s="66">
        <f>INDEX('Crosswalk Particulates'!$E:$E,MATCH('2017 EPA Data'!$B574,'Crosswalk Particulates'!$D:$D,0))</f>
        <v>0</v>
      </c>
      <c r="H574" s="78">
        <f t="shared" si="8"/>
        <v>0</v>
      </c>
    </row>
    <row r="575" spans="1:8" hidden="1" x14ac:dyDescent="0.35">
      <c r="A575" s="57" t="s">
        <v>2489</v>
      </c>
      <c r="B575" s="57" t="s">
        <v>2523</v>
      </c>
      <c r="C575" s="57" t="s">
        <v>2428</v>
      </c>
      <c r="D575" s="68">
        <v>266908.9282808</v>
      </c>
      <c r="E575" s="57" t="s">
        <v>2429</v>
      </c>
      <c r="F575" s="62" t="str">
        <f>INDEX('Crosswalk Particulates'!$B:$B,MATCH('2017 EPA Data'!A575,'Crosswalk Particulates'!$A:$A,0))</f>
        <v>process-chemicals-industry</v>
      </c>
      <c r="G575" s="66">
        <f>INDEX('Crosswalk Particulates'!$E:$E,MATCH('2017 EPA Data'!$B575,'Crosswalk Particulates'!$D:$D,0))</f>
        <v>0</v>
      </c>
      <c r="H575" s="78">
        <f t="shared" si="8"/>
        <v>0</v>
      </c>
    </row>
    <row r="576" spans="1:8" hidden="1" x14ac:dyDescent="0.35">
      <c r="A576" s="57" t="s">
        <v>2580</v>
      </c>
      <c r="B576" s="57" t="s">
        <v>2435</v>
      </c>
      <c r="C576" s="57" t="s">
        <v>2428</v>
      </c>
      <c r="D576" s="68">
        <v>264998.79823159805</v>
      </c>
      <c r="E576" s="57" t="s">
        <v>2429</v>
      </c>
      <c r="F576" s="62" t="str">
        <f>INDEX('Crosswalk Particulates'!$B:$B,MATCH('2017 EPA Data'!A576,'Crosswalk Particulates'!$A:$A,0))</f>
        <v>Commercial Buildings Sector</v>
      </c>
      <c r="G576" s="66">
        <f>INDEX('Crosswalk Particulates'!$E:$E,MATCH('2017 EPA Data'!$B576,'Crosswalk Particulates'!$D:$D,0))</f>
        <v>0</v>
      </c>
      <c r="H576" s="78">
        <f t="shared" si="8"/>
        <v>0</v>
      </c>
    </row>
    <row r="577" spans="1:8" hidden="1" x14ac:dyDescent="0.35">
      <c r="A577" s="57" t="s">
        <v>2495</v>
      </c>
      <c r="B577" s="57" t="s">
        <v>2446</v>
      </c>
      <c r="C577" s="57" t="s">
        <v>2428</v>
      </c>
      <c r="D577" s="68">
        <v>264520.40183040511</v>
      </c>
      <c r="E577" s="57" t="s">
        <v>2429</v>
      </c>
      <c r="F577" s="62" t="str">
        <f>INDEX('Crosswalk Particulates'!$B:$B,MATCH('2017 EPA Data'!A577,'Crosswalk Particulates'!$A:$A,0))</f>
        <v>Electricity Sector</v>
      </c>
      <c r="G577" s="66">
        <f>INDEX('Crosswalk Particulates'!$E:$E,MATCH('2017 EPA Data'!$B577,'Crosswalk Particulates'!$D:$D,0))</f>
        <v>0</v>
      </c>
      <c r="H577" s="78">
        <f t="shared" si="8"/>
        <v>0</v>
      </c>
    </row>
    <row r="578" spans="1:8" hidden="1" x14ac:dyDescent="0.35">
      <c r="A578" s="57" t="s">
        <v>2489</v>
      </c>
      <c r="B578" s="57" t="s">
        <v>2581</v>
      </c>
      <c r="C578" s="57" t="s">
        <v>2428</v>
      </c>
      <c r="D578" s="68">
        <v>262841.58188975701</v>
      </c>
      <c r="E578" s="57" t="s">
        <v>2429</v>
      </c>
      <c r="F578" s="62" t="str">
        <f>INDEX('Crosswalk Particulates'!$B:$B,MATCH('2017 EPA Data'!A578,'Crosswalk Particulates'!$A:$A,0))</f>
        <v>process-chemicals-industry</v>
      </c>
      <c r="G578" s="66">
        <f>INDEX('Crosswalk Particulates'!$E:$E,MATCH('2017 EPA Data'!$B578,'Crosswalk Particulates'!$D:$D,0))</f>
        <v>0</v>
      </c>
      <c r="H578" s="78">
        <f t="shared" si="8"/>
        <v>0</v>
      </c>
    </row>
    <row r="579" spans="1:8" hidden="1" x14ac:dyDescent="0.35">
      <c r="A579" s="57" t="s">
        <v>2470</v>
      </c>
      <c r="B579" s="57" t="s">
        <v>2573</v>
      </c>
      <c r="C579" s="57" t="s">
        <v>2428</v>
      </c>
      <c r="D579" s="68">
        <v>260507.89418066377</v>
      </c>
      <c r="E579" s="57" t="s">
        <v>2429</v>
      </c>
      <c r="F579" s="62" t="str">
        <f>INDEX('Crosswalk Particulates'!$B:$B,MATCH('2017 EPA Data'!A579,'Crosswalk Particulates'!$A:$A,0))</f>
        <v>process-waste-industry</v>
      </c>
      <c r="G579" s="66">
        <f>INDEX('Crosswalk Particulates'!$E:$E,MATCH('2017 EPA Data'!$B579,'Crosswalk Particulates'!$D:$D,0))</f>
        <v>0</v>
      </c>
      <c r="H579" s="78">
        <f t="shared" si="8"/>
        <v>0</v>
      </c>
    </row>
    <row r="580" spans="1:8" hidden="1" x14ac:dyDescent="0.35">
      <c r="A580" s="57" t="s">
        <v>2470</v>
      </c>
      <c r="B580" s="57" t="s">
        <v>2447</v>
      </c>
      <c r="C580" s="57" t="s">
        <v>2428</v>
      </c>
      <c r="D580" s="68">
        <v>257269.31658888588</v>
      </c>
      <c r="E580" s="57" t="s">
        <v>2429</v>
      </c>
      <c r="F580" s="62" t="str">
        <f>INDEX('Crosswalk Particulates'!$B:$B,MATCH('2017 EPA Data'!A580,'Crosswalk Particulates'!$A:$A,0))</f>
        <v>process-waste-industry</v>
      </c>
      <c r="G580" s="66">
        <f>INDEX('Crosswalk Particulates'!$E:$E,MATCH('2017 EPA Data'!$B580,'Crosswalk Particulates'!$D:$D,0))</f>
        <v>0</v>
      </c>
      <c r="H580" s="78">
        <f t="shared" ref="H580:H643" si="9">IF(E580="TON",D580/metricton_to_shortton,0)*10^6</f>
        <v>0</v>
      </c>
    </row>
    <row r="581" spans="1:8" hidden="1" x14ac:dyDescent="0.35">
      <c r="A581" s="57" t="s">
        <v>2507</v>
      </c>
      <c r="B581" s="57" t="s">
        <v>2450</v>
      </c>
      <c r="C581" s="57" t="s">
        <v>2428</v>
      </c>
      <c r="D581" s="68">
        <v>256526.63689610001</v>
      </c>
      <c r="E581" s="57" t="s">
        <v>2429</v>
      </c>
      <c r="F581" s="62" t="str">
        <f>INDEX('Crosswalk Particulates'!$B:$B,MATCH('2017 EPA Data'!A581,'Crosswalk Particulates'!$A:$A,0))</f>
        <v>industry-fuel-coal</v>
      </c>
      <c r="G581" s="66">
        <f>INDEX('Crosswalk Particulates'!$E:$E,MATCH('2017 EPA Data'!$B581,'Crosswalk Particulates'!$D:$D,0))</f>
        <v>0</v>
      </c>
      <c r="H581" s="78">
        <f t="shared" si="9"/>
        <v>0</v>
      </c>
    </row>
    <row r="582" spans="1:8" hidden="1" x14ac:dyDescent="0.35">
      <c r="A582" s="57" t="s">
        <v>2430</v>
      </c>
      <c r="B582" s="57" t="s">
        <v>2582</v>
      </c>
      <c r="C582" s="57" t="s">
        <v>2428</v>
      </c>
      <c r="D582" s="68">
        <v>255353.4948122612</v>
      </c>
      <c r="E582" s="57" t="s">
        <v>2429</v>
      </c>
      <c r="F582" s="62" t="str">
        <f>INDEX('Crosswalk Particulates'!$B:$B,MATCH('2017 EPA Data'!A582,'Crosswalk Particulates'!$A:$A,0))</f>
        <v>process-other-industry</v>
      </c>
      <c r="G582" s="66">
        <f>INDEX('Crosswalk Particulates'!$E:$E,MATCH('2017 EPA Data'!$B582,'Crosswalk Particulates'!$D:$D,0))</f>
        <v>0</v>
      </c>
      <c r="H582" s="78">
        <f t="shared" si="9"/>
        <v>0</v>
      </c>
    </row>
    <row r="583" spans="1:8" hidden="1" x14ac:dyDescent="0.35">
      <c r="A583" s="57" t="s">
        <v>2463</v>
      </c>
      <c r="B583" s="57" t="s">
        <v>2583</v>
      </c>
      <c r="C583" s="57" t="s">
        <v>2428</v>
      </c>
      <c r="D583" s="68">
        <v>254503.75043787665</v>
      </c>
      <c r="E583" s="57" t="s">
        <v>2429</v>
      </c>
      <c r="F583" s="62" t="str">
        <f>INDEX('Crosswalk Particulates'!$B:$B,MATCH('2017 EPA Data'!A583,'Crosswalk Particulates'!$A:$A,0))</f>
        <v>process-agriculture-industry</v>
      </c>
      <c r="G583" s="66">
        <f>INDEX('Crosswalk Particulates'!$E:$E,MATCH('2017 EPA Data'!$B583,'Crosswalk Particulates'!$D:$D,0))</f>
        <v>0</v>
      </c>
      <c r="H583" s="78">
        <f t="shared" si="9"/>
        <v>0</v>
      </c>
    </row>
    <row r="584" spans="1:8" hidden="1" x14ac:dyDescent="0.35">
      <c r="A584" s="57" t="s">
        <v>2461</v>
      </c>
      <c r="B584" s="57" t="s">
        <v>2557</v>
      </c>
      <c r="C584" s="57" t="s">
        <v>2428</v>
      </c>
      <c r="D584" s="68">
        <v>254329.4398965755</v>
      </c>
      <c r="E584" s="57" t="s">
        <v>2429</v>
      </c>
      <c r="F584" s="62" t="str">
        <f>INDEX('Crosswalk Particulates'!$B:$B,MATCH('2017 EPA Data'!A584,'Crosswalk Particulates'!$A:$A,0))</f>
        <v>process-other-industry</v>
      </c>
      <c r="G584" s="66">
        <f>INDEX('Crosswalk Particulates'!$E:$E,MATCH('2017 EPA Data'!$B584,'Crosswalk Particulates'!$D:$D,0))</f>
        <v>0</v>
      </c>
      <c r="H584" s="78">
        <f t="shared" si="9"/>
        <v>0</v>
      </c>
    </row>
    <row r="585" spans="1:8" hidden="1" x14ac:dyDescent="0.35">
      <c r="A585" s="57" t="s">
        <v>2518</v>
      </c>
      <c r="B585" s="57" t="s">
        <v>2436</v>
      </c>
      <c r="C585" s="57" t="s">
        <v>2428</v>
      </c>
      <c r="D585" s="68">
        <v>253927.9479728</v>
      </c>
      <c r="E585" s="57" t="s">
        <v>2429</v>
      </c>
      <c r="F585" s="62" t="str">
        <f>INDEX('Crosswalk Particulates'!$B:$B,MATCH('2017 EPA Data'!A585,'Crosswalk Particulates'!$A:$A,0))</f>
        <v>process-cement-industry</v>
      </c>
      <c r="G585" s="66">
        <f>INDEX('Crosswalk Particulates'!$E:$E,MATCH('2017 EPA Data'!$B585,'Crosswalk Particulates'!$D:$D,0))</f>
        <v>0</v>
      </c>
      <c r="H585" s="78">
        <f t="shared" si="9"/>
        <v>0</v>
      </c>
    </row>
    <row r="586" spans="1:8" hidden="1" x14ac:dyDescent="0.35">
      <c r="A586" s="57" t="s">
        <v>2495</v>
      </c>
      <c r="B586" s="57" t="s">
        <v>2435</v>
      </c>
      <c r="C586" s="57" t="s">
        <v>2428</v>
      </c>
      <c r="D586" s="68">
        <v>253257.11398896179</v>
      </c>
      <c r="E586" s="57" t="s">
        <v>2429</v>
      </c>
      <c r="F586" s="62" t="str">
        <f>INDEX('Crosswalk Particulates'!$B:$B,MATCH('2017 EPA Data'!A586,'Crosswalk Particulates'!$A:$A,0))</f>
        <v>Electricity Sector</v>
      </c>
      <c r="G586" s="66">
        <f>INDEX('Crosswalk Particulates'!$E:$E,MATCH('2017 EPA Data'!$B586,'Crosswalk Particulates'!$D:$D,0))</f>
        <v>0</v>
      </c>
      <c r="H586" s="78">
        <f t="shared" si="9"/>
        <v>0</v>
      </c>
    </row>
    <row r="587" spans="1:8" hidden="1" x14ac:dyDescent="0.35">
      <c r="A587" s="57" t="s">
        <v>2452</v>
      </c>
      <c r="B587" s="57" t="s">
        <v>2479</v>
      </c>
      <c r="C587" s="57" t="s">
        <v>2428</v>
      </c>
      <c r="D587" s="68">
        <v>252295.69108065465</v>
      </c>
      <c r="E587" s="57" t="s">
        <v>2429</v>
      </c>
      <c r="F587" s="62" t="str">
        <f>INDEX('Crosswalk Particulates'!$B:$B,MATCH('2017 EPA Data'!A587,'Crosswalk Particulates'!$A:$A,0))</f>
        <v>Transportation Sector</v>
      </c>
      <c r="G587" s="66">
        <f>INDEX('Crosswalk Particulates'!$E:$E,MATCH('2017 EPA Data'!$B587,'Crosswalk Particulates'!$D:$D,0))</f>
        <v>0</v>
      </c>
      <c r="H587" s="78">
        <f t="shared" si="9"/>
        <v>0</v>
      </c>
    </row>
    <row r="588" spans="1:8" hidden="1" x14ac:dyDescent="0.35">
      <c r="A588" s="57" t="s">
        <v>2511</v>
      </c>
      <c r="B588" s="57" t="s">
        <v>2471</v>
      </c>
      <c r="C588" s="57" t="s">
        <v>2468</v>
      </c>
      <c r="D588" s="68">
        <v>250586.8460009518</v>
      </c>
      <c r="E588" s="57" t="s">
        <v>2433</v>
      </c>
      <c r="F588" s="62" t="str">
        <f>INDEX('Crosswalk Particulates'!$B:$B,MATCH('2017 EPA Data'!A588,'Crosswalk Particulates'!$A:$A,0))</f>
        <v>industry-fuel-biomass</v>
      </c>
      <c r="G588" s="66" t="str">
        <f>INDEX('Crosswalk Particulates'!$E:$E,MATCH('2017 EPA Data'!$B588,'Crosswalk Particulates'!$D:$D,0))</f>
        <v>CO</v>
      </c>
      <c r="H588" s="78">
        <f t="shared" si="9"/>
        <v>227328833087.74466</v>
      </c>
    </row>
    <row r="589" spans="1:8" hidden="1" x14ac:dyDescent="0.35">
      <c r="A589" s="57" t="s">
        <v>2474</v>
      </c>
      <c r="B589" s="57" t="s">
        <v>2471</v>
      </c>
      <c r="C589" s="57" t="s">
        <v>2468</v>
      </c>
      <c r="D589" s="68">
        <v>250072.7412329308</v>
      </c>
      <c r="E589" s="57" t="s">
        <v>2433</v>
      </c>
      <c r="F589" s="62" t="str">
        <f>INDEX('Crosswalk Particulates'!$B:$B,MATCH('2017 EPA Data'!A589,'Crosswalk Particulates'!$A:$A,0))</f>
        <v>Other-EPA</v>
      </c>
      <c r="G589" s="66" t="str">
        <f>INDEX('Crosswalk Particulates'!$E:$E,MATCH('2017 EPA Data'!$B589,'Crosswalk Particulates'!$D:$D,0))</f>
        <v>CO</v>
      </c>
      <c r="H589" s="78">
        <f t="shared" si="9"/>
        <v>226862444532.78189</v>
      </c>
    </row>
    <row r="590" spans="1:8" hidden="1" x14ac:dyDescent="0.35">
      <c r="A590" s="57" t="s">
        <v>2489</v>
      </c>
      <c r="B590" s="57" t="s">
        <v>2504</v>
      </c>
      <c r="C590" s="57" t="s">
        <v>2428</v>
      </c>
      <c r="D590" s="68">
        <v>243133.48472919999</v>
      </c>
      <c r="E590" s="57" t="s">
        <v>2429</v>
      </c>
      <c r="F590" s="62" t="str">
        <f>INDEX('Crosswalk Particulates'!$B:$B,MATCH('2017 EPA Data'!A590,'Crosswalk Particulates'!$A:$A,0))</f>
        <v>process-chemicals-industry</v>
      </c>
      <c r="G590" s="66">
        <f>INDEX('Crosswalk Particulates'!$E:$E,MATCH('2017 EPA Data'!$B590,'Crosswalk Particulates'!$D:$D,0))</f>
        <v>0</v>
      </c>
      <c r="H590" s="78">
        <f t="shared" si="9"/>
        <v>0</v>
      </c>
    </row>
    <row r="591" spans="1:8" hidden="1" x14ac:dyDescent="0.35">
      <c r="A591" s="57" t="s">
        <v>2543</v>
      </c>
      <c r="B591" s="57" t="s">
        <v>2446</v>
      </c>
      <c r="C591" s="57" t="s">
        <v>2428</v>
      </c>
      <c r="D591" s="68">
        <v>242200.69113200909</v>
      </c>
      <c r="E591" s="57" t="s">
        <v>2429</v>
      </c>
      <c r="F591" s="62" t="str">
        <f>INDEX('Crosswalk Particulates'!$B:$B,MATCH('2017 EPA Data'!A591,'Crosswalk Particulates'!$A:$A,0))</f>
        <v>industry-fuel-other</v>
      </c>
      <c r="G591" s="66">
        <f>INDEX('Crosswalk Particulates'!$E:$E,MATCH('2017 EPA Data'!$B591,'Crosswalk Particulates'!$D:$D,0))</f>
        <v>0</v>
      </c>
      <c r="H591" s="78">
        <f t="shared" si="9"/>
        <v>0</v>
      </c>
    </row>
    <row r="592" spans="1:8" hidden="1" x14ac:dyDescent="0.35">
      <c r="A592" s="57" t="s">
        <v>2514</v>
      </c>
      <c r="B592" s="57" t="s">
        <v>2450</v>
      </c>
      <c r="C592" s="57" t="s">
        <v>2428</v>
      </c>
      <c r="D592" s="68">
        <v>241281.89452861901</v>
      </c>
      <c r="E592" s="57" t="s">
        <v>2429</v>
      </c>
      <c r="F592" s="62" t="str">
        <f>INDEX('Crosswalk Particulates'!$B:$B,MATCH('2017 EPA Data'!A592,'Crosswalk Particulates'!$A:$A,0))</f>
        <v>Transportation Sector</v>
      </c>
      <c r="G592" s="66">
        <f>INDEX('Crosswalk Particulates'!$E:$E,MATCH('2017 EPA Data'!$B592,'Crosswalk Particulates'!$D:$D,0))</f>
        <v>0</v>
      </c>
      <c r="H592" s="78">
        <f t="shared" si="9"/>
        <v>0</v>
      </c>
    </row>
    <row r="593" spans="1:8" hidden="1" x14ac:dyDescent="0.35">
      <c r="A593" s="57" t="s">
        <v>2512</v>
      </c>
      <c r="B593" s="57" t="s">
        <v>2455</v>
      </c>
      <c r="C593" s="57" t="s">
        <v>2428</v>
      </c>
      <c r="D593" s="68">
        <v>239817.52737653011</v>
      </c>
      <c r="E593" s="57" t="s">
        <v>2429</v>
      </c>
      <c r="F593" s="62" t="str">
        <f>INDEX('Crosswalk Particulates'!$B:$B,MATCH('2017 EPA Data'!A593,'Crosswalk Particulates'!$A:$A,0))</f>
        <v>Commercial Buildings Sector</v>
      </c>
      <c r="G593" s="66">
        <f>INDEX('Crosswalk Particulates'!$E:$E,MATCH('2017 EPA Data'!$B593,'Crosswalk Particulates'!$D:$D,0))</f>
        <v>0</v>
      </c>
      <c r="H593" s="78">
        <f t="shared" si="9"/>
        <v>0</v>
      </c>
    </row>
    <row r="594" spans="1:8" hidden="1" x14ac:dyDescent="0.35">
      <c r="A594" s="57" t="s">
        <v>2445</v>
      </c>
      <c r="B594" s="57" t="s">
        <v>2531</v>
      </c>
      <c r="C594" s="57" t="s">
        <v>2428</v>
      </c>
      <c r="D594" s="68">
        <v>239597.49052150914</v>
      </c>
      <c r="E594" s="57" t="s">
        <v>2429</v>
      </c>
      <c r="F594" s="62" t="str">
        <f>INDEX('Crosswalk Particulates'!$B:$B,MATCH('2017 EPA Data'!A594,'Crosswalk Particulates'!$A:$A,0))</f>
        <v>Other-EPA</v>
      </c>
      <c r="G594" s="66">
        <f>INDEX('Crosswalk Particulates'!$E:$E,MATCH('2017 EPA Data'!$B594,'Crosswalk Particulates'!$D:$D,0))</f>
        <v>0</v>
      </c>
      <c r="H594" s="78">
        <f t="shared" si="9"/>
        <v>0</v>
      </c>
    </row>
    <row r="595" spans="1:8" hidden="1" x14ac:dyDescent="0.35">
      <c r="A595" s="57" t="s">
        <v>2513</v>
      </c>
      <c r="B595" s="57" t="s">
        <v>2485</v>
      </c>
      <c r="C595" s="57" t="s">
        <v>2428</v>
      </c>
      <c r="D595" s="68">
        <v>239198.50516500001</v>
      </c>
      <c r="E595" s="57" t="s">
        <v>2429</v>
      </c>
      <c r="F595" s="62" t="str">
        <f>INDEX('Crosswalk Particulates'!$B:$B,MATCH('2017 EPA Data'!A595,'Crosswalk Particulates'!$A:$A,0))</f>
        <v>process-other-industry</v>
      </c>
      <c r="G595" s="66">
        <f>INDEX('Crosswalk Particulates'!$E:$E,MATCH('2017 EPA Data'!$B595,'Crosswalk Particulates'!$D:$D,0))</f>
        <v>0</v>
      </c>
      <c r="H595" s="78">
        <f t="shared" si="9"/>
        <v>0</v>
      </c>
    </row>
    <row r="596" spans="1:8" hidden="1" x14ac:dyDescent="0.35">
      <c r="A596" s="57" t="s">
        <v>2440</v>
      </c>
      <c r="B596" s="57" t="s">
        <v>2559</v>
      </c>
      <c r="C596" s="57" t="s">
        <v>2428</v>
      </c>
      <c r="D596" s="68">
        <v>237565.6738017562</v>
      </c>
      <c r="E596" s="57" t="s">
        <v>2429</v>
      </c>
      <c r="F596" s="62" t="str">
        <f>INDEX('Crosswalk Particulates'!$B:$B,MATCH('2017 EPA Data'!A596,'Crosswalk Particulates'!$A:$A,0))</f>
        <v>Other-EPA</v>
      </c>
      <c r="G596" s="66">
        <f>INDEX('Crosswalk Particulates'!$E:$E,MATCH('2017 EPA Data'!$B596,'Crosswalk Particulates'!$D:$D,0))</f>
        <v>0</v>
      </c>
      <c r="H596" s="78">
        <f t="shared" si="9"/>
        <v>0</v>
      </c>
    </row>
    <row r="597" spans="1:8" hidden="1" x14ac:dyDescent="0.35">
      <c r="A597" s="57" t="s">
        <v>2470</v>
      </c>
      <c r="B597" s="57" t="s">
        <v>2584</v>
      </c>
      <c r="C597" s="57" t="s">
        <v>2428</v>
      </c>
      <c r="D597" s="68">
        <v>237289.74029156624</v>
      </c>
      <c r="E597" s="57" t="s">
        <v>2429</v>
      </c>
      <c r="F597" s="62" t="str">
        <f>INDEX('Crosswalk Particulates'!$B:$B,MATCH('2017 EPA Data'!A597,'Crosswalk Particulates'!$A:$A,0))</f>
        <v>process-waste-industry</v>
      </c>
      <c r="G597" s="66">
        <f>INDEX('Crosswalk Particulates'!$E:$E,MATCH('2017 EPA Data'!$B597,'Crosswalk Particulates'!$D:$D,0))</f>
        <v>0</v>
      </c>
      <c r="H597" s="78">
        <f t="shared" si="9"/>
        <v>0</v>
      </c>
    </row>
    <row r="598" spans="1:8" hidden="1" x14ac:dyDescent="0.35">
      <c r="A598" s="57" t="s">
        <v>2497</v>
      </c>
      <c r="B598" s="57" t="s">
        <v>2486</v>
      </c>
      <c r="C598" s="57" t="s">
        <v>2428</v>
      </c>
      <c r="D598" s="68">
        <v>236920.59024300001</v>
      </c>
      <c r="E598" s="57" t="s">
        <v>2429</v>
      </c>
      <c r="F598" s="62" t="str">
        <f>INDEX('Crosswalk Particulates'!$B:$B,MATCH('2017 EPA Data'!A598,'Crosswalk Particulates'!$A:$A,0))</f>
        <v>process-other-industry</v>
      </c>
      <c r="G598" s="66">
        <f>INDEX('Crosswalk Particulates'!$E:$E,MATCH('2017 EPA Data'!$B598,'Crosswalk Particulates'!$D:$D,0))</f>
        <v>0</v>
      </c>
      <c r="H598" s="78">
        <f t="shared" si="9"/>
        <v>0</v>
      </c>
    </row>
    <row r="599" spans="1:8" hidden="1" x14ac:dyDescent="0.35">
      <c r="A599" s="57" t="s">
        <v>2514</v>
      </c>
      <c r="B599" s="57" t="s">
        <v>2448</v>
      </c>
      <c r="C599" s="57" t="s">
        <v>2428</v>
      </c>
      <c r="D599" s="68">
        <v>236093.00492079285</v>
      </c>
      <c r="E599" s="57" t="s">
        <v>2429</v>
      </c>
      <c r="F599" s="62" t="str">
        <f>INDEX('Crosswalk Particulates'!$B:$B,MATCH('2017 EPA Data'!A599,'Crosswalk Particulates'!$A:$A,0))</f>
        <v>Transportation Sector</v>
      </c>
      <c r="G599" s="66">
        <f>INDEX('Crosswalk Particulates'!$E:$E,MATCH('2017 EPA Data'!$B599,'Crosswalk Particulates'!$D:$D,0))</f>
        <v>0</v>
      </c>
      <c r="H599" s="78">
        <f t="shared" si="9"/>
        <v>0</v>
      </c>
    </row>
    <row r="600" spans="1:8" hidden="1" x14ac:dyDescent="0.35">
      <c r="A600" s="57" t="s">
        <v>2503</v>
      </c>
      <c r="B600" s="57" t="s">
        <v>2455</v>
      </c>
      <c r="C600" s="57" t="s">
        <v>2428</v>
      </c>
      <c r="D600" s="68">
        <v>234795.82681576969</v>
      </c>
      <c r="E600" s="57" t="s">
        <v>2429</v>
      </c>
      <c r="F600" s="62" t="str">
        <f>INDEX('Crosswalk Particulates'!$B:$B,MATCH('2017 EPA Data'!A600,'Crosswalk Particulates'!$A:$A,0))</f>
        <v>process-ngps-industry</v>
      </c>
      <c r="G600" s="66">
        <f>INDEX('Crosswalk Particulates'!$E:$E,MATCH('2017 EPA Data'!$B600,'Crosswalk Particulates'!$D:$D,0))</f>
        <v>0</v>
      </c>
      <c r="H600" s="78">
        <f t="shared" si="9"/>
        <v>0</v>
      </c>
    </row>
    <row r="601" spans="1:8" hidden="1" x14ac:dyDescent="0.35">
      <c r="A601" s="57" t="s">
        <v>2476</v>
      </c>
      <c r="B601" s="57" t="s">
        <v>2517</v>
      </c>
      <c r="C601" s="57" t="s">
        <v>2428</v>
      </c>
      <c r="D601" s="68">
        <v>233220.88405349999</v>
      </c>
      <c r="E601" s="57" t="s">
        <v>2429</v>
      </c>
      <c r="F601" s="62" t="str">
        <f>INDEX('Crosswalk Particulates'!$B:$B,MATCH('2017 EPA Data'!A601,'Crosswalk Particulates'!$A:$A,0))</f>
        <v>Electricity Sector</v>
      </c>
      <c r="G601" s="66">
        <f>INDEX('Crosswalk Particulates'!$E:$E,MATCH('2017 EPA Data'!$B601,'Crosswalk Particulates'!$D:$D,0))</f>
        <v>0</v>
      </c>
      <c r="H601" s="78">
        <f t="shared" si="9"/>
        <v>0</v>
      </c>
    </row>
    <row r="602" spans="1:8" hidden="1" x14ac:dyDescent="0.35">
      <c r="A602" s="57" t="s">
        <v>2474</v>
      </c>
      <c r="B602" s="57" t="s">
        <v>2436</v>
      </c>
      <c r="C602" s="57" t="s">
        <v>2428</v>
      </c>
      <c r="D602" s="68">
        <v>232859.00546105811</v>
      </c>
      <c r="E602" s="57" t="s">
        <v>2429</v>
      </c>
      <c r="F602" s="62" t="str">
        <f>INDEX('Crosswalk Particulates'!$B:$B,MATCH('2017 EPA Data'!A602,'Crosswalk Particulates'!$A:$A,0))</f>
        <v>Other-EPA</v>
      </c>
      <c r="G602" s="66">
        <f>INDEX('Crosswalk Particulates'!$E:$E,MATCH('2017 EPA Data'!$B602,'Crosswalk Particulates'!$D:$D,0))</f>
        <v>0</v>
      </c>
      <c r="H602" s="78">
        <f t="shared" si="9"/>
        <v>0</v>
      </c>
    </row>
    <row r="603" spans="1:8" hidden="1" x14ac:dyDescent="0.35">
      <c r="A603" s="57" t="s">
        <v>2530</v>
      </c>
      <c r="B603" s="57" t="s">
        <v>2487</v>
      </c>
      <c r="C603" s="57" t="s">
        <v>2428</v>
      </c>
      <c r="D603" s="68">
        <v>231637.5777006454</v>
      </c>
      <c r="E603" s="57" t="s">
        <v>2429</v>
      </c>
      <c r="F603" s="62" t="str">
        <f>INDEX('Crosswalk Particulates'!$B:$B,MATCH('2017 EPA Data'!A603,'Crosswalk Particulates'!$A:$A,0))</f>
        <v>process-iron and steel-industry</v>
      </c>
      <c r="G603" s="66">
        <f>INDEX('Crosswalk Particulates'!$E:$E,MATCH('2017 EPA Data'!$B603,'Crosswalk Particulates'!$D:$D,0))</f>
        <v>0</v>
      </c>
      <c r="H603" s="78">
        <f t="shared" si="9"/>
        <v>0</v>
      </c>
    </row>
    <row r="604" spans="1:8" hidden="1" x14ac:dyDescent="0.35">
      <c r="A604" s="57" t="s">
        <v>2437</v>
      </c>
      <c r="B604" s="57" t="s">
        <v>2520</v>
      </c>
      <c r="C604" s="57" t="s">
        <v>2468</v>
      </c>
      <c r="D604" s="68">
        <v>230540.99768410739</v>
      </c>
      <c r="E604" s="57" t="s">
        <v>2433</v>
      </c>
      <c r="F604" s="62" t="str">
        <f>INDEX('Crosswalk Particulates'!$B:$B,MATCH('2017 EPA Data'!A604,'Crosswalk Particulates'!$A:$A,0))</f>
        <v>Other-EPA</v>
      </c>
      <c r="G604" s="66" t="str">
        <f>INDEX('Crosswalk Particulates'!$E:$E,MATCH('2017 EPA Data'!$B604,'Crosswalk Particulates'!$D:$D,0))</f>
        <v>NOX</v>
      </c>
      <c r="H604" s="78">
        <f t="shared" si="9"/>
        <v>209143523767.45871</v>
      </c>
    </row>
    <row r="605" spans="1:8" hidden="1" x14ac:dyDescent="0.35">
      <c r="A605" s="57" t="s">
        <v>2458</v>
      </c>
      <c r="B605" s="57" t="s">
        <v>2578</v>
      </c>
      <c r="C605" s="57" t="s">
        <v>2428</v>
      </c>
      <c r="D605" s="68">
        <v>229331.277921286</v>
      </c>
      <c r="E605" s="57" t="s">
        <v>2429</v>
      </c>
      <c r="F605" s="62" t="str">
        <f>INDEX('Crosswalk Particulates'!$B:$B,MATCH('2017 EPA Data'!A605,'Crosswalk Particulates'!$A:$A,0))</f>
        <v>process-other-industry</v>
      </c>
      <c r="G605" s="66">
        <f>INDEX('Crosswalk Particulates'!$E:$E,MATCH('2017 EPA Data'!$B605,'Crosswalk Particulates'!$D:$D,0))</f>
        <v>0</v>
      </c>
      <c r="H605" s="78">
        <f t="shared" si="9"/>
        <v>0</v>
      </c>
    </row>
    <row r="606" spans="1:8" hidden="1" x14ac:dyDescent="0.35">
      <c r="A606" s="57" t="s">
        <v>2470</v>
      </c>
      <c r="B606" s="57" t="s">
        <v>2577</v>
      </c>
      <c r="C606" s="57" t="s">
        <v>2428</v>
      </c>
      <c r="D606" s="68">
        <v>229153.52700949868</v>
      </c>
      <c r="E606" s="57" t="s">
        <v>2429</v>
      </c>
      <c r="F606" s="62" t="str">
        <f>INDEX('Crosswalk Particulates'!$B:$B,MATCH('2017 EPA Data'!A606,'Crosswalk Particulates'!$A:$A,0))</f>
        <v>process-waste-industry</v>
      </c>
      <c r="G606" s="66">
        <f>INDEX('Crosswalk Particulates'!$E:$E,MATCH('2017 EPA Data'!$B606,'Crosswalk Particulates'!$D:$D,0))</f>
        <v>0</v>
      </c>
      <c r="H606" s="78">
        <f t="shared" si="9"/>
        <v>0</v>
      </c>
    </row>
    <row r="607" spans="1:8" hidden="1" x14ac:dyDescent="0.35">
      <c r="A607" s="57" t="s">
        <v>2489</v>
      </c>
      <c r="B607" s="57" t="s">
        <v>2585</v>
      </c>
      <c r="C607" s="57" t="s">
        <v>2428</v>
      </c>
      <c r="D607" s="68">
        <v>228877.79373100001</v>
      </c>
      <c r="E607" s="57" t="s">
        <v>2429</v>
      </c>
      <c r="F607" s="62" t="str">
        <f>INDEX('Crosswalk Particulates'!$B:$B,MATCH('2017 EPA Data'!A607,'Crosswalk Particulates'!$A:$A,0))</f>
        <v>process-chemicals-industry</v>
      </c>
      <c r="G607" s="66">
        <f>INDEX('Crosswalk Particulates'!$E:$E,MATCH('2017 EPA Data'!$B607,'Crosswalk Particulates'!$D:$D,0))</f>
        <v>0</v>
      </c>
      <c r="H607" s="78">
        <f t="shared" si="9"/>
        <v>0</v>
      </c>
    </row>
    <row r="608" spans="1:8" hidden="1" x14ac:dyDescent="0.35">
      <c r="A608" s="57" t="s">
        <v>2463</v>
      </c>
      <c r="B608" s="57" t="s">
        <v>2467</v>
      </c>
      <c r="C608" s="57" t="s">
        <v>2468</v>
      </c>
      <c r="D608" s="68">
        <v>228167.34762052193</v>
      </c>
      <c r="E608" s="57" t="s">
        <v>2433</v>
      </c>
      <c r="F608" s="62" t="str">
        <f>INDEX('Crosswalk Particulates'!$B:$B,MATCH('2017 EPA Data'!A608,'Crosswalk Particulates'!$A:$A,0))</f>
        <v>process-agriculture-industry</v>
      </c>
      <c r="G608" s="66" t="str">
        <f>INDEX('Crosswalk Particulates'!$E:$E,MATCH('2017 EPA Data'!$B608,'Crosswalk Particulates'!$D:$D,0))</f>
        <v>VOC</v>
      </c>
      <c r="H608" s="78">
        <f t="shared" si="9"/>
        <v>206990182090.8111</v>
      </c>
    </row>
    <row r="609" spans="1:8" hidden="1" x14ac:dyDescent="0.35">
      <c r="A609" s="57" t="s">
        <v>2470</v>
      </c>
      <c r="B609" s="57" t="s">
        <v>2501</v>
      </c>
      <c r="C609" s="57" t="s">
        <v>2468</v>
      </c>
      <c r="D609" s="68">
        <v>227459.53541381253</v>
      </c>
      <c r="E609" s="57" t="s">
        <v>2433</v>
      </c>
      <c r="F609" s="62" t="str">
        <f>INDEX('Crosswalk Particulates'!$B:$B,MATCH('2017 EPA Data'!A609,'Crosswalk Particulates'!$A:$A,0))</f>
        <v>process-waste-industry</v>
      </c>
      <c r="G609" s="66" t="str">
        <f>INDEX('Crosswalk Particulates'!$E:$E,MATCH('2017 EPA Data'!$B609,'Crosswalk Particulates'!$D:$D,0))</f>
        <v>PM10</v>
      </c>
      <c r="H609" s="78">
        <f t="shared" si="9"/>
        <v>206348064894.46033</v>
      </c>
    </row>
    <row r="610" spans="1:8" hidden="1" x14ac:dyDescent="0.35">
      <c r="A610" s="57" t="s">
        <v>2458</v>
      </c>
      <c r="B610" s="57" t="s">
        <v>2448</v>
      </c>
      <c r="C610" s="57" t="s">
        <v>2428</v>
      </c>
      <c r="D610" s="68">
        <v>227397.95369175429</v>
      </c>
      <c r="E610" s="57" t="s">
        <v>2429</v>
      </c>
      <c r="F610" s="62" t="str">
        <f>INDEX('Crosswalk Particulates'!$B:$B,MATCH('2017 EPA Data'!A610,'Crosswalk Particulates'!$A:$A,0))</f>
        <v>process-other-industry</v>
      </c>
      <c r="G610" s="66">
        <f>INDEX('Crosswalk Particulates'!$E:$E,MATCH('2017 EPA Data'!$B610,'Crosswalk Particulates'!$D:$D,0))</f>
        <v>0</v>
      </c>
      <c r="H610" s="78">
        <f t="shared" si="9"/>
        <v>0</v>
      </c>
    </row>
    <row r="611" spans="1:8" hidden="1" x14ac:dyDescent="0.35">
      <c r="A611" s="57" t="s">
        <v>2456</v>
      </c>
      <c r="B611" s="57" t="s">
        <v>2455</v>
      </c>
      <c r="C611" s="57" t="s">
        <v>2428</v>
      </c>
      <c r="D611" s="68">
        <v>226238.89451971295</v>
      </c>
      <c r="E611" s="57" t="s">
        <v>2429</v>
      </c>
      <c r="F611" s="62" t="str">
        <f>INDEX('Crosswalk Particulates'!$B:$B,MATCH('2017 EPA Data'!A611,'Crosswalk Particulates'!$A:$A,0))</f>
        <v>Transportation Sector</v>
      </c>
      <c r="G611" s="66">
        <f>INDEX('Crosswalk Particulates'!$E:$E,MATCH('2017 EPA Data'!$B611,'Crosswalk Particulates'!$D:$D,0))</f>
        <v>0</v>
      </c>
      <c r="H611" s="78">
        <f t="shared" si="9"/>
        <v>0</v>
      </c>
    </row>
    <row r="612" spans="1:8" hidden="1" x14ac:dyDescent="0.35">
      <c r="A612" s="57" t="s">
        <v>2430</v>
      </c>
      <c r="B612" s="57" t="s">
        <v>2486</v>
      </c>
      <c r="C612" s="57" t="s">
        <v>2428</v>
      </c>
      <c r="D612" s="68">
        <v>226035.81985515321</v>
      </c>
      <c r="E612" s="57" t="s">
        <v>2429</v>
      </c>
      <c r="F612" s="62" t="str">
        <f>INDEX('Crosswalk Particulates'!$B:$B,MATCH('2017 EPA Data'!A612,'Crosswalk Particulates'!$A:$A,0))</f>
        <v>process-other-industry</v>
      </c>
      <c r="G612" s="66">
        <f>INDEX('Crosswalk Particulates'!$E:$E,MATCH('2017 EPA Data'!$B612,'Crosswalk Particulates'!$D:$D,0))</f>
        <v>0</v>
      </c>
      <c r="H612" s="78">
        <f t="shared" si="9"/>
        <v>0</v>
      </c>
    </row>
    <row r="613" spans="1:8" hidden="1" x14ac:dyDescent="0.35">
      <c r="A613" s="57" t="s">
        <v>2462</v>
      </c>
      <c r="B613" s="57" t="s">
        <v>2494</v>
      </c>
      <c r="D613" s="68">
        <v>224037.94552400001</v>
      </c>
      <c r="E613" s="57" t="s">
        <v>2429</v>
      </c>
      <c r="F613" s="62" t="str">
        <f>INDEX('Crosswalk Particulates'!$B:$B,MATCH('2017 EPA Data'!A613,'Crosswalk Particulates'!$A:$A,0))</f>
        <v>industry-fuel-natural gas</v>
      </c>
      <c r="G613" s="66">
        <f>INDEX('Crosswalk Particulates'!$E:$E,MATCH('2017 EPA Data'!$B613,'Crosswalk Particulates'!$D:$D,0))</f>
        <v>0</v>
      </c>
      <c r="H613" s="78">
        <f t="shared" si="9"/>
        <v>0</v>
      </c>
    </row>
    <row r="614" spans="1:8" hidden="1" x14ac:dyDescent="0.35">
      <c r="A614" s="57" t="s">
        <v>2458</v>
      </c>
      <c r="B614" s="57" t="s">
        <v>2485</v>
      </c>
      <c r="C614" s="57" t="s">
        <v>2428</v>
      </c>
      <c r="D614" s="68">
        <v>223963.53454550699</v>
      </c>
      <c r="E614" s="57" t="s">
        <v>2429</v>
      </c>
      <c r="F614" s="62" t="str">
        <f>INDEX('Crosswalk Particulates'!$B:$B,MATCH('2017 EPA Data'!A614,'Crosswalk Particulates'!$A:$A,0))</f>
        <v>process-other-industry</v>
      </c>
      <c r="G614" s="66">
        <f>INDEX('Crosswalk Particulates'!$E:$E,MATCH('2017 EPA Data'!$B614,'Crosswalk Particulates'!$D:$D,0))</f>
        <v>0</v>
      </c>
      <c r="H614" s="78">
        <f t="shared" si="9"/>
        <v>0</v>
      </c>
    </row>
    <row r="615" spans="1:8" hidden="1" x14ac:dyDescent="0.35">
      <c r="A615" s="57" t="s">
        <v>2530</v>
      </c>
      <c r="B615" s="57" t="s">
        <v>2439</v>
      </c>
      <c r="C615" s="57" t="s">
        <v>2428</v>
      </c>
      <c r="D615" s="68">
        <v>223770.93433274</v>
      </c>
      <c r="E615" s="57" t="s">
        <v>2429</v>
      </c>
      <c r="F615" s="62" t="str">
        <f>INDEX('Crosswalk Particulates'!$B:$B,MATCH('2017 EPA Data'!A615,'Crosswalk Particulates'!$A:$A,0))</f>
        <v>process-iron and steel-industry</v>
      </c>
      <c r="G615" s="66">
        <f>INDEX('Crosswalk Particulates'!$E:$E,MATCH('2017 EPA Data'!$B615,'Crosswalk Particulates'!$D:$D,0))</f>
        <v>0</v>
      </c>
      <c r="H615" s="78">
        <f t="shared" si="9"/>
        <v>0</v>
      </c>
    </row>
    <row r="616" spans="1:8" hidden="1" x14ac:dyDescent="0.35">
      <c r="A616" s="57" t="s">
        <v>2437</v>
      </c>
      <c r="B616" s="57" t="s">
        <v>2586</v>
      </c>
      <c r="C616" s="57" t="s">
        <v>2428</v>
      </c>
      <c r="D616" s="68">
        <v>218565.88605763717</v>
      </c>
      <c r="E616" s="57" t="s">
        <v>2429</v>
      </c>
      <c r="F616" s="62" t="str">
        <f>INDEX('Crosswalk Particulates'!$B:$B,MATCH('2017 EPA Data'!A616,'Crosswalk Particulates'!$A:$A,0))</f>
        <v>Other-EPA</v>
      </c>
      <c r="G616" s="66">
        <f>INDEX('Crosswalk Particulates'!$E:$E,MATCH('2017 EPA Data'!$B616,'Crosswalk Particulates'!$D:$D,0))</f>
        <v>0</v>
      </c>
      <c r="H616" s="78">
        <f t="shared" si="9"/>
        <v>0</v>
      </c>
    </row>
    <row r="617" spans="1:8" hidden="1" x14ac:dyDescent="0.35">
      <c r="A617" s="57" t="s">
        <v>2466</v>
      </c>
      <c r="B617" s="57" t="s">
        <v>2454</v>
      </c>
      <c r="C617" s="57" t="s">
        <v>2428</v>
      </c>
      <c r="D617" s="68">
        <v>216259.97344577601</v>
      </c>
      <c r="E617" s="57" t="s">
        <v>2429</v>
      </c>
      <c r="F617" s="62" t="str">
        <f>INDEX('Crosswalk Particulates'!$B:$B,MATCH('2017 EPA Data'!A617,'Crosswalk Particulates'!$A:$A,0))</f>
        <v>process-other-industry</v>
      </c>
      <c r="G617" s="66">
        <f>INDEX('Crosswalk Particulates'!$E:$E,MATCH('2017 EPA Data'!$B617,'Crosswalk Particulates'!$D:$D,0))</f>
        <v>0</v>
      </c>
      <c r="H617" s="78">
        <f t="shared" si="9"/>
        <v>0</v>
      </c>
    </row>
    <row r="618" spans="1:8" hidden="1" x14ac:dyDescent="0.35">
      <c r="A618" s="57" t="s">
        <v>2430</v>
      </c>
      <c r="B618" s="57" t="s">
        <v>2447</v>
      </c>
      <c r="C618" s="57" t="s">
        <v>2428</v>
      </c>
      <c r="D618" s="68">
        <v>215882.13338660088</v>
      </c>
      <c r="E618" s="57" t="s">
        <v>2429</v>
      </c>
      <c r="F618" s="62" t="str">
        <f>INDEX('Crosswalk Particulates'!$B:$B,MATCH('2017 EPA Data'!A618,'Crosswalk Particulates'!$A:$A,0))</f>
        <v>process-other-industry</v>
      </c>
      <c r="G618" s="66">
        <f>INDEX('Crosswalk Particulates'!$E:$E,MATCH('2017 EPA Data'!$B618,'Crosswalk Particulates'!$D:$D,0))</f>
        <v>0</v>
      </c>
      <c r="H618" s="78">
        <f t="shared" si="9"/>
        <v>0</v>
      </c>
    </row>
    <row r="619" spans="1:8" hidden="1" x14ac:dyDescent="0.35">
      <c r="A619" s="57" t="s">
        <v>2470</v>
      </c>
      <c r="B619" s="57" t="s">
        <v>2556</v>
      </c>
      <c r="C619" s="57" t="s">
        <v>2428</v>
      </c>
      <c r="D619" s="68">
        <v>215767.1528414808</v>
      </c>
      <c r="E619" s="57" t="s">
        <v>2429</v>
      </c>
      <c r="F619" s="62" t="str">
        <f>INDEX('Crosswalk Particulates'!$B:$B,MATCH('2017 EPA Data'!A619,'Crosswalk Particulates'!$A:$A,0))</f>
        <v>process-waste-industry</v>
      </c>
      <c r="G619" s="66">
        <f>INDEX('Crosswalk Particulates'!$E:$E,MATCH('2017 EPA Data'!$B619,'Crosswalk Particulates'!$D:$D,0))</f>
        <v>0</v>
      </c>
      <c r="H619" s="78">
        <f t="shared" si="9"/>
        <v>0</v>
      </c>
    </row>
    <row r="620" spans="1:8" hidden="1" x14ac:dyDescent="0.35">
      <c r="A620" s="57" t="s">
        <v>2470</v>
      </c>
      <c r="B620" s="57" t="s">
        <v>2485</v>
      </c>
      <c r="C620" s="57" t="s">
        <v>2428</v>
      </c>
      <c r="D620" s="68">
        <v>215708.57454675558</v>
      </c>
      <c r="E620" s="57" t="s">
        <v>2429</v>
      </c>
      <c r="F620" s="62" t="str">
        <f>INDEX('Crosswalk Particulates'!$B:$B,MATCH('2017 EPA Data'!A620,'Crosswalk Particulates'!$A:$A,0))</f>
        <v>process-waste-industry</v>
      </c>
      <c r="G620" s="66">
        <f>INDEX('Crosswalk Particulates'!$E:$E,MATCH('2017 EPA Data'!$B620,'Crosswalk Particulates'!$D:$D,0))</f>
        <v>0</v>
      </c>
      <c r="H620" s="78">
        <f t="shared" si="9"/>
        <v>0</v>
      </c>
    </row>
    <row r="621" spans="1:8" hidden="1" x14ac:dyDescent="0.35">
      <c r="A621" s="57" t="s">
        <v>2456</v>
      </c>
      <c r="B621" s="57" t="s">
        <v>2459</v>
      </c>
      <c r="C621" s="57" t="s">
        <v>2428</v>
      </c>
      <c r="D621" s="68">
        <v>215095.10465035032</v>
      </c>
      <c r="E621" s="57" t="s">
        <v>2429</v>
      </c>
      <c r="F621" s="62" t="str">
        <f>INDEX('Crosswalk Particulates'!$B:$B,MATCH('2017 EPA Data'!A621,'Crosswalk Particulates'!$A:$A,0))</f>
        <v>Transportation Sector</v>
      </c>
      <c r="G621" s="66">
        <f>INDEX('Crosswalk Particulates'!$E:$E,MATCH('2017 EPA Data'!$B621,'Crosswalk Particulates'!$D:$D,0))</f>
        <v>0</v>
      </c>
      <c r="H621" s="78">
        <f t="shared" si="9"/>
        <v>0</v>
      </c>
    </row>
    <row r="622" spans="1:8" hidden="1" x14ac:dyDescent="0.35">
      <c r="A622" s="57" t="s">
        <v>2440</v>
      </c>
      <c r="B622" s="57" t="s">
        <v>2562</v>
      </c>
      <c r="C622" s="57" t="s">
        <v>2428</v>
      </c>
      <c r="D622" s="68">
        <v>213488.06749971269</v>
      </c>
      <c r="E622" s="57" t="s">
        <v>2429</v>
      </c>
      <c r="F622" s="62" t="str">
        <f>INDEX('Crosswalk Particulates'!$B:$B,MATCH('2017 EPA Data'!A622,'Crosswalk Particulates'!$A:$A,0))</f>
        <v>Other-EPA</v>
      </c>
      <c r="G622" s="66">
        <f>INDEX('Crosswalk Particulates'!$E:$E,MATCH('2017 EPA Data'!$B622,'Crosswalk Particulates'!$D:$D,0))</f>
        <v>0</v>
      </c>
      <c r="H622" s="78">
        <f t="shared" si="9"/>
        <v>0</v>
      </c>
    </row>
    <row r="623" spans="1:8" hidden="1" x14ac:dyDescent="0.35">
      <c r="A623" s="57" t="s">
        <v>2507</v>
      </c>
      <c r="B623" s="57" t="s">
        <v>2526</v>
      </c>
      <c r="C623" s="57" t="s">
        <v>2468</v>
      </c>
      <c r="D623" s="68">
        <v>212292.40490274699</v>
      </c>
      <c r="E623" s="57" t="s">
        <v>2433</v>
      </c>
      <c r="F623" s="62" t="str">
        <f>INDEX('Crosswalk Particulates'!$B:$B,MATCH('2017 EPA Data'!A623,'Crosswalk Particulates'!$A:$A,0))</f>
        <v>industry-fuel-coal</v>
      </c>
      <c r="G623" s="66" t="str">
        <f>INDEX('Crosswalk Particulates'!$E:$E,MATCH('2017 EPA Data'!$B623,'Crosswalk Particulates'!$D:$D,0))</f>
        <v>SOx</v>
      </c>
      <c r="H623" s="78">
        <f t="shared" si="9"/>
        <v>192588659181.85175</v>
      </c>
    </row>
    <row r="624" spans="1:8" hidden="1" x14ac:dyDescent="0.35">
      <c r="A624" s="57" t="s">
        <v>2480</v>
      </c>
      <c r="B624" s="57" t="s">
        <v>2455</v>
      </c>
      <c r="C624" s="57" t="s">
        <v>2428</v>
      </c>
      <c r="D624" s="68">
        <v>210297.80297381384</v>
      </c>
      <c r="E624" s="57" t="s">
        <v>2429</v>
      </c>
      <c r="F624" s="62" t="str">
        <f>INDEX('Crosswalk Particulates'!$B:$B,MATCH('2017 EPA Data'!A624,'Crosswalk Particulates'!$A:$A,0))</f>
        <v>Transportation Sector</v>
      </c>
      <c r="G624" s="66">
        <f>INDEX('Crosswalk Particulates'!$E:$E,MATCH('2017 EPA Data'!$B624,'Crosswalk Particulates'!$D:$D,0))</f>
        <v>0</v>
      </c>
      <c r="H624" s="78">
        <f t="shared" si="9"/>
        <v>0</v>
      </c>
    </row>
    <row r="625" spans="1:8" hidden="1" x14ac:dyDescent="0.35">
      <c r="A625" s="57" t="s">
        <v>2453</v>
      </c>
      <c r="B625" s="57" t="s">
        <v>2448</v>
      </c>
      <c r="C625" s="57" t="s">
        <v>2428</v>
      </c>
      <c r="D625" s="68">
        <v>210055.57683607272</v>
      </c>
      <c r="E625" s="57" t="s">
        <v>2429</v>
      </c>
      <c r="F625" s="62" t="str">
        <f>INDEX('Crosswalk Particulates'!$B:$B,MATCH('2017 EPA Data'!A625,'Crosswalk Particulates'!$A:$A,0))</f>
        <v>process-ngps-industry</v>
      </c>
      <c r="G625" s="66">
        <f>INDEX('Crosswalk Particulates'!$E:$E,MATCH('2017 EPA Data'!$B625,'Crosswalk Particulates'!$D:$D,0))</f>
        <v>0</v>
      </c>
      <c r="H625" s="78">
        <f t="shared" si="9"/>
        <v>0</v>
      </c>
    </row>
    <row r="626" spans="1:8" hidden="1" x14ac:dyDescent="0.35">
      <c r="A626" s="57" t="s">
        <v>2489</v>
      </c>
      <c r="B626" s="57" t="s">
        <v>2587</v>
      </c>
      <c r="C626" s="57" t="s">
        <v>2428</v>
      </c>
      <c r="D626" s="68">
        <v>209764.68236000001</v>
      </c>
      <c r="E626" s="57" t="s">
        <v>2429</v>
      </c>
      <c r="F626" s="62" t="str">
        <f>INDEX('Crosswalk Particulates'!$B:$B,MATCH('2017 EPA Data'!A626,'Crosswalk Particulates'!$A:$A,0))</f>
        <v>process-chemicals-industry</v>
      </c>
      <c r="G626" s="66">
        <f>INDEX('Crosswalk Particulates'!$E:$E,MATCH('2017 EPA Data'!$B626,'Crosswalk Particulates'!$D:$D,0))</f>
        <v>0</v>
      </c>
      <c r="H626" s="78">
        <f t="shared" si="9"/>
        <v>0</v>
      </c>
    </row>
    <row r="627" spans="1:8" hidden="1" x14ac:dyDescent="0.35">
      <c r="A627" s="57" t="s">
        <v>2538</v>
      </c>
      <c r="B627" s="57" t="s">
        <v>2521</v>
      </c>
      <c r="C627" s="57" t="s">
        <v>2468</v>
      </c>
      <c r="D627" s="68">
        <v>208936.75790952001</v>
      </c>
      <c r="E627" s="57" t="s">
        <v>2433</v>
      </c>
      <c r="F627" s="62" t="str">
        <f>INDEX('Crosswalk Particulates'!$B:$B,MATCH('2017 EPA Data'!A627,'Crosswalk Particulates'!$A:$A,0))</f>
        <v>Other-EPA</v>
      </c>
      <c r="G627" s="66" t="str">
        <f>INDEX('Crosswalk Particulates'!$E:$E,MATCH('2017 EPA Data'!$B627,'Crosswalk Particulates'!$D:$D,0))</f>
        <v>PM25</v>
      </c>
      <c r="H627" s="78">
        <f t="shared" si="9"/>
        <v>189544463816.45819</v>
      </c>
    </row>
    <row r="628" spans="1:8" hidden="1" x14ac:dyDescent="0.35">
      <c r="A628" s="57" t="s">
        <v>2495</v>
      </c>
      <c r="B628" s="57" t="s">
        <v>2447</v>
      </c>
      <c r="C628" s="57" t="s">
        <v>2428</v>
      </c>
      <c r="D628" s="68">
        <v>208808.89073820881</v>
      </c>
      <c r="E628" s="57" t="s">
        <v>2429</v>
      </c>
      <c r="F628" s="62" t="str">
        <f>INDEX('Crosswalk Particulates'!$B:$B,MATCH('2017 EPA Data'!A628,'Crosswalk Particulates'!$A:$A,0))</f>
        <v>Electricity Sector</v>
      </c>
      <c r="G628" s="66">
        <f>INDEX('Crosswalk Particulates'!$E:$E,MATCH('2017 EPA Data'!$B628,'Crosswalk Particulates'!$D:$D,0))</f>
        <v>0</v>
      </c>
      <c r="H628" s="78">
        <f t="shared" si="9"/>
        <v>0</v>
      </c>
    </row>
    <row r="629" spans="1:8" hidden="1" x14ac:dyDescent="0.35">
      <c r="A629" s="57" t="s">
        <v>2440</v>
      </c>
      <c r="B629" s="57" t="s">
        <v>2565</v>
      </c>
      <c r="C629" s="57" t="s">
        <v>2428</v>
      </c>
      <c r="D629" s="68">
        <v>208672.54471592911</v>
      </c>
      <c r="E629" s="57" t="s">
        <v>2429</v>
      </c>
      <c r="F629" s="62" t="str">
        <f>INDEX('Crosswalk Particulates'!$B:$B,MATCH('2017 EPA Data'!A629,'Crosswalk Particulates'!$A:$A,0))</f>
        <v>Other-EPA</v>
      </c>
      <c r="G629" s="66">
        <f>INDEX('Crosswalk Particulates'!$E:$E,MATCH('2017 EPA Data'!$B629,'Crosswalk Particulates'!$D:$D,0))</f>
        <v>0</v>
      </c>
      <c r="H629" s="78">
        <f t="shared" si="9"/>
        <v>0</v>
      </c>
    </row>
    <row r="630" spans="1:8" hidden="1" x14ac:dyDescent="0.35">
      <c r="A630" s="57" t="s">
        <v>2440</v>
      </c>
      <c r="B630" s="57" t="s">
        <v>2564</v>
      </c>
      <c r="C630" s="57" t="s">
        <v>2428</v>
      </c>
      <c r="D630" s="68">
        <v>208672.54471592911</v>
      </c>
      <c r="E630" s="57" t="s">
        <v>2429</v>
      </c>
      <c r="F630" s="62" t="str">
        <f>INDEX('Crosswalk Particulates'!$B:$B,MATCH('2017 EPA Data'!A630,'Crosswalk Particulates'!$A:$A,0))</f>
        <v>Other-EPA</v>
      </c>
      <c r="G630" s="66">
        <f>INDEX('Crosswalk Particulates'!$E:$E,MATCH('2017 EPA Data'!$B630,'Crosswalk Particulates'!$D:$D,0))</f>
        <v>0</v>
      </c>
      <c r="H630" s="78">
        <f t="shared" si="9"/>
        <v>0</v>
      </c>
    </row>
    <row r="631" spans="1:8" hidden="1" x14ac:dyDescent="0.35">
      <c r="A631" s="57" t="s">
        <v>2464</v>
      </c>
      <c r="B631" s="57" t="s">
        <v>2568</v>
      </c>
      <c r="D631" s="68">
        <v>206958</v>
      </c>
      <c r="E631" s="57" t="s">
        <v>2429</v>
      </c>
      <c r="F631" s="62" t="str">
        <f>INDEX('Crosswalk Particulates'!$B:$B,MATCH('2017 EPA Data'!A631,'Crosswalk Particulates'!$A:$A,0))</f>
        <v>process-other-industry</v>
      </c>
      <c r="G631" s="66">
        <f>INDEX('Crosswalk Particulates'!$E:$E,MATCH('2017 EPA Data'!$B631,'Crosswalk Particulates'!$D:$D,0))</f>
        <v>0</v>
      </c>
      <c r="H631" s="78">
        <f t="shared" si="9"/>
        <v>0</v>
      </c>
    </row>
    <row r="632" spans="1:8" hidden="1" x14ac:dyDescent="0.35">
      <c r="A632" s="57" t="s">
        <v>2489</v>
      </c>
      <c r="B632" s="57" t="s">
        <v>2588</v>
      </c>
      <c r="C632" s="57" t="s">
        <v>2428</v>
      </c>
      <c r="D632" s="68">
        <v>206902.97831999999</v>
      </c>
      <c r="E632" s="57" t="s">
        <v>2429</v>
      </c>
      <c r="F632" s="62" t="str">
        <f>INDEX('Crosswalk Particulates'!$B:$B,MATCH('2017 EPA Data'!A632,'Crosswalk Particulates'!$A:$A,0))</f>
        <v>process-chemicals-industry</v>
      </c>
      <c r="G632" s="66">
        <f>INDEX('Crosswalk Particulates'!$E:$E,MATCH('2017 EPA Data'!$B632,'Crosswalk Particulates'!$D:$D,0))</f>
        <v>0</v>
      </c>
      <c r="H632" s="78">
        <f t="shared" si="9"/>
        <v>0</v>
      </c>
    </row>
    <row r="633" spans="1:8" hidden="1" x14ac:dyDescent="0.35">
      <c r="A633" s="57" t="s">
        <v>2449</v>
      </c>
      <c r="B633" s="57" t="s">
        <v>2557</v>
      </c>
      <c r="C633" s="57" t="s">
        <v>2428</v>
      </c>
      <c r="D633" s="68">
        <v>206330.08691542019</v>
      </c>
      <c r="E633" s="57" t="s">
        <v>2429</v>
      </c>
      <c r="F633" s="62" t="str">
        <f>INDEX('Crosswalk Particulates'!$B:$B,MATCH('2017 EPA Data'!A633,'Crosswalk Particulates'!$A:$A,0))</f>
        <v>process-other-industry</v>
      </c>
      <c r="G633" s="66">
        <f>INDEX('Crosswalk Particulates'!$E:$E,MATCH('2017 EPA Data'!$B633,'Crosswalk Particulates'!$D:$D,0))</f>
        <v>0</v>
      </c>
      <c r="H633" s="78">
        <f t="shared" si="9"/>
        <v>0</v>
      </c>
    </row>
    <row r="634" spans="1:8" hidden="1" x14ac:dyDescent="0.35">
      <c r="A634" s="57" t="s">
        <v>2463</v>
      </c>
      <c r="B634" s="57" t="s">
        <v>2553</v>
      </c>
      <c r="C634" s="57" t="s">
        <v>2428</v>
      </c>
      <c r="D634" s="68">
        <v>205692.75008838827</v>
      </c>
      <c r="E634" s="57" t="s">
        <v>2429</v>
      </c>
      <c r="F634" s="62" t="str">
        <f>INDEX('Crosswalk Particulates'!$B:$B,MATCH('2017 EPA Data'!A634,'Crosswalk Particulates'!$A:$A,0))</f>
        <v>process-agriculture-industry</v>
      </c>
      <c r="G634" s="66">
        <f>INDEX('Crosswalk Particulates'!$E:$E,MATCH('2017 EPA Data'!$B634,'Crosswalk Particulates'!$D:$D,0))</f>
        <v>0</v>
      </c>
      <c r="H634" s="78">
        <f t="shared" si="9"/>
        <v>0</v>
      </c>
    </row>
    <row r="635" spans="1:8" hidden="1" x14ac:dyDescent="0.35">
      <c r="A635" s="57" t="s">
        <v>2542</v>
      </c>
      <c r="B635" s="57" t="s">
        <v>2520</v>
      </c>
      <c r="C635" s="57" t="s">
        <v>2468</v>
      </c>
      <c r="D635" s="68">
        <v>205415.46305306401</v>
      </c>
      <c r="E635" s="57" t="s">
        <v>2433</v>
      </c>
      <c r="F635" s="62" t="str">
        <f>INDEX('Crosswalk Particulates'!$B:$B,MATCH('2017 EPA Data'!A635,'Crosswalk Particulates'!$A:$A,0))</f>
        <v>Residential Buildings Sector</v>
      </c>
      <c r="G635" s="66" t="str">
        <f>INDEX('Crosswalk Particulates'!$E:$E,MATCH('2017 EPA Data'!$B635,'Crosswalk Particulates'!$D:$D,0))</f>
        <v>NOX</v>
      </c>
      <c r="H635" s="78">
        <f t="shared" si="9"/>
        <v>186349995058.61694</v>
      </c>
    </row>
    <row r="636" spans="1:8" hidden="1" x14ac:dyDescent="0.35">
      <c r="A636" s="57" t="s">
        <v>2463</v>
      </c>
      <c r="B636" s="57" t="s">
        <v>2579</v>
      </c>
      <c r="C636" s="57" t="s">
        <v>2428</v>
      </c>
      <c r="D636" s="68">
        <v>205138.25038760938</v>
      </c>
      <c r="E636" s="57" t="s">
        <v>2429</v>
      </c>
      <c r="F636" s="62" t="str">
        <f>INDEX('Crosswalk Particulates'!$B:$B,MATCH('2017 EPA Data'!A636,'Crosswalk Particulates'!$A:$A,0))</f>
        <v>process-agriculture-industry</v>
      </c>
      <c r="G636" s="66">
        <f>INDEX('Crosswalk Particulates'!$E:$E,MATCH('2017 EPA Data'!$B636,'Crosswalk Particulates'!$D:$D,0))</f>
        <v>0</v>
      </c>
      <c r="H636" s="78">
        <f t="shared" si="9"/>
        <v>0</v>
      </c>
    </row>
    <row r="637" spans="1:8" hidden="1" x14ac:dyDescent="0.35">
      <c r="A637" s="57" t="s">
        <v>2453</v>
      </c>
      <c r="B637" s="57" t="s">
        <v>2515</v>
      </c>
      <c r="C637" s="57" t="s">
        <v>2428</v>
      </c>
      <c r="D637" s="68">
        <v>204933.56700308915</v>
      </c>
      <c r="E637" s="57" t="s">
        <v>2429</v>
      </c>
      <c r="F637" s="62" t="str">
        <f>INDEX('Crosswalk Particulates'!$B:$B,MATCH('2017 EPA Data'!A637,'Crosswalk Particulates'!$A:$A,0))</f>
        <v>process-ngps-industry</v>
      </c>
      <c r="G637" s="66">
        <f>INDEX('Crosswalk Particulates'!$E:$E,MATCH('2017 EPA Data'!$B637,'Crosswalk Particulates'!$D:$D,0))</f>
        <v>0</v>
      </c>
      <c r="H637" s="78">
        <f t="shared" si="9"/>
        <v>0</v>
      </c>
    </row>
    <row r="638" spans="1:8" hidden="1" x14ac:dyDescent="0.35">
      <c r="A638" s="57" t="s">
        <v>2438</v>
      </c>
      <c r="B638" s="57" t="s">
        <v>2469</v>
      </c>
      <c r="C638" s="57" t="s">
        <v>2428</v>
      </c>
      <c r="D638" s="68">
        <v>204930.69790570854</v>
      </c>
      <c r="E638" s="57" t="s">
        <v>2429</v>
      </c>
      <c r="F638" s="62" t="str">
        <f>INDEX('Crosswalk Particulates'!$B:$B,MATCH('2017 EPA Data'!A638,'Crosswalk Particulates'!$A:$A,0))</f>
        <v>Transportation Sector</v>
      </c>
      <c r="G638" s="66">
        <f>INDEX('Crosswalk Particulates'!$E:$E,MATCH('2017 EPA Data'!$B638,'Crosswalk Particulates'!$D:$D,0))</f>
        <v>0</v>
      </c>
      <c r="H638" s="78">
        <f t="shared" si="9"/>
        <v>0</v>
      </c>
    </row>
    <row r="639" spans="1:8" hidden="1" x14ac:dyDescent="0.35">
      <c r="A639" s="57" t="s">
        <v>2438</v>
      </c>
      <c r="B639" s="57" t="s">
        <v>2531</v>
      </c>
      <c r="C639" s="57" t="s">
        <v>2428</v>
      </c>
      <c r="D639" s="68">
        <v>204125.98887760099</v>
      </c>
      <c r="E639" s="57" t="s">
        <v>2429</v>
      </c>
      <c r="F639" s="62" t="str">
        <f>INDEX('Crosswalk Particulates'!$B:$B,MATCH('2017 EPA Data'!A639,'Crosswalk Particulates'!$A:$A,0))</f>
        <v>Transportation Sector</v>
      </c>
      <c r="G639" s="66">
        <f>INDEX('Crosswalk Particulates'!$E:$E,MATCH('2017 EPA Data'!$B639,'Crosswalk Particulates'!$D:$D,0))</f>
        <v>0</v>
      </c>
      <c r="H639" s="78">
        <f t="shared" si="9"/>
        <v>0</v>
      </c>
    </row>
    <row r="640" spans="1:8" hidden="1" x14ac:dyDescent="0.35">
      <c r="A640" s="57" t="s">
        <v>2470</v>
      </c>
      <c r="B640" s="57" t="s">
        <v>2521</v>
      </c>
      <c r="C640" s="57" t="s">
        <v>2468</v>
      </c>
      <c r="D640" s="68">
        <v>203070.90215494123</v>
      </c>
      <c r="E640" s="57" t="s">
        <v>2433</v>
      </c>
      <c r="F640" s="62" t="str">
        <f>INDEX('Crosswalk Particulates'!$B:$B,MATCH('2017 EPA Data'!A640,'Crosswalk Particulates'!$A:$A,0))</f>
        <v>process-waste-industry</v>
      </c>
      <c r="G640" s="66" t="str">
        <f>INDEX('Crosswalk Particulates'!$E:$E,MATCH('2017 EPA Data'!$B640,'Crosswalk Particulates'!$D:$D,0))</f>
        <v>PM25</v>
      </c>
      <c r="H640" s="78">
        <f t="shared" si="9"/>
        <v>184223042660.35983</v>
      </c>
    </row>
    <row r="641" spans="1:8" hidden="1" x14ac:dyDescent="0.35">
      <c r="A641" s="57" t="s">
        <v>2462</v>
      </c>
      <c r="B641" s="57" t="s">
        <v>2444</v>
      </c>
      <c r="C641" s="57" t="s">
        <v>2428</v>
      </c>
      <c r="D641" s="68">
        <v>202916.3560769636</v>
      </c>
      <c r="E641" s="57" t="s">
        <v>2429</v>
      </c>
      <c r="F641" s="62" t="str">
        <f>INDEX('Crosswalk Particulates'!$B:$B,MATCH('2017 EPA Data'!A641,'Crosswalk Particulates'!$A:$A,0))</f>
        <v>industry-fuel-natural gas</v>
      </c>
      <c r="G641" s="66">
        <f>INDEX('Crosswalk Particulates'!$E:$E,MATCH('2017 EPA Data'!$B641,'Crosswalk Particulates'!$D:$D,0))</f>
        <v>0</v>
      </c>
      <c r="H641" s="78">
        <f t="shared" si="9"/>
        <v>0</v>
      </c>
    </row>
    <row r="642" spans="1:8" hidden="1" x14ac:dyDescent="0.35">
      <c r="A642" s="57" t="s">
        <v>2492</v>
      </c>
      <c r="B642" s="57" t="s">
        <v>2455</v>
      </c>
      <c r="C642" s="57" t="s">
        <v>2428</v>
      </c>
      <c r="D642" s="68">
        <v>202505.43968850435</v>
      </c>
      <c r="E642" s="57" t="s">
        <v>2429</v>
      </c>
      <c r="F642" s="62" t="str">
        <f>INDEX('Crosswalk Particulates'!$B:$B,MATCH('2017 EPA Data'!A642,'Crosswalk Particulates'!$A:$A,0))</f>
        <v>Electricity Sector</v>
      </c>
      <c r="G642" s="66">
        <f>INDEX('Crosswalk Particulates'!$E:$E,MATCH('2017 EPA Data'!$B642,'Crosswalk Particulates'!$D:$D,0))</f>
        <v>0</v>
      </c>
      <c r="H642" s="78">
        <f t="shared" si="9"/>
        <v>0</v>
      </c>
    </row>
    <row r="643" spans="1:8" hidden="1" x14ac:dyDescent="0.35">
      <c r="A643" s="57" t="s">
        <v>2543</v>
      </c>
      <c r="B643" s="57" t="s">
        <v>2494</v>
      </c>
      <c r="D643" s="68">
        <v>201919.26490949999</v>
      </c>
      <c r="E643" s="57" t="s">
        <v>2429</v>
      </c>
      <c r="F643" s="62" t="str">
        <f>INDEX('Crosswalk Particulates'!$B:$B,MATCH('2017 EPA Data'!A643,'Crosswalk Particulates'!$A:$A,0))</f>
        <v>industry-fuel-other</v>
      </c>
      <c r="G643" s="66">
        <f>INDEX('Crosswalk Particulates'!$E:$E,MATCH('2017 EPA Data'!$B643,'Crosswalk Particulates'!$D:$D,0))</f>
        <v>0</v>
      </c>
      <c r="H643" s="78">
        <f t="shared" si="9"/>
        <v>0</v>
      </c>
    </row>
    <row r="644" spans="1:8" hidden="1" x14ac:dyDescent="0.35">
      <c r="A644" s="57" t="s">
        <v>2512</v>
      </c>
      <c r="B644" s="57" t="s">
        <v>2448</v>
      </c>
      <c r="C644" s="57" t="s">
        <v>2428</v>
      </c>
      <c r="D644" s="68">
        <v>201519.72253687898</v>
      </c>
      <c r="E644" s="57" t="s">
        <v>2429</v>
      </c>
      <c r="F644" s="62" t="str">
        <f>INDEX('Crosswalk Particulates'!$B:$B,MATCH('2017 EPA Data'!A644,'Crosswalk Particulates'!$A:$A,0))</f>
        <v>Commercial Buildings Sector</v>
      </c>
      <c r="G644" s="66">
        <f>INDEX('Crosswalk Particulates'!$E:$E,MATCH('2017 EPA Data'!$B644,'Crosswalk Particulates'!$D:$D,0))</f>
        <v>0</v>
      </c>
      <c r="H644" s="78">
        <f t="shared" ref="H644:H707" si="10">IF(E644="TON",D644/metricton_to_shortton,0)*10^6</f>
        <v>0</v>
      </c>
    </row>
    <row r="645" spans="1:8" hidden="1" x14ac:dyDescent="0.35">
      <c r="A645" s="57" t="s">
        <v>2449</v>
      </c>
      <c r="B645" s="57" t="s">
        <v>2517</v>
      </c>
      <c r="C645" s="57" t="s">
        <v>2428</v>
      </c>
      <c r="D645" s="68">
        <v>200238.22416750001</v>
      </c>
      <c r="E645" s="57" t="s">
        <v>2429</v>
      </c>
      <c r="F645" s="62" t="str">
        <f>INDEX('Crosswalk Particulates'!$B:$B,MATCH('2017 EPA Data'!A645,'Crosswalk Particulates'!$A:$A,0))</f>
        <v>process-other-industry</v>
      </c>
      <c r="G645" s="66">
        <f>INDEX('Crosswalk Particulates'!$E:$E,MATCH('2017 EPA Data'!$B645,'Crosswalk Particulates'!$D:$D,0))</f>
        <v>0</v>
      </c>
      <c r="H645" s="78">
        <f t="shared" si="10"/>
        <v>0</v>
      </c>
    </row>
    <row r="646" spans="1:8" hidden="1" x14ac:dyDescent="0.35">
      <c r="A646" s="57" t="s">
        <v>2449</v>
      </c>
      <c r="B646" s="57" t="s">
        <v>2589</v>
      </c>
      <c r="C646" s="57" t="s">
        <v>2428</v>
      </c>
      <c r="D646" s="68">
        <v>199648.37373904401</v>
      </c>
      <c r="E646" s="57" t="s">
        <v>2429</v>
      </c>
      <c r="F646" s="62" t="str">
        <f>INDEX('Crosswalk Particulates'!$B:$B,MATCH('2017 EPA Data'!A646,'Crosswalk Particulates'!$A:$A,0))</f>
        <v>process-other-industry</v>
      </c>
      <c r="G646" s="66">
        <f>INDEX('Crosswalk Particulates'!$E:$E,MATCH('2017 EPA Data'!$B646,'Crosswalk Particulates'!$D:$D,0))</f>
        <v>0</v>
      </c>
      <c r="H646" s="78">
        <f t="shared" si="10"/>
        <v>0</v>
      </c>
    </row>
    <row r="647" spans="1:8" hidden="1" x14ac:dyDescent="0.35">
      <c r="A647" s="57" t="s">
        <v>2445</v>
      </c>
      <c r="B647" s="57" t="s">
        <v>2450</v>
      </c>
      <c r="C647" s="57" t="s">
        <v>2428</v>
      </c>
      <c r="D647" s="68">
        <v>198879.17330746408</v>
      </c>
      <c r="E647" s="57" t="s">
        <v>2429</v>
      </c>
      <c r="F647" s="62" t="str">
        <f>INDEX('Crosswalk Particulates'!$B:$B,MATCH('2017 EPA Data'!A647,'Crosswalk Particulates'!$A:$A,0))</f>
        <v>Other-EPA</v>
      </c>
      <c r="G647" s="66">
        <f>INDEX('Crosswalk Particulates'!$E:$E,MATCH('2017 EPA Data'!$B647,'Crosswalk Particulates'!$D:$D,0))</f>
        <v>0</v>
      </c>
      <c r="H647" s="78">
        <f t="shared" si="10"/>
        <v>0</v>
      </c>
    </row>
    <row r="648" spans="1:8" hidden="1" x14ac:dyDescent="0.35">
      <c r="A648" s="57" t="s">
        <v>2461</v>
      </c>
      <c r="B648" s="57" t="s">
        <v>2578</v>
      </c>
      <c r="C648" s="57" t="s">
        <v>2428</v>
      </c>
      <c r="D648" s="68">
        <v>197975.727896</v>
      </c>
      <c r="E648" s="57" t="s">
        <v>2429</v>
      </c>
      <c r="F648" s="62" t="str">
        <f>INDEX('Crosswalk Particulates'!$B:$B,MATCH('2017 EPA Data'!A648,'Crosswalk Particulates'!$A:$A,0))</f>
        <v>process-other-industry</v>
      </c>
      <c r="G648" s="66">
        <f>INDEX('Crosswalk Particulates'!$E:$E,MATCH('2017 EPA Data'!$B648,'Crosswalk Particulates'!$D:$D,0))</f>
        <v>0</v>
      </c>
      <c r="H648" s="78">
        <f t="shared" si="10"/>
        <v>0</v>
      </c>
    </row>
    <row r="649" spans="1:8" hidden="1" x14ac:dyDescent="0.35">
      <c r="A649" s="57" t="s">
        <v>2441</v>
      </c>
      <c r="B649" s="57" t="s">
        <v>2450</v>
      </c>
      <c r="C649" s="57" t="s">
        <v>2428</v>
      </c>
      <c r="D649" s="68">
        <v>196242.53078641219</v>
      </c>
      <c r="E649" s="57" t="s">
        <v>2429</v>
      </c>
      <c r="F649" s="62" t="str">
        <f>INDEX('Crosswalk Particulates'!$B:$B,MATCH('2017 EPA Data'!A649,'Crosswalk Particulates'!$A:$A,0))</f>
        <v>process-other-industry</v>
      </c>
      <c r="G649" s="66">
        <f>INDEX('Crosswalk Particulates'!$E:$E,MATCH('2017 EPA Data'!$B649,'Crosswalk Particulates'!$D:$D,0))</f>
        <v>0</v>
      </c>
      <c r="H649" s="78">
        <f t="shared" si="10"/>
        <v>0</v>
      </c>
    </row>
    <row r="650" spans="1:8" hidden="1" x14ac:dyDescent="0.35">
      <c r="A650" s="57" t="s">
        <v>2497</v>
      </c>
      <c r="B650" s="57" t="s">
        <v>2467</v>
      </c>
      <c r="C650" s="57" t="s">
        <v>2468</v>
      </c>
      <c r="D650" s="68">
        <v>195953.48137487497</v>
      </c>
      <c r="E650" s="57" t="s">
        <v>2433</v>
      </c>
      <c r="F650" s="62" t="str">
        <f>INDEX('Crosswalk Particulates'!$B:$B,MATCH('2017 EPA Data'!A650,'Crosswalk Particulates'!$A:$A,0))</f>
        <v>process-other-industry</v>
      </c>
      <c r="G650" s="66" t="str">
        <f>INDEX('Crosswalk Particulates'!$E:$E,MATCH('2017 EPA Data'!$B650,'Crosswalk Particulates'!$D:$D,0))</f>
        <v>VOC</v>
      </c>
      <c r="H650" s="78">
        <f t="shared" si="10"/>
        <v>177766219461.74396</v>
      </c>
    </row>
    <row r="651" spans="1:8" hidden="1" x14ac:dyDescent="0.35">
      <c r="A651" s="57" t="s">
        <v>2461</v>
      </c>
      <c r="B651" s="57" t="s">
        <v>2479</v>
      </c>
      <c r="C651" s="57" t="s">
        <v>2428</v>
      </c>
      <c r="D651" s="68">
        <v>195259.07320000001</v>
      </c>
      <c r="E651" s="57" t="s">
        <v>2429</v>
      </c>
      <c r="F651" s="62" t="str">
        <f>INDEX('Crosswalk Particulates'!$B:$B,MATCH('2017 EPA Data'!A651,'Crosswalk Particulates'!$A:$A,0))</f>
        <v>process-other-industry</v>
      </c>
      <c r="G651" s="66">
        <f>INDEX('Crosswalk Particulates'!$E:$E,MATCH('2017 EPA Data'!$B651,'Crosswalk Particulates'!$D:$D,0))</f>
        <v>0</v>
      </c>
      <c r="H651" s="78">
        <f t="shared" si="10"/>
        <v>0</v>
      </c>
    </row>
    <row r="652" spans="1:8" hidden="1" x14ac:dyDescent="0.35">
      <c r="A652" s="57" t="s">
        <v>2476</v>
      </c>
      <c r="B652" s="57" t="s">
        <v>2427</v>
      </c>
      <c r="C652" s="57" t="s">
        <v>2428</v>
      </c>
      <c r="D652" s="68">
        <v>195065.2</v>
      </c>
      <c r="E652" s="57" t="s">
        <v>2429</v>
      </c>
      <c r="F652" s="62" t="str">
        <f>INDEX('Crosswalk Particulates'!$B:$B,MATCH('2017 EPA Data'!A652,'Crosswalk Particulates'!$A:$A,0))</f>
        <v>Electricity Sector</v>
      </c>
      <c r="G652" s="66">
        <f>INDEX('Crosswalk Particulates'!$E:$E,MATCH('2017 EPA Data'!$B652,'Crosswalk Particulates'!$D:$D,0))</f>
        <v>0</v>
      </c>
      <c r="H652" s="78">
        <f t="shared" si="10"/>
        <v>0</v>
      </c>
    </row>
    <row r="653" spans="1:8" hidden="1" x14ac:dyDescent="0.35">
      <c r="A653" s="57" t="s">
        <v>2497</v>
      </c>
      <c r="B653" s="57" t="s">
        <v>2590</v>
      </c>
      <c r="C653" s="57" t="s">
        <v>2428</v>
      </c>
      <c r="D653" s="68">
        <v>193497.39040571082</v>
      </c>
      <c r="E653" s="57" t="s">
        <v>2429</v>
      </c>
      <c r="F653" s="62" t="str">
        <f>INDEX('Crosswalk Particulates'!$B:$B,MATCH('2017 EPA Data'!A653,'Crosswalk Particulates'!$A:$A,0))</f>
        <v>process-other-industry</v>
      </c>
      <c r="G653" s="66">
        <f>INDEX('Crosswalk Particulates'!$E:$E,MATCH('2017 EPA Data'!$B653,'Crosswalk Particulates'!$D:$D,0))</f>
        <v>0</v>
      </c>
      <c r="H653" s="78">
        <f t="shared" si="10"/>
        <v>0</v>
      </c>
    </row>
    <row r="654" spans="1:8" hidden="1" x14ac:dyDescent="0.35">
      <c r="A654" s="57" t="s">
        <v>2443</v>
      </c>
      <c r="B654" s="57" t="s">
        <v>2520</v>
      </c>
      <c r="C654" s="57" t="s">
        <v>2468</v>
      </c>
      <c r="D654" s="68">
        <v>193398.96830977342</v>
      </c>
      <c r="E654" s="57" t="s">
        <v>2433</v>
      </c>
      <c r="F654" s="62" t="str">
        <f>INDEX('Crosswalk Particulates'!$B:$B,MATCH('2017 EPA Data'!A654,'Crosswalk Particulates'!$A:$A,0))</f>
        <v>Other-EPA</v>
      </c>
      <c r="G654" s="66" t="str">
        <f>INDEX('Crosswalk Particulates'!$E:$E,MATCH('2017 EPA Data'!$B654,'Crosswalk Particulates'!$D:$D,0))</f>
        <v>NOX</v>
      </c>
      <c r="H654" s="78">
        <f t="shared" si="10"/>
        <v>175448801434.96243</v>
      </c>
    </row>
    <row r="655" spans="1:8" hidden="1" x14ac:dyDescent="0.35">
      <c r="A655" s="57" t="s">
        <v>2497</v>
      </c>
      <c r="B655" s="57" t="s">
        <v>2491</v>
      </c>
      <c r="C655" s="57" t="s">
        <v>2428</v>
      </c>
      <c r="D655" s="68">
        <v>192786.063635</v>
      </c>
      <c r="E655" s="57" t="s">
        <v>2429</v>
      </c>
      <c r="F655" s="62" t="str">
        <f>INDEX('Crosswalk Particulates'!$B:$B,MATCH('2017 EPA Data'!A655,'Crosswalk Particulates'!$A:$A,0))</f>
        <v>process-other-industry</v>
      </c>
      <c r="G655" s="66">
        <f>INDEX('Crosswalk Particulates'!$E:$E,MATCH('2017 EPA Data'!$B655,'Crosswalk Particulates'!$D:$D,0))</f>
        <v>0</v>
      </c>
      <c r="H655" s="78">
        <f t="shared" si="10"/>
        <v>0</v>
      </c>
    </row>
    <row r="656" spans="1:8" hidden="1" x14ac:dyDescent="0.35">
      <c r="A656" s="57" t="s">
        <v>2530</v>
      </c>
      <c r="B656" s="57" t="s">
        <v>2431</v>
      </c>
      <c r="C656" s="57" t="s">
        <v>2432</v>
      </c>
      <c r="D656" s="68">
        <v>192376.71280000001</v>
      </c>
      <c r="E656" s="57" t="s">
        <v>2433</v>
      </c>
      <c r="F656" s="62" t="str">
        <f>INDEX('Crosswalk Particulates'!$B:$B,MATCH('2017 EPA Data'!A656,'Crosswalk Particulates'!$A:$A,0))</f>
        <v>process-iron and steel-industry</v>
      </c>
      <c r="G656" s="66">
        <f>INDEX('Crosswalk Particulates'!$E:$E,MATCH('2017 EPA Data'!$B656,'Crosswalk Particulates'!$D:$D,0))</f>
        <v>0</v>
      </c>
      <c r="H656" s="78">
        <f t="shared" si="10"/>
        <v>174521425733.23297</v>
      </c>
    </row>
    <row r="657" spans="1:8" hidden="1" x14ac:dyDescent="0.35">
      <c r="A657" s="57" t="s">
        <v>2543</v>
      </c>
      <c r="B657" s="57" t="s">
        <v>2487</v>
      </c>
      <c r="C657" s="57" t="s">
        <v>2428</v>
      </c>
      <c r="D657" s="68">
        <v>192329.582817382</v>
      </c>
      <c r="E657" s="57" t="s">
        <v>2429</v>
      </c>
      <c r="F657" s="62" t="str">
        <f>INDEX('Crosswalk Particulates'!$B:$B,MATCH('2017 EPA Data'!A657,'Crosswalk Particulates'!$A:$A,0))</f>
        <v>industry-fuel-other</v>
      </c>
      <c r="G657" s="66">
        <f>INDEX('Crosswalk Particulates'!$E:$E,MATCH('2017 EPA Data'!$B657,'Crosswalk Particulates'!$D:$D,0))</f>
        <v>0</v>
      </c>
      <c r="H657" s="78">
        <f t="shared" si="10"/>
        <v>0</v>
      </c>
    </row>
    <row r="658" spans="1:8" x14ac:dyDescent="0.35">
      <c r="A658" s="57" t="s">
        <v>2452</v>
      </c>
      <c r="B658" s="57" t="s">
        <v>2520</v>
      </c>
      <c r="C658" s="57" t="s">
        <v>2468</v>
      </c>
      <c r="D658" s="68">
        <v>191547.0135162329</v>
      </c>
      <c r="E658" s="57" t="s">
        <v>2433</v>
      </c>
      <c r="F658" s="62" t="str">
        <f>INDEX('Crosswalk Particulates'!$B:$B,MATCH('2017 EPA Data'!A658,'Crosswalk Particulates'!$A:$A,0))</f>
        <v>Transportation Sector</v>
      </c>
      <c r="G658" s="66" t="str">
        <f>INDEX('Crosswalk Particulates'!$E:$E,MATCH('2017 EPA Data'!$B658,'Crosswalk Particulates'!$D:$D,0))</f>
        <v>NOX</v>
      </c>
      <c r="H658" s="78">
        <f t="shared" si="10"/>
        <v>173768734309.07178</v>
      </c>
    </row>
    <row r="659" spans="1:8" hidden="1" x14ac:dyDescent="0.35">
      <c r="A659" s="57" t="s">
        <v>2497</v>
      </c>
      <c r="B659" s="57" t="s">
        <v>2550</v>
      </c>
      <c r="C659" s="57" t="s">
        <v>2428</v>
      </c>
      <c r="D659" s="68">
        <v>190501.94038871999</v>
      </c>
      <c r="E659" s="57" t="s">
        <v>2429</v>
      </c>
      <c r="F659" s="62" t="str">
        <f>INDEX('Crosswalk Particulates'!$B:$B,MATCH('2017 EPA Data'!A659,'Crosswalk Particulates'!$A:$A,0))</f>
        <v>process-other-industry</v>
      </c>
      <c r="G659" s="66">
        <f>INDEX('Crosswalk Particulates'!$E:$E,MATCH('2017 EPA Data'!$B659,'Crosswalk Particulates'!$D:$D,0))</f>
        <v>0</v>
      </c>
      <c r="H659" s="78">
        <f t="shared" si="10"/>
        <v>0</v>
      </c>
    </row>
    <row r="660" spans="1:8" hidden="1" x14ac:dyDescent="0.35">
      <c r="A660" s="57" t="s">
        <v>2502</v>
      </c>
      <c r="B660" s="57" t="s">
        <v>2442</v>
      </c>
      <c r="C660" s="57" t="s">
        <v>2428</v>
      </c>
      <c r="D660" s="68">
        <v>190435.62735373047</v>
      </c>
      <c r="E660" s="57" t="s">
        <v>2429</v>
      </c>
      <c r="F660" s="62" t="str">
        <f>INDEX('Crosswalk Particulates'!$B:$B,MATCH('2017 EPA Data'!A660,'Crosswalk Particulates'!$A:$A,0))</f>
        <v>Other-EPA</v>
      </c>
      <c r="G660" s="66">
        <f>INDEX('Crosswalk Particulates'!$E:$E,MATCH('2017 EPA Data'!$B660,'Crosswalk Particulates'!$D:$D,0))</f>
        <v>0</v>
      </c>
      <c r="H660" s="78">
        <f t="shared" si="10"/>
        <v>0</v>
      </c>
    </row>
    <row r="661" spans="1:8" hidden="1" x14ac:dyDescent="0.35">
      <c r="A661" s="57" t="s">
        <v>2441</v>
      </c>
      <c r="B661" s="57" t="s">
        <v>2517</v>
      </c>
      <c r="C661" s="57" t="s">
        <v>2428</v>
      </c>
      <c r="D661" s="68">
        <v>188490.02145285855</v>
      </c>
      <c r="E661" s="57" t="s">
        <v>2429</v>
      </c>
      <c r="F661" s="62" t="str">
        <f>INDEX('Crosswalk Particulates'!$B:$B,MATCH('2017 EPA Data'!A661,'Crosswalk Particulates'!$A:$A,0))</f>
        <v>process-other-industry</v>
      </c>
      <c r="G661" s="66">
        <f>INDEX('Crosswalk Particulates'!$E:$E,MATCH('2017 EPA Data'!$B661,'Crosswalk Particulates'!$D:$D,0))</f>
        <v>0</v>
      </c>
      <c r="H661" s="78">
        <f t="shared" si="10"/>
        <v>0</v>
      </c>
    </row>
    <row r="662" spans="1:8" hidden="1" x14ac:dyDescent="0.35">
      <c r="A662" s="57" t="s">
        <v>2449</v>
      </c>
      <c r="B662" s="57" t="s">
        <v>2439</v>
      </c>
      <c r="C662" s="57" t="s">
        <v>2428</v>
      </c>
      <c r="D662" s="68">
        <v>188280.6444645038</v>
      </c>
      <c r="E662" s="57" t="s">
        <v>2429</v>
      </c>
      <c r="F662" s="62" t="str">
        <f>INDEX('Crosswalk Particulates'!$B:$B,MATCH('2017 EPA Data'!A662,'Crosswalk Particulates'!$A:$A,0))</f>
        <v>process-other-industry</v>
      </c>
      <c r="G662" s="66">
        <f>INDEX('Crosswalk Particulates'!$E:$E,MATCH('2017 EPA Data'!$B662,'Crosswalk Particulates'!$D:$D,0))</f>
        <v>0</v>
      </c>
      <c r="H662" s="78">
        <f t="shared" si="10"/>
        <v>0</v>
      </c>
    </row>
    <row r="663" spans="1:8" hidden="1" x14ac:dyDescent="0.35">
      <c r="A663" s="57" t="s">
        <v>2489</v>
      </c>
      <c r="B663" s="57" t="s">
        <v>2447</v>
      </c>
      <c r="C663" s="57" t="s">
        <v>2428</v>
      </c>
      <c r="D663" s="68">
        <v>187817.81087379399</v>
      </c>
      <c r="E663" s="57" t="s">
        <v>2429</v>
      </c>
      <c r="F663" s="62" t="str">
        <f>INDEX('Crosswalk Particulates'!$B:$B,MATCH('2017 EPA Data'!A663,'Crosswalk Particulates'!$A:$A,0))</f>
        <v>process-chemicals-industry</v>
      </c>
      <c r="G663" s="66">
        <f>INDEX('Crosswalk Particulates'!$E:$E,MATCH('2017 EPA Data'!$B663,'Crosswalk Particulates'!$D:$D,0))</f>
        <v>0</v>
      </c>
      <c r="H663" s="78">
        <f t="shared" si="10"/>
        <v>0</v>
      </c>
    </row>
    <row r="664" spans="1:8" hidden="1" x14ac:dyDescent="0.35">
      <c r="A664" s="57" t="s">
        <v>2453</v>
      </c>
      <c r="B664" s="57" t="s">
        <v>2508</v>
      </c>
      <c r="C664" s="57" t="s">
        <v>2432</v>
      </c>
      <c r="D664" s="68">
        <v>186384.2187842796</v>
      </c>
      <c r="E664" s="57" t="s">
        <v>2433</v>
      </c>
      <c r="F664" s="62" t="str">
        <f>INDEX('Crosswalk Particulates'!$B:$B,MATCH('2017 EPA Data'!A664,'Crosswalk Particulates'!$A:$A,0))</f>
        <v>process-ngps-industry</v>
      </c>
      <c r="G664" s="66" t="str">
        <f>INDEX('Crosswalk Particulates'!$E:$E,MATCH('2017 EPA Data'!$B664,'Crosswalk Particulates'!$D:$D,0))</f>
        <v>CH4</v>
      </c>
      <c r="H664" s="78">
        <f t="shared" si="10"/>
        <v>169085120142.5004</v>
      </c>
    </row>
    <row r="665" spans="1:8" hidden="1" x14ac:dyDescent="0.35">
      <c r="A665" s="57" t="s">
        <v>2489</v>
      </c>
      <c r="B665" s="57" t="s">
        <v>2448</v>
      </c>
      <c r="C665" s="57" t="s">
        <v>2428</v>
      </c>
      <c r="D665" s="68">
        <v>185757.68476863208</v>
      </c>
      <c r="E665" s="57" t="s">
        <v>2429</v>
      </c>
      <c r="F665" s="62" t="str">
        <f>INDEX('Crosswalk Particulates'!$B:$B,MATCH('2017 EPA Data'!A665,'Crosswalk Particulates'!$A:$A,0))</f>
        <v>process-chemicals-industry</v>
      </c>
      <c r="G665" s="66">
        <f>INDEX('Crosswalk Particulates'!$E:$E,MATCH('2017 EPA Data'!$B665,'Crosswalk Particulates'!$D:$D,0))</f>
        <v>0</v>
      </c>
      <c r="H665" s="78">
        <f t="shared" si="10"/>
        <v>0</v>
      </c>
    </row>
    <row r="666" spans="1:8" hidden="1" x14ac:dyDescent="0.35">
      <c r="A666" s="57" t="s">
        <v>2489</v>
      </c>
      <c r="B666" s="57" t="s">
        <v>2522</v>
      </c>
      <c r="C666" s="57" t="s">
        <v>2428</v>
      </c>
      <c r="D666" s="68">
        <v>185115.97313890999</v>
      </c>
      <c r="E666" s="57" t="s">
        <v>2429</v>
      </c>
      <c r="F666" s="62" t="str">
        <f>INDEX('Crosswalk Particulates'!$B:$B,MATCH('2017 EPA Data'!A666,'Crosswalk Particulates'!$A:$A,0))</f>
        <v>process-chemicals-industry</v>
      </c>
      <c r="G666" s="66">
        <f>INDEX('Crosswalk Particulates'!$E:$E,MATCH('2017 EPA Data'!$B666,'Crosswalk Particulates'!$D:$D,0))</f>
        <v>0</v>
      </c>
      <c r="H666" s="78">
        <f t="shared" si="10"/>
        <v>0</v>
      </c>
    </row>
    <row r="667" spans="1:8" hidden="1" x14ac:dyDescent="0.35">
      <c r="A667" s="57" t="s">
        <v>2538</v>
      </c>
      <c r="B667" s="57" t="s">
        <v>2541</v>
      </c>
      <c r="D667" s="68">
        <v>184977.35306976162</v>
      </c>
      <c r="E667" s="57" t="s">
        <v>2433</v>
      </c>
      <c r="F667" s="62" t="str">
        <f>INDEX('Crosswalk Particulates'!$B:$B,MATCH('2017 EPA Data'!A667,'Crosswalk Particulates'!$A:$A,0))</f>
        <v>Other-EPA</v>
      </c>
      <c r="G667" s="66">
        <f>INDEX('Crosswalk Particulates'!$E:$E,MATCH('2017 EPA Data'!$B667,'Crosswalk Particulates'!$D:$D,0))</f>
        <v>0</v>
      </c>
      <c r="H667" s="78">
        <f t="shared" si="10"/>
        <v>167808831517.23349</v>
      </c>
    </row>
    <row r="668" spans="1:8" hidden="1" x14ac:dyDescent="0.35">
      <c r="A668" s="57" t="s">
        <v>2495</v>
      </c>
      <c r="B668" s="57" t="s">
        <v>2469</v>
      </c>
      <c r="C668" s="57" t="s">
        <v>2428</v>
      </c>
      <c r="D668" s="68">
        <v>184492.52287512639</v>
      </c>
      <c r="E668" s="57" t="s">
        <v>2429</v>
      </c>
      <c r="F668" s="62" t="str">
        <f>INDEX('Crosswalk Particulates'!$B:$B,MATCH('2017 EPA Data'!A668,'Crosswalk Particulates'!$A:$A,0))</f>
        <v>Electricity Sector</v>
      </c>
      <c r="G668" s="66">
        <f>INDEX('Crosswalk Particulates'!$E:$E,MATCH('2017 EPA Data'!$B668,'Crosswalk Particulates'!$D:$D,0))</f>
        <v>0</v>
      </c>
      <c r="H668" s="78">
        <f t="shared" si="10"/>
        <v>0</v>
      </c>
    </row>
    <row r="669" spans="1:8" hidden="1" x14ac:dyDescent="0.35">
      <c r="A669" s="57" t="s">
        <v>2430</v>
      </c>
      <c r="B669" s="57" t="s">
        <v>2467</v>
      </c>
      <c r="C669" s="57" t="s">
        <v>2468</v>
      </c>
      <c r="D669" s="68">
        <v>183494.13862555724</v>
      </c>
      <c r="E669" s="57" t="s">
        <v>2433</v>
      </c>
      <c r="F669" s="62" t="str">
        <f>INDEX('Crosswalk Particulates'!$B:$B,MATCH('2017 EPA Data'!A669,'Crosswalk Particulates'!$A:$A,0))</f>
        <v>process-other-industry</v>
      </c>
      <c r="G669" s="66" t="str">
        <f>INDEX('Crosswalk Particulates'!$E:$E,MATCH('2017 EPA Data'!$B669,'Crosswalk Particulates'!$D:$D,0))</f>
        <v>VOC</v>
      </c>
      <c r="H669" s="78">
        <f t="shared" si="10"/>
        <v>166463280407.1062</v>
      </c>
    </row>
    <row r="670" spans="1:8" hidden="1" x14ac:dyDescent="0.35">
      <c r="A670" s="57" t="s">
        <v>2437</v>
      </c>
      <c r="B670" s="57" t="s">
        <v>2591</v>
      </c>
      <c r="C670" s="57" t="s">
        <v>2428</v>
      </c>
      <c r="D670" s="68">
        <v>182845.45430355635</v>
      </c>
      <c r="E670" s="57" t="s">
        <v>2429</v>
      </c>
      <c r="F670" s="62" t="str">
        <f>INDEX('Crosswalk Particulates'!$B:$B,MATCH('2017 EPA Data'!A670,'Crosswalk Particulates'!$A:$A,0))</f>
        <v>Other-EPA</v>
      </c>
      <c r="G670" s="66">
        <f>INDEX('Crosswalk Particulates'!$E:$E,MATCH('2017 EPA Data'!$B670,'Crosswalk Particulates'!$D:$D,0))</f>
        <v>0</v>
      </c>
      <c r="H670" s="78">
        <f t="shared" si="10"/>
        <v>0</v>
      </c>
    </row>
    <row r="671" spans="1:8" hidden="1" x14ac:dyDescent="0.35">
      <c r="A671" s="57" t="s">
        <v>2464</v>
      </c>
      <c r="B671" s="57" t="s">
        <v>2467</v>
      </c>
      <c r="C671" s="57" t="s">
        <v>2468</v>
      </c>
      <c r="D671" s="68">
        <v>182808.52177916796</v>
      </c>
      <c r="E671" s="57" t="s">
        <v>2433</v>
      </c>
      <c r="F671" s="62" t="str">
        <f>INDEX('Crosswalk Particulates'!$B:$B,MATCH('2017 EPA Data'!A671,'Crosswalk Particulates'!$A:$A,0))</f>
        <v>process-other-industry</v>
      </c>
      <c r="G671" s="66" t="str">
        <f>INDEX('Crosswalk Particulates'!$E:$E,MATCH('2017 EPA Data'!$B671,'Crosswalk Particulates'!$D:$D,0))</f>
        <v>VOC</v>
      </c>
      <c r="H671" s="78">
        <f t="shared" si="10"/>
        <v>165841298526.88263</v>
      </c>
    </row>
    <row r="672" spans="1:8" hidden="1" x14ac:dyDescent="0.35">
      <c r="A672" s="57" t="s">
        <v>2511</v>
      </c>
      <c r="B672" s="57" t="s">
        <v>2592</v>
      </c>
      <c r="C672" s="57" t="s">
        <v>2428</v>
      </c>
      <c r="D672" s="68">
        <v>182689.59707278229</v>
      </c>
      <c r="E672" s="57" t="s">
        <v>2429</v>
      </c>
      <c r="F672" s="62" t="str">
        <f>INDEX('Crosswalk Particulates'!$B:$B,MATCH('2017 EPA Data'!A672,'Crosswalk Particulates'!$A:$A,0))</f>
        <v>industry-fuel-biomass</v>
      </c>
      <c r="G672" s="66">
        <f>INDEX('Crosswalk Particulates'!$E:$E,MATCH('2017 EPA Data'!$B672,'Crosswalk Particulates'!$D:$D,0))</f>
        <v>0</v>
      </c>
      <c r="H672" s="78">
        <f t="shared" si="10"/>
        <v>0</v>
      </c>
    </row>
    <row r="673" spans="1:8" hidden="1" x14ac:dyDescent="0.35">
      <c r="A673" s="57" t="s">
        <v>2514</v>
      </c>
      <c r="B673" s="57" t="s">
        <v>2526</v>
      </c>
      <c r="C673" s="57" t="s">
        <v>2468</v>
      </c>
      <c r="D673" s="68">
        <v>182651.27464639922</v>
      </c>
      <c r="E673" s="57" t="s">
        <v>2433</v>
      </c>
      <c r="F673" s="62" t="str">
        <f>INDEX('Crosswalk Particulates'!$B:$B,MATCH('2017 EPA Data'!A673,'Crosswalk Particulates'!$A:$A,0))</f>
        <v>Transportation Sector</v>
      </c>
      <c r="G673" s="66" t="str">
        <f>INDEX('Crosswalk Particulates'!$E:$E,MATCH('2017 EPA Data'!$B673,'Crosswalk Particulates'!$D:$D,0))</f>
        <v>SOx</v>
      </c>
      <c r="H673" s="78">
        <f t="shared" si="10"/>
        <v>165698646157.97665</v>
      </c>
    </row>
    <row r="674" spans="1:8" hidden="1" x14ac:dyDescent="0.35">
      <c r="A674" s="57" t="s">
        <v>2496</v>
      </c>
      <c r="B674" s="57" t="s">
        <v>2523</v>
      </c>
      <c r="C674" s="57" t="s">
        <v>2428</v>
      </c>
      <c r="D674" s="68">
        <v>181868.2</v>
      </c>
      <c r="E674" s="57" t="s">
        <v>2429</v>
      </c>
      <c r="F674" s="62" t="str">
        <f>INDEX('Crosswalk Particulates'!$B:$B,MATCH('2017 EPA Data'!A674,'Crosswalk Particulates'!$A:$A,0))</f>
        <v>process-other-industry</v>
      </c>
      <c r="G674" s="66">
        <f>INDEX('Crosswalk Particulates'!$E:$E,MATCH('2017 EPA Data'!$B674,'Crosswalk Particulates'!$D:$D,0))</f>
        <v>0</v>
      </c>
      <c r="H674" s="78">
        <f t="shared" si="10"/>
        <v>0</v>
      </c>
    </row>
    <row r="675" spans="1:8" hidden="1" x14ac:dyDescent="0.35">
      <c r="A675" s="57" t="s">
        <v>2441</v>
      </c>
      <c r="B675" s="57" t="s">
        <v>2477</v>
      </c>
      <c r="C675" s="57" t="s">
        <v>2428</v>
      </c>
      <c r="D675" s="68">
        <v>181839.80757643169</v>
      </c>
      <c r="E675" s="57" t="s">
        <v>2429</v>
      </c>
      <c r="F675" s="62" t="str">
        <f>INDEX('Crosswalk Particulates'!$B:$B,MATCH('2017 EPA Data'!A675,'Crosswalk Particulates'!$A:$A,0))</f>
        <v>process-other-industry</v>
      </c>
      <c r="G675" s="66">
        <f>INDEX('Crosswalk Particulates'!$E:$E,MATCH('2017 EPA Data'!$B675,'Crosswalk Particulates'!$D:$D,0))</f>
        <v>0</v>
      </c>
      <c r="H675" s="78">
        <f t="shared" si="10"/>
        <v>0</v>
      </c>
    </row>
    <row r="676" spans="1:8" hidden="1" x14ac:dyDescent="0.35">
      <c r="A676" s="57" t="s">
        <v>2462</v>
      </c>
      <c r="B676" s="57" t="s">
        <v>2508</v>
      </c>
      <c r="C676" s="57" t="s">
        <v>2432</v>
      </c>
      <c r="D676" s="68">
        <v>179646.77794822803</v>
      </c>
      <c r="E676" s="57" t="s">
        <v>2433</v>
      </c>
      <c r="F676" s="62" t="str">
        <f>INDEX('Crosswalk Particulates'!$B:$B,MATCH('2017 EPA Data'!A676,'Crosswalk Particulates'!$A:$A,0))</f>
        <v>industry-fuel-natural gas</v>
      </c>
      <c r="G676" s="66" t="str">
        <f>INDEX('Crosswalk Particulates'!$E:$E,MATCH('2017 EPA Data'!$B676,'Crosswalk Particulates'!$D:$D,0))</f>
        <v>CH4</v>
      </c>
      <c r="H676" s="78">
        <f t="shared" si="10"/>
        <v>162973009360.55014</v>
      </c>
    </row>
    <row r="677" spans="1:8" hidden="1" x14ac:dyDescent="0.35">
      <c r="A677" s="57" t="s">
        <v>2489</v>
      </c>
      <c r="B677" s="57" t="s">
        <v>2478</v>
      </c>
      <c r="C677" s="57" t="s">
        <v>2428</v>
      </c>
      <c r="D677" s="68">
        <v>178543.26130839999</v>
      </c>
      <c r="E677" s="57" t="s">
        <v>2429</v>
      </c>
      <c r="F677" s="62" t="str">
        <f>INDEX('Crosswalk Particulates'!$B:$B,MATCH('2017 EPA Data'!A677,'Crosswalk Particulates'!$A:$A,0))</f>
        <v>process-chemicals-industry</v>
      </c>
      <c r="G677" s="66">
        <f>INDEX('Crosswalk Particulates'!$E:$E,MATCH('2017 EPA Data'!$B677,'Crosswalk Particulates'!$D:$D,0))</f>
        <v>0</v>
      </c>
      <c r="H677" s="78">
        <f t="shared" si="10"/>
        <v>0</v>
      </c>
    </row>
    <row r="678" spans="1:8" hidden="1" x14ac:dyDescent="0.35">
      <c r="A678" s="57" t="s">
        <v>2460</v>
      </c>
      <c r="B678" s="57" t="s">
        <v>2545</v>
      </c>
      <c r="D678" s="68">
        <v>178167.22407052616</v>
      </c>
      <c r="E678" s="57" t="s">
        <v>2433</v>
      </c>
      <c r="F678" s="62" t="str">
        <f>INDEX('Crosswalk Particulates'!$B:$B,MATCH('2017 EPA Data'!A678,'Crosswalk Particulates'!$A:$A,0))</f>
        <v>Residential Buildings Sector</v>
      </c>
      <c r="G678" s="66" t="str">
        <f>INDEX('Crosswalk Particulates'!$E:$E,MATCH('2017 EPA Data'!$B678,'Crosswalk Particulates'!$D:$D,0))</f>
        <v>OC</v>
      </c>
      <c r="H678" s="78">
        <f t="shared" si="10"/>
        <v>161630779064.44302</v>
      </c>
    </row>
    <row r="679" spans="1:8" hidden="1" x14ac:dyDescent="0.35">
      <c r="A679" s="57" t="s">
        <v>2506</v>
      </c>
      <c r="B679" s="57" t="s">
        <v>2455</v>
      </c>
      <c r="C679" s="57" t="s">
        <v>2428</v>
      </c>
      <c r="D679" s="68">
        <v>178072.4479733599</v>
      </c>
      <c r="E679" s="57" t="s">
        <v>2429</v>
      </c>
      <c r="F679" s="62" t="str">
        <f>INDEX('Crosswalk Particulates'!$B:$B,MATCH('2017 EPA Data'!A679,'Crosswalk Particulates'!$A:$A,0))</f>
        <v>process-other-industry</v>
      </c>
      <c r="G679" s="66">
        <f>INDEX('Crosswalk Particulates'!$E:$E,MATCH('2017 EPA Data'!$B679,'Crosswalk Particulates'!$D:$D,0))</f>
        <v>0</v>
      </c>
      <c r="H679" s="78">
        <f t="shared" si="10"/>
        <v>0</v>
      </c>
    </row>
    <row r="680" spans="1:8" hidden="1" x14ac:dyDescent="0.35">
      <c r="A680" s="57" t="s">
        <v>2449</v>
      </c>
      <c r="B680" s="57" t="s">
        <v>2469</v>
      </c>
      <c r="C680" s="57" t="s">
        <v>2428</v>
      </c>
      <c r="D680" s="68">
        <v>177528.77943074799</v>
      </c>
      <c r="E680" s="57" t="s">
        <v>2429</v>
      </c>
      <c r="F680" s="62" t="str">
        <f>INDEX('Crosswalk Particulates'!$B:$B,MATCH('2017 EPA Data'!A680,'Crosswalk Particulates'!$A:$A,0))</f>
        <v>process-other-industry</v>
      </c>
      <c r="G680" s="66">
        <f>INDEX('Crosswalk Particulates'!$E:$E,MATCH('2017 EPA Data'!$B680,'Crosswalk Particulates'!$D:$D,0))</f>
        <v>0</v>
      </c>
      <c r="H680" s="78">
        <f t="shared" si="10"/>
        <v>0</v>
      </c>
    </row>
    <row r="681" spans="1:8" hidden="1" x14ac:dyDescent="0.35">
      <c r="A681" s="57" t="s">
        <v>2511</v>
      </c>
      <c r="B681" s="57" t="s">
        <v>2515</v>
      </c>
      <c r="C681" s="57" t="s">
        <v>2428</v>
      </c>
      <c r="D681" s="68">
        <v>176982.46224784743</v>
      </c>
      <c r="E681" s="57" t="s">
        <v>2429</v>
      </c>
      <c r="F681" s="62" t="str">
        <f>INDEX('Crosswalk Particulates'!$B:$B,MATCH('2017 EPA Data'!A681,'Crosswalk Particulates'!$A:$A,0))</f>
        <v>industry-fuel-biomass</v>
      </c>
      <c r="G681" s="66">
        <f>INDEX('Crosswalk Particulates'!$E:$E,MATCH('2017 EPA Data'!$B681,'Crosswalk Particulates'!$D:$D,0))</f>
        <v>0</v>
      </c>
      <c r="H681" s="78">
        <f t="shared" si="10"/>
        <v>0</v>
      </c>
    </row>
    <row r="682" spans="1:8" hidden="1" x14ac:dyDescent="0.35">
      <c r="A682" s="57" t="s">
        <v>2465</v>
      </c>
      <c r="B682" s="57" t="s">
        <v>2459</v>
      </c>
      <c r="C682" s="57" t="s">
        <v>2428</v>
      </c>
      <c r="D682" s="68">
        <v>176514.24267089533</v>
      </c>
      <c r="E682" s="57" t="s">
        <v>2429</v>
      </c>
      <c r="F682" s="62" t="str">
        <f>INDEX('Crosswalk Particulates'!$B:$B,MATCH('2017 EPA Data'!A682,'Crosswalk Particulates'!$A:$A,0))</f>
        <v>Transportation Sector</v>
      </c>
      <c r="G682" s="66">
        <f>INDEX('Crosswalk Particulates'!$E:$E,MATCH('2017 EPA Data'!$B682,'Crosswalk Particulates'!$D:$D,0))</f>
        <v>0</v>
      </c>
      <c r="H682" s="78">
        <f t="shared" si="10"/>
        <v>0</v>
      </c>
    </row>
    <row r="683" spans="1:8" hidden="1" x14ac:dyDescent="0.35">
      <c r="A683" s="57" t="s">
        <v>2514</v>
      </c>
      <c r="B683" s="57" t="s">
        <v>2439</v>
      </c>
      <c r="C683" s="57" t="s">
        <v>2428</v>
      </c>
      <c r="D683" s="68">
        <v>175969.95579866495</v>
      </c>
      <c r="E683" s="57" t="s">
        <v>2429</v>
      </c>
      <c r="F683" s="62" t="str">
        <f>INDEX('Crosswalk Particulates'!$B:$B,MATCH('2017 EPA Data'!A683,'Crosswalk Particulates'!$A:$A,0))</f>
        <v>Transportation Sector</v>
      </c>
      <c r="G683" s="66">
        <f>INDEX('Crosswalk Particulates'!$E:$E,MATCH('2017 EPA Data'!$B683,'Crosswalk Particulates'!$D:$D,0))</f>
        <v>0</v>
      </c>
      <c r="H683" s="78">
        <f t="shared" si="10"/>
        <v>0</v>
      </c>
    </row>
    <row r="684" spans="1:8" hidden="1" x14ac:dyDescent="0.35">
      <c r="A684" s="57" t="s">
        <v>2489</v>
      </c>
      <c r="B684" s="57" t="s">
        <v>2593</v>
      </c>
      <c r="C684" s="57" t="s">
        <v>2428</v>
      </c>
      <c r="D684" s="68">
        <v>175389.43217750199</v>
      </c>
      <c r="E684" s="57" t="s">
        <v>2429</v>
      </c>
      <c r="F684" s="62" t="str">
        <f>INDEX('Crosswalk Particulates'!$B:$B,MATCH('2017 EPA Data'!A684,'Crosswalk Particulates'!$A:$A,0))</f>
        <v>process-chemicals-industry</v>
      </c>
      <c r="G684" s="66">
        <f>INDEX('Crosswalk Particulates'!$E:$E,MATCH('2017 EPA Data'!$B684,'Crosswalk Particulates'!$D:$D,0))</f>
        <v>0</v>
      </c>
      <c r="H684" s="78">
        <f t="shared" si="10"/>
        <v>0</v>
      </c>
    </row>
    <row r="685" spans="1:8" hidden="1" x14ac:dyDescent="0.35">
      <c r="A685" s="57" t="s">
        <v>2492</v>
      </c>
      <c r="B685" s="57" t="s">
        <v>2491</v>
      </c>
      <c r="C685" s="57" t="s">
        <v>2428</v>
      </c>
      <c r="D685" s="68">
        <v>175218.82279999999</v>
      </c>
      <c r="E685" s="57" t="s">
        <v>2429</v>
      </c>
      <c r="F685" s="62" t="str">
        <f>INDEX('Crosswalk Particulates'!$B:$B,MATCH('2017 EPA Data'!A685,'Crosswalk Particulates'!$A:$A,0))</f>
        <v>Electricity Sector</v>
      </c>
      <c r="G685" s="66">
        <f>INDEX('Crosswalk Particulates'!$E:$E,MATCH('2017 EPA Data'!$B685,'Crosswalk Particulates'!$D:$D,0))</f>
        <v>0</v>
      </c>
      <c r="H685" s="78">
        <f t="shared" si="10"/>
        <v>0</v>
      </c>
    </row>
    <row r="686" spans="1:8" hidden="1" x14ac:dyDescent="0.35">
      <c r="A686" s="57" t="s">
        <v>2511</v>
      </c>
      <c r="B686" s="57" t="s">
        <v>2448</v>
      </c>
      <c r="C686" s="57" t="s">
        <v>2428</v>
      </c>
      <c r="D686" s="68">
        <v>174401.45949961719</v>
      </c>
      <c r="E686" s="57" t="s">
        <v>2429</v>
      </c>
      <c r="F686" s="62" t="str">
        <f>INDEX('Crosswalk Particulates'!$B:$B,MATCH('2017 EPA Data'!A686,'Crosswalk Particulates'!$A:$A,0))</f>
        <v>industry-fuel-biomass</v>
      </c>
      <c r="G686" s="66">
        <f>INDEX('Crosswalk Particulates'!$E:$E,MATCH('2017 EPA Data'!$B686,'Crosswalk Particulates'!$D:$D,0))</f>
        <v>0</v>
      </c>
      <c r="H686" s="78">
        <f t="shared" si="10"/>
        <v>0</v>
      </c>
    </row>
    <row r="687" spans="1:8" hidden="1" x14ac:dyDescent="0.35">
      <c r="A687" s="57" t="s">
        <v>2430</v>
      </c>
      <c r="B687" s="57" t="s">
        <v>2477</v>
      </c>
      <c r="C687" s="57" t="s">
        <v>2428</v>
      </c>
      <c r="D687" s="68">
        <v>173700.16941999999</v>
      </c>
      <c r="E687" s="57" t="s">
        <v>2429</v>
      </c>
      <c r="F687" s="62" t="str">
        <f>INDEX('Crosswalk Particulates'!$B:$B,MATCH('2017 EPA Data'!A687,'Crosswalk Particulates'!$A:$A,0))</f>
        <v>process-other-industry</v>
      </c>
      <c r="G687" s="66">
        <f>INDEX('Crosswalk Particulates'!$E:$E,MATCH('2017 EPA Data'!$B687,'Crosswalk Particulates'!$D:$D,0))</f>
        <v>0</v>
      </c>
      <c r="H687" s="78">
        <f t="shared" si="10"/>
        <v>0</v>
      </c>
    </row>
    <row r="688" spans="1:8" hidden="1" x14ac:dyDescent="0.35">
      <c r="A688" s="57" t="s">
        <v>2456</v>
      </c>
      <c r="B688" s="57" t="s">
        <v>2444</v>
      </c>
      <c r="C688" s="57" t="s">
        <v>2428</v>
      </c>
      <c r="D688" s="68">
        <v>173295.08115218431</v>
      </c>
      <c r="E688" s="57" t="s">
        <v>2429</v>
      </c>
      <c r="F688" s="62" t="str">
        <f>INDEX('Crosswalk Particulates'!$B:$B,MATCH('2017 EPA Data'!A688,'Crosswalk Particulates'!$A:$A,0))</f>
        <v>Transportation Sector</v>
      </c>
      <c r="G688" s="66">
        <f>INDEX('Crosswalk Particulates'!$E:$E,MATCH('2017 EPA Data'!$B688,'Crosswalk Particulates'!$D:$D,0))</f>
        <v>0</v>
      </c>
      <c r="H688" s="78">
        <f t="shared" si="10"/>
        <v>0</v>
      </c>
    </row>
    <row r="689" spans="1:8" hidden="1" x14ac:dyDescent="0.35">
      <c r="A689" s="57" t="s">
        <v>2464</v>
      </c>
      <c r="B689" s="57" t="s">
        <v>2524</v>
      </c>
      <c r="C689" s="57" t="s">
        <v>2428</v>
      </c>
      <c r="D689" s="68">
        <v>173239.57800000001</v>
      </c>
      <c r="E689" s="57" t="s">
        <v>2429</v>
      </c>
      <c r="F689" s="62" t="str">
        <f>INDEX('Crosswalk Particulates'!$B:$B,MATCH('2017 EPA Data'!A689,'Crosswalk Particulates'!$A:$A,0))</f>
        <v>process-other-industry</v>
      </c>
      <c r="G689" s="66">
        <f>INDEX('Crosswalk Particulates'!$E:$E,MATCH('2017 EPA Data'!$B689,'Crosswalk Particulates'!$D:$D,0))</f>
        <v>0</v>
      </c>
      <c r="H689" s="78">
        <f t="shared" si="10"/>
        <v>0</v>
      </c>
    </row>
    <row r="690" spans="1:8" hidden="1" x14ac:dyDescent="0.35">
      <c r="A690" s="57" t="s">
        <v>2470</v>
      </c>
      <c r="B690" s="57" t="s">
        <v>2467</v>
      </c>
      <c r="C690" s="57" t="s">
        <v>2468</v>
      </c>
      <c r="D690" s="68">
        <v>172480.74268582565</v>
      </c>
      <c r="E690" s="57" t="s">
        <v>2433</v>
      </c>
      <c r="F690" s="62" t="str">
        <f>INDEX('Crosswalk Particulates'!$B:$B,MATCH('2017 EPA Data'!A690,'Crosswalk Particulates'!$A:$A,0))</f>
        <v>process-waste-industry</v>
      </c>
      <c r="G690" s="66" t="str">
        <f>INDEX('Crosswalk Particulates'!$E:$E,MATCH('2017 EPA Data'!$B690,'Crosswalk Particulates'!$D:$D,0))</f>
        <v>VOC</v>
      </c>
      <c r="H690" s="78">
        <f t="shared" si="10"/>
        <v>156472083792.96719</v>
      </c>
    </row>
    <row r="691" spans="1:8" hidden="1" x14ac:dyDescent="0.35">
      <c r="A691" s="57" t="s">
        <v>2511</v>
      </c>
      <c r="B691" s="57" t="s">
        <v>2570</v>
      </c>
      <c r="C691" s="57" t="s">
        <v>2428</v>
      </c>
      <c r="D691" s="68">
        <v>172088.2206481637</v>
      </c>
      <c r="E691" s="57" t="s">
        <v>2429</v>
      </c>
      <c r="F691" s="62" t="str">
        <f>INDEX('Crosswalk Particulates'!$B:$B,MATCH('2017 EPA Data'!A691,'Crosswalk Particulates'!$A:$A,0))</f>
        <v>industry-fuel-biomass</v>
      </c>
      <c r="G691" s="66">
        <f>INDEX('Crosswalk Particulates'!$E:$E,MATCH('2017 EPA Data'!$B691,'Crosswalk Particulates'!$D:$D,0))</f>
        <v>0</v>
      </c>
      <c r="H691" s="78">
        <f t="shared" si="10"/>
        <v>0</v>
      </c>
    </row>
    <row r="692" spans="1:8" hidden="1" x14ac:dyDescent="0.35">
      <c r="A692" s="57" t="s">
        <v>2456</v>
      </c>
      <c r="B692" s="57" t="s">
        <v>2450</v>
      </c>
      <c r="C692" s="57" t="s">
        <v>2428</v>
      </c>
      <c r="D692" s="68">
        <v>171847.68397573821</v>
      </c>
      <c r="E692" s="57" t="s">
        <v>2429</v>
      </c>
      <c r="F692" s="62" t="str">
        <f>INDEX('Crosswalk Particulates'!$B:$B,MATCH('2017 EPA Data'!A692,'Crosswalk Particulates'!$A:$A,0))</f>
        <v>Transportation Sector</v>
      </c>
      <c r="G692" s="66">
        <f>INDEX('Crosswalk Particulates'!$E:$E,MATCH('2017 EPA Data'!$B692,'Crosswalk Particulates'!$D:$D,0))</f>
        <v>0</v>
      </c>
      <c r="H692" s="78">
        <f t="shared" si="10"/>
        <v>0</v>
      </c>
    </row>
    <row r="693" spans="1:8" hidden="1" x14ac:dyDescent="0.35">
      <c r="A693" s="57" t="s">
        <v>2480</v>
      </c>
      <c r="B693" s="57" t="s">
        <v>2450</v>
      </c>
      <c r="C693" s="57" t="s">
        <v>2428</v>
      </c>
      <c r="D693" s="68">
        <v>171542.82512354027</v>
      </c>
      <c r="E693" s="57" t="s">
        <v>2429</v>
      </c>
      <c r="F693" s="62" t="str">
        <f>INDEX('Crosswalk Particulates'!$B:$B,MATCH('2017 EPA Data'!A693,'Crosswalk Particulates'!$A:$A,0))</f>
        <v>Transportation Sector</v>
      </c>
      <c r="G693" s="66">
        <f>INDEX('Crosswalk Particulates'!$E:$E,MATCH('2017 EPA Data'!$B693,'Crosswalk Particulates'!$D:$D,0))</f>
        <v>0</v>
      </c>
      <c r="H693" s="78">
        <f t="shared" si="10"/>
        <v>0</v>
      </c>
    </row>
    <row r="694" spans="1:8" hidden="1" x14ac:dyDescent="0.35">
      <c r="A694" s="57" t="s">
        <v>2430</v>
      </c>
      <c r="B694" s="57" t="s">
        <v>2594</v>
      </c>
      <c r="C694" s="57" t="s">
        <v>2428</v>
      </c>
      <c r="D694" s="68">
        <v>168526.23101477459</v>
      </c>
      <c r="E694" s="57" t="s">
        <v>2429</v>
      </c>
      <c r="F694" s="62" t="str">
        <f>INDEX('Crosswalk Particulates'!$B:$B,MATCH('2017 EPA Data'!A694,'Crosswalk Particulates'!$A:$A,0))</f>
        <v>process-other-industry</v>
      </c>
      <c r="G694" s="66">
        <f>INDEX('Crosswalk Particulates'!$E:$E,MATCH('2017 EPA Data'!$B694,'Crosswalk Particulates'!$D:$D,0))</f>
        <v>0</v>
      </c>
      <c r="H694" s="78">
        <f t="shared" si="10"/>
        <v>0</v>
      </c>
    </row>
    <row r="695" spans="1:8" hidden="1" x14ac:dyDescent="0.35">
      <c r="A695" s="57" t="s">
        <v>2503</v>
      </c>
      <c r="B695" s="57" t="s">
        <v>2448</v>
      </c>
      <c r="C695" s="57" t="s">
        <v>2428</v>
      </c>
      <c r="D695" s="68">
        <v>168195.29413267178</v>
      </c>
      <c r="E695" s="57" t="s">
        <v>2429</v>
      </c>
      <c r="F695" s="62" t="str">
        <f>INDEX('Crosswalk Particulates'!$B:$B,MATCH('2017 EPA Data'!A695,'Crosswalk Particulates'!$A:$A,0))</f>
        <v>process-ngps-industry</v>
      </c>
      <c r="G695" s="66">
        <f>INDEX('Crosswalk Particulates'!$E:$E,MATCH('2017 EPA Data'!$B695,'Crosswalk Particulates'!$D:$D,0))</f>
        <v>0</v>
      </c>
      <c r="H695" s="78">
        <f t="shared" si="10"/>
        <v>0</v>
      </c>
    </row>
    <row r="696" spans="1:8" hidden="1" x14ac:dyDescent="0.35">
      <c r="A696" s="57" t="s">
        <v>2449</v>
      </c>
      <c r="B696" s="57" t="s">
        <v>2595</v>
      </c>
      <c r="C696" s="57" t="s">
        <v>2428</v>
      </c>
      <c r="D696" s="68">
        <v>166515.3649049316</v>
      </c>
      <c r="E696" s="57" t="s">
        <v>2429</v>
      </c>
      <c r="F696" s="62" t="str">
        <f>INDEX('Crosswalk Particulates'!$B:$B,MATCH('2017 EPA Data'!A696,'Crosswalk Particulates'!$A:$A,0))</f>
        <v>process-other-industry</v>
      </c>
      <c r="G696" s="66">
        <f>INDEX('Crosswalk Particulates'!$E:$E,MATCH('2017 EPA Data'!$B696,'Crosswalk Particulates'!$D:$D,0))</f>
        <v>0</v>
      </c>
      <c r="H696" s="78">
        <f t="shared" si="10"/>
        <v>0</v>
      </c>
    </row>
    <row r="697" spans="1:8" hidden="1" x14ac:dyDescent="0.35">
      <c r="A697" s="57" t="s">
        <v>2434</v>
      </c>
      <c r="B697" s="57" t="s">
        <v>2567</v>
      </c>
      <c r="C697" s="57" t="s">
        <v>2428</v>
      </c>
      <c r="D697" s="68">
        <v>165730.80681648717</v>
      </c>
      <c r="E697" s="57" t="s">
        <v>2429</v>
      </c>
      <c r="F697" s="62" t="str">
        <f>INDEX('Crosswalk Particulates'!$B:$B,MATCH('2017 EPA Data'!A697,'Crosswalk Particulates'!$A:$A,0))</f>
        <v>Transportation Sector</v>
      </c>
      <c r="G697" s="66">
        <f>INDEX('Crosswalk Particulates'!$E:$E,MATCH('2017 EPA Data'!$B697,'Crosswalk Particulates'!$D:$D,0))</f>
        <v>0</v>
      </c>
      <c r="H697" s="78">
        <f t="shared" si="10"/>
        <v>0</v>
      </c>
    </row>
    <row r="698" spans="1:8" hidden="1" x14ac:dyDescent="0.35">
      <c r="A698" s="57" t="s">
        <v>2440</v>
      </c>
      <c r="B698" s="57" t="s">
        <v>2520</v>
      </c>
      <c r="C698" s="57" t="s">
        <v>2468</v>
      </c>
      <c r="D698" s="68">
        <v>164697.23289670155</v>
      </c>
      <c r="E698" s="57" t="s">
        <v>2433</v>
      </c>
      <c r="F698" s="62" t="str">
        <f>INDEX('Crosswalk Particulates'!$B:$B,MATCH('2017 EPA Data'!A698,'Crosswalk Particulates'!$A:$A,0))</f>
        <v>Other-EPA</v>
      </c>
      <c r="G698" s="66" t="str">
        <f>INDEX('Crosswalk Particulates'!$E:$E,MATCH('2017 EPA Data'!$B698,'Crosswalk Particulates'!$D:$D,0))</f>
        <v>NOX</v>
      </c>
      <c r="H698" s="78">
        <f t="shared" si="10"/>
        <v>149410994091.22803</v>
      </c>
    </row>
    <row r="699" spans="1:8" hidden="1" x14ac:dyDescent="0.35">
      <c r="A699" s="57" t="s">
        <v>2449</v>
      </c>
      <c r="B699" s="57" t="s">
        <v>2446</v>
      </c>
      <c r="C699" s="57" t="s">
        <v>2428</v>
      </c>
      <c r="D699" s="68">
        <v>163000.6330617831</v>
      </c>
      <c r="E699" s="57" t="s">
        <v>2429</v>
      </c>
      <c r="F699" s="62" t="str">
        <f>INDEX('Crosswalk Particulates'!$B:$B,MATCH('2017 EPA Data'!A699,'Crosswalk Particulates'!$A:$A,0))</f>
        <v>process-other-industry</v>
      </c>
      <c r="G699" s="66">
        <f>INDEX('Crosswalk Particulates'!$E:$E,MATCH('2017 EPA Data'!$B699,'Crosswalk Particulates'!$D:$D,0))</f>
        <v>0</v>
      </c>
      <c r="H699" s="78">
        <f t="shared" si="10"/>
        <v>0</v>
      </c>
    </row>
    <row r="700" spans="1:8" hidden="1" x14ac:dyDescent="0.35">
      <c r="A700" s="57" t="s">
        <v>2430</v>
      </c>
      <c r="B700" s="57" t="s">
        <v>2471</v>
      </c>
      <c r="C700" s="57" t="s">
        <v>2468</v>
      </c>
      <c r="D700" s="68">
        <v>162932.37244951937</v>
      </c>
      <c r="E700" s="57" t="s">
        <v>2433</v>
      </c>
      <c r="F700" s="62" t="str">
        <f>INDEX('Crosswalk Particulates'!$B:$B,MATCH('2017 EPA Data'!A700,'Crosswalk Particulates'!$A:$A,0))</f>
        <v>process-other-industry</v>
      </c>
      <c r="G700" s="66" t="str">
        <f>INDEX('Crosswalk Particulates'!$E:$E,MATCH('2017 EPA Data'!$B700,'Crosswalk Particulates'!$D:$D,0))</f>
        <v>CO</v>
      </c>
      <c r="H700" s="78">
        <f t="shared" si="10"/>
        <v>147809937721.25754</v>
      </c>
    </row>
    <row r="701" spans="1:8" hidden="1" x14ac:dyDescent="0.35">
      <c r="A701" s="57" t="s">
        <v>2580</v>
      </c>
      <c r="B701" s="57" t="s">
        <v>2431</v>
      </c>
      <c r="C701" s="57" t="s">
        <v>2432</v>
      </c>
      <c r="D701" s="68">
        <v>161681.95795272</v>
      </c>
      <c r="E701" s="57" t="s">
        <v>2433</v>
      </c>
      <c r="F701" s="62" t="str">
        <f>INDEX('Crosswalk Particulates'!$B:$B,MATCH('2017 EPA Data'!A701,'Crosswalk Particulates'!$A:$A,0))</f>
        <v>Commercial Buildings Sector</v>
      </c>
      <c r="G701" s="66">
        <f>INDEX('Crosswalk Particulates'!$E:$E,MATCH('2017 EPA Data'!$B701,'Crosswalk Particulates'!$D:$D,0))</f>
        <v>0</v>
      </c>
      <c r="H701" s="78">
        <f t="shared" si="10"/>
        <v>146675579422.05008</v>
      </c>
    </row>
    <row r="702" spans="1:8" hidden="1" x14ac:dyDescent="0.35">
      <c r="A702" s="57" t="s">
        <v>2430</v>
      </c>
      <c r="B702" s="57" t="s">
        <v>2596</v>
      </c>
      <c r="C702" s="57" t="s">
        <v>2428</v>
      </c>
      <c r="D702" s="68">
        <v>161032.79646244177</v>
      </c>
      <c r="E702" s="57" t="s">
        <v>2429</v>
      </c>
      <c r="F702" s="62" t="str">
        <f>INDEX('Crosswalk Particulates'!$B:$B,MATCH('2017 EPA Data'!A702,'Crosswalk Particulates'!$A:$A,0))</f>
        <v>process-other-industry</v>
      </c>
      <c r="G702" s="66">
        <f>INDEX('Crosswalk Particulates'!$E:$E,MATCH('2017 EPA Data'!$B702,'Crosswalk Particulates'!$D:$D,0))</f>
        <v>0</v>
      </c>
      <c r="H702" s="78">
        <f t="shared" si="10"/>
        <v>0</v>
      </c>
    </row>
    <row r="703" spans="1:8" hidden="1" x14ac:dyDescent="0.35">
      <c r="A703" s="57" t="s">
        <v>2470</v>
      </c>
      <c r="B703" s="57" t="s">
        <v>2557</v>
      </c>
      <c r="C703" s="57" t="s">
        <v>2428</v>
      </c>
      <c r="D703" s="68">
        <v>160190.49979255878</v>
      </c>
      <c r="E703" s="57" t="s">
        <v>2429</v>
      </c>
      <c r="F703" s="62" t="str">
        <f>INDEX('Crosswalk Particulates'!$B:$B,MATCH('2017 EPA Data'!A703,'Crosswalk Particulates'!$A:$A,0))</f>
        <v>process-waste-industry</v>
      </c>
      <c r="G703" s="66">
        <f>INDEX('Crosswalk Particulates'!$E:$E,MATCH('2017 EPA Data'!$B703,'Crosswalk Particulates'!$D:$D,0))</f>
        <v>0</v>
      </c>
      <c r="H703" s="78">
        <f t="shared" si="10"/>
        <v>0</v>
      </c>
    </row>
    <row r="704" spans="1:8" hidden="1" x14ac:dyDescent="0.35">
      <c r="A704" s="57" t="s">
        <v>2543</v>
      </c>
      <c r="B704" s="57" t="s">
        <v>2450</v>
      </c>
      <c r="C704" s="57" t="s">
        <v>2428</v>
      </c>
      <c r="D704" s="68">
        <v>160099.50974750804</v>
      </c>
      <c r="E704" s="57" t="s">
        <v>2429</v>
      </c>
      <c r="F704" s="62" t="str">
        <f>INDEX('Crosswalk Particulates'!$B:$B,MATCH('2017 EPA Data'!A704,'Crosswalk Particulates'!$A:$A,0))</f>
        <v>industry-fuel-other</v>
      </c>
      <c r="G704" s="66">
        <f>INDEX('Crosswalk Particulates'!$E:$E,MATCH('2017 EPA Data'!$B704,'Crosswalk Particulates'!$D:$D,0))</f>
        <v>0</v>
      </c>
      <c r="H704" s="78">
        <f t="shared" si="10"/>
        <v>0</v>
      </c>
    </row>
    <row r="705" spans="1:8" hidden="1" x14ac:dyDescent="0.35">
      <c r="A705" s="57" t="s">
        <v>2514</v>
      </c>
      <c r="B705" s="57" t="s">
        <v>2447</v>
      </c>
      <c r="C705" s="57" t="s">
        <v>2428</v>
      </c>
      <c r="D705" s="68">
        <v>159801.7765191831</v>
      </c>
      <c r="E705" s="57" t="s">
        <v>2429</v>
      </c>
      <c r="F705" s="62" t="str">
        <f>INDEX('Crosswalk Particulates'!$B:$B,MATCH('2017 EPA Data'!A705,'Crosswalk Particulates'!$A:$A,0))</f>
        <v>Transportation Sector</v>
      </c>
      <c r="G705" s="66">
        <f>INDEX('Crosswalk Particulates'!$E:$E,MATCH('2017 EPA Data'!$B705,'Crosswalk Particulates'!$D:$D,0))</f>
        <v>0</v>
      </c>
      <c r="H705" s="78">
        <f t="shared" si="10"/>
        <v>0</v>
      </c>
    </row>
    <row r="706" spans="1:8" hidden="1" x14ac:dyDescent="0.35">
      <c r="A706" s="57" t="s">
        <v>2489</v>
      </c>
      <c r="B706" s="57" t="s">
        <v>2578</v>
      </c>
      <c r="C706" s="57" t="s">
        <v>2428</v>
      </c>
      <c r="D706" s="68">
        <v>159183.62992400001</v>
      </c>
      <c r="E706" s="57" t="s">
        <v>2429</v>
      </c>
      <c r="F706" s="62" t="str">
        <f>INDEX('Crosswalk Particulates'!$B:$B,MATCH('2017 EPA Data'!A706,'Crosswalk Particulates'!$A:$A,0))</f>
        <v>process-chemicals-industry</v>
      </c>
      <c r="G706" s="66">
        <f>INDEX('Crosswalk Particulates'!$E:$E,MATCH('2017 EPA Data'!$B706,'Crosswalk Particulates'!$D:$D,0))</f>
        <v>0</v>
      </c>
      <c r="H706" s="78">
        <f t="shared" si="10"/>
        <v>0</v>
      </c>
    </row>
    <row r="707" spans="1:8" hidden="1" x14ac:dyDescent="0.35">
      <c r="A707" s="57" t="s">
        <v>2430</v>
      </c>
      <c r="B707" s="57" t="s">
        <v>2520</v>
      </c>
      <c r="C707" s="57" t="s">
        <v>2468</v>
      </c>
      <c r="D707" s="68">
        <v>158205.71900260274</v>
      </c>
      <c r="E707" s="57" t="s">
        <v>2433</v>
      </c>
      <c r="F707" s="62" t="str">
        <f>INDEX('Crosswalk Particulates'!$B:$B,MATCH('2017 EPA Data'!A707,'Crosswalk Particulates'!$A:$A,0))</f>
        <v>process-other-industry</v>
      </c>
      <c r="G707" s="66" t="str">
        <f>INDEX('Crosswalk Particulates'!$E:$E,MATCH('2017 EPA Data'!$B707,'Crosswalk Particulates'!$D:$D,0))</f>
        <v>NOX</v>
      </c>
      <c r="H707" s="78">
        <f t="shared" si="10"/>
        <v>143521984743.4957</v>
      </c>
    </row>
    <row r="708" spans="1:8" hidden="1" x14ac:dyDescent="0.35">
      <c r="A708" s="57" t="s">
        <v>2507</v>
      </c>
      <c r="B708" s="57" t="s">
        <v>2557</v>
      </c>
      <c r="C708" s="57" t="s">
        <v>2428</v>
      </c>
      <c r="D708" s="68">
        <v>157183.0618945942</v>
      </c>
      <c r="E708" s="57" t="s">
        <v>2429</v>
      </c>
      <c r="F708" s="62" t="str">
        <f>INDEX('Crosswalk Particulates'!$B:$B,MATCH('2017 EPA Data'!A708,'Crosswalk Particulates'!$A:$A,0))</f>
        <v>industry-fuel-coal</v>
      </c>
      <c r="G708" s="66">
        <f>INDEX('Crosswalk Particulates'!$E:$E,MATCH('2017 EPA Data'!$B708,'Crosswalk Particulates'!$D:$D,0))</f>
        <v>0</v>
      </c>
      <c r="H708" s="78">
        <f t="shared" ref="H708:H771" si="11">IF(E708="TON",D708/metricton_to_shortton,0)*10^6</f>
        <v>0</v>
      </c>
    </row>
    <row r="709" spans="1:8" hidden="1" x14ac:dyDescent="0.35">
      <c r="A709" s="57" t="s">
        <v>2511</v>
      </c>
      <c r="B709" s="57" t="s">
        <v>2517</v>
      </c>
      <c r="C709" s="57" t="s">
        <v>2428</v>
      </c>
      <c r="D709" s="68">
        <v>156005.90789632429</v>
      </c>
      <c r="E709" s="57" t="s">
        <v>2429</v>
      </c>
      <c r="F709" s="62" t="str">
        <f>INDEX('Crosswalk Particulates'!$B:$B,MATCH('2017 EPA Data'!A709,'Crosswalk Particulates'!$A:$A,0))</f>
        <v>industry-fuel-biomass</v>
      </c>
      <c r="G709" s="66">
        <f>INDEX('Crosswalk Particulates'!$E:$E,MATCH('2017 EPA Data'!$B709,'Crosswalk Particulates'!$D:$D,0))</f>
        <v>0</v>
      </c>
      <c r="H709" s="78">
        <f t="shared" si="11"/>
        <v>0</v>
      </c>
    </row>
    <row r="710" spans="1:8" hidden="1" x14ac:dyDescent="0.35">
      <c r="A710" s="57" t="s">
        <v>2512</v>
      </c>
      <c r="B710" s="57" t="s">
        <v>2532</v>
      </c>
      <c r="C710" s="57" t="s">
        <v>2428</v>
      </c>
      <c r="D710" s="68">
        <v>153289.48009973174</v>
      </c>
      <c r="E710" s="57" t="s">
        <v>2429</v>
      </c>
      <c r="F710" s="62" t="str">
        <f>INDEX('Crosswalk Particulates'!$B:$B,MATCH('2017 EPA Data'!A710,'Crosswalk Particulates'!$A:$A,0))</f>
        <v>Commercial Buildings Sector</v>
      </c>
      <c r="G710" s="66">
        <f>INDEX('Crosswalk Particulates'!$E:$E,MATCH('2017 EPA Data'!$B710,'Crosswalk Particulates'!$D:$D,0))</f>
        <v>0</v>
      </c>
      <c r="H710" s="78">
        <f t="shared" si="11"/>
        <v>0</v>
      </c>
    </row>
    <row r="711" spans="1:8" hidden="1" x14ac:dyDescent="0.35">
      <c r="A711" s="57" t="s">
        <v>2476</v>
      </c>
      <c r="B711" s="57" t="s">
        <v>2597</v>
      </c>
      <c r="C711" s="57" t="s">
        <v>2428</v>
      </c>
      <c r="D711" s="68">
        <v>151416.85430058121</v>
      </c>
      <c r="E711" s="57" t="s">
        <v>2429</v>
      </c>
      <c r="F711" s="62" t="str">
        <f>INDEX('Crosswalk Particulates'!$B:$B,MATCH('2017 EPA Data'!A711,'Crosswalk Particulates'!$A:$A,0))</f>
        <v>Electricity Sector</v>
      </c>
      <c r="G711" s="66">
        <f>INDEX('Crosswalk Particulates'!$E:$E,MATCH('2017 EPA Data'!$B711,'Crosswalk Particulates'!$D:$D,0))</f>
        <v>0</v>
      </c>
      <c r="H711" s="78">
        <f t="shared" si="11"/>
        <v>0</v>
      </c>
    </row>
    <row r="712" spans="1:8" hidden="1" x14ac:dyDescent="0.35">
      <c r="A712" s="57" t="s">
        <v>2507</v>
      </c>
      <c r="B712" s="57" t="s">
        <v>2517</v>
      </c>
      <c r="C712" s="57" t="s">
        <v>2428</v>
      </c>
      <c r="D712" s="68">
        <v>150792.3623022</v>
      </c>
      <c r="E712" s="57" t="s">
        <v>2429</v>
      </c>
      <c r="F712" s="62" t="str">
        <f>INDEX('Crosswalk Particulates'!$B:$B,MATCH('2017 EPA Data'!A712,'Crosswalk Particulates'!$A:$A,0))</f>
        <v>industry-fuel-coal</v>
      </c>
      <c r="G712" s="66">
        <f>INDEX('Crosswalk Particulates'!$E:$E,MATCH('2017 EPA Data'!$B712,'Crosswalk Particulates'!$D:$D,0))</f>
        <v>0</v>
      </c>
      <c r="H712" s="78">
        <f t="shared" si="11"/>
        <v>0</v>
      </c>
    </row>
    <row r="713" spans="1:8" hidden="1" x14ac:dyDescent="0.35">
      <c r="A713" s="57" t="s">
        <v>2458</v>
      </c>
      <c r="B713" s="57" t="s">
        <v>2550</v>
      </c>
      <c r="C713" s="57" t="s">
        <v>2428</v>
      </c>
      <c r="D713" s="68">
        <v>150111.08830995401</v>
      </c>
      <c r="E713" s="57" t="s">
        <v>2429</v>
      </c>
      <c r="F713" s="62" t="str">
        <f>INDEX('Crosswalk Particulates'!$B:$B,MATCH('2017 EPA Data'!A713,'Crosswalk Particulates'!$A:$A,0))</f>
        <v>process-other-industry</v>
      </c>
      <c r="G713" s="66">
        <f>INDEX('Crosswalk Particulates'!$E:$E,MATCH('2017 EPA Data'!$B713,'Crosswalk Particulates'!$D:$D,0))</f>
        <v>0</v>
      </c>
      <c r="H713" s="78">
        <f t="shared" si="11"/>
        <v>0</v>
      </c>
    </row>
    <row r="714" spans="1:8" hidden="1" x14ac:dyDescent="0.35">
      <c r="A714" s="57" t="s">
        <v>2449</v>
      </c>
      <c r="B714" s="57" t="s">
        <v>2509</v>
      </c>
      <c r="C714" s="57" t="s">
        <v>2428</v>
      </c>
      <c r="D714" s="68">
        <v>148783.37703457201</v>
      </c>
      <c r="E714" s="57" t="s">
        <v>2429</v>
      </c>
      <c r="F714" s="62" t="str">
        <f>INDEX('Crosswalk Particulates'!$B:$B,MATCH('2017 EPA Data'!A714,'Crosswalk Particulates'!$A:$A,0))</f>
        <v>process-other-industry</v>
      </c>
      <c r="G714" s="66">
        <f>INDEX('Crosswalk Particulates'!$E:$E,MATCH('2017 EPA Data'!$B714,'Crosswalk Particulates'!$D:$D,0))</f>
        <v>0</v>
      </c>
      <c r="H714" s="78">
        <f t="shared" si="11"/>
        <v>0</v>
      </c>
    </row>
    <row r="715" spans="1:8" hidden="1" x14ac:dyDescent="0.35">
      <c r="A715" s="57" t="s">
        <v>2452</v>
      </c>
      <c r="B715" s="57" t="s">
        <v>2552</v>
      </c>
      <c r="C715" s="57" t="s">
        <v>2428</v>
      </c>
      <c r="D715" s="68">
        <v>148467.344979343</v>
      </c>
      <c r="E715" s="57" t="s">
        <v>2429</v>
      </c>
      <c r="F715" s="62" t="str">
        <f>INDEX('Crosswalk Particulates'!$B:$B,MATCH('2017 EPA Data'!A715,'Crosswalk Particulates'!$A:$A,0))</f>
        <v>Transportation Sector</v>
      </c>
      <c r="G715" s="66">
        <f>INDEX('Crosswalk Particulates'!$E:$E,MATCH('2017 EPA Data'!$B715,'Crosswalk Particulates'!$D:$D,0))</f>
        <v>0</v>
      </c>
      <c r="H715" s="78">
        <f t="shared" si="11"/>
        <v>0</v>
      </c>
    </row>
    <row r="716" spans="1:8" hidden="1" x14ac:dyDescent="0.35">
      <c r="A716" s="57" t="s">
        <v>2480</v>
      </c>
      <c r="B716" s="57" t="s">
        <v>2448</v>
      </c>
      <c r="C716" s="57" t="s">
        <v>2428</v>
      </c>
      <c r="D716" s="68">
        <v>147939.00092665144</v>
      </c>
      <c r="E716" s="57" t="s">
        <v>2429</v>
      </c>
      <c r="F716" s="62" t="str">
        <f>INDEX('Crosswalk Particulates'!$B:$B,MATCH('2017 EPA Data'!A716,'Crosswalk Particulates'!$A:$A,0))</f>
        <v>Transportation Sector</v>
      </c>
      <c r="G716" s="66">
        <f>INDEX('Crosswalk Particulates'!$E:$E,MATCH('2017 EPA Data'!$B716,'Crosswalk Particulates'!$D:$D,0))</f>
        <v>0</v>
      </c>
      <c r="H716" s="78">
        <f t="shared" si="11"/>
        <v>0</v>
      </c>
    </row>
    <row r="717" spans="1:8" hidden="1" x14ac:dyDescent="0.35">
      <c r="A717" s="57" t="s">
        <v>2513</v>
      </c>
      <c r="B717" s="57" t="s">
        <v>2471</v>
      </c>
      <c r="C717" s="57" t="s">
        <v>2468</v>
      </c>
      <c r="D717" s="68">
        <v>147619.54042413351</v>
      </c>
      <c r="E717" s="57" t="s">
        <v>2433</v>
      </c>
      <c r="F717" s="62" t="str">
        <f>INDEX('Crosswalk Particulates'!$B:$B,MATCH('2017 EPA Data'!A717,'Crosswalk Particulates'!$A:$A,0))</f>
        <v>process-other-industry</v>
      </c>
      <c r="G717" s="66" t="str">
        <f>INDEX('Crosswalk Particulates'!$E:$E,MATCH('2017 EPA Data'!$B717,'Crosswalk Particulates'!$D:$D,0))</f>
        <v>CO</v>
      </c>
      <c r="H717" s="78">
        <f t="shared" si="11"/>
        <v>133918353661.0695</v>
      </c>
    </row>
    <row r="718" spans="1:8" hidden="1" x14ac:dyDescent="0.35">
      <c r="A718" s="57" t="s">
        <v>2430</v>
      </c>
      <c r="B718" s="57" t="s">
        <v>2550</v>
      </c>
      <c r="C718" s="57" t="s">
        <v>2428</v>
      </c>
      <c r="D718" s="68">
        <v>147287.5561517709</v>
      </c>
      <c r="E718" s="57" t="s">
        <v>2429</v>
      </c>
      <c r="F718" s="62" t="str">
        <f>INDEX('Crosswalk Particulates'!$B:$B,MATCH('2017 EPA Data'!A718,'Crosswalk Particulates'!$A:$A,0))</f>
        <v>process-other-industry</v>
      </c>
      <c r="G718" s="66">
        <f>INDEX('Crosswalk Particulates'!$E:$E,MATCH('2017 EPA Data'!$B718,'Crosswalk Particulates'!$D:$D,0))</f>
        <v>0</v>
      </c>
      <c r="H718" s="78">
        <f t="shared" si="11"/>
        <v>0</v>
      </c>
    </row>
    <row r="719" spans="1:8" hidden="1" x14ac:dyDescent="0.35">
      <c r="A719" s="57" t="s">
        <v>2496</v>
      </c>
      <c r="B719" s="57" t="s">
        <v>2447</v>
      </c>
      <c r="C719" s="57" t="s">
        <v>2428</v>
      </c>
      <c r="D719" s="68">
        <v>147235.72998060001</v>
      </c>
      <c r="E719" s="57" t="s">
        <v>2429</v>
      </c>
      <c r="F719" s="62" t="str">
        <f>INDEX('Crosswalk Particulates'!$B:$B,MATCH('2017 EPA Data'!A719,'Crosswalk Particulates'!$A:$A,0))</f>
        <v>process-other-industry</v>
      </c>
      <c r="G719" s="66">
        <f>INDEX('Crosswalk Particulates'!$E:$E,MATCH('2017 EPA Data'!$B719,'Crosswalk Particulates'!$D:$D,0))</f>
        <v>0</v>
      </c>
      <c r="H719" s="78">
        <f t="shared" si="11"/>
        <v>0</v>
      </c>
    </row>
    <row r="720" spans="1:8" x14ac:dyDescent="0.35">
      <c r="A720" s="57" t="s">
        <v>2456</v>
      </c>
      <c r="B720" s="57" t="s">
        <v>2520</v>
      </c>
      <c r="C720" s="57" t="s">
        <v>2468</v>
      </c>
      <c r="D720" s="68">
        <v>146997.26524064489</v>
      </c>
      <c r="E720" s="57" t="s">
        <v>2433</v>
      </c>
      <c r="F720" s="62" t="str">
        <f>INDEX('Crosswalk Particulates'!$B:$B,MATCH('2017 EPA Data'!A720,'Crosswalk Particulates'!$A:$A,0))</f>
        <v>Transportation Sector</v>
      </c>
      <c r="G720" s="66" t="str">
        <f>INDEX('Crosswalk Particulates'!$E:$E,MATCH('2017 EPA Data'!$B720,'Crosswalk Particulates'!$D:$D,0))</f>
        <v>NOX</v>
      </c>
      <c r="H720" s="78">
        <f t="shared" si="11"/>
        <v>133353834439.17311</v>
      </c>
    </row>
    <row r="721" spans="1:8" hidden="1" x14ac:dyDescent="0.35">
      <c r="A721" s="57" t="s">
        <v>2430</v>
      </c>
      <c r="B721" s="57" t="s">
        <v>2553</v>
      </c>
      <c r="C721" s="57" t="s">
        <v>2428</v>
      </c>
      <c r="D721" s="68">
        <v>146638.29034869661</v>
      </c>
      <c r="E721" s="57" t="s">
        <v>2429</v>
      </c>
      <c r="F721" s="62" t="str">
        <f>INDEX('Crosswalk Particulates'!$B:$B,MATCH('2017 EPA Data'!A721,'Crosswalk Particulates'!$A:$A,0))</f>
        <v>process-other-industry</v>
      </c>
      <c r="G721" s="66">
        <f>INDEX('Crosswalk Particulates'!$E:$E,MATCH('2017 EPA Data'!$B721,'Crosswalk Particulates'!$D:$D,0))</f>
        <v>0</v>
      </c>
      <c r="H721" s="78">
        <f t="shared" si="11"/>
        <v>0</v>
      </c>
    </row>
    <row r="722" spans="1:8" hidden="1" x14ac:dyDescent="0.35">
      <c r="A722" s="57" t="s">
        <v>2492</v>
      </c>
      <c r="B722" s="57" t="s">
        <v>2520</v>
      </c>
      <c r="C722" s="57" t="s">
        <v>2468</v>
      </c>
      <c r="D722" s="68">
        <v>144996.96401554745</v>
      </c>
      <c r="E722" s="57" t="s">
        <v>2433</v>
      </c>
      <c r="F722" s="62" t="str">
        <f>INDEX('Crosswalk Particulates'!$B:$B,MATCH('2017 EPA Data'!A722,'Crosswalk Particulates'!$A:$A,0))</f>
        <v>Electricity Sector</v>
      </c>
      <c r="G722" s="66" t="str">
        <f>INDEX('Crosswalk Particulates'!$E:$E,MATCH('2017 EPA Data'!$B722,'Crosswalk Particulates'!$D:$D,0))</f>
        <v>NOX</v>
      </c>
      <c r="H722" s="78">
        <f t="shared" si="11"/>
        <v>131539189534.29387</v>
      </c>
    </row>
    <row r="723" spans="1:8" hidden="1" x14ac:dyDescent="0.35">
      <c r="A723" s="57" t="s">
        <v>2440</v>
      </c>
      <c r="B723" s="57" t="s">
        <v>2516</v>
      </c>
      <c r="C723" s="57" t="s">
        <v>2468</v>
      </c>
      <c r="D723" s="68">
        <v>144912.69213721971</v>
      </c>
      <c r="E723" s="57" t="s">
        <v>2433</v>
      </c>
      <c r="F723" s="62" t="str">
        <f>INDEX('Crosswalk Particulates'!$B:$B,MATCH('2017 EPA Data'!A723,'Crosswalk Particulates'!$A:$A,0))</f>
        <v>Other-EPA</v>
      </c>
      <c r="G723" s="66">
        <f>INDEX('Crosswalk Particulates'!$E:$E,MATCH('2017 EPA Data'!$B723,'Crosswalk Particulates'!$D:$D,0))</f>
        <v>0</v>
      </c>
      <c r="H723" s="78">
        <f t="shared" si="11"/>
        <v>131462739281.34528</v>
      </c>
    </row>
    <row r="724" spans="1:8" hidden="1" x14ac:dyDescent="0.35">
      <c r="A724" s="57" t="s">
        <v>2576</v>
      </c>
      <c r="B724" s="57" t="s">
        <v>2491</v>
      </c>
      <c r="C724" s="57" t="s">
        <v>2428</v>
      </c>
      <c r="D724" s="68">
        <v>144830.52512919999</v>
      </c>
      <c r="E724" s="57" t="s">
        <v>2429</v>
      </c>
      <c r="F724" s="62" t="str">
        <f>INDEX('Crosswalk Particulates'!$B:$B,MATCH('2017 EPA Data'!A724,'Crosswalk Particulates'!$A:$A,0))</f>
        <v>Commercial Buildings Sector</v>
      </c>
      <c r="G724" s="66">
        <f>INDEX('Crosswalk Particulates'!$E:$E,MATCH('2017 EPA Data'!$B724,'Crosswalk Particulates'!$D:$D,0))</f>
        <v>0</v>
      </c>
      <c r="H724" s="78">
        <f t="shared" si="11"/>
        <v>0</v>
      </c>
    </row>
    <row r="725" spans="1:8" hidden="1" x14ac:dyDescent="0.35">
      <c r="A725" s="57" t="s">
        <v>2493</v>
      </c>
      <c r="B725" s="57" t="s">
        <v>2520</v>
      </c>
      <c r="C725" s="57" t="s">
        <v>2468</v>
      </c>
      <c r="D725" s="68">
        <v>143901.49923698511</v>
      </c>
      <c r="E725" s="57" t="s">
        <v>2433</v>
      </c>
      <c r="F725" s="62" t="str">
        <f>INDEX('Crosswalk Particulates'!$B:$B,MATCH('2017 EPA Data'!A725,'Crosswalk Particulates'!$A:$A,0))</f>
        <v>Commercial Buildings Sector</v>
      </c>
      <c r="G725" s="66" t="str">
        <f>INDEX('Crosswalk Particulates'!$E:$E,MATCH('2017 EPA Data'!$B725,'Crosswalk Particulates'!$D:$D,0))</f>
        <v>NOX</v>
      </c>
      <c r="H725" s="78">
        <f t="shared" si="11"/>
        <v>130545399422.10915</v>
      </c>
    </row>
    <row r="726" spans="1:8" hidden="1" x14ac:dyDescent="0.35">
      <c r="A726" s="57" t="s">
        <v>2438</v>
      </c>
      <c r="B726" s="57" t="s">
        <v>2525</v>
      </c>
      <c r="C726" s="57" t="s">
        <v>2428</v>
      </c>
      <c r="D726" s="68">
        <v>142511.13094704328</v>
      </c>
      <c r="E726" s="57" t="s">
        <v>2429</v>
      </c>
      <c r="F726" s="62" t="str">
        <f>INDEX('Crosswalk Particulates'!$B:$B,MATCH('2017 EPA Data'!A726,'Crosswalk Particulates'!$A:$A,0))</f>
        <v>Transportation Sector</v>
      </c>
      <c r="G726" s="66">
        <f>INDEX('Crosswalk Particulates'!$E:$E,MATCH('2017 EPA Data'!$B726,'Crosswalk Particulates'!$D:$D,0))</f>
        <v>0</v>
      </c>
      <c r="H726" s="78">
        <f t="shared" si="11"/>
        <v>0</v>
      </c>
    </row>
    <row r="727" spans="1:8" hidden="1" x14ac:dyDescent="0.35">
      <c r="A727" s="57" t="s">
        <v>2512</v>
      </c>
      <c r="B727" s="57" t="s">
        <v>2487</v>
      </c>
      <c r="C727" s="57" t="s">
        <v>2428</v>
      </c>
      <c r="D727" s="68">
        <v>141948.60034123401</v>
      </c>
      <c r="E727" s="57" t="s">
        <v>2429</v>
      </c>
      <c r="F727" s="62" t="str">
        <f>INDEX('Crosswalk Particulates'!$B:$B,MATCH('2017 EPA Data'!A727,'Crosswalk Particulates'!$A:$A,0))</f>
        <v>Commercial Buildings Sector</v>
      </c>
      <c r="G727" s="66">
        <f>INDEX('Crosswalk Particulates'!$E:$E,MATCH('2017 EPA Data'!$B727,'Crosswalk Particulates'!$D:$D,0))</f>
        <v>0</v>
      </c>
      <c r="H727" s="78">
        <f t="shared" si="11"/>
        <v>0</v>
      </c>
    </row>
    <row r="728" spans="1:8" hidden="1" x14ac:dyDescent="0.35">
      <c r="A728" s="57" t="s">
        <v>2449</v>
      </c>
      <c r="B728" s="57" t="s">
        <v>2448</v>
      </c>
      <c r="C728" s="57" t="s">
        <v>2428</v>
      </c>
      <c r="D728" s="68">
        <v>141694.11498237899</v>
      </c>
      <c r="E728" s="57" t="s">
        <v>2429</v>
      </c>
      <c r="F728" s="62" t="str">
        <f>INDEX('Crosswalk Particulates'!$B:$B,MATCH('2017 EPA Data'!A728,'Crosswalk Particulates'!$A:$A,0))</f>
        <v>process-other-industry</v>
      </c>
      <c r="G728" s="66">
        <f>INDEX('Crosswalk Particulates'!$E:$E,MATCH('2017 EPA Data'!$B728,'Crosswalk Particulates'!$D:$D,0))</f>
        <v>0</v>
      </c>
      <c r="H728" s="78">
        <f t="shared" si="11"/>
        <v>0</v>
      </c>
    </row>
    <row r="729" spans="1:8" hidden="1" x14ac:dyDescent="0.35">
      <c r="A729" s="57" t="s">
        <v>2476</v>
      </c>
      <c r="B729" s="57" t="s">
        <v>2598</v>
      </c>
      <c r="C729" s="57" t="s">
        <v>2428</v>
      </c>
      <c r="D729" s="68">
        <v>140442.85495589999</v>
      </c>
      <c r="E729" s="57" t="s">
        <v>2429</v>
      </c>
      <c r="F729" s="62" t="str">
        <f>INDEX('Crosswalk Particulates'!$B:$B,MATCH('2017 EPA Data'!A729,'Crosswalk Particulates'!$A:$A,0))</f>
        <v>Electricity Sector</v>
      </c>
      <c r="G729" s="66">
        <f>INDEX('Crosswalk Particulates'!$E:$E,MATCH('2017 EPA Data'!$B729,'Crosswalk Particulates'!$D:$D,0))</f>
        <v>0</v>
      </c>
      <c r="H729" s="78">
        <f t="shared" si="11"/>
        <v>0</v>
      </c>
    </row>
    <row r="730" spans="1:8" hidden="1" x14ac:dyDescent="0.35">
      <c r="A730" s="57" t="s">
        <v>2470</v>
      </c>
      <c r="B730" s="57" t="s">
        <v>2553</v>
      </c>
      <c r="C730" s="57" t="s">
        <v>2428</v>
      </c>
      <c r="D730" s="68">
        <v>139951.29003183483</v>
      </c>
      <c r="E730" s="57" t="s">
        <v>2429</v>
      </c>
      <c r="F730" s="62" t="str">
        <f>INDEX('Crosswalk Particulates'!$B:$B,MATCH('2017 EPA Data'!A730,'Crosswalk Particulates'!$A:$A,0))</f>
        <v>process-waste-industry</v>
      </c>
      <c r="G730" s="66">
        <f>INDEX('Crosswalk Particulates'!$E:$E,MATCH('2017 EPA Data'!$B730,'Crosswalk Particulates'!$D:$D,0))</f>
        <v>0</v>
      </c>
      <c r="H730" s="78">
        <f t="shared" si="11"/>
        <v>0</v>
      </c>
    </row>
    <row r="731" spans="1:8" hidden="1" x14ac:dyDescent="0.35">
      <c r="A731" s="57" t="s">
        <v>2543</v>
      </c>
      <c r="B731" s="57" t="s">
        <v>2435</v>
      </c>
      <c r="C731" s="57" t="s">
        <v>2428</v>
      </c>
      <c r="D731" s="68">
        <v>139926.92439012471</v>
      </c>
      <c r="E731" s="57" t="s">
        <v>2429</v>
      </c>
      <c r="F731" s="62" t="str">
        <f>INDEX('Crosswalk Particulates'!$B:$B,MATCH('2017 EPA Data'!A731,'Crosswalk Particulates'!$A:$A,0))</f>
        <v>industry-fuel-other</v>
      </c>
      <c r="G731" s="66">
        <f>INDEX('Crosswalk Particulates'!$E:$E,MATCH('2017 EPA Data'!$B731,'Crosswalk Particulates'!$D:$D,0))</f>
        <v>0</v>
      </c>
      <c r="H731" s="78">
        <f t="shared" si="11"/>
        <v>0</v>
      </c>
    </row>
    <row r="732" spans="1:8" hidden="1" x14ac:dyDescent="0.35">
      <c r="A732" s="57" t="s">
        <v>2489</v>
      </c>
      <c r="B732" s="57" t="s">
        <v>2471</v>
      </c>
      <c r="C732" s="57" t="s">
        <v>2468</v>
      </c>
      <c r="D732" s="68">
        <v>139415.57659005761</v>
      </c>
      <c r="E732" s="57" t="s">
        <v>2433</v>
      </c>
      <c r="F732" s="62" t="str">
        <f>INDEX('Crosswalk Particulates'!$B:$B,MATCH('2017 EPA Data'!A732,'Crosswalk Particulates'!$A:$A,0))</f>
        <v>process-chemicals-industry</v>
      </c>
      <c r="G732" s="66" t="str">
        <f>INDEX('Crosswalk Particulates'!$E:$E,MATCH('2017 EPA Data'!$B732,'Crosswalk Particulates'!$D:$D,0))</f>
        <v>CO</v>
      </c>
      <c r="H732" s="78">
        <f t="shared" si="11"/>
        <v>126475834012.26299</v>
      </c>
    </row>
    <row r="733" spans="1:8" hidden="1" x14ac:dyDescent="0.35">
      <c r="A733" s="57" t="s">
        <v>2445</v>
      </c>
      <c r="B733" s="57" t="s">
        <v>2567</v>
      </c>
      <c r="C733" s="57" t="s">
        <v>2428</v>
      </c>
      <c r="D733" s="68">
        <v>139156.986349393</v>
      </c>
      <c r="E733" s="57" t="s">
        <v>2429</v>
      </c>
      <c r="F733" s="62" t="str">
        <f>INDEX('Crosswalk Particulates'!$B:$B,MATCH('2017 EPA Data'!A733,'Crosswalk Particulates'!$A:$A,0))</f>
        <v>Other-EPA</v>
      </c>
      <c r="G733" s="66">
        <f>INDEX('Crosswalk Particulates'!$E:$E,MATCH('2017 EPA Data'!$B733,'Crosswalk Particulates'!$D:$D,0))</f>
        <v>0</v>
      </c>
      <c r="H733" s="78">
        <f t="shared" si="11"/>
        <v>0</v>
      </c>
    </row>
    <row r="734" spans="1:8" hidden="1" x14ac:dyDescent="0.35">
      <c r="A734" s="57" t="s">
        <v>2430</v>
      </c>
      <c r="B734" s="57" t="s">
        <v>2526</v>
      </c>
      <c r="C734" s="57" t="s">
        <v>2468</v>
      </c>
      <c r="D734" s="68">
        <v>138374.84828210025</v>
      </c>
      <c r="E734" s="57" t="s">
        <v>2433</v>
      </c>
      <c r="F734" s="62" t="str">
        <f>INDEX('Crosswalk Particulates'!$B:$B,MATCH('2017 EPA Data'!A734,'Crosswalk Particulates'!$A:$A,0))</f>
        <v>process-other-industry</v>
      </c>
      <c r="G734" s="66" t="str">
        <f>INDEX('Crosswalk Particulates'!$E:$E,MATCH('2017 EPA Data'!$B734,'Crosswalk Particulates'!$D:$D,0))</f>
        <v>SOx</v>
      </c>
      <c r="H734" s="78">
        <f t="shared" si="11"/>
        <v>125531700049.98618</v>
      </c>
    </row>
    <row r="735" spans="1:8" hidden="1" x14ac:dyDescent="0.35">
      <c r="A735" s="57" t="s">
        <v>2460</v>
      </c>
      <c r="B735" s="57" t="s">
        <v>2541</v>
      </c>
      <c r="D735" s="68">
        <v>138306.60838922701</v>
      </c>
      <c r="E735" s="57" t="s">
        <v>2433</v>
      </c>
      <c r="F735" s="62" t="str">
        <f>INDEX('Crosswalk Particulates'!$B:$B,MATCH('2017 EPA Data'!A735,'Crosswalk Particulates'!$A:$A,0))</f>
        <v>Residential Buildings Sector</v>
      </c>
      <c r="G735" s="66">
        <f>INDEX('Crosswalk Particulates'!$E:$E,MATCH('2017 EPA Data'!$B735,'Crosswalk Particulates'!$D:$D,0))</f>
        <v>0</v>
      </c>
      <c r="H735" s="78">
        <f t="shared" si="11"/>
        <v>125469793786.89027</v>
      </c>
    </row>
    <row r="736" spans="1:8" hidden="1" x14ac:dyDescent="0.35">
      <c r="A736" s="57" t="s">
        <v>2434</v>
      </c>
      <c r="B736" s="57" t="s">
        <v>2501</v>
      </c>
      <c r="C736" s="57" t="s">
        <v>2468</v>
      </c>
      <c r="D736" s="68">
        <v>137570.03079940248</v>
      </c>
      <c r="E736" s="57" t="s">
        <v>2433</v>
      </c>
      <c r="F736" s="62" t="str">
        <f>INDEX('Crosswalk Particulates'!$B:$B,MATCH('2017 EPA Data'!A736,'Crosswalk Particulates'!$A:$A,0))</f>
        <v>Transportation Sector</v>
      </c>
      <c r="G736" s="66" t="str">
        <f>INDEX('Crosswalk Particulates'!$E:$E,MATCH('2017 EPA Data'!$B736,'Crosswalk Particulates'!$D:$D,0))</f>
        <v>PM10</v>
      </c>
      <c r="H736" s="78">
        <f t="shared" si="11"/>
        <v>124801581042.90308</v>
      </c>
    </row>
    <row r="737" spans="1:8" hidden="1" x14ac:dyDescent="0.35">
      <c r="A737" s="57" t="s">
        <v>2511</v>
      </c>
      <c r="B737" s="57" t="s">
        <v>2501</v>
      </c>
      <c r="C737" s="57" t="s">
        <v>2468</v>
      </c>
      <c r="D737" s="68">
        <v>137452.8130010259</v>
      </c>
      <c r="E737" s="57" t="s">
        <v>2433</v>
      </c>
      <c r="F737" s="62" t="str">
        <f>INDEX('Crosswalk Particulates'!$B:$B,MATCH('2017 EPA Data'!A737,'Crosswalk Particulates'!$A:$A,0))</f>
        <v>industry-fuel-biomass</v>
      </c>
      <c r="G737" s="66" t="str">
        <f>INDEX('Crosswalk Particulates'!$E:$E,MATCH('2017 EPA Data'!$B737,'Crosswalk Particulates'!$D:$D,0))</f>
        <v>PM10</v>
      </c>
      <c r="H737" s="78">
        <f t="shared" si="11"/>
        <v>124695242718.49654</v>
      </c>
    </row>
    <row r="738" spans="1:8" hidden="1" x14ac:dyDescent="0.35">
      <c r="A738" s="57" t="s">
        <v>2434</v>
      </c>
      <c r="B738" s="57" t="s">
        <v>2525</v>
      </c>
      <c r="C738" s="57" t="s">
        <v>2428</v>
      </c>
      <c r="D738" s="68">
        <v>137405.19002912217</v>
      </c>
      <c r="E738" s="57" t="s">
        <v>2429</v>
      </c>
      <c r="F738" s="62" t="str">
        <f>INDEX('Crosswalk Particulates'!$B:$B,MATCH('2017 EPA Data'!A738,'Crosswalk Particulates'!$A:$A,0))</f>
        <v>Transportation Sector</v>
      </c>
      <c r="G738" s="66">
        <f>INDEX('Crosswalk Particulates'!$E:$E,MATCH('2017 EPA Data'!$B738,'Crosswalk Particulates'!$D:$D,0))</f>
        <v>0</v>
      </c>
      <c r="H738" s="78">
        <f t="shared" si="11"/>
        <v>0</v>
      </c>
    </row>
    <row r="739" spans="1:8" hidden="1" x14ac:dyDescent="0.35">
      <c r="A739" s="57" t="s">
        <v>2476</v>
      </c>
      <c r="B739" s="57" t="s">
        <v>2436</v>
      </c>
      <c r="C739" s="57" t="s">
        <v>2428</v>
      </c>
      <c r="D739" s="68">
        <v>137316.6388165</v>
      </c>
      <c r="E739" s="57" t="s">
        <v>2429</v>
      </c>
      <c r="F739" s="62" t="str">
        <f>INDEX('Crosswalk Particulates'!$B:$B,MATCH('2017 EPA Data'!A739,'Crosswalk Particulates'!$A:$A,0))</f>
        <v>Electricity Sector</v>
      </c>
      <c r="G739" s="66">
        <f>INDEX('Crosswalk Particulates'!$E:$E,MATCH('2017 EPA Data'!$B739,'Crosswalk Particulates'!$D:$D,0))</f>
        <v>0</v>
      </c>
      <c r="H739" s="78">
        <f t="shared" si="11"/>
        <v>0</v>
      </c>
    </row>
    <row r="740" spans="1:8" hidden="1" x14ac:dyDescent="0.35">
      <c r="A740" s="57" t="s">
        <v>2470</v>
      </c>
      <c r="B740" s="57" t="s">
        <v>2482</v>
      </c>
      <c r="C740" s="57" t="s">
        <v>2428</v>
      </c>
      <c r="D740" s="68">
        <v>136640.6962839569</v>
      </c>
      <c r="E740" s="57" t="s">
        <v>2429</v>
      </c>
      <c r="F740" s="62" t="str">
        <f>INDEX('Crosswalk Particulates'!$B:$B,MATCH('2017 EPA Data'!A740,'Crosswalk Particulates'!$A:$A,0))</f>
        <v>process-waste-industry</v>
      </c>
      <c r="G740" s="66">
        <f>INDEX('Crosswalk Particulates'!$E:$E,MATCH('2017 EPA Data'!$B740,'Crosswalk Particulates'!$D:$D,0))</f>
        <v>0</v>
      </c>
      <c r="H740" s="78">
        <f t="shared" si="11"/>
        <v>0</v>
      </c>
    </row>
    <row r="741" spans="1:8" hidden="1" x14ac:dyDescent="0.35">
      <c r="A741" s="57" t="s">
        <v>2497</v>
      </c>
      <c r="B741" s="57" t="s">
        <v>2557</v>
      </c>
      <c r="C741" s="57" t="s">
        <v>2428</v>
      </c>
      <c r="D741" s="68">
        <v>136566.7020210597</v>
      </c>
      <c r="E741" s="57" t="s">
        <v>2429</v>
      </c>
      <c r="F741" s="62" t="str">
        <f>INDEX('Crosswalk Particulates'!$B:$B,MATCH('2017 EPA Data'!A741,'Crosswalk Particulates'!$A:$A,0))</f>
        <v>process-other-industry</v>
      </c>
      <c r="G741" s="66">
        <f>INDEX('Crosswalk Particulates'!$E:$E,MATCH('2017 EPA Data'!$B741,'Crosswalk Particulates'!$D:$D,0))</f>
        <v>0</v>
      </c>
      <c r="H741" s="78">
        <f t="shared" si="11"/>
        <v>0</v>
      </c>
    </row>
    <row r="742" spans="1:8" hidden="1" x14ac:dyDescent="0.35">
      <c r="A742" s="57" t="s">
        <v>2453</v>
      </c>
      <c r="B742" s="57" t="s">
        <v>2574</v>
      </c>
      <c r="C742" s="57" t="s">
        <v>2428</v>
      </c>
      <c r="D742" s="68">
        <v>135720.55536557862</v>
      </c>
      <c r="E742" s="57" t="s">
        <v>2429</v>
      </c>
      <c r="F742" s="62" t="str">
        <f>INDEX('Crosswalk Particulates'!$B:$B,MATCH('2017 EPA Data'!A742,'Crosswalk Particulates'!$A:$A,0))</f>
        <v>process-ngps-industry</v>
      </c>
      <c r="G742" s="66">
        <f>INDEX('Crosswalk Particulates'!$E:$E,MATCH('2017 EPA Data'!$B742,'Crosswalk Particulates'!$D:$D,0))</f>
        <v>0</v>
      </c>
      <c r="H742" s="78">
        <f t="shared" si="11"/>
        <v>0</v>
      </c>
    </row>
    <row r="743" spans="1:8" hidden="1" x14ac:dyDescent="0.35">
      <c r="A743" s="57" t="s">
        <v>2437</v>
      </c>
      <c r="B743" s="57" t="s">
        <v>2526</v>
      </c>
      <c r="C743" s="57" t="s">
        <v>2468</v>
      </c>
      <c r="D743" s="68">
        <v>135352.57327418728</v>
      </c>
      <c r="E743" s="57" t="s">
        <v>2433</v>
      </c>
      <c r="F743" s="62" t="str">
        <f>INDEX('Crosswalk Particulates'!$B:$B,MATCH('2017 EPA Data'!A743,'Crosswalk Particulates'!$A:$A,0))</f>
        <v>Other-EPA</v>
      </c>
      <c r="G743" s="66" t="str">
        <f>INDEX('Crosswalk Particulates'!$E:$E,MATCH('2017 EPA Data'!$B743,'Crosswalk Particulates'!$D:$D,0))</f>
        <v>SOx</v>
      </c>
      <c r="H743" s="78">
        <f t="shared" si="11"/>
        <v>122789935022.07845</v>
      </c>
    </row>
    <row r="744" spans="1:8" hidden="1" x14ac:dyDescent="0.35">
      <c r="A744" s="57" t="s">
        <v>2460</v>
      </c>
      <c r="B744" s="57" t="s">
        <v>2567</v>
      </c>
      <c r="C744" s="57" t="s">
        <v>2428</v>
      </c>
      <c r="D744" s="68">
        <v>134727.74543347975</v>
      </c>
      <c r="E744" s="57" t="s">
        <v>2429</v>
      </c>
      <c r="F744" s="62" t="str">
        <f>INDEX('Crosswalk Particulates'!$B:$B,MATCH('2017 EPA Data'!A744,'Crosswalk Particulates'!$A:$A,0))</f>
        <v>Residential Buildings Sector</v>
      </c>
      <c r="G744" s="66">
        <f>INDEX('Crosswalk Particulates'!$E:$E,MATCH('2017 EPA Data'!$B744,'Crosswalk Particulates'!$D:$D,0))</f>
        <v>0</v>
      </c>
      <c r="H744" s="78">
        <f t="shared" si="11"/>
        <v>0</v>
      </c>
    </row>
    <row r="745" spans="1:8" hidden="1" x14ac:dyDescent="0.35">
      <c r="A745" s="57" t="s">
        <v>2576</v>
      </c>
      <c r="B745" s="57" t="s">
        <v>2435</v>
      </c>
      <c r="C745" s="57" t="s">
        <v>2428</v>
      </c>
      <c r="D745" s="68">
        <v>134457.54523211639</v>
      </c>
      <c r="E745" s="57" t="s">
        <v>2429</v>
      </c>
      <c r="F745" s="62" t="str">
        <f>INDEX('Crosswalk Particulates'!$B:$B,MATCH('2017 EPA Data'!A745,'Crosswalk Particulates'!$A:$A,0))</f>
        <v>Commercial Buildings Sector</v>
      </c>
      <c r="G745" s="66">
        <f>INDEX('Crosswalk Particulates'!$E:$E,MATCH('2017 EPA Data'!$B745,'Crosswalk Particulates'!$D:$D,0))</f>
        <v>0</v>
      </c>
      <c r="H745" s="78">
        <f t="shared" si="11"/>
        <v>0</v>
      </c>
    </row>
    <row r="746" spans="1:8" hidden="1" x14ac:dyDescent="0.35">
      <c r="A746" s="57" t="s">
        <v>2430</v>
      </c>
      <c r="B746" s="57" t="s">
        <v>2459</v>
      </c>
      <c r="C746" s="57" t="s">
        <v>2428</v>
      </c>
      <c r="D746" s="68">
        <v>133128.26471699399</v>
      </c>
      <c r="E746" s="57" t="s">
        <v>2429</v>
      </c>
      <c r="F746" s="62" t="str">
        <f>INDEX('Crosswalk Particulates'!$B:$B,MATCH('2017 EPA Data'!A746,'Crosswalk Particulates'!$A:$A,0))</f>
        <v>process-other-industry</v>
      </c>
      <c r="G746" s="66">
        <f>INDEX('Crosswalk Particulates'!$E:$E,MATCH('2017 EPA Data'!$B746,'Crosswalk Particulates'!$D:$D,0))</f>
        <v>0</v>
      </c>
      <c r="H746" s="78">
        <f t="shared" si="11"/>
        <v>0</v>
      </c>
    </row>
    <row r="747" spans="1:8" hidden="1" x14ac:dyDescent="0.35">
      <c r="A747" s="57" t="s">
        <v>2430</v>
      </c>
      <c r="B747" s="57" t="s">
        <v>2484</v>
      </c>
      <c r="C747" s="57" t="s">
        <v>2428</v>
      </c>
      <c r="D747" s="68">
        <v>132937.96226379386</v>
      </c>
      <c r="E747" s="57" t="s">
        <v>2429</v>
      </c>
      <c r="F747" s="62" t="str">
        <f>INDEX('Crosswalk Particulates'!$B:$B,MATCH('2017 EPA Data'!A747,'Crosswalk Particulates'!$A:$A,0))</f>
        <v>process-other-industry</v>
      </c>
      <c r="G747" s="66">
        <f>INDEX('Crosswalk Particulates'!$E:$E,MATCH('2017 EPA Data'!$B747,'Crosswalk Particulates'!$D:$D,0))</f>
        <v>0</v>
      </c>
      <c r="H747" s="78">
        <f t="shared" si="11"/>
        <v>0</v>
      </c>
    </row>
    <row r="748" spans="1:8" hidden="1" x14ac:dyDescent="0.35">
      <c r="A748" s="57" t="s">
        <v>2430</v>
      </c>
      <c r="B748" s="57" t="s">
        <v>2501</v>
      </c>
      <c r="C748" s="57" t="s">
        <v>2468</v>
      </c>
      <c r="D748" s="68">
        <v>132661.27417659396</v>
      </c>
      <c r="E748" s="57" t="s">
        <v>2433</v>
      </c>
      <c r="F748" s="62" t="str">
        <f>INDEX('Crosswalk Particulates'!$B:$B,MATCH('2017 EPA Data'!A748,'Crosswalk Particulates'!$A:$A,0))</f>
        <v>process-other-industry</v>
      </c>
      <c r="G748" s="66" t="str">
        <f>INDEX('Crosswalk Particulates'!$E:$E,MATCH('2017 EPA Data'!$B748,'Crosswalk Particulates'!$D:$D,0))</f>
        <v>PM10</v>
      </c>
      <c r="H748" s="78">
        <f t="shared" si="11"/>
        <v>120348426646.40071</v>
      </c>
    </row>
    <row r="749" spans="1:8" hidden="1" x14ac:dyDescent="0.35">
      <c r="A749" s="57" t="s">
        <v>2507</v>
      </c>
      <c r="B749" s="57" t="s">
        <v>2442</v>
      </c>
      <c r="C749" s="57" t="s">
        <v>2428</v>
      </c>
      <c r="D749" s="68">
        <v>131799.23914150419</v>
      </c>
      <c r="E749" s="57" t="s">
        <v>2429</v>
      </c>
      <c r="F749" s="62" t="str">
        <f>INDEX('Crosswalk Particulates'!$B:$B,MATCH('2017 EPA Data'!A749,'Crosswalk Particulates'!$A:$A,0))</f>
        <v>industry-fuel-coal</v>
      </c>
      <c r="G749" s="66">
        <f>INDEX('Crosswalk Particulates'!$E:$E,MATCH('2017 EPA Data'!$B749,'Crosswalk Particulates'!$D:$D,0))</f>
        <v>0</v>
      </c>
      <c r="H749" s="78">
        <f t="shared" si="11"/>
        <v>0</v>
      </c>
    </row>
    <row r="750" spans="1:8" hidden="1" x14ac:dyDescent="0.35">
      <c r="A750" s="57" t="s">
        <v>2489</v>
      </c>
      <c r="B750" s="57" t="s">
        <v>2477</v>
      </c>
      <c r="C750" s="57" t="s">
        <v>2428</v>
      </c>
      <c r="D750" s="68">
        <v>131501.90759166199</v>
      </c>
      <c r="E750" s="57" t="s">
        <v>2429</v>
      </c>
      <c r="F750" s="62" t="str">
        <f>INDEX('Crosswalk Particulates'!$B:$B,MATCH('2017 EPA Data'!A750,'Crosswalk Particulates'!$A:$A,0))</f>
        <v>process-chemicals-industry</v>
      </c>
      <c r="G750" s="66">
        <f>INDEX('Crosswalk Particulates'!$E:$E,MATCH('2017 EPA Data'!$B750,'Crosswalk Particulates'!$D:$D,0))</f>
        <v>0</v>
      </c>
      <c r="H750" s="78">
        <f t="shared" si="11"/>
        <v>0</v>
      </c>
    </row>
    <row r="751" spans="1:8" hidden="1" x14ac:dyDescent="0.35">
      <c r="A751" s="57" t="s">
        <v>2506</v>
      </c>
      <c r="B751" s="57" t="s">
        <v>2467</v>
      </c>
      <c r="C751" s="57" t="s">
        <v>2468</v>
      </c>
      <c r="D751" s="68">
        <v>131390.01136115764</v>
      </c>
      <c r="E751" s="57" t="s">
        <v>2433</v>
      </c>
      <c r="F751" s="62" t="str">
        <f>INDEX('Crosswalk Particulates'!$B:$B,MATCH('2017 EPA Data'!A751,'Crosswalk Particulates'!$A:$A,0))</f>
        <v>process-other-industry</v>
      </c>
      <c r="G751" s="66" t="str">
        <f>INDEX('Crosswalk Particulates'!$E:$E,MATCH('2017 EPA Data'!$B751,'Crosswalk Particulates'!$D:$D,0))</f>
        <v>VOC</v>
      </c>
      <c r="H751" s="78">
        <f t="shared" si="11"/>
        <v>119195155048.17851</v>
      </c>
    </row>
    <row r="752" spans="1:8" hidden="1" x14ac:dyDescent="0.35">
      <c r="A752" s="57" t="s">
        <v>2514</v>
      </c>
      <c r="B752" s="57" t="s">
        <v>2515</v>
      </c>
      <c r="C752" s="57" t="s">
        <v>2428</v>
      </c>
      <c r="D752" s="68">
        <v>131225.45655015146</v>
      </c>
      <c r="E752" s="57" t="s">
        <v>2429</v>
      </c>
      <c r="F752" s="62" t="str">
        <f>INDEX('Crosswalk Particulates'!$B:$B,MATCH('2017 EPA Data'!A752,'Crosswalk Particulates'!$A:$A,0))</f>
        <v>Transportation Sector</v>
      </c>
      <c r="G752" s="66">
        <f>INDEX('Crosswalk Particulates'!$E:$E,MATCH('2017 EPA Data'!$B752,'Crosswalk Particulates'!$D:$D,0))</f>
        <v>0</v>
      </c>
      <c r="H752" s="78">
        <f t="shared" si="11"/>
        <v>0</v>
      </c>
    </row>
    <row r="753" spans="1:8" hidden="1" x14ac:dyDescent="0.35">
      <c r="A753" s="57" t="s">
        <v>2464</v>
      </c>
      <c r="B753" s="57" t="s">
        <v>2494</v>
      </c>
      <c r="D753" s="68">
        <v>131154.22</v>
      </c>
      <c r="E753" s="57" t="s">
        <v>2429</v>
      </c>
      <c r="F753" s="62" t="str">
        <f>INDEX('Crosswalk Particulates'!$B:$B,MATCH('2017 EPA Data'!A753,'Crosswalk Particulates'!$A:$A,0))</f>
        <v>process-other-industry</v>
      </c>
      <c r="G753" s="66">
        <f>INDEX('Crosswalk Particulates'!$E:$E,MATCH('2017 EPA Data'!$B753,'Crosswalk Particulates'!$D:$D,0))</f>
        <v>0</v>
      </c>
      <c r="H753" s="78">
        <f t="shared" si="11"/>
        <v>0</v>
      </c>
    </row>
    <row r="754" spans="1:8" hidden="1" x14ac:dyDescent="0.35">
      <c r="A754" s="57" t="s">
        <v>2492</v>
      </c>
      <c r="B754" s="57" t="s">
        <v>2593</v>
      </c>
      <c r="C754" s="57" t="s">
        <v>2428</v>
      </c>
      <c r="D754" s="68">
        <v>130511.90672880461</v>
      </c>
      <c r="E754" s="57" t="s">
        <v>2429</v>
      </c>
      <c r="F754" s="62" t="str">
        <f>INDEX('Crosswalk Particulates'!$B:$B,MATCH('2017 EPA Data'!A754,'Crosswalk Particulates'!$A:$A,0))</f>
        <v>Electricity Sector</v>
      </c>
      <c r="G754" s="66">
        <f>INDEX('Crosswalk Particulates'!$E:$E,MATCH('2017 EPA Data'!$B754,'Crosswalk Particulates'!$D:$D,0))</f>
        <v>0</v>
      </c>
      <c r="H754" s="78">
        <f t="shared" si="11"/>
        <v>0</v>
      </c>
    </row>
    <row r="755" spans="1:8" hidden="1" x14ac:dyDescent="0.35">
      <c r="A755" s="57" t="s">
        <v>2497</v>
      </c>
      <c r="B755" s="57" t="s">
        <v>2448</v>
      </c>
      <c r="C755" s="57" t="s">
        <v>2428</v>
      </c>
      <c r="D755" s="68">
        <v>128484.18801343795</v>
      </c>
      <c r="E755" s="57" t="s">
        <v>2429</v>
      </c>
      <c r="F755" s="62" t="str">
        <f>INDEX('Crosswalk Particulates'!$B:$B,MATCH('2017 EPA Data'!A755,'Crosswalk Particulates'!$A:$A,0))</f>
        <v>process-other-industry</v>
      </c>
      <c r="G755" s="66">
        <f>INDEX('Crosswalk Particulates'!$E:$E,MATCH('2017 EPA Data'!$B755,'Crosswalk Particulates'!$D:$D,0))</f>
        <v>0</v>
      </c>
      <c r="H755" s="78">
        <f t="shared" si="11"/>
        <v>0</v>
      </c>
    </row>
    <row r="756" spans="1:8" hidden="1" x14ac:dyDescent="0.35">
      <c r="A756" s="57" t="s">
        <v>2566</v>
      </c>
      <c r="B756" s="57" t="s">
        <v>2431</v>
      </c>
      <c r="C756" s="57" t="s">
        <v>2432</v>
      </c>
      <c r="D756" s="68">
        <v>128464.69465</v>
      </c>
      <c r="E756" s="57" t="s">
        <v>2433</v>
      </c>
      <c r="F756" s="62" t="str">
        <f>INDEX('Crosswalk Particulates'!$B:$B,MATCH('2017 EPA Data'!A756,'Crosswalk Particulates'!$A:$A,0))</f>
        <v>Commercial Buildings Sector</v>
      </c>
      <c r="G756" s="66">
        <f>INDEX('Crosswalk Particulates'!$E:$E,MATCH('2017 EPA Data'!$B756,'Crosswalk Particulates'!$D:$D,0))</f>
        <v>0</v>
      </c>
      <c r="H756" s="78">
        <f t="shared" si="11"/>
        <v>116541349212.10913</v>
      </c>
    </row>
    <row r="757" spans="1:8" hidden="1" x14ac:dyDescent="0.35">
      <c r="A757" s="57" t="s">
        <v>2503</v>
      </c>
      <c r="B757" s="57" t="s">
        <v>2431</v>
      </c>
      <c r="C757" s="57" t="s">
        <v>2432</v>
      </c>
      <c r="D757" s="68">
        <v>127726.9060893</v>
      </c>
      <c r="E757" s="57" t="s">
        <v>2433</v>
      </c>
      <c r="F757" s="62" t="str">
        <f>INDEX('Crosswalk Particulates'!$B:$B,MATCH('2017 EPA Data'!A757,'Crosswalk Particulates'!$A:$A,0))</f>
        <v>process-ngps-industry</v>
      </c>
      <c r="G757" s="66">
        <f>INDEX('Crosswalk Particulates'!$E:$E,MATCH('2017 EPA Data'!$B757,'Crosswalk Particulates'!$D:$D,0))</f>
        <v>0</v>
      </c>
      <c r="H757" s="78">
        <f t="shared" si="11"/>
        <v>115872037892.51663</v>
      </c>
    </row>
    <row r="758" spans="1:8" hidden="1" x14ac:dyDescent="0.35">
      <c r="A758" s="57" t="s">
        <v>2441</v>
      </c>
      <c r="B758" s="57" t="s">
        <v>2484</v>
      </c>
      <c r="C758" s="57" t="s">
        <v>2428</v>
      </c>
      <c r="D758" s="68">
        <v>127704.54351034175</v>
      </c>
      <c r="E758" s="57" t="s">
        <v>2429</v>
      </c>
      <c r="F758" s="62" t="str">
        <f>INDEX('Crosswalk Particulates'!$B:$B,MATCH('2017 EPA Data'!A758,'Crosswalk Particulates'!$A:$A,0))</f>
        <v>process-other-industry</v>
      </c>
      <c r="G758" s="66">
        <f>INDEX('Crosswalk Particulates'!$E:$E,MATCH('2017 EPA Data'!$B758,'Crosswalk Particulates'!$D:$D,0))</f>
        <v>0</v>
      </c>
      <c r="H758" s="78">
        <f t="shared" si="11"/>
        <v>0</v>
      </c>
    </row>
    <row r="759" spans="1:8" hidden="1" x14ac:dyDescent="0.35">
      <c r="A759" s="57" t="s">
        <v>2507</v>
      </c>
      <c r="B759" s="57" t="s">
        <v>2439</v>
      </c>
      <c r="C759" s="57" t="s">
        <v>2428</v>
      </c>
      <c r="D759" s="68">
        <v>127674.147912</v>
      </c>
      <c r="E759" s="57" t="s">
        <v>2429</v>
      </c>
      <c r="F759" s="62" t="str">
        <f>INDEX('Crosswalk Particulates'!$B:$B,MATCH('2017 EPA Data'!A759,'Crosswalk Particulates'!$A:$A,0))</f>
        <v>industry-fuel-coal</v>
      </c>
      <c r="G759" s="66">
        <f>INDEX('Crosswalk Particulates'!$E:$E,MATCH('2017 EPA Data'!$B759,'Crosswalk Particulates'!$D:$D,0))</f>
        <v>0</v>
      </c>
      <c r="H759" s="78">
        <f t="shared" si="11"/>
        <v>0</v>
      </c>
    </row>
    <row r="760" spans="1:8" hidden="1" x14ac:dyDescent="0.35">
      <c r="A760" s="57" t="s">
        <v>2445</v>
      </c>
      <c r="B760" s="57" t="s">
        <v>2539</v>
      </c>
      <c r="C760" s="57" t="s">
        <v>2428</v>
      </c>
      <c r="D760" s="68">
        <v>127402.79554635628</v>
      </c>
      <c r="E760" s="57" t="s">
        <v>2429</v>
      </c>
      <c r="F760" s="62" t="str">
        <f>INDEX('Crosswalk Particulates'!$B:$B,MATCH('2017 EPA Data'!A760,'Crosswalk Particulates'!$A:$A,0))</f>
        <v>Other-EPA</v>
      </c>
      <c r="G760" s="66">
        <f>INDEX('Crosswalk Particulates'!$E:$E,MATCH('2017 EPA Data'!$B760,'Crosswalk Particulates'!$D:$D,0))</f>
        <v>0</v>
      </c>
      <c r="H760" s="78">
        <f t="shared" si="11"/>
        <v>0</v>
      </c>
    </row>
    <row r="761" spans="1:8" hidden="1" x14ac:dyDescent="0.35">
      <c r="A761" s="57" t="s">
        <v>2519</v>
      </c>
      <c r="B761" s="57" t="s">
        <v>2494</v>
      </c>
      <c r="D761" s="68">
        <v>127169.773904</v>
      </c>
      <c r="E761" s="57" t="s">
        <v>2429</v>
      </c>
      <c r="F761" s="62" t="str">
        <f>INDEX('Crosswalk Particulates'!$B:$B,MATCH('2017 EPA Data'!A761,'Crosswalk Particulates'!$A:$A,0))</f>
        <v>Electricity Sector</v>
      </c>
      <c r="G761" s="66">
        <f>INDEX('Crosswalk Particulates'!$E:$E,MATCH('2017 EPA Data'!$B761,'Crosswalk Particulates'!$D:$D,0))</f>
        <v>0</v>
      </c>
      <c r="H761" s="78">
        <f t="shared" si="11"/>
        <v>0</v>
      </c>
    </row>
    <row r="762" spans="1:8" hidden="1" x14ac:dyDescent="0.35">
      <c r="A762" s="57" t="s">
        <v>2476</v>
      </c>
      <c r="B762" s="57" t="s">
        <v>2472</v>
      </c>
      <c r="C762" s="57" t="s">
        <v>2428</v>
      </c>
      <c r="D762" s="68">
        <v>127064.9064321</v>
      </c>
      <c r="E762" s="57" t="s">
        <v>2429</v>
      </c>
      <c r="F762" s="62" t="str">
        <f>INDEX('Crosswalk Particulates'!$B:$B,MATCH('2017 EPA Data'!A762,'Crosswalk Particulates'!$A:$A,0))</f>
        <v>Electricity Sector</v>
      </c>
      <c r="G762" s="66">
        <f>INDEX('Crosswalk Particulates'!$E:$E,MATCH('2017 EPA Data'!$B762,'Crosswalk Particulates'!$D:$D,0))</f>
        <v>0</v>
      </c>
      <c r="H762" s="78">
        <f t="shared" si="11"/>
        <v>0</v>
      </c>
    </row>
    <row r="763" spans="1:8" hidden="1" x14ac:dyDescent="0.35">
      <c r="A763" s="57" t="s">
        <v>2462</v>
      </c>
      <c r="B763" s="57" t="s">
        <v>2455</v>
      </c>
      <c r="C763" s="57" t="s">
        <v>2428</v>
      </c>
      <c r="D763" s="68">
        <v>126657.16068497623</v>
      </c>
      <c r="E763" s="57" t="s">
        <v>2429</v>
      </c>
      <c r="F763" s="62" t="str">
        <f>INDEX('Crosswalk Particulates'!$B:$B,MATCH('2017 EPA Data'!A763,'Crosswalk Particulates'!$A:$A,0))</f>
        <v>industry-fuel-natural gas</v>
      </c>
      <c r="G763" s="66">
        <f>INDEX('Crosswalk Particulates'!$E:$E,MATCH('2017 EPA Data'!$B763,'Crosswalk Particulates'!$D:$D,0))</f>
        <v>0</v>
      </c>
      <c r="H763" s="78">
        <f t="shared" si="11"/>
        <v>0</v>
      </c>
    </row>
    <row r="764" spans="1:8" hidden="1" x14ac:dyDescent="0.35">
      <c r="A764" s="57" t="s">
        <v>2502</v>
      </c>
      <c r="B764" s="57" t="s">
        <v>2444</v>
      </c>
      <c r="C764" s="57" t="s">
        <v>2428</v>
      </c>
      <c r="D764" s="68">
        <v>126603.73383575428</v>
      </c>
      <c r="E764" s="57" t="s">
        <v>2429</v>
      </c>
      <c r="F764" s="62" t="str">
        <f>INDEX('Crosswalk Particulates'!$B:$B,MATCH('2017 EPA Data'!A764,'Crosswalk Particulates'!$A:$A,0))</f>
        <v>Other-EPA</v>
      </c>
      <c r="G764" s="66">
        <f>INDEX('Crosswalk Particulates'!$E:$E,MATCH('2017 EPA Data'!$B764,'Crosswalk Particulates'!$D:$D,0))</f>
        <v>0</v>
      </c>
      <c r="H764" s="78">
        <f t="shared" si="11"/>
        <v>0</v>
      </c>
    </row>
    <row r="765" spans="1:8" hidden="1" x14ac:dyDescent="0.35">
      <c r="A765" s="57" t="s">
        <v>2512</v>
      </c>
      <c r="B765" s="57" t="s">
        <v>2501</v>
      </c>
      <c r="C765" s="57" t="s">
        <v>2468</v>
      </c>
      <c r="D765" s="68">
        <v>126341.2052339041</v>
      </c>
      <c r="E765" s="57" t="s">
        <v>2433</v>
      </c>
      <c r="F765" s="62" t="str">
        <f>INDEX('Crosswalk Particulates'!$B:$B,MATCH('2017 EPA Data'!A765,'Crosswalk Particulates'!$A:$A,0))</f>
        <v>Commercial Buildings Sector</v>
      </c>
      <c r="G765" s="66" t="str">
        <f>INDEX('Crosswalk Particulates'!$E:$E,MATCH('2017 EPA Data'!$B765,'Crosswalk Particulates'!$D:$D,0))</f>
        <v>PM10</v>
      </c>
      <c r="H765" s="78">
        <f t="shared" si="11"/>
        <v>114614949727.30367</v>
      </c>
    </row>
    <row r="766" spans="1:8" hidden="1" x14ac:dyDescent="0.35">
      <c r="A766" s="57" t="s">
        <v>2530</v>
      </c>
      <c r="B766" s="57" t="s">
        <v>2427</v>
      </c>
      <c r="C766" s="57" t="s">
        <v>2428</v>
      </c>
      <c r="D766" s="68">
        <v>126081.5</v>
      </c>
      <c r="E766" s="57" t="s">
        <v>2429</v>
      </c>
      <c r="F766" s="62" t="str">
        <f>INDEX('Crosswalk Particulates'!$B:$B,MATCH('2017 EPA Data'!A766,'Crosswalk Particulates'!$A:$A,0))</f>
        <v>process-iron and steel-industry</v>
      </c>
      <c r="G766" s="66">
        <f>INDEX('Crosswalk Particulates'!$E:$E,MATCH('2017 EPA Data'!$B766,'Crosswalk Particulates'!$D:$D,0))</f>
        <v>0</v>
      </c>
      <c r="H766" s="78">
        <f t="shared" si="11"/>
        <v>0</v>
      </c>
    </row>
    <row r="767" spans="1:8" hidden="1" x14ac:dyDescent="0.35">
      <c r="A767" s="57" t="s">
        <v>2441</v>
      </c>
      <c r="B767" s="57" t="s">
        <v>2494</v>
      </c>
      <c r="D767" s="68">
        <v>125639.65074919999</v>
      </c>
      <c r="E767" s="57" t="s">
        <v>2429</v>
      </c>
      <c r="F767" s="62" t="str">
        <f>INDEX('Crosswalk Particulates'!$B:$B,MATCH('2017 EPA Data'!A767,'Crosswalk Particulates'!$A:$A,0))</f>
        <v>process-other-industry</v>
      </c>
      <c r="G767" s="66">
        <f>INDEX('Crosswalk Particulates'!$E:$E,MATCH('2017 EPA Data'!$B767,'Crosswalk Particulates'!$D:$D,0))</f>
        <v>0</v>
      </c>
      <c r="H767" s="78">
        <f t="shared" si="11"/>
        <v>0</v>
      </c>
    </row>
    <row r="768" spans="1:8" hidden="1" x14ac:dyDescent="0.35">
      <c r="A768" s="57" t="s">
        <v>2506</v>
      </c>
      <c r="B768" s="57" t="s">
        <v>2590</v>
      </c>
      <c r="C768" s="57" t="s">
        <v>2428</v>
      </c>
      <c r="D768" s="68">
        <v>125481.781804</v>
      </c>
      <c r="E768" s="57" t="s">
        <v>2429</v>
      </c>
      <c r="F768" s="62" t="str">
        <f>INDEX('Crosswalk Particulates'!$B:$B,MATCH('2017 EPA Data'!A768,'Crosswalk Particulates'!$A:$A,0))</f>
        <v>process-other-industry</v>
      </c>
      <c r="G768" s="66">
        <f>INDEX('Crosswalk Particulates'!$E:$E,MATCH('2017 EPA Data'!$B768,'Crosswalk Particulates'!$D:$D,0))</f>
        <v>0</v>
      </c>
      <c r="H768" s="78">
        <f t="shared" si="11"/>
        <v>0</v>
      </c>
    </row>
    <row r="769" spans="1:8" hidden="1" x14ac:dyDescent="0.35">
      <c r="A769" s="57" t="s">
        <v>2530</v>
      </c>
      <c r="B769" s="57" t="s">
        <v>2494</v>
      </c>
      <c r="D769" s="68">
        <v>123680.62</v>
      </c>
      <c r="E769" s="57" t="s">
        <v>2429</v>
      </c>
      <c r="F769" s="62" t="str">
        <f>INDEX('Crosswalk Particulates'!$B:$B,MATCH('2017 EPA Data'!A769,'Crosswalk Particulates'!$A:$A,0))</f>
        <v>process-iron and steel-industry</v>
      </c>
      <c r="G769" s="66">
        <f>INDEX('Crosswalk Particulates'!$E:$E,MATCH('2017 EPA Data'!$B769,'Crosswalk Particulates'!$D:$D,0))</f>
        <v>0</v>
      </c>
      <c r="H769" s="78">
        <f t="shared" si="11"/>
        <v>0</v>
      </c>
    </row>
    <row r="770" spans="1:8" hidden="1" x14ac:dyDescent="0.35">
      <c r="A770" s="57" t="s">
        <v>2576</v>
      </c>
      <c r="B770" s="57" t="s">
        <v>2436</v>
      </c>
      <c r="C770" s="57" t="s">
        <v>2428</v>
      </c>
      <c r="D770" s="68">
        <v>123664.84732989587</v>
      </c>
      <c r="E770" s="57" t="s">
        <v>2429</v>
      </c>
      <c r="F770" s="62" t="str">
        <f>INDEX('Crosswalk Particulates'!$B:$B,MATCH('2017 EPA Data'!A770,'Crosswalk Particulates'!$A:$A,0))</f>
        <v>Commercial Buildings Sector</v>
      </c>
      <c r="G770" s="66">
        <f>INDEX('Crosswalk Particulates'!$E:$E,MATCH('2017 EPA Data'!$B770,'Crosswalk Particulates'!$D:$D,0))</f>
        <v>0</v>
      </c>
      <c r="H770" s="78">
        <f t="shared" si="11"/>
        <v>0</v>
      </c>
    </row>
    <row r="771" spans="1:8" hidden="1" x14ac:dyDescent="0.35">
      <c r="A771" s="57" t="s">
        <v>2449</v>
      </c>
      <c r="B771" s="57" t="s">
        <v>2467</v>
      </c>
      <c r="C771" s="57" t="s">
        <v>2468</v>
      </c>
      <c r="D771" s="68">
        <v>123522.8386553962</v>
      </c>
      <c r="E771" s="57" t="s">
        <v>2433</v>
      </c>
      <c r="F771" s="62" t="str">
        <f>INDEX('Crosswalk Particulates'!$B:$B,MATCH('2017 EPA Data'!A771,'Crosswalk Particulates'!$A:$A,0))</f>
        <v>process-other-industry</v>
      </c>
      <c r="G771" s="66" t="str">
        <f>INDEX('Crosswalk Particulates'!$E:$E,MATCH('2017 EPA Data'!$B771,'Crosswalk Particulates'!$D:$D,0))</f>
        <v>VOC</v>
      </c>
      <c r="H771" s="78">
        <f t="shared" si="11"/>
        <v>112058167534.90054</v>
      </c>
    </row>
    <row r="772" spans="1:8" hidden="1" x14ac:dyDescent="0.35">
      <c r="A772" s="57" t="s">
        <v>2489</v>
      </c>
      <c r="B772" s="57" t="s">
        <v>2599</v>
      </c>
      <c r="C772" s="57" t="s">
        <v>2428</v>
      </c>
      <c r="D772" s="68">
        <v>123519.8296240262</v>
      </c>
      <c r="E772" s="57" t="s">
        <v>2429</v>
      </c>
      <c r="F772" s="62" t="str">
        <f>INDEX('Crosswalk Particulates'!$B:$B,MATCH('2017 EPA Data'!A772,'Crosswalk Particulates'!$A:$A,0))</f>
        <v>process-chemicals-industry</v>
      </c>
      <c r="G772" s="66">
        <f>INDEX('Crosswalk Particulates'!$E:$E,MATCH('2017 EPA Data'!$B772,'Crosswalk Particulates'!$D:$D,0))</f>
        <v>0</v>
      </c>
      <c r="H772" s="78">
        <f t="shared" ref="H772:H835" si="12">IF(E772="TON",D772/metricton_to_shortton,0)*10^6</f>
        <v>0</v>
      </c>
    </row>
    <row r="773" spans="1:8" hidden="1" x14ac:dyDescent="0.35">
      <c r="A773" s="57" t="s">
        <v>2514</v>
      </c>
      <c r="B773" s="57" t="s">
        <v>2442</v>
      </c>
      <c r="C773" s="57" t="s">
        <v>2428</v>
      </c>
      <c r="D773" s="68">
        <v>122953.36279914901</v>
      </c>
      <c r="E773" s="57" t="s">
        <v>2429</v>
      </c>
      <c r="F773" s="62" t="str">
        <f>INDEX('Crosswalk Particulates'!$B:$B,MATCH('2017 EPA Data'!A773,'Crosswalk Particulates'!$A:$A,0))</f>
        <v>Transportation Sector</v>
      </c>
      <c r="G773" s="66">
        <f>INDEX('Crosswalk Particulates'!$E:$E,MATCH('2017 EPA Data'!$B773,'Crosswalk Particulates'!$D:$D,0))</f>
        <v>0</v>
      </c>
      <c r="H773" s="78">
        <f t="shared" si="12"/>
        <v>0</v>
      </c>
    </row>
    <row r="774" spans="1:8" hidden="1" x14ac:dyDescent="0.35">
      <c r="A774" s="57" t="s">
        <v>2489</v>
      </c>
      <c r="B774" s="57" t="s">
        <v>2526</v>
      </c>
      <c r="C774" s="57" t="s">
        <v>2468</v>
      </c>
      <c r="D774" s="68">
        <v>122893.3228911027</v>
      </c>
      <c r="E774" s="57" t="s">
        <v>2433</v>
      </c>
      <c r="F774" s="62" t="str">
        <f>INDEX('Crosswalk Particulates'!$B:$B,MATCH('2017 EPA Data'!A774,'Crosswalk Particulates'!$A:$A,0))</f>
        <v>process-chemicals-industry</v>
      </c>
      <c r="G774" s="66" t="str">
        <f>INDEX('Crosswalk Particulates'!$E:$E,MATCH('2017 EPA Data'!$B774,'Crosswalk Particulates'!$D:$D,0))</f>
        <v>SOx</v>
      </c>
      <c r="H774" s="78">
        <f t="shared" si="12"/>
        <v>111487079760.77756</v>
      </c>
    </row>
    <row r="775" spans="1:8" hidden="1" x14ac:dyDescent="0.35">
      <c r="A775" s="57" t="s">
        <v>2430</v>
      </c>
      <c r="B775" s="57" t="s">
        <v>2593</v>
      </c>
      <c r="C775" s="57" t="s">
        <v>2428</v>
      </c>
      <c r="D775" s="68">
        <v>121255.2692712</v>
      </c>
      <c r="E775" s="57" t="s">
        <v>2429</v>
      </c>
      <c r="F775" s="62" t="str">
        <f>INDEX('Crosswalk Particulates'!$B:$B,MATCH('2017 EPA Data'!A775,'Crosswalk Particulates'!$A:$A,0))</f>
        <v>process-other-industry</v>
      </c>
      <c r="G775" s="66">
        <f>INDEX('Crosswalk Particulates'!$E:$E,MATCH('2017 EPA Data'!$B775,'Crosswalk Particulates'!$D:$D,0))</f>
        <v>0</v>
      </c>
      <c r="H775" s="78">
        <f t="shared" si="12"/>
        <v>0</v>
      </c>
    </row>
    <row r="776" spans="1:8" hidden="1" x14ac:dyDescent="0.35">
      <c r="A776" s="57" t="s">
        <v>2511</v>
      </c>
      <c r="B776" s="57" t="s">
        <v>2486</v>
      </c>
      <c r="C776" s="57" t="s">
        <v>2428</v>
      </c>
      <c r="D776" s="68">
        <v>121061.72856272</v>
      </c>
      <c r="E776" s="57" t="s">
        <v>2429</v>
      </c>
      <c r="F776" s="62" t="str">
        <f>INDEX('Crosswalk Particulates'!$B:$B,MATCH('2017 EPA Data'!A776,'Crosswalk Particulates'!$A:$A,0))</f>
        <v>industry-fuel-biomass</v>
      </c>
      <c r="G776" s="66">
        <f>INDEX('Crosswalk Particulates'!$E:$E,MATCH('2017 EPA Data'!$B776,'Crosswalk Particulates'!$D:$D,0))</f>
        <v>0</v>
      </c>
      <c r="H776" s="78">
        <f t="shared" si="12"/>
        <v>0</v>
      </c>
    </row>
    <row r="777" spans="1:8" hidden="1" x14ac:dyDescent="0.35">
      <c r="A777" s="57" t="s">
        <v>2497</v>
      </c>
      <c r="B777" s="57" t="s">
        <v>2487</v>
      </c>
      <c r="C777" s="57" t="s">
        <v>2428</v>
      </c>
      <c r="D777" s="68">
        <v>120557.85067618724</v>
      </c>
      <c r="E777" s="57" t="s">
        <v>2429</v>
      </c>
      <c r="F777" s="62" t="str">
        <f>INDEX('Crosswalk Particulates'!$B:$B,MATCH('2017 EPA Data'!A777,'Crosswalk Particulates'!$A:$A,0))</f>
        <v>process-other-industry</v>
      </c>
      <c r="G777" s="66">
        <f>INDEX('Crosswalk Particulates'!$E:$E,MATCH('2017 EPA Data'!$B777,'Crosswalk Particulates'!$D:$D,0))</f>
        <v>0</v>
      </c>
      <c r="H777" s="78">
        <f t="shared" si="12"/>
        <v>0</v>
      </c>
    </row>
    <row r="778" spans="1:8" hidden="1" x14ac:dyDescent="0.35">
      <c r="A778" s="57" t="s">
        <v>2434</v>
      </c>
      <c r="B778" s="57" t="s">
        <v>2532</v>
      </c>
      <c r="C778" s="57" t="s">
        <v>2428</v>
      </c>
      <c r="D778" s="68">
        <v>120482.01025846611</v>
      </c>
      <c r="E778" s="57" t="s">
        <v>2429</v>
      </c>
      <c r="F778" s="62" t="str">
        <f>INDEX('Crosswalk Particulates'!$B:$B,MATCH('2017 EPA Data'!A778,'Crosswalk Particulates'!$A:$A,0))</f>
        <v>Transportation Sector</v>
      </c>
      <c r="G778" s="66">
        <f>INDEX('Crosswalk Particulates'!$E:$E,MATCH('2017 EPA Data'!$B778,'Crosswalk Particulates'!$D:$D,0))</f>
        <v>0</v>
      </c>
      <c r="H778" s="78">
        <f t="shared" si="12"/>
        <v>0</v>
      </c>
    </row>
    <row r="779" spans="1:8" hidden="1" x14ac:dyDescent="0.35">
      <c r="A779" s="57" t="s">
        <v>2443</v>
      </c>
      <c r="B779" s="57" t="s">
        <v>2567</v>
      </c>
      <c r="C779" s="57" t="s">
        <v>2428</v>
      </c>
      <c r="D779" s="68">
        <v>119468.4055848344</v>
      </c>
      <c r="E779" s="57" t="s">
        <v>2429</v>
      </c>
      <c r="F779" s="62" t="str">
        <f>INDEX('Crosswalk Particulates'!$B:$B,MATCH('2017 EPA Data'!A779,'Crosswalk Particulates'!$A:$A,0))</f>
        <v>Other-EPA</v>
      </c>
      <c r="G779" s="66">
        <f>INDEX('Crosswalk Particulates'!$E:$E,MATCH('2017 EPA Data'!$B779,'Crosswalk Particulates'!$D:$D,0))</f>
        <v>0</v>
      </c>
      <c r="H779" s="78">
        <f t="shared" si="12"/>
        <v>0</v>
      </c>
    </row>
    <row r="780" spans="1:8" hidden="1" x14ac:dyDescent="0.35">
      <c r="A780" s="57" t="s">
        <v>2529</v>
      </c>
      <c r="B780" s="57" t="s">
        <v>2521</v>
      </c>
      <c r="C780" s="57" t="s">
        <v>2468</v>
      </c>
      <c r="D780" s="68">
        <v>119344.85150873667</v>
      </c>
      <c r="E780" s="57" t="s">
        <v>2433</v>
      </c>
      <c r="F780" s="62" t="str">
        <f>INDEX('Crosswalk Particulates'!$B:$B,MATCH('2017 EPA Data'!A780,'Crosswalk Particulates'!$A:$A,0))</f>
        <v>Other-EPA</v>
      </c>
      <c r="G780" s="66" t="str">
        <f>INDEX('Crosswalk Particulates'!$E:$E,MATCH('2017 EPA Data'!$B780,'Crosswalk Particulates'!$D:$D,0))</f>
        <v>PM25</v>
      </c>
      <c r="H780" s="78">
        <f t="shared" si="12"/>
        <v>108267956844.02454</v>
      </c>
    </row>
    <row r="781" spans="1:8" hidden="1" x14ac:dyDescent="0.35">
      <c r="A781" s="57" t="s">
        <v>2480</v>
      </c>
      <c r="B781" s="57" t="s">
        <v>2596</v>
      </c>
      <c r="C781" s="57" t="s">
        <v>2428</v>
      </c>
      <c r="D781" s="68">
        <v>118876.99603690243</v>
      </c>
      <c r="E781" s="57" t="s">
        <v>2429</v>
      </c>
      <c r="F781" s="62" t="str">
        <f>INDEX('Crosswalk Particulates'!$B:$B,MATCH('2017 EPA Data'!A781,'Crosswalk Particulates'!$A:$A,0))</f>
        <v>Transportation Sector</v>
      </c>
      <c r="G781" s="66">
        <f>INDEX('Crosswalk Particulates'!$E:$E,MATCH('2017 EPA Data'!$B781,'Crosswalk Particulates'!$D:$D,0))</f>
        <v>0</v>
      </c>
      <c r="H781" s="78">
        <f t="shared" si="12"/>
        <v>0</v>
      </c>
    </row>
    <row r="782" spans="1:8" hidden="1" x14ac:dyDescent="0.35">
      <c r="A782" s="57" t="s">
        <v>2440</v>
      </c>
      <c r="B782" s="57" t="s">
        <v>2586</v>
      </c>
      <c r="C782" s="57" t="s">
        <v>2428</v>
      </c>
      <c r="D782" s="68">
        <v>118782.83409589212</v>
      </c>
      <c r="E782" s="57" t="s">
        <v>2429</v>
      </c>
      <c r="F782" s="62" t="str">
        <f>INDEX('Crosswalk Particulates'!$B:$B,MATCH('2017 EPA Data'!A782,'Crosswalk Particulates'!$A:$A,0))</f>
        <v>Other-EPA</v>
      </c>
      <c r="G782" s="66">
        <f>INDEX('Crosswalk Particulates'!$E:$E,MATCH('2017 EPA Data'!$B782,'Crosswalk Particulates'!$D:$D,0))</f>
        <v>0</v>
      </c>
      <c r="H782" s="78">
        <f t="shared" si="12"/>
        <v>0</v>
      </c>
    </row>
    <row r="783" spans="1:8" hidden="1" x14ac:dyDescent="0.35">
      <c r="A783" s="57" t="s">
        <v>2493</v>
      </c>
      <c r="B783" s="57" t="s">
        <v>2471</v>
      </c>
      <c r="C783" s="57" t="s">
        <v>2468</v>
      </c>
      <c r="D783" s="68">
        <v>118675.61402507004</v>
      </c>
      <c r="E783" s="57" t="s">
        <v>2433</v>
      </c>
      <c r="F783" s="62" t="str">
        <f>INDEX('Crosswalk Particulates'!$B:$B,MATCH('2017 EPA Data'!A783,'Crosswalk Particulates'!$A:$A,0))</f>
        <v>Commercial Buildings Sector</v>
      </c>
      <c r="G783" s="66" t="str">
        <f>INDEX('Crosswalk Particulates'!$E:$E,MATCH('2017 EPA Data'!$B783,'Crosswalk Particulates'!$D:$D,0))</f>
        <v>CO</v>
      </c>
      <c r="H783" s="78">
        <f t="shared" si="12"/>
        <v>107660834089.38507</v>
      </c>
    </row>
    <row r="784" spans="1:8" hidden="1" x14ac:dyDescent="0.35">
      <c r="A784" s="57" t="s">
        <v>2511</v>
      </c>
      <c r="B784" s="57" t="s">
        <v>2521</v>
      </c>
      <c r="C784" s="57" t="s">
        <v>2468</v>
      </c>
      <c r="D784" s="68">
        <v>118303.13152521022</v>
      </c>
      <c r="E784" s="57" t="s">
        <v>2433</v>
      </c>
      <c r="F784" s="62" t="str">
        <f>INDEX('Crosswalk Particulates'!$B:$B,MATCH('2017 EPA Data'!A784,'Crosswalk Particulates'!$A:$A,0))</f>
        <v>industry-fuel-biomass</v>
      </c>
      <c r="G784" s="66" t="str">
        <f>INDEX('Crosswalk Particulates'!$E:$E,MATCH('2017 EPA Data'!$B784,'Crosswalk Particulates'!$D:$D,0))</f>
        <v>PM25</v>
      </c>
      <c r="H784" s="78">
        <f t="shared" si="12"/>
        <v>107322923247.73451</v>
      </c>
    </row>
    <row r="785" spans="1:8" hidden="1" x14ac:dyDescent="0.35">
      <c r="A785" s="57" t="s">
        <v>2512</v>
      </c>
      <c r="B785" s="57" t="s">
        <v>2521</v>
      </c>
      <c r="C785" s="57" t="s">
        <v>2468</v>
      </c>
      <c r="D785" s="68">
        <v>118169.06461208851</v>
      </c>
      <c r="E785" s="57" t="s">
        <v>2433</v>
      </c>
      <c r="F785" s="62" t="str">
        <f>INDEX('Crosswalk Particulates'!$B:$B,MATCH('2017 EPA Data'!A785,'Crosswalk Particulates'!$A:$A,0))</f>
        <v>Commercial Buildings Sector</v>
      </c>
      <c r="G785" s="66" t="str">
        <f>INDEX('Crosswalk Particulates'!$E:$E,MATCH('2017 EPA Data'!$B785,'Crosswalk Particulates'!$D:$D,0))</f>
        <v>PM25</v>
      </c>
      <c r="H785" s="78">
        <f t="shared" si="12"/>
        <v>107201299645.37065</v>
      </c>
    </row>
    <row r="786" spans="1:8" hidden="1" x14ac:dyDescent="0.35">
      <c r="A786" s="57" t="s">
        <v>2476</v>
      </c>
      <c r="B786" s="57" t="s">
        <v>2600</v>
      </c>
      <c r="C786" s="57" t="s">
        <v>2428</v>
      </c>
      <c r="D786" s="68">
        <v>117801.960777</v>
      </c>
      <c r="E786" s="57" t="s">
        <v>2429</v>
      </c>
      <c r="F786" s="62" t="str">
        <f>INDEX('Crosswalk Particulates'!$B:$B,MATCH('2017 EPA Data'!A786,'Crosswalk Particulates'!$A:$A,0))</f>
        <v>Electricity Sector</v>
      </c>
      <c r="G786" s="66">
        <f>INDEX('Crosswalk Particulates'!$E:$E,MATCH('2017 EPA Data'!$B786,'Crosswalk Particulates'!$D:$D,0))</f>
        <v>0</v>
      </c>
      <c r="H786" s="78">
        <f t="shared" si="12"/>
        <v>0</v>
      </c>
    </row>
    <row r="787" spans="1:8" hidden="1" x14ac:dyDescent="0.35">
      <c r="A787" s="57" t="s">
        <v>2514</v>
      </c>
      <c r="B787" s="57" t="s">
        <v>2531</v>
      </c>
      <c r="C787" s="57" t="s">
        <v>2428</v>
      </c>
      <c r="D787" s="68">
        <v>117270.06323943984</v>
      </c>
      <c r="E787" s="57" t="s">
        <v>2429</v>
      </c>
      <c r="F787" s="62" t="str">
        <f>INDEX('Crosswalk Particulates'!$B:$B,MATCH('2017 EPA Data'!A787,'Crosswalk Particulates'!$A:$A,0))</f>
        <v>Transportation Sector</v>
      </c>
      <c r="G787" s="66">
        <f>INDEX('Crosswalk Particulates'!$E:$E,MATCH('2017 EPA Data'!$B787,'Crosswalk Particulates'!$D:$D,0))</f>
        <v>0</v>
      </c>
      <c r="H787" s="78">
        <f t="shared" si="12"/>
        <v>0</v>
      </c>
    </row>
    <row r="788" spans="1:8" hidden="1" x14ac:dyDescent="0.35">
      <c r="A788" s="57" t="s">
        <v>2543</v>
      </c>
      <c r="B788" s="57" t="s">
        <v>2523</v>
      </c>
      <c r="C788" s="57" t="s">
        <v>2428</v>
      </c>
      <c r="D788" s="68">
        <v>116425.35267199999</v>
      </c>
      <c r="E788" s="57" t="s">
        <v>2429</v>
      </c>
      <c r="F788" s="62" t="str">
        <f>INDEX('Crosswalk Particulates'!$B:$B,MATCH('2017 EPA Data'!A788,'Crosswalk Particulates'!$A:$A,0))</f>
        <v>industry-fuel-other</v>
      </c>
      <c r="G788" s="66">
        <f>INDEX('Crosswalk Particulates'!$E:$E,MATCH('2017 EPA Data'!$B788,'Crosswalk Particulates'!$D:$D,0))</f>
        <v>0</v>
      </c>
      <c r="H788" s="78">
        <f t="shared" si="12"/>
        <v>0</v>
      </c>
    </row>
    <row r="789" spans="1:8" hidden="1" x14ac:dyDescent="0.35">
      <c r="A789" s="57" t="s">
        <v>2480</v>
      </c>
      <c r="B789" s="57" t="s">
        <v>2471</v>
      </c>
      <c r="C789" s="57" t="s">
        <v>2468</v>
      </c>
      <c r="D789" s="68">
        <v>116344.44094281357</v>
      </c>
      <c r="E789" s="57" t="s">
        <v>2433</v>
      </c>
      <c r="F789" s="62" t="str">
        <f>INDEX('Crosswalk Particulates'!$B:$B,MATCH('2017 EPA Data'!A789,'Crosswalk Particulates'!$A:$A,0))</f>
        <v>Transportation Sector</v>
      </c>
      <c r="G789" s="66" t="str">
        <f>INDEX('Crosswalk Particulates'!$E:$E,MATCH('2017 EPA Data'!$B789,'Crosswalk Particulates'!$D:$D,0))</f>
        <v>CO</v>
      </c>
      <c r="H789" s="78">
        <f t="shared" si="12"/>
        <v>105546026927.82753</v>
      </c>
    </row>
    <row r="790" spans="1:8" hidden="1" x14ac:dyDescent="0.35">
      <c r="A790" s="57" t="s">
        <v>2476</v>
      </c>
      <c r="B790" s="57" t="s">
        <v>2570</v>
      </c>
      <c r="C790" s="57" t="s">
        <v>2428</v>
      </c>
      <c r="D790" s="68">
        <v>115874.01292454109</v>
      </c>
      <c r="E790" s="57" t="s">
        <v>2429</v>
      </c>
      <c r="F790" s="62" t="str">
        <f>INDEX('Crosswalk Particulates'!$B:$B,MATCH('2017 EPA Data'!A790,'Crosswalk Particulates'!$A:$A,0))</f>
        <v>Electricity Sector</v>
      </c>
      <c r="G790" s="66">
        <f>INDEX('Crosswalk Particulates'!$E:$E,MATCH('2017 EPA Data'!$B790,'Crosswalk Particulates'!$D:$D,0))</f>
        <v>0</v>
      </c>
      <c r="H790" s="78">
        <f t="shared" si="12"/>
        <v>0</v>
      </c>
    </row>
    <row r="791" spans="1:8" hidden="1" x14ac:dyDescent="0.35">
      <c r="A791" s="57" t="s">
        <v>2449</v>
      </c>
      <c r="B791" s="57" t="s">
        <v>2570</v>
      </c>
      <c r="C791" s="57" t="s">
        <v>2428</v>
      </c>
      <c r="D791" s="68">
        <v>114463.52274493</v>
      </c>
      <c r="E791" s="57" t="s">
        <v>2429</v>
      </c>
      <c r="F791" s="62" t="str">
        <f>INDEX('Crosswalk Particulates'!$B:$B,MATCH('2017 EPA Data'!A791,'Crosswalk Particulates'!$A:$A,0))</f>
        <v>process-other-industry</v>
      </c>
      <c r="G791" s="66">
        <f>INDEX('Crosswalk Particulates'!$E:$E,MATCH('2017 EPA Data'!$B791,'Crosswalk Particulates'!$D:$D,0))</f>
        <v>0</v>
      </c>
      <c r="H791" s="78">
        <f t="shared" si="12"/>
        <v>0</v>
      </c>
    </row>
    <row r="792" spans="1:8" hidden="1" x14ac:dyDescent="0.35">
      <c r="A792" s="57" t="s">
        <v>2529</v>
      </c>
      <c r="B792" s="57" t="s">
        <v>2541</v>
      </c>
      <c r="D792" s="68">
        <v>112545.61080836802</v>
      </c>
      <c r="E792" s="57" t="s">
        <v>2433</v>
      </c>
      <c r="F792" s="62" t="str">
        <f>INDEX('Crosswalk Particulates'!$B:$B,MATCH('2017 EPA Data'!A792,'Crosswalk Particulates'!$A:$A,0))</f>
        <v>Other-EPA</v>
      </c>
      <c r="G792" s="66">
        <f>INDEX('Crosswalk Particulates'!$E:$E,MATCH('2017 EPA Data'!$B792,'Crosswalk Particulates'!$D:$D,0))</f>
        <v>0</v>
      </c>
      <c r="H792" s="78">
        <f t="shared" si="12"/>
        <v>102099782101.55766</v>
      </c>
    </row>
    <row r="793" spans="1:8" hidden="1" x14ac:dyDescent="0.35">
      <c r="A793" s="57" t="s">
        <v>2449</v>
      </c>
      <c r="B793" s="57" t="s">
        <v>2484</v>
      </c>
      <c r="C793" s="57" t="s">
        <v>2428</v>
      </c>
      <c r="D793" s="68">
        <v>112446.44483872</v>
      </c>
      <c r="E793" s="57" t="s">
        <v>2429</v>
      </c>
      <c r="F793" s="62" t="str">
        <f>INDEX('Crosswalk Particulates'!$B:$B,MATCH('2017 EPA Data'!A793,'Crosswalk Particulates'!$A:$A,0))</f>
        <v>process-other-industry</v>
      </c>
      <c r="G793" s="66">
        <f>INDEX('Crosswalk Particulates'!$E:$E,MATCH('2017 EPA Data'!$B793,'Crosswalk Particulates'!$D:$D,0))</f>
        <v>0</v>
      </c>
      <c r="H793" s="78">
        <f t="shared" si="12"/>
        <v>0</v>
      </c>
    </row>
    <row r="794" spans="1:8" hidden="1" x14ac:dyDescent="0.35">
      <c r="A794" s="57" t="s">
        <v>2513</v>
      </c>
      <c r="B794" s="57" t="s">
        <v>2601</v>
      </c>
      <c r="C794" s="57" t="s">
        <v>2428</v>
      </c>
      <c r="D794" s="68">
        <v>111811.56522401</v>
      </c>
      <c r="E794" s="57" t="s">
        <v>2429</v>
      </c>
      <c r="F794" s="62" t="str">
        <f>INDEX('Crosswalk Particulates'!$B:$B,MATCH('2017 EPA Data'!A794,'Crosswalk Particulates'!$A:$A,0))</f>
        <v>process-other-industry</v>
      </c>
      <c r="G794" s="66">
        <f>INDEX('Crosswalk Particulates'!$E:$E,MATCH('2017 EPA Data'!$B794,'Crosswalk Particulates'!$D:$D,0))</f>
        <v>0</v>
      </c>
      <c r="H794" s="78">
        <f t="shared" si="12"/>
        <v>0</v>
      </c>
    </row>
    <row r="795" spans="1:8" hidden="1" x14ac:dyDescent="0.35">
      <c r="A795" s="57" t="s">
        <v>2458</v>
      </c>
      <c r="B795" s="57" t="s">
        <v>2602</v>
      </c>
      <c r="C795" s="57" t="s">
        <v>2428</v>
      </c>
      <c r="D795" s="68">
        <v>111761.55942000001</v>
      </c>
      <c r="E795" s="57" t="s">
        <v>2429</v>
      </c>
      <c r="F795" s="62" t="str">
        <f>INDEX('Crosswalk Particulates'!$B:$B,MATCH('2017 EPA Data'!A795,'Crosswalk Particulates'!$A:$A,0))</f>
        <v>process-other-industry</v>
      </c>
      <c r="G795" s="66">
        <f>INDEX('Crosswalk Particulates'!$E:$E,MATCH('2017 EPA Data'!$B795,'Crosswalk Particulates'!$D:$D,0))</f>
        <v>0</v>
      </c>
      <c r="H795" s="78">
        <f t="shared" si="12"/>
        <v>0</v>
      </c>
    </row>
    <row r="796" spans="1:8" hidden="1" x14ac:dyDescent="0.35">
      <c r="A796" s="57" t="s">
        <v>2430</v>
      </c>
      <c r="B796" s="57" t="s">
        <v>2557</v>
      </c>
      <c r="C796" s="57" t="s">
        <v>2428</v>
      </c>
      <c r="D796" s="68">
        <v>111500.3685214884</v>
      </c>
      <c r="E796" s="57" t="s">
        <v>2429</v>
      </c>
      <c r="F796" s="62" t="str">
        <f>INDEX('Crosswalk Particulates'!$B:$B,MATCH('2017 EPA Data'!A796,'Crosswalk Particulates'!$A:$A,0))</f>
        <v>process-other-industry</v>
      </c>
      <c r="G796" s="66">
        <f>INDEX('Crosswalk Particulates'!$E:$E,MATCH('2017 EPA Data'!$B796,'Crosswalk Particulates'!$D:$D,0))</f>
        <v>0</v>
      </c>
      <c r="H796" s="78">
        <f t="shared" si="12"/>
        <v>0</v>
      </c>
    </row>
    <row r="797" spans="1:8" hidden="1" x14ac:dyDescent="0.35">
      <c r="A797" s="57" t="s">
        <v>2458</v>
      </c>
      <c r="B797" s="57" t="s">
        <v>2594</v>
      </c>
      <c r="C797" s="57" t="s">
        <v>2428</v>
      </c>
      <c r="D797" s="68">
        <v>111009.5406919266</v>
      </c>
      <c r="E797" s="57" t="s">
        <v>2429</v>
      </c>
      <c r="F797" s="62" t="str">
        <f>INDEX('Crosswalk Particulates'!$B:$B,MATCH('2017 EPA Data'!A797,'Crosswalk Particulates'!$A:$A,0))</f>
        <v>process-other-industry</v>
      </c>
      <c r="G797" s="66">
        <f>INDEX('Crosswalk Particulates'!$E:$E,MATCH('2017 EPA Data'!$B797,'Crosswalk Particulates'!$D:$D,0))</f>
        <v>0</v>
      </c>
      <c r="H797" s="78">
        <f t="shared" si="12"/>
        <v>0</v>
      </c>
    </row>
    <row r="798" spans="1:8" hidden="1" x14ac:dyDescent="0.35">
      <c r="A798" s="57" t="s">
        <v>2543</v>
      </c>
      <c r="B798" s="57" t="s">
        <v>2486</v>
      </c>
      <c r="C798" s="57" t="s">
        <v>2428</v>
      </c>
      <c r="D798" s="68">
        <v>110749.07829618</v>
      </c>
      <c r="E798" s="57" t="s">
        <v>2429</v>
      </c>
      <c r="F798" s="62" t="str">
        <f>INDEX('Crosswalk Particulates'!$B:$B,MATCH('2017 EPA Data'!A798,'Crosswalk Particulates'!$A:$A,0))</f>
        <v>industry-fuel-other</v>
      </c>
      <c r="G798" s="66">
        <f>INDEX('Crosswalk Particulates'!$E:$E,MATCH('2017 EPA Data'!$B798,'Crosswalk Particulates'!$D:$D,0))</f>
        <v>0</v>
      </c>
      <c r="H798" s="78">
        <f t="shared" si="12"/>
        <v>0</v>
      </c>
    </row>
    <row r="799" spans="1:8" hidden="1" x14ac:dyDescent="0.35">
      <c r="A799" s="57" t="s">
        <v>2603</v>
      </c>
      <c r="B799" s="57" t="s">
        <v>2435</v>
      </c>
      <c r="C799" s="57" t="s">
        <v>2428</v>
      </c>
      <c r="D799" s="68">
        <v>110094.37784115525</v>
      </c>
      <c r="E799" s="57" t="s">
        <v>2429</v>
      </c>
      <c r="F799" s="62" t="str">
        <f>INDEX('Crosswalk Particulates'!$B:$B,MATCH('2017 EPA Data'!A799,'Crosswalk Particulates'!$A:$A,0))</f>
        <v>Residential Buildings Sector</v>
      </c>
      <c r="G799" s="66">
        <f>INDEX('Crosswalk Particulates'!$E:$E,MATCH('2017 EPA Data'!$B799,'Crosswalk Particulates'!$D:$D,0))</f>
        <v>0</v>
      </c>
      <c r="H799" s="78">
        <f t="shared" si="12"/>
        <v>0</v>
      </c>
    </row>
    <row r="800" spans="1:8" hidden="1" x14ac:dyDescent="0.35">
      <c r="A800" s="57" t="s">
        <v>2458</v>
      </c>
      <c r="B800" s="57" t="s">
        <v>2604</v>
      </c>
      <c r="C800" s="57" t="s">
        <v>2428</v>
      </c>
      <c r="D800" s="68">
        <v>109209.207528896</v>
      </c>
      <c r="E800" s="57" t="s">
        <v>2429</v>
      </c>
      <c r="F800" s="62" t="str">
        <f>INDEX('Crosswalk Particulates'!$B:$B,MATCH('2017 EPA Data'!A800,'Crosswalk Particulates'!$A:$A,0))</f>
        <v>process-other-industry</v>
      </c>
      <c r="G800" s="66">
        <f>INDEX('Crosswalk Particulates'!$E:$E,MATCH('2017 EPA Data'!$B800,'Crosswalk Particulates'!$D:$D,0))</f>
        <v>0</v>
      </c>
      <c r="H800" s="78">
        <f t="shared" si="12"/>
        <v>0</v>
      </c>
    </row>
    <row r="801" spans="1:8" hidden="1" x14ac:dyDescent="0.35">
      <c r="A801" s="57" t="s">
        <v>2438</v>
      </c>
      <c r="B801" s="57" t="s">
        <v>2532</v>
      </c>
      <c r="C801" s="57" t="s">
        <v>2428</v>
      </c>
      <c r="D801" s="68">
        <v>108771.38925540008</v>
      </c>
      <c r="E801" s="57" t="s">
        <v>2429</v>
      </c>
      <c r="F801" s="62" t="str">
        <f>INDEX('Crosswalk Particulates'!$B:$B,MATCH('2017 EPA Data'!A801,'Crosswalk Particulates'!$A:$A,0))</f>
        <v>Transportation Sector</v>
      </c>
      <c r="G801" s="66">
        <f>INDEX('Crosswalk Particulates'!$E:$E,MATCH('2017 EPA Data'!$B801,'Crosswalk Particulates'!$D:$D,0))</f>
        <v>0</v>
      </c>
      <c r="H801" s="78">
        <f t="shared" si="12"/>
        <v>0</v>
      </c>
    </row>
    <row r="802" spans="1:8" hidden="1" x14ac:dyDescent="0.35">
      <c r="A802" s="57" t="s">
        <v>2430</v>
      </c>
      <c r="B802" s="57" t="s">
        <v>2605</v>
      </c>
      <c r="C802" s="57" t="s">
        <v>2428</v>
      </c>
      <c r="D802" s="68">
        <v>108714.98525838554</v>
      </c>
      <c r="E802" s="57" t="s">
        <v>2429</v>
      </c>
      <c r="F802" s="62" t="str">
        <f>INDEX('Crosswalk Particulates'!$B:$B,MATCH('2017 EPA Data'!A802,'Crosswalk Particulates'!$A:$A,0))</f>
        <v>process-other-industry</v>
      </c>
      <c r="G802" s="66">
        <f>INDEX('Crosswalk Particulates'!$E:$E,MATCH('2017 EPA Data'!$B802,'Crosswalk Particulates'!$D:$D,0))</f>
        <v>0</v>
      </c>
      <c r="H802" s="78">
        <f t="shared" si="12"/>
        <v>0</v>
      </c>
    </row>
    <row r="803" spans="1:8" hidden="1" x14ac:dyDescent="0.35">
      <c r="A803" s="57" t="s">
        <v>2496</v>
      </c>
      <c r="B803" s="57" t="s">
        <v>2471</v>
      </c>
      <c r="C803" s="57" t="s">
        <v>2468</v>
      </c>
      <c r="D803" s="68">
        <v>107963.89741509715</v>
      </c>
      <c r="E803" s="57" t="s">
        <v>2433</v>
      </c>
      <c r="F803" s="62" t="str">
        <f>INDEX('Crosswalk Particulates'!$B:$B,MATCH('2017 EPA Data'!A803,'Crosswalk Particulates'!$A:$A,0))</f>
        <v>process-other-industry</v>
      </c>
      <c r="G803" s="66" t="str">
        <f>INDEX('Crosswalk Particulates'!$E:$E,MATCH('2017 EPA Data'!$B803,'Crosswalk Particulates'!$D:$D,0))</f>
        <v>CO</v>
      </c>
      <c r="H803" s="78">
        <f t="shared" si="12"/>
        <v>97943316685.049728</v>
      </c>
    </row>
    <row r="804" spans="1:8" hidden="1" x14ac:dyDescent="0.35">
      <c r="A804" s="57" t="s">
        <v>2438</v>
      </c>
      <c r="B804" s="57" t="s">
        <v>2567</v>
      </c>
      <c r="C804" s="57" t="s">
        <v>2428</v>
      </c>
      <c r="D804" s="68">
        <v>107952.52618357098</v>
      </c>
      <c r="E804" s="57" t="s">
        <v>2429</v>
      </c>
      <c r="F804" s="62" t="str">
        <f>INDEX('Crosswalk Particulates'!$B:$B,MATCH('2017 EPA Data'!A804,'Crosswalk Particulates'!$A:$A,0))</f>
        <v>Transportation Sector</v>
      </c>
      <c r="G804" s="66">
        <f>INDEX('Crosswalk Particulates'!$E:$E,MATCH('2017 EPA Data'!$B804,'Crosswalk Particulates'!$D:$D,0))</f>
        <v>0</v>
      </c>
      <c r="H804" s="78">
        <f t="shared" si="12"/>
        <v>0</v>
      </c>
    </row>
    <row r="805" spans="1:8" hidden="1" x14ac:dyDescent="0.35">
      <c r="A805" s="57" t="s">
        <v>2543</v>
      </c>
      <c r="B805" s="57" t="s">
        <v>2439</v>
      </c>
      <c r="C805" s="57" t="s">
        <v>2428</v>
      </c>
      <c r="D805" s="68">
        <v>106948.98828445694</v>
      </c>
      <c r="E805" s="57" t="s">
        <v>2429</v>
      </c>
      <c r="F805" s="62" t="str">
        <f>INDEX('Crosswalk Particulates'!$B:$B,MATCH('2017 EPA Data'!A805,'Crosswalk Particulates'!$A:$A,0))</f>
        <v>industry-fuel-other</v>
      </c>
      <c r="G805" s="66">
        <f>INDEX('Crosswalk Particulates'!$E:$E,MATCH('2017 EPA Data'!$B805,'Crosswalk Particulates'!$D:$D,0))</f>
        <v>0</v>
      </c>
      <c r="H805" s="78">
        <f t="shared" si="12"/>
        <v>0</v>
      </c>
    </row>
    <row r="806" spans="1:8" hidden="1" x14ac:dyDescent="0.35">
      <c r="A806" s="57" t="s">
        <v>2470</v>
      </c>
      <c r="B806" s="57" t="s">
        <v>2477</v>
      </c>
      <c r="C806" s="57" t="s">
        <v>2428</v>
      </c>
      <c r="D806" s="68">
        <v>105766.24542803378</v>
      </c>
      <c r="E806" s="57" t="s">
        <v>2429</v>
      </c>
      <c r="F806" s="62" t="str">
        <f>INDEX('Crosswalk Particulates'!$B:$B,MATCH('2017 EPA Data'!A806,'Crosswalk Particulates'!$A:$A,0))</f>
        <v>process-waste-industry</v>
      </c>
      <c r="G806" s="66">
        <f>INDEX('Crosswalk Particulates'!$E:$E,MATCH('2017 EPA Data'!$B806,'Crosswalk Particulates'!$D:$D,0))</f>
        <v>0</v>
      </c>
      <c r="H806" s="78">
        <f t="shared" si="12"/>
        <v>0</v>
      </c>
    </row>
    <row r="807" spans="1:8" hidden="1" x14ac:dyDescent="0.35">
      <c r="A807" s="57" t="s">
        <v>2518</v>
      </c>
      <c r="B807" s="57" t="s">
        <v>2520</v>
      </c>
      <c r="C807" s="57" t="s">
        <v>2468</v>
      </c>
      <c r="D807" s="68">
        <v>105143.71402150999</v>
      </c>
      <c r="E807" s="57" t="s">
        <v>2433</v>
      </c>
      <c r="F807" s="62" t="str">
        <f>INDEX('Crosswalk Particulates'!$B:$B,MATCH('2017 EPA Data'!A807,'Crosswalk Particulates'!$A:$A,0))</f>
        <v>process-cement-industry</v>
      </c>
      <c r="G807" s="66" t="str">
        <f>INDEX('Crosswalk Particulates'!$E:$E,MATCH('2017 EPA Data'!$B807,'Crosswalk Particulates'!$D:$D,0))</f>
        <v>NOX</v>
      </c>
      <c r="H807" s="78">
        <f t="shared" si="12"/>
        <v>95384886303.771164</v>
      </c>
    </row>
    <row r="808" spans="1:8" hidden="1" x14ac:dyDescent="0.35">
      <c r="A808" s="57" t="s">
        <v>2497</v>
      </c>
      <c r="B808" s="57" t="s">
        <v>2517</v>
      </c>
      <c r="C808" s="57" t="s">
        <v>2428</v>
      </c>
      <c r="D808" s="68">
        <v>103898.72345120696</v>
      </c>
      <c r="E808" s="57" t="s">
        <v>2429</v>
      </c>
      <c r="F808" s="62" t="str">
        <f>INDEX('Crosswalk Particulates'!$B:$B,MATCH('2017 EPA Data'!A808,'Crosswalk Particulates'!$A:$A,0))</f>
        <v>process-other-industry</v>
      </c>
      <c r="G808" s="66">
        <f>INDEX('Crosswalk Particulates'!$E:$E,MATCH('2017 EPA Data'!$B808,'Crosswalk Particulates'!$D:$D,0))</f>
        <v>0</v>
      </c>
      <c r="H808" s="78">
        <f t="shared" si="12"/>
        <v>0</v>
      </c>
    </row>
    <row r="809" spans="1:8" hidden="1" x14ac:dyDescent="0.35">
      <c r="A809" s="57" t="s">
        <v>2476</v>
      </c>
      <c r="B809" s="57" t="s">
        <v>2447</v>
      </c>
      <c r="C809" s="57" t="s">
        <v>2428</v>
      </c>
      <c r="D809" s="68">
        <v>103361.2775124</v>
      </c>
      <c r="E809" s="57" t="s">
        <v>2429</v>
      </c>
      <c r="F809" s="62" t="str">
        <f>INDEX('Crosswalk Particulates'!$B:$B,MATCH('2017 EPA Data'!A809,'Crosswalk Particulates'!$A:$A,0))</f>
        <v>Electricity Sector</v>
      </c>
      <c r="G809" s="66">
        <f>INDEX('Crosswalk Particulates'!$E:$E,MATCH('2017 EPA Data'!$B809,'Crosswalk Particulates'!$D:$D,0))</f>
        <v>0</v>
      </c>
      <c r="H809" s="78">
        <f t="shared" si="12"/>
        <v>0</v>
      </c>
    </row>
    <row r="810" spans="1:8" hidden="1" x14ac:dyDescent="0.35">
      <c r="A810" s="57" t="s">
        <v>2530</v>
      </c>
      <c r="B810" s="57" t="s">
        <v>2450</v>
      </c>
      <c r="C810" s="57" t="s">
        <v>2428</v>
      </c>
      <c r="D810" s="68">
        <v>103248.79824819999</v>
      </c>
      <c r="E810" s="57" t="s">
        <v>2429</v>
      </c>
      <c r="F810" s="62" t="str">
        <f>INDEX('Crosswalk Particulates'!$B:$B,MATCH('2017 EPA Data'!A810,'Crosswalk Particulates'!$A:$A,0))</f>
        <v>process-iron and steel-industry</v>
      </c>
      <c r="G810" s="66">
        <f>INDEX('Crosswalk Particulates'!$E:$E,MATCH('2017 EPA Data'!$B810,'Crosswalk Particulates'!$D:$D,0))</f>
        <v>0</v>
      </c>
      <c r="H810" s="78">
        <f t="shared" si="12"/>
        <v>0</v>
      </c>
    </row>
    <row r="811" spans="1:8" hidden="1" x14ac:dyDescent="0.35">
      <c r="A811" s="57" t="s">
        <v>2497</v>
      </c>
      <c r="B811" s="57" t="s">
        <v>2570</v>
      </c>
      <c r="C811" s="57" t="s">
        <v>2428</v>
      </c>
      <c r="D811" s="68">
        <v>103056.93705791487</v>
      </c>
      <c r="E811" s="57" t="s">
        <v>2429</v>
      </c>
      <c r="F811" s="62" t="str">
        <f>INDEX('Crosswalk Particulates'!$B:$B,MATCH('2017 EPA Data'!A811,'Crosswalk Particulates'!$A:$A,0))</f>
        <v>process-other-industry</v>
      </c>
      <c r="G811" s="66">
        <f>INDEX('Crosswalk Particulates'!$E:$E,MATCH('2017 EPA Data'!$B811,'Crosswalk Particulates'!$D:$D,0))</f>
        <v>0</v>
      </c>
      <c r="H811" s="78">
        <f t="shared" si="12"/>
        <v>0</v>
      </c>
    </row>
    <row r="812" spans="1:8" hidden="1" x14ac:dyDescent="0.35">
      <c r="A812" s="57" t="s">
        <v>2507</v>
      </c>
      <c r="B812" s="57" t="s">
        <v>2487</v>
      </c>
      <c r="C812" s="57" t="s">
        <v>2428</v>
      </c>
      <c r="D812" s="68">
        <v>102686.66081630001</v>
      </c>
      <c r="E812" s="57" t="s">
        <v>2429</v>
      </c>
      <c r="F812" s="62" t="str">
        <f>INDEX('Crosswalk Particulates'!$B:$B,MATCH('2017 EPA Data'!A812,'Crosswalk Particulates'!$A:$A,0))</f>
        <v>industry-fuel-coal</v>
      </c>
      <c r="G812" s="66">
        <f>INDEX('Crosswalk Particulates'!$E:$E,MATCH('2017 EPA Data'!$B812,'Crosswalk Particulates'!$D:$D,0))</f>
        <v>0</v>
      </c>
      <c r="H812" s="78">
        <f t="shared" si="12"/>
        <v>0</v>
      </c>
    </row>
    <row r="813" spans="1:8" hidden="1" x14ac:dyDescent="0.35">
      <c r="A813" s="57" t="s">
        <v>2512</v>
      </c>
      <c r="B813" s="57" t="s">
        <v>2606</v>
      </c>
      <c r="C813" s="57" t="s">
        <v>2428</v>
      </c>
      <c r="D813" s="68">
        <v>102661.67459059562</v>
      </c>
      <c r="E813" s="57" t="s">
        <v>2429</v>
      </c>
      <c r="F813" s="62" t="str">
        <f>INDEX('Crosswalk Particulates'!$B:$B,MATCH('2017 EPA Data'!A813,'Crosswalk Particulates'!$A:$A,0))</f>
        <v>Commercial Buildings Sector</v>
      </c>
      <c r="G813" s="66">
        <f>INDEX('Crosswalk Particulates'!$E:$E,MATCH('2017 EPA Data'!$B813,'Crosswalk Particulates'!$D:$D,0))</f>
        <v>0</v>
      </c>
      <c r="H813" s="78">
        <f t="shared" si="12"/>
        <v>0</v>
      </c>
    </row>
    <row r="814" spans="1:8" hidden="1" x14ac:dyDescent="0.35">
      <c r="A814" s="57" t="s">
        <v>2443</v>
      </c>
      <c r="B814" s="57" t="s">
        <v>2547</v>
      </c>
      <c r="C814" s="57" t="s">
        <v>2428</v>
      </c>
      <c r="D814" s="68">
        <v>102278.12209640608</v>
      </c>
      <c r="E814" s="57" t="s">
        <v>2429</v>
      </c>
      <c r="F814" s="62" t="str">
        <f>INDEX('Crosswalk Particulates'!$B:$B,MATCH('2017 EPA Data'!A814,'Crosswalk Particulates'!$A:$A,0))</f>
        <v>Other-EPA</v>
      </c>
      <c r="G814" s="66">
        <f>INDEX('Crosswalk Particulates'!$E:$E,MATCH('2017 EPA Data'!$B814,'Crosswalk Particulates'!$D:$D,0))</f>
        <v>0</v>
      </c>
      <c r="H814" s="78">
        <f t="shared" si="12"/>
        <v>0</v>
      </c>
    </row>
    <row r="815" spans="1:8" hidden="1" x14ac:dyDescent="0.35">
      <c r="A815" s="57" t="s">
        <v>2511</v>
      </c>
      <c r="B815" s="57" t="s">
        <v>2520</v>
      </c>
      <c r="C815" s="57" t="s">
        <v>2468</v>
      </c>
      <c r="D815" s="68">
        <v>102153.4715883621</v>
      </c>
      <c r="E815" s="57" t="s">
        <v>2433</v>
      </c>
      <c r="F815" s="62" t="str">
        <f>INDEX('Crosswalk Particulates'!$B:$B,MATCH('2017 EPA Data'!A815,'Crosswalk Particulates'!$A:$A,0))</f>
        <v>industry-fuel-biomass</v>
      </c>
      <c r="G815" s="66" t="str">
        <f>INDEX('Crosswalk Particulates'!$E:$E,MATCH('2017 EPA Data'!$B815,'Crosswalk Particulates'!$D:$D,0))</f>
        <v>NOX</v>
      </c>
      <c r="H815" s="78">
        <f t="shared" si="12"/>
        <v>92672180773.432251</v>
      </c>
    </row>
    <row r="816" spans="1:8" hidden="1" x14ac:dyDescent="0.35">
      <c r="A816" s="57" t="s">
        <v>2496</v>
      </c>
      <c r="B816" s="57" t="s">
        <v>2459</v>
      </c>
      <c r="C816" s="57" t="s">
        <v>2428</v>
      </c>
      <c r="D816" s="68">
        <v>101967.97610062458</v>
      </c>
      <c r="E816" s="57" t="s">
        <v>2429</v>
      </c>
      <c r="F816" s="62" t="str">
        <f>INDEX('Crosswalk Particulates'!$B:$B,MATCH('2017 EPA Data'!A816,'Crosswalk Particulates'!$A:$A,0))</f>
        <v>process-other-industry</v>
      </c>
      <c r="G816" s="66">
        <f>INDEX('Crosswalk Particulates'!$E:$E,MATCH('2017 EPA Data'!$B816,'Crosswalk Particulates'!$D:$D,0))</f>
        <v>0</v>
      </c>
      <c r="H816" s="78">
        <f t="shared" si="12"/>
        <v>0</v>
      </c>
    </row>
    <row r="817" spans="1:8" hidden="1" x14ac:dyDescent="0.35">
      <c r="A817" s="57" t="s">
        <v>2518</v>
      </c>
      <c r="B817" s="57" t="s">
        <v>2471</v>
      </c>
      <c r="C817" s="57" t="s">
        <v>2468</v>
      </c>
      <c r="D817" s="68">
        <v>101751.74160115</v>
      </c>
      <c r="E817" s="57" t="s">
        <v>2433</v>
      </c>
      <c r="F817" s="62" t="str">
        <f>INDEX('Crosswalk Particulates'!$B:$B,MATCH('2017 EPA Data'!A817,'Crosswalk Particulates'!$A:$A,0))</f>
        <v>process-cement-industry</v>
      </c>
      <c r="G817" s="66" t="str">
        <f>INDEX('Crosswalk Particulates'!$E:$E,MATCH('2017 EPA Data'!$B817,'Crosswalk Particulates'!$D:$D,0))</f>
        <v>CO</v>
      </c>
      <c r="H817" s="78">
        <f t="shared" si="12"/>
        <v>92307737026.018112</v>
      </c>
    </row>
    <row r="818" spans="1:8" hidden="1" x14ac:dyDescent="0.35">
      <c r="A818" s="57" t="s">
        <v>2443</v>
      </c>
      <c r="B818" s="57" t="s">
        <v>2525</v>
      </c>
      <c r="C818" s="57" t="s">
        <v>2428</v>
      </c>
      <c r="D818" s="68">
        <v>100905.94168927577</v>
      </c>
      <c r="E818" s="57" t="s">
        <v>2429</v>
      </c>
      <c r="F818" s="62" t="str">
        <f>INDEX('Crosswalk Particulates'!$B:$B,MATCH('2017 EPA Data'!A818,'Crosswalk Particulates'!$A:$A,0))</f>
        <v>Other-EPA</v>
      </c>
      <c r="G818" s="66">
        <f>INDEX('Crosswalk Particulates'!$E:$E,MATCH('2017 EPA Data'!$B818,'Crosswalk Particulates'!$D:$D,0))</f>
        <v>0</v>
      </c>
      <c r="H818" s="78">
        <f t="shared" si="12"/>
        <v>0</v>
      </c>
    </row>
    <row r="819" spans="1:8" hidden="1" x14ac:dyDescent="0.35">
      <c r="A819" s="57" t="s">
        <v>2512</v>
      </c>
      <c r="B819" s="57" t="s">
        <v>2572</v>
      </c>
      <c r="C819" s="57" t="s">
        <v>2428</v>
      </c>
      <c r="D819" s="68">
        <v>100625.40834537199</v>
      </c>
      <c r="E819" s="57" t="s">
        <v>2429</v>
      </c>
      <c r="F819" s="62" t="str">
        <f>INDEX('Crosswalk Particulates'!$B:$B,MATCH('2017 EPA Data'!A819,'Crosswalk Particulates'!$A:$A,0))</f>
        <v>Commercial Buildings Sector</v>
      </c>
      <c r="G819" s="66">
        <f>INDEX('Crosswalk Particulates'!$E:$E,MATCH('2017 EPA Data'!$B819,'Crosswalk Particulates'!$D:$D,0))</f>
        <v>0</v>
      </c>
      <c r="H819" s="78">
        <f t="shared" si="12"/>
        <v>0</v>
      </c>
    </row>
    <row r="820" spans="1:8" hidden="1" x14ac:dyDescent="0.35">
      <c r="A820" s="57" t="s">
        <v>2470</v>
      </c>
      <c r="B820" s="57" t="s">
        <v>2541</v>
      </c>
      <c r="D820" s="68">
        <v>100437.33825131794</v>
      </c>
      <c r="E820" s="57" t="s">
        <v>2433</v>
      </c>
      <c r="F820" s="62" t="str">
        <f>INDEX('Crosswalk Particulates'!$B:$B,MATCH('2017 EPA Data'!A820,'Crosswalk Particulates'!$A:$A,0))</f>
        <v>process-waste-industry</v>
      </c>
      <c r="G820" s="66">
        <f>INDEX('Crosswalk Particulates'!$E:$E,MATCH('2017 EPA Data'!$B820,'Crosswalk Particulates'!$D:$D,0))</f>
        <v>0</v>
      </c>
      <c r="H820" s="78">
        <f t="shared" si="12"/>
        <v>91115328946.773544</v>
      </c>
    </row>
    <row r="821" spans="1:8" hidden="1" x14ac:dyDescent="0.35">
      <c r="A821" s="57" t="s">
        <v>2438</v>
      </c>
      <c r="B821" s="57" t="s">
        <v>2467</v>
      </c>
      <c r="C821" s="57" t="s">
        <v>2468</v>
      </c>
      <c r="D821" s="68">
        <v>99553.998633855867</v>
      </c>
      <c r="E821" s="57" t="s">
        <v>2433</v>
      </c>
      <c r="F821" s="62" t="str">
        <f>INDEX('Crosswalk Particulates'!$B:$B,MATCH('2017 EPA Data'!A821,'Crosswalk Particulates'!$A:$A,0))</f>
        <v>Transportation Sector</v>
      </c>
      <c r="G821" s="66" t="str">
        <f>INDEX('Crosswalk Particulates'!$E:$E,MATCH('2017 EPA Data'!$B821,'Crosswalk Particulates'!$D:$D,0))</f>
        <v>VOC</v>
      </c>
      <c r="H821" s="78">
        <f t="shared" si="12"/>
        <v>90313975772.564774</v>
      </c>
    </row>
    <row r="822" spans="1:8" hidden="1" x14ac:dyDescent="0.35">
      <c r="A822" s="57" t="s">
        <v>2560</v>
      </c>
      <c r="B822" s="57" t="s">
        <v>2435</v>
      </c>
      <c r="C822" s="57" t="s">
        <v>2428</v>
      </c>
      <c r="D822" s="68">
        <v>99299.519333410659</v>
      </c>
      <c r="E822" s="57" t="s">
        <v>2429</v>
      </c>
      <c r="F822" s="62" t="str">
        <f>INDEX('Crosswalk Particulates'!$B:$B,MATCH('2017 EPA Data'!A822,'Crosswalk Particulates'!$A:$A,0))</f>
        <v>Electricity Sector</v>
      </c>
      <c r="G822" s="66">
        <f>INDEX('Crosswalk Particulates'!$E:$E,MATCH('2017 EPA Data'!$B822,'Crosswalk Particulates'!$D:$D,0))</f>
        <v>0</v>
      </c>
      <c r="H822" s="78">
        <f t="shared" si="12"/>
        <v>0</v>
      </c>
    </row>
    <row r="823" spans="1:8" hidden="1" x14ac:dyDescent="0.35">
      <c r="A823" s="57" t="s">
        <v>2503</v>
      </c>
      <c r="B823" s="57" t="s">
        <v>2607</v>
      </c>
      <c r="C823" s="57" t="s">
        <v>2428</v>
      </c>
      <c r="D823" s="68">
        <v>98864.903663000005</v>
      </c>
      <c r="E823" s="57" t="s">
        <v>2429</v>
      </c>
      <c r="F823" s="62" t="str">
        <f>INDEX('Crosswalk Particulates'!$B:$B,MATCH('2017 EPA Data'!A823,'Crosswalk Particulates'!$A:$A,0))</f>
        <v>process-ngps-industry</v>
      </c>
      <c r="G823" s="66">
        <f>INDEX('Crosswalk Particulates'!$E:$E,MATCH('2017 EPA Data'!$B823,'Crosswalk Particulates'!$D:$D,0))</f>
        <v>0</v>
      </c>
      <c r="H823" s="78">
        <f t="shared" si="12"/>
        <v>0</v>
      </c>
    </row>
    <row r="824" spans="1:8" hidden="1" x14ac:dyDescent="0.35">
      <c r="A824" s="57" t="s">
        <v>2558</v>
      </c>
      <c r="B824" s="57" t="s">
        <v>2523</v>
      </c>
      <c r="C824" s="57" t="s">
        <v>2428</v>
      </c>
      <c r="D824" s="68">
        <v>98804.68</v>
      </c>
      <c r="E824" s="57" t="s">
        <v>2429</v>
      </c>
      <c r="F824" s="62" t="str">
        <f>INDEX('Crosswalk Particulates'!$B:$B,MATCH('2017 EPA Data'!A824,'Crosswalk Particulates'!$A:$A,0))</f>
        <v>process-mining-industry</v>
      </c>
      <c r="G824" s="66">
        <f>INDEX('Crosswalk Particulates'!$E:$E,MATCH('2017 EPA Data'!$B824,'Crosswalk Particulates'!$D:$D,0))</f>
        <v>0</v>
      </c>
      <c r="H824" s="78">
        <f t="shared" si="12"/>
        <v>0</v>
      </c>
    </row>
    <row r="825" spans="1:8" hidden="1" x14ac:dyDescent="0.35">
      <c r="A825" s="57" t="s">
        <v>2458</v>
      </c>
      <c r="B825" s="57" t="s">
        <v>2524</v>
      </c>
      <c r="C825" s="57" t="s">
        <v>2428</v>
      </c>
      <c r="D825" s="68">
        <v>98039.810582698614</v>
      </c>
      <c r="E825" s="57" t="s">
        <v>2429</v>
      </c>
      <c r="F825" s="62" t="str">
        <f>INDEX('Crosswalk Particulates'!$B:$B,MATCH('2017 EPA Data'!A825,'Crosswalk Particulates'!$A:$A,0))</f>
        <v>process-other-industry</v>
      </c>
      <c r="G825" s="66">
        <f>INDEX('Crosswalk Particulates'!$E:$E,MATCH('2017 EPA Data'!$B825,'Crosswalk Particulates'!$D:$D,0))</f>
        <v>0</v>
      </c>
      <c r="H825" s="78">
        <f t="shared" si="12"/>
        <v>0</v>
      </c>
    </row>
    <row r="826" spans="1:8" hidden="1" x14ac:dyDescent="0.35">
      <c r="A826" s="57" t="s">
        <v>2480</v>
      </c>
      <c r="B826" s="57" t="s">
        <v>2459</v>
      </c>
      <c r="C826" s="57" t="s">
        <v>2428</v>
      </c>
      <c r="D826" s="68">
        <v>97832.665594015183</v>
      </c>
      <c r="E826" s="57" t="s">
        <v>2429</v>
      </c>
      <c r="F826" s="62" t="str">
        <f>INDEX('Crosswalk Particulates'!$B:$B,MATCH('2017 EPA Data'!A826,'Crosswalk Particulates'!$A:$A,0))</f>
        <v>Transportation Sector</v>
      </c>
      <c r="G826" s="66">
        <f>INDEX('Crosswalk Particulates'!$E:$E,MATCH('2017 EPA Data'!$B826,'Crosswalk Particulates'!$D:$D,0))</f>
        <v>0</v>
      </c>
      <c r="H826" s="78">
        <f t="shared" si="12"/>
        <v>0</v>
      </c>
    </row>
    <row r="827" spans="1:8" hidden="1" x14ac:dyDescent="0.35">
      <c r="A827" s="57" t="s">
        <v>2445</v>
      </c>
      <c r="B827" s="57" t="s">
        <v>2606</v>
      </c>
      <c r="C827" s="57" t="s">
        <v>2428</v>
      </c>
      <c r="D827" s="68">
        <v>97454.997901262657</v>
      </c>
      <c r="E827" s="57" t="s">
        <v>2429</v>
      </c>
      <c r="F827" s="62" t="str">
        <f>INDEX('Crosswalk Particulates'!$B:$B,MATCH('2017 EPA Data'!A827,'Crosswalk Particulates'!$A:$A,0))</f>
        <v>Other-EPA</v>
      </c>
      <c r="G827" s="66">
        <f>INDEX('Crosswalk Particulates'!$E:$E,MATCH('2017 EPA Data'!$B827,'Crosswalk Particulates'!$D:$D,0))</f>
        <v>0</v>
      </c>
      <c r="H827" s="78">
        <f t="shared" si="12"/>
        <v>0</v>
      </c>
    </row>
    <row r="828" spans="1:8" hidden="1" x14ac:dyDescent="0.35">
      <c r="A828" s="57" t="s">
        <v>2514</v>
      </c>
      <c r="B828" s="57" t="s">
        <v>2471</v>
      </c>
      <c r="C828" s="57" t="s">
        <v>2468</v>
      </c>
      <c r="D828" s="68">
        <v>97394.487413683499</v>
      </c>
      <c r="E828" s="57" t="s">
        <v>2433</v>
      </c>
      <c r="F828" s="62" t="str">
        <f>INDEX('Crosswalk Particulates'!$B:$B,MATCH('2017 EPA Data'!A828,'Crosswalk Particulates'!$A:$A,0))</f>
        <v>Transportation Sector</v>
      </c>
      <c r="G828" s="66" t="str">
        <f>INDEX('Crosswalk Particulates'!$E:$E,MATCH('2017 EPA Data'!$B828,'Crosswalk Particulates'!$D:$D,0))</f>
        <v>CO</v>
      </c>
      <c r="H828" s="78">
        <f t="shared" si="12"/>
        <v>88354897817.931</v>
      </c>
    </row>
    <row r="829" spans="1:8" hidden="1" x14ac:dyDescent="0.35">
      <c r="A829" s="57" t="s">
        <v>2449</v>
      </c>
      <c r="B829" s="57" t="s">
        <v>2450</v>
      </c>
      <c r="C829" s="57" t="s">
        <v>2428</v>
      </c>
      <c r="D829" s="68">
        <v>96945.217216692006</v>
      </c>
      <c r="E829" s="57" t="s">
        <v>2429</v>
      </c>
      <c r="F829" s="62" t="str">
        <f>INDEX('Crosswalk Particulates'!$B:$B,MATCH('2017 EPA Data'!A829,'Crosswalk Particulates'!$A:$A,0))</f>
        <v>process-other-industry</v>
      </c>
      <c r="G829" s="66">
        <f>INDEX('Crosswalk Particulates'!$E:$E,MATCH('2017 EPA Data'!$B829,'Crosswalk Particulates'!$D:$D,0))</f>
        <v>0</v>
      </c>
      <c r="H829" s="78">
        <f t="shared" si="12"/>
        <v>0</v>
      </c>
    </row>
    <row r="830" spans="1:8" hidden="1" x14ac:dyDescent="0.35">
      <c r="A830" s="57" t="s">
        <v>2476</v>
      </c>
      <c r="B830" s="57" t="s">
        <v>2501</v>
      </c>
      <c r="C830" s="57" t="s">
        <v>2468</v>
      </c>
      <c r="D830" s="68">
        <v>96838.946738144994</v>
      </c>
      <c r="E830" s="57" t="s">
        <v>2433</v>
      </c>
      <c r="F830" s="62" t="str">
        <f>INDEX('Crosswalk Particulates'!$B:$B,MATCH('2017 EPA Data'!A830,'Crosswalk Particulates'!$A:$A,0))</f>
        <v>Electricity Sector</v>
      </c>
      <c r="G830" s="66" t="str">
        <f>INDEX('Crosswalk Particulates'!$E:$E,MATCH('2017 EPA Data'!$B830,'Crosswalk Particulates'!$D:$D,0))</f>
        <v>PM10</v>
      </c>
      <c r="H830" s="78">
        <f t="shared" si="12"/>
        <v>87850919195.276291</v>
      </c>
    </row>
    <row r="831" spans="1:8" hidden="1" x14ac:dyDescent="0.35">
      <c r="A831" s="57" t="s">
        <v>2476</v>
      </c>
      <c r="B831" s="57" t="s">
        <v>2486</v>
      </c>
      <c r="C831" s="57" t="s">
        <v>2428</v>
      </c>
      <c r="D831" s="68">
        <v>96635.153640000004</v>
      </c>
      <c r="E831" s="57" t="s">
        <v>2429</v>
      </c>
      <c r="F831" s="62" t="str">
        <f>INDEX('Crosswalk Particulates'!$B:$B,MATCH('2017 EPA Data'!A831,'Crosswalk Particulates'!$A:$A,0))</f>
        <v>Electricity Sector</v>
      </c>
      <c r="G831" s="66">
        <f>INDEX('Crosswalk Particulates'!$E:$E,MATCH('2017 EPA Data'!$B831,'Crosswalk Particulates'!$D:$D,0))</f>
        <v>0</v>
      </c>
      <c r="H831" s="78">
        <f t="shared" si="12"/>
        <v>0</v>
      </c>
    </row>
    <row r="832" spans="1:8" hidden="1" x14ac:dyDescent="0.35">
      <c r="A832" s="57" t="s">
        <v>2430</v>
      </c>
      <c r="B832" s="57" t="s">
        <v>2478</v>
      </c>
      <c r="C832" s="57" t="s">
        <v>2428</v>
      </c>
      <c r="D832" s="68">
        <v>96379.318046222004</v>
      </c>
      <c r="E832" s="57" t="s">
        <v>2429</v>
      </c>
      <c r="F832" s="62" t="str">
        <f>INDEX('Crosswalk Particulates'!$B:$B,MATCH('2017 EPA Data'!A832,'Crosswalk Particulates'!$A:$A,0))</f>
        <v>process-other-industry</v>
      </c>
      <c r="G832" s="66">
        <f>INDEX('Crosswalk Particulates'!$E:$E,MATCH('2017 EPA Data'!$B832,'Crosswalk Particulates'!$D:$D,0))</f>
        <v>0</v>
      </c>
      <c r="H832" s="78">
        <f t="shared" si="12"/>
        <v>0</v>
      </c>
    </row>
    <row r="833" spans="1:8" hidden="1" x14ac:dyDescent="0.35">
      <c r="A833" s="57" t="s">
        <v>2458</v>
      </c>
      <c r="B833" s="57" t="s">
        <v>2491</v>
      </c>
      <c r="C833" s="57" t="s">
        <v>2428</v>
      </c>
      <c r="D833" s="68">
        <v>96169.8486137</v>
      </c>
      <c r="E833" s="57" t="s">
        <v>2429</v>
      </c>
      <c r="F833" s="62" t="str">
        <f>INDEX('Crosswalk Particulates'!$B:$B,MATCH('2017 EPA Data'!A833,'Crosswalk Particulates'!$A:$A,0))</f>
        <v>process-other-industry</v>
      </c>
      <c r="G833" s="66">
        <f>INDEX('Crosswalk Particulates'!$E:$E,MATCH('2017 EPA Data'!$B833,'Crosswalk Particulates'!$D:$D,0))</f>
        <v>0</v>
      </c>
      <c r="H833" s="78">
        <f t="shared" si="12"/>
        <v>0</v>
      </c>
    </row>
    <row r="834" spans="1:8" hidden="1" x14ac:dyDescent="0.35">
      <c r="A834" s="57" t="s">
        <v>2470</v>
      </c>
      <c r="B834" s="57" t="s">
        <v>2608</v>
      </c>
      <c r="C834" s="57" t="s">
        <v>2428</v>
      </c>
      <c r="D834" s="68">
        <v>95441.849520794</v>
      </c>
      <c r="E834" s="57" t="s">
        <v>2429</v>
      </c>
      <c r="F834" s="62" t="str">
        <f>INDEX('Crosswalk Particulates'!$B:$B,MATCH('2017 EPA Data'!A834,'Crosswalk Particulates'!$A:$A,0))</f>
        <v>process-waste-industry</v>
      </c>
      <c r="G834" s="66">
        <f>INDEX('Crosswalk Particulates'!$E:$E,MATCH('2017 EPA Data'!$B834,'Crosswalk Particulates'!$D:$D,0))</f>
        <v>0</v>
      </c>
      <c r="H834" s="78">
        <f t="shared" si="12"/>
        <v>0</v>
      </c>
    </row>
    <row r="835" spans="1:8" hidden="1" x14ac:dyDescent="0.35">
      <c r="A835" s="57" t="s">
        <v>2461</v>
      </c>
      <c r="B835" s="57" t="s">
        <v>2473</v>
      </c>
      <c r="C835" s="57" t="s">
        <v>2428</v>
      </c>
      <c r="D835" s="68">
        <v>95396.435800000007</v>
      </c>
      <c r="E835" s="57" t="s">
        <v>2429</v>
      </c>
      <c r="F835" s="62" t="str">
        <f>INDEX('Crosswalk Particulates'!$B:$B,MATCH('2017 EPA Data'!A835,'Crosswalk Particulates'!$A:$A,0))</f>
        <v>process-other-industry</v>
      </c>
      <c r="G835" s="66">
        <f>INDEX('Crosswalk Particulates'!$E:$E,MATCH('2017 EPA Data'!$B835,'Crosswalk Particulates'!$D:$D,0))</f>
        <v>0</v>
      </c>
      <c r="H835" s="78">
        <f t="shared" si="12"/>
        <v>0</v>
      </c>
    </row>
    <row r="836" spans="1:8" hidden="1" x14ac:dyDescent="0.35">
      <c r="A836" s="57" t="s">
        <v>2489</v>
      </c>
      <c r="B836" s="57" t="s">
        <v>2484</v>
      </c>
      <c r="C836" s="57" t="s">
        <v>2428</v>
      </c>
      <c r="D836" s="68">
        <v>95077.110313234007</v>
      </c>
      <c r="E836" s="57" t="s">
        <v>2429</v>
      </c>
      <c r="F836" s="62" t="str">
        <f>INDEX('Crosswalk Particulates'!$B:$B,MATCH('2017 EPA Data'!A836,'Crosswalk Particulates'!$A:$A,0))</f>
        <v>process-chemicals-industry</v>
      </c>
      <c r="G836" s="66">
        <f>INDEX('Crosswalk Particulates'!$E:$E,MATCH('2017 EPA Data'!$B836,'Crosswalk Particulates'!$D:$D,0))</f>
        <v>0</v>
      </c>
      <c r="H836" s="78">
        <f t="shared" ref="H836:H899" si="13">IF(E836="TON",D836/metricton_to_shortton,0)*10^6</f>
        <v>0</v>
      </c>
    </row>
    <row r="837" spans="1:8" hidden="1" x14ac:dyDescent="0.35">
      <c r="A837" s="57" t="s">
        <v>2430</v>
      </c>
      <c r="B837" s="57" t="s">
        <v>2609</v>
      </c>
      <c r="C837" s="57" t="s">
        <v>2432</v>
      </c>
      <c r="D837" s="68">
        <v>94765.121363717801</v>
      </c>
      <c r="E837" s="57" t="s">
        <v>2433</v>
      </c>
      <c r="F837" s="62" t="str">
        <f>INDEX('Crosswalk Particulates'!$B:$B,MATCH('2017 EPA Data'!A837,'Crosswalk Particulates'!$A:$A,0))</f>
        <v>process-other-industry</v>
      </c>
      <c r="G837" s="66" t="str">
        <f>INDEX('Crosswalk Particulates'!$E:$E,MATCH('2017 EPA Data'!$B837,'Crosswalk Particulates'!$D:$D,0))</f>
        <v>N2O</v>
      </c>
      <c r="H837" s="78">
        <f t="shared" si="13"/>
        <v>85969574224.780518</v>
      </c>
    </row>
    <row r="838" spans="1:8" hidden="1" x14ac:dyDescent="0.35">
      <c r="A838" s="57" t="s">
        <v>2456</v>
      </c>
      <c r="B838" s="57" t="s">
        <v>2469</v>
      </c>
      <c r="C838" s="57" t="s">
        <v>2428</v>
      </c>
      <c r="D838" s="68">
        <v>94744.26847048926</v>
      </c>
      <c r="E838" s="57" t="s">
        <v>2429</v>
      </c>
      <c r="F838" s="62" t="str">
        <f>INDEX('Crosswalk Particulates'!$B:$B,MATCH('2017 EPA Data'!A838,'Crosswalk Particulates'!$A:$A,0))</f>
        <v>Transportation Sector</v>
      </c>
      <c r="G838" s="66">
        <f>INDEX('Crosswalk Particulates'!$E:$E,MATCH('2017 EPA Data'!$B838,'Crosswalk Particulates'!$D:$D,0))</f>
        <v>0</v>
      </c>
      <c r="H838" s="78">
        <f t="shared" si="13"/>
        <v>0</v>
      </c>
    </row>
    <row r="839" spans="1:8" hidden="1" x14ac:dyDescent="0.35">
      <c r="A839" s="57" t="s">
        <v>2507</v>
      </c>
      <c r="B839" s="57" t="s">
        <v>2522</v>
      </c>
      <c r="C839" s="57" t="s">
        <v>2428</v>
      </c>
      <c r="D839" s="68">
        <v>94515.916108999998</v>
      </c>
      <c r="E839" s="57" t="s">
        <v>2429</v>
      </c>
      <c r="F839" s="62" t="str">
        <f>INDEX('Crosswalk Particulates'!$B:$B,MATCH('2017 EPA Data'!A839,'Crosswalk Particulates'!$A:$A,0))</f>
        <v>industry-fuel-coal</v>
      </c>
      <c r="G839" s="66">
        <f>INDEX('Crosswalk Particulates'!$E:$E,MATCH('2017 EPA Data'!$B839,'Crosswalk Particulates'!$D:$D,0))</f>
        <v>0</v>
      </c>
      <c r="H839" s="78">
        <f t="shared" si="13"/>
        <v>0</v>
      </c>
    </row>
    <row r="840" spans="1:8" hidden="1" x14ac:dyDescent="0.35">
      <c r="A840" s="57" t="s">
        <v>2430</v>
      </c>
      <c r="B840" s="57" t="s">
        <v>2610</v>
      </c>
      <c r="C840" s="57" t="s">
        <v>2428</v>
      </c>
      <c r="D840" s="68">
        <v>94111.256291600002</v>
      </c>
      <c r="E840" s="57" t="s">
        <v>2429</v>
      </c>
      <c r="F840" s="62" t="str">
        <f>INDEX('Crosswalk Particulates'!$B:$B,MATCH('2017 EPA Data'!A840,'Crosswalk Particulates'!$A:$A,0))</f>
        <v>process-other-industry</v>
      </c>
      <c r="G840" s="66">
        <f>INDEX('Crosswalk Particulates'!$E:$E,MATCH('2017 EPA Data'!$B840,'Crosswalk Particulates'!$D:$D,0))</f>
        <v>0</v>
      </c>
      <c r="H840" s="78">
        <f t="shared" si="13"/>
        <v>0</v>
      </c>
    </row>
    <row r="841" spans="1:8" hidden="1" x14ac:dyDescent="0.35">
      <c r="A841" s="57" t="s">
        <v>2461</v>
      </c>
      <c r="B841" s="57" t="s">
        <v>2611</v>
      </c>
      <c r="C841" s="57" t="s">
        <v>2428</v>
      </c>
      <c r="D841" s="68">
        <v>94010.251308021994</v>
      </c>
      <c r="E841" s="57" t="s">
        <v>2429</v>
      </c>
      <c r="F841" s="62" t="str">
        <f>INDEX('Crosswalk Particulates'!$B:$B,MATCH('2017 EPA Data'!A841,'Crosswalk Particulates'!$A:$A,0))</f>
        <v>process-other-industry</v>
      </c>
      <c r="G841" s="66">
        <f>INDEX('Crosswalk Particulates'!$E:$E,MATCH('2017 EPA Data'!$B841,'Crosswalk Particulates'!$D:$D,0))</f>
        <v>0</v>
      </c>
      <c r="H841" s="78">
        <f t="shared" si="13"/>
        <v>0</v>
      </c>
    </row>
    <row r="842" spans="1:8" hidden="1" x14ac:dyDescent="0.35">
      <c r="A842" s="57" t="s">
        <v>2489</v>
      </c>
      <c r="B842" s="57" t="s">
        <v>2467</v>
      </c>
      <c r="C842" s="57" t="s">
        <v>2468</v>
      </c>
      <c r="D842" s="68">
        <v>93595.999835317445</v>
      </c>
      <c r="E842" s="57" t="s">
        <v>2433</v>
      </c>
      <c r="F842" s="62" t="str">
        <f>INDEX('Crosswalk Particulates'!$B:$B,MATCH('2017 EPA Data'!A842,'Crosswalk Particulates'!$A:$A,0))</f>
        <v>process-chemicals-industry</v>
      </c>
      <c r="G842" s="66" t="str">
        <f>INDEX('Crosswalk Particulates'!$E:$E,MATCH('2017 EPA Data'!$B842,'Crosswalk Particulates'!$D:$D,0))</f>
        <v>VOC</v>
      </c>
      <c r="H842" s="78">
        <f t="shared" si="13"/>
        <v>84908963753.678604</v>
      </c>
    </row>
    <row r="843" spans="1:8" hidden="1" x14ac:dyDescent="0.35">
      <c r="A843" s="57" t="s">
        <v>2462</v>
      </c>
      <c r="B843" s="57" t="s">
        <v>2612</v>
      </c>
      <c r="C843" s="57" t="s">
        <v>2428</v>
      </c>
      <c r="D843" s="68">
        <v>92799.04164935631</v>
      </c>
      <c r="E843" s="57" t="s">
        <v>2429</v>
      </c>
      <c r="F843" s="62" t="str">
        <f>INDEX('Crosswalk Particulates'!$B:$B,MATCH('2017 EPA Data'!A843,'Crosswalk Particulates'!$A:$A,0))</f>
        <v>industry-fuel-natural gas</v>
      </c>
      <c r="G843" s="66">
        <f>INDEX('Crosswalk Particulates'!$E:$E,MATCH('2017 EPA Data'!$B843,'Crosswalk Particulates'!$D:$D,0))</f>
        <v>0</v>
      </c>
      <c r="H843" s="78">
        <f t="shared" si="13"/>
        <v>0</v>
      </c>
    </row>
    <row r="844" spans="1:8" hidden="1" x14ac:dyDescent="0.35">
      <c r="A844" s="57" t="s">
        <v>2507</v>
      </c>
      <c r="B844" s="57" t="s">
        <v>2435</v>
      </c>
      <c r="C844" s="57" t="s">
        <v>2428</v>
      </c>
      <c r="D844" s="68">
        <v>92614.420243513494</v>
      </c>
      <c r="E844" s="57" t="s">
        <v>2429</v>
      </c>
      <c r="F844" s="62" t="str">
        <f>INDEX('Crosswalk Particulates'!$B:$B,MATCH('2017 EPA Data'!A844,'Crosswalk Particulates'!$A:$A,0))</f>
        <v>industry-fuel-coal</v>
      </c>
      <c r="G844" s="66">
        <f>INDEX('Crosswalk Particulates'!$E:$E,MATCH('2017 EPA Data'!$B844,'Crosswalk Particulates'!$D:$D,0))</f>
        <v>0</v>
      </c>
      <c r="H844" s="78">
        <f t="shared" si="13"/>
        <v>0</v>
      </c>
    </row>
    <row r="845" spans="1:8" hidden="1" x14ac:dyDescent="0.35">
      <c r="A845" s="57" t="s">
        <v>2492</v>
      </c>
      <c r="B845" s="57" t="s">
        <v>2446</v>
      </c>
      <c r="C845" s="57" t="s">
        <v>2428</v>
      </c>
      <c r="D845" s="68">
        <v>92341.019739377545</v>
      </c>
      <c r="E845" s="57" t="s">
        <v>2429</v>
      </c>
      <c r="F845" s="62" t="str">
        <f>INDEX('Crosswalk Particulates'!$B:$B,MATCH('2017 EPA Data'!A845,'Crosswalk Particulates'!$A:$A,0))</f>
        <v>Electricity Sector</v>
      </c>
      <c r="G845" s="66">
        <f>INDEX('Crosswalk Particulates'!$E:$E,MATCH('2017 EPA Data'!$B845,'Crosswalk Particulates'!$D:$D,0))</f>
        <v>0</v>
      </c>
      <c r="H845" s="78">
        <f t="shared" si="13"/>
        <v>0</v>
      </c>
    </row>
    <row r="846" spans="1:8" hidden="1" x14ac:dyDescent="0.35">
      <c r="A846" s="57" t="s">
        <v>2489</v>
      </c>
      <c r="B846" s="57" t="s">
        <v>2515</v>
      </c>
      <c r="C846" s="57" t="s">
        <v>2428</v>
      </c>
      <c r="D846" s="68">
        <v>92096.105456000005</v>
      </c>
      <c r="E846" s="57" t="s">
        <v>2429</v>
      </c>
      <c r="F846" s="62" t="str">
        <f>INDEX('Crosswalk Particulates'!$B:$B,MATCH('2017 EPA Data'!A846,'Crosswalk Particulates'!$A:$A,0))</f>
        <v>process-chemicals-industry</v>
      </c>
      <c r="G846" s="66">
        <f>INDEX('Crosswalk Particulates'!$E:$E,MATCH('2017 EPA Data'!$B846,'Crosswalk Particulates'!$D:$D,0))</f>
        <v>0</v>
      </c>
      <c r="H846" s="78">
        <f t="shared" si="13"/>
        <v>0</v>
      </c>
    </row>
    <row r="847" spans="1:8" hidden="1" x14ac:dyDescent="0.35">
      <c r="A847" s="57" t="s">
        <v>2449</v>
      </c>
      <c r="B847" s="57" t="s">
        <v>2550</v>
      </c>
      <c r="C847" s="57" t="s">
        <v>2428</v>
      </c>
      <c r="D847" s="68">
        <v>92017.696844279999</v>
      </c>
      <c r="E847" s="57" t="s">
        <v>2429</v>
      </c>
      <c r="F847" s="62" t="str">
        <f>INDEX('Crosswalk Particulates'!$B:$B,MATCH('2017 EPA Data'!A847,'Crosswalk Particulates'!$A:$A,0))</f>
        <v>process-other-industry</v>
      </c>
      <c r="G847" s="66">
        <f>INDEX('Crosswalk Particulates'!$E:$E,MATCH('2017 EPA Data'!$B847,'Crosswalk Particulates'!$D:$D,0))</f>
        <v>0</v>
      </c>
      <c r="H847" s="78">
        <f t="shared" si="13"/>
        <v>0</v>
      </c>
    </row>
    <row r="848" spans="1:8" hidden="1" x14ac:dyDescent="0.35">
      <c r="A848" s="57" t="s">
        <v>2434</v>
      </c>
      <c r="B848" s="57" t="s">
        <v>2547</v>
      </c>
      <c r="C848" s="57" t="s">
        <v>2428</v>
      </c>
      <c r="D848" s="68">
        <v>91516.789601222554</v>
      </c>
      <c r="E848" s="57" t="s">
        <v>2429</v>
      </c>
      <c r="F848" s="62" t="str">
        <f>INDEX('Crosswalk Particulates'!$B:$B,MATCH('2017 EPA Data'!A848,'Crosswalk Particulates'!$A:$A,0))</f>
        <v>Transportation Sector</v>
      </c>
      <c r="G848" s="66">
        <f>INDEX('Crosswalk Particulates'!$E:$E,MATCH('2017 EPA Data'!$B848,'Crosswalk Particulates'!$D:$D,0))</f>
        <v>0</v>
      </c>
      <c r="H848" s="78">
        <f t="shared" si="13"/>
        <v>0</v>
      </c>
    </row>
    <row r="849" spans="1:8" hidden="1" x14ac:dyDescent="0.35">
      <c r="A849" s="57" t="s">
        <v>2430</v>
      </c>
      <c r="B849" s="57" t="s">
        <v>2561</v>
      </c>
      <c r="C849" s="57" t="s">
        <v>2428</v>
      </c>
      <c r="D849" s="68">
        <v>91253.276032637601</v>
      </c>
      <c r="E849" s="57" t="s">
        <v>2429</v>
      </c>
      <c r="F849" s="62" t="str">
        <f>INDEX('Crosswalk Particulates'!$B:$B,MATCH('2017 EPA Data'!A849,'Crosswalk Particulates'!$A:$A,0))</f>
        <v>process-other-industry</v>
      </c>
      <c r="G849" s="66">
        <f>INDEX('Crosswalk Particulates'!$E:$E,MATCH('2017 EPA Data'!$B849,'Crosswalk Particulates'!$D:$D,0))</f>
        <v>0</v>
      </c>
      <c r="H849" s="78">
        <f t="shared" si="13"/>
        <v>0</v>
      </c>
    </row>
    <row r="850" spans="1:8" hidden="1" x14ac:dyDescent="0.35">
      <c r="A850" s="57" t="s">
        <v>2495</v>
      </c>
      <c r="B850" s="57" t="s">
        <v>2486</v>
      </c>
      <c r="C850" s="57" t="s">
        <v>2428</v>
      </c>
      <c r="D850" s="68">
        <v>90947.540112000002</v>
      </c>
      <c r="E850" s="57" t="s">
        <v>2429</v>
      </c>
      <c r="F850" s="62" t="str">
        <f>INDEX('Crosswalk Particulates'!$B:$B,MATCH('2017 EPA Data'!A850,'Crosswalk Particulates'!$A:$A,0))</f>
        <v>Electricity Sector</v>
      </c>
      <c r="G850" s="66">
        <f>INDEX('Crosswalk Particulates'!$E:$E,MATCH('2017 EPA Data'!$B850,'Crosswalk Particulates'!$D:$D,0))</f>
        <v>0</v>
      </c>
      <c r="H850" s="78">
        <f t="shared" si="13"/>
        <v>0</v>
      </c>
    </row>
    <row r="851" spans="1:8" hidden="1" x14ac:dyDescent="0.35">
      <c r="A851" s="57" t="s">
        <v>2540</v>
      </c>
      <c r="B851" s="57" t="s">
        <v>2520</v>
      </c>
      <c r="C851" s="57" t="s">
        <v>2468</v>
      </c>
      <c r="D851" s="68">
        <v>90719.69229385037</v>
      </c>
      <c r="E851" s="57" t="s">
        <v>2433</v>
      </c>
      <c r="F851" s="62" t="str">
        <f>INDEX('Crosswalk Particulates'!$B:$B,MATCH('2017 EPA Data'!A851,'Crosswalk Particulates'!$A:$A,0))</f>
        <v>industry-fuel-oil</v>
      </c>
      <c r="G851" s="66" t="str">
        <f>INDEX('Crosswalk Particulates'!$E:$E,MATCH('2017 EPA Data'!$B851,'Crosswalk Particulates'!$D:$D,0))</f>
        <v>NOX</v>
      </c>
      <c r="H851" s="78">
        <f t="shared" si="13"/>
        <v>82299618341.347137</v>
      </c>
    </row>
    <row r="852" spans="1:8" hidden="1" x14ac:dyDescent="0.35">
      <c r="A852" s="57" t="s">
        <v>2540</v>
      </c>
      <c r="B852" s="57" t="s">
        <v>2436</v>
      </c>
      <c r="C852" s="57" t="s">
        <v>2428</v>
      </c>
      <c r="D852" s="68">
        <v>90659.810305468229</v>
      </c>
      <c r="E852" s="57" t="s">
        <v>2429</v>
      </c>
      <c r="F852" s="62" t="str">
        <f>INDEX('Crosswalk Particulates'!$B:$B,MATCH('2017 EPA Data'!A852,'Crosswalk Particulates'!$A:$A,0))</f>
        <v>industry-fuel-oil</v>
      </c>
      <c r="G852" s="66">
        <f>INDEX('Crosswalk Particulates'!$E:$E,MATCH('2017 EPA Data'!$B852,'Crosswalk Particulates'!$D:$D,0))</f>
        <v>0</v>
      </c>
      <c r="H852" s="78">
        <f t="shared" si="13"/>
        <v>0</v>
      </c>
    </row>
    <row r="853" spans="1:8" hidden="1" x14ac:dyDescent="0.35">
      <c r="A853" s="57" t="s">
        <v>2503</v>
      </c>
      <c r="B853" s="57" t="s">
        <v>2487</v>
      </c>
      <c r="C853" s="57" t="s">
        <v>2428</v>
      </c>
      <c r="D853" s="68">
        <v>90444.295275601879</v>
      </c>
      <c r="E853" s="57" t="s">
        <v>2429</v>
      </c>
      <c r="F853" s="62" t="str">
        <f>INDEX('Crosswalk Particulates'!$B:$B,MATCH('2017 EPA Data'!A853,'Crosswalk Particulates'!$A:$A,0))</f>
        <v>process-ngps-industry</v>
      </c>
      <c r="G853" s="66">
        <f>INDEX('Crosswalk Particulates'!$E:$E,MATCH('2017 EPA Data'!$B853,'Crosswalk Particulates'!$D:$D,0))</f>
        <v>0</v>
      </c>
      <c r="H853" s="78">
        <f t="shared" si="13"/>
        <v>0</v>
      </c>
    </row>
    <row r="854" spans="1:8" hidden="1" x14ac:dyDescent="0.35">
      <c r="A854" s="57" t="s">
        <v>2434</v>
      </c>
      <c r="B854" s="57" t="s">
        <v>2516</v>
      </c>
      <c r="C854" s="57" t="s">
        <v>2468</v>
      </c>
      <c r="D854" s="68">
        <v>90385.128718980341</v>
      </c>
      <c r="E854" s="57" t="s">
        <v>2433</v>
      </c>
      <c r="F854" s="62" t="str">
        <f>INDEX('Crosswalk Particulates'!$B:$B,MATCH('2017 EPA Data'!A854,'Crosswalk Particulates'!$A:$A,0))</f>
        <v>Transportation Sector</v>
      </c>
      <c r="G854" s="66">
        <f>INDEX('Crosswalk Particulates'!$E:$E,MATCH('2017 EPA Data'!$B854,'Crosswalk Particulates'!$D:$D,0))</f>
        <v>0</v>
      </c>
      <c r="H854" s="78">
        <f t="shared" si="13"/>
        <v>81996107010.714188</v>
      </c>
    </row>
    <row r="855" spans="1:8" hidden="1" x14ac:dyDescent="0.35">
      <c r="A855" s="57" t="s">
        <v>2476</v>
      </c>
      <c r="B855" s="57" t="s">
        <v>2439</v>
      </c>
      <c r="C855" s="57" t="s">
        <v>2428</v>
      </c>
      <c r="D855" s="68">
        <v>90279.043092299995</v>
      </c>
      <c r="E855" s="57" t="s">
        <v>2429</v>
      </c>
      <c r="F855" s="62" t="str">
        <f>INDEX('Crosswalk Particulates'!$B:$B,MATCH('2017 EPA Data'!A855,'Crosswalk Particulates'!$A:$A,0))</f>
        <v>Electricity Sector</v>
      </c>
      <c r="G855" s="66">
        <f>INDEX('Crosswalk Particulates'!$E:$E,MATCH('2017 EPA Data'!$B855,'Crosswalk Particulates'!$D:$D,0))</f>
        <v>0</v>
      </c>
      <c r="H855" s="78">
        <f t="shared" si="13"/>
        <v>0</v>
      </c>
    </row>
    <row r="856" spans="1:8" hidden="1" x14ac:dyDescent="0.35">
      <c r="A856" s="57" t="s">
        <v>2438</v>
      </c>
      <c r="B856" s="57" t="s">
        <v>2501</v>
      </c>
      <c r="C856" s="57" t="s">
        <v>2468</v>
      </c>
      <c r="D856" s="68">
        <v>89980.274950284409</v>
      </c>
      <c r="E856" s="57" t="s">
        <v>2433</v>
      </c>
      <c r="F856" s="62" t="str">
        <f>INDEX('Crosswalk Particulates'!$B:$B,MATCH('2017 EPA Data'!A856,'Crosswalk Particulates'!$A:$A,0))</f>
        <v>Transportation Sector</v>
      </c>
      <c r="G856" s="66" t="str">
        <f>INDEX('Crosswalk Particulates'!$E:$E,MATCH('2017 EPA Data'!$B856,'Crosswalk Particulates'!$D:$D,0))</f>
        <v>PM10</v>
      </c>
      <c r="H856" s="78">
        <f t="shared" si="13"/>
        <v>81628829413.036636</v>
      </c>
    </row>
    <row r="857" spans="1:8" hidden="1" x14ac:dyDescent="0.35">
      <c r="A857" s="57" t="s">
        <v>2449</v>
      </c>
      <c r="B857" s="57" t="s">
        <v>2471</v>
      </c>
      <c r="C857" s="57" t="s">
        <v>2468</v>
      </c>
      <c r="D857" s="68">
        <v>89512.014953655002</v>
      </c>
      <c r="E857" s="57" t="s">
        <v>2433</v>
      </c>
      <c r="F857" s="62" t="str">
        <f>INDEX('Crosswalk Particulates'!$B:$B,MATCH('2017 EPA Data'!A857,'Crosswalk Particulates'!$A:$A,0))</f>
        <v>process-other-industry</v>
      </c>
      <c r="G857" s="66" t="str">
        <f>INDEX('Crosswalk Particulates'!$E:$E,MATCH('2017 EPA Data'!$B857,'Crosswalk Particulates'!$D:$D,0))</f>
        <v>CO</v>
      </c>
      <c r="H857" s="78">
        <f t="shared" si="13"/>
        <v>81204030584.549713</v>
      </c>
    </row>
    <row r="858" spans="1:8" hidden="1" x14ac:dyDescent="0.35">
      <c r="A858" s="57" t="s">
        <v>2542</v>
      </c>
      <c r="B858" s="57" t="s">
        <v>2471</v>
      </c>
      <c r="C858" s="57" t="s">
        <v>2468</v>
      </c>
      <c r="D858" s="68">
        <v>89251.109569124004</v>
      </c>
      <c r="E858" s="57" t="s">
        <v>2433</v>
      </c>
      <c r="F858" s="62" t="str">
        <f>INDEX('Crosswalk Particulates'!$B:$B,MATCH('2017 EPA Data'!A858,'Crosswalk Particulates'!$A:$A,0))</f>
        <v>Residential Buildings Sector</v>
      </c>
      <c r="G858" s="66" t="str">
        <f>INDEX('Crosswalk Particulates'!$E:$E,MATCH('2017 EPA Data'!$B858,'Crosswalk Particulates'!$D:$D,0))</f>
        <v>CO</v>
      </c>
      <c r="H858" s="78">
        <f t="shared" si="13"/>
        <v>80967340919.636047</v>
      </c>
    </row>
    <row r="859" spans="1:8" hidden="1" x14ac:dyDescent="0.35">
      <c r="A859" s="57" t="s">
        <v>2470</v>
      </c>
      <c r="B859" s="57" t="s">
        <v>2600</v>
      </c>
      <c r="C859" s="57" t="s">
        <v>2428</v>
      </c>
      <c r="D859" s="68">
        <v>89208.187997892921</v>
      </c>
      <c r="E859" s="57" t="s">
        <v>2429</v>
      </c>
      <c r="F859" s="62" t="str">
        <f>INDEX('Crosswalk Particulates'!$B:$B,MATCH('2017 EPA Data'!A859,'Crosswalk Particulates'!$A:$A,0))</f>
        <v>process-waste-industry</v>
      </c>
      <c r="G859" s="66">
        <f>INDEX('Crosswalk Particulates'!$E:$E,MATCH('2017 EPA Data'!$B859,'Crosswalk Particulates'!$D:$D,0))</f>
        <v>0</v>
      </c>
      <c r="H859" s="78">
        <f t="shared" si="13"/>
        <v>0</v>
      </c>
    </row>
    <row r="860" spans="1:8" hidden="1" x14ac:dyDescent="0.35">
      <c r="A860" s="57" t="s">
        <v>2474</v>
      </c>
      <c r="B860" s="57" t="s">
        <v>2447</v>
      </c>
      <c r="C860" s="57" t="s">
        <v>2428</v>
      </c>
      <c r="D860" s="68">
        <v>88890.570233803694</v>
      </c>
      <c r="E860" s="57" t="s">
        <v>2429</v>
      </c>
      <c r="F860" s="62" t="str">
        <f>INDEX('Crosswalk Particulates'!$B:$B,MATCH('2017 EPA Data'!A860,'Crosswalk Particulates'!$A:$A,0))</f>
        <v>Other-EPA</v>
      </c>
      <c r="G860" s="66">
        <f>INDEX('Crosswalk Particulates'!$E:$E,MATCH('2017 EPA Data'!$B860,'Crosswalk Particulates'!$D:$D,0))</f>
        <v>0</v>
      </c>
      <c r="H860" s="78">
        <f t="shared" si="13"/>
        <v>0</v>
      </c>
    </row>
    <row r="861" spans="1:8" hidden="1" x14ac:dyDescent="0.35">
      <c r="A861" s="57" t="s">
        <v>2443</v>
      </c>
      <c r="B861" s="57" t="s">
        <v>2532</v>
      </c>
      <c r="C861" s="57" t="s">
        <v>2428</v>
      </c>
      <c r="D861" s="68">
        <v>88588.232831976784</v>
      </c>
      <c r="E861" s="57" t="s">
        <v>2429</v>
      </c>
      <c r="F861" s="62" t="str">
        <f>INDEX('Crosswalk Particulates'!$B:$B,MATCH('2017 EPA Data'!A861,'Crosswalk Particulates'!$A:$A,0))</f>
        <v>Other-EPA</v>
      </c>
      <c r="G861" s="66">
        <f>INDEX('Crosswalk Particulates'!$E:$E,MATCH('2017 EPA Data'!$B861,'Crosswalk Particulates'!$D:$D,0))</f>
        <v>0</v>
      </c>
      <c r="H861" s="78">
        <f t="shared" si="13"/>
        <v>0</v>
      </c>
    </row>
    <row r="862" spans="1:8" hidden="1" x14ac:dyDescent="0.35">
      <c r="A862" s="57" t="s">
        <v>2507</v>
      </c>
      <c r="B862" s="57" t="s">
        <v>2520</v>
      </c>
      <c r="C862" s="57" t="s">
        <v>2468</v>
      </c>
      <c r="D862" s="68">
        <v>88189.275428961701</v>
      </c>
      <c r="E862" s="57" t="s">
        <v>2433</v>
      </c>
      <c r="F862" s="62" t="str">
        <f>INDEX('Crosswalk Particulates'!$B:$B,MATCH('2017 EPA Data'!A862,'Crosswalk Particulates'!$A:$A,0))</f>
        <v>industry-fuel-coal</v>
      </c>
      <c r="G862" s="66" t="str">
        <f>INDEX('Crosswalk Particulates'!$E:$E,MATCH('2017 EPA Data'!$B862,'Crosswalk Particulates'!$D:$D,0))</f>
        <v>NOX</v>
      </c>
      <c r="H862" s="78">
        <f t="shared" si="13"/>
        <v>80004060045.687424</v>
      </c>
    </row>
    <row r="863" spans="1:8" hidden="1" x14ac:dyDescent="0.35">
      <c r="A863" s="57" t="s">
        <v>2514</v>
      </c>
      <c r="B863" s="57" t="s">
        <v>2459</v>
      </c>
      <c r="C863" s="57" t="s">
        <v>2428</v>
      </c>
      <c r="D863" s="68">
        <v>87608.971366351427</v>
      </c>
      <c r="E863" s="57" t="s">
        <v>2429</v>
      </c>
      <c r="F863" s="62" t="str">
        <f>INDEX('Crosswalk Particulates'!$B:$B,MATCH('2017 EPA Data'!A863,'Crosswalk Particulates'!$A:$A,0))</f>
        <v>Transportation Sector</v>
      </c>
      <c r="G863" s="66">
        <f>INDEX('Crosswalk Particulates'!$E:$E,MATCH('2017 EPA Data'!$B863,'Crosswalk Particulates'!$D:$D,0))</f>
        <v>0</v>
      </c>
      <c r="H863" s="78">
        <f t="shared" si="13"/>
        <v>0</v>
      </c>
    </row>
    <row r="864" spans="1:8" hidden="1" x14ac:dyDescent="0.35">
      <c r="A864" s="57" t="s">
        <v>2566</v>
      </c>
      <c r="B864" s="57" t="s">
        <v>2494</v>
      </c>
      <c r="D864" s="68">
        <v>87590</v>
      </c>
      <c r="E864" s="57" t="s">
        <v>2429</v>
      </c>
      <c r="F864" s="62" t="str">
        <f>INDEX('Crosswalk Particulates'!$B:$B,MATCH('2017 EPA Data'!A864,'Crosswalk Particulates'!$A:$A,0))</f>
        <v>Commercial Buildings Sector</v>
      </c>
      <c r="G864" s="66">
        <f>INDEX('Crosswalk Particulates'!$E:$E,MATCH('2017 EPA Data'!$B864,'Crosswalk Particulates'!$D:$D,0))</f>
        <v>0</v>
      </c>
      <c r="H864" s="78">
        <f t="shared" si="13"/>
        <v>0</v>
      </c>
    </row>
    <row r="865" spans="1:8" hidden="1" x14ac:dyDescent="0.35">
      <c r="A865" s="57" t="s">
        <v>2430</v>
      </c>
      <c r="B865" s="57" t="s">
        <v>2533</v>
      </c>
      <c r="C865" s="57" t="s">
        <v>2534</v>
      </c>
      <c r="D865" s="68">
        <v>87589.457218523981</v>
      </c>
      <c r="E865" s="57" t="s">
        <v>2429</v>
      </c>
      <c r="F865" s="62" t="str">
        <f>INDEX('Crosswalk Particulates'!$B:$B,MATCH('2017 EPA Data'!A865,'Crosswalk Particulates'!$A:$A,0))</f>
        <v>process-other-industry</v>
      </c>
      <c r="G865" s="66">
        <f>INDEX('Crosswalk Particulates'!$E:$E,MATCH('2017 EPA Data'!$B865,'Crosswalk Particulates'!$D:$D,0))</f>
        <v>0</v>
      </c>
      <c r="H865" s="78">
        <f t="shared" si="13"/>
        <v>0</v>
      </c>
    </row>
    <row r="866" spans="1:8" hidden="1" x14ac:dyDescent="0.35">
      <c r="A866" s="57" t="s">
        <v>2452</v>
      </c>
      <c r="B866" s="57" t="s">
        <v>2467</v>
      </c>
      <c r="C866" s="57" t="s">
        <v>2468</v>
      </c>
      <c r="D866" s="68">
        <v>87205.960671389592</v>
      </c>
      <c r="E866" s="57" t="s">
        <v>2433</v>
      </c>
      <c r="F866" s="62" t="str">
        <f>INDEX('Crosswalk Particulates'!$B:$B,MATCH('2017 EPA Data'!A866,'Crosswalk Particulates'!$A:$A,0))</f>
        <v>Transportation Sector</v>
      </c>
      <c r="G866" s="66" t="str">
        <f>INDEX('Crosswalk Particulates'!$E:$E,MATCH('2017 EPA Data'!$B866,'Crosswalk Particulates'!$D:$D,0))</f>
        <v>VOC</v>
      </c>
      <c r="H866" s="78">
        <f t="shared" si="13"/>
        <v>79112010842.131165</v>
      </c>
    </row>
    <row r="867" spans="1:8" hidden="1" x14ac:dyDescent="0.35">
      <c r="A867" s="57" t="s">
        <v>2449</v>
      </c>
      <c r="B867" s="57" t="s">
        <v>2612</v>
      </c>
      <c r="C867" s="57" t="s">
        <v>2428</v>
      </c>
      <c r="D867" s="68">
        <v>87035.317991428994</v>
      </c>
      <c r="E867" s="57" t="s">
        <v>2429</v>
      </c>
      <c r="F867" s="62" t="str">
        <f>INDEX('Crosswalk Particulates'!$B:$B,MATCH('2017 EPA Data'!A867,'Crosswalk Particulates'!$A:$A,0))</f>
        <v>process-other-industry</v>
      </c>
      <c r="G867" s="66">
        <f>INDEX('Crosswalk Particulates'!$E:$E,MATCH('2017 EPA Data'!$B867,'Crosswalk Particulates'!$D:$D,0))</f>
        <v>0</v>
      </c>
      <c r="H867" s="78">
        <f t="shared" si="13"/>
        <v>0</v>
      </c>
    </row>
    <row r="868" spans="1:8" hidden="1" x14ac:dyDescent="0.35">
      <c r="A868" s="57" t="s">
        <v>2510</v>
      </c>
      <c r="B868" s="57" t="s">
        <v>2545</v>
      </c>
      <c r="D868" s="68">
        <v>86709.273211949519</v>
      </c>
      <c r="E868" s="57" t="s">
        <v>2433</v>
      </c>
      <c r="F868" s="62" t="str">
        <f>INDEX('Crosswalk Particulates'!$B:$B,MATCH('2017 EPA Data'!A868,'Crosswalk Particulates'!$A:$A,0))</f>
        <v>Other-EPA</v>
      </c>
      <c r="G868" s="66" t="str">
        <f>INDEX('Crosswalk Particulates'!$E:$E,MATCH('2017 EPA Data'!$B868,'Crosswalk Particulates'!$D:$D,0))</f>
        <v>OC</v>
      </c>
      <c r="H868" s="78">
        <f t="shared" si="13"/>
        <v>78661423022.51593</v>
      </c>
    </row>
    <row r="869" spans="1:8" hidden="1" x14ac:dyDescent="0.35">
      <c r="A869" s="57" t="s">
        <v>2430</v>
      </c>
      <c r="B869" s="57" t="s">
        <v>2599</v>
      </c>
      <c r="C869" s="57" t="s">
        <v>2428</v>
      </c>
      <c r="D869" s="68">
        <v>86367.042919266998</v>
      </c>
      <c r="E869" s="57" t="s">
        <v>2429</v>
      </c>
      <c r="F869" s="62" t="str">
        <f>INDEX('Crosswalk Particulates'!$B:$B,MATCH('2017 EPA Data'!A869,'Crosswalk Particulates'!$A:$A,0))</f>
        <v>process-other-industry</v>
      </c>
      <c r="G869" s="66">
        <f>INDEX('Crosswalk Particulates'!$E:$E,MATCH('2017 EPA Data'!$B869,'Crosswalk Particulates'!$D:$D,0))</f>
        <v>0</v>
      </c>
      <c r="H869" s="78">
        <f t="shared" si="13"/>
        <v>0</v>
      </c>
    </row>
    <row r="870" spans="1:8" hidden="1" x14ac:dyDescent="0.35">
      <c r="A870" s="57" t="s">
        <v>2489</v>
      </c>
      <c r="B870" s="57" t="s">
        <v>2612</v>
      </c>
      <c r="C870" s="57" t="s">
        <v>2428</v>
      </c>
      <c r="D870" s="68">
        <v>86197.366801123993</v>
      </c>
      <c r="E870" s="57" t="s">
        <v>2429</v>
      </c>
      <c r="F870" s="62" t="str">
        <f>INDEX('Crosswalk Particulates'!$B:$B,MATCH('2017 EPA Data'!A870,'Crosswalk Particulates'!$A:$A,0))</f>
        <v>process-chemicals-industry</v>
      </c>
      <c r="G870" s="66">
        <f>INDEX('Crosswalk Particulates'!$E:$E,MATCH('2017 EPA Data'!$B870,'Crosswalk Particulates'!$D:$D,0))</f>
        <v>0</v>
      </c>
      <c r="H870" s="78">
        <f t="shared" si="13"/>
        <v>0</v>
      </c>
    </row>
    <row r="871" spans="1:8" hidden="1" x14ac:dyDescent="0.35">
      <c r="A871" s="57" t="s">
        <v>2497</v>
      </c>
      <c r="B871" s="57" t="s">
        <v>2435</v>
      </c>
      <c r="C871" s="57" t="s">
        <v>2428</v>
      </c>
      <c r="D871" s="68">
        <v>85932.418225194953</v>
      </c>
      <c r="E871" s="57" t="s">
        <v>2429</v>
      </c>
      <c r="F871" s="62" t="str">
        <f>INDEX('Crosswalk Particulates'!$B:$B,MATCH('2017 EPA Data'!A871,'Crosswalk Particulates'!$A:$A,0))</f>
        <v>process-other-industry</v>
      </c>
      <c r="G871" s="66">
        <f>INDEX('Crosswalk Particulates'!$E:$E,MATCH('2017 EPA Data'!$B871,'Crosswalk Particulates'!$D:$D,0))</f>
        <v>0</v>
      </c>
      <c r="H871" s="78">
        <f t="shared" si="13"/>
        <v>0</v>
      </c>
    </row>
    <row r="872" spans="1:8" hidden="1" x14ac:dyDescent="0.35">
      <c r="A872" s="57" t="s">
        <v>2489</v>
      </c>
      <c r="B872" s="57" t="s">
        <v>2583</v>
      </c>
      <c r="C872" s="57" t="s">
        <v>2428</v>
      </c>
      <c r="D872" s="68">
        <v>85708.799326713997</v>
      </c>
      <c r="E872" s="57" t="s">
        <v>2429</v>
      </c>
      <c r="F872" s="62" t="str">
        <f>INDEX('Crosswalk Particulates'!$B:$B,MATCH('2017 EPA Data'!A872,'Crosswalk Particulates'!$A:$A,0))</f>
        <v>process-chemicals-industry</v>
      </c>
      <c r="G872" s="66">
        <f>INDEX('Crosswalk Particulates'!$E:$E,MATCH('2017 EPA Data'!$B872,'Crosswalk Particulates'!$D:$D,0))</f>
        <v>0</v>
      </c>
      <c r="H872" s="78">
        <f t="shared" si="13"/>
        <v>0</v>
      </c>
    </row>
    <row r="873" spans="1:8" hidden="1" x14ac:dyDescent="0.35">
      <c r="A873" s="57" t="s">
        <v>2489</v>
      </c>
      <c r="B873" s="57" t="s">
        <v>2485</v>
      </c>
      <c r="C873" s="57" t="s">
        <v>2428</v>
      </c>
      <c r="D873" s="68">
        <v>85563.878867766995</v>
      </c>
      <c r="E873" s="57" t="s">
        <v>2429</v>
      </c>
      <c r="F873" s="62" t="str">
        <f>INDEX('Crosswalk Particulates'!$B:$B,MATCH('2017 EPA Data'!A873,'Crosswalk Particulates'!$A:$A,0))</f>
        <v>process-chemicals-industry</v>
      </c>
      <c r="G873" s="66">
        <f>INDEX('Crosswalk Particulates'!$E:$E,MATCH('2017 EPA Data'!$B873,'Crosswalk Particulates'!$D:$D,0))</f>
        <v>0</v>
      </c>
      <c r="H873" s="78">
        <f t="shared" si="13"/>
        <v>0</v>
      </c>
    </row>
    <row r="874" spans="1:8" hidden="1" x14ac:dyDescent="0.35">
      <c r="A874" s="57" t="s">
        <v>2430</v>
      </c>
      <c r="B874" s="57" t="s">
        <v>2556</v>
      </c>
      <c r="C874" s="57" t="s">
        <v>2428</v>
      </c>
      <c r="D874" s="68">
        <v>85410.800076920001</v>
      </c>
      <c r="E874" s="57" t="s">
        <v>2429</v>
      </c>
      <c r="F874" s="62" t="str">
        <f>INDEX('Crosswalk Particulates'!$B:$B,MATCH('2017 EPA Data'!A874,'Crosswalk Particulates'!$A:$A,0))</f>
        <v>process-other-industry</v>
      </c>
      <c r="G874" s="66">
        <f>INDEX('Crosswalk Particulates'!$E:$E,MATCH('2017 EPA Data'!$B874,'Crosswalk Particulates'!$D:$D,0))</f>
        <v>0</v>
      </c>
      <c r="H874" s="78">
        <f t="shared" si="13"/>
        <v>0</v>
      </c>
    </row>
    <row r="875" spans="1:8" hidden="1" x14ac:dyDescent="0.35">
      <c r="A875" s="57" t="s">
        <v>2502</v>
      </c>
      <c r="B875" s="57" t="s">
        <v>2469</v>
      </c>
      <c r="C875" s="57" t="s">
        <v>2428</v>
      </c>
      <c r="D875" s="68">
        <v>85020.287307332779</v>
      </c>
      <c r="E875" s="57" t="s">
        <v>2429</v>
      </c>
      <c r="F875" s="62" t="str">
        <f>INDEX('Crosswalk Particulates'!$B:$B,MATCH('2017 EPA Data'!A875,'Crosswalk Particulates'!$A:$A,0))</f>
        <v>Other-EPA</v>
      </c>
      <c r="G875" s="66">
        <f>INDEX('Crosswalk Particulates'!$E:$E,MATCH('2017 EPA Data'!$B875,'Crosswalk Particulates'!$D:$D,0))</f>
        <v>0</v>
      </c>
      <c r="H875" s="78">
        <f t="shared" si="13"/>
        <v>0</v>
      </c>
    </row>
    <row r="876" spans="1:8" hidden="1" x14ac:dyDescent="0.35">
      <c r="A876" s="57" t="s">
        <v>2464</v>
      </c>
      <c r="B876" s="57" t="s">
        <v>2455</v>
      </c>
      <c r="C876" s="57" t="s">
        <v>2428</v>
      </c>
      <c r="D876" s="68">
        <v>84983.621633200004</v>
      </c>
      <c r="E876" s="57" t="s">
        <v>2429</v>
      </c>
      <c r="F876" s="62" t="str">
        <f>INDEX('Crosswalk Particulates'!$B:$B,MATCH('2017 EPA Data'!A876,'Crosswalk Particulates'!$A:$A,0))</f>
        <v>process-other-industry</v>
      </c>
      <c r="G876" s="66">
        <f>INDEX('Crosswalk Particulates'!$E:$E,MATCH('2017 EPA Data'!$B876,'Crosswalk Particulates'!$D:$D,0))</f>
        <v>0</v>
      </c>
      <c r="H876" s="78">
        <f t="shared" si="13"/>
        <v>0</v>
      </c>
    </row>
    <row r="877" spans="1:8" hidden="1" x14ac:dyDescent="0.35">
      <c r="A877" s="57" t="s">
        <v>2503</v>
      </c>
      <c r="B877" s="57" t="s">
        <v>2459</v>
      </c>
      <c r="C877" s="57" t="s">
        <v>2428</v>
      </c>
      <c r="D877" s="68">
        <v>83726.62639726304</v>
      </c>
      <c r="E877" s="57" t="s">
        <v>2429</v>
      </c>
      <c r="F877" s="62" t="str">
        <f>INDEX('Crosswalk Particulates'!$B:$B,MATCH('2017 EPA Data'!A877,'Crosswalk Particulates'!$A:$A,0))</f>
        <v>process-ngps-industry</v>
      </c>
      <c r="G877" s="66">
        <f>INDEX('Crosswalk Particulates'!$E:$E,MATCH('2017 EPA Data'!$B877,'Crosswalk Particulates'!$D:$D,0))</f>
        <v>0</v>
      </c>
      <c r="H877" s="78">
        <f t="shared" si="13"/>
        <v>0</v>
      </c>
    </row>
    <row r="878" spans="1:8" hidden="1" x14ac:dyDescent="0.35">
      <c r="A878" s="57" t="s">
        <v>2511</v>
      </c>
      <c r="B878" s="57" t="s">
        <v>2494</v>
      </c>
      <c r="D878" s="68">
        <v>83380.179999999993</v>
      </c>
      <c r="E878" s="57" t="s">
        <v>2429</v>
      </c>
      <c r="F878" s="62" t="str">
        <f>INDEX('Crosswalk Particulates'!$B:$B,MATCH('2017 EPA Data'!A878,'Crosswalk Particulates'!$A:$A,0))</f>
        <v>industry-fuel-biomass</v>
      </c>
      <c r="G878" s="66">
        <f>INDEX('Crosswalk Particulates'!$E:$E,MATCH('2017 EPA Data'!$B878,'Crosswalk Particulates'!$D:$D,0))</f>
        <v>0</v>
      </c>
      <c r="H878" s="78">
        <f t="shared" si="13"/>
        <v>0</v>
      </c>
    </row>
    <row r="879" spans="1:8" hidden="1" x14ac:dyDescent="0.35">
      <c r="A879" s="57" t="s">
        <v>2430</v>
      </c>
      <c r="B879" s="57" t="s">
        <v>2488</v>
      </c>
      <c r="C879" s="57" t="s">
        <v>2428</v>
      </c>
      <c r="D879" s="68">
        <v>83268.66991173038</v>
      </c>
      <c r="E879" s="57" t="s">
        <v>2429</v>
      </c>
      <c r="F879" s="62" t="str">
        <f>INDEX('Crosswalk Particulates'!$B:$B,MATCH('2017 EPA Data'!A879,'Crosswalk Particulates'!$A:$A,0))</f>
        <v>process-other-industry</v>
      </c>
      <c r="G879" s="66">
        <f>INDEX('Crosswalk Particulates'!$E:$E,MATCH('2017 EPA Data'!$B879,'Crosswalk Particulates'!$D:$D,0))</f>
        <v>0</v>
      </c>
      <c r="H879" s="78">
        <f t="shared" si="13"/>
        <v>0</v>
      </c>
    </row>
    <row r="880" spans="1:8" hidden="1" x14ac:dyDescent="0.35">
      <c r="A880" s="57" t="s">
        <v>2476</v>
      </c>
      <c r="B880" s="57" t="s">
        <v>2515</v>
      </c>
      <c r="C880" s="57" t="s">
        <v>2428</v>
      </c>
      <c r="D880" s="68">
        <v>82471.520216300007</v>
      </c>
      <c r="E880" s="57" t="s">
        <v>2429</v>
      </c>
      <c r="F880" s="62" t="str">
        <f>INDEX('Crosswalk Particulates'!$B:$B,MATCH('2017 EPA Data'!A880,'Crosswalk Particulates'!$A:$A,0))</f>
        <v>Electricity Sector</v>
      </c>
      <c r="G880" s="66">
        <f>INDEX('Crosswalk Particulates'!$E:$E,MATCH('2017 EPA Data'!$B880,'Crosswalk Particulates'!$D:$D,0))</f>
        <v>0</v>
      </c>
      <c r="H880" s="78">
        <f t="shared" si="13"/>
        <v>0</v>
      </c>
    </row>
    <row r="881" spans="1:8" hidden="1" x14ac:dyDescent="0.35">
      <c r="A881" s="57" t="s">
        <v>2430</v>
      </c>
      <c r="B881" s="57" t="s">
        <v>2523</v>
      </c>
      <c r="C881" s="57" t="s">
        <v>2428</v>
      </c>
      <c r="D881" s="68">
        <v>82091.655978505587</v>
      </c>
      <c r="E881" s="57" t="s">
        <v>2429</v>
      </c>
      <c r="F881" s="62" t="str">
        <f>INDEX('Crosswalk Particulates'!$B:$B,MATCH('2017 EPA Data'!A881,'Crosswalk Particulates'!$A:$A,0))</f>
        <v>process-other-industry</v>
      </c>
      <c r="G881" s="66">
        <f>INDEX('Crosswalk Particulates'!$E:$E,MATCH('2017 EPA Data'!$B881,'Crosswalk Particulates'!$D:$D,0))</f>
        <v>0</v>
      </c>
      <c r="H881" s="78">
        <f t="shared" si="13"/>
        <v>0</v>
      </c>
    </row>
    <row r="882" spans="1:8" hidden="1" x14ac:dyDescent="0.35">
      <c r="A882" s="57" t="s">
        <v>2495</v>
      </c>
      <c r="B882" s="57" t="s">
        <v>2439</v>
      </c>
      <c r="C882" s="57" t="s">
        <v>2428</v>
      </c>
      <c r="D882" s="68">
        <v>81951.680798507194</v>
      </c>
      <c r="E882" s="57" t="s">
        <v>2429</v>
      </c>
      <c r="F882" s="62" t="str">
        <f>INDEX('Crosswalk Particulates'!$B:$B,MATCH('2017 EPA Data'!A882,'Crosswalk Particulates'!$A:$A,0))</f>
        <v>Electricity Sector</v>
      </c>
      <c r="G882" s="66">
        <f>INDEX('Crosswalk Particulates'!$E:$E,MATCH('2017 EPA Data'!$B882,'Crosswalk Particulates'!$D:$D,0))</f>
        <v>0</v>
      </c>
      <c r="H882" s="78">
        <f t="shared" si="13"/>
        <v>0</v>
      </c>
    </row>
    <row r="883" spans="1:8" hidden="1" x14ac:dyDescent="0.35">
      <c r="A883" s="57" t="s">
        <v>2438</v>
      </c>
      <c r="B883" s="57" t="s">
        <v>2539</v>
      </c>
      <c r="C883" s="57" t="s">
        <v>2428</v>
      </c>
      <c r="D883" s="68">
        <v>81878.178981417703</v>
      </c>
      <c r="E883" s="57" t="s">
        <v>2429</v>
      </c>
      <c r="F883" s="62" t="str">
        <f>INDEX('Crosswalk Particulates'!$B:$B,MATCH('2017 EPA Data'!A883,'Crosswalk Particulates'!$A:$A,0))</f>
        <v>Transportation Sector</v>
      </c>
      <c r="G883" s="66">
        <f>INDEX('Crosswalk Particulates'!$E:$E,MATCH('2017 EPA Data'!$B883,'Crosswalk Particulates'!$D:$D,0))</f>
        <v>0</v>
      </c>
      <c r="H883" s="78">
        <f t="shared" si="13"/>
        <v>0</v>
      </c>
    </row>
    <row r="884" spans="1:8" hidden="1" x14ac:dyDescent="0.35">
      <c r="A884" s="57" t="s">
        <v>2434</v>
      </c>
      <c r="B884" s="57" t="s">
        <v>2606</v>
      </c>
      <c r="C884" s="57" t="s">
        <v>2428</v>
      </c>
      <c r="D884" s="68">
        <v>81818.304762003929</v>
      </c>
      <c r="E884" s="57" t="s">
        <v>2429</v>
      </c>
      <c r="F884" s="62" t="str">
        <f>INDEX('Crosswalk Particulates'!$B:$B,MATCH('2017 EPA Data'!A884,'Crosswalk Particulates'!$A:$A,0))</f>
        <v>Transportation Sector</v>
      </c>
      <c r="G884" s="66">
        <f>INDEX('Crosswalk Particulates'!$E:$E,MATCH('2017 EPA Data'!$B884,'Crosswalk Particulates'!$D:$D,0))</f>
        <v>0</v>
      </c>
      <c r="H884" s="78">
        <f t="shared" si="13"/>
        <v>0</v>
      </c>
    </row>
    <row r="885" spans="1:8" hidden="1" x14ac:dyDescent="0.35">
      <c r="A885" s="57" t="s">
        <v>2580</v>
      </c>
      <c r="B885" s="57" t="s">
        <v>2491</v>
      </c>
      <c r="C885" s="57" t="s">
        <v>2428</v>
      </c>
      <c r="D885" s="68">
        <v>81261.469660000002</v>
      </c>
      <c r="E885" s="57" t="s">
        <v>2429</v>
      </c>
      <c r="F885" s="62" t="str">
        <f>INDEX('Crosswalk Particulates'!$B:$B,MATCH('2017 EPA Data'!A885,'Crosswalk Particulates'!$A:$A,0))</f>
        <v>Commercial Buildings Sector</v>
      </c>
      <c r="G885" s="66">
        <f>INDEX('Crosswalk Particulates'!$E:$E,MATCH('2017 EPA Data'!$B885,'Crosswalk Particulates'!$D:$D,0))</f>
        <v>0</v>
      </c>
      <c r="H885" s="78">
        <f t="shared" si="13"/>
        <v>0</v>
      </c>
    </row>
    <row r="886" spans="1:8" hidden="1" x14ac:dyDescent="0.35">
      <c r="A886" s="57" t="s">
        <v>2470</v>
      </c>
      <c r="B886" s="57" t="s">
        <v>2520</v>
      </c>
      <c r="C886" s="57" t="s">
        <v>2468</v>
      </c>
      <c r="D886" s="68">
        <v>81232.712699840224</v>
      </c>
      <c r="E886" s="57" t="s">
        <v>2433</v>
      </c>
      <c r="F886" s="62" t="str">
        <f>INDEX('Crosswalk Particulates'!$B:$B,MATCH('2017 EPA Data'!A886,'Crosswalk Particulates'!$A:$A,0))</f>
        <v>process-waste-industry</v>
      </c>
      <c r="G886" s="66" t="str">
        <f>INDEX('Crosswalk Particulates'!$E:$E,MATCH('2017 EPA Data'!$B886,'Crosswalk Particulates'!$D:$D,0))</f>
        <v>NOX</v>
      </c>
      <c r="H886" s="78">
        <f t="shared" si="13"/>
        <v>73693164989.739929</v>
      </c>
    </row>
    <row r="887" spans="1:8" hidden="1" x14ac:dyDescent="0.35">
      <c r="A887" s="57" t="s">
        <v>2530</v>
      </c>
      <c r="B887" s="57" t="s">
        <v>2605</v>
      </c>
      <c r="C887" s="57" t="s">
        <v>2428</v>
      </c>
      <c r="D887" s="68">
        <v>80633.610919929604</v>
      </c>
      <c r="E887" s="57" t="s">
        <v>2429</v>
      </c>
      <c r="F887" s="62" t="str">
        <f>INDEX('Crosswalk Particulates'!$B:$B,MATCH('2017 EPA Data'!A887,'Crosswalk Particulates'!$A:$A,0))</f>
        <v>process-iron and steel-industry</v>
      </c>
      <c r="G887" s="66">
        <f>INDEX('Crosswalk Particulates'!$E:$E,MATCH('2017 EPA Data'!$B887,'Crosswalk Particulates'!$D:$D,0))</f>
        <v>0</v>
      </c>
      <c r="H887" s="78">
        <f t="shared" si="13"/>
        <v>0</v>
      </c>
    </row>
    <row r="888" spans="1:8" hidden="1" x14ac:dyDescent="0.35">
      <c r="A888" s="57" t="s">
        <v>2503</v>
      </c>
      <c r="B888" s="57" t="s">
        <v>2469</v>
      </c>
      <c r="C888" s="57" t="s">
        <v>2428</v>
      </c>
      <c r="D888" s="68">
        <v>80599.109417287997</v>
      </c>
      <c r="E888" s="57" t="s">
        <v>2429</v>
      </c>
      <c r="F888" s="62" t="str">
        <f>INDEX('Crosswalk Particulates'!$B:$B,MATCH('2017 EPA Data'!A888,'Crosswalk Particulates'!$A:$A,0))</f>
        <v>process-ngps-industry</v>
      </c>
      <c r="G888" s="66">
        <f>INDEX('Crosswalk Particulates'!$E:$E,MATCH('2017 EPA Data'!$B888,'Crosswalk Particulates'!$D:$D,0))</f>
        <v>0</v>
      </c>
      <c r="H888" s="78">
        <f t="shared" si="13"/>
        <v>0</v>
      </c>
    </row>
    <row r="889" spans="1:8" hidden="1" x14ac:dyDescent="0.35">
      <c r="A889" s="57" t="s">
        <v>2461</v>
      </c>
      <c r="B889" s="57" t="s">
        <v>2550</v>
      </c>
      <c r="C889" s="57" t="s">
        <v>2428</v>
      </c>
      <c r="D889" s="68">
        <v>80314.55836789016</v>
      </c>
      <c r="E889" s="57" t="s">
        <v>2429</v>
      </c>
      <c r="F889" s="62" t="str">
        <f>INDEX('Crosswalk Particulates'!$B:$B,MATCH('2017 EPA Data'!A889,'Crosswalk Particulates'!$A:$A,0))</f>
        <v>process-other-industry</v>
      </c>
      <c r="G889" s="66">
        <f>INDEX('Crosswalk Particulates'!$E:$E,MATCH('2017 EPA Data'!$B889,'Crosswalk Particulates'!$D:$D,0))</f>
        <v>0</v>
      </c>
      <c r="H889" s="78">
        <f t="shared" si="13"/>
        <v>0</v>
      </c>
    </row>
    <row r="890" spans="1:8" hidden="1" x14ac:dyDescent="0.35">
      <c r="A890" s="57" t="s">
        <v>2461</v>
      </c>
      <c r="B890" s="57" t="s">
        <v>2524</v>
      </c>
      <c r="C890" s="57" t="s">
        <v>2428</v>
      </c>
      <c r="D890" s="68">
        <v>80314.55836789016</v>
      </c>
      <c r="E890" s="57" t="s">
        <v>2429</v>
      </c>
      <c r="F890" s="62" t="str">
        <f>INDEX('Crosswalk Particulates'!$B:$B,MATCH('2017 EPA Data'!A890,'Crosswalk Particulates'!$A:$A,0))</f>
        <v>process-other-industry</v>
      </c>
      <c r="G890" s="66">
        <f>INDEX('Crosswalk Particulates'!$E:$E,MATCH('2017 EPA Data'!$B890,'Crosswalk Particulates'!$D:$D,0))</f>
        <v>0</v>
      </c>
      <c r="H890" s="78">
        <f t="shared" si="13"/>
        <v>0</v>
      </c>
    </row>
    <row r="891" spans="1:8" hidden="1" x14ac:dyDescent="0.35">
      <c r="A891" s="57" t="s">
        <v>2496</v>
      </c>
      <c r="B891" s="57" t="s">
        <v>2467</v>
      </c>
      <c r="C891" s="57" t="s">
        <v>2468</v>
      </c>
      <c r="D891" s="68">
        <v>80286.091848242533</v>
      </c>
      <c r="E891" s="57" t="s">
        <v>2433</v>
      </c>
      <c r="F891" s="62" t="str">
        <f>INDEX('Crosswalk Particulates'!$B:$B,MATCH('2017 EPA Data'!A891,'Crosswalk Particulates'!$A:$A,0))</f>
        <v>process-other-industry</v>
      </c>
      <c r="G891" s="66" t="str">
        <f>INDEX('Crosswalk Particulates'!$E:$E,MATCH('2017 EPA Data'!$B891,'Crosswalk Particulates'!$D:$D,0))</f>
        <v>VOC</v>
      </c>
      <c r="H891" s="78">
        <f t="shared" si="13"/>
        <v>72834403977.322647</v>
      </c>
    </row>
    <row r="892" spans="1:8" hidden="1" x14ac:dyDescent="0.35">
      <c r="A892" s="57" t="s">
        <v>2513</v>
      </c>
      <c r="B892" s="57" t="s">
        <v>2450</v>
      </c>
      <c r="C892" s="57" t="s">
        <v>2428</v>
      </c>
      <c r="D892" s="68">
        <v>80215.664109200006</v>
      </c>
      <c r="E892" s="57" t="s">
        <v>2429</v>
      </c>
      <c r="F892" s="62" t="str">
        <f>INDEX('Crosswalk Particulates'!$B:$B,MATCH('2017 EPA Data'!A892,'Crosswalk Particulates'!$A:$A,0))</f>
        <v>process-other-industry</v>
      </c>
      <c r="G892" s="66">
        <f>INDEX('Crosswalk Particulates'!$E:$E,MATCH('2017 EPA Data'!$B892,'Crosswalk Particulates'!$D:$D,0))</f>
        <v>0</v>
      </c>
      <c r="H892" s="78">
        <f t="shared" si="13"/>
        <v>0</v>
      </c>
    </row>
    <row r="893" spans="1:8" hidden="1" x14ac:dyDescent="0.35">
      <c r="A893" s="57" t="s">
        <v>2465</v>
      </c>
      <c r="B893" s="57" t="s">
        <v>2448</v>
      </c>
      <c r="C893" s="57" t="s">
        <v>2428</v>
      </c>
      <c r="D893" s="68">
        <v>79914.04732778357</v>
      </c>
      <c r="E893" s="57" t="s">
        <v>2429</v>
      </c>
      <c r="F893" s="62" t="str">
        <f>INDEX('Crosswalk Particulates'!$B:$B,MATCH('2017 EPA Data'!A893,'Crosswalk Particulates'!$A:$A,0))</f>
        <v>Transportation Sector</v>
      </c>
      <c r="G893" s="66">
        <f>INDEX('Crosswalk Particulates'!$E:$E,MATCH('2017 EPA Data'!$B893,'Crosswalk Particulates'!$D:$D,0))</f>
        <v>0</v>
      </c>
      <c r="H893" s="78">
        <f t="shared" si="13"/>
        <v>0</v>
      </c>
    </row>
    <row r="894" spans="1:8" hidden="1" x14ac:dyDescent="0.35">
      <c r="A894" s="57" t="s">
        <v>2460</v>
      </c>
      <c r="B894" s="57" t="s">
        <v>2548</v>
      </c>
      <c r="C894" s="57" t="s">
        <v>2428</v>
      </c>
      <c r="D894" s="68">
        <v>79744.21911429998</v>
      </c>
      <c r="E894" s="57" t="s">
        <v>2429</v>
      </c>
      <c r="F894" s="62" t="str">
        <f>INDEX('Crosswalk Particulates'!$B:$B,MATCH('2017 EPA Data'!A894,'Crosswalk Particulates'!$A:$A,0))</f>
        <v>Residential Buildings Sector</v>
      </c>
      <c r="G894" s="66">
        <f>INDEX('Crosswalk Particulates'!$E:$E,MATCH('2017 EPA Data'!$B894,'Crosswalk Particulates'!$D:$D,0))</f>
        <v>0</v>
      </c>
      <c r="H894" s="78">
        <f t="shared" si="13"/>
        <v>0</v>
      </c>
    </row>
    <row r="895" spans="1:8" hidden="1" x14ac:dyDescent="0.35">
      <c r="A895" s="57" t="s">
        <v>2476</v>
      </c>
      <c r="B895" s="57" t="s">
        <v>2605</v>
      </c>
      <c r="C895" s="57" t="s">
        <v>2428</v>
      </c>
      <c r="D895" s="68">
        <v>79733.847235862529</v>
      </c>
      <c r="E895" s="57" t="s">
        <v>2429</v>
      </c>
      <c r="F895" s="62" t="str">
        <f>INDEX('Crosswalk Particulates'!$B:$B,MATCH('2017 EPA Data'!A895,'Crosswalk Particulates'!$A:$A,0))</f>
        <v>Electricity Sector</v>
      </c>
      <c r="G895" s="66">
        <f>INDEX('Crosswalk Particulates'!$E:$E,MATCH('2017 EPA Data'!$B895,'Crosswalk Particulates'!$D:$D,0))</f>
        <v>0</v>
      </c>
      <c r="H895" s="78">
        <f t="shared" si="13"/>
        <v>0</v>
      </c>
    </row>
    <row r="896" spans="1:8" hidden="1" x14ac:dyDescent="0.35">
      <c r="A896" s="57" t="s">
        <v>2458</v>
      </c>
      <c r="B896" s="57" t="s">
        <v>2613</v>
      </c>
      <c r="C896" s="57" t="s">
        <v>2428</v>
      </c>
      <c r="D896" s="68">
        <v>79721.621945174949</v>
      </c>
      <c r="E896" s="57" t="s">
        <v>2429</v>
      </c>
      <c r="F896" s="62" t="str">
        <f>INDEX('Crosswalk Particulates'!$B:$B,MATCH('2017 EPA Data'!A896,'Crosswalk Particulates'!$A:$A,0))</f>
        <v>process-other-industry</v>
      </c>
      <c r="G896" s="66">
        <f>INDEX('Crosswalk Particulates'!$E:$E,MATCH('2017 EPA Data'!$B896,'Crosswalk Particulates'!$D:$D,0))</f>
        <v>0</v>
      </c>
      <c r="H896" s="78">
        <f t="shared" si="13"/>
        <v>0</v>
      </c>
    </row>
    <row r="897" spans="1:8" hidden="1" x14ac:dyDescent="0.35">
      <c r="A897" s="57" t="s">
        <v>2530</v>
      </c>
      <c r="B897" s="57" t="s">
        <v>2533</v>
      </c>
      <c r="C897" s="57" t="s">
        <v>2534</v>
      </c>
      <c r="D897" s="68">
        <v>79264.759893941999</v>
      </c>
      <c r="E897" s="57" t="s">
        <v>2429</v>
      </c>
      <c r="F897" s="62" t="str">
        <f>INDEX('Crosswalk Particulates'!$B:$B,MATCH('2017 EPA Data'!A897,'Crosswalk Particulates'!$A:$A,0))</f>
        <v>process-iron and steel-industry</v>
      </c>
      <c r="G897" s="66">
        <f>INDEX('Crosswalk Particulates'!$E:$E,MATCH('2017 EPA Data'!$B897,'Crosswalk Particulates'!$D:$D,0))</f>
        <v>0</v>
      </c>
      <c r="H897" s="78">
        <f t="shared" si="13"/>
        <v>0</v>
      </c>
    </row>
    <row r="898" spans="1:8" hidden="1" x14ac:dyDescent="0.35">
      <c r="A898" s="57" t="s">
        <v>2530</v>
      </c>
      <c r="B898" s="57" t="s">
        <v>2442</v>
      </c>
      <c r="C898" s="57" t="s">
        <v>2428</v>
      </c>
      <c r="D898" s="68">
        <v>79176.878972799997</v>
      </c>
      <c r="E898" s="57" t="s">
        <v>2429</v>
      </c>
      <c r="F898" s="62" t="str">
        <f>INDEX('Crosswalk Particulates'!$B:$B,MATCH('2017 EPA Data'!A898,'Crosswalk Particulates'!$A:$A,0))</f>
        <v>process-iron and steel-industry</v>
      </c>
      <c r="G898" s="66">
        <f>INDEX('Crosswalk Particulates'!$E:$E,MATCH('2017 EPA Data'!$B898,'Crosswalk Particulates'!$D:$D,0))</f>
        <v>0</v>
      </c>
      <c r="H898" s="78">
        <f t="shared" si="13"/>
        <v>0</v>
      </c>
    </row>
    <row r="899" spans="1:8" hidden="1" x14ac:dyDescent="0.35">
      <c r="A899" s="57" t="s">
        <v>2497</v>
      </c>
      <c r="B899" s="57" t="s">
        <v>2509</v>
      </c>
      <c r="C899" s="57" t="s">
        <v>2428</v>
      </c>
      <c r="D899" s="68">
        <v>79155.953406526183</v>
      </c>
      <c r="E899" s="57" t="s">
        <v>2429</v>
      </c>
      <c r="F899" s="62" t="str">
        <f>INDEX('Crosswalk Particulates'!$B:$B,MATCH('2017 EPA Data'!A899,'Crosswalk Particulates'!$A:$A,0))</f>
        <v>process-other-industry</v>
      </c>
      <c r="G899" s="66">
        <f>INDEX('Crosswalk Particulates'!$E:$E,MATCH('2017 EPA Data'!$B899,'Crosswalk Particulates'!$D:$D,0))</f>
        <v>0</v>
      </c>
      <c r="H899" s="78">
        <f t="shared" si="13"/>
        <v>0</v>
      </c>
    </row>
    <row r="900" spans="1:8" hidden="1" x14ac:dyDescent="0.35">
      <c r="A900" s="57" t="s">
        <v>2458</v>
      </c>
      <c r="B900" s="57" t="s">
        <v>2614</v>
      </c>
      <c r="C900" s="57" t="s">
        <v>2428</v>
      </c>
      <c r="D900" s="68">
        <v>78898.460967940686</v>
      </c>
      <c r="E900" s="57" t="s">
        <v>2429</v>
      </c>
      <c r="F900" s="62" t="str">
        <f>INDEX('Crosswalk Particulates'!$B:$B,MATCH('2017 EPA Data'!A900,'Crosswalk Particulates'!$A:$A,0))</f>
        <v>process-other-industry</v>
      </c>
      <c r="G900" s="66">
        <f>INDEX('Crosswalk Particulates'!$E:$E,MATCH('2017 EPA Data'!$B900,'Crosswalk Particulates'!$D:$D,0))</f>
        <v>0</v>
      </c>
      <c r="H900" s="78">
        <f t="shared" ref="H900:H963" si="14">IF(E900="TON",D900/metricton_to_shortton,0)*10^6</f>
        <v>0</v>
      </c>
    </row>
    <row r="901" spans="1:8" hidden="1" x14ac:dyDescent="0.35">
      <c r="A901" s="57" t="s">
        <v>2437</v>
      </c>
      <c r="B901" s="57" t="s">
        <v>2490</v>
      </c>
      <c r="C901" s="57" t="s">
        <v>2428</v>
      </c>
      <c r="D901" s="68">
        <v>78860.934289001161</v>
      </c>
      <c r="E901" s="57" t="s">
        <v>2429</v>
      </c>
      <c r="F901" s="62" t="str">
        <f>INDEX('Crosswalk Particulates'!$B:$B,MATCH('2017 EPA Data'!A901,'Crosswalk Particulates'!$A:$A,0))</f>
        <v>Other-EPA</v>
      </c>
      <c r="G901" s="66">
        <f>INDEX('Crosswalk Particulates'!$E:$E,MATCH('2017 EPA Data'!$B901,'Crosswalk Particulates'!$D:$D,0))</f>
        <v>0</v>
      </c>
      <c r="H901" s="78">
        <f t="shared" si="14"/>
        <v>0</v>
      </c>
    </row>
    <row r="902" spans="1:8" hidden="1" x14ac:dyDescent="0.35">
      <c r="A902" s="57" t="s">
        <v>2543</v>
      </c>
      <c r="B902" s="57" t="s">
        <v>2471</v>
      </c>
      <c r="C902" s="57" t="s">
        <v>2468</v>
      </c>
      <c r="D902" s="68">
        <v>78302.704950609812</v>
      </c>
      <c r="E902" s="57" t="s">
        <v>2433</v>
      </c>
      <c r="F902" s="62" t="str">
        <f>INDEX('Crosswalk Particulates'!$B:$B,MATCH('2017 EPA Data'!A902,'Crosswalk Particulates'!$A:$A,0))</f>
        <v>industry-fuel-other</v>
      </c>
      <c r="G902" s="66" t="str">
        <f>INDEX('Crosswalk Particulates'!$E:$E,MATCH('2017 EPA Data'!$B902,'Crosswalk Particulates'!$D:$D,0))</f>
        <v>CO</v>
      </c>
      <c r="H902" s="78">
        <f t="shared" si="14"/>
        <v>71035103510.455154</v>
      </c>
    </row>
    <row r="903" spans="1:8" hidden="1" x14ac:dyDescent="0.35">
      <c r="A903" s="57" t="s">
        <v>2440</v>
      </c>
      <c r="B903" s="57" t="s">
        <v>2526</v>
      </c>
      <c r="C903" s="57" t="s">
        <v>2468</v>
      </c>
      <c r="D903" s="68">
        <v>78190.633465641527</v>
      </c>
      <c r="E903" s="57" t="s">
        <v>2433</v>
      </c>
      <c r="F903" s="62" t="str">
        <f>INDEX('Crosswalk Particulates'!$B:$B,MATCH('2017 EPA Data'!A903,'Crosswalk Particulates'!$A:$A,0))</f>
        <v>Other-EPA</v>
      </c>
      <c r="G903" s="66" t="str">
        <f>INDEX('Crosswalk Particulates'!$E:$E,MATCH('2017 EPA Data'!$B903,'Crosswalk Particulates'!$D:$D,0))</f>
        <v>SOx</v>
      </c>
      <c r="H903" s="78">
        <f t="shared" si="14"/>
        <v>70933433848.592072</v>
      </c>
    </row>
    <row r="904" spans="1:8" hidden="1" x14ac:dyDescent="0.35">
      <c r="A904" s="57" t="s">
        <v>2492</v>
      </c>
      <c r="B904" s="57" t="s">
        <v>2471</v>
      </c>
      <c r="C904" s="57" t="s">
        <v>2468</v>
      </c>
      <c r="D904" s="68">
        <v>78141.05880476255</v>
      </c>
      <c r="E904" s="57" t="s">
        <v>2433</v>
      </c>
      <c r="F904" s="62" t="str">
        <f>INDEX('Crosswalk Particulates'!$B:$B,MATCH('2017 EPA Data'!A904,'Crosswalk Particulates'!$A:$A,0))</f>
        <v>Electricity Sector</v>
      </c>
      <c r="G904" s="66" t="str">
        <f>INDEX('Crosswalk Particulates'!$E:$E,MATCH('2017 EPA Data'!$B904,'Crosswalk Particulates'!$D:$D,0))</f>
        <v>CO</v>
      </c>
      <c r="H904" s="78">
        <f t="shared" si="14"/>
        <v>70888460419.267319</v>
      </c>
    </row>
    <row r="905" spans="1:8" hidden="1" x14ac:dyDescent="0.35">
      <c r="A905" s="57" t="s">
        <v>2474</v>
      </c>
      <c r="B905" s="57" t="s">
        <v>2515</v>
      </c>
      <c r="C905" s="57" t="s">
        <v>2428</v>
      </c>
      <c r="D905" s="68">
        <v>78093.771790714367</v>
      </c>
      <c r="E905" s="57" t="s">
        <v>2429</v>
      </c>
      <c r="F905" s="62" t="str">
        <f>INDEX('Crosswalk Particulates'!$B:$B,MATCH('2017 EPA Data'!A905,'Crosswalk Particulates'!$A:$A,0))</f>
        <v>Other-EPA</v>
      </c>
      <c r="G905" s="66">
        <f>INDEX('Crosswalk Particulates'!$E:$E,MATCH('2017 EPA Data'!$B905,'Crosswalk Particulates'!$D:$D,0))</f>
        <v>0</v>
      </c>
      <c r="H905" s="78">
        <f t="shared" si="14"/>
        <v>0</v>
      </c>
    </row>
    <row r="906" spans="1:8" hidden="1" x14ac:dyDescent="0.35">
      <c r="A906" s="57" t="s">
        <v>2489</v>
      </c>
      <c r="B906" s="57" t="s">
        <v>2615</v>
      </c>
      <c r="C906" s="57" t="s">
        <v>2428</v>
      </c>
      <c r="D906" s="68">
        <v>77824.101816372</v>
      </c>
      <c r="E906" s="57" t="s">
        <v>2429</v>
      </c>
      <c r="F906" s="62" t="str">
        <f>INDEX('Crosswalk Particulates'!$B:$B,MATCH('2017 EPA Data'!A906,'Crosswalk Particulates'!$A:$A,0))</f>
        <v>process-chemicals-industry</v>
      </c>
      <c r="G906" s="66">
        <f>INDEX('Crosswalk Particulates'!$E:$E,MATCH('2017 EPA Data'!$B906,'Crosswalk Particulates'!$D:$D,0))</f>
        <v>0</v>
      </c>
      <c r="H906" s="78">
        <f t="shared" si="14"/>
        <v>0</v>
      </c>
    </row>
    <row r="907" spans="1:8" hidden="1" x14ac:dyDescent="0.35">
      <c r="A907" s="57" t="s">
        <v>2430</v>
      </c>
      <c r="B907" s="57" t="s">
        <v>2521</v>
      </c>
      <c r="C907" s="57" t="s">
        <v>2468</v>
      </c>
      <c r="D907" s="68">
        <v>77805.743477207187</v>
      </c>
      <c r="E907" s="57" t="s">
        <v>2433</v>
      </c>
      <c r="F907" s="62" t="str">
        <f>INDEX('Crosswalk Particulates'!$B:$B,MATCH('2017 EPA Data'!A907,'Crosswalk Particulates'!$A:$A,0))</f>
        <v>process-other-industry</v>
      </c>
      <c r="G907" s="66" t="str">
        <f>INDEX('Crosswalk Particulates'!$E:$E,MATCH('2017 EPA Data'!$B907,'Crosswalk Particulates'!$D:$D,0))</f>
        <v>PM25</v>
      </c>
      <c r="H907" s="78">
        <f t="shared" si="14"/>
        <v>70584267109.258911</v>
      </c>
    </row>
    <row r="908" spans="1:8" hidden="1" x14ac:dyDescent="0.35">
      <c r="A908" s="57" t="s">
        <v>2430</v>
      </c>
      <c r="B908" s="57" t="s">
        <v>2473</v>
      </c>
      <c r="C908" s="57" t="s">
        <v>2428</v>
      </c>
      <c r="D908" s="68">
        <v>77638.648868322198</v>
      </c>
      <c r="E908" s="57" t="s">
        <v>2429</v>
      </c>
      <c r="F908" s="62" t="str">
        <f>INDEX('Crosswalk Particulates'!$B:$B,MATCH('2017 EPA Data'!A908,'Crosswalk Particulates'!$A:$A,0))</f>
        <v>process-other-industry</v>
      </c>
      <c r="G908" s="66">
        <f>INDEX('Crosswalk Particulates'!$E:$E,MATCH('2017 EPA Data'!$B908,'Crosswalk Particulates'!$D:$D,0))</f>
        <v>0</v>
      </c>
      <c r="H908" s="78">
        <f t="shared" si="14"/>
        <v>0</v>
      </c>
    </row>
    <row r="909" spans="1:8" hidden="1" x14ac:dyDescent="0.35">
      <c r="A909" s="57" t="s">
        <v>2512</v>
      </c>
      <c r="B909" s="57" t="s">
        <v>2545</v>
      </c>
      <c r="D909" s="68">
        <v>77433.747518000717</v>
      </c>
      <c r="E909" s="57" t="s">
        <v>2433</v>
      </c>
      <c r="F909" s="62" t="str">
        <f>INDEX('Crosswalk Particulates'!$B:$B,MATCH('2017 EPA Data'!A909,'Crosswalk Particulates'!$A:$A,0))</f>
        <v>Commercial Buildings Sector</v>
      </c>
      <c r="G909" s="66" t="str">
        <f>INDEX('Crosswalk Particulates'!$E:$E,MATCH('2017 EPA Data'!$B909,'Crosswalk Particulates'!$D:$D,0))</f>
        <v>OC</v>
      </c>
      <c r="H909" s="78">
        <f t="shared" si="14"/>
        <v>70246797650.389389</v>
      </c>
    </row>
    <row r="910" spans="1:8" hidden="1" x14ac:dyDescent="0.35">
      <c r="A910" s="57" t="s">
        <v>2558</v>
      </c>
      <c r="B910" s="57" t="s">
        <v>2442</v>
      </c>
      <c r="C910" s="57" t="s">
        <v>2428</v>
      </c>
      <c r="D910" s="68">
        <v>77105.019528163</v>
      </c>
      <c r="E910" s="57" t="s">
        <v>2429</v>
      </c>
      <c r="F910" s="62" t="str">
        <f>INDEX('Crosswalk Particulates'!$B:$B,MATCH('2017 EPA Data'!A910,'Crosswalk Particulates'!$A:$A,0))</f>
        <v>process-mining-industry</v>
      </c>
      <c r="G910" s="66">
        <f>INDEX('Crosswalk Particulates'!$E:$E,MATCH('2017 EPA Data'!$B910,'Crosswalk Particulates'!$D:$D,0))</f>
        <v>0</v>
      </c>
      <c r="H910" s="78">
        <f t="shared" si="14"/>
        <v>0</v>
      </c>
    </row>
    <row r="911" spans="1:8" hidden="1" x14ac:dyDescent="0.35">
      <c r="A911" s="57" t="s">
        <v>2470</v>
      </c>
      <c r="B911" s="57" t="s">
        <v>2545</v>
      </c>
      <c r="D911" s="68">
        <v>76692.847667374954</v>
      </c>
      <c r="E911" s="57" t="s">
        <v>2433</v>
      </c>
      <c r="F911" s="62" t="str">
        <f>INDEX('Crosswalk Particulates'!$B:$B,MATCH('2017 EPA Data'!A911,'Crosswalk Particulates'!$A:$A,0))</f>
        <v>process-waste-industry</v>
      </c>
      <c r="G911" s="66" t="str">
        <f>INDEX('Crosswalk Particulates'!$E:$E,MATCH('2017 EPA Data'!$B911,'Crosswalk Particulates'!$D:$D,0))</f>
        <v>OC</v>
      </c>
      <c r="H911" s="78">
        <f t="shared" si="14"/>
        <v>69574663812.697845</v>
      </c>
    </row>
    <row r="912" spans="1:8" hidden="1" x14ac:dyDescent="0.35">
      <c r="A912" s="57" t="s">
        <v>2476</v>
      </c>
      <c r="B912" s="57" t="s">
        <v>2442</v>
      </c>
      <c r="C912" s="57" t="s">
        <v>2428</v>
      </c>
      <c r="D912" s="68">
        <v>76110.000567969997</v>
      </c>
      <c r="E912" s="57" t="s">
        <v>2429</v>
      </c>
      <c r="F912" s="62" t="str">
        <f>INDEX('Crosswalk Particulates'!$B:$B,MATCH('2017 EPA Data'!A912,'Crosswalk Particulates'!$A:$A,0))</f>
        <v>Electricity Sector</v>
      </c>
      <c r="G912" s="66">
        <f>INDEX('Crosswalk Particulates'!$E:$E,MATCH('2017 EPA Data'!$B912,'Crosswalk Particulates'!$D:$D,0))</f>
        <v>0</v>
      </c>
      <c r="H912" s="78">
        <f t="shared" si="14"/>
        <v>0</v>
      </c>
    </row>
    <row r="913" spans="1:8" hidden="1" x14ac:dyDescent="0.35">
      <c r="A913" s="57" t="s">
        <v>2445</v>
      </c>
      <c r="B913" s="57" t="s">
        <v>2467</v>
      </c>
      <c r="C913" s="57" t="s">
        <v>2468</v>
      </c>
      <c r="D913" s="68">
        <v>76095.324751692315</v>
      </c>
      <c r="E913" s="57" t="s">
        <v>2433</v>
      </c>
      <c r="F913" s="62" t="str">
        <f>INDEX('Crosswalk Particulates'!$B:$B,MATCH('2017 EPA Data'!A913,'Crosswalk Particulates'!$A:$A,0))</f>
        <v>Other-EPA</v>
      </c>
      <c r="G913" s="66" t="str">
        <f>INDEX('Crosswalk Particulates'!$E:$E,MATCH('2017 EPA Data'!$B913,'Crosswalk Particulates'!$D:$D,0))</f>
        <v>VOC</v>
      </c>
      <c r="H913" s="78">
        <f t="shared" si="14"/>
        <v>69032599497.139938</v>
      </c>
    </row>
    <row r="914" spans="1:8" hidden="1" x14ac:dyDescent="0.35">
      <c r="A914" s="57" t="s">
        <v>2458</v>
      </c>
      <c r="B914" s="57" t="s">
        <v>2583</v>
      </c>
      <c r="C914" s="57" t="s">
        <v>2428</v>
      </c>
      <c r="D914" s="68">
        <v>75374.935159999994</v>
      </c>
      <c r="E914" s="57" t="s">
        <v>2429</v>
      </c>
      <c r="F914" s="62" t="str">
        <f>INDEX('Crosswalk Particulates'!$B:$B,MATCH('2017 EPA Data'!A914,'Crosswalk Particulates'!$A:$A,0))</f>
        <v>process-other-industry</v>
      </c>
      <c r="G914" s="66">
        <f>INDEX('Crosswalk Particulates'!$E:$E,MATCH('2017 EPA Data'!$B914,'Crosswalk Particulates'!$D:$D,0))</f>
        <v>0</v>
      </c>
      <c r="H914" s="78">
        <f t="shared" si="14"/>
        <v>0</v>
      </c>
    </row>
    <row r="915" spans="1:8" hidden="1" x14ac:dyDescent="0.35">
      <c r="A915" s="57" t="s">
        <v>2507</v>
      </c>
      <c r="B915" s="57" t="s">
        <v>2614</v>
      </c>
      <c r="C915" s="57" t="s">
        <v>2428</v>
      </c>
      <c r="D915" s="68">
        <v>74967</v>
      </c>
      <c r="E915" s="57" t="s">
        <v>2429</v>
      </c>
      <c r="F915" s="62" t="str">
        <f>INDEX('Crosswalk Particulates'!$B:$B,MATCH('2017 EPA Data'!A915,'Crosswalk Particulates'!$A:$A,0))</f>
        <v>industry-fuel-coal</v>
      </c>
      <c r="G915" s="66">
        <f>INDEX('Crosswalk Particulates'!$E:$E,MATCH('2017 EPA Data'!$B915,'Crosswalk Particulates'!$D:$D,0))</f>
        <v>0</v>
      </c>
      <c r="H915" s="78">
        <f t="shared" si="14"/>
        <v>0</v>
      </c>
    </row>
    <row r="916" spans="1:8" hidden="1" x14ac:dyDescent="0.35">
      <c r="A916" s="57" t="s">
        <v>2507</v>
      </c>
      <c r="B916" s="57" t="s">
        <v>2482</v>
      </c>
      <c r="C916" s="57" t="s">
        <v>2428</v>
      </c>
      <c r="D916" s="68">
        <v>74965.720100000006</v>
      </c>
      <c r="E916" s="57" t="s">
        <v>2429</v>
      </c>
      <c r="F916" s="62" t="str">
        <f>INDEX('Crosswalk Particulates'!$B:$B,MATCH('2017 EPA Data'!A916,'Crosswalk Particulates'!$A:$A,0))</f>
        <v>industry-fuel-coal</v>
      </c>
      <c r="G916" s="66">
        <f>INDEX('Crosswalk Particulates'!$E:$E,MATCH('2017 EPA Data'!$B916,'Crosswalk Particulates'!$D:$D,0))</f>
        <v>0</v>
      </c>
      <c r="H916" s="78">
        <f t="shared" si="14"/>
        <v>0</v>
      </c>
    </row>
    <row r="917" spans="1:8" hidden="1" x14ac:dyDescent="0.35">
      <c r="A917" s="57" t="s">
        <v>2470</v>
      </c>
      <c r="B917" s="57" t="s">
        <v>2616</v>
      </c>
      <c r="C917" s="57" t="s">
        <v>2428</v>
      </c>
      <c r="D917" s="68">
        <v>74953.697625813758</v>
      </c>
      <c r="E917" s="57" t="s">
        <v>2429</v>
      </c>
      <c r="F917" s="62" t="str">
        <f>INDEX('Crosswalk Particulates'!$B:$B,MATCH('2017 EPA Data'!A917,'Crosswalk Particulates'!$A:$A,0))</f>
        <v>process-waste-industry</v>
      </c>
      <c r="G917" s="66">
        <f>INDEX('Crosswalk Particulates'!$E:$E,MATCH('2017 EPA Data'!$B917,'Crosswalk Particulates'!$D:$D,0))</f>
        <v>0</v>
      </c>
      <c r="H917" s="78">
        <f t="shared" si="14"/>
        <v>0</v>
      </c>
    </row>
    <row r="918" spans="1:8" hidden="1" x14ac:dyDescent="0.35">
      <c r="A918" s="57" t="s">
        <v>2449</v>
      </c>
      <c r="B918" s="57" t="s">
        <v>2520</v>
      </c>
      <c r="C918" s="57" t="s">
        <v>2468</v>
      </c>
      <c r="D918" s="68">
        <v>74241.782134449997</v>
      </c>
      <c r="E918" s="57" t="s">
        <v>2433</v>
      </c>
      <c r="F918" s="62" t="str">
        <f>INDEX('Crosswalk Particulates'!$B:$B,MATCH('2017 EPA Data'!A918,'Crosswalk Particulates'!$A:$A,0))</f>
        <v>process-other-industry</v>
      </c>
      <c r="G918" s="66" t="str">
        <f>INDEX('Crosswalk Particulates'!$E:$E,MATCH('2017 EPA Data'!$B918,'Crosswalk Particulates'!$D:$D,0))</f>
        <v>NOX</v>
      </c>
      <c r="H918" s="78">
        <f t="shared" si="14"/>
        <v>67351091920.104156</v>
      </c>
    </row>
    <row r="919" spans="1:8" hidden="1" x14ac:dyDescent="0.35">
      <c r="A919" s="57" t="s">
        <v>2476</v>
      </c>
      <c r="B919" s="57" t="s">
        <v>2521</v>
      </c>
      <c r="C919" s="57" t="s">
        <v>2468</v>
      </c>
      <c r="D919" s="68">
        <v>74165.239059061641</v>
      </c>
      <c r="E919" s="57" t="s">
        <v>2433</v>
      </c>
      <c r="F919" s="62" t="str">
        <f>INDEX('Crosswalk Particulates'!$B:$B,MATCH('2017 EPA Data'!A919,'Crosswalk Particulates'!$A:$A,0))</f>
        <v>Electricity Sector</v>
      </c>
      <c r="G919" s="66" t="str">
        <f>INDEX('Crosswalk Particulates'!$E:$E,MATCH('2017 EPA Data'!$B919,'Crosswalk Particulates'!$D:$D,0))</f>
        <v>PM25</v>
      </c>
      <c r="H919" s="78">
        <f t="shared" si="14"/>
        <v>67281653127.579033</v>
      </c>
    </row>
    <row r="920" spans="1:8" hidden="1" x14ac:dyDescent="0.35">
      <c r="A920" s="57" t="s">
        <v>2530</v>
      </c>
      <c r="B920" s="57" t="s">
        <v>2435</v>
      </c>
      <c r="C920" s="57" t="s">
        <v>2428</v>
      </c>
      <c r="D920" s="68">
        <v>73576.840228479996</v>
      </c>
      <c r="E920" s="57" t="s">
        <v>2429</v>
      </c>
      <c r="F920" s="62" t="str">
        <f>INDEX('Crosswalk Particulates'!$B:$B,MATCH('2017 EPA Data'!A920,'Crosswalk Particulates'!$A:$A,0))</f>
        <v>process-iron and steel-industry</v>
      </c>
      <c r="G920" s="66">
        <f>INDEX('Crosswalk Particulates'!$E:$E,MATCH('2017 EPA Data'!$B920,'Crosswalk Particulates'!$D:$D,0))</f>
        <v>0</v>
      </c>
      <c r="H920" s="78">
        <f t="shared" si="14"/>
        <v>0</v>
      </c>
    </row>
    <row r="921" spans="1:8" hidden="1" x14ac:dyDescent="0.35">
      <c r="A921" s="57" t="s">
        <v>2430</v>
      </c>
      <c r="B921" s="57" t="s">
        <v>2597</v>
      </c>
      <c r="C921" s="57" t="s">
        <v>2428</v>
      </c>
      <c r="D921" s="68">
        <v>73498.499782996834</v>
      </c>
      <c r="E921" s="57" t="s">
        <v>2429</v>
      </c>
      <c r="F921" s="62" t="str">
        <f>INDEX('Crosswalk Particulates'!$B:$B,MATCH('2017 EPA Data'!A921,'Crosswalk Particulates'!$A:$A,0))</f>
        <v>process-other-industry</v>
      </c>
      <c r="G921" s="66">
        <f>INDEX('Crosswalk Particulates'!$E:$E,MATCH('2017 EPA Data'!$B921,'Crosswalk Particulates'!$D:$D,0))</f>
        <v>0</v>
      </c>
      <c r="H921" s="78">
        <f t="shared" si="14"/>
        <v>0</v>
      </c>
    </row>
    <row r="922" spans="1:8" hidden="1" x14ac:dyDescent="0.35">
      <c r="A922" s="57" t="s">
        <v>2458</v>
      </c>
      <c r="B922" s="57" t="s">
        <v>2611</v>
      </c>
      <c r="C922" s="57" t="s">
        <v>2428</v>
      </c>
      <c r="D922" s="68">
        <v>73432.686960482883</v>
      </c>
      <c r="E922" s="57" t="s">
        <v>2429</v>
      </c>
      <c r="F922" s="62" t="str">
        <f>INDEX('Crosswalk Particulates'!$B:$B,MATCH('2017 EPA Data'!A922,'Crosswalk Particulates'!$A:$A,0))</f>
        <v>process-other-industry</v>
      </c>
      <c r="G922" s="66">
        <f>INDEX('Crosswalk Particulates'!$E:$E,MATCH('2017 EPA Data'!$B922,'Crosswalk Particulates'!$D:$D,0))</f>
        <v>0</v>
      </c>
      <c r="H922" s="78">
        <f t="shared" si="14"/>
        <v>0</v>
      </c>
    </row>
    <row r="923" spans="1:8" hidden="1" x14ac:dyDescent="0.35">
      <c r="A923" s="57" t="s">
        <v>2458</v>
      </c>
      <c r="B923" s="57" t="s">
        <v>2436</v>
      </c>
      <c r="C923" s="57" t="s">
        <v>2428</v>
      </c>
      <c r="D923" s="68">
        <v>72596.587594589044</v>
      </c>
      <c r="E923" s="57" t="s">
        <v>2429</v>
      </c>
      <c r="F923" s="62" t="str">
        <f>INDEX('Crosswalk Particulates'!$B:$B,MATCH('2017 EPA Data'!A923,'Crosswalk Particulates'!$A:$A,0))</f>
        <v>process-other-industry</v>
      </c>
      <c r="G923" s="66">
        <f>INDEX('Crosswalk Particulates'!$E:$E,MATCH('2017 EPA Data'!$B923,'Crosswalk Particulates'!$D:$D,0))</f>
        <v>0</v>
      </c>
      <c r="H923" s="78">
        <f t="shared" si="14"/>
        <v>0</v>
      </c>
    </row>
    <row r="924" spans="1:8" hidden="1" x14ac:dyDescent="0.35">
      <c r="A924" s="57" t="s">
        <v>2430</v>
      </c>
      <c r="B924" s="57" t="s">
        <v>2617</v>
      </c>
      <c r="C924" s="57" t="s">
        <v>2428</v>
      </c>
      <c r="D924" s="68">
        <v>72034.829292379902</v>
      </c>
      <c r="E924" s="57" t="s">
        <v>2429</v>
      </c>
      <c r="F924" s="62" t="str">
        <f>INDEX('Crosswalk Particulates'!$B:$B,MATCH('2017 EPA Data'!A924,'Crosswalk Particulates'!$A:$A,0))</f>
        <v>process-other-industry</v>
      </c>
      <c r="G924" s="66">
        <f>INDEX('Crosswalk Particulates'!$E:$E,MATCH('2017 EPA Data'!$B924,'Crosswalk Particulates'!$D:$D,0))</f>
        <v>0</v>
      </c>
      <c r="H924" s="78">
        <f t="shared" si="14"/>
        <v>0</v>
      </c>
    </row>
    <row r="925" spans="1:8" hidden="1" x14ac:dyDescent="0.35">
      <c r="A925" s="57" t="s">
        <v>2449</v>
      </c>
      <c r="B925" s="57" t="s">
        <v>2618</v>
      </c>
      <c r="C925" s="57" t="s">
        <v>2428</v>
      </c>
      <c r="D925" s="68">
        <v>71878.383941620006</v>
      </c>
      <c r="E925" s="57" t="s">
        <v>2429</v>
      </c>
      <c r="F925" s="62" t="str">
        <f>INDEX('Crosswalk Particulates'!$B:$B,MATCH('2017 EPA Data'!A925,'Crosswalk Particulates'!$A:$A,0))</f>
        <v>process-other-industry</v>
      </c>
      <c r="G925" s="66">
        <f>INDEX('Crosswalk Particulates'!$E:$E,MATCH('2017 EPA Data'!$B925,'Crosswalk Particulates'!$D:$D,0))</f>
        <v>0</v>
      </c>
      <c r="H925" s="78">
        <f t="shared" si="14"/>
        <v>0</v>
      </c>
    </row>
    <row r="926" spans="1:8" hidden="1" x14ac:dyDescent="0.35">
      <c r="A926" s="57" t="s">
        <v>2449</v>
      </c>
      <c r="B926" s="57" t="s">
        <v>2619</v>
      </c>
      <c r="C926" s="57" t="s">
        <v>2428</v>
      </c>
      <c r="D926" s="68">
        <v>71069.400776299997</v>
      </c>
      <c r="E926" s="57" t="s">
        <v>2429</v>
      </c>
      <c r="F926" s="62" t="str">
        <f>INDEX('Crosswalk Particulates'!$B:$B,MATCH('2017 EPA Data'!A926,'Crosswalk Particulates'!$A:$A,0))</f>
        <v>process-other-industry</v>
      </c>
      <c r="G926" s="66">
        <f>INDEX('Crosswalk Particulates'!$E:$E,MATCH('2017 EPA Data'!$B926,'Crosswalk Particulates'!$D:$D,0))</f>
        <v>0</v>
      </c>
      <c r="H926" s="78">
        <f t="shared" si="14"/>
        <v>0</v>
      </c>
    </row>
    <row r="927" spans="1:8" hidden="1" x14ac:dyDescent="0.35">
      <c r="A927" s="57" t="s">
        <v>2489</v>
      </c>
      <c r="B927" s="57" t="s">
        <v>2595</v>
      </c>
      <c r="C927" s="57" t="s">
        <v>2428</v>
      </c>
      <c r="D927" s="68">
        <v>71005.926066</v>
      </c>
      <c r="E927" s="57" t="s">
        <v>2429</v>
      </c>
      <c r="F927" s="62" t="str">
        <f>INDEX('Crosswalk Particulates'!$B:$B,MATCH('2017 EPA Data'!A927,'Crosswalk Particulates'!$A:$A,0))</f>
        <v>process-chemicals-industry</v>
      </c>
      <c r="G927" s="66">
        <f>INDEX('Crosswalk Particulates'!$E:$E,MATCH('2017 EPA Data'!$B927,'Crosswalk Particulates'!$D:$D,0))</f>
        <v>0</v>
      </c>
      <c r="H927" s="78">
        <f t="shared" si="14"/>
        <v>0</v>
      </c>
    </row>
    <row r="928" spans="1:8" hidden="1" x14ac:dyDescent="0.35">
      <c r="A928" s="57" t="s">
        <v>2512</v>
      </c>
      <c r="B928" s="57" t="s">
        <v>2459</v>
      </c>
      <c r="C928" s="57" t="s">
        <v>2428</v>
      </c>
      <c r="D928" s="68">
        <v>71004.319754396318</v>
      </c>
      <c r="E928" s="57" t="s">
        <v>2429</v>
      </c>
      <c r="F928" s="62" t="str">
        <f>INDEX('Crosswalk Particulates'!$B:$B,MATCH('2017 EPA Data'!A928,'Crosswalk Particulates'!$A:$A,0))</f>
        <v>Commercial Buildings Sector</v>
      </c>
      <c r="G928" s="66">
        <f>INDEX('Crosswalk Particulates'!$E:$E,MATCH('2017 EPA Data'!$B928,'Crosswalk Particulates'!$D:$D,0))</f>
        <v>0</v>
      </c>
      <c r="H928" s="78">
        <f t="shared" si="14"/>
        <v>0</v>
      </c>
    </row>
    <row r="929" spans="1:8" hidden="1" x14ac:dyDescent="0.35">
      <c r="A929" s="57" t="s">
        <v>2430</v>
      </c>
      <c r="B929" s="57" t="s">
        <v>2472</v>
      </c>
      <c r="C929" s="57" t="s">
        <v>2428</v>
      </c>
      <c r="D929" s="68">
        <v>70708.915287783806</v>
      </c>
      <c r="E929" s="57" t="s">
        <v>2429</v>
      </c>
      <c r="F929" s="62" t="str">
        <f>INDEX('Crosswalk Particulates'!$B:$B,MATCH('2017 EPA Data'!A929,'Crosswalk Particulates'!$A:$A,0))</f>
        <v>process-other-industry</v>
      </c>
      <c r="G929" s="66">
        <f>INDEX('Crosswalk Particulates'!$E:$E,MATCH('2017 EPA Data'!$B929,'Crosswalk Particulates'!$D:$D,0))</f>
        <v>0</v>
      </c>
      <c r="H929" s="78">
        <f t="shared" si="14"/>
        <v>0</v>
      </c>
    </row>
    <row r="930" spans="1:8" hidden="1" x14ac:dyDescent="0.35">
      <c r="A930" s="57" t="s">
        <v>2470</v>
      </c>
      <c r="B930" s="57" t="s">
        <v>2539</v>
      </c>
      <c r="C930" s="57" t="s">
        <v>2428</v>
      </c>
      <c r="D930" s="68">
        <v>70412.908000937605</v>
      </c>
      <c r="E930" s="57" t="s">
        <v>2429</v>
      </c>
      <c r="F930" s="62" t="str">
        <f>INDEX('Crosswalk Particulates'!$B:$B,MATCH('2017 EPA Data'!A930,'Crosswalk Particulates'!$A:$A,0))</f>
        <v>process-waste-industry</v>
      </c>
      <c r="G930" s="66">
        <f>INDEX('Crosswalk Particulates'!$E:$E,MATCH('2017 EPA Data'!$B930,'Crosswalk Particulates'!$D:$D,0))</f>
        <v>0</v>
      </c>
      <c r="H930" s="78">
        <f t="shared" si="14"/>
        <v>0</v>
      </c>
    </row>
    <row r="931" spans="1:8" hidden="1" x14ac:dyDescent="0.35">
      <c r="A931" s="57" t="s">
        <v>2430</v>
      </c>
      <c r="B931" s="57" t="s">
        <v>2601</v>
      </c>
      <c r="C931" s="57" t="s">
        <v>2428</v>
      </c>
      <c r="D931" s="68">
        <v>70389.013302132851</v>
      </c>
      <c r="E931" s="57" t="s">
        <v>2429</v>
      </c>
      <c r="F931" s="62" t="str">
        <f>INDEX('Crosswalk Particulates'!$B:$B,MATCH('2017 EPA Data'!A931,'Crosswalk Particulates'!$A:$A,0))</f>
        <v>process-other-industry</v>
      </c>
      <c r="G931" s="66">
        <f>INDEX('Crosswalk Particulates'!$E:$E,MATCH('2017 EPA Data'!$B931,'Crosswalk Particulates'!$D:$D,0))</f>
        <v>0</v>
      </c>
      <c r="H931" s="78">
        <f t="shared" si="14"/>
        <v>0</v>
      </c>
    </row>
    <row r="932" spans="1:8" hidden="1" x14ac:dyDescent="0.35">
      <c r="A932" s="57" t="s">
        <v>2434</v>
      </c>
      <c r="B932" s="57" t="s">
        <v>2548</v>
      </c>
      <c r="C932" s="57" t="s">
        <v>2428</v>
      </c>
      <c r="D932" s="68">
        <v>70255.792905612747</v>
      </c>
      <c r="E932" s="57" t="s">
        <v>2429</v>
      </c>
      <c r="F932" s="62" t="str">
        <f>INDEX('Crosswalk Particulates'!$B:$B,MATCH('2017 EPA Data'!A932,'Crosswalk Particulates'!$A:$A,0))</f>
        <v>Transportation Sector</v>
      </c>
      <c r="G932" s="66">
        <f>INDEX('Crosswalk Particulates'!$E:$E,MATCH('2017 EPA Data'!$B932,'Crosswalk Particulates'!$D:$D,0))</f>
        <v>0</v>
      </c>
      <c r="H932" s="78">
        <f t="shared" si="14"/>
        <v>0</v>
      </c>
    </row>
    <row r="933" spans="1:8" hidden="1" x14ac:dyDescent="0.35">
      <c r="A933" s="57" t="s">
        <v>2430</v>
      </c>
      <c r="B933" s="57" t="s">
        <v>2607</v>
      </c>
      <c r="C933" s="57" t="s">
        <v>2428</v>
      </c>
      <c r="D933" s="68">
        <v>69938.040942202002</v>
      </c>
      <c r="E933" s="57" t="s">
        <v>2429</v>
      </c>
      <c r="F933" s="62" t="str">
        <f>INDEX('Crosswalk Particulates'!$B:$B,MATCH('2017 EPA Data'!A933,'Crosswalk Particulates'!$A:$A,0))</f>
        <v>process-other-industry</v>
      </c>
      <c r="G933" s="66">
        <f>INDEX('Crosswalk Particulates'!$E:$E,MATCH('2017 EPA Data'!$B933,'Crosswalk Particulates'!$D:$D,0))</f>
        <v>0</v>
      </c>
      <c r="H933" s="78">
        <f t="shared" si="14"/>
        <v>0</v>
      </c>
    </row>
    <row r="934" spans="1:8" hidden="1" x14ac:dyDescent="0.35">
      <c r="A934" s="57" t="s">
        <v>2458</v>
      </c>
      <c r="B934" s="57" t="s">
        <v>2620</v>
      </c>
      <c r="C934" s="57" t="s">
        <v>2428</v>
      </c>
      <c r="D934" s="68">
        <v>69613.073998193198</v>
      </c>
      <c r="E934" s="57" t="s">
        <v>2429</v>
      </c>
      <c r="F934" s="62" t="str">
        <f>INDEX('Crosswalk Particulates'!$B:$B,MATCH('2017 EPA Data'!A934,'Crosswalk Particulates'!$A:$A,0))</f>
        <v>process-other-industry</v>
      </c>
      <c r="G934" s="66">
        <f>INDEX('Crosswalk Particulates'!$E:$E,MATCH('2017 EPA Data'!$B934,'Crosswalk Particulates'!$D:$D,0))</f>
        <v>0</v>
      </c>
      <c r="H934" s="78">
        <f t="shared" si="14"/>
        <v>0</v>
      </c>
    </row>
    <row r="935" spans="1:8" hidden="1" x14ac:dyDescent="0.35">
      <c r="A935" s="57" t="s">
        <v>2518</v>
      </c>
      <c r="B935" s="57" t="s">
        <v>2442</v>
      </c>
      <c r="C935" s="57" t="s">
        <v>2428</v>
      </c>
      <c r="D935" s="68">
        <v>68932.092300000004</v>
      </c>
      <c r="E935" s="57" t="s">
        <v>2429</v>
      </c>
      <c r="F935" s="62" t="str">
        <f>INDEX('Crosswalk Particulates'!$B:$B,MATCH('2017 EPA Data'!A935,'Crosswalk Particulates'!$A:$A,0))</f>
        <v>process-cement-industry</v>
      </c>
      <c r="G935" s="66">
        <f>INDEX('Crosswalk Particulates'!$E:$E,MATCH('2017 EPA Data'!$B935,'Crosswalk Particulates'!$D:$D,0))</f>
        <v>0</v>
      </c>
      <c r="H935" s="78">
        <f t="shared" si="14"/>
        <v>0</v>
      </c>
    </row>
    <row r="936" spans="1:8" hidden="1" x14ac:dyDescent="0.35">
      <c r="A936" s="57" t="s">
        <v>2449</v>
      </c>
      <c r="B936" s="57" t="s">
        <v>2504</v>
      </c>
      <c r="C936" s="57" t="s">
        <v>2428</v>
      </c>
      <c r="D936" s="68">
        <v>68731.132124399999</v>
      </c>
      <c r="E936" s="57" t="s">
        <v>2429</v>
      </c>
      <c r="F936" s="62" t="str">
        <f>INDEX('Crosswalk Particulates'!$B:$B,MATCH('2017 EPA Data'!A936,'Crosswalk Particulates'!$A:$A,0))</f>
        <v>process-other-industry</v>
      </c>
      <c r="G936" s="66">
        <f>INDEX('Crosswalk Particulates'!$E:$E,MATCH('2017 EPA Data'!$B936,'Crosswalk Particulates'!$D:$D,0))</f>
        <v>0</v>
      </c>
      <c r="H936" s="78">
        <f t="shared" si="14"/>
        <v>0</v>
      </c>
    </row>
    <row r="937" spans="1:8" hidden="1" x14ac:dyDescent="0.35">
      <c r="A937" s="57" t="s">
        <v>2511</v>
      </c>
      <c r="B937" s="57" t="s">
        <v>2459</v>
      </c>
      <c r="C937" s="57" t="s">
        <v>2428</v>
      </c>
      <c r="D937" s="68">
        <v>68508.48387452653</v>
      </c>
      <c r="E937" s="57" t="s">
        <v>2429</v>
      </c>
      <c r="F937" s="62" t="str">
        <f>INDEX('Crosswalk Particulates'!$B:$B,MATCH('2017 EPA Data'!A937,'Crosswalk Particulates'!$A:$A,0))</f>
        <v>industry-fuel-biomass</v>
      </c>
      <c r="G937" s="66">
        <f>INDEX('Crosswalk Particulates'!$E:$E,MATCH('2017 EPA Data'!$B937,'Crosswalk Particulates'!$D:$D,0))</f>
        <v>0</v>
      </c>
      <c r="H937" s="78">
        <f t="shared" si="14"/>
        <v>0</v>
      </c>
    </row>
    <row r="938" spans="1:8" hidden="1" x14ac:dyDescent="0.35">
      <c r="A938" s="57" t="s">
        <v>2476</v>
      </c>
      <c r="B938" s="57" t="s">
        <v>2435</v>
      </c>
      <c r="C938" s="57" t="s">
        <v>2428</v>
      </c>
      <c r="D938" s="68">
        <v>68473.442635464002</v>
      </c>
      <c r="E938" s="57" t="s">
        <v>2429</v>
      </c>
      <c r="F938" s="62" t="str">
        <f>INDEX('Crosswalk Particulates'!$B:$B,MATCH('2017 EPA Data'!A938,'Crosswalk Particulates'!$A:$A,0))</f>
        <v>Electricity Sector</v>
      </c>
      <c r="G938" s="66">
        <f>INDEX('Crosswalk Particulates'!$E:$E,MATCH('2017 EPA Data'!$B938,'Crosswalk Particulates'!$D:$D,0))</f>
        <v>0</v>
      </c>
      <c r="H938" s="78">
        <f t="shared" si="14"/>
        <v>0</v>
      </c>
    </row>
    <row r="939" spans="1:8" hidden="1" x14ac:dyDescent="0.35">
      <c r="A939" s="57" t="s">
        <v>2576</v>
      </c>
      <c r="B939" s="57" t="s">
        <v>2446</v>
      </c>
      <c r="C939" s="57" t="s">
        <v>2428</v>
      </c>
      <c r="D939" s="68">
        <v>68274.305170783482</v>
      </c>
      <c r="E939" s="57" t="s">
        <v>2429</v>
      </c>
      <c r="F939" s="62" t="str">
        <f>INDEX('Crosswalk Particulates'!$B:$B,MATCH('2017 EPA Data'!A939,'Crosswalk Particulates'!$A:$A,0))</f>
        <v>Commercial Buildings Sector</v>
      </c>
      <c r="G939" s="66">
        <f>INDEX('Crosswalk Particulates'!$E:$E,MATCH('2017 EPA Data'!$B939,'Crosswalk Particulates'!$D:$D,0))</f>
        <v>0</v>
      </c>
      <c r="H939" s="78">
        <f t="shared" si="14"/>
        <v>0</v>
      </c>
    </row>
    <row r="940" spans="1:8" hidden="1" x14ac:dyDescent="0.35">
      <c r="A940" s="57" t="s">
        <v>2489</v>
      </c>
      <c r="B940" s="57" t="s">
        <v>2602</v>
      </c>
      <c r="C940" s="57" t="s">
        <v>2428</v>
      </c>
      <c r="D940" s="68">
        <v>68078.976859999995</v>
      </c>
      <c r="E940" s="57" t="s">
        <v>2429</v>
      </c>
      <c r="F940" s="62" t="str">
        <f>INDEX('Crosswalk Particulates'!$B:$B,MATCH('2017 EPA Data'!A940,'Crosswalk Particulates'!$A:$A,0))</f>
        <v>process-chemicals-industry</v>
      </c>
      <c r="G940" s="66">
        <f>INDEX('Crosswalk Particulates'!$E:$E,MATCH('2017 EPA Data'!$B940,'Crosswalk Particulates'!$D:$D,0))</f>
        <v>0</v>
      </c>
      <c r="H940" s="78">
        <f t="shared" si="14"/>
        <v>0</v>
      </c>
    </row>
    <row r="941" spans="1:8" hidden="1" x14ac:dyDescent="0.35">
      <c r="A941" s="57" t="s">
        <v>2457</v>
      </c>
      <c r="B941" s="57" t="s">
        <v>2557</v>
      </c>
      <c r="C941" s="57" t="s">
        <v>2428</v>
      </c>
      <c r="D941" s="68">
        <v>68077.016659599671</v>
      </c>
      <c r="E941" s="57" t="s">
        <v>2429</v>
      </c>
      <c r="F941" s="62" t="str">
        <f>INDEX('Crosswalk Particulates'!$B:$B,MATCH('2017 EPA Data'!A941,'Crosswalk Particulates'!$A:$A,0))</f>
        <v>process-other-industry</v>
      </c>
      <c r="G941" s="66">
        <f>INDEX('Crosswalk Particulates'!$E:$E,MATCH('2017 EPA Data'!$B941,'Crosswalk Particulates'!$D:$D,0))</f>
        <v>0</v>
      </c>
      <c r="H941" s="78">
        <f t="shared" si="14"/>
        <v>0</v>
      </c>
    </row>
    <row r="942" spans="1:8" hidden="1" x14ac:dyDescent="0.35">
      <c r="A942" s="57" t="s">
        <v>2513</v>
      </c>
      <c r="B942" s="57" t="s">
        <v>2427</v>
      </c>
      <c r="C942" s="57" t="s">
        <v>2428</v>
      </c>
      <c r="D942" s="68">
        <v>68020.771599999993</v>
      </c>
      <c r="E942" s="57" t="s">
        <v>2429</v>
      </c>
      <c r="F942" s="62" t="str">
        <f>INDEX('Crosswalk Particulates'!$B:$B,MATCH('2017 EPA Data'!A942,'Crosswalk Particulates'!$A:$A,0))</f>
        <v>process-other-industry</v>
      </c>
      <c r="G942" s="66">
        <f>INDEX('Crosswalk Particulates'!$E:$E,MATCH('2017 EPA Data'!$B942,'Crosswalk Particulates'!$D:$D,0))</f>
        <v>0</v>
      </c>
      <c r="H942" s="78">
        <f t="shared" si="14"/>
        <v>0</v>
      </c>
    </row>
    <row r="943" spans="1:8" hidden="1" x14ac:dyDescent="0.35">
      <c r="A943" s="57" t="s">
        <v>2480</v>
      </c>
      <c r="B943" s="57" t="s">
        <v>2570</v>
      </c>
      <c r="C943" s="57" t="s">
        <v>2428</v>
      </c>
      <c r="D943" s="68">
        <v>67998.498096744966</v>
      </c>
      <c r="E943" s="57" t="s">
        <v>2429</v>
      </c>
      <c r="F943" s="62" t="str">
        <f>INDEX('Crosswalk Particulates'!$B:$B,MATCH('2017 EPA Data'!A943,'Crosswalk Particulates'!$A:$A,0))</f>
        <v>Transportation Sector</v>
      </c>
      <c r="G943" s="66">
        <f>INDEX('Crosswalk Particulates'!$E:$E,MATCH('2017 EPA Data'!$B943,'Crosswalk Particulates'!$D:$D,0))</f>
        <v>0</v>
      </c>
      <c r="H943" s="78">
        <f t="shared" si="14"/>
        <v>0</v>
      </c>
    </row>
    <row r="944" spans="1:8" hidden="1" x14ac:dyDescent="0.35">
      <c r="A944" s="57" t="s">
        <v>2503</v>
      </c>
      <c r="B944" s="57" t="s">
        <v>2520</v>
      </c>
      <c r="C944" s="57" t="s">
        <v>2468</v>
      </c>
      <c r="D944" s="68">
        <v>67942.544132693321</v>
      </c>
      <c r="E944" s="57" t="s">
        <v>2433</v>
      </c>
      <c r="F944" s="62" t="str">
        <f>INDEX('Crosswalk Particulates'!$B:$B,MATCH('2017 EPA Data'!A944,'Crosswalk Particulates'!$A:$A,0))</f>
        <v>process-ngps-industry</v>
      </c>
      <c r="G944" s="66" t="str">
        <f>INDEX('Crosswalk Particulates'!$E:$E,MATCH('2017 EPA Data'!$B944,'Crosswalk Particulates'!$D:$D,0))</f>
        <v>NOX</v>
      </c>
      <c r="H944" s="78">
        <f t="shared" si="14"/>
        <v>61636512535.215439</v>
      </c>
    </row>
    <row r="945" spans="1:8" hidden="1" x14ac:dyDescent="0.35">
      <c r="A945" s="57" t="s">
        <v>2511</v>
      </c>
      <c r="B945" s="57" t="s">
        <v>2450</v>
      </c>
      <c r="C945" s="57" t="s">
        <v>2428</v>
      </c>
      <c r="D945" s="68">
        <v>67690.932312000004</v>
      </c>
      <c r="E945" s="57" t="s">
        <v>2429</v>
      </c>
      <c r="F945" s="62" t="str">
        <f>INDEX('Crosswalk Particulates'!$B:$B,MATCH('2017 EPA Data'!A945,'Crosswalk Particulates'!$A:$A,0))</f>
        <v>industry-fuel-biomass</v>
      </c>
      <c r="G945" s="66">
        <f>INDEX('Crosswalk Particulates'!$E:$E,MATCH('2017 EPA Data'!$B945,'Crosswalk Particulates'!$D:$D,0))</f>
        <v>0</v>
      </c>
      <c r="H945" s="78">
        <f t="shared" si="14"/>
        <v>0</v>
      </c>
    </row>
    <row r="946" spans="1:8" hidden="1" x14ac:dyDescent="0.35">
      <c r="A946" s="57" t="s">
        <v>2489</v>
      </c>
      <c r="B946" s="57" t="s">
        <v>2621</v>
      </c>
      <c r="C946" s="57" t="s">
        <v>2428</v>
      </c>
      <c r="D946" s="68">
        <v>67448.842003384794</v>
      </c>
      <c r="E946" s="57" t="s">
        <v>2429</v>
      </c>
      <c r="F946" s="62" t="str">
        <f>INDEX('Crosswalk Particulates'!$B:$B,MATCH('2017 EPA Data'!A946,'Crosswalk Particulates'!$A:$A,0))</f>
        <v>process-chemicals-industry</v>
      </c>
      <c r="G946" s="66">
        <f>INDEX('Crosswalk Particulates'!$E:$E,MATCH('2017 EPA Data'!$B946,'Crosswalk Particulates'!$D:$D,0))</f>
        <v>0</v>
      </c>
      <c r="H946" s="78">
        <f t="shared" si="14"/>
        <v>0</v>
      </c>
    </row>
    <row r="947" spans="1:8" hidden="1" x14ac:dyDescent="0.35">
      <c r="A947" s="57" t="s">
        <v>2560</v>
      </c>
      <c r="B947" s="57" t="s">
        <v>2450</v>
      </c>
      <c r="C947" s="57" t="s">
        <v>2428</v>
      </c>
      <c r="D947" s="68">
        <v>67416.874611110004</v>
      </c>
      <c r="E947" s="57" t="s">
        <v>2429</v>
      </c>
      <c r="F947" s="62" t="str">
        <f>INDEX('Crosswalk Particulates'!$B:$B,MATCH('2017 EPA Data'!A947,'Crosswalk Particulates'!$A:$A,0))</f>
        <v>Electricity Sector</v>
      </c>
      <c r="G947" s="66">
        <f>INDEX('Crosswalk Particulates'!$E:$E,MATCH('2017 EPA Data'!$B947,'Crosswalk Particulates'!$D:$D,0))</f>
        <v>0</v>
      </c>
      <c r="H947" s="78">
        <f t="shared" si="14"/>
        <v>0</v>
      </c>
    </row>
    <row r="948" spans="1:8" hidden="1" x14ac:dyDescent="0.35">
      <c r="A948" s="57" t="s">
        <v>2461</v>
      </c>
      <c r="B948" s="57" t="s">
        <v>2436</v>
      </c>
      <c r="C948" s="57" t="s">
        <v>2428</v>
      </c>
      <c r="D948" s="68">
        <v>66928.799477865134</v>
      </c>
      <c r="E948" s="57" t="s">
        <v>2429</v>
      </c>
      <c r="F948" s="62" t="str">
        <f>INDEX('Crosswalk Particulates'!$B:$B,MATCH('2017 EPA Data'!A948,'Crosswalk Particulates'!$A:$A,0))</f>
        <v>process-other-industry</v>
      </c>
      <c r="G948" s="66">
        <f>INDEX('Crosswalk Particulates'!$E:$E,MATCH('2017 EPA Data'!$B948,'Crosswalk Particulates'!$D:$D,0))</f>
        <v>0</v>
      </c>
      <c r="H948" s="78">
        <f t="shared" si="14"/>
        <v>0</v>
      </c>
    </row>
    <row r="949" spans="1:8" hidden="1" x14ac:dyDescent="0.35">
      <c r="A949" s="57" t="s">
        <v>2489</v>
      </c>
      <c r="B949" s="57" t="s">
        <v>2520</v>
      </c>
      <c r="C949" s="57" t="s">
        <v>2468</v>
      </c>
      <c r="D949" s="68">
        <v>66221.767708452899</v>
      </c>
      <c r="E949" s="57" t="s">
        <v>2433</v>
      </c>
      <c r="F949" s="62" t="str">
        <f>INDEX('Crosswalk Particulates'!$B:$B,MATCH('2017 EPA Data'!A949,'Crosswalk Particulates'!$A:$A,0))</f>
        <v>process-chemicals-industry</v>
      </c>
      <c r="G949" s="66" t="str">
        <f>INDEX('Crosswalk Particulates'!$E:$E,MATCH('2017 EPA Data'!$B949,'Crosswalk Particulates'!$D:$D,0))</f>
        <v>NOX</v>
      </c>
      <c r="H949" s="78">
        <f t="shared" si="14"/>
        <v>60075448565.696495</v>
      </c>
    </row>
    <row r="950" spans="1:8" hidden="1" x14ac:dyDescent="0.35">
      <c r="A950" s="57" t="s">
        <v>2518</v>
      </c>
      <c r="B950" s="57" t="s">
        <v>2486</v>
      </c>
      <c r="C950" s="57" t="s">
        <v>2428</v>
      </c>
      <c r="D950" s="68">
        <v>66097.2</v>
      </c>
      <c r="E950" s="57" t="s">
        <v>2429</v>
      </c>
      <c r="F950" s="62" t="str">
        <f>INDEX('Crosswalk Particulates'!$B:$B,MATCH('2017 EPA Data'!A950,'Crosswalk Particulates'!$A:$A,0))</f>
        <v>process-cement-industry</v>
      </c>
      <c r="G950" s="66">
        <f>INDEX('Crosswalk Particulates'!$E:$E,MATCH('2017 EPA Data'!$B950,'Crosswalk Particulates'!$D:$D,0))</f>
        <v>0</v>
      </c>
      <c r="H950" s="78">
        <f t="shared" si="14"/>
        <v>0</v>
      </c>
    </row>
    <row r="951" spans="1:8" hidden="1" x14ac:dyDescent="0.35">
      <c r="A951" s="57" t="s">
        <v>2460</v>
      </c>
      <c r="B951" s="57" t="s">
        <v>2606</v>
      </c>
      <c r="C951" s="57" t="s">
        <v>2428</v>
      </c>
      <c r="D951" s="68">
        <v>65706.356632668816</v>
      </c>
      <c r="E951" s="57" t="s">
        <v>2429</v>
      </c>
      <c r="F951" s="62" t="str">
        <f>INDEX('Crosswalk Particulates'!$B:$B,MATCH('2017 EPA Data'!A951,'Crosswalk Particulates'!$A:$A,0))</f>
        <v>Residential Buildings Sector</v>
      </c>
      <c r="G951" s="66">
        <f>INDEX('Crosswalk Particulates'!$E:$E,MATCH('2017 EPA Data'!$B951,'Crosswalk Particulates'!$D:$D,0))</f>
        <v>0</v>
      </c>
      <c r="H951" s="78">
        <f t="shared" si="14"/>
        <v>0</v>
      </c>
    </row>
    <row r="952" spans="1:8" hidden="1" x14ac:dyDescent="0.35">
      <c r="A952" s="57" t="s">
        <v>2518</v>
      </c>
      <c r="B952" s="57" t="s">
        <v>2439</v>
      </c>
      <c r="C952" s="57" t="s">
        <v>2428</v>
      </c>
      <c r="D952" s="68">
        <v>65539.009206000002</v>
      </c>
      <c r="E952" s="57" t="s">
        <v>2429</v>
      </c>
      <c r="F952" s="62" t="str">
        <f>INDEX('Crosswalk Particulates'!$B:$B,MATCH('2017 EPA Data'!A952,'Crosswalk Particulates'!$A:$A,0))</f>
        <v>process-cement-industry</v>
      </c>
      <c r="G952" s="66">
        <f>INDEX('Crosswalk Particulates'!$E:$E,MATCH('2017 EPA Data'!$B952,'Crosswalk Particulates'!$D:$D,0))</f>
        <v>0</v>
      </c>
      <c r="H952" s="78">
        <f t="shared" si="14"/>
        <v>0</v>
      </c>
    </row>
    <row r="953" spans="1:8" hidden="1" x14ac:dyDescent="0.35">
      <c r="A953" s="57" t="s">
        <v>2503</v>
      </c>
      <c r="B953" s="57" t="s">
        <v>2436</v>
      </c>
      <c r="C953" s="57" t="s">
        <v>2428</v>
      </c>
      <c r="D953" s="68">
        <v>65053.079251119998</v>
      </c>
      <c r="E953" s="57" t="s">
        <v>2429</v>
      </c>
      <c r="F953" s="62" t="str">
        <f>INDEX('Crosswalk Particulates'!$B:$B,MATCH('2017 EPA Data'!A953,'Crosswalk Particulates'!$A:$A,0))</f>
        <v>process-ngps-industry</v>
      </c>
      <c r="G953" s="66">
        <f>INDEX('Crosswalk Particulates'!$E:$E,MATCH('2017 EPA Data'!$B953,'Crosswalk Particulates'!$D:$D,0))</f>
        <v>0</v>
      </c>
      <c r="H953" s="78">
        <f t="shared" si="14"/>
        <v>0</v>
      </c>
    </row>
    <row r="954" spans="1:8" hidden="1" x14ac:dyDescent="0.35">
      <c r="A954" s="57" t="s">
        <v>2492</v>
      </c>
      <c r="B954" s="57" t="s">
        <v>2596</v>
      </c>
      <c r="C954" s="57" t="s">
        <v>2428</v>
      </c>
      <c r="D954" s="68">
        <v>65001.485428276726</v>
      </c>
      <c r="E954" s="57" t="s">
        <v>2429</v>
      </c>
      <c r="F954" s="62" t="str">
        <f>INDEX('Crosswalk Particulates'!$B:$B,MATCH('2017 EPA Data'!A954,'Crosswalk Particulates'!$A:$A,0))</f>
        <v>Electricity Sector</v>
      </c>
      <c r="G954" s="66">
        <f>INDEX('Crosswalk Particulates'!$E:$E,MATCH('2017 EPA Data'!$B954,'Crosswalk Particulates'!$D:$D,0))</f>
        <v>0</v>
      </c>
      <c r="H954" s="78">
        <f t="shared" si="14"/>
        <v>0</v>
      </c>
    </row>
    <row r="955" spans="1:8" hidden="1" x14ac:dyDescent="0.35">
      <c r="A955" s="57" t="s">
        <v>2430</v>
      </c>
      <c r="B955" s="57" t="s">
        <v>2552</v>
      </c>
      <c r="C955" s="57" t="s">
        <v>2428</v>
      </c>
      <c r="D955" s="68">
        <v>64838.171774128001</v>
      </c>
      <c r="E955" s="57" t="s">
        <v>2429</v>
      </c>
      <c r="F955" s="62" t="str">
        <f>INDEX('Crosswalk Particulates'!$B:$B,MATCH('2017 EPA Data'!A955,'Crosswalk Particulates'!$A:$A,0))</f>
        <v>process-other-industry</v>
      </c>
      <c r="G955" s="66">
        <f>INDEX('Crosswalk Particulates'!$E:$E,MATCH('2017 EPA Data'!$B955,'Crosswalk Particulates'!$D:$D,0))</f>
        <v>0</v>
      </c>
      <c r="H955" s="78">
        <f t="shared" si="14"/>
        <v>0</v>
      </c>
    </row>
    <row r="956" spans="1:8" hidden="1" x14ac:dyDescent="0.35">
      <c r="A956" s="57" t="s">
        <v>2511</v>
      </c>
      <c r="B956" s="57" t="s">
        <v>2541</v>
      </c>
      <c r="D956" s="68">
        <v>64658.7335882845</v>
      </c>
      <c r="E956" s="57" t="s">
        <v>2433</v>
      </c>
      <c r="F956" s="62" t="str">
        <f>INDEX('Crosswalk Particulates'!$B:$B,MATCH('2017 EPA Data'!A956,'Crosswalk Particulates'!$A:$A,0))</f>
        <v>industry-fuel-biomass</v>
      </c>
      <c r="G956" s="66">
        <f>INDEX('Crosswalk Particulates'!$E:$E,MATCH('2017 EPA Data'!$B956,'Crosswalk Particulates'!$D:$D,0))</f>
        <v>0</v>
      </c>
      <c r="H956" s="78">
        <f t="shared" si="14"/>
        <v>58657486177.467781</v>
      </c>
    </row>
    <row r="957" spans="1:8" hidden="1" x14ac:dyDescent="0.35">
      <c r="A957" s="57" t="s">
        <v>2462</v>
      </c>
      <c r="B957" s="57" t="s">
        <v>2467</v>
      </c>
      <c r="C957" s="57" t="s">
        <v>2468</v>
      </c>
      <c r="D957" s="68">
        <v>64166.414868654414</v>
      </c>
      <c r="E957" s="57" t="s">
        <v>2433</v>
      </c>
      <c r="F957" s="62" t="str">
        <f>INDEX('Crosswalk Particulates'!$B:$B,MATCH('2017 EPA Data'!A957,'Crosswalk Particulates'!$A:$A,0))</f>
        <v>industry-fuel-natural gas</v>
      </c>
      <c r="G957" s="66" t="str">
        <f>INDEX('Crosswalk Particulates'!$E:$E,MATCH('2017 EPA Data'!$B957,'Crosswalk Particulates'!$D:$D,0))</f>
        <v>VOC</v>
      </c>
      <c r="H957" s="78">
        <f t="shared" si="14"/>
        <v>58210861616.654495</v>
      </c>
    </row>
    <row r="958" spans="1:8" hidden="1" x14ac:dyDescent="0.35">
      <c r="A958" s="57" t="s">
        <v>2453</v>
      </c>
      <c r="B958" s="57" t="s">
        <v>2526</v>
      </c>
      <c r="C958" s="57" t="s">
        <v>2468</v>
      </c>
      <c r="D958" s="68">
        <v>63830.301165566438</v>
      </c>
      <c r="E958" s="57" t="s">
        <v>2433</v>
      </c>
      <c r="F958" s="62" t="str">
        <f>INDEX('Crosswalk Particulates'!$B:$B,MATCH('2017 EPA Data'!A958,'Crosswalk Particulates'!$A:$A,0))</f>
        <v>process-ngps-industry</v>
      </c>
      <c r="G958" s="66" t="str">
        <f>INDEX('Crosswalk Particulates'!$E:$E,MATCH('2017 EPA Data'!$B958,'Crosswalk Particulates'!$D:$D,0))</f>
        <v>SOx</v>
      </c>
      <c r="H958" s="78">
        <f t="shared" si="14"/>
        <v>57905944031.684776</v>
      </c>
    </row>
    <row r="959" spans="1:8" hidden="1" x14ac:dyDescent="0.35">
      <c r="A959" s="57" t="s">
        <v>2502</v>
      </c>
      <c r="B959" s="57" t="s">
        <v>2516</v>
      </c>
      <c r="C959" s="57" t="s">
        <v>2468</v>
      </c>
      <c r="D959" s="68">
        <v>63460.216928868329</v>
      </c>
      <c r="E959" s="57" t="s">
        <v>2433</v>
      </c>
      <c r="F959" s="62" t="str">
        <f>INDEX('Crosswalk Particulates'!$B:$B,MATCH('2017 EPA Data'!A959,'Crosswalk Particulates'!$A:$A,0))</f>
        <v>Other-EPA</v>
      </c>
      <c r="G959" s="66">
        <f>INDEX('Crosswalk Particulates'!$E:$E,MATCH('2017 EPA Data'!$B959,'Crosswalk Particulates'!$D:$D,0))</f>
        <v>0</v>
      </c>
      <c r="H959" s="78">
        <f t="shared" si="14"/>
        <v>57570208860.364449</v>
      </c>
    </row>
    <row r="960" spans="1:8" hidden="1" x14ac:dyDescent="0.35">
      <c r="A960" s="57" t="s">
        <v>2430</v>
      </c>
      <c r="B960" s="57" t="s">
        <v>2614</v>
      </c>
      <c r="C960" s="57" t="s">
        <v>2428</v>
      </c>
      <c r="D960" s="68">
        <v>63394.737009999997</v>
      </c>
      <c r="E960" s="57" t="s">
        <v>2429</v>
      </c>
      <c r="F960" s="62" t="str">
        <f>INDEX('Crosswalk Particulates'!$B:$B,MATCH('2017 EPA Data'!A960,'Crosswalk Particulates'!$A:$A,0))</f>
        <v>process-other-industry</v>
      </c>
      <c r="G960" s="66">
        <f>INDEX('Crosswalk Particulates'!$E:$E,MATCH('2017 EPA Data'!$B960,'Crosswalk Particulates'!$D:$D,0))</f>
        <v>0</v>
      </c>
      <c r="H960" s="78">
        <f t="shared" si="14"/>
        <v>0</v>
      </c>
    </row>
    <row r="961" spans="1:8" hidden="1" x14ac:dyDescent="0.35">
      <c r="A961" s="57" t="s">
        <v>2492</v>
      </c>
      <c r="B961" s="57" t="s">
        <v>2570</v>
      </c>
      <c r="C961" s="57" t="s">
        <v>2428</v>
      </c>
      <c r="D961" s="68">
        <v>63162.655428651356</v>
      </c>
      <c r="E961" s="57" t="s">
        <v>2429</v>
      </c>
      <c r="F961" s="62" t="str">
        <f>INDEX('Crosswalk Particulates'!$B:$B,MATCH('2017 EPA Data'!A961,'Crosswalk Particulates'!$A:$A,0))</f>
        <v>Electricity Sector</v>
      </c>
      <c r="G961" s="66">
        <f>INDEX('Crosswalk Particulates'!$E:$E,MATCH('2017 EPA Data'!$B961,'Crosswalk Particulates'!$D:$D,0))</f>
        <v>0</v>
      </c>
      <c r="H961" s="78">
        <f t="shared" si="14"/>
        <v>0</v>
      </c>
    </row>
    <row r="962" spans="1:8" hidden="1" x14ac:dyDescent="0.35">
      <c r="A962" s="57" t="s">
        <v>2464</v>
      </c>
      <c r="B962" s="57" t="s">
        <v>2482</v>
      </c>
      <c r="C962" s="57" t="s">
        <v>2428</v>
      </c>
      <c r="D962" s="68">
        <v>63155.110260000001</v>
      </c>
      <c r="E962" s="57" t="s">
        <v>2429</v>
      </c>
      <c r="F962" s="62" t="str">
        <f>INDEX('Crosswalk Particulates'!$B:$B,MATCH('2017 EPA Data'!A962,'Crosswalk Particulates'!$A:$A,0))</f>
        <v>process-other-industry</v>
      </c>
      <c r="G962" s="66">
        <f>INDEX('Crosswalk Particulates'!$E:$E,MATCH('2017 EPA Data'!$B962,'Crosswalk Particulates'!$D:$D,0))</f>
        <v>0</v>
      </c>
      <c r="H962" s="78">
        <f t="shared" si="14"/>
        <v>0</v>
      </c>
    </row>
    <row r="963" spans="1:8" hidden="1" x14ac:dyDescent="0.35">
      <c r="A963" s="57" t="s">
        <v>2430</v>
      </c>
      <c r="B963" s="57" t="s">
        <v>2622</v>
      </c>
      <c r="C963" s="57" t="s">
        <v>2428</v>
      </c>
      <c r="D963" s="68">
        <v>62702.04986698</v>
      </c>
      <c r="E963" s="57" t="s">
        <v>2429</v>
      </c>
      <c r="F963" s="62" t="str">
        <f>INDEX('Crosswalk Particulates'!$B:$B,MATCH('2017 EPA Data'!A963,'Crosswalk Particulates'!$A:$A,0))</f>
        <v>process-other-industry</v>
      </c>
      <c r="G963" s="66">
        <f>INDEX('Crosswalk Particulates'!$E:$E,MATCH('2017 EPA Data'!$B963,'Crosswalk Particulates'!$D:$D,0))</f>
        <v>0</v>
      </c>
      <c r="H963" s="78">
        <f t="shared" si="14"/>
        <v>0</v>
      </c>
    </row>
    <row r="964" spans="1:8" hidden="1" x14ac:dyDescent="0.35">
      <c r="A964" s="57" t="s">
        <v>2445</v>
      </c>
      <c r="B964" s="57" t="s">
        <v>2501</v>
      </c>
      <c r="C964" s="57" t="s">
        <v>2468</v>
      </c>
      <c r="D964" s="68">
        <v>62484.757027900283</v>
      </c>
      <c r="E964" s="57" t="s">
        <v>2433</v>
      </c>
      <c r="F964" s="62" t="str">
        <f>INDEX('Crosswalk Particulates'!$B:$B,MATCH('2017 EPA Data'!A964,'Crosswalk Particulates'!$A:$A,0))</f>
        <v>Other-EPA</v>
      </c>
      <c r="G964" s="66" t="str">
        <f>INDEX('Crosswalk Particulates'!$E:$E,MATCH('2017 EPA Data'!$B964,'Crosswalk Particulates'!$D:$D,0))</f>
        <v>PM10</v>
      </c>
      <c r="H964" s="78">
        <f t="shared" ref="H964:H1027" si="15">IF(E964="TON",D964/metricton_to_shortton,0)*10^6</f>
        <v>56685285471.328651</v>
      </c>
    </row>
    <row r="965" spans="1:8" hidden="1" x14ac:dyDescent="0.35">
      <c r="A965" s="57" t="s">
        <v>2445</v>
      </c>
      <c r="B965" s="57" t="s">
        <v>2623</v>
      </c>
      <c r="D965" s="68">
        <v>62458.213200888698</v>
      </c>
      <c r="E965" s="57" t="s">
        <v>2433</v>
      </c>
      <c r="F965" s="62" t="str">
        <f>INDEX('Crosswalk Particulates'!$B:$B,MATCH('2017 EPA Data'!A965,'Crosswalk Particulates'!$A:$A,0))</f>
        <v>Other-EPA</v>
      </c>
      <c r="G965" s="66">
        <f>INDEX('Crosswalk Particulates'!$E:$E,MATCH('2017 EPA Data'!$B965,'Crosswalk Particulates'!$D:$D,0))</f>
        <v>0</v>
      </c>
      <c r="H965" s="78">
        <f t="shared" si="15"/>
        <v>56661205287.885178</v>
      </c>
    </row>
    <row r="966" spans="1:8" x14ac:dyDescent="0.35">
      <c r="A966" s="57" t="s">
        <v>2465</v>
      </c>
      <c r="B966" s="57" t="s">
        <v>2520</v>
      </c>
      <c r="C966" s="57" t="s">
        <v>2468</v>
      </c>
      <c r="D966" s="68">
        <v>62054.372004364748</v>
      </c>
      <c r="E966" s="57" t="s">
        <v>2433</v>
      </c>
      <c r="F966" s="62" t="str">
        <f>INDEX('Crosswalk Particulates'!$B:$B,MATCH('2017 EPA Data'!A966,'Crosswalk Particulates'!$A:$A,0))</f>
        <v>Transportation Sector</v>
      </c>
      <c r="G966" s="66" t="str">
        <f>INDEX('Crosswalk Particulates'!$E:$E,MATCH('2017 EPA Data'!$B966,'Crosswalk Particulates'!$D:$D,0))</f>
        <v>NOX</v>
      </c>
      <c r="H966" s="78">
        <f t="shared" si="15"/>
        <v>56294846281.322639</v>
      </c>
    </row>
    <row r="967" spans="1:8" hidden="1" x14ac:dyDescent="0.35">
      <c r="A967" s="57" t="s">
        <v>2503</v>
      </c>
      <c r="B967" s="57" t="s">
        <v>2509</v>
      </c>
      <c r="C967" s="57" t="s">
        <v>2428</v>
      </c>
      <c r="D967" s="68">
        <v>61268.951891290999</v>
      </c>
      <c r="E967" s="57" t="s">
        <v>2429</v>
      </c>
      <c r="F967" s="62" t="str">
        <f>INDEX('Crosswalk Particulates'!$B:$B,MATCH('2017 EPA Data'!A967,'Crosswalk Particulates'!$A:$A,0))</f>
        <v>process-ngps-industry</v>
      </c>
      <c r="G967" s="66">
        <f>INDEX('Crosswalk Particulates'!$E:$E,MATCH('2017 EPA Data'!$B967,'Crosswalk Particulates'!$D:$D,0))</f>
        <v>0</v>
      </c>
      <c r="H967" s="78">
        <f t="shared" si="15"/>
        <v>0</v>
      </c>
    </row>
    <row r="968" spans="1:8" hidden="1" x14ac:dyDescent="0.35">
      <c r="A968" s="57" t="s">
        <v>2492</v>
      </c>
      <c r="B968" s="57" t="s">
        <v>2447</v>
      </c>
      <c r="C968" s="57" t="s">
        <v>2428</v>
      </c>
      <c r="D968" s="68">
        <v>61145.378523082261</v>
      </c>
      <c r="E968" s="57" t="s">
        <v>2429</v>
      </c>
      <c r="F968" s="62" t="str">
        <f>INDEX('Crosswalk Particulates'!$B:$B,MATCH('2017 EPA Data'!A968,'Crosswalk Particulates'!$A:$A,0))</f>
        <v>Electricity Sector</v>
      </c>
      <c r="G968" s="66">
        <f>INDEX('Crosswalk Particulates'!$E:$E,MATCH('2017 EPA Data'!$B968,'Crosswalk Particulates'!$D:$D,0))</f>
        <v>0</v>
      </c>
      <c r="H968" s="78">
        <f t="shared" si="15"/>
        <v>0</v>
      </c>
    </row>
    <row r="969" spans="1:8" hidden="1" x14ac:dyDescent="0.35">
      <c r="A969" s="57" t="s">
        <v>2461</v>
      </c>
      <c r="B969" s="57" t="s">
        <v>2517</v>
      </c>
      <c r="C969" s="57" t="s">
        <v>2428</v>
      </c>
      <c r="D969" s="68">
        <v>61041.4522</v>
      </c>
      <c r="E969" s="57" t="s">
        <v>2429</v>
      </c>
      <c r="F969" s="62" t="str">
        <f>INDEX('Crosswalk Particulates'!$B:$B,MATCH('2017 EPA Data'!A969,'Crosswalk Particulates'!$A:$A,0))</f>
        <v>process-other-industry</v>
      </c>
      <c r="G969" s="66">
        <f>INDEX('Crosswalk Particulates'!$E:$E,MATCH('2017 EPA Data'!$B969,'Crosswalk Particulates'!$D:$D,0))</f>
        <v>0</v>
      </c>
      <c r="H969" s="78">
        <f t="shared" si="15"/>
        <v>0</v>
      </c>
    </row>
    <row r="970" spans="1:8" hidden="1" x14ac:dyDescent="0.35">
      <c r="A970" s="57" t="s">
        <v>2430</v>
      </c>
      <c r="B970" s="57" t="s">
        <v>2611</v>
      </c>
      <c r="C970" s="57" t="s">
        <v>2428</v>
      </c>
      <c r="D970" s="68">
        <v>60995.90540104</v>
      </c>
      <c r="E970" s="57" t="s">
        <v>2429</v>
      </c>
      <c r="F970" s="62" t="str">
        <f>INDEX('Crosswalk Particulates'!$B:$B,MATCH('2017 EPA Data'!A970,'Crosswalk Particulates'!$A:$A,0))</f>
        <v>process-other-industry</v>
      </c>
      <c r="G970" s="66">
        <f>INDEX('Crosswalk Particulates'!$E:$E,MATCH('2017 EPA Data'!$B970,'Crosswalk Particulates'!$D:$D,0))</f>
        <v>0</v>
      </c>
      <c r="H970" s="78">
        <f t="shared" si="15"/>
        <v>0</v>
      </c>
    </row>
    <row r="971" spans="1:8" hidden="1" x14ac:dyDescent="0.35">
      <c r="A971" s="57" t="s">
        <v>2495</v>
      </c>
      <c r="B971" s="57" t="s">
        <v>2436</v>
      </c>
      <c r="C971" s="57" t="s">
        <v>2428</v>
      </c>
      <c r="D971" s="68">
        <v>60562.435976874563</v>
      </c>
      <c r="E971" s="57" t="s">
        <v>2429</v>
      </c>
      <c r="F971" s="62" t="str">
        <f>INDEX('Crosswalk Particulates'!$B:$B,MATCH('2017 EPA Data'!A971,'Crosswalk Particulates'!$A:$A,0))</f>
        <v>Electricity Sector</v>
      </c>
      <c r="G971" s="66">
        <f>INDEX('Crosswalk Particulates'!$E:$E,MATCH('2017 EPA Data'!$B971,'Crosswalk Particulates'!$D:$D,0))</f>
        <v>0</v>
      </c>
      <c r="H971" s="78">
        <f t="shared" si="15"/>
        <v>0</v>
      </c>
    </row>
    <row r="972" spans="1:8" hidden="1" x14ac:dyDescent="0.35">
      <c r="A972" s="57" t="s">
        <v>2558</v>
      </c>
      <c r="B972" s="57" t="s">
        <v>2521</v>
      </c>
      <c r="C972" s="57" t="s">
        <v>2468</v>
      </c>
      <c r="D972" s="68">
        <v>60545.55030189376</v>
      </c>
      <c r="E972" s="57" t="s">
        <v>2433</v>
      </c>
      <c r="F972" s="62" t="str">
        <f>INDEX('Crosswalk Particulates'!$B:$B,MATCH('2017 EPA Data'!A972,'Crosswalk Particulates'!$A:$A,0))</f>
        <v>process-mining-industry</v>
      </c>
      <c r="G972" s="66" t="str">
        <f>INDEX('Crosswalk Particulates'!$E:$E,MATCH('2017 EPA Data'!$B972,'Crosswalk Particulates'!$D:$D,0))</f>
        <v>PM25</v>
      </c>
      <c r="H972" s="78">
        <f t="shared" si="15"/>
        <v>54926064629.635727</v>
      </c>
    </row>
    <row r="973" spans="1:8" hidden="1" x14ac:dyDescent="0.35">
      <c r="A973" s="57" t="s">
        <v>2445</v>
      </c>
      <c r="B973" s="57" t="s">
        <v>2521</v>
      </c>
      <c r="C973" s="57" t="s">
        <v>2468</v>
      </c>
      <c r="D973" s="68">
        <v>60406.109158962696</v>
      </c>
      <c r="E973" s="57" t="s">
        <v>2433</v>
      </c>
      <c r="F973" s="62" t="str">
        <f>INDEX('Crosswalk Particulates'!$B:$B,MATCH('2017 EPA Data'!A973,'Crosswalk Particulates'!$A:$A,0))</f>
        <v>Other-EPA</v>
      </c>
      <c r="G973" s="66" t="str">
        <f>INDEX('Crosswalk Particulates'!$E:$E,MATCH('2017 EPA Data'!$B973,'Crosswalk Particulates'!$D:$D,0))</f>
        <v>PM25</v>
      </c>
      <c r="H973" s="78">
        <f t="shared" si="15"/>
        <v>54799565602.201469</v>
      </c>
    </row>
    <row r="974" spans="1:8" hidden="1" x14ac:dyDescent="0.35">
      <c r="A974" s="57" t="s">
        <v>2480</v>
      </c>
      <c r="B974" s="57" t="s">
        <v>2531</v>
      </c>
      <c r="C974" s="57" t="s">
        <v>2428</v>
      </c>
      <c r="D974" s="68">
        <v>60297.666277614328</v>
      </c>
      <c r="E974" s="57" t="s">
        <v>2429</v>
      </c>
      <c r="F974" s="62" t="str">
        <f>INDEX('Crosswalk Particulates'!$B:$B,MATCH('2017 EPA Data'!A974,'Crosswalk Particulates'!$A:$A,0))</f>
        <v>Transportation Sector</v>
      </c>
      <c r="G974" s="66">
        <f>INDEX('Crosswalk Particulates'!$E:$E,MATCH('2017 EPA Data'!$B974,'Crosswalk Particulates'!$D:$D,0))</f>
        <v>0</v>
      </c>
      <c r="H974" s="78">
        <f t="shared" si="15"/>
        <v>0</v>
      </c>
    </row>
    <row r="975" spans="1:8" hidden="1" x14ac:dyDescent="0.35">
      <c r="A975" s="57" t="s">
        <v>2503</v>
      </c>
      <c r="B975" s="57" t="s">
        <v>2526</v>
      </c>
      <c r="C975" s="57" t="s">
        <v>2468</v>
      </c>
      <c r="D975" s="68">
        <v>60138.944557971387</v>
      </c>
      <c r="E975" s="57" t="s">
        <v>2433</v>
      </c>
      <c r="F975" s="62" t="str">
        <f>INDEX('Crosswalk Particulates'!$B:$B,MATCH('2017 EPA Data'!A975,'Crosswalk Particulates'!$A:$A,0))</f>
        <v>process-ngps-industry</v>
      </c>
      <c r="G975" s="66" t="str">
        <f>INDEX('Crosswalk Particulates'!$E:$E,MATCH('2017 EPA Data'!$B975,'Crosswalk Particulates'!$D:$D,0))</f>
        <v>SOx</v>
      </c>
      <c r="H975" s="78">
        <f t="shared" si="15"/>
        <v>54557197664.877747</v>
      </c>
    </row>
    <row r="976" spans="1:8" hidden="1" x14ac:dyDescent="0.35">
      <c r="A976" s="57" t="s">
        <v>2458</v>
      </c>
      <c r="B976" s="57" t="s">
        <v>2600</v>
      </c>
      <c r="C976" s="57" t="s">
        <v>2428</v>
      </c>
      <c r="D976" s="68">
        <v>60097.159740000003</v>
      </c>
      <c r="E976" s="57" t="s">
        <v>2429</v>
      </c>
      <c r="F976" s="62" t="str">
        <f>INDEX('Crosswalk Particulates'!$B:$B,MATCH('2017 EPA Data'!A976,'Crosswalk Particulates'!$A:$A,0))</f>
        <v>process-other-industry</v>
      </c>
      <c r="G976" s="66">
        <f>INDEX('Crosswalk Particulates'!$E:$E,MATCH('2017 EPA Data'!$B976,'Crosswalk Particulates'!$D:$D,0))</f>
        <v>0</v>
      </c>
      <c r="H976" s="78">
        <f t="shared" si="15"/>
        <v>0</v>
      </c>
    </row>
    <row r="977" spans="1:8" hidden="1" x14ac:dyDescent="0.35">
      <c r="A977" s="57" t="s">
        <v>2430</v>
      </c>
      <c r="B977" s="57" t="s">
        <v>2541</v>
      </c>
      <c r="D977" s="68">
        <v>59622.107328883991</v>
      </c>
      <c r="E977" s="57" t="s">
        <v>2433</v>
      </c>
      <c r="F977" s="62" t="str">
        <f>INDEX('Crosswalk Particulates'!$B:$B,MATCH('2017 EPA Data'!A977,'Crosswalk Particulates'!$A:$A,0))</f>
        <v>process-other-industry</v>
      </c>
      <c r="G977" s="66">
        <f>INDEX('Crosswalk Particulates'!$E:$E,MATCH('2017 EPA Data'!$B977,'Crosswalk Particulates'!$D:$D,0))</f>
        <v>0</v>
      </c>
      <c r="H977" s="78">
        <f t="shared" si="15"/>
        <v>54088330259.984932</v>
      </c>
    </row>
    <row r="978" spans="1:8" hidden="1" x14ac:dyDescent="0.35">
      <c r="A978" s="57" t="s">
        <v>2493</v>
      </c>
      <c r="B978" s="57" t="s">
        <v>2436</v>
      </c>
      <c r="C978" s="57" t="s">
        <v>2428</v>
      </c>
      <c r="D978" s="68">
        <v>59526.551284327157</v>
      </c>
      <c r="E978" s="57" t="s">
        <v>2429</v>
      </c>
      <c r="F978" s="62" t="str">
        <f>INDEX('Crosswalk Particulates'!$B:$B,MATCH('2017 EPA Data'!A978,'Crosswalk Particulates'!$A:$A,0))</f>
        <v>Commercial Buildings Sector</v>
      </c>
      <c r="G978" s="66">
        <f>INDEX('Crosswalk Particulates'!$E:$E,MATCH('2017 EPA Data'!$B978,'Crosswalk Particulates'!$D:$D,0))</f>
        <v>0</v>
      </c>
      <c r="H978" s="78">
        <f t="shared" si="15"/>
        <v>0</v>
      </c>
    </row>
    <row r="979" spans="1:8" hidden="1" x14ac:dyDescent="0.35">
      <c r="A979" s="57" t="s">
        <v>2558</v>
      </c>
      <c r="B979" s="57" t="s">
        <v>2541</v>
      </c>
      <c r="D979" s="68">
        <v>59429.199278031141</v>
      </c>
      <c r="E979" s="57" t="s">
        <v>2433</v>
      </c>
      <c r="F979" s="62" t="str">
        <f>INDEX('Crosswalk Particulates'!$B:$B,MATCH('2017 EPA Data'!A979,'Crosswalk Particulates'!$A:$A,0))</f>
        <v>process-mining-industry</v>
      </c>
      <c r="G979" s="66">
        <f>INDEX('Crosswalk Particulates'!$E:$E,MATCH('2017 EPA Data'!$B979,'Crosswalk Particulates'!$D:$D,0))</f>
        <v>0</v>
      </c>
      <c r="H979" s="78">
        <f t="shared" si="15"/>
        <v>53913326811.905136</v>
      </c>
    </row>
    <row r="980" spans="1:8" hidden="1" x14ac:dyDescent="0.35">
      <c r="A980" s="57" t="s">
        <v>2543</v>
      </c>
      <c r="B980" s="57" t="s">
        <v>2624</v>
      </c>
      <c r="C980" s="57" t="s">
        <v>2428</v>
      </c>
      <c r="D980" s="68">
        <v>59374.158719999999</v>
      </c>
      <c r="E980" s="57" t="s">
        <v>2429</v>
      </c>
      <c r="F980" s="62" t="str">
        <f>INDEX('Crosswalk Particulates'!$B:$B,MATCH('2017 EPA Data'!A980,'Crosswalk Particulates'!$A:$A,0))</f>
        <v>industry-fuel-other</v>
      </c>
      <c r="G980" s="66">
        <f>INDEX('Crosswalk Particulates'!$E:$E,MATCH('2017 EPA Data'!$B980,'Crosswalk Particulates'!$D:$D,0))</f>
        <v>0</v>
      </c>
      <c r="H980" s="78">
        <f t="shared" si="15"/>
        <v>0</v>
      </c>
    </row>
    <row r="981" spans="1:8" hidden="1" x14ac:dyDescent="0.35">
      <c r="A981" s="57" t="s">
        <v>2456</v>
      </c>
      <c r="B981" s="57" t="s">
        <v>2531</v>
      </c>
      <c r="C981" s="57" t="s">
        <v>2428</v>
      </c>
      <c r="D981" s="68">
        <v>59358.100475090177</v>
      </c>
      <c r="E981" s="57" t="s">
        <v>2429</v>
      </c>
      <c r="F981" s="62" t="str">
        <f>INDEX('Crosswalk Particulates'!$B:$B,MATCH('2017 EPA Data'!A981,'Crosswalk Particulates'!$A:$A,0))</f>
        <v>Transportation Sector</v>
      </c>
      <c r="G981" s="66">
        <f>INDEX('Crosswalk Particulates'!$E:$E,MATCH('2017 EPA Data'!$B981,'Crosswalk Particulates'!$D:$D,0))</f>
        <v>0</v>
      </c>
      <c r="H981" s="78">
        <f t="shared" si="15"/>
        <v>0</v>
      </c>
    </row>
    <row r="982" spans="1:8" hidden="1" x14ac:dyDescent="0.35">
      <c r="A982" s="57" t="s">
        <v>2476</v>
      </c>
      <c r="B982" s="57" t="s">
        <v>2541</v>
      </c>
      <c r="D982" s="68">
        <v>59264.446745647649</v>
      </c>
      <c r="E982" s="57" t="s">
        <v>2433</v>
      </c>
      <c r="F982" s="62" t="str">
        <f>INDEX('Crosswalk Particulates'!$B:$B,MATCH('2017 EPA Data'!A982,'Crosswalk Particulates'!$A:$A,0))</f>
        <v>Electricity Sector</v>
      </c>
      <c r="G982" s="66">
        <f>INDEX('Crosswalk Particulates'!$E:$E,MATCH('2017 EPA Data'!$B982,'Crosswalk Particulates'!$D:$D,0))</f>
        <v>0</v>
      </c>
      <c r="H982" s="78">
        <f t="shared" si="15"/>
        <v>53763865650.903694</v>
      </c>
    </row>
    <row r="983" spans="1:8" hidden="1" x14ac:dyDescent="0.35">
      <c r="A983" s="57" t="s">
        <v>2443</v>
      </c>
      <c r="B983" s="57" t="s">
        <v>2606</v>
      </c>
      <c r="C983" s="57" t="s">
        <v>2428</v>
      </c>
      <c r="D983" s="68">
        <v>58994.917387130547</v>
      </c>
      <c r="E983" s="57" t="s">
        <v>2429</v>
      </c>
      <c r="F983" s="62" t="str">
        <f>INDEX('Crosswalk Particulates'!$B:$B,MATCH('2017 EPA Data'!A983,'Crosswalk Particulates'!$A:$A,0))</f>
        <v>Other-EPA</v>
      </c>
      <c r="G983" s="66">
        <f>INDEX('Crosswalk Particulates'!$E:$E,MATCH('2017 EPA Data'!$B983,'Crosswalk Particulates'!$D:$D,0))</f>
        <v>0</v>
      </c>
      <c r="H983" s="78">
        <f t="shared" si="15"/>
        <v>0</v>
      </c>
    </row>
    <row r="984" spans="1:8" hidden="1" x14ac:dyDescent="0.35">
      <c r="A984" s="57" t="s">
        <v>2530</v>
      </c>
      <c r="B984" s="57" t="s">
        <v>2520</v>
      </c>
      <c r="C984" s="57" t="s">
        <v>2468</v>
      </c>
      <c r="D984" s="68">
        <v>58971.827107944999</v>
      </c>
      <c r="E984" s="57" t="s">
        <v>2433</v>
      </c>
      <c r="F984" s="62" t="str">
        <f>INDEX('Crosswalk Particulates'!$B:$B,MATCH('2017 EPA Data'!A984,'Crosswalk Particulates'!$A:$A,0))</f>
        <v>process-iron and steel-industry</v>
      </c>
      <c r="G984" s="66" t="str">
        <f>INDEX('Crosswalk Particulates'!$E:$E,MATCH('2017 EPA Data'!$B984,'Crosswalk Particulates'!$D:$D,0))</f>
        <v>NOX</v>
      </c>
      <c r="H984" s="78">
        <f t="shared" si="15"/>
        <v>53498405265.256599</v>
      </c>
    </row>
    <row r="985" spans="1:8" hidden="1" x14ac:dyDescent="0.35">
      <c r="A985" s="57" t="s">
        <v>2511</v>
      </c>
      <c r="B985" s="57" t="s">
        <v>2442</v>
      </c>
      <c r="C985" s="57" t="s">
        <v>2428</v>
      </c>
      <c r="D985" s="68">
        <v>58837.964987522428</v>
      </c>
      <c r="E985" s="57" t="s">
        <v>2429</v>
      </c>
      <c r="F985" s="62" t="str">
        <f>INDEX('Crosswalk Particulates'!$B:$B,MATCH('2017 EPA Data'!A985,'Crosswalk Particulates'!$A:$A,0))</f>
        <v>industry-fuel-biomass</v>
      </c>
      <c r="G985" s="66">
        <f>INDEX('Crosswalk Particulates'!$E:$E,MATCH('2017 EPA Data'!$B985,'Crosswalk Particulates'!$D:$D,0))</f>
        <v>0</v>
      </c>
      <c r="H985" s="78">
        <f t="shared" si="15"/>
        <v>0</v>
      </c>
    </row>
    <row r="986" spans="1:8" hidden="1" x14ac:dyDescent="0.35">
      <c r="A986" s="57" t="s">
        <v>2503</v>
      </c>
      <c r="B986" s="57" t="s">
        <v>2553</v>
      </c>
      <c r="C986" s="57" t="s">
        <v>2428</v>
      </c>
      <c r="D986" s="68">
        <v>58470.459270799998</v>
      </c>
      <c r="E986" s="57" t="s">
        <v>2429</v>
      </c>
      <c r="F986" s="62" t="str">
        <f>INDEX('Crosswalk Particulates'!$B:$B,MATCH('2017 EPA Data'!A986,'Crosswalk Particulates'!$A:$A,0))</f>
        <v>process-ngps-industry</v>
      </c>
      <c r="G986" s="66">
        <f>INDEX('Crosswalk Particulates'!$E:$E,MATCH('2017 EPA Data'!$B986,'Crosswalk Particulates'!$D:$D,0))</f>
        <v>0</v>
      </c>
      <c r="H986" s="78">
        <f t="shared" si="15"/>
        <v>0</v>
      </c>
    </row>
    <row r="987" spans="1:8" hidden="1" x14ac:dyDescent="0.35">
      <c r="A987" s="57" t="s">
        <v>2470</v>
      </c>
      <c r="B987" s="57" t="s">
        <v>2509</v>
      </c>
      <c r="C987" s="57" t="s">
        <v>2428</v>
      </c>
      <c r="D987" s="68">
        <v>58156.982664551273</v>
      </c>
      <c r="E987" s="57" t="s">
        <v>2429</v>
      </c>
      <c r="F987" s="62" t="str">
        <f>INDEX('Crosswalk Particulates'!$B:$B,MATCH('2017 EPA Data'!A987,'Crosswalk Particulates'!$A:$A,0))</f>
        <v>process-waste-industry</v>
      </c>
      <c r="G987" s="66">
        <f>INDEX('Crosswalk Particulates'!$E:$E,MATCH('2017 EPA Data'!$B987,'Crosswalk Particulates'!$D:$D,0))</f>
        <v>0</v>
      </c>
      <c r="H987" s="78">
        <f t="shared" si="15"/>
        <v>0</v>
      </c>
    </row>
    <row r="988" spans="1:8" hidden="1" x14ac:dyDescent="0.35">
      <c r="A988" s="57" t="s">
        <v>2449</v>
      </c>
      <c r="B988" s="57" t="s">
        <v>2455</v>
      </c>
      <c r="C988" s="57" t="s">
        <v>2428</v>
      </c>
      <c r="D988" s="68">
        <v>57563.605236465999</v>
      </c>
      <c r="E988" s="57" t="s">
        <v>2429</v>
      </c>
      <c r="F988" s="62" t="str">
        <f>INDEX('Crosswalk Particulates'!$B:$B,MATCH('2017 EPA Data'!A988,'Crosswalk Particulates'!$A:$A,0))</f>
        <v>process-other-industry</v>
      </c>
      <c r="G988" s="66">
        <f>INDEX('Crosswalk Particulates'!$E:$E,MATCH('2017 EPA Data'!$B988,'Crosswalk Particulates'!$D:$D,0))</f>
        <v>0</v>
      </c>
      <c r="H988" s="78">
        <f t="shared" si="15"/>
        <v>0</v>
      </c>
    </row>
    <row r="989" spans="1:8" hidden="1" x14ac:dyDescent="0.35">
      <c r="A989" s="57" t="s">
        <v>2503</v>
      </c>
      <c r="B989" s="57" t="s">
        <v>2471</v>
      </c>
      <c r="C989" s="57" t="s">
        <v>2468</v>
      </c>
      <c r="D989" s="68">
        <v>57401.086403015703</v>
      </c>
      <c r="E989" s="57" t="s">
        <v>2433</v>
      </c>
      <c r="F989" s="62" t="str">
        <f>INDEX('Crosswalk Particulates'!$B:$B,MATCH('2017 EPA Data'!A989,'Crosswalk Particulates'!$A:$A,0))</f>
        <v>process-ngps-industry</v>
      </c>
      <c r="G989" s="66" t="str">
        <f>INDEX('Crosswalk Particulates'!$E:$E,MATCH('2017 EPA Data'!$B989,'Crosswalk Particulates'!$D:$D,0))</f>
        <v>CO</v>
      </c>
      <c r="H989" s="78">
        <f t="shared" si="15"/>
        <v>52073451572.620872</v>
      </c>
    </row>
    <row r="990" spans="1:8" hidden="1" x14ac:dyDescent="0.35">
      <c r="A990" s="57" t="s">
        <v>2503</v>
      </c>
      <c r="B990" s="57" t="s">
        <v>2557</v>
      </c>
      <c r="C990" s="57" t="s">
        <v>2428</v>
      </c>
      <c r="D990" s="68">
        <v>57399.846562120001</v>
      </c>
      <c r="E990" s="57" t="s">
        <v>2429</v>
      </c>
      <c r="F990" s="62" t="str">
        <f>INDEX('Crosswalk Particulates'!$B:$B,MATCH('2017 EPA Data'!A990,'Crosswalk Particulates'!$A:$A,0))</f>
        <v>process-ngps-industry</v>
      </c>
      <c r="G990" s="66">
        <f>INDEX('Crosswalk Particulates'!$E:$E,MATCH('2017 EPA Data'!$B990,'Crosswalk Particulates'!$D:$D,0))</f>
        <v>0</v>
      </c>
      <c r="H990" s="78">
        <f t="shared" si="15"/>
        <v>0</v>
      </c>
    </row>
    <row r="991" spans="1:8" hidden="1" x14ac:dyDescent="0.35">
      <c r="A991" s="57" t="s">
        <v>2470</v>
      </c>
      <c r="B991" s="57" t="s">
        <v>2473</v>
      </c>
      <c r="C991" s="57" t="s">
        <v>2428</v>
      </c>
      <c r="D991" s="68">
        <v>57273.617688417777</v>
      </c>
      <c r="E991" s="57" t="s">
        <v>2429</v>
      </c>
      <c r="F991" s="62" t="str">
        <f>INDEX('Crosswalk Particulates'!$B:$B,MATCH('2017 EPA Data'!A991,'Crosswalk Particulates'!$A:$A,0))</f>
        <v>process-waste-industry</v>
      </c>
      <c r="G991" s="66">
        <f>INDEX('Crosswalk Particulates'!$E:$E,MATCH('2017 EPA Data'!$B991,'Crosswalk Particulates'!$D:$D,0))</f>
        <v>0</v>
      </c>
      <c r="H991" s="78">
        <f t="shared" si="15"/>
        <v>0</v>
      </c>
    </row>
    <row r="992" spans="1:8" hidden="1" x14ac:dyDescent="0.35">
      <c r="A992" s="57" t="s">
        <v>2438</v>
      </c>
      <c r="B992" s="57" t="s">
        <v>2521</v>
      </c>
      <c r="C992" s="57" t="s">
        <v>2468</v>
      </c>
      <c r="D992" s="68">
        <v>57257.784560708926</v>
      </c>
      <c r="E992" s="57" t="s">
        <v>2433</v>
      </c>
      <c r="F992" s="62" t="str">
        <f>INDEX('Crosswalk Particulates'!$B:$B,MATCH('2017 EPA Data'!A992,'Crosswalk Particulates'!$A:$A,0))</f>
        <v>Transportation Sector</v>
      </c>
      <c r="G992" s="66" t="str">
        <f>INDEX('Crosswalk Particulates'!$E:$E,MATCH('2017 EPA Data'!$B992,'Crosswalk Particulates'!$D:$D,0))</f>
        <v>PM25</v>
      </c>
      <c r="H992" s="78">
        <f t="shared" si="15"/>
        <v>51943450173.462029</v>
      </c>
    </row>
    <row r="993" spans="1:8" hidden="1" x14ac:dyDescent="0.35">
      <c r="A993" s="57" t="s">
        <v>2489</v>
      </c>
      <c r="B993" s="57" t="s">
        <v>2614</v>
      </c>
      <c r="C993" s="57" t="s">
        <v>2428</v>
      </c>
      <c r="D993" s="68">
        <v>57131.334746034045</v>
      </c>
      <c r="E993" s="57" t="s">
        <v>2429</v>
      </c>
      <c r="F993" s="62" t="str">
        <f>INDEX('Crosswalk Particulates'!$B:$B,MATCH('2017 EPA Data'!A993,'Crosswalk Particulates'!$A:$A,0))</f>
        <v>process-chemicals-industry</v>
      </c>
      <c r="G993" s="66">
        <f>INDEX('Crosswalk Particulates'!$E:$E,MATCH('2017 EPA Data'!$B993,'Crosswalk Particulates'!$D:$D,0))</f>
        <v>0</v>
      </c>
      <c r="H993" s="78">
        <f t="shared" si="15"/>
        <v>0</v>
      </c>
    </row>
    <row r="994" spans="1:8" hidden="1" x14ac:dyDescent="0.35">
      <c r="A994" s="57" t="s">
        <v>2438</v>
      </c>
      <c r="B994" s="57" t="s">
        <v>2623</v>
      </c>
      <c r="D994" s="68">
        <v>56833.85440062952</v>
      </c>
      <c r="E994" s="57" t="s">
        <v>2433</v>
      </c>
      <c r="F994" s="62" t="str">
        <f>INDEX('Crosswalk Particulates'!$B:$B,MATCH('2017 EPA Data'!A994,'Crosswalk Particulates'!$A:$A,0))</f>
        <v>Transportation Sector</v>
      </c>
      <c r="G994" s="66">
        <f>INDEX('Crosswalk Particulates'!$E:$E,MATCH('2017 EPA Data'!$B994,'Crosswalk Particulates'!$D:$D,0))</f>
        <v>0</v>
      </c>
      <c r="H994" s="78">
        <f t="shared" si="15"/>
        <v>51558866744.046165</v>
      </c>
    </row>
    <row r="995" spans="1:8" hidden="1" x14ac:dyDescent="0.35">
      <c r="A995" s="57" t="s">
        <v>2511</v>
      </c>
      <c r="B995" s="57" t="s">
        <v>2482</v>
      </c>
      <c r="C995" s="57" t="s">
        <v>2428</v>
      </c>
      <c r="D995" s="68">
        <v>56447.996347699998</v>
      </c>
      <c r="E995" s="57" t="s">
        <v>2429</v>
      </c>
      <c r="F995" s="62" t="str">
        <f>INDEX('Crosswalk Particulates'!$B:$B,MATCH('2017 EPA Data'!A995,'Crosswalk Particulates'!$A:$A,0))</f>
        <v>industry-fuel-biomass</v>
      </c>
      <c r="G995" s="66">
        <f>INDEX('Crosswalk Particulates'!$E:$E,MATCH('2017 EPA Data'!$B995,'Crosswalk Particulates'!$D:$D,0))</f>
        <v>0</v>
      </c>
      <c r="H995" s="78">
        <f t="shared" si="15"/>
        <v>0</v>
      </c>
    </row>
    <row r="996" spans="1:8" hidden="1" x14ac:dyDescent="0.35">
      <c r="A996" s="57" t="s">
        <v>2430</v>
      </c>
      <c r="B996" s="57" t="s">
        <v>2625</v>
      </c>
      <c r="C996" s="57" t="s">
        <v>2428</v>
      </c>
      <c r="D996" s="68">
        <v>55865.584911948012</v>
      </c>
      <c r="E996" s="57" t="s">
        <v>2429</v>
      </c>
      <c r="F996" s="62" t="str">
        <f>INDEX('Crosswalk Particulates'!$B:$B,MATCH('2017 EPA Data'!A996,'Crosswalk Particulates'!$A:$A,0))</f>
        <v>process-other-industry</v>
      </c>
      <c r="G996" s="66">
        <f>INDEX('Crosswalk Particulates'!$E:$E,MATCH('2017 EPA Data'!$B996,'Crosswalk Particulates'!$D:$D,0))</f>
        <v>0</v>
      </c>
      <c r="H996" s="78">
        <f t="shared" si="15"/>
        <v>0</v>
      </c>
    </row>
    <row r="997" spans="1:8" hidden="1" x14ac:dyDescent="0.35">
      <c r="A997" s="57" t="s">
        <v>2540</v>
      </c>
      <c r="B997" s="57" t="s">
        <v>2446</v>
      </c>
      <c r="C997" s="57" t="s">
        <v>2428</v>
      </c>
      <c r="D997" s="68">
        <v>55742.533313280212</v>
      </c>
      <c r="E997" s="57" t="s">
        <v>2429</v>
      </c>
      <c r="F997" s="62" t="str">
        <f>INDEX('Crosswalk Particulates'!$B:$B,MATCH('2017 EPA Data'!A997,'Crosswalk Particulates'!$A:$A,0))</f>
        <v>industry-fuel-oil</v>
      </c>
      <c r="G997" s="66">
        <f>INDEX('Crosswalk Particulates'!$E:$E,MATCH('2017 EPA Data'!$B997,'Crosswalk Particulates'!$D:$D,0))</f>
        <v>0</v>
      </c>
      <c r="H997" s="78">
        <f t="shared" si="15"/>
        <v>0</v>
      </c>
    </row>
    <row r="998" spans="1:8" hidden="1" x14ac:dyDescent="0.35">
      <c r="A998" s="57" t="s">
        <v>2449</v>
      </c>
      <c r="B998" s="57" t="s">
        <v>2485</v>
      </c>
      <c r="C998" s="57" t="s">
        <v>2428</v>
      </c>
      <c r="D998" s="68">
        <v>55554.969053350003</v>
      </c>
      <c r="E998" s="57" t="s">
        <v>2429</v>
      </c>
      <c r="F998" s="62" t="str">
        <f>INDEX('Crosswalk Particulates'!$B:$B,MATCH('2017 EPA Data'!A998,'Crosswalk Particulates'!$A:$A,0))</f>
        <v>process-other-industry</v>
      </c>
      <c r="G998" s="66">
        <f>INDEX('Crosswalk Particulates'!$E:$E,MATCH('2017 EPA Data'!$B998,'Crosswalk Particulates'!$D:$D,0))</f>
        <v>0</v>
      </c>
      <c r="H998" s="78">
        <f t="shared" si="15"/>
        <v>0</v>
      </c>
    </row>
    <row r="999" spans="1:8" hidden="1" x14ac:dyDescent="0.35">
      <c r="A999" s="57" t="s">
        <v>2462</v>
      </c>
      <c r="B999" s="57" t="s">
        <v>2448</v>
      </c>
      <c r="C999" s="57" t="s">
        <v>2428</v>
      </c>
      <c r="D999" s="68">
        <v>54963.142249390476</v>
      </c>
      <c r="E999" s="57" t="s">
        <v>2429</v>
      </c>
      <c r="F999" s="62" t="str">
        <f>INDEX('Crosswalk Particulates'!$B:$B,MATCH('2017 EPA Data'!A999,'Crosswalk Particulates'!$A:$A,0))</f>
        <v>industry-fuel-natural gas</v>
      </c>
      <c r="G999" s="66">
        <f>INDEX('Crosswalk Particulates'!$E:$E,MATCH('2017 EPA Data'!$B999,'Crosswalk Particulates'!$D:$D,0))</f>
        <v>0</v>
      </c>
      <c r="H999" s="78">
        <f t="shared" si="15"/>
        <v>0</v>
      </c>
    </row>
    <row r="1000" spans="1:8" hidden="1" x14ac:dyDescent="0.35">
      <c r="A1000" s="57" t="s">
        <v>2476</v>
      </c>
      <c r="B1000" s="57" t="s">
        <v>2626</v>
      </c>
      <c r="C1000" s="57" t="s">
        <v>2428</v>
      </c>
      <c r="D1000" s="68">
        <v>54930.134991999999</v>
      </c>
      <c r="E1000" s="57" t="s">
        <v>2429</v>
      </c>
      <c r="F1000" s="62" t="str">
        <f>INDEX('Crosswalk Particulates'!$B:$B,MATCH('2017 EPA Data'!A1000,'Crosswalk Particulates'!$A:$A,0))</f>
        <v>Electricity Sector</v>
      </c>
      <c r="G1000" s="66">
        <f>INDEX('Crosswalk Particulates'!$E:$E,MATCH('2017 EPA Data'!$B1000,'Crosswalk Particulates'!$D:$D,0))</f>
        <v>0</v>
      </c>
      <c r="H1000" s="78">
        <f t="shared" si="15"/>
        <v>0</v>
      </c>
    </row>
    <row r="1001" spans="1:8" hidden="1" x14ac:dyDescent="0.35">
      <c r="A1001" s="57" t="s">
        <v>2560</v>
      </c>
      <c r="B1001" s="57" t="s">
        <v>2520</v>
      </c>
      <c r="C1001" s="57" t="s">
        <v>2468</v>
      </c>
      <c r="D1001" s="68">
        <v>54609.667205633647</v>
      </c>
      <c r="E1001" s="57" t="s">
        <v>2433</v>
      </c>
      <c r="F1001" s="62" t="str">
        <f>INDEX('Crosswalk Particulates'!$B:$B,MATCH('2017 EPA Data'!A1001,'Crosswalk Particulates'!$A:$A,0))</f>
        <v>Electricity Sector</v>
      </c>
      <c r="G1001" s="66" t="str">
        <f>INDEX('Crosswalk Particulates'!$E:$E,MATCH('2017 EPA Data'!$B1001,'Crosswalk Particulates'!$D:$D,0))</f>
        <v>NOX</v>
      </c>
      <c r="H1001" s="78">
        <f t="shared" si="15"/>
        <v>49541115662.23082</v>
      </c>
    </row>
    <row r="1002" spans="1:8" hidden="1" x14ac:dyDescent="0.35">
      <c r="A1002" s="57" t="s">
        <v>2460</v>
      </c>
      <c r="B1002" s="57" t="s">
        <v>2586</v>
      </c>
      <c r="C1002" s="57" t="s">
        <v>2428</v>
      </c>
      <c r="D1002" s="68">
        <v>54438.662871441389</v>
      </c>
      <c r="E1002" s="57" t="s">
        <v>2429</v>
      </c>
      <c r="F1002" s="62" t="str">
        <f>INDEX('Crosswalk Particulates'!$B:$B,MATCH('2017 EPA Data'!A1002,'Crosswalk Particulates'!$A:$A,0))</f>
        <v>Residential Buildings Sector</v>
      </c>
      <c r="G1002" s="66">
        <f>INDEX('Crosswalk Particulates'!$E:$E,MATCH('2017 EPA Data'!$B1002,'Crosswalk Particulates'!$D:$D,0))</f>
        <v>0</v>
      </c>
      <c r="H1002" s="78">
        <f t="shared" si="15"/>
        <v>0</v>
      </c>
    </row>
    <row r="1003" spans="1:8" hidden="1" x14ac:dyDescent="0.35">
      <c r="A1003" s="57" t="s">
        <v>2529</v>
      </c>
      <c r="B1003" s="57" t="s">
        <v>2427</v>
      </c>
      <c r="C1003" s="57" t="s">
        <v>2428</v>
      </c>
      <c r="D1003" s="68">
        <v>54360</v>
      </c>
      <c r="E1003" s="57" t="s">
        <v>2429</v>
      </c>
      <c r="F1003" s="62" t="str">
        <f>INDEX('Crosswalk Particulates'!$B:$B,MATCH('2017 EPA Data'!A1003,'Crosswalk Particulates'!$A:$A,0))</f>
        <v>Other-EPA</v>
      </c>
      <c r="G1003" s="66">
        <f>INDEX('Crosswalk Particulates'!$E:$E,MATCH('2017 EPA Data'!$B1003,'Crosswalk Particulates'!$D:$D,0))</f>
        <v>0</v>
      </c>
      <c r="H1003" s="78">
        <f t="shared" si="15"/>
        <v>0</v>
      </c>
    </row>
    <row r="1004" spans="1:8" hidden="1" x14ac:dyDescent="0.35">
      <c r="A1004" s="57" t="s">
        <v>2503</v>
      </c>
      <c r="B1004" s="57" t="s">
        <v>2486</v>
      </c>
      <c r="C1004" s="57" t="s">
        <v>2428</v>
      </c>
      <c r="D1004" s="68">
        <v>54286.600897999997</v>
      </c>
      <c r="E1004" s="57" t="s">
        <v>2429</v>
      </c>
      <c r="F1004" s="62" t="str">
        <f>INDEX('Crosswalk Particulates'!$B:$B,MATCH('2017 EPA Data'!A1004,'Crosswalk Particulates'!$A:$A,0))</f>
        <v>process-ngps-industry</v>
      </c>
      <c r="G1004" s="66">
        <f>INDEX('Crosswalk Particulates'!$E:$E,MATCH('2017 EPA Data'!$B1004,'Crosswalk Particulates'!$D:$D,0))</f>
        <v>0</v>
      </c>
      <c r="H1004" s="78">
        <f t="shared" si="15"/>
        <v>0</v>
      </c>
    </row>
    <row r="1005" spans="1:8" hidden="1" x14ac:dyDescent="0.35">
      <c r="A1005" s="57" t="s">
        <v>2461</v>
      </c>
      <c r="B1005" s="57" t="s">
        <v>2614</v>
      </c>
      <c r="C1005" s="57" t="s">
        <v>2428</v>
      </c>
      <c r="D1005" s="68">
        <v>54212.929565817998</v>
      </c>
      <c r="E1005" s="57" t="s">
        <v>2429</v>
      </c>
      <c r="F1005" s="62" t="str">
        <f>INDEX('Crosswalk Particulates'!$B:$B,MATCH('2017 EPA Data'!A1005,'Crosswalk Particulates'!$A:$A,0))</f>
        <v>process-other-industry</v>
      </c>
      <c r="G1005" s="66">
        <f>INDEX('Crosswalk Particulates'!$E:$E,MATCH('2017 EPA Data'!$B1005,'Crosswalk Particulates'!$D:$D,0))</f>
        <v>0</v>
      </c>
      <c r="H1005" s="78">
        <f t="shared" si="15"/>
        <v>0</v>
      </c>
    </row>
    <row r="1006" spans="1:8" hidden="1" x14ac:dyDescent="0.35">
      <c r="A1006" s="57" t="s">
        <v>2530</v>
      </c>
      <c r="B1006" s="57" t="s">
        <v>2448</v>
      </c>
      <c r="C1006" s="57" t="s">
        <v>2428</v>
      </c>
      <c r="D1006" s="68">
        <v>54204.346319383003</v>
      </c>
      <c r="E1006" s="57" t="s">
        <v>2429</v>
      </c>
      <c r="F1006" s="62" t="str">
        <f>INDEX('Crosswalk Particulates'!$B:$B,MATCH('2017 EPA Data'!A1006,'Crosswalk Particulates'!$A:$A,0))</f>
        <v>process-iron and steel-industry</v>
      </c>
      <c r="G1006" s="66">
        <f>INDEX('Crosswalk Particulates'!$E:$E,MATCH('2017 EPA Data'!$B1006,'Crosswalk Particulates'!$D:$D,0))</f>
        <v>0</v>
      </c>
      <c r="H1006" s="78">
        <f t="shared" si="15"/>
        <v>0</v>
      </c>
    </row>
    <row r="1007" spans="1:8" hidden="1" x14ac:dyDescent="0.35">
      <c r="A1007" s="57" t="s">
        <v>2430</v>
      </c>
      <c r="B1007" s="57" t="s">
        <v>2612</v>
      </c>
      <c r="C1007" s="57" t="s">
        <v>2428</v>
      </c>
      <c r="D1007" s="68">
        <v>53937.206412113577</v>
      </c>
      <c r="E1007" s="57" t="s">
        <v>2429</v>
      </c>
      <c r="F1007" s="62" t="str">
        <f>INDEX('Crosswalk Particulates'!$B:$B,MATCH('2017 EPA Data'!A1007,'Crosswalk Particulates'!$A:$A,0))</f>
        <v>process-other-industry</v>
      </c>
      <c r="G1007" s="66">
        <f>INDEX('Crosswalk Particulates'!$E:$E,MATCH('2017 EPA Data'!$B1007,'Crosswalk Particulates'!$D:$D,0))</f>
        <v>0</v>
      </c>
      <c r="H1007" s="78">
        <f t="shared" si="15"/>
        <v>0</v>
      </c>
    </row>
    <row r="1008" spans="1:8" hidden="1" x14ac:dyDescent="0.35">
      <c r="A1008" s="57" t="s">
        <v>2430</v>
      </c>
      <c r="B1008" s="57" t="s">
        <v>2595</v>
      </c>
      <c r="C1008" s="57" t="s">
        <v>2428</v>
      </c>
      <c r="D1008" s="68">
        <v>53912.367901780599</v>
      </c>
      <c r="E1008" s="57" t="s">
        <v>2429</v>
      </c>
      <c r="F1008" s="62" t="str">
        <f>INDEX('Crosswalk Particulates'!$B:$B,MATCH('2017 EPA Data'!A1008,'Crosswalk Particulates'!$A:$A,0))</f>
        <v>process-other-industry</v>
      </c>
      <c r="G1008" s="66">
        <f>INDEX('Crosswalk Particulates'!$E:$E,MATCH('2017 EPA Data'!$B1008,'Crosswalk Particulates'!$D:$D,0))</f>
        <v>0</v>
      </c>
      <c r="H1008" s="78">
        <f t="shared" si="15"/>
        <v>0</v>
      </c>
    </row>
    <row r="1009" spans="1:8" hidden="1" x14ac:dyDescent="0.35">
      <c r="A1009" s="57" t="s">
        <v>2437</v>
      </c>
      <c r="B1009" s="57" t="s">
        <v>2627</v>
      </c>
      <c r="D1009" s="68">
        <v>53463.307214947701</v>
      </c>
      <c r="E1009" s="57" t="s">
        <v>2433</v>
      </c>
      <c r="F1009" s="62" t="str">
        <f>INDEX('Crosswalk Particulates'!$B:$B,MATCH('2017 EPA Data'!A1009,'Crosswalk Particulates'!$A:$A,0))</f>
        <v>Other-EPA</v>
      </c>
      <c r="G1009" s="66" t="str">
        <f>INDEX('Crosswalk Particulates'!$E:$E,MATCH('2017 EPA Data'!$B1009,'Crosswalk Particulates'!$D:$D,0))</f>
        <v>BC</v>
      </c>
      <c r="H1009" s="78">
        <f t="shared" si="15"/>
        <v>48501154135.359116</v>
      </c>
    </row>
    <row r="1010" spans="1:8" hidden="1" x14ac:dyDescent="0.35">
      <c r="A1010" s="57" t="s">
        <v>2513</v>
      </c>
      <c r="B1010" s="57" t="s">
        <v>2574</v>
      </c>
      <c r="C1010" s="57" t="s">
        <v>2428</v>
      </c>
      <c r="D1010" s="68">
        <v>53433.358035244841</v>
      </c>
      <c r="E1010" s="57" t="s">
        <v>2429</v>
      </c>
      <c r="F1010" s="62" t="str">
        <f>INDEX('Crosswalk Particulates'!$B:$B,MATCH('2017 EPA Data'!A1010,'Crosswalk Particulates'!$A:$A,0))</f>
        <v>process-other-industry</v>
      </c>
      <c r="G1010" s="66">
        <f>INDEX('Crosswalk Particulates'!$E:$E,MATCH('2017 EPA Data'!$B1010,'Crosswalk Particulates'!$D:$D,0))</f>
        <v>0</v>
      </c>
      <c r="H1010" s="78">
        <f t="shared" si="15"/>
        <v>0</v>
      </c>
    </row>
    <row r="1011" spans="1:8" hidden="1" x14ac:dyDescent="0.35">
      <c r="A1011" s="57" t="s">
        <v>2540</v>
      </c>
      <c r="B1011" s="57" t="s">
        <v>2491</v>
      </c>
      <c r="C1011" s="57" t="s">
        <v>2428</v>
      </c>
      <c r="D1011" s="68">
        <v>53426.318408794134</v>
      </c>
      <c r="E1011" s="57" t="s">
        <v>2429</v>
      </c>
      <c r="F1011" s="62" t="str">
        <f>INDEX('Crosswalk Particulates'!$B:$B,MATCH('2017 EPA Data'!A1011,'Crosswalk Particulates'!$A:$A,0))</f>
        <v>industry-fuel-oil</v>
      </c>
      <c r="G1011" s="66">
        <f>INDEX('Crosswalk Particulates'!$E:$E,MATCH('2017 EPA Data'!$B1011,'Crosswalk Particulates'!$D:$D,0))</f>
        <v>0</v>
      </c>
      <c r="H1011" s="78">
        <f t="shared" si="15"/>
        <v>0</v>
      </c>
    </row>
    <row r="1012" spans="1:8" hidden="1" x14ac:dyDescent="0.35">
      <c r="A1012" s="57" t="s">
        <v>2513</v>
      </c>
      <c r="B1012" s="57" t="s">
        <v>2526</v>
      </c>
      <c r="C1012" s="57" t="s">
        <v>2468</v>
      </c>
      <c r="D1012" s="68">
        <v>53397.472587771401</v>
      </c>
      <c r="E1012" s="57" t="s">
        <v>2433</v>
      </c>
      <c r="F1012" s="62" t="str">
        <f>INDEX('Crosswalk Particulates'!$B:$B,MATCH('2017 EPA Data'!A1012,'Crosswalk Particulates'!$A:$A,0))</f>
        <v>process-other-industry</v>
      </c>
      <c r="G1012" s="66" t="str">
        <f>INDEX('Crosswalk Particulates'!$E:$E,MATCH('2017 EPA Data'!$B1012,'Crosswalk Particulates'!$D:$D,0))</f>
        <v>SOx</v>
      </c>
      <c r="H1012" s="78">
        <f t="shared" si="15"/>
        <v>48441429895.194092</v>
      </c>
    </row>
    <row r="1013" spans="1:8" hidden="1" x14ac:dyDescent="0.35">
      <c r="A1013" s="57" t="s">
        <v>2513</v>
      </c>
      <c r="B1013" s="57" t="s">
        <v>2469</v>
      </c>
      <c r="C1013" s="57" t="s">
        <v>2428</v>
      </c>
      <c r="D1013" s="68">
        <v>53314.162118660002</v>
      </c>
      <c r="E1013" s="57" t="s">
        <v>2429</v>
      </c>
      <c r="F1013" s="62" t="str">
        <f>INDEX('Crosswalk Particulates'!$B:$B,MATCH('2017 EPA Data'!A1013,'Crosswalk Particulates'!$A:$A,0))</f>
        <v>process-other-industry</v>
      </c>
      <c r="G1013" s="66">
        <f>INDEX('Crosswalk Particulates'!$E:$E,MATCH('2017 EPA Data'!$B1013,'Crosswalk Particulates'!$D:$D,0))</f>
        <v>0</v>
      </c>
      <c r="H1013" s="78">
        <f t="shared" si="15"/>
        <v>0</v>
      </c>
    </row>
    <row r="1014" spans="1:8" hidden="1" x14ac:dyDescent="0.35">
      <c r="A1014" s="57" t="s">
        <v>2493</v>
      </c>
      <c r="B1014" s="57" t="s">
        <v>2439</v>
      </c>
      <c r="C1014" s="57" t="s">
        <v>2428</v>
      </c>
      <c r="D1014" s="68">
        <v>53168.325327819504</v>
      </c>
      <c r="E1014" s="57" t="s">
        <v>2429</v>
      </c>
      <c r="F1014" s="62" t="str">
        <f>INDEX('Crosswalk Particulates'!$B:$B,MATCH('2017 EPA Data'!A1014,'Crosswalk Particulates'!$A:$A,0))</f>
        <v>Commercial Buildings Sector</v>
      </c>
      <c r="G1014" s="66">
        <f>INDEX('Crosswalk Particulates'!$E:$E,MATCH('2017 EPA Data'!$B1014,'Crosswalk Particulates'!$D:$D,0))</f>
        <v>0</v>
      </c>
      <c r="H1014" s="78">
        <f t="shared" si="15"/>
        <v>0</v>
      </c>
    </row>
    <row r="1015" spans="1:8" hidden="1" x14ac:dyDescent="0.35">
      <c r="A1015" s="57" t="s">
        <v>2518</v>
      </c>
      <c r="B1015" s="57" t="s">
        <v>2454</v>
      </c>
      <c r="C1015" s="57" t="s">
        <v>2428</v>
      </c>
      <c r="D1015" s="68">
        <v>53112.111748000003</v>
      </c>
      <c r="E1015" s="57" t="s">
        <v>2429</v>
      </c>
      <c r="F1015" s="62" t="str">
        <f>INDEX('Crosswalk Particulates'!$B:$B,MATCH('2017 EPA Data'!A1015,'Crosswalk Particulates'!$A:$A,0))</f>
        <v>process-cement-industry</v>
      </c>
      <c r="G1015" s="66">
        <f>INDEX('Crosswalk Particulates'!$E:$E,MATCH('2017 EPA Data'!$B1015,'Crosswalk Particulates'!$D:$D,0))</f>
        <v>0</v>
      </c>
      <c r="H1015" s="78">
        <f t="shared" si="15"/>
        <v>0</v>
      </c>
    </row>
    <row r="1016" spans="1:8" hidden="1" x14ac:dyDescent="0.35">
      <c r="A1016" s="57" t="s">
        <v>2503</v>
      </c>
      <c r="B1016" s="57" t="s">
        <v>2482</v>
      </c>
      <c r="C1016" s="57" t="s">
        <v>2428</v>
      </c>
      <c r="D1016" s="68">
        <v>52958.508829999999</v>
      </c>
      <c r="E1016" s="57" t="s">
        <v>2429</v>
      </c>
      <c r="F1016" s="62" t="str">
        <f>INDEX('Crosswalk Particulates'!$B:$B,MATCH('2017 EPA Data'!A1016,'Crosswalk Particulates'!$A:$A,0))</f>
        <v>process-ngps-industry</v>
      </c>
      <c r="G1016" s="66">
        <f>INDEX('Crosswalk Particulates'!$E:$E,MATCH('2017 EPA Data'!$B1016,'Crosswalk Particulates'!$D:$D,0))</f>
        <v>0</v>
      </c>
      <c r="H1016" s="78">
        <f t="shared" si="15"/>
        <v>0</v>
      </c>
    </row>
    <row r="1017" spans="1:8" hidden="1" x14ac:dyDescent="0.35">
      <c r="A1017" s="57" t="s">
        <v>2489</v>
      </c>
      <c r="B1017" s="57" t="s">
        <v>2584</v>
      </c>
      <c r="C1017" s="57" t="s">
        <v>2428</v>
      </c>
      <c r="D1017" s="68">
        <v>52691.473899999997</v>
      </c>
      <c r="E1017" s="57" t="s">
        <v>2429</v>
      </c>
      <c r="F1017" s="62" t="str">
        <f>INDEX('Crosswalk Particulates'!$B:$B,MATCH('2017 EPA Data'!A1017,'Crosswalk Particulates'!$A:$A,0))</f>
        <v>process-chemicals-industry</v>
      </c>
      <c r="G1017" s="66">
        <f>INDEX('Crosswalk Particulates'!$E:$E,MATCH('2017 EPA Data'!$B1017,'Crosswalk Particulates'!$D:$D,0))</f>
        <v>0</v>
      </c>
      <c r="H1017" s="78">
        <f t="shared" si="15"/>
        <v>0</v>
      </c>
    </row>
    <row r="1018" spans="1:8" hidden="1" x14ac:dyDescent="0.35">
      <c r="A1018" s="57" t="s">
        <v>2462</v>
      </c>
      <c r="B1018" s="57" t="s">
        <v>2509</v>
      </c>
      <c r="C1018" s="57" t="s">
        <v>2428</v>
      </c>
      <c r="D1018" s="68">
        <v>52388.94844</v>
      </c>
      <c r="E1018" s="57" t="s">
        <v>2429</v>
      </c>
      <c r="F1018" s="62" t="str">
        <f>INDEX('Crosswalk Particulates'!$B:$B,MATCH('2017 EPA Data'!A1018,'Crosswalk Particulates'!$A:$A,0))</f>
        <v>industry-fuel-natural gas</v>
      </c>
      <c r="G1018" s="66">
        <f>INDEX('Crosswalk Particulates'!$E:$E,MATCH('2017 EPA Data'!$B1018,'Crosswalk Particulates'!$D:$D,0))</f>
        <v>0</v>
      </c>
      <c r="H1018" s="78">
        <f t="shared" si="15"/>
        <v>0</v>
      </c>
    </row>
    <row r="1019" spans="1:8" hidden="1" x14ac:dyDescent="0.35">
      <c r="A1019" s="57" t="s">
        <v>2430</v>
      </c>
      <c r="B1019" s="57" t="s">
        <v>2584</v>
      </c>
      <c r="C1019" s="57" t="s">
        <v>2428</v>
      </c>
      <c r="D1019" s="68">
        <v>52153.3289726574</v>
      </c>
      <c r="E1019" s="57" t="s">
        <v>2429</v>
      </c>
      <c r="F1019" s="62" t="str">
        <f>INDEX('Crosswalk Particulates'!$B:$B,MATCH('2017 EPA Data'!A1019,'Crosswalk Particulates'!$A:$A,0))</f>
        <v>process-other-industry</v>
      </c>
      <c r="G1019" s="66">
        <f>INDEX('Crosswalk Particulates'!$E:$E,MATCH('2017 EPA Data'!$B1019,'Crosswalk Particulates'!$D:$D,0))</f>
        <v>0</v>
      </c>
      <c r="H1019" s="78">
        <f t="shared" si="15"/>
        <v>0</v>
      </c>
    </row>
    <row r="1020" spans="1:8" hidden="1" x14ac:dyDescent="0.35">
      <c r="A1020" s="57" t="s">
        <v>2438</v>
      </c>
      <c r="B1020" s="57" t="s">
        <v>2548</v>
      </c>
      <c r="C1020" s="57" t="s">
        <v>2428</v>
      </c>
      <c r="D1020" s="68">
        <v>51822.876700894994</v>
      </c>
      <c r="E1020" s="57" t="s">
        <v>2429</v>
      </c>
      <c r="F1020" s="62" t="str">
        <f>INDEX('Crosswalk Particulates'!$B:$B,MATCH('2017 EPA Data'!A1020,'Crosswalk Particulates'!$A:$A,0))</f>
        <v>Transportation Sector</v>
      </c>
      <c r="G1020" s="66">
        <f>INDEX('Crosswalk Particulates'!$E:$E,MATCH('2017 EPA Data'!$B1020,'Crosswalk Particulates'!$D:$D,0))</f>
        <v>0</v>
      </c>
      <c r="H1020" s="78">
        <f t="shared" si="15"/>
        <v>0</v>
      </c>
    </row>
    <row r="1021" spans="1:8" hidden="1" x14ac:dyDescent="0.35">
      <c r="A1021" s="57" t="s">
        <v>2503</v>
      </c>
      <c r="B1021" s="57" t="s">
        <v>2467</v>
      </c>
      <c r="C1021" s="57" t="s">
        <v>2468</v>
      </c>
      <c r="D1021" s="68">
        <v>51718.553765772594</v>
      </c>
      <c r="E1021" s="57" t="s">
        <v>2433</v>
      </c>
      <c r="F1021" s="62" t="str">
        <f>INDEX('Crosswalk Particulates'!$B:$B,MATCH('2017 EPA Data'!A1021,'Crosswalk Particulates'!$A:$A,0))</f>
        <v>process-ngps-industry</v>
      </c>
      <c r="G1021" s="66" t="str">
        <f>INDEX('Crosswalk Particulates'!$E:$E,MATCH('2017 EPA Data'!$B1021,'Crosswalk Particulates'!$D:$D,0))</f>
        <v>VOC</v>
      </c>
      <c r="H1021" s="78">
        <f t="shared" si="15"/>
        <v>46918338548.840706</v>
      </c>
    </row>
    <row r="1022" spans="1:8" hidden="1" x14ac:dyDescent="0.35">
      <c r="A1022" s="57" t="s">
        <v>2503</v>
      </c>
      <c r="B1022" s="57" t="s">
        <v>2612</v>
      </c>
      <c r="C1022" s="57" t="s">
        <v>2428</v>
      </c>
      <c r="D1022" s="68">
        <v>51665.147699130022</v>
      </c>
      <c r="E1022" s="57" t="s">
        <v>2429</v>
      </c>
      <c r="F1022" s="62" t="str">
        <f>INDEX('Crosswalk Particulates'!$B:$B,MATCH('2017 EPA Data'!A1022,'Crosswalk Particulates'!$A:$A,0))</f>
        <v>process-ngps-industry</v>
      </c>
      <c r="G1022" s="66">
        <f>INDEX('Crosswalk Particulates'!$E:$E,MATCH('2017 EPA Data'!$B1022,'Crosswalk Particulates'!$D:$D,0))</f>
        <v>0</v>
      </c>
      <c r="H1022" s="78">
        <f t="shared" si="15"/>
        <v>0</v>
      </c>
    </row>
    <row r="1023" spans="1:8" hidden="1" x14ac:dyDescent="0.35">
      <c r="A1023" s="57" t="s">
        <v>2470</v>
      </c>
      <c r="B1023" s="57" t="s">
        <v>2624</v>
      </c>
      <c r="C1023" s="57" t="s">
        <v>2428</v>
      </c>
      <c r="D1023" s="68">
        <v>51538.674910593611</v>
      </c>
      <c r="E1023" s="57" t="s">
        <v>2429</v>
      </c>
      <c r="F1023" s="62" t="str">
        <f>INDEX('Crosswalk Particulates'!$B:$B,MATCH('2017 EPA Data'!A1023,'Crosswalk Particulates'!$A:$A,0))</f>
        <v>process-waste-industry</v>
      </c>
      <c r="G1023" s="66">
        <f>INDEX('Crosswalk Particulates'!$E:$E,MATCH('2017 EPA Data'!$B1023,'Crosswalk Particulates'!$D:$D,0))</f>
        <v>0</v>
      </c>
      <c r="H1023" s="78">
        <f t="shared" si="15"/>
        <v>0</v>
      </c>
    </row>
    <row r="1024" spans="1:8" hidden="1" x14ac:dyDescent="0.35">
      <c r="A1024" s="57" t="s">
        <v>2518</v>
      </c>
      <c r="B1024" s="57" t="s">
        <v>2448</v>
      </c>
      <c r="C1024" s="57" t="s">
        <v>2428</v>
      </c>
      <c r="D1024" s="68">
        <v>51356.069342100003</v>
      </c>
      <c r="E1024" s="57" t="s">
        <v>2429</v>
      </c>
      <c r="F1024" s="62" t="str">
        <f>INDEX('Crosswalk Particulates'!$B:$B,MATCH('2017 EPA Data'!A1024,'Crosswalk Particulates'!$A:$A,0))</f>
        <v>process-cement-industry</v>
      </c>
      <c r="G1024" s="66">
        <f>INDEX('Crosswalk Particulates'!$E:$E,MATCH('2017 EPA Data'!$B1024,'Crosswalk Particulates'!$D:$D,0))</f>
        <v>0</v>
      </c>
      <c r="H1024" s="78">
        <f t="shared" si="15"/>
        <v>0</v>
      </c>
    </row>
    <row r="1025" spans="1:8" hidden="1" x14ac:dyDescent="0.35">
      <c r="A1025" s="57" t="s">
        <v>2530</v>
      </c>
      <c r="B1025" s="57" t="s">
        <v>2469</v>
      </c>
      <c r="C1025" s="57" t="s">
        <v>2428</v>
      </c>
      <c r="D1025" s="68">
        <v>51323.924279999999</v>
      </c>
      <c r="E1025" s="57" t="s">
        <v>2429</v>
      </c>
      <c r="F1025" s="62" t="str">
        <f>INDEX('Crosswalk Particulates'!$B:$B,MATCH('2017 EPA Data'!A1025,'Crosswalk Particulates'!$A:$A,0))</f>
        <v>process-iron and steel-industry</v>
      </c>
      <c r="G1025" s="66">
        <f>INDEX('Crosswalk Particulates'!$E:$E,MATCH('2017 EPA Data'!$B1025,'Crosswalk Particulates'!$D:$D,0))</f>
        <v>0</v>
      </c>
      <c r="H1025" s="78">
        <f t="shared" si="15"/>
        <v>0</v>
      </c>
    </row>
    <row r="1026" spans="1:8" hidden="1" x14ac:dyDescent="0.35">
      <c r="A1026" s="57" t="s">
        <v>2449</v>
      </c>
      <c r="B1026" s="57" t="s">
        <v>2490</v>
      </c>
      <c r="C1026" s="57" t="s">
        <v>2428</v>
      </c>
      <c r="D1026" s="68">
        <v>51253.657942999998</v>
      </c>
      <c r="E1026" s="57" t="s">
        <v>2429</v>
      </c>
      <c r="F1026" s="62" t="str">
        <f>INDEX('Crosswalk Particulates'!$B:$B,MATCH('2017 EPA Data'!A1026,'Crosswalk Particulates'!$A:$A,0))</f>
        <v>process-other-industry</v>
      </c>
      <c r="G1026" s="66">
        <f>INDEX('Crosswalk Particulates'!$E:$E,MATCH('2017 EPA Data'!$B1026,'Crosswalk Particulates'!$D:$D,0))</f>
        <v>0</v>
      </c>
      <c r="H1026" s="78">
        <f t="shared" si="15"/>
        <v>0</v>
      </c>
    </row>
    <row r="1027" spans="1:8" hidden="1" x14ac:dyDescent="0.35">
      <c r="A1027" s="57" t="s">
        <v>2443</v>
      </c>
      <c r="B1027" s="57" t="s">
        <v>2548</v>
      </c>
      <c r="C1027" s="57" t="s">
        <v>2428</v>
      </c>
      <c r="D1027" s="68">
        <v>51170.005568728979</v>
      </c>
      <c r="E1027" s="57" t="s">
        <v>2429</v>
      </c>
      <c r="F1027" s="62" t="str">
        <f>INDEX('Crosswalk Particulates'!$B:$B,MATCH('2017 EPA Data'!A1027,'Crosswalk Particulates'!$A:$A,0))</f>
        <v>Other-EPA</v>
      </c>
      <c r="G1027" s="66">
        <f>INDEX('Crosswalk Particulates'!$E:$E,MATCH('2017 EPA Data'!$B1027,'Crosswalk Particulates'!$D:$D,0))</f>
        <v>0</v>
      </c>
      <c r="H1027" s="78">
        <f t="shared" si="15"/>
        <v>0</v>
      </c>
    </row>
    <row r="1028" spans="1:8" hidden="1" x14ac:dyDescent="0.35">
      <c r="A1028" s="57" t="s">
        <v>2430</v>
      </c>
      <c r="B1028" s="57" t="s">
        <v>2578</v>
      </c>
      <c r="C1028" s="57" t="s">
        <v>2428</v>
      </c>
      <c r="D1028" s="68">
        <v>51028.913335183403</v>
      </c>
      <c r="E1028" s="57" t="s">
        <v>2429</v>
      </c>
      <c r="F1028" s="62" t="str">
        <f>INDEX('Crosswalk Particulates'!$B:$B,MATCH('2017 EPA Data'!A1028,'Crosswalk Particulates'!$A:$A,0))</f>
        <v>process-other-industry</v>
      </c>
      <c r="G1028" s="66">
        <f>INDEX('Crosswalk Particulates'!$E:$E,MATCH('2017 EPA Data'!$B1028,'Crosswalk Particulates'!$D:$D,0))</f>
        <v>0</v>
      </c>
      <c r="H1028" s="78">
        <f t="shared" ref="H1028:H1091" si="16">IF(E1028="TON",D1028/metricton_to_shortton,0)*10^6</f>
        <v>0</v>
      </c>
    </row>
    <row r="1029" spans="1:8" hidden="1" x14ac:dyDescent="0.35">
      <c r="A1029" s="57" t="s">
        <v>2462</v>
      </c>
      <c r="B1029" s="57" t="s">
        <v>2517</v>
      </c>
      <c r="C1029" s="57" t="s">
        <v>2428</v>
      </c>
      <c r="D1029" s="68">
        <v>50814.837823102716</v>
      </c>
      <c r="E1029" s="57" t="s">
        <v>2429</v>
      </c>
      <c r="F1029" s="62" t="str">
        <f>INDEX('Crosswalk Particulates'!$B:$B,MATCH('2017 EPA Data'!A1029,'Crosswalk Particulates'!$A:$A,0))</f>
        <v>industry-fuel-natural gas</v>
      </c>
      <c r="G1029" s="66">
        <f>INDEX('Crosswalk Particulates'!$E:$E,MATCH('2017 EPA Data'!$B1029,'Crosswalk Particulates'!$D:$D,0))</f>
        <v>0</v>
      </c>
      <c r="H1029" s="78">
        <f t="shared" si="16"/>
        <v>0</v>
      </c>
    </row>
    <row r="1030" spans="1:8" hidden="1" x14ac:dyDescent="0.35">
      <c r="A1030" s="57" t="s">
        <v>2470</v>
      </c>
      <c r="B1030" s="57" t="s">
        <v>2531</v>
      </c>
      <c r="C1030" s="57" t="s">
        <v>2428</v>
      </c>
      <c r="D1030" s="68">
        <v>50627.20216357155</v>
      </c>
      <c r="E1030" s="57" t="s">
        <v>2429</v>
      </c>
      <c r="F1030" s="62" t="str">
        <f>INDEX('Crosswalk Particulates'!$B:$B,MATCH('2017 EPA Data'!A1030,'Crosswalk Particulates'!$A:$A,0))</f>
        <v>process-waste-industry</v>
      </c>
      <c r="G1030" s="66">
        <f>INDEX('Crosswalk Particulates'!$E:$E,MATCH('2017 EPA Data'!$B1030,'Crosswalk Particulates'!$D:$D,0))</f>
        <v>0</v>
      </c>
      <c r="H1030" s="78">
        <f t="shared" si="16"/>
        <v>0</v>
      </c>
    </row>
    <row r="1031" spans="1:8" hidden="1" x14ac:dyDescent="0.35">
      <c r="A1031" s="57" t="s">
        <v>2497</v>
      </c>
      <c r="B1031" s="57" t="s">
        <v>2436</v>
      </c>
      <c r="C1031" s="57" t="s">
        <v>2428</v>
      </c>
      <c r="D1031" s="68">
        <v>50153.277594712003</v>
      </c>
      <c r="E1031" s="57" t="s">
        <v>2429</v>
      </c>
      <c r="F1031" s="62" t="str">
        <f>INDEX('Crosswalk Particulates'!$B:$B,MATCH('2017 EPA Data'!A1031,'Crosswalk Particulates'!$A:$A,0))</f>
        <v>process-other-industry</v>
      </c>
      <c r="G1031" s="66">
        <f>INDEX('Crosswalk Particulates'!$E:$E,MATCH('2017 EPA Data'!$B1031,'Crosswalk Particulates'!$D:$D,0))</f>
        <v>0</v>
      </c>
      <c r="H1031" s="78">
        <f t="shared" si="16"/>
        <v>0</v>
      </c>
    </row>
    <row r="1032" spans="1:8" hidden="1" x14ac:dyDescent="0.35">
      <c r="A1032" s="57" t="s">
        <v>2434</v>
      </c>
      <c r="B1032" s="57" t="s">
        <v>2521</v>
      </c>
      <c r="C1032" s="57" t="s">
        <v>2468</v>
      </c>
      <c r="D1032" s="68">
        <v>49714.11612230038</v>
      </c>
      <c r="E1032" s="57" t="s">
        <v>2433</v>
      </c>
      <c r="F1032" s="62" t="str">
        <f>INDEX('Crosswalk Particulates'!$B:$B,MATCH('2017 EPA Data'!A1032,'Crosswalk Particulates'!$A:$A,0))</f>
        <v>Transportation Sector</v>
      </c>
      <c r="G1032" s="66" t="str">
        <f>INDEX('Crosswalk Particulates'!$E:$E,MATCH('2017 EPA Data'!$B1032,'Crosswalk Particulates'!$D:$D,0))</f>
        <v>PM25</v>
      </c>
      <c r="H1032" s="78">
        <f t="shared" si="16"/>
        <v>45099941143.870949</v>
      </c>
    </row>
    <row r="1033" spans="1:8" hidden="1" x14ac:dyDescent="0.35">
      <c r="A1033" s="57" t="s">
        <v>2513</v>
      </c>
      <c r="B1033" s="57" t="s">
        <v>2533</v>
      </c>
      <c r="C1033" s="57" t="s">
        <v>2534</v>
      </c>
      <c r="D1033" s="68">
        <v>49613.093753383298</v>
      </c>
      <c r="E1033" s="57" t="s">
        <v>2429</v>
      </c>
      <c r="F1033" s="62" t="str">
        <f>INDEX('Crosswalk Particulates'!$B:$B,MATCH('2017 EPA Data'!A1033,'Crosswalk Particulates'!$A:$A,0))</f>
        <v>process-other-industry</v>
      </c>
      <c r="G1033" s="66">
        <f>INDEX('Crosswalk Particulates'!$E:$E,MATCH('2017 EPA Data'!$B1033,'Crosswalk Particulates'!$D:$D,0))</f>
        <v>0</v>
      </c>
      <c r="H1033" s="78">
        <f t="shared" si="16"/>
        <v>0</v>
      </c>
    </row>
    <row r="1034" spans="1:8" hidden="1" x14ac:dyDescent="0.35">
      <c r="A1034" s="57" t="s">
        <v>2463</v>
      </c>
      <c r="B1034" s="57" t="s">
        <v>2573</v>
      </c>
      <c r="C1034" s="57" t="s">
        <v>2428</v>
      </c>
      <c r="D1034" s="68">
        <v>49582.194339264715</v>
      </c>
      <c r="E1034" s="57" t="s">
        <v>2429</v>
      </c>
      <c r="F1034" s="62" t="str">
        <f>INDEX('Crosswalk Particulates'!$B:$B,MATCH('2017 EPA Data'!A1034,'Crosswalk Particulates'!$A:$A,0))</f>
        <v>process-agriculture-industry</v>
      </c>
      <c r="G1034" s="66">
        <f>INDEX('Crosswalk Particulates'!$E:$E,MATCH('2017 EPA Data'!$B1034,'Crosswalk Particulates'!$D:$D,0))</f>
        <v>0</v>
      </c>
      <c r="H1034" s="78">
        <f t="shared" si="16"/>
        <v>0</v>
      </c>
    </row>
    <row r="1035" spans="1:8" hidden="1" x14ac:dyDescent="0.35">
      <c r="A1035" s="57" t="s">
        <v>2443</v>
      </c>
      <c r="B1035" s="57" t="s">
        <v>2508</v>
      </c>
      <c r="C1035" s="57" t="s">
        <v>2432</v>
      </c>
      <c r="D1035" s="68">
        <v>49379.306722943897</v>
      </c>
      <c r="E1035" s="57" t="s">
        <v>2433</v>
      </c>
      <c r="F1035" s="62" t="str">
        <f>INDEX('Crosswalk Particulates'!$B:$B,MATCH('2017 EPA Data'!A1035,'Crosswalk Particulates'!$A:$A,0))</f>
        <v>Other-EPA</v>
      </c>
      <c r="G1035" s="66" t="str">
        <f>INDEX('Crosswalk Particulates'!$E:$E,MATCH('2017 EPA Data'!$B1035,'Crosswalk Particulates'!$D:$D,0))</f>
        <v>CH4</v>
      </c>
      <c r="H1035" s="78">
        <f t="shared" si="16"/>
        <v>44796206804.749931</v>
      </c>
    </row>
    <row r="1036" spans="1:8" hidden="1" x14ac:dyDescent="0.35">
      <c r="A1036" s="57" t="s">
        <v>2434</v>
      </c>
      <c r="B1036" s="57" t="s">
        <v>2508</v>
      </c>
      <c r="C1036" s="57" t="s">
        <v>2432</v>
      </c>
      <c r="D1036" s="68">
        <v>49211.137729572176</v>
      </c>
      <c r="E1036" s="57" t="s">
        <v>2433</v>
      </c>
      <c r="F1036" s="62" t="str">
        <f>INDEX('Crosswalk Particulates'!$B:$B,MATCH('2017 EPA Data'!A1036,'Crosswalk Particulates'!$A:$A,0))</f>
        <v>Transportation Sector</v>
      </c>
      <c r="G1036" s="66" t="str">
        <f>INDEX('Crosswalk Particulates'!$E:$E,MATCH('2017 EPA Data'!$B1036,'Crosswalk Particulates'!$D:$D,0))</f>
        <v>CH4</v>
      </c>
      <c r="H1036" s="78">
        <f t="shared" si="16"/>
        <v>44643646278.789253</v>
      </c>
    </row>
    <row r="1037" spans="1:8" hidden="1" x14ac:dyDescent="0.35">
      <c r="A1037" s="57" t="s">
        <v>2453</v>
      </c>
      <c r="B1037" s="57" t="s">
        <v>2628</v>
      </c>
      <c r="C1037" s="57" t="s">
        <v>2428</v>
      </c>
      <c r="D1037" s="68">
        <v>49131.364742383274</v>
      </c>
      <c r="E1037" s="57" t="s">
        <v>2429</v>
      </c>
      <c r="F1037" s="62" t="str">
        <f>INDEX('Crosswalk Particulates'!$B:$B,MATCH('2017 EPA Data'!A1037,'Crosswalk Particulates'!$A:$A,0))</f>
        <v>process-ngps-industry</v>
      </c>
      <c r="G1037" s="66">
        <f>INDEX('Crosswalk Particulates'!$E:$E,MATCH('2017 EPA Data'!$B1037,'Crosswalk Particulates'!$D:$D,0))</f>
        <v>0</v>
      </c>
      <c r="H1037" s="78">
        <f t="shared" si="16"/>
        <v>0</v>
      </c>
    </row>
    <row r="1038" spans="1:8" hidden="1" x14ac:dyDescent="0.35">
      <c r="A1038" s="57" t="s">
        <v>2462</v>
      </c>
      <c r="B1038" s="57" t="s">
        <v>2487</v>
      </c>
      <c r="C1038" s="57" t="s">
        <v>2428</v>
      </c>
      <c r="D1038" s="68">
        <v>48995.058456872808</v>
      </c>
      <c r="E1038" s="57" t="s">
        <v>2429</v>
      </c>
      <c r="F1038" s="62" t="str">
        <f>INDEX('Crosswalk Particulates'!$B:$B,MATCH('2017 EPA Data'!A1038,'Crosswalk Particulates'!$A:$A,0))</f>
        <v>industry-fuel-natural gas</v>
      </c>
      <c r="G1038" s="66">
        <f>INDEX('Crosswalk Particulates'!$E:$E,MATCH('2017 EPA Data'!$B1038,'Crosswalk Particulates'!$D:$D,0))</f>
        <v>0</v>
      </c>
      <c r="H1038" s="78">
        <f t="shared" si="16"/>
        <v>0</v>
      </c>
    </row>
    <row r="1039" spans="1:8" hidden="1" x14ac:dyDescent="0.35">
      <c r="A1039" s="57" t="s">
        <v>2489</v>
      </c>
      <c r="B1039" s="57" t="s">
        <v>2629</v>
      </c>
      <c r="C1039" s="57" t="s">
        <v>2428</v>
      </c>
      <c r="D1039" s="68">
        <v>48994.571843500002</v>
      </c>
      <c r="E1039" s="57" t="s">
        <v>2429</v>
      </c>
      <c r="F1039" s="62" t="str">
        <f>INDEX('Crosswalk Particulates'!$B:$B,MATCH('2017 EPA Data'!A1039,'Crosswalk Particulates'!$A:$A,0))</f>
        <v>process-chemicals-industry</v>
      </c>
      <c r="G1039" s="66">
        <f>INDEX('Crosswalk Particulates'!$E:$E,MATCH('2017 EPA Data'!$B1039,'Crosswalk Particulates'!$D:$D,0))</f>
        <v>0</v>
      </c>
      <c r="H1039" s="78">
        <f t="shared" si="16"/>
        <v>0</v>
      </c>
    </row>
    <row r="1040" spans="1:8" hidden="1" x14ac:dyDescent="0.35">
      <c r="A1040" s="57" t="s">
        <v>2438</v>
      </c>
      <c r="B1040" s="57" t="s">
        <v>2606</v>
      </c>
      <c r="C1040" s="57" t="s">
        <v>2428</v>
      </c>
      <c r="D1040" s="68">
        <v>48764.244058373821</v>
      </c>
      <c r="E1040" s="57" t="s">
        <v>2429</v>
      </c>
      <c r="F1040" s="62" t="str">
        <f>INDEX('Crosswalk Particulates'!$B:$B,MATCH('2017 EPA Data'!A1040,'Crosswalk Particulates'!$A:$A,0))</f>
        <v>Transportation Sector</v>
      </c>
      <c r="G1040" s="66">
        <f>INDEX('Crosswalk Particulates'!$E:$E,MATCH('2017 EPA Data'!$B1040,'Crosswalk Particulates'!$D:$D,0))</f>
        <v>0</v>
      </c>
      <c r="H1040" s="78">
        <f t="shared" si="16"/>
        <v>0</v>
      </c>
    </row>
    <row r="1041" spans="1:8" hidden="1" x14ac:dyDescent="0.35">
      <c r="A1041" s="57" t="s">
        <v>2560</v>
      </c>
      <c r="B1041" s="57" t="s">
        <v>2596</v>
      </c>
      <c r="C1041" s="57" t="s">
        <v>2428</v>
      </c>
      <c r="D1041" s="68">
        <v>48756.240507416776</v>
      </c>
      <c r="E1041" s="57" t="s">
        <v>2429</v>
      </c>
      <c r="F1041" s="62" t="str">
        <f>INDEX('Crosswalk Particulates'!$B:$B,MATCH('2017 EPA Data'!A1041,'Crosswalk Particulates'!$A:$A,0))</f>
        <v>Electricity Sector</v>
      </c>
      <c r="G1041" s="66">
        <f>INDEX('Crosswalk Particulates'!$E:$E,MATCH('2017 EPA Data'!$B1041,'Crosswalk Particulates'!$D:$D,0))</f>
        <v>0</v>
      </c>
      <c r="H1041" s="78">
        <f t="shared" si="16"/>
        <v>0</v>
      </c>
    </row>
    <row r="1042" spans="1:8" hidden="1" x14ac:dyDescent="0.35">
      <c r="A1042" s="57" t="s">
        <v>2511</v>
      </c>
      <c r="B1042" s="57" t="s">
        <v>2455</v>
      </c>
      <c r="C1042" s="57" t="s">
        <v>2428</v>
      </c>
      <c r="D1042" s="68">
        <v>48738.918346970808</v>
      </c>
      <c r="E1042" s="57" t="s">
        <v>2429</v>
      </c>
      <c r="F1042" s="62" t="str">
        <f>INDEX('Crosswalk Particulates'!$B:$B,MATCH('2017 EPA Data'!A1042,'Crosswalk Particulates'!$A:$A,0))</f>
        <v>industry-fuel-biomass</v>
      </c>
      <c r="G1042" s="66">
        <f>INDEX('Crosswalk Particulates'!$E:$E,MATCH('2017 EPA Data'!$B1042,'Crosswalk Particulates'!$D:$D,0))</f>
        <v>0</v>
      </c>
      <c r="H1042" s="78">
        <f t="shared" si="16"/>
        <v>0</v>
      </c>
    </row>
    <row r="1043" spans="1:8" hidden="1" x14ac:dyDescent="0.35">
      <c r="A1043" s="57" t="s">
        <v>2470</v>
      </c>
      <c r="B1043" s="57" t="s">
        <v>2523</v>
      </c>
      <c r="C1043" s="57" t="s">
        <v>2428</v>
      </c>
      <c r="D1043" s="68">
        <v>48428.933784000001</v>
      </c>
      <c r="E1043" s="57" t="s">
        <v>2429</v>
      </c>
      <c r="F1043" s="62" t="str">
        <f>INDEX('Crosswalk Particulates'!$B:$B,MATCH('2017 EPA Data'!A1043,'Crosswalk Particulates'!$A:$A,0))</f>
        <v>process-waste-industry</v>
      </c>
      <c r="G1043" s="66">
        <f>INDEX('Crosswalk Particulates'!$E:$E,MATCH('2017 EPA Data'!$B1043,'Crosswalk Particulates'!$D:$D,0))</f>
        <v>0</v>
      </c>
      <c r="H1043" s="78">
        <f t="shared" si="16"/>
        <v>0</v>
      </c>
    </row>
    <row r="1044" spans="1:8" hidden="1" x14ac:dyDescent="0.35">
      <c r="A1044" s="57" t="s">
        <v>2513</v>
      </c>
      <c r="B1044" s="57" t="s">
        <v>2570</v>
      </c>
      <c r="C1044" s="57" t="s">
        <v>2428</v>
      </c>
      <c r="D1044" s="68">
        <v>48419.284335912598</v>
      </c>
      <c r="E1044" s="57" t="s">
        <v>2429</v>
      </c>
      <c r="F1044" s="62" t="str">
        <f>INDEX('Crosswalk Particulates'!$B:$B,MATCH('2017 EPA Data'!A1044,'Crosswalk Particulates'!$A:$A,0))</f>
        <v>process-other-industry</v>
      </c>
      <c r="G1044" s="66">
        <f>INDEX('Crosswalk Particulates'!$E:$E,MATCH('2017 EPA Data'!$B1044,'Crosswalk Particulates'!$D:$D,0))</f>
        <v>0</v>
      </c>
      <c r="H1044" s="78">
        <f t="shared" si="16"/>
        <v>0</v>
      </c>
    </row>
    <row r="1045" spans="1:8" hidden="1" x14ac:dyDescent="0.35">
      <c r="A1045" s="57" t="s">
        <v>2464</v>
      </c>
      <c r="B1045" s="57" t="s">
        <v>2477</v>
      </c>
      <c r="C1045" s="57" t="s">
        <v>2428</v>
      </c>
      <c r="D1045" s="68">
        <v>48414.393900000003</v>
      </c>
      <c r="E1045" s="57" t="s">
        <v>2429</v>
      </c>
      <c r="F1045" s="62" t="str">
        <f>INDEX('Crosswalk Particulates'!$B:$B,MATCH('2017 EPA Data'!A1045,'Crosswalk Particulates'!$A:$A,0))</f>
        <v>process-other-industry</v>
      </c>
      <c r="G1045" s="66">
        <f>INDEX('Crosswalk Particulates'!$E:$E,MATCH('2017 EPA Data'!$B1045,'Crosswalk Particulates'!$D:$D,0))</f>
        <v>0</v>
      </c>
      <c r="H1045" s="78">
        <f t="shared" si="16"/>
        <v>0</v>
      </c>
    </row>
    <row r="1046" spans="1:8" hidden="1" x14ac:dyDescent="0.35">
      <c r="A1046" s="57" t="s">
        <v>2543</v>
      </c>
      <c r="B1046" s="57" t="s">
        <v>2436</v>
      </c>
      <c r="C1046" s="57" t="s">
        <v>2428</v>
      </c>
      <c r="D1046" s="68">
        <v>48335.222865051001</v>
      </c>
      <c r="E1046" s="57" t="s">
        <v>2429</v>
      </c>
      <c r="F1046" s="62" t="str">
        <f>INDEX('Crosswalk Particulates'!$B:$B,MATCH('2017 EPA Data'!A1046,'Crosswalk Particulates'!$A:$A,0))</f>
        <v>industry-fuel-other</v>
      </c>
      <c r="G1046" s="66">
        <f>INDEX('Crosswalk Particulates'!$E:$E,MATCH('2017 EPA Data'!$B1046,'Crosswalk Particulates'!$D:$D,0))</f>
        <v>0</v>
      </c>
      <c r="H1046" s="78">
        <f t="shared" si="16"/>
        <v>0</v>
      </c>
    </row>
    <row r="1047" spans="1:8" hidden="1" x14ac:dyDescent="0.35">
      <c r="A1047" s="57" t="s">
        <v>2530</v>
      </c>
      <c r="B1047" s="57" t="s">
        <v>2610</v>
      </c>
      <c r="C1047" s="57" t="s">
        <v>2428</v>
      </c>
      <c r="D1047" s="68">
        <v>48261.36</v>
      </c>
      <c r="E1047" s="57" t="s">
        <v>2429</v>
      </c>
      <c r="F1047" s="62" t="str">
        <f>INDEX('Crosswalk Particulates'!$B:$B,MATCH('2017 EPA Data'!A1047,'Crosswalk Particulates'!$A:$A,0))</f>
        <v>process-iron and steel-industry</v>
      </c>
      <c r="G1047" s="66">
        <f>INDEX('Crosswalk Particulates'!$E:$E,MATCH('2017 EPA Data'!$B1047,'Crosswalk Particulates'!$D:$D,0))</f>
        <v>0</v>
      </c>
      <c r="H1047" s="78">
        <f t="shared" si="16"/>
        <v>0</v>
      </c>
    </row>
    <row r="1048" spans="1:8" hidden="1" x14ac:dyDescent="0.35">
      <c r="A1048" s="57" t="s">
        <v>2575</v>
      </c>
      <c r="B1048" s="57" t="s">
        <v>2436</v>
      </c>
      <c r="C1048" s="57" t="s">
        <v>2428</v>
      </c>
      <c r="D1048" s="68">
        <v>48247.675696783641</v>
      </c>
      <c r="E1048" s="57" t="s">
        <v>2429</v>
      </c>
      <c r="F1048" s="62" t="str">
        <f>INDEX('Crosswalk Particulates'!$B:$B,MATCH('2017 EPA Data'!A1048,'Crosswalk Particulates'!$A:$A,0))</f>
        <v>Commercial Buildings Sector</v>
      </c>
      <c r="G1048" s="66">
        <f>INDEX('Crosswalk Particulates'!$E:$E,MATCH('2017 EPA Data'!$B1048,'Crosswalk Particulates'!$D:$D,0))</f>
        <v>0</v>
      </c>
      <c r="H1048" s="78">
        <f t="shared" si="16"/>
        <v>0</v>
      </c>
    </row>
    <row r="1049" spans="1:8" hidden="1" x14ac:dyDescent="0.35">
      <c r="A1049" s="57" t="s">
        <v>2507</v>
      </c>
      <c r="B1049" s="57" t="s">
        <v>2501</v>
      </c>
      <c r="C1049" s="57" t="s">
        <v>2468</v>
      </c>
      <c r="D1049" s="68">
        <v>47978.401148174999</v>
      </c>
      <c r="E1049" s="57" t="s">
        <v>2433</v>
      </c>
      <c r="F1049" s="62" t="str">
        <f>INDEX('Crosswalk Particulates'!$B:$B,MATCH('2017 EPA Data'!A1049,'Crosswalk Particulates'!$A:$A,0))</f>
        <v>industry-fuel-coal</v>
      </c>
      <c r="G1049" s="66" t="str">
        <f>INDEX('Crosswalk Particulates'!$E:$E,MATCH('2017 EPA Data'!$B1049,'Crosswalk Particulates'!$D:$D,0))</f>
        <v>PM10</v>
      </c>
      <c r="H1049" s="78">
        <f t="shared" si="16"/>
        <v>43525325133.741867</v>
      </c>
    </row>
    <row r="1050" spans="1:8" hidden="1" x14ac:dyDescent="0.35">
      <c r="A1050" s="57" t="s">
        <v>2497</v>
      </c>
      <c r="B1050" s="57" t="s">
        <v>2459</v>
      </c>
      <c r="C1050" s="57" t="s">
        <v>2428</v>
      </c>
      <c r="D1050" s="68">
        <v>47918.75014707449</v>
      </c>
      <c r="E1050" s="57" t="s">
        <v>2429</v>
      </c>
      <c r="F1050" s="62" t="str">
        <f>INDEX('Crosswalk Particulates'!$B:$B,MATCH('2017 EPA Data'!A1050,'Crosswalk Particulates'!$A:$A,0))</f>
        <v>process-other-industry</v>
      </c>
      <c r="G1050" s="66">
        <f>INDEX('Crosswalk Particulates'!$E:$E,MATCH('2017 EPA Data'!$B1050,'Crosswalk Particulates'!$D:$D,0))</f>
        <v>0</v>
      </c>
      <c r="H1050" s="78">
        <f t="shared" si="16"/>
        <v>0</v>
      </c>
    </row>
    <row r="1051" spans="1:8" hidden="1" x14ac:dyDescent="0.35">
      <c r="A1051" s="57" t="s">
        <v>2476</v>
      </c>
      <c r="B1051" s="57" t="s">
        <v>2596</v>
      </c>
      <c r="C1051" s="57" t="s">
        <v>2428</v>
      </c>
      <c r="D1051" s="68">
        <v>47636.581112993837</v>
      </c>
      <c r="E1051" s="57" t="s">
        <v>2429</v>
      </c>
      <c r="F1051" s="62" t="str">
        <f>INDEX('Crosswalk Particulates'!$B:$B,MATCH('2017 EPA Data'!A1051,'Crosswalk Particulates'!$A:$A,0))</f>
        <v>Electricity Sector</v>
      </c>
      <c r="G1051" s="66">
        <f>INDEX('Crosswalk Particulates'!$E:$E,MATCH('2017 EPA Data'!$B1051,'Crosswalk Particulates'!$D:$D,0))</f>
        <v>0</v>
      </c>
      <c r="H1051" s="78">
        <f t="shared" si="16"/>
        <v>0</v>
      </c>
    </row>
    <row r="1052" spans="1:8" hidden="1" x14ac:dyDescent="0.35">
      <c r="A1052" s="57" t="s">
        <v>2497</v>
      </c>
      <c r="B1052" s="57" t="s">
        <v>2451</v>
      </c>
      <c r="C1052" s="57" t="s">
        <v>2428</v>
      </c>
      <c r="D1052" s="68">
        <v>47438.837160000003</v>
      </c>
      <c r="E1052" s="57" t="s">
        <v>2429</v>
      </c>
      <c r="F1052" s="62" t="str">
        <f>INDEX('Crosswalk Particulates'!$B:$B,MATCH('2017 EPA Data'!A1052,'Crosswalk Particulates'!$A:$A,0))</f>
        <v>process-other-industry</v>
      </c>
      <c r="G1052" s="66">
        <f>INDEX('Crosswalk Particulates'!$E:$E,MATCH('2017 EPA Data'!$B1052,'Crosswalk Particulates'!$D:$D,0))</f>
        <v>0</v>
      </c>
      <c r="H1052" s="78">
        <f t="shared" si="16"/>
        <v>0</v>
      </c>
    </row>
    <row r="1053" spans="1:8" hidden="1" x14ac:dyDescent="0.35">
      <c r="A1053" s="57" t="s">
        <v>2449</v>
      </c>
      <c r="B1053" s="57" t="s">
        <v>2479</v>
      </c>
      <c r="C1053" s="57" t="s">
        <v>2428</v>
      </c>
      <c r="D1053" s="68">
        <v>46919.100756694002</v>
      </c>
      <c r="E1053" s="57" t="s">
        <v>2429</v>
      </c>
      <c r="F1053" s="62" t="str">
        <f>INDEX('Crosswalk Particulates'!$B:$B,MATCH('2017 EPA Data'!A1053,'Crosswalk Particulates'!$A:$A,0))</f>
        <v>process-other-industry</v>
      </c>
      <c r="G1053" s="66">
        <f>INDEX('Crosswalk Particulates'!$E:$E,MATCH('2017 EPA Data'!$B1053,'Crosswalk Particulates'!$D:$D,0))</f>
        <v>0</v>
      </c>
      <c r="H1053" s="78">
        <f t="shared" si="16"/>
        <v>0</v>
      </c>
    </row>
    <row r="1054" spans="1:8" hidden="1" x14ac:dyDescent="0.35">
      <c r="A1054" s="57" t="s">
        <v>2543</v>
      </c>
      <c r="B1054" s="57" t="s">
        <v>2520</v>
      </c>
      <c r="C1054" s="57" t="s">
        <v>2468</v>
      </c>
      <c r="D1054" s="68">
        <v>46687.858995415401</v>
      </c>
      <c r="E1054" s="57" t="s">
        <v>2433</v>
      </c>
      <c r="F1054" s="62" t="str">
        <f>INDEX('Crosswalk Particulates'!$B:$B,MATCH('2017 EPA Data'!A1054,'Crosswalk Particulates'!$A:$A,0))</f>
        <v>industry-fuel-other</v>
      </c>
      <c r="G1054" s="66" t="str">
        <f>INDEX('Crosswalk Particulates'!$E:$E,MATCH('2017 EPA Data'!$B1054,'Crosswalk Particulates'!$D:$D,0))</f>
        <v>NOX</v>
      </c>
      <c r="H1054" s="78">
        <f t="shared" si="16"/>
        <v>42354563594.102753</v>
      </c>
    </row>
    <row r="1055" spans="1:8" hidden="1" x14ac:dyDescent="0.35">
      <c r="A1055" s="57" t="s">
        <v>2445</v>
      </c>
      <c r="B1055" s="57" t="s">
        <v>2627</v>
      </c>
      <c r="D1055" s="68">
        <v>46470.885697148449</v>
      </c>
      <c r="E1055" s="57" t="s">
        <v>2433</v>
      </c>
      <c r="F1055" s="62" t="str">
        <f>INDEX('Crosswalk Particulates'!$B:$B,MATCH('2017 EPA Data'!A1055,'Crosswalk Particulates'!$A:$A,0))</f>
        <v>Other-EPA</v>
      </c>
      <c r="G1055" s="66" t="str">
        <f>INDEX('Crosswalk Particulates'!$E:$E,MATCH('2017 EPA Data'!$B1055,'Crosswalk Particulates'!$D:$D,0))</f>
        <v>BC</v>
      </c>
      <c r="H1055" s="78">
        <f t="shared" si="16"/>
        <v>42157728494.841248</v>
      </c>
    </row>
    <row r="1056" spans="1:8" hidden="1" x14ac:dyDescent="0.35">
      <c r="A1056" s="57" t="s">
        <v>2474</v>
      </c>
      <c r="B1056" s="57" t="s">
        <v>2520</v>
      </c>
      <c r="C1056" s="57" t="s">
        <v>2468</v>
      </c>
      <c r="D1056" s="68">
        <v>46340.227859754232</v>
      </c>
      <c r="E1056" s="57" t="s">
        <v>2433</v>
      </c>
      <c r="F1056" s="62" t="str">
        <f>INDEX('Crosswalk Particulates'!$B:$B,MATCH('2017 EPA Data'!A1056,'Crosswalk Particulates'!$A:$A,0))</f>
        <v>Other-EPA</v>
      </c>
      <c r="G1056" s="66" t="str">
        <f>INDEX('Crosswalk Particulates'!$E:$E,MATCH('2017 EPA Data'!$B1056,'Crosswalk Particulates'!$D:$D,0))</f>
        <v>NOX</v>
      </c>
      <c r="H1056" s="78">
        <f t="shared" si="16"/>
        <v>42039197557.63282</v>
      </c>
    </row>
    <row r="1057" spans="1:8" hidden="1" x14ac:dyDescent="0.35">
      <c r="A1057" s="57" t="s">
        <v>2512</v>
      </c>
      <c r="B1057" s="57" t="s">
        <v>2471</v>
      </c>
      <c r="C1057" s="57" t="s">
        <v>2468</v>
      </c>
      <c r="D1057" s="68">
        <v>46027.945613297001</v>
      </c>
      <c r="E1057" s="57" t="s">
        <v>2433</v>
      </c>
      <c r="F1057" s="62" t="str">
        <f>INDEX('Crosswalk Particulates'!$B:$B,MATCH('2017 EPA Data'!A1057,'Crosswalk Particulates'!$A:$A,0))</f>
        <v>Commercial Buildings Sector</v>
      </c>
      <c r="G1057" s="66" t="str">
        <f>INDEX('Crosswalk Particulates'!$E:$E,MATCH('2017 EPA Data'!$B1057,'Crosswalk Particulates'!$D:$D,0))</f>
        <v>CO</v>
      </c>
      <c r="H1057" s="78">
        <f t="shared" si="16"/>
        <v>41755899532.16156</v>
      </c>
    </row>
    <row r="1058" spans="1:8" hidden="1" x14ac:dyDescent="0.35">
      <c r="A1058" s="57" t="s">
        <v>2430</v>
      </c>
      <c r="B1058" s="57" t="s">
        <v>2572</v>
      </c>
      <c r="C1058" s="57" t="s">
        <v>2428</v>
      </c>
      <c r="D1058" s="68">
        <v>45737.021554285056</v>
      </c>
      <c r="E1058" s="57" t="s">
        <v>2429</v>
      </c>
      <c r="F1058" s="62" t="str">
        <f>INDEX('Crosswalk Particulates'!$B:$B,MATCH('2017 EPA Data'!A1058,'Crosswalk Particulates'!$A:$A,0))</f>
        <v>process-other-industry</v>
      </c>
      <c r="G1058" s="66">
        <f>INDEX('Crosswalk Particulates'!$E:$E,MATCH('2017 EPA Data'!$B1058,'Crosswalk Particulates'!$D:$D,0))</f>
        <v>0</v>
      </c>
      <c r="H1058" s="78">
        <f t="shared" si="16"/>
        <v>0</v>
      </c>
    </row>
    <row r="1059" spans="1:8" hidden="1" x14ac:dyDescent="0.35">
      <c r="A1059" s="57" t="s">
        <v>2518</v>
      </c>
      <c r="B1059" s="57" t="s">
        <v>2494</v>
      </c>
      <c r="D1059" s="68">
        <v>45082</v>
      </c>
      <c r="E1059" s="57" t="s">
        <v>2429</v>
      </c>
      <c r="F1059" s="62" t="str">
        <f>INDEX('Crosswalk Particulates'!$B:$B,MATCH('2017 EPA Data'!A1059,'Crosswalk Particulates'!$A:$A,0))</f>
        <v>process-cement-industry</v>
      </c>
      <c r="G1059" s="66">
        <f>INDEX('Crosswalk Particulates'!$E:$E,MATCH('2017 EPA Data'!$B1059,'Crosswalk Particulates'!$D:$D,0))</f>
        <v>0</v>
      </c>
      <c r="H1059" s="78">
        <f t="shared" si="16"/>
        <v>0</v>
      </c>
    </row>
    <row r="1060" spans="1:8" hidden="1" x14ac:dyDescent="0.35">
      <c r="A1060" s="57" t="s">
        <v>2507</v>
      </c>
      <c r="B1060" s="57" t="s">
        <v>2515</v>
      </c>
      <c r="C1060" s="57" t="s">
        <v>2428</v>
      </c>
      <c r="D1060" s="68">
        <v>45064.701215599998</v>
      </c>
      <c r="E1060" s="57" t="s">
        <v>2429</v>
      </c>
      <c r="F1060" s="62" t="str">
        <f>INDEX('Crosswalk Particulates'!$B:$B,MATCH('2017 EPA Data'!A1060,'Crosswalk Particulates'!$A:$A,0))</f>
        <v>industry-fuel-coal</v>
      </c>
      <c r="G1060" s="66">
        <f>INDEX('Crosswalk Particulates'!$E:$E,MATCH('2017 EPA Data'!$B1060,'Crosswalk Particulates'!$D:$D,0))</f>
        <v>0</v>
      </c>
      <c r="H1060" s="78">
        <f t="shared" si="16"/>
        <v>0</v>
      </c>
    </row>
    <row r="1061" spans="1:8" hidden="1" x14ac:dyDescent="0.35">
      <c r="A1061" s="57" t="s">
        <v>2453</v>
      </c>
      <c r="B1061" s="57" t="s">
        <v>2517</v>
      </c>
      <c r="C1061" s="57" t="s">
        <v>2428</v>
      </c>
      <c r="D1061" s="68">
        <v>44944.111715123581</v>
      </c>
      <c r="E1061" s="57" t="s">
        <v>2429</v>
      </c>
      <c r="F1061" s="62" t="str">
        <f>INDEX('Crosswalk Particulates'!$B:$B,MATCH('2017 EPA Data'!A1061,'Crosswalk Particulates'!$A:$A,0))</f>
        <v>process-ngps-industry</v>
      </c>
      <c r="G1061" s="66">
        <f>INDEX('Crosswalk Particulates'!$E:$E,MATCH('2017 EPA Data'!$B1061,'Crosswalk Particulates'!$D:$D,0))</f>
        <v>0</v>
      </c>
      <c r="H1061" s="78">
        <f t="shared" si="16"/>
        <v>0</v>
      </c>
    </row>
    <row r="1062" spans="1:8" hidden="1" x14ac:dyDescent="0.35">
      <c r="A1062" s="57" t="s">
        <v>2514</v>
      </c>
      <c r="B1062" s="57" t="s">
        <v>2596</v>
      </c>
      <c r="C1062" s="57" t="s">
        <v>2428</v>
      </c>
      <c r="D1062" s="68">
        <v>44639.403456918313</v>
      </c>
      <c r="E1062" s="57" t="s">
        <v>2429</v>
      </c>
      <c r="F1062" s="62" t="str">
        <f>INDEX('Crosswalk Particulates'!$B:$B,MATCH('2017 EPA Data'!A1062,'Crosswalk Particulates'!$A:$A,0))</f>
        <v>Transportation Sector</v>
      </c>
      <c r="G1062" s="66">
        <f>INDEX('Crosswalk Particulates'!$E:$E,MATCH('2017 EPA Data'!$B1062,'Crosswalk Particulates'!$D:$D,0))</f>
        <v>0</v>
      </c>
      <c r="H1062" s="78">
        <f t="shared" si="16"/>
        <v>0</v>
      </c>
    </row>
    <row r="1063" spans="1:8" hidden="1" x14ac:dyDescent="0.35">
      <c r="A1063" s="57" t="s">
        <v>2470</v>
      </c>
      <c r="B1063" s="57" t="s">
        <v>2595</v>
      </c>
      <c r="C1063" s="57" t="s">
        <v>2428</v>
      </c>
      <c r="D1063" s="68">
        <v>44527.219482322893</v>
      </c>
      <c r="E1063" s="57" t="s">
        <v>2429</v>
      </c>
      <c r="F1063" s="62" t="str">
        <f>INDEX('Crosswalk Particulates'!$B:$B,MATCH('2017 EPA Data'!A1063,'Crosswalk Particulates'!$A:$A,0))</f>
        <v>process-waste-industry</v>
      </c>
      <c r="G1063" s="66">
        <f>INDEX('Crosswalk Particulates'!$E:$E,MATCH('2017 EPA Data'!$B1063,'Crosswalk Particulates'!$D:$D,0))</f>
        <v>0</v>
      </c>
      <c r="H1063" s="78">
        <f t="shared" si="16"/>
        <v>0</v>
      </c>
    </row>
    <row r="1064" spans="1:8" hidden="1" x14ac:dyDescent="0.35">
      <c r="A1064" s="57" t="s">
        <v>2514</v>
      </c>
      <c r="B1064" s="57" t="s">
        <v>2479</v>
      </c>
      <c r="C1064" s="57" t="s">
        <v>2428</v>
      </c>
      <c r="D1064" s="68">
        <v>44368.491744980252</v>
      </c>
      <c r="E1064" s="57" t="s">
        <v>2429</v>
      </c>
      <c r="F1064" s="62" t="str">
        <f>INDEX('Crosswalk Particulates'!$B:$B,MATCH('2017 EPA Data'!A1064,'Crosswalk Particulates'!$A:$A,0))</f>
        <v>Transportation Sector</v>
      </c>
      <c r="G1064" s="66">
        <f>INDEX('Crosswalk Particulates'!$E:$E,MATCH('2017 EPA Data'!$B1064,'Crosswalk Particulates'!$D:$D,0))</f>
        <v>0</v>
      </c>
      <c r="H1064" s="78">
        <f t="shared" si="16"/>
        <v>0</v>
      </c>
    </row>
    <row r="1065" spans="1:8" hidden="1" x14ac:dyDescent="0.35">
      <c r="A1065" s="57" t="s">
        <v>2512</v>
      </c>
      <c r="B1065" s="57" t="s">
        <v>2539</v>
      </c>
      <c r="C1065" s="57" t="s">
        <v>2428</v>
      </c>
      <c r="D1065" s="68">
        <v>44103.003645249097</v>
      </c>
      <c r="E1065" s="57" t="s">
        <v>2429</v>
      </c>
      <c r="F1065" s="62" t="str">
        <f>INDEX('Crosswalk Particulates'!$B:$B,MATCH('2017 EPA Data'!A1065,'Crosswalk Particulates'!$A:$A,0))</f>
        <v>Commercial Buildings Sector</v>
      </c>
      <c r="G1065" s="66">
        <f>INDEX('Crosswalk Particulates'!$E:$E,MATCH('2017 EPA Data'!$B1065,'Crosswalk Particulates'!$D:$D,0))</f>
        <v>0</v>
      </c>
      <c r="H1065" s="78">
        <f t="shared" si="16"/>
        <v>0</v>
      </c>
    </row>
    <row r="1066" spans="1:8" hidden="1" x14ac:dyDescent="0.35">
      <c r="A1066" s="57" t="s">
        <v>2449</v>
      </c>
      <c r="B1066" s="57" t="s">
        <v>2628</v>
      </c>
      <c r="C1066" s="57" t="s">
        <v>2428</v>
      </c>
      <c r="D1066" s="68">
        <v>43642.284938634999</v>
      </c>
      <c r="E1066" s="57" t="s">
        <v>2429</v>
      </c>
      <c r="F1066" s="62" t="str">
        <f>INDEX('Crosswalk Particulates'!$B:$B,MATCH('2017 EPA Data'!A1066,'Crosswalk Particulates'!$A:$A,0))</f>
        <v>process-other-industry</v>
      </c>
      <c r="G1066" s="66">
        <f>INDEX('Crosswalk Particulates'!$E:$E,MATCH('2017 EPA Data'!$B1066,'Crosswalk Particulates'!$D:$D,0))</f>
        <v>0</v>
      </c>
      <c r="H1066" s="78">
        <f t="shared" si="16"/>
        <v>0</v>
      </c>
    </row>
    <row r="1067" spans="1:8" hidden="1" x14ac:dyDescent="0.35">
      <c r="A1067" s="57" t="s">
        <v>2497</v>
      </c>
      <c r="B1067" s="57" t="s">
        <v>2484</v>
      </c>
      <c r="C1067" s="57" t="s">
        <v>2428</v>
      </c>
      <c r="D1067" s="68">
        <v>43577.907058893252</v>
      </c>
      <c r="E1067" s="57" t="s">
        <v>2429</v>
      </c>
      <c r="F1067" s="62" t="str">
        <f>INDEX('Crosswalk Particulates'!$B:$B,MATCH('2017 EPA Data'!A1067,'Crosswalk Particulates'!$A:$A,0))</f>
        <v>process-other-industry</v>
      </c>
      <c r="G1067" s="66">
        <f>INDEX('Crosswalk Particulates'!$E:$E,MATCH('2017 EPA Data'!$B1067,'Crosswalk Particulates'!$D:$D,0))</f>
        <v>0</v>
      </c>
      <c r="H1067" s="78">
        <f t="shared" si="16"/>
        <v>0</v>
      </c>
    </row>
    <row r="1068" spans="1:8" hidden="1" x14ac:dyDescent="0.35">
      <c r="A1068" s="57" t="s">
        <v>2514</v>
      </c>
      <c r="B1068" s="57" t="s">
        <v>2467</v>
      </c>
      <c r="C1068" s="57" t="s">
        <v>2468</v>
      </c>
      <c r="D1068" s="68">
        <v>43240.481935167903</v>
      </c>
      <c r="E1068" s="57" t="s">
        <v>2433</v>
      </c>
      <c r="F1068" s="62" t="str">
        <f>INDEX('Crosswalk Particulates'!$B:$B,MATCH('2017 EPA Data'!A1068,'Crosswalk Particulates'!$A:$A,0))</f>
        <v>Transportation Sector</v>
      </c>
      <c r="G1068" s="66" t="str">
        <f>INDEX('Crosswalk Particulates'!$E:$E,MATCH('2017 EPA Data'!$B1068,'Crosswalk Particulates'!$D:$D,0))</f>
        <v>VOC</v>
      </c>
      <c r="H1068" s="78">
        <f t="shared" si="16"/>
        <v>39227152012.744057</v>
      </c>
    </row>
    <row r="1069" spans="1:8" hidden="1" x14ac:dyDescent="0.35">
      <c r="A1069" s="57" t="s">
        <v>2449</v>
      </c>
      <c r="B1069" s="57" t="s">
        <v>2473</v>
      </c>
      <c r="C1069" s="57" t="s">
        <v>2428</v>
      </c>
      <c r="D1069" s="68">
        <v>43145.537876310002</v>
      </c>
      <c r="E1069" s="57" t="s">
        <v>2429</v>
      </c>
      <c r="F1069" s="62" t="str">
        <f>INDEX('Crosswalk Particulates'!$B:$B,MATCH('2017 EPA Data'!A1069,'Crosswalk Particulates'!$A:$A,0))</f>
        <v>process-other-industry</v>
      </c>
      <c r="G1069" s="66">
        <f>INDEX('Crosswalk Particulates'!$E:$E,MATCH('2017 EPA Data'!$B1069,'Crosswalk Particulates'!$D:$D,0))</f>
        <v>0</v>
      </c>
      <c r="H1069" s="78">
        <f t="shared" si="16"/>
        <v>0</v>
      </c>
    </row>
    <row r="1070" spans="1:8" hidden="1" x14ac:dyDescent="0.35">
      <c r="A1070" s="57" t="s">
        <v>2502</v>
      </c>
      <c r="B1070" s="57" t="s">
        <v>2501</v>
      </c>
      <c r="C1070" s="57" t="s">
        <v>2468</v>
      </c>
      <c r="D1070" s="68">
        <v>42932.753228454421</v>
      </c>
      <c r="E1070" s="57" t="s">
        <v>2433</v>
      </c>
      <c r="F1070" s="62" t="str">
        <f>INDEX('Crosswalk Particulates'!$B:$B,MATCH('2017 EPA Data'!A1070,'Crosswalk Particulates'!$A:$A,0))</f>
        <v>Other-EPA</v>
      </c>
      <c r="G1070" s="66" t="str">
        <f>INDEX('Crosswalk Particulates'!$E:$E,MATCH('2017 EPA Data'!$B1070,'Crosswalk Particulates'!$D:$D,0))</f>
        <v>PM10</v>
      </c>
      <c r="H1070" s="78">
        <f t="shared" si="16"/>
        <v>38947984893.953995</v>
      </c>
    </row>
    <row r="1071" spans="1:8" hidden="1" x14ac:dyDescent="0.35">
      <c r="A1071" s="57" t="s">
        <v>2440</v>
      </c>
      <c r="B1071" s="57" t="s">
        <v>2490</v>
      </c>
      <c r="C1071" s="57" t="s">
        <v>2428</v>
      </c>
      <c r="D1071" s="68">
        <v>42858.131738422322</v>
      </c>
      <c r="E1071" s="57" t="s">
        <v>2429</v>
      </c>
      <c r="F1071" s="62" t="str">
        <f>INDEX('Crosswalk Particulates'!$B:$B,MATCH('2017 EPA Data'!A1071,'Crosswalk Particulates'!$A:$A,0))</f>
        <v>Other-EPA</v>
      </c>
      <c r="G1071" s="66">
        <f>INDEX('Crosswalk Particulates'!$E:$E,MATCH('2017 EPA Data'!$B1071,'Crosswalk Particulates'!$D:$D,0))</f>
        <v>0</v>
      </c>
      <c r="H1071" s="78">
        <f t="shared" si="16"/>
        <v>0</v>
      </c>
    </row>
    <row r="1072" spans="1:8" hidden="1" x14ac:dyDescent="0.35">
      <c r="A1072" s="57" t="s">
        <v>2513</v>
      </c>
      <c r="B1072" s="57" t="s">
        <v>2523</v>
      </c>
      <c r="C1072" s="57" t="s">
        <v>2428</v>
      </c>
      <c r="D1072" s="68">
        <v>42673.018734389603</v>
      </c>
      <c r="E1072" s="57" t="s">
        <v>2429</v>
      </c>
      <c r="F1072" s="62" t="str">
        <f>INDEX('Crosswalk Particulates'!$B:$B,MATCH('2017 EPA Data'!A1072,'Crosswalk Particulates'!$A:$A,0))</f>
        <v>process-other-industry</v>
      </c>
      <c r="G1072" s="66">
        <f>INDEX('Crosswalk Particulates'!$E:$E,MATCH('2017 EPA Data'!$B1072,'Crosswalk Particulates'!$D:$D,0))</f>
        <v>0</v>
      </c>
      <c r="H1072" s="78">
        <f t="shared" si="16"/>
        <v>0</v>
      </c>
    </row>
    <row r="1073" spans="1:8" hidden="1" x14ac:dyDescent="0.35">
      <c r="A1073" s="57" t="s">
        <v>2476</v>
      </c>
      <c r="B1073" s="57" t="s">
        <v>2455</v>
      </c>
      <c r="C1073" s="57" t="s">
        <v>2428</v>
      </c>
      <c r="D1073" s="68">
        <v>42058.253854720002</v>
      </c>
      <c r="E1073" s="57" t="s">
        <v>2429</v>
      </c>
      <c r="F1073" s="62" t="str">
        <f>INDEX('Crosswalk Particulates'!$B:$B,MATCH('2017 EPA Data'!A1073,'Crosswalk Particulates'!$A:$A,0))</f>
        <v>Electricity Sector</v>
      </c>
      <c r="G1073" s="66">
        <f>INDEX('Crosswalk Particulates'!$E:$E,MATCH('2017 EPA Data'!$B1073,'Crosswalk Particulates'!$D:$D,0))</f>
        <v>0</v>
      </c>
      <c r="H1073" s="78">
        <f t="shared" si="16"/>
        <v>0</v>
      </c>
    </row>
    <row r="1074" spans="1:8" hidden="1" x14ac:dyDescent="0.35">
      <c r="A1074" s="57" t="s">
        <v>2512</v>
      </c>
      <c r="B1074" s="57" t="s">
        <v>2612</v>
      </c>
      <c r="C1074" s="57" t="s">
        <v>2428</v>
      </c>
      <c r="D1074" s="68">
        <v>42057.1746822196</v>
      </c>
      <c r="E1074" s="57" t="s">
        <v>2429</v>
      </c>
      <c r="F1074" s="62" t="str">
        <f>INDEX('Crosswalk Particulates'!$B:$B,MATCH('2017 EPA Data'!A1074,'Crosswalk Particulates'!$A:$A,0))</f>
        <v>Commercial Buildings Sector</v>
      </c>
      <c r="G1074" s="66">
        <f>INDEX('Crosswalk Particulates'!$E:$E,MATCH('2017 EPA Data'!$B1074,'Crosswalk Particulates'!$D:$D,0))</f>
        <v>0</v>
      </c>
      <c r="H1074" s="78">
        <f t="shared" si="16"/>
        <v>0</v>
      </c>
    </row>
    <row r="1075" spans="1:8" hidden="1" x14ac:dyDescent="0.35">
      <c r="A1075" s="57" t="s">
        <v>2558</v>
      </c>
      <c r="B1075" s="57" t="s">
        <v>2431</v>
      </c>
      <c r="C1075" s="57" t="s">
        <v>2432</v>
      </c>
      <c r="D1075" s="68">
        <v>41983</v>
      </c>
      <c r="E1075" s="57" t="s">
        <v>2433</v>
      </c>
      <c r="F1075" s="62" t="str">
        <f>INDEX('Crosswalk Particulates'!$B:$B,MATCH('2017 EPA Data'!A1075,'Crosswalk Particulates'!$A:$A,0))</f>
        <v>process-mining-industry</v>
      </c>
      <c r="G1075" s="66">
        <f>INDEX('Crosswalk Particulates'!$E:$E,MATCH('2017 EPA Data'!$B1075,'Crosswalk Particulates'!$D:$D,0))</f>
        <v>0</v>
      </c>
      <c r="H1075" s="78">
        <f t="shared" si="16"/>
        <v>38086382233.672928</v>
      </c>
    </row>
    <row r="1076" spans="1:8" hidden="1" x14ac:dyDescent="0.35">
      <c r="A1076" s="57" t="s">
        <v>2434</v>
      </c>
      <c r="B1076" s="57" t="s">
        <v>2609</v>
      </c>
      <c r="C1076" s="57" t="s">
        <v>2432</v>
      </c>
      <c r="D1076" s="68">
        <v>41787.565864419361</v>
      </c>
      <c r="E1076" s="57" t="s">
        <v>2433</v>
      </c>
      <c r="F1076" s="62" t="str">
        <f>INDEX('Crosswalk Particulates'!$B:$B,MATCH('2017 EPA Data'!A1076,'Crosswalk Particulates'!$A:$A,0))</f>
        <v>Transportation Sector</v>
      </c>
      <c r="G1076" s="66" t="str">
        <f>INDEX('Crosswalk Particulates'!$E:$E,MATCH('2017 EPA Data'!$B1076,'Crosswalk Particulates'!$D:$D,0))</f>
        <v>N2O</v>
      </c>
      <c r="H1076" s="78">
        <f t="shared" si="16"/>
        <v>37909087157.350807</v>
      </c>
    </row>
    <row r="1077" spans="1:8" hidden="1" x14ac:dyDescent="0.35">
      <c r="A1077" s="57" t="s">
        <v>2507</v>
      </c>
      <c r="B1077" s="57" t="s">
        <v>2523</v>
      </c>
      <c r="C1077" s="57" t="s">
        <v>2428</v>
      </c>
      <c r="D1077" s="68">
        <v>41721.067308969628</v>
      </c>
      <c r="E1077" s="57" t="s">
        <v>2429</v>
      </c>
      <c r="F1077" s="62" t="str">
        <f>INDEX('Crosswalk Particulates'!$B:$B,MATCH('2017 EPA Data'!A1077,'Crosswalk Particulates'!$A:$A,0))</f>
        <v>industry-fuel-coal</v>
      </c>
      <c r="G1077" s="66">
        <f>INDEX('Crosswalk Particulates'!$E:$E,MATCH('2017 EPA Data'!$B1077,'Crosswalk Particulates'!$D:$D,0))</f>
        <v>0</v>
      </c>
      <c r="H1077" s="78">
        <f t="shared" si="16"/>
        <v>0</v>
      </c>
    </row>
    <row r="1078" spans="1:8" hidden="1" x14ac:dyDescent="0.35">
      <c r="A1078" s="57" t="s">
        <v>2511</v>
      </c>
      <c r="B1078" s="57" t="s">
        <v>2545</v>
      </c>
      <c r="D1078" s="68">
        <v>41521.169750151304</v>
      </c>
      <c r="E1078" s="57" t="s">
        <v>2433</v>
      </c>
      <c r="F1078" s="62" t="str">
        <f>INDEX('Crosswalk Particulates'!$B:$B,MATCH('2017 EPA Data'!A1078,'Crosswalk Particulates'!$A:$A,0))</f>
        <v>industry-fuel-biomass</v>
      </c>
      <c r="G1078" s="66" t="str">
        <f>INDEX('Crosswalk Particulates'!$E:$E,MATCH('2017 EPA Data'!$B1078,'Crosswalk Particulates'!$D:$D,0))</f>
        <v>OC</v>
      </c>
      <c r="H1078" s="78">
        <f t="shared" si="16"/>
        <v>37667416380.284409</v>
      </c>
    </row>
    <row r="1079" spans="1:8" hidden="1" x14ac:dyDescent="0.35">
      <c r="A1079" s="57" t="s">
        <v>2497</v>
      </c>
      <c r="B1079" s="57" t="s">
        <v>2593</v>
      </c>
      <c r="C1079" s="57" t="s">
        <v>2428</v>
      </c>
      <c r="D1079" s="68">
        <v>41138.5933943208</v>
      </c>
      <c r="E1079" s="57" t="s">
        <v>2429</v>
      </c>
      <c r="F1079" s="62" t="str">
        <f>INDEX('Crosswalk Particulates'!$B:$B,MATCH('2017 EPA Data'!A1079,'Crosswalk Particulates'!$A:$A,0))</f>
        <v>process-other-industry</v>
      </c>
      <c r="G1079" s="66">
        <f>INDEX('Crosswalk Particulates'!$E:$E,MATCH('2017 EPA Data'!$B1079,'Crosswalk Particulates'!$D:$D,0))</f>
        <v>0</v>
      </c>
      <c r="H1079" s="78">
        <f t="shared" si="16"/>
        <v>0</v>
      </c>
    </row>
    <row r="1080" spans="1:8" hidden="1" x14ac:dyDescent="0.35">
      <c r="A1080" s="57" t="s">
        <v>2489</v>
      </c>
      <c r="B1080" s="57" t="s">
        <v>2622</v>
      </c>
      <c r="C1080" s="57" t="s">
        <v>2428</v>
      </c>
      <c r="D1080" s="68">
        <v>41106.161188999999</v>
      </c>
      <c r="E1080" s="57" t="s">
        <v>2429</v>
      </c>
      <c r="F1080" s="62" t="str">
        <f>INDEX('Crosswalk Particulates'!$B:$B,MATCH('2017 EPA Data'!A1080,'Crosswalk Particulates'!$A:$A,0))</f>
        <v>process-chemicals-industry</v>
      </c>
      <c r="G1080" s="66">
        <f>INDEX('Crosswalk Particulates'!$E:$E,MATCH('2017 EPA Data'!$B1080,'Crosswalk Particulates'!$D:$D,0))</f>
        <v>0</v>
      </c>
      <c r="H1080" s="78">
        <f t="shared" si="16"/>
        <v>0</v>
      </c>
    </row>
    <row r="1081" spans="1:8" hidden="1" x14ac:dyDescent="0.35">
      <c r="A1081" s="57" t="s">
        <v>2576</v>
      </c>
      <c r="B1081" s="57" t="s">
        <v>2447</v>
      </c>
      <c r="C1081" s="57" t="s">
        <v>2428</v>
      </c>
      <c r="D1081" s="68">
        <v>40943.32454389675</v>
      </c>
      <c r="E1081" s="57" t="s">
        <v>2429</v>
      </c>
      <c r="F1081" s="62" t="str">
        <f>INDEX('Crosswalk Particulates'!$B:$B,MATCH('2017 EPA Data'!A1081,'Crosswalk Particulates'!$A:$A,0))</f>
        <v>Commercial Buildings Sector</v>
      </c>
      <c r="G1081" s="66">
        <f>INDEX('Crosswalk Particulates'!$E:$E,MATCH('2017 EPA Data'!$B1081,'Crosswalk Particulates'!$D:$D,0))</f>
        <v>0</v>
      </c>
      <c r="H1081" s="78">
        <f t="shared" si="16"/>
        <v>0</v>
      </c>
    </row>
    <row r="1082" spans="1:8" hidden="1" x14ac:dyDescent="0.35">
      <c r="A1082" s="57" t="s">
        <v>2464</v>
      </c>
      <c r="B1082" s="57" t="s">
        <v>2557</v>
      </c>
      <c r="C1082" s="57" t="s">
        <v>2428</v>
      </c>
      <c r="D1082" s="68">
        <v>40794.55085745969</v>
      </c>
      <c r="E1082" s="57" t="s">
        <v>2429</v>
      </c>
      <c r="F1082" s="62" t="str">
        <f>INDEX('Crosswalk Particulates'!$B:$B,MATCH('2017 EPA Data'!A1082,'Crosswalk Particulates'!$A:$A,0))</f>
        <v>process-other-industry</v>
      </c>
      <c r="G1082" s="66">
        <f>INDEX('Crosswalk Particulates'!$E:$E,MATCH('2017 EPA Data'!$B1082,'Crosswalk Particulates'!$D:$D,0))</f>
        <v>0</v>
      </c>
      <c r="H1082" s="78">
        <f t="shared" si="16"/>
        <v>0</v>
      </c>
    </row>
    <row r="1083" spans="1:8" hidden="1" x14ac:dyDescent="0.35">
      <c r="A1083" s="57" t="s">
        <v>2443</v>
      </c>
      <c r="B1083" s="57" t="s">
        <v>2501</v>
      </c>
      <c r="C1083" s="57" t="s">
        <v>2468</v>
      </c>
      <c r="D1083" s="68">
        <v>40494.227428253733</v>
      </c>
      <c r="E1083" s="57" t="s">
        <v>2433</v>
      </c>
      <c r="F1083" s="62" t="str">
        <f>INDEX('Crosswalk Particulates'!$B:$B,MATCH('2017 EPA Data'!A1083,'Crosswalk Particulates'!$A:$A,0))</f>
        <v>Other-EPA</v>
      </c>
      <c r="G1083" s="66" t="str">
        <f>INDEX('Crosswalk Particulates'!$E:$E,MATCH('2017 EPA Data'!$B1083,'Crosswalk Particulates'!$D:$D,0))</f>
        <v>PM10</v>
      </c>
      <c r="H1083" s="78">
        <f t="shared" si="16"/>
        <v>36735788869.060188</v>
      </c>
    </row>
    <row r="1084" spans="1:8" hidden="1" x14ac:dyDescent="0.35">
      <c r="A1084" s="57" t="s">
        <v>2476</v>
      </c>
      <c r="B1084" s="57" t="s">
        <v>2630</v>
      </c>
      <c r="C1084" s="57" t="s">
        <v>2428</v>
      </c>
      <c r="D1084" s="68">
        <v>40438.1025888</v>
      </c>
      <c r="E1084" s="57" t="s">
        <v>2429</v>
      </c>
      <c r="F1084" s="62" t="str">
        <f>INDEX('Crosswalk Particulates'!$B:$B,MATCH('2017 EPA Data'!A1084,'Crosswalk Particulates'!$A:$A,0))</f>
        <v>Electricity Sector</v>
      </c>
      <c r="G1084" s="66">
        <f>INDEX('Crosswalk Particulates'!$E:$E,MATCH('2017 EPA Data'!$B1084,'Crosswalk Particulates'!$D:$D,0))</f>
        <v>0</v>
      </c>
      <c r="H1084" s="78">
        <f t="shared" si="16"/>
        <v>0</v>
      </c>
    </row>
    <row r="1085" spans="1:8" hidden="1" x14ac:dyDescent="0.35">
      <c r="A1085" s="57" t="s">
        <v>2493</v>
      </c>
      <c r="B1085" s="57" t="s">
        <v>2447</v>
      </c>
      <c r="C1085" s="57" t="s">
        <v>2428</v>
      </c>
      <c r="D1085" s="68">
        <v>40415.400506425554</v>
      </c>
      <c r="E1085" s="57" t="s">
        <v>2429</v>
      </c>
      <c r="F1085" s="62" t="str">
        <f>INDEX('Crosswalk Particulates'!$B:$B,MATCH('2017 EPA Data'!A1085,'Crosswalk Particulates'!$A:$A,0))</f>
        <v>Commercial Buildings Sector</v>
      </c>
      <c r="G1085" s="66">
        <f>INDEX('Crosswalk Particulates'!$E:$E,MATCH('2017 EPA Data'!$B1085,'Crosswalk Particulates'!$D:$D,0))</f>
        <v>0</v>
      </c>
      <c r="H1085" s="78">
        <f t="shared" si="16"/>
        <v>0</v>
      </c>
    </row>
    <row r="1086" spans="1:8" hidden="1" x14ac:dyDescent="0.35">
      <c r="A1086" s="57" t="s">
        <v>2566</v>
      </c>
      <c r="B1086" s="57" t="s">
        <v>2504</v>
      </c>
      <c r="C1086" s="57" t="s">
        <v>2428</v>
      </c>
      <c r="D1086" s="68">
        <v>40061.282096080002</v>
      </c>
      <c r="E1086" s="57" t="s">
        <v>2429</v>
      </c>
      <c r="F1086" s="62" t="str">
        <f>INDEX('Crosswalk Particulates'!$B:$B,MATCH('2017 EPA Data'!A1086,'Crosswalk Particulates'!$A:$A,0))</f>
        <v>Commercial Buildings Sector</v>
      </c>
      <c r="G1086" s="66">
        <f>INDEX('Crosswalk Particulates'!$E:$E,MATCH('2017 EPA Data'!$B1086,'Crosswalk Particulates'!$D:$D,0))</f>
        <v>0</v>
      </c>
      <c r="H1086" s="78">
        <f t="shared" si="16"/>
        <v>0</v>
      </c>
    </row>
    <row r="1087" spans="1:8" hidden="1" x14ac:dyDescent="0.35">
      <c r="A1087" s="57" t="s">
        <v>2514</v>
      </c>
      <c r="B1087" s="57" t="s">
        <v>2631</v>
      </c>
      <c r="C1087" s="57" t="s">
        <v>2428</v>
      </c>
      <c r="D1087" s="68">
        <v>39967.853658781059</v>
      </c>
      <c r="E1087" s="57" t="s">
        <v>2429</v>
      </c>
      <c r="F1087" s="62" t="str">
        <f>INDEX('Crosswalk Particulates'!$B:$B,MATCH('2017 EPA Data'!A1087,'Crosswalk Particulates'!$A:$A,0))</f>
        <v>Transportation Sector</v>
      </c>
      <c r="G1087" s="66">
        <f>INDEX('Crosswalk Particulates'!$E:$E,MATCH('2017 EPA Data'!$B1087,'Crosswalk Particulates'!$D:$D,0))</f>
        <v>0</v>
      </c>
      <c r="H1087" s="78">
        <f t="shared" si="16"/>
        <v>0</v>
      </c>
    </row>
    <row r="1088" spans="1:8" hidden="1" x14ac:dyDescent="0.35">
      <c r="A1088" s="57" t="s">
        <v>2543</v>
      </c>
      <c r="B1088" s="57" t="s">
        <v>2472</v>
      </c>
      <c r="C1088" s="57" t="s">
        <v>2428</v>
      </c>
      <c r="D1088" s="68">
        <v>39733.338524979998</v>
      </c>
      <c r="E1088" s="57" t="s">
        <v>2429</v>
      </c>
      <c r="F1088" s="62" t="str">
        <f>INDEX('Crosswalk Particulates'!$B:$B,MATCH('2017 EPA Data'!A1088,'Crosswalk Particulates'!$A:$A,0))</f>
        <v>industry-fuel-other</v>
      </c>
      <c r="G1088" s="66">
        <f>INDEX('Crosswalk Particulates'!$E:$E,MATCH('2017 EPA Data'!$B1088,'Crosswalk Particulates'!$D:$D,0))</f>
        <v>0</v>
      </c>
      <c r="H1088" s="78">
        <f t="shared" si="16"/>
        <v>0</v>
      </c>
    </row>
    <row r="1089" spans="1:8" hidden="1" x14ac:dyDescent="0.35">
      <c r="A1089" s="57" t="s">
        <v>2430</v>
      </c>
      <c r="B1089" s="57" t="s">
        <v>2479</v>
      </c>
      <c r="C1089" s="57" t="s">
        <v>2428</v>
      </c>
      <c r="D1089" s="68">
        <v>39605.784847563002</v>
      </c>
      <c r="E1089" s="57" t="s">
        <v>2429</v>
      </c>
      <c r="F1089" s="62" t="str">
        <f>INDEX('Crosswalk Particulates'!$B:$B,MATCH('2017 EPA Data'!A1089,'Crosswalk Particulates'!$A:$A,0))</f>
        <v>process-other-industry</v>
      </c>
      <c r="G1089" s="66">
        <f>INDEX('Crosswalk Particulates'!$E:$E,MATCH('2017 EPA Data'!$B1089,'Crosswalk Particulates'!$D:$D,0))</f>
        <v>0</v>
      </c>
      <c r="H1089" s="78">
        <f t="shared" si="16"/>
        <v>0</v>
      </c>
    </row>
    <row r="1090" spans="1:8" hidden="1" x14ac:dyDescent="0.35">
      <c r="A1090" s="57" t="s">
        <v>2560</v>
      </c>
      <c r="B1090" s="57" t="s">
        <v>2526</v>
      </c>
      <c r="C1090" s="57" t="s">
        <v>2468</v>
      </c>
      <c r="D1090" s="68">
        <v>39588.996749072721</v>
      </c>
      <c r="E1090" s="57" t="s">
        <v>2433</v>
      </c>
      <c r="F1090" s="62" t="str">
        <f>INDEX('Crosswalk Particulates'!$B:$B,MATCH('2017 EPA Data'!A1090,'Crosswalk Particulates'!$A:$A,0))</f>
        <v>Electricity Sector</v>
      </c>
      <c r="G1090" s="66" t="str">
        <f>INDEX('Crosswalk Particulates'!$E:$E,MATCH('2017 EPA Data'!$B1090,'Crosswalk Particulates'!$D:$D,0))</f>
        <v>SOx</v>
      </c>
      <c r="H1090" s="78">
        <f t="shared" si="16"/>
        <v>35914576434.09996</v>
      </c>
    </row>
    <row r="1091" spans="1:8" hidden="1" x14ac:dyDescent="0.35">
      <c r="A1091" s="57" t="s">
        <v>2449</v>
      </c>
      <c r="B1091" s="57" t="s">
        <v>2501</v>
      </c>
      <c r="C1091" s="57" t="s">
        <v>2468</v>
      </c>
      <c r="D1091" s="68">
        <v>39529.653047259933</v>
      </c>
      <c r="E1091" s="57" t="s">
        <v>2433</v>
      </c>
      <c r="F1091" s="62" t="str">
        <f>INDEX('Crosswalk Particulates'!$B:$B,MATCH('2017 EPA Data'!A1091,'Crosswalk Particulates'!$A:$A,0))</f>
        <v>process-other-industry</v>
      </c>
      <c r="G1091" s="66" t="str">
        <f>INDEX('Crosswalk Particulates'!$E:$E,MATCH('2017 EPA Data'!$B1091,'Crosswalk Particulates'!$D:$D,0))</f>
        <v>PM10</v>
      </c>
      <c r="H1091" s="78">
        <f t="shared" si="16"/>
        <v>35860740669.376068</v>
      </c>
    </row>
    <row r="1092" spans="1:8" hidden="1" x14ac:dyDescent="0.35">
      <c r="A1092" s="57" t="s">
        <v>2458</v>
      </c>
      <c r="B1092" s="57" t="s">
        <v>2446</v>
      </c>
      <c r="C1092" s="57" t="s">
        <v>2428</v>
      </c>
      <c r="D1092" s="68">
        <v>39425.861704644667</v>
      </c>
      <c r="E1092" s="57" t="s">
        <v>2429</v>
      </c>
      <c r="F1092" s="62" t="str">
        <f>INDEX('Crosswalk Particulates'!$B:$B,MATCH('2017 EPA Data'!A1092,'Crosswalk Particulates'!$A:$A,0))</f>
        <v>process-other-industry</v>
      </c>
      <c r="G1092" s="66">
        <f>INDEX('Crosswalk Particulates'!$E:$E,MATCH('2017 EPA Data'!$B1092,'Crosswalk Particulates'!$D:$D,0))</f>
        <v>0</v>
      </c>
      <c r="H1092" s="78">
        <f t="shared" ref="H1092:H1155" si="17">IF(E1092="TON",D1092/metricton_to_shortton,0)*10^6</f>
        <v>0</v>
      </c>
    </row>
    <row r="1093" spans="1:8" hidden="1" x14ac:dyDescent="0.35">
      <c r="A1093" s="57" t="s">
        <v>2470</v>
      </c>
      <c r="B1093" s="57" t="s">
        <v>2579</v>
      </c>
      <c r="C1093" s="57" t="s">
        <v>2428</v>
      </c>
      <c r="D1093" s="68">
        <v>39405.117483365706</v>
      </c>
      <c r="E1093" s="57" t="s">
        <v>2429</v>
      </c>
      <c r="F1093" s="62" t="str">
        <f>INDEX('Crosswalk Particulates'!$B:$B,MATCH('2017 EPA Data'!A1093,'Crosswalk Particulates'!$A:$A,0))</f>
        <v>process-waste-industry</v>
      </c>
      <c r="G1093" s="66">
        <f>INDEX('Crosswalk Particulates'!$E:$E,MATCH('2017 EPA Data'!$B1093,'Crosswalk Particulates'!$D:$D,0))</f>
        <v>0</v>
      </c>
      <c r="H1093" s="78">
        <f t="shared" si="17"/>
        <v>0</v>
      </c>
    </row>
    <row r="1094" spans="1:8" hidden="1" x14ac:dyDescent="0.35">
      <c r="A1094" s="57" t="s">
        <v>2460</v>
      </c>
      <c r="B1094" s="57" t="s">
        <v>2520</v>
      </c>
      <c r="C1094" s="57" t="s">
        <v>2468</v>
      </c>
      <c r="D1094" s="68">
        <v>39272.234651004488</v>
      </c>
      <c r="E1094" s="57" t="s">
        <v>2433</v>
      </c>
      <c r="F1094" s="62" t="str">
        <f>INDEX('Crosswalk Particulates'!$B:$B,MATCH('2017 EPA Data'!A1094,'Crosswalk Particulates'!$A:$A,0))</f>
        <v>Residential Buildings Sector</v>
      </c>
      <c r="G1094" s="66" t="str">
        <f>INDEX('Crosswalk Particulates'!$E:$E,MATCH('2017 EPA Data'!$B1094,'Crosswalk Particulates'!$D:$D,0))</f>
        <v>NOX</v>
      </c>
      <c r="H1094" s="78">
        <f t="shared" si="17"/>
        <v>35627214350.776543</v>
      </c>
    </row>
    <row r="1095" spans="1:8" hidden="1" x14ac:dyDescent="0.35">
      <c r="A1095" s="57" t="s">
        <v>2430</v>
      </c>
      <c r="B1095" s="57" t="s">
        <v>2583</v>
      </c>
      <c r="C1095" s="57" t="s">
        <v>2428</v>
      </c>
      <c r="D1095" s="68">
        <v>39238.076556303</v>
      </c>
      <c r="E1095" s="57" t="s">
        <v>2429</v>
      </c>
      <c r="F1095" s="62" t="str">
        <f>INDEX('Crosswalk Particulates'!$B:$B,MATCH('2017 EPA Data'!A1095,'Crosswalk Particulates'!$A:$A,0))</f>
        <v>process-other-industry</v>
      </c>
      <c r="G1095" s="66">
        <f>INDEX('Crosswalk Particulates'!$E:$E,MATCH('2017 EPA Data'!$B1095,'Crosswalk Particulates'!$D:$D,0))</f>
        <v>0</v>
      </c>
      <c r="H1095" s="78">
        <f t="shared" si="17"/>
        <v>0</v>
      </c>
    </row>
    <row r="1096" spans="1:8" hidden="1" x14ac:dyDescent="0.35">
      <c r="A1096" s="57" t="s">
        <v>2513</v>
      </c>
      <c r="B1096" s="57" t="s">
        <v>2610</v>
      </c>
      <c r="C1096" s="57" t="s">
        <v>2428</v>
      </c>
      <c r="D1096" s="68">
        <v>39182.03</v>
      </c>
      <c r="E1096" s="57" t="s">
        <v>2429</v>
      </c>
      <c r="F1096" s="62" t="str">
        <f>INDEX('Crosswalk Particulates'!$B:$B,MATCH('2017 EPA Data'!A1096,'Crosswalk Particulates'!$A:$A,0))</f>
        <v>process-other-industry</v>
      </c>
      <c r="G1096" s="66">
        <f>INDEX('Crosswalk Particulates'!$E:$E,MATCH('2017 EPA Data'!$B1096,'Crosswalk Particulates'!$D:$D,0))</f>
        <v>0</v>
      </c>
      <c r="H1096" s="78">
        <f t="shared" si="17"/>
        <v>0</v>
      </c>
    </row>
    <row r="1097" spans="1:8" hidden="1" x14ac:dyDescent="0.35">
      <c r="A1097" s="57" t="s">
        <v>2493</v>
      </c>
      <c r="B1097" s="57" t="s">
        <v>2427</v>
      </c>
      <c r="C1097" s="57" t="s">
        <v>2428</v>
      </c>
      <c r="D1097" s="68">
        <v>39003.711207127002</v>
      </c>
      <c r="E1097" s="57" t="s">
        <v>2429</v>
      </c>
      <c r="F1097" s="62" t="str">
        <f>INDEX('Crosswalk Particulates'!$B:$B,MATCH('2017 EPA Data'!A1097,'Crosswalk Particulates'!$A:$A,0))</f>
        <v>Commercial Buildings Sector</v>
      </c>
      <c r="G1097" s="66">
        <f>INDEX('Crosswalk Particulates'!$E:$E,MATCH('2017 EPA Data'!$B1097,'Crosswalk Particulates'!$D:$D,0))</f>
        <v>0</v>
      </c>
      <c r="H1097" s="78">
        <f t="shared" si="17"/>
        <v>0</v>
      </c>
    </row>
    <row r="1098" spans="1:8" hidden="1" x14ac:dyDescent="0.35">
      <c r="A1098" s="57" t="s">
        <v>2512</v>
      </c>
      <c r="B1098" s="57" t="s">
        <v>2548</v>
      </c>
      <c r="C1098" s="57" t="s">
        <v>2428</v>
      </c>
      <c r="D1098" s="68">
        <v>38910.010413892662</v>
      </c>
      <c r="E1098" s="57" t="s">
        <v>2429</v>
      </c>
      <c r="F1098" s="62" t="str">
        <f>INDEX('Crosswalk Particulates'!$B:$B,MATCH('2017 EPA Data'!A1098,'Crosswalk Particulates'!$A:$A,0))</f>
        <v>Commercial Buildings Sector</v>
      </c>
      <c r="G1098" s="66">
        <f>INDEX('Crosswalk Particulates'!$E:$E,MATCH('2017 EPA Data'!$B1098,'Crosswalk Particulates'!$D:$D,0))</f>
        <v>0</v>
      </c>
      <c r="H1098" s="78">
        <f t="shared" si="17"/>
        <v>0</v>
      </c>
    </row>
    <row r="1099" spans="1:8" hidden="1" x14ac:dyDescent="0.35">
      <c r="A1099" s="57" t="s">
        <v>2456</v>
      </c>
      <c r="B1099" s="57" t="s">
        <v>2467</v>
      </c>
      <c r="C1099" s="57" t="s">
        <v>2468</v>
      </c>
      <c r="D1099" s="68">
        <v>38847.608814783402</v>
      </c>
      <c r="E1099" s="57" t="s">
        <v>2433</v>
      </c>
      <c r="F1099" s="62" t="str">
        <f>INDEX('Crosswalk Particulates'!$B:$B,MATCH('2017 EPA Data'!A1099,'Crosswalk Particulates'!$A:$A,0))</f>
        <v>Transportation Sector</v>
      </c>
      <c r="G1099" s="66" t="str">
        <f>INDEX('Crosswalk Particulates'!$E:$E,MATCH('2017 EPA Data'!$B1099,'Crosswalk Particulates'!$D:$D,0))</f>
        <v>VOC</v>
      </c>
      <c r="H1099" s="78">
        <f t="shared" si="17"/>
        <v>35241999813.830414</v>
      </c>
    </row>
    <row r="1100" spans="1:8" hidden="1" x14ac:dyDescent="0.35">
      <c r="A1100" s="57" t="s">
        <v>2449</v>
      </c>
      <c r="B1100" s="57" t="s">
        <v>2581</v>
      </c>
      <c r="C1100" s="57" t="s">
        <v>2428</v>
      </c>
      <c r="D1100" s="68">
        <v>38826.438743589999</v>
      </c>
      <c r="E1100" s="57" t="s">
        <v>2429</v>
      </c>
      <c r="F1100" s="62" t="str">
        <f>INDEX('Crosswalk Particulates'!$B:$B,MATCH('2017 EPA Data'!A1100,'Crosswalk Particulates'!$A:$A,0))</f>
        <v>process-other-industry</v>
      </c>
      <c r="G1100" s="66">
        <f>INDEX('Crosswalk Particulates'!$E:$E,MATCH('2017 EPA Data'!$B1100,'Crosswalk Particulates'!$D:$D,0))</f>
        <v>0</v>
      </c>
      <c r="H1100" s="78">
        <f t="shared" si="17"/>
        <v>0</v>
      </c>
    </row>
    <row r="1101" spans="1:8" hidden="1" x14ac:dyDescent="0.35">
      <c r="A1101" s="57" t="s">
        <v>2452</v>
      </c>
      <c r="B1101" s="57" t="s">
        <v>2450</v>
      </c>
      <c r="C1101" s="57" t="s">
        <v>2428</v>
      </c>
      <c r="D1101" s="68">
        <v>38813.175838437637</v>
      </c>
      <c r="E1101" s="57" t="s">
        <v>2429</v>
      </c>
      <c r="F1101" s="62" t="str">
        <f>INDEX('Crosswalk Particulates'!$B:$B,MATCH('2017 EPA Data'!A1101,'Crosswalk Particulates'!$A:$A,0))</f>
        <v>Transportation Sector</v>
      </c>
      <c r="G1101" s="66">
        <f>INDEX('Crosswalk Particulates'!$E:$E,MATCH('2017 EPA Data'!$B1101,'Crosswalk Particulates'!$D:$D,0))</f>
        <v>0</v>
      </c>
      <c r="H1101" s="78">
        <f t="shared" si="17"/>
        <v>0</v>
      </c>
    </row>
    <row r="1102" spans="1:8" hidden="1" x14ac:dyDescent="0.35">
      <c r="A1102" s="57" t="s">
        <v>2458</v>
      </c>
      <c r="B1102" s="57" t="s">
        <v>2632</v>
      </c>
      <c r="C1102" s="57" t="s">
        <v>2428</v>
      </c>
      <c r="D1102" s="68">
        <v>38580.101094470003</v>
      </c>
      <c r="E1102" s="57" t="s">
        <v>2429</v>
      </c>
      <c r="F1102" s="62" t="str">
        <f>INDEX('Crosswalk Particulates'!$B:$B,MATCH('2017 EPA Data'!A1102,'Crosswalk Particulates'!$A:$A,0))</f>
        <v>process-other-industry</v>
      </c>
      <c r="G1102" s="66">
        <f>INDEX('Crosswalk Particulates'!$E:$E,MATCH('2017 EPA Data'!$B1102,'Crosswalk Particulates'!$D:$D,0))</f>
        <v>0</v>
      </c>
      <c r="H1102" s="78">
        <f t="shared" si="17"/>
        <v>0</v>
      </c>
    </row>
    <row r="1103" spans="1:8" hidden="1" x14ac:dyDescent="0.35">
      <c r="A1103" s="57" t="s">
        <v>2466</v>
      </c>
      <c r="B1103" s="57" t="s">
        <v>2450</v>
      </c>
      <c r="C1103" s="57" t="s">
        <v>2428</v>
      </c>
      <c r="D1103" s="68">
        <v>38383.445601624</v>
      </c>
      <c r="E1103" s="57" t="s">
        <v>2429</v>
      </c>
      <c r="F1103" s="62" t="str">
        <f>INDEX('Crosswalk Particulates'!$B:$B,MATCH('2017 EPA Data'!A1103,'Crosswalk Particulates'!$A:$A,0))</f>
        <v>process-other-industry</v>
      </c>
      <c r="G1103" s="66">
        <f>INDEX('Crosswalk Particulates'!$E:$E,MATCH('2017 EPA Data'!$B1103,'Crosswalk Particulates'!$D:$D,0))</f>
        <v>0</v>
      </c>
      <c r="H1103" s="78">
        <f t="shared" si="17"/>
        <v>0</v>
      </c>
    </row>
    <row r="1104" spans="1:8" hidden="1" x14ac:dyDescent="0.35">
      <c r="A1104" s="57" t="s">
        <v>2443</v>
      </c>
      <c r="B1104" s="57" t="s">
        <v>2554</v>
      </c>
      <c r="C1104" s="57" t="s">
        <v>2428</v>
      </c>
      <c r="D1104" s="68">
        <v>38317.238350733372</v>
      </c>
      <c r="E1104" s="57" t="s">
        <v>2429</v>
      </c>
      <c r="F1104" s="62" t="str">
        <f>INDEX('Crosswalk Particulates'!$B:$B,MATCH('2017 EPA Data'!A1104,'Crosswalk Particulates'!$A:$A,0))</f>
        <v>Other-EPA</v>
      </c>
      <c r="G1104" s="66">
        <f>INDEX('Crosswalk Particulates'!$E:$E,MATCH('2017 EPA Data'!$B1104,'Crosswalk Particulates'!$D:$D,0))</f>
        <v>0</v>
      </c>
      <c r="H1104" s="78">
        <f t="shared" si="17"/>
        <v>0</v>
      </c>
    </row>
    <row r="1105" spans="1:8" hidden="1" x14ac:dyDescent="0.35">
      <c r="A1105" s="57" t="s">
        <v>2443</v>
      </c>
      <c r="B1105" s="57" t="s">
        <v>2586</v>
      </c>
      <c r="C1105" s="57" t="s">
        <v>2428</v>
      </c>
      <c r="D1105" s="68">
        <v>38159.021275986524</v>
      </c>
      <c r="E1105" s="57" t="s">
        <v>2429</v>
      </c>
      <c r="F1105" s="62" t="str">
        <f>INDEX('Crosswalk Particulates'!$B:$B,MATCH('2017 EPA Data'!A1105,'Crosswalk Particulates'!$A:$A,0))</f>
        <v>Other-EPA</v>
      </c>
      <c r="G1105" s="66">
        <f>INDEX('Crosswalk Particulates'!$E:$E,MATCH('2017 EPA Data'!$B1105,'Crosswalk Particulates'!$D:$D,0))</f>
        <v>0</v>
      </c>
      <c r="H1105" s="78">
        <f t="shared" si="17"/>
        <v>0</v>
      </c>
    </row>
    <row r="1106" spans="1:8" hidden="1" x14ac:dyDescent="0.35">
      <c r="A1106" s="57" t="s">
        <v>2502</v>
      </c>
      <c r="B1106" s="57" t="s">
        <v>2467</v>
      </c>
      <c r="C1106" s="57" t="s">
        <v>2468</v>
      </c>
      <c r="D1106" s="68">
        <v>38061.104166037097</v>
      </c>
      <c r="E1106" s="57" t="s">
        <v>2433</v>
      </c>
      <c r="F1106" s="62" t="str">
        <f>INDEX('Crosswalk Particulates'!$B:$B,MATCH('2017 EPA Data'!A1106,'Crosswalk Particulates'!$A:$A,0))</f>
        <v>Other-EPA</v>
      </c>
      <c r="G1106" s="66" t="str">
        <f>INDEX('Crosswalk Particulates'!$E:$E,MATCH('2017 EPA Data'!$B1106,'Crosswalk Particulates'!$D:$D,0))</f>
        <v>VOC</v>
      </c>
      <c r="H1106" s="78">
        <f t="shared" si="17"/>
        <v>34528493950.011436</v>
      </c>
    </row>
    <row r="1107" spans="1:8" hidden="1" x14ac:dyDescent="0.35">
      <c r="A1107" s="57" t="s">
        <v>2513</v>
      </c>
      <c r="B1107" s="57" t="s">
        <v>2596</v>
      </c>
      <c r="C1107" s="57" t="s">
        <v>2428</v>
      </c>
      <c r="D1107" s="68">
        <v>38036.665811677522</v>
      </c>
      <c r="E1107" s="57" t="s">
        <v>2429</v>
      </c>
      <c r="F1107" s="62" t="str">
        <f>INDEX('Crosswalk Particulates'!$B:$B,MATCH('2017 EPA Data'!A1107,'Crosswalk Particulates'!$A:$A,0))</f>
        <v>process-other-industry</v>
      </c>
      <c r="G1107" s="66">
        <f>INDEX('Crosswalk Particulates'!$E:$E,MATCH('2017 EPA Data'!$B1107,'Crosswalk Particulates'!$D:$D,0))</f>
        <v>0</v>
      </c>
      <c r="H1107" s="78">
        <f t="shared" si="17"/>
        <v>0</v>
      </c>
    </row>
    <row r="1108" spans="1:8" hidden="1" x14ac:dyDescent="0.35">
      <c r="A1108" s="57" t="s">
        <v>2503</v>
      </c>
      <c r="B1108" s="57" t="s">
        <v>2596</v>
      </c>
      <c r="C1108" s="57" t="s">
        <v>2428</v>
      </c>
      <c r="D1108" s="68">
        <v>37997.005155427876</v>
      </c>
      <c r="E1108" s="57" t="s">
        <v>2429</v>
      </c>
      <c r="F1108" s="62" t="str">
        <f>INDEX('Crosswalk Particulates'!$B:$B,MATCH('2017 EPA Data'!A1108,'Crosswalk Particulates'!$A:$A,0))</f>
        <v>process-ngps-industry</v>
      </c>
      <c r="G1108" s="66">
        <f>INDEX('Crosswalk Particulates'!$E:$E,MATCH('2017 EPA Data'!$B1108,'Crosswalk Particulates'!$D:$D,0))</f>
        <v>0</v>
      </c>
      <c r="H1108" s="78">
        <f t="shared" si="17"/>
        <v>0</v>
      </c>
    </row>
    <row r="1109" spans="1:8" hidden="1" x14ac:dyDescent="0.35">
      <c r="A1109" s="57" t="s">
        <v>2514</v>
      </c>
      <c r="B1109" s="57" t="s">
        <v>2455</v>
      </c>
      <c r="C1109" s="57" t="s">
        <v>2428</v>
      </c>
      <c r="D1109" s="68">
        <v>37976.420951497996</v>
      </c>
      <c r="E1109" s="57" t="s">
        <v>2429</v>
      </c>
      <c r="F1109" s="62" t="str">
        <f>INDEX('Crosswalk Particulates'!$B:$B,MATCH('2017 EPA Data'!A1109,'Crosswalk Particulates'!$A:$A,0))</f>
        <v>Transportation Sector</v>
      </c>
      <c r="G1109" s="66">
        <f>INDEX('Crosswalk Particulates'!$E:$E,MATCH('2017 EPA Data'!$B1109,'Crosswalk Particulates'!$D:$D,0))</f>
        <v>0</v>
      </c>
      <c r="H1109" s="78">
        <f t="shared" si="17"/>
        <v>0</v>
      </c>
    </row>
    <row r="1110" spans="1:8" hidden="1" x14ac:dyDescent="0.35">
      <c r="A1110" s="57" t="s">
        <v>2497</v>
      </c>
      <c r="B1110" s="57" t="s">
        <v>2601</v>
      </c>
      <c r="C1110" s="57" t="s">
        <v>2428</v>
      </c>
      <c r="D1110" s="68">
        <v>37826.505018695003</v>
      </c>
      <c r="E1110" s="57" t="s">
        <v>2429</v>
      </c>
      <c r="F1110" s="62" t="str">
        <f>INDEX('Crosswalk Particulates'!$B:$B,MATCH('2017 EPA Data'!A1110,'Crosswalk Particulates'!$A:$A,0))</f>
        <v>process-other-industry</v>
      </c>
      <c r="G1110" s="66">
        <f>INDEX('Crosswalk Particulates'!$E:$E,MATCH('2017 EPA Data'!$B1110,'Crosswalk Particulates'!$D:$D,0))</f>
        <v>0</v>
      </c>
      <c r="H1110" s="78">
        <f t="shared" si="17"/>
        <v>0</v>
      </c>
    </row>
    <row r="1111" spans="1:8" hidden="1" x14ac:dyDescent="0.35">
      <c r="A1111" s="57" t="s">
        <v>2560</v>
      </c>
      <c r="B1111" s="57" t="s">
        <v>2491</v>
      </c>
      <c r="C1111" s="57" t="s">
        <v>2428</v>
      </c>
      <c r="D1111" s="68">
        <v>37694.80461621</v>
      </c>
      <c r="E1111" s="57" t="s">
        <v>2429</v>
      </c>
      <c r="F1111" s="62" t="str">
        <f>INDEX('Crosswalk Particulates'!$B:$B,MATCH('2017 EPA Data'!A1111,'Crosswalk Particulates'!$A:$A,0))</f>
        <v>Electricity Sector</v>
      </c>
      <c r="G1111" s="66">
        <f>INDEX('Crosswalk Particulates'!$E:$E,MATCH('2017 EPA Data'!$B1111,'Crosswalk Particulates'!$D:$D,0))</f>
        <v>0</v>
      </c>
      <c r="H1111" s="78">
        <f t="shared" si="17"/>
        <v>0</v>
      </c>
    </row>
    <row r="1112" spans="1:8" hidden="1" x14ac:dyDescent="0.35">
      <c r="A1112" s="57" t="s">
        <v>2456</v>
      </c>
      <c r="B1112" s="57" t="s">
        <v>2567</v>
      </c>
      <c r="C1112" s="57" t="s">
        <v>2428</v>
      </c>
      <c r="D1112" s="68">
        <v>37565.062134477557</v>
      </c>
      <c r="E1112" s="57" t="s">
        <v>2429</v>
      </c>
      <c r="F1112" s="62" t="str">
        <f>INDEX('Crosswalk Particulates'!$B:$B,MATCH('2017 EPA Data'!A1112,'Crosswalk Particulates'!$A:$A,0))</f>
        <v>Transportation Sector</v>
      </c>
      <c r="G1112" s="66">
        <f>INDEX('Crosswalk Particulates'!$E:$E,MATCH('2017 EPA Data'!$B1112,'Crosswalk Particulates'!$D:$D,0))</f>
        <v>0</v>
      </c>
      <c r="H1112" s="78">
        <f t="shared" si="17"/>
        <v>0</v>
      </c>
    </row>
    <row r="1113" spans="1:8" hidden="1" x14ac:dyDescent="0.35">
      <c r="A1113" s="57" t="s">
        <v>2495</v>
      </c>
      <c r="B1113" s="57" t="s">
        <v>2570</v>
      </c>
      <c r="C1113" s="57" t="s">
        <v>2428</v>
      </c>
      <c r="D1113" s="68">
        <v>37416.279915940671</v>
      </c>
      <c r="E1113" s="57" t="s">
        <v>2429</v>
      </c>
      <c r="F1113" s="62" t="str">
        <f>INDEX('Crosswalk Particulates'!$B:$B,MATCH('2017 EPA Data'!A1113,'Crosswalk Particulates'!$A:$A,0))</f>
        <v>Electricity Sector</v>
      </c>
      <c r="G1113" s="66">
        <f>INDEX('Crosswalk Particulates'!$E:$E,MATCH('2017 EPA Data'!$B1113,'Crosswalk Particulates'!$D:$D,0))</f>
        <v>0</v>
      </c>
      <c r="H1113" s="78">
        <f t="shared" si="17"/>
        <v>0</v>
      </c>
    </row>
    <row r="1114" spans="1:8" hidden="1" x14ac:dyDescent="0.35">
      <c r="A1114" s="57" t="s">
        <v>2530</v>
      </c>
      <c r="B1114" s="57" t="s">
        <v>2596</v>
      </c>
      <c r="C1114" s="57" t="s">
        <v>2428</v>
      </c>
      <c r="D1114" s="68">
        <v>37357.290294647602</v>
      </c>
      <c r="E1114" s="57" t="s">
        <v>2429</v>
      </c>
      <c r="F1114" s="62" t="str">
        <f>INDEX('Crosswalk Particulates'!$B:$B,MATCH('2017 EPA Data'!A1114,'Crosswalk Particulates'!$A:$A,0))</f>
        <v>process-iron and steel-industry</v>
      </c>
      <c r="G1114" s="66">
        <f>INDEX('Crosswalk Particulates'!$E:$E,MATCH('2017 EPA Data'!$B1114,'Crosswalk Particulates'!$D:$D,0))</f>
        <v>0</v>
      </c>
      <c r="H1114" s="78">
        <f t="shared" si="17"/>
        <v>0</v>
      </c>
    </row>
    <row r="1115" spans="1:8" hidden="1" x14ac:dyDescent="0.35">
      <c r="A1115" s="57" t="s">
        <v>2458</v>
      </c>
      <c r="B1115" s="57" t="s">
        <v>2478</v>
      </c>
      <c r="C1115" s="57" t="s">
        <v>2428</v>
      </c>
      <c r="D1115" s="68">
        <v>37247.322264395603</v>
      </c>
      <c r="E1115" s="57" t="s">
        <v>2429</v>
      </c>
      <c r="F1115" s="62" t="str">
        <f>INDEX('Crosswalk Particulates'!$B:$B,MATCH('2017 EPA Data'!A1115,'Crosswalk Particulates'!$A:$A,0))</f>
        <v>process-other-industry</v>
      </c>
      <c r="G1115" s="66">
        <f>INDEX('Crosswalk Particulates'!$E:$E,MATCH('2017 EPA Data'!$B1115,'Crosswalk Particulates'!$D:$D,0))</f>
        <v>0</v>
      </c>
      <c r="H1115" s="78">
        <f t="shared" si="17"/>
        <v>0</v>
      </c>
    </row>
    <row r="1116" spans="1:8" hidden="1" x14ac:dyDescent="0.35">
      <c r="A1116" s="57" t="s">
        <v>2497</v>
      </c>
      <c r="B1116" s="57" t="s">
        <v>2431</v>
      </c>
      <c r="C1116" s="57" t="s">
        <v>2432</v>
      </c>
      <c r="D1116" s="68">
        <v>36935.468091340001</v>
      </c>
      <c r="E1116" s="57" t="s">
        <v>2433</v>
      </c>
      <c r="F1116" s="62" t="str">
        <f>INDEX('Crosswalk Particulates'!$B:$B,MATCH('2017 EPA Data'!A1116,'Crosswalk Particulates'!$A:$A,0))</f>
        <v>process-other-industry</v>
      </c>
      <c r="G1116" s="66">
        <f>INDEX('Crosswalk Particulates'!$E:$E,MATCH('2017 EPA Data'!$B1116,'Crosswalk Particulates'!$D:$D,0))</f>
        <v>0</v>
      </c>
      <c r="H1116" s="78">
        <f t="shared" si="17"/>
        <v>33507332865.836296</v>
      </c>
    </row>
    <row r="1117" spans="1:8" hidden="1" x14ac:dyDescent="0.35">
      <c r="A1117" s="57" t="s">
        <v>2489</v>
      </c>
      <c r="B1117" s="57" t="s">
        <v>2590</v>
      </c>
      <c r="C1117" s="57" t="s">
        <v>2428</v>
      </c>
      <c r="D1117" s="68">
        <v>36732.559700999998</v>
      </c>
      <c r="E1117" s="57" t="s">
        <v>2429</v>
      </c>
      <c r="F1117" s="62" t="str">
        <f>INDEX('Crosswalk Particulates'!$B:$B,MATCH('2017 EPA Data'!A1117,'Crosswalk Particulates'!$A:$A,0))</f>
        <v>process-chemicals-industry</v>
      </c>
      <c r="G1117" s="66">
        <f>INDEX('Crosswalk Particulates'!$E:$E,MATCH('2017 EPA Data'!$B1117,'Crosswalk Particulates'!$D:$D,0))</f>
        <v>0</v>
      </c>
      <c r="H1117" s="78">
        <f t="shared" si="17"/>
        <v>0</v>
      </c>
    </row>
    <row r="1118" spans="1:8" hidden="1" x14ac:dyDescent="0.35">
      <c r="A1118" s="57" t="s">
        <v>2443</v>
      </c>
      <c r="B1118" s="57" t="s">
        <v>2521</v>
      </c>
      <c r="C1118" s="57" t="s">
        <v>2468</v>
      </c>
      <c r="D1118" s="68">
        <v>36724.583287514048</v>
      </c>
      <c r="E1118" s="57" t="s">
        <v>2433</v>
      </c>
      <c r="F1118" s="62" t="str">
        <f>INDEX('Crosswalk Particulates'!$B:$B,MATCH('2017 EPA Data'!A1118,'Crosswalk Particulates'!$A:$A,0))</f>
        <v>Other-EPA</v>
      </c>
      <c r="G1118" s="66" t="str">
        <f>INDEX('Crosswalk Particulates'!$E:$E,MATCH('2017 EPA Data'!$B1118,'Crosswalk Particulates'!$D:$D,0))</f>
        <v>PM25</v>
      </c>
      <c r="H1118" s="78">
        <f t="shared" si="17"/>
        <v>33316021162.389938</v>
      </c>
    </row>
    <row r="1119" spans="1:8" hidden="1" x14ac:dyDescent="0.35">
      <c r="A1119" s="57" t="s">
        <v>2460</v>
      </c>
      <c r="B1119" s="57" t="s">
        <v>2525</v>
      </c>
      <c r="C1119" s="57" t="s">
        <v>2428</v>
      </c>
      <c r="D1119" s="68">
        <v>36638.447557061627</v>
      </c>
      <c r="E1119" s="57" t="s">
        <v>2429</v>
      </c>
      <c r="F1119" s="62" t="str">
        <f>INDEX('Crosswalk Particulates'!$B:$B,MATCH('2017 EPA Data'!A1119,'Crosswalk Particulates'!$A:$A,0))</f>
        <v>Residential Buildings Sector</v>
      </c>
      <c r="G1119" s="66">
        <f>INDEX('Crosswalk Particulates'!$E:$E,MATCH('2017 EPA Data'!$B1119,'Crosswalk Particulates'!$D:$D,0))</f>
        <v>0</v>
      </c>
      <c r="H1119" s="78">
        <f t="shared" si="17"/>
        <v>0</v>
      </c>
    </row>
    <row r="1120" spans="1:8" hidden="1" x14ac:dyDescent="0.35">
      <c r="A1120" s="57" t="s">
        <v>2456</v>
      </c>
      <c r="B1120" s="57" t="s">
        <v>2539</v>
      </c>
      <c r="C1120" s="57" t="s">
        <v>2428</v>
      </c>
      <c r="D1120" s="68">
        <v>36609.720283889081</v>
      </c>
      <c r="E1120" s="57" t="s">
        <v>2429</v>
      </c>
      <c r="F1120" s="62" t="str">
        <f>INDEX('Crosswalk Particulates'!$B:$B,MATCH('2017 EPA Data'!A1120,'Crosswalk Particulates'!$A:$A,0))</f>
        <v>Transportation Sector</v>
      </c>
      <c r="G1120" s="66">
        <f>INDEX('Crosswalk Particulates'!$E:$E,MATCH('2017 EPA Data'!$B1120,'Crosswalk Particulates'!$D:$D,0))</f>
        <v>0</v>
      </c>
      <c r="H1120" s="78">
        <f t="shared" si="17"/>
        <v>0</v>
      </c>
    </row>
    <row r="1121" spans="1:8" hidden="1" x14ac:dyDescent="0.35">
      <c r="A1121" s="57" t="s">
        <v>2476</v>
      </c>
      <c r="B1121" s="57" t="s">
        <v>2505</v>
      </c>
      <c r="C1121" s="57" t="s">
        <v>2428</v>
      </c>
      <c r="D1121" s="68">
        <v>36537.299859999999</v>
      </c>
      <c r="E1121" s="57" t="s">
        <v>2429</v>
      </c>
      <c r="F1121" s="62" t="str">
        <f>INDEX('Crosswalk Particulates'!$B:$B,MATCH('2017 EPA Data'!A1121,'Crosswalk Particulates'!$A:$A,0))</f>
        <v>Electricity Sector</v>
      </c>
      <c r="G1121" s="66">
        <f>INDEX('Crosswalk Particulates'!$E:$E,MATCH('2017 EPA Data'!$B1121,'Crosswalk Particulates'!$D:$D,0))</f>
        <v>0</v>
      </c>
      <c r="H1121" s="78">
        <f t="shared" si="17"/>
        <v>0</v>
      </c>
    </row>
    <row r="1122" spans="1:8" hidden="1" x14ac:dyDescent="0.35">
      <c r="A1122" s="57" t="s">
        <v>2470</v>
      </c>
      <c r="B1122" s="57" t="s">
        <v>2572</v>
      </c>
      <c r="C1122" s="57" t="s">
        <v>2428</v>
      </c>
      <c r="D1122" s="68">
        <v>36399.512765470092</v>
      </c>
      <c r="E1122" s="57" t="s">
        <v>2429</v>
      </c>
      <c r="F1122" s="62" t="str">
        <f>INDEX('Crosswalk Particulates'!$B:$B,MATCH('2017 EPA Data'!A1122,'Crosswalk Particulates'!$A:$A,0))</f>
        <v>process-waste-industry</v>
      </c>
      <c r="G1122" s="66">
        <f>INDEX('Crosswalk Particulates'!$E:$E,MATCH('2017 EPA Data'!$B1122,'Crosswalk Particulates'!$D:$D,0))</f>
        <v>0</v>
      </c>
      <c r="H1122" s="78">
        <f t="shared" si="17"/>
        <v>0</v>
      </c>
    </row>
    <row r="1123" spans="1:8" hidden="1" x14ac:dyDescent="0.35">
      <c r="A1123" s="57" t="s">
        <v>2558</v>
      </c>
      <c r="B1123" s="57" t="s">
        <v>2491</v>
      </c>
      <c r="C1123" s="57" t="s">
        <v>2428</v>
      </c>
      <c r="D1123" s="68">
        <v>36347.440277759997</v>
      </c>
      <c r="E1123" s="57" t="s">
        <v>2429</v>
      </c>
      <c r="F1123" s="62" t="str">
        <f>INDEX('Crosswalk Particulates'!$B:$B,MATCH('2017 EPA Data'!A1123,'Crosswalk Particulates'!$A:$A,0))</f>
        <v>process-mining-industry</v>
      </c>
      <c r="G1123" s="66">
        <f>INDEX('Crosswalk Particulates'!$E:$E,MATCH('2017 EPA Data'!$B1123,'Crosswalk Particulates'!$D:$D,0))</f>
        <v>0</v>
      </c>
      <c r="H1123" s="78">
        <f t="shared" si="17"/>
        <v>0</v>
      </c>
    </row>
    <row r="1124" spans="1:8" hidden="1" x14ac:dyDescent="0.35">
      <c r="A1124" s="57" t="s">
        <v>2497</v>
      </c>
      <c r="B1124" s="57" t="s">
        <v>2482</v>
      </c>
      <c r="C1124" s="57" t="s">
        <v>2428</v>
      </c>
      <c r="D1124" s="68">
        <v>36127.954703000003</v>
      </c>
      <c r="E1124" s="57" t="s">
        <v>2429</v>
      </c>
      <c r="F1124" s="62" t="str">
        <f>INDEX('Crosswalk Particulates'!$B:$B,MATCH('2017 EPA Data'!A1124,'Crosswalk Particulates'!$A:$A,0))</f>
        <v>process-other-industry</v>
      </c>
      <c r="G1124" s="66">
        <f>INDEX('Crosswalk Particulates'!$E:$E,MATCH('2017 EPA Data'!$B1124,'Crosswalk Particulates'!$D:$D,0))</f>
        <v>0</v>
      </c>
      <c r="H1124" s="78">
        <f t="shared" si="17"/>
        <v>0</v>
      </c>
    </row>
    <row r="1125" spans="1:8" hidden="1" x14ac:dyDescent="0.35">
      <c r="A1125" s="57" t="s">
        <v>2576</v>
      </c>
      <c r="B1125" s="57" t="s">
        <v>2487</v>
      </c>
      <c r="C1125" s="57" t="s">
        <v>2428</v>
      </c>
      <c r="D1125" s="68">
        <v>36068.766934410967</v>
      </c>
      <c r="E1125" s="57" t="s">
        <v>2429</v>
      </c>
      <c r="F1125" s="62" t="str">
        <f>INDEX('Crosswalk Particulates'!$B:$B,MATCH('2017 EPA Data'!A1125,'Crosswalk Particulates'!$A:$A,0))</f>
        <v>Commercial Buildings Sector</v>
      </c>
      <c r="G1125" s="66">
        <f>INDEX('Crosswalk Particulates'!$E:$E,MATCH('2017 EPA Data'!$B1125,'Crosswalk Particulates'!$D:$D,0))</f>
        <v>0</v>
      </c>
      <c r="H1125" s="78">
        <f t="shared" si="17"/>
        <v>0</v>
      </c>
    </row>
    <row r="1126" spans="1:8" hidden="1" x14ac:dyDescent="0.35">
      <c r="A1126" s="57" t="s">
        <v>2456</v>
      </c>
      <c r="B1126" s="57" t="s">
        <v>2525</v>
      </c>
      <c r="C1126" s="57" t="s">
        <v>2428</v>
      </c>
      <c r="D1126" s="68">
        <v>35980.009487626681</v>
      </c>
      <c r="E1126" s="57" t="s">
        <v>2429</v>
      </c>
      <c r="F1126" s="62" t="str">
        <f>INDEX('Crosswalk Particulates'!$B:$B,MATCH('2017 EPA Data'!A1126,'Crosswalk Particulates'!$A:$A,0))</f>
        <v>Transportation Sector</v>
      </c>
      <c r="G1126" s="66">
        <f>INDEX('Crosswalk Particulates'!$E:$E,MATCH('2017 EPA Data'!$B1126,'Crosswalk Particulates'!$D:$D,0))</f>
        <v>0</v>
      </c>
      <c r="H1126" s="78">
        <f t="shared" si="17"/>
        <v>0</v>
      </c>
    </row>
    <row r="1127" spans="1:8" hidden="1" x14ac:dyDescent="0.35">
      <c r="A1127" s="57" t="s">
        <v>2465</v>
      </c>
      <c r="B1127" s="57" t="s">
        <v>2469</v>
      </c>
      <c r="C1127" s="57" t="s">
        <v>2428</v>
      </c>
      <c r="D1127" s="68">
        <v>35920.175484067375</v>
      </c>
      <c r="E1127" s="57" t="s">
        <v>2429</v>
      </c>
      <c r="F1127" s="62" t="str">
        <f>INDEX('Crosswalk Particulates'!$B:$B,MATCH('2017 EPA Data'!A1127,'Crosswalk Particulates'!$A:$A,0))</f>
        <v>Transportation Sector</v>
      </c>
      <c r="G1127" s="66">
        <f>INDEX('Crosswalk Particulates'!$E:$E,MATCH('2017 EPA Data'!$B1127,'Crosswalk Particulates'!$D:$D,0))</f>
        <v>0</v>
      </c>
      <c r="H1127" s="78">
        <f t="shared" si="17"/>
        <v>0</v>
      </c>
    </row>
    <row r="1128" spans="1:8" hidden="1" x14ac:dyDescent="0.35">
      <c r="A1128" s="57" t="s">
        <v>2497</v>
      </c>
      <c r="B1128" s="57" t="s">
        <v>2524</v>
      </c>
      <c r="C1128" s="57" t="s">
        <v>2428</v>
      </c>
      <c r="D1128" s="68">
        <v>35866.165807099998</v>
      </c>
      <c r="E1128" s="57" t="s">
        <v>2429</v>
      </c>
      <c r="F1128" s="62" t="str">
        <f>INDEX('Crosswalk Particulates'!$B:$B,MATCH('2017 EPA Data'!A1128,'Crosswalk Particulates'!$A:$A,0))</f>
        <v>process-other-industry</v>
      </c>
      <c r="G1128" s="66">
        <f>INDEX('Crosswalk Particulates'!$E:$E,MATCH('2017 EPA Data'!$B1128,'Crosswalk Particulates'!$D:$D,0))</f>
        <v>0</v>
      </c>
      <c r="H1128" s="78">
        <f t="shared" si="17"/>
        <v>0</v>
      </c>
    </row>
    <row r="1129" spans="1:8" hidden="1" x14ac:dyDescent="0.35">
      <c r="A1129" s="57" t="s">
        <v>2512</v>
      </c>
      <c r="B1129" s="57" t="s">
        <v>2541</v>
      </c>
      <c r="D1129" s="68">
        <v>35864.076387671666</v>
      </c>
      <c r="E1129" s="57" t="s">
        <v>2433</v>
      </c>
      <c r="F1129" s="62" t="str">
        <f>INDEX('Crosswalk Particulates'!$B:$B,MATCH('2017 EPA Data'!A1129,'Crosswalk Particulates'!$A:$A,0))</f>
        <v>Commercial Buildings Sector</v>
      </c>
      <c r="G1129" s="66">
        <f>INDEX('Crosswalk Particulates'!$E:$E,MATCH('2017 EPA Data'!$B1129,'Crosswalk Particulates'!$D:$D,0))</f>
        <v>0</v>
      </c>
      <c r="H1129" s="78">
        <f t="shared" si="17"/>
        <v>32535381505.812038</v>
      </c>
    </row>
    <row r="1130" spans="1:8" hidden="1" x14ac:dyDescent="0.35">
      <c r="A1130" s="57" t="s">
        <v>2575</v>
      </c>
      <c r="B1130" s="57" t="s">
        <v>2520</v>
      </c>
      <c r="C1130" s="57" t="s">
        <v>2468</v>
      </c>
      <c r="D1130" s="68">
        <v>35827.070151078195</v>
      </c>
      <c r="E1130" s="57" t="s">
        <v>2433</v>
      </c>
      <c r="F1130" s="62" t="str">
        <f>INDEX('Crosswalk Particulates'!$B:$B,MATCH('2017 EPA Data'!A1130,'Crosswalk Particulates'!$A:$A,0))</f>
        <v>Commercial Buildings Sector</v>
      </c>
      <c r="G1130" s="66" t="str">
        <f>INDEX('Crosswalk Particulates'!$E:$E,MATCH('2017 EPA Data'!$B1130,'Crosswalk Particulates'!$D:$D,0))</f>
        <v>NOX</v>
      </c>
      <c r="H1130" s="78">
        <f t="shared" si="17"/>
        <v>32501809972.764648</v>
      </c>
    </row>
    <row r="1131" spans="1:8" hidden="1" x14ac:dyDescent="0.35">
      <c r="A1131" s="57" t="s">
        <v>2489</v>
      </c>
      <c r="B1131" s="57" t="s">
        <v>2473</v>
      </c>
      <c r="C1131" s="57" t="s">
        <v>2428</v>
      </c>
      <c r="D1131" s="68">
        <v>35758.000654616</v>
      </c>
      <c r="E1131" s="57" t="s">
        <v>2429</v>
      </c>
      <c r="F1131" s="62" t="str">
        <f>INDEX('Crosswalk Particulates'!$B:$B,MATCH('2017 EPA Data'!A1131,'Crosswalk Particulates'!$A:$A,0))</f>
        <v>process-chemicals-industry</v>
      </c>
      <c r="G1131" s="66">
        <f>INDEX('Crosswalk Particulates'!$E:$E,MATCH('2017 EPA Data'!$B1131,'Crosswalk Particulates'!$D:$D,0))</f>
        <v>0</v>
      </c>
      <c r="H1131" s="78">
        <f t="shared" si="17"/>
        <v>0</v>
      </c>
    </row>
    <row r="1132" spans="1:8" hidden="1" x14ac:dyDescent="0.35">
      <c r="A1132" s="57" t="s">
        <v>2465</v>
      </c>
      <c r="B1132" s="57" t="s">
        <v>2515</v>
      </c>
      <c r="C1132" s="57" t="s">
        <v>2428</v>
      </c>
      <c r="D1132" s="68">
        <v>35541.592612020439</v>
      </c>
      <c r="E1132" s="57" t="s">
        <v>2429</v>
      </c>
      <c r="F1132" s="62" t="str">
        <f>INDEX('Crosswalk Particulates'!$B:$B,MATCH('2017 EPA Data'!A1132,'Crosswalk Particulates'!$A:$A,0))</f>
        <v>Transportation Sector</v>
      </c>
      <c r="G1132" s="66">
        <f>INDEX('Crosswalk Particulates'!$E:$E,MATCH('2017 EPA Data'!$B1132,'Crosswalk Particulates'!$D:$D,0))</f>
        <v>0</v>
      </c>
      <c r="H1132" s="78">
        <f t="shared" si="17"/>
        <v>0</v>
      </c>
    </row>
    <row r="1133" spans="1:8" hidden="1" x14ac:dyDescent="0.35">
      <c r="A1133" s="57" t="s">
        <v>2440</v>
      </c>
      <c r="B1133" s="57" t="s">
        <v>2591</v>
      </c>
      <c r="C1133" s="57" t="s">
        <v>2428</v>
      </c>
      <c r="D1133" s="68">
        <v>35465.859127099837</v>
      </c>
      <c r="E1133" s="57" t="s">
        <v>2429</v>
      </c>
      <c r="F1133" s="62" t="str">
        <f>INDEX('Crosswalk Particulates'!$B:$B,MATCH('2017 EPA Data'!A1133,'Crosswalk Particulates'!$A:$A,0))</f>
        <v>Other-EPA</v>
      </c>
      <c r="G1133" s="66">
        <f>INDEX('Crosswalk Particulates'!$E:$E,MATCH('2017 EPA Data'!$B1133,'Crosswalk Particulates'!$D:$D,0))</f>
        <v>0</v>
      </c>
      <c r="H1133" s="78">
        <f t="shared" si="17"/>
        <v>0</v>
      </c>
    </row>
    <row r="1134" spans="1:8" hidden="1" x14ac:dyDescent="0.35">
      <c r="A1134" s="57" t="s">
        <v>2497</v>
      </c>
      <c r="B1134" s="57" t="s">
        <v>2501</v>
      </c>
      <c r="C1134" s="57" t="s">
        <v>2468</v>
      </c>
      <c r="D1134" s="68">
        <v>35340.077613046262</v>
      </c>
      <c r="E1134" s="57" t="s">
        <v>2433</v>
      </c>
      <c r="F1134" s="62" t="str">
        <f>INDEX('Crosswalk Particulates'!$B:$B,MATCH('2017 EPA Data'!A1134,'Crosswalk Particulates'!$A:$A,0))</f>
        <v>process-other-industry</v>
      </c>
      <c r="G1134" s="66" t="str">
        <f>INDEX('Crosswalk Particulates'!$E:$E,MATCH('2017 EPA Data'!$B1134,'Crosswalk Particulates'!$D:$D,0))</f>
        <v>PM10</v>
      </c>
      <c r="H1134" s="78">
        <f t="shared" si="17"/>
        <v>32060017248.365944</v>
      </c>
    </row>
    <row r="1135" spans="1:8" hidden="1" x14ac:dyDescent="0.35">
      <c r="A1135" s="57" t="s">
        <v>2513</v>
      </c>
      <c r="B1135" s="57" t="s">
        <v>2446</v>
      </c>
      <c r="C1135" s="57" t="s">
        <v>2428</v>
      </c>
      <c r="D1135" s="68">
        <v>35157.434925399</v>
      </c>
      <c r="E1135" s="57" t="s">
        <v>2429</v>
      </c>
      <c r="F1135" s="62" t="str">
        <f>INDEX('Crosswalk Particulates'!$B:$B,MATCH('2017 EPA Data'!A1135,'Crosswalk Particulates'!$A:$A,0))</f>
        <v>process-other-industry</v>
      </c>
      <c r="G1135" s="66">
        <f>INDEX('Crosswalk Particulates'!$E:$E,MATCH('2017 EPA Data'!$B1135,'Crosswalk Particulates'!$D:$D,0))</f>
        <v>0</v>
      </c>
      <c r="H1135" s="78">
        <f t="shared" si="17"/>
        <v>0</v>
      </c>
    </row>
    <row r="1136" spans="1:8" hidden="1" x14ac:dyDescent="0.35">
      <c r="A1136" s="57" t="s">
        <v>2514</v>
      </c>
      <c r="B1136" s="57" t="s">
        <v>2623</v>
      </c>
      <c r="D1136" s="68">
        <v>35029.085806488132</v>
      </c>
      <c r="E1136" s="57" t="s">
        <v>2433</v>
      </c>
      <c r="F1136" s="62" t="str">
        <f>INDEX('Crosswalk Particulates'!$B:$B,MATCH('2017 EPA Data'!A1136,'Crosswalk Particulates'!$A:$A,0))</f>
        <v>Transportation Sector</v>
      </c>
      <c r="G1136" s="66">
        <f>INDEX('Crosswalk Particulates'!$E:$E,MATCH('2017 EPA Data'!$B1136,'Crosswalk Particulates'!$D:$D,0))</f>
        <v>0</v>
      </c>
      <c r="H1136" s="78">
        <f t="shared" si="17"/>
        <v>31777889891.671249</v>
      </c>
    </row>
    <row r="1137" spans="1:8" hidden="1" x14ac:dyDescent="0.35">
      <c r="A1137" s="57" t="s">
        <v>2514</v>
      </c>
      <c r="B1137" s="57" t="s">
        <v>2501</v>
      </c>
      <c r="C1137" s="57" t="s">
        <v>2468</v>
      </c>
      <c r="D1137" s="68">
        <v>35029.085806488132</v>
      </c>
      <c r="E1137" s="57" t="s">
        <v>2433</v>
      </c>
      <c r="F1137" s="62" t="str">
        <f>INDEX('Crosswalk Particulates'!$B:$B,MATCH('2017 EPA Data'!A1137,'Crosswalk Particulates'!$A:$A,0))</f>
        <v>Transportation Sector</v>
      </c>
      <c r="G1137" s="66" t="str">
        <f>INDEX('Crosswalk Particulates'!$E:$E,MATCH('2017 EPA Data'!$B1137,'Crosswalk Particulates'!$D:$D,0))</f>
        <v>PM10</v>
      </c>
      <c r="H1137" s="78">
        <f t="shared" si="17"/>
        <v>31777889891.671249</v>
      </c>
    </row>
    <row r="1138" spans="1:8" hidden="1" x14ac:dyDescent="0.35">
      <c r="A1138" s="57" t="s">
        <v>2543</v>
      </c>
      <c r="B1138" s="57" t="s">
        <v>2526</v>
      </c>
      <c r="C1138" s="57" t="s">
        <v>2468</v>
      </c>
      <c r="D1138" s="68">
        <v>34771.767302476735</v>
      </c>
      <c r="E1138" s="57" t="s">
        <v>2433</v>
      </c>
      <c r="F1138" s="62" t="str">
        <f>INDEX('Crosswalk Particulates'!$B:$B,MATCH('2017 EPA Data'!A1138,'Crosswalk Particulates'!$A:$A,0))</f>
        <v>industry-fuel-other</v>
      </c>
      <c r="G1138" s="66" t="str">
        <f>INDEX('Crosswalk Particulates'!$E:$E,MATCH('2017 EPA Data'!$B1138,'Crosswalk Particulates'!$D:$D,0))</f>
        <v>SOx</v>
      </c>
      <c r="H1138" s="78">
        <f t="shared" si="17"/>
        <v>31544454193.898937</v>
      </c>
    </row>
    <row r="1139" spans="1:8" hidden="1" x14ac:dyDescent="0.35">
      <c r="A1139" s="57" t="s">
        <v>2458</v>
      </c>
      <c r="B1139" s="57" t="s">
        <v>2568</v>
      </c>
      <c r="D1139" s="68">
        <v>34537</v>
      </c>
      <c r="E1139" s="57" t="s">
        <v>2429</v>
      </c>
      <c r="F1139" s="62" t="str">
        <f>INDEX('Crosswalk Particulates'!$B:$B,MATCH('2017 EPA Data'!A1139,'Crosswalk Particulates'!$A:$A,0))</f>
        <v>process-other-industry</v>
      </c>
      <c r="G1139" s="66">
        <f>INDEX('Crosswalk Particulates'!$E:$E,MATCH('2017 EPA Data'!$B1139,'Crosswalk Particulates'!$D:$D,0))</f>
        <v>0</v>
      </c>
      <c r="H1139" s="78">
        <f t="shared" si="17"/>
        <v>0</v>
      </c>
    </row>
    <row r="1140" spans="1:8" hidden="1" x14ac:dyDescent="0.35">
      <c r="A1140" s="57" t="s">
        <v>2453</v>
      </c>
      <c r="B1140" s="57" t="s">
        <v>2590</v>
      </c>
      <c r="C1140" s="57" t="s">
        <v>2428</v>
      </c>
      <c r="D1140" s="68">
        <v>34527.199999999997</v>
      </c>
      <c r="E1140" s="57" t="s">
        <v>2429</v>
      </c>
      <c r="F1140" s="62" t="str">
        <f>INDEX('Crosswalk Particulates'!$B:$B,MATCH('2017 EPA Data'!A1140,'Crosswalk Particulates'!$A:$A,0))</f>
        <v>process-ngps-industry</v>
      </c>
      <c r="G1140" s="66">
        <f>INDEX('Crosswalk Particulates'!$E:$E,MATCH('2017 EPA Data'!$B1140,'Crosswalk Particulates'!$D:$D,0))</f>
        <v>0</v>
      </c>
      <c r="H1140" s="78">
        <f t="shared" si="17"/>
        <v>0</v>
      </c>
    </row>
    <row r="1141" spans="1:8" hidden="1" x14ac:dyDescent="0.35">
      <c r="A1141" s="57" t="s">
        <v>2434</v>
      </c>
      <c r="B1141" s="57" t="s">
        <v>2586</v>
      </c>
      <c r="C1141" s="57" t="s">
        <v>2428</v>
      </c>
      <c r="D1141" s="68">
        <v>34402.950321177137</v>
      </c>
      <c r="E1141" s="57" t="s">
        <v>2429</v>
      </c>
      <c r="F1141" s="62" t="str">
        <f>INDEX('Crosswalk Particulates'!$B:$B,MATCH('2017 EPA Data'!A1141,'Crosswalk Particulates'!$A:$A,0))</f>
        <v>Transportation Sector</v>
      </c>
      <c r="G1141" s="66">
        <f>INDEX('Crosswalk Particulates'!$E:$E,MATCH('2017 EPA Data'!$B1141,'Crosswalk Particulates'!$D:$D,0))</f>
        <v>0</v>
      </c>
      <c r="H1141" s="78">
        <f t="shared" si="17"/>
        <v>0</v>
      </c>
    </row>
    <row r="1142" spans="1:8" hidden="1" x14ac:dyDescent="0.35">
      <c r="A1142" s="57" t="s">
        <v>2495</v>
      </c>
      <c r="B1142" s="57" t="s">
        <v>2517</v>
      </c>
      <c r="C1142" s="57" t="s">
        <v>2428</v>
      </c>
      <c r="D1142" s="68">
        <v>34400.872135550497</v>
      </c>
      <c r="E1142" s="57" t="s">
        <v>2429</v>
      </c>
      <c r="F1142" s="62" t="str">
        <f>INDEX('Crosswalk Particulates'!$B:$B,MATCH('2017 EPA Data'!A1142,'Crosswalk Particulates'!$A:$A,0))</f>
        <v>Electricity Sector</v>
      </c>
      <c r="G1142" s="66">
        <f>INDEX('Crosswalk Particulates'!$E:$E,MATCH('2017 EPA Data'!$B1142,'Crosswalk Particulates'!$D:$D,0))</f>
        <v>0</v>
      </c>
      <c r="H1142" s="78">
        <f t="shared" si="17"/>
        <v>0</v>
      </c>
    </row>
    <row r="1143" spans="1:8" hidden="1" x14ac:dyDescent="0.35">
      <c r="A1143" s="57" t="s">
        <v>2434</v>
      </c>
      <c r="B1143" s="57" t="s">
        <v>2554</v>
      </c>
      <c r="C1143" s="57" t="s">
        <v>2428</v>
      </c>
      <c r="D1143" s="68">
        <v>34384.013793714534</v>
      </c>
      <c r="E1143" s="57" t="s">
        <v>2429</v>
      </c>
      <c r="F1143" s="62" t="str">
        <f>INDEX('Crosswalk Particulates'!$B:$B,MATCH('2017 EPA Data'!A1143,'Crosswalk Particulates'!$A:$A,0))</f>
        <v>Transportation Sector</v>
      </c>
      <c r="G1143" s="66">
        <f>INDEX('Crosswalk Particulates'!$E:$E,MATCH('2017 EPA Data'!$B1143,'Crosswalk Particulates'!$D:$D,0))</f>
        <v>0</v>
      </c>
      <c r="H1143" s="78">
        <f t="shared" si="17"/>
        <v>0</v>
      </c>
    </row>
    <row r="1144" spans="1:8" hidden="1" x14ac:dyDescent="0.35">
      <c r="A1144" s="57" t="s">
        <v>2540</v>
      </c>
      <c r="B1144" s="57" t="s">
        <v>2442</v>
      </c>
      <c r="C1144" s="57" t="s">
        <v>2428</v>
      </c>
      <c r="D1144" s="68">
        <v>34324.330983578795</v>
      </c>
      <c r="E1144" s="57" t="s">
        <v>2429</v>
      </c>
      <c r="F1144" s="62" t="str">
        <f>INDEX('Crosswalk Particulates'!$B:$B,MATCH('2017 EPA Data'!A1144,'Crosswalk Particulates'!$A:$A,0))</f>
        <v>industry-fuel-oil</v>
      </c>
      <c r="G1144" s="66">
        <f>INDEX('Crosswalk Particulates'!$E:$E,MATCH('2017 EPA Data'!$B1144,'Crosswalk Particulates'!$D:$D,0))</f>
        <v>0</v>
      </c>
      <c r="H1144" s="78">
        <f t="shared" si="17"/>
        <v>0</v>
      </c>
    </row>
    <row r="1145" spans="1:8" hidden="1" x14ac:dyDescent="0.35">
      <c r="A1145" s="57" t="s">
        <v>2506</v>
      </c>
      <c r="B1145" s="57" t="s">
        <v>2557</v>
      </c>
      <c r="C1145" s="57" t="s">
        <v>2428</v>
      </c>
      <c r="D1145" s="68">
        <v>34223.74935622028</v>
      </c>
      <c r="E1145" s="57" t="s">
        <v>2429</v>
      </c>
      <c r="F1145" s="62" t="str">
        <f>INDEX('Crosswalk Particulates'!$B:$B,MATCH('2017 EPA Data'!A1145,'Crosswalk Particulates'!$A:$A,0))</f>
        <v>process-other-industry</v>
      </c>
      <c r="G1145" s="66">
        <f>INDEX('Crosswalk Particulates'!$E:$E,MATCH('2017 EPA Data'!$B1145,'Crosswalk Particulates'!$D:$D,0))</f>
        <v>0</v>
      </c>
      <c r="H1145" s="78">
        <f t="shared" si="17"/>
        <v>0</v>
      </c>
    </row>
    <row r="1146" spans="1:8" hidden="1" x14ac:dyDescent="0.35">
      <c r="A1146" s="57" t="s">
        <v>2506</v>
      </c>
      <c r="B1146" s="57" t="s">
        <v>2427</v>
      </c>
      <c r="C1146" s="57" t="s">
        <v>2428</v>
      </c>
      <c r="D1146" s="68">
        <v>34015.795988480801</v>
      </c>
      <c r="E1146" s="57" t="s">
        <v>2429</v>
      </c>
      <c r="F1146" s="62" t="str">
        <f>INDEX('Crosswalk Particulates'!$B:$B,MATCH('2017 EPA Data'!A1146,'Crosswalk Particulates'!$A:$A,0))</f>
        <v>process-other-industry</v>
      </c>
      <c r="G1146" s="66">
        <f>INDEX('Crosswalk Particulates'!$E:$E,MATCH('2017 EPA Data'!$B1146,'Crosswalk Particulates'!$D:$D,0))</f>
        <v>0</v>
      </c>
      <c r="H1146" s="78">
        <f t="shared" si="17"/>
        <v>0</v>
      </c>
    </row>
    <row r="1147" spans="1:8" hidden="1" x14ac:dyDescent="0.35">
      <c r="A1147" s="57" t="s">
        <v>2449</v>
      </c>
      <c r="B1147" s="57" t="s">
        <v>2477</v>
      </c>
      <c r="C1147" s="57" t="s">
        <v>2428</v>
      </c>
      <c r="D1147" s="68">
        <v>33970.616150000002</v>
      </c>
      <c r="E1147" s="57" t="s">
        <v>2429</v>
      </c>
      <c r="F1147" s="62" t="str">
        <f>INDEX('Crosswalk Particulates'!$B:$B,MATCH('2017 EPA Data'!A1147,'Crosswalk Particulates'!$A:$A,0))</f>
        <v>process-other-industry</v>
      </c>
      <c r="G1147" s="66">
        <f>INDEX('Crosswalk Particulates'!$E:$E,MATCH('2017 EPA Data'!$B1147,'Crosswalk Particulates'!$D:$D,0))</f>
        <v>0</v>
      </c>
      <c r="H1147" s="78">
        <f t="shared" si="17"/>
        <v>0</v>
      </c>
    </row>
    <row r="1148" spans="1:8" hidden="1" x14ac:dyDescent="0.35">
      <c r="A1148" s="57" t="s">
        <v>2470</v>
      </c>
      <c r="B1148" s="57" t="s">
        <v>2583</v>
      </c>
      <c r="C1148" s="57" t="s">
        <v>2428</v>
      </c>
      <c r="D1148" s="68">
        <v>33919.061747352003</v>
      </c>
      <c r="E1148" s="57" t="s">
        <v>2429</v>
      </c>
      <c r="F1148" s="62" t="str">
        <f>INDEX('Crosswalk Particulates'!$B:$B,MATCH('2017 EPA Data'!A1148,'Crosswalk Particulates'!$A:$A,0))</f>
        <v>process-waste-industry</v>
      </c>
      <c r="G1148" s="66">
        <f>INDEX('Crosswalk Particulates'!$E:$E,MATCH('2017 EPA Data'!$B1148,'Crosswalk Particulates'!$D:$D,0))</f>
        <v>0</v>
      </c>
      <c r="H1148" s="78">
        <f t="shared" si="17"/>
        <v>0</v>
      </c>
    </row>
    <row r="1149" spans="1:8" hidden="1" x14ac:dyDescent="0.35">
      <c r="A1149" s="57" t="s">
        <v>2470</v>
      </c>
      <c r="B1149" s="57" t="s">
        <v>2633</v>
      </c>
      <c r="C1149" s="57" t="s">
        <v>2428</v>
      </c>
      <c r="D1149" s="68">
        <v>33852.901331954992</v>
      </c>
      <c r="E1149" s="57" t="s">
        <v>2429</v>
      </c>
      <c r="F1149" s="62" t="str">
        <f>INDEX('Crosswalk Particulates'!$B:$B,MATCH('2017 EPA Data'!A1149,'Crosswalk Particulates'!$A:$A,0))</f>
        <v>process-waste-industry</v>
      </c>
      <c r="G1149" s="66">
        <f>INDEX('Crosswalk Particulates'!$E:$E,MATCH('2017 EPA Data'!$B1149,'Crosswalk Particulates'!$D:$D,0))</f>
        <v>0</v>
      </c>
      <c r="H1149" s="78">
        <f t="shared" si="17"/>
        <v>0</v>
      </c>
    </row>
    <row r="1150" spans="1:8" hidden="1" x14ac:dyDescent="0.35">
      <c r="A1150" s="57" t="s">
        <v>2503</v>
      </c>
      <c r="B1150" s="57" t="s">
        <v>2504</v>
      </c>
      <c r="C1150" s="57" t="s">
        <v>2428</v>
      </c>
      <c r="D1150" s="68">
        <v>33782.139260000004</v>
      </c>
      <c r="E1150" s="57" t="s">
        <v>2429</v>
      </c>
      <c r="F1150" s="62" t="str">
        <f>INDEX('Crosswalk Particulates'!$B:$B,MATCH('2017 EPA Data'!A1150,'Crosswalk Particulates'!$A:$A,0))</f>
        <v>process-ngps-industry</v>
      </c>
      <c r="G1150" s="66">
        <f>INDEX('Crosswalk Particulates'!$E:$E,MATCH('2017 EPA Data'!$B1150,'Crosswalk Particulates'!$D:$D,0))</f>
        <v>0</v>
      </c>
      <c r="H1150" s="78">
        <f t="shared" si="17"/>
        <v>0</v>
      </c>
    </row>
    <row r="1151" spans="1:8" hidden="1" x14ac:dyDescent="0.35">
      <c r="A1151" s="57" t="s">
        <v>2542</v>
      </c>
      <c r="B1151" s="57" t="s">
        <v>2516</v>
      </c>
      <c r="C1151" s="57" t="s">
        <v>2468</v>
      </c>
      <c r="D1151" s="68">
        <v>33772.208318941601</v>
      </c>
      <c r="E1151" s="57" t="s">
        <v>2433</v>
      </c>
      <c r="F1151" s="62" t="str">
        <f>INDEX('Crosswalk Particulates'!$B:$B,MATCH('2017 EPA Data'!A1151,'Crosswalk Particulates'!$A:$A,0))</f>
        <v>Residential Buildings Sector</v>
      </c>
      <c r="G1151" s="66">
        <f>INDEX('Crosswalk Particulates'!$E:$E,MATCH('2017 EPA Data'!$B1151,'Crosswalk Particulates'!$D:$D,0))</f>
        <v>0</v>
      </c>
      <c r="H1151" s="78">
        <f t="shared" si="17"/>
        <v>30637668458.910473</v>
      </c>
    </row>
    <row r="1152" spans="1:8" hidden="1" x14ac:dyDescent="0.35">
      <c r="A1152" s="57" t="s">
        <v>2634</v>
      </c>
      <c r="B1152" s="57" t="s">
        <v>2435</v>
      </c>
      <c r="C1152" s="57" t="s">
        <v>2428</v>
      </c>
      <c r="D1152" s="68">
        <v>33667.048787932858</v>
      </c>
      <c r="E1152" s="57" t="s">
        <v>2429</v>
      </c>
      <c r="F1152" s="62" t="str">
        <f>INDEX('Crosswalk Particulates'!$B:$B,MATCH('2017 EPA Data'!A1152,'Crosswalk Particulates'!$A:$A,0))</f>
        <v>Residential Buildings Sector</v>
      </c>
      <c r="G1152" s="66">
        <f>INDEX('Crosswalk Particulates'!$E:$E,MATCH('2017 EPA Data'!$B1152,'Crosswalk Particulates'!$D:$D,0))</f>
        <v>0</v>
      </c>
      <c r="H1152" s="78">
        <f t="shared" si="17"/>
        <v>0</v>
      </c>
    </row>
    <row r="1153" spans="1:8" hidden="1" x14ac:dyDescent="0.35">
      <c r="A1153" s="57" t="s">
        <v>2438</v>
      </c>
      <c r="B1153" s="57" t="s">
        <v>2537</v>
      </c>
      <c r="C1153" s="57" t="s">
        <v>2428</v>
      </c>
      <c r="D1153" s="68">
        <v>33453.613821134146</v>
      </c>
      <c r="E1153" s="57" t="s">
        <v>2429</v>
      </c>
      <c r="F1153" s="62" t="str">
        <f>INDEX('Crosswalk Particulates'!$B:$B,MATCH('2017 EPA Data'!A1153,'Crosswalk Particulates'!$A:$A,0))</f>
        <v>Transportation Sector</v>
      </c>
      <c r="G1153" s="66">
        <f>INDEX('Crosswalk Particulates'!$E:$E,MATCH('2017 EPA Data'!$B1153,'Crosswalk Particulates'!$D:$D,0))</f>
        <v>0</v>
      </c>
      <c r="H1153" s="78">
        <f t="shared" si="17"/>
        <v>0</v>
      </c>
    </row>
    <row r="1154" spans="1:8" hidden="1" x14ac:dyDescent="0.35">
      <c r="A1154" s="57" t="s">
        <v>2530</v>
      </c>
      <c r="B1154" s="57" t="s">
        <v>2501</v>
      </c>
      <c r="C1154" s="57" t="s">
        <v>2468</v>
      </c>
      <c r="D1154" s="68">
        <v>33355.064824327666</v>
      </c>
      <c r="E1154" s="57" t="s">
        <v>2433</v>
      </c>
      <c r="F1154" s="62" t="str">
        <f>INDEX('Crosswalk Particulates'!$B:$B,MATCH('2017 EPA Data'!A1154,'Crosswalk Particulates'!$A:$A,0))</f>
        <v>process-iron and steel-industry</v>
      </c>
      <c r="G1154" s="66" t="str">
        <f>INDEX('Crosswalk Particulates'!$E:$E,MATCH('2017 EPA Data'!$B1154,'Crosswalk Particulates'!$D:$D,0))</f>
        <v>PM10</v>
      </c>
      <c r="H1154" s="78">
        <f t="shared" si="17"/>
        <v>30259241796.162304</v>
      </c>
    </row>
    <row r="1155" spans="1:8" hidden="1" x14ac:dyDescent="0.35">
      <c r="A1155" s="57" t="s">
        <v>2603</v>
      </c>
      <c r="B1155" s="57" t="s">
        <v>2520</v>
      </c>
      <c r="C1155" s="57" t="s">
        <v>2468</v>
      </c>
      <c r="D1155" s="68">
        <v>33249.581374722271</v>
      </c>
      <c r="E1155" s="57" t="s">
        <v>2433</v>
      </c>
      <c r="F1155" s="62" t="str">
        <f>INDEX('Crosswalk Particulates'!$B:$B,MATCH('2017 EPA Data'!A1155,'Crosswalk Particulates'!$A:$A,0))</f>
        <v>Residential Buildings Sector</v>
      </c>
      <c r="G1155" s="66" t="str">
        <f>INDEX('Crosswalk Particulates'!$E:$E,MATCH('2017 EPA Data'!$B1155,'Crosswalk Particulates'!$D:$D,0))</f>
        <v>NOX</v>
      </c>
      <c r="H1155" s="78">
        <f t="shared" si="17"/>
        <v>30163548706.554665</v>
      </c>
    </row>
    <row r="1156" spans="1:8" hidden="1" x14ac:dyDescent="0.35">
      <c r="A1156" s="57" t="s">
        <v>2489</v>
      </c>
      <c r="B1156" s="57" t="s">
        <v>2635</v>
      </c>
      <c r="C1156" s="57" t="s">
        <v>2428</v>
      </c>
      <c r="D1156" s="68">
        <v>33226.000399999997</v>
      </c>
      <c r="E1156" s="57" t="s">
        <v>2429</v>
      </c>
      <c r="F1156" s="62" t="str">
        <f>INDEX('Crosswalk Particulates'!$B:$B,MATCH('2017 EPA Data'!A1156,'Crosswalk Particulates'!$A:$A,0))</f>
        <v>process-chemicals-industry</v>
      </c>
      <c r="G1156" s="66">
        <f>INDEX('Crosswalk Particulates'!$E:$E,MATCH('2017 EPA Data'!$B1156,'Crosswalk Particulates'!$D:$D,0))</f>
        <v>0</v>
      </c>
      <c r="H1156" s="78">
        <f t="shared" ref="H1156:H1219" si="18">IF(E1156="TON",D1156/metricton_to_shortton,0)*10^6</f>
        <v>0</v>
      </c>
    </row>
    <row r="1157" spans="1:8" hidden="1" x14ac:dyDescent="0.35">
      <c r="A1157" s="57" t="s">
        <v>2466</v>
      </c>
      <c r="B1157" s="57" t="s">
        <v>2557</v>
      </c>
      <c r="C1157" s="57" t="s">
        <v>2428</v>
      </c>
      <c r="D1157" s="68">
        <v>33061.858422632002</v>
      </c>
      <c r="E1157" s="57" t="s">
        <v>2429</v>
      </c>
      <c r="F1157" s="62" t="str">
        <f>INDEX('Crosswalk Particulates'!$B:$B,MATCH('2017 EPA Data'!A1157,'Crosswalk Particulates'!$A:$A,0))</f>
        <v>process-other-industry</v>
      </c>
      <c r="G1157" s="66">
        <f>INDEX('Crosswalk Particulates'!$E:$E,MATCH('2017 EPA Data'!$B1157,'Crosswalk Particulates'!$D:$D,0))</f>
        <v>0</v>
      </c>
      <c r="H1157" s="78">
        <f t="shared" si="18"/>
        <v>0</v>
      </c>
    </row>
    <row r="1158" spans="1:8" hidden="1" x14ac:dyDescent="0.35">
      <c r="A1158" s="57" t="s">
        <v>2493</v>
      </c>
      <c r="B1158" s="57" t="s">
        <v>2442</v>
      </c>
      <c r="C1158" s="57" t="s">
        <v>2428</v>
      </c>
      <c r="D1158" s="68">
        <v>32983.668336266506</v>
      </c>
      <c r="E1158" s="57" t="s">
        <v>2429</v>
      </c>
      <c r="F1158" s="62" t="str">
        <f>INDEX('Crosswalk Particulates'!$B:$B,MATCH('2017 EPA Data'!A1158,'Crosswalk Particulates'!$A:$A,0))</f>
        <v>Commercial Buildings Sector</v>
      </c>
      <c r="G1158" s="66">
        <f>INDEX('Crosswalk Particulates'!$E:$E,MATCH('2017 EPA Data'!$B1158,'Crosswalk Particulates'!$D:$D,0))</f>
        <v>0</v>
      </c>
      <c r="H1158" s="78">
        <f t="shared" si="18"/>
        <v>0</v>
      </c>
    </row>
    <row r="1159" spans="1:8" hidden="1" x14ac:dyDescent="0.35">
      <c r="A1159" s="57" t="s">
        <v>2507</v>
      </c>
      <c r="B1159" s="57" t="s">
        <v>2488</v>
      </c>
      <c r="C1159" s="57" t="s">
        <v>2428</v>
      </c>
      <c r="D1159" s="68">
        <v>32978</v>
      </c>
      <c r="E1159" s="57" t="s">
        <v>2429</v>
      </c>
      <c r="F1159" s="62" t="str">
        <f>INDEX('Crosswalk Particulates'!$B:$B,MATCH('2017 EPA Data'!A1159,'Crosswalk Particulates'!$A:$A,0))</f>
        <v>industry-fuel-coal</v>
      </c>
      <c r="G1159" s="66">
        <f>INDEX('Crosswalk Particulates'!$E:$E,MATCH('2017 EPA Data'!$B1159,'Crosswalk Particulates'!$D:$D,0))</f>
        <v>0</v>
      </c>
      <c r="H1159" s="78">
        <f t="shared" si="18"/>
        <v>0</v>
      </c>
    </row>
    <row r="1160" spans="1:8" hidden="1" x14ac:dyDescent="0.35">
      <c r="A1160" s="57" t="s">
        <v>2513</v>
      </c>
      <c r="B1160" s="57" t="s">
        <v>2509</v>
      </c>
      <c r="C1160" s="57" t="s">
        <v>2428</v>
      </c>
      <c r="D1160" s="68">
        <v>32881.977128799997</v>
      </c>
      <c r="E1160" s="57" t="s">
        <v>2429</v>
      </c>
      <c r="F1160" s="62" t="str">
        <f>INDEX('Crosswalk Particulates'!$B:$B,MATCH('2017 EPA Data'!A1160,'Crosswalk Particulates'!$A:$A,0))</f>
        <v>process-other-industry</v>
      </c>
      <c r="G1160" s="66">
        <f>INDEX('Crosswalk Particulates'!$E:$E,MATCH('2017 EPA Data'!$B1160,'Crosswalk Particulates'!$D:$D,0))</f>
        <v>0</v>
      </c>
      <c r="H1160" s="78">
        <f t="shared" si="18"/>
        <v>0</v>
      </c>
    </row>
    <row r="1161" spans="1:8" hidden="1" x14ac:dyDescent="0.35">
      <c r="A1161" s="57" t="s">
        <v>2518</v>
      </c>
      <c r="B1161" s="57" t="s">
        <v>2450</v>
      </c>
      <c r="C1161" s="57" t="s">
        <v>2428</v>
      </c>
      <c r="D1161" s="68">
        <v>32878.74</v>
      </c>
      <c r="E1161" s="57" t="s">
        <v>2429</v>
      </c>
      <c r="F1161" s="62" t="str">
        <f>INDEX('Crosswalk Particulates'!$B:$B,MATCH('2017 EPA Data'!A1161,'Crosswalk Particulates'!$A:$A,0))</f>
        <v>process-cement-industry</v>
      </c>
      <c r="G1161" s="66">
        <f>INDEX('Crosswalk Particulates'!$E:$E,MATCH('2017 EPA Data'!$B1161,'Crosswalk Particulates'!$D:$D,0))</f>
        <v>0</v>
      </c>
      <c r="H1161" s="78">
        <f t="shared" si="18"/>
        <v>0</v>
      </c>
    </row>
    <row r="1162" spans="1:8" hidden="1" x14ac:dyDescent="0.35">
      <c r="A1162" s="57" t="s">
        <v>2460</v>
      </c>
      <c r="B1162" s="57" t="s">
        <v>2537</v>
      </c>
      <c r="C1162" s="57" t="s">
        <v>2428</v>
      </c>
      <c r="D1162" s="68">
        <v>32824.502690531022</v>
      </c>
      <c r="E1162" s="57" t="s">
        <v>2429</v>
      </c>
      <c r="F1162" s="62" t="str">
        <f>INDEX('Crosswalk Particulates'!$B:$B,MATCH('2017 EPA Data'!A1162,'Crosswalk Particulates'!$A:$A,0))</f>
        <v>Residential Buildings Sector</v>
      </c>
      <c r="G1162" s="66">
        <f>INDEX('Crosswalk Particulates'!$E:$E,MATCH('2017 EPA Data'!$B1162,'Crosswalk Particulates'!$D:$D,0))</f>
        <v>0</v>
      </c>
      <c r="H1162" s="78">
        <f t="shared" si="18"/>
        <v>0</v>
      </c>
    </row>
    <row r="1163" spans="1:8" hidden="1" x14ac:dyDescent="0.35">
      <c r="A1163" s="57" t="s">
        <v>2460</v>
      </c>
      <c r="B1163" s="57" t="s">
        <v>2532</v>
      </c>
      <c r="C1163" s="57" t="s">
        <v>2428</v>
      </c>
      <c r="D1163" s="68">
        <v>32667.477212568534</v>
      </c>
      <c r="E1163" s="57" t="s">
        <v>2429</v>
      </c>
      <c r="F1163" s="62" t="str">
        <f>INDEX('Crosswalk Particulates'!$B:$B,MATCH('2017 EPA Data'!A1163,'Crosswalk Particulates'!$A:$A,0))</f>
        <v>Residential Buildings Sector</v>
      </c>
      <c r="G1163" s="66">
        <f>INDEX('Crosswalk Particulates'!$E:$E,MATCH('2017 EPA Data'!$B1163,'Crosswalk Particulates'!$D:$D,0))</f>
        <v>0</v>
      </c>
      <c r="H1163" s="78">
        <f t="shared" si="18"/>
        <v>0</v>
      </c>
    </row>
    <row r="1164" spans="1:8" hidden="1" x14ac:dyDescent="0.35">
      <c r="A1164" s="57" t="s">
        <v>2507</v>
      </c>
      <c r="B1164" s="57" t="s">
        <v>2593</v>
      </c>
      <c r="C1164" s="57" t="s">
        <v>2428</v>
      </c>
      <c r="D1164" s="68">
        <v>32599</v>
      </c>
      <c r="E1164" s="57" t="s">
        <v>2429</v>
      </c>
      <c r="F1164" s="62" t="str">
        <f>INDEX('Crosswalk Particulates'!$B:$B,MATCH('2017 EPA Data'!A1164,'Crosswalk Particulates'!$A:$A,0))</f>
        <v>industry-fuel-coal</v>
      </c>
      <c r="G1164" s="66">
        <f>INDEX('Crosswalk Particulates'!$E:$E,MATCH('2017 EPA Data'!$B1164,'Crosswalk Particulates'!$D:$D,0))</f>
        <v>0</v>
      </c>
      <c r="H1164" s="78">
        <f t="shared" si="18"/>
        <v>0</v>
      </c>
    </row>
    <row r="1165" spans="1:8" hidden="1" x14ac:dyDescent="0.35">
      <c r="A1165" s="57" t="s">
        <v>2560</v>
      </c>
      <c r="B1165" s="57" t="s">
        <v>2446</v>
      </c>
      <c r="C1165" s="57" t="s">
        <v>2428</v>
      </c>
      <c r="D1165" s="68">
        <v>32596.698849315868</v>
      </c>
      <c r="E1165" s="57" t="s">
        <v>2429</v>
      </c>
      <c r="F1165" s="62" t="str">
        <f>INDEX('Crosswalk Particulates'!$B:$B,MATCH('2017 EPA Data'!A1165,'Crosswalk Particulates'!$A:$A,0))</f>
        <v>Electricity Sector</v>
      </c>
      <c r="G1165" s="66">
        <f>INDEX('Crosswalk Particulates'!$E:$E,MATCH('2017 EPA Data'!$B1165,'Crosswalk Particulates'!$D:$D,0))</f>
        <v>0</v>
      </c>
      <c r="H1165" s="78">
        <f t="shared" si="18"/>
        <v>0</v>
      </c>
    </row>
    <row r="1166" spans="1:8" hidden="1" x14ac:dyDescent="0.35">
      <c r="A1166" s="57" t="s">
        <v>2514</v>
      </c>
      <c r="B1166" s="57" t="s">
        <v>2521</v>
      </c>
      <c r="C1166" s="57" t="s">
        <v>2468</v>
      </c>
      <c r="D1166" s="68">
        <v>32512.310846242261</v>
      </c>
      <c r="E1166" s="57" t="s">
        <v>2433</v>
      </c>
      <c r="F1166" s="62" t="str">
        <f>INDEX('Crosswalk Particulates'!$B:$B,MATCH('2017 EPA Data'!A1166,'Crosswalk Particulates'!$A:$A,0))</f>
        <v>Transportation Sector</v>
      </c>
      <c r="G1166" s="66" t="str">
        <f>INDEX('Crosswalk Particulates'!$E:$E,MATCH('2017 EPA Data'!$B1166,'Crosswalk Particulates'!$D:$D,0))</f>
        <v>PM25</v>
      </c>
      <c r="H1166" s="78">
        <f t="shared" si="18"/>
        <v>29494707338.445866</v>
      </c>
    </row>
    <row r="1167" spans="1:8" hidden="1" x14ac:dyDescent="0.35">
      <c r="A1167" s="57" t="s">
        <v>2512</v>
      </c>
      <c r="B1167" s="57" t="s">
        <v>2636</v>
      </c>
      <c r="C1167" s="57" t="s">
        <v>2428</v>
      </c>
      <c r="D1167" s="68">
        <v>32489.825817143999</v>
      </c>
      <c r="E1167" s="57" t="s">
        <v>2429</v>
      </c>
      <c r="F1167" s="62" t="str">
        <f>INDEX('Crosswalk Particulates'!$B:$B,MATCH('2017 EPA Data'!A1167,'Crosswalk Particulates'!$A:$A,0))</f>
        <v>Commercial Buildings Sector</v>
      </c>
      <c r="G1167" s="66">
        <f>INDEX('Crosswalk Particulates'!$E:$E,MATCH('2017 EPA Data'!$B1167,'Crosswalk Particulates'!$D:$D,0))</f>
        <v>0</v>
      </c>
      <c r="H1167" s="78">
        <f t="shared" si="18"/>
        <v>0</v>
      </c>
    </row>
    <row r="1168" spans="1:8" hidden="1" x14ac:dyDescent="0.35">
      <c r="A1168" s="57" t="s">
        <v>2464</v>
      </c>
      <c r="B1168" s="57" t="s">
        <v>2454</v>
      </c>
      <c r="C1168" s="57" t="s">
        <v>2428</v>
      </c>
      <c r="D1168" s="68">
        <v>32384.71587</v>
      </c>
      <c r="E1168" s="57" t="s">
        <v>2429</v>
      </c>
      <c r="F1168" s="62" t="str">
        <f>INDEX('Crosswalk Particulates'!$B:$B,MATCH('2017 EPA Data'!A1168,'Crosswalk Particulates'!$A:$A,0))</f>
        <v>process-other-industry</v>
      </c>
      <c r="G1168" s="66">
        <f>INDEX('Crosswalk Particulates'!$E:$E,MATCH('2017 EPA Data'!$B1168,'Crosswalk Particulates'!$D:$D,0))</f>
        <v>0</v>
      </c>
      <c r="H1168" s="78">
        <f t="shared" si="18"/>
        <v>0</v>
      </c>
    </row>
    <row r="1169" spans="1:8" hidden="1" x14ac:dyDescent="0.35">
      <c r="A1169" s="57" t="s">
        <v>2458</v>
      </c>
      <c r="B1169" s="57" t="s">
        <v>2584</v>
      </c>
      <c r="C1169" s="57" t="s">
        <v>2428</v>
      </c>
      <c r="D1169" s="68">
        <v>32301.554884223999</v>
      </c>
      <c r="E1169" s="57" t="s">
        <v>2429</v>
      </c>
      <c r="F1169" s="62" t="str">
        <f>INDEX('Crosswalk Particulates'!$B:$B,MATCH('2017 EPA Data'!A1169,'Crosswalk Particulates'!$A:$A,0))</f>
        <v>process-other-industry</v>
      </c>
      <c r="G1169" s="66">
        <f>INDEX('Crosswalk Particulates'!$E:$E,MATCH('2017 EPA Data'!$B1169,'Crosswalk Particulates'!$D:$D,0))</f>
        <v>0</v>
      </c>
      <c r="H1169" s="78">
        <f t="shared" si="18"/>
        <v>0</v>
      </c>
    </row>
    <row r="1170" spans="1:8" hidden="1" x14ac:dyDescent="0.35">
      <c r="A1170" s="57" t="s">
        <v>2519</v>
      </c>
      <c r="B1170" s="57" t="s">
        <v>2439</v>
      </c>
      <c r="C1170" s="57" t="s">
        <v>2428</v>
      </c>
      <c r="D1170" s="68">
        <v>32102.513034899999</v>
      </c>
      <c r="E1170" s="57" t="s">
        <v>2429</v>
      </c>
      <c r="F1170" s="62" t="str">
        <f>INDEX('Crosswalk Particulates'!$B:$B,MATCH('2017 EPA Data'!A1170,'Crosswalk Particulates'!$A:$A,0))</f>
        <v>Electricity Sector</v>
      </c>
      <c r="G1170" s="66">
        <f>INDEX('Crosswalk Particulates'!$E:$E,MATCH('2017 EPA Data'!$B1170,'Crosswalk Particulates'!$D:$D,0))</f>
        <v>0</v>
      </c>
      <c r="H1170" s="78">
        <f t="shared" si="18"/>
        <v>0</v>
      </c>
    </row>
    <row r="1171" spans="1:8" hidden="1" x14ac:dyDescent="0.35">
      <c r="A1171" s="57" t="s">
        <v>2529</v>
      </c>
      <c r="B1171" s="57" t="s">
        <v>2436</v>
      </c>
      <c r="C1171" s="57" t="s">
        <v>2428</v>
      </c>
      <c r="D1171" s="68">
        <v>31942</v>
      </c>
      <c r="E1171" s="57" t="s">
        <v>2429</v>
      </c>
      <c r="F1171" s="62" t="str">
        <f>INDEX('Crosswalk Particulates'!$B:$B,MATCH('2017 EPA Data'!A1171,'Crosswalk Particulates'!$A:$A,0))</f>
        <v>Other-EPA</v>
      </c>
      <c r="G1171" s="66">
        <f>INDEX('Crosswalk Particulates'!$E:$E,MATCH('2017 EPA Data'!$B1171,'Crosswalk Particulates'!$D:$D,0))</f>
        <v>0</v>
      </c>
      <c r="H1171" s="78">
        <f t="shared" si="18"/>
        <v>0</v>
      </c>
    </row>
    <row r="1172" spans="1:8" hidden="1" x14ac:dyDescent="0.35">
      <c r="A1172" s="57" t="s">
        <v>2476</v>
      </c>
      <c r="B1172" s="57" t="s">
        <v>2522</v>
      </c>
      <c r="C1172" s="57" t="s">
        <v>2428</v>
      </c>
      <c r="D1172" s="68">
        <v>31893.110642299998</v>
      </c>
      <c r="E1172" s="57" t="s">
        <v>2429</v>
      </c>
      <c r="F1172" s="62" t="str">
        <f>INDEX('Crosswalk Particulates'!$B:$B,MATCH('2017 EPA Data'!A1172,'Crosswalk Particulates'!$A:$A,0))</f>
        <v>Electricity Sector</v>
      </c>
      <c r="G1172" s="66">
        <f>INDEX('Crosswalk Particulates'!$E:$E,MATCH('2017 EPA Data'!$B1172,'Crosswalk Particulates'!$D:$D,0))</f>
        <v>0</v>
      </c>
      <c r="H1172" s="78">
        <f t="shared" si="18"/>
        <v>0</v>
      </c>
    </row>
    <row r="1173" spans="1:8" hidden="1" x14ac:dyDescent="0.35">
      <c r="A1173" s="57" t="s">
        <v>2507</v>
      </c>
      <c r="B1173" s="57" t="s">
        <v>2486</v>
      </c>
      <c r="C1173" s="57" t="s">
        <v>2428</v>
      </c>
      <c r="D1173" s="68">
        <v>31819.702236000001</v>
      </c>
      <c r="E1173" s="57" t="s">
        <v>2429</v>
      </c>
      <c r="F1173" s="62" t="str">
        <f>INDEX('Crosswalk Particulates'!$B:$B,MATCH('2017 EPA Data'!A1173,'Crosswalk Particulates'!$A:$A,0))</f>
        <v>industry-fuel-coal</v>
      </c>
      <c r="G1173" s="66">
        <f>INDEX('Crosswalk Particulates'!$E:$E,MATCH('2017 EPA Data'!$B1173,'Crosswalk Particulates'!$D:$D,0))</f>
        <v>0</v>
      </c>
      <c r="H1173" s="78">
        <f t="shared" si="18"/>
        <v>0</v>
      </c>
    </row>
    <row r="1174" spans="1:8" hidden="1" x14ac:dyDescent="0.35">
      <c r="A1174" s="57" t="s">
        <v>2470</v>
      </c>
      <c r="B1174" s="57" t="s">
        <v>2561</v>
      </c>
      <c r="C1174" s="57" t="s">
        <v>2428</v>
      </c>
      <c r="D1174" s="68">
        <v>31814.397502273623</v>
      </c>
      <c r="E1174" s="57" t="s">
        <v>2429</v>
      </c>
      <c r="F1174" s="62" t="str">
        <f>INDEX('Crosswalk Particulates'!$B:$B,MATCH('2017 EPA Data'!A1174,'Crosswalk Particulates'!$A:$A,0))</f>
        <v>process-waste-industry</v>
      </c>
      <c r="G1174" s="66">
        <f>INDEX('Crosswalk Particulates'!$E:$E,MATCH('2017 EPA Data'!$B1174,'Crosswalk Particulates'!$D:$D,0))</f>
        <v>0</v>
      </c>
      <c r="H1174" s="78">
        <f t="shared" si="18"/>
        <v>0</v>
      </c>
    </row>
    <row r="1175" spans="1:8" hidden="1" x14ac:dyDescent="0.35">
      <c r="A1175" s="57" t="s">
        <v>2430</v>
      </c>
      <c r="B1175" s="57" t="s">
        <v>2626</v>
      </c>
      <c r="C1175" s="57" t="s">
        <v>2428</v>
      </c>
      <c r="D1175" s="68">
        <v>31727.885542539592</v>
      </c>
      <c r="E1175" s="57" t="s">
        <v>2429</v>
      </c>
      <c r="F1175" s="62" t="str">
        <f>INDEX('Crosswalk Particulates'!$B:$B,MATCH('2017 EPA Data'!A1175,'Crosswalk Particulates'!$A:$A,0))</f>
        <v>process-other-industry</v>
      </c>
      <c r="G1175" s="66">
        <f>INDEX('Crosswalk Particulates'!$E:$E,MATCH('2017 EPA Data'!$B1175,'Crosswalk Particulates'!$D:$D,0))</f>
        <v>0</v>
      </c>
      <c r="H1175" s="78">
        <f t="shared" si="18"/>
        <v>0</v>
      </c>
    </row>
    <row r="1176" spans="1:8" hidden="1" x14ac:dyDescent="0.35">
      <c r="A1176" s="57" t="s">
        <v>2480</v>
      </c>
      <c r="B1176" s="57" t="s">
        <v>2637</v>
      </c>
      <c r="C1176" s="57" t="s">
        <v>2428</v>
      </c>
      <c r="D1176" s="68">
        <v>31635.372918967179</v>
      </c>
      <c r="E1176" s="57" t="s">
        <v>2429</v>
      </c>
      <c r="F1176" s="62" t="str">
        <f>INDEX('Crosswalk Particulates'!$B:$B,MATCH('2017 EPA Data'!A1176,'Crosswalk Particulates'!$A:$A,0))</f>
        <v>Transportation Sector</v>
      </c>
      <c r="G1176" s="66">
        <f>INDEX('Crosswalk Particulates'!$E:$E,MATCH('2017 EPA Data'!$B1176,'Crosswalk Particulates'!$D:$D,0))</f>
        <v>0</v>
      </c>
      <c r="H1176" s="78">
        <f t="shared" si="18"/>
        <v>0</v>
      </c>
    </row>
    <row r="1177" spans="1:8" hidden="1" x14ac:dyDescent="0.35">
      <c r="A1177" s="57" t="s">
        <v>2507</v>
      </c>
      <c r="B1177" s="57" t="s">
        <v>2471</v>
      </c>
      <c r="C1177" s="57" t="s">
        <v>2468</v>
      </c>
      <c r="D1177" s="68">
        <v>31570.046499516979</v>
      </c>
      <c r="E1177" s="57" t="s">
        <v>2433</v>
      </c>
      <c r="F1177" s="62" t="str">
        <f>INDEX('Crosswalk Particulates'!$B:$B,MATCH('2017 EPA Data'!A1177,'Crosswalk Particulates'!$A:$A,0))</f>
        <v>industry-fuel-coal</v>
      </c>
      <c r="G1177" s="66" t="str">
        <f>INDEX('Crosswalk Particulates'!$E:$E,MATCH('2017 EPA Data'!$B1177,'Crosswalk Particulates'!$D:$D,0))</f>
        <v>CO</v>
      </c>
      <c r="H1177" s="78">
        <f t="shared" si="18"/>
        <v>28639898485.468681</v>
      </c>
    </row>
    <row r="1178" spans="1:8" hidden="1" x14ac:dyDescent="0.35">
      <c r="A1178" s="57" t="s">
        <v>2540</v>
      </c>
      <c r="B1178" s="57" t="s">
        <v>2596</v>
      </c>
      <c r="C1178" s="57" t="s">
        <v>2428</v>
      </c>
      <c r="D1178" s="68">
        <v>31388.553492987197</v>
      </c>
      <c r="E1178" s="57" t="s">
        <v>2429</v>
      </c>
      <c r="F1178" s="62" t="str">
        <f>INDEX('Crosswalk Particulates'!$B:$B,MATCH('2017 EPA Data'!A1178,'Crosswalk Particulates'!$A:$A,0))</f>
        <v>industry-fuel-oil</v>
      </c>
      <c r="G1178" s="66">
        <f>INDEX('Crosswalk Particulates'!$E:$E,MATCH('2017 EPA Data'!$B1178,'Crosswalk Particulates'!$D:$D,0))</f>
        <v>0</v>
      </c>
      <c r="H1178" s="78">
        <f t="shared" si="18"/>
        <v>0</v>
      </c>
    </row>
    <row r="1179" spans="1:8" hidden="1" x14ac:dyDescent="0.35">
      <c r="A1179" s="57" t="s">
        <v>2634</v>
      </c>
      <c r="B1179" s="57" t="s">
        <v>2520</v>
      </c>
      <c r="C1179" s="57" t="s">
        <v>2468</v>
      </c>
      <c r="D1179" s="68">
        <v>31323.127795199998</v>
      </c>
      <c r="E1179" s="57" t="s">
        <v>2433</v>
      </c>
      <c r="F1179" s="62" t="str">
        <f>INDEX('Crosswalk Particulates'!$B:$B,MATCH('2017 EPA Data'!A1179,'Crosswalk Particulates'!$A:$A,0))</f>
        <v>Residential Buildings Sector</v>
      </c>
      <c r="G1179" s="66" t="str">
        <f>INDEX('Crosswalk Particulates'!$E:$E,MATCH('2017 EPA Data'!$B1179,'Crosswalk Particulates'!$D:$D,0))</f>
        <v>NOX</v>
      </c>
      <c r="H1179" s="78">
        <f t="shared" si="18"/>
        <v>28415897338.498245</v>
      </c>
    </row>
    <row r="1180" spans="1:8" hidden="1" x14ac:dyDescent="0.35">
      <c r="A1180" s="57" t="s">
        <v>2500</v>
      </c>
      <c r="B1180" s="57" t="s">
        <v>2545</v>
      </c>
      <c r="D1180" s="68">
        <v>31317.021849921442</v>
      </c>
      <c r="E1180" s="57" t="s">
        <v>2433</v>
      </c>
      <c r="F1180" s="62" t="str">
        <f>INDEX('Crosswalk Particulates'!$B:$B,MATCH('2017 EPA Data'!A1180,'Crosswalk Particulates'!$A:$A,0))</f>
        <v>Other-EPA</v>
      </c>
      <c r="G1180" s="66" t="str">
        <f>INDEX('Crosswalk Particulates'!$E:$E,MATCH('2017 EPA Data'!$B1180,'Crosswalk Particulates'!$D:$D,0))</f>
        <v>OC</v>
      </c>
      <c r="H1180" s="78">
        <f t="shared" si="18"/>
        <v>28410358111.530735</v>
      </c>
    </row>
    <row r="1181" spans="1:8" hidden="1" x14ac:dyDescent="0.35">
      <c r="A1181" s="57" t="s">
        <v>2449</v>
      </c>
      <c r="B1181" s="57" t="s">
        <v>2521</v>
      </c>
      <c r="C1181" s="57" t="s">
        <v>2468</v>
      </c>
      <c r="D1181" s="68">
        <v>31298.220113319734</v>
      </c>
      <c r="E1181" s="57" t="s">
        <v>2433</v>
      </c>
      <c r="F1181" s="62" t="str">
        <f>INDEX('Crosswalk Particulates'!$B:$B,MATCH('2017 EPA Data'!A1181,'Crosswalk Particulates'!$A:$A,0))</f>
        <v>process-other-industry</v>
      </c>
      <c r="G1181" s="66" t="str">
        <f>INDEX('Crosswalk Particulates'!$E:$E,MATCH('2017 EPA Data'!$B1181,'Crosswalk Particulates'!$D:$D,0))</f>
        <v>PM25</v>
      </c>
      <c r="H1181" s="78">
        <f t="shared" si="18"/>
        <v>28393301442.715515</v>
      </c>
    </row>
    <row r="1182" spans="1:8" hidden="1" x14ac:dyDescent="0.35">
      <c r="A1182" s="57" t="s">
        <v>2506</v>
      </c>
      <c r="B1182" s="57" t="s">
        <v>2579</v>
      </c>
      <c r="C1182" s="57" t="s">
        <v>2428</v>
      </c>
      <c r="D1182" s="68">
        <v>31286.191559999999</v>
      </c>
      <c r="E1182" s="57" t="s">
        <v>2429</v>
      </c>
      <c r="F1182" s="62" t="str">
        <f>INDEX('Crosswalk Particulates'!$B:$B,MATCH('2017 EPA Data'!A1182,'Crosswalk Particulates'!$A:$A,0))</f>
        <v>process-other-industry</v>
      </c>
      <c r="G1182" s="66">
        <f>INDEX('Crosswalk Particulates'!$E:$E,MATCH('2017 EPA Data'!$B1182,'Crosswalk Particulates'!$D:$D,0))</f>
        <v>0</v>
      </c>
      <c r="H1182" s="78">
        <f t="shared" si="18"/>
        <v>0</v>
      </c>
    </row>
    <row r="1183" spans="1:8" hidden="1" x14ac:dyDescent="0.35">
      <c r="A1183" s="57" t="s">
        <v>2540</v>
      </c>
      <c r="B1183" s="57" t="s">
        <v>2450</v>
      </c>
      <c r="C1183" s="57" t="s">
        <v>2428</v>
      </c>
      <c r="D1183" s="68">
        <v>31068.322564224229</v>
      </c>
      <c r="E1183" s="57" t="s">
        <v>2429</v>
      </c>
      <c r="F1183" s="62" t="str">
        <f>INDEX('Crosswalk Particulates'!$B:$B,MATCH('2017 EPA Data'!A1183,'Crosswalk Particulates'!$A:$A,0))</f>
        <v>industry-fuel-oil</v>
      </c>
      <c r="G1183" s="66">
        <f>INDEX('Crosswalk Particulates'!$E:$E,MATCH('2017 EPA Data'!$B1183,'Crosswalk Particulates'!$D:$D,0))</f>
        <v>0</v>
      </c>
      <c r="H1183" s="78">
        <f t="shared" si="18"/>
        <v>0</v>
      </c>
    </row>
    <row r="1184" spans="1:8" hidden="1" x14ac:dyDescent="0.35">
      <c r="A1184" s="57" t="s">
        <v>2502</v>
      </c>
      <c r="B1184" s="57" t="s">
        <v>2521</v>
      </c>
      <c r="C1184" s="57" t="s">
        <v>2468</v>
      </c>
      <c r="D1184" s="68">
        <v>30776.11523458119</v>
      </c>
      <c r="E1184" s="57" t="s">
        <v>2433</v>
      </c>
      <c r="F1184" s="62" t="str">
        <f>INDEX('Crosswalk Particulates'!$B:$B,MATCH('2017 EPA Data'!A1184,'Crosswalk Particulates'!$A:$A,0))</f>
        <v>Other-EPA</v>
      </c>
      <c r="G1184" s="66" t="str">
        <f>INDEX('Crosswalk Particulates'!$E:$E,MATCH('2017 EPA Data'!$B1184,'Crosswalk Particulates'!$D:$D,0))</f>
        <v>PM25</v>
      </c>
      <c r="H1184" s="78">
        <f t="shared" si="18"/>
        <v>27919655300.760399</v>
      </c>
    </row>
    <row r="1185" spans="1:8" hidden="1" x14ac:dyDescent="0.35">
      <c r="A1185" s="57" t="s">
        <v>2530</v>
      </c>
      <c r="B1185" s="57" t="s">
        <v>2486</v>
      </c>
      <c r="C1185" s="57" t="s">
        <v>2428</v>
      </c>
      <c r="D1185" s="68">
        <v>30487.892070000002</v>
      </c>
      <c r="E1185" s="57" t="s">
        <v>2429</v>
      </c>
      <c r="F1185" s="62" t="str">
        <f>INDEX('Crosswalk Particulates'!$B:$B,MATCH('2017 EPA Data'!A1185,'Crosswalk Particulates'!$A:$A,0))</f>
        <v>process-iron and steel-industry</v>
      </c>
      <c r="G1185" s="66">
        <f>INDEX('Crosswalk Particulates'!$E:$E,MATCH('2017 EPA Data'!$B1185,'Crosswalk Particulates'!$D:$D,0))</f>
        <v>0</v>
      </c>
      <c r="H1185" s="78">
        <f t="shared" si="18"/>
        <v>0</v>
      </c>
    </row>
    <row r="1186" spans="1:8" hidden="1" x14ac:dyDescent="0.35">
      <c r="A1186" s="57" t="s">
        <v>2458</v>
      </c>
      <c r="B1186" s="57" t="s">
        <v>2451</v>
      </c>
      <c r="C1186" s="57" t="s">
        <v>2428</v>
      </c>
      <c r="D1186" s="68">
        <v>30373.163799999998</v>
      </c>
      <c r="E1186" s="57" t="s">
        <v>2429</v>
      </c>
      <c r="F1186" s="62" t="str">
        <f>INDEX('Crosswalk Particulates'!$B:$B,MATCH('2017 EPA Data'!A1186,'Crosswalk Particulates'!$A:$A,0))</f>
        <v>process-other-industry</v>
      </c>
      <c r="G1186" s="66">
        <f>INDEX('Crosswalk Particulates'!$E:$E,MATCH('2017 EPA Data'!$B1186,'Crosswalk Particulates'!$D:$D,0))</f>
        <v>0</v>
      </c>
      <c r="H1186" s="78">
        <f t="shared" si="18"/>
        <v>0</v>
      </c>
    </row>
    <row r="1187" spans="1:8" hidden="1" x14ac:dyDescent="0.35">
      <c r="A1187" s="57" t="s">
        <v>2576</v>
      </c>
      <c r="B1187" s="57" t="s">
        <v>2488</v>
      </c>
      <c r="C1187" s="57" t="s">
        <v>2428</v>
      </c>
      <c r="D1187" s="68">
        <v>30316.922554131539</v>
      </c>
      <c r="E1187" s="57" t="s">
        <v>2429</v>
      </c>
      <c r="F1187" s="62" t="str">
        <f>INDEX('Crosswalk Particulates'!$B:$B,MATCH('2017 EPA Data'!A1187,'Crosswalk Particulates'!$A:$A,0))</f>
        <v>Commercial Buildings Sector</v>
      </c>
      <c r="G1187" s="66">
        <f>INDEX('Crosswalk Particulates'!$E:$E,MATCH('2017 EPA Data'!$B1187,'Crosswalk Particulates'!$D:$D,0))</f>
        <v>0</v>
      </c>
      <c r="H1187" s="78">
        <f t="shared" si="18"/>
        <v>0</v>
      </c>
    </row>
    <row r="1188" spans="1:8" hidden="1" x14ac:dyDescent="0.35">
      <c r="A1188" s="57" t="s">
        <v>2470</v>
      </c>
      <c r="B1188" s="57" t="s">
        <v>2525</v>
      </c>
      <c r="C1188" s="57" t="s">
        <v>2428</v>
      </c>
      <c r="D1188" s="68">
        <v>30249.433198646671</v>
      </c>
      <c r="E1188" s="57" t="s">
        <v>2429</v>
      </c>
      <c r="F1188" s="62" t="str">
        <f>INDEX('Crosswalk Particulates'!$B:$B,MATCH('2017 EPA Data'!A1188,'Crosswalk Particulates'!$A:$A,0))</f>
        <v>process-waste-industry</v>
      </c>
      <c r="G1188" s="66">
        <f>INDEX('Crosswalk Particulates'!$E:$E,MATCH('2017 EPA Data'!$B1188,'Crosswalk Particulates'!$D:$D,0))</f>
        <v>0</v>
      </c>
      <c r="H1188" s="78">
        <f t="shared" si="18"/>
        <v>0</v>
      </c>
    </row>
    <row r="1189" spans="1:8" hidden="1" x14ac:dyDescent="0.35">
      <c r="A1189" s="57" t="s">
        <v>2430</v>
      </c>
      <c r="B1189" s="57" t="s">
        <v>2444</v>
      </c>
      <c r="C1189" s="57" t="s">
        <v>2428</v>
      </c>
      <c r="D1189" s="68">
        <v>30198.834060734</v>
      </c>
      <c r="E1189" s="57" t="s">
        <v>2429</v>
      </c>
      <c r="F1189" s="62" t="str">
        <f>INDEX('Crosswalk Particulates'!$B:$B,MATCH('2017 EPA Data'!A1189,'Crosswalk Particulates'!$A:$A,0))</f>
        <v>process-other-industry</v>
      </c>
      <c r="G1189" s="66">
        <f>INDEX('Crosswalk Particulates'!$E:$E,MATCH('2017 EPA Data'!$B1189,'Crosswalk Particulates'!$D:$D,0))</f>
        <v>0</v>
      </c>
      <c r="H1189" s="78">
        <f t="shared" si="18"/>
        <v>0</v>
      </c>
    </row>
    <row r="1190" spans="1:8" hidden="1" x14ac:dyDescent="0.35">
      <c r="A1190" s="57" t="s">
        <v>2462</v>
      </c>
      <c r="B1190" s="57" t="s">
        <v>2596</v>
      </c>
      <c r="C1190" s="57" t="s">
        <v>2428</v>
      </c>
      <c r="D1190" s="68">
        <v>30185.507630913071</v>
      </c>
      <c r="E1190" s="57" t="s">
        <v>2429</v>
      </c>
      <c r="F1190" s="62" t="str">
        <f>INDEX('Crosswalk Particulates'!$B:$B,MATCH('2017 EPA Data'!A1190,'Crosswalk Particulates'!$A:$A,0))</f>
        <v>industry-fuel-natural gas</v>
      </c>
      <c r="G1190" s="66">
        <f>INDEX('Crosswalk Particulates'!$E:$E,MATCH('2017 EPA Data'!$B1190,'Crosswalk Particulates'!$D:$D,0))</f>
        <v>0</v>
      </c>
      <c r="H1190" s="78">
        <f t="shared" si="18"/>
        <v>0</v>
      </c>
    </row>
    <row r="1191" spans="1:8" hidden="1" x14ac:dyDescent="0.35">
      <c r="A1191" s="57" t="s">
        <v>2452</v>
      </c>
      <c r="B1191" s="57" t="s">
        <v>2539</v>
      </c>
      <c r="C1191" s="57" t="s">
        <v>2428</v>
      </c>
      <c r="D1191" s="68">
        <v>30064.794520412601</v>
      </c>
      <c r="E1191" s="57" t="s">
        <v>2429</v>
      </c>
      <c r="F1191" s="62" t="str">
        <f>INDEX('Crosswalk Particulates'!$B:$B,MATCH('2017 EPA Data'!A1191,'Crosswalk Particulates'!$A:$A,0))</f>
        <v>Transportation Sector</v>
      </c>
      <c r="G1191" s="66">
        <f>INDEX('Crosswalk Particulates'!$E:$E,MATCH('2017 EPA Data'!$B1191,'Crosswalk Particulates'!$D:$D,0))</f>
        <v>0</v>
      </c>
      <c r="H1191" s="78">
        <f t="shared" si="18"/>
        <v>0</v>
      </c>
    </row>
    <row r="1192" spans="1:8" hidden="1" x14ac:dyDescent="0.35">
      <c r="A1192" s="57" t="s">
        <v>2465</v>
      </c>
      <c r="B1192" s="57" t="s">
        <v>2467</v>
      </c>
      <c r="C1192" s="57" t="s">
        <v>2468</v>
      </c>
      <c r="D1192" s="68">
        <v>29914.120636195425</v>
      </c>
      <c r="E1192" s="57" t="s">
        <v>2433</v>
      </c>
      <c r="F1192" s="62" t="str">
        <f>INDEX('Crosswalk Particulates'!$B:$B,MATCH('2017 EPA Data'!A1192,'Crosswalk Particulates'!$A:$A,0))</f>
        <v>Transportation Sector</v>
      </c>
      <c r="G1192" s="66" t="str">
        <f>INDEX('Crosswalk Particulates'!$E:$E,MATCH('2017 EPA Data'!$B1192,'Crosswalk Particulates'!$D:$D,0))</f>
        <v>VOC</v>
      </c>
      <c r="H1192" s="78">
        <f t="shared" si="18"/>
        <v>27137666025.161186</v>
      </c>
    </row>
    <row r="1193" spans="1:8" hidden="1" x14ac:dyDescent="0.35">
      <c r="A1193" s="57" t="s">
        <v>2519</v>
      </c>
      <c r="B1193" s="57" t="s">
        <v>2471</v>
      </c>
      <c r="C1193" s="57" t="s">
        <v>2468</v>
      </c>
      <c r="D1193" s="68">
        <v>29764.609465726</v>
      </c>
      <c r="E1193" s="57" t="s">
        <v>2433</v>
      </c>
      <c r="F1193" s="62" t="str">
        <f>INDEX('Crosswalk Particulates'!$B:$B,MATCH('2017 EPA Data'!A1193,'Crosswalk Particulates'!$A:$A,0))</f>
        <v>Electricity Sector</v>
      </c>
      <c r="G1193" s="66" t="str">
        <f>INDEX('Crosswalk Particulates'!$E:$E,MATCH('2017 EPA Data'!$B1193,'Crosswalk Particulates'!$D:$D,0))</f>
        <v>CO</v>
      </c>
      <c r="H1193" s="78">
        <f t="shared" si="18"/>
        <v>27002031611.548477</v>
      </c>
    </row>
    <row r="1194" spans="1:8" hidden="1" x14ac:dyDescent="0.35">
      <c r="A1194" s="57" t="s">
        <v>2512</v>
      </c>
      <c r="B1194" s="57" t="s">
        <v>2450</v>
      </c>
      <c r="C1194" s="57" t="s">
        <v>2428</v>
      </c>
      <c r="D1194" s="68">
        <v>29754.191135243775</v>
      </c>
      <c r="E1194" s="57" t="s">
        <v>2429</v>
      </c>
      <c r="F1194" s="62" t="str">
        <f>INDEX('Crosswalk Particulates'!$B:$B,MATCH('2017 EPA Data'!A1194,'Crosswalk Particulates'!$A:$A,0))</f>
        <v>Commercial Buildings Sector</v>
      </c>
      <c r="G1194" s="66">
        <f>INDEX('Crosswalk Particulates'!$E:$E,MATCH('2017 EPA Data'!$B1194,'Crosswalk Particulates'!$D:$D,0))</f>
        <v>0</v>
      </c>
      <c r="H1194" s="78">
        <f t="shared" si="18"/>
        <v>0</v>
      </c>
    </row>
    <row r="1195" spans="1:8" hidden="1" x14ac:dyDescent="0.35">
      <c r="A1195" s="57" t="s">
        <v>2518</v>
      </c>
      <c r="B1195" s="57" t="s">
        <v>2469</v>
      </c>
      <c r="C1195" s="57" t="s">
        <v>2428</v>
      </c>
      <c r="D1195" s="68">
        <v>29752.023700199999</v>
      </c>
      <c r="E1195" s="57" t="s">
        <v>2429</v>
      </c>
      <c r="F1195" s="62" t="str">
        <f>INDEX('Crosswalk Particulates'!$B:$B,MATCH('2017 EPA Data'!A1195,'Crosswalk Particulates'!$A:$A,0))</f>
        <v>process-cement-industry</v>
      </c>
      <c r="G1195" s="66">
        <f>INDEX('Crosswalk Particulates'!$E:$E,MATCH('2017 EPA Data'!$B1195,'Crosswalk Particulates'!$D:$D,0))</f>
        <v>0</v>
      </c>
      <c r="H1195" s="78">
        <f t="shared" si="18"/>
        <v>0</v>
      </c>
    </row>
    <row r="1196" spans="1:8" hidden="1" x14ac:dyDescent="0.35">
      <c r="A1196" s="57" t="s">
        <v>2514</v>
      </c>
      <c r="B1196" s="57" t="s">
        <v>2548</v>
      </c>
      <c r="C1196" s="57" t="s">
        <v>2428</v>
      </c>
      <c r="D1196" s="68">
        <v>29716.36154832779</v>
      </c>
      <c r="E1196" s="57" t="s">
        <v>2429</v>
      </c>
      <c r="F1196" s="62" t="str">
        <f>INDEX('Crosswalk Particulates'!$B:$B,MATCH('2017 EPA Data'!A1196,'Crosswalk Particulates'!$A:$A,0))</f>
        <v>Transportation Sector</v>
      </c>
      <c r="G1196" s="66">
        <f>INDEX('Crosswalk Particulates'!$E:$E,MATCH('2017 EPA Data'!$B1196,'Crosswalk Particulates'!$D:$D,0))</f>
        <v>0</v>
      </c>
      <c r="H1196" s="78">
        <f t="shared" si="18"/>
        <v>0</v>
      </c>
    </row>
    <row r="1197" spans="1:8" hidden="1" x14ac:dyDescent="0.35">
      <c r="A1197" s="57" t="s">
        <v>2465</v>
      </c>
      <c r="B1197" s="57" t="s">
        <v>2447</v>
      </c>
      <c r="C1197" s="57" t="s">
        <v>2428</v>
      </c>
      <c r="D1197" s="68">
        <v>29558.490801366395</v>
      </c>
      <c r="E1197" s="57" t="s">
        <v>2429</v>
      </c>
      <c r="F1197" s="62" t="str">
        <f>INDEX('Crosswalk Particulates'!$B:$B,MATCH('2017 EPA Data'!A1197,'Crosswalk Particulates'!$A:$A,0))</f>
        <v>Transportation Sector</v>
      </c>
      <c r="G1197" s="66">
        <f>INDEX('Crosswalk Particulates'!$E:$E,MATCH('2017 EPA Data'!$B1197,'Crosswalk Particulates'!$D:$D,0))</f>
        <v>0</v>
      </c>
      <c r="H1197" s="78">
        <f t="shared" si="18"/>
        <v>0</v>
      </c>
    </row>
    <row r="1198" spans="1:8" hidden="1" x14ac:dyDescent="0.35">
      <c r="A1198" s="57" t="s">
        <v>2489</v>
      </c>
      <c r="B1198" s="57" t="s">
        <v>2638</v>
      </c>
      <c r="C1198" s="57" t="s">
        <v>2428</v>
      </c>
      <c r="D1198" s="68">
        <v>29469.61</v>
      </c>
      <c r="E1198" s="57" t="s">
        <v>2429</v>
      </c>
      <c r="F1198" s="62" t="str">
        <f>INDEX('Crosswalk Particulates'!$B:$B,MATCH('2017 EPA Data'!A1198,'Crosswalk Particulates'!$A:$A,0))</f>
        <v>process-chemicals-industry</v>
      </c>
      <c r="G1198" s="66">
        <f>INDEX('Crosswalk Particulates'!$E:$E,MATCH('2017 EPA Data'!$B1198,'Crosswalk Particulates'!$D:$D,0))</f>
        <v>0</v>
      </c>
      <c r="H1198" s="78">
        <f t="shared" si="18"/>
        <v>0</v>
      </c>
    </row>
    <row r="1199" spans="1:8" hidden="1" x14ac:dyDescent="0.35">
      <c r="A1199" s="57" t="s">
        <v>2543</v>
      </c>
      <c r="B1199" s="57" t="s">
        <v>2570</v>
      </c>
      <c r="C1199" s="57" t="s">
        <v>2428</v>
      </c>
      <c r="D1199" s="68">
        <v>29386.100831520049</v>
      </c>
      <c r="E1199" s="57" t="s">
        <v>2429</v>
      </c>
      <c r="F1199" s="62" t="str">
        <f>INDEX('Crosswalk Particulates'!$B:$B,MATCH('2017 EPA Data'!A1199,'Crosswalk Particulates'!$A:$A,0))</f>
        <v>industry-fuel-other</v>
      </c>
      <c r="G1199" s="66">
        <f>INDEX('Crosswalk Particulates'!$E:$E,MATCH('2017 EPA Data'!$B1199,'Crosswalk Particulates'!$D:$D,0))</f>
        <v>0</v>
      </c>
      <c r="H1199" s="78">
        <f t="shared" si="18"/>
        <v>0</v>
      </c>
    </row>
    <row r="1200" spans="1:8" hidden="1" x14ac:dyDescent="0.35">
      <c r="A1200" s="57" t="s">
        <v>2512</v>
      </c>
      <c r="B1200" s="57" t="s">
        <v>2488</v>
      </c>
      <c r="C1200" s="57" t="s">
        <v>2428</v>
      </c>
      <c r="D1200" s="68">
        <v>29375.847159697001</v>
      </c>
      <c r="E1200" s="57" t="s">
        <v>2429</v>
      </c>
      <c r="F1200" s="62" t="str">
        <f>INDEX('Crosswalk Particulates'!$B:$B,MATCH('2017 EPA Data'!A1200,'Crosswalk Particulates'!$A:$A,0))</f>
        <v>Commercial Buildings Sector</v>
      </c>
      <c r="G1200" s="66">
        <f>INDEX('Crosswalk Particulates'!$E:$E,MATCH('2017 EPA Data'!$B1200,'Crosswalk Particulates'!$D:$D,0))</f>
        <v>0</v>
      </c>
      <c r="H1200" s="78">
        <f t="shared" si="18"/>
        <v>0</v>
      </c>
    </row>
    <row r="1201" spans="1:8" hidden="1" x14ac:dyDescent="0.35">
      <c r="A1201" s="57" t="s">
        <v>2456</v>
      </c>
      <c r="B1201" s="57" t="s">
        <v>2532</v>
      </c>
      <c r="C1201" s="57" t="s">
        <v>2428</v>
      </c>
      <c r="D1201" s="68">
        <v>29345.412611457075</v>
      </c>
      <c r="E1201" s="57" t="s">
        <v>2429</v>
      </c>
      <c r="F1201" s="62" t="str">
        <f>INDEX('Crosswalk Particulates'!$B:$B,MATCH('2017 EPA Data'!A1201,'Crosswalk Particulates'!$A:$A,0))</f>
        <v>Transportation Sector</v>
      </c>
      <c r="G1201" s="66">
        <f>INDEX('Crosswalk Particulates'!$E:$E,MATCH('2017 EPA Data'!$B1201,'Crosswalk Particulates'!$D:$D,0))</f>
        <v>0</v>
      </c>
      <c r="H1201" s="78">
        <f t="shared" si="18"/>
        <v>0</v>
      </c>
    </row>
    <row r="1202" spans="1:8" hidden="1" x14ac:dyDescent="0.35">
      <c r="A1202" s="57" t="s">
        <v>2457</v>
      </c>
      <c r="B1202" s="57" t="s">
        <v>2448</v>
      </c>
      <c r="C1202" s="57" t="s">
        <v>2428</v>
      </c>
      <c r="D1202" s="68">
        <v>29234.433202174816</v>
      </c>
      <c r="E1202" s="57" t="s">
        <v>2429</v>
      </c>
      <c r="F1202" s="62" t="str">
        <f>INDEX('Crosswalk Particulates'!$B:$B,MATCH('2017 EPA Data'!A1202,'Crosswalk Particulates'!$A:$A,0))</f>
        <v>process-other-industry</v>
      </c>
      <c r="G1202" s="66">
        <f>INDEX('Crosswalk Particulates'!$E:$E,MATCH('2017 EPA Data'!$B1202,'Crosswalk Particulates'!$D:$D,0))</f>
        <v>0</v>
      </c>
      <c r="H1202" s="78">
        <f t="shared" si="18"/>
        <v>0</v>
      </c>
    </row>
    <row r="1203" spans="1:8" hidden="1" x14ac:dyDescent="0.35">
      <c r="A1203" s="57" t="s">
        <v>2430</v>
      </c>
      <c r="B1203" s="57" t="s">
        <v>2602</v>
      </c>
      <c r="C1203" s="57" t="s">
        <v>2428</v>
      </c>
      <c r="D1203" s="68">
        <v>29116.408800699999</v>
      </c>
      <c r="E1203" s="57" t="s">
        <v>2429</v>
      </c>
      <c r="F1203" s="62" t="str">
        <f>INDEX('Crosswalk Particulates'!$B:$B,MATCH('2017 EPA Data'!A1203,'Crosswalk Particulates'!$A:$A,0))</f>
        <v>process-other-industry</v>
      </c>
      <c r="G1203" s="66">
        <f>INDEX('Crosswalk Particulates'!$E:$E,MATCH('2017 EPA Data'!$B1203,'Crosswalk Particulates'!$D:$D,0))</f>
        <v>0</v>
      </c>
      <c r="H1203" s="78">
        <f t="shared" si="18"/>
        <v>0</v>
      </c>
    </row>
    <row r="1204" spans="1:8" hidden="1" x14ac:dyDescent="0.35">
      <c r="A1204" s="57" t="s">
        <v>2497</v>
      </c>
      <c r="B1204" s="57" t="s">
        <v>2454</v>
      </c>
      <c r="C1204" s="57" t="s">
        <v>2428</v>
      </c>
      <c r="D1204" s="68">
        <v>29012.615625258</v>
      </c>
      <c r="E1204" s="57" t="s">
        <v>2429</v>
      </c>
      <c r="F1204" s="62" t="str">
        <f>INDEX('Crosswalk Particulates'!$B:$B,MATCH('2017 EPA Data'!A1204,'Crosswalk Particulates'!$A:$A,0))</f>
        <v>process-other-industry</v>
      </c>
      <c r="G1204" s="66">
        <f>INDEX('Crosswalk Particulates'!$E:$E,MATCH('2017 EPA Data'!$B1204,'Crosswalk Particulates'!$D:$D,0))</f>
        <v>0</v>
      </c>
      <c r="H1204" s="78">
        <f t="shared" si="18"/>
        <v>0</v>
      </c>
    </row>
    <row r="1205" spans="1:8" hidden="1" x14ac:dyDescent="0.35">
      <c r="A1205" s="57" t="s">
        <v>2503</v>
      </c>
      <c r="B1205" s="57" t="s">
        <v>2485</v>
      </c>
      <c r="C1205" s="57" t="s">
        <v>2428</v>
      </c>
      <c r="D1205" s="68">
        <v>28885.474746600001</v>
      </c>
      <c r="E1205" s="57" t="s">
        <v>2429</v>
      </c>
      <c r="F1205" s="62" t="str">
        <f>INDEX('Crosswalk Particulates'!$B:$B,MATCH('2017 EPA Data'!A1205,'Crosswalk Particulates'!$A:$A,0))</f>
        <v>process-ngps-industry</v>
      </c>
      <c r="G1205" s="66">
        <f>INDEX('Crosswalk Particulates'!$E:$E,MATCH('2017 EPA Data'!$B1205,'Crosswalk Particulates'!$D:$D,0))</f>
        <v>0</v>
      </c>
      <c r="H1205" s="78">
        <f t="shared" si="18"/>
        <v>0</v>
      </c>
    </row>
    <row r="1206" spans="1:8" hidden="1" x14ac:dyDescent="0.35">
      <c r="A1206" s="57" t="s">
        <v>2503</v>
      </c>
      <c r="B1206" s="57" t="s">
        <v>2454</v>
      </c>
      <c r="C1206" s="57" t="s">
        <v>2428</v>
      </c>
      <c r="D1206" s="68">
        <v>28857.179199999999</v>
      </c>
      <c r="E1206" s="57" t="s">
        <v>2429</v>
      </c>
      <c r="F1206" s="62" t="str">
        <f>INDEX('Crosswalk Particulates'!$B:$B,MATCH('2017 EPA Data'!A1206,'Crosswalk Particulates'!$A:$A,0))</f>
        <v>process-ngps-industry</v>
      </c>
      <c r="G1206" s="66">
        <f>INDEX('Crosswalk Particulates'!$E:$E,MATCH('2017 EPA Data'!$B1206,'Crosswalk Particulates'!$D:$D,0))</f>
        <v>0</v>
      </c>
      <c r="H1206" s="78">
        <f t="shared" si="18"/>
        <v>0</v>
      </c>
    </row>
    <row r="1207" spans="1:8" hidden="1" x14ac:dyDescent="0.35">
      <c r="A1207" s="57" t="s">
        <v>2507</v>
      </c>
      <c r="B1207" s="57" t="s">
        <v>2454</v>
      </c>
      <c r="C1207" s="57" t="s">
        <v>2428</v>
      </c>
      <c r="D1207" s="68">
        <v>28783</v>
      </c>
      <c r="E1207" s="57" t="s">
        <v>2429</v>
      </c>
      <c r="F1207" s="62" t="str">
        <f>INDEX('Crosswalk Particulates'!$B:$B,MATCH('2017 EPA Data'!A1207,'Crosswalk Particulates'!$A:$A,0))</f>
        <v>industry-fuel-coal</v>
      </c>
      <c r="G1207" s="66">
        <f>INDEX('Crosswalk Particulates'!$E:$E,MATCH('2017 EPA Data'!$B1207,'Crosswalk Particulates'!$D:$D,0))</f>
        <v>0</v>
      </c>
      <c r="H1207" s="78">
        <f t="shared" si="18"/>
        <v>0</v>
      </c>
    </row>
    <row r="1208" spans="1:8" hidden="1" x14ac:dyDescent="0.35">
      <c r="A1208" s="57" t="s">
        <v>2453</v>
      </c>
      <c r="B1208" s="57" t="s">
        <v>2616</v>
      </c>
      <c r="C1208" s="57" t="s">
        <v>2428</v>
      </c>
      <c r="D1208" s="68">
        <v>28767.315669987594</v>
      </c>
      <c r="E1208" s="57" t="s">
        <v>2429</v>
      </c>
      <c r="F1208" s="62" t="str">
        <f>INDEX('Crosswalk Particulates'!$B:$B,MATCH('2017 EPA Data'!A1208,'Crosswalk Particulates'!$A:$A,0))</f>
        <v>process-ngps-industry</v>
      </c>
      <c r="G1208" s="66">
        <f>INDEX('Crosswalk Particulates'!$E:$E,MATCH('2017 EPA Data'!$B1208,'Crosswalk Particulates'!$D:$D,0))</f>
        <v>0</v>
      </c>
      <c r="H1208" s="78">
        <f t="shared" si="18"/>
        <v>0</v>
      </c>
    </row>
    <row r="1209" spans="1:8" hidden="1" x14ac:dyDescent="0.35">
      <c r="A1209" s="57" t="s">
        <v>2493</v>
      </c>
      <c r="B1209" s="57" t="s">
        <v>2446</v>
      </c>
      <c r="C1209" s="57" t="s">
        <v>2428</v>
      </c>
      <c r="D1209" s="68">
        <v>28697.281921681362</v>
      </c>
      <c r="E1209" s="57" t="s">
        <v>2429</v>
      </c>
      <c r="F1209" s="62" t="str">
        <f>INDEX('Crosswalk Particulates'!$B:$B,MATCH('2017 EPA Data'!A1209,'Crosswalk Particulates'!$A:$A,0))</f>
        <v>Commercial Buildings Sector</v>
      </c>
      <c r="G1209" s="66">
        <f>INDEX('Crosswalk Particulates'!$E:$E,MATCH('2017 EPA Data'!$B1209,'Crosswalk Particulates'!$D:$D,0))</f>
        <v>0</v>
      </c>
      <c r="H1209" s="78">
        <f t="shared" si="18"/>
        <v>0</v>
      </c>
    </row>
    <row r="1210" spans="1:8" hidden="1" x14ac:dyDescent="0.35">
      <c r="A1210" s="57" t="s">
        <v>2462</v>
      </c>
      <c r="B1210" s="57" t="s">
        <v>2454</v>
      </c>
      <c r="C1210" s="57" t="s">
        <v>2428</v>
      </c>
      <c r="D1210" s="68">
        <v>28695.765800000001</v>
      </c>
      <c r="E1210" s="57" t="s">
        <v>2429</v>
      </c>
      <c r="F1210" s="62" t="str">
        <f>INDEX('Crosswalk Particulates'!$B:$B,MATCH('2017 EPA Data'!A1210,'Crosswalk Particulates'!$A:$A,0))</f>
        <v>industry-fuel-natural gas</v>
      </c>
      <c r="G1210" s="66">
        <f>INDEX('Crosswalk Particulates'!$E:$E,MATCH('2017 EPA Data'!$B1210,'Crosswalk Particulates'!$D:$D,0))</f>
        <v>0</v>
      </c>
      <c r="H1210" s="78">
        <f t="shared" si="18"/>
        <v>0</v>
      </c>
    </row>
    <row r="1211" spans="1:8" hidden="1" x14ac:dyDescent="0.35">
      <c r="A1211" s="57" t="s">
        <v>2438</v>
      </c>
      <c r="B1211" s="57" t="s">
        <v>2627</v>
      </c>
      <c r="D1211" s="68">
        <v>28691.539050074869</v>
      </c>
      <c r="E1211" s="57" t="s">
        <v>2433</v>
      </c>
      <c r="F1211" s="62" t="str">
        <f>INDEX('Crosswalk Particulates'!$B:$B,MATCH('2017 EPA Data'!A1211,'Crosswalk Particulates'!$A:$A,0))</f>
        <v>Transportation Sector</v>
      </c>
      <c r="G1211" s="66" t="str">
        <f>INDEX('Crosswalk Particulates'!$E:$E,MATCH('2017 EPA Data'!$B1211,'Crosswalk Particulates'!$D:$D,0))</f>
        <v>BC</v>
      </c>
      <c r="H1211" s="78">
        <f t="shared" si="18"/>
        <v>26028557347.819466</v>
      </c>
    </row>
    <row r="1212" spans="1:8" hidden="1" x14ac:dyDescent="0.35">
      <c r="A1212" s="57" t="s">
        <v>2480</v>
      </c>
      <c r="B1212" s="57" t="s">
        <v>2467</v>
      </c>
      <c r="C1212" s="57" t="s">
        <v>2468</v>
      </c>
      <c r="D1212" s="68">
        <v>28462.832430718427</v>
      </c>
      <c r="E1212" s="57" t="s">
        <v>2433</v>
      </c>
      <c r="F1212" s="62" t="str">
        <f>INDEX('Crosswalk Particulates'!$B:$B,MATCH('2017 EPA Data'!A1212,'Crosswalk Particulates'!$A:$A,0))</f>
        <v>Transportation Sector</v>
      </c>
      <c r="G1212" s="66" t="str">
        <f>INDEX('Crosswalk Particulates'!$E:$E,MATCH('2017 EPA Data'!$B1212,'Crosswalk Particulates'!$D:$D,0))</f>
        <v>VOC</v>
      </c>
      <c r="H1212" s="78">
        <f t="shared" si="18"/>
        <v>25821077946.057308</v>
      </c>
    </row>
    <row r="1213" spans="1:8" hidden="1" x14ac:dyDescent="0.35">
      <c r="A1213" s="57" t="s">
        <v>2430</v>
      </c>
      <c r="B1213" s="57" t="s">
        <v>2635</v>
      </c>
      <c r="C1213" s="57" t="s">
        <v>2428</v>
      </c>
      <c r="D1213" s="68">
        <v>28389.054778082002</v>
      </c>
      <c r="E1213" s="57" t="s">
        <v>2429</v>
      </c>
      <c r="F1213" s="62" t="str">
        <f>INDEX('Crosswalk Particulates'!$B:$B,MATCH('2017 EPA Data'!A1213,'Crosswalk Particulates'!$A:$A,0))</f>
        <v>process-other-industry</v>
      </c>
      <c r="G1213" s="66">
        <f>INDEX('Crosswalk Particulates'!$E:$E,MATCH('2017 EPA Data'!$B1213,'Crosswalk Particulates'!$D:$D,0))</f>
        <v>0</v>
      </c>
      <c r="H1213" s="78">
        <f t="shared" si="18"/>
        <v>0</v>
      </c>
    </row>
    <row r="1214" spans="1:8" hidden="1" x14ac:dyDescent="0.35">
      <c r="A1214" s="57" t="s">
        <v>2470</v>
      </c>
      <c r="B1214" s="57" t="s">
        <v>2567</v>
      </c>
      <c r="C1214" s="57" t="s">
        <v>2428</v>
      </c>
      <c r="D1214" s="68">
        <v>28062.109745826321</v>
      </c>
      <c r="E1214" s="57" t="s">
        <v>2429</v>
      </c>
      <c r="F1214" s="62" t="str">
        <f>INDEX('Crosswalk Particulates'!$B:$B,MATCH('2017 EPA Data'!A1214,'Crosswalk Particulates'!$A:$A,0))</f>
        <v>process-waste-industry</v>
      </c>
      <c r="G1214" s="66">
        <f>INDEX('Crosswalk Particulates'!$E:$E,MATCH('2017 EPA Data'!$B1214,'Crosswalk Particulates'!$D:$D,0))</f>
        <v>0</v>
      </c>
      <c r="H1214" s="78">
        <f t="shared" si="18"/>
        <v>0</v>
      </c>
    </row>
    <row r="1215" spans="1:8" hidden="1" x14ac:dyDescent="0.35">
      <c r="A1215" s="57" t="s">
        <v>2496</v>
      </c>
      <c r="B1215" s="57" t="s">
        <v>2469</v>
      </c>
      <c r="C1215" s="57" t="s">
        <v>2428</v>
      </c>
      <c r="D1215" s="68">
        <v>27996.643558200001</v>
      </c>
      <c r="E1215" s="57" t="s">
        <v>2429</v>
      </c>
      <c r="F1215" s="62" t="str">
        <f>INDEX('Crosswalk Particulates'!$B:$B,MATCH('2017 EPA Data'!A1215,'Crosswalk Particulates'!$A:$A,0))</f>
        <v>process-other-industry</v>
      </c>
      <c r="G1215" s="66">
        <f>INDEX('Crosswalk Particulates'!$E:$E,MATCH('2017 EPA Data'!$B1215,'Crosswalk Particulates'!$D:$D,0))</f>
        <v>0</v>
      </c>
      <c r="H1215" s="78">
        <f t="shared" si="18"/>
        <v>0</v>
      </c>
    </row>
    <row r="1216" spans="1:8" hidden="1" x14ac:dyDescent="0.35">
      <c r="A1216" s="57" t="s">
        <v>2480</v>
      </c>
      <c r="B1216" s="57" t="s">
        <v>2567</v>
      </c>
      <c r="C1216" s="57" t="s">
        <v>2428</v>
      </c>
      <c r="D1216" s="68">
        <v>27817.81817770956</v>
      </c>
      <c r="E1216" s="57" t="s">
        <v>2429</v>
      </c>
      <c r="F1216" s="62" t="str">
        <f>INDEX('Crosswalk Particulates'!$B:$B,MATCH('2017 EPA Data'!A1216,'Crosswalk Particulates'!$A:$A,0))</f>
        <v>Transportation Sector</v>
      </c>
      <c r="G1216" s="66">
        <f>INDEX('Crosswalk Particulates'!$E:$E,MATCH('2017 EPA Data'!$B1216,'Crosswalk Particulates'!$D:$D,0))</f>
        <v>0</v>
      </c>
      <c r="H1216" s="78">
        <f t="shared" si="18"/>
        <v>0</v>
      </c>
    </row>
    <row r="1217" spans="1:8" hidden="1" x14ac:dyDescent="0.35">
      <c r="A1217" s="57" t="s">
        <v>2519</v>
      </c>
      <c r="B1217" s="57" t="s">
        <v>2436</v>
      </c>
      <c r="C1217" s="57" t="s">
        <v>2428</v>
      </c>
      <c r="D1217" s="68">
        <v>27456.5936864</v>
      </c>
      <c r="E1217" s="57" t="s">
        <v>2429</v>
      </c>
      <c r="F1217" s="62" t="str">
        <f>INDEX('Crosswalk Particulates'!$B:$B,MATCH('2017 EPA Data'!A1217,'Crosswalk Particulates'!$A:$A,0))</f>
        <v>Electricity Sector</v>
      </c>
      <c r="G1217" s="66">
        <f>INDEX('Crosswalk Particulates'!$E:$E,MATCH('2017 EPA Data'!$B1217,'Crosswalk Particulates'!$D:$D,0))</f>
        <v>0</v>
      </c>
      <c r="H1217" s="78">
        <f t="shared" si="18"/>
        <v>0</v>
      </c>
    </row>
    <row r="1218" spans="1:8" hidden="1" x14ac:dyDescent="0.35">
      <c r="A1218" s="57" t="s">
        <v>2497</v>
      </c>
      <c r="B1218" s="57" t="s">
        <v>2485</v>
      </c>
      <c r="C1218" s="57" t="s">
        <v>2428</v>
      </c>
      <c r="D1218" s="68">
        <v>27454.042673240001</v>
      </c>
      <c r="E1218" s="57" t="s">
        <v>2429</v>
      </c>
      <c r="F1218" s="62" t="str">
        <f>INDEX('Crosswalk Particulates'!$B:$B,MATCH('2017 EPA Data'!A1218,'Crosswalk Particulates'!$A:$A,0))</f>
        <v>process-other-industry</v>
      </c>
      <c r="G1218" s="66">
        <f>INDEX('Crosswalk Particulates'!$E:$E,MATCH('2017 EPA Data'!$B1218,'Crosswalk Particulates'!$D:$D,0))</f>
        <v>0</v>
      </c>
      <c r="H1218" s="78">
        <f t="shared" si="18"/>
        <v>0</v>
      </c>
    </row>
    <row r="1219" spans="1:8" hidden="1" x14ac:dyDescent="0.35">
      <c r="A1219" s="57" t="s">
        <v>2529</v>
      </c>
      <c r="B1219" s="57" t="s">
        <v>2494</v>
      </c>
      <c r="D1219" s="68">
        <v>27451</v>
      </c>
      <c r="E1219" s="57" t="s">
        <v>2429</v>
      </c>
      <c r="F1219" s="62" t="str">
        <f>INDEX('Crosswalk Particulates'!$B:$B,MATCH('2017 EPA Data'!A1219,'Crosswalk Particulates'!$A:$A,0))</f>
        <v>Other-EPA</v>
      </c>
      <c r="G1219" s="66">
        <f>INDEX('Crosswalk Particulates'!$E:$E,MATCH('2017 EPA Data'!$B1219,'Crosswalk Particulates'!$D:$D,0))</f>
        <v>0</v>
      </c>
      <c r="H1219" s="78">
        <f t="shared" si="18"/>
        <v>0</v>
      </c>
    </row>
    <row r="1220" spans="1:8" hidden="1" x14ac:dyDescent="0.35">
      <c r="A1220" s="57" t="s">
        <v>2430</v>
      </c>
      <c r="B1220" s="57" t="s">
        <v>2639</v>
      </c>
      <c r="C1220" s="57" t="s">
        <v>2428</v>
      </c>
      <c r="D1220" s="68">
        <v>27296.895000892036</v>
      </c>
      <c r="E1220" s="57" t="s">
        <v>2429</v>
      </c>
      <c r="F1220" s="62" t="str">
        <f>INDEX('Crosswalk Particulates'!$B:$B,MATCH('2017 EPA Data'!A1220,'Crosswalk Particulates'!$A:$A,0))</f>
        <v>process-other-industry</v>
      </c>
      <c r="G1220" s="66">
        <f>INDEX('Crosswalk Particulates'!$E:$E,MATCH('2017 EPA Data'!$B1220,'Crosswalk Particulates'!$D:$D,0))</f>
        <v>0</v>
      </c>
      <c r="H1220" s="78">
        <f t="shared" ref="H1220:H1283" si="19">IF(E1220="TON",D1220/metricton_to_shortton,0)*10^6</f>
        <v>0</v>
      </c>
    </row>
    <row r="1221" spans="1:8" hidden="1" x14ac:dyDescent="0.35">
      <c r="A1221" s="57" t="s">
        <v>2470</v>
      </c>
      <c r="B1221" s="57" t="s">
        <v>2532</v>
      </c>
      <c r="C1221" s="57" t="s">
        <v>2428</v>
      </c>
      <c r="D1221" s="68">
        <v>27264.926881222898</v>
      </c>
      <c r="E1221" s="57" t="s">
        <v>2429</v>
      </c>
      <c r="F1221" s="62" t="str">
        <f>INDEX('Crosswalk Particulates'!$B:$B,MATCH('2017 EPA Data'!A1221,'Crosswalk Particulates'!$A:$A,0))</f>
        <v>process-waste-industry</v>
      </c>
      <c r="G1221" s="66">
        <f>INDEX('Crosswalk Particulates'!$E:$E,MATCH('2017 EPA Data'!$B1221,'Crosswalk Particulates'!$D:$D,0))</f>
        <v>0</v>
      </c>
      <c r="H1221" s="78">
        <f t="shared" si="19"/>
        <v>0</v>
      </c>
    </row>
    <row r="1222" spans="1:8" hidden="1" x14ac:dyDescent="0.35">
      <c r="A1222" s="57" t="s">
        <v>2489</v>
      </c>
      <c r="B1222" s="57" t="s">
        <v>2596</v>
      </c>
      <c r="C1222" s="57" t="s">
        <v>2428</v>
      </c>
      <c r="D1222" s="68">
        <v>27084.709464537202</v>
      </c>
      <c r="E1222" s="57" t="s">
        <v>2429</v>
      </c>
      <c r="F1222" s="62" t="str">
        <f>INDEX('Crosswalk Particulates'!$B:$B,MATCH('2017 EPA Data'!A1222,'Crosswalk Particulates'!$A:$A,0))</f>
        <v>process-chemicals-industry</v>
      </c>
      <c r="G1222" s="66">
        <f>INDEX('Crosswalk Particulates'!$E:$E,MATCH('2017 EPA Data'!$B1222,'Crosswalk Particulates'!$D:$D,0))</f>
        <v>0</v>
      </c>
      <c r="H1222" s="78">
        <f t="shared" si="19"/>
        <v>0</v>
      </c>
    </row>
    <row r="1223" spans="1:8" hidden="1" x14ac:dyDescent="0.35">
      <c r="A1223" s="57" t="s">
        <v>2466</v>
      </c>
      <c r="B1223" s="57" t="s">
        <v>2517</v>
      </c>
      <c r="C1223" s="57" t="s">
        <v>2428</v>
      </c>
      <c r="D1223" s="68">
        <v>27039.806943380001</v>
      </c>
      <c r="E1223" s="57" t="s">
        <v>2429</v>
      </c>
      <c r="F1223" s="62" t="str">
        <f>INDEX('Crosswalk Particulates'!$B:$B,MATCH('2017 EPA Data'!A1223,'Crosswalk Particulates'!$A:$A,0))</f>
        <v>process-other-industry</v>
      </c>
      <c r="G1223" s="66">
        <f>INDEX('Crosswalk Particulates'!$E:$E,MATCH('2017 EPA Data'!$B1223,'Crosswalk Particulates'!$D:$D,0))</f>
        <v>0</v>
      </c>
      <c r="H1223" s="78">
        <f t="shared" si="19"/>
        <v>0</v>
      </c>
    </row>
    <row r="1224" spans="1:8" hidden="1" x14ac:dyDescent="0.35">
      <c r="A1224" s="57" t="s">
        <v>2503</v>
      </c>
      <c r="B1224" s="57" t="s">
        <v>2484</v>
      </c>
      <c r="C1224" s="57" t="s">
        <v>2428</v>
      </c>
      <c r="D1224" s="68">
        <v>27010.953114331998</v>
      </c>
      <c r="E1224" s="57" t="s">
        <v>2429</v>
      </c>
      <c r="F1224" s="62" t="str">
        <f>INDEX('Crosswalk Particulates'!$B:$B,MATCH('2017 EPA Data'!A1224,'Crosswalk Particulates'!$A:$A,0))</f>
        <v>process-ngps-industry</v>
      </c>
      <c r="G1224" s="66">
        <f>INDEX('Crosswalk Particulates'!$E:$E,MATCH('2017 EPA Data'!$B1224,'Crosswalk Particulates'!$D:$D,0))</f>
        <v>0</v>
      </c>
      <c r="H1224" s="78">
        <f t="shared" si="19"/>
        <v>0</v>
      </c>
    </row>
    <row r="1225" spans="1:8" hidden="1" x14ac:dyDescent="0.35">
      <c r="A1225" s="57" t="s">
        <v>2543</v>
      </c>
      <c r="B1225" s="57" t="s">
        <v>2505</v>
      </c>
      <c r="C1225" s="57" t="s">
        <v>2428</v>
      </c>
      <c r="D1225" s="68">
        <v>26782.652559999999</v>
      </c>
      <c r="E1225" s="57" t="s">
        <v>2429</v>
      </c>
      <c r="F1225" s="62" t="str">
        <f>INDEX('Crosswalk Particulates'!$B:$B,MATCH('2017 EPA Data'!A1225,'Crosswalk Particulates'!$A:$A,0))</f>
        <v>industry-fuel-other</v>
      </c>
      <c r="G1225" s="66">
        <f>INDEX('Crosswalk Particulates'!$E:$E,MATCH('2017 EPA Data'!$B1225,'Crosswalk Particulates'!$D:$D,0))</f>
        <v>0</v>
      </c>
      <c r="H1225" s="78">
        <f t="shared" si="19"/>
        <v>0</v>
      </c>
    </row>
    <row r="1226" spans="1:8" hidden="1" x14ac:dyDescent="0.35">
      <c r="A1226" s="57" t="s">
        <v>2480</v>
      </c>
      <c r="B1226" s="57" t="s">
        <v>2539</v>
      </c>
      <c r="C1226" s="57" t="s">
        <v>2428</v>
      </c>
      <c r="D1226" s="68">
        <v>26534.556635711804</v>
      </c>
      <c r="E1226" s="57" t="s">
        <v>2429</v>
      </c>
      <c r="F1226" s="62" t="str">
        <f>INDEX('Crosswalk Particulates'!$B:$B,MATCH('2017 EPA Data'!A1226,'Crosswalk Particulates'!$A:$A,0))</f>
        <v>Transportation Sector</v>
      </c>
      <c r="G1226" s="66">
        <f>INDEX('Crosswalk Particulates'!$E:$E,MATCH('2017 EPA Data'!$B1226,'Crosswalk Particulates'!$D:$D,0))</f>
        <v>0</v>
      </c>
      <c r="H1226" s="78">
        <f t="shared" si="19"/>
        <v>0</v>
      </c>
    </row>
    <row r="1227" spans="1:8" hidden="1" x14ac:dyDescent="0.35">
      <c r="A1227" s="57" t="s">
        <v>2540</v>
      </c>
      <c r="B1227" s="57" t="s">
        <v>2471</v>
      </c>
      <c r="C1227" s="57" t="s">
        <v>2468</v>
      </c>
      <c r="D1227" s="68">
        <v>26505.906758201229</v>
      </c>
      <c r="E1227" s="57" t="s">
        <v>2433</v>
      </c>
      <c r="F1227" s="62" t="str">
        <f>INDEX('Crosswalk Particulates'!$B:$B,MATCH('2017 EPA Data'!A1227,'Crosswalk Particulates'!$A:$A,0))</f>
        <v>industry-fuel-oil</v>
      </c>
      <c r="G1227" s="66" t="str">
        <f>INDEX('Crosswalk Particulates'!$E:$E,MATCH('2017 EPA Data'!$B1227,'Crosswalk Particulates'!$D:$D,0))</f>
        <v>CO</v>
      </c>
      <c r="H1227" s="78">
        <f t="shared" si="19"/>
        <v>24045782727.364563</v>
      </c>
    </row>
    <row r="1228" spans="1:8" hidden="1" x14ac:dyDescent="0.35">
      <c r="A1228" s="57" t="s">
        <v>2575</v>
      </c>
      <c r="B1228" s="57" t="s">
        <v>2596</v>
      </c>
      <c r="C1228" s="57" t="s">
        <v>2428</v>
      </c>
      <c r="D1228" s="68">
        <v>26487.124623568685</v>
      </c>
      <c r="E1228" s="57" t="s">
        <v>2429</v>
      </c>
      <c r="F1228" s="62" t="str">
        <f>INDEX('Crosswalk Particulates'!$B:$B,MATCH('2017 EPA Data'!A1228,'Crosswalk Particulates'!$A:$A,0))</f>
        <v>Commercial Buildings Sector</v>
      </c>
      <c r="G1228" s="66">
        <f>INDEX('Crosswalk Particulates'!$E:$E,MATCH('2017 EPA Data'!$B1228,'Crosswalk Particulates'!$D:$D,0))</f>
        <v>0</v>
      </c>
      <c r="H1228" s="78">
        <f t="shared" si="19"/>
        <v>0</v>
      </c>
    </row>
    <row r="1229" spans="1:8" hidden="1" x14ac:dyDescent="0.35">
      <c r="A1229" s="57" t="s">
        <v>2511</v>
      </c>
      <c r="B1229" s="57" t="s">
        <v>2626</v>
      </c>
      <c r="C1229" s="57" t="s">
        <v>2428</v>
      </c>
      <c r="D1229" s="68">
        <v>26389.679249514757</v>
      </c>
      <c r="E1229" s="57" t="s">
        <v>2429</v>
      </c>
      <c r="F1229" s="62" t="str">
        <f>INDEX('Crosswalk Particulates'!$B:$B,MATCH('2017 EPA Data'!A1229,'Crosswalk Particulates'!$A:$A,0))</f>
        <v>industry-fuel-biomass</v>
      </c>
      <c r="G1229" s="66">
        <f>INDEX('Crosswalk Particulates'!$E:$E,MATCH('2017 EPA Data'!$B1229,'Crosswalk Particulates'!$D:$D,0))</f>
        <v>0</v>
      </c>
      <c r="H1229" s="78">
        <f t="shared" si="19"/>
        <v>0</v>
      </c>
    </row>
    <row r="1230" spans="1:8" hidden="1" x14ac:dyDescent="0.35">
      <c r="A1230" s="57" t="s">
        <v>2497</v>
      </c>
      <c r="B1230" s="57" t="s">
        <v>2490</v>
      </c>
      <c r="C1230" s="57" t="s">
        <v>2428</v>
      </c>
      <c r="D1230" s="68">
        <v>26366.242757</v>
      </c>
      <c r="E1230" s="57" t="s">
        <v>2429</v>
      </c>
      <c r="F1230" s="62" t="str">
        <f>INDEX('Crosswalk Particulates'!$B:$B,MATCH('2017 EPA Data'!A1230,'Crosswalk Particulates'!$A:$A,0))</f>
        <v>process-other-industry</v>
      </c>
      <c r="G1230" s="66">
        <f>INDEX('Crosswalk Particulates'!$E:$E,MATCH('2017 EPA Data'!$B1230,'Crosswalk Particulates'!$D:$D,0))</f>
        <v>0</v>
      </c>
      <c r="H1230" s="78">
        <f t="shared" si="19"/>
        <v>0</v>
      </c>
    </row>
    <row r="1231" spans="1:8" hidden="1" x14ac:dyDescent="0.35">
      <c r="A1231" s="57" t="s">
        <v>2458</v>
      </c>
      <c r="B1231" s="57" t="s">
        <v>2607</v>
      </c>
      <c r="C1231" s="57" t="s">
        <v>2428</v>
      </c>
      <c r="D1231" s="68">
        <v>26344.803804250478</v>
      </c>
      <c r="E1231" s="57" t="s">
        <v>2429</v>
      </c>
      <c r="F1231" s="62" t="str">
        <f>INDEX('Crosswalk Particulates'!$B:$B,MATCH('2017 EPA Data'!A1231,'Crosswalk Particulates'!$A:$A,0))</f>
        <v>process-other-industry</v>
      </c>
      <c r="G1231" s="66">
        <f>INDEX('Crosswalk Particulates'!$E:$E,MATCH('2017 EPA Data'!$B1231,'Crosswalk Particulates'!$D:$D,0))</f>
        <v>0</v>
      </c>
      <c r="H1231" s="78">
        <f t="shared" si="19"/>
        <v>0</v>
      </c>
    </row>
    <row r="1232" spans="1:8" hidden="1" x14ac:dyDescent="0.35">
      <c r="A1232" s="57" t="s">
        <v>2434</v>
      </c>
      <c r="B1232" s="57" t="s">
        <v>2564</v>
      </c>
      <c r="C1232" s="57" t="s">
        <v>2428</v>
      </c>
      <c r="D1232" s="68">
        <v>26296.942219705663</v>
      </c>
      <c r="E1232" s="57" t="s">
        <v>2429</v>
      </c>
      <c r="F1232" s="62" t="str">
        <f>INDEX('Crosswalk Particulates'!$B:$B,MATCH('2017 EPA Data'!A1232,'Crosswalk Particulates'!$A:$A,0))</f>
        <v>Transportation Sector</v>
      </c>
      <c r="G1232" s="66">
        <f>INDEX('Crosswalk Particulates'!$E:$E,MATCH('2017 EPA Data'!$B1232,'Crosswalk Particulates'!$D:$D,0))</f>
        <v>0</v>
      </c>
      <c r="H1232" s="78">
        <f t="shared" si="19"/>
        <v>0</v>
      </c>
    </row>
    <row r="1233" spans="1:8" hidden="1" x14ac:dyDescent="0.35">
      <c r="A1233" s="57" t="s">
        <v>2434</v>
      </c>
      <c r="B1233" s="57" t="s">
        <v>2640</v>
      </c>
      <c r="C1233" s="57" t="s">
        <v>2428</v>
      </c>
      <c r="D1233" s="68">
        <v>26296.942219705663</v>
      </c>
      <c r="E1233" s="57" t="s">
        <v>2429</v>
      </c>
      <c r="F1233" s="62" t="str">
        <f>INDEX('Crosswalk Particulates'!$B:$B,MATCH('2017 EPA Data'!A1233,'Crosswalk Particulates'!$A:$A,0))</f>
        <v>Transportation Sector</v>
      </c>
      <c r="G1233" s="66">
        <f>INDEX('Crosswalk Particulates'!$E:$E,MATCH('2017 EPA Data'!$B1233,'Crosswalk Particulates'!$D:$D,0))</f>
        <v>0</v>
      </c>
      <c r="H1233" s="78">
        <f t="shared" si="19"/>
        <v>0</v>
      </c>
    </row>
    <row r="1234" spans="1:8" hidden="1" x14ac:dyDescent="0.35">
      <c r="A1234" s="57" t="s">
        <v>2452</v>
      </c>
      <c r="B1234" s="57" t="s">
        <v>2526</v>
      </c>
      <c r="C1234" s="57" t="s">
        <v>2468</v>
      </c>
      <c r="D1234" s="68">
        <v>26215.079995539927</v>
      </c>
      <c r="E1234" s="57" t="s">
        <v>2433</v>
      </c>
      <c r="F1234" s="62" t="str">
        <f>INDEX('Crosswalk Particulates'!$B:$B,MATCH('2017 EPA Data'!A1234,'Crosswalk Particulates'!$A:$A,0))</f>
        <v>Transportation Sector</v>
      </c>
      <c r="G1234" s="66" t="str">
        <f>INDEX('Crosswalk Particulates'!$E:$E,MATCH('2017 EPA Data'!$B1234,'Crosswalk Particulates'!$D:$D,0))</f>
        <v>SOx</v>
      </c>
      <c r="H1234" s="78">
        <f t="shared" si="19"/>
        <v>23781948812.529987</v>
      </c>
    </row>
    <row r="1235" spans="1:8" hidden="1" x14ac:dyDescent="0.35">
      <c r="A1235" s="57" t="s">
        <v>2476</v>
      </c>
      <c r="B1235" s="57" t="s">
        <v>2469</v>
      </c>
      <c r="C1235" s="57" t="s">
        <v>2428</v>
      </c>
      <c r="D1235" s="68">
        <v>26179.914148200001</v>
      </c>
      <c r="E1235" s="57" t="s">
        <v>2429</v>
      </c>
      <c r="F1235" s="62" t="str">
        <f>INDEX('Crosswalk Particulates'!$B:$B,MATCH('2017 EPA Data'!A1235,'Crosswalk Particulates'!$A:$A,0))</f>
        <v>Electricity Sector</v>
      </c>
      <c r="G1235" s="66">
        <f>INDEX('Crosswalk Particulates'!$E:$E,MATCH('2017 EPA Data'!$B1235,'Crosswalk Particulates'!$D:$D,0))</f>
        <v>0</v>
      </c>
      <c r="H1235" s="78">
        <f t="shared" si="19"/>
        <v>0</v>
      </c>
    </row>
    <row r="1236" spans="1:8" hidden="1" x14ac:dyDescent="0.35">
      <c r="A1236" s="57" t="s">
        <v>2449</v>
      </c>
      <c r="B1236" s="57" t="s">
        <v>2611</v>
      </c>
      <c r="C1236" s="57" t="s">
        <v>2428</v>
      </c>
      <c r="D1236" s="68">
        <v>26065.699578422398</v>
      </c>
      <c r="E1236" s="57" t="s">
        <v>2429</v>
      </c>
      <c r="F1236" s="62" t="str">
        <f>INDEX('Crosswalk Particulates'!$B:$B,MATCH('2017 EPA Data'!A1236,'Crosswalk Particulates'!$A:$A,0))</f>
        <v>process-other-industry</v>
      </c>
      <c r="G1236" s="66">
        <f>INDEX('Crosswalk Particulates'!$E:$E,MATCH('2017 EPA Data'!$B1236,'Crosswalk Particulates'!$D:$D,0))</f>
        <v>0</v>
      </c>
      <c r="H1236" s="78">
        <f t="shared" si="19"/>
        <v>0</v>
      </c>
    </row>
    <row r="1237" spans="1:8" hidden="1" x14ac:dyDescent="0.35">
      <c r="A1237" s="57" t="s">
        <v>2449</v>
      </c>
      <c r="B1237" s="57" t="s">
        <v>2626</v>
      </c>
      <c r="C1237" s="57" t="s">
        <v>2428</v>
      </c>
      <c r="D1237" s="68">
        <v>26055.264076169999</v>
      </c>
      <c r="E1237" s="57" t="s">
        <v>2429</v>
      </c>
      <c r="F1237" s="62" t="str">
        <f>INDEX('Crosswalk Particulates'!$B:$B,MATCH('2017 EPA Data'!A1237,'Crosswalk Particulates'!$A:$A,0))</f>
        <v>process-other-industry</v>
      </c>
      <c r="G1237" s="66">
        <f>INDEX('Crosswalk Particulates'!$E:$E,MATCH('2017 EPA Data'!$B1237,'Crosswalk Particulates'!$D:$D,0))</f>
        <v>0</v>
      </c>
      <c r="H1237" s="78">
        <f t="shared" si="19"/>
        <v>0</v>
      </c>
    </row>
    <row r="1238" spans="1:8" hidden="1" x14ac:dyDescent="0.35">
      <c r="A1238" s="57" t="s">
        <v>2440</v>
      </c>
      <c r="B1238" s="57" t="s">
        <v>2627</v>
      </c>
      <c r="D1238" s="68">
        <v>26011.421076745199</v>
      </c>
      <c r="E1238" s="57" t="s">
        <v>2433</v>
      </c>
      <c r="F1238" s="62" t="str">
        <f>INDEX('Crosswalk Particulates'!$B:$B,MATCH('2017 EPA Data'!A1238,'Crosswalk Particulates'!$A:$A,0))</f>
        <v>Other-EPA</v>
      </c>
      <c r="G1238" s="66" t="str">
        <f>INDEX('Crosswalk Particulates'!$E:$E,MATCH('2017 EPA Data'!$B1238,'Crosswalk Particulates'!$D:$D,0))</f>
        <v>BC</v>
      </c>
      <c r="H1238" s="78">
        <f t="shared" si="19"/>
        <v>23597192329.512753</v>
      </c>
    </row>
    <row r="1239" spans="1:8" hidden="1" x14ac:dyDescent="0.35">
      <c r="A1239" s="57" t="s">
        <v>2518</v>
      </c>
      <c r="B1239" s="57" t="s">
        <v>2526</v>
      </c>
      <c r="C1239" s="57" t="s">
        <v>2468</v>
      </c>
      <c r="D1239" s="68">
        <v>25961.667316362</v>
      </c>
      <c r="E1239" s="57" t="s">
        <v>2433</v>
      </c>
      <c r="F1239" s="62" t="str">
        <f>INDEX('Crosswalk Particulates'!$B:$B,MATCH('2017 EPA Data'!A1239,'Crosswalk Particulates'!$A:$A,0))</f>
        <v>process-cement-industry</v>
      </c>
      <c r="G1239" s="66" t="str">
        <f>INDEX('Crosswalk Particulates'!$E:$E,MATCH('2017 EPA Data'!$B1239,'Crosswalk Particulates'!$D:$D,0))</f>
        <v>SOx</v>
      </c>
      <c r="H1239" s="78">
        <f t="shared" si="19"/>
        <v>23552056423.657593</v>
      </c>
    </row>
    <row r="1240" spans="1:8" hidden="1" x14ac:dyDescent="0.35">
      <c r="A1240" s="57" t="s">
        <v>2462</v>
      </c>
      <c r="B1240" s="57" t="s">
        <v>2593</v>
      </c>
      <c r="C1240" s="57" t="s">
        <v>2428</v>
      </c>
      <c r="D1240" s="68">
        <v>25937.029823607587</v>
      </c>
      <c r="E1240" s="57" t="s">
        <v>2429</v>
      </c>
      <c r="F1240" s="62" t="str">
        <f>INDEX('Crosswalk Particulates'!$B:$B,MATCH('2017 EPA Data'!A1240,'Crosswalk Particulates'!$A:$A,0))</f>
        <v>industry-fuel-natural gas</v>
      </c>
      <c r="G1240" s="66">
        <f>INDEX('Crosswalk Particulates'!$E:$E,MATCH('2017 EPA Data'!$B1240,'Crosswalk Particulates'!$D:$D,0))</f>
        <v>0</v>
      </c>
      <c r="H1240" s="78">
        <f t="shared" si="19"/>
        <v>0</v>
      </c>
    </row>
    <row r="1241" spans="1:8" hidden="1" x14ac:dyDescent="0.35">
      <c r="A1241" s="57" t="s">
        <v>2434</v>
      </c>
      <c r="B1241" s="57" t="s">
        <v>2537</v>
      </c>
      <c r="C1241" s="57" t="s">
        <v>2428</v>
      </c>
      <c r="D1241" s="68">
        <v>25893.846504814206</v>
      </c>
      <c r="E1241" s="57" t="s">
        <v>2429</v>
      </c>
      <c r="F1241" s="62" t="str">
        <f>INDEX('Crosswalk Particulates'!$B:$B,MATCH('2017 EPA Data'!A1241,'Crosswalk Particulates'!$A:$A,0))</f>
        <v>Transportation Sector</v>
      </c>
      <c r="G1241" s="66">
        <f>INDEX('Crosswalk Particulates'!$E:$E,MATCH('2017 EPA Data'!$B1241,'Crosswalk Particulates'!$D:$D,0))</f>
        <v>0</v>
      </c>
      <c r="H1241" s="78">
        <f t="shared" si="19"/>
        <v>0</v>
      </c>
    </row>
    <row r="1242" spans="1:8" hidden="1" x14ac:dyDescent="0.35">
      <c r="A1242" s="57" t="s">
        <v>2458</v>
      </c>
      <c r="B1242" s="57" t="s">
        <v>2633</v>
      </c>
      <c r="C1242" s="57" t="s">
        <v>2428</v>
      </c>
      <c r="D1242" s="68">
        <v>25876.74158449574</v>
      </c>
      <c r="E1242" s="57" t="s">
        <v>2429</v>
      </c>
      <c r="F1242" s="62" t="str">
        <f>INDEX('Crosswalk Particulates'!$B:$B,MATCH('2017 EPA Data'!A1242,'Crosswalk Particulates'!$A:$A,0))</f>
        <v>process-other-industry</v>
      </c>
      <c r="G1242" s="66">
        <f>INDEX('Crosswalk Particulates'!$E:$E,MATCH('2017 EPA Data'!$B1242,'Crosswalk Particulates'!$D:$D,0))</f>
        <v>0</v>
      </c>
      <c r="H1242" s="78">
        <f t="shared" si="19"/>
        <v>0</v>
      </c>
    </row>
    <row r="1243" spans="1:8" hidden="1" x14ac:dyDescent="0.35">
      <c r="A1243" s="57" t="s">
        <v>2453</v>
      </c>
      <c r="B1243" s="57" t="s">
        <v>2641</v>
      </c>
      <c r="C1243" s="57" t="s">
        <v>2428</v>
      </c>
      <c r="D1243" s="68">
        <v>25737.807282472888</v>
      </c>
      <c r="E1243" s="57" t="s">
        <v>2429</v>
      </c>
      <c r="F1243" s="62" t="str">
        <f>INDEX('Crosswalk Particulates'!$B:$B,MATCH('2017 EPA Data'!A1243,'Crosswalk Particulates'!$A:$A,0))</f>
        <v>process-ngps-industry</v>
      </c>
      <c r="G1243" s="66">
        <f>INDEX('Crosswalk Particulates'!$E:$E,MATCH('2017 EPA Data'!$B1243,'Crosswalk Particulates'!$D:$D,0))</f>
        <v>0</v>
      </c>
      <c r="H1243" s="78">
        <f t="shared" si="19"/>
        <v>0</v>
      </c>
    </row>
    <row r="1244" spans="1:8" hidden="1" x14ac:dyDescent="0.35">
      <c r="A1244" s="57" t="s">
        <v>2430</v>
      </c>
      <c r="B1244" s="57" t="s">
        <v>2515</v>
      </c>
      <c r="C1244" s="57" t="s">
        <v>2428</v>
      </c>
      <c r="D1244" s="68">
        <v>25714.687257990001</v>
      </c>
      <c r="E1244" s="57" t="s">
        <v>2429</v>
      </c>
      <c r="F1244" s="62" t="str">
        <f>INDEX('Crosswalk Particulates'!$B:$B,MATCH('2017 EPA Data'!A1244,'Crosswalk Particulates'!$A:$A,0))</f>
        <v>process-other-industry</v>
      </c>
      <c r="G1244" s="66">
        <f>INDEX('Crosswalk Particulates'!$E:$E,MATCH('2017 EPA Data'!$B1244,'Crosswalk Particulates'!$D:$D,0))</f>
        <v>0</v>
      </c>
      <c r="H1244" s="78">
        <f t="shared" si="19"/>
        <v>0</v>
      </c>
    </row>
    <row r="1245" spans="1:8" hidden="1" x14ac:dyDescent="0.35">
      <c r="A1245" s="57" t="s">
        <v>2443</v>
      </c>
      <c r="B1245" s="57" t="s">
        <v>2479</v>
      </c>
      <c r="C1245" s="57" t="s">
        <v>2428</v>
      </c>
      <c r="D1245" s="68">
        <v>25709.357543794002</v>
      </c>
      <c r="E1245" s="57" t="s">
        <v>2429</v>
      </c>
      <c r="F1245" s="62" t="str">
        <f>INDEX('Crosswalk Particulates'!$B:$B,MATCH('2017 EPA Data'!A1245,'Crosswalk Particulates'!$A:$A,0))</f>
        <v>Other-EPA</v>
      </c>
      <c r="G1245" s="66">
        <f>INDEX('Crosswalk Particulates'!$E:$E,MATCH('2017 EPA Data'!$B1245,'Crosswalk Particulates'!$D:$D,0))</f>
        <v>0</v>
      </c>
      <c r="H1245" s="78">
        <f t="shared" si="19"/>
        <v>0</v>
      </c>
    </row>
    <row r="1246" spans="1:8" hidden="1" x14ac:dyDescent="0.35">
      <c r="A1246" s="57" t="s">
        <v>2430</v>
      </c>
      <c r="B1246" s="57" t="s">
        <v>2590</v>
      </c>
      <c r="C1246" s="57" t="s">
        <v>2428</v>
      </c>
      <c r="D1246" s="68">
        <v>25641.534168979</v>
      </c>
      <c r="E1246" s="57" t="s">
        <v>2429</v>
      </c>
      <c r="F1246" s="62" t="str">
        <f>INDEX('Crosswalk Particulates'!$B:$B,MATCH('2017 EPA Data'!A1246,'Crosswalk Particulates'!$A:$A,0))</f>
        <v>process-other-industry</v>
      </c>
      <c r="G1246" s="66">
        <f>INDEX('Crosswalk Particulates'!$E:$E,MATCH('2017 EPA Data'!$B1246,'Crosswalk Particulates'!$D:$D,0))</f>
        <v>0</v>
      </c>
      <c r="H1246" s="78">
        <f t="shared" si="19"/>
        <v>0</v>
      </c>
    </row>
    <row r="1247" spans="1:8" hidden="1" x14ac:dyDescent="0.35">
      <c r="A1247" s="57" t="s">
        <v>2458</v>
      </c>
      <c r="B1247" s="57" t="s">
        <v>2570</v>
      </c>
      <c r="C1247" s="57" t="s">
        <v>2428</v>
      </c>
      <c r="D1247" s="68">
        <v>25348.242888119679</v>
      </c>
      <c r="E1247" s="57" t="s">
        <v>2429</v>
      </c>
      <c r="F1247" s="62" t="str">
        <f>INDEX('Crosswalk Particulates'!$B:$B,MATCH('2017 EPA Data'!A1247,'Crosswalk Particulates'!$A:$A,0))</f>
        <v>process-other-industry</v>
      </c>
      <c r="G1247" s="66">
        <f>INDEX('Crosswalk Particulates'!$E:$E,MATCH('2017 EPA Data'!$B1247,'Crosswalk Particulates'!$D:$D,0))</f>
        <v>0</v>
      </c>
      <c r="H1247" s="78">
        <f t="shared" si="19"/>
        <v>0</v>
      </c>
    </row>
    <row r="1248" spans="1:8" hidden="1" x14ac:dyDescent="0.35">
      <c r="A1248" s="57" t="s">
        <v>2513</v>
      </c>
      <c r="B1248" s="57" t="s">
        <v>2442</v>
      </c>
      <c r="C1248" s="57" t="s">
        <v>2428</v>
      </c>
      <c r="D1248" s="68">
        <v>25337.739026700001</v>
      </c>
      <c r="E1248" s="57" t="s">
        <v>2429</v>
      </c>
      <c r="F1248" s="62" t="str">
        <f>INDEX('Crosswalk Particulates'!$B:$B,MATCH('2017 EPA Data'!A1248,'Crosswalk Particulates'!$A:$A,0))</f>
        <v>process-other-industry</v>
      </c>
      <c r="G1248" s="66">
        <f>INDEX('Crosswalk Particulates'!$E:$E,MATCH('2017 EPA Data'!$B1248,'Crosswalk Particulates'!$D:$D,0))</f>
        <v>0</v>
      </c>
      <c r="H1248" s="78">
        <f t="shared" si="19"/>
        <v>0</v>
      </c>
    </row>
    <row r="1249" spans="1:8" hidden="1" x14ac:dyDescent="0.35">
      <c r="A1249" s="57" t="s">
        <v>2460</v>
      </c>
      <c r="B1249" s="57" t="s">
        <v>2536</v>
      </c>
      <c r="C1249" s="57" t="s">
        <v>2428</v>
      </c>
      <c r="D1249" s="68">
        <v>25328.511972510314</v>
      </c>
      <c r="E1249" s="57" t="s">
        <v>2429</v>
      </c>
      <c r="F1249" s="62" t="str">
        <f>INDEX('Crosswalk Particulates'!$B:$B,MATCH('2017 EPA Data'!A1249,'Crosswalk Particulates'!$A:$A,0))</f>
        <v>Residential Buildings Sector</v>
      </c>
      <c r="G1249" s="66">
        <f>INDEX('Crosswalk Particulates'!$E:$E,MATCH('2017 EPA Data'!$B1249,'Crosswalk Particulates'!$D:$D,0))</f>
        <v>0</v>
      </c>
      <c r="H1249" s="78">
        <f t="shared" si="19"/>
        <v>0</v>
      </c>
    </row>
    <row r="1250" spans="1:8" hidden="1" x14ac:dyDescent="0.35">
      <c r="A1250" s="57" t="s">
        <v>2470</v>
      </c>
      <c r="B1250" s="57" t="s">
        <v>2526</v>
      </c>
      <c r="C1250" s="57" t="s">
        <v>2468</v>
      </c>
      <c r="D1250" s="68">
        <v>25251.843276548585</v>
      </c>
      <c r="E1250" s="57" t="s">
        <v>2433</v>
      </c>
      <c r="F1250" s="62" t="str">
        <f>INDEX('Crosswalk Particulates'!$B:$B,MATCH('2017 EPA Data'!A1250,'Crosswalk Particulates'!$A:$A,0))</f>
        <v>process-waste-industry</v>
      </c>
      <c r="G1250" s="66" t="str">
        <f>INDEX('Crosswalk Particulates'!$E:$E,MATCH('2017 EPA Data'!$B1250,'Crosswalk Particulates'!$D:$D,0))</f>
        <v>SOx</v>
      </c>
      <c r="H1250" s="78">
        <f t="shared" si="19"/>
        <v>22908114120.84494</v>
      </c>
    </row>
    <row r="1251" spans="1:8" hidden="1" x14ac:dyDescent="0.35">
      <c r="A1251" s="57" t="s">
        <v>2430</v>
      </c>
      <c r="B1251" s="57" t="s">
        <v>2633</v>
      </c>
      <c r="C1251" s="57" t="s">
        <v>2428</v>
      </c>
      <c r="D1251" s="68">
        <v>25222.846336899402</v>
      </c>
      <c r="E1251" s="57" t="s">
        <v>2429</v>
      </c>
      <c r="F1251" s="62" t="str">
        <f>INDEX('Crosswalk Particulates'!$B:$B,MATCH('2017 EPA Data'!A1251,'Crosswalk Particulates'!$A:$A,0))</f>
        <v>process-other-industry</v>
      </c>
      <c r="G1251" s="66">
        <f>INDEX('Crosswalk Particulates'!$E:$E,MATCH('2017 EPA Data'!$B1251,'Crosswalk Particulates'!$D:$D,0))</f>
        <v>0</v>
      </c>
      <c r="H1251" s="78">
        <f t="shared" si="19"/>
        <v>0</v>
      </c>
    </row>
    <row r="1252" spans="1:8" hidden="1" x14ac:dyDescent="0.35">
      <c r="A1252" s="57" t="s">
        <v>2513</v>
      </c>
      <c r="B1252" s="57" t="s">
        <v>2435</v>
      </c>
      <c r="C1252" s="57" t="s">
        <v>2428</v>
      </c>
      <c r="D1252" s="68">
        <v>25185.651979822</v>
      </c>
      <c r="E1252" s="57" t="s">
        <v>2429</v>
      </c>
      <c r="F1252" s="62" t="str">
        <f>INDEX('Crosswalk Particulates'!$B:$B,MATCH('2017 EPA Data'!A1252,'Crosswalk Particulates'!$A:$A,0))</f>
        <v>process-other-industry</v>
      </c>
      <c r="G1252" s="66">
        <f>INDEX('Crosswalk Particulates'!$E:$E,MATCH('2017 EPA Data'!$B1252,'Crosswalk Particulates'!$D:$D,0))</f>
        <v>0</v>
      </c>
      <c r="H1252" s="78">
        <f t="shared" si="19"/>
        <v>0</v>
      </c>
    </row>
    <row r="1253" spans="1:8" hidden="1" x14ac:dyDescent="0.35">
      <c r="A1253" s="57" t="s">
        <v>2489</v>
      </c>
      <c r="B1253" s="57" t="s">
        <v>2444</v>
      </c>
      <c r="C1253" s="57" t="s">
        <v>2428</v>
      </c>
      <c r="D1253" s="68">
        <v>25154.228294</v>
      </c>
      <c r="E1253" s="57" t="s">
        <v>2429</v>
      </c>
      <c r="F1253" s="62" t="str">
        <f>INDEX('Crosswalk Particulates'!$B:$B,MATCH('2017 EPA Data'!A1253,'Crosswalk Particulates'!$A:$A,0))</f>
        <v>process-chemicals-industry</v>
      </c>
      <c r="G1253" s="66">
        <f>INDEX('Crosswalk Particulates'!$E:$E,MATCH('2017 EPA Data'!$B1253,'Crosswalk Particulates'!$D:$D,0))</f>
        <v>0</v>
      </c>
      <c r="H1253" s="78">
        <f t="shared" si="19"/>
        <v>0</v>
      </c>
    </row>
    <row r="1254" spans="1:8" hidden="1" x14ac:dyDescent="0.35">
      <c r="A1254" s="57" t="s">
        <v>2430</v>
      </c>
      <c r="B1254" s="57" t="s">
        <v>2615</v>
      </c>
      <c r="C1254" s="57" t="s">
        <v>2428</v>
      </c>
      <c r="D1254" s="68">
        <v>25045.958918</v>
      </c>
      <c r="E1254" s="57" t="s">
        <v>2429</v>
      </c>
      <c r="F1254" s="62" t="str">
        <f>INDEX('Crosswalk Particulates'!$B:$B,MATCH('2017 EPA Data'!A1254,'Crosswalk Particulates'!$A:$A,0))</f>
        <v>process-other-industry</v>
      </c>
      <c r="G1254" s="66">
        <f>INDEX('Crosswalk Particulates'!$E:$E,MATCH('2017 EPA Data'!$B1254,'Crosswalk Particulates'!$D:$D,0))</f>
        <v>0</v>
      </c>
      <c r="H1254" s="78">
        <f t="shared" si="19"/>
        <v>0</v>
      </c>
    </row>
    <row r="1255" spans="1:8" hidden="1" x14ac:dyDescent="0.35">
      <c r="A1255" s="57" t="s">
        <v>2495</v>
      </c>
      <c r="B1255" s="57" t="s">
        <v>2504</v>
      </c>
      <c r="C1255" s="57" t="s">
        <v>2428</v>
      </c>
      <c r="D1255" s="68">
        <v>25020.1106</v>
      </c>
      <c r="E1255" s="57" t="s">
        <v>2429</v>
      </c>
      <c r="F1255" s="62" t="str">
        <f>INDEX('Crosswalk Particulates'!$B:$B,MATCH('2017 EPA Data'!A1255,'Crosswalk Particulates'!$A:$A,0))</f>
        <v>Electricity Sector</v>
      </c>
      <c r="G1255" s="66">
        <f>INDEX('Crosswalk Particulates'!$E:$E,MATCH('2017 EPA Data'!$B1255,'Crosswalk Particulates'!$D:$D,0))</f>
        <v>0</v>
      </c>
      <c r="H1255" s="78">
        <f t="shared" si="19"/>
        <v>0</v>
      </c>
    </row>
    <row r="1256" spans="1:8" hidden="1" x14ac:dyDescent="0.35">
      <c r="A1256" s="57" t="s">
        <v>2540</v>
      </c>
      <c r="B1256" s="57" t="s">
        <v>2597</v>
      </c>
      <c r="C1256" s="57" t="s">
        <v>2428</v>
      </c>
      <c r="D1256" s="68">
        <v>24976.390826864314</v>
      </c>
      <c r="E1256" s="57" t="s">
        <v>2429</v>
      </c>
      <c r="F1256" s="62" t="str">
        <f>INDEX('Crosswalk Particulates'!$B:$B,MATCH('2017 EPA Data'!A1256,'Crosswalk Particulates'!$A:$A,0))</f>
        <v>industry-fuel-oil</v>
      </c>
      <c r="G1256" s="66">
        <f>INDEX('Crosswalk Particulates'!$E:$E,MATCH('2017 EPA Data'!$B1256,'Crosswalk Particulates'!$D:$D,0))</f>
        <v>0</v>
      </c>
      <c r="H1256" s="78">
        <f t="shared" si="19"/>
        <v>0</v>
      </c>
    </row>
    <row r="1257" spans="1:8" hidden="1" x14ac:dyDescent="0.35">
      <c r="A1257" s="57" t="s">
        <v>2434</v>
      </c>
      <c r="B1257" s="57" t="s">
        <v>2536</v>
      </c>
      <c r="C1257" s="57" t="s">
        <v>2428</v>
      </c>
      <c r="D1257" s="68">
        <v>24918.257174831855</v>
      </c>
      <c r="E1257" s="57" t="s">
        <v>2429</v>
      </c>
      <c r="F1257" s="62" t="str">
        <f>INDEX('Crosswalk Particulates'!$B:$B,MATCH('2017 EPA Data'!A1257,'Crosswalk Particulates'!$A:$A,0))</f>
        <v>Transportation Sector</v>
      </c>
      <c r="G1257" s="66">
        <f>INDEX('Crosswalk Particulates'!$E:$E,MATCH('2017 EPA Data'!$B1257,'Crosswalk Particulates'!$D:$D,0))</f>
        <v>0</v>
      </c>
      <c r="H1257" s="78">
        <f t="shared" si="19"/>
        <v>0</v>
      </c>
    </row>
    <row r="1258" spans="1:8" hidden="1" x14ac:dyDescent="0.35">
      <c r="A1258" s="57" t="s">
        <v>2492</v>
      </c>
      <c r="B1258" s="57" t="s">
        <v>2501</v>
      </c>
      <c r="C1258" s="57" t="s">
        <v>2468</v>
      </c>
      <c r="D1258" s="68">
        <v>24850.622506063701</v>
      </c>
      <c r="E1258" s="57" t="s">
        <v>2433</v>
      </c>
      <c r="F1258" s="62" t="str">
        <f>INDEX('Crosswalk Particulates'!$B:$B,MATCH('2017 EPA Data'!A1258,'Crosswalk Particulates'!$A:$A,0))</f>
        <v>Electricity Sector</v>
      </c>
      <c r="G1258" s="66" t="str">
        <f>INDEX('Crosswalk Particulates'!$E:$E,MATCH('2017 EPA Data'!$B1258,'Crosswalk Particulates'!$D:$D,0))</f>
        <v>PM10</v>
      </c>
      <c r="H1258" s="78">
        <f t="shared" si="19"/>
        <v>22544132327.624447</v>
      </c>
    </row>
    <row r="1259" spans="1:8" hidden="1" x14ac:dyDescent="0.35">
      <c r="A1259" s="57" t="s">
        <v>2540</v>
      </c>
      <c r="B1259" s="57" t="s">
        <v>2482</v>
      </c>
      <c r="C1259" s="57" t="s">
        <v>2428</v>
      </c>
      <c r="D1259" s="68">
        <v>24766.255000000001</v>
      </c>
      <c r="E1259" s="57" t="s">
        <v>2429</v>
      </c>
      <c r="F1259" s="62" t="str">
        <f>INDEX('Crosswalk Particulates'!$B:$B,MATCH('2017 EPA Data'!A1259,'Crosswalk Particulates'!$A:$A,0))</f>
        <v>industry-fuel-oil</v>
      </c>
      <c r="G1259" s="66">
        <f>INDEX('Crosswalk Particulates'!$E:$E,MATCH('2017 EPA Data'!$B1259,'Crosswalk Particulates'!$D:$D,0))</f>
        <v>0</v>
      </c>
      <c r="H1259" s="78">
        <f t="shared" si="19"/>
        <v>0</v>
      </c>
    </row>
    <row r="1260" spans="1:8" hidden="1" x14ac:dyDescent="0.35">
      <c r="A1260" s="57" t="s">
        <v>2434</v>
      </c>
      <c r="B1260" s="57" t="s">
        <v>2570</v>
      </c>
      <c r="C1260" s="57" t="s">
        <v>2428</v>
      </c>
      <c r="D1260" s="68">
        <v>24763.652482187899</v>
      </c>
      <c r="E1260" s="57" t="s">
        <v>2429</v>
      </c>
      <c r="F1260" s="62" t="str">
        <f>INDEX('Crosswalk Particulates'!$B:$B,MATCH('2017 EPA Data'!A1260,'Crosswalk Particulates'!$A:$A,0))</f>
        <v>Transportation Sector</v>
      </c>
      <c r="G1260" s="66">
        <f>INDEX('Crosswalk Particulates'!$E:$E,MATCH('2017 EPA Data'!$B1260,'Crosswalk Particulates'!$D:$D,0))</f>
        <v>0</v>
      </c>
      <c r="H1260" s="78">
        <f t="shared" si="19"/>
        <v>0</v>
      </c>
    </row>
    <row r="1261" spans="1:8" hidden="1" x14ac:dyDescent="0.35">
      <c r="A1261" s="57" t="s">
        <v>2476</v>
      </c>
      <c r="B1261" s="57" t="s">
        <v>2509</v>
      </c>
      <c r="C1261" s="57" t="s">
        <v>2428</v>
      </c>
      <c r="D1261" s="68">
        <v>24631.522755689999</v>
      </c>
      <c r="E1261" s="57" t="s">
        <v>2429</v>
      </c>
      <c r="F1261" s="62" t="str">
        <f>INDEX('Crosswalk Particulates'!$B:$B,MATCH('2017 EPA Data'!A1261,'Crosswalk Particulates'!$A:$A,0))</f>
        <v>Electricity Sector</v>
      </c>
      <c r="G1261" s="66">
        <f>INDEX('Crosswalk Particulates'!$E:$E,MATCH('2017 EPA Data'!$B1261,'Crosswalk Particulates'!$D:$D,0))</f>
        <v>0</v>
      </c>
      <c r="H1261" s="78">
        <f t="shared" si="19"/>
        <v>0</v>
      </c>
    </row>
    <row r="1262" spans="1:8" hidden="1" x14ac:dyDescent="0.35">
      <c r="A1262" s="57" t="s">
        <v>2530</v>
      </c>
      <c r="B1262" s="57" t="s">
        <v>2601</v>
      </c>
      <c r="C1262" s="57" t="s">
        <v>2428</v>
      </c>
      <c r="D1262" s="68">
        <v>24542.9205</v>
      </c>
      <c r="E1262" s="57" t="s">
        <v>2429</v>
      </c>
      <c r="F1262" s="62" t="str">
        <f>INDEX('Crosswalk Particulates'!$B:$B,MATCH('2017 EPA Data'!A1262,'Crosswalk Particulates'!$A:$A,0))</f>
        <v>process-iron and steel-industry</v>
      </c>
      <c r="G1262" s="66">
        <f>INDEX('Crosswalk Particulates'!$E:$E,MATCH('2017 EPA Data'!$B1262,'Crosswalk Particulates'!$D:$D,0))</f>
        <v>0</v>
      </c>
      <c r="H1262" s="78">
        <f t="shared" si="19"/>
        <v>0</v>
      </c>
    </row>
    <row r="1263" spans="1:8" hidden="1" x14ac:dyDescent="0.35">
      <c r="A1263" s="57" t="s">
        <v>2503</v>
      </c>
      <c r="B1263" s="57" t="s">
        <v>2488</v>
      </c>
      <c r="C1263" s="57" t="s">
        <v>2428</v>
      </c>
      <c r="D1263" s="68">
        <v>24507.889796664</v>
      </c>
      <c r="E1263" s="57" t="s">
        <v>2429</v>
      </c>
      <c r="F1263" s="62" t="str">
        <f>INDEX('Crosswalk Particulates'!$B:$B,MATCH('2017 EPA Data'!A1263,'Crosswalk Particulates'!$A:$A,0))</f>
        <v>process-ngps-industry</v>
      </c>
      <c r="G1263" s="66">
        <f>INDEX('Crosswalk Particulates'!$E:$E,MATCH('2017 EPA Data'!$B1263,'Crosswalk Particulates'!$D:$D,0))</f>
        <v>0</v>
      </c>
      <c r="H1263" s="78">
        <f t="shared" si="19"/>
        <v>0</v>
      </c>
    </row>
    <row r="1264" spans="1:8" hidden="1" x14ac:dyDescent="0.35">
      <c r="A1264" s="57" t="s">
        <v>2449</v>
      </c>
      <c r="B1264" s="57" t="s">
        <v>2526</v>
      </c>
      <c r="C1264" s="57" t="s">
        <v>2468</v>
      </c>
      <c r="D1264" s="68">
        <v>24411.538496623951</v>
      </c>
      <c r="E1264" s="57" t="s">
        <v>2433</v>
      </c>
      <c r="F1264" s="62" t="str">
        <f>INDEX('Crosswalk Particulates'!$B:$B,MATCH('2017 EPA Data'!A1264,'Crosswalk Particulates'!$A:$A,0))</f>
        <v>process-other-industry</v>
      </c>
      <c r="G1264" s="66" t="str">
        <f>INDEX('Crosswalk Particulates'!$E:$E,MATCH('2017 EPA Data'!$B1264,'Crosswalk Particulates'!$D:$D,0))</f>
        <v>SOx</v>
      </c>
      <c r="H1264" s="78">
        <f t="shared" si="19"/>
        <v>22145801540.96756</v>
      </c>
    </row>
    <row r="1265" spans="1:8" hidden="1" x14ac:dyDescent="0.35">
      <c r="A1265" s="57" t="s">
        <v>2458</v>
      </c>
      <c r="B1265" s="57" t="s">
        <v>2504</v>
      </c>
      <c r="C1265" s="57" t="s">
        <v>2428</v>
      </c>
      <c r="D1265" s="68">
        <v>24355.841124136001</v>
      </c>
      <c r="E1265" s="57" t="s">
        <v>2429</v>
      </c>
      <c r="F1265" s="62" t="str">
        <f>INDEX('Crosswalk Particulates'!$B:$B,MATCH('2017 EPA Data'!A1265,'Crosswalk Particulates'!$A:$A,0))</f>
        <v>process-other-industry</v>
      </c>
      <c r="G1265" s="66">
        <f>INDEX('Crosswalk Particulates'!$E:$E,MATCH('2017 EPA Data'!$B1265,'Crosswalk Particulates'!$D:$D,0))</f>
        <v>0</v>
      </c>
      <c r="H1265" s="78">
        <f t="shared" si="19"/>
        <v>0</v>
      </c>
    </row>
    <row r="1266" spans="1:8" hidden="1" x14ac:dyDescent="0.35">
      <c r="A1266" s="57" t="s">
        <v>2443</v>
      </c>
      <c r="B1266" s="57" t="s">
        <v>2640</v>
      </c>
      <c r="C1266" s="57" t="s">
        <v>2428</v>
      </c>
      <c r="D1266" s="68">
        <v>24309.478893590462</v>
      </c>
      <c r="E1266" s="57" t="s">
        <v>2429</v>
      </c>
      <c r="F1266" s="62" t="str">
        <f>INDEX('Crosswalk Particulates'!$B:$B,MATCH('2017 EPA Data'!A1266,'Crosswalk Particulates'!$A:$A,0))</f>
        <v>Other-EPA</v>
      </c>
      <c r="G1266" s="66">
        <f>INDEX('Crosswalk Particulates'!$E:$E,MATCH('2017 EPA Data'!$B1266,'Crosswalk Particulates'!$D:$D,0))</f>
        <v>0</v>
      </c>
      <c r="H1266" s="78">
        <f t="shared" si="19"/>
        <v>0</v>
      </c>
    </row>
    <row r="1267" spans="1:8" hidden="1" x14ac:dyDescent="0.35">
      <c r="A1267" s="57" t="s">
        <v>2443</v>
      </c>
      <c r="B1267" s="57" t="s">
        <v>2564</v>
      </c>
      <c r="C1267" s="57" t="s">
        <v>2428</v>
      </c>
      <c r="D1267" s="68">
        <v>24309.478893590462</v>
      </c>
      <c r="E1267" s="57" t="s">
        <v>2429</v>
      </c>
      <c r="F1267" s="62" t="str">
        <f>INDEX('Crosswalk Particulates'!$B:$B,MATCH('2017 EPA Data'!A1267,'Crosswalk Particulates'!$A:$A,0))</f>
        <v>Other-EPA</v>
      </c>
      <c r="G1267" s="66">
        <f>INDEX('Crosswalk Particulates'!$E:$E,MATCH('2017 EPA Data'!$B1267,'Crosswalk Particulates'!$D:$D,0))</f>
        <v>0</v>
      </c>
      <c r="H1267" s="78">
        <f t="shared" si="19"/>
        <v>0</v>
      </c>
    </row>
    <row r="1268" spans="1:8" hidden="1" x14ac:dyDescent="0.35">
      <c r="A1268" s="57" t="s">
        <v>2489</v>
      </c>
      <c r="B1268" s="57" t="s">
        <v>2516</v>
      </c>
      <c r="C1268" s="57" t="s">
        <v>2468</v>
      </c>
      <c r="D1268" s="68">
        <v>24302.295031477621</v>
      </c>
      <c r="E1268" s="57" t="s">
        <v>2433</v>
      </c>
      <c r="F1268" s="62" t="str">
        <f>INDEX('Crosswalk Particulates'!$B:$B,MATCH('2017 EPA Data'!A1268,'Crosswalk Particulates'!$A:$A,0))</f>
        <v>process-chemicals-industry</v>
      </c>
      <c r="G1268" s="66">
        <f>INDEX('Crosswalk Particulates'!$E:$E,MATCH('2017 EPA Data'!$B1268,'Crosswalk Particulates'!$D:$D,0))</f>
        <v>0</v>
      </c>
      <c r="H1268" s="78">
        <f t="shared" si="19"/>
        <v>22046697418.582451</v>
      </c>
    </row>
    <row r="1269" spans="1:8" hidden="1" x14ac:dyDescent="0.35">
      <c r="A1269" s="57" t="s">
        <v>2492</v>
      </c>
      <c r="B1269" s="57" t="s">
        <v>2521</v>
      </c>
      <c r="C1269" s="57" t="s">
        <v>2468</v>
      </c>
      <c r="D1269" s="68">
        <v>24243.313299512258</v>
      </c>
      <c r="E1269" s="57" t="s">
        <v>2433</v>
      </c>
      <c r="F1269" s="62" t="str">
        <f>INDEX('Crosswalk Particulates'!$B:$B,MATCH('2017 EPA Data'!A1269,'Crosswalk Particulates'!$A:$A,0))</f>
        <v>Electricity Sector</v>
      </c>
      <c r="G1269" s="66" t="str">
        <f>INDEX('Crosswalk Particulates'!$E:$E,MATCH('2017 EPA Data'!$B1269,'Crosswalk Particulates'!$D:$D,0))</f>
        <v>PM25</v>
      </c>
      <c r="H1269" s="78">
        <f t="shared" si="19"/>
        <v>21993190027.771008</v>
      </c>
    </row>
    <row r="1270" spans="1:8" hidden="1" x14ac:dyDescent="0.35">
      <c r="A1270" s="57" t="s">
        <v>2503</v>
      </c>
      <c r="B1270" s="57" t="s">
        <v>2590</v>
      </c>
      <c r="C1270" s="57" t="s">
        <v>2428</v>
      </c>
      <c r="D1270" s="68">
        <v>24138.4508584</v>
      </c>
      <c r="E1270" s="57" t="s">
        <v>2429</v>
      </c>
      <c r="F1270" s="62" t="str">
        <f>INDEX('Crosswalk Particulates'!$B:$B,MATCH('2017 EPA Data'!A1270,'Crosswalk Particulates'!$A:$A,0))</f>
        <v>process-ngps-industry</v>
      </c>
      <c r="G1270" s="66">
        <f>INDEX('Crosswalk Particulates'!$E:$E,MATCH('2017 EPA Data'!$B1270,'Crosswalk Particulates'!$D:$D,0))</f>
        <v>0</v>
      </c>
      <c r="H1270" s="78">
        <f t="shared" si="19"/>
        <v>0</v>
      </c>
    </row>
    <row r="1271" spans="1:8" hidden="1" x14ac:dyDescent="0.35">
      <c r="A1271" s="57" t="s">
        <v>2474</v>
      </c>
      <c r="B1271" s="57" t="s">
        <v>2446</v>
      </c>
      <c r="C1271" s="57" t="s">
        <v>2428</v>
      </c>
      <c r="D1271" s="68">
        <v>24030.67727015265</v>
      </c>
      <c r="E1271" s="57" t="s">
        <v>2429</v>
      </c>
      <c r="F1271" s="62" t="str">
        <f>INDEX('Crosswalk Particulates'!$B:$B,MATCH('2017 EPA Data'!A1271,'Crosswalk Particulates'!$A:$A,0))</f>
        <v>Other-EPA</v>
      </c>
      <c r="G1271" s="66">
        <f>INDEX('Crosswalk Particulates'!$E:$E,MATCH('2017 EPA Data'!$B1271,'Crosswalk Particulates'!$D:$D,0))</f>
        <v>0</v>
      </c>
      <c r="H1271" s="78">
        <f t="shared" si="19"/>
        <v>0</v>
      </c>
    </row>
    <row r="1272" spans="1:8" hidden="1" x14ac:dyDescent="0.35">
      <c r="A1272" s="57" t="s">
        <v>2497</v>
      </c>
      <c r="B1272" s="57" t="s">
        <v>2477</v>
      </c>
      <c r="C1272" s="57" t="s">
        <v>2428</v>
      </c>
      <c r="D1272" s="68">
        <v>23973.468400000002</v>
      </c>
      <c r="E1272" s="57" t="s">
        <v>2429</v>
      </c>
      <c r="F1272" s="62" t="str">
        <f>INDEX('Crosswalk Particulates'!$B:$B,MATCH('2017 EPA Data'!A1272,'Crosswalk Particulates'!$A:$A,0))</f>
        <v>process-other-industry</v>
      </c>
      <c r="G1272" s="66">
        <f>INDEX('Crosswalk Particulates'!$E:$E,MATCH('2017 EPA Data'!$B1272,'Crosswalk Particulates'!$D:$D,0))</f>
        <v>0</v>
      </c>
      <c r="H1272" s="78">
        <f t="shared" si="19"/>
        <v>0</v>
      </c>
    </row>
    <row r="1273" spans="1:8" hidden="1" x14ac:dyDescent="0.35">
      <c r="A1273" s="57" t="s">
        <v>2492</v>
      </c>
      <c r="B1273" s="57" t="s">
        <v>2504</v>
      </c>
      <c r="C1273" s="57" t="s">
        <v>2428</v>
      </c>
      <c r="D1273" s="68">
        <v>23876.853179999998</v>
      </c>
      <c r="E1273" s="57" t="s">
        <v>2429</v>
      </c>
      <c r="F1273" s="62" t="str">
        <f>INDEX('Crosswalk Particulates'!$B:$B,MATCH('2017 EPA Data'!A1273,'Crosswalk Particulates'!$A:$A,0))</f>
        <v>Electricity Sector</v>
      </c>
      <c r="G1273" s="66">
        <f>INDEX('Crosswalk Particulates'!$E:$E,MATCH('2017 EPA Data'!$B1273,'Crosswalk Particulates'!$D:$D,0))</f>
        <v>0</v>
      </c>
      <c r="H1273" s="78">
        <f t="shared" si="19"/>
        <v>0</v>
      </c>
    </row>
    <row r="1274" spans="1:8" hidden="1" x14ac:dyDescent="0.35">
      <c r="A1274" s="57" t="s">
        <v>2503</v>
      </c>
      <c r="B1274" s="57" t="s">
        <v>2531</v>
      </c>
      <c r="C1274" s="57" t="s">
        <v>2428</v>
      </c>
      <c r="D1274" s="68">
        <v>23848.859556618914</v>
      </c>
      <c r="E1274" s="57" t="s">
        <v>2429</v>
      </c>
      <c r="F1274" s="62" t="str">
        <f>INDEX('Crosswalk Particulates'!$B:$B,MATCH('2017 EPA Data'!A1274,'Crosswalk Particulates'!$A:$A,0))</f>
        <v>process-ngps-industry</v>
      </c>
      <c r="G1274" s="66">
        <f>INDEX('Crosswalk Particulates'!$E:$E,MATCH('2017 EPA Data'!$B1274,'Crosswalk Particulates'!$D:$D,0))</f>
        <v>0</v>
      </c>
      <c r="H1274" s="78">
        <f t="shared" si="19"/>
        <v>0</v>
      </c>
    </row>
    <row r="1275" spans="1:8" hidden="1" x14ac:dyDescent="0.35">
      <c r="A1275" s="57" t="s">
        <v>2530</v>
      </c>
      <c r="B1275" s="57" t="s">
        <v>2521</v>
      </c>
      <c r="C1275" s="57" t="s">
        <v>2468</v>
      </c>
      <c r="D1275" s="68">
        <v>23754.931507799422</v>
      </c>
      <c r="E1275" s="57" t="s">
        <v>2433</v>
      </c>
      <c r="F1275" s="62" t="str">
        <f>INDEX('Crosswalk Particulates'!$B:$B,MATCH('2017 EPA Data'!A1275,'Crosswalk Particulates'!$A:$A,0))</f>
        <v>process-iron and steel-industry</v>
      </c>
      <c r="G1275" s="66" t="str">
        <f>INDEX('Crosswalk Particulates'!$E:$E,MATCH('2017 EPA Data'!$B1275,'Crosswalk Particulates'!$D:$D,0))</f>
        <v>PM25</v>
      </c>
      <c r="H1275" s="78">
        <f t="shared" si="19"/>
        <v>21550136992.134174</v>
      </c>
    </row>
    <row r="1276" spans="1:8" hidden="1" x14ac:dyDescent="0.35">
      <c r="A1276" s="57" t="s">
        <v>2430</v>
      </c>
      <c r="B1276" s="57" t="s">
        <v>2577</v>
      </c>
      <c r="C1276" s="57" t="s">
        <v>2428</v>
      </c>
      <c r="D1276" s="68">
        <v>23742.351780429799</v>
      </c>
      <c r="E1276" s="57" t="s">
        <v>2429</v>
      </c>
      <c r="F1276" s="62" t="str">
        <f>INDEX('Crosswalk Particulates'!$B:$B,MATCH('2017 EPA Data'!A1276,'Crosswalk Particulates'!$A:$A,0))</f>
        <v>process-other-industry</v>
      </c>
      <c r="G1276" s="66">
        <f>INDEX('Crosswalk Particulates'!$E:$E,MATCH('2017 EPA Data'!$B1276,'Crosswalk Particulates'!$D:$D,0))</f>
        <v>0</v>
      </c>
      <c r="H1276" s="78">
        <f t="shared" si="19"/>
        <v>0</v>
      </c>
    </row>
    <row r="1277" spans="1:8" hidden="1" x14ac:dyDescent="0.35">
      <c r="A1277" s="57" t="s">
        <v>2462</v>
      </c>
      <c r="B1277" s="57" t="s">
        <v>2501</v>
      </c>
      <c r="C1277" s="57" t="s">
        <v>2468</v>
      </c>
      <c r="D1277" s="68">
        <v>23735.011159389996</v>
      </c>
      <c r="E1277" s="57" t="s">
        <v>2433</v>
      </c>
      <c r="F1277" s="62" t="str">
        <f>INDEX('Crosswalk Particulates'!$B:$B,MATCH('2017 EPA Data'!A1277,'Crosswalk Particulates'!$A:$A,0))</f>
        <v>industry-fuel-natural gas</v>
      </c>
      <c r="G1277" s="66" t="str">
        <f>INDEX('Crosswalk Particulates'!$E:$E,MATCH('2017 EPA Data'!$B1277,'Crosswalk Particulates'!$D:$D,0))</f>
        <v>PM10</v>
      </c>
      <c r="H1277" s="78">
        <f t="shared" si="19"/>
        <v>21532065534.550171</v>
      </c>
    </row>
    <row r="1278" spans="1:8" hidden="1" x14ac:dyDescent="0.35">
      <c r="A1278" s="57" t="s">
        <v>2519</v>
      </c>
      <c r="B1278" s="57" t="s">
        <v>2447</v>
      </c>
      <c r="C1278" s="57" t="s">
        <v>2428</v>
      </c>
      <c r="D1278" s="68">
        <v>23726.271203478002</v>
      </c>
      <c r="E1278" s="57" t="s">
        <v>2429</v>
      </c>
      <c r="F1278" s="62" t="str">
        <f>INDEX('Crosswalk Particulates'!$B:$B,MATCH('2017 EPA Data'!A1278,'Crosswalk Particulates'!$A:$A,0))</f>
        <v>Electricity Sector</v>
      </c>
      <c r="G1278" s="66">
        <f>INDEX('Crosswalk Particulates'!$E:$E,MATCH('2017 EPA Data'!$B1278,'Crosswalk Particulates'!$D:$D,0))</f>
        <v>0</v>
      </c>
      <c r="H1278" s="78">
        <f t="shared" si="19"/>
        <v>0</v>
      </c>
    </row>
    <row r="1279" spans="1:8" hidden="1" x14ac:dyDescent="0.35">
      <c r="A1279" s="57" t="s">
        <v>2519</v>
      </c>
      <c r="B1279" s="57" t="s">
        <v>2520</v>
      </c>
      <c r="C1279" s="57" t="s">
        <v>2468</v>
      </c>
      <c r="D1279" s="68">
        <v>23721.414860115001</v>
      </c>
      <c r="E1279" s="57" t="s">
        <v>2433</v>
      </c>
      <c r="F1279" s="62" t="str">
        <f>INDEX('Crosswalk Particulates'!$B:$B,MATCH('2017 EPA Data'!A1279,'Crosswalk Particulates'!$A:$A,0))</f>
        <v>Electricity Sector</v>
      </c>
      <c r="G1279" s="66" t="str">
        <f>INDEX('Crosswalk Particulates'!$E:$E,MATCH('2017 EPA Data'!$B1279,'Crosswalk Particulates'!$D:$D,0))</f>
        <v>NOX</v>
      </c>
      <c r="H1279" s="78">
        <f t="shared" si="19"/>
        <v>21519731164.658768</v>
      </c>
    </row>
    <row r="1280" spans="1:8" hidden="1" x14ac:dyDescent="0.35">
      <c r="A1280" s="57" t="s">
        <v>2540</v>
      </c>
      <c r="B1280" s="57" t="s">
        <v>2439</v>
      </c>
      <c r="C1280" s="57" t="s">
        <v>2428</v>
      </c>
      <c r="D1280" s="68">
        <v>23693.870082587269</v>
      </c>
      <c r="E1280" s="57" t="s">
        <v>2429</v>
      </c>
      <c r="F1280" s="62" t="str">
        <f>INDEX('Crosswalk Particulates'!$B:$B,MATCH('2017 EPA Data'!A1280,'Crosswalk Particulates'!$A:$A,0))</f>
        <v>industry-fuel-oil</v>
      </c>
      <c r="G1280" s="66">
        <f>INDEX('Crosswalk Particulates'!$E:$E,MATCH('2017 EPA Data'!$B1280,'Crosswalk Particulates'!$D:$D,0))</f>
        <v>0</v>
      </c>
      <c r="H1280" s="78">
        <f t="shared" si="19"/>
        <v>0</v>
      </c>
    </row>
    <row r="1281" spans="1:8" hidden="1" x14ac:dyDescent="0.35">
      <c r="A1281" s="57" t="s">
        <v>2462</v>
      </c>
      <c r="B1281" s="57" t="s">
        <v>2616</v>
      </c>
      <c r="C1281" s="57" t="s">
        <v>2428</v>
      </c>
      <c r="D1281" s="68">
        <v>23685.966255562402</v>
      </c>
      <c r="E1281" s="57" t="s">
        <v>2429</v>
      </c>
      <c r="F1281" s="62" t="str">
        <f>INDEX('Crosswalk Particulates'!$B:$B,MATCH('2017 EPA Data'!A1281,'Crosswalk Particulates'!$A:$A,0))</f>
        <v>industry-fuel-natural gas</v>
      </c>
      <c r="G1281" s="66">
        <f>INDEX('Crosswalk Particulates'!$E:$E,MATCH('2017 EPA Data'!$B1281,'Crosswalk Particulates'!$D:$D,0))</f>
        <v>0</v>
      </c>
      <c r="H1281" s="78">
        <f t="shared" si="19"/>
        <v>0</v>
      </c>
    </row>
    <row r="1282" spans="1:8" hidden="1" x14ac:dyDescent="0.35">
      <c r="A1282" s="57" t="s">
        <v>2470</v>
      </c>
      <c r="B1282" s="57" t="s">
        <v>2508</v>
      </c>
      <c r="C1282" s="57" t="s">
        <v>2432</v>
      </c>
      <c r="D1282" s="68">
        <v>23673.149172427999</v>
      </c>
      <c r="E1282" s="57" t="s">
        <v>2433</v>
      </c>
      <c r="F1282" s="62" t="str">
        <f>INDEX('Crosswalk Particulates'!$B:$B,MATCH('2017 EPA Data'!A1282,'Crosswalk Particulates'!$A:$A,0))</f>
        <v>process-waste-industry</v>
      </c>
      <c r="G1282" s="66" t="str">
        <f>INDEX('Crosswalk Particulates'!$E:$E,MATCH('2017 EPA Data'!$B1282,'Crosswalk Particulates'!$D:$D,0))</f>
        <v>CH4</v>
      </c>
      <c r="H1282" s="78">
        <f t="shared" si="19"/>
        <v>21475945217.251045</v>
      </c>
    </row>
    <row r="1283" spans="1:8" hidden="1" x14ac:dyDescent="0.35">
      <c r="A1283" s="57" t="s">
        <v>2497</v>
      </c>
      <c r="B1283" s="57" t="s">
        <v>2553</v>
      </c>
      <c r="C1283" s="57" t="s">
        <v>2428</v>
      </c>
      <c r="D1283" s="68">
        <v>23549.870481599999</v>
      </c>
      <c r="E1283" s="57" t="s">
        <v>2429</v>
      </c>
      <c r="F1283" s="62" t="str">
        <f>INDEX('Crosswalk Particulates'!$B:$B,MATCH('2017 EPA Data'!A1283,'Crosswalk Particulates'!$A:$A,0))</f>
        <v>process-other-industry</v>
      </c>
      <c r="G1283" s="66">
        <f>INDEX('Crosswalk Particulates'!$E:$E,MATCH('2017 EPA Data'!$B1283,'Crosswalk Particulates'!$D:$D,0))</f>
        <v>0</v>
      </c>
      <c r="H1283" s="78">
        <f t="shared" si="19"/>
        <v>0</v>
      </c>
    </row>
    <row r="1284" spans="1:8" hidden="1" x14ac:dyDescent="0.35">
      <c r="A1284" s="57" t="s">
        <v>2496</v>
      </c>
      <c r="B1284" s="57" t="s">
        <v>2448</v>
      </c>
      <c r="C1284" s="57" t="s">
        <v>2428</v>
      </c>
      <c r="D1284" s="68">
        <v>23494.815455339402</v>
      </c>
      <c r="E1284" s="57" t="s">
        <v>2429</v>
      </c>
      <c r="F1284" s="62" t="str">
        <f>INDEX('Crosswalk Particulates'!$B:$B,MATCH('2017 EPA Data'!A1284,'Crosswalk Particulates'!$A:$A,0))</f>
        <v>process-other-industry</v>
      </c>
      <c r="G1284" s="66">
        <f>INDEX('Crosswalk Particulates'!$E:$E,MATCH('2017 EPA Data'!$B1284,'Crosswalk Particulates'!$D:$D,0))</f>
        <v>0</v>
      </c>
      <c r="H1284" s="78">
        <f t="shared" ref="H1284:H1347" si="20">IF(E1284="TON",D1284/metricton_to_shortton,0)*10^6</f>
        <v>0</v>
      </c>
    </row>
    <row r="1285" spans="1:8" hidden="1" x14ac:dyDescent="0.35">
      <c r="A1285" s="57" t="s">
        <v>2558</v>
      </c>
      <c r="B1285" s="57" t="s">
        <v>2439</v>
      </c>
      <c r="C1285" s="57" t="s">
        <v>2428</v>
      </c>
      <c r="D1285" s="68">
        <v>23459.40460288</v>
      </c>
      <c r="E1285" s="57" t="s">
        <v>2429</v>
      </c>
      <c r="F1285" s="62" t="str">
        <f>INDEX('Crosswalk Particulates'!$B:$B,MATCH('2017 EPA Data'!A1285,'Crosswalk Particulates'!$A:$A,0))</f>
        <v>process-mining-industry</v>
      </c>
      <c r="G1285" s="66">
        <f>INDEX('Crosswalk Particulates'!$E:$E,MATCH('2017 EPA Data'!$B1285,'Crosswalk Particulates'!$D:$D,0))</f>
        <v>0</v>
      </c>
      <c r="H1285" s="78">
        <f t="shared" si="20"/>
        <v>0</v>
      </c>
    </row>
    <row r="1286" spans="1:8" hidden="1" x14ac:dyDescent="0.35">
      <c r="A1286" s="57" t="s">
        <v>2543</v>
      </c>
      <c r="B1286" s="57" t="s">
        <v>2490</v>
      </c>
      <c r="C1286" s="57" t="s">
        <v>2428</v>
      </c>
      <c r="D1286" s="68">
        <v>23404.317846000002</v>
      </c>
      <c r="E1286" s="57" t="s">
        <v>2429</v>
      </c>
      <c r="F1286" s="62" t="str">
        <f>INDEX('Crosswalk Particulates'!$B:$B,MATCH('2017 EPA Data'!A1286,'Crosswalk Particulates'!$A:$A,0))</f>
        <v>industry-fuel-other</v>
      </c>
      <c r="G1286" s="66">
        <f>INDEX('Crosswalk Particulates'!$E:$E,MATCH('2017 EPA Data'!$B1286,'Crosswalk Particulates'!$D:$D,0))</f>
        <v>0</v>
      </c>
      <c r="H1286" s="78">
        <f t="shared" si="20"/>
        <v>0</v>
      </c>
    </row>
    <row r="1287" spans="1:8" hidden="1" x14ac:dyDescent="0.35">
      <c r="A1287" s="57" t="s">
        <v>2438</v>
      </c>
      <c r="B1287" s="57" t="s">
        <v>2508</v>
      </c>
      <c r="C1287" s="57" t="s">
        <v>2432</v>
      </c>
      <c r="D1287" s="68">
        <v>23285.259174321018</v>
      </c>
      <c r="E1287" s="57" t="s">
        <v>2433</v>
      </c>
      <c r="F1287" s="62" t="str">
        <f>INDEX('Crosswalk Particulates'!$B:$B,MATCH('2017 EPA Data'!A1287,'Crosswalk Particulates'!$A:$A,0))</f>
        <v>Transportation Sector</v>
      </c>
      <c r="G1287" s="66" t="str">
        <f>INDEX('Crosswalk Particulates'!$E:$E,MATCH('2017 EPA Data'!$B1287,'Crosswalk Particulates'!$D:$D,0))</f>
        <v>CH4</v>
      </c>
      <c r="H1287" s="78">
        <f t="shared" si="20"/>
        <v>21124056911.686386</v>
      </c>
    </row>
    <row r="1288" spans="1:8" hidden="1" x14ac:dyDescent="0.35">
      <c r="A1288" s="57" t="s">
        <v>2558</v>
      </c>
      <c r="B1288" s="57" t="s">
        <v>2570</v>
      </c>
      <c r="C1288" s="57" t="s">
        <v>2428</v>
      </c>
      <c r="D1288" s="68">
        <v>23087.1183390222</v>
      </c>
      <c r="E1288" s="57" t="s">
        <v>2429</v>
      </c>
      <c r="F1288" s="62" t="str">
        <f>INDEX('Crosswalk Particulates'!$B:$B,MATCH('2017 EPA Data'!A1288,'Crosswalk Particulates'!$A:$A,0))</f>
        <v>process-mining-industry</v>
      </c>
      <c r="G1288" s="66">
        <f>INDEX('Crosswalk Particulates'!$E:$E,MATCH('2017 EPA Data'!$B1288,'Crosswalk Particulates'!$D:$D,0))</f>
        <v>0</v>
      </c>
      <c r="H1288" s="78">
        <f t="shared" si="20"/>
        <v>0</v>
      </c>
    </row>
    <row r="1289" spans="1:8" hidden="1" x14ac:dyDescent="0.35">
      <c r="A1289" s="57" t="s">
        <v>2443</v>
      </c>
      <c r="B1289" s="57" t="s">
        <v>2537</v>
      </c>
      <c r="C1289" s="57" t="s">
        <v>2428</v>
      </c>
      <c r="D1289" s="68">
        <v>23029.534834460927</v>
      </c>
      <c r="E1289" s="57" t="s">
        <v>2429</v>
      </c>
      <c r="F1289" s="62" t="str">
        <f>INDEX('Crosswalk Particulates'!$B:$B,MATCH('2017 EPA Data'!A1289,'Crosswalk Particulates'!$A:$A,0))</f>
        <v>Other-EPA</v>
      </c>
      <c r="G1289" s="66">
        <f>INDEX('Crosswalk Particulates'!$E:$E,MATCH('2017 EPA Data'!$B1289,'Crosswalk Particulates'!$D:$D,0))</f>
        <v>0</v>
      </c>
      <c r="H1289" s="78">
        <f t="shared" si="20"/>
        <v>0</v>
      </c>
    </row>
    <row r="1290" spans="1:8" hidden="1" x14ac:dyDescent="0.35">
      <c r="A1290" s="57" t="s">
        <v>2507</v>
      </c>
      <c r="B1290" s="57" t="s">
        <v>2455</v>
      </c>
      <c r="C1290" s="57" t="s">
        <v>2428</v>
      </c>
      <c r="D1290" s="68">
        <v>22874.127951480001</v>
      </c>
      <c r="E1290" s="57" t="s">
        <v>2429</v>
      </c>
      <c r="F1290" s="62" t="str">
        <f>INDEX('Crosswalk Particulates'!$B:$B,MATCH('2017 EPA Data'!A1290,'Crosswalk Particulates'!$A:$A,0))</f>
        <v>industry-fuel-coal</v>
      </c>
      <c r="G1290" s="66">
        <f>INDEX('Crosswalk Particulates'!$E:$E,MATCH('2017 EPA Data'!$B1290,'Crosswalk Particulates'!$D:$D,0))</f>
        <v>0</v>
      </c>
      <c r="H1290" s="78">
        <f t="shared" si="20"/>
        <v>0</v>
      </c>
    </row>
    <row r="1291" spans="1:8" hidden="1" x14ac:dyDescent="0.35">
      <c r="A1291" s="57" t="s">
        <v>2497</v>
      </c>
      <c r="B1291" s="57" t="s">
        <v>2523</v>
      </c>
      <c r="C1291" s="57" t="s">
        <v>2428</v>
      </c>
      <c r="D1291" s="68">
        <v>22849.330699999999</v>
      </c>
      <c r="E1291" s="57" t="s">
        <v>2429</v>
      </c>
      <c r="F1291" s="62" t="str">
        <f>INDEX('Crosswalk Particulates'!$B:$B,MATCH('2017 EPA Data'!A1291,'Crosswalk Particulates'!$A:$A,0))</f>
        <v>process-other-industry</v>
      </c>
      <c r="G1291" s="66">
        <f>INDEX('Crosswalk Particulates'!$E:$E,MATCH('2017 EPA Data'!$B1291,'Crosswalk Particulates'!$D:$D,0))</f>
        <v>0</v>
      </c>
      <c r="H1291" s="78">
        <f t="shared" si="20"/>
        <v>0</v>
      </c>
    </row>
    <row r="1292" spans="1:8" hidden="1" x14ac:dyDescent="0.35">
      <c r="A1292" s="57" t="s">
        <v>2489</v>
      </c>
      <c r="B1292" s="57" t="s">
        <v>2570</v>
      </c>
      <c r="C1292" s="57" t="s">
        <v>2428</v>
      </c>
      <c r="D1292" s="68">
        <v>22803.174188553508</v>
      </c>
      <c r="E1292" s="57" t="s">
        <v>2429</v>
      </c>
      <c r="F1292" s="62" t="str">
        <f>INDEX('Crosswalk Particulates'!$B:$B,MATCH('2017 EPA Data'!A1292,'Crosswalk Particulates'!$A:$A,0))</f>
        <v>process-chemicals-industry</v>
      </c>
      <c r="G1292" s="66">
        <f>INDEX('Crosswalk Particulates'!$E:$E,MATCH('2017 EPA Data'!$B1292,'Crosswalk Particulates'!$D:$D,0))</f>
        <v>0</v>
      </c>
      <c r="H1292" s="78">
        <f t="shared" si="20"/>
        <v>0</v>
      </c>
    </row>
    <row r="1293" spans="1:8" hidden="1" x14ac:dyDescent="0.35">
      <c r="A1293" s="57" t="s">
        <v>2513</v>
      </c>
      <c r="B1293" s="57" t="s">
        <v>2487</v>
      </c>
      <c r="C1293" s="57" t="s">
        <v>2428</v>
      </c>
      <c r="D1293" s="68">
        <v>22786.874048999998</v>
      </c>
      <c r="E1293" s="57" t="s">
        <v>2429</v>
      </c>
      <c r="F1293" s="62" t="str">
        <f>INDEX('Crosswalk Particulates'!$B:$B,MATCH('2017 EPA Data'!A1293,'Crosswalk Particulates'!$A:$A,0))</f>
        <v>process-other-industry</v>
      </c>
      <c r="G1293" s="66">
        <f>INDEX('Crosswalk Particulates'!$E:$E,MATCH('2017 EPA Data'!$B1293,'Crosswalk Particulates'!$D:$D,0))</f>
        <v>0</v>
      </c>
      <c r="H1293" s="78">
        <f t="shared" si="20"/>
        <v>0</v>
      </c>
    </row>
    <row r="1294" spans="1:8" hidden="1" x14ac:dyDescent="0.35">
      <c r="A1294" s="57" t="s">
        <v>2474</v>
      </c>
      <c r="B1294" s="57" t="s">
        <v>2459</v>
      </c>
      <c r="C1294" s="57" t="s">
        <v>2428</v>
      </c>
      <c r="D1294" s="68">
        <v>22702.373386039129</v>
      </c>
      <c r="E1294" s="57" t="s">
        <v>2429</v>
      </c>
      <c r="F1294" s="62" t="str">
        <f>INDEX('Crosswalk Particulates'!$B:$B,MATCH('2017 EPA Data'!A1294,'Crosswalk Particulates'!$A:$A,0))</f>
        <v>Other-EPA</v>
      </c>
      <c r="G1294" s="66">
        <f>INDEX('Crosswalk Particulates'!$E:$E,MATCH('2017 EPA Data'!$B1294,'Crosswalk Particulates'!$D:$D,0))</f>
        <v>0</v>
      </c>
      <c r="H1294" s="78">
        <f t="shared" si="20"/>
        <v>0</v>
      </c>
    </row>
    <row r="1295" spans="1:8" hidden="1" x14ac:dyDescent="0.35">
      <c r="A1295" s="57" t="s">
        <v>2445</v>
      </c>
      <c r="B1295" s="57" t="s">
        <v>2525</v>
      </c>
      <c r="C1295" s="57" t="s">
        <v>2428</v>
      </c>
      <c r="D1295" s="68">
        <v>22619.105085920579</v>
      </c>
      <c r="E1295" s="57" t="s">
        <v>2429</v>
      </c>
      <c r="F1295" s="62" t="str">
        <f>INDEX('Crosswalk Particulates'!$B:$B,MATCH('2017 EPA Data'!A1295,'Crosswalk Particulates'!$A:$A,0))</f>
        <v>Other-EPA</v>
      </c>
      <c r="G1295" s="66">
        <f>INDEX('Crosswalk Particulates'!$E:$E,MATCH('2017 EPA Data'!$B1295,'Crosswalk Particulates'!$D:$D,0))</f>
        <v>0</v>
      </c>
      <c r="H1295" s="78">
        <f t="shared" si="20"/>
        <v>0</v>
      </c>
    </row>
    <row r="1296" spans="1:8" hidden="1" x14ac:dyDescent="0.35">
      <c r="A1296" s="57" t="s">
        <v>2470</v>
      </c>
      <c r="B1296" s="57" t="s">
        <v>2533</v>
      </c>
      <c r="C1296" s="57" t="s">
        <v>2534</v>
      </c>
      <c r="D1296" s="68">
        <v>22494.334349984481</v>
      </c>
      <c r="E1296" s="57" t="s">
        <v>2429</v>
      </c>
      <c r="F1296" s="62" t="str">
        <f>INDEX('Crosswalk Particulates'!$B:$B,MATCH('2017 EPA Data'!A1296,'Crosswalk Particulates'!$A:$A,0))</f>
        <v>process-waste-industry</v>
      </c>
      <c r="G1296" s="66">
        <f>INDEX('Crosswalk Particulates'!$E:$E,MATCH('2017 EPA Data'!$B1296,'Crosswalk Particulates'!$D:$D,0))</f>
        <v>0</v>
      </c>
      <c r="H1296" s="78">
        <f t="shared" si="20"/>
        <v>0</v>
      </c>
    </row>
    <row r="1297" spans="1:8" hidden="1" x14ac:dyDescent="0.35">
      <c r="A1297" s="57" t="s">
        <v>2530</v>
      </c>
      <c r="B1297" s="57" t="s">
        <v>2526</v>
      </c>
      <c r="C1297" s="57" t="s">
        <v>2468</v>
      </c>
      <c r="D1297" s="68">
        <v>22417.99025806562</v>
      </c>
      <c r="E1297" s="57" t="s">
        <v>2433</v>
      </c>
      <c r="F1297" s="62" t="str">
        <f>INDEX('Crosswalk Particulates'!$B:$B,MATCH('2017 EPA Data'!A1297,'Crosswalk Particulates'!$A:$A,0))</f>
        <v>process-iron and steel-industry</v>
      </c>
      <c r="G1297" s="66" t="str">
        <f>INDEX('Crosswalk Particulates'!$E:$E,MATCH('2017 EPA Data'!$B1297,'Crosswalk Particulates'!$D:$D,0))</f>
        <v>SOx</v>
      </c>
      <c r="H1297" s="78">
        <f t="shared" si="20"/>
        <v>20337282849.711624</v>
      </c>
    </row>
    <row r="1298" spans="1:8" hidden="1" x14ac:dyDescent="0.35">
      <c r="A1298" s="57" t="s">
        <v>2462</v>
      </c>
      <c r="B1298" s="57" t="s">
        <v>2521</v>
      </c>
      <c r="C1298" s="57" t="s">
        <v>2468</v>
      </c>
      <c r="D1298" s="68">
        <v>22369.200133617684</v>
      </c>
      <c r="E1298" s="57" t="s">
        <v>2433</v>
      </c>
      <c r="F1298" s="62" t="str">
        <f>INDEX('Crosswalk Particulates'!$B:$B,MATCH('2017 EPA Data'!A1298,'Crosswalk Particulates'!$A:$A,0))</f>
        <v>industry-fuel-natural gas</v>
      </c>
      <c r="G1298" s="66" t="str">
        <f>INDEX('Crosswalk Particulates'!$E:$E,MATCH('2017 EPA Data'!$B1298,'Crosswalk Particulates'!$D:$D,0))</f>
        <v>PM25</v>
      </c>
      <c r="H1298" s="78">
        <f t="shared" si="20"/>
        <v>20293021140.711491</v>
      </c>
    </row>
    <row r="1299" spans="1:8" hidden="1" x14ac:dyDescent="0.35">
      <c r="A1299" s="57" t="s">
        <v>2462</v>
      </c>
      <c r="B1299" s="57" t="s">
        <v>2561</v>
      </c>
      <c r="C1299" s="57" t="s">
        <v>2428</v>
      </c>
      <c r="D1299" s="68">
        <v>22287.515082476009</v>
      </c>
      <c r="E1299" s="57" t="s">
        <v>2429</v>
      </c>
      <c r="F1299" s="62" t="str">
        <f>INDEX('Crosswalk Particulates'!$B:$B,MATCH('2017 EPA Data'!A1299,'Crosswalk Particulates'!$A:$A,0))</f>
        <v>industry-fuel-natural gas</v>
      </c>
      <c r="G1299" s="66">
        <f>INDEX('Crosswalk Particulates'!$E:$E,MATCH('2017 EPA Data'!$B1299,'Crosswalk Particulates'!$D:$D,0))</f>
        <v>0</v>
      </c>
      <c r="H1299" s="78">
        <f t="shared" si="20"/>
        <v>0</v>
      </c>
    </row>
    <row r="1300" spans="1:8" hidden="1" x14ac:dyDescent="0.35">
      <c r="A1300" s="57" t="s">
        <v>2489</v>
      </c>
      <c r="B1300" s="57" t="s">
        <v>2501</v>
      </c>
      <c r="C1300" s="57" t="s">
        <v>2468</v>
      </c>
      <c r="D1300" s="68">
        <v>22241.477164170501</v>
      </c>
      <c r="E1300" s="57" t="s">
        <v>2433</v>
      </c>
      <c r="F1300" s="62" t="str">
        <f>INDEX('Crosswalk Particulates'!$B:$B,MATCH('2017 EPA Data'!A1300,'Crosswalk Particulates'!$A:$A,0))</f>
        <v>process-chemicals-industry</v>
      </c>
      <c r="G1300" s="66" t="str">
        <f>INDEX('Crosswalk Particulates'!$E:$E,MATCH('2017 EPA Data'!$B1300,'Crosswalk Particulates'!$D:$D,0))</f>
        <v>PM10</v>
      </c>
      <c r="H1300" s="78">
        <f t="shared" si="20"/>
        <v>20177152674.084877</v>
      </c>
    </row>
    <row r="1301" spans="1:8" hidden="1" x14ac:dyDescent="0.35">
      <c r="A1301" s="57" t="s">
        <v>2426</v>
      </c>
      <c r="B1301" s="57" t="s">
        <v>2516</v>
      </c>
      <c r="C1301" s="57" t="s">
        <v>2468</v>
      </c>
      <c r="D1301" s="68">
        <v>22161.23</v>
      </c>
      <c r="E1301" s="57" t="s">
        <v>2433</v>
      </c>
      <c r="F1301" s="62" t="str">
        <f>INDEX('Crosswalk Particulates'!$B:$B,MATCH('2017 EPA Data'!A1301,'Crosswalk Particulates'!$A:$A,0))</f>
        <v>Other-EPA</v>
      </c>
      <c r="G1301" s="66">
        <f>INDEX('Crosswalk Particulates'!$E:$E,MATCH('2017 EPA Data'!$B1301,'Crosswalk Particulates'!$D:$D,0))</f>
        <v>0</v>
      </c>
      <c r="H1301" s="78">
        <f t="shared" si="20"/>
        <v>20104353584.744762</v>
      </c>
    </row>
    <row r="1302" spans="1:8" hidden="1" x14ac:dyDescent="0.35">
      <c r="A1302" s="57" t="s">
        <v>2430</v>
      </c>
      <c r="B1302" s="57" t="s">
        <v>2587</v>
      </c>
      <c r="C1302" s="57" t="s">
        <v>2428</v>
      </c>
      <c r="D1302" s="68">
        <v>22062.6951945</v>
      </c>
      <c r="E1302" s="57" t="s">
        <v>2429</v>
      </c>
      <c r="F1302" s="62" t="str">
        <f>INDEX('Crosswalk Particulates'!$B:$B,MATCH('2017 EPA Data'!A1302,'Crosswalk Particulates'!$A:$A,0))</f>
        <v>process-other-industry</v>
      </c>
      <c r="G1302" s="66">
        <f>INDEX('Crosswalk Particulates'!$E:$E,MATCH('2017 EPA Data'!$B1302,'Crosswalk Particulates'!$D:$D,0))</f>
        <v>0</v>
      </c>
      <c r="H1302" s="78">
        <f t="shared" si="20"/>
        <v>0</v>
      </c>
    </row>
    <row r="1303" spans="1:8" hidden="1" x14ac:dyDescent="0.35">
      <c r="A1303" s="57" t="s">
        <v>2511</v>
      </c>
      <c r="B1303" s="57" t="s">
        <v>2504</v>
      </c>
      <c r="C1303" s="57" t="s">
        <v>2428</v>
      </c>
      <c r="D1303" s="68">
        <v>21930.194757599998</v>
      </c>
      <c r="E1303" s="57" t="s">
        <v>2429</v>
      </c>
      <c r="F1303" s="62" t="str">
        <f>INDEX('Crosswalk Particulates'!$B:$B,MATCH('2017 EPA Data'!A1303,'Crosswalk Particulates'!$A:$A,0))</f>
        <v>industry-fuel-biomass</v>
      </c>
      <c r="G1303" s="66">
        <f>INDEX('Crosswalk Particulates'!$E:$E,MATCH('2017 EPA Data'!$B1303,'Crosswalk Particulates'!$D:$D,0))</f>
        <v>0</v>
      </c>
      <c r="H1303" s="78">
        <f t="shared" si="20"/>
        <v>0</v>
      </c>
    </row>
    <row r="1304" spans="1:8" hidden="1" x14ac:dyDescent="0.35">
      <c r="A1304" s="57" t="s">
        <v>2476</v>
      </c>
      <c r="B1304" s="57" t="s">
        <v>2584</v>
      </c>
      <c r="C1304" s="57" t="s">
        <v>2428</v>
      </c>
      <c r="D1304" s="68">
        <v>21927.909636209999</v>
      </c>
      <c r="E1304" s="57" t="s">
        <v>2429</v>
      </c>
      <c r="F1304" s="62" t="str">
        <f>INDEX('Crosswalk Particulates'!$B:$B,MATCH('2017 EPA Data'!A1304,'Crosswalk Particulates'!$A:$A,0))</f>
        <v>Electricity Sector</v>
      </c>
      <c r="G1304" s="66">
        <f>INDEX('Crosswalk Particulates'!$E:$E,MATCH('2017 EPA Data'!$B1304,'Crosswalk Particulates'!$D:$D,0))</f>
        <v>0</v>
      </c>
      <c r="H1304" s="78">
        <f t="shared" si="20"/>
        <v>0</v>
      </c>
    </row>
    <row r="1305" spans="1:8" hidden="1" x14ac:dyDescent="0.35">
      <c r="A1305" s="57" t="s">
        <v>2466</v>
      </c>
      <c r="B1305" s="57" t="s">
        <v>2431</v>
      </c>
      <c r="C1305" s="57" t="s">
        <v>2432</v>
      </c>
      <c r="D1305" s="68">
        <v>21917.792089999999</v>
      </c>
      <c r="E1305" s="57" t="s">
        <v>2433</v>
      </c>
      <c r="F1305" s="62" t="str">
        <f>INDEX('Crosswalk Particulates'!$B:$B,MATCH('2017 EPA Data'!A1305,'Crosswalk Particulates'!$A:$A,0))</f>
        <v>process-other-industry</v>
      </c>
      <c r="G1305" s="66">
        <f>INDEX('Crosswalk Particulates'!$E:$E,MATCH('2017 EPA Data'!$B1305,'Crosswalk Particulates'!$D:$D,0))</f>
        <v>0</v>
      </c>
      <c r="H1305" s="78">
        <f t="shared" si="20"/>
        <v>19883510165.017101</v>
      </c>
    </row>
    <row r="1306" spans="1:8" hidden="1" x14ac:dyDescent="0.35">
      <c r="A1306" s="57" t="s">
        <v>2576</v>
      </c>
      <c r="B1306" s="57" t="s">
        <v>2469</v>
      </c>
      <c r="C1306" s="57" t="s">
        <v>2428</v>
      </c>
      <c r="D1306" s="68">
        <v>21806.49816169967</v>
      </c>
      <c r="E1306" s="57" t="s">
        <v>2429</v>
      </c>
      <c r="F1306" s="62" t="str">
        <f>INDEX('Crosswalk Particulates'!$B:$B,MATCH('2017 EPA Data'!A1306,'Crosswalk Particulates'!$A:$A,0))</f>
        <v>Commercial Buildings Sector</v>
      </c>
      <c r="G1306" s="66">
        <f>INDEX('Crosswalk Particulates'!$E:$E,MATCH('2017 EPA Data'!$B1306,'Crosswalk Particulates'!$D:$D,0))</f>
        <v>0</v>
      </c>
      <c r="H1306" s="78">
        <f t="shared" si="20"/>
        <v>0</v>
      </c>
    </row>
    <row r="1307" spans="1:8" hidden="1" x14ac:dyDescent="0.35">
      <c r="A1307" s="57" t="s">
        <v>2456</v>
      </c>
      <c r="B1307" s="57" t="s">
        <v>2606</v>
      </c>
      <c r="C1307" s="57" t="s">
        <v>2428</v>
      </c>
      <c r="D1307" s="68">
        <v>21777.900994888158</v>
      </c>
      <c r="E1307" s="57" t="s">
        <v>2429</v>
      </c>
      <c r="F1307" s="62" t="str">
        <f>INDEX('Crosswalk Particulates'!$B:$B,MATCH('2017 EPA Data'!A1307,'Crosswalk Particulates'!$A:$A,0))</f>
        <v>Transportation Sector</v>
      </c>
      <c r="G1307" s="66">
        <f>INDEX('Crosswalk Particulates'!$E:$E,MATCH('2017 EPA Data'!$B1307,'Crosswalk Particulates'!$D:$D,0))</f>
        <v>0</v>
      </c>
      <c r="H1307" s="78">
        <f t="shared" si="20"/>
        <v>0</v>
      </c>
    </row>
    <row r="1308" spans="1:8" hidden="1" x14ac:dyDescent="0.35">
      <c r="A1308" s="57" t="s">
        <v>2458</v>
      </c>
      <c r="B1308" s="57" t="s">
        <v>2509</v>
      </c>
      <c r="C1308" s="57" t="s">
        <v>2428</v>
      </c>
      <c r="D1308" s="68">
        <v>21759.95419</v>
      </c>
      <c r="E1308" s="57" t="s">
        <v>2429</v>
      </c>
      <c r="F1308" s="62" t="str">
        <f>INDEX('Crosswalk Particulates'!$B:$B,MATCH('2017 EPA Data'!A1308,'Crosswalk Particulates'!$A:$A,0))</f>
        <v>process-other-industry</v>
      </c>
      <c r="G1308" s="66">
        <f>INDEX('Crosswalk Particulates'!$E:$E,MATCH('2017 EPA Data'!$B1308,'Crosswalk Particulates'!$D:$D,0))</f>
        <v>0</v>
      </c>
      <c r="H1308" s="78">
        <f t="shared" si="20"/>
        <v>0</v>
      </c>
    </row>
    <row r="1309" spans="1:8" hidden="1" x14ac:dyDescent="0.35">
      <c r="A1309" s="57" t="s">
        <v>2476</v>
      </c>
      <c r="B1309" s="57" t="s">
        <v>2450</v>
      </c>
      <c r="C1309" s="57" t="s">
        <v>2428</v>
      </c>
      <c r="D1309" s="68">
        <v>21713.314785980001</v>
      </c>
      <c r="E1309" s="57" t="s">
        <v>2429</v>
      </c>
      <c r="F1309" s="62" t="str">
        <f>INDEX('Crosswalk Particulates'!$B:$B,MATCH('2017 EPA Data'!A1309,'Crosswalk Particulates'!$A:$A,0))</f>
        <v>Electricity Sector</v>
      </c>
      <c r="G1309" s="66">
        <f>INDEX('Crosswalk Particulates'!$E:$E,MATCH('2017 EPA Data'!$B1309,'Crosswalk Particulates'!$D:$D,0))</f>
        <v>0</v>
      </c>
      <c r="H1309" s="78">
        <f t="shared" si="20"/>
        <v>0</v>
      </c>
    </row>
    <row r="1310" spans="1:8" hidden="1" x14ac:dyDescent="0.35">
      <c r="A1310" s="57" t="s">
        <v>2443</v>
      </c>
      <c r="B1310" s="57" t="s">
        <v>2536</v>
      </c>
      <c r="C1310" s="57" t="s">
        <v>2428</v>
      </c>
      <c r="D1310" s="68">
        <v>21693.052470016231</v>
      </c>
      <c r="E1310" s="57" t="s">
        <v>2429</v>
      </c>
      <c r="F1310" s="62" t="str">
        <f>INDEX('Crosswalk Particulates'!$B:$B,MATCH('2017 EPA Data'!A1310,'Crosswalk Particulates'!$A:$A,0))</f>
        <v>Other-EPA</v>
      </c>
      <c r="G1310" s="66">
        <f>INDEX('Crosswalk Particulates'!$E:$E,MATCH('2017 EPA Data'!$B1310,'Crosswalk Particulates'!$D:$D,0))</f>
        <v>0</v>
      </c>
      <c r="H1310" s="78">
        <f t="shared" si="20"/>
        <v>0</v>
      </c>
    </row>
    <row r="1311" spans="1:8" hidden="1" x14ac:dyDescent="0.35">
      <c r="A1311" s="57" t="s">
        <v>2460</v>
      </c>
      <c r="B1311" s="57" t="s">
        <v>2562</v>
      </c>
      <c r="C1311" s="57" t="s">
        <v>2428</v>
      </c>
      <c r="D1311" s="68">
        <v>21507.99569948826</v>
      </c>
      <c r="E1311" s="57" t="s">
        <v>2429</v>
      </c>
      <c r="F1311" s="62" t="str">
        <f>INDEX('Crosswalk Particulates'!$B:$B,MATCH('2017 EPA Data'!A1311,'Crosswalk Particulates'!$A:$A,0))</f>
        <v>Residential Buildings Sector</v>
      </c>
      <c r="G1311" s="66">
        <f>INDEX('Crosswalk Particulates'!$E:$E,MATCH('2017 EPA Data'!$B1311,'Crosswalk Particulates'!$D:$D,0))</f>
        <v>0</v>
      </c>
      <c r="H1311" s="78">
        <f t="shared" si="20"/>
        <v>0</v>
      </c>
    </row>
    <row r="1312" spans="1:8" hidden="1" x14ac:dyDescent="0.35">
      <c r="A1312" s="57" t="s">
        <v>2507</v>
      </c>
      <c r="B1312" s="57" t="s">
        <v>2446</v>
      </c>
      <c r="C1312" s="57" t="s">
        <v>2428</v>
      </c>
      <c r="D1312" s="68">
        <v>21444.342397199998</v>
      </c>
      <c r="E1312" s="57" t="s">
        <v>2429</v>
      </c>
      <c r="F1312" s="62" t="str">
        <f>INDEX('Crosswalk Particulates'!$B:$B,MATCH('2017 EPA Data'!A1312,'Crosswalk Particulates'!$A:$A,0))</f>
        <v>industry-fuel-coal</v>
      </c>
      <c r="G1312" s="66">
        <f>INDEX('Crosswalk Particulates'!$E:$E,MATCH('2017 EPA Data'!$B1312,'Crosswalk Particulates'!$D:$D,0))</f>
        <v>0</v>
      </c>
      <c r="H1312" s="78">
        <f t="shared" si="20"/>
        <v>0</v>
      </c>
    </row>
    <row r="1313" spans="1:8" hidden="1" x14ac:dyDescent="0.35">
      <c r="A1313" s="57" t="s">
        <v>2470</v>
      </c>
      <c r="B1313" s="57" t="s">
        <v>2627</v>
      </c>
      <c r="D1313" s="68">
        <v>21387.084574503915</v>
      </c>
      <c r="E1313" s="57" t="s">
        <v>2433</v>
      </c>
      <c r="F1313" s="62" t="str">
        <f>INDEX('Crosswalk Particulates'!$B:$B,MATCH('2017 EPA Data'!A1313,'Crosswalk Particulates'!$A:$A,0))</f>
        <v>process-waste-industry</v>
      </c>
      <c r="G1313" s="66" t="str">
        <f>INDEX('Crosswalk Particulates'!$E:$E,MATCH('2017 EPA Data'!$B1313,'Crosswalk Particulates'!$D:$D,0))</f>
        <v>BC</v>
      </c>
      <c r="H1313" s="78">
        <f t="shared" si="20"/>
        <v>19402059832.990643</v>
      </c>
    </row>
    <row r="1314" spans="1:8" hidden="1" x14ac:dyDescent="0.35">
      <c r="A1314" s="57" t="s">
        <v>2489</v>
      </c>
      <c r="B1314" s="57" t="s">
        <v>2552</v>
      </c>
      <c r="C1314" s="57" t="s">
        <v>2428</v>
      </c>
      <c r="D1314" s="68">
        <v>21239.251405999999</v>
      </c>
      <c r="E1314" s="57" t="s">
        <v>2429</v>
      </c>
      <c r="F1314" s="62" t="str">
        <f>INDEX('Crosswalk Particulates'!$B:$B,MATCH('2017 EPA Data'!A1314,'Crosswalk Particulates'!$A:$A,0))</f>
        <v>process-chemicals-industry</v>
      </c>
      <c r="G1314" s="66">
        <f>INDEX('Crosswalk Particulates'!$E:$E,MATCH('2017 EPA Data'!$B1314,'Crosswalk Particulates'!$D:$D,0))</f>
        <v>0</v>
      </c>
      <c r="H1314" s="78">
        <f t="shared" si="20"/>
        <v>0</v>
      </c>
    </row>
    <row r="1315" spans="1:8" hidden="1" x14ac:dyDescent="0.35">
      <c r="A1315" s="57" t="s">
        <v>2430</v>
      </c>
      <c r="B1315" s="57" t="s">
        <v>2585</v>
      </c>
      <c r="C1315" s="57" t="s">
        <v>2428</v>
      </c>
      <c r="D1315" s="68">
        <v>21235.037479999999</v>
      </c>
      <c r="E1315" s="57" t="s">
        <v>2429</v>
      </c>
      <c r="F1315" s="62" t="str">
        <f>INDEX('Crosswalk Particulates'!$B:$B,MATCH('2017 EPA Data'!A1315,'Crosswalk Particulates'!$A:$A,0))</f>
        <v>process-other-industry</v>
      </c>
      <c r="G1315" s="66">
        <f>INDEX('Crosswalk Particulates'!$E:$E,MATCH('2017 EPA Data'!$B1315,'Crosswalk Particulates'!$D:$D,0))</f>
        <v>0</v>
      </c>
      <c r="H1315" s="78">
        <f t="shared" si="20"/>
        <v>0</v>
      </c>
    </row>
    <row r="1316" spans="1:8" hidden="1" x14ac:dyDescent="0.35">
      <c r="A1316" s="57" t="s">
        <v>2430</v>
      </c>
      <c r="B1316" s="57" t="s">
        <v>2516</v>
      </c>
      <c r="C1316" s="57" t="s">
        <v>2468</v>
      </c>
      <c r="D1316" s="68">
        <v>21179.357605902118</v>
      </c>
      <c r="E1316" s="57" t="s">
        <v>2433</v>
      </c>
      <c r="F1316" s="62" t="str">
        <f>INDEX('Crosswalk Particulates'!$B:$B,MATCH('2017 EPA Data'!A1316,'Crosswalk Particulates'!$A:$A,0))</f>
        <v>process-other-industry</v>
      </c>
      <c r="G1316" s="66">
        <f>INDEX('Crosswalk Particulates'!$E:$E,MATCH('2017 EPA Data'!$B1316,'Crosswalk Particulates'!$D:$D,0))</f>
        <v>0</v>
      </c>
      <c r="H1316" s="78">
        <f t="shared" si="20"/>
        <v>19213612872.877972</v>
      </c>
    </row>
    <row r="1317" spans="1:8" hidden="1" x14ac:dyDescent="0.35">
      <c r="A1317" s="57" t="s">
        <v>2497</v>
      </c>
      <c r="B1317" s="57" t="s">
        <v>2479</v>
      </c>
      <c r="C1317" s="57" t="s">
        <v>2428</v>
      </c>
      <c r="D1317" s="68">
        <v>21178.643967842803</v>
      </c>
      <c r="E1317" s="57" t="s">
        <v>2429</v>
      </c>
      <c r="F1317" s="62" t="str">
        <f>INDEX('Crosswalk Particulates'!$B:$B,MATCH('2017 EPA Data'!A1317,'Crosswalk Particulates'!$A:$A,0))</f>
        <v>process-other-industry</v>
      </c>
      <c r="G1317" s="66">
        <f>INDEX('Crosswalk Particulates'!$E:$E,MATCH('2017 EPA Data'!$B1317,'Crosswalk Particulates'!$D:$D,0))</f>
        <v>0</v>
      </c>
      <c r="H1317" s="78">
        <f t="shared" si="20"/>
        <v>0</v>
      </c>
    </row>
    <row r="1318" spans="1:8" hidden="1" x14ac:dyDescent="0.35">
      <c r="A1318" s="57" t="s">
        <v>2489</v>
      </c>
      <c r="B1318" s="57" t="s">
        <v>2479</v>
      </c>
      <c r="C1318" s="57" t="s">
        <v>2428</v>
      </c>
      <c r="D1318" s="68">
        <v>21165.474983839998</v>
      </c>
      <c r="E1318" s="57" t="s">
        <v>2429</v>
      </c>
      <c r="F1318" s="62" t="str">
        <f>INDEX('Crosswalk Particulates'!$B:$B,MATCH('2017 EPA Data'!A1318,'Crosswalk Particulates'!$A:$A,0))</f>
        <v>process-chemicals-industry</v>
      </c>
      <c r="G1318" s="66">
        <f>INDEX('Crosswalk Particulates'!$E:$E,MATCH('2017 EPA Data'!$B1318,'Crosswalk Particulates'!$D:$D,0))</f>
        <v>0</v>
      </c>
      <c r="H1318" s="78">
        <f t="shared" si="20"/>
        <v>0</v>
      </c>
    </row>
    <row r="1319" spans="1:8" hidden="1" x14ac:dyDescent="0.35">
      <c r="A1319" s="57" t="s">
        <v>2470</v>
      </c>
      <c r="B1319" s="57" t="s">
        <v>2504</v>
      </c>
      <c r="C1319" s="57" t="s">
        <v>2428</v>
      </c>
      <c r="D1319" s="68">
        <v>21145.670207160001</v>
      </c>
      <c r="E1319" s="57" t="s">
        <v>2429</v>
      </c>
      <c r="F1319" s="62" t="str">
        <f>INDEX('Crosswalk Particulates'!$B:$B,MATCH('2017 EPA Data'!A1319,'Crosswalk Particulates'!$A:$A,0))</f>
        <v>process-waste-industry</v>
      </c>
      <c r="G1319" s="66">
        <f>INDEX('Crosswalk Particulates'!$E:$E,MATCH('2017 EPA Data'!$B1319,'Crosswalk Particulates'!$D:$D,0))</f>
        <v>0</v>
      </c>
      <c r="H1319" s="78">
        <f t="shared" si="20"/>
        <v>0</v>
      </c>
    </row>
    <row r="1320" spans="1:8" hidden="1" x14ac:dyDescent="0.35">
      <c r="A1320" s="57" t="s">
        <v>2507</v>
      </c>
      <c r="B1320" s="57" t="s">
        <v>2570</v>
      </c>
      <c r="C1320" s="57" t="s">
        <v>2428</v>
      </c>
      <c r="D1320" s="68">
        <v>21139.153290364891</v>
      </c>
      <c r="E1320" s="57" t="s">
        <v>2429</v>
      </c>
      <c r="F1320" s="62" t="str">
        <f>INDEX('Crosswalk Particulates'!$B:$B,MATCH('2017 EPA Data'!A1320,'Crosswalk Particulates'!$A:$A,0))</f>
        <v>industry-fuel-coal</v>
      </c>
      <c r="G1320" s="66">
        <f>INDEX('Crosswalk Particulates'!$E:$E,MATCH('2017 EPA Data'!$B1320,'Crosswalk Particulates'!$D:$D,0))</f>
        <v>0</v>
      </c>
      <c r="H1320" s="78">
        <f t="shared" si="20"/>
        <v>0</v>
      </c>
    </row>
    <row r="1321" spans="1:8" hidden="1" x14ac:dyDescent="0.35">
      <c r="A1321" s="57" t="s">
        <v>2466</v>
      </c>
      <c r="B1321" s="57" t="s">
        <v>2481</v>
      </c>
      <c r="C1321" s="57" t="s">
        <v>2428</v>
      </c>
      <c r="D1321" s="68">
        <v>21088.686399999999</v>
      </c>
      <c r="E1321" s="57" t="s">
        <v>2429</v>
      </c>
      <c r="F1321" s="62" t="str">
        <f>INDEX('Crosswalk Particulates'!$B:$B,MATCH('2017 EPA Data'!A1321,'Crosswalk Particulates'!$A:$A,0))</f>
        <v>process-other-industry</v>
      </c>
      <c r="G1321" s="66">
        <f>INDEX('Crosswalk Particulates'!$E:$E,MATCH('2017 EPA Data'!$B1321,'Crosswalk Particulates'!$D:$D,0))</f>
        <v>0</v>
      </c>
      <c r="H1321" s="78">
        <f t="shared" si="20"/>
        <v>0</v>
      </c>
    </row>
    <row r="1322" spans="1:8" hidden="1" x14ac:dyDescent="0.35">
      <c r="A1322" s="57" t="s">
        <v>2434</v>
      </c>
      <c r="B1322" s="57" t="s">
        <v>2545</v>
      </c>
      <c r="D1322" s="68">
        <v>21038.206603963452</v>
      </c>
      <c r="E1322" s="57" t="s">
        <v>2433</v>
      </c>
      <c r="F1322" s="62" t="str">
        <f>INDEX('Crosswalk Particulates'!$B:$B,MATCH('2017 EPA Data'!A1322,'Crosswalk Particulates'!$A:$A,0))</f>
        <v>Transportation Sector</v>
      </c>
      <c r="G1322" s="66" t="str">
        <f>INDEX('Crosswalk Particulates'!$E:$E,MATCH('2017 EPA Data'!$B1322,'Crosswalk Particulates'!$D:$D,0))</f>
        <v>OC</v>
      </c>
      <c r="H1322" s="78">
        <f t="shared" si="20"/>
        <v>19085562685.599743</v>
      </c>
    </row>
    <row r="1323" spans="1:8" hidden="1" x14ac:dyDescent="0.35">
      <c r="A1323" s="57" t="s">
        <v>2530</v>
      </c>
      <c r="B1323" s="57" t="s">
        <v>2436</v>
      </c>
      <c r="C1323" s="57" t="s">
        <v>2428</v>
      </c>
      <c r="D1323" s="68">
        <v>20999.027476219999</v>
      </c>
      <c r="E1323" s="57" t="s">
        <v>2429</v>
      </c>
      <c r="F1323" s="62" t="str">
        <f>INDEX('Crosswalk Particulates'!$B:$B,MATCH('2017 EPA Data'!A1323,'Crosswalk Particulates'!$A:$A,0))</f>
        <v>process-iron and steel-industry</v>
      </c>
      <c r="G1323" s="66">
        <f>INDEX('Crosswalk Particulates'!$E:$E,MATCH('2017 EPA Data'!$B1323,'Crosswalk Particulates'!$D:$D,0))</f>
        <v>0</v>
      </c>
      <c r="H1323" s="78">
        <f t="shared" si="20"/>
        <v>0</v>
      </c>
    </row>
    <row r="1324" spans="1:8" hidden="1" x14ac:dyDescent="0.35">
      <c r="A1324" s="57" t="s">
        <v>2503</v>
      </c>
      <c r="B1324" s="57" t="s">
        <v>2574</v>
      </c>
      <c r="C1324" s="57" t="s">
        <v>2428</v>
      </c>
      <c r="D1324" s="68">
        <v>20890.342526820001</v>
      </c>
      <c r="E1324" s="57" t="s">
        <v>2429</v>
      </c>
      <c r="F1324" s="62" t="str">
        <f>INDEX('Crosswalk Particulates'!$B:$B,MATCH('2017 EPA Data'!A1324,'Crosswalk Particulates'!$A:$A,0))</f>
        <v>process-ngps-industry</v>
      </c>
      <c r="G1324" s="66">
        <f>INDEX('Crosswalk Particulates'!$E:$E,MATCH('2017 EPA Data'!$B1324,'Crosswalk Particulates'!$D:$D,0))</f>
        <v>0</v>
      </c>
      <c r="H1324" s="78">
        <f t="shared" si="20"/>
        <v>0</v>
      </c>
    </row>
    <row r="1325" spans="1:8" hidden="1" x14ac:dyDescent="0.35">
      <c r="A1325" s="57" t="s">
        <v>2518</v>
      </c>
      <c r="B1325" s="57" t="s">
        <v>2570</v>
      </c>
      <c r="C1325" s="57" t="s">
        <v>2428</v>
      </c>
      <c r="D1325" s="68">
        <v>20887.641708780935</v>
      </c>
      <c r="E1325" s="57" t="s">
        <v>2429</v>
      </c>
      <c r="F1325" s="62" t="str">
        <f>INDEX('Crosswalk Particulates'!$B:$B,MATCH('2017 EPA Data'!A1325,'Crosswalk Particulates'!$A:$A,0))</f>
        <v>process-cement-industry</v>
      </c>
      <c r="G1325" s="66">
        <f>INDEX('Crosswalk Particulates'!$E:$E,MATCH('2017 EPA Data'!$B1325,'Crosswalk Particulates'!$D:$D,0))</f>
        <v>0</v>
      </c>
      <c r="H1325" s="78">
        <f t="shared" si="20"/>
        <v>0</v>
      </c>
    </row>
    <row r="1326" spans="1:8" hidden="1" x14ac:dyDescent="0.35">
      <c r="A1326" s="57" t="s">
        <v>2458</v>
      </c>
      <c r="B1326" s="57" t="s">
        <v>2595</v>
      </c>
      <c r="C1326" s="57" t="s">
        <v>2428</v>
      </c>
      <c r="D1326" s="68">
        <v>20844.51584</v>
      </c>
      <c r="E1326" s="57" t="s">
        <v>2429</v>
      </c>
      <c r="F1326" s="62" t="str">
        <f>INDEX('Crosswalk Particulates'!$B:$B,MATCH('2017 EPA Data'!A1326,'Crosswalk Particulates'!$A:$A,0))</f>
        <v>process-other-industry</v>
      </c>
      <c r="G1326" s="66">
        <f>INDEX('Crosswalk Particulates'!$E:$E,MATCH('2017 EPA Data'!$B1326,'Crosswalk Particulates'!$D:$D,0))</f>
        <v>0</v>
      </c>
      <c r="H1326" s="78">
        <f t="shared" si="20"/>
        <v>0</v>
      </c>
    </row>
    <row r="1327" spans="1:8" hidden="1" x14ac:dyDescent="0.35">
      <c r="A1327" s="57" t="s">
        <v>2466</v>
      </c>
      <c r="B1327" s="57" t="s">
        <v>2455</v>
      </c>
      <c r="C1327" s="57" t="s">
        <v>2428</v>
      </c>
      <c r="D1327" s="68">
        <v>20844.128599512293</v>
      </c>
      <c r="E1327" s="57" t="s">
        <v>2429</v>
      </c>
      <c r="F1327" s="62" t="str">
        <f>INDEX('Crosswalk Particulates'!$B:$B,MATCH('2017 EPA Data'!A1327,'Crosswalk Particulates'!$A:$A,0))</f>
        <v>process-other-industry</v>
      </c>
      <c r="G1327" s="66">
        <f>INDEX('Crosswalk Particulates'!$E:$E,MATCH('2017 EPA Data'!$B1327,'Crosswalk Particulates'!$D:$D,0))</f>
        <v>0</v>
      </c>
      <c r="H1327" s="78">
        <f t="shared" si="20"/>
        <v>0</v>
      </c>
    </row>
    <row r="1328" spans="1:8" hidden="1" x14ac:dyDescent="0.35">
      <c r="A1328" s="57" t="s">
        <v>2434</v>
      </c>
      <c r="B1328" s="57" t="s">
        <v>2526</v>
      </c>
      <c r="C1328" s="57" t="s">
        <v>2468</v>
      </c>
      <c r="D1328" s="68">
        <v>20769.366013839066</v>
      </c>
      <c r="E1328" s="57" t="s">
        <v>2433</v>
      </c>
      <c r="F1328" s="62" t="str">
        <f>INDEX('Crosswalk Particulates'!$B:$B,MATCH('2017 EPA Data'!A1328,'Crosswalk Particulates'!$A:$A,0))</f>
        <v>Transportation Sector</v>
      </c>
      <c r="G1328" s="66" t="str">
        <f>INDEX('Crosswalk Particulates'!$E:$E,MATCH('2017 EPA Data'!$B1328,'Crosswalk Particulates'!$D:$D,0))</f>
        <v>SOx</v>
      </c>
      <c r="H1328" s="78">
        <f t="shared" si="20"/>
        <v>18841674314.701916</v>
      </c>
    </row>
    <row r="1329" spans="1:8" hidden="1" x14ac:dyDescent="0.35">
      <c r="A1329" s="57" t="s">
        <v>2470</v>
      </c>
      <c r="B1329" s="57" t="s">
        <v>2642</v>
      </c>
      <c r="C1329" s="57" t="s">
        <v>2428</v>
      </c>
      <c r="D1329" s="68">
        <v>20766.977647340002</v>
      </c>
      <c r="E1329" s="57" t="s">
        <v>2429</v>
      </c>
      <c r="F1329" s="62" t="str">
        <f>INDEX('Crosswalk Particulates'!$B:$B,MATCH('2017 EPA Data'!A1329,'Crosswalk Particulates'!$A:$A,0))</f>
        <v>process-waste-industry</v>
      </c>
      <c r="G1329" s="66">
        <f>INDEX('Crosswalk Particulates'!$E:$E,MATCH('2017 EPA Data'!$B1329,'Crosswalk Particulates'!$D:$D,0))</f>
        <v>0</v>
      </c>
      <c r="H1329" s="78">
        <f t="shared" si="20"/>
        <v>0</v>
      </c>
    </row>
    <row r="1330" spans="1:8" hidden="1" x14ac:dyDescent="0.35">
      <c r="A1330" s="57" t="s">
        <v>2497</v>
      </c>
      <c r="B1330" s="57" t="s">
        <v>2578</v>
      </c>
      <c r="C1330" s="57" t="s">
        <v>2428</v>
      </c>
      <c r="D1330" s="68">
        <v>20670.650253540804</v>
      </c>
      <c r="E1330" s="57" t="s">
        <v>2429</v>
      </c>
      <c r="F1330" s="62" t="str">
        <f>INDEX('Crosswalk Particulates'!$B:$B,MATCH('2017 EPA Data'!A1330,'Crosswalk Particulates'!$A:$A,0))</f>
        <v>process-other-industry</v>
      </c>
      <c r="G1330" s="66">
        <f>INDEX('Crosswalk Particulates'!$E:$E,MATCH('2017 EPA Data'!$B1330,'Crosswalk Particulates'!$D:$D,0))</f>
        <v>0</v>
      </c>
      <c r="H1330" s="78">
        <f t="shared" si="20"/>
        <v>0</v>
      </c>
    </row>
    <row r="1331" spans="1:8" hidden="1" x14ac:dyDescent="0.35">
      <c r="A1331" s="57" t="s">
        <v>2513</v>
      </c>
      <c r="B1331" s="57" t="s">
        <v>2439</v>
      </c>
      <c r="C1331" s="57" t="s">
        <v>2428</v>
      </c>
      <c r="D1331" s="68">
        <v>20593.914774657998</v>
      </c>
      <c r="E1331" s="57" t="s">
        <v>2429</v>
      </c>
      <c r="F1331" s="62" t="str">
        <f>INDEX('Crosswalk Particulates'!$B:$B,MATCH('2017 EPA Data'!A1331,'Crosswalk Particulates'!$A:$A,0))</f>
        <v>process-other-industry</v>
      </c>
      <c r="G1331" s="66">
        <f>INDEX('Crosswalk Particulates'!$E:$E,MATCH('2017 EPA Data'!$B1331,'Crosswalk Particulates'!$D:$D,0))</f>
        <v>0</v>
      </c>
      <c r="H1331" s="78">
        <f t="shared" si="20"/>
        <v>0</v>
      </c>
    </row>
    <row r="1332" spans="1:8" hidden="1" x14ac:dyDescent="0.35">
      <c r="A1332" s="57" t="s">
        <v>2518</v>
      </c>
      <c r="B1332" s="57" t="s">
        <v>2455</v>
      </c>
      <c r="C1332" s="57" t="s">
        <v>2428</v>
      </c>
      <c r="D1332" s="68">
        <v>20579.637897000001</v>
      </c>
      <c r="E1332" s="57" t="s">
        <v>2429</v>
      </c>
      <c r="F1332" s="62" t="str">
        <f>INDEX('Crosswalk Particulates'!$B:$B,MATCH('2017 EPA Data'!A1332,'Crosswalk Particulates'!$A:$A,0))</f>
        <v>process-cement-industry</v>
      </c>
      <c r="G1332" s="66">
        <f>INDEX('Crosswalk Particulates'!$E:$E,MATCH('2017 EPA Data'!$B1332,'Crosswalk Particulates'!$D:$D,0))</f>
        <v>0</v>
      </c>
      <c r="H1332" s="78">
        <f t="shared" si="20"/>
        <v>0</v>
      </c>
    </row>
    <row r="1333" spans="1:8" hidden="1" x14ac:dyDescent="0.35">
      <c r="A1333" s="57" t="s">
        <v>2470</v>
      </c>
      <c r="B1333" s="57" t="s">
        <v>2516</v>
      </c>
      <c r="C1333" s="57" t="s">
        <v>2468</v>
      </c>
      <c r="D1333" s="68">
        <v>20567.518919877777</v>
      </c>
      <c r="E1333" s="57" t="s">
        <v>2433</v>
      </c>
      <c r="F1333" s="62" t="str">
        <f>INDEX('Crosswalk Particulates'!$B:$B,MATCH('2017 EPA Data'!A1333,'Crosswalk Particulates'!$A:$A,0))</f>
        <v>process-waste-industry</v>
      </c>
      <c r="G1333" s="66">
        <f>INDEX('Crosswalk Particulates'!$E:$E,MATCH('2017 EPA Data'!$B1333,'Crosswalk Particulates'!$D:$D,0))</f>
        <v>0</v>
      </c>
      <c r="H1333" s="78">
        <f t="shared" si="20"/>
        <v>18658561493.479855</v>
      </c>
    </row>
    <row r="1334" spans="1:8" hidden="1" x14ac:dyDescent="0.35">
      <c r="A1334" s="57" t="s">
        <v>2441</v>
      </c>
      <c r="B1334" s="57" t="s">
        <v>2572</v>
      </c>
      <c r="C1334" s="57" t="s">
        <v>2428</v>
      </c>
      <c r="D1334" s="68">
        <v>20547.432368735525</v>
      </c>
      <c r="E1334" s="57" t="s">
        <v>2429</v>
      </c>
      <c r="F1334" s="62" t="str">
        <f>INDEX('Crosswalk Particulates'!$B:$B,MATCH('2017 EPA Data'!A1334,'Crosswalk Particulates'!$A:$A,0))</f>
        <v>process-other-industry</v>
      </c>
      <c r="G1334" s="66">
        <f>INDEX('Crosswalk Particulates'!$E:$E,MATCH('2017 EPA Data'!$B1334,'Crosswalk Particulates'!$D:$D,0))</f>
        <v>0</v>
      </c>
      <c r="H1334" s="78">
        <f t="shared" si="20"/>
        <v>0</v>
      </c>
    </row>
    <row r="1335" spans="1:8" hidden="1" x14ac:dyDescent="0.35">
      <c r="A1335" s="57" t="s">
        <v>2530</v>
      </c>
      <c r="B1335" s="57" t="s">
        <v>2568</v>
      </c>
      <c r="D1335" s="68">
        <v>20532</v>
      </c>
      <c r="E1335" s="57" t="s">
        <v>2429</v>
      </c>
      <c r="F1335" s="62" t="str">
        <f>INDEX('Crosswalk Particulates'!$B:$B,MATCH('2017 EPA Data'!A1335,'Crosswalk Particulates'!$A:$A,0))</f>
        <v>process-iron and steel-industry</v>
      </c>
      <c r="G1335" s="66">
        <f>INDEX('Crosswalk Particulates'!$E:$E,MATCH('2017 EPA Data'!$B1335,'Crosswalk Particulates'!$D:$D,0))</f>
        <v>0</v>
      </c>
      <c r="H1335" s="78">
        <f t="shared" si="20"/>
        <v>0</v>
      </c>
    </row>
    <row r="1336" spans="1:8" hidden="1" x14ac:dyDescent="0.35">
      <c r="A1336" s="57" t="s">
        <v>2430</v>
      </c>
      <c r="B1336" s="57" t="s">
        <v>2600</v>
      </c>
      <c r="C1336" s="57" t="s">
        <v>2428</v>
      </c>
      <c r="D1336" s="68">
        <v>20475.468547654</v>
      </c>
      <c r="E1336" s="57" t="s">
        <v>2429</v>
      </c>
      <c r="F1336" s="62" t="str">
        <f>INDEX('Crosswalk Particulates'!$B:$B,MATCH('2017 EPA Data'!A1336,'Crosswalk Particulates'!$A:$A,0))</f>
        <v>process-other-industry</v>
      </c>
      <c r="G1336" s="66">
        <f>INDEX('Crosswalk Particulates'!$E:$E,MATCH('2017 EPA Data'!$B1336,'Crosswalk Particulates'!$D:$D,0))</f>
        <v>0</v>
      </c>
      <c r="H1336" s="78">
        <f t="shared" si="20"/>
        <v>0</v>
      </c>
    </row>
    <row r="1337" spans="1:8" hidden="1" x14ac:dyDescent="0.35">
      <c r="A1337" s="57" t="s">
        <v>2464</v>
      </c>
      <c r="B1337" s="57" t="s">
        <v>2448</v>
      </c>
      <c r="C1337" s="57" t="s">
        <v>2428</v>
      </c>
      <c r="D1337" s="68">
        <v>20442.34733678769</v>
      </c>
      <c r="E1337" s="57" t="s">
        <v>2429</v>
      </c>
      <c r="F1337" s="62" t="str">
        <f>INDEX('Crosswalk Particulates'!$B:$B,MATCH('2017 EPA Data'!A1337,'Crosswalk Particulates'!$A:$A,0))</f>
        <v>process-other-industry</v>
      </c>
      <c r="G1337" s="66">
        <f>INDEX('Crosswalk Particulates'!$E:$E,MATCH('2017 EPA Data'!$B1337,'Crosswalk Particulates'!$D:$D,0))</f>
        <v>0</v>
      </c>
      <c r="H1337" s="78">
        <f t="shared" si="20"/>
        <v>0</v>
      </c>
    </row>
    <row r="1338" spans="1:8" hidden="1" x14ac:dyDescent="0.35">
      <c r="A1338" s="57" t="s">
        <v>2503</v>
      </c>
      <c r="B1338" s="57" t="s">
        <v>2517</v>
      </c>
      <c r="C1338" s="57" t="s">
        <v>2428</v>
      </c>
      <c r="D1338" s="68">
        <v>20427.2886036286</v>
      </c>
      <c r="E1338" s="57" t="s">
        <v>2429</v>
      </c>
      <c r="F1338" s="62" t="str">
        <f>INDEX('Crosswalk Particulates'!$B:$B,MATCH('2017 EPA Data'!A1338,'Crosswalk Particulates'!$A:$A,0))</f>
        <v>process-ngps-industry</v>
      </c>
      <c r="G1338" s="66">
        <f>INDEX('Crosswalk Particulates'!$E:$E,MATCH('2017 EPA Data'!$B1338,'Crosswalk Particulates'!$D:$D,0))</f>
        <v>0</v>
      </c>
      <c r="H1338" s="78">
        <f t="shared" si="20"/>
        <v>0</v>
      </c>
    </row>
    <row r="1339" spans="1:8" hidden="1" x14ac:dyDescent="0.35">
      <c r="A1339" s="57" t="s">
        <v>2510</v>
      </c>
      <c r="B1339" s="57" t="s">
        <v>2643</v>
      </c>
      <c r="D1339" s="68">
        <v>20381.287096965709</v>
      </c>
      <c r="E1339" s="57" t="s">
        <v>2433</v>
      </c>
      <c r="F1339" s="62" t="str">
        <f>INDEX('Crosswalk Particulates'!$B:$B,MATCH('2017 EPA Data'!A1339,'Crosswalk Particulates'!$A:$A,0))</f>
        <v>Other-EPA</v>
      </c>
      <c r="G1339" s="66">
        <f>INDEX('Crosswalk Particulates'!$E:$E,MATCH('2017 EPA Data'!$B1339,'Crosswalk Particulates'!$D:$D,0))</f>
        <v>0</v>
      </c>
      <c r="H1339" s="78">
        <f t="shared" si="20"/>
        <v>18489614624.711479</v>
      </c>
    </row>
    <row r="1340" spans="1:8" hidden="1" x14ac:dyDescent="0.35">
      <c r="A1340" s="57" t="s">
        <v>2538</v>
      </c>
      <c r="B1340" s="57" t="s">
        <v>2545</v>
      </c>
      <c r="D1340" s="68">
        <v>20350.440220387249</v>
      </c>
      <c r="E1340" s="57" t="s">
        <v>2433</v>
      </c>
      <c r="F1340" s="62" t="str">
        <f>INDEX('Crosswalk Particulates'!$B:$B,MATCH('2017 EPA Data'!A1340,'Crosswalk Particulates'!$A:$A,0))</f>
        <v>Other-EPA</v>
      </c>
      <c r="G1340" s="66" t="str">
        <f>INDEX('Crosswalk Particulates'!$E:$E,MATCH('2017 EPA Data'!$B1340,'Crosswalk Particulates'!$D:$D,0))</f>
        <v>OC</v>
      </c>
      <c r="H1340" s="78">
        <f t="shared" si="20"/>
        <v>18461630775.723026</v>
      </c>
    </row>
    <row r="1341" spans="1:8" hidden="1" x14ac:dyDescent="0.35">
      <c r="A1341" s="57" t="s">
        <v>2560</v>
      </c>
      <c r="B1341" s="57" t="s">
        <v>2439</v>
      </c>
      <c r="C1341" s="57" t="s">
        <v>2428</v>
      </c>
      <c r="D1341" s="68">
        <v>20259.584860678668</v>
      </c>
      <c r="E1341" s="57" t="s">
        <v>2429</v>
      </c>
      <c r="F1341" s="62" t="str">
        <f>INDEX('Crosswalk Particulates'!$B:$B,MATCH('2017 EPA Data'!A1341,'Crosswalk Particulates'!$A:$A,0))</f>
        <v>Electricity Sector</v>
      </c>
      <c r="G1341" s="66">
        <f>INDEX('Crosswalk Particulates'!$E:$E,MATCH('2017 EPA Data'!$B1341,'Crosswalk Particulates'!$D:$D,0))</f>
        <v>0</v>
      </c>
      <c r="H1341" s="78">
        <f t="shared" si="20"/>
        <v>0</v>
      </c>
    </row>
    <row r="1342" spans="1:8" hidden="1" x14ac:dyDescent="0.35">
      <c r="A1342" s="57" t="s">
        <v>2576</v>
      </c>
      <c r="B1342" s="57" t="s">
        <v>2439</v>
      </c>
      <c r="C1342" s="57" t="s">
        <v>2428</v>
      </c>
      <c r="D1342" s="68">
        <v>20200.746253263314</v>
      </c>
      <c r="E1342" s="57" t="s">
        <v>2429</v>
      </c>
      <c r="F1342" s="62" t="str">
        <f>INDEX('Crosswalk Particulates'!$B:$B,MATCH('2017 EPA Data'!A1342,'Crosswalk Particulates'!$A:$A,0))</f>
        <v>Commercial Buildings Sector</v>
      </c>
      <c r="G1342" s="66">
        <f>INDEX('Crosswalk Particulates'!$E:$E,MATCH('2017 EPA Data'!$B1342,'Crosswalk Particulates'!$D:$D,0))</f>
        <v>0</v>
      </c>
      <c r="H1342" s="78">
        <f t="shared" si="20"/>
        <v>0</v>
      </c>
    </row>
    <row r="1343" spans="1:8" hidden="1" x14ac:dyDescent="0.35">
      <c r="A1343" s="57" t="s">
        <v>2503</v>
      </c>
      <c r="B1343" s="57" t="s">
        <v>2601</v>
      </c>
      <c r="C1343" s="57" t="s">
        <v>2428</v>
      </c>
      <c r="D1343" s="68">
        <v>20194.3369346</v>
      </c>
      <c r="E1343" s="57" t="s">
        <v>2429</v>
      </c>
      <c r="F1343" s="62" t="str">
        <f>INDEX('Crosswalk Particulates'!$B:$B,MATCH('2017 EPA Data'!A1343,'Crosswalk Particulates'!$A:$A,0))</f>
        <v>process-ngps-industry</v>
      </c>
      <c r="G1343" s="66">
        <f>INDEX('Crosswalk Particulates'!$E:$E,MATCH('2017 EPA Data'!$B1343,'Crosswalk Particulates'!$D:$D,0))</f>
        <v>0</v>
      </c>
      <c r="H1343" s="78">
        <f t="shared" si="20"/>
        <v>0</v>
      </c>
    </row>
    <row r="1344" spans="1:8" hidden="1" x14ac:dyDescent="0.35">
      <c r="A1344" s="57" t="s">
        <v>2503</v>
      </c>
      <c r="B1344" s="57" t="s">
        <v>2501</v>
      </c>
      <c r="C1344" s="57" t="s">
        <v>2468</v>
      </c>
      <c r="D1344" s="68">
        <v>20165.008319054123</v>
      </c>
      <c r="E1344" s="57" t="s">
        <v>2433</v>
      </c>
      <c r="F1344" s="62" t="str">
        <f>INDEX('Crosswalk Particulates'!$B:$B,MATCH('2017 EPA Data'!A1344,'Crosswalk Particulates'!$A:$A,0))</f>
        <v>process-ngps-industry</v>
      </c>
      <c r="G1344" s="66" t="str">
        <f>INDEX('Crosswalk Particulates'!$E:$E,MATCH('2017 EPA Data'!$B1344,'Crosswalk Particulates'!$D:$D,0))</f>
        <v>PM10</v>
      </c>
      <c r="H1344" s="78">
        <f t="shared" si="20"/>
        <v>18293409584.467278</v>
      </c>
    </row>
    <row r="1345" spans="1:8" hidden="1" x14ac:dyDescent="0.35">
      <c r="A1345" s="57" t="s">
        <v>2576</v>
      </c>
      <c r="B1345" s="57" t="s">
        <v>2592</v>
      </c>
      <c r="C1345" s="57" t="s">
        <v>2428</v>
      </c>
      <c r="D1345" s="68">
        <v>20142.43236014578</v>
      </c>
      <c r="E1345" s="57" t="s">
        <v>2429</v>
      </c>
      <c r="F1345" s="62" t="str">
        <f>INDEX('Crosswalk Particulates'!$B:$B,MATCH('2017 EPA Data'!A1345,'Crosswalk Particulates'!$A:$A,0))</f>
        <v>Commercial Buildings Sector</v>
      </c>
      <c r="G1345" s="66">
        <f>INDEX('Crosswalk Particulates'!$E:$E,MATCH('2017 EPA Data'!$B1345,'Crosswalk Particulates'!$D:$D,0))</f>
        <v>0</v>
      </c>
      <c r="H1345" s="78">
        <f t="shared" si="20"/>
        <v>0</v>
      </c>
    </row>
    <row r="1346" spans="1:8" hidden="1" x14ac:dyDescent="0.35">
      <c r="A1346" s="57" t="s">
        <v>2497</v>
      </c>
      <c r="B1346" s="57" t="s">
        <v>2577</v>
      </c>
      <c r="C1346" s="57" t="s">
        <v>2428</v>
      </c>
      <c r="D1346" s="68">
        <v>20135.494548999999</v>
      </c>
      <c r="E1346" s="57" t="s">
        <v>2429</v>
      </c>
      <c r="F1346" s="62" t="str">
        <f>INDEX('Crosswalk Particulates'!$B:$B,MATCH('2017 EPA Data'!A1346,'Crosswalk Particulates'!$A:$A,0))</f>
        <v>process-other-industry</v>
      </c>
      <c r="G1346" s="66">
        <f>INDEX('Crosswalk Particulates'!$E:$E,MATCH('2017 EPA Data'!$B1346,'Crosswalk Particulates'!$D:$D,0))</f>
        <v>0</v>
      </c>
      <c r="H1346" s="78">
        <f t="shared" si="20"/>
        <v>0</v>
      </c>
    </row>
    <row r="1347" spans="1:8" hidden="1" x14ac:dyDescent="0.35">
      <c r="A1347" s="57" t="s">
        <v>2461</v>
      </c>
      <c r="B1347" s="57" t="s">
        <v>2584</v>
      </c>
      <c r="C1347" s="57" t="s">
        <v>2428</v>
      </c>
      <c r="D1347" s="68">
        <v>20078.639903900541</v>
      </c>
      <c r="E1347" s="57" t="s">
        <v>2429</v>
      </c>
      <c r="F1347" s="62" t="str">
        <f>INDEX('Crosswalk Particulates'!$B:$B,MATCH('2017 EPA Data'!A1347,'Crosswalk Particulates'!$A:$A,0))</f>
        <v>process-other-industry</v>
      </c>
      <c r="G1347" s="66">
        <f>INDEX('Crosswalk Particulates'!$E:$E,MATCH('2017 EPA Data'!$B1347,'Crosswalk Particulates'!$D:$D,0))</f>
        <v>0</v>
      </c>
      <c r="H1347" s="78">
        <f t="shared" si="20"/>
        <v>0</v>
      </c>
    </row>
    <row r="1348" spans="1:8" hidden="1" x14ac:dyDescent="0.35">
      <c r="A1348" s="57" t="s">
        <v>2558</v>
      </c>
      <c r="B1348" s="57" t="s">
        <v>2520</v>
      </c>
      <c r="C1348" s="57" t="s">
        <v>2468</v>
      </c>
      <c r="D1348" s="68">
        <v>20048.515066989999</v>
      </c>
      <c r="E1348" s="57" t="s">
        <v>2433</v>
      </c>
      <c r="F1348" s="62" t="str">
        <f>INDEX('Crosswalk Particulates'!$B:$B,MATCH('2017 EPA Data'!A1348,'Crosswalk Particulates'!$A:$A,0))</f>
        <v>process-mining-industry</v>
      </c>
      <c r="G1348" s="66" t="str">
        <f>INDEX('Crosswalk Particulates'!$E:$E,MATCH('2017 EPA Data'!$B1348,'Crosswalk Particulates'!$D:$D,0))</f>
        <v>NOX</v>
      </c>
      <c r="H1348" s="78">
        <f t="shared" ref="H1348:H1411" si="21">IF(E1348="TON",D1348/metricton_to_shortton,0)*10^6</f>
        <v>18187728558.200504</v>
      </c>
    </row>
    <row r="1349" spans="1:8" hidden="1" x14ac:dyDescent="0.35">
      <c r="A1349" s="57" t="s">
        <v>2430</v>
      </c>
      <c r="B1349" s="57" t="s">
        <v>2531</v>
      </c>
      <c r="C1349" s="57" t="s">
        <v>2428</v>
      </c>
      <c r="D1349" s="68">
        <v>19957.790185094211</v>
      </c>
      <c r="E1349" s="57" t="s">
        <v>2429</v>
      </c>
      <c r="F1349" s="62" t="str">
        <f>INDEX('Crosswalk Particulates'!$B:$B,MATCH('2017 EPA Data'!A1349,'Crosswalk Particulates'!$A:$A,0))</f>
        <v>process-other-industry</v>
      </c>
      <c r="G1349" s="66">
        <f>INDEX('Crosswalk Particulates'!$E:$E,MATCH('2017 EPA Data'!$B1349,'Crosswalk Particulates'!$D:$D,0))</f>
        <v>0</v>
      </c>
      <c r="H1349" s="78">
        <f t="shared" si="21"/>
        <v>0</v>
      </c>
    </row>
    <row r="1350" spans="1:8" hidden="1" x14ac:dyDescent="0.35">
      <c r="A1350" s="57" t="s">
        <v>2480</v>
      </c>
      <c r="B1350" s="57" t="s">
        <v>2606</v>
      </c>
      <c r="C1350" s="57" t="s">
        <v>2428</v>
      </c>
      <c r="D1350" s="68">
        <v>19919.424715542933</v>
      </c>
      <c r="E1350" s="57" t="s">
        <v>2429</v>
      </c>
      <c r="F1350" s="62" t="str">
        <f>INDEX('Crosswalk Particulates'!$B:$B,MATCH('2017 EPA Data'!A1350,'Crosswalk Particulates'!$A:$A,0))</f>
        <v>Transportation Sector</v>
      </c>
      <c r="G1350" s="66">
        <f>INDEX('Crosswalk Particulates'!$E:$E,MATCH('2017 EPA Data'!$B1350,'Crosswalk Particulates'!$D:$D,0))</f>
        <v>0</v>
      </c>
      <c r="H1350" s="78">
        <f t="shared" si="21"/>
        <v>0</v>
      </c>
    </row>
    <row r="1351" spans="1:8" hidden="1" x14ac:dyDescent="0.35">
      <c r="A1351" s="57" t="s">
        <v>2558</v>
      </c>
      <c r="B1351" s="57" t="s">
        <v>2471</v>
      </c>
      <c r="C1351" s="57" t="s">
        <v>2468</v>
      </c>
      <c r="D1351" s="68">
        <v>19822.117189650002</v>
      </c>
      <c r="E1351" s="57" t="s">
        <v>2433</v>
      </c>
      <c r="F1351" s="62" t="str">
        <f>INDEX('Crosswalk Particulates'!$B:$B,MATCH('2017 EPA Data'!A1351,'Crosswalk Particulates'!$A:$A,0))</f>
        <v>process-mining-industry</v>
      </c>
      <c r="G1351" s="66" t="str">
        <f>INDEX('Crosswalk Particulates'!$E:$E,MATCH('2017 EPA Data'!$B1351,'Crosswalk Particulates'!$D:$D,0))</f>
        <v>CO</v>
      </c>
      <c r="H1351" s="78">
        <f t="shared" si="21"/>
        <v>17982343614.455101</v>
      </c>
    </row>
    <row r="1352" spans="1:8" hidden="1" x14ac:dyDescent="0.35">
      <c r="A1352" s="57" t="s">
        <v>2497</v>
      </c>
      <c r="B1352" s="57" t="s">
        <v>2644</v>
      </c>
      <c r="C1352" s="57" t="s">
        <v>2428</v>
      </c>
      <c r="D1352" s="68">
        <v>19706.203459</v>
      </c>
      <c r="E1352" s="57" t="s">
        <v>2429</v>
      </c>
      <c r="F1352" s="62" t="str">
        <f>INDEX('Crosswalk Particulates'!$B:$B,MATCH('2017 EPA Data'!A1352,'Crosswalk Particulates'!$A:$A,0))</f>
        <v>process-other-industry</v>
      </c>
      <c r="G1352" s="66">
        <f>INDEX('Crosswalk Particulates'!$E:$E,MATCH('2017 EPA Data'!$B1352,'Crosswalk Particulates'!$D:$D,0))</f>
        <v>0</v>
      </c>
      <c r="H1352" s="78">
        <f t="shared" si="21"/>
        <v>0</v>
      </c>
    </row>
    <row r="1353" spans="1:8" hidden="1" x14ac:dyDescent="0.35">
      <c r="A1353" s="57" t="s">
        <v>2576</v>
      </c>
      <c r="B1353" s="57" t="s">
        <v>2471</v>
      </c>
      <c r="C1353" s="57" t="s">
        <v>2468</v>
      </c>
      <c r="D1353" s="68">
        <v>19647.3508863223</v>
      </c>
      <c r="E1353" s="57" t="s">
        <v>2433</v>
      </c>
      <c r="F1353" s="62" t="str">
        <f>INDEX('Crosswalk Particulates'!$B:$B,MATCH('2017 EPA Data'!A1353,'Crosswalk Particulates'!$A:$A,0))</f>
        <v>Commercial Buildings Sector</v>
      </c>
      <c r="G1353" s="66" t="str">
        <f>INDEX('Crosswalk Particulates'!$E:$E,MATCH('2017 EPA Data'!$B1353,'Crosswalk Particulates'!$D:$D,0))</f>
        <v>CO</v>
      </c>
      <c r="H1353" s="78">
        <f t="shared" si="21"/>
        <v>17823798102.459656</v>
      </c>
    </row>
    <row r="1354" spans="1:8" hidden="1" x14ac:dyDescent="0.35">
      <c r="A1354" s="57" t="s">
        <v>2513</v>
      </c>
      <c r="B1354" s="57" t="s">
        <v>2494</v>
      </c>
      <c r="D1354" s="68">
        <v>19612.378000000001</v>
      </c>
      <c r="E1354" s="57" t="s">
        <v>2429</v>
      </c>
      <c r="F1354" s="62" t="str">
        <f>INDEX('Crosswalk Particulates'!$B:$B,MATCH('2017 EPA Data'!A1354,'Crosswalk Particulates'!$A:$A,0))</f>
        <v>process-other-industry</v>
      </c>
      <c r="G1354" s="66">
        <f>INDEX('Crosswalk Particulates'!$E:$E,MATCH('2017 EPA Data'!$B1354,'Crosswalk Particulates'!$D:$D,0))</f>
        <v>0</v>
      </c>
      <c r="H1354" s="78">
        <f t="shared" si="21"/>
        <v>0</v>
      </c>
    </row>
    <row r="1355" spans="1:8" hidden="1" x14ac:dyDescent="0.35">
      <c r="A1355" s="57" t="s">
        <v>2438</v>
      </c>
      <c r="B1355" s="57" t="s">
        <v>2536</v>
      </c>
      <c r="C1355" s="57" t="s">
        <v>2428</v>
      </c>
      <c r="D1355" s="68">
        <v>19539.769548002416</v>
      </c>
      <c r="E1355" s="57" t="s">
        <v>2429</v>
      </c>
      <c r="F1355" s="62" t="str">
        <f>INDEX('Crosswalk Particulates'!$B:$B,MATCH('2017 EPA Data'!A1355,'Crosswalk Particulates'!$A:$A,0))</f>
        <v>Transportation Sector</v>
      </c>
      <c r="G1355" s="66">
        <f>INDEX('Crosswalk Particulates'!$E:$E,MATCH('2017 EPA Data'!$B1355,'Crosswalk Particulates'!$D:$D,0))</f>
        <v>0</v>
      </c>
      <c r="H1355" s="78">
        <f t="shared" si="21"/>
        <v>0</v>
      </c>
    </row>
    <row r="1356" spans="1:8" hidden="1" x14ac:dyDescent="0.35">
      <c r="A1356" s="57" t="s">
        <v>2497</v>
      </c>
      <c r="B1356" s="57" t="s">
        <v>2478</v>
      </c>
      <c r="C1356" s="57" t="s">
        <v>2428</v>
      </c>
      <c r="D1356" s="68">
        <v>19509.440878000001</v>
      </c>
      <c r="E1356" s="57" t="s">
        <v>2429</v>
      </c>
      <c r="F1356" s="62" t="str">
        <f>INDEX('Crosswalk Particulates'!$B:$B,MATCH('2017 EPA Data'!A1356,'Crosswalk Particulates'!$A:$A,0))</f>
        <v>process-other-industry</v>
      </c>
      <c r="G1356" s="66">
        <f>INDEX('Crosswalk Particulates'!$E:$E,MATCH('2017 EPA Data'!$B1356,'Crosswalk Particulates'!$D:$D,0))</f>
        <v>0</v>
      </c>
      <c r="H1356" s="78">
        <f t="shared" si="21"/>
        <v>0</v>
      </c>
    </row>
    <row r="1357" spans="1:8" hidden="1" x14ac:dyDescent="0.35">
      <c r="A1357" s="57" t="s">
        <v>2474</v>
      </c>
      <c r="B1357" s="57" t="s">
        <v>2427</v>
      </c>
      <c r="C1357" s="57" t="s">
        <v>2428</v>
      </c>
      <c r="D1357" s="68">
        <v>19417.044067727598</v>
      </c>
      <c r="E1357" s="57" t="s">
        <v>2429</v>
      </c>
      <c r="F1357" s="62" t="str">
        <f>INDEX('Crosswalk Particulates'!$B:$B,MATCH('2017 EPA Data'!A1357,'Crosswalk Particulates'!$A:$A,0))</f>
        <v>Other-EPA</v>
      </c>
      <c r="G1357" s="66">
        <f>INDEX('Crosswalk Particulates'!$E:$E,MATCH('2017 EPA Data'!$B1357,'Crosswalk Particulates'!$D:$D,0))</f>
        <v>0</v>
      </c>
      <c r="H1357" s="78">
        <f t="shared" si="21"/>
        <v>0</v>
      </c>
    </row>
    <row r="1358" spans="1:8" hidden="1" x14ac:dyDescent="0.35">
      <c r="A1358" s="57" t="s">
        <v>2497</v>
      </c>
      <c r="B1358" s="57" t="s">
        <v>2505</v>
      </c>
      <c r="C1358" s="57" t="s">
        <v>2428</v>
      </c>
      <c r="D1358" s="68">
        <v>19414.719099999998</v>
      </c>
      <c r="E1358" s="57" t="s">
        <v>2429</v>
      </c>
      <c r="F1358" s="62" t="str">
        <f>INDEX('Crosswalk Particulates'!$B:$B,MATCH('2017 EPA Data'!A1358,'Crosswalk Particulates'!$A:$A,0))</f>
        <v>process-other-industry</v>
      </c>
      <c r="G1358" s="66">
        <f>INDEX('Crosswalk Particulates'!$E:$E,MATCH('2017 EPA Data'!$B1358,'Crosswalk Particulates'!$D:$D,0))</f>
        <v>0</v>
      </c>
      <c r="H1358" s="78">
        <f t="shared" si="21"/>
        <v>0</v>
      </c>
    </row>
    <row r="1359" spans="1:8" hidden="1" x14ac:dyDescent="0.35">
      <c r="A1359" s="57" t="s">
        <v>2489</v>
      </c>
      <c r="B1359" s="57" t="s">
        <v>2488</v>
      </c>
      <c r="C1359" s="57" t="s">
        <v>2428</v>
      </c>
      <c r="D1359" s="68">
        <v>19326.937384359899</v>
      </c>
      <c r="E1359" s="57" t="s">
        <v>2429</v>
      </c>
      <c r="F1359" s="62" t="str">
        <f>INDEX('Crosswalk Particulates'!$B:$B,MATCH('2017 EPA Data'!A1359,'Crosswalk Particulates'!$A:$A,0))</f>
        <v>process-chemicals-industry</v>
      </c>
      <c r="G1359" s="66">
        <f>INDEX('Crosswalk Particulates'!$E:$E,MATCH('2017 EPA Data'!$B1359,'Crosswalk Particulates'!$D:$D,0))</f>
        <v>0</v>
      </c>
      <c r="H1359" s="78">
        <f t="shared" si="21"/>
        <v>0</v>
      </c>
    </row>
    <row r="1360" spans="1:8" hidden="1" x14ac:dyDescent="0.35">
      <c r="A1360" s="57" t="s">
        <v>2540</v>
      </c>
      <c r="B1360" s="57" t="s">
        <v>2526</v>
      </c>
      <c r="C1360" s="57" t="s">
        <v>2468</v>
      </c>
      <c r="D1360" s="68">
        <v>19287.219442360059</v>
      </c>
      <c r="E1360" s="57" t="s">
        <v>2433</v>
      </c>
      <c r="F1360" s="62" t="str">
        <f>INDEX('Crosswalk Particulates'!$B:$B,MATCH('2017 EPA Data'!A1360,'Crosswalk Particulates'!$A:$A,0))</f>
        <v>industry-fuel-oil</v>
      </c>
      <c r="G1360" s="66" t="str">
        <f>INDEX('Crosswalk Particulates'!$E:$E,MATCH('2017 EPA Data'!$B1360,'Crosswalk Particulates'!$D:$D,0))</f>
        <v>SOx</v>
      </c>
      <c r="H1360" s="78">
        <f t="shared" si="21"/>
        <v>17497091963.567474</v>
      </c>
    </row>
    <row r="1361" spans="1:8" hidden="1" x14ac:dyDescent="0.35">
      <c r="A1361" s="57" t="s">
        <v>2512</v>
      </c>
      <c r="B1361" s="57" t="s">
        <v>2467</v>
      </c>
      <c r="C1361" s="57" t="s">
        <v>2468</v>
      </c>
      <c r="D1361" s="68">
        <v>19171.122161135929</v>
      </c>
      <c r="E1361" s="57" t="s">
        <v>2433</v>
      </c>
      <c r="F1361" s="62" t="str">
        <f>INDEX('Crosswalk Particulates'!$B:$B,MATCH('2017 EPA Data'!A1361,'Crosswalk Particulates'!$A:$A,0))</f>
        <v>Commercial Buildings Sector</v>
      </c>
      <c r="G1361" s="66" t="str">
        <f>INDEX('Crosswalk Particulates'!$E:$E,MATCH('2017 EPA Data'!$B1361,'Crosswalk Particulates'!$D:$D,0))</f>
        <v>VOC</v>
      </c>
      <c r="H1361" s="78">
        <f t="shared" si="21"/>
        <v>17391770156.431431</v>
      </c>
    </row>
    <row r="1362" spans="1:8" hidden="1" x14ac:dyDescent="0.35">
      <c r="A1362" s="57" t="s">
        <v>2576</v>
      </c>
      <c r="B1362" s="57" t="s">
        <v>2515</v>
      </c>
      <c r="C1362" s="57" t="s">
        <v>2428</v>
      </c>
      <c r="D1362" s="68">
        <v>19155.217400363137</v>
      </c>
      <c r="E1362" s="57" t="s">
        <v>2429</v>
      </c>
      <c r="F1362" s="62" t="str">
        <f>INDEX('Crosswalk Particulates'!$B:$B,MATCH('2017 EPA Data'!A1362,'Crosswalk Particulates'!$A:$A,0))</f>
        <v>Commercial Buildings Sector</v>
      </c>
      <c r="G1362" s="66">
        <f>INDEX('Crosswalk Particulates'!$E:$E,MATCH('2017 EPA Data'!$B1362,'Crosswalk Particulates'!$D:$D,0))</f>
        <v>0</v>
      </c>
      <c r="H1362" s="78">
        <f t="shared" si="21"/>
        <v>0</v>
      </c>
    </row>
    <row r="1363" spans="1:8" hidden="1" x14ac:dyDescent="0.35">
      <c r="A1363" s="57" t="s">
        <v>2495</v>
      </c>
      <c r="B1363" s="57" t="s">
        <v>2471</v>
      </c>
      <c r="C1363" s="57" t="s">
        <v>2468</v>
      </c>
      <c r="D1363" s="68">
        <v>19113.7986733</v>
      </c>
      <c r="E1363" s="57" t="s">
        <v>2433</v>
      </c>
      <c r="F1363" s="62" t="str">
        <f>INDEX('Crosswalk Particulates'!$B:$B,MATCH('2017 EPA Data'!A1363,'Crosswalk Particulates'!$A:$A,0))</f>
        <v>Electricity Sector</v>
      </c>
      <c r="G1363" s="66" t="str">
        <f>INDEX('Crosswalk Particulates'!$E:$E,MATCH('2017 EPA Data'!$B1363,'Crosswalk Particulates'!$D:$D,0))</f>
        <v>CO</v>
      </c>
      <c r="H1363" s="78">
        <f t="shared" si="21"/>
        <v>17339767101.178436</v>
      </c>
    </row>
    <row r="1364" spans="1:8" hidden="1" x14ac:dyDescent="0.35">
      <c r="A1364" s="57" t="s">
        <v>2470</v>
      </c>
      <c r="B1364" s="57" t="s">
        <v>2626</v>
      </c>
      <c r="C1364" s="57" t="s">
        <v>2428</v>
      </c>
      <c r="D1364" s="68">
        <v>18996.904709999999</v>
      </c>
      <c r="E1364" s="57" t="s">
        <v>2429</v>
      </c>
      <c r="F1364" s="62" t="str">
        <f>INDEX('Crosswalk Particulates'!$B:$B,MATCH('2017 EPA Data'!A1364,'Crosswalk Particulates'!$A:$A,0))</f>
        <v>process-waste-industry</v>
      </c>
      <c r="G1364" s="66">
        <f>INDEX('Crosswalk Particulates'!$E:$E,MATCH('2017 EPA Data'!$B1364,'Crosswalk Particulates'!$D:$D,0))</f>
        <v>0</v>
      </c>
      <c r="H1364" s="78">
        <f t="shared" si="21"/>
        <v>0</v>
      </c>
    </row>
    <row r="1365" spans="1:8" hidden="1" x14ac:dyDescent="0.35">
      <c r="A1365" s="57" t="s">
        <v>2449</v>
      </c>
      <c r="B1365" s="57" t="s">
        <v>2552</v>
      </c>
      <c r="C1365" s="57" t="s">
        <v>2428</v>
      </c>
      <c r="D1365" s="68">
        <v>18862.92777522</v>
      </c>
      <c r="E1365" s="57" t="s">
        <v>2429</v>
      </c>
      <c r="F1365" s="62" t="str">
        <f>INDEX('Crosswalk Particulates'!$B:$B,MATCH('2017 EPA Data'!A1365,'Crosswalk Particulates'!$A:$A,0))</f>
        <v>process-other-industry</v>
      </c>
      <c r="G1365" s="66">
        <f>INDEX('Crosswalk Particulates'!$E:$E,MATCH('2017 EPA Data'!$B1365,'Crosswalk Particulates'!$D:$D,0))</f>
        <v>0</v>
      </c>
      <c r="H1365" s="78">
        <f t="shared" si="21"/>
        <v>0</v>
      </c>
    </row>
    <row r="1366" spans="1:8" hidden="1" x14ac:dyDescent="0.35">
      <c r="A1366" s="57" t="s">
        <v>2460</v>
      </c>
      <c r="B1366" s="57" t="s">
        <v>2627</v>
      </c>
      <c r="D1366" s="68">
        <v>18821.906670078304</v>
      </c>
      <c r="E1366" s="57" t="s">
        <v>2433</v>
      </c>
      <c r="F1366" s="62" t="str">
        <f>INDEX('Crosswalk Particulates'!$B:$B,MATCH('2017 EPA Data'!A1366,'Crosswalk Particulates'!$A:$A,0))</f>
        <v>Residential Buildings Sector</v>
      </c>
      <c r="G1366" s="66" t="str">
        <f>INDEX('Crosswalk Particulates'!$E:$E,MATCH('2017 EPA Data'!$B1366,'Crosswalk Particulates'!$D:$D,0))</f>
        <v>BC</v>
      </c>
      <c r="H1366" s="78">
        <f t="shared" si="21"/>
        <v>17074966815.213781</v>
      </c>
    </row>
    <row r="1367" spans="1:8" hidden="1" x14ac:dyDescent="0.35">
      <c r="A1367" s="57" t="s">
        <v>2470</v>
      </c>
      <c r="B1367" s="57" t="s">
        <v>2490</v>
      </c>
      <c r="C1367" s="57" t="s">
        <v>2428</v>
      </c>
      <c r="D1367" s="68">
        <v>18813.335155100001</v>
      </c>
      <c r="E1367" s="57" t="s">
        <v>2429</v>
      </c>
      <c r="F1367" s="62" t="str">
        <f>INDEX('Crosswalk Particulates'!$B:$B,MATCH('2017 EPA Data'!A1367,'Crosswalk Particulates'!$A:$A,0))</f>
        <v>process-waste-industry</v>
      </c>
      <c r="G1367" s="66">
        <f>INDEX('Crosswalk Particulates'!$E:$E,MATCH('2017 EPA Data'!$B1367,'Crosswalk Particulates'!$D:$D,0))</f>
        <v>0</v>
      </c>
      <c r="H1367" s="78">
        <f t="shared" si="21"/>
        <v>0</v>
      </c>
    </row>
    <row r="1368" spans="1:8" hidden="1" x14ac:dyDescent="0.35">
      <c r="A1368" s="57" t="s">
        <v>2540</v>
      </c>
      <c r="B1368" s="57" t="s">
        <v>2448</v>
      </c>
      <c r="C1368" s="57" t="s">
        <v>2428</v>
      </c>
      <c r="D1368" s="68">
        <v>18735.529137736976</v>
      </c>
      <c r="E1368" s="57" t="s">
        <v>2429</v>
      </c>
      <c r="F1368" s="62" t="str">
        <f>INDEX('Crosswalk Particulates'!$B:$B,MATCH('2017 EPA Data'!A1368,'Crosswalk Particulates'!$A:$A,0))</f>
        <v>industry-fuel-oil</v>
      </c>
      <c r="G1368" s="66">
        <f>INDEX('Crosswalk Particulates'!$E:$E,MATCH('2017 EPA Data'!$B1368,'Crosswalk Particulates'!$D:$D,0))</f>
        <v>0</v>
      </c>
      <c r="H1368" s="78">
        <f t="shared" si="21"/>
        <v>0</v>
      </c>
    </row>
    <row r="1369" spans="1:8" hidden="1" x14ac:dyDescent="0.35">
      <c r="A1369" s="57" t="s">
        <v>2489</v>
      </c>
      <c r="B1369" s="57" t="s">
        <v>2645</v>
      </c>
      <c r="C1369" s="57" t="s">
        <v>2428</v>
      </c>
      <c r="D1369" s="68">
        <v>18691.394902</v>
      </c>
      <c r="E1369" s="57" t="s">
        <v>2429</v>
      </c>
      <c r="F1369" s="62" t="str">
        <f>INDEX('Crosswalk Particulates'!$B:$B,MATCH('2017 EPA Data'!A1369,'Crosswalk Particulates'!$A:$A,0))</f>
        <v>process-chemicals-industry</v>
      </c>
      <c r="G1369" s="66">
        <f>INDEX('Crosswalk Particulates'!$E:$E,MATCH('2017 EPA Data'!$B1369,'Crosswalk Particulates'!$D:$D,0))</f>
        <v>0</v>
      </c>
      <c r="H1369" s="78">
        <f t="shared" si="21"/>
        <v>0</v>
      </c>
    </row>
    <row r="1370" spans="1:8" hidden="1" x14ac:dyDescent="0.35">
      <c r="A1370" s="57" t="s">
        <v>2513</v>
      </c>
      <c r="B1370" s="57" t="s">
        <v>2448</v>
      </c>
      <c r="C1370" s="57" t="s">
        <v>2428</v>
      </c>
      <c r="D1370" s="68">
        <v>18671.104768354999</v>
      </c>
      <c r="E1370" s="57" t="s">
        <v>2429</v>
      </c>
      <c r="F1370" s="62" t="str">
        <f>INDEX('Crosswalk Particulates'!$B:$B,MATCH('2017 EPA Data'!A1370,'Crosswalk Particulates'!$A:$A,0))</f>
        <v>process-other-industry</v>
      </c>
      <c r="G1370" s="66">
        <f>INDEX('Crosswalk Particulates'!$E:$E,MATCH('2017 EPA Data'!$B1370,'Crosswalk Particulates'!$D:$D,0))</f>
        <v>0</v>
      </c>
      <c r="H1370" s="78">
        <f t="shared" si="21"/>
        <v>0</v>
      </c>
    </row>
    <row r="1371" spans="1:8" hidden="1" x14ac:dyDescent="0.35">
      <c r="A1371" s="57" t="s">
        <v>2513</v>
      </c>
      <c r="B1371" s="57" t="s">
        <v>2631</v>
      </c>
      <c r="C1371" s="57" t="s">
        <v>2428</v>
      </c>
      <c r="D1371" s="68">
        <v>18664.563147127999</v>
      </c>
      <c r="E1371" s="57" t="s">
        <v>2429</v>
      </c>
      <c r="F1371" s="62" t="str">
        <f>INDEX('Crosswalk Particulates'!$B:$B,MATCH('2017 EPA Data'!A1371,'Crosswalk Particulates'!$A:$A,0))</f>
        <v>process-other-industry</v>
      </c>
      <c r="G1371" s="66">
        <f>INDEX('Crosswalk Particulates'!$E:$E,MATCH('2017 EPA Data'!$B1371,'Crosswalk Particulates'!$D:$D,0))</f>
        <v>0</v>
      </c>
      <c r="H1371" s="78">
        <f t="shared" si="21"/>
        <v>0</v>
      </c>
    </row>
    <row r="1372" spans="1:8" hidden="1" x14ac:dyDescent="0.35">
      <c r="A1372" s="57" t="s">
        <v>2497</v>
      </c>
      <c r="B1372" s="57" t="s">
        <v>2579</v>
      </c>
      <c r="C1372" s="57" t="s">
        <v>2428</v>
      </c>
      <c r="D1372" s="68">
        <v>18652.335676839881</v>
      </c>
      <c r="E1372" s="57" t="s">
        <v>2429</v>
      </c>
      <c r="F1372" s="62" t="str">
        <f>INDEX('Crosswalk Particulates'!$B:$B,MATCH('2017 EPA Data'!A1372,'Crosswalk Particulates'!$A:$A,0))</f>
        <v>process-other-industry</v>
      </c>
      <c r="G1372" s="66">
        <f>INDEX('Crosswalk Particulates'!$E:$E,MATCH('2017 EPA Data'!$B1372,'Crosswalk Particulates'!$D:$D,0))</f>
        <v>0</v>
      </c>
      <c r="H1372" s="78">
        <f t="shared" si="21"/>
        <v>0</v>
      </c>
    </row>
    <row r="1373" spans="1:8" hidden="1" x14ac:dyDescent="0.35">
      <c r="A1373" s="57" t="s">
        <v>2489</v>
      </c>
      <c r="B1373" s="57" t="s">
        <v>2626</v>
      </c>
      <c r="C1373" s="57" t="s">
        <v>2428</v>
      </c>
      <c r="D1373" s="68">
        <v>18641.071001659999</v>
      </c>
      <c r="E1373" s="57" t="s">
        <v>2429</v>
      </c>
      <c r="F1373" s="62" t="str">
        <f>INDEX('Crosswalk Particulates'!$B:$B,MATCH('2017 EPA Data'!A1373,'Crosswalk Particulates'!$A:$A,0))</f>
        <v>process-chemicals-industry</v>
      </c>
      <c r="G1373" s="66">
        <f>INDEX('Crosswalk Particulates'!$E:$E,MATCH('2017 EPA Data'!$B1373,'Crosswalk Particulates'!$D:$D,0))</f>
        <v>0</v>
      </c>
      <c r="H1373" s="78">
        <f t="shared" si="21"/>
        <v>0</v>
      </c>
    </row>
    <row r="1374" spans="1:8" hidden="1" x14ac:dyDescent="0.35">
      <c r="A1374" s="57" t="s">
        <v>2452</v>
      </c>
      <c r="B1374" s="57" t="s">
        <v>2531</v>
      </c>
      <c r="C1374" s="57" t="s">
        <v>2428</v>
      </c>
      <c r="D1374" s="68">
        <v>18560.373910364211</v>
      </c>
      <c r="E1374" s="57" t="s">
        <v>2429</v>
      </c>
      <c r="F1374" s="62" t="str">
        <f>INDEX('Crosswalk Particulates'!$B:$B,MATCH('2017 EPA Data'!A1374,'Crosswalk Particulates'!$A:$A,0))</f>
        <v>Transportation Sector</v>
      </c>
      <c r="G1374" s="66">
        <f>INDEX('Crosswalk Particulates'!$E:$E,MATCH('2017 EPA Data'!$B1374,'Crosswalk Particulates'!$D:$D,0))</f>
        <v>0</v>
      </c>
      <c r="H1374" s="78">
        <f t="shared" si="21"/>
        <v>0</v>
      </c>
    </row>
    <row r="1375" spans="1:8" hidden="1" x14ac:dyDescent="0.35">
      <c r="A1375" s="57" t="s">
        <v>2430</v>
      </c>
      <c r="B1375" s="57" t="s">
        <v>2629</v>
      </c>
      <c r="C1375" s="57" t="s">
        <v>2428</v>
      </c>
      <c r="D1375" s="68">
        <v>18527.997680002001</v>
      </c>
      <c r="E1375" s="57" t="s">
        <v>2429</v>
      </c>
      <c r="F1375" s="62" t="str">
        <f>INDEX('Crosswalk Particulates'!$B:$B,MATCH('2017 EPA Data'!A1375,'Crosswalk Particulates'!$A:$A,0))</f>
        <v>process-other-industry</v>
      </c>
      <c r="G1375" s="66">
        <f>INDEX('Crosswalk Particulates'!$E:$E,MATCH('2017 EPA Data'!$B1375,'Crosswalk Particulates'!$D:$D,0))</f>
        <v>0</v>
      </c>
      <c r="H1375" s="78">
        <f t="shared" si="21"/>
        <v>0</v>
      </c>
    </row>
    <row r="1376" spans="1:8" hidden="1" x14ac:dyDescent="0.35">
      <c r="A1376" s="57" t="s">
        <v>2511</v>
      </c>
      <c r="B1376" s="57" t="s">
        <v>2484</v>
      </c>
      <c r="C1376" s="57" t="s">
        <v>2428</v>
      </c>
      <c r="D1376" s="68">
        <v>18370.11947967378</v>
      </c>
      <c r="E1376" s="57" t="s">
        <v>2429</v>
      </c>
      <c r="F1376" s="62" t="str">
        <f>INDEX('Crosswalk Particulates'!$B:$B,MATCH('2017 EPA Data'!A1376,'Crosswalk Particulates'!$A:$A,0))</f>
        <v>industry-fuel-biomass</v>
      </c>
      <c r="G1376" s="66">
        <f>INDEX('Crosswalk Particulates'!$E:$E,MATCH('2017 EPA Data'!$B1376,'Crosswalk Particulates'!$D:$D,0))</f>
        <v>0</v>
      </c>
      <c r="H1376" s="78">
        <f t="shared" si="21"/>
        <v>0</v>
      </c>
    </row>
    <row r="1377" spans="1:8" hidden="1" x14ac:dyDescent="0.35">
      <c r="A1377" s="57" t="s">
        <v>2511</v>
      </c>
      <c r="B1377" s="57" t="s">
        <v>2581</v>
      </c>
      <c r="C1377" s="57" t="s">
        <v>2428</v>
      </c>
      <c r="D1377" s="68">
        <v>18333.286508571266</v>
      </c>
      <c r="E1377" s="57" t="s">
        <v>2429</v>
      </c>
      <c r="F1377" s="62" t="str">
        <f>INDEX('Crosswalk Particulates'!$B:$B,MATCH('2017 EPA Data'!A1377,'Crosswalk Particulates'!$A:$A,0))</f>
        <v>industry-fuel-biomass</v>
      </c>
      <c r="G1377" s="66">
        <f>INDEX('Crosswalk Particulates'!$E:$E,MATCH('2017 EPA Data'!$B1377,'Crosswalk Particulates'!$D:$D,0))</f>
        <v>0</v>
      </c>
      <c r="H1377" s="78">
        <f t="shared" si="21"/>
        <v>0</v>
      </c>
    </row>
    <row r="1378" spans="1:8" hidden="1" x14ac:dyDescent="0.35">
      <c r="A1378" s="57" t="s">
        <v>2530</v>
      </c>
      <c r="B1378" s="57" t="s">
        <v>2541</v>
      </c>
      <c r="D1378" s="68">
        <v>18139.428940726637</v>
      </c>
      <c r="E1378" s="57" t="s">
        <v>2433</v>
      </c>
      <c r="F1378" s="62" t="str">
        <f>INDEX('Crosswalk Particulates'!$B:$B,MATCH('2017 EPA Data'!A1378,'Crosswalk Particulates'!$A:$A,0))</f>
        <v>process-iron and steel-industry</v>
      </c>
      <c r="G1378" s="66">
        <f>INDEX('Crosswalk Particulates'!$E:$E,MATCH('2017 EPA Data'!$B1378,'Crosswalk Particulates'!$D:$D,0))</f>
        <v>0</v>
      </c>
      <c r="H1378" s="78">
        <f t="shared" si="21"/>
        <v>16455832697.450481</v>
      </c>
    </row>
    <row r="1379" spans="1:8" hidden="1" x14ac:dyDescent="0.35">
      <c r="A1379" s="57" t="s">
        <v>2466</v>
      </c>
      <c r="B1379" s="57" t="s">
        <v>2550</v>
      </c>
      <c r="C1379" s="57" t="s">
        <v>2428</v>
      </c>
      <c r="D1379" s="68">
        <v>18134.592000000001</v>
      </c>
      <c r="E1379" s="57" t="s">
        <v>2429</v>
      </c>
      <c r="F1379" s="62" t="str">
        <f>INDEX('Crosswalk Particulates'!$B:$B,MATCH('2017 EPA Data'!A1379,'Crosswalk Particulates'!$A:$A,0))</f>
        <v>process-other-industry</v>
      </c>
      <c r="G1379" s="66">
        <f>INDEX('Crosswalk Particulates'!$E:$E,MATCH('2017 EPA Data'!$B1379,'Crosswalk Particulates'!$D:$D,0))</f>
        <v>0</v>
      </c>
      <c r="H1379" s="78">
        <f t="shared" si="21"/>
        <v>0</v>
      </c>
    </row>
    <row r="1380" spans="1:8" hidden="1" x14ac:dyDescent="0.35">
      <c r="A1380" s="57" t="s">
        <v>2445</v>
      </c>
      <c r="B1380" s="57" t="s">
        <v>2532</v>
      </c>
      <c r="C1380" s="57" t="s">
        <v>2428</v>
      </c>
      <c r="D1380" s="68">
        <v>18116.283455469209</v>
      </c>
      <c r="E1380" s="57" t="s">
        <v>2429</v>
      </c>
      <c r="F1380" s="62" t="str">
        <f>INDEX('Crosswalk Particulates'!$B:$B,MATCH('2017 EPA Data'!A1380,'Crosswalk Particulates'!$A:$A,0))</f>
        <v>Other-EPA</v>
      </c>
      <c r="G1380" s="66">
        <f>INDEX('Crosswalk Particulates'!$E:$E,MATCH('2017 EPA Data'!$B1380,'Crosswalk Particulates'!$D:$D,0))</f>
        <v>0</v>
      </c>
      <c r="H1380" s="78">
        <f t="shared" si="21"/>
        <v>0</v>
      </c>
    </row>
    <row r="1381" spans="1:8" hidden="1" x14ac:dyDescent="0.35">
      <c r="A1381" s="57" t="s">
        <v>2489</v>
      </c>
      <c r="B1381" s="57" t="s">
        <v>2601</v>
      </c>
      <c r="C1381" s="57" t="s">
        <v>2428</v>
      </c>
      <c r="D1381" s="68">
        <v>18116.135046225631</v>
      </c>
      <c r="E1381" s="57" t="s">
        <v>2429</v>
      </c>
      <c r="F1381" s="62" t="str">
        <f>INDEX('Crosswalk Particulates'!$B:$B,MATCH('2017 EPA Data'!A1381,'Crosswalk Particulates'!$A:$A,0))</f>
        <v>process-chemicals-industry</v>
      </c>
      <c r="G1381" s="66">
        <f>INDEX('Crosswalk Particulates'!$E:$E,MATCH('2017 EPA Data'!$B1381,'Crosswalk Particulates'!$D:$D,0))</f>
        <v>0</v>
      </c>
      <c r="H1381" s="78">
        <f t="shared" si="21"/>
        <v>0</v>
      </c>
    </row>
    <row r="1382" spans="1:8" hidden="1" x14ac:dyDescent="0.35">
      <c r="A1382" s="57" t="s">
        <v>2566</v>
      </c>
      <c r="B1382" s="57" t="s">
        <v>2436</v>
      </c>
      <c r="C1382" s="57" t="s">
        <v>2428</v>
      </c>
      <c r="D1382" s="68">
        <v>18113.972607899999</v>
      </c>
      <c r="E1382" s="57" t="s">
        <v>2429</v>
      </c>
      <c r="F1382" s="62" t="str">
        <f>INDEX('Crosswalk Particulates'!$B:$B,MATCH('2017 EPA Data'!A1382,'Crosswalk Particulates'!$A:$A,0))</f>
        <v>Commercial Buildings Sector</v>
      </c>
      <c r="G1382" s="66">
        <f>INDEX('Crosswalk Particulates'!$E:$E,MATCH('2017 EPA Data'!$B1382,'Crosswalk Particulates'!$D:$D,0))</f>
        <v>0</v>
      </c>
      <c r="H1382" s="78">
        <f t="shared" si="21"/>
        <v>0</v>
      </c>
    </row>
    <row r="1383" spans="1:8" hidden="1" x14ac:dyDescent="0.35">
      <c r="A1383" s="57" t="s">
        <v>2464</v>
      </c>
      <c r="B1383" s="57" t="s">
        <v>2628</v>
      </c>
      <c r="C1383" s="57" t="s">
        <v>2428</v>
      </c>
      <c r="D1383" s="68">
        <v>18029.200140000001</v>
      </c>
      <c r="E1383" s="57" t="s">
        <v>2429</v>
      </c>
      <c r="F1383" s="62" t="str">
        <f>INDEX('Crosswalk Particulates'!$B:$B,MATCH('2017 EPA Data'!A1383,'Crosswalk Particulates'!$A:$A,0))</f>
        <v>process-other-industry</v>
      </c>
      <c r="G1383" s="66">
        <f>INDEX('Crosswalk Particulates'!$E:$E,MATCH('2017 EPA Data'!$B1383,'Crosswalk Particulates'!$D:$D,0))</f>
        <v>0</v>
      </c>
      <c r="H1383" s="78">
        <f t="shared" si="21"/>
        <v>0</v>
      </c>
    </row>
    <row r="1384" spans="1:8" hidden="1" x14ac:dyDescent="0.35">
      <c r="A1384" s="57" t="s">
        <v>2458</v>
      </c>
      <c r="B1384" s="57" t="s">
        <v>2605</v>
      </c>
      <c r="C1384" s="57" t="s">
        <v>2428</v>
      </c>
      <c r="D1384" s="68">
        <v>18012.992512331501</v>
      </c>
      <c r="E1384" s="57" t="s">
        <v>2429</v>
      </c>
      <c r="F1384" s="62" t="str">
        <f>INDEX('Crosswalk Particulates'!$B:$B,MATCH('2017 EPA Data'!A1384,'Crosswalk Particulates'!$A:$A,0))</f>
        <v>process-other-industry</v>
      </c>
      <c r="G1384" s="66">
        <f>INDEX('Crosswalk Particulates'!$E:$E,MATCH('2017 EPA Data'!$B1384,'Crosswalk Particulates'!$D:$D,0))</f>
        <v>0</v>
      </c>
      <c r="H1384" s="78">
        <f t="shared" si="21"/>
        <v>0</v>
      </c>
    </row>
    <row r="1385" spans="1:8" hidden="1" x14ac:dyDescent="0.35">
      <c r="A1385" s="57" t="s">
        <v>2456</v>
      </c>
      <c r="B1385" s="57" t="s">
        <v>2548</v>
      </c>
      <c r="C1385" s="57" t="s">
        <v>2428</v>
      </c>
      <c r="D1385" s="68">
        <v>17994.678932418708</v>
      </c>
      <c r="E1385" s="57" t="s">
        <v>2429</v>
      </c>
      <c r="F1385" s="62" t="str">
        <f>INDEX('Crosswalk Particulates'!$B:$B,MATCH('2017 EPA Data'!A1385,'Crosswalk Particulates'!$A:$A,0))</f>
        <v>Transportation Sector</v>
      </c>
      <c r="G1385" s="66">
        <f>INDEX('Crosswalk Particulates'!$E:$E,MATCH('2017 EPA Data'!$B1385,'Crosswalk Particulates'!$D:$D,0))</f>
        <v>0</v>
      </c>
      <c r="H1385" s="78">
        <f t="shared" si="21"/>
        <v>0</v>
      </c>
    </row>
    <row r="1386" spans="1:8" hidden="1" x14ac:dyDescent="0.35">
      <c r="A1386" s="57" t="s">
        <v>2496</v>
      </c>
      <c r="B1386" s="57" t="s">
        <v>2501</v>
      </c>
      <c r="C1386" s="57" t="s">
        <v>2468</v>
      </c>
      <c r="D1386" s="68">
        <v>17979.449282770151</v>
      </c>
      <c r="E1386" s="57" t="s">
        <v>2433</v>
      </c>
      <c r="F1386" s="62" t="str">
        <f>INDEX('Crosswalk Particulates'!$B:$B,MATCH('2017 EPA Data'!A1386,'Crosswalk Particulates'!$A:$A,0))</f>
        <v>process-other-industry</v>
      </c>
      <c r="G1386" s="66" t="str">
        <f>INDEX('Crosswalk Particulates'!$E:$E,MATCH('2017 EPA Data'!$B1386,'Crosswalk Particulates'!$D:$D,0))</f>
        <v>PM10</v>
      </c>
      <c r="H1386" s="78">
        <f t="shared" si="21"/>
        <v>16310701420.444479</v>
      </c>
    </row>
    <row r="1387" spans="1:8" hidden="1" x14ac:dyDescent="0.35">
      <c r="A1387" s="57" t="s">
        <v>2434</v>
      </c>
      <c r="B1387" s="57" t="s">
        <v>2541</v>
      </c>
      <c r="D1387" s="68">
        <v>17899.263770316957</v>
      </c>
      <c r="E1387" s="57" t="s">
        <v>2433</v>
      </c>
      <c r="F1387" s="62" t="str">
        <f>INDEX('Crosswalk Particulates'!$B:$B,MATCH('2017 EPA Data'!A1387,'Crosswalk Particulates'!$A:$A,0))</f>
        <v>Transportation Sector</v>
      </c>
      <c r="G1387" s="66">
        <f>INDEX('Crosswalk Particulates'!$E:$E,MATCH('2017 EPA Data'!$B1387,'Crosswalk Particulates'!$D:$D,0))</f>
        <v>0</v>
      </c>
      <c r="H1387" s="78">
        <f t="shared" si="21"/>
        <v>16237958260.668015</v>
      </c>
    </row>
    <row r="1388" spans="1:8" hidden="1" x14ac:dyDescent="0.35">
      <c r="A1388" s="57" t="s">
        <v>2519</v>
      </c>
      <c r="B1388" s="57" t="s">
        <v>2526</v>
      </c>
      <c r="C1388" s="57" t="s">
        <v>2468</v>
      </c>
      <c r="D1388" s="68">
        <v>17837.920854336258</v>
      </c>
      <c r="E1388" s="57" t="s">
        <v>2433</v>
      </c>
      <c r="F1388" s="62" t="str">
        <f>INDEX('Crosswalk Particulates'!$B:$B,MATCH('2017 EPA Data'!A1388,'Crosswalk Particulates'!$A:$A,0))</f>
        <v>Electricity Sector</v>
      </c>
      <c r="G1388" s="66" t="str">
        <f>INDEX('Crosswalk Particulates'!$E:$E,MATCH('2017 EPA Data'!$B1388,'Crosswalk Particulates'!$D:$D,0))</f>
        <v>SOx</v>
      </c>
      <c r="H1388" s="78">
        <f t="shared" si="21"/>
        <v>16182308837.202112</v>
      </c>
    </row>
    <row r="1389" spans="1:8" hidden="1" x14ac:dyDescent="0.35">
      <c r="A1389" s="57" t="s">
        <v>2430</v>
      </c>
      <c r="B1389" s="57" t="s">
        <v>2631</v>
      </c>
      <c r="C1389" s="57" t="s">
        <v>2428</v>
      </c>
      <c r="D1389" s="68">
        <v>17830.069628875426</v>
      </c>
      <c r="E1389" s="57" t="s">
        <v>2429</v>
      </c>
      <c r="F1389" s="62" t="str">
        <f>INDEX('Crosswalk Particulates'!$B:$B,MATCH('2017 EPA Data'!A1389,'Crosswalk Particulates'!$A:$A,0))</f>
        <v>process-other-industry</v>
      </c>
      <c r="G1389" s="66">
        <f>INDEX('Crosswalk Particulates'!$E:$E,MATCH('2017 EPA Data'!$B1389,'Crosswalk Particulates'!$D:$D,0))</f>
        <v>0</v>
      </c>
      <c r="H1389" s="78">
        <f t="shared" si="21"/>
        <v>0</v>
      </c>
    </row>
    <row r="1390" spans="1:8" hidden="1" x14ac:dyDescent="0.35">
      <c r="A1390" s="57" t="s">
        <v>2470</v>
      </c>
      <c r="B1390" s="57" t="s">
        <v>2640</v>
      </c>
      <c r="C1390" s="57" t="s">
        <v>2428</v>
      </c>
      <c r="D1390" s="68">
        <v>17822.541628436833</v>
      </c>
      <c r="E1390" s="57" t="s">
        <v>2429</v>
      </c>
      <c r="F1390" s="62" t="str">
        <f>INDEX('Crosswalk Particulates'!$B:$B,MATCH('2017 EPA Data'!A1390,'Crosswalk Particulates'!$A:$A,0))</f>
        <v>process-waste-industry</v>
      </c>
      <c r="G1390" s="66">
        <f>INDEX('Crosswalk Particulates'!$E:$E,MATCH('2017 EPA Data'!$B1390,'Crosswalk Particulates'!$D:$D,0))</f>
        <v>0</v>
      </c>
      <c r="H1390" s="78">
        <f t="shared" si="21"/>
        <v>0</v>
      </c>
    </row>
    <row r="1391" spans="1:8" hidden="1" x14ac:dyDescent="0.35">
      <c r="A1391" s="57" t="s">
        <v>2495</v>
      </c>
      <c r="B1391" s="57" t="s">
        <v>2583</v>
      </c>
      <c r="C1391" s="57" t="s">
        <v>2428</v>
      </c>
      <c r="D1391" s="68">
        <v>17821.717000000001</v>
      </c>
      <c r="E1391" s="57" t="s">
        <v>2429</v>
      </c>
      <c r="F1391" s="62" t="str">
        <f>INDEX('Crosswalk Particulates'!$B:$B,MATCH('2017 EPA Data'!A1391,'Crosswalk Particulates'!$A:$A,0))</f>
        <v>Electricity Sector</v>
      </c>
      <c r="G1391" s="66">
        <f>INDEX('Crosswalk Particulates'!$E:$E,MATCH('2017 EPA Data'!$B1391,'Crosswalk Particulates'!$D:$D,0))</f>
        <v>0</v>
      </c>
      <c r="H1391" s="78">
        <f t="shared" si="21"/>
        <v>0</v>
      </c>
    </row>
    <row r="1392" spans="1:8" hidden="1" x14ac:dyDescent="0.35">
      <c r="A1392" s="57" t="s">
        <v>2462</v>
      </c>
      <c r="B1392" s="57" t="s">
        <v>2570</v>
      </c>
      <c r="C1392" s="57" t="s">
        <v>2428</v>
      </c>
      <c r="D1392" s="68">
        <v>17748.635340639485</v>
      </c>
      <c r="E1392" s="57" t="s">
        <v>2429</v>
      </c>
      <c r="F1392" s="62" t="str">
        <f>INDEX('Crosswalk Particulates'!$B:$B,MATCH('2017 EPA Data'!A1392,'Crosswalk Particulates'!$A:$A,0))</f>
        <v>industry-fuel-natural gas</v>
      </c>
      <c r="G1392" s="66">
        <f>INDEX('Crosswalk Particulates'!$E:$E,MATCH('2017 EPA Data'!$B1392,'Crosswalk Particulates'!$D:$D,0))</f>
        <v>0</v>
      </c>
      <c r="H1392" s="78">
        <f t="shared" si="21"/>
        <v>0</v>
      </c>
    </row>
    <row r="1393" spans="1:8" hidden="1" x14ac:dyDescent="0.35">
      <c r="A1393" s="57" t="s">
        <v>2470</v>
      </c>
      <c r="B1393" s="57" t="s">
        <v>2536</v>
      </c>
      <c r="C1393" s="57" t="s">
        <v>2428</v>
      </c>
      <c r="D1393" s="68">
        <v>17529.174867976468</v>
      </c>
      <c r="E1393" s="57" t="s">
        <v>2429</v>
      </c>
      <c r="F1393" s="62" t="str">
        <f>INDEX('Crosswalk Particulates'!$B:$B,MATCH('2017 EPA Data'!A1393,'Crosswalk Particulates'!$A:$A,0))</f>
        <v>process-waste-industry</v>
      </c>
      <c r="G1393" s="66">
        <f>INDEX('Crosswalk Particulates'!$E:$E,MATCH('2017 EPA Data'!$B1393,'Crosswalk Particulates'!$D:$D,0))</f>
        <v>0</v>
      </c>
      <c r="H1393" s="78">
        <f t="shared" si="21"/>
        <v>0</v>
      </c>
    </row>
    <row r="1394" spans="1:8" hidden="1" x14ac:dyDescent="0.35">
      <c r="A1394" s="57" t="s">
        <v>2443</v>
      </c>
      <c r="B1394" s="57" t="s">
        <v>2545</v>
      </c>
      <c r="D1394" s="68">
        <v>17446.634435089516</v>
      </c>
      <c r="E1394" s="57" t="s">
        <v>2433</v>
      </c>
      <c r="F1394" s="62" t="str">
        <f>INDEX('Crosswalk Particulates'!$B:$B,MATCH('2017 EPA Data'!A1394,'Crosswalk Particulates'!$A:$A,0))</f>
        <v>Other-EPA</v>
      </c>
      <c r="G1394" s="66" t="str">
        <f>INDEX('Crosswalk Particulates'!$E:$E,MATCH('2017 EPA Data'!$B1394,'Crosswalk Particulates'!$D:$D,0))</f>
        <v>OC</v>
      </c>
      <c r="H1394" s="78">
        <f t="shared" si="21"/>
        <v>15827339346.544546</v>
      </c>
    </row>
    <row r="1395" spans="1:8" hidden="1" x14ac:dyDescent="0.35">
      <c r="A1395" s="57" t="s">
        <v>2511</v>
      </c>
      <c r="B1395" s="57" t="s">
        <v>2526</v>
      </c>
      <c r="C1395" s="57" t="s">
        <v>2468</v>
      </c>
      <c r="D1395" s="68">
        <v>17337.843983471808</v>
      </c>
      <c r="E1395" s="57" t="s">
        <v>2433</v>
      </c>
      <c r="F1395" s="62" t="str">
        <f>INDEX('Crosswalk Particulates'!$B:$B,MATCH('2017 EPA Data'!A1395,'Crosswalk Particulates'!$A:$A,0))</f>
        <v>industry-fuel-biomass</v>
      </c>
      <c r="G1395" s="66" t="str">
        <f>INDEX('Crosswalk Particulates'!$E:$E,MATCH('2017 EPA Data'!$B1395,'Crosswalk Particulates'!$D:$D,0))</f>
        <v>SOx</v>
      </c>
      <c r="H1395" s="78">
        <f t="shared" si="21"/>
        <v>15728646191.608358</v>
      </c>
    </row>
    <row r="1396" spans="1:8" hidden="1" x14ac:dyDescent="0.35">
      <c r="A1396" s="57" t="s">
        <v>2576</v>
      </c>
      <c r="B1396" s="57" t="s">
        <v>2448</v>
      </c>
      <c r="C1396" s="57" t="s">
        <v>2428</v>
      </c>
      <c r="D1396" s="68">
        <v>17321.373260014258</v>
      </c>
      <c r="E1396" s="57" t="s">
        <v>2429</v>
      </c>
      <c r="F1396" s="62" t="str">
        <f>INDEX('Crosswalk Particulates'!$B:$B,MATCH('2017 EPA Data'!A1396,'Crosswalk Particulates'!$A:$A,0))</f>
        <v>Commercial Buildings Sector</v>
      </c>
      <c r="G1396" s="66">
        <f>INDEX('Crosswalk Particulates'!$E:$E,MATCH('2017 EPA Data'!$B1396,'Crosswalk Particulates'!$D:$D,0))</f>
        <v>0</v>
      </c>
      <c r="H1396" s="78">
        <f t="shared" si="21"/>
        <v>0</v>
      </c>
    </row>
    <row r="1397" spans="1:8" hidden="1" x14ac:dyDescent="0.35">
      <c r="A1397" s="57" t="s">
        <v>2437</v>
      </c>
      <c r="B1397" s="57" t="s">
        <v>2646</v>
      </c>
      <c r="C1397" s="57" t="s">
        <v>2428</v>
      </c>
      <c r="D1397" s="68">
        <v>17294.553745438461</v>
      </c>
      <c r="E1397" s="57" t="s">
        <v>2429</v>
      </c>
      <c r="F1397" s="62" t="str">
        <f>INDEX('Crosswalk Particulates'!$B:$B,MATCH('2017 EPA Data'!A1397,'Crosswalk Particulates'!$A:$A,0))</f>
        <v>Other-EPA</v>
      </c>
      <c r="G1397" s="66">
        <f>INDEX('Crosswalk Particulates'!$E:$E,MATCH('2017 EPA Data'!$B1397,'Crosswalk Particulates'!$D:$D,0))</f>
        <v>0</v>
      </c>
      <c r="H1397" s="78">
        <f t="shared" si="21"/>
        <v>0</v>
      </c>
    </row>
    <row r="1398" spans="1:8" hidden="1" x14ac:dyDescent="0.35">
      <c r="A1398" s="57" t="s">
        <v>2507</v>
      </c>
      <c r="B1398" s="57" t="s">
        <v>2647</v>
      </c>
      <c r="C1398" s="57" t="s">
        <v>2428</v>
      </c>
      <c r="D1398" s="68">
        <v>17283</v>
      </c>
      <c r="E1398" s="57" t="s">
        <v>2429</v>
      </c>
      <c r="F1398" s="62" t="str">
        <f>INDEX('Crosswalk Particulates'!$B:$B,MATCH('2017 EPA Data'!A1398,'Crosswalk Particulates'!$A:$A,0))</f>
        <v>industry-fuel-coal</v>
      </c>
      <c r="G1398" s="66">
        <f>INDEX('Crosswalk Particulates'!$E:$E,MATCH('2017 EPA Data'!$B1398,'Crosswalk Particulates'!$D:$D,0))</f>
        <v>0</v>
      </c>
      <c r="H1398" s="78">
        <f t="shared" si="21"/>
        <v>0</v>
      </c>
    </row>
    <row r="1399" spans="1:8" hidden="1" x14ac:dyDescent="0.35">
      <c r="A1399" s="57" t="s">
        <v>2470</v>
      </c>
      <c r="B1399" s="57" t="s">
        <v>2590</v>
      </c>
      <c r="C1399" s="57" t="s">
        <v>2428</v>
      </c>
      <c r="D1399" s="68">
        <v>17281.056004743838</v>
      </c>
      <c r="E1399" s="57" t="s">
        <v>2429</v>
      </c>
      <c r="F1399" s="62" t="str">
        <f>INDEX('Crosswalk Particulates'!$B:$B,MATCH('2017 EPA Data'!A1399,'Crosswalk Particulates'!$A:$A,0))</f>
        <v>process-waste-industry</v>
      </c>
      <c r="G1399" s="66">
        <f>INDEX('Crosswalk Particulates'!$E:$E,MATCH('2017 EPA Data'!$B1399,'Crosswalk Particulates'!$D:$D,0))</f>
        <v>0</v>
      </c>
      <c r="H1399" s="78">
        <f t="shared" si="21"/>
        <v>0</v>
      </c>
    </row>
    <row r="1400" spans="1:8" hidden="1" x14ac:dyDescent="0.35">
      <c r="A1400" s="57" t="s">
        <v>2462</v>
      </c>
      <c r="B1400" s="57" t="s">
        <v>2490</v>
      </c>
      <c r="C1400" s="57" t="s">
        <v>2428</v>
      </c>
      <c r="D1400" s="68">
        <v>17242.5</v>
      </c>
      <c r="E1400" s="57" t="s">
        <v>2429</v>
      </c>
      <c r="F1400" s="62" t="str">
        <f>INDEX('Crosswalk Particulates'!$B:$B,MATCH('2017 EPA Data'!A1400,'Crosswalk Particulates'!$A:$A,0))</f>
        <v>industry-fuel-natural gas</v>
      </c>
      <c r="G1400" s="66">
        <f>INDEX('Crosswalk Particulates'!$E:$E,MATCH('2017 EPA Data'!$B1400,'Crosswalk Particulates'!$D:$D,0))</f>
        <v>0</v>
      </c>
      <c r="H1400" s="78">
        <f t="shared" si="21"/>
        <v>0</v>
      </c>
    </row>
    <row r="1401" spans="1:8" hidden="1" x14ac:dyDescent="0.35">
      <c r="A1401" s="57" t="s">
        <v>2489</v>
      </c>
      <c r="B1401" s="57" t="s">
        <v>2521</v>
      </c>
      <c r="C1401" s="57" t="s">
        <v>2468</v>
      </c>
      <c r="D1401" s="68">
        <v>17214.357381248286</v>
      </c>
      <c r="E1401" s="57" t="s">
        <v>2433</v>
      </c>
      <c r="F1401" s="62" t="str">
        <f>INDEX('Crosswalk Particulates'!$B:$B,MATCH('2017 EPA Data'!A1401,'Crosswalk Particulates'!$A:$A,0))</f>
        <v>process-chemicals-industry</v>
      </c>
      <c r="G1401" s="66" t="str">
        <f>INDEX('Crosswalk Particulates'!$E:$E,MATCH('2017 EPA Data'!$B1401,'Crosswalk Particulates'!$D:$D,0))</f>
        <v>PM25</v>
      </c>
      <c r="H1401" s="78">
        <f t="shared" si="21"/>
        <v>15616620897.250582</v>
      </c>
    </row>
    <row r="1402" spans="1:8" hidden="1" x14ac:dyDescent="0.35">
      <c r="A1402" s="57" t="s">
        <v>2441</v>
      </c>
      <c r="B1402" s="57" t="s">
        <v>2482</v>
      </c>
      <c r="C1402" s="57" t="s">
        <v>2428</v>
      </c>
      <c r="D1402" s="68">
        <v>17210.598060213819</v>
      </c>
      <c r="E1402" s="57" t="s">
        <v>2429</v>
      </c>
      <c r="F1402" s="62" t="str">
        <f>INDEX('Crosswalk Particulates'!$B:$B,MATCH('2017 EPA Data'!A1402,'Crosswalk Particulates'!$A:$A,0))</f>
        <v>process-other-industry</v>
      </c>
      <c r="G1402" s="66">
        <f>INDEX('Crosswalk Particulates'!$E:$E,MATCH('2017 EPA Data'!$B1402,'Crosswalk Particulates'!$D:$D,0))</f>
        <v>0</v>
      </c>
      <c r="H1402" s="78">
        <f t="shared" si="21"/>
        <v>0</v>
      </c>
    </row>
    <row r="1403" spans="1:8" hidden="1" x14ac:dyDescent="0.35">
      <c r="A1403" s="57" t="s">
        <v>2480</v>
      </c>
      <c r="B1403" s="57" t="s">
        <v>2501</v>
      </c>
      <c r="C1403" s="57" t="s">
        <v>2468</v>
      </c>
      <c r="D1403" s="68">
        <v>17131.216512029347</v>
      </c>
      <c r="E1403" s="57" t="s">
        <v>2433</v>
      </c>
      <c r="F1403" s="62" t="str">
        <f>INDEX('Crosswalk Particulates'!$B:$B,MATCH('2017 EPA Data'!A1403,'Crosswalk Particulates'!$A:$A,0))</f>
        <v>Transportation Sector</v>
      </c>
      <c r="G1403" s="66" t="str">
        <f>INDEX('Crosswalk Particulates'!$E:$E,MATCH('2017 EPA Data'!$B1403,'Crosswalk Particulates'!$D:$D,0))</f>
        <v>PM10</v>
      </c>
      <c r="H1403" s="78">
        <f t="shared" si="21"/>
        <v>15541196679.726526</v>
      </c>
    </row>
    <row r="1404" spans="1:8" hidden="1" x14ac:dyDescent="0.35">
      <c r="A1404" s="57" t="s">
        <v>2480</v>
      </c>
      <c r="B1404" s="57" t="s">
        <v>2623</v>
      </c>
      <c r="D1404" s="68">
        <v>17131.216512029347</v>
      </c>
      <c r="E1404" s="57" t="s">
        <v>2433</v>
      </c>
      <c r="F1404" s="62" t="str">
        <f>INDEX('Crosswalk Particulates'!$B:$B,MATCH('2017 EPA Data'!A1404,'Crosswalk Particulates'!$A:$A,0))</f>
        <v>Transportation Sector</v>
      </c>
      <c r="G1404" s="66">
        <f>INDEX('Crosswalk Particulates'!$E:$E,MATCH('2017 EPA Data'!$B1404,'Crosswalk Particulates'!$D:$D,0))</f>
        <v>0</v>
      </c>
      <c r="H1404" s="78">
        <f t="shared" si="21"/>
        <v>15541196679.726526</v>
      </c>
    </row>
    <row r="1405" spans="1:8" hidden="1" x14ac:dyDescent="0.35">
      <c r="A1405" s="57" t="s">
        <v>2502</v>
      </c>
      <c r="B1405" s="57" t="s">
        <v>2479</v>
      </c>
      <c r="C1405" s="57" t="s">
        <v>2428</v>
      </c>
      <c r="D1405" s="68">
        <v>17058.206496611961</v>
      </c>
      <c r="E1405" s="57" t="s">
        <v>2429</v>
      </c>
      <c r="F1405" s="62" t="str">
        <f>INDEX('Crosswalk Particulates'!$B:$B,MATCH('2017 EPA Data'!A1405,'Crosswalk Particulates'!$A:$A,0))</f>
        <v>Other-EPA</v>
      </c>
      <c r="G1405" s="66">
        <f>INDEX('Crosswalk Particulates'!$E:$E,MATCH('2017 EPA Data'!$B1405,'Crosswalk Particulates'!$D:$D,0))</f>
        <v>0</v>
      </c>
      <c r="H1405" s="78">
        <f t="shared" si="21"/>
        <v>0</v>
      </c>
    </row>
    <row r="1406" spans="1:8" hidden="1" x14ac:dyDescent="0.35">
      <c r="A1406" s="57" t="s">
        <v>2511</v>
      </c>
      <c r="B1406" s="57" t="s">
        <v>2473</v>
      </c>
      <c r="C1406" s="57" t="s">
        <v>2428</v>
      </c>
      <c r="D1406" s="68">
        <v>17027.76108410181</v>
      </c>
      <c r="E1406" s="57" t="s">
        <v>2429</v>
      </c>
      <c r="F1406" s="62" t="str">
        <f>INDEX('Crosswalk Particulates'!$B:$B,MATCH('2017 EPA Data'!A1406,'Crosswalk Particulates'!$A:$A,0))</f>
        <v>industry-fuel-biomass</v>
      </c>
      <c r="G1406" s="66">
        <f>INDEX('Crosswalk Particulates'!$E:$E,MATCH('2017 EPA Data'!$B1406,'Crosswalk Particulates'!$D:$D,0))</f>
        <v>0</v>
      </c>
      <c r="H1406" s="78">
        <f t="shared" si="21"/>
        <v>0</v>
      </c>
    </row>
    <row r="1407" spans="1:8" hidden="1" x14ac:dyDescent="0.35">
      <c r="A1407" s="57" t="s">
        <v>2453</v>
      </c>
      <c r="B1407" s="57" t="s">
        <v>2612</v>
      </c>
      <c r="C1407" s="57" t="s">
        <v>2428</v>
      </c>
      <c r="D1407" s="68">
        <v>17026.368540412055</v>
      </c>
      <c r="E1407" s="57" t="s">
        <v>2429</v>
      </c>
      <c r="F1407" s="62" t="str">
        <f>INDEX('Crosswalk Particulates'!$B:$B,MATCH('2017 EPA Data'!A1407,'Crosswalk Particulates'!$A:$A,0))</f>
        <v>process-ngps-industry</v>
      </c>
      <c r="G1407" s="66">
        <f>INDEX('Crosswalk Particulates'!$E:$E,MATCH('2017 EPA Data'!$B1407,'Crosswalk Particulates'!$D:$D,0))</f>
        <v>0</v>
      </c>
      <c r="H1407" s="78">
        <f t="shared" si="21"/>
        <v>0</v>
      </c>
    </row>
    <row r="1408" spans="1:8" hidden="1" x14ac:dyDescent="0.35">
      <c r="A1408" s="57" t="s">
        <v>2540</v>
      </c>
      <c r="B1408" s="57" t="s">
        <v>2494</v>
      </c>
      <c r="D1408" s="68">
        <v>16982.938910000001</v>
      </c>
      <c r="E1408" s="57" t="s">
        <v>2429</v>
      </c>
      <c r="F1408" s="62" t="str">
        <f>INDEX('Crosswalk Particulates'!$B:$B,MATCH('2017 EPA Data'!A1408,'Crosswalk Particulates'!$A:$A,0))</f>
        <v>industry-fuel-oil</v>
      </c>
      <c r="G1408" s="66">
        <f>INDEX('Crosswalk Particulates'!$E:$E,MATCH('2017 EPA Data'!$B1408,'Crosswalk Particulates'!$D:$D,0))</f>
        <v>0</v>
      </c>
      <c r="H1408" s="78">
        <f t="shared" si="21"/>
        <v>0</v>
      </c>
    </row>
    <row r="1409" spans="1:8" hidden="1" x14ac:dyDescent="0.35">
      <c r="A1409" s="57" t="s">
        <v>2460</v>
      </c>
      <c r="B1409" s="57" t="s">
        <v>2516</v>
      </c>
      <c r="C1409" s="57" t="s">
        <v>2468</v>
      </c>
      <c r="D1409" s="68">
        <v>16876.228760656617</v>
      </c>
      <c r="E1409" s="57" t="s">
        <v>2433</v>
      </c>
      <c r="F1409" s="62" t="str">
        <f>INDEX('Crosswalk Particulates'!$B:$B,MATCH('2017 EPA Data'!A1409,'Crosswalk Particulates'!$A:$A,0))</f>
        <v>Residential Buildings Sector</v>
      </c>
      <c r="G1409" s="66">
        <f>INDEX('Crosswalk Particulates'!$E:$E,MATCH('2017 EPA Data'!$B1409,'Crosswalk Particulates'!$D:$D,0))</f>
        <v>0</v>
      </c>
      <c r="H1409" s="78">
        <f t="shared" si="21"/>
        <v>15309875407.695313</v>
      </c>
    </row>
    <row r="1410" spans="1:8" hidden="1" x14ac:dyDescent="0.35">
      <c r="A1410" s="57" t="s">
        <v>2497</v>
      </c>
      <c r="B1410" s="57" t="s">
        <v>2607</v>
      </c>
      <c r="C1410" s="57" t="s">
        <v>2428</v>
      </c>
      <c r="D1410" s="68">
        <v>16790.185936999998</v>
      </c>
      <c r="E1410" s="57" t="s">
        <v>2429</v>
      </c>
      <c r="F1410" s="62" t="str">
        <f>INDEX('Crosswalk Particulates'!$B:$B,MATCH('2017 EPA Data'!A1410,'Crosswalk Particulates'!$A:$A,0))</f>
        <v>process-other-industry</v>
      </c>
      <c r="G1410" s="66">
        <f>INDEX('Crosswalk Particulates'!$E:$E,MATCH('2017 EPA Data'!$B1410,'Crosswalk Particulates'!$D:$D,0))</f>
        <v>0</v>
      </c>
      <c r="H1410" s="78">
        <f t="shared" si="21"/>
        <v>0</v>
      </c>
    </row>
    <row r="1411" spans="1:8" hidden="1" x14ac:dyDescent="0.35">
      <c r="A1411" s="57" t="s">
        <v>2513</v>
      </c>
      <c r="B1411" s="57" t="s">
        <v>2484</v>
      </c>
      <c r="C1411" s="57" t="s">
        <v>2428</v>
      </c>
      <c r="D1411" s="68">
        <v>16764.838599999999</v>
      </c>
      <c r="E1411" s="57" t="s">
        <v>2429</v>
      </c>
      <c r="F1411" s="62" t="str">
        <f>INDEX('Crosswalk Particulates'!$B:$B,MATCH('2017 EPA Data'!A1411,'Crosswalk Particulates'!$A:$A,0))</f>
        <v>process-other-industry</v>
      </c>
      <c r="G1411" s="66">
        <f>INDEX('Crosswalk Particulates'!$E:$E,MATCH('2017 EPA Data'!$B1411,'Crosswalk Particulates'!$D:$D,0))</f>
        <v>0</v>
      </c>
      <c r="H1411" s="78">
        <f t="shared" si="21"/>
        <v>0</v>
      </c>
    </row>
    <row r="1412" spans="1:8" hidden="1" x14ac:dyDescent="0.35">
      <c r="A1412" s="57" t="s">
        <v>2489</v>
      </c>
      <c r="B1412" s="57" t="s">
        <v>2579</v>
      </c>
      <c r="C1412" s="57" t="s">
        <v>2428</v>
      </c>
      <c r="D1412" s="68">
        <v>16704.817198042201</v>
      </c>
      <c r="E1412" s="57" t="s">
        <v>2429</v>
      </c>
      <c r="F1412" s="62" t="str">
        <f>INDEX('Crosswalk Particulates'!$B:$B,MATCH('2017 EPA Data'!A1412,'Crosswalk Particulates'!$A:$A,0))</f>
        <v>process-chemicals-industry</v>
      </c>
      <c r="G1412" s="66">
        <f>INDEX('Crosswalk Particulates'!$E:$E,MATCH('2017 EPA Data'!$B1412,'Crosswalk Particulates'!$D:$D,0))</f>
        <v>0</v>
      </c>
      <c r="H1412" s="78">
        <f t="shared" ref="H1412:H1475" si="22">IF(E1412="TON",D1412/metricton_to_shortton,0)*10^6</f>
        <v>0</v>
      </c>
    </row>
    <row r="1413" spans="1:8" hidden="1" x14ac:dyDescent="0.35">
      <c r="A1413" s="57" t="s">
        <v>2476</v>
      </c>
      <c r="B1413" s="57" t="s">
        <v>2467</v>
      </c>
      <c r="C1413" s="57" t="s">
        <v>2468</v>
      </c>
      <c r="D1413" s="68">
        <v>16687.44619925</v>
      </c>
      <c r="E1413" s="57" t="s">
        <v>2433</v>
      </c>
      <c r="F1413" s="62" t="str">
        <f>INDEX('Crosswalk Particulates'!$B:$B,MATCH('2017 EPA Data'!A1413,'Crosswalk Particulates'!$A:$A,0))</f>
        <v>Electricity Sector</v>
      </c>
      <c r="G1413" s="66" t="str">
        <f>INDEX('Crosswalk Particulates'!$E:$E,MATCH('2017 EPA Data'!$B1413,'Crosswalk Particulates'!$D:$D,0))</f>
        <v>VOC</v>
      </c>
      <c r="H1413" s="78">
        <f t="shared" si="22"/>
        <v>15138614545.137032</v>
      </c>
    </row>
    <row r="1414" spans="1:8" hidden="1" x14ac:dyDescent="0.35">
      <c r="A1414" s="57" t="s">
        <v>2543</v>
      </c>
      <c r="B1414" s="57" t="s">
        <v>2509</v>
      </c>
      <c r="C1414" s="57" t="s">
        <v>2428</v>
      </c>
      <c r="D1414" s="68">
        <v>16665.022664</v>
      </c>
      <c r="E1414" s="57" t="s">
        <v>2429</v>
      </c>
      <c r="F1414" s="62" t="str">
        <f>INDEX('Crosswalk Particulates'!$B:$B,MATCH('2017 EPA Data'!A1414,'Crosswalk Particulates'!$A:$A,0))</f>
        <v>industry-fuel-other</v>
      </c>
      <c r="G1414" s="66">
        <f>INDEX('Crosswalk Particulates'!$E:$E,MATCH('2017 EPA Data'!$B1414,'Crosswalk Particulates'!$D:$D,0))</f>
        <v>0</v>
      </c>
      <c r="H1414" s="78">
        <f t="shared" si="22"/>
        <v>0</v>
      </c>
    </row>
    <row r="1415" spans="1:8" hidden="1" x14ac:dyDescent="0.35">
      <c r="A1415" s="57" t="s">
        <v>2507</v>
      </c>
      <c r="B1415" s="57" t="s">
        <v>2605</v>
      </c>
      <c r="C1415" s="57" t="s">
        <v>2428</v>
      </c>
      <c r="D1415" s="68">
        <v>16597.456329258963</v>
      </c>
      <c r="E1415" s="57" t="s">
        <v>2429</v>
      </c>
      <c r="F1415" s="62" t="str">
        <f>INDEX('Crosswalk Particulates'!$B:$B,MATCH('2017 EPA Data'!A1415,'Crosswalk Particulates'!$A:$A,0))</f>
        <v>industry-fuel-coal</v>
      </c>
      <c r="G1415" s="66">
        <f>INDEX('Crosswalk Particulates'!$E:$E,MATCH('2017 EPA Data'!$B1415,'Crosswalk Particulates'!$D:$D,0))</f>
        <v>0</v>
      </c>
      <c r="H1415" s="78">
        <f t="shared" si="22"/>
        <v>0</v>
      </c>
    </row>
    <row r="1416" spans="1:8" hidden="1" x14ac:dyDescent="0.35">
      <c r="A1416" s="57" t="s">
        <v>2503</v>
      </c>
      <c r="B1416" s="57" t="s">
        <v>2521</v>
      </c>
      <c r="C1416" s="57" t="s">
        <v>2468</v>
      </c>
      <c r="D1416" s="68">
        <v>16572.866105229499</v>
      </c>
      <c r="E1416" s="57" t="s">
        <v>2433</v>
      </c>
      <c r="F1416" s="62" t="str">
        <f>INDEX('Crosswalk Particulates'!$B:$B,MATCH('2017 EPA Data'!A1416,'Crosswalk Particulates'!$A:$A,0))</f>
        <v>process-ngps-industry</v>
      </c>
      <c r="G1416" s="66" t="str">
        <f>INDEX('Crosswalk Particulates'!$E:$E,MATCH('2017 EPA Data'!$B1416,'Crosswalk Particulates'!$D:$D,0))</f>
        <v>PM25</v>
      </c>
      <c r="H1416" s="78">
        <f t="shared" si="22"/>
        <v>15034669108.716696</v>
      </c>
    </row>
    <row r="1417" spans="1:8" hidden="1" x14ac:dyDescent="0.35">
      <c r="A1417" s="57" t="s">
        <v>2453</v>
      </c>
      <c r="B1417" s="57" t="s">
        <v>2553</v>
      </c>
      <c r="C1417" s="57" t="s">
        <v>2428</v>
      </c>
      <c r="D1417" s="68">
        <v>16551.001271001842</v>
      </c>
      <c r="E1417" s="57" t="s">
        <v>2429</v>
      </c>
      <c r="F1417" s="62" t="str">
        <f>INDEX('Crosswalk Particulates'!$B:$B,MATCH('2017 EPA Data'!A1417,'Crosswalk Particulates'!$A:$A,0))</f>
        <v>process-ngps-industry</v>
      </c>
      <c r="G1417" s="66">
        <f>INDEX('Crosswalk Particulates'!$E:$E,MATCH('2017 EPA Data'!$B1417,'Crosswalk Particulates'!$D:$D,0))</f>
        <v>0</v>
      </c>
      <c r="H1417" s="78">
        <f t="shared" si="22"/>
        <v>0</v>
      </c>
    </row>
    <row r="1418" spans="1:8" hidden="1" x14ac:dyDescent="0.35">
      <c r="A1418" s="57" t="s">
        <v>2480</v>
      </c>
      <c r="B1418" s="57" t="s">
        <v>2521</v>
      </c>
      <c r="C1418" s="57" t="s">
        <v>2468</v>
      </c>
      <c r="D1418" s="68">
        <v>16534.251135157359</v>
      </c>
      <c r="E1418" s="57" t="s">
        <v>2433</v>
      </c>
      <c r="F1418" s="62" t="str">
        <f>INDEX('Crosswalk Particulates'!$B:$B,MATCH('2017 EPA Data'!A1418,'Crosswalk Particulates'!$A:$A,0))</f>
        <v>Transportation Sector</v>
      </c>
      <c r="G1418" s="66" t="str">
        <f>INDEX('Crosswalk Particulates'!$E:$E,MATCH('2017 EPA Data'!$B1418,'Crosswalk Particulates'!$D:$D,0))</f>
        <v>PM25</v>
      </c>
      <c r="H1418" s="78">
        <f t="shared" si="22"/>
        <v>14999638155.471111</v>
      </c>
    </row>
    <row r="1419" spans="1:8" hidden="1" x14ac:dyDescent="0.35">
      <c r="A1419" s="57" t="s">
        <v>2445</v>
      </c>
      <c r="B1419" s="57" t="s">
        <v>2548</v>
      </c>
      <c r="C1419" s="57" t="s">
        <v>2428</v>
      </c>
      <c r="D1419" s="68">
        <v>16381.21814310176</v>
      </c>
      <c r="E1419" s="57" t="s">
        <v>2429</v>
      </c>
      <c r="F1419" s="62" t="str">
        <f>INDEX('Crosswalk Particulates'!$B:$B,MATCH('2017 EPA Data'!A1419,'Crosswalk Particulates'!$A:$A,0))</f>
        <v>Other-EPA</v>
      </c>
      <c r="G1419" s="66">
        <f>INDEX('Crosswalk Particulates'!$E:$E,MATCH('2017 EPA Data'!$B1419,'Crosswalk Particulates'!$D:$D,0))</f>
        <v>0</v>
      </c>
      <c r="H1419" s="78">
        <f t="shared" si="22"/>
        <v>0</v>
      </c>
    </row>
    <row r="1420" spans="1:8" hidden="1" x14ac:dyDescent="0.35">
      <c r="A1420" s="57" t="s">
        <v>2453</v>
      </c>
      <c r="B1420" s="57" t="s">
        <v>2469</v>
      </c>
      <c r="C1420" s="57" t="s">
        <v>2428</v>
      </c>
      <c r="D1420" s="68">
        <v>16320.706428826772</v>
      </c>
      <c r="E1420" s="57" t="s">
        <v>2429</v>
      </c>
      <c r="F1420" s="62" t="str">
        <f>INDEX('Crosswalk Particulates'!$B:$B,MATCH('2017 EPA Data'!A1420,'Crosswalk Particulates'!$A:$A,0))</f>
        <v>process-ngps-industry</v>
      </c>
      <c r="G1420" s="66">
        <f>INDEX('Crosswalk Particulates'!$E:$E,MATCH('2017 EPA Data'!$B1420,'Crosswalk Particulates'!$D:$D,0))</f>
        <v>0</v>
      </c>
      <c r="H1420" s="78">
        <f t="shared" si="22"/>
        <v>0</v>
      </c>
    </row>
    <row r="1421" spans="1:8" hidden="1" x14ac:dyDescent="0.35">
      <c r="A1421" s="57" t="s">
        <v>2603</v>
      </c>
      <c r="B1421" s="57" t="s">
        <v>2436</v>
      </c>
      <c r="C1421" s="57" t="s">
        <v>2428</v>
      </c>
      <c r="D1421" s="68">
        <v>16286.857438376159</v>
      </c>
      <c r="E1421" s="57" t="s">
        <v>2429</v>
      </c>
      <c r="F1421" s="62" t="str">
        <f>INDEX('Crosswalk Particulates'!$B:$B,MATCH('2017 EPA Data'!A1421,'Crosswalk Particulates'!$A:$A,0))</f>
        <v>Residential Buildings Sector</v>
      </c>
      <c r="G1421" s="66">
        <f>INDEX('Crosswalk Particulates'!$E:$E,MATCH('2017 EPA Data'!$B1421,'Crosswalk Particulates'!$D:$D,0))</f>
        <v>0</v>
      </c>
      <c r="H1421" s="78">
        <f t="shared" si="22"/>
        <v>0</v>
      </c>
    </row>
    <row r="1422" spans="1:8" hidden="1" x14ac:dyDescent="0.35">
      <c r="A1422" s="57" t="s">
        <v>2543</v>
      </c>
      <c r="B1422" s="57" t="s">
        <v>2469</v>
      </c>
      <c r="C1422" s="57" t="s">
        <v>2428</v>
      </c>
      <c r="D1422" s="68">
        <v>16270.90032515946</v>
      </c>
      <c r="E1422" s="57" t="s">
        <v>2429</v>
      </c>
      <c r="F1422" s="62" t="str">
        <f>INDEX('Crosswalk Particulates'!$B:$B,MATCH('2017 EPA Data'!A1422,'Crosswalk Particulates'!$A:$A,0))</f>
        <v>industry-fuel-other</v>
      </c>
      <c r="G1422" s="66">
        <f>INDEX('Crosswalk Particulates'!$E:$E,MATCH('2017 EPA Data'!$B1422,'Crosswalk Particulates'!$D:$D,0))</f>
        <v>0</v>
      </c>
      <c r="H1422" s="78">
        <f t="shared" si="22"/>
        <v>0</v>
      </c>
    </row>
    <row r="1423" spans="1:8" hidden="1" x14ac:dyDescent="0.35">
      <c r="A1423" s="57" t="s">
        <v>2460</v>
      </c>
      <c r="B1423" s="57" t="s">
        <v>2648</v>
      </c>
      <c r="C1423" s="57" t="s">
        <v>2428</v>
      </c>
      <c r="D1423" s="68">
        <v>16209.181860236953</v>
      </c>
      <c r="E1423" s="57" t="s">
        <v>2429</v>
      </c>
      <c r="F1423" s="62" t="str">
        <f>INDEX('Crosswalk Particulates'!$B:$B,MATCH('2017 EPA Data'!A1423,'Crosswalk Particulates'!$A:$A,0))</f>
        <v>Residential Buildings Sector</v>
      </c>
      <c r="G1423" s="66">
        <f>INDEX('Crosswalk Particulates'!$E:$E,MATCH('2017 EPA Data'!$B1423,'Crosswalk Particulates'!$D:$D,0))</f>
        <v>0</v>
      </c>
      <c r="H1423" s="78">
        <f t="shared" si="22"/>
        <v>0</v>
      </c>
    </row>
    <row r="1424" spans="1:8" hidden="1" x14ac:dyDescent="0.35">
      <c r="A1424" s="57" t="s">
        <v>2511</v>
      </c>
      <c r="B1424" s="57" t="s">
        <v>2472</v>
      </c>
      <c r="C1424" s="57" t="s">
        <v>2428</v>
      </c>
      <c r="D1424" s="68">
        <v>16154.267667024937</v>
      </c>
      <c r="E1424" s="57" t="s">
        <v>2429</v>
      </c>
      <c r="F1424" s="62" t="str">
        <f>INDEX('Crosswalk Particulates'!$B:$B,MATCH('2017 EPA Data'!A1424,'Crosswalk Particulates'!$A:$A,0))</f>
        <v>industry-fuel-biomass</v>
      </c>
      <c r="G1424" s="66">
        <f>INDEX('Crosswalk Particulates'!$E:$E,MATCH('2017 EPA Data'!$B1424,'Crosswalk Particulates'!$D:$D,0))</f>
        <v>0</v>
      </c>
      <c r="H1424" s="78">
        <f t="shared" si="22"/>
        <v>0</v>
      </c>
    </row>
    <row r="1425" spans="1:8" hidden="1" x14ac:dyDescent="0.35">
      <c r="A1425" s="57" t="s">
        <v>2513</v>
      </c>
      <c r="B1425" s="57" t="s">
        <v>2637</v>
      </c>
      <c r="C1425" s="57" t="s">
        <v>2428</v>
      </c>
      <c r="D1425" s="68">
        <v>16151.5348226199</v>
      </c>
      <c r="E1425" s="57" t="s">
        <v>2429</v>
      </c>
      <c r="F1425" s="62" t="str">
        <f>INDEX('Crosswalk Particulates'!$B:$B,MATCH('2017 EPA Data'!A1425,'Crosswalk Particulates'!$A:$A,0))</f>
        <v>process-other-industry</v>
      </c>
      <c r="G1425" s="66">
        <f>INDEX('Crosswalk Particulates'!$E:$E,MATCH('2017 EPA Data'!$B1425,'Crosswalk Particulates'!$D:$D,0))</f>
        <v>0</v>
      </c>
      <c r="H1425" s="78">
        <f t="shared" si="22"/>
        <v>0</v>
      </c>
    </row>
    <row r="1426" spans="1:8" hidden="1" x14ac:dyDescent="0.35">
      <c r="A1426" s="57" t="s">
        <v>2466</v>
      </c>
      <c r="B1426" s="57" t="s">
        <v>2448</v>
      </c>
      <c r="C1426" s="57" t="s">
        <v>2428</v>
      </c>
      <c r="D1426" s="68">
        <v>16150.250724924001</v>
      </c>
      <c r="E1426" s="57" t="s">
        <v>2429</v>
      </c>
      <c r="F1426" s="62" t="str">
        <f>INDEX('Crosswalk Particulates'!$B:$B,MATCH('2017 EPA Data'!A1426,'Crosswalk Particulates'!$A:$A,0))</f>
        <v>process-other-industry</v>
      </c>
      <c r="G1426" s="66">
        <f>INDEX('Crosswalk Particulates'!$E:$E,MATCH('2017 EPA Data'!$B1426,'Crosswalk Particulates'!$D:$D,0))</f>
        <v>0</v>
      </c>
      <c r="H1426" s="78">
        <f t="shared" si="22"/>
        <v>0</v>
      </c>
    </row>
    <row r="1427" spans="1:8" hidden="1" x14ac:dyDescent="0.35">
      <c r="A1427" s="57" t="s">
        <v>2489</v>
      </c>
      <c r="B1427" s="57" t="s">
        <v>2617</v>
      </c>
      <c r="C1427" s="57" t="s">
        <v>2428</v>
      </c>
      <c r="D1427" s="68">
        <v>16145.337972325726</v>
      </c>
      <c r="E1427" s="57" t="s">
        <v>2429</v>
      </c>
      <c r="F1427" s="62" t="str">
        <f>INDEX('Crosswalk Particulates'!$B:$B,MATCH('2017 EPA Data'!A1427,'Crosswalk Particulates'!$A:$A,0))</f>
        <v>process-chemicals-industry</v>
      </c>
      <c r="G1427" s="66">
        <f>INDEX('Crosswalk Particulates'!$E:$E,MATCH('2017 EPA Data'!$B1427,'Crosswalk Particulates'!$D:$D,0))</f>
        <v>0</v>
      </c>
      <c r="H1427" s="78">
        <f t="shared" si="22"/>
        <v>0</v>
      </c>
    </row>
    <row r="1428" spans="1:8" hidden="1" x14ac:dyDescent="0.35">
      <c r="A1428" s="57" t="s">
        <v>2449</v>
      </c>
      <c r="B1428" s="57" t="s">
        <v>2561</v>
      </c>
      <c r="C1428" s="57" t="s">
        <v>2428</v>
      </c>
      <c r="D1428" s="68">
        <v>16102.929878417501</v>
      </c>
      <c r="E1428" s="57" t="s">
        <v>2429</v>
      </c>
      <c r="F1428" s="62" t="str">
        <f>INDEX('Crosswalk Particulates'!$B:$B,MATCH('2017 EPA Data'!A1428,'Crosswalk Particulates'!$A:$A,0))</f>
        <v>process-other-industry</v>
      </c>
      <c r="G1428" s="66">
        <f>INDEX('Crosswalk Particulates'!$E:$E,MATCH('2017 EPA Data'!$B1428,'Crosswalk Particulates'!$D:$D,0))</f>
        <v>0</v>
      </c>
      <c r="H1428" s="78">
        <f t="shared" si="22"/>
        <v>0</v>
      </c>
    </row>
    <row r="1429" spans="1:8" hidden="1" x14ac:dyDescent="0.35">
      <c r="A1429" s="57" t="s">
        <v>2540</v>
      </c>
      <c r="B1429" s="57" t="s">
        <v>2533</v>
      </c>
      <c r="C1429" s="57" t="s">
        <v>2534</v>
      </c>
      <c r="D1429" s="68">
        <v>16102.320538499456</v>
      </c>
      <c r="E1429" s="57" t="s">
        <v>2429</v>
      </c>
      <c r="F1429" s="62" t="str">
        <f>INDEX('Crosswalk Particulates'!$B:$B,MATCH('2017 EPA Data'!A1429,'Crosswalk Particulates'!$A:$A,0))</f>
        <v>industry-fuel-oil</v>
      </c>
      <c r="G1429" s="66">
        <f>INDEX('Crosswalk Particulates'!$E:$E,MATCH('2017 EPA Data'!$B1429,'Crosswalk Particulates'!$D:$D,0))</f>
        <v>0</v>
      </c>
      <c r="H1429" s="78">
        <f t="shared" si="22"/>
        <v>0</v>
      </c>
    </row>
    <row r="1430" spans="1:8" hidden="1" x14ac:dyDescent="0.35">
      <c r="A1430" s="57" t="s">
        <v>2497</v>
      </c>
      <c r="B1430" s="57" t="s">
        <v>2612</v>
      </c>
      <c r="C1430" s="57" t="s">
        <v>2428</v>
      </c>
      <c r="D1430" s="68">
        <v>16090.677616945441</v>
      </c>
      <c r="E1430" s="57" t="s">
        <v>2429</v>
      </c>
      <c r="F1430" s="62" t="str">
        <f>INDEX('Crosswalk Particulates'!$B:$B,MATCH('2017 EPA Data'!A1430,'Crosswalk Particulates'!$A:$A,0))</f>
        <v>process-other-industry</v>
      </c>
      <c r="G1430" s="66">
        <f>INDEX('Crosswalk Particulates'!$E:$E,MATCH('2017 EPA Data'!$B1430,'Crosswalk Particulates'!$D:$D,0))</f>
        <v>0</v>
      </c>
      <c r="H1430" s="78">
        <f t="shared" si="22"/>
        <v>0</v>
      </c>
    </row>
    <row r="1431" spans="1:8" hidden="1" x14ac:dyDescent="0.35">
      <c r="A1431" s="57" t="s">
        <v>2460</v>
      </c>
      <c r="B1431" s="57" t="s">
        <v>2640</v>
      </c>
      <c r="C1431" s="57" t="s">
        <v>2428</v>
      </c>
      <c r="D1431" s="68">
        <v>16090.238840165093</v>
      </c>
      <c r="E1431" s="57" t="s">
        <v>2429</v>
      </c>
      <c r="F1431" s="62" t="str">
        <f>INDEX('Crosswalk Particulates'!$B:$B,MATCH('2017 EPA Data'!A1431,'Crosswalk Particulates'!$A:$A,0))</f>
        <v>Residential Buildings Sector</v>
      </c>
      <c r="G1431" s="66">
        <f>INDEX('Crosswalk Particulates'!$E:$E,MATCH('2017 EPA Data'!$B1431,'Crosswalk Particulates'!$D:$D,0))</f>
        <v>0</v>
      </c>
      <c r="H1431" s="78">
        <f t="shared" si="22"/>
        <v>0</v>
      </c>
    </row>
    <row r="1432" spans="1:8" hidden="1" x14ac:dyDescent="0.35">
      <c r="A1432" s="57" t="s">
        <v>2489</v>
      </c>
      <c r="B1432" s="57" t="s">
        <v>2628</v>
      </c>
      <c r="C1432" s="57" t="s">
        <v>2428</v>
      </c>
      <c r="D1432" s="68">
        <v>16056.31478472</v>
      </c>
      <c r="E1432" s="57" t="s">
        <v>2429</v>
      </c>
      <c r="F1432" s="62" t="str">
        <f>INDEX('Crosswalk Particulates'!$B:$B,MATCH('2017 EPA Data'!A1432,'Crosswalk Particulates'!$A:$A,0))</f>
        <v>process-chemicals-industry</v>
      </c>
      <c r="G1432" s="66">
        <f>INDEX('Crosswalk Particulates'!$E:$E,MATCH('2017 EPA Data'!$B1432,'Crosswalk Particulates'!$D:$D,0))</f>
        <v>0</v>
      </c>
      <c r="H1432" s="78">
        <f t="shared" si="22"/>
        <v>0</v>
      </c>
    </row>
    <row r="1433" spans="1:8" hidden="1" x14ac:dyDescent="0.35">
      <c r="A1433" s="57" t="s">
        <v>2530</v>
      </c>
      <c r="B1433" s="57" t="s">
        <v>2488</v>
      </c>
      <c r="C1433" s="57" t="s">
        <v>2428</v>
      </c>
      <c r="D1433" s="68">
        <v>16053.523534440001</v>
      </c>
      <c r="E1433" s="57" t="s">
        <v>2429</v>
      </c>
      <c r="F1433" s="62" t="str">
        <f>INDEX('Crosswalk Particulates'!$B:$B,MATCH('2017 EPA Data'!A1433,'Crosswalk Particulates'!$A:$A,0))</f>
        <v>process-iron and steel-industry</v>
      </c>
      <c r="G1433" s="66">
        <f>INDEX('Crosswalk Particulates'!$E:$E,MATCH('2017 EPA Data'!$B1433,'Crosswalk Particulates'!$D:$D,0))</f>
        <v>0</v>
      </c>
      <c r="H1433" s="78">
        <f t="shared" si="22"/>
        <v>0</v>
      </c>
    </row>
    <row r="1434" spans="1:8" hidden="1" x14ac:dyDescent="0.35">
      <c r="A1434" s="57" t="s">
        <v>2497</v>
      </c>
      <c r="B1434" s="57" t="s">
        <v>2568</v>
      </c>
      <c r="D1434" s="68">
        <v>16028</v>
      </c>
      <c r="E1434" s="57" t="s">
        <v>2429</v>
      </c>
      <c r="F1434" s="62" t="str">
        <f>INDEX('Crosswalk Particulates'!$B:$B,MATCH('2017 EPA Data'!A1434,'Crosswalk Particulates'!$A:$A,0))</f>
        <v>process-other-industry</v>
      </c>
      <c r="G1434" s="66">
        <f>INDEX('Crosswalk Particulates'!$E:$E,MATCH('2017 EPA Data'!$B1434,'Crosswalk Particulates'!$D:$D,0))</f>
        <v>0</v>
      </c>
      <c r="H1434" s="78">
        <f t="shared" si="22"/>
        <v>0</v>
      </c>
    </row>
    <row r="1435" spans="1:8" hidden="1" x14ac:dyDescent="0.35">
      <c r="A1435" s="57" t="s">
        <v>2449</v>
      </c>
      <c r="B1435" s="57" t="s">
        <v>2481</v>
      </c>
      <c r="C1435" s="57" t="s">
        <v>2428</v>
      </c>
      <c r="D1435" s="68">
        <v>15999.59028</v>
      </c>
      <c r="E1435" s="57" t="s">
        <v>2429</v>
      </c>
      <c r="F1435" s="62" t="str">
        <f>INDEX('Crosswalk Particulates'!$B:$B,MATCH('2017 EPA Data'!A1435,'Crosswalk Particulates'!$A:$A,0))</f>
        <v>process-other-industry</v>
      </c>
      <c r="G1435" s="66">
        <f>INDEX('Crosswalk Particulates'!$E:$E,MATCH('2017 EPA Data'!$B1435,'Crosswalk Particulates'!$D:$D,0))</f>
        <v>0</v>
      </c>
      <c r="H1435" s="78">
        <f t="shared" si="22"/>
        <v>0</v>
      </c>
    </row>
    <row r="1436" spans="1:8" hidden="1" x14ac:dyDescent="0.35">
      <c r="A1436" s="57" t="s">
        <v>2493</v>
      </c>
      <c r="B1436" s="57" t="s">
        <v>2504</v>
      </c>
      <c r="C1436" s="57" t="s">
        <v>2428</v>
      </c>
      <c r="D1436" s="68">
        <v>15966</v>
      </c>
      <c r="E1436" s="57" t="s">
        <v>2429</v>
      </c>
      <c r="F1436" s="62" t="str">
        <f>INDEX('Crosswalk Particulates'!$B:$B,MATCH('2017 EPA Data'!A1436,'Crosswalk Particulates'!$A:$A,0))</f>
        <v>Commercial Buildings Sector</v>
      </c>
      <c r="G1436" s="66">
        <f>INDEX('Crosswalk Particulates'!$E:$E,MATCH('2017 EPA Data'!$B1436,'Crosswalk Particulates'!$D:$D,0))</f>
        <v>0</v>
      </c>
      <c r="H1436" s="78">
        <f t="shared" si="22"/>
        <v>0</v>
      </c>
    </row>
    <row r="1437" spans="1:8" hidden="1" x14ac:dyDescent="0.35">
      <c r="A1437" s="57" t="s">
        <v>2462</v>
      </c>
      <c r="B1437" s="57" t="s">
        <v>2526</v>
      </c>
      <c r="C1437" s="57" t="s">
        <v>2468</v>
      </c>
      <c r="D1437" s="68">
        <v>15928.790076288396</v>
      </c>
      <c r="E1437" s="57" t="s">
        <v>2433</v>
      </c>
      <c r="F1437" s="62" t="str">
        <f>INDEX('Crosswalk Particulates'!$B:$B,MATCH('2017 EPA Data'!A1437,'Crosswalk Particulates'!$A:$A,0))</f>
        <v>industry-fuel-natural gas</v>
      </c>
      <c r="G1437" s="66" t="str">
        <f>INDEX('Crosswalk Particulates'!$E:$E,MATCH('2017 EPA Data'!$B1437,'Crosswalk Particulates'!$D:$D,0))</f>
        <v>SOx</v>
      </c>
      <c r="H1437" s="78">
        <f t="shared" si="22"/>
        <v>14450372468.986399</v>
      </c>
    </row>
    <row r="1438" spans="1:8" hidden="1" x14ac:dyDescent="0.35">
      <c r="A1438" s="57" t="s">
        <v>2453</v>
      </c>
      <c r="B1438" s="57" t="s">
        <v>2561</v>
      </c>
      <c r="C1438" s="57" t="s">
        <v>2428</v>
      </c>
      <c r="D1438" s="68">
        <v>15916.878677943481</v>
      </c>
      <c r="E1438" s="57" t="s">
        <v>2429</v>
      </c>
      <c r="F1438" s="62" t="str">
        <f>INDEX('Crosswalk Particulates'!$B:$B,MATCH('2017 EPA Data'!A1438,'Crosswalk Particulates'!$A:$A,0))</f>
        <v>process-ngps-industry</v>
      </c>
      <c r="G1438" s="66">
        <f>INDEX('Crosswalk Particulates'!$E:$E,MATCH('2017 EPA Data'!$B1438,'Crosswalk Particulates'!$D:$D,0))</f>
        <v>0</v>
      </c>
      <c r="H1438" s="78">
        <f t="shared" si="22"/>
        <v>0</v>
      </c>
    </row>
    <row r="1439" spans="1:8" hidden="1" x14ac:dyDescent="0.35">
      <c r="A1439" s="57" t="s">
        <v>2458</v>
      </c>
      <c r="B1439" s="57" t="s">
        <v>2553</v>
      </c>
      <c r="C1439" s="57" t="s">
        <v>2428</v>
      </c>
      <c r="D1439" s="68">
        <v>15902.332659600001</v>
      </c>
      <c r="E1439" s="57" t="s">
        <v>2429</v>
      </c>
      <c r="F1439" s="62" t="str">
        <f>INDEX('Crosswalk Particulates'!$B:$B,MATCH('2017 EPA Data'!A1439,'Crosswalk Particulates'!$A:$A,0))</f>
        <v>process-other-industry</v>
      </c>
      <c r="G1439" s="66">
        <f>INDEX('Crosswalk Particulates'!$E:$E,MATCH('2017 EPA Data'!$B1439,'Crosswalk Particulates'!$D:$D,0))</f>
        <v>0</v>
      </c>
      <c r="H1439" s="78">
        <f t="shared" si="22"/>
        <v>0</v>
      </c>
    </row>
    <row r="1440" spans="1:8" hidden="1" x14ac:dyDescent="0.35">
      <c r="A1440" s="57" t="s">
        <v>2463</v>
      </c>
      <c r="B1440" s="57" t="s">
        <v>2517</v>
      </c>
      <c r="C1440" s="57" t="s">
        <v>2428</v>
      </c>
      <c r="D1440" s="68">
        <v>15884.73708394425</v>
      </c>
      <c r="E1440" s="57" t="s">
        <v>2429</v>
      </c>
      <c r="F1440" s="62" t="str">
        <f>INDEX('Crosswalk Particulates'!$B:$B,MATCH('2017 EPA Data'!A1440,'Crosswalk Particulates'!$A:$A,0))</f>
        <v>process-agriculture-industry</v>
      </c>
      <c r="G1440" s="66">
        <f>INDEX('Crosswalk Particulates'!$E:$E,MATCH('2017 EPA Data'!$B1440,'Crosswalk Particulates'!$D:$D,0))</f>
        <v>0</v>
      </c>
      <c r="H1440" s="78">
        <f t="shared" si="22"/>
        <v>0</v>
      </c>
    </row>
    <row r="1441" spans="1:8" hidden="1" x14ac:dyDescent="0.35">
      <c r="A1441" s="57" t="s">
        <v>2489</v>
      </c>
      <c r="B1441" s="57" t="s">
        <v>2649</v>
      </c>
      <c r="C1441" s="57" t="s">
        <v>2428</v>
      </c>
      <c r="D1441" s="68">
        <v>15860.49502</v>
      </c>
      <c r="E1441" s="57" t="s">
        <v>2429</v>
      </c>
      <c r="F1441" s="62" t="str">
        <f>INDEX('Crosswalk Particulates'!$B:$B,MATCH('2017 EPA Data'!A1441,'Crosswalk Particulates'!$A:$A,0))</f>
        <v>process-chemicals-industry</v>
      </c>
      <c r="G1441" s="66">
        <f>INDEX('Crosswalk Particulates'!$E:$E,MATCH('2017 EPA Data'!$B1441,'Crosswalk Particulates'!$D:$D,0))</f>
        <v>0</v>
      </c>
      <c r="H1441" s="78">
        <f t="shared" si="22"/>
        <v>0</v>
      </c>
    </row>
    <row r="1442" spans="1:8" hidden="1" x14ac:dyDescent="0.35">
      <c r="A1442" s="57" t="s">
        <v>2575</v>
      </c>
      <c r="B1442" s="57" t="s">
        <v>2446</v>
      </c>
      <c r="C1442" s="57" t="s">
        <v>2428</v>
      </c>
      <c r="D1442" s="68">
        <v>15851.979893120739</v>
      </c>
      <c r="E1442" s="57" t="s">
        <v>2429</v>
      </c>
      <c r="F1442" s="62" t="str">
        <f>INDEX('Crosswalk Particulates'!$B:$B,MATCH('2017 EPA Data'!A1442,'Crosswalk Particulates'!$A:$A,0))</f>
        <v>Commercial Buildings Sector</v>
      </c>
      <c r="G1442" s="66">
        <f>INDEX('Crosswalk Particulates'!$E:$E,MATCH('2017 EPA Data'!$B1442,'Crosswalk Particulates'!$D:$D,0))</f>
        <v>0</v>
      </c>
      <c r="H1442" s="78">
        <f t="shared" si="22"/>
        <v>0</v>
      </c>
    </row>
    <row r="1443" spans="1:8" hidden="1" x14ac:dyDescent="0.35">
      <c r="A1443" s="57" t="s">
        <v>2463</v>
      </c>
      <c r="B1443" s="57" t="s">
        <v>2561</v>
      </c>
      <c r="C1443" s="57" t="s">
        <v>2428</v>
      </c>
      <c r="D1443" s="68">
        <v>15779.865416445407</v>
      </c>
      <c r="E1443" s="57" t="s">
        <v>2429</v>
      </c>
      <c r="F1443" s="62" t="str">
        <f>INDEX('Crosswalk Particulates'!$B:$B,MATCH('2017 EPA Data'!A1443,'Crosswalk Particulates'!$A:$A,0))</f>
        <v>process-agriculture-industry</v>
      </c>
      <c r="G1443" s="66">
        <f>INDEX('Crosswalk Particulates'!$E:$E,MATCH('2017 EPA Data'!$B1443,'Crosswalk Particulates'!$D:$D,0))</f>
        <v>0</v>
      </c>
      <c r="H1443" s="78">
        <f t="shared" si="22"/>
        <v>0</v>
      </c>
    </row>
    <row r="1444" spans="1:8" hidden="1" x14ac:dyDescent="0.35">
      <c r="A1444" s="57" t="s">
        <v>2530</v>
      </c>
      <c r="B1444" s="57" t="s">
        <v>2622</v>
      </c>
      <c r="C1444" s="57" t="s">
        <v>2428</v>
      </c>
      <c r="D1444" s="68">
        <v>15745.0874</v>
      </c>
      <c r="E1444" s="57" t="s">
        <v>2429</v>
      </c>
      <c r="F1444" s="62" t="str">
        <f>INDEX('Crosswalk Particulates'!$B:$B,MATCH('2017 EPA Data'!A1444,'Crosswalk Particulates'!$A:$A,0))</f>
        <v>process-iron and steel-industry</v>
      </c>
      <c r="G1444" s="66">
        <f>INDEX('Crosswalk Particulates'!$E:$E,MATCH('2017 EPA Data'!$B1444,'Crosswalk Particulates'!$D:$D,0))</f>
        <v>0</v>
      </c>
      <c r="H1444" s="78">
        <f t="shared" si="22"/>
        <v>0</v>
      </c>
    </row>
    <row r="1445" spans="1:8" hidden="1" x14ac:dyDescent="0.35">
      <c r="A1445" s="57" t="s">
        <v>2511</v>
      </c>
      <c r="B1445" s="57" t="s">
        <v>2650</v>
      </c>
      <c r="C1445" s="57" t="s">
        <v>2428</v>
      </c>
      <c r="D1445" s="68">
        <v>15724.753104886691</v>
      </c>
      <c r="E1445" s="57" t="s">
        <v>2429</v>
      </c>
      <c r="F1445" s="62" t="str">
        <f>INDEX('Crosswalk Particulates'!$B:$B,MATCH('2017 EPA Data'!A1445,'Crosswalk Particulates'!$A:$A,0))</f>
        <v>industry-fuel-biomass</v>
      </c>
      <c r="G1445" s="66">
        <f>INDEX('Crosswalk Particulates'!$E:$E,MATCH('2017 EPA Data'!$B1445,'Crosswalk Particulates'!$D:$D,0))</f>
        <v>0</v>
      </c>
      <c r="H1445" s="78">
        <f t="shared" si="22"/>
        <v>0</v>
      </c>
    </row>
    <row r="1446" spans="1:8" hidden="1" x14ac:dyDescent="0.35">
      <c r="A1446" s="57" t="s">
        <v>2453</v>
      </c>
      <c r="B1446" s="57" t="s">
        <v>2650</v>
      </c>
      <c r="C1446" s="57" t="s">
        <v>2428</v>
      </c>
      <c r="D1446" s="68">
        <v>15689.596134749361</v>
      </c>
      <c r="E1446" s="57" t="s">
        <v>2429</v>
      </c>
      <c r="F1446" s="62" t="str">
        <f>INDEX('Crosswalk Particulates'!$B:$B,MATCH('2017 EPA Data'!A1446,'Crosswalk Particulates'!$A:$A,0))</f>
        <v>process-ngps-industry</v>
      </c>
      <c r="G1446" s="66">
        <f>INDEX('Crosswalk Particulates'!$E:$E,MATCH('2017 EPA Data'!$B1446,'Crosswalk Particulates'!$D:$D,0))</f>
        <v>0</v>
      </c>
      <c r="H1446" s="78">
        <f t="shared" si="22"/>
        <v>0</v>
      </c>
    </row>
    <row r="1447" spans="1:8" hidden="1" x14ac:dyDescent="0.35">
      <c r="A1447" s="57" t="s">
        <v>2449</v>
      </c>
      <c r="B1447" s="57" t="s">
        <v>2601</v>
      </c>
      <c r="C1447" s="57" t="s">
        <v>2428</v>
      </c>
      <c r="D1447" s="68">
        <v>15638.962280350001</v>
      </c>
      <c r="E1447" s="57" t="s">
        <v>2429</v>
      </c>
      <c r="F1447" s="62" t="str">
        <f>INDEX('Crosswalk Particulates'!$B:$B,MATCH('2017 EPA Data'!A1447,'Crosswalk Particulates'!$A:$A,0))</f>
        <v>process-other-industry</v>
      </c>
      <c r="G1447" s="66">
        <f>INDEX('Crosswalk Particulates'!$E:$E,MATCH('2017 EPA Data'!$B1447,'Crosswalk Particulates'!$D:$D,0))</f>
        <v>0</v>
      </c>
      <c r="H1447" s="78">
        <f t="shared" si="22"/>
        <v>0</v>
      </c>
    </row>
    <row r="1448" spans="1:8" hidden="1" x14ac:dyDescent="0.35">
      <c r="A1448" s="57" t="s">
        <v>2438</v>
      </c>
      <c r="B1448" s="57" t="s">
        <v>2545</v>
      </c>
      <c r="D1448" s="68">
        <v>15631.177825989134</v>
      </c>
      <c r="E1448" s="57" t="s">
        <v>2433</v>
      </c>
      <c r="F1448" s="62" t="str">
        <f>INDEX('Crosswalk Particulates'!$B:$B,MATCH('2017 EPA Data'!A1448,'Crosswalk Particulates'!$A:$A,0))</f>
        <v>Transportation Sector</v>
      </c>
      <c r="G1448" s="66" t="str">
        <f>INDEX('Crosswalk Particulates'!$E:$E,MATCH('2017 EPA Data'!$B1448,'Crosswalk Particulates'!$D:$D,0))</f>
        <v>OC</v>
      </c>
      <c r="H1448" s="78">
        <f t="shared" si="22"/>
        <v>14180382855.992538</v>
      </c>
    </row>
    <row r="1449" spans="1:8" hidden="1" x14ac:dyDescent="0.35">
      <c r="A1449" s="57" t="s">
        <v>2462</v>
      </c>
      <c r="B1449" s="57" t="s">
        <v>2573</v>
      </c>
      <c r="C1449" s="57" t="s">
        <v>2428</v>
      </c>
      <c r="D1449" s="68">
        <v>15622.043662860391</v>
      </c>
      <c r="E1449" s="57" t="s">
        <v>2429</v>
      </c>
      <c r="F1449" s="62" t="str">
        <f>INDEX('Crosswalk Particulates'!$B:$B,MATCH('2017 EPA Data'!A1449,'Crosswalk Particulates'!$A:$A,0))</f>
        <v>industry-fuel-natural gas</v>
      </c>
      <c r="G1449" s="66">
        <f>INDEX('Crosswalk Particulates'!$E:$E,MATCH('2017 EPA Data'!$B1449,'Crosswalk Particulates'!$D:$D,0))</f>
        <v>0</v>
      </c>
      <c r="H1449" s="78">
        <f t="shared" si="22"/>
        <v>0</v>
      </c>
    </row>
    <row r="1450" spans="1:8" hidden="1" x14ac:dyDescent="0.35">
      <c r="A1450" s="57" t="s">
        <v>2566</v>
      </c>
      <c r="B1450" s="57" t="s">
        <v>2435</v>
      </c>
      <c r="C1450" s="57" t="s">
        <v>2428</v>
      </c>
      <c r="D1450" s="68">
        <v>15612.838849022914</v>
      </c>
      <c r="E1450" s="57" t="s">
        <v>2429</v>
      </c>
      <c r="F1450" s="62" t="str">
        <f>INDEX('Crosswalk Particulates'!$B:$B,MATCH('2017 EPA Data'!A1450,'Crosswalk Particulates'!$A:$A,0))</f>
        <v>Commercial Buildings Sector</v>
      </c>
      <c r="G1450" s="66">
        <f>INDEX('Crosswalk Particulates'!$E:$E,MATCH('2017 EPA Data'!$B1450,'Crosswalk Particulates'!$D:$D,0))</f>
        <v>0</v>
      </c>
      <c r="H1450" s="78">
        <f t="shared" si="22"/>
        <v>0</v>
      </c>
    </row>
    <row r="1451" spans="1:8" hidden="1" x14ac:dyDescent="0.35">
      <c r="A1451" s="57" t="s">
        <v>2543</v>
      </c>
      <c r="B1451" s="57" t="s">
        <v>2442</v>
      </c>
      <c r="C1451" s="57" t="s">
        <v>2428</v>
      </c>
      <c r="D1451" s="68">
        <v>15582.658201063006</v>
      </c>
      <c r="E1451" s="57" t="s">
        <v>2429</v>
      </c>
      <c r="F1451" s="62" t="str">
        <f>INDEX('Crosswalk Particulates'!$B:$B,MATCH('2017 EPA Data'!A1451,'Crosswalk Particulates'!$A:$A,0))</f>
        <v>industry-fuel-other</v>
      </c>
      <c r="G1451" s="66">
        <f>INDEX('Crosswalk Particulates'!$E:$E,MATCH('2017 EPA Data'!$B1451,'Crosswalk Particulates'!$D:$D,0))</f>
        <v>0</v>
      </c>
      <c r="H1451" s="78">
        <f t="shared" si="22"/>
        <v>0</v>
      </c>
    </row>
    <row r="1452" spans="1:8" hidden="1" x14ac:dyDescent="0.35">
      <c r="A1452" s="57" t="s">
        <v>2512</v>
      </c>
      <c r="B1452" s="57" t="s">
        <v>2595</v>
      </c>
      <c r="C1452" s="57" t="s">
        <v>2428</v>
      </c>
      <c r="D1452" s="68">
        <v>15453.8100488412</v>
      </c>
      <c r="E1452" s="57" t="s">
        <v>2429</v>
      </c>
      <c r="F1452" s="62" t="str">
        <f>INDEX('Crosswalk Particulates'!$B:$B,MATCH('2017 EPA Data'!A1452,'Crosswalk Particulates'!$A:$A,0))</f>
        <v>Commercial Buildings Sector</v>
      </c>
      <c r="G1452" s="66">
        <f>INDEX('Crosswalk Particulates'!$E:$E,MATCH('2017 EPA Data'!$B1452,'Crosswalk Particulates'!$D:$D,0))</f>
        <v>0</v>
      </c>
      <c r="H1452" s="78">
        <f t="shared" si="22"/>
        <v>0</v>
      </c>
    </row>
    <row r="1453" spans="1:8" hidden="1" x14ac:dyDescent="0.35">
      <c r="A1453" s="57" t="s">
        <v>2476</v>
      </c>
      <c r="B1453" s="57" t="s">
        <v>2533</v>
      </c>
      <c r="C1453" s="57" t="s">
        <v>2534</v>
      </c>
      <c r="D1453" s="68">
        <v>15392.337734270195</v>
      </c>
      <c r="E1453" s="57" t="s">
        <v>2429</v>
      </c>
      <c r="F1453" s="62" t="str">
        <f>INDEX('Crosswalk Particulates'!$B:$B,MATCH('2017 EPA Data'!A1453,'Crosswalk Particulates'!$A:$A,0))</f>
        <v>Electricity Sector</v>
      </c>
      <c r="G1453" s="66">
        <f>INDEX('Crosswalk Particulates'!$E:$E,MATCH('2017 EPA Data'!$B1453,'Crosswalk Particulates'!$D:$D,0))</f>
        <v>0</v>
      </c>
      <c r="H1453" s="78">
        <f t="shared" si="22"/>
        <v>0</v>
      </c>
    </row>
    <row r="1454" spans="1:8" hidden="1" x14ac:dyDescent="0.35">
      <c r="A1454" s="57" t="s">
        <v>2514</v>
      </c>
      <c r="B1454" s="57" t="s">
        <v>2651</v>
      </c>
      <c r="C1454" s="57" t="s">
        <v>2428</v>
      </c>
      <c r="D1454" s="68">
        <v>15372.250512415623</v>
      </c>
      <c r="E1454" s="57" t="s">
        <v>2429</v>
      </c>
      <c r="F1454" s="62" t="str">
        <f>INDEX('Crosswalk Particulates'!$B:$B,MATCH('2017 EPA Data'!A1454,'Crosswalk Particulates'!$A:$A,0))</f>
        <v>Transportation Sector</v>
      </c>
      <c r="G1454" s="66">
        <f>INDEX('Crosswalk Particulates'!$E:$E,MATCH('2017 EPA Data'!$B1454,'Crosswalk Particulates'!$D:$D,0))</f>
        <v>0</v>
      </c>
      <c r="H1454" s="78">
        <f t="shared" si="22"/>
        <v>0</v>
      </c>
    </row>
    <row r="1455" spans="1:8" hidden="1" x14ac:dyDescent="0.35">
      <c r="A1455" s="57" t="s">
        <v>2453</v>
      </c>
      <c r="B1455" s="57" t="s">
        <v>2563</v>
      </c>
      <c r="C1455" s="57" t="s">
        <v>2428</v>
      </c>
      <c r="D1455" s="68">
        <v>15348.112621805114</v>
      </c>
      <c r="E1455" s="57" t="s">
        <v>2429</v>
      </c>
      <c r="F1455" s="62" t="str">
        <f>INDEX('Crosswalk Particulates'!$B:$B,MATCH('2017 EPA Data'!A1455,'Crosswalk Particulates'!$A:$A,0))</f>
        <v>process-ngps-industry</v>
      </c>
      <c r="G1455" s="66">
        <f>INDEX('Crosswalk Particulates'!$E:$E,MATCH('2017 EPA Data'!$B1455,'Crosswalk Particulates'!$D:$D,0))</f>
        <v>0</v>
      </c>
      <c r="H1455" s="78">
        <f t="shared" si="22"/>
        <v>0</v>
      </c>
    </row>
    <row r="1456" spans="1:8" hidden="1" x14ac:dyDescent="0.35">
      <c r="A1456" s="57" t="s">
        <v>2513</v>
      </c>
      <c r="B1456" s="57" t="s">
        <v>2605</v>
      </c>
      <c r="C1456" s="57" t="s">
        <v>2428</v>
      </c>
      <c r="D1456" s="68">
        <v>15339.717549635279</v>
      </c>
      <c r="E1456" s="57" t="s">
        <v>2429</v>
      </c>
      <c r="F1456" s="62" t="str">
        <f>INDEX('Crosswalk Particulates'!$B:$B,MATCH('2017 EPA Data'!A1456,'Crosswalk Particulates'!$A:$A,0))</f>
        <v>process-other-industry</v>
      </c>
      <c r="G1456" s="66">
        <f>INDEX('Crosswalk Particulates'!$E:$E,MATCH('2017 EPA Data'!$B1456,'Crosswalk Particulates'!$D:$D,0))</f>
        <v>0</v>
      </c>
      <c r="H1456" s="78">
        <f t="shared" si="22"/>
        <v>0</v>
      </c>
    </row>
    <row r="1457" spans="1:8" hidden="1" x14ac:dyDescent="0.35">
      <c r="A1457" s="57" t="s">
        <v>2497</v>
      </c>
      <c r="B1457" s="57" t="s">
        <v>2522</v>
      </c>
      <c r="C1457" s="57" t="s">
        <v>2428</v>
      </c>
      <c r="D1457" s="68">
        <v>15322.238519387512</v>
      </c>
      <c r="E1457" s="57" t="s">
        <v>2429</v>
      </c>
      <c r="F1457" s="62" t="str">
        <f>INDEX('Crosswalk Particulates'!$B:$B,MATCH('2017 EPA Data'!A1457,'Crosswalk Particulates'!$A:$A,0))</f>
        <v>process-other-industry</v>
      </c>
      <c r="G1457" s="66">
        <f>INDEX('Crosswalk Particulates'!$E:$E,MATCH('2017 EPA Data'!$B1457,'Crosswalk Particulates'!$D:$D,0))</f>
        <v>0</v>
      </c>
      <c r="H1457" s="78">
        <f t="shared" si="22"/>
        <v>0</v>
      </c>
    </row>
    <row r="1458" spans="1:8" hidden="1" x14ac:dyDescent="0.35">
      <c r="A1458" s="57" t="s">
        <v>2576</v>
      </c>
      <c r="B1458" s="57" t="s">
        <v>2570</v>
      </c>
      <c r="C1458" s="57" t="s">
        <v>2428</v>
      </c>
      <c r="D1458" s="68">
        <v>15319.263778803916</v>
      </c>
      <c r="E1458" s="57" t="s">
        <v>2429</v>
      </c>
      <c r="F1458" s="62" t="str">
        <f>INDEX('Crosswalk Particulates'!$B:$B,MATCH('2017 EPA Data'!A1458,'Crosswalk Particulates'!$A:$A,0))</f>
        <v>Commercial Buildings Sector</v>
      </c>
      <c r="G1458" s="66">
        <f>INDEX('Crosswalk Particulates'!$E:$E,MATCH('2017 EPA Data'!$B1458,'Crosswalk Particulates'!$D:$D,0))</f>
        <v>0</v>
      </c>
      <c r="H1458" s="78">
        <f t="shared" si="22"/>
        <v>0</v>
      </c>
    </row>
    <row r="1459" spans="1:8" hidden="1" x14ac:dyDescent="0.35">
      <c r="A1459" s="57" t="s">
        <v>2460</v>
      </c>
      <c r="B1459" s="57" t="s">
        <v>2547</v>
      </c>
      <c r="C1459" s="57" t="s">
        <v>2428</v>
      </c>
      <c r="D1459" s="68">
        <v>15309.857379308432</v>
      </c>
      <c r="E1459" s="57" t="s">
        <v>2429</v>
      </c>
      <c r="F1459" s="62" t="str">
        <f>INDEX('Crosswalk Particulates'!$B:$B,MATCH('2017 EPA Data'!A1459,'Crosswalk Particulates'!$A:$A,0))</f>
        <v>Residential Buildings Sector</v>
      </c>
      <c r="G1459" s="66">
        <f>INDEX('Crosswalk Particulates'!$E:$E,MATCH('2017 EPA Data'!$B1459,'Crosswalk Particulates'!$D:$D,0))</f>
        <v>0</v>
      </c>
      <c r="H1459" s="78">
        <f t="shared" si="22"/>
        <v>0</v>
      </c>
    </row>
    <row r="1460" spans="1:8" hidden="1" x14ac:dyDescent="0.35">
      <c r="A1460" s="57" t="s">
        <v>2463</v>
      </c>
      <c r="B1460" s="57" t="s">
        <v>2469</v>
      </c>
      <c r="C1460" s="57" t="s">
        <v>2428</v>
      </c>
      <c r="D1460" s="68">
        <v>15208</v>
      </c>
      <c r="E1460" s="57" t="s">
        <v>2429</v>
      </c>
      <c r="F1460" s="62" t="str">
        <f>INDEX('Crosswalk Particulates'!$B:$B,MATCH('2017 EPA Data'!A1460,'Crosswalk Particulates'!$A:$A,0))</f>
        <v>process-agriculture-industry</v>
      </c>
      <c r="G1460" s="66">
        <f>INDEX('Crosswalk Particulates'!$E:$E,MATCH('2017 EPA Data'!$B1460,'Crosswalk Particulates'!$D:$D,0))</f>
        <v>0</v>
      </c>
      <c r="H1460" s="78">
        <f t="shared" si="22"/>
        <v>0</v>
      </c>
    </row>
    <row r="1461" spans="1:8" hidden="1" x14ac:dyDescent="0.35">
      <c r="A1461" s="57" t="s">
        <v>2511</v>
      </c>
      <c r="B1461" s="57" t="s">
        <v>2572</v>
      </c>
      <c r="C1461" s="57" t="s">
        <v>2428</v>
      </c>
      <c r="D1461" s="68">
        <v>15181.778405459272</v>
      </c>
      <c r="E1461" s="57" t="s">
        <v>2429</v>
      </c>
      <c r="F1461" s="62" t="str">
        <f>INDEX('Crosswalk Particulates'!$B:$B,MATCH('2017 EPA Data'!A1461,'Crosswalk Particulates'!$A:$A,0))</f>
        <v>industry-fuel-biomass</v>
      </c>
      <c r="G1461" s="66">
        <f>INDEX('Crosswalk Particulates'!$E:$E,MATCH('2017 EPA Data'!$B1461,'Crosswalk Particulates'!$D:$D,0))</f>
        <v>0</v>
      </c>
      <c r="H1461" s="78">
        <f t="shared" si="22"/>
        <v>0</v>
      </c>
    </row>
    <row r="1462" spans="1:8" hidden="1" x14ac:dyDescent="0.35">
      <c r="A1462" s="57" t="s">
        <v>2489</v>
      </c>
      <c r="B1462" s="57" t="s">
        <v>2652</v>
      </c>
      <c r="C1462" s="57" t="s">
        <v>2428</v>
      </c>
      <c r="D1462" s="68">
        <v>15160.706</v>
      </c>
      <c r="E1462" s="57" t="s">
        <v>2429</v>
      </c>
      <c r="F1462" s="62" t="str">
        <f>INDEX('Crosswalk Particulates'!$B:$B,MATCH('2017 EPA Data'!A1462,'Crosswalk Particulates'!$A:$A,0))</f>
        <v>process-chemicals-industry</v>
      </c>
      <c r="G1462" s="66">
        <f>INDEX('Crosswalk Particulates'!$E:$E,MATCH('2017 EPA Data'!$B1462,'Crosswalk Particulates'!$D:$D,0))</f>
        <v>0</v>
      </c>
      <c r="H1462" s="78">
        <f t="shared" si="22"/>
        <v>0</v>
      </c>
    </row>
    <row r="1463" spans="1:8" hidden="1" x14ac:dyDescent="0.35">
      <c r="A1463" s="57" t="s">
        <v>2476</v>
      </c>
      <c r="B1463" s="57" t="s">
        <v>2653</v>
      </c>
      <c r="C1463" s="57" t="s">
        <v>2428</v>
      </c>
      <c r="D1463" s="68">
        <v>15115.175622000001</v>
      </c>
      <c r="E1463" s="57" t="s">
        <v>2429</v>
      </c>
      <c r="F1463" s="62" t="str">
        <f>INDEX('Crosswalk Particulates'!$B:$B,MATCH('2017 EPA Data'!A1463,'Crosswalk Particulates'!$A:$A,0))</f>
        <v>Electricity Sector</v>
      </c>
      <c r="G1463" s="66">
        <f>INDEX('Crosswalk Particulates'!$E:$E,MATCH('2017 EPA Data'!$B1463,'Crosswalk Particulates'!$D:$D,0))</f>
        <v>0</v>
      </c>
      <c r="H1463" s="78">
        <f t="shared" si="22"/>
        <v>0</v>
      </c>
    </row>
    <row r="1464" spans="1:8" hidden="1" x14ac:dyDescent="0.35">
      <c r="A1464" s="57" t="s">
        <v>2470</v>
      </c>
      <c r="B1464" s="57" t="s">
        <v>2486</v>
      </c>
      <c r="C1464" s="57" t="s">
        <v>2428</v>
      </c>
      <c r="D1464" s="68">
        <v>14981.285243980001</v>
      </c>
      <c r="E1464" s="57" t="s">
        <v>2429</v>
      </c>
      <c r="F1464" s="62" t="str">
        <f>INDEX('Crosswalk Particulates'!$B:$B,MATCH('2017 EPA Data'!A1464,'Crosswalk Particulates'!$A:$A,0))</f>
        <v>process-waste-industry</v>
      </c>
      <c r="G1464" s="66">
        <f>INDEX('Crosswalk Particulates'!$E:$E,MATCH('2017 EPA Data'!$B1464,'Crosswalk Particulates'!$D:$D,0))</f>
        <v>0</v>
      </c>
      <c r="H1464" s="78">
        <f t="shared" si="22"/>
        <v>0</v>
      </c>
    </row>
    <row r="1465" spans="1:8" hidden="1" x14ac:dyDescent="0.35">
      <c r="A1465" s="57" t="s">
        <v>2453</v>
      </c>
      <c r="B1465" s="57" t="s">
        <v>2491</v>
      </c>
      <c r="C1465" s="57" t="s">
        <v>2428</v>
      </c>
      <c r="D1465" s="68">
        <v>14892.469148</v>
      </c>
      <c r="E1465" s="57" t="s">
        <v>2429</v>
      </c>
      <c r="F1465" s="62" t="str">
        <f>INDEX('Crosswalk Particulates'!$B:$B,MATCH('2017 EPA Data'!A1465,'Crosswalk Particulates'!$A:$A,0))</f>
        <v>process-ngps-industry</v>
      </c>
      <c r="G1465" s="66">
        <f>INDEX('Crosswalk Particulates'!$E:$E,MATCH('2017 EPA Data'!$B1465,'Crosswalk Particulates'!$D:$D,0))</f>
        <v>0</v>
      </c>
      <c r="H1465" s="78">
        <f t="shared" si="22"/>
        <v>0</v>
      </c>
    </row>
    <row r="1466" spans="1:8" hidden="1" x14ac:dyDescent="0.35">
      <c r="A1466" s="57" t="s">
        <v>2502</v>
      </c>
      <c r="B1466" s="57" t="s">
        <v>2541</v>
      </c>
      <c r="D1466" s="68">
        <v>14857.046525033131</v>
      </c>
      <c r="E1466" s="57" t="s">
        <v>2433</v>
      </c>
      <c r="F1466" s="62" t="str">
        <f>INDEX('Crosswalk Particulates'!$B:$B,MATCH('2017 EPA Data'!A1466,'Crosswalk Particulates'!$A:$A,0))</f>
        <v>Other-EPA</v>
      </c>
      <c r="G1466" s="66">
        <f>INDEX('Crosswalk Particulates'!$E:$E,MATCH('2017 EPA Data'!$B1466,'Crosswalk Particulates'!$D:$D,0))</f>
        <v>0</v>
      </c>
      <c r="H1466" s="78">
        <f t="shared" si="22"/>
        <v>13478101917.820879</v>
      </c>
    </row>
    <row r="1467" spans="1:8" hidden="1" x14ac:dyDescent="0.35">
      <c r="A1467" s="57" t="s">
        <v>2506</v>
      </c>
      <c r="B1467" s="57" t="s">
        <v>2431</v>
      </c>
      <c r="C1467" s="57" t="s">
        <v>2432</v>
      </c>
      <c r="D1467" s="68">
        <v>14839.456749999999</v>
      </c>
      <c r="E1467" s="57" t="s">
        <v>2433</v>
      </c>
      <c r="F1467" s="62" t="str">
        <f>INDEX('Crosswalk Particulates'!$B:$B,MATCH('2017 EPA Data'!A1467,'Crosswalk Particulates'!$A:$A,0))</f>
        <v>process-other-industry</v>
      </c>
      <c r="G1467" s="66">
        <f>INDEX('Crosswalk Particulates'!$E:$E,MATCH('2017 EPA Data'!$B1467,'Crosswalk Particulates'!$D:$D,0))</f>
        <v>0</v>
      </c>
      <c r="H1467" s="78">
        <f t="shared" si="22"/>
        <v>13462144723.353685</v>
      </c>
    </row>
    <row r="1468" spans="1:8" hidden="1" x14ac:dyDescent="0.35">
      <c r="A1468" s="57" t="s">
        <v>2576</v>
      </c>
      <c r="B1468" s="57" t="s">
        <v>2501</v>
      </c>
      <c r="C1468" s="57" t="s">
        <v>2468</v>
      </c>
      <c r="D1468" s="68">
        <v>14827.440993018699</v>
      </c>
      <c r="E1468" s="57" t="s">
        <v>2433</v>
      </c>
      <c r="F1468" s="62" t="str">
        <f>INDEX('Crosswalk Particulates'!$B:$B,MATCH('2017 EPA Data'!A1468,'Crosswalk Particulates'!$A:$A,0))</f>
        <v>Commercial Buildings Sector</v>
      </c>
      <c r="G1468" s="66" t="str">
        <f>INDEX('Crosswalk Particulates'!$E:$E,MATCH('2017 EPA Data'!$B1468,'Crosswalk Particulates'!$D:$D,0))</f>
        <v>PM10</v>
      </c>
      <c r="H1468" s="78">
        <f t="shared" si="22"/>
        <v>13451244199.017246</v>
      </c>
    </row>
    <row r="1469" spans="1:8" hidden="1" x14ac:dyDescent="0.35">
      <c r="A1469" s="57" t="s">
        <v>2443</v>
      </c>
      <c r="B1469" s="57" t="s">
        <v>2541</v>
      </c>
      <c r="D1469" s="68">
        <v>14751.805021459406</v>
      </c>
      <c r="E1469" s="57" t="s">
        <v>2433</v>
      </c>
      <c r="F1469" s="62" t="str">
        <f>INDEX('Crosswalk Particulates'!$B:$B,MATCH('2017 EPA Data'!A1469,'Crosswalk Particulates'!$A:$A,0))</f>
        <v>Other-EPA</v>
      </c>
      <c r="G1469" s="66">
        <f>INDEX('Crosswalk Particulates'!$E:$E,MATCH('2017 EPA Data'!$B1469,'Crosswalk Particulates'!$D:$D,0))</f>
        <v>0</v>
      </c>
      <c r="H1469" s="78">
        <f t="shared" si="22"/>
        <v>13382628318.222103</v>
      </c>
    </row>
    <row r="1470" spans="1:8" hidden="1" x14ac:dyDescent="0.35">
      <c r="A1470" s="57" t="s">
        <v>2511</v>
      </c>
      <c r="B1470" s="57" t="s">
        <v>2579</v>
      </c>
      <c r="C1470" s="57" t="s">
        <v>2428</v>
      </c>
      <c r="D1470" s="68">
        <v>14725.348589200001</v>
      </c>
      <c r="E1470" s="57" t="s">
        <v>2429</v>
      </c>
      <c r="F1470" s="62" t="str">
        <f>INDEX('Crosswalk Particulates'!$B:$B,MATCH('2017 EPA Data'!A1470,'Crosswalk Particulates'!$A:$A,0))</f>
        <v>industry-fuel-biomass</v>
      </c>
      <c r="G1470" s="66">
        <f>INDEX('Crosswalk Particulates'!$E:$E,MATCH('2017 EPA Data'!$B1470,'Crosswalk Particulates'!$D:$D,0))</f>
        <v>0</v>
      </c>
      <c r="H1470" s="78">
        <f t="shared" si="22"/>
        <v>0</v>
      </c>
    </row>
    <row r="1471" spans="1:8" hidden="1" x14ac:dyDescent="0.35">
      <c r="A1471" s="57" t="s">
        <v>2458</v>
      </c>
      <c r="B1471" s="57" t="s">
        <v>2654</v>
      </c>
      <c r="C1471" s="57" t="s">
        <v>2428</v>
      </c>
      <c r="D1471" s="68">
        <v>14696.3757458092</v>
      </c>
      <c r="E1471" s="57" t="s">
        <v>2429</v>
      </c>
      <c r="F1471" s="62" t="str">
        <f>INDEX('Crosswalk Particulates'!$B:$B,MATCH('2017 EPA Data'!A1471,'Crosswalk Particulates'!$A:$A,0))</f>
        <v>process-other-industry</v>
      </c>
      <c r="G1471" s="66">
        <f>INDEX('Crosswalk Particulates'!$E:$E,MATCH('2017 EPA Data'!$B1471,'Crosswalk Particulates'!$D:$D,0))</f>
        <v>0</v>
      </c>
      <c r="H1471" s="78">
        <f t="shared" si="22"/>
        <v>0</v>
      </c>
    </row>
    <row r="1472" spans="1:8" hidden="1" x14ac:dyDescent="0.35">
      <c r="A1472" s="57" t="s">
        <v>2489</v>
      </c>
      <c r="B1472" s="57" t="s">
        <v>2571</v>
      </c>
      <c r="C1472" s="57" t="s">
        <v>2428</v>
      </c>
      <c r="D1472" s="68">
        <v>14657.89445422139</v>
      </c>
      <c r="E1472" s="57" t="s">
        <v>2429</v>
      </c>
      <c r="F1472" s="62" t="str">
        <f>INDEX('Crosswalk Particulates'!$B:$B,MATCH('2017 EPA Data'!A1472,'Crosswalk Particulates'!$A:$A,0))</f>
        <v>process-chemicals-industry</v>
      </c>
      <c r="G1472" s="66">
        <f>INDEX('Crosswalk Particulates'!$E:$E,MATCH('2017 EPA Data'!$B1472,'Crosswalk Particulates'!$D:$D,0))</f>
        <v>0</v>
      </c>
      <c r="H1472" s="78">
        <f t="shared" si="22"/>
        <v>0</v>
      </c>
    </row>
    <row r="1473" spans="1:8" hidden="1" x14ac:dyDescent="0.35">
      <c r="A1473" s="57" t="s">
        <v>2496</v>
      </c>
      <c r="B1473" s="57" t="s">
        <v>2479</v>
      </c>
      <c r="C1473" s="57" t="s">
        <v>2428</v>
      </c>
      <c r="D1473" s="68">
        <v>14642.555618954086</v>
      </c>
      <c r="E1473" s="57" t="s">
        <v>2429</v>
      </c>
      <c r="F1473" s="62" t="str">
        <f>INDEX('Crosswalk Particulates'!$B:$B,MATCH('2017 EPA Data'!A1473,'Crosswalk Particulates'!$A:$A,0))</f>
        <v>process-other-industry</v>
      </c>
      <c r="G1473" s="66">
        <f>INDEX('Crosswalk Particulates'!$E:$E,MATCH('2017 EPA Data'!$B1473,'Crosswalk Particulates'!$D:$D,0))</f>
        <v>0</v>
      </c>
      <c r="H1473" s="78">
        <f t="shared" si="22"/>
        <v>0</v>
      </c>
    </row>
    <row r="1474" spans="1:8" hidden="1" x14ac:dyDescent="0.35">
      <c r="A1474" s="57" t="s">
        <v>2489</v>
      </c>
      <c r="B1474" s="57" t="s">
        <v>2655</v>
      </c>
      <c r="C1474" s="57" t="s">
        <v>2428</v>
      </c>
      <c r="D1474" s="68">
        <v>14625.440399999999</v>
      </c>
      <c r="E1474" s="57" t="s">
        <v>2429</v>
      </c>
      <c r="F1474" s="62" t="str">
        <f>INDEX('Crosswalk Particulates'!$B:$B,MATCH('2017 EPA Data'!A1474,'Crosswalk Particulates'!$A:$A,0))</f>
        <v>process-chemicals-industry</v>
      </c>
      <c r="G1474" s="66">
        <f>INDEX('Crosswalk Particulates'!$E:$E,MATCH('2017 EPA Data'!$B1474,'Crosswalk Particulates'!$D:$D,0))</f>
        <v>0</v>
      </c>
      <c r="H1474" s="78">
        <f t="shared" si="22"/>
        <v>0</v>
      </c>
    </row>
    <row r="1475" spans="1:8" hidden="1" x14ac:dyDescent="0.35">
      <c r="A1475" s="57" t="s">
        <v>2462</v>
      </c>
      <c r="B1475" s="57" t="s">
        <v>2504</v>
      </c>
      <c r="C1475" s="57" t="s">
        <v>2428</v>
      </c>
      <c r="D1475" s="68">
        <v>14619.759</v>
      </c>
      <c r="E1475" s="57" t="s">
        <v>2429</v>
      </c>
      <c r="F1475" s="62" t="str">
        <f>INDEX('Crosswalk Particulates'!$B:$B,MATCH('2017 EPA Data'!A1475,'Crosswalk Particulates'!$A:$A,0))</f>
        <v>industry-fuel-natural gas</v>
      </c>
      <c r="G1475" s="66">
        <f>INDEX('Crosswalk Particulates'!$E:$E,MATCH('2017 EPA Data'!$B1475,'Crosswalk Particulates'!$D:$D,0))</f>
        <v>0</v>
      </c>
      <c r="H1475" s="78">
        <f t="shared" si="22"/>
        <v>0</v>
      </c>
    </row>
    <row r="1476" spans="1:8" hidden="1" x14ac:dyDescent="0.35">
      <c r="A1476" s="57" t="s">
        <v>2496</v>
      </c>
      <c r="B1476" s="57" t="s">
        <v>2521</v>
      </c>
      <c r="C1476" s="57" t="s">
        <v>2468</v>
      </c>
      <c r="D1476" s="68">
        <v>14616.673791204874</v>
      </c>
      <c r="E1476" s="57" t="s">
        <v>2433</v>
      </c>
      <c r="F1476" s="62" t="str">
        <f>INDEX('Crosswalk Particulates'!$B:$B,MATCH('2017 EPA Data'!A1476,'Crosswalk Particulates'!$A:$A,0))</f>
        <v>process-other-industry</v>
      </c>
      <c r="G1476" s="66" t="str">
        <f>INDEX('Crosswalk Particulates'!$E:$E,MATCH('2017 EPA Data'!$B1476,'Crosswalk Particulates'!$D:$D,0))</f>
        <v>PM25</v>
      </c>
      <c r="H1476" s="78">
        <f t="shared" ref="H1476:H1539" si="23">IF(E1476="TON",D1476/metricton_to_shortton,0)*10^6</f>
        <v>13260039182.448563</v>
      </c>
    </row>
    <row r="1477" spans="1:8" hidden="1" x14ac:dyDescent="0.35">
      <c r="A1477" s="57" t="s">
        <v>2519</v>
      </c>
      <c r="B1477" s="57" t="s">
        <v>2504</v>
      </c>
      <c r="C1477" s="57" t="s">
        <v>2428</v>
      </c>
      <c r="D1477" s="68">
        <v>14598.392529999999</v>
      </c>
      <c r="E1477" s="57" t="s">
        <v>2429</v>
      </c>
      <c r="F1477" s="62" t="str">
        <f>INDEX('Crosswalk Particulates'!$B:$B,MATCH('2017 EPA Data'!A1477,'Crosswalk Particulates'!$A:$A,0))</f>
        <v>Electricity Sector</v>
      </c>
      <c r="G1477" s="66">
        <f>INDEX('Crosswalk Particulates'!$E:$E,MATCH('2017 EPA Data'!$B1477,'Crosswalk Particulates'!$D:$D,0))</f>
        <v>0</v>
      </c>
      <c r="H1477" s="78">
        <f t="shared" si="23"/>
        <v>0</v>
      </c>
    </row>
    <row r="1478" spans="1:8" hidden="1" x14ac:dyDescent="0.35">
      <c r="A1478" s="57" t="s">
        <v>2489</v>
      </c>
      <c r="B1478" s="57" t="s">
        <v>2650</v>
      </c>
      <c r="C1478" s="57" t="s">
        <v>2428</v>
      </c>
      <c r="D1478" s="68">
        <v>14459.527607</v>
      </c>
      <c r="E1478" s="57" t="s">
        <v>2429</v>
      </c>
      <c r="F1478" s="62" t="str">
        <f>INDEX('Crosswalk Particulates'!$B:$B,MATCH('2017 EPA Data'!A1478,'Crosswalk Particulates'!$A:$A,0))</f>
        <v>process-chemicals-industry</v>
      </c>
      <c r="G1478" s="66">
        <f>INDEX('Crosswalk Particulates'!$E:$E,MATCH('2017 EPA Data'!$B1478,'Crosswalk Particulates'!$D:$D,0))</f>
        <v>0</v>
      </c>
      <c r="H1478" s="78">
        <f t="shared" si="23"/>
        <v>0</v>
      </c>
    </row>
    <row r="1479" spans="1:8" hidden="1" x14ac:dyDescent="0.35">
      <c r="A1479" s="57" t="s">
        <v>2470</v>
      </c>
      <c r="B1479" s="57" t="s">
        <v>2537</v>
      </c>
      <c r="C1479" s="57" t="s">
        <v>2428</v>
      </c>
      <c r="D1479" s="68">
        <v>14446.723325985944</v>
      </c>
      <c r="E1479" s="57" t="s">
        <v>2429</v>
      </c>
      <c r="F1479" s="62" t="str">
        <f>INDEX('Crosswalk Particulates'!$B:$B,MATCH('2017 EPA Data'!A1479,'Crosswalk Particulates'!$A:$A,0))</f>
        <v>process-waste-industry</v>
      </c>
      <c r="G1479" s="66">
        <f>INDEX('Crosswalk Particulates'!$E:$E,MATCH('2017 EPA Data'!$B1479,'Crosswalk Particulates'!$D:$D,0))</f>
        <v>0</v>
      </c>
      <c r="H1479" s="78">
        <f t="shared" si="23"/>
        <v>0</v>
      </c>
    </row>
    <row r="1480" spans="1:8" hidden="1" x14ac:dyDescent="0.35">
      <c r="A1480" s="57" t="s">
        <v>2497</v>
      </c>
      <c r="B1480" s="57" t="s">
        <v>2572</v>
      </c>
      <c r="C1480" s="57" t="s">
        <v>2428</v>
      </c>
      <c r="D1480" s="68">
        <v>14410.848692310001</v>
      </c>
      <c r="E1480" s="57" t="s">
        <v>2429</v>
      </c>
      <c r="F1480" s="62" t="str">
        <f>INDEX('Crosswalk Particulates'!$B:$B,MATCH('2017 EPA Data'!A1480,'Crosswalk Particulates'!$A:$A,0))</f>
        <v>process-other-industry</v>
      </c>
      <c r="G1480" s="66">
        <f>INDEX('Crosswalk Particulates'!$E:$E,MATCH('2017 EPA Data'!$B1480,'Crosswalk Particulates'!$D:$D,0))</f>
        <v>0</v>
      </c>
      <c r="H1480" s="78">
        <f t="shared" si="23"/>
        <v>0</v>
      </c>
    </row>
    <row r="1481" spans="1:8" hidden="1" x14ac:dyDescent="0.35">
      <c r="A1481" s="57" t="s">
        <v>2513</v>
      </c>
      <c r="B1481" s="57" t="s">
        <v>2455</v>
      </c>
      <c r="C1481" s="57" t="s">
        <v>2428</v>
      </c>
      <c r="D1481" s="68">
        <v>14402.0934316</v>
      </c>
      <c r="E1481" s="57" t="s">
        <v>2429</v>
      </c>
      <c r="F1481" s="62" t="str">
        <f>INDEX('Crosswalk Particulates'!$B:$B,MATCH('2017 EPA Data'!A1481,'Crosswalk Particulates'!$A:$A,0))</f>
        <v>process-other-industry</v>
      </c>
      <c r="G1481" s="66">
        <f>INDEX('Crosswalk Particulates'!$E:$E,MATCH('2017 EPA Data'!$B1481,'Crosswalk Particulates'!$D:$D,0))</f>
        <v>0</v>
      </c>
      <c r="H1481" s="78">
        <f t="shared" si="23"/>
        <v>0</v>
      </c>
    </row>
    <row r="1482" spans="1:8" hidden="1" x14ac:dyDescent="0.35">
      <c r="A1482" s="57" t="s">
        <v>2470</v>
      </c>
      <c r="B1482" s="57" t="s">
        <v>2656</v>
      </c>
      <c r="C1482" s="57" t="s">
        <v>2428</v>
      </c>
      <c r="D1482" s="68">
        <v>14363.201416830463</v>
      </c>
      <c r="E1482" s="57" t="s">
        <v>2429</v>
      </c>
      <c r="F1482" s="62" t="str">
        <f>INDEX('Crosswalk Particulates'!$B:$B,MATCH('2017 EPA Data'!A1482,'Crosswalk Particulates'!$A:$A,0))</f>
        <v>process-waste-industry</v>
      </c>
      <c r="G1482" s="66">
        <f>INDEX('Crosswalk Particulates'!$E:$E,MATCH('2017 EPA Data'!$B1482,'Crosswalk Particulates'!$D:$D,0))</f>
        <v>0</v>
      </c>
      <c r="H1482" s="78">
        <f t="shared" si="23"/>
        <v>0</v>
      </c>
    </row>
    <row r="1483" spans="1:8" hidden="1" x14ac:dyDescent="0.35">
      <c r="A1483" s="57" t="s">
        <v>2558</v>
      </c>
      <c r="B1483" s="57" t="s">
        <v>2626</v>
      </c>
      <c r="C1483" s="57" t="s">
        <v>2428</v>
      </c>
      <c r="D1483" s="68">
        <v>14356.755933578401</v>
      </c>
      <c r="E1483" s="57" t="s">
        <v>2429</v>
      </c>
      <c r="F1483" s="62" t="str">
        <f>INDEX('Crosswalk Particulates'!$B:$B,MATCH('2017 EPA Data'!A1483,'Crosswalk Particulates'!$A:$A,0))</f>
        <v>process-mining-industry</v>
      </c>
      <c r="G1483" s="66">
        <f>INDEX('Crosswalk Particulates'!$E:$E,MATCH('2017 EPA Data'!$B1483,'Crosswalk Particulates'!$D:$D,0))</f>
        <v>0</v>
      </c>
      <c r="H1483" s="78">
        <f t="shared" si="23"/>
        <v>0</v>
      </c>
    </row>
    <row r="1484" spans="1:8" hidden="1" x14ac:dyDescent="0.35">
      <c r="A1484" s="57" t="s">
        <v>2489</v>
      </c>
      <c r="B1484" s="57" t="s">
        <v>2607</v>
      </c>
      <c r="C1484" s="57" t="s">
        <v>2428</v>
      </c>
      <c r="D1484" s="68">
        <v>14323.6084324</v>
      </c>
      <c r="E1484" s="57" t="s">
        <v>2429</v>
      </c>
      <c r="F1484" s="62" t="str">
        <f>INDEX('Crosswalk Particulates'!$B:$B,MATCH('2017 EPA Data'!A1484,'Crosswalk Particulates'!$A:$A,0))</f>
        <v>process-chemicals-industry</v>
      </c>
      <c r="G1484" s="66">
        <f>INDEX('Crosswalk Particulates'!$E:$E,MATCH('2017 EPA Data'!$B1484,'Crosswalk Particulates'!$D:$D,0))</f>
        <v>0</v>
      </c>
      <c r="H1484" s="78">
        <f t="shared" si="23"/>
        <v>0</v>
      </c>
    </row>
    <row r="1485" spans="1:8" hidden="1" x14ac:dyDescent="0.35">
      <c r="A1485" s="57" t="s">
        <v>2511</v>
      </c>
      <c r="B1485" s="57" t="s">
        <v>2561</v>
      </c>
      <c r="C1485" s="57" t="s">
        <v>2428</v>
      </c>
      <c r="D1485" s="68">
        <v>14280.038251993492</v>
      </c>
      <c r="E1485" s="57" t="s">
        <v>2429</v>
      </c>
      <c r="F1485" s="62" t="str">
        <f>INDEX('Crosswalk Particulates'!$B:$B,MATCH('2017 EPA Data'!A1485,'Crosswalk Particulates'!$A:$A,0))</f>
        <v>industry-fuel-biomass</v>
      </c>
      <c r="G1485" s="66">
        <f>INDEX('Crosswalk Particulates'!$E:$E,MATCH('2017 EPA Data'!$B1485,'Crosswalk Particulates'!$D:$D,0))</f>
        <v>0</v>
      </c>
      <c r="H1485" s="78">
        <f t="shared" si="23"/>
        <v>0</v>
      </c>
    </row>
    <row r="1486" spans="1:8" hidden="1" x14ac:dyDescent="0.35">
      <c r="A1486" s="57" t="s">
        <v>2575</v>
      </c>
      <c r="B1486" s="57" t="s">
        <v>2471</v>
      </c>
      <c r="C1486" s="57" t="s">
        <v>2468</v>
      </c>
      <c r="D1486" s="68">
        <v>14213.760196856929</v>
      </c>
      <c r="E1486" s="57" t="s">
        <v>2433</v>
      </c>
      <c r="F1486" s="62" t="str">
        <f>INDEX('Crosswalk Particulates'!$B:$B,MATCH('2017 EPA Data'!A1486,'Crosswalk Particulates'!$A:$A,0))</f>
        <v>Commercial Buildings Sector</v>
      </c>
      <c r="G1486" s="66" t="str">
        <f>INDEX('Crosswalk Particulates'!$E:$E,MATCH('2017 EPA Data'!$B1486,'Crosswalk Particulates'!$D:$D,0))</f>
        <v>CO</v>
      </c>
      <c r="H1486" s="78">
        <f t="shared" si="23"/>
        <v>12894521683.425652</v>
      </c>
    </row>
    <row r="1487" spans="1:8" hidden="1" x14ac:dyDescent="0.35">
      <c r="A1487" s="57" t="s">
        <v>2514</v>
      </c>
      <c r="B1487" s="57" t="s">
        <v>2567</v>
      </c>
      <c r="C1487" s="57" t="s">
        <v>2428</v>
      </c>
      <c r="D1487" s="68">
        <v>14197.353893656791</v>
      </c>
      <c r="E1487" s="57" t="s">
        <v>2429</v>
      </c>
      <c r="F1487" s="62" t="str">
        <f>INDEX('Crosswalk Particulates'!$B:$B,MATCH('2017 EPA Data'!A1487,'Crosswalk Particulates'!$A:$A,0))</f>
        <v>Transportation Sector</v>
      </c>
      <c r="G1487" s="66">
        <f>INDEX('Crosswalk Particulates'!$E:$E,MATCH('2017 EPA Data'!$B1487,'Crosswalk Particulates'!$D:$D,0))</f>
        <v>0</v>
      </c>
      <c r="H1487" s="78">
        <f t="shared" si="23"/>
        <v>0</v>
      </c>
    </row>
    <row r="1488" spans="1:8" hidden="1" x14ac:dyDescent="0.35">
      <c r="A1488" s="57" t="s">
        <v>2470</v>
      </c>
      <c r="B1488" s="57" t="s">
        <v>2606</v>
      </c>
      <c r="C1488" s="57" t="s">
        <v>2428</v>
      </c>
      <c r="D1488" s="68">
        <v>14169.046965088168</v>
      </c>
      <c r="E1488" s="57" t="s">
        <v>2429</v>
      </c>
      <c r="F1488" s="62" t="str">
        <f>INDEX('Crosswalk Particulates'!$B:$B,MATCH('2017 EPA Data'!A1488,'Crosswalk Particulates'!$A:$A,0))</f>
        <v>process-waste-industry</v>
      </c>
      <c r="G1488" s="66">
        <f>INDEX('Crosswalk Particulates'!$E:$E,MATCH('2017 EPA Data'!$B1488,'Crosswalk Particulates'!$D:$D,0))</f>
        <v>0</v>
      </c>
      <c r="H1488" s="78">
        <f t="shared" si="23"/>
        <v>0</v>
      </c>
    </row>
    <row r="1489" spans="1:8" hidden="1" x14ac:dyDescent="0.35">
      <c r="A1489" s="57" t="s">
        <v>2470</v>
      </c>
      <c r="B1489" s="57" t="s">
        <v>2586</v>
      </c>
      <c r="C1489" s="57" t="s">
        <v>2428</v>
      </c>
      <c r="D1489" s="68">
        <v>14166.378040696409</v>
      </c>
      <c r="E1489" s="57" t="s">
        <v>2429</v>
      </c>
      <c r="F1489" s="62" t="str">
        <f>INDEX('Crosswalk Particulates'!$B:$B,MATCH('2017 EPA Data'!A1489,'Crosswalk Particulates'!$A:$A,0))</f>
        <v>process-waste-industry</v>
      </c>
      <c r="G1489" s="66">
        <f>INDEX('Crosswalk Particulates'!$E:$E,MATCH('2017 EPA Data'!$B1489,'Crosswalk Particulates'!$D:$D,0))</f>
        <v>0</v>
      </c>
      <c r="H1489" s="78">
        <f t="shared" si="23"/>
        <v>0</v>
      </c>
    </row>
    <row r="1490" spans="1:8" hidden="1" x14ac:dyDescent="0.35">
      <c r="A1490" s="57" t="s">
        <v>2540</v>
      </c>
      <c r="B1490" s="57" t="s">
        <v>2427</v>
      </c>
      <c r="C1490" s="57" t="s">
        <v>2428</v>
      </c>
      <c r="D1490" s="68">
        <v>14132.03430616</v>
      </c>
      <c r="E1490" s="57" t="s">
        <v>2429</v>
      </c>
      <c r="F1490" s="62" t="str">
        <f>INDEX('Crosswalk Particulates'!$B:$B,MATCH('2017 EPA Data'!A1490,'Crosswalk Particulates'!$A:$A,0))</f>
        <v>industry-fuel-oil</v>
      </c>
      <c r="G1490" s="66">
        <f>INDEX('Crosswalk Particulates'!$E:$E,MATCH('2017 EPA Data'!$B1490,'Crosswalk Particulates'!$D:$D,0))</f>
        <v>0</v>
      </c>
      <c r="H1490" s="78">
        <f t="shared" si="23"/>
        <v>0</v>
      </c>
    </row>
    <row r="1491" spans="1:8" hidden="1" x14ac:dyDescent="0.35">
      <c r="A1491" s="57" t="s">
        <v>2560</v>
      </c>
      <c r="B1491" s="57" t="s">
        <v>2504</v>
      </c>
      <c r="C1491" s="57" t="s">
        <v>2428</v>
      </c>
      <c r="D1491" s="68">
        <v>14069.131068000001</v>
      </c>
      <c r="E1491" s="57" t="s">
        <v>2429</v>
      </c>
      <c r="F1491" s="62" t="str">
        <f>INDEX('Crosswalk Particulates'!$B:$B,MATCH('2017 EPA Data'!A1491,'Crosswalk Particulates'!$A:$A,0))</f>
        <v>Electricity Sector</v>
      </c>
      <c r="G1491" s="66">
        <f>INDEX('Crosswalk Particulates'!$E:$E,MATCH('2017 EPA Data'!$B1491,'Crosswalk Particulates'!$D:$D,0))</f>
        <v>0</v>
      </c>
      <c r="H1491" s="78">
        <f t="shared" si="23"/>
        <v>0</v>
      </c>
    </row>
    <row r="1492" spans="1:8" hidden="1" x14ac:dyDescent="0.35">
      <c r="A1492" s="57" t="s">
        <v>2430</v>
      </c>
      <c r="B1492" s="57" t="s">
        <v>2532</v>
      </c>
      <c r="C1492" s="57" t="s">
        <v>2428</v>
      </c>
      <c r="D1492" s="68">
        <v>13968.203371710837</v>
      </c>
      <c r="E1492" s="57" t="s">
        <v>2429</v>
      </c>
      <c r="F1492" s="62" t="str">
        <f>INDEX('Crosswalk Particulates'!$B:$B,MATCH('2017 EPA Data'!A1492,'Crosswalk Particulates'!$A:$A,0))</f>
        <v>process-other-industry</v>
      </c>
      <c r="G1492" s="66">
        <f>INDEX('Crosswalk Particulates'!$E:$E,MATCH('2017 EPA Data'!$B1492,'Crosswalk Particulates'!$D:$D,0))</f>
        <v>0</v>
      </c>
      <c r="H1492" s="78">
        <f t="shared" si="23"/>
        <v>0</v>
      </c>
    </row>
    <row r="1493" spans="1:8" hidden="1" x14ac:dyDescent="0.35">
      <c r="A1493" s="57" t="s">
        <v>2449</v>
      </c>
      <c r="B1493" s="57" t="s">
        <v>2541</v>
      </c>
      <c r="D1493" s="68">
        <v>13879.848104422066</v>
      </c>
      <c r="E1493" s="57" t="s">
        <v>2433</v>
      </c>
      <c r="F1493" s="62" t="str">
        <f>INDEX('Crosswalk Particulates'!$B:$B,MATCH('2017 EPA Data'!A1493,'Crosswalk Particulates'!$A:$A,0))</f>
        <v>process-other-industry</v>
      </c>
      <c r="G1493" s="66">
        <f>INDEX('Crosswalk Particulates'!$E:$E,MATCH('2017 EPA Data'!$B1493,'Crosswalk Particulates'!$D:$D,0))</f>
        <v>0</v>
      </c>
      <c r="H1493" s="78">
        <f t="shared" si="23"/>
        <v>12591601368.419107</v>
      </c>
    </row>
    <row r="1494" spans="1:8" hidden="1" x14ac:dyDescent="0.35">
      <c r="A1494" s="57" t="s">
        <v>2513</v>
      </c>
      <c r="B1494" s="57" t="s">
        <v>2520</v>
      </c>
      <c r="C1494" s="57" t="s">
        <v>2468</v>
      </c>
      <c r="D1494" s="68">
        <v>13877.6580505492</v>
      </c>
      <c r="E1494" s="57" t="s">
        <v>2433</v>
      </c>
      <c r="F1494" s="62" t="str">
        <f>INDEX('Crosswalk Particulates'!$B:$B,MATCH('2017 EPA Data'!A1494,'Crosswalk Particulates'!$A:$A,0))</f>
        <v>process-other-industry</v>
      </c>
      <c r="G1494" s="66" t="str">
        <f>INDEX('Crosswalk Particulates'!$E:$E,MATCH('2017 EPA Data'!$B1494,'Crosswalk Particulates'!$D:$D,0))</f>
        <v>NOX</v>
      </c>
      <c r="H1494" s="78">
        <f t="shared" si="23"/>
        <v>12589614582.603081</v>
      </c>
    </row>
    <row r="1495" spans="1:8" hidden="1" x14ac:dyDescent="0.35">
      <c r="A1495" s="57" t="s">
        <v>2489</v>
      </c>
      <c r="B1495" s="57" t="s">
        <v>2541</v>
      </c>
      <c r="D1495" s="68">
        <v>13845.560602512738</v>
      </c>
      <c r="E1495" s="57" t="s">
        <v>2433</v>
      </c>
      <c r="F1495" s="62" t="str">
        <f>INDEX('Crosswalk Particulates'!$B:$B,MATCH('2017 EPA Data'!A1495,'Crosswalk Particulates'!$A:$A,0))</f>
        <v>process-chemicals-industry</v>
      </c>
      <c r="G1495" s="66">
        <f>INDEX('Crosswalk Particulates'!$E:$E,MATCH('2017 EPA Data'!$B1495,'Crosswalk Particulates'!$D:$D,0))</f>
        <v>0</v>
      </c>
      <c r="H1495" s="78">
        <f t="shared" si="23"/>
        <v>12560496232.922443</v>
      </c>
    </row>
    <row r="1496" spans="1:8" hidden="1" x14ac:dyDescent="0.35">
      <c r="A1496" s="57" t="s">
        <v>2513</v>
      </c>
      <c r="B1496" s="57" t="s">
        <v>2436</v>
      </c>
      <c r="C1496" s="57" t="s">
        <v>2428</v>
      </c>
      <c r="D1496" s="68">
        <v>13811.15727908</v>
      </c>
      <c r="E1496" s="57" t="s">
        <v>2429</v>
      </c>
      <c r="F1496" s="62" t="str">
        <f>INDEX('Crosswalk Particulates'!$B:$B,MATCH('2017 EPA Data'!A1496,'Crosswalk Particulates'!$A:$A,0))</f>
        <v>process-other-industry</v>
      </c>
      <c r="G1496" s="66">
        <f>INDEX('Crosswalk Particulates'!$E:$E,MATCH('2017 EPA Data'!$B1496,'Crosswalk Particulates'!$D:$D,0))</f>
        <v>0</v>
      </c>
      <c r="H1496" s="78">
        <f t="shared" si="23"/>
        <v>0</v>
      </c>
    </row>
    <row r="1497" spans="1:8" hidden="1" x14ac:dyDescent="0.35">
      <c r="A1497" s="57" t="s">
        <v>2511</v>
      </c>
      <c r="B1497" s="57" t="s">
        <v>2485</v>
      </c>
      <c r="C1497" s="57" t="s">
        <v>2428</v>
      </c>
      <c r="D1497" s="68">
        <v>13748.83467819643</v>
      </c>
      <c r="E1497" s="57" t="s">
        <v>2429</v>
      </c>
      <c r="F1497" s="62" t="str">
        <f>INDEX('Crosswalk Particulates'!$B:$B,MATCH('2017 EPA Data'!A1497,'Crosswalk Particulates'!$A:$A,0))</f>
        <v>industry-fuel-biomass</v>
      </c>
      <c r="G1497" s="66">
        <f>INDEX('Crosswalk Particulates'!$E:$E,MATCH('2017 EPA Data'!$B1497,'Crosswalk Particulates'!$D:$D,0))</f>
        <v>0</v>
      </c>
      <c r="H1497" s="78">
        <f t="shared" si="23"/>
        <v>0</v>
      </c>
    </row>
    <row r="1498" spans="1:8" hidden="1" x14ac:dyDescent="0.35">
      <c r="A1498" s="57" t="s">
        <v>2449</v>
      </c>
      <c r="B1498" s="57" t="s">
        <v>2572</v>
      </c>
      <c r="C1498" s="57" t="s">
        <v>2428</v>
      </c>
      <c r="D1498" s="68">
        <v>13744.044441260001</v>
      </c>
      <c r="E1498" s="57" t="s">
        <v>2429</v>
      </c>
      <c r="F1498" s="62" t="str">
        <f>INDEX('Crosswalk Particulates'!$B:$B,MATCH('2017 EPA Data'!A1498,'Crosswalk Particulates'!$A:$A,0))</f>
        <v>process-other-industry</v>
      </c>
      <c r="G1498" s="66">
        <f>INDEX('Crosswalk Particulates'!$E:$E,MATCH('2017 EPA Data'!$B1498,'Crosswalk Particulates'!$D:$D,0))</f>
        <v>0</v>
      </c>
      <c r="H1498" s="78">
        <f t="shared" si="23"/>
        <v>0</v>
      </c>
    </row>
    <row r="1499" spans="1:8" hidden="1" x14ac:dyDescent="0.35">
      <c r="A1499" s="57" t="s">
        <v>2489</v>
      </c>
      <c r="B1499" s="57" t="s">
        <v>2475</v>
      </c>
      <c r="C1499" s="57" t="s">
        <v>2428</v>
      </c>
      <c r="D1499" s="68">
        <v>13676.697399999999</v>
      </c>
      <c r="E1499" s="57" t="s">
        <v>2429</v>
      </c>
      <c r="F1499" s="62" t="str">
        <f>INDEX('Crosswalk Particulates'!$B:$B,MATCH('2017 EPA Data'!A1499,'Crosswalk Particulates'!$A:$A,0))</f>
        <v>process-chemicals-industry</v>
      </c>
      <c r="G1499" s="66">
        <f>INDEX('Crosswalk Particulates'!$E:$E,MATCH('2017 EPA Data'!$B1499,'Crosswalk Particulates'!$D:$D,0))</f>
        <v>0</v>
      </c>
      <c r="H1499" s="78">
        <f t="shared" si="23"/>
        <v>0</v>
      </c>
    </row>
    <row r="1500" spans="1:8" hidden="1" x14ac:dyDescent="0.35">
      <c r="A1500" s="57" t="s">
        <v>2453</v>
      </c>
      <c r="B1500" s="57" t="s">
        <v>2608</v>
      </c>
      <c r="C1500" s="57" t="s">
        <v>2428</v>
      </c>
      <c r="D1500" s="68">
        <v>13668.061254951805</v>
      </c>
      <c r="E1500" s="57" t="s">
        <v>2429</v>
      </c>
      <c r="F1500" s="62" t="str">
        <f>INDEX('Crosswalk Particulates'!$B:$B,MATCH('2017 EPA Data'!A1500,'Crosswalk Particulates'!$A:$A,0))</f>
        <v>process-ngps-industry</v>
      </c>
      <c r="G1500" s="66">
        <f>INDEX('Crosswalk Particulates'!$E:$E,MATCH('2017 EPA Data'!$B1500,'Crosswalk Particulates'!$D:$D,0))</f>
        <v>0</v>
      </c>
      <c r="H1500" s="78">
        <f t="shared" si="23"/>
        <v>0</v>
      </c>
    </row>
    <row r="1501" spans="1:8" hidden="1" x14ac:dyDescent="0.35">
      <c r="A1501" s="57" t="s">
        <v>2492</v>
      </c>
      <c r="B1501" s="57" t="s">
        <v>2427</v>
      </c>
      <c r="C1501" s="57" t="s">
        <v>2428</v>
      </c>
      <c r="D1501" s="68">
        <v>13661.0947750375</v>
      </c>
      <c r="E1501" s="57" t="s">
        <v>2429</v>
      </c>
      <c r="F1501" s="62" t="str">
        <f>INDEX('Crosswalk Particulates'!$B:$B,MATCH('2017 EPA Data'!A1501,'Crosswalk Particulates'!$A:$A,0))</f>
        <v>Electricity Sector</v>
      </c>
      <c r="G1501" s="66">
        <f>INDEX('Crosswalk Particulates'!$E:$E,MATCH('2017 EPA Data'!$B1501,'Crosswalk Particulates'!$D:$D,0))</f>
        <v>0</v>
      </c>
      <c r="H1501" s="78">
        <f t="shared" si="23"/>
        <v>0</v>
      </c>
    </row>
    <row r="1502" spans="1:8" hidden="1" x14ac:dyDescent="0.35">
      <c r="A1502" s="57" t="s">
        <v>2558</v>
      </c>
      <c r="B1502" s="57" t="s">
        <v>2504</v>
      </c>
      <c r="C1502" s="57" t="s">
        <v>2428</v>
      </c>
      <c r="D1502" s="68">
        <v>13592.39</v>
      </c>
      <c r="E1502" s="57" t="s">
        <v>2429</v>
      </c>
      <c r="F1502" s="62" t="str">
        <f>INDEX('Crosswalk Particulates'!$B:$B,MATCH('2017 EPA Data'!A1502,'Crosswalk Particulates'!$A:$A,0))</f>
        <v>process-mining-industry</v>
      </c>
      <c r="G1502" s="66">
        <f>INDEX('Crosswalk Particulates'!$E:$E,MATCH('2017 EPA Data'!$B1502,'Crosswalk Particulates'!$D:$D,0))</f>
        <v>0</v>
      </c>
      <c r="H1502" s="78">
        <f t="shared" si="23"/>
        <v>0</v>
      </c>
    </row>
    <row r="1503" spans="1:8" hidden="1" x14ac:dyDescent="0.35">
      <c r="A1503" s="57" t="s">
        <v>2492</v>
      </c>
      <c r="B1503" s="57" t="s">
        <v>2605</v>
      </c>
      <c r="C1503" s="57" t="s">
        <v>2428</v>
      </c>
      <c r="D1503" s="68">
        <v>13525.70189749871</v>
      </c>
      <c r="E1503" s="57" t="s">
        <v>2429</v>
      </c>
      <c r="F1503" s="62" t="str">
        <f>INDEX('Crosswalk Particulates'!$B:$B,MATCH('2017 EPA Data'!A1503,'Crosswalk Particulates'!$A:$A,0))</f>
        <v>Electricity Sector</v>
      </c>
      <c r="G1503" s="66">
        <f>INDEX('Crosswalk Particulates'!$E:$E,MATCH('2017 EPA Data'!$B1503,'Crosswalk Particulates'!$D:$D,0))</f>
        <v>0</v>
      </c>
      <c r="H1503" s="78">
        <f t="shared" si="23"/>
        <v>0</v>
      </c>
    </row>
    <row r="1504" spans="1:8" hidden="1" x14ac:dyDescent="0.35">
      <c r="A1504" s="57" t="s">
        <v>2462</v>
      </c>
      <c r="B1504" s="57" t="s">
        <v>2553</v>
      </c>
      <c r="C1504" s="57" t="s">
        <v>2428</v>
      </c>
      <c r="D1504" s="68">
        <v>13435.402617017906</v>
      </c>
      <c r="E1504" s="57" t="s">
        <v>2429</v>
      </c>
      <c r="F1504" s="62" t="str">
        <f>INDEX('Crosswalk Particulates'!$B:$B,MATCH('2017 EPA Data'!A1504,'Crosswalk Particulates'!$A:$A,0))</f>
        <v>industry-fuel-natural gas</v>
      </c>
      <c r="G1504" s="66">
        <f>INDEX('Crosswalk Particulates'!$E:$E,MATCH('2017 EPA Data'!$B1504,'Crosswalk Particulates'!$D:$D,0))</f>
        <v>0</v>
      </c>
      <c r="H1504" s="78">
        <f t="shared" si="23"/>
        <v>0</v>
      </c>
    </row>
    <row r="1505" spans="1:8" hidden="1" x14ac:dyDescent="0.35">
      <c r="A1505" s="57" t="s">
        <v>2461</v>
      </c>
      <c r="B1505" s="57" t="s">
        <v>2621</v>
      </c>
      <c r="C1505" s="57" t="s">
        <v>2428</v>
      </c>
      <c r="D1505" s="68">
        <v>13430.035891385</v>
      </c>
      <c r="E1505" s="57" t="s">
        <v>2429</v>
      </c>
      <c r="F1505" s="62" t="str">
        <f>INDEX('Crosswalk Particulates'!$B:$B,MATCH('2017 EPA Data'!A1505,'Crosswalk Particulates'!$A:$A,0))</f>
        <v>process-other-industry</v>
      </c>
      <c r="G1505" s="66">
        <f>INDEX('Crosswalk Particulates'!$E:$E,MATCH('2017 EPA Data'!$B1505,'Crosswalk Particulates'!$D:$D,0))</f>
        <v>0</v>
      </c>
      <c r="H1505" s="78">
        <f t="shared" si="23"/>
        <v>0</v>
      </c>
    </row>
    <row r="1506" spans="1:8" hidden="1" x14ac:dyDescent="0.35">
      <c r="A1506" s="57" t="s">
        <v>2461</v>
      </c>
      <c r="B1506" s="57" t="s">
        <v>2657</v>
      </c>
      <c r="C1506" s="57" t="s">
        <v>2428</v>
      </c>
      <c r="D1506" s="68">
        <v>13430.035891385</v>
      </c>
      <c r="E1506" s="57" t="s">
        <v>2429</v>
      </c>
      <c r="F1506" s="62" t="str">
        <f>INDEX('Crosswalk Particulates'!$B:$B,MATCH('2017 EPA Data'!A1506,'Crosswalk Particulates'!$A:$A,0))</f>
        <v>process-other-industry</v>
      </c>
      <c r="G1506" s="66">
        <f>INDEX('Crosswalk Particulates'!$E:$E,MATCH('2017 EPA Data'!$B1506,'Crosswalk Particulates'!$D:$D,0))</f>
        <v>0</v>
      </c>
      <c r="H1506" s="78">
        <f t="shared" si="23"/>
        <v>0</v>
      </c>
    </row>
    <row r="1507" spans="1:8" hidden="1" x14ac:dyDescent="0.35">
      <c r="A1507" s="57" t="s">
        <v>2470</v>
      </c>
      <c r="B1507" s="57" t="s">
        <v>2581</v>
      </c>
      <c r="C1507" s="57" t="s">
        <v>2428</v>
      </c>
      <c r="D1507" s="68">
        <v>13422.268895963976</v>
      </c>
      <c r="E1507" s="57" t="s">
        <v>2429</v>
      </c>
      <c r="F1507" s="62" t="str">
        <f>INDEX('Crosswalk Particulates'!$B:$B,MATCH('2017 EPA Data'!A1507,'Crosswalk Particulates'!$A:$A,0))</f>
        <v>process-waste-industry</v>
      </c>
      <c r="G1507" s="66">
        <f>INDEX('Crosswalk Particulates'!$E:$E,MATCH('2017 EPA Data'!$B1507,'Crosswalk Particulates'!$D:$D,0))</f>
        <v>0</v>
      </c>
      <c r="H1507" s="78">
        <f t="shared" si="23"/>
        <v>0</v>
      </c>
    </row>
    <row r="1508" spans="1:8" hidden="1" x14ac:dyDescent="0.35">
      <c r="A1508" s="57" t="s">
        <v>2513</v>
      </c>
      <c r="B1508" s="57" t="s">
        <v>2501</v>
      </c>
      <c r="C1508" s="57" t="s">
        <v>2468</v>
      </c>
      <c r="D1508" s="68">
        <v>13390.098226845977</v>
      </c>
      <c r="E1508" s="57" t="s">
        <v>2433</v>
      </c>
      <c r="F1508" s="62" t="str">
        <f>INDEX('Crosswalk Particulates'!$B:$B,MATCH('2017 EPA Data'!A1508,'Crosswalk Particulates'!$A:$A,0))</f>
        <v>process-other-industry</v>
      </c>
      <c r="G1508" s="66" t="str">
        <f>INDEX('Crosswalk Particulates'!$E:$E,MATCH('2017 EPA Data'!$B1508,'Crosswalk Particulates'!$D:$D,0))</f>
        <v>PM10</v>
      </c>
      <c r="H1508" s="78">
        <f t="shared" si="23"/>
        <v>12147307224.688135</v>
      </c>
    </row>
    <row r="1509" spans="1:8" hidden="1" x14ac:dyDescent="0.35">
      <c r="A1509" s="57" t="s">
        <v>2461</v>
      </c>
      <c r="B1509" s="57" t="s">
        <v>2633</v>
      </c>
      <c r="C1509" s="57" t="s">
        <v>2428</v>
      </c>
      <c r="D1509" s="68">
        <v>13385.759781654029</v>
      </c>
      <c r="E1509" s="57" t="s">
        <v>2429</v>
      </c>
      <c r="F1509" s="62" t="str">
        <f>INDEX('Crosswalk Particulates'!$B:$B,MATCH('2017 EPA Data'!A1509,'Crosswalk Particulates'!$A:$A,0))</f>
        <v>process-other-industry</v>
      </c>
      <c r="G1509" s="66">
        <f>INDEX('Crosswalk Particulates'!$E:$E,MATCH('2017 EPA Data'!$B1509,'Crosswalk Particulates'!$D:$D,0))</f>
        <v>0</v>
      </c>
      <c r="H1509" s="78">
        <f t="shared" si="23"/>
        <v>0</v>
      </c>
    </row>
    <row r="1510" spans="1:8" hidden="1" x14ac:dyDescent="0.35">
      <c r="A1510" s="57" t="s">
        <v>2461</v>
      </c>
      <c r="B1510" s="57" t="s">
        <v>2435</v>
      </c>
      <c r="C1510" s="57" t="s">
        <v>2428</v>
      </c>
      <c r="D1510" s="68">
        <v>13385.759781654029</v>
      </c>
      <c r="E1510" s="57" t="s">
        <v>2429</v>
      </c>
      <c r="F1510" s="62" t="str">
        <f>INDEX('Crosswalk Particulates'!$B:$B,MATCH('2017 EPA Data'!A1510,'Crosswalk Particulates'!$A:$A,0))</f>
        <v>process-other-industry</v>
      </c>
      <c r="G1510" s="66">
        <f>INDEX('Crosswalk Particulates'!$E:$E,MATCH('2017 EPA Data'!$B1510,'Crosswalk Particulates'!$D:$D,0))</f>
        <v>0</v>
      </c>
      <c r="H1510" s="78">
        <f t="shared" si="23"/>
        <v>0</v>
      </c>
    </row>
    <row r="1511" spans="1:8" hidden="1" x14ac:dyDescent="0.35">
      <c r="A1511" s="57" t="s">
        <v>2460</v>
      </c>
      <c r="B1511" s="57" t="s">
        <v>2554</v>
      </c>
      <c r="C1511" s="57" t="s">
        <v>2428</v>
      </c>
      <c r="D1511" s="68">
        <v>13305.895306485983</v>
      </c>
      <c r="E1511" s="57" t="s">
        <v>2429</v>
      </c>
      <c r="F1511" s="62" t="str">
        <f>INDEX('Crosswalk Particulates'!$B:$B,MATCH('2017 EPA Data'!A1511,'Crosswalk Particulates'!$A:$A,0))</f>
        <v>Residential Buildings Sector</v>
      </c>
      <c r="G1511" s="66">
        <f>INDEX('Crosswalk Particulates'!$E:$E,MATCH('2017 EPA Data'!$B1511,'Crosswalk Particulates'!$D:$D,0))</f>
        <v>0</v>
      </c>
      <c r="H1511" s="78">
        <f t="shared" si="23"/>
        <v>0</v>
      </c>
    </row>
    <row r="1512" spans="1:8" hidden="1" x14ac:dyDescent="0.35">
      <c r="A1512" s="57" t="s">
        <v>2458</v>
      </c>
      <c r="B1512" s="57" t="s">
        <v>2621</v>
      </c>
      <c r="C1512" s="57" t="s">
        <v>2428</v>
      </c>
      <c r="D1512" s="68">
        <v>13118.277124483</v>
      </c>
      <c r="E1512" s="57" t="s">
        <v>2429</v>
      </c>
      <c r="F1512" s="62" t="str">
        <f>INDEX('Crosswalk Particulates'!$B:$B,MATCH('2017 EPA Data'!A1512,'Crosswalk Particulates'!$A:$A,0))</f>
        <v>process-other-industry</v>
      </c>
      <c r="G1512" s="66">
        <f>INDEX('Crosswalk Particulates'!$E:$E,MATCH('2017 EPA Data'!$B1512,'Crosswalk Particulates'!$D:$D,0))</f>
        <v>0</v>
      </c>
      <c r="H1512" s="78">
        <f t="shared" si="23"/>
        <v>0</v>
      </c>
    </row>
    <row r="1513" spans="1:8" hidden="1" x14ac:dyDescent="0.35">
      <c r="A1513" s="57" t="s">
        <v>2449</v>
      </c>
      <c r="B1513" s="57" t="s">
        <v>2658</v>
      </c>
      <c r="C1513" s="57" t="s">
        <v>2428</v>
      </c>
      <c r="D1513" s="68">
        <v>13070.49274</v>
      </c>
      <c r="E1513" s="57" t="s">
        <v>2429</v>
      </c>
      <c r="F1513" s="62" t="str">
        <f>INDEX('Crosswalk Particulates'!$B:$B,MATCH('2017 EPA Data'!A1513,'Crosswalk Particulates'!$A:$A,0))</f>
        <v>process-other-industry</v>
      </c>
      <c r="G1513" s="66">
        <f>INDEX('Crosswalk Particulates'!$E:$E,MATCH('2017 EPA Data'!$B1513,'Crosswalk Particulates'!$D:$D,0))</f>
        <v>0</v>
      </c>
      <c r="H1513" s="78">
        <f t="shared" si="23"/>
        <v>0</v>
      </c>
    </row>
    <row r="1514" spans="1:8" hidden="1" x14ac:dyDescent="0.35">
      <c r="A1514" s="57" t="s">
        <v>2434</v>
      </c>
      <c r="B1514" s="57" t="s">
        <v>2637</v>
      </c>
      <c r="C1514" s="57" t="s">
        <v>2428</v>
      </c>
      <c r="D1514" s="68">
        <v>13057.014827556286</v>
      </c>
      <c r="E1514" s="57" t="s">
        <v>2429</v>
      </c>
      <c r="F1514" s="62" t="str">
        <f>INDEX('Crosswalk Particulates'!$B:$B,MATCH('2017 EPA Data'!A1514,'Crosswalk Particulates'!$A:$A,0))</f>
        <v>Transportation Sector</v>
      </c>
      <c r="G1514" s="66">
        <f>INDEX('Crosswalk Particulates'!$E:$E,MATCH('2017 EPA Data'!$B1514,'Crosswalk Particulates'!$D:$D,0))</f>
        <v>0</v>
      </c>
      <c r="H1514" s="78">
        <f t="shared" si="23"/>
        <v>0</v>
      </c>
    </row>
    <row r="1515" spans="1:8" hidden="1" x14ac:dyDescent="0.35">
      <c r="A1515" s="57" t="s">
        <v>2458</v>
      </c>
      <c r="B1515" s="57" t="s">
        <v>2486</v>
      </c>
      <c r="C1515" s="57" t="s">
        <v>2428</v>
      </c>
      <c r="D1515" s="68">
        <v>12999.19491</v>
      </c>
      <c r="E1515" s="57" t="s">
        <v>2429</v>
      </c>
      <c r="F1515" s="62" t="str">
        <f>INDEX('Crosswalk Particulates'!$B:$B,MATCH('2017 EPA Data'!A1515,'Crosswalk Particulates'!$A:$A,0))</f>
        <v>process-other-industry</v>
      </c>
      <c r="G1515" s="66">
        <f>INDEX('Crosswalk Particulates'!$E:$E,MATCH('2017 EPA Data'!$B1515,'Crosswalk Particulates'!$D:$D,0))</f>
        <v>0</v>
      </c>
      <c r="H1515" s="78">
        <f t="shared" si="23"/>
        <v>0</v>
      </c>
    </row>
    <row r="1516" spans="1:8" hidden="1" x14ac:dyDescent="0.35">
      <c r="A1516" s="57" t="s">
        <v>2560</v>
      </c>
      <c r="B1516" s="57" t="s">
        <v>2570</v>
      </c>
      <c r="C1516" s="57" t="s">
        <v>2428</v>
      </c>
      <c r="D1516" s="68">
        <v>12964.399482318737</v>
      </c>
      <c r="E1516" s="57" t="s">
        <v>2429</v>
      </c>
      <c r="F1516" s="62" t="str">
        <f>INDEX('Crosswalk Particulates'!$B:$B,MATCH('2017 EPA Data'!A1516,'Crosswalk Particulates'!$A:$A,0))</f>
        <v>Electricity Sector</v>
      </c>
      <c r="G1516" s="66">
        <f>INDEX('Crosswalk Particulates'!$E:$E,MATCH('2017 EPA Data'!$B1516,'Crosswalk Particulates'!$D:$D,0))</f>
        <v>0</v>
      </c>
      <c r="H1516" s="78">
        <f t="shared" si="23"/>
        <v>0</v>
      </c>
    </row>
    <row r="1517" spans="1:8" hidden="1" x14ac:dyDescent="0.35">
      <c r="A1517" s="57" t="s">
        <v>2530</v>
      </c>
      <c r="B1517" s="57" t="s">
        <v>2637</v>
      </c>
      <c r="C1517" s="57" t="s">
        <v>2428</v>
      </c>
      <c r="D1517" s="68">
        <v>12957.351795815999</v>
      </c>
      <c r="E1517" s="57" t="s">
        <v>2429</v>
      </c>
      <c r="F1517" s="62" t="str">
        <f>INDEX('Crosswalk Particulates'!$B:$B,MATCH('2017 EPA Data'!A1517,'Crosswalk Particulates'!$A:$A,0))</f>
        <v>process-iron and steel-industry</v>
      </c>
      <c r="G1517" s="66">
        <f>INDEX('Crosswalk Particulates'!$E:$E,MATCH('2017 EPA Data'!$B1517,'Crosswalk Particulates'!$D:$D,0))</f>
        <v>0</v>
      </c>
      <c r="H1517" s="78">
        <f t="shared" si="23"/>
        <v>0</v>
      </c>
    </row>
    <row r="1518" spans="1:8" hidden="1" x14ac:dyDescent="0.35">
      <c r="A1518" s="57" t="s">
        <v>2566</v>
      </c>
      <c r="B1518" s="57" t="s">
        <v>2526</v>
      </c>
      <c r="C1518" s="57" t="s">
        <v>2468</v>
      </c>
      <c r="D1518" s="68">
        <v>12952.0915999278</v>
      </c>
      <c r="E1518" s="57" t="s">
        <v>2433</v>
      </c>
      <c r="F1518" s="62" t="str">
        <f>INDEX('Crosswalk Particulates'!$B:$B,MATCH('2017 EPA Data'!A1518,'Crosswalk Particulates'!$A:$A,0))</f>
        <v>Commercial Buildings Sector</v>
      </c>
      <c r="G1518" s="66" t="str">
        <f>INDEX('Crosswalk Particulates'!$E:$E,MATCH('2017 EPA Data'!$B1518,'Crosswalk Particulates'!$D:$D,0))</f>
        <v>SOx</v>
      </c>
      <c r="H1518" s="78">
        <f t="shared" si="23"/>
        <v>11749953824.176323</v>
      </c>
    </row>
    <row r="1519" spans="1:8" hidden="1" x14ac:dyDescent="0.35">
      <c r="A1519" s="57" t="s">
        <v>2540</v>
      </c>
      <c r="B1519" s="57" t="s">
        <v>2570</v>
      </c>
      <c r="C1519" s="57" t="s">
        <v>2428</v>
      </c>
      <c r="D1519" s="68">
        <v>12916.389895639397</v>
      </c>
      <c r="E1519" s="57" t="s">
        <v>2429</v>
      </c>
      <c r="F1519" s="62" t="str">
        <f>INDEX('Crosswalk Particulates'!$B:$B,MATCH('2017 EPA Data'!A1519,'Crosswalk Particulates'!$A:$A,0))</f>
        <v>industry-fuel-oil</v>
      </c>
      <c r="G1519" s="66">
        <f>INDEX('Crosswalk Particulates'!$E:$E,MATCH('2017 EPA Data'!$B1519,'Crosswalk Particulates'!$D:$D,0))</f>
        <v>0</v>
      </c>
      <c r="H1519" s="78">
        <f t="shared" si="23"/>
        <v>0</v>
      </c>
    </row>
    <row r="1520" spans="1:8" hidden="1" x14ac:dyDescent="0.35">
      <c r="A1520" s="57" t="s">
        <v>2493</v>
      </c>
      <c r="B1520" s="57" t="s">
        <v>2455</v>
      </c>
      <c r="C1520" s="57" t="s">
        <v>2428</v>
      </c>
      <c r="D1520" s="68">
        <v>12849.080226318754</v>
      </c>
      <c r="E1520" s="57" t="s">
        <v>2429</v>
      </c>
      <c r="F1520" s="62" t="str">
        <f>INDEX('Crosswalk Particulates'!$B:$B,MATCH('2017 EPA Data'!A1520,'Crosswalk Particulates'!$A:$A,0))</f>
        <v>Commercial Buildings Sector</v>
      </c>
      <c r="G1520" s="66">
        <f>INDEX('Crosswalk Particulates'!$E:$E,MATCH('2017 EPA Data'!$B1520,'Crosswalk Particulates'!$D:$D,0))</f>
        <v>0</v>
      </c>
      <c r="H1520" s="78">
        <f t="shared" si="23"/>
        <v>0</v>
      </c>
    </row>
    <row r="1521" spans="1:8" hidden="1" x14ac:dyDescent="0.35">
      <c r="A1521" s="57" t="s">
        <v>2497</v>
      </c>
      <c r="B1521" s="57" t="s">
        <v>2521</v>
      </c>
      <c r="C1521" s="57" t="s">
        <v>2468</v>
      </c>
      <c r="D1521" s="68">
        <v>12845.922462519708</v>
      </c>
      <c r="E1521" s="57" t="s">
        <v>2433</v>
      </c>
      <c r="F1521" s="62" t="str">
        <f>INDEX('Crosswalk Particulates'!$B:$B,MATCH('2017 EPA Data'!A1521,'Crosswalk Particulates'!$A:$A,0))</f>
        <v>process-other-industry</v>
      </c>
      <c r="G1521" s="66" t="str">
        <f>INDEX('Crosswalk Particulates'!$E:$E,MATCH('2017 EPA Data'!$B1521,'Crosswalk Particulates'!$D:$D,0))</f>
        <v>PM25</v>
      </c>
      <c r="H1521" s="78">
        <f t="shared" si="23"/>
        <v>11653638688.317904</v>
      </c>
    </row>
    <row r="1522" spans="1:8" hidden="1" x14ac:dyDescent="0.35">
      <c r="A1522" s="57" t="s">
        <v>2458</v>
      </c>
      <c r="B1522" s="57" t="s">
        <v>2659</v>
      </c>
      <c r="C1522" s="57" t="s">
        <v>2428</v>
      </c>
      <c r="D1522" s="68">
        <v>12841.026</v>
      </c>
      <c r="E1522" s="57" t="s">
        <v>2429</v>
      </c>
      <c r="F1522" s="62" t="str">
        <f>INDEX('Crosswalk Particulates'!$B:$B,MATCH('2017 EPA Data'!A1522,'Crosswalk Particulates'!$A:$A,0))</f>
        <v>process-other-industry</v>
      </c>
      <c r="G1522" s="66">
        <f>INDEX('Crosswalk Particulates'!$E:$E,MATCH('2017 EPA Data'!$B1522,'Crosswalk Particulates'!$D:$D,0))</f>
        <v>0</v>
      </c>
      <c r="H1522" s="78">
        <f t="shared" si="23"/>
        <v>0</v>
      </c>
    </row>
    <row r="1523" spans="1:8" hidden="1" x14ac:dyDescent="0.35">
      <c r="A1523" s="57" t="s">
        <v>2462</v>
      </c>
      <c r="B1523" s="57" t="s">
        <v>2601</v>
      </c>
      <c r="C1523" s="57" t="s">
        <v>2428</v>
      </c>
      <c r="D1523" s="68">
        <v>12826.644795220171</v>
      </c>
      <c r="E1523" s="57" t="s">
        <v>2429</v>
      </c>
      <c r="F1523" s="62" t="str">
        <f>INDEX('Crosswalk Particulates'!$B:$B,MATCH('2017 EPA Data'!A1523,'Crosswalk Particulates'!$A:$A,0))</f>
        <v>industry-fuel-natural gas</v>
      </c>
      <c r="G1523" s="66">
        <f>INDEX('Crosswalk Particulates'!$E:$E,MATCH('2017 EPA Data'!$B1523,'Crosswalk Particulates'!$D:$D,0))</f>
        <v>0</v>
      </c>
      <c r="H1523" s="78">
        <f t="shared" si="23"/>
        <v>0</v>
      </c>
    </row>
    <row r="1524" spans="1:8" hidden="1" x14ac:dyDescent="0.35">
      <c r="A1524" s="57" t="s">
        <v>2449</v>
      </c>
      <c r="B1524" s="57" t="s">
        <v>2539</v>
      </c>
      <c r="C1524" s="57" t="s">
        <v>2428</v>
      </c>
      <c r="D1524" s="68">
        <v>12796.661390931135</v>
      </c>
      <c r="E1524" s="57" t="s">
        <v>2429</v>
      </c>
      <c r="F1524" s="62" t="str">
        <f>INDEX('Crosswalk Particulates'!$B:$B,MATCH('2017 EPA Data'!A1524,'Crosswalk Particulates'!$A:$A,0))</f>
        <v>process-other-industry</v>
      </c>
      <c r="G1524" s="66">
        <f>INDEX('Crosswalk Particulates'!$E:$E,MATCH('2017 EPA Data'!$B1524,'Crosswalk Particulates'!$D:$D,0))</f>
        <v>0</v>
      </c>
      <c r="H1524" s="78">
        <f t="shared" si="23"/>
        <v>0</v>
      </c>
    </row>
    <row r="1525" spans="1:8" hidden="1" x14ac:dyDescent="0.35">
      <c r="A1525" s="57" t="s">
        <v>2462</v>
      </c>
      <c r="B1525" s="57" t="s">
        <v>2469</v>
      </c>
      <c r="C1525" s="57" t="s">
        <v>2428</v>
      </c>
      <c r="D1525" s="68">
        <v>12790.204745021087</v>
      </c>
      <c r="E1525" s="57" t="s">
        <v>2429</v>
      </c>
      <c r="F1525" s="62" t="str">
        <f>INDEX('Crosswalk Particulates'!$B:$B,MATCH('2017 EPA Data'!A1525,'Crosswalk Particulates'!$A:$A,0))</f>
        <v>industry-fuel-natural gas</v>
      </c>
      <c r="G1525" s="66">
        <f>INDEX('Crosswalk Particulates'!$E:$E,MATCH('2017 EPA Data'!$B1525,'Crosswalk Particulates'!$D:$D,0))</f>
        <v>0</v>
      </c>
      <c r="H1525" s="78">
        <f t="shared" si="23"/>
        <v>0</v>
      </c>
    </row>
    <row r="1526" spans="1:8" hidden="1" x14ac:dyDescent="0.35">
      <c r="A1526" s="57" t="s">
        <v>2576</v>
      </c>
      <c r="B1526" s="57" t="s">
        <v>2521</v>
      </c>
      <c r="C1526" s="57" t="s">
        <v>2468</v>
      </c>
      <c r="D1526" s="68">
        <v>12779.992492088721</v>
      </c>
      <c r="E1526" s="57" t="s">
        <v>2433</v>
      </c>
      <c r="F1526" s="62" t="str">
        <f>INDEX('Crosswalk Particulates'!$B:$B,MATCH('2017 EPA Data'!A1526,'Crosswalk Particulates'!$A:$A,0))</f>
        <v>Commercial Buildings Sector</v>
      </c>
      <c r="G1526" s="66" t="str">
        <f>INDEX('Crosswalk Particulates'!$E:$E,MATCH('2017 EPA Data'!$B1526,'Crosswalk Particulates'!$D:$D,0))</f>
        <v>PM25</v>
      </c>
      <c r="H1526" s="78">
        <f t="shared" si="23"/>
        <v>11593827954.104311</v>
      </c>
    </row>
    <row r="1527" spans="1:8" hidden="1" x14ac:dyDescent="0.35">
      <c r="A1527" s="57" t="s">
        <v>2480</v>
      </c>
      <c r="B1527" s="57" t="s">
        <v>2627</v>
      </c>
      <c r="D1527" s="68">
        <v>12751.214475433355</v>
      </c>
      <c r="E1527" s="57" t="s">
        <v>2433</v>
      </c>
      <c r="F1527" s="62" t="str">
        <f>INDEX('Crosswalk Particulates'!$B:$B,MATCH('2017 EPA Data'!A1527,'Crosswalk Particulates'!$A:$A,0))</f>
        <v>Transportation Sector</v>
      </c>
      <c r="G1527" s="66" t="str">
        <f>INDEX('Crosswalk Particulates'!$E:$E,MATCH('2017 EPA Data'!$B1527,'Crosswalk Particulates'!$D:$D,0))</f>
        <v>BC</v>
      </c>
      <c r="H1527" s="78">
        <f t="shared" si="23"/>
        <v>11567720945.499321</v>
      </c>
    </row>
    <row r="1528" spans="1:8" hidden="1" x14ac:dyDescent="0.35">
      <c r="A1528" s="57" t="s">
        <v>2470</v>
      </c>
      <c r="B1528" s="57" t="s">
        <v>2547</v>
      </c>
      <c r="C1528" s="57" t="s">
        <v>2428</v>
      </c>
      <c r="D1528" s="68">
        <v>12729.558566631085</v>
      </c>
      <c r="E1528" s="57" t="s">
        <v>2429</v>
      </c>
      <c r="F1528" s="62" t="str">
        <f>INDEX('Crosswalk Particulates'!$B:$B,MATCH('2017 EPA Data'!A1528,'Crosswalk Particulates'!$A:$A,0))</f>
        <v>process-waste-industry</v>
      </c>
      <c r="G1528" s="66">
        <f>INDEX('Crosswalk Particulates'!$E:$E,MATCH('2017 EPA Data'!$B1528,'Crosswalk Particulates'!$D:$D,0))</f>
        <v>0</v>
      </c>
      <c r="H1528" s="78">
        <f t="shared" si="23"/>
        <v>0</v>
      </c>
    </row>
    <row r="1529" spans="1:8" hidden="1" x14ac:dyDescent="0.35">
      <c r="A1529" s="57" t="s">
        <v>2512</v>
      </c>
      <c r="B1529" s="57" t="s">
        <v>2479</v>
      </c>
      <c r="C1529" s="57" t="s">
        <v>2428</v>
      </c>
      <c r="D1529" s="68">
        <v>12719.675568821112</v>
      </c>
      <c r="E1529" s="57" t="s">
        <v>2429</v>
      </c>
      <c r="F1529" s="62" t="str">
        <f>INDEX('Crosswalk Particulates'!$B:$B,MATCH('2017 EPA Data'!A1529,'Crosswalk Particulates'!$A:$A,0))</f>
        <v>Commercial Buildings Sector</v>
      </c>
      <c r="G1529" s="66">
        <f>INDEX('Crosswalk Particulates'!$E:$E,MATCH('2017 EPA Data'!$B1529,'Crosswalk Particulates'!$D:$D,0))</f>
        <v>0</v>
      </c>
      <c r="H1529" s="78">
        <f t="shared" si="23"/>
        <v>0</v>
      </c>
    </row>
    <row r="1530" spans="1:8" hidden="1" x14ac:dyDescent="0.35">
      <c r="A1530" s="57" t="s">
        <v>2502</v>
      </c>
      <c r="B1530" s="57" t="s">
        <v>2520</v>
      </c>
      <c r="C1530" s="57" t="s">
        <v>2468</v>
      </c>
      <c r="D1530" s="68">
        <v>12705.854977049359</v>
      </c>
      <c r="E1530" s="57" t="s">
        <v>2433</v>
      </c>
      <c r="F1530" s="62" t="str">
        <f>INDEX('Crosswalk Particulates'!$B:$B,MATCH('2017 EPA Data'!A1530,'Crosswalk Particulates'!$A:$A,0))</f>
        <v>Other-EPA</v>
      </c>
      <c r="G1530" s="66" t="str">
        <f>INDEX('Crosswalk Particulates'!$E:$E,MATCH('2017 EPA Data'!$B1530,'Crosswalk Particulates'!$D:$D,0))</f>
        <v>NOX</v>
      </c>
      <c r="H1530" s="78">
        <f t="shared" si="23"/>
        <v>11526571451.814245</v>
      </c>
    </row>
    <row r="1531" spans="1:8" hidden="1" x14ac:dyDescent="0.35">
      <c r="A1531" s="57" t="s">
        <v>2449</v>
      </c>
      <c r="B1531" s="57" t="s">
        <v>2660</v>
      </c>
      <c r="C1531" s="57" t="s">
        <v>2428</v>
      </c>
      <c r="D1531" s="68">
        <v>12690.04718</v>
      </c>
      <c r="E1531" s="57" t="s">
        <v>2429</v>
      </c>
      <c r="F1531" s="62" t="str">
        <f>INDEX('Crosswalk Particulates'!$B:$B,MATCH('2017 EPA Data'!A1531,'Crosswalk Particulates'!$A:$A,0))</f>
        <v>process-other-industry</v>
      </c>
      <c r="G1531" s="66">
        <f>INDEX('Crosswalk Particulates'!$E:$E,MATCH('2017 EPA Data'!$B1531,'Crosswalk Particulates'!$D:$D,0))</f>
        <v>0</v>
      </c>
      <c r="H1531" s="78">
        <f t="shared" si="23"/>
        <v>0</v>
      </c>
    </row>
    <row r="1532" spans="1:8" hidden="1" x14ac:dyDescent="0.35">
      <c r="A1532" s="57" t="s">
        <v>2470</v>
      </c>
      <c r="B1532" s="57" t="s">
        <v>2548</v>
      </c>
      <c r="C1532" s="57" t="s">
        <v>2428</v>
      </c>
      <c r="D1532" s="68">
        <v>12642.276620179746</v>
      </c>
      <c r="E1532" s="57" t="s">
        <v>2429</v>
      </c>
      <c r="F1532" s="62" t="str">
        <f>INDEX('Crosswalk Particulates'!$B:$B,MATCH('2017 EPA Data'!A1532,'Crosswalk Particulates'!$A:$A,0))</f>
        <v>process-waste-industry</v>
      </c>
      <c r="G1532" s="66">
        <f>INDEX('Crosswalk Particulates'!$E:$E,MATCH('2017 EPA Data'!$B1532,'Crosswalk Particulates'!$D:$D,0))</f>
        <v>0</v>
      </c>
      <c r="H1532" s="78">
        <f t="shared" si="23"/>
        <v>0</v>
      </c>
    </row>
    <row r="1533" spans="1:8" hidden="1" x14ac:dyDescent="0.35">
      <c r="A1533" s="57" t="s">
        <v>2506</v>
      </c>
      <c r="B1533" s="57" t="s">
        <v>2552</v>
      </c>
      <c r="C1533" s="57" t="s">
        <v>2428</v>
      </c>
      <c r="D1533" s="68">
        <v>12613.591075800001</v>
      </c>
      <c r="E1533" s="57" t="s">
        <v>2429</v>
      </c>
      <c r="F1533" s="62" t="str">
        <f>INDEX('Crosswalk Particulates'!$B:$B,MATCH('2017 EPA Data'!A1533,'Crosswalk Particulates'!$A:$A,0))</f>
        <v>process-other-industry</v>
      </c>
      <c r="G1533" s="66">
        <f>INDEX('Crosswalk Particulates'!$E:$E,MATCH('2017 EPA Data'!$B1533,'Crosswalk Particulates'!$D:$D,0))</f>
        <v>0</v>
      </c>
      <c r="H1533" s="78">
        <f t="shared" si="23"/>
        <v>0</v>
      </c>
    </row>
    <row r="1534" spans="1:8" hidden="1" x14ac:dyDescent="0.35">
      <c r="A1534" s="57" t="s">
        <v>2540</v>
      </c>
      <c r="B1534" s="57" t="s">
        <v>2451</v>
      </c>
      <c r="C1534" s="57" t="s">
        <v>2428</v>
      </c>
      <c r="D1534" s="68">
        <v>12597</v>
      </c>
      <c r="E1534" s="57" t="s">
        <v>2429</v>
      </c>
      <c r="F1534" s="62" t="str">
        <f>INDEX('Crosswalk Particulates'!$B:$B,MATCH('2017 EPA Data'!A1534,'Crosswalk Particulates'!$A:$A,0))</f>
        <v>industry-fuel-oil</v>
      </c>
      <c r="G1534" s="66">
        <f>INDEX('Crosswalk Particulates'!$E:$E,MATCH('2017 EPA Data'!$B1534,'Crosswalk Particulates'!$D:$D,0))</f>
        <v>0</v>
      </c>
      <c r="H1534" s="78">
        <f t="shared" si="23"/>
        <v>0</v>
      </c>
    </row>
    <row r="1535" spans="1:8" hidden="1" x14ac:dyDescent="0.35">
      <c r="A1535" s="57" t="s">
        <v>2511</v>
      </c>
      <c r="B1535" s="57" t="s">
        <v>2553</v>
      </c>
      <c r="C1535" s="57" t="s">
        <v>2428</v>
      </c>
      <c r="D1535" s="68">
        <v>12584.563206714063</v>
      </c>
      <c r="E1535" s="57" t="s">
        <v>2429</v>
      </c>
      <c r="F1535" s="62" t="str">
        <f>INDEX('Crosswalk Particulates'!$B:$B,MATCH('2017 EPA Data'!A1535,'Crosswalk Particulates'!$A:$A,0))</f>
        <v>industry-fuel-biomass</v>
      </c>
      <c r="G1535" s="66">
        <f>INDEX('Crosswalk Particulates'!$E:$E,MATCH('2017 EPA Data'!$B1535,'Crosswalk Particulates'!$D:$D,0))</f>
        <v>0</v>
      </c>
      <c r="H1535" s="78">
        <f t="shared" si="23"/>
        <v>0</v>
      </c>
    </row>
    <row r="1536" spans="1:8" hidden="1" x14ac:dyDescent="0.35">
      <c r="A1536" s="57" t="s">
        <v>2453</v>
      </c>
      <c r="B1536" s="57" t="s">
        <v>2501</v>
      </c>
      <c r="C1536" s="57" t="s">
        <v>2468</v>
      </c>
      <c r="D1536" s="68">
        <v>12580.016377218375</v>
      </c>
      <c r="E1536" s="57" t="s">
        <v>2433</v>
      </c>
      <c r="F1536" s="62" t="str">
        <f>INDEX('Crosswalk Particulates'!$B:$B,MATCH('2017 EPA Data'!A1536,'Crosswalk Particulates'!$A:$A,0))</f>
        <v>process-ngps-industry</v>
      </c>
      <c r="G1536" s="66" t="str">
        <f>INDEX('Crosswalk Particulates'!$E:$E,MATCH('2017 EPA Data'!$B1536,'Crosswalk Particulates'!$D:$D,0))</f>
        <v>PM10</v>
      </c>
      <c r="H1536" s="78">
        <f t="shared" si="23"/>
        <v>11412412458.580959</v>
      </c>
    </row>
    <row r="1537" spans="1:8" hidden="1" x14ac:dyDescent="0.35">
      <c r="A1537" s="57" t="s">
        <v>2464</v>
      </c>
      <c r="B1537" s="57" t="s">
        <v>2487</v>
      </c>
      <c r="C1537" s="57" t="s">
        <v>2428</v>
      </c>
      <c r="D1537" s="68">
        <v>12575.15467</v>
      </c>
      <c r="E1537" s="57" t="s">
        <v>2429</v>
      </c>
      <c r="F1537" s="62" t="str">
        <f>INDEX('Crosswalk Particulates'!$B:$B,MATCH('2017 EPA Data'!A1537,'Crosswalk Particulates'!$A:$A,0))</f>
        <v>process-other-industry</v>
      </c>
      <c r="G1537" s="66">
        <f>INDEX('Crosswalk Particulates'!$E:$E,MATCH('2017 EPA Data'!$B1537,'Crosswalk Particulates'!$D:$D,0))</f>
        <v>0</v>
      </c>
      <c r="H1537" s="78">
        <f t="shared" si="23"/>
        <v>0</v>
      </c>
    </row>
    <row r="1538" spans="1:8" hidden="1" x14ac:dyDescent="0.35">
      <c r="A1538" s="57" t="s">
        <v>2518</v>
      </c>
      <c r="B1538" s="57" t="s">
        <v>2517</v>
      </c>
      <c r="C1538" s="57" t="s">
        <v>2428</v>
      </c>
      <c r="D1538" s="68">
        <v>12470.059724000001</v>
      </c>
      <c r="E1538" s="57" t="s">
        <v>2429</v>
      </c>
      <c r="F1538" s="62" t="str">
        <f>INDEX('Crosswalk Particulates'!$B:$B,MATCH('2017 EPA Data'!A1538,'Crosswalk Particulates'!$A:$A,0))</f>
        <v>process-cement-industry</v>
      </c>
      <c r="G1538" s="66">
        <f>INDEX('Crosswalk Particulates'!$E:$E,MATCH('2017 EPA Data'!$B1538,'Crosswalk Particulates'!$D:$D,0))</f>
        <v>0</v>
      </c>
      <c r="H1538" s="78">
        <f t="shared" si="23"/>
        <v>0</v>
      </c>
    </row>
    <row r="1539" spans="1:8" hidden="1" x14ac:dyDescent="0.35">
      <c r="A1539" s="57" t="s">
        <v>2470</v>
      </c>
      <c r="B1539" s="57" t="s">
        <v>2554</v>
      </c>
      <c r="C1539" s="57" t="s">
        <v>2428</v>
      </c>
      <c r="D1539" s="68">
        <v>12434.065369611446</v>
      </c>
      <c r="E1539" s="57" t="s">
        <v>2429</v>
      </c>
      <c r="F1539" s="62" t="str">
        <f>INDEX('Crosswalk Particulates'!$B:$B,MATCH('2017 EPA Data'!A1539,'Crosswalk Particulates'!$A:$A,0))</f>
        <v>process-waste-industry</v>
      </c>
      <c r="G1539" s="66">
        <f>INDEX('Crosswalk Particulates'!$E:$E,MATCH('2017 EPA Data'!$B1539,'Crosswalk Particulates'!$D:$D,0))</f>
        <v>0</v>
      </c>
      <c r="H1539" s="78">
        <f t="shared" si="23"/>
        <v>0</v>
      </c>
    </row>
    <row r="1540" spans="1:8" hidden="1" x14ac:dyDescent="0.35">
      <c r="A1540" s="57" t="s">
        <v>2489</v>
      </c>
      <c r="B1540" s="57" t="s">
        <v>2633</v>
      </c>
      <c r="C1540" s="57" t="s">
        <v>2428</v>
      </c>
      <c r="D1540" s="68">
        <v>12356.4468</v>
      </c>
      <c r="E1540" s="57" t="s">
        <v>2429</v>
      </c>
      <c r="F1540" s="62" t="str">
        <f>INDEX('Crosswalk Particulates'!$B:$B,MATCH('2017 EPA Data'!A1540,'Crosswalk Particulates'!$A:$A,0))</f>
        <v>process-chemicals-industry</v>
      </c>
      <c r="G1540" s="66">
        <f>INDEX('Crosswalk Particulates'!$E:$E,MATCH('2017 EPA Data'!$B1540,'Crosswalk Particulates'!$D:$D,0))</f>
        <v>0</v>
      </c>
      <c r="H1540" s="78">
        <f t="shared" ref="H1540:H1603" si="24">IF(E1540="TON",D1540/metricton_to_shortton,0)*10^6</f>
        <v>0</v>
      </c>
    </row>
    <row r="1541" spans="1:8" hidden="1" x14ac:dyDescent="0.35">
      <c r="A1541" s="57" t="s">
        <v>2507</v>
      </c>
      <c r="B1541" s="57" t="s">
        <v>2533</v>
      </c>
      <c r="C1541" s="57" t="s">
        <v>2534</v>
      </c>
      <c r="D1541" s="68">
        <v>12353.525532625579</v>
      </c>
      <c r="E1541" s="57" t="s">
        <v>2429</v>
      </c>
      <c r="F1541" s="62" t="str">
        <f>INDEX('Crosswalk Particulates'!$B:$B,MATCH('2017 EPA Data'!A1541,'Crosswalk Particulates'!$A:$A,0))</f>
        <v>industry-fuel-coal</v>
      </c>
      <c r="G1541" s="66">
        <f>INDEX('Crosswalk Particulates'!$E:$E,MATCH('2017 EPA Data'!$B1541,'Crosswalk Particulates'!$D:$D,0))</f>
        <v>0</v>
      </c>
      <c r="H1541" s="78">
        <f t="shared" si="24"/>
        <v>0</v>
      </c>
    </row>
    <row r="1542" spans="1:8" hidden="1" x14ac:dyDescent="0.35">
      <c r="A1542" s="57" t="s">
        <v>2492</v>
      </c>
      <c r="B1542" s="57" t="s">
        <v>2516</v>
      </c>
      <c r="C1542" s="57" t="s">
        <v>2468</v>
      </c>
      <c r="D1542" s="68">
        <v>12352.089878717215</v>
      </c>
      <c r="E1542" s="57" t="s">
        <v>2433</v>
      </c>
      <c r="F1542" s="62" t="str">
        <f>INDEX('Crosswalk Particulates'!$B:$B,MATCH('2017 EPA Data'!A1542,'Crosswalk Particulates'!$A:$A,0))</f>
        <v>Electricity Sector</v>
      </c>
      <c r="G1542" s="66">
        <f>INDEX('Crosswalk Particulates'!$E:$E,MATCH('2017 EPA Data'!$B1542,'Crosswalk Particulates'!$D:$D,0))</f>
        <v>0</v>
      </c>
      <c r="H1542" s="78">
        <f t="shared" si="24"/>
        <v>11205640771.39572</v>
      </c>
    </row>
    <row r="1543" spans="1:8" hidden="1" x14ac:dyDescent="0.35">
      <c r="A1543" s="57" t="s">
        <v>2560</v>
      </c>
      <c r="B1543" s="57" t="s">
        <v>2517</v>
      </c>
      <c r="C1543" s="57" t="s">
        <v>2428</v>
      </c>
      <c r="D1543" s="68">
        <v>12249.591226840001</v>
      </c>
      <c r="E1543" s="57" t="s">
        <v>2429</v>
      </c>
      <c r="F1543" s="62" t="str">
        <f>INDEX('Crosswalk Particulates'!$B:$B,MATCH('2017 EPA Data'!A1543,'Crosswalk Particulates'!$A:$A,0))</f>
        <v>Electricity Sector</v>
      </c>
      <c r="G1543" s="66">
        <f>INDEX('Crosswalk Particulates'!$E:$E,MATCH('2017 EPA Data'!$B1543,'Crosswalk Particulates'!$D:$D,0))</f>
        <v>0</v>
      </c>
      <c r="H1543" s="78">
        <f t="shared" si="24"/>
        <v>0</v>
      </c>
    </row>
    <row r="1544" spans="1:8" hidden="1" x14ac:dyDescent="0.35">
      <c r="A1544" s="57" t="s">
        <v>2453</v>
      </c>
      <c r="B1544" s="57" t="s">
        <v>2521</v>
      </c>
      <c r="C1544" s="57" t="s">
        <v>2468</v>
      </c>
      <c r="D1544" s="68">
        <v>12237.394346466404</v>
      </c>
      <c r="E1544" s="57" t="s">
        <v>2433</v>
      </c>
      <c r="F1544" s="62" t="str">
        <f>INDEX('Crosswalk Particulates'!$B:$B,MATCH('2017 EPA Data'!A1544,'Crosswalk Particulates'!$A:$A,0))</f>
        <v>process-ngps-industry</v>
      </c>
      <c r="G1544" s="66" t="str">
        <f>INDEX('Crosswalk Particulates'!$E:$E,MATCH('2017 EPA Data'!$B1544,'Crosswalk Particulates'!$D:$D,0))</f>
        <v>PM25</v>
      </c>
      <c r="H1544" s="78">
        <f t="shared" si="24"/>
        <v>11101590611.049891</v>
      </c>
    </row>
    <row r="1545" spans="1:8" hidden="1" x14ac:dyDescent="0.35">
      <c r="A1545" s="57" t="s">
        <v>2489</v>
      </c>
      <c r="B1545" s="57" t="s">
        <v>2661</v>
      </c>
      <c r="C1545" s="57" t="s">
        <v>2428</v>
      </c>
      <c r="D1545" s="68">
        <v>12171.005999999999</v>
      </c>
      <c r="E1545" s="57" t="s">
        <v>2429</v>
      </c>
      <c r="F1545" s="62" t="str">
        <f>INDEX('Crosswalk Particulates'!$B:$B,MATCH('2017 EPA Data'!A1545,'Crosswalk Particulates'!$A:$A,0))</f>
        <v>process-chemicals-industry</v>
      </c>
      <c r="G1545" s="66">
        <f>INDEX('Crosswalk Particulates'!$E:$E,MATCH('2017 EPA Data'!$B1545,'Crosswalk Particulates'!$D:$D,0))</f>
        <v>0</v>
      </c>
      <c r="H1545" s="78">
        <f t="shared" si="24"/>
        <v>0</v>
      </c>
    </row>
    <row r="1546" spans="1:8" hidden="1" x14ac:dyDescent="0.35">
      <c r="A1546" s="57" t="s">
        <v>2542</v>
      </c>
      <c r="B1546" s="57" t="s">
        <v>2467</v>
      </c>
      <c r="C1546" s="57" t="s">
        <v>2468</v>
      </c>
      <c r="D1546" s="68">
        <v>12116.423389305701</v>
      </c>
      <c r="E1546" s="57" t="s">
        <v>2433</v>
      </c>
      <c r="F1546" s="62" t="str">
        <f>INDEX('Crosswalk Particulates'!$B:$B,MATCH('2017 EPA Data'!A1546,'Crosswalk Particulates'!$A:$A,0))</f>
        <v>Residential Buildings Sector</v>
      </c>
      <c r="G1546" s="66" t="str">
        <f>INDEX('Crosswalk Particulates'!$E:$E,MATCH('2017 EPA Data'!$B1546,'Crosswalk Particulates'!$D:$D,0))</f>
        <v>VOC</v>
      </c>
      <c r="H1546" s="78">
        <f t="shared" si="24"/>
        <v>10991847474.218416</v>
      </c>
    </row>
    <row r="1547" spans="1:8" hidden="1" x14ac:dyDescent="0.35">
      <c r="A1547" s="57" t="s">
        <v>2464</v>
      </c>
      <c r="B1547" s="57" t="s">
        <v>2550</v>
      </c>
      <c r="C1547" s="57" t="s">
        <v>2428</v>
      </c>
      <c r="D1547" s="68">
        <v>12069.522000000001</v>
      </c>
      <c r="E1547" s="57" t="s">
        <v>2429</v>
      </c>
      <c r="F1547" s="62" t="str">
        <f>INDEX('Crosswalk Particulates'!$B:$B,MATCH('2017 EPA Data'!A1547,'Crosswalk Particulates'!$A:$A,0))</f>
        <v>process-other-industry</v>
      </c>
      <c r="G1547" s="66">
        <f>INDEX('Crosswalk Particulates'!$E:$E,MATCH('2017 EPA Data'!$B1547,'Crosswalk Particulates'!$D:$D,0))</f>
        <v>0</v>
      </c>
      <c r="H1547" s="78">
        <f t="shared" si="24"/>
        <v>0</v>
      </c>
    </row>
    <row r="1548" spans="1:8" hidden="1" x14ac:dyDescent="0.35">
      <c r="A1548" s="57" t="s">
        <v>2476</v>
      </c>
      <c r="B1548" s="57" t="s">
        <v>2637</v>
      </c>
      <c r="C1548" s="57" t="s">
        <v>2428</v>
      </c>
      <c r="D1548" s="68">
        <v>12026.635539441737</v>
      </c>
      <c r="E1548" s="57" t="s">
        <v>2429</v>
      </c>
      <c r="F1548" s="62" t="str">
        <f>INDEX('Crosswalk Particulates'!$B:$B,MATCH('2017 EPA Data'!A1548,'Crosswalk Particulates'!$A:$A,0))</f>
        <v>Electricity Sector</v>
      </c>
      <c r="G1548" s="66">
        <f>INDEX('Crosswalk Particulates'!$E:$E,MATCH('2017 EPA Data'!$B1548,'Crosswalk Particulates'!$D:$D,0))</f>
        <v>0</v>
      </c>
      <c r="H1548" s="78">
        <f t="shared" si="24"/>
        <v>0</v>
      </c>
    </row>
    <row r="1549" spans="1:8" hidden="1" x14ac:dyDescent="0.35">
      <c r="A1549" s="57" t="s">
        <v>2464</v>
      </c>
      <c r="B1549" s="57" t="s">
        <v>2435</v>
      </c>
      <c r="C1549" s="57" t="s">
        <v>2428</v>
      </c>
      <c r="D1549" s="68">
        <v>11965.9191997</v>
      </c>
      <c r="E1549" s="57" t="s">
        <v>2429</v>
      </c>
      <c r="F1549" s="62" t="str">
        <f>INDEX('Crosswalk Particulates'!$B:$B,MATCH('2017 EPA Data'!A1549,'Crosswalk Particulates'!$A:$A,0))</f>
        <v>process-other-industry</v>
      </c>
      <c r="G1549" s="66">
        <f>INDEX('Crosswalk Particulates'!$E:$E,MATCH('2017 EPA Data'!$B1549,'Crosswalk Particulates'!$D:$D,0))</f>
        <v>0</v>
      </c>
      <c r="H1549" s="78">
        <f t="shared" si="24"/>
        <v>0</v>
      </c>
    </row>
    <row r="1550" spans="1:8" hidden="1" x14ac:dyDescent="0.35">
      <c r="A1550" s="57" t="s">
        <v>2506</v>
      </c>
      <c r="B1550" s="57" t="s">
        <v>2459</v>
      </c>
      <c r="C1550" s="57" t="s">
        <v>2428</v>
      </c>
      <c r="D1550" s="68">
        <v>11965.459165728</v>
      </c>
      <c r="E1550" s="57" t="s">
        <v>2429</v>
      </c>
      <c r="F1550" s="62" t="str">
        <f>INDEX('Crosswalk Particulates'!$B:$B,MATCH('2017 EPA Data'!A1550,'Crosswalk Particulates'!$A:$A,0))</f>
        <v>process-other-industry</v>
      </c>
      <c r="G1550" s="66">
        <f>INDEX('Crosswalk Particulates'!$E:$E,MATCH('2017 EPA Data'!$B1550,'Crosswalk Particulates'!$D:$D,0))</f>
        <v>0</v>
      </c>
      <c r="H1550" s="78">
        <f t="shared" si="24"/>
        <v>0</v>
      </c>
    </row>
    <row r="1551" spans="1:8" hidden="1" x14ac:dyDescent="0.35">
      <c r="A1551" s="57" t="s">
        <v>2497</v>
      </c>
      <c r="B1551" s="57" t="s">
        <v>2552</v>
      </c>
      <c r="C1551" s="57" t="s">
        <v>2428</v>
      </c>
      <c r="D1551" s="68">
        <v>11960.115991998</v>
      </c>
      <c r="E1551" s="57" t="s">
        <v>2429</v>
      </c>
      <c r="F1551" s="62" t="str">
        <f>INDEX('Crosswalk Particulates'!$B:$B,MATCH('2017 EPA Data'!A1551,'Crosswalk Particulates'!$A:$A,0))</f>
        <v>process-other-industry</v>
      </c>
      <c r="G1551" s="66">
        <f>INDEX('Crosswalk Particulates'!$E:$E,MATCH('2017 EPA Data'!$B1551,'Crosswalk Particulates'!$D:$D,0))</f>
        <v>0</v>
      </c>
      <c r="H1551" s="78">
        <f t="shared" si="24"/>
        <v>0</v>
      </c>
    </row>
    <row r="1552" spans="1:8" hidden="1" x14ac:dyDescent="0.35">
      <c r="A1552" s="57" t="s">
        <v>2519</v>
      </c>
      <c r="B1552" s="57" t="s">
        <v>2450</v>
      </c>
      <c r="C1552" s="57" t="s">
        <v>2428</v>
      </c>
      <c r="D1552" s="68">
        <v>11950.4055417</v>
      </c>
      <c r="E1552" s="57" t="s">
        <v>2429</v>
      </c>
      <c r="F1552" s="62" t="str">
        <f>INDEX('Crosswalk Particulates'!$B:$B,MATCH('2017 EPA Data'!A1552,'Crosswalk Particulates'!$A:$A,0))</f>
        <v>Electricity Sector</v>
      </c>
      <c r="G1552" s="66">
        <f>INDEX('Crosswalk Particulates'!$E:$E,MATCH('2017 EPA Data'!$B1552,'Crosswalk Particulates'!$D:$D,0))</f>
        <v>0</v>
      </c>
      <c r="H1552" s="78">
        <f t="shared" si="24"/>
        <v>0</v>
      </c>
    </row>
    <row r="1553" spans="1:8" hidden="1" x14ac:dyDescent="0.35">
      <c r="A1553" s="57" t="s">
        <v>2502</v>
      </c>
      <c r="B1553" s="57" t="s">
        <v>2545</v>
      </c>
      <c r="D1553" s="68">
        <v>11947.287934064418</v>
      </c>
      <c r="E1553" s="57" t="s">
        <v>2433</v>
      </c>
      <c r="F1553" s="62" t="str">
        <f>INDEX('Crosswalk Particulates'!$B:$B,MATCH('2017 EPA Data'!A1553,'Crosswalk Particulates'!$A:$A,0))</f>
        <v>Other-EPA</v>
      </c>
      <c r="G1553" s="66" t="str">
        <f>INDEX('Crosswalk Particulates'!$E:$E,MATCH('2017 EPA Data'!$B1553,'Crosswalk Particulates'!$D:$D,0))</f>
        <v>OC</v>
      </c>
      <c r="H1553" s="78">
        <f t="shared" si="24"/>
        <v>10838410187.755186</v>
      </c>
    </row>
    <row r="1554" spans="1:8" hidden="1" x14ac:dyDescent="0.35">
      <c r="A1554" s="57" t="s">
        <v>2460</v>
      </c>
      <c r="B1554" s="57" t="s">
        <v>2612</v>
      </c>
      <c r="C1554" s="57" t="s">
        <v>2428</v>
      </c>
      <c r="D1554" s="68">
        <v>11919.843480686019</v>
      </c>
      <c r="E1554" s="57" t="s">
        <v>2429</v>
      </c>
      <c r="F1554" s="62" t="str">
        <f>INDEX('Crosswalk Particulates'!$B:$B,MATCH('2017 EPA Data'!A1554,'Crosswalk Particulates'!$A:$A,0))</f>
        <v>Residential Buildings Sector</v>
      </c>
      <c r="G1554" s="66">
        <f>INDEX('Crosswalk Particulates'!$E:$E,MATCH('2017 EPA Data'!$B1554,'Crosswalk Particulates'!$D:$D,0))</f>
        <v>0</v>
      </c>
      <c r="H1554" s="78">
        <f t="shared" si="24"/>
        <v>0</v>
      </c>
    </row>
    <row r="1555" spans="1:8" hidden="1" x14ac:dyDescent="0.35">
      <c r="A1555" s="57" t="s">
        <v>2497</v>
      </c>
      <c r="B1555" s="57" t="s">
        <v>2622</v>
      </c>
      <c r="C1555" s="57" t="s">
        <v>2428</v>
      </c>
      <c r="D1555" s="68">
        <v>11894.28179146</v>
      </c>
      <c r="E1555" s="57" t="s">
        <v>2429</v>
      </c>
      <c r="F1555" s="62" t="str">
        <f>INDEX('Crosswalk Particulates'!$B:$B,MATCH('2017 EPA Data'!A1555,'Crosswalk Particulates'!$A:$A,0))</f>
        <v>process-other-industry</v>
      </c>
      <c r="G1555" s="66">
        <f>INDEX('Crosswalk Particulates'!$E:$E,MATCH('2017 EPA Data'!$B1555,'Crosswalk Particulates'!$D:$D,0))</f>
        <v>0</v>
      </c>
      <c r="H1555" s="78">
        <f t="shared" si="24"/>
        <v>0</v>
      </c>
    </row>
    <row r="1556" spans="1:8" hidden="1" x14ac:dyDescent="0.35">
      <c r="A1556" s="57" t="s">
        <v>2466</v>
      </c>
      <c r="B1556" s="57" t="s">
        <v>2607</v>
      </c>
      <c r="C1556" s="57" t="s">
        <v>2428</v>
      </c>
      <c r="D1556" s="68">
        <v>11857.368913786</v>
      </c>
      <c r="E1556" s="57" t="s">
        <v>2429</v>
      </c>
      <c r="F1556" s="62" t="str">
        <f>INDEX('Crosswalk Particulates'!$B:$B,MATCH('2017 EPA Data'!A1556,'Crosswalk Particulates'!$A:$A,0))</f>
        <v>process-other-industry</v>
      </c>
      <c r="G1556" s="66">
        <f>INDEX('Crosswalk Particulates'!$E:$E,MATCH('2017 EPA Data'!$B1556,'Crosswalk Particulates'!$D:$D,0))</f>
        <v>0</v>
      </c>
      <c r="H1556" s="78">
        <f t="shared" si="24"/>
        <v>0</v>
      </c>
    </row>
    <row r="1557" spans="1:8" hidden="1" x14ac:dyDescent="0.35">
      <c r="A1557" s="57" t="s">
        <v>2580</v>
      </c>
      <c r="B1557" s="57" t="s">
        <v>2520</v>
      </c>
      <c r="C1557" s="57" t="s">
        <v>2468</v>
      </c>
      <c r="D1557" s="68">
        <v>11812.352146454796</v>
      </c>
      <c r="E1557" s="57" t="s">
        <v>2433</v>
      </c>
      <c r="F1557" s="62" t="str">
        <f>INDEX('Crosswalk Particulates'!$B:$B,MATCH('2017 EPA Data'!A1557,'Crosswalk Particulates'!$A:$A,0))</f>
        <v>Commercial Buildings Sector</v>
      </c>
      <c r="G1557" s="66" t="str">
        <f>INDEX('Crosswalk Particulates'!$E:$E,MATCH('2017 EPA Data'!$B1557,'Crosswalk Particulates'!$D:$D,0))</f>
        <v>NOX</v>
      </c>
      <c r="H1557" s="78">
        <f t="shared" si="24"/>
        <v>10715998354.77751</v>
      </c>
    </row>
    <row r="1558" spans="1:8" hidden="1" x14ac:dyDescent="0.35">
      <c r="A1558" s="57" t="s">
        <v>2474</v>
      </c>
      <c r="B1558" s="57" t="s">
        <v>2508</v>
      </c>
      <c r="C1558" s="57" t="s">
        <v>2432</v>
      </c>
      <c r="D1558" s="68">
        <v>11810.675347430795</v>
      </c>
      <c r="E1558" s="57" t="s">
        <v>2433</v>
      </c>
      <c r="F1558" s="62" t="str">
        <f>INDEX('Crosswalk Particulates'!$B:$B,MATCH('2017 EPA Data'!A1558,'Crosswalk Particulates'!$A:$A,0))</f>
        <v>Other-EPA</v>
      </c>
      <c r="G1558" s="66" t="str">
        <f>INDEX('Crosswalk Particulates'!$E:$E,MATCH('2017 EPA Data'!$B1558,'Crosswalk Particulates'!$D:$D,0))</f>
        <v>CH4</v>
      </c>
      <c r="H1558" s="78">
        <f t="shared" si="24"/>
        <v>10714477186.48184</v>
      </c>
    </row>
    <row r="1559" spans="1:8" hidden="1" x14ac:dyDescent="0.35">
      <c r="A1559" s="57" t="s">
        <v>2476</v>
      </c>
      <c r="B1559" s="57" t="s">
        <v>2553</v>
      </c>
      <c r="C1559" s="57" t="s">
        <v>2428</v>
      </c>
      <c r="D1559" s="68">
        <v>11741.851698500001</v>
      </c>
      <c r="E1559" s="57" t="s">
        <v>2429</v>
      </c>
      <c r="F1559" s="62" t="str">
        <f>INDEX('Crosswalk Particulates'!$B:$B,MATCH('2017 EPA Data'!A1559,'Crosswalk Particulates'!$A:$A,0))</f>
        <v>Electricity Sector</v>
      </c>
      <c r="G1559" s="66">
        <f>INDEX('Crosswalk Particulates'!$E:$E,MATCH('2017 EPA Data'!$B1559,'Crosswalk Particulates'!$D:$D,0))</f>
        <v>0</v>
      </c>
      <c r="H1559" s="78">
        <f t="shared" si="24"/>
        <v>0</v>
      </c>
    </row>
    <row r="1560" spans="1:8" hidden="1" x14ac:dyDescent="0.35">
      <c r="A1560" s="57" t="s">
        <v>2489</v>
      </c>
      <c r="B1560" s="57" t="s">
        <v>2660</v>
      </c>
      <c r="C1560" s="57" t="s">
        <v>2428</v>
      </c>
      <c r="D1560" s="68">
        <v>11713.557909771411</v>
      </c>
      <c r="E1560" s="57" t="s">
        <v>2429</v>
      </c>
      <c r="F1560" s="62" t="str">
        <f>INDEX('Crosswalk Particulates'!$B:$B,MATCH('2017 EPA Data'!A1560,'Crosswalk Particulates'!$A:$A,0))</f>
        <v>process-chemicals-industry</v>
      </c>
      <c r="G1560" s="66">
        <f>INDEX('Crosswalk Particulates'!$E:$E,MATCH('2017 EPA Data'!$B1560,'Crosswalk Particulates'!$D:$D,0))</f>
        <v>0</v>
      </c>
      <c r="H1560" s="78">
        <f t="shared" si="24"/>
        <v>0</v>
      </c>
    </row>
    <row r="1561" spans="1:8" hidden="1" x14ac:dyDescent="0.35">
      <c r="A1561" s="57" t="s">
        <v>2449</v>
      </c>
      <c r="B1561" s="57" t="s">
        <v>2451</v>
      </c>
      <c r="C1561" s="57" t="s">
        <v>2428</v>
      </c>
      <c r="D1561" s="68">
        <v>11700.2</v>
      </c>
      <c r="E1561" s="57" t="s">
        <v>2429</v>
      </c>
      <c r="F1561" s="62" t="str">
        <f>INDEX('Crosswalk Particulates'!$B:$B,MATCH('2017 EPA Data'!A1561,'Crosswalk Particulates'!$A:$A,0))</f>
        <v>process-other-industry</v>
      </c>
      <c r="G1561" s="66">
        <f>INDEX('Crosswalk Particulates'!$E:$E,MATCH('2017 EPA Data'!$B1561,'Crosswalk Particulates'!$D:$D,0))</f>
        <v>0</v>
      </c>
      <c r="H1561" s="78">
        <f t="shared" si="24"/>
        <v>0</v>
      </c>
    </row>
    <row r="1562" spans="1:8" hidden="1" x14ac:dyDescent="0.35">
      <c r="A1562" s="57" t="s">
        <v>2497</v>
      </c>
      <c r="B1562" s="57" t="s">
        <v>2515</v>
      </c>
      <c r="C1562" s="57" t="s">
        <v>2428</v>
      </c>
      <c r="D1562" s="68">
        <v>11620.03</v>
      </c>
      <c r="E1562" s="57" t="s">
        <v>2429</v>
      </c>
      <c r="F1562" s="62" t="str">
        <f>INDEX('Crosswalk Particulates'!$B:$B,MATCH('2017 EPA Data'!A1562,'Crosswalk Particulates'!$A:$A,0))</f>
        <v>process-other-industry</v>
      </c>
      <c r="G1562" s="66">
        <f>INDEX('Crosswalk Particulates'!$E:$E,MATCH('2017 EPA Data'!$B1562,'Crosswalk Particulates'!$D:$D,0))</f>
        <v>0</v>
      </c>
      <c r="H1562" s="78">
        <f t="shared" si="24"/>
        <v>0</v>
      </c>
    </row>
    <row r="1563" spans="1:8" hidden="1" x14ac:dyDescent="0.35">
      <c r="A1563" s="57" t="s">
        <v>2507</v>
      </c>
      <c r="B1563" s="57" t="s">
        <v>2521</v>
      </c>
      <c r="C1563" s="57" t="s">
        <v>2468</v>
      </c>
      <c r="D1563" s="68">
        <v>11576.1606552628</v>
      </c>
      <c r="E1563" s="57" t="s">
        <v>2433</v>
      </c>
      <c r="F1563" s="62" t="str">
        <f>INDEX('Crosswalk Particulates'!$B:$B,MATCH('2017 EPA Data'!A1563,'Crosswalk Particulates'!$A:$A,0))</f>
        <v>industry-fuel-coal</v>
      </c>
      <c r="G1563" s="66" t="str">
        <f>INDEX('Crosswalk Particulates'!$E:$E,MATCH('2017 EPA Data'!$B1563,'Crosswalk Particulates'!$D:$D,0))</f>
        <v>PM25</v>
      </c>
      <c r="H1563" s="78">
        <f t="shared" si="24"/>
        <v>10501728783.430071</v>
      </c>
    </row>
    <row r="1564" spans="1:8" hidden="1" x14ac:dyDescent="0.35">
      <c r="A1564" s="57" t="s">
        <v>2449</v>
      </c>
      <c r="B1564" s="57" t="s">
        <v>2596</v>
      </c>
      <c r="C1564" s="57" t="s">
        <v>2428</v>
      </c>
      <c r="D1564" s="68">
        <v>11544.88657372034</v>
      </c>
      <c r="E1564" s="57" t="s">
        <v>2429</v>
      </c>
      <c r="F1564" s="62" t="str">
        <f>INDEX('Crosswalk Particulates'!$B:$B,MATCH('2017 EPA Data'!A1564,'Crosswalk Particulates'!$A:$A,0))</f>
        <v>process-other-industry</v>
      </c>
      <c r="G1564" s="66">
        <f>INDEX('Crosswalk Particulates'!$E:$E,MATCH('2017 EPA Data'!$B1564,'Crosswalk Particulates'!$D:$D,0))</f>
        <v>0</v>
      </c>
      <c r="H1564" s="78">
        <f t="shared" si="24"/>
        <v>0</v>
      </c>
    </row>
    <row r="1565" spans="1:8" hidden="1" x14ac:dyDescent="0.35">
      <c r="A1565" s="57" t="s">
        <v>2558</v>
      </c>
      <c r="B1565" s="57" t="s">
        <v>2494</v>
      </c>
      <c r="D1565" s="68">
        <v>11542</v>
      </c>
      <c r="E1565" s="57" t="s">
        <v>2429</v>
      </c>
      <c r="F1565" s="62" t="str">
        <f>INDEX('Crosswalk Particulates'!$B:$B,MATCH('2017 EPA Data'!A1565,'Crosswalk Particulates'!$A:$A,0))</f>
        <v>process-mining-industry</v>
      </c>
      <c r="G1565" s="66">
        <f>INDEX('Crosswalk Particulates'!$E:$E,MATCH('2017 EPA Data'!$B1565,'Crosswalk Particulates'!$D:$D,0))</f>
        <v>0</v>
      </c>
      <c r="H1565" s="78">
        <f t="shared" si="24"/>
        <v>0</v>
      </c>
    </row>
    <row r="1566" spans="1:8" hidden="1" x14ac:dyDescent="0.35">
      <c r="A1566" s="57" t="s">
        <v>2603</v>
      </c>
      <c r="B1566" s="57" t="s">
        <v>2526</v>
      </c>
      <c r="C1566" s="57" t="s">
        <v>2468</v>
      </c>
      <c r="D1566" s="68">
        <v>11530.29843114611</v>
      </c>
      <c r="E1566" s="57" t="s">
        <v>2433</v>
      </c>
      <c r="F1566" s="62" t="str">
        <f>INDEX('Crosswalk Particulates'!$B:$B,MATCH('2017 EPA Data'!A1566,'Crosswalk Particulates'!$A:$A,0))</f>
        <v>Residential Buildings Sector</v>
      </c>
      <c r="G1566" s="66" t="str">
        <f>INDEX('Crosswalk Particulates'!$E:$E,MATCH('2017 EPA Data'!$B1566,'Crosswalk Particulates'!$D:$D,0))</f>
        <v>SOx</v>
      </c>
      <c r="H1566" s="78">
        <f t="shared" si="24"/>
        <v>10460123224.089514</v>
      </c>
    </row>
    <row r="1567" spans="1:8" hidden="1" x14ac:dyDescent="0.35">
      <c r="A1567" s="57" t="s">
        <v>2458</v>
      </c>
      <c r="B1567" s="57" t="s">
        <v>2444</v>
      </c>
      <c r="C1567" s="57" t="s">
        <v>2428</v>
      </c>
      <c r="D1567" s="68">
        <v>11470.32310208275</v>
      </c>
      <c r="E1567" s="57" t="s">
        <v>2429</v>
      </c>
      <c r="F1567" s="62" t="str">
        <f>INDEX('Crosswalk Particulates'!$B:$B,MATCH('2017 EPA Data'!A1567,'Crosswalk Particulates'!$A:$A,0))</f>
        <v>process-other-industry</v>
      </c>
      <c r="G1567" s="66">
        <f>INDEX('Crosswalk Particulates'!$E:$E,MATCH('2017 EPA Data'!$B1567,'Crosswalk Particulates'!$D:$D,0))</f>
        <v>0</v>
      </c>
      <c r="H1567" s="78">
        <f t="shared" si="24"/>
        <v>0</v>
      </c>
    </row>
    <row r="1568" spans="1:8" hidden="1" x14ac:dyDescent="0.35">
      <c r="A1568" s="57" t="s">
        <v>2576</v>
      </c>
      <c r="B1568" s="57" t="s">
        <v>2427</v>
      </c>
      <c r="C1568" s="57" t="s">
        <v>2428</v>
      </c>
      <c r="D1568" s="68">
        <v>11375.8735</v>
      </c>
      <c r="E1568" s="57" t="s">
        <v>2429</v>
      </c>
      <c r="F1568" s="62" t="str">
        <f>INDEX('Crosswalk Particulates'!$B:$B,MATCH('2017 EPA Data'!A1568,'Crosswalk Particulates'!$A:$A,0))</f>
        <v>Commercial Buildings Sector</v>
      </c>
      <c r="G1568" s="66">
        <f>INDEX('Crosswalk Particulates'!$E:$E,MATCH('2017 EPA Data'!$B1568,'Crosswalk Particulates'!$D:$D,0))</f>
        <v>0</v>
      </c>
      <c r="H1568" s="78">
        <f t="shared" si="24"/>
        <v>0</v>
      </c>
    </row>
    <row r="1569" spans="1:8" hidden="1" x14ac:dyDescent="0.35">
      <c r="A1569" s="57" t="s">
        <v>2518</v>
      </c>
      <c r="B1569" s="57" t="s">
        <v>2501</v>
      </c>
      <c r="C1569" s="57" t="s">
        <v>2468</v>
      </c>
      <c r="D1569" s="68">
        <v>11324.24109049136</v>
      </c>
      <c r="E1569" s="57" t="s">
        <v>2433</v>
      </c>
      <c r="F1569" s="62" t="str">
        <f>INDEX('Crosswalk Particulates'!$B:$B,MATCH('2017 EPA Data'!A1569,'Crosswalk Particulates'!$A:$A,0))</f>
        <v>process-cement-industry</v>
      </c>
      <c r="G1569" s="66" t="str">
        <f>INDEX('Crosswalk Particulates'!$E:$E,MATCH('2017 EPA Data'!$B1569,'Crosswalk Particulates'!$D:$D,0))</f>
        <v>PM10</v>
      </c>
      <c r="H1569" s="78">
        <f t="shared" si="24"/>
        <v>10273190926.773195</v>
      </c>
    </row>
    <row r="1570" spans="1:8" hidden="1" x14ac:dyDescent="0.35">
      <c r="A1570" s="57" t="s">
        <v>2506</v>
      </c>
      <c r="B1570" s="57" t="s">
        <v>2550</v>
      </c>
      <c r="C1570" s="57" t="s">
        <v>2428</v>
      </c>
      <c r="D1570" s="68">
        <v>11296.6</v>
      </c>
      <c r="E1570" s="57" t="s">
        <v>2429</v>
      </c>
      <c r="F1570" s="62" t="str">
        <f>INDEX('Crosswalk Particulates'!$B:$B,MATCH('2017 EPA Data'!A1570,'Crosswalk Particulates'!$A:$A,0))</f>
        <v>process-other-industry</v>
      </c>
      <c r="G1570" s="66">
        <f>INDEX('Crosswalk Particulates'!$E:$E,MATCH('2017 EPA Data'!$B1570,'Crosswalk Particulates'!$D:$D,0))</f>
        <v>0</v>
      </c>
      <c r="H1570" s="78">
        <f t="shared" si="24"/>
        <v>0</v>
      </c>
    </row>
    <row r="1571" spans="1:8" hidden="1" x14ac:dyDescent="0.35">
      <c r="A1571" s="57" t="s">
        <v>2510</v>
      </c>
      <c r="B1571" s="57" t="s">
        <v>2627</v>
      </c>
      <c r="D1571" s="68">
        <v>11290.659926441787</v>
      </c>
      <c r="E1571" s="57" t="s">
        <v>2433</v>
      </c>
      <c r="F1571" s="62" t="str">
        <f>INDEX('Crosswalk Particulates'!$B:$B,MATCH('2017 EPA Data'!A1571,'Crosswalk Particulates'!$A:$A,0))</f>
        <v>Other-EPA</v>
      </c>
      <c r="G1571" s="66" t="str">
        <f>INDEX('Crosswalk Particulates'!$E:$E,MATCH('2017 EPA Data'!$B1571,'Crosswalk Particulates'!$D:$D,0))</f>
        <v>BC</v>
      </c>
      <c r="H1571" s="78">
        <f t="shared" si="24"/>
        <v>10242726570.966234</v>
      </c>
    </row>
    <row r="1572" spans="1:8" hidden="1" x14ac:dyDescent="0.35">
      <c r="A1572" s="57" t="s">
        <v>2511</v>
      </c>
      <c r="B1572" s="57" t="s">
        <v>2539</v>
      </c>
      <c r="C1572" s="57" t="s">
        <v>2428</v>
      </c>
      <c r="D1572" s="68">
        <v>11230.729730537018</v>
      </c>
      <c r="E1572" s="57" t="s">
        <v>2429</v>
      </c>
      <c r="F1572" s="62" t="str">
        <f>INDEX('Crosswalk Particulates'!$B:$B,MATCH('2017 EPA Data'!A1572,'Crosswalk Particulates'!$A:$A,0))</f>
        <v>industry-fuel-biomass</v>
      </c>
      <c r="G1572" s="66">
        <f>INDEX('Crosswalk Particulates'!$E:$E,MATCH('2017 EPA Data'!$B1572,'Crosswalk Particulates'!$D:$D,0))</f>
        <v>0</v>
      </c>
      <c r="H1572" s="78">
        <f t="shared" si="24"/>
        <v>0</v>
      </c>
    </row>
    <row r="1573" spans="1:8" hidden="1" x14ac:dyDescent="0.35">
      <c r="A1573" s="57" t="s">
        <v>2449</v>
      </c>
      <c r="B1573" s="57" t="s">
        <v>2574</v>
      </c>
      <c r="C1573" s="57" t="s">
        <v>2428</v>
      </c>
      <c r="D1573" s="68">
        <v>11214.212945282001</v>
      </c>
      <c r="E1573" s="57" t="s">
        <v>2429</v>
      </c>
      <c r="F1573" s="62" t="str">
        <f>INDEX('Crosswalk Particulates'!$B:$B,MATCH('2017 EPA Data'!A1573,'Crosswalk Particulates'!$A:$A,0))</f>
        <v>process-other-industry</v>
      </c>
      <c r="G1573" s="66">
        <f>INDEX('Crosswalk Particulates'!$E:$E,MATCH('2017 EPA Data'!$B1573,'Crosswalk Particulates'!$D:$D,0))</f>
        <v>0</v>
      </c>
      <c r="H1573" s="78">
        <f t="shared" si="24"/>
        <v>0</v>
      </c>
    </row>
    <row r="1574" spans="1:8" hidden="1" x14ac:dyDescent="0.35">
      <c r="A1574" s="57" t="s">
        <v>2495</v>
      </c>
      <c r="B1574" s="57" t="s">
        <v>2520</v>
      </c>
      <c r="C1574" s="57" t="s">
        <v>2468</v>
      </c>
      <c r="D1574" s="68">
        <v>11197.766895299999</v>
      </c>
      <c r="E1574" s="57" t="s">
        <v>2433</v>
      </c>
      <c r="F1574" s="62" t="str">
        <f>INDEX('Crosswalk Particulates'!$B:$B,MATCH('2017 EPA Data'!A1574,'Crosswalk Particulates'!$A:$A,0))</f>
        <v>Electricity Sector</v>
      </c>
      <c r="G1574" s="66" t="str">
        <f>INDEX('Crosswalk Particulates'!$E:$E,MATCH('2017 EPA Data'!$B1574,'Crosswalk Particulates'!$D:$D,0))</f>
        <v>NOX</v>
      </c>
      <c r="H1574" s="78">
        <f t="shared" si="24"/>
        <v>10158455330.442436</v>
      </c>
    </row>
    <row r="1575" spans="1:8" hidden="1" x14ac:dyDescent="0.35">
      <c r="A1575" s="57" t="s">
        <v>2575</v>
      </c>
      <c r="B1575" s="57" t="s">
        <v>2491</v>
      </c>
      <c r="C1575" s="57" t="s">
        <v>2428</v>
      </c>
      <c r="D1575" s="68">
        <v>11071.031854953</v>
      </c>
      <c r="E1575" s="57" t="s">
        <v>2429</v>
      </c>
      <c r="F1575" s="62" t="str">
        <f>INDEX('Crosswalk Particulates'!$B:$B,MATCH('2017 EPA Data'!A1575,'Crosswalk Particulates'!$A:$A,0))</f>
        <v>Commercial Buildings Sector</v>
      </c>
      <c r="G1575" s="66">
        <f>INDEX('Crosswalk Particulates'!$E:$E,MATCH('2017 EPA Data'!$B1575,'Crosswalk Particulates'!$D:$D,0))</f>
        <v>0</v>
      </c>
      <c r="H1575" s="78">
        <f t="shared" si="24"/>
        <v>0</v>
      </c>
    </row>
    <row r="1576" spans="1:8" hidden="1" x14ac:dyDescent="0.35">
      <c r="A1576" s="57" t="s">
        <v>2511</v>
      </c>
      <c r="B1576" s="57" t="s">
        <v>2509</v>
      </c>
      <c r="C1576" s="57" t="s">
        <v>2428</v>
      </c>
      <c r="D1576" s="68">
        <v>11047.292061</v>
      </c>
      <c r="E1576" s="57" t="s">
        <v>2429</v>
      </c>
      <c r="F1576" s="62" t="str">
        <f>INDEX('Crosswalk Particulates'!$B:$B,MATCH('2017 EPA Data'!A1576,'Crosswalk Particulates'!$A:$A,0))</f>
        <v>industry-fuel-biomass</v>
      </c>
      <c r="G1576" s="66">
        <f>INDEX('Crosswalk Particulates'!$E:$E,MATCH('2017 EPA Data'!$B1576,'Crosswalk Particulates'!$D:$D,0))</f>
        <v>0</v>
      </c>
      <c r="H1576" s="78">
        <f t="shared" si="24"/>
        <v>0</v>
      </c>
    </row>
    <row r="1577" spans="1:8" hidden="1" x14ac:dyDescent="0.35">
      <c r="A1577" s="57" t="s">
        <v>2530</v>
      </c>
      <c r="B1577" s="57" t="s">
        <v>2467</v>
      </c>
      <c r="C1577" s="57" t="s">
        <v>2468</v>
      </c>
      <c r="D1577" s="68">
        <v>11041.90026929775</v>
      </c>
      <c r="E1577" s="57" t="s">
        <v>2433</v>
      </c>
      <c r="F1577" s="62" t="str">
        <f>INDEX('Crosswalk Particulates'!$B:$B,MATCH('2017 EPA Data'!A1577,'Crosswalk Particulates'!$A:$A,0))</f>
        <v>process-iron and steel-industry</v>
      </c>
      <c r="G1577" s="66" t="str">
        <f>INDEX('Crosswalk Particulates'!$E:$E,MATCH('2017 EPA Data'!$B1577,'Crosswalk Particulates'!$D:$D,0))</f>
        <v>VOC</v>
      </c>
      <c r="H1577" s="78">
        <f t="shared" si="24"/>
        <v>10017055337.69788</v>
      </c>
    </row>
    <row r="1578" spans="1:8" hidden="1" x14ac:dyDescent="0.35">
      <c r="A1578" s="57" t="s">
        <v>2452</v>
      </c>
      <c r="B1578" s="57" t="s">
        <v>2567</v>
      </c>
      <c r="C1578" s="57" t="s">
        <v>2428</v>
      </c>
      <c r="D1578" s="68">
        <v>11018.893100719761</v>
      </c>
      <c r="E1578" s="57" t="s">
        <v>2429</v>
      </c>
      <c r="F1578" s="62" t="str">
        <f>INDEX('Crosswalk Particulates'!$B:$B,MATCH('2017 EPA Data'!A1578,'Crosswalk Particulates'!$A:$A,0))</f>
        <v>Transportation Sector</v>
      </c>
      <c r="G1578" s="66">
        <f>INDEX('Crosswalk Particulates'!$E:$E,MATCH('2017 EPA Data'!$B1578,'Crosswalk Particulates'!$D:$D,0))</f>
        <v>0</v>
      </c>
      <c r="H1578" s="78">
        <f t="shared" si="24"/>
        <v>0</v>
      </c>
    </row>
    <row r="1579" spans="1:8" hidden="1" x14ac:dyDescent="0.35">
      <c r="A1579" s="57" t="s">
        <v>2511</v>
      </c>
      <c r="B1579" s="57" t="s">
        <v>2533</v>
      </c>
      <c r="C1579" s="57" t="s">
        <v>2534</v>
      </c>
      <c r="D1579" s="68">
        <v>10968.614667905284</v>
      </c>
      <c r="E1579" s="57" t="s">
        <v>2429</v>
      </c>
      <c r="F1579" s="62" t="str">
        <f>INDEX('Crosswalk Particulates'!$B:$B,MATCH('2017 EPA Data'!A1579,'Crosswalk Particulates'!$A:$A,0))</f>
        <v>industry-fuel-biomass</v>
      </c>
      <c r="G1579" s="66">
        <f>INDEX('Crosswalk Particulates'!$E:$E,MATCH('2017 EPA Data'!$B1579,'Crosswalk Particulates'!$D:$D,0))</f>
        <v>0</v>
      </c>
      <c r="H1579" s="78">
        <f t="shared" si="24"/>
        <v>0</v>
      </c>
    </row>
    <row r="1580" spans="1:8" hidden="1" x14ac:dyDescent="0.35">
      <c r="A1580" s="57" t="s">
        <v>2514</v>
      </c>
      <c r="B1580" s="57" t="s">
        <v>2545</v>
      </c>
      <c r="D1580" s="68">
        <v>10959.618288248348</v>
      </c>
      <c r="E1580" s="57" t="s">
        <v>2433</v>
      </c>
      <c r="F1580" s="62" t="str">
        <f>INDEX('Crosswalk Particulates'!$B:$B,MATCH('2017 EPA Data'!A1580,'Crosswalk Particulates'!$A:$A,0))</f>
        <v>Transportation Sector</v>
      </c>
      <c r="G1580" s="66" t="str">
        <f>INDEX('Crosswalk Particulates'!$E:$E,MATCH('2017 EPA Data'!$B1580,'Crosswalk Particulates'!$D:$D,0))</f>
        <v>OC</v>
      </c>
      <c r="H1580" s="78">
        <f t="shared" si="24"/>
        <v>9942410291.3412285</v>
      </c>
    </row>
    <row r="1581" spans="1:8" hidden="1" x14ac:dyDescent="0.35">
      <c r="A1581" s="57" t="s">
        <v>2530</v>
      </c>
      <c r="B1581" s="57" t="s">
        <v>2662</v>
      </c>
      <c r="C1581" s="57" t="s">
        <v>2428</v>
      </c>
      <c r="D1581" s="68">
        <v>10922.3518407266</v>
      </c>
      <c r="E1581" s="57" t="s">
        <v>2429</v>
      </c>
      <c r="F1581" s="62" t="str">
        <f>INDEX('Crosswalk Particulates'!$B:$B,MATCH('2017 EPA Data'!A1581,'Crosswalk Particulates'!$A:$A,0))</f>
        <v>process-iron and steel-industry</v>
      </c>
      <c r="G1581" s="66">
        <f>INDEX('Crosswalk Particulates'!$E:$E,MATCH('2017 EPA Data'!$B1581,'Crosswalk Particulates'!$D:$D,0))</f>
        <v>0</v>
      </c>
      <c r="H1581" s="78">
        <f t="shared" si="24"/>
        <v>0</v>
      </c>
    </row>
    <row r="1582" spans="1:8" hidden="1" x14ac:dyDescent="0.35">
      <c r="A1582" s="57" t="s">
        <v>2476</v>
      </c>
      <c r="B1582" s="57" t="s">
        <v>2639</v>
      </c>
      <c r="C1582" s="57" t="s">
        <v>2428</v>
      </c>
      <c r="D1582" s="68">
        <v>10901.314133294998</v>
      </c>
      <c r="E1582" s="57" t="s">
        <v>2429</v>
      </c>
      <c r="F1582" s="62" t="str">
        <f>INDEX('Crosswalk Particulates'!$B:$B,MATCH('2017 EPA Data'!A1582,'Crosswalk Particulates'!$A:$A,0))</f>
        <v>Electricity Sector</v>
      </c>
      <c r="G1582" s="66">
        <f>INDEX('Crosswalk Particulates'!$E:$E,MATCH('2017 EPA Data'!$B1582,'Crosswalk Particulates'!$D:$D,0))</f>
        <v>0</v>
      </c>
      <c r="H1582" s="78">
        <f t="shared" si="24"/>
        <v>0</v>
      </c>
    </row>
    <row r="1583" spans="1:8" hidden="1" x14ac:dyDescent="0.35">
      <c r="A1583" s="57" t="s">
        <v>2566</v>
      </c>
      <c r="B1583" s="57" t="s">
        <v>2486</v>
      </c>
      <c r="C1583" s="57" t="s">
        <v>2428</v>
      </c>
      <c r="D1583" s="68">
        <v>10873.7646</v>
      </c>
      <c r="E1583" s="57" t="s">
        <v>2429</v>
      </c>
      <c r="F1583" s="62" t="str">
        <f>INDEX('Crosswalk Particulates'!$B:$B,MATCH('2017 EPA Data'!A1583,'Crosswalk Particulates'!$A:$A,0))</f>
        <v>Commercial Buildings Sector</v>
      </c>
      <c r="G1583" s="66">
        <f>INDEX('Crosswalk Particulates'!$E:$E,MATCH('2017 EPA Data'!$B1583,'Crosswalk Particulates'!$D:$D,0))</f>
        <v>0</v>
      </c>
      <c r="H1583" s="78">
        <f t="shared" si="24"/>
        <v>0</v>
      </c>
    </row>
    <row r="1584" spans="1:8" hidden="1" x14ac:dyDescent="0.35">
      <c r="A1584" s="57" t="s">
        <v>2464</v>
      </c>
      <c r="B1584" s="57" t="s">
        <v>2472</v>
      </c>
      <c r="C1584" s="57" t="s">
        <v>2428</v>
      </c>
      <c r="D1584" s="68">
        <v>10831.38408</v>
      </c>
      <c r="E1584" s="57" t="s">
        <v>2429</v>
      </c>
      <c r="F1584" s="62" t="str">
        <f>INDEX('Crosswalk Particulates'!$B:$B,MATCH('2017 EPA Data'!A1584,'Crosswalk Particulates'!$A:$A,0))</f>
        <v>process-other-industry</v>
      </c>
      <c r="G1584" s="66">
        <f>INDEX('Crosswalk Particulates'!$E:$E,MATCH('2017 EPA Data'!$B1584,'Crosswalk Particulates'!$D:$D,0))</f>
        <v>0</v>
      </c>
      <c r="H1584" s="78">
        <f t="shared" si="24"/>
        <v>0</v>
      </c>
    </row>
    <row r="1585" spans="1:8" hidden="1" x14ac:dyDescent="0.35">
      <c r="A1585" s="57" t="s">
        <v>2492</v>
      </c>
      <c r="B1585" s="57" t="s">
        <v>2545</v>
      </c>
      <c r="D1585" s="68">
        <v>10824.639388232223</v>
      </c>
      <c r="E1585" s="57" t="s">
        <v>2433</v>
      </c>
      <c r="F1585" s="62" t="str">
        <f>INDEX('Crosswalk Particulates'!$B:$B,MATCH('2017 EPA Data'!A1585,'Crosswalk Particulates'!$A:$A,0))</f>
        <v>Electricity Sector</v>
      </c>
      <c r="G1585" s="66" t="str">
        <f>INDEX('Crosswalk Particulates'!$E:$E,MATCH('2017 EPA Data'!$B1585,'Crosswalk Particulates'!$D:$D,0))</f>
        <v>OC</v>
      </c>
      <c r="H1585" s="78">
        <f t="shared" si="24"/>
        <v>9819959347.3997555</v>
      </c>
    </row>
    <row r="1586" spans="1:8" hidden="1" x14ac:dyDescent="0.35">
      <c r="A1586" s="57" t="s">
        <v>2495</v>
      </c>
      <c r="B1586" s="57" t="s">
        <v>2448</v>
      </c>
      <c r="C1586" s="57" t="s">
        <v>2428</v>
      </c>
      <c r="D1586" s="68">
        <v>10705.58639179027</v>
      </c>
      <c r="E1586" s="57" t="s">
        <v>2429</v>
      </c>
      <c r="F1586" s="62" t="str">
        <f>INDEX('Crosswalk Particulates'!$B:$B,MATCH('2017 EPA Data'!A1586,'Crosswalk Particulates'!$A:$A,0))</f>
        <v>Electricity Sector</v>
      </c>
      <c r="G1586" s="66">
        <f>INDEX('Crosswalk Particulates'!$E:$E,MATCH('2017 EPA Data'!$B1586,'Crosswalk Particulates'!$D:$D,0))</f>
        <v>0</v>
      </c>
      <c r="H1586" s="78">
        <f t="shared" si="24"/>
        <v>0</v>
      </c>
    </row>
    <row r="1587" spans="1:8" hidden="1" x14ac:dyDescent="0.35">
      <c r="A1587" s="57" t="s">
        <v>2497</v>
      </c>
      <c r="B1587" s="57" t="s">
        <v>2533</v>
      </c>
      <c r="C1587" s="57" t="s">
        <v>2534</v>
      </c>
      <c r="D1587" s="68">
        <v>10699.380913860832</v>
      </c>
      <c r="E1587" s="57" t="s">
        <v>2429</v>
      </c>
      <c r="F1587" s="62" t="str">
        <f>INDEX('Crosswalk Particulates'!$B:$B,MATCH('2017 EPA Data'!A1587,'Crosswalk Particulates'!$A:$A,0))</f>
        <v>process-other-industry</v>
      </c>
      <c r="G1587" s="66">
        <f>INDEX('Crosswalk Particulates'!$E:$E,MATCH('2017 EPA Data'!$B1587,'Crosswalk Particulates'!$D:$D,0))</f>
        <v>0</v>
      </c>
      <c r="H1587" s="78">
        <f t="shared" si="24"/>
        <v>0</v>
      </c>
    </row>
    <row r="1588" spans="1:8" hidden="1" x14ac:dyDescent="0.35">
      <c r="A1588" s="57" t="s">
        <v>2513</v>
      </c>
      <c r="B1588" s="57" t="s">
        <v>2467</v>
      </c>
      <c r="C1588" s="57" t="s">
        <v>2468</v>
      </c>
      <c r="D1588" s="68">
        <v>10693.955401425519</v>
      </c>
      <c r="E1588" s="57" t="s">
        <v>2433</v>
      </c>
      <c r="F1588" s="62" t="str">
        <f>INDEX('Crosswalk Particulates'!$B:$B,MATCH('2017 EPA Data'!A1588,'Crosswalk Particulates'!$A:$A,0))</f>
        <v>process-other-industry</v>
      </c>
      <c r="G1588" s="66" t="str">
        <f>INDEX('Crosswalk Particulates'!$E:$E,MATCH('2017 EPA Data'!$B1588,'Crosswalk Particulates'!$D:$D,0))</f>
        <v>VOC</v>
      </c>
      <c r="H1588" s="78">
        <f t="shared" si="24"/>
        <v>9701404687.8151512</v>
      </c>
    </row>
    <row r="1589" spans="1:8" hidden="1" x14ac:dyDescent="0.35">
      <c r="A1589" s="57" t="s">
        <v>2445</v>
      </c>
      <c r="B1589" s="57" t="s">
        <v>2545</v>
      </c>
      <c r="D1589" s="68">
        <v>10609.754329360476</v>
      </c>
      <c r="E1589" s="57" t="s">
        <v>2433</v>
      </c>
      <c r="F1589" s="62" t="str">
        <f>INDEX('Crosswalk Particulates'!$B:$B,MATCH('2017 EPA Data'!A1589,'Crosswalk Particulates'!$A:$A,0))</f>
        <v>Other-EPA</v>
      </c>
      <c r="G1589" s="66" t="str">
        <f>INDEX('Crosswalk Particulates'!$E:$E,MATCH('2017 EPA Data'!$B1589,'Crosswalk Particulates'!$D:$D,0))</f>
        <v>OC</v>
      </c>
      <c r="H1589" s="78">
        <f t="shared" si="24"/>
        <v>9625018669.3039875</v>
      </c>
    </row>
    <row r="1590" spans="1:8" hidden="1" x14ac:dyDescent="0.35">
      <c r="A1590" s="57" t="s">
        <v>2560</v>
      </c>
      <c r="B1590" s="57" t="s">
        <v>2451</v>
      </c>
      <c r="C1590" s="57" t="s">
        <v>2428</v>
      </c>
      <c r="D1590" s="68">
        <v>10581.41</v>
      </c>
      <c r="E1590" s="57" t="s">
        <v>2429</v>
      </c>
      <c r="F1590" s="62" t="str">
        <f>INDEX('Crosswalk Particulates'!$B:$B,MATCH('2017 EPA Data'!A1590,'Crosswalk Particulates'!$A:$A,0))</f>
        <v>Electricity Sector</v>
      </c>
      <c r="G1590" s="66">
        <f>INDEX('Crosswalk Particulates'!$E:$E,MATCH('2017 EPA Data'!$B1590,'Crosswalk Particulates'!$D:$D,0))</f>
        <v>0</v>
      </c>
      <c r="H1590" s="78">
        <f t="shared" si="24"/>
        <v>0</v>
      </c>
    </row>
    <row r="1591" spans="1:8" hidden="1" x14ac:dyDescent="0.35">
      <c r="A1591" s="57" t="s">
        <v>2489</v>
      </c>
      <c r="B1591" s="57" t="s">
        <v>2600</v>
      </c>
      <c r="C1591" s="57" t="s">
        <v>2428</v>
      </c>
      <c r="D1591" s="68">
        <v>10550.2125772</v>
      </c>
      <c r="E1591" s="57" t="s">
        <v>2429</v>
      </c>
      <c r="F1591" s="62" t="str">
        <f>INDEX('Crosswalk Particulates'!$B:$B,MATCH('2017 EPA Data'!A1591,'Crosswalk Particulates'!$A:$A,0))</f>
        <v>process-chemicals-industry</v>
      </c>
      <c r="G1591" s="66">
        <f>INDEX('Crosswalk Particulates'!$E:$E,MATCH('2017 EPA Data'!$B1591,'Crosswalk Particulates'!$D:$D,0))</f>
        <v>0</v>
      </c>
      <c r="H1591" s="78">
        <f t="shared" si="24"/>
        <v>0</v>
      </c>
    </row>
    <row r="1592" spans="1:8" hidden="1" x14ac:dyDescent="0.35">
      <c r="A1592" s="57" t="s">
        <v>2430</v>
      </c>
      <c r="B1592" s="57" t="s">
        <v>2656</v>
      </c>
      <c r="C1592" s="57" t="s">
        <v>2428</v>
      </c>
      <c r="D1592" s="68">
        <v>10529.277375544358</v>
      </c>
      <c r="E1592" s="57" t="s">
        <v>2429</v>
      </c>
      <c r="F1592" s="62" t="str">
        <f>INDEX('Crosswalk Particulates'!$B:$B,MATCH('2017 EPA Data'!A1592,'Crosswalk Particulates'!$A:$A,0))</f>
        <v>process-other-industry</v>
      </c>
      <c r="G1592" s="66">
        <f>INDEX('Crosswalk Particulates'!$E:$E,MATCH('2017 EPA Data'!$B1592,'Crosswalk Particulates'!$D:$D,0))</f>
        <v>0</v>
      </c>
      <c r="H1592" s="78">
        <f t="shared" si="24"/>
        <v>0</v>
      </c>
    </row>
    <row r="1593" spans="1:8" hidden="1" x14ac:dyDescent="0.35">
      <c r="A1593" s="57" t="s">
        <v>2476</v>
      </c>
      <c r="B1593" s="57" t="s">
        <v>2663</v>
      </c>
      <c r="C1593" s="57" t="s">
        <v>2428</v>
      </c>
      <c r="D1593" s="68">
        <v>10463.199790999999</v>
      </c>
      <c r="E1593" s="57" t="s">
        <v>2429</v>
      </c>
      <c r="F1593" s="62" t="str">
        <f>INDEX('Crosswalk Particulates'!$B:$B,MATCH('2017 EPA Data'!A1593,'Crosswalk Particulates'!$A:$A,0))</f>
        <v>Electricity Sector</v>
      </c>
      <c r="G1593" s="66">
        <f>INDEX('Crosswalk Particulates'!$E:$E,MATCH('2017 EPA Data'!$B1593,'Crosswalk Particulates'!$D:$D,0))</f>
        <v>0</v>
      </c>
      <c r="H1593" s="78">
        <f t="shared" si="24"/>
        <v>0</v>
      </c>
    </row>
    <row r="1594" spans="1:8" hidden="1" x14ac:dyDescent="0.35">
      <c r="A1594" s="57" t="s">
        <v>2497</v>
      </c>
      <c r="B1594" s="57" t="s">
        <v>2614</v>
      </c>
      <c r="C1594" s="57" t="s">
        <v>2428</v>
      </c>
      <c r="D1594" s="68">
        <v>10420.766439999999</v>
      </c>
      <c r="E1594" s="57" t="s">
        <v>2429</v>
      </c>
      <c r="F1594" s="62" t="str">
        <f>INDEX('Crosswalk Particulates'!$B:$B,MATCH('2017 EPA Data'!A1594,'Crosswalk Particulates'!$A:$A,0))</f>
        <v>process-other-industry</v>
      </c>
      <c r="G1594" s="66">
        <f>INDEX('Crosswalk Particulates'!$E:$E,MATCH('2017 EPA Data'!$B1594,'Crosswalk Particulates'!$D:$D,0))</f>
        <v>0</v>
      </c>
      <c r="H1594" s="78">
        <f t="shared" si="24"/>
        <v>0</v>
      </c>
    </row>
    <row r="1595" spans="1:8" hidden="1" x14ac:dyDescent="0.35">
      <c r="A1595" s="57" t="s">
        <v>2580</v>
      </c>
      <c r="B1595" s="57" t="s">
        <v>2471</v>
      </c>
      <c r="C1595" s="57" t="s">
        <v>2468</v>
      </c>
      <c r="D1595" s="68">
        <v>10393.796755199372</v>
      </c>
      <c r="E1595" s="57" t="s">
        <v>2433</v>
      </c>
      <c r="F1595" s="62" t="str">
        <f>INDEX('Crosswalk Particulates'!$B:$B,MATCH('2017 EPA Data'!A1595,'Crosswalk Particulates'!$A:$A,0))</f>
        <v>Commercial Buildings Sector</v>
      </c>
      <c r="G1595" s="66" t="str">
        <f>INDEX('Crosswalk Particulates'!$E:$E,MATCH('2017 EPA Data'!$B1595,'Crosswalk Particulates'!$D:$D,0))</f>
        <v>CO</v>
      </c>
      <c r="H1595" s="78">
        <f t="shared" si="24"/>
        <v>9429105020.5471897</v>
      </c>
    </row>
    <row r="1596" spans="1:8" hidden="1" x14ac:dyDescent="0.35">
      <c r="A1596" s="57" t="s">
        <v>2492</v>
      </c>
      <c r="B1596" s="57" t="s">
        <v>2448</v>
      </c>
      <c r="C1596" s="57" t="s">
        <v>2428</v>
      </c>
      <c r="D1596" s="68">
        <v>10377.623415324068</v>
      </c>
      <c r="E1596" s="57" t="s">
        <v>2429</v>
      </c>
      <c r="F1596" s="62" t="str">
        <f>INDEX('Crosswalk Particulates'!$B:$B,MATCH('2017 EPA Data'!A1596,'Crosswalk Particulates'!$A:$A,0))</f>
        <v>Electricity Sector</v>
      </c>
      <c r="G1596" s="66">
        <f>INDEX('Crosswalk Particulates'!$E:$E,MATCH('2017 EPA Data'!$B1596,'Crosswalk Particulates'!$D:$D,0))</f>
        <v>0</v>
      </c>
      <c r="H1596" s="78">
        <f t="shared" si="24"/>
        <v>0</v>
      </c>
    </row>
    <row r="1597" spans="1:8" hidden="1" x14ac:dyDescent="0.35">
      <c r="A1597" s="57" t="s">
        <v>2452</v>
      </c>
      <c r="B1597" s="57" t="s">
        <v>2501</v>
      </c>
      <c r="C1597" s="57" t="s">
        <v>2468</v>
      </c>
      <c r="D1597" s="68">
        <v>10370.670233078774</v>
      </c>
      <c r="E1597" s="57" t="s">
        <v>2433</v>
      </c>
      <c r="F1597" s="62" t="str">
        <f>INDEX('Crosswalk Particulates'!$B:$B,MATCH('2017 EPA Data'!A1597,'Crosswalk Particulates'!$A:$A,0))</f>
        <v>Transportation Sector</v>
      </c>
      <c r="G1597" s="66" t="str">
        <f>INDEX('Crosswalk Particulates'!$E:$E,MATCH('2017 EPA Data'!$B1597,'Crosswalk Particulates'!$D:$D,0))</f>
        <v>PM10</v>
      </c>
      <c r="H1597" s="78">
        <f t="shared" si="24"/>
        <v>9408124967.6395702</v>
      </c>
    </row>
    <row r="1598" spans="1:8" hidden="1" x14ac:dyDescent="0.35">
      <c r="A1598" s="57" t="s">
        <v>2514</v>
      </c>
      <c r="B1598" s="57" t="s">
        <v>2627</v>
      </c>
      <c r="D1598" s="68">
        <v>10362.37068539199</v>
      </c>
      <c r="E1598" s="57" t="s">
        <v>2433</v>
      </c>
      <c r="F1598" s="62" t="str">
        <f>INDEX('Crosswalk Particulates'!$B:$B,MATCH('2017 EPA Data'!A1598,'Crosswalk Particulates'!$A:$A,0))</f>
        <v>Transportation Sector</v>
      </c>
      <c r="G1598" s="66" t="str">
        <f>INDEX('Crosswalk Particulates'!$E:$E,MATCH('2017 EPA Data'!$B1598,'Crosswalk Particulates'!$D:$D,0))</f>
        <v>BC</v>
      </c>
      <c r="H1598" s="78">
        <f t="shared" si="24"/>
        <v>9400595735.6750755</v>
      </c>
    </row>
    <row r="1599" spans="1:8" hidden="1" x14ac:dyDescent="0.35">
      <c r="A1599" s="57" t="s">
        <v>2530</v>
      </c>
      <c r="B1599" s="57" t="s">
        <v>2455</v>
      </c>
      <c r="C1599" s="57" t="s">
        <v>2428</v>
      </c>
      <c r="D1599" s="68">
        <v>10304.328950428</v>
      </c>
      <c r="E1599" s="57" t="s">
        <v>2429</v>
      </c>
      <c r="F1599" s="62" t="str">
        <f>INDEX('Crosswalk Particulates'!$B:$B,MATCH('2017 EPA Data'!A1599,'Crosswalk Particulates'!$A:$A,0))</f>
        <v>process-iron and steel-industry</v>
      </c>
      <c r="G1599" s="66">
        <f>INDEX('Crosswalk Particulates'!$E:$E,MATCH('2017 EPA Data'!$B1599,'Crosswalk Particulates'!$D:$D,0))</f>
        <v>0</v>
      </c>
      <c r="H1599" s="78">
        <f t="shared" si="24"/>
        <v>0</v>
      </c>
    </row>
    <row r="1600" spans="1:8" hidden="1" x14ac:dyDescent="0.35">
      <c r="A1600" s="57" t="s">
        <v>2510</v>
      </c>
      <c r="B1600" s="57" t="s">
        <v>2664</v>
      </c>
      <c r="D1600" s="68">
        <v>10294.040905633665</v>
      </c>
      <c r="E1600" s="57" t="s">
        <v>2433</v>
      </c>
      <c r="F1600" s="62" t="str">
        <f>INDEX('Crosswalk Particulates'!$B:$B,MATCH('2017 EPA Data'!A1600,'Crosswalk Particulates'!$A:$A,0))</f>
        <v>Other-EPA</v>
      </c>
      <c r="G1600" s="66">
        <f>INDEX('Crosswalk Particulates'!$E:$E,MATCH('2017 EPA Data'!$B1600,'Crosswalk Particulates'!$D:$D,0))</f>
        <v>0</v>
      </c>
      <c r="H1600" s="78">
        <f t="shared" si="24"/>
        <v>9338607928.4717236</v>
      </c>
    </row>
    <row r="1601" spans="1:8" hidden="1" x14ac:dyDescent="0.35">
      <c r="A1601" s="57" t="s">
        <v>2513</v>
      </c>
      <c r="B1601" s="57" t="s">
        <v>2521</v>
      </c>
      <c r="C1601" s="57" t="s">
        <v>2468</v>
      </c>
      <c r="D1601" s="68">
        <v>10289.980981556773</v>
      </c>
      <c r="E1601" s="57" t="s">
        <v>2433</v>
      </c>
      <c r="F1601" s="62" t="str">
        <f>INDEX('Crosswalk Particulates'!$B:$B,MATCH('2017 EPA Data'!A1601,'Crosswalk Particulates'!$A:$A,0))</f>
        <v>process-other-industry</v>
      </c>
      <c r="G1601" s="66" t="str">
        <f>INDEX('Crosswalk Particulates'!$E:$E,MATCH('2017 EPA Data'!$B1601,'Crosswalk Particulates'!$D:$D,0))</f>
        <v>PM25</v>
      </c>
      <c r="H1601" s="78">
        <f t="shared" si="24"/>
        <v>9334924822.9234753</v>
      </c>
    </row>
    <row r="1602" spans="1:8" hidden="1" x14ac:dyDescent="0.35">
      <c r="A1602" s="57" t="s">
        <v>2543</v>
      </c>
      <c r="B1602" s="57" t="s">
        <v>2596</v>
      </c>
      <c r="C1602" s="57" t="s">
        <v>2428</v>
      </c>
      <c r="D1602" s="68">
        <v>10244.82768250367</v>
      </c>
      <c r="E1602" s="57" t="s">
        <v>2429</v>
      </c>
      <c r="F1602" s="62" t="str">
        <f>INDEX('Crosswalk Particulates'!$B:$B,MATCH('2017 EPA Data'!A1602,'Crosswalk Particulates'!$A:$A,0))</f>
        <v>industry-fuel-other</v>
      </c>
      <c r="G1602" s="66">
        <f>INDEX('Crosswalk Particulates'!$E:$E,MATCH('2017 EPA Data'!$B1602,'Crosswalk Particulates'!$D:$D,0))</f>
        <v>0</v>
      </c>
      <c r="H1602" s="78">
        <f t="shared" si="24"/>
        <v>0</v>
      </c>
    </row>
    <row r="1603" spans="1:8" hidden="1" x14ac:dyDescent="0.35">
      <c r="A1603" s="57" t="s">
        <v>2497</v>
      </c>
      <c r="B1603" s="57" t="s">
        <v>2541</v>
      </c>
      <c r="D1603" s="68">
        <v>10221.761791056579</v>
      </c>
      <c r="E1603" s="57" t="s">
        <v>2433</v>
      </c>
      <c r="F1603" s="62" t="str">
        <f>INDEX('Crosswalk Particulates'!$B:$B,MATCH('2017 EPA Data'!A1603,'Crosswalk Particulates'!$A:$A,0))</f>
        <v>process-other-industry</v>
      </c>
      <c r="G1603" s="66">
        <f>INDEX('Crosswalk Particulates'!$E:$E,MATCH('2017 EPA Data'!$B1603,'Crosswalk Particulates'!$D:$D,0))</f>
        <v>0</v>
      </c>
      <c r="H1603" s="78">
        <f t="shared" si="24"/>
        <v>9273037340.7268181</v>
      </c>
    </row>
    <row r="1604" spans="1:8" hidden="1" x14ac:dyDescent="0.35">
      <c r="A1604" s="57" t="s">
        <v>2514</v>
      </c>
      <c r="B1604" s="57" t="s">
        <v>2539</v>
      </c>
      <c r="C1604" s="57" t="s">
        <v>2428</v>
      </c>
      <c r="D1604" s="68">
        <v>10189.713091333899</v>
      </c>
      <c r="E1604" s="57" t="s">
        <v>2429</v>
      </c>
      <c r="F1604" s="62" t="str">
        <f>INDEX('Crosswalk Particulates'!$B:$B,MATCH('2017 EPA Data'!A1604,'Crosswalk Particulates'!$A:$A,0))</f>
        <v>Transportation Sector</v>
      </c>
      <c r="G1604" s="66">
        <f>INDEX('Crosswalk Particulates'!$E:$E,MATCH('2017 EPA Data'!$B1604,'Crosswalk Particulates'!$D:$D,0))</f>
        <v>0</v>
      </c>
      <c r="H1604" s="78">
        <f t="shared" ref="H1604:H1667" si="25">IF(E1604="TON",D1604/metricton_to_shortton,0)*10^6</f>
        <v>0</v>
      </c>
    </row>
    <row r="1605" spans="1:8" hidden="1" x14ac:dyDescent="0.35">
      <c r="A1605" s="57" t="s">
        <v>2474</v>
      </c>
      <c r="B1605" s="57" t="s">
        <v>2439</v>
      </c>
      <c r="C1605" s="57" t="s">
        <v>2428</v>
      </c>
      <c r="D1605" s="68">
        <v>10168.316243011135</v>
      </c>
      <c r="E1605" s="57" t="s">
        <v>2429</v>
      </c>
      <c r="F1605" s="62" t="str">
        <f>INDEX('Crosswalk Particulates'!$B:$B,MATCH('2017 EPA Data'!A1605,'Crosswalk Particulates'!$A:$A,0))</f>
        <v>Other-EPA</v>
      </c>
      <c r="G1605" s="66">
        <f>INDEX('Crosswalk Particulates'!$E:$E,MATCH('2017 EPA Data'!$B1605,'Crosswalk Particulates'!$D:$D,0))</f>
        <v>0</v>
      </c>
      <c r="H1605" s="78">
        <f t="shared" si="25"/>
        <v>0</v>
      </c>
    </row>
    <row r="1606" spans="1:8" hidden="1" x14ac:dyDescent="0.35">
      <c r="A1606" s="57" t="s">
        <v>2503</v>
      </c>
      <c r="B1606" s="57" t="s">
        <v>2477</v>
      </c>
      <c r="C1606" s="57" t="s">
        <v>2428</v>
      </c>
      <c r="D1606" s="68">
        <v>10166.24</v>
      </c>
      <c r="E1606" s="57" t="s">
        <v>2429</v>
      </c>
      <c r="F1606" s="62" t="str">
        <f>INDEX('Crosswalk Particulates'!$B:$B,MATCH('2017 EPA Data'!A1606,'Crosswalk Particulates'!$A:$A,0))</f>
        <v>process-ngps-industry</v>
      </c>
      <c r="G1606" s="66">
        <f>INDEX('Crosswalk Particulates'!$E:$E,MATCH('2017 EPA Data'!$B1606,'Crosswalk Particulates'!$D:$D,0))</f>
        <v>0</v>
      </c>
      <c r="H1606" s="78">
        <f t="shared" si="25"/>
        <v>0</v>
      </c>
    </row>
    <row r="1607" spans="1:8" hidden="1" x14ac:dyDescent="0.35">
      <c r="A1607" s="57" t="s">
        <v>2511</v>
      </c>
      <c r="B1607" s="57" t="s">
        <v>2635</v>
      </c>
      <c r="C1607" s="57" t="s">
        <v>2428</v>
      </c>
      <c r="D1607" s="68">
        <v>10071.344955758273</v>
      </c>
      <c r="E1607" s="57" t="s">
        <v>2429</v>
      </c>
      <c r="F1607" s="62" t="str">
        <f>INDEX('Crosswalk Particulates'!$B:$B,MATCH('2017 EPA Data'!A1607,'Crosswalk Particulates'!$A:$A,0))</f>
        <v>industry-fuel-biomass</v>
      </c>
      <c r="G1607" s="66">
        <f>INDEX('Crosswalk Particulates'!$E:$E,MATCH('2017 EPA Data'!$B1607,'Crosswalk Particulates'!$D:$D,0))</f>
        <v>0</v>
      </c>
      <c r="H1607" s="78">
        <f t="shared" si="25"/>
        <v>0</v>
      </c>
    </row>
    <row r="1608" spans="1:8" hidden="1" x14ac:dyDescent="0.35">
      <c r="A1608" s="57" t="s">
        <v>2438</v>
      </c>
      <c r="B1608" s="57" t="s">
        <v>2586</v>
      </c>
      <c r="C1608" s="57" t="s">
        <v>2428</v>
      </c>
      <c r="D1608" s="68">
        <v>10068.118564448974</v>
      </c>
      <c r="E1608" s="57" t="s">
        <v>2429</v>
      </c>
      <c r="F1608" s="62" t="str">
        <f>INDEX('Crosswalk Particulates'!$B:$B,MATCH('2017 EPA Data'!A1608,'Crosswalk Particulates'!$A:$A,0))</f>
        <v>Transportation Sector</v>
      </c>
      <c r="G1608" s="66">
        <f>INDEX('Crosswalk Particulates'!$E:$E,MATCH('2017 EPA Data'!$B1608,'Crosswalk Particulates'!$D:$D,0))</f>
        <v>0</v>
      </c>
      <c r="H1608" s="78">
        <f t="shared" si="25"/>
        <v>0</v>
      </c>
    </row>
    <row r="1609" spans="1:8" hidden="1" x14ac:dyDescent="0.35">
      <c r="A1609" s="57" t="s">
        <v>2466</v>
      </c>
      <c r="B1609" s="57" t="s">
        <v>2485</v>
      </c>
      <c r="C1609" s="57" t="s">
        <v>2428</v>
      </c>
      <c r="D1609" s="68">
        <v>10056.962</v>
      </c>
      <c r="E1609" s="57" t="s">
        <v>2429</v>
      </c>
      <c r="F1609" s="62" t="str">
        <f>INDEX('Crosswalk Particulates'!$B:$B,MATCH('2017 EPA Data'!A1609,'Crosswalk Particulates'!$A:$A,0))</f>
        <v>process-other-industry</v>
      </c>
      <c r="G1609" s="66">
        <f>INDEX('Crosswalk Particulates'!$E:$E,MATCH('2017 EPA Data'!$B1609,'Crosswalk Particulates'!$D:$D,0))</f>
        <v>0</v>
      </c>
      <c r="H1609" s="78">
        <f t="shared" si="25"/>
        <v>0</v>
      </c>
    </row>
    <row r="1610" spans="1:8" hidden="1" x14ac:dyDescent="0.35">
      <c r="A1610" s="57" t="s">
        <v>2458</v>
      </c>
      <c r="B1610" s="57" t="s">
        <v>2447</v>
      </c>
      <c r="C1610" s="57" t="s">
        <v>2428</v>
      </c>
      <c r="D1610" s="68">
        <v>10036.843103817</v>
      </c>
      <c r="E1610" s="57" t="s">
        <v>2429</v>
      </c>
      <c r="F1610" s="62" t="str">
        <f>INDEX('Crosswalk Particulates'!$B:$B,MATCH('2017 EPA Data'!A1610,'Crosswalk Particulates'!$A:$A,0))</f>
        <v>process-other-industry</v>
      </c>
      <c r="G1610" s="66">
        <f>INDEX('Crosswalk Particulates'!$E:$E,MATCH('2017 EPA Data'!$B1610,'Crosswalk Particulates'!$D:$D,0))</f>
        <v>0</v>
      </c>
      <c r="H1610" s="78">
        <f t="shared" si="25"/>
        <v>0</v>
      </c>
    </row>
    <row r="1611" spans="1:8" hidden="1" x14ac:dyDescent="0.35">
      <c r="A1611" s="57" t="s">
        <v>2462</v>
      </c>
      <c r="B1611" s="57" t="s">
        <v>2545</v>
      </c>
      <c r="D1611" s="68">
        <v>9987.8478596602963</v>
      </c>
      <c r="E1611" s="57" t="s">
        <v>2433</v>
      </c>
      <c r="F1611" s="62" t="str">
        <f>INDEX('Crosswalk Particulates'!$B:$B,MATCH('2017 EPA Data'!A1611,'Crosswalk Particulates'!$A:$A,0))</f>
        <v>industry-fuel-natural gas</v>
      </c>
      <c r="G1611" s="66" t="str">
        <f>INDEX('Crosswalk Particulates'!$E:$E,MATCH('2017 EPA Data'!$B1611,'Crosswalk Particulates'!$D:$D,0))</f>
        <v>OC</v>
      </c>
      <c r="H1611" s="78">
        <f t="shared" si="25"/>
        <v>9060833939.3276825</v>
      </c>
    </row>
    <row r="1612" spans="1:8" hidden="1" x14ac:dyDescent="0.35">
      <c r="A1612" s="57" t="s">
        <v>2493</v>
      </c>
      <c r="B1612" s="57" t="s">
        <v>2467</v>
      </c>
      <c r="C1612" s="57" t="s">
        <v>2468</v>
      </c>
      <c r="D1612" s="68">
        <v>9987.0668404952248</v>
      </c>
      <c r="E1612" s="57" t="s">
        <v>2433</v>
      </c>
      <c r="F1612" s="62" t="str">
        <f>INDEX('Crosswalk Particulates'!$B:$B,MATCH('2017 EPA Data'!A1612,'Crosswalk Particulates'!$A:$A,0))</f>
        <v>Commercial Buildings Sector</v>
      </c>
      <c r="G1612" s="66" t="str">
        <f>INDEX('Crosswalk Particulates'!$E:$E,MATCH('2017 EPA Data'!$B1612,'Crosswalk Particulates'!$D:$D,0))</f>
        <v>VOC</v>
      </c>
      <c r="H1612" s="78">
        <f t="shared" si="25"/>
        <v>9060125409.8168621</v>
      </c>
    </row>
    <row r="1613" spans="1:8" hidden="1" x14ac:dyDescent="0.35">
      <c r="A1613" s="57" t="s">
        <v>2489</v>
      </c>
      <c r="B1613" s="57" t="s">
        <v>2665</v>
      </c>
      <c r="C1613" s="57" t="s">
        <v>2428</v>
      </c>
      <c r="D1613" s="68">
        <v>9984.5934959999995</v>
      </c>
      <c r="E1613" s="57" t="s">
        <v>2429</v>
      </c>
      <c r="F1613" s="62" t="str">
        <f>INDEX('Crosswalk Particulates'!$B:$B,MATCH('2017 EPA Data'!A1613,'Crosswalk Particulates'!$A:$A,0))</f>
        <v>process-chemicals-industry</v>
      </c>
      <c r="G1613" s="66">
        <f>INDEX('Crosswalk Particulates'!$E:$E,MATCH('2017 EPA Data'!$B1613,'Crosswalk Particulates'!$D:$D,0))</f>
        <v>0</v>
      </c>
      <c r="H1613" s="78">
        <f t="shared" si="25"/>
        <v>0</v>
      </c>
    </row>
    <row r="1614" spans="1:8" hidden="1" x14ac:dyDescent="0.35">
      <c r="A1614" s="57" t="s">
        <v>2518</v>
      </c>
      <c r="B1614" s="57" t="s">
        <v>2427</v>
      </c>
      <c r="C1614" s="57" t="s">
        <v>2428</v>
      </c>
      <c r="D1614" s="68">
        <v>9971.3279999999995</v>
      </c>
      <c r="E1614" s="57" t="s">
        <v>2429</v>
      </c>
      <c r="F1614" s="62" t="str">
        <f>INDEX('Crosswalk Particulates'!$B:$B,MATCH('2017 EPA Data'!A1614,'Crosswalk Particulates'!$A:$A,0))</f>
        <v>process-cement-industry</v>
      </c>
      <c r="G1614" s="66">
        <f>INDEX('Crosswalk Particulates'!$E:$E,MATCH('2017 EPA Data'!$B1614,'Crosswalk Particulates'!$D:$D,0))</f>
        <v>0</v>
      </c>
      <c r="H1614" s="78">
        <f t="shared" si="25"/>
        <v>0</v>
      </c>
    </row>
    <row r="1615" spans="1:8" hidden="1" x14ac:dyDescent="0.35">
      <c r="A1615" s="57" t="s">
        <v>2518</v>
      </c>
      <c r="B1615" s="57" t="s">
        <v>2431</v>
      </c>
      <c r="C1615" s="57" t="s">
        <v>2432</v>
      </c>
      <c r="D1615" s="68">
        <v>9953.9369999999999</v>
      </c>
      <c r="E1615" s="57" t="s">
        <v>2433</v>
      </c>
      <c r="F1615" s="62" t="str">
        <f>INDEX('Crosswalk Particulates'!$B:$B,MATCH('2017 EPA Data'!A1615,'Crosswalk Particulates'!$A:$A,0))</f>
        <v>process-cement-industry</v>
      </c>
      <c r="G1615" s="66">
        <f>INDEX('Crosswalk Particulates'!$E:$E,MATCH('2017 EPA Data'!$B1615,'Crosswalk Particulates'!$D:$D,0))</f>
        <v>0</v>
      </c>
      <c r="H1615" s="78">
        <f t="shared" si="25"/>
        <v>9030070488.3381271</v>
      </c>
    </row>
    <row r="1616" spans="1:8" hidden="1" x14ac:dyDescent="0.35">
      <c r="A1616" s="57" t="s">
        <v>2503</v>
      </c>
      <c r="B1616" s="57" t="s">
        <v>2447</v>
      </c>
      <c r="C1616" s="57" t="s">
        <v>2428</v>
      </c>
      <c r="D1616" s="68">
        <v>9930.8035277599993</v>
      </c>
      <c r="E1616" s="57" t="s">
        <v>2429</v>
      </c>
      <c r="F1616" s="62" t="str">
        <f>INDEX('Crosswalk Particulates'!$B:$B,MATCH('2017 EPA Data'!A1616,'Crosswalk Particulates'!$A:$A,0))</f>
        <v>process-ngps-industry</v>
      </c>
      <c r="G1616" s="66">
        <f>INDEX('Crosswalk Particulates'!$E:$E,MATCH('2017 EPA Data'!$B1616,'Crosswalk Particulates'!$D:$D,0))</f>
        <v>0</v>
      </c>
      <c r="H1616" s="78">
        <f t="shared" si="25"/>
        <v>0</v>
      </c>
    </row>
    <row r="1617" spans="1:8" hidden="1" x14ac:dyDescent="0.35">
      <c r="A1617" s="57" t="s">
        <v>2543</v>
      </c>
      <c r="B1617" s="57" t="s">
        <v>2504</v>
      </c>
      <c r="C1617" s="57" t="s">
        <v>2428</v>
      </c>
      <c r="D1617" s="68">
        <v>9874.7916239999995</v>
      </c>
      <c r="E1617" s="57" t="s">
        <v>2429</v>
      </c>
      <c r="F1617" s="62" t="str">
        <f>INDEX('Crosswalk Particulates'!$B:$B,MATCH('2017 EPA Data'!A1617,'Crosswalk Particulates'!$A:$A,0))</f>
        <v>industry-fuel-other</v>
      </c>
      <c r="G1617" s="66">
        <f>INDEX('Crosswalk Particulates'!$E:$E,MATCH('2017 EPA Data'!$B1617,'Crosswalk Particulates'!$D:$D,0))</f>
        <v>0</v>
      </c>
      <c r="H1617" s="78">
        <f t="shared" si="25"/>
        <v>0</v>
      </c>
    </row>
    <row r="1618" spans="1:8" hidden="1" x14ac:dyDescent="0.35">
      <c r="A1618" s="57" t="s">
        <v>2476</v>
      </c>
      <c r="B1618" s="57" t="s">
        <v>2583</v>
      </c>
      <c r="C1618" s="57" t="s">
        <v>2428</v>
      </c>
      <c r="D1618" s="68">
        <v>9856.2768593199999</v>
      </c>
      <c r="E1618" s="57" t="s">
        <v>2429</v>
      </c>
      <c r="F1618" s="62" t="str">
        <f>INDEX('Crosswalk Particulates'!$B:$B,MATCH('2017 EPA Data'!A1618,'Crosswalk Particulates'!$A:$A,0))</f>
        <v>Electricity Sector</v>
      </c>
      <c r="G1618" s="66">
        <f>INDEX('Crosswalk Particulates'!$E:$E,MATCH('2017 EPA Data'!$B1618,'Crosswalk Particulates'!$D:$D,0))</f>
        <v>0</v>
      </c>
      <c r="H1618" s="78">
        <f t="shared" si="25"/>
        <v>0</v>
      </c>
    </row>
    <row r="1619" spans="1:8" hidden="1" x14ac:dyDescent="0.35">
      <c r="A1619" s="57" t="s">
        <v>2462</v>
      </c>
      <c r="B1619" s="57" t="s">
        <v>2568</v>
      </c>
      <c r="D1619" s="68">
        <v>9847</v>
      </c>
      <c r="E1619" s="57" t="s">
        <v>2429</v>
      </c>
      <c r="F1619" s="62" t="str">
        <f>INDEX('Crosswalk Particulates'!$B:$B,MATCH('2017 EPA Data'!A1619,'Crosswalk Particulates'!$A:$A,0))</f>
        <v>industry-fuel-natural gas</v>
      </c>
      <c r="G1619" s="66">
        <f>INDEX('Crosswalk Particulates'!$E:$E,MATCH('2017 EPA Data'!$B1619,'Crosswalk Particulates'!$D:$D,0))</f>
        <v>0</v>
      </c>
      <c r="H1619" s="78">
        <f t="shared" si="25"/>
        <v>0</v>
      </c>
    </row>
    <row r="1620" spans="1:8" hidden="1" x14ac:dyDescent="0.35">
      <c r="A1620" s="57" t="s">
        <v>2489</v>
      </c>
      <c r="B1620" s="57" t="s">
        <v>2644</v>
      </c>
      <c r="C1620" s="57" t="s">
        <v>2428</v>
      </c>
      <c r="D1620" s="68">
        <v>9840.7539030000007</v>
      </c>
      <c r="E1620" s="57" t="s">
        <v>2429</v>
      </c>
      <c r="F1620" s="62" t="str">
        <f>INDEX('Crosswalk Particulates'!$B:$B,MATCH('2017 EPA Data'!A1620,'Crosswalk Particulates'!$A:$A,0))</f>
        <v>process-chemicals-industry</v>
      </c>
      <c r="G1620" s="66">
        <f>INDEX('Crosswalk Particulates'!$E:$E,MATCH('2017 EPA Data'!$B1620,'Crosswalk Particulates'!$D:$D,0))</f>
        <v>0</v>
      </c>
      <c r="H1620" s="78">
        <f t="shared" si="25"/>
        <v>0</v>
      </c>
    </row>
    <row r="1621" spans="1:8" hidden="1" x14ac:dyDescent="0.35">
      <c r="A1621" s="57" t="s">
        <v>2543</v>
      </c>
      <c r="B1621" s="57" t="s">
        <v>2447</v>
      </c>
      <c r="C1621" s="57" t="s">
        <v>2428</v>
      </c>
      <c r="D1621" s="68">
        <v>9829.0033659410019</v>
      </c>
      <c r="E1621" s="57" t="s">
        <v>2429</v>
      </c>
      <c r="F1621" s="62" t="str">
        <f>INDEX('Crosswalk Particulates'!$B:$B,MATCH('2017 EPA Data'!A1621,'Crosswalk Particulates'!$A:$A,0))</f>
        <v>industry-fuel-other</v>
      </c>
      <c r="G1621" s="66">
        <f>INDEX('Crosswalk Particulates'!$E:$E,MATCH('2017 EPA Data'!$B1621,'Crosswalk Particulates'!$D:$D,0))</f>
        <v>0</v>
      </c>
      <c r="H1621" s="78">
        <f t="shared" si="25"/>
        <v>0</v>
      </c>
    </row>
    <row r="1622" spans="1:8" hidden="1" x14ac:dyDescent="0.35">
      <c r="A1622" s="57" t="s">
        <v>2430</v>
      </c>
      <c r="B1622" s="57" t="s">
        <v>2665</v>
      </c>
      <c r="C1622" s="57" t="s">
        <v>2428</v>
      </c>
      <c r="D1622" s="68">
        <v>9804.5271193200006</v>
      </c>
      <c r="E1622" s="57" t="s">
        <v>2429</v>
      </c>
      <c r="F1622" s="62" t="str">
        <f>INDEX('Crosswalk Particulates'!$B:$B,MATCH('2017 EPA Data'!A1622,'Crosswalk Particulates'!$A:$A,0))</f>
        <v>process-other-industry</v>
      </c>
      <c r="G1622" s="66">
        <f>INDEX('Crosswalk Particulates'!$E:$E,MATCH('2017 EPA Data'!$B1622,'Crosswalk Particulates'!$D:$D,0))</f>
        <v>0</v>
      </c>
      <c r="H1622" s="78">
        <f t="shared" si="25"/>
        <v>0</v>
      </c>
    </row>
    <row r="1623" spans="1:8" hidden="1" x14ac:dyDescent="0.35">
      <c r="A1623" s="57" t="s">
        <v>2430</v>
      </c>
      <c r="B1623" s="57" t="s">
        <v>2589</v>
      </c>
      <c r="C1623" s="57" t="s">
        <v>2428</v>
      </c>
      <c r="D1623" s="68">
        <v>9765.4544595511998</v>
      </c>
      <c r="E1623" s="57" t="s">
        <v>2429</v>
      </c>
      <c r="F1623" s="62" t="str">
        <f>INDEX('Crosswalk Particulates'!$B:$B,MATCH('2017 EPA Data'!A1623,'Crosswalk Particulates'!$A:$A,0))</f>
        <v>process-other-industry</v>
      </c>
      <c r="G1623" s="66">
        <f>INDEX('Crosswalk Particulates'!$E:$E,MATCH('2017 EPA Data'!$B1623,'Crosswalk Particulates'!$D:$D,0))</f>
        <v>0</v>
      </c>
      <c r="H1623" s="78">
        <f t="shared" si="25"/>
        <v>0</v>
      </c>
    </row>
    <row r="1624" spans="1:8" hidden="1" x14ac:dyDescent="0.35">
      <c r="A1624" s="57" t="s">
        <v>2470</v>
      </c>
      <c r="B1624" s="57" t="s">
        <v>2479</v>
      </c>
      <c r="C1624" s="57" t="s">
        <v>2428</v>
      </c>
      <c r="D1624" s="68">
        <v>9733.4044653244</v>
      </c>
      <c r="E1624" s="57" t="s">
        <v>2429</v>
      </c>
      <c r="F1624" s="62" t="str">
        <f>INDEX('Crosswalk Particulates'!$B:$B,MATCH('2017 EPA Data'!A1624,'Crosswalk Particulates'!$A:$A,0))</f>
        <v>process-waste-industry</v>
      </c>
      <c r="G1624" s="66">
        <f>INDEX('Crosswalk Particulates'!$E:$E,MATCH('2017 EPA Data'!$B1624,'Crosswalk Particulates'!$D:$D,0))</f>
        <v>0</v>
      </c>
      <c r="H1624" s="78">
        <f t="shared" si="25"/>
        <v>0</v>
      </c>
    </row>
    <row r="1625" spans="1:8" hidden="1" x14ac:dyDescent="0.35">
      <c r="A1625" s="57" t="s">
        <v>2480</v>
      </c>
      <c r="B1625" s="57" t="s">
        <v>2469</v>
      </c>
      <c r="C1625" s="57" t="s">
        <v>2428</v>
      </c>
      <c r="D1625" s="68">
        <v>9729.0325055577996</v>
      </c>
      <c r="E1625" s="57" t="s">
        <v>2429</v>
      </c>
      <c r="F1625" s="62" t="str">
        <f>INDEX('Crosswalk Particulates'!$B:$B,MATCH('2017 EPA Data'!A1625,'Crosswalk Particulates'!$A:$A,0))</f>
        <v>Transportation Sector</v>
      </c>
      <c r="G1625" s="66">
        <f>INDEX('Crosswalk Particulates'!$E:$E,MATCH('2017 EPA Data'!$B1625,'Crosswalk Particulates'!$D:$D,0))</f>
        <v>0</v>
      </c>
      <c r="H1625" s="78">
        <f t="shared" si="25"/>
        <v>0</v>
      </c>
    </row>
    <row r="1626" spans="1:8" hidden="1" x14ac:dyDescent="0.35">
      <c r="A1626" s="57" t="s">
        <v>2511</v>
      </c>
      <c r="B1626" s="57" t="s">
        <v>2531</v>
      </c>
      <c r="C1626" s="57" t="s">
        <v>2428</v>
      </c>
      <c r="D1626" s="68">
        <v>9708.1785070749174</v>
      </c>
      <c r="E1626" s="57" t="s">
        <v>2429</v>
      </c>
      <c r="F1626" s="62" t="str">
        <f>INDEX('Crosswalk Particulates'!$B:$B,MATCH('2017 EPA Data'!A1626,'Crosswalk Particulates'!$A:$A,0))</f>
        <v>industry-fuel-biomass</v>
      </c>
      <c r="G1626" s="66">
        <f>INDEX('Crosswalk Particulates'!$E:$E,MATCH('2017 EPA Data'!$B1626,'Crosswalk Particulates'!$D:$D,0))</f>
        <v>0</v>
      </c>
      <c r="H1626" s="78">
        <f t="shared" si="25"/>
        <v>0</v>
      </c>
    </row>
    <row r="1627" spans="1:8" hidden="1" x14ac:dyDescent="0.35">
      <c r="A1627" s="57" t="s">
        <v>2462</v>
      </c>
      <c r="B1627" s="57" t="s">
        <v>2556</v>
      </c>
      <c r="C1627" s="57" t="s">
        <v>2428</v>
      </c>
      <c r="D1627" s="68">
        <v>9703.2172320853242</v>
      </c>
      <c r="E1627" s="57" t="s">
        <v>2429</v>
      </c>
      <c r="F1627" s="62" t="str">
        <f>INDEX('Crosswalk Particulates'!$B:$B,MATCH('2017 EPA Data'!A1627,'Crosswalk Particulates'!$A:$A,0))</f>
        <v>industry-fuel-natural gas</v>
      </c>
      <c r="G1627" s="66">
        <f>INDEX('Crosswalk Particulates'!$E:$E,MATCH('2017 EPA Data'!$B1627,'Crosswalk Particulates'!$D:$D,0))</f>
        <v>0</v>
      </c>
      <c r="H1627" s="78">
        <f t="shared" si="25"/>
        <v>0</v>
      </c>
    </row>
    <row r="1628" spans="1:8" hidden="1" x14ac:dyDescent="0.35">
      <c r="A1628" s="57" t="s">
        <v>2449</v>
      </c>
      <c r="B1628" s="57" t="s">
        <v>2664</v>
      </c>
      <c r="D1628" s="68">
        <v>9699.6200029151478</v>
      </c>
      <c r="E1628" s="57" t="s">
        <v>2433</v>
      </c>
      <c r="F1628" s="62" t="str">
        <f>INDEX('Crosswalk Particulates'!$B:$B,MATCH('2017 EPA Data'!A1628,'Crosswalk Particulates'!$A:$A,0))</f>
        <v>process-other-industry</v>
      </c>
      <c r="G1628" s="66">
        <f>INDEX('Crosswalk Particulates'!$E:$E,MATCH('2017 EPA Data'!$B1628,'Crosswalk Particulates'!$D:$D,0))</f>
        <v>0</v>
      </c>
      <c r="H1628" s="78">
        <f t="shared" si="25"/>
        <v>8799357715.0848217</v>
      </c>
    </row>
    <row r="1629" spans="1:8" hidden="1" x14ac:dyDescent="0.35">
      <c r="A1629" s="57" t="s">
        <v>2542</v>
      </c>
      <c r="B1629" s="57" t="s">
        <v>2446</v>
      </c>
      <c r="C1629" s="57" t="s">
        <v>2428</v>
      </c>
      <c r="D1629" s="68">
        <v>9682.0846613361282</v>
      </c>
      <c r="E1629" s="57" t="s">
        <v>2429</v>
      </c>
      <c r="F1629" s="62" t="str">
        <f>INDEX('Crosswalk Particulates'!$B:$B,MATCH('2017 EPA Data'!A1629,'Crosswalk Particulates'!$A:$A,0))</f>
        <v>Residential Buildings Sector</v>
      </c>
      <c r="G1629" s="66">
        <f>INDEX('Crosswalk Particulates'!$E:$E,MATCH('2017 EPA Data'!$B1629,'Crosswalk Particulates'!$D:$D,0))</f>
        <v>0</v>
      </c>
      <c r="H1629" s="78">
        <f t="shared" si="25"/>
        <v>0</v>
      </c>
    </row>
    <row r="1630" spans="1:8" hidden="1" x14ac:dyDescent="0.35">
      <c r="A1630" s="57" t="s">
        <v>2470</v>
      </c>
      <c r="B1630" s="57" t="s">
        <v>2662</v>
      </c>
      <c r="C1630" s="57" t="s">
        <v>2428</v>
      </c>
      <c r="D1630" s="68">
        <v>9625.1478699536692</v>
      </c>
      <c r="E1630" s="57" t="s">
        <v>2429</v>
      </c>
      <c r="F1630" s="62" t="str">
        <f>INDEX('Crosswalk Particulates'!$B:$B,MATCH('2017 EPA Data'!A1630,'Crosswalk Particulates'!$A:$A,0))</f>
        <v>process-waste-industry</v>
      </c>
      <c r="G1630" s="66">
        <f>INDEX('Crosswalk Particulates'!$E:$E,MATCH('2017 EPA Data'!$B1630,'Crosswalk Particulates'!$D:$D,0))</f>
        <v>0</v>
      </c>
      <c r="H1630" s="78">
        <f t="shared" si="25"/>
        <v>0</v>
      </c>
    </row>
    <row r="1631" spans="1:8" hidden="1" x14ac:dyDescent="0.35">
      <c r="A1631" s="57" t="s">
        <v>2519</v>
      </c>
      <c r="B1631" s="57" t="s">
        <v>2442</v>
      </c>
      <c r="C1631" s="57" t="s">
        <v>2428</v>
      </c>
      <c r="D1631" s="68">
        <v>9592.8790785500005</v>
      </c>
      <c r="E1631" s="57" t="s">
        <v>2429</v>
      </c>
      <c r="F1631" s="62" t="str">
        <f>INDEX('Crosswalk Particulates'!$B:$B,MATCH('2017 EPA Data'!A1631,'Crosswalk Particulates'!$A:$A,0))</f>
        <v>Electricity Sector</v>
      </c>
      <c r="G1631" s="66">
        <f>INDEX('Crosswalk Particulates'!$E:$E,MATCH('2017 EPA Data'!$B1631,'Crosswalk Particulates'!$D:$D,0))</f>
        <v>0</v>
      </c>
      <c r="H1631" s="78">
        <f t="shared" si="25"/>
        <v>0</v>
      </c>
    </row>
    <row r="1632" spans="1:8" hidden="1" x14ac:dyDescent="0.35">
      <c r="A1632" s="57" t="s">
        <v>2507</v>
      </c>
      <c r="B1632" s="57" t="s">
        <v>2637</v>
      </c>
      <c r="C1632" s="57" t="s">
        <v>2428</v>
      </c>
      <c r="D1632" s="68">
        <v>9578.7980760298124</v>
      </c>
      <c r="E1632" s="57" t="s">
        <v>2429</v>
      </c>
      <c r="F1632" s="62" t="str">
        <f>INDEX('Crosswalk Particulates'!$B:$B,MATCH('2017 EPA Data'!A1632,'Crosswalk Particulates'!$A:$A,0))</f>
        <v>industry-fuel-coal</v>
      </c>
      <c r="G1632" s="66">
        <f>INDEX('Crosswalk Particulates'!$E:$E,MATCH('2017 EPA Data'!$B1632,'Crosswalk Particulates'!$D:$D,0))</f>
        <v>0</v>
      </c>
      <c r="H1632" s="78">
        <f t="shared" si="25"/>
        <v>0</v>
      </c>
    </row>
    <row r="1633" spans="1:8" hidden="1" x14ac:dyDescent="0.35">
      <c r="A1633" s="57" t="s">
        <v>2543</v>
      </c>
      <c r="B1633" s="57" t="s">
        <v>2595</v>
      </c>
      <c r="C1633" s="57" t="s">
        <v>2428</v>
      </c>
      <c r="D1633" s="68">
        <v>9538.2278000000006</v>
      </c>
      <c r="E1633" s="57" t="s">
        <v>2429</v>
      </c>
      <c r="F1633" s="62" t="str">
        <f>INDEX('Crosswalk Particulates'!$B:$B,MATCH('2017 EPA Data'!A1633,'Crosswalk Particulates'!$A:$A,0))</f>
        <v>industry-fuel-other</v>
      </c>
      <c r="G1633" s="66">
        <f>INDEX('Crosswalk Particulates'!$E:$E,MATCH('2017 EPA Data'!$B1633,'Crosswalk Particulates'!$D:$D,0))</f>
        <v>0</v>
      </c>
      <c r="H1633" s="78">
        <f t="shared" si="25"/>
        <v>0</v>
      </c>
    </row>
    <row r="1634" spans="1:8" hidden="1" x14ac:dyDescent="0.35">
      <c r="A1634" s="57" t="s">
        <v>2492</v>
      </c>
      <c r="B1634" s="57" t="s">
        <v>2459</v>
      </c>
      <c r="C1634" s="57" t="s">
        <v>2428</v>
      </c>
      <c r="D1634" s="68">
        <v>9537.7528414503904</v>
      </c>
      <c r="E1634" s="57" t="s">
        <v>2429</v>
      </c>
      <c r="F1634" s="62" t="str">
        <f>INDEX('Crosswalk Particulates'!$B:$B,MATCH('2017 EPA Data'!A1634,'Crosswalk Particulates'!$A:$A,0))</f>
        <v>Electricity Sector</v>
      </c>
      <c r="G1634" s="66">
        <f>INDEX('Crosswalk Particulates'!$E:$E,MATCH('2017 EPA Data'!$B1634,'Crosswalk Particulates'!$D:$D,0))</f>
        <v>0</v>
      </c>
      <c r="H1634" s="78">
        <f t="shared" si="25"/>
        <v>0</v>
      </c>
    </row>
    <row r="1635" spans="1:8" hidden="1" x14ac:dyDescent="0.35">
      <c r="A1635" s="57" t="s">
        <v>2543</v>
      </c>
      <c r="B1635" s="57" t="s">
        <v>2501</v>
      </c>
      <c r="C1635" s="57" t="s">
        <v>2468</v>
      </c>
      <c r="D1635" s="68">
        <v>9530.75011311657</v>
      </c>
      <c r="E1635" s="57" t="s">
        <v>2433</v>
      </c>
      <c r="F1635" s="62" t="str">
        <f>INDEX('Crosswalk Particulates'!$B:$B,MATCH('2017 EPA Data'!A1635,'Crosswalk Particulates'!$A:$A,0))</f>
        <v>industry-fuel-other</v>
      </c>
      <c r="G1635" s="66" t="str">
        <f>INDEX('Crosswalk Particulates'!$E:$E,MATCH('2017 EPA Data'!$B1635,'Crosswalk Particulates'!$D:$D,0))</f>
        <v>PM10</v>
      </c>
      <c r="H1635" s="78">
        <f t="shared" si="25"/>
        <v>8646161345.8251953</v>
      </c>
    </row>
    <row r="1636" spans="1:8" hidden="1" x14ac:dyDescent="0.35">
      <c r="A1636" s="57" t="s">
        <v>2507</v>
      </c>
      <c r="B1636" s="57" t="s">
        <v>2541</v>
      </c>
      <c r="D1636" s="68">
        <v>9527.0257277264991</v>
      </c>
      <c r="E1636" s="57" t="s">
        <v>2433</v>
      </c>
      <c r="F1636" s="62" t="str">
        <f>INDEX('Crosswalk Particulates'!$B:$B,MATCH('2017 EPA Data'!A1636,'Crosswalk Particulates'!$A:$A,0))</f>
        <v>industry-fuel-coal</v>
      </c>
      <c r="G1636" s="66">
        <f>INDEX('Crosswalk Particulates'!$E:$E,MATCH('2017 EPA Data'!$B1636,'Crosswalk Particulates'!$D:$D,0))</f>
        <v>0</v>
      </c>
      <c r="H1636" s="78">
        <f t="shared" si="25"/>
        <v>8642782636.2153111</v>
      </c>
    </row>
    <row r="1637" spans="1:8" hidden="1" x14ac:dyDescent="0.35">
      <c r="A1637" s="57" t="s">
        <v>2492</v>
      </c>
      <c r="B1637" s="57" t="s">
        <v>2467</v>
      </c>
      <c r="C1637" s="57" t="s">
        <v>2468</v>
      </c>
      <c r="D1637" s="68">
        <v>9492.5741531646472</v>
      </c>
      <c r="E1637" s="57" t="s">
        <v>2433</v>
      </c>
      <c r="F1637" s="62" t="str">
        <f>INDEX('Crosswalk Particulates'!$B:$B,MATCH('2017 EPA Data'!A1637,'Crosswalk Particulates'!$A:$A,0))</f>
        <v>Electricity Sector</v>
      </c>
      <c r="G1637" s="66" t="str">
        <f>INDEX('Crosswalk Particulates'!$E:$E,MATCH('2017 EPA Data'!$B1637,'Crosswalk Particulates'!$D:$D,0))</f>
        <v>VOC</v>
      </c>
      <c r="H1637" s="78">
        <f t="shared" si="25"/>
        <v>8611528656.3350124</v>
      </c>
    </row>
    <row r="1638" spans="1:8" hidden="1" x14ac:dyDescent="0.35">
      <c r="A1638" s="57" t="s">
        <v>2466</v>
      </c>
      <c r="B1638" s="57" t="s">
        <v>2614</v>
      </c>
      <c r="C1638" s="57" t="s">
        <v>2428</v>
      </c>
      <c r="D1638" s="68">
        <v>9488.9653300280006</v>
      </c>
      <c r="E1638" s="57" t="s">
        <v>2429</v>
      </c>
      <c r="F1638" s="62" t="str">
        <f>INDEX('Crosswalk Particulates'!$B:$B,MATCH('2017 EPA Data'!A1638,'Crosswalk Particulates'!$A:$A,0))</f>
        <v>process-other-industry</v>
      </c>
      <c r="G1638" s="66">
        <f>INDEX('Crosswalk Particulates'!$E:$E,MATCH('2017 EPA Data'!$B1638,'Crosswalk Particulates'!$D:$D,0))</f>
        <v>0</v>
      </c>
      <c r="H1638" s="78">
        <f t="shared" si="25"/>
        <v>0</v>
      </c>
    </row>
    <row r="1639" spans="1:8" hidden="1" x14ac:dyDescent="0.35">
      <c r="A1639" s="57" t="s">
        <v>2470</v>
      </c>
      <c r="B1639" s="57" t="s">
        <v>2451</v>
      </c>
      <c r="C1639" s="57" t="s">
        <v>2428</v>
      </c>
      <c r="D1639" s="68">
        <v>9468.1606629595699</v>
      </c>
      <c r="E1639" s="57" t="s">
        <v>2429</v>
      </c>
      <c r="F1639" s="62" t="str">
        <f>INDEX('Crosswalk Particulates'!$B:$B,MATCH('2017 EPA Data'!A1639,'Crosswalk Particulates'!$A:$A,0))</f>
        <v>process-waste-industry</v>
      </c>
      <c r="G1639" s="66">
        <f>INDEX('Crosswalk Particulates'!$E:$E,MATCH('2017 EPA Data'!$B1639,'Crosswalk Particulates'!$D:$D,0))</f>
        <v>0</v>
      </c>
      <c r="H1639" s="78">
        <f t="shared" si="25"/>
        <v>0</v>
      </c>
    </row>
    <row r="1640" spans="1:8" hidden="1" x14ac:dyDescent="0.35">
      <c r="A1640" s="57" t="s">
        <v>2511</v>
      </c>
      <c r="B1640" s="57" t="s">
        <v>2467</v>
      </c>
      <c r="C1640" s="57" t="s">
        <v>2468</v>
      </c>
      <c r="D1640" s="68">
        <v>9449.8012626830896</v>
      </c>
      <c r="E1640" s="57" t="s">
        <v>2433</v>
      </c>
      <c r="F1640" s="62" t="str">
        <f>INDEX('Crosswalk Particulates'!$B:$B,MATCH('2017 EPA Data'!A1640,'Crosswalk Particulates'!$A:$A,0))</f>
        <v>industry-fuel-biomass</v>
      </c>
      <c r="G1640" s="66" t="str">
        <f>INDEX('Crosswalk Particulates'!$E:$E,MATCH('2017 EPA Data'!$B1640,'Crosswalk Particulates'!$D:$D,0))</f>
        <v>VOC</v>
      </c>
      <c r="H1640" s="78">
        <f t="shared" si="25"/>
        <v>8572725696.6580095</v>
      </c>
    </row>
    <row r="1641" spans="1:8" hidden="1" x14ac:dyDescent="0.35">
      <c r="A1641" s="57" t="s">
        <v>2453</v>
      </c>
      <c r="B1641" s="57" t="s">
        <v>2490</v>
      </c>
      <c r="C1641" s="57" t="s">
        <v>2428</v>
      </c>
      <c r="D1641" s="68">
        <v>9419.7999999999993</v>
      </c>
      <c r="E1641" s="57" t="s">
        <v>2429</v>
      </c>
      <c r="F1641" s="62" t="str">
        <f>INDEX('Crosswalk Particulates'!$B:$B,MATCH('2017 EPA Data'!A1641,'Crosswalk Particulates'!$A:$A,0))</f>
        <v>process-ngps-industry</v>
      </c>
      <c r="G1641" s="66">
        <f>INDEX('Crosswalk Particulates'!$E:$E,MATCH('2017 EPA Data'!$B1641,'Crosswalk Particulates'!$D:$D,0))</f>
        <v>0</v>
      </c>
      <c r="H1641" s="78">
        <f t="shared" si="25"/>
        <v>0</v>
      </c>
    </row>
    <row r="1642" spans="1:8" hidden="1" x14ac:dyDescent="0.35">
      <c r="A1642" s="57" t="s">
        <v>2470</v>
      </c>
      <c r="B1642" s="57" t="s">
        <v>2625</v>
      </c>
      <c r="C1642" s="57" t="s">
        <v>2428</v>
      </c>
      <c r="D1642" s="68">
        <v>9396.0400000000009</v>
      </c>
      <c r="E1642" s="57" t="s">
        <v>2429</v>
      </c>
      <c r="F1642" s="62" t="str">
        <f>INDEX('Crosswalk Particulates'!$B:$B,MATCH('2017 EPA Data'!A1642,'Crosswalk Particulates'!$A:$A,0))</f>
        <v>process-waste-industry</v>
      </c>
      <c r="G1642" s="66">
        <f>INDEX('Crosswalk Particulates'!$E:$E,MATCH('2017 EPA Data'!$B1642,'Crosswalk Particulates'!$D:$D,0))</f>
        <v>0</v>
      </c>
      <c r="H1642" s="78">
        <f t="shared" si="25"/>
        <v>0</v>
      </c>
    </row>
    <row r="1643" spans="1:8" hidden="1" x14ac:dyDescent="0.35">
      <c r="A1643" s="57" t="s">
        <v>2434</v>
      </c>
      <c r="B1643" s="57" t="s">
        <v>2627</v>
      </c>
      <c r="D1643" s="68">
        <v>9370.6303095231851</v>
      </c>
      <c r="E1643" s="57" t="s">
        <v>2433</v>
      </c>
      <c r="F1643" s="62" t="str">
        <f>INDEX('Crosswalk Particulates'!$B:$B,MATCH('2017 EPA Data'!A1643,'Crosswalk Particulates'!$A:$A,0))</f>
        <v>Transportation Sector</v>
      </c>
      <c r="G1643" s="66" t="str">
        <f>INDEX('Crosswalk Particulates'!$E:$E,MATCH('2017 EPA Data'!$B1643,'Crosswalk Particulates'!$D:$D,0))</f>
        <v>BC</v>
      </c>
      <c r="H1643" s="78">
        <f t="shared" si="25"/>
        <v>8500902930.6848221</v>
      </c>
    </row>
    <row r="1644" spans="1:8" hidden="1" x14ac:dyDescent="0.35">
      <c r="A1644" s="57" t="s">
        <v>2470</v>
      </c>
      <c r="B1644" s="57" t="s">
        <v>2666</v>
      </c>
      <c r="C1644" s="57" t="s">
        <v>2428</v>
      </c>
      <c r="D1644" s="68">
        <v>9358.8405889999995</v>
      </c>
      <c r="E1644" s="57" t="s">
        <v>2429</v>
      </c>
      <c r="F1644" s="62" t="str">
        <f>INDEX('Crosswalk Particulates'!$B:$B,MATCH('2017 EPA Data'!A1644,'Crosswalk Particulates'!$A:$A,0))</f>
        <v>process-waste-industry</v>
      </c>
      <c r="G1644" s="66">
        <f>INDEX('Crosswalk Particulates'!$E:$E,MATCH('2017 EPA Data'!$B1644,'Crosswalk Particulates'!$D:$D,0))</f>
        <v>0</v>
      </c>
      <c r="H1644" s="78">
        <f t="shared" si="25"/>
        <v>0</v>
      </c>
    </row>
    <row r="1645" spans="1:8" hidden="1" x14ac:dyDescent="0.35">
      <c r="A1645" s="57" t="s">
        <v>2430</v>
      </c>
      <c r="B1645" s="57" t="s">
        <v>2667</v>
      </c>
      <c r="C1645" s="57" t="s">
        <v>2428</v>
      </c>
      <c r="D1645" s="68">
        <v>9328.4889357924294</v>
      </c>
      <c r="E1645" s="57" t="s">
        <v>2429</v>
      </c>
      <c r="F1645" s="62" t="str">
        <f>INDEX('Crosswalk Particulates'!$B:$B,MATCH('2017 EPA Data'!A1645,'Crosswalk Particulates'!$A:$A,0))</f>
        <v>process-other-industry</v>
      </c>
      <c r="G1645" s="66">
        <f>INDEX('Crosswalk Particulates'!$E:$E,MATCH('2017 EPA Data'!$B1645,'Crosswalk Particulates'!$D:$D,0))</f>
        <v>0</v>
      </c>
      <c r="H1645" s="78">
        <f t="shared" si="25"/>
        <v>0</v>
      </c>
    </row>
    <row r="1646" spans="1:8" hidden="1" x14ac:dyDescent="0.35">
      <c r="A1646" s="57" t="s">
        <v>2513</v>
      </c>
      <c r="B1646" s="57" t="s">
        <v>2472</v>
      </c>
      <c r="C1646" s="57" t="s">
        <v>2428</v>
      </c>
      <c r="D1646" s="68">
        <v>9321.8015759200007</v>
      </c>
      <c r="E1646" s="57" t="s">
        <v>2429</v>
      </c>
      <c r="F1646" s="62" t="str">
        <f>INDEX('Crosswalk Particulates'!$B:$B,MATCH('2017 EPA Data'!A1646,'Crosswalk Particulates'!$A:$A,0))</f>
        <v>process-other-industry</v>
      </c>
      <c r="G1646" s="66">
        <f>INDEX('Crosswalk Particulates'!$E:$E,MATCH('2017 EPA Data'!$B1646,'Crosswalk Particulates'!$D:$D,0))</f>
        <v>0</v>
      </c>
      <c r="H1646" s="78">
        <f t="shared" si="25"/>
        <v>0</v>
      </c>
    </row>
    <row r="1647" spans="1:8" hidden="1" x14ac:dyDescent="0.35">
      <c r="A1647" s="57" t="s">
        <v>2453</v>
      </c>
      <c r="B1647" s="57" t="s">
        <v>2581</v>
      </c>
      <c r="C1647" s="57" t="s">
        <v>2428</v>
      </c>
      <c r="D1647" s="68">
        <v>9293.854360255018</v>
      </c>
      <c r="E1647" s="57" t="s">
        <v>2429</v>
      </c>
      <c r="F1647" s="62" t="str">
        <f>INDEX('Crosswalk Particulates'!$B:$B,MATCH('2017 EPA Data'!A1647,'Crosswalk Particulates'!$A:$A,0))</f>
        <v>process-ngps-industry</v>
      </c>
      <c r="G1647" s="66">
        <f>INDEX('Crosswalk Particulates'!$E:$E,MATCH('2017 EPA Data'!$B1647,'Crosswalk Particulates'!$D:$D,0))</f>
        <v>0</v>
      </c>
      <c r="H1647" s="78">
        <f t="shared" si="25"/>
        <v>0</v>
      </c>
    </row>
    <row r="1648" spans="1:8" hidden="1" x14ac:dyDescent="0.35">
      <c r="A1648" s="57" t="s">
        <v>2503</v>
      </c>
      <c r="B1648" s="57" t="s">
        <v>2586</v>
      </c>
      <c r="C1648" s="57" t="s">
        <v>2428</v>
      </c>
      <c r="D1648" s="68">
        <v>9232.9948476675399</v>
      </c>
      <c r="E1648" s="57" t="s">
        <v>2429</v>
      </c>
      <c r="F1648" s="62" t="str">
        <f>INDEX('Crosswalk Particulates'!$B:$B,MATCH('2017 EPA Data'!A1648,'Crosswalk Particulates'!$A:$A,0))</f>
        <v>process-ngps-industry</v>
      </c>
      <c r="G1648" s="66">
        <f>INDEX('Crosswalk Particulates'!$E:$E,MATCH('2017 EPA Data'!$B1648,'Crosswalk Particulates'!$D:$D,0))</f>
        <v>0</v>
      </c>
      <c r="H1648" s="78">
        <f t="shared" si="25"/>
        <v>0</v>
      </c>
    </row>
    <row r="1649" spans="1:8" hidden="1" x14ac:dyDescent="0.35">
      <c r="A1649" s="57" t="s">
        <v>2430</v>
      </c>
      <c r="B1649" s="57" t="s">
        <v>2608</v>
      </c>
      <c r="C1649" s="57" t="s">
        <v>2428</v>
      </c>
      <c r="D1649" s="68">
        <v>9199.3711797668002</v>
      </c>
      <c r="E1649" s="57" t="s">
        <v>2429</v>
      </c>
      <c r="F1649" s="62" t="str">
        <f>INDEX('Crosswalk Particulates'!$B:$B,MATCH('2017 EPA Data'!A1649,'Crosswalk Particulates'!$A:$A,0))</f>
        <v>process-other-industry</v>
      </c>
      <c r="G1649" s="66">
        <f>INDEX('Crosswalk Particulates'!$E:$E,MATCH('2017 EPA Data'!$B1649,'Crosswalk Particulates'!$D:$D,0))</f>
        <v>0</v>
      </c>
      <c r="H1649" s="78">
        <f t="shared" si="25"/>
        <v>0</v>
      </c>
    </row>
    <row r="1650" spans="1:8" hidden="1" x14ac:dyDescent="0.35">
      <c r="A1650" s="57" t="s">
        <v>2503</v>
      </c>
      <c r="B1650" s="57" t="s">
        <v>2541</v>
      </c>
      <c r="D1650" s="68">
        <v>9173.84083830292</v>
      </c>
      <c r="E1650" s="57" t="s">
        <v>2433</v>
      </c>
      <c r="F1650" s="62" t="str">
        <f>INDEX('Crosswalk Particulates'!$B:$B,MATCH('2017 EPA Data'!A1650,'Crosswalk Particulates'!$A:$A,0))</f>
        <v>process-ngps-industry</v>
      </c>
      <c r="G1650" s="66">
        <f>INDEX('Crosswalk Particulates'!$E:$E,MATCH('2017 EPA Data'!$B1650,'Crosswalk Particulates'!$D:$D,0))</f>
        <v>0</v>
      </c>
      <c r="H1650" s="78">
        <f t="shared" si="25"/>
        <v>8322378313.0906191</v>
      </c>
    </row>
    <row r="1651" spans="1:8" hidden="1" x14ac:dyDescent="0.35">
      <c r="A1651" s="57" t="s">
        <v>2507</v>
      </c>
      <c r="B1651" s="57" t="s">
        <v>2459</v>
      </c>
      <c r="C1651" s="57" t="s">
        <v>2428</v>
      </c>
      <c r="D1651" s="68">
        <v>9172.1357000000007</v>
      </c>
      <c r="E1651" s="57" t="s">
        <v>2429</v>
      </c>
      <c r="F1651" s="62" t="str">
        <f>INDEX('Crosswalk Particulates'!$B:$B,MATCH('2017 EPA Data'!A1651,'Crosswalk Particulates'!$A:$A,0))</f>
        <v>industry-fuel-coal</v>
      </c>
      <c r="G1651" s="66">
        <f>INDEX('Crosswalk Particulates'!$E:$E,MATCH('2017 EPA Data'!$B1651,'Crosswalk Particulates'!$D:$D,0))</f>
        <v>0</v>
      </c>
      <c r="H1651" s="78">
        <f t="shared" si="25"/>
        <v>0</v>
      </c>
    </row>
    <row r="1652" spans="1:8" hidden="1" x14ac:dyDescent="0.35">
      <c r="A1652" s="57" t="s">
        <v>2497</v>
      </c>
      <c r="B1652" s="57" t="s">
        <v>2581</v>
      </c>
      <c r="C1652" s="57" t="s">
        <v>2428</v>
      </c>
      <c r="D1652" s="68">
        <v>9162.9894210000002</v>
      </c>
      <c r="E1652" s="57" t="s">
        <v>2429</v>
      </c>
      <c r="F1652" s="62" t="str">
        <f>INDEX('Crosswalk Particulates'!$B:$B,MATCH('2017 EPA Data'!A1652,'Crosswalk Particulates'!$A:$A,0))</f>
        <v>process-other-industry</v>
      </c>
      <c r="G1652" s="66">
        <f>INDEX('Crosswalk Particulates'!$E:$E,MATCH('2017 EPA Data'!$B1652,'Crosswalk Particulates'!$D:$D,0))</f>
        <v>0</v>
      </c>
      <c r="H1652" s="78">
        <f t="shared" si="25"/>
        <v>0</v>
      </c>
    </row>
    <row r="1653" spans="1:8" hidden="1" x14ac:dyDescent="0.35">
      <c r="A1653" s="57" t="s">
        <v>2519</v>
      </c>
      <c r="B1653" s="57" t="s">
        <v>2446</v>
      </c>
      <c r="C1653" s="57" t="s">
        <v>2428</v>
      </c>
      <c r="D1653" s="68">
        <v>9136.3993009599999</v>
      </c>
      <c r="E1653" s="57" t="s">
        <v>2429</v>
      </c>
      <c r="F1653" s="62" t="str">
        <f>INDEX('Crosswalk Particulates'!$B:$B,MATCH('2017 EPA Data'!A1653,'Crosswalk Particulates'!$A:$A,0))</f>
        <v>Electricity Sector</v>
      </c>
      <c r="G1653" s="66">
        <f>INDEX('Crosswalk Particulates'!$E:$E,MATCH('2017 EPA Data'!$B1653,'Crosswalk Particulates'!$D:$D,0))</f>
        <v>0</v>
      </c>
      <c r="H1653" s="78">
        <f t="shared" si="25"/>
        <v>0</v>
      </c>
    </row>
    <row r="1654" spans="1:8" hidden="1" x14ac:dyDescent="0.35">
      <c r="A1654" s="57" t="s">
        <v>2476</v>
      </c>
      <c r="B1654" s="57" t="s">
        <v>2487</v>
      </c>
      <c r="C1654" s="57" t="s">
        <v>2428</v>
      </c>
      <c r="D1654" s="68">
        <v>9132.4772805699995</v>
      </c>
      <c r="E1654" s="57" t="s">
        <v>2429</v>
      </c>
      <c r="F1654" s="62" t="str">
        <f>INDEX('Crosswalk Particulates'!$B:$B,MATCH('2017 EPA Data'!A1654,'Crosswalk Particulates'!$A:$A,0))</f>
        <v>Electricity Sector</v>
      </c>
      <c r="G1654" s="66">
        <f>INDEX('Crosswalk Particulates'!$E:$E,MATCH('2017 EPA Data'!$B1654,'Crosswalk Particulates'!$D:$D,0))</f>
        <v>0</v>
      </c>
      <c r="H1654" s="78">
        <f t="shared" si="25"/>
        <v>0</v>
      </c>
    </row>
    <row r="1655" spans="1:8" hidden="1" x14ac:dyDescent="0.35">
      <c r="A1655" s="57" t="s">
        <v>2452</v>
      </c>
      <c r="B1655" s="57" t="s">
        <v>2521</v>
      </c>
      <c r="C1655" s="57" t="s">
        <v>2468</v>
      </c>
      <c r="D1655" s="68">
        <v>9109.0725355851937</v>
      </c>
      <c r="E1655" s="57" t="s">
        <v>2433</v>
      </c>
      <c r="F1655" s="62" t="str">
        <f>INDEX('Crosswalk Particulates'!$B:$B,MATCH('2017 EPA Data'!A1655,'Crosswalk Particulates'!$A:$A,0))</f>
        <v>Transportation Sector</v>
      </c>
      <c r="G1655" s="66" t="str">
        <f>INDEX('Crosswalk Particulates'!$E:$E,MATCH('2017 EPA Data'!$B1655,'Crosswalk Particulates'!$D:$D,0))</f>
        <v>PM25</v>
      </c>
      <c r="H1655" s="78">
        <f t="shared" si="25"/>
        <v>8263621427.3527365</v>
      </c>
    </row>
    <row r="1656" spans="1:8" hidden="1" x14ac:dyDescent="0.35">
      <c r="A1656" s="57" t="s">
        <v>2476</v>
      </c>
      <c r="B1656" s="57" t="s">
        <v>2662</v>
      </c>
      <c r="C1656" s="57" t="s">
        <v>2428</v>
      </c>
      <c r="D1656" s="68">
        <v>9101.6168952553671</v>
      </c>
      <c r="E1656" s="57" t="s">
        <v>2429</v>
      </c>
      <c r="F1656" s="62" t="str">
        <f>INDEX('Crosswalk Particulates'!$B:$B,MATCH('2017 EPA Data'!A1656,'Crosswalk Particulates'!$A:$A,0))</f>
        <v>Electricity Sector</v>
      </c>
      <c r="G1656" s="66">
        <f>INDEX('Crosswalk Particulates'!$E:$E,MATCH('2017 EPA Data'!$B1656,'Crosswalk Particulates'!$D:$D,0))</f>
        <v>0</v>
      </c>
      <c r="H1656" s="78">
        <f t="shared" si="25"/>
        <v>0</v>
      </c>
    </row>
    <row r="1657" spans="1:8" hidden="1" x14ac:dyDescent="0.35">
      <c r="A1657" s="57" t="s">
        <v>2560</v>
      </c>
      <c r="B1657" s="57" t="s">
        <v>2612</v>
      </c>
      <c r="C1657" s="57" t="s">
        <v>2428</v>
      </c>
      <c r="D1657" s="68">
        <v>9091.5343551499991</v>
      </c>
      <c r="E1657" s="57" t="s">
        <v>2429</v>
      </c>
      <c r="F1657" s="62" t="str">
        <f>INDEX('Crosswalk Particulates'!$B:$B,MATCH('2017 EPA Data'!A1657,'Crosswalk Particulates'!$A:$A,0))</f>
        <v>Electricity Sector</v>
      </c>
      <c r="G1657" s="66">
        <f>INDEX('Crosswalk Particulates'!$E:$E,MATCH('2017 EPA Data'!$B1657,'Crosswalk Particulates'!$D:$D,0))</f>
        <v>0</v>
      </c>
      <c r="H1657" s="78">
        <f t="shared" si="25"/>
        <v>0</v>
      </c>
    </row>
    <row r="1658" spans="1:8" hidden="1" x14ac:dyDescent="0.35">
      <c r="A1658" s="57" t="s">
        <v>2576</v>
      </c>
      <c r="B1658" s="57" t="s">
        <v>2520</v>
      </c>
      <c r="C1658" s="57" t="s">
        <v>2468</v>
      </c>
      <c r="D1658" s="68">
        <v>9088.8693462298997</v>
      </c>
      <c r="E1658" s="57" t="s">
        <v>2433</v>
      </c>
      <c r="F1658" s="62" t="str">
        <f>INDEX('Crosswalk Particulates'!$B:$B,MATCH('2017 EPA Data'!A1658,'Crosswalk Particulates'!$A:$A,0))</f>
        <v>Commercial Buildings Sector</v>
      </c>
      <c r="G1658" s="66" t="str">
        <f>INDEX('Crosswalk Particulates'!$E:$E,MATCH('2017 EPA Data'!$B1658,'Crosswalk Particulates'!$D:$D,0))</f>
        <v>NOX</v>
      </c>
      <c r="H1658" s="78">
        <f t="shared" si="25"/>
        <v>8245293380.4736423</v>
      </c>
    </row>
    <row r="1659" spans="1:8" hidden="1" x14ac:dyDescent="0.35">
      <c r="A1659" s="57" t="s">
        <v>2507</v>
      </c>
      <c r="B1659" s="57" t="s">
        <v>2598</v>
      </c>
      <c r="C1659" s="57" t="s">
        <v>2428</v>
      </c>
      <c r="D1659" s="68">
        <v>9058.4283626937995</v>
      </c>
      <c r="E1659" s="57" t="s">
        <v>2429</v>
      </c>
      <c r="F1659" s="62" t="str">
        <f>INDEX('Crosswalk Particulates'!$B:$B,MATCH('2017 EPA Data'!A1659,'Crosswalk Particulates'!$A:$A,0))</f>
        <v>industry-fuel-coal</v>
      </c>
      <c r="G1659" s="66">
        <f>INDEX('Crosswalk Particulates'!$E:$E,MATCH('2017 EPA Data'!$B1659,'Crosswalk Particulates'!$D:$D,0))</f>
        <v>0</v>
      </c>
      <c r="H1659" s="78">
        <f t="shared" si="25"/>
        <v>0</v>
      </c>
    </row>
    <row r="1660" spans="1:8" hidden="1" x14ac:dyDescent="0.35">
      <c r="A1660" s="57" t="s">
        <v>2543</v>
      </c>
      <c r="B1660" s="57" t="s">
        <v>2582</v>
      </c>
      <c r="C1660" s="57" t="s">
        <v>2428</v>
      </c>
      <c r="D1660" s="68">
        <v>9030</v>
      </c>
      <c r="E1660" s="57" t="s">
        <v>2429</v>
      </c>
      <c r="F1660" s="62" t="str">
        <f>INDEX('Crosswalk Particulates'!$B:$B,MATCH('2017 EPA Data'!A1660,'Crosswalk Particulates'!$A:$A,0))</f>
        <v>industry-fuel-other</v>
      </c>
      <c r="G1660" s="66">
        <f>INDEX('Crosswalk Particulates'!$E:$E,MATCH('2017 EPA Data'!$B1660,'Crosswalk Particulates'!$D:$D,0))</f>
        <v>0</v>
      </c>
      <c r="H1660" s="78">
        <f t="shared" si="25"/>
        <v>0</v>
      </c>
    </row>
    <row r="1661" spans="1:8" hidden="1" x14ac:dyDescent="0.35">
      <c r="A1661" s="57" t="s">
        <v>2511</v>
      </c>
      <c r="B1661" s="57" t="s">
        <v>2556</v>
      </c>
      <c r="C1661" s="57" t="s">
        <v>2428</v>
      </c>
      <c r="D1661" s="68">
        <v>9010.0340778330574</v>
      </c>
      <c r="E1661" s="57" t="s">
        <v>2429</v>
      </c>
      <c r="F1661" s="62" t="str">
        <f>INDEX('Crosswalk Particulates'!$B:$B,MATCH('2017 EPA Data'!A1661,'Crosswalk Particulates'!$A:$A,0))</f>
        <v>industry-fuel-biomass</v>
      </c>
      <c r="G1661" s="66">
        <f>INDEX('Crosswalk Particulates'!$E:$E,MATCH('2017 EPA Data'!$B1661,'Crosswalk Particulates'!$D:$D,0))</f>
        <v>0</v>
      </c>
      <c r="H1661" s="78">
        <f t="shared" si="25"/>
        <v>0</v>
      </c>
    </row>
    <row r="1662" spans="1:8" hidden="1" x14ac:dyDescent="0.35">
      <c r="A1662" s="57" t="s">
        <v>2464</v>
      </c>
      <c r="B1662" s="57" t="s">
        <v>2611</v>
      </c>
      <c r="C1662" s="57" t="s">
        <v>2428</v>
      </c>
      <c r="D1662" s="68">
        <v>8982.1411399999997</v>
      </c>
      <c r="E1662" s="57" t="s">
        <v>2429</v>
      </c>
      <c r="F1662" s="62" t="str">
        <f>INDEX('Crosswalk Particulates'!$B:$B,MATCH('2017 EPA Data'!A1662,'Crosswalk Particulates'!$A:$A,0))</f>
        <v>process-other-industry</v>
      </c>
      <c r="G1662" s="66">
        <f>INDEX('Crosswalk Particulates'!$E:$E,MATCH('2017 EPA Data'!$B1662,'Crosswalk Particulates'!$D:$D,0))</f>
        <v>0</v>
      </c>
      <c r="H1662" s="78">
        <f t="shared" si="25"/>
        <v>0</v>
      </c>
    </row>
    <row r="1663" spans="1:8" hidden="1" x14ac:dyDescent="0.35">
      <c r="A1663" s="57" t="s">
        <v>2457</v>
      </c>
      <c r="B1663" s="57" t="s">
        <v>2427</v>
      </c>
      <c r="C1663" s="57" t="s">
        <v>2428</v>
      </c>
      <c r="D1663" s="68">
        <v>8969.2381299000008</v>
      </c>
      <c r="E1663" s="57" t="s">
        <v>2429</v>
      </c>
      <c r="F1663" s="62" t="str">
        <f>INDEX('Crosswalk Particulates'!$B:$B,MATCH('2017 EPA Data'!A1663,'Crosswalk Particulates'!$A:$A,0))</f>
        <v>process-other-industry</v>
      </c>
      <c r="G1663" s="66">
        <f>INDEX('Crosswalk Particulates'!$E:$E,MATCH('2017 EPA Data'!$B1663,'Crosswalk Particulates'!$D:$D,0))</f>
        <v>0</v>
      </c>
      <c r="H1663" s="78">
        <f t="shared" si="25"/>
        <v>0</v>
      </c>
    </row>
    <row r="1664" spans="1:8" hidden="1" x14ac:dyDescent="0.35">
      <c r="A1664" s="57" t="s">
        <v>2560</v>
      </c>
      <c r="B1664" s="57" t="s">
        <v>2436</v>
      </c>
      <c r="C1664" s="57" t="s">
        <v>2428</v>
      </c>
      <c r="D1664" s="68">
        <v>8952.0537919010876</v>
      </c>
      <c r="E1664" s="57" t="s">
        <v>2429</v>
      </c>
      <c r="F1664" s="62" t="str">
        <f>INDEX('Crosswalk Particulates'!$B:$B,MATCH('2017 EPA Data'!A1664,'Crosswalk Particulates'!$A:$A,0))</f>
        <v>Electricity Sector</v>
      </c>
      <c r="G1664" s="66">
        <f>INDEX('Crosswalk Particulates'!$E:$E,MATCH('2017 EPA Data'!$B1664,'Crosswalk Particulates'!$D:$D,0))</f>
        <v>0</v>
      </c>
      <c r="H1664" s="78">
        <f t="shared" si="25"/>
        <v>0</v>
      </c>
    </row>
    <row r="1665" spans="1:8" hidden="1" x14ac:dyDescent="0.35">
      <c r="A1665" s="57" t="s">
        <v>2492</v>
      </c>
      <c r="B1665" s="57" t="s">
        <v>2541</v>
      </c>
      <c r="D1665" s="68">
        <v>8940.9339448601204</v>
      </c>
      <c r="E1665" s="57" t="s">
        <v>2433</v>
      </c>
      <c r="F1665" s="62" t="str">
        <f>INDEX('Crosswalk Particulates'!$B:$B,MATCH('2017 EPA Data'!A1665,'Crosswalk Particulates'!$A:$A,0))</f>
        <v>Electricity Sector</v>
      </c>
      <c r="G1665" s="66">
        <f>INDEX('Crosswalk Particulates'!$E:$E,MATCH('2017 EPA Data'!$B1665,'Crosswalk Particulates'!$D:$D,0))</f>
        <v>0</v>
      </c>
      <c r="H1665" s="78">
        <f t="shared" si="25"/>
        <v>8111088482.2419472</v>
      </c>
    </row>
    <row r="1666" spans="1:8" hidden="1" x14ac:dyDescent="0.35">
      <c r="A1666" s="57" t="s">
        <v>2560</v>
      </c>
      <c r="B1666" s="57" t="s">
        <v>2427</v>
      </c>
      <c r="C1666" s="57" t="s">
        <v>2428</v>
      </c>
      <c r="D1666" s="68">
        <v>8930.3353781999995</v>
      </c>
      <c r="E1666" s="57" t="s">
        <v>2429</v>
      </c>
      <c r="F1666" s="62" t="str">
        <f>INDEX('Crosswalk Particulates'!$B:$B,MATCH('2017 EPA Data'!A1666,'Crosswalk Particulates'!$A:$A,0))</f>
        <v>Electricity Sector</v>
      </c>
      <c r="G1666" s="66">
        <f>INDEX('Crosswalk Particulates'!$E:$E,MATCH('2017 EPA Data'!$B1666,'Crosswalk Particulates'!$D:$D,0))</f>
        <v>0</v>
      </c>
      <c r="H1666" s="78">
        <f t="shared" si="25"/>
        <v>0</v>
      </c>
    </row>
    <row r="1667" spans="1:8" hidden="1" x14ac:dyDescent="0.35">
      <c r="A1667" s="57" t="s">
        <v>2603</v>
      </c>
      <c r="B1667" s="57" t="s">
        <v>2471</v>
      </c>
      <c r="C1667" s="57" t="s">
        <v>2468</v>
      </c>
      <c r="D1667" s="68">
        <v>8900.257096820982</v>
      </c>
      <c r="E1667" s="57" t="s">
        <v>2433</v>
      </c>
      <c r="F1667" s="62" t="str">
        <f>INDEX('Crosswalk Particulates'!$B:$B,MATCH('2017 EPA Data'!A1667,'Crosswalk Particulates'!$A:$A,0))</f>
        <v>Residential Buildings Sector</v>
      </c>
      <c r="G1667" s="66" t="str">
        <f>INDEX('Crosswalk Particulates'!$E:$E,MATCH('2017 EPA Data'!$B1667,'Crosswalk Particulates'!$D:$D,0))</f>
        <v>CO</v>
      </c>
      <c r="H1667" s="78">
        <f t="shared" si="25"/>
        <v>8074187022.5444593</v>
      </c>
    </row>
    <row r="1668" spans="1:8" hidden="1" x14ac:dyDescent="0.35">
      <c r="A1668" s="57" t="s">
        <v>2476</v>
      </c>
      <c r="B1668" s="57" t="s">
        <v>2482</v>
      </c>
      <c r="C1668" s="57" t="s">
        <v>2428</v>
      </c>
      <c r="D1668" s="68">
        <v>8894.9494699999996</v>
      </c>
      <c r="E1668" s="57" t="s">
        <v>2429</v>
      </c>
      <c r="F1668" s="62" t="str">
        <f>INDEX('Crosswalk Particulates'!$B:$B,MATCH('2017 EPA Data'!A1668,'Crosswalk Particulates'!$A:$A,0))</f>
        <v>Electricity Sector</v>
      </c>
      <c r="G1668" s="66">
        <f>INDEX('Crosswalk Particulates'!$E:$E,MATCH('2017 EPA Data'!$B1668,'Crosswalk Particulates'!$D:$D,0))</f>
        <v>0</v>
      </c>
      <c r="H1668" s="78">
        <f t="shared" ref="H1668:H1731" si="26">IF(E1668="TON",D1668/metricton_to_shortton,0)*10^6</f>
        <v>0</v>
      </c>
    </row>
    <row r="1669" spans="1:8" hidden="1" x14ac:dyDescent="0.35">
      <c r="A1669" s="57" t="s">
        <v>2492</v>
      </c>
      <c r="B1669" s="57" t="s">
        <v>2651</v>
      </c>
      <c r="C1669" s="57" t="s">
        <v>2428</v>
      </c>
      <c r="D1669" s="68">
        <v>8875.6964118459036</v>
      </c>
      <c r="E1669" s="57" t="s">
        <v>2429</v>
      </c>
      <c r="F1669" s="62" t="str">
        <f>INDEX('Crosswalk Particulates'!$B:$B,MATCH('2017 EPA Data'!A1669,'Crosswalk Particulates'!$A:$A,0))</f>
        <v>Electricity Sector</v>
      </c>
      <c r="G1669" s="66">
        <f>INDEX('Crosswalk Particulates'!$E:$E,MATCH('2017 EPA Data'!$B1669,'Crosswalk Particulates'!$D:$D,0))</f>
        <v>0</v>
      </c>
      <c r="H1669" s="78">
        <f t="shared" si="26"/>
        <v>0</v>
      </c>
    </row>
    <row r="1670" spans="1:8" hidden="1" x14ac:dyDescent="0.35">
      <c r="A1670" s="57" t="s">
        <v>2430</v>
      </c>
      <c r="B1670" s="57" t="s">
        <v>2616</v>
      </c>
      <c r="C1670" s="57" t="s">
        <v>2428</v>
      </c>
      <c r="D1670" s="68">
        <v>8865.9053626796394</v>
      </c>
      <c r="E1670" s="57" t="s">
        <v>2429</v>
      </c>
      <c r="F1670" s="62" t="str">
        <f>INDEX('Crosswalk Particulates'!$B:$B,MATCH('2017 EPA Data'!A1670,'Crosswalk Particulates'!$A:$A,0))</f>
        <v>process-other-industry</v>
      </c>
      <c r="G1670" s="66">
        <f>INDEX('Crosswalk Particulates'!$E:$E,MATCH('2017 EPA Data'!$B1670,'Crosswalk Particulates'!$D:$D,0))</f>
        <v>0</v>
      </c>
      <c r="H1670" s="78">
        <f t="shared" si="26"/>
        <v>0</v>
      </c>
    </row>
    <row r="1671" spans="1:8" hidden="1" x14ac:dyDescent="0.35">
      <c r="A1671" s="57" t="s">
        <v>2496</v>
      </c>
      <c r="B1671" s="57" t="s">
        <v>2545</v>
      </c>
      <c r="D1671" s="68">
        <v>8858.677367436143</v>
      </c>
      <c r="E1671" s="57" t="s">
        <v>2433</v>
      </c>
      <c r="F1671" s="62" t="str">
        <f>INDEX('Crosswalk Particulates'!$B:$B,MATCH('2017 EPA Data'!A1671,'Crosswalk Particulates'!$A:$A,0))</f>
        <v>process-other-industry</v>
      </c>
      <c r="G1671" s="66" t="str">
        <f>INDEX('Crosswalk Particulates'!$E:$E,MATCH('2017 EPA Data'!$B1671,'Crosswalk Particulates'!$D:$D,0))</f>
        <v>OC</v>
      </c>
      <c r="H1671" s="78">
        <f t="shared" si="26"/>
        <v>8036466481.6940279</v>
      </c>
    </row>
    <row r="1672" spans="1:8" hidden="1" x14ac:dyDescent="0.35">
      <c r="A1672" s="57" t="s">
        <v>2518</v>
      </c>
      <c r="B1672" s="57" t="s">
        <v>2487</v>
      </c>
      <c r="C1672" s="57" t="s">
        <v>2428</v>
      </c>
      <c r="D1672" s="68">
        <v>8827.6440039999998</v>
      </c>
      <c r="E1672" s="57" t="s">
        <v>2429</v>
      </c>
      <c r="F1672" s="62" t="str">
        <f>INDEX('Crosswalk Particulates'!$B:$B,MATCH('2017 EPA Data'!A1672,'Crosswalk Particulates'!$A:$A,0))</f>
        <v>process-cement-industry</v>
      </c>
      <c r="G1672" s="66">
        <f>INDEX('Crosswalk Particulates'!$E:$E,MATCH('2017 EPA Data'!$B1672,'Crosswalk Particulates'!$D:$D,0))</f>
        <v>0</v>
      </c>
      <c r="H1672" s="78">
        <f t="shared" si="26"/>
        <v>0</v>
      </c>
    </row>
    <row r="1673" spans="1:8" hidden="1" x14ac:dyDescent="0.35">
      <c r="A1673" s="57" t="s">
        <v>2511</v>
      </c>
      <c r="B1673" s="57" t="s">
        <v>2573</v>
      </c>
      <c r="C1673" s="57" t="s">
        <v>2428</v>
      </c>
      <c r="D1673" s="68">
        <v>8816.8888340261328</v>
      </c>
      <c r="E1673" s="57" t="s">
        <v>2429</v>
      </c>
      <c r="F1673" s="62" t="str">
        <f>INDEX('Crosswalk Particulates'!$B:$B,MATCH('2017 EPA Data'!A1673,'Crosswalk Particulates'!$A:$A,0))</f>
        <v>industry-fuel-biomass</v>
      </c>
      <c r="G1673" s="66">
        <f>INDEX('Crosswalk Particulates'!$E:$E,MATCH('2017 EPA Data'!$B1673,'Crosswalk Particulates'!$D:$D,0))</f>
        <v>0</v>
      </c>
      <c r="H1673" s="78">
        <f t="shared" si="26"/>
        <v>0</v>
      </c>
    </row>
    <row r="1674" spans="1:8" hidden="1" x14ac:dyDescent="0.35">
      <c r="A1674" s="57" t="s">
        <v>2458</v>
      </c>
      <c r="B1674" s="57" t="s">
        <v>2556</v>
      </c>
      <c r="C1674" s="57" t="s">
        <v>2428</v>
      </c>
      <c r="D1674" s="68">
        <v>8796.7647414399999</v>
      </c>
      <c r="E1674" s="57" t="s">
        <v>2429</v>
      </c>
      <c r="F1674" s="62" t="str">
        <f>INDEX('Crosswalk Particulates'!$B:$B,MATCH('2017 EPA Data'!A1674,'Crosswalk Particulates'!$A:$A,0))</f>
        <v>process-other-industry</v>
      </c>
      <c r="G1674" s="66">
        <f>INDEX('Crosswalk Particulates'!$E:$E,MATCH('2017 EPA Data'!$B1674,'Crosswalk Particulates'!$D:$D,0))</f>
        <v>0</v>
      </c>
      <c r="H1674" s="78">
        <f t="shared" si="26"/>
        <v>0</v>
      </c>
    </row>
    <row r="1675" spans="1:8" hidden="1" x14ac:dyDescent="0.35">
      <c r="A1675" s="57" t="s">
        <v>2634</v>
      </c>
      <c r="B1675" s="57" t="s">
        <v>2471</v>
      </c>
      <c r="C1675" s="57" t="s">
        <v>2468</v>
      </c>
      <c r="D1675" s="68">
        <v>8776.3366676669993</v>
      </c>
      <c r="E1675" s="57" t="s">
        <v>2433</v>
      </c>
      <c r="F1675" s="62" t="str">
        <f>INDEX('Crosswalk Particulates'!$B:$B,MATCH('2017 EPA Data'!A1675,'Crosswalk Particulates'!$A:$A,0))</f>
        <v>Residential Buildings Sector</v>
      </c>
      <c r="G1675" s="66" t="str">
        <f>INDEX('Crosswalk Particulates'!$E:$E,MATCH('2017 EPA Data'!$B1675,'Crosswalk Particulates'!$D:$D,0))</f>
        <v>CO</v>
      </c>
      <c r="H1675" s="78">
        <f t="shared" si="26"/>
        <v>7961768166.5475225</v>
      </c>
    </row>
    <row r="1676" spans="1:8" hidden="1" x14ac:dyDescent="0.35">
      <c r="A1676" s="57" t="s">
        <v>2540</v>
      </c>
      <c r="B1676" s="57" t="s">
        <v>2455</v>
      </c>
      <c r="C1676" s="57" t="s">
        <v>2428</v>
      </c>
      <c r="D1676" s="68">
        <v>8745.5366938296411</v>
      </c>
      <c r="E1676" s="57" t="s">
        <v>2429</v>
      </c>
      <c r="F1676" s="62" t="str">
        <f>INDEX('Crosswalk Particulates'!$B:$B,MATCH('2017 EPA Data'!A1676,'Crosswalk Particulates'!$A:$A,0))</f>
        <v>industry-fuel-oil</v>
      </c>
      <c r="G1676" s="66">
        <f>INDEX('Crosswalk Particulates'!$E:$E,MATCH('2017 EPA Data'!$B1676,'Crosswalk Particulates'!$D:$D,0))</f>
        <v>0</v>
      </c>
      <c r="H1676" s="78">
        <f t="shared" si="26"/>
        <v>0</v>
      </c>
    </row>
    <row r="1677" spans="1:8" hidden="1" x14ac:dyDescent="0.35">
      <c r="A1677" s="57" t="s">
        <v>2470</v>
      </c>
      <c r="B1677" s="57" t="s">
        <v>2552</v>
      </c>
      <c r="C1677" s="57" t="s">
        <v>2428</v>
      </c>
      <c r="D1677" s="68">
        <v>8739.4480311413008</v>
      </c>
      <c r="E1677" s="57" t="s">
        <v>2429</v>
      </c>
      <c r="F1677" s="62" t="str">
        <f>INDEX('Crosswalk Particulates'!$B:$B,MATCH('2017 EPA Data'!A1677,'Crosswalk Particulates'!$A:$A,0))</f>
        <v>process-waste-industry</v>
      </c>
      <c r="G1677" s="66">
        <f>INDEX('Crosswalk Particulates'!$E:$E,MATCH('2017 EPA Data'!$B1677,'Crosswalk Particulates'!$D:$D,0))</f>
        <v>0</v>
      </c>
      <c r="H1677" s="78">
        <f t="shared" si="26"/>
        <v>0</v>
      </c>
    </row>
    <row r="1678" spans="1:8" hidden="1" x14ac:dyDescent="0.35">
      <c r="A1678" s="57" t="s">
        <v>2438</v>
      </c>
      <c r="B1678" s="57" t="s">
        <v>2541</v>
      </c>
      <c r="D1678" s="68">
        <v>8732.9129152383066</v>
      </c>
      <c r="E1678" s="57" t="s">
        <v>2433</v>
      </c>
      <c r="F1678" s="62" t="str">
        <f>INDEX('Crosswalk Particulates'!$B:$B,MATCH('2017 EPA Data'!A1678,'Crosswalk Particulates'!$A:$A,0))</f>
        <v>Transportation Sector</v>
      </c>
      <c r="G1678" s="66">
        <f>INDEX('Crosswalk Particulates'!$E:$E,MATCH('2017 EPA Data'!$B1678,'Crosswalk Particulates'!$D:$D,0))</f>
        <v>0</v>
      </c>
      <c r="H1678" s="78">
        <f t="shared" si="26"/>
        <v>7922374754.1420355</v>
      </c>
    </row>
    <row r="1679" spans="1:8" hidden="1" x14ac:dyDescent="0.35">
      <c r="A1679" s="57" t="s">
        <v>2489</v>
      </c>
      <c r="B1679" s="57" t="s">
        <v>2533</v>
      </c>
      <c r="C1679" s="57" t="s">
        <v>2534</v>
      </c>
      <c r="D1679" s="68">
        <v>8707.1371154494027</v>
      </c>
      <c r="E1679" s="57" t="s">
        <v>2429</v>
      </c>
      <c r="F1679" s="62" t="str">
        <f>INDEX('Crosswalk Particulates'!$B:$B,MATCH('2017 EPA Data'!A1679,'Crosswalk Particulates'!$A:$A,0))</f>
        <v>process-chemicals-industry</v>
      </c>
      <c r="G1679" s="66">
        <f>INDEX('Crosswalk Particulates'!$E:$E,MATCH('2017 EPA Data'!$B1679,'Crosswalk Particulates'!$D:$D,0))</f>
        <v>0</v>
      </c>
      <c r="H1679" s="78">
        <f t="shared" si="26"/>
        <v>0</v>
      </c>
    </row>
    <row r="1680" spans="1:8" hidden="1" x14ac:dyDescent="0.35">
      <c r="A1680" s="57" t="s">
        <v>2460</v>
      </c>
      <c r="B1680" s="57" t="s">
        <v>2526</v>
      </c>
      <c r="C1680" s="57" t="s">
        <v>2468</v>
      </c>
      <c r="D1680" s="68">
        <v>8695.7388984760473</v>
      </c>
      <c r="E1680" s="57" t="s">
        <v>2433</v>
      </c>
      <c r="F1680" s="62" t="str">
        <f>INDEX('Crosswalk Particulates'!$B:$B,MATCH('2017 EPA Data'!A1680,'Crosswalk Particulates'!$A:$A,0))</f>
        <v>Residential Buildings Sector</v>
      </c>
      <c r="G1680" s="66" t="str">
        <f>INDEX('Crosswalk Particulates'!$E:$E,MATCH('2017 EPA Data'!$B1680,'Crosswalk Particulates'!$D:$D,0))</f>
        <v>SOx</v>
      </c>
      <c r="H1680" s="78">
        <f t="shared" si="26"/>
        <v>7888651013.3048306</v>
      </c>
    </row>
    <row r="1681" spans="1:8" hidden="1" x14ac:dyDescent="0.35">
      <c r="A1681" s="57" t="s">
        <v>2518</v>
      </c>
      <c r="B1681" s="57" t="s">
        <v>2472</v>
      </c>
      <c r="C1681" s="57" t="s">
        <v>2428</v>
      </c>
      <c r="D1681" s="68">
        <v>8676.8616000000002</v>
      </c>
      <c r="E1681" s="57" t="s">
        <v>2429</v>
      </c>
      <c r="F1681" s="62" t="str">
        <f>INDEX('Crosswalk Particulates'!$B:$B,MATCH('2017 EPA Data'!A1681,'Crosswalk Particulates'!$A:$A,0))</f>
        <v>process-cement-industry</v>
      </c>
      <c r="G1681" s="66">
        <f>INDEX('Crosswalk Particulates'!$E:$E,MATCH('2017 EPA Data'!$B1681,'Crosswalk Particulates'!$D:$D,0))</f>
        <v>0</v>
      </c>
      <c r="H1681" s="78">
        <f t="shared" si="26"/>
        <v>0</v>
      </c>
    </row>
    <row r="1682" spans="1:8" hidden="1" x14ac:dyDescent="0.35">
      <c r="A1682" s="57" t="s">
        <v>2453</v>
      </c>
      <c r="B1682" s="57" t="s">
        <v>2556</v>
      </c>
      <c r="C1682" s="57" t="s">
        <v>2428</v>
      </c>
      <c r="D1682" s="68">
        <v>8670.9591081569997</v>
      </c>
      <c r="E1682" s="57" t="s">
        <v>2429</v>
      </c>
      <c r="F1682" s="62" t="str">
        <f>INDEX('Crosswalk Particulates'!$B:$B,MATCH('2017 EPA Data'!A1682,'Crosswalk Particulates'!$A:$A,0))</f>
        <v>process-ngps-industry</v>
      </c>
      <c r="G1682" s="66">
        <f>INDEX('Crosswalk Particulates'!$E:$E,MATCH('2017 EPA Data'!$B1682,'Crosswalk Particulates'!$D:$D,0))</f>
        <v>0</v>
      </c>
      <c r="H1682" s="78">
        <f t="shared" si="26"/>
        <v>0</v>
      </c>
    </row>
    <row r="1683" spans="1:8" hidden="1" x14ac:dyDescent="0.35">
      <c r="A1683" s="57" t="s">
        <v>2462</v>
      </c>
      <c r="B1683" s="57" t="s">
        <v>2572</v>
      </c>
      <c r="C1683" s="57" t="s">
        <v>2428</v>
      </c>
      <c r="D1683" s="68">
        <v>8666.0233244517203</v>
      </c>
      <c r="E1683" s="57" t="s">
        <v>2429</v>
      </c>
      <c r="F1683" s="62" t="str">
        <f>INDEX('Crosswalk Particulates'!$B:$B,MATCH('2017 EPA Data'!A1683,'Crosswalk Particulates'!$A:$A,0))</f>
        <v>industry-fuel-natural gas</v>
      </c>
      <c r="G1683" s="66">
        <f>INDEX('Crosswalk Particulates'!$E:$E,MATCH('2017 EPA Data'!$B1683,'Crosswalk Particulates'!$D:$D,0))</f>
        <v>0</v>
      </c>
      <c r="H1683" s="78">
        <f t="shared" si="26"/>
        <v>0</v>
      </c>
    </row>
    <row r="1684" spans="1:8" hidden="1" x14ac:dyDescent="0.35">
      <c r="A1684" s="57" t="s">
        <v>2458</v>
      </c>
      <c r="B1684" s="57" t="s">
        <v>2533</v>
      </c>
      <c r="C1684" s="57" t="s">
        <v>2534</v>
      </c>
      <c r="D1684" s="68">
        <v>8649.1329723217004</v>
      </c>
      <c r="E1684" s="57" t="s">
        <v>2429</v>
      </c>
      <c r="F1684" s="62" t="str">
        <f>INDEX('Crosswalk Particulates'!$B:$B,MATCH('2017 EPA Data'!A1684,'Crosswalk Particulates'!$A:$A,0))</f>
        <v>process-other-industry</v>
      </c>
      <c r="G1684" s="66">
        <f>INDEX('Crosswalk Particulates'!$E:$E,MATCH('2017 EPA Data'!$B1684,'Crosswalk Particulates'!$D:$D,0))</f>
        <v>0</v>
      </c>
      <c r="H1684" s="78">
        <f t="shared" si="26"/>
        <v>0</v>
      </c>
    </row>
    <row r="1685" spans="1:8" hidden="1" x14ac:dyDescent="0.35">
      <c r="A1685" s="57" t="s">
        <v>2514</v>
      </c>
      <c r="B1685" s="57" t="s">
        <v>2541</v>
      </c>
      <c r="D1685" s="68">
        <v>8605.6622256160081</v>
      </c>
      <c r="E1685" s="57" t="s">
        <v>2433</v>
      </c>
      <c r="F1685" s="62" t="str">
        <f>INDEX('Crosswalk Particulates'!$B:$B,MATCH('2017 EPA Data'!A1685,'Crosswalk Particulates'!$A:$A,0))</f>
        <v>Transportation Sector</v>
      </c>
      <c r="G1685" s="66">
        <f>INDEX('Crosswalk Particulates'!$E:$E,MATCH('2017 EPA Data'!$B1685,'Crosswalk Particulates'!$D:$D,0))</f>
        <v>0</v>
      </c>
      <c r="H1685" s="78">
        <f t="shared" si="26"/>
        <v>7806934733.0750961</v>
      </c>
    </row>
    <row r="1686" spans="1:8" hidden="1" x14ac:dyDescent="0.35">
      <c r="A1686" s="57" t="s">
        <v>2514</v>
      </c>
      <c r="B1686" s="57" t="s">
        <v>2547</v>
      </c>
      <c r="C1686" s="57" t="s">
        <v>2428</v>
      </c>
      <c r="D1686" s="68">
        <v>8554.6888379404372</v>
      </c>
      <c r="E1686" s="57" t="s">
        <v>2429</v>
      </c>
      <c r="F1686" s="62" t="str">
        <f>INDEX('Crosswalk Particulates'!$B:$B,MATCH('2017 EPA Data'!A1686,'Crosswalk Particulates'!$A:$A,0))</f>
        <v>Transportation Sector</v>
      </c>
      <c r="G1686" s="66">
        <f>INDEX('Crosswalk Particulates'!$E:$E,MATCH('2017 EPA Data'!$B1686,'Crosswalk Particulates'!$D:$D,0))</f>
        <v>0</v>
      </c>
      <c r="H1686" s="78">
        <f t="shared" si="26"/>
        <v>0</v>
      </c>
    </row>
    <row r="1687" spans="1:8" hidden="1" x14ac:dyDescent="0.35">
      <c r="A1687" s="57" t="s">
        <v>2543</v>
      </c>
      <c r="B1687" s="57" t="s">
        <v>2626</v>
      </c>
      <c r="C1687" s="57" t="s">
        <v>2428</v>
      </c>
      <c r="D1687" s="68">
        <v>8533.3454402394564</v>
      </c>
      <c r="E1687" s="57" t="s">
        <v>2429</v>
      </c>
      <c r="F1687" s="62" t="str">
        <f>INDEX('Crosswalk Particulates'!$B:$B,MATCH('2017 EPA Data'!A1687,'Crosswalk Particulates'!$A:$A,0))</f>
        <v>industry-fuel-other</v>
      </c>
      <c r="G1687" s="66">
        <f>INDEX('Crosswalk Particulates'!$E:$E,MATCH('2017 EPA Data'!$B1687,'Crosswalk Particulates'!$D:$D,0))</f>
        <v>0</v>
      </c>
      <c r="H1687" s="78">
        <f t="shared" si="26"/>
        <v>0</v>
      </c>
    </row>
    <row r="1688" spans="1:8" hidden="1" x14ac:dyDescent="0.35">
      <c r="A1688" s="57" t="s">
        <v>2470</v>
      </c>
      <c r="B1688" s="57" t="s">
        <v>2444</v>
      </c>
      <c r="C1688" s="57" t="s">
        <v>2428</v>
      </c>
      <c r="D1688" s="68">
        <v>8524.5376359999991</v>
      </c>
      <c r="E1688" s="57" t="s">
        <v>2429</v>
      </c>
      <c r="F1688" s="62" t="str">
        <f>INDEX('Crosswalk Particulates'!$B:$B,MATCH('2017 EPA Data'!A1688,'Crosswalk Particulates'!$A:$A,0))</f>
        <v>process-waste-industry</v>
      </c>
      <c r="G1688" s="66">
        <f>INDEX('Crosswalk Particulates'!$E:$E,MATCH('2017 EPA Data'!$B1688,'Crosswalk Particulates'!$D:$D,0))</f>
        <v>0</v>
      </c>
      <c r="H1688" s="78">
        <f t="shared" si="26"/>
        <v>0</v>
      </c>
    </row>
    <row r="1689" spans="1:8" hidden="1" x14ac:dyDescent="0.35">
      <c r="A1689" s="57" t="s">
        <v>2462</v>
      </c>
      <c r="B1689" s="57" t="s">
        <v>2628</v>
      </c>
      <c r="C1689" s="57" t="s">
        <v>2428</v>
      </c>
      <c r="D1689" s="68">
        <v>8515.6141241876885</v>
      </c>
      <c r="E1689" s="57" t="s">
        <v>2429</v>
      </c>
      <c r="F1689" s="62" t="str">
        <f>INDEX('Crosswalk Particulates'!$B:$B,MATCH('2017 EPA Data'!A1689,'Crosswalk Particulates'!$A:$A,0))</f>
        <v>industry-fuel-natural gas</v>
      </c>
      <c r="G1689" s="66">
        <f>INDEX('Crosswalk Particulates'!$E:$E,MATCH('2017 EPA Data'!$B1689,'Crosswalk Particulates'!$D:$D,0))</f>
        <v>0</v>
      </c>
      <c r="H1689" s="78">
        <f t="shared" si="26"/>
        <v>0</v>
      </c>
    </row>
    <row r="1690" spans="1:8" hidden="1" x14ac:dyDescent="0.35">
      <c r="A1690" s="57" t="s">
        <v>2434</v>
      </c>
      <c r="B1690" s="57" t="s">
        <v>2596</v>
      </c>
      <c r="C1690" s="57" t="s">
        <v>2428</v>
      </c>
      <c r="D1690" s="68">
        <v>8515.4281301021074</v>
      </c>
      <c r="E1690" s="57" t="s">
        <v>2429</v>
      </c>
      <c r="F1690" s="62" t="str">
        <f>INDEX('Crosswalk Particulates'!$B:$B,MATCH('2017 EPA Data'!A1690,'Crosswalk Particulates'!$A:$A,0))</f>
        <v>Transportation Sector</v>
      </c>
      <c r="G1690" s="66">
        <f>INDEX('Crosswalk Particulates'!$E:$E,MATCH('2017 EPA Data'!$B1690,'Crosswalk Particulates'!$D:$D,0))</f>
        <v>0</v>
      </c>
      <c r="H1690" s="78">
        <f t="shared" si="26"/>
        <v>0</v>
      </c>
    </row>
    <row r="1691" spans="1:8" hidden="1" x14ac:dyDescent="0.35">
      <c r="A1691" s="57" t="s">
        <v>2460</v>
      </c>
      <c r="B1691" s="57" t="s">
        <v>2564</v>
      </c>
      <c r="C1691" s="57" t="s">
        <v>2428</v>
      </c>
      <c r="D1691" s="68">
        <v>8514.4691071493853</v>
      </c>
      <c r="E1691" s="57" t="s">
        <v>2429</v>
      </c>
      <c r="F1691" s="62" t="str">
        <f>INDEX('Crosswalk Particulates'!$B:$B,MATCH('2017 EPA Data'!A1691,'Crosswalk Particulates'!$A:$A,0))</f>
        <v>Residential Buildings Sector</v>
      </c>
      <c r="G1691" s="66">
        <f>INDEX('Crosswalk Particulates'!$E:$E,MATCH('2017 EPA Data'!$B1691,'Crosswalk Particulates'!$D:$D,0))</f>
        <v>0</v>
      </c>
      <c r="H1691" s="78">
        <f t="shared" si="26"/>
        <v>0</v>
      </c>
    </row>
    <row r="1692" spans="1:8" hidden="1" x14ac:dyDescent="0.35">
      <c r="A1692" s="57" t="s">
        <v>2462</v>
      </c>
      <c r="B1692" s="57" t="s">
        <v>2516</v>
      </c>
      <c r="C1692" s="57" t="s">
        <v>2468</v>
      </c>
      <c r="D1692" s="68">
        <v>8497.1646605733622</v>
      </c>
      <c r="E1692" s="57" t="s">
        <v>2433</v>
      </c>
      <c r="F1692" s="62" t="str">
        <f>INDEX('Crosswalk Particulates'!$B:$B,MATCH('2017 EPA Data'!A1692,'Crosswalk Particulates'!$A:$A,0))</f>
        <v>industry-fuel-natural gas</v>
      </c>
      <c r="G1692" s="66">
        <f>INDEX('Crosswalk Particulates'!$E:$E,MATCH('2017 EPA Data'!$B1692,'Crosswalk Particulates'!$D:$D,0))</f>
        <v>0</v>
      </c>
      <c r="H1692" s="78">
        <f t="shared" si="26"/>
        <v>7708507280.6863432</v>
      </c>
    </row>
    <row r="1693" spans="1:8" hidden="1" x14ac:dyDescent="0.35">
      <c r="A1693" s="57" t="s">
        <v>2560</v>
      </c>
      <c r="B1693" s="57" t="s">
        <v>2617</v>
      </c>
      <c r="C1693" s="57" t="s">
        <v>2428</v>
      </c>
      <c r="D1693" s="68">
        <v>8462.4045960750154</v>
      </c>
      <c r="E1693" s="57" t="s">
        <v>2429</v>
      </c>
      <c r="F1693" s="62" t="str">
        <f>INDEX('Crosswalk Particulates'!$B:$B,MATCH('2017 EPA Data'!A1693,'Crosswalk Particulates'!$A:$A,0))</f>
        <v>Electricity Sector</v>
      </c>
      <c r="G1693" s="66">
        <f>INDEX('Crosswalk Particulates'!$E:$E,MATCH('2017 EPA Data'!$B1693,'Crosswalk Particulates'!$D:$D,0))</f>
        <v>0</v>
      </c>
      <c r="H1693" s="78">
        <f t="shared" si="26"/>
        <v>0</v>
      </c>
    </row>
    <row r="1694" spans="1:8" hidden="1" x14ac:dyDescent="0.35">
      <c r="A1694" s="57" t="s">
        <v>2497</v>
      </c>
      <c r="B1694" s="57" t="s">
        <v>2472</v>
      </c>
      <c r="C1694" s="57" t="s">
        <v>2428</v>
      </c>
      <c r="D1694" s="68">
        <v>8439.513767749806</v>
      </c>
      <c r="E1694" s="57" t="s">
        <v>2429</v>
      </c>
      <c r="F1694" s="62" t="str">
        <f>INDEX('Crosswalk Particulates'!$B:$B,MATCH('2017 EPA Data'!A1694,'Crosswalk Particulates'!$A:$A,0))</f>
        <v>process-other-industry</v>
      </c>
      <c r="G1694" s="66">
        <f>INDEX('Crosswalk Particulates'!$E:$E,MATCH('2017 EPA Data'!$B1694,'Crosswalk Particulates'!$D:$D,0))</f>
        <v>0</v>
      </c>
      <c r="H1694" s="78">
        <f t="shared" si="26"/>
        <v>0</v>
      </c>
    </row>
    <row r="1695" spans="1:8" hidden="1" x14ac:dyDescent="0.35">
      <c r="A1695" s="57" t="s">
        <v>2465</v>
      </c>
      <c r="B1695" s="57" t="s">
        <v>2531</v>
      </c>
      <c r="C1695" s="57" t="s">
        <v>2428</v>
      </c>
      <c r="D1695" s="68">
        <v>8428.152618383132</v>
      </c>
      <c r="E1695" s="57" t="s">
        <v>2429</v>
      </c>
      <c r="F1695" s="62" t="str">
        <f>INDEX('Crosswalk Particulates'!$B:$B,MATCH('2017 EPA Data'!A1695,'Crosswalk Particulates'!$A:$A,0))</f>
        <v>Transportation Sector</v>
      </c>
      <c r="G1695" s="66">
        <f>INDEX('Crosswalk Particulates'!$E:$E,MATCH('2017 EPA Data'!$B1695,'Crosswalk Particulates'!$D:$D,0))</f>
        <v>0</v>
      </c>
      <c r="H1695" s="78">
        <f t="shared" si="26"/>
        <v>0</v>
      </c>
    </row>
    <row r="1696" spans="1:8" hidden="1" x14ac:dyDescent="0.35">
      <c r="A1696" s="57" t="s">
        <v>2430</v>
      </c>
      <c r="B1696" s="57" t="s">
        <v>2545</v>
      </c>
      <c r="D1696" s="68">
        <v>8423.3212268923126</v>
      </c>
      <c r="E1696" s="57" t="s">
        <v>2433</v>
      </c>
      <c r="F1696" s="62" t="str">
        <f>INDEX('Crosswalk Particulates'!$B:$B,MATCH('2017 EPA Data'!A1696,'Crosswalk Particulates'!$A:$A,0))</f>
        <v>process-other-industry</v>
      </c>
      <c r="G1696" s="66" t="str">
        <f>INDEX('Crosswalk Particulates'!$E:$E,MATCH('2017 EPA Data'!$B1696,'Crosswalk Particulates'!$D:$D,0))</f>
        <v>OC</v>
      </c>
      <c r="H1696" s="78">
        <f t="shared" si="26"/>
        <v>7641517564.8341331</v>
      </c>
    </row>
    <row r="1697" spans="1:8" hidden="1" x14ac:dyDescent="0.35">
      <c r="A1697" s="57" t="s">
        <v>2497</v>
      </c>
      <c r="B1697" s="57" t="s">
        <v>2585</v>
      </c>
      <c r="C1697" s="57" t="s">
        <v>2428</v>
      </c>
      <c r="D1697" s="68">
        <v>8417.946156</v>
      </c>
      <c r="E1697" s="57" t="s">
        <v>2429</v>
      </c>
      <c r="F1697" s="62" t="str">
        <f>INDEX('Crosswalk Particulates'!$B:$B,MATCH('2017 EPA Data'!A1697,'Crosswalk Particulates'!$A:$A,0))</f>
        <v>process-other-industry</v>
      </c>
      <c r="G1697" s="66">
        <f>INDEX('Crosswalk Particulates'!$E:$E,MATCH('2017 EPA Data'!$B1697,'Crosswalk Particulates'!$D:$D,0))</f>
        <v>0</v>
      </c>
      <c r="H1697" s="78">
        <f t="shared" si="26"/>
        <v>0</v>
      </c>
    </row>
    <row r="1698" spans="1:8" hidden="1" x14ac:dyDescent="0.35">
      <c r="A1698" s="57" t="s">
        <v>2497</v>
      </c>
      <c r="B1698" s="57" t="s">
        <v>2668</v>
      </c>
      <c r="C1698" s="57" t="s">
        <v>2428</v>
      </c>
      <c r="D1698" s="68">
        <v>8400.6502041639997</v>
      </c>
      <c r="E1698" s="57" t="s">
        <v>2429</v>
      </c>
      <c r="F1698" s="62" t="str">
        <f>INDEX('Crosswalk Particulates'!$B:$B,MATCH('2017 EPA Data'!A1698,'Crosswalk Particulates'!$A:$A,0))</f>
        <v>process-other-industry</v>
      </c>
      <c r="G1698" s="66">
        <f>INDEX('Crosswalk Particulates'!$E:$E,MATCH('2017 EPA Data'!$B1698,'Crosswalk Particulates'!$D:$D,0))</f>
        <v>0</v>
      </c>
      <c r="H1698" s="78">
        <f t="shared" si="26"/>
        <v>0</v>
      </c>
    </row>
    <row r="1699" spans="1:8" hidden="1" x14ac:dyDescent="0.35">
      <c r="A1699" s="57" t="s">
        <v>2489</v>
      </c>
      <c r="B1699" s="57" t="s">
        <v>2605</v>
      </c>
      <c r="C1699" s="57" t="s">
        <v>2428</v>
      </c>
      <c r="D1699" s="68">
        <v>8387.1203786080969</v>
      </c>
      <c r="E1699" s="57" t="s">
        <v>2429</v>
      </c>
      <c r="F1699" s="62" t="str">
        <f>INDEX('Crosswalk Particulates'!$B:$B,MATCH('2017 EPA Data'!A1699,'Crosswalk Particulates'!$A:$A,0))</f>
        <v>process-chemicals-industry</v>
      </c>
      <c r="G1699" s="66">
        <f>INDEX('Crosswalk Particulates'!$E:$E,MATCH('2017 EPA Data'!$B1699,'Crosswalk Particulates'!$D:$D,0))</f>
        <v>0</v>
      </c>
      <c r="H1699" s="78">
        <f t="shared" si="26"/>
        <v>0</v>
      </c>
    </row>
    <row r="1700" spans="1:8" hidden="1" x14ac:dyDescent="0.35">
      <c r="A1700" s="57" t="s">
        <v>2497</v>
      </c>
      <c r="B1700" s="57" t="s">
        <v>2587</v>
      </c>
      <c r="C1700" s="57" t="s">
        <v>2428</v>
      </c>
      <c r="D1700" s="68">
        <v>8384.9010600000001</v>
      </c>
      <c r="E1700" s="57" t="s">
        <v>2429</v>
      </c>
      <c r="F1700" s="62" t="str">
        <f>INDEX('Crosswalk Particulates'!$B:$B,MATCH('2017 EPA Data'!A1700,'Crosswalk Particulates'!$A:$A,0))</f>
        <v>process-other-industry</v>
      </c>
      <c r="G1700" s="66">
        <f>INDEX('Crosswalk Particulates'!$E:$E,MATCH('2017 EPA Data'!$B1700,'Crosswalk Particulates'!$D:$D,0))</f>
        <v>0</v>
      </c>
      <c r="H1700" s="78">
        <f t="shared" si="26"/>
        <v>0</v>
      </c>
    </row>
    <row r="1701" spans="1:8" hidden="1" x14ac:dyDescent="0.35">
      <c r="A1701" s="57" t="s">
        <v>2512</v>
      </c>
      <c r="B1701" s="57" t="s">
        <v>2633</v>
      </c>
      <c r="C1701" s="57" t="s">
        <v>2428</v>
      </c>
      <c r="D1701" s="68">
        <v>8377.3062914271995</v>
      </c>
      <c r="E1701" s="57" t="s">
        <v>2429</v>
      </c>
      <c r="F1701" s="62" t="str">
        <f>INDEX('Crosswalk Particulates'!$B:$B,MATCH('2017 EPA Data'!A1701,'Crosswalk Particulates'!$A:$A,0))</f>
        <v>Commercial Buildings Sector</v>
      </c>
      <c r="G1701" s="66">
        <f>INDEX('Crosswalk Particulates'!$E:$E,MATCH('2017 EPA Data'!$B1701,'Crosswalk Particulates'!$D:$D,0))</f>
        <v>0</v>
      </c>
      <c r="H1701" s="78">
        <f t="shared" si="26"/>
        <v>0</v>
      </c>
    </row>
    <row r="1702" spans="1:8" hidden="1" x14ac:dyDescent="0.35">
      <c r="A1702" s="57" t="s">
        <v>2497</v>
      </c>
      <c r="B1702" s="57" t="s">
        <v>2595</v>
      </c>
      <c r="C1702" s="57" t="s">
        <v>2428</v>
      </c>
      <c r="D1702" s="68">
        <v>8371.4090130000004</v>
      </c>
      <c r="E1702" s="57" t="s">
        <v>2429</v>
      </c>
      <c r="F1702" s="62" t="str">
        <f>INDEX('Crosswalk Particulates'!$B:$B,MATCH('2017 EPA Data'!A1702,'Crosswalk Particulates'!$A:$A,0))</f>
        <v>process-other-industry</v>
      </c>
      <c r="G1702" s="66">
        <f>INDEX('Crosswalk Particulates'!$E:$E,MATCH('2017 EPA Data'!$B1702,'Crosswalk Particulates'!$D:$D,0))</f>
        <v>0</v>
      </c>
      <c r="H1702" s="78">
        <f t="shared" si="26"/>
        <v>0</v>
      </c>
    </row>
    <row r="1703" spans="1:8" hidden="1" x14ac:dyDescent="0.35">
      <c r="A1703" s="57" t="s">
        <v>2513</v>
      </c>
      <c r="B1703" s="57" t="s">
        <v>2541</v>
      </c>
      <c r="D1703" s="68">
        <v>8367.2878067171914</v>
      </c>
      <c r="E1703" s="57" t="s">
        <v>2433</v>
      </c>
      <c r="F1703" s="62" t="str">
        <f>INDEX('Crosswalk Particulates'!$B:$B,MATCH('2017 EPA Data'!A1703,'Crosswalk Particulates'!$A:$A,0))</f>
        <v>process-other-industry</v>
      </c>
      <c r="G1703" s="66">
        <f>INDEX('Crosswalk Particulates'!$E:$E,MATCH('2017 EPA Data'!$B1703,'Crosswalk Particulates'!$D:$D,0))</f>
        <v>0</v>
      </c>
      <c r="H1703" s="78">
        <f t="shared" si="26"/>
        <v>7590684840.6684074</v>
      </c>
    </row>
    <row r="1704" spans="1:8" hidden="1" x14ac:dyDescent="0.35">
      <c r="A1704" s="57" t="s">
        <v>2519</v>
      </c>
      <c r="B1704" s="57" t="s">
        <v>2427</v>
      </c>
      <c r="C1704" s="57" t="s">
        <v>2428</v>
      </c>
      <c r="D1704" s="68">
        <v>8362.2057368000005</v>
      </c>
      <c r="E1704" s="57" t="s">
        <v>2429</v>
      </c>
      <c r="F1704" s="62" t="str">
        <f>INDEX('Crosswalk Particulates'!$B:$B,MATCH('2017 EPA Data'!A1704,'Crosswalk Particulates'!$A:$A,0))</f>
        <v>Electricity Sector</v>
      </c>
      <c r="G1704" s="66">
        <f>INDEX('Crosswalk Particulates'!$E:$E,MATCH('2017 EPA Data'!$B1704,'Crosswalk Particulates'!$D:$D,0))</f>
        <v>0</v>
      </c>
      <c r="H1704" s="78">
        <f t="shared" si="26"/>
        <v>0</v>
      </c>
    </row>
    <row r="1705" spans="1:8" hidden="1" x14ac:dyDescent="0.35">
      <c r="A1705" s="57" t="s">
        <v>2456</v>
      </c>
      <c r="B1705" s="57" t="s">
        <v>2501</v>
      </c>
      <c r="C1705" s="57" t="s">
        <v>2468</v>
      </c>
      <c r="D1705" s="68">
        <v>8326.9922708323829</v>
      </c>
      <c r="E1705" s="57" t="s">
        <v>2433</v>
      </c>
      <c r="F1705" s="62" t="str">
        <f>INDEX('Crosswalk Particulates'!$B:$B,MATCH('2017 EPA Data'!A1705,'Crosswalk Particulates'!$A:$A,0))</f>
        <v>Transportation Sector</v>
      </c>
      <c r="G1705" s="66" t="str">
        <f>INDEX('Crosswalk Particulates'!$E:$E,MATCH('2017 EPA Data'!$B1705,'Crosswalk Particulates'!$D:$D,0))</f>
        <v>PM10</v>
      </c>
      <c r="H1705" s="78">
        <f t="shared" si="26"/>
        <v>7554129301.9498911</v>
      </c>
    </row>
    <row r="1706" spans="1:8" hidden="1" x14ac:dyDescent="0.35">
      <c r="A1706" s="57" t="s">
        <v>2506</v>
      </c>
      <c r="B1706" s="57" t="s">
        <v>2448</v>
      </c>
      <c r="C1706" s="57" t="s">
        <v>2428</v>
      </c>
      <c r="D1706" s="68">
        <v>8296.7749323289408</v>
      </c>
      <c r="E1706" s="57" t="s">
        <v>2429</v>
      </c>
      <c r="F1706" s="62" t="str">
        <f>INDEX('Crosswalk Particulates'!$B:$B,MATCH('2017 EPA Data'!A1706,'Crosswalk Particulates'!$A:$A,0))</f>
        <v>process-other-industry</v>
      </c>
      <c r="G1706" s="66">
        <f>INDEX('Crosswalk Particulates'!$E:$E,MATCH('2017 EPA Data'!$B1706,'Crosswalk Particulates'!$D:$D,0))</f>
        <v>0</v>
      </c>
      <c r="H1706" s="78">
        <f t="shared" si="26"/>
        <v>0</v>
      </c>
    </row>
    <row r="1707" spans="1:8" hidden="1" x14ac:dyDescent="0.35">
      <c r="A1707" s="57" t="s">
        <v>2507</v>
      </c>
      <c r="B1707" s="57" t="s">
        <v>2621</v>
      </c>
      <c r="C1707" s="57" t="s">
        <v>2428</v>
      </c>
      <c r="D1707" s="68">
        <v>8262</v>
      </c>
      <c r="E1707" s="57" t="s">
        <v>2429</v>
      </c>
      <c r="F1707" s="62" t="str">
        <f>INDEX('Crosswalk Particulates'!$B:$B,MATCH('2017 EPA Data'!A1707,'Crosswalk Particulates'!$A:$A,0))</f>
        <v>industry-fuel-coal</v>
      </c>
      <c r="G1707" s="66">
        <f>INDEX('Crosswalk Particulates'!$E:$E,MATCH('2017 EPA Data'!$B1707,'Crosswalk Particulates'!$D:$D,0))</f>
        <v>0</v>
      </c>
      <c r="H1707" s="78">
        <f t="shared" si="26"/>
        <v>0</v>
      </c>
    </row>
    <row r="1708" spans="1:8" hidden="1" x14ac:dyDescent="0.35">
      <c r="A1708" s="57" t="s">
        <v>2462</v>
      </c>
      <c r="B1708" s="57" t="s">
        <v>2541</v>
      </c>
      <c r="D1708" s="68">
        <v>8249.7610092782015</v>
      </c>
      <c r="E1708" s="57" t="s">
        <v>2433</v>
      </c>
      <c r="F1708" s="62" t="str">
        <f>INDEX('Crosswalk Particulates'!$B:$B,MATCH('2017 EPA Data'!A1708,'Crosswalk Particulates'!$A:$A,0))</f>
        <v>industry-fuel-natural gas</v>
      </c>
      <c r="G1708" s="66">
        <f>INDEX('Crosswalk Particulates'!$E:$E,MATCH('2017 EPA Data'!$B1708,'Crosswalk Particulates'!$D:$D,0))</f>
        <v>0</v>
      </c>
      <c r="H1708" s="78">
        <f t="shared" si="26"/>
        <v>7484066196.6943979</v>
      </c>
    </row>
    <row r="1709" spans="1:8" hidden="1" x14ac:dyDescent="0.35">
      <c r="A1709" s="57" t="s">
        <v>2543</v>
      </c>
      <c r="B1709" s="57" t="s">
        <v>2473</v>
      </c>
      <c r="C1709" s="57" t="s">
        <v>2428</v>
      </c>
      <c r="D1709" s="68">
        <v>8158.4090442429997</v>
      </c>
      <c r="E1709" s="57" t="s">
        <v>2429</v>
      </c>
      <c r="F1709" s="62" t="str">
        <f>INDEX('Crosswalk Particulates'!$B:$B,MATCH('2017 EPA Data'!A1709,'Crosswalk Particulates'!$A:$A,0))</f>
        <v>industry-fuel-other</v>
      </c>
      <c r="G1709" s="66">
        <f>INDEX('Crosswalk Particulates'!$E:$E,MATCH('2017 EPA Data'!$B1709,'Crosswalk Particulates'!$D:$D,0))</f>
        <v>0</v>
      </c>
      <c r="H1709" s="78">
        <f t="shared" si="26"/>
        <v>0</v>
      </c>
    </row>
    <row r="1710" spans="1:8" hidden="1" x14ac:dyDescent="0.35">
      <c r="A1710" s="57" t="s">
        <v>2543</v>
      </c>
      <c r="B1710" s="57" t="s">
        <v>2521</v>
      </c>
      <c r="C1710" s="57" t="s">
        <v>2468</v>
      </c>
      <c r="D1710" s="68">
        <v>8155.3721572544564</v>
      </c>
      <c r="E1710" s="57" t="s">
        <v>2433</v>
      </c>
      <c r="F1710" s="62" t="str">
        <f>INDEX('Crosswalk Particulates'!$B:$B,MATCH('2017 EPA Data'!A1710,'Crosswalk Particulates'!$A:$A,0))</f>
        <v>industry-fuel-other</v>
      </c>
      <c r="G1710" s="66" t="str">
        <f>INDEX('Crosswalk Particulates'!$E:$E,MATCH('2017 EPA Data'!$B1710,'Crosswalk Particulates'!$D:$D,0))</f>
        <v>PM25</v>
      </c>
      <c r="H1710" s="78">
        <f t="shared" si="26"/>
        <v>7398437968.6789169</v>
      </c>
    </row>
    <row r="1711" spans="1:8" hidden="1" x14ac:dyDescent="0.35">
      <c r="A1711" s="57" t="s">
        <v>2514</v>
      </c>
      <c r="B1711" s="57" t="s">
        <v>2533</v>
      </c>
      <c r="C1711" s="57" t="s">
        <v>2534</v>
      </c>
      <c r="D1711" s="68">
        <v>8144.333800039034</v>
      </c>
      <c r="E1711" s="57" t="s">
        <v>2429</v>
      </c>
      <c r="F1711" s="62" t="str">
        <f>INDEX('Crosswalk Particulates'!$B:$B,MATCH('2017 EPA Data'!A1711,'Crosswalk Particulates'!$A:$A,0))</f>
        <v>Transportation Sector</v>
      </c>
      <c r="G1711" s="66">
        <f>INDEX('Crosswalk Particulates'!$E:$E,MATCH('2017 EPA Data'!$B1711,'Crosswalk Particulates'!$D:$D,0))</f>
        <v>0</v>
      </c>
      <c r="H1711" s="78">
        <f t="shared" si="26"/>
        <v>0</v>
      </c>
    </row>
    <row r="1712" spans="1:8" hidden="1" x14ac:dyDescent="0.35">
      <c r="A1712" s="57" t="s">
        <v>2430</v>
      </c>
      <c r="B1712" s="57" t="s">
        <v>2664</v>
      </c>
      <c r="D1712" s="68">
        <v>8124.7865660873613</v>
      </c>
      <c r="E1712" s="57" t="s">
        <v>2433</v>
      </c>
      <c r="F1712" s="62" t="str">
        <f>INDEX('Crosswalk Particulates'!$B:$B,MATCH('2017 EPA Data'!A1712,'Crosswalk Particulates'!$A:$A,0))</f>
        <v>process-other-industry</v>
      </c>
      <c r="G1712" s="66">
        <f>INDEX('Crosswalk Particulates'!$E:$E,MATCH('2017 EPA Data'!$B1712,'Crosswalk Particulates'!$D:$D,0))</f>
        <v>0</v>
      </c>
      <c r="H1712" s="78">
        <f t="shared" si="26"/>
        <v>7370691154.1103334</v>
      </c>
    </row>
    <row r="1713" spans="1:8" hidden="1" x14ac:dyDescent="0.35">
      <c r="A1713" s="57" t="s">
        <v>2458</v>
      </c>
      <c r="B1713" s="57" t="s">
        <v>2498</v>
      </c>
      <c r="C1713" s="57" t="s">
        <v>2428</v>
      </c>
      <c r="D1713" s="68">
        <v>8118.0200035560001</v>
      </c>
      <c r="E1713" s="57" t="s">
        <v>2429</v>
      </c>
      <c r="F1713" s="62" t="str">
        <f>INDEX('Crosswalk Particulates'!$B:$B,MATCH('2017 EPA Data'!A1713,'Crosswalk Particulates'!$A:$A,0))</f>
        <v>process-other-industry</v>
      </c>
      <c r="G1713" s="66">
        <f>INDEX('Crosswalk Particulates'!$E:$E,MATCH('2017 EPA Data'!$B1713,'Crosswalk Particulates'!$D:$D,0))</f>
        <v>0</v>
      </c>
      <c r="H1713" s="78">
        <f t="shared" si="26"/>
        <v>0</v>
      </c>
    </row>
    <row r="1714" spans="1:8" hidden="1" x14ac:dyDescent="0.35">
      <c r="A1714" s="57" t="s">
        <v>2474</v>
      </c>
      <c r="B1714" s="57" t="s">
        <v>2467</v>
      </c>
      <c r="C1714" s="57" t="s">
        <v>2468</v>
      </c>
      <c r="D1714" s="68">
        <v>8110.683547436397</v>
      </c>
      <c r="E1714" s="57" t="s">
        <v>2433</v>
      </c>
      <c r="F1714" s="62" t="str">
        <f>INDEX('Crosswalk Particulates'!$B:$B,MATCH('2017 EPA Data'!A1714,'Crosswalk Particulates'!$A:$A,0))</f>
        <v>Other-EPA</v>
      </c>
      <c r="G1714" s="66" t="str">
        <f>INDEX('Crosswalk Particulates'!$E:$E,MATCH('2017 EPA Data'!$B1714,'Crosswalk Particulates'!$D:$D,0))</f>
        <v>VOC</v>
      </c>
      <c r="H1714" s="78">
        <f t="shared" si="26"/>
        <v>7357897095.5869017</v>
      </c>
    </row>
    <row r="1715" spans="1:8" hidden="1" x14ac:dyDescent="0.35">
      <c r="A1715" s="57" t="s">
        <v>2438</v>
      </c>
      <c r="B1715" s="57" t="s">
        <v>2570</v>
      </c>
      <c r="C1715" s="57" t="s">
        <v>2428</v>
      </c>
      <c r="D1715" s="68">
        <v>8057.2836914867003</v>
      </c>
      <c r="E1715" s="57" t="s">
        <v>2429</v>
      </c>
      <c r="F1715" s="62" t="str">
        <f>INDEX('Crosswalk Particulates'!$B:$B,MATCH('2017 EPA Data'!A1715,'Crosswalk Particulates'!$A:$A,0))</f>
        <v>Transportation Sector</v>
      </c>
      <c r="G1715" s="66">
        <f>INDEX('Crosswalk Particulates'!$E:$E,MATCH('2017 EPA Data'!$B1715,'Crosswalk Particulates'!$D:$D,0))</f>
        <v>0</v>
      </c>
      <c r="H1715" s="78">
        <f t="shared" si="26"/>
        <v>0</v>
      </c>
    </row>
    <row r="1716" spans="1:8" hidden="1" x14ac:dyDescent="0.35">
      <c r="A1716" s="57" t="s">
        <v>2470</v>
      </c>
      <c r="B1716" s="57" t="s">
        <v>2650</v>
      </c>
      <c r="C1716" s="57" t="s">
        <v>2428</v>
      </c>
      <c r="D1716" s="68">
        <v>8000.4421430322082</v>
      </c>
      <c r="E1716" s="57" t="s">
        <v>2429</v>
      </c>
      <c r="F1716" s="62" t="str">
        <f>INDEX('Crosswalk Particulates'!$B:$B,MATCH('2017 EPA Data'!A1716,'Crosswalk Particulates'!$A:$A,0))</f>
        <v>process-waste-industry</v>
      </c>
      <c r="G1716" s="66">
        <f>INDEX('Crosswalk Particulates'!$E:$E,MATCH('2017 EPA Data'!$B1716,'Crosswalk Particulates'!$D:$D,0))</f>
        <v>0</v>
      </c>
      <c r="H1716" s="78">
        <f t="shared" si="26"/>
        <v>0</v>
      </c>
    </row>
    <row r="1717" spans="1:8" hidden="1" x14ac:dyDescent="0.35">
      <c r="A1717" s="57" t="s">
        <v>2530</v>
      </c>
      <c r="B1717" s="57" t="s">
        <v>2523</v>
      </c>
      <c r="C1717" s="57" t="s">
        <v>2428</v>
      </c>
      <c r="D1717" s="68">
        <v>7947.7526099999995</v>
      </c>
      <c r="E1717" s="57" t="s">
        <v>2429</v>
      </c>
      <c r="F1717" s="62" t="str">
        <f>INDEX('Crosswalk Particulates'!$B:$B,MATCH('2017 EPA Data'!A1717,'Crosswalk Particulates'!$A:$A,0))</f>
        <v>process-iron and steel-industry</v>
      </c>
      <c r="G1717" s="66">
        <f>INDEX('Crosswalk Particulates'!$E:$E,MATCH('2017 EPA Data'!$B1717,'Crosswalk Particulates'!$D:$D,0))</f>
        <v>0</v>
      </c>
      <c r="H1717" s="78">
        <f t="shared" si="26"/>
        <v>0</v>
      </c>
    </row>
    <row r="1718" spans="1:8" hidden="1" x14ac:dyDescent="0.35">
      <c r="A1718" s="57" t="s">
        <v>2489</v>
      </c>
      <c r="B1718" s="57" t="s">
        <v>2657</v>
      </c>
      <c r="C1718" s="57" t="s">
        <v>2428</v>
      </c>
      <c r="D1718" s="68">
        <v>7945.4627200000004</v>
      </c>
      <c r="E1718" s="57" t="s">
        <v>2429</v>
      </c>
      <c r="F1718" s="62" t="str">
        <f>INDEX('Crosswalk Particulates'!$B:$B,MATCH('2017 EPA Data'!A1718,'Crosswalk Particulates'!$A:$A,0))</f>
        <v>process-chemicals-industry</v>
      </c>
      <c r="G1718" s="66">
        <f>INDEX('Crosswalk Particulates'!$E:$E,MATCH('2017 EPA Data'!$B1718,'Crosswalk Particulates'!$D:$D,0))</f>
        <v>0</v>
      </c>
      <c r="H1718" s="78">
        <f t="shared" si="26"/>
        <v>0</v>
      </c>
    </row>
    <row r="1719" spans="1:8" hidden="1" x14ac:dyDescent="0.35">
      <c r="A1719" s="57" t="s">
        <v>2476</v>
      </c>
      <c r="B1719" s="57" t="s">
        <v>2577</v>
      </c>
      <c r="C1719" s="57" t="s">
        <v>2428</v>
      </c>
      <c r="D1719" s="68">
        <v>7908.1717900000003</v>
      </c>
      <c r="E1719" s="57" t="s">
        <v>2429</v>
      </c>
      <c r="F1719" s="62" t="str">
        <f>INDEX('Crosswalk Particulates'!$B:$B,MATCH('2017 EPA Data'!A1719,'Crosswalk Particulates'!$A:$A,0))</f>
        <v>Electricity Sector</v>
      </c>
      <c r="G1719" s="66">
        <f>INDEX('Crosswalk Particulates'!$E:$E,MATCH('2017 EPA Data'!$B1719,'Crosswalk Particulates'!$D:$D,0))</f>
        <v>0</v>
      </c>
      <c r="H1719" s="78">
        <f t="shared" si="26"/>
        <v>0</v>
      </c>
    </row>
    <row r="1720" spans="1:8" hidden="1" x14ac:dyDescent="0.35">
      <c r="A1720" s="57" t="s">
        <v>2462</v>
      </c>
      <c r="B1720" s="57" t="s">
        <v>2605</v>
      </c>
      <c r="C1720" s="57" t="s">
        <v>2428</v>
      </c>
      <c r="D1720" s="68">
        <v>7903.7434495499338</v>
      </c>
      <c r="E1720" s="57" t="s">
        <v>2429</v>
      </c>
      <c r="F1720" s="62" t="str">
        <f>INDEX('Crosswalk Particulates'!$B:$B,MATCH('2017 EPA Data'!A1720,'Crosswalk Particulates'!$A:$A,0))</f>
        <v>industry-fuel-natural gas</v>
      </c>
      <c r="G1720" s="66">
        <f>INDEX('Crosswalk Particulates'!$E:$E,MATCH('2017 EPA Data'!$B1720,'Crosswalk Particulates'!$D:$D,0))</f>
        <v>0</v>
      </c>
      <c r="H1720" s="78">
        <f t="shared" si="26"/>
        <v>0</v>
      </c>
    </row>
    <row r="1721" spans="1:8" hidden="1" x14ac:dyDescent="0.35">
      <c r="A1721" s="57" t="s">
        <v>2458</v>
      </c>
      <c r="B1721" s="57" t="s">
        <v>2629</v>
      </c>
      <c r="C1721" s="57" t="s">
        <v>2428</v>
      </c>
      <c r="D1721" s="68">
        <v>7899.30431924</v>
      </c>
      <c r="E1721" s="57" t="s">
        <v>2429</v>
      </c>
      <c r="F1721" s="62" t="str">
        <f>INDEX('Crosswalk Particulates'!$B:$B,MATCH('2017 EPA Data'!A1721,'Crosswalk Particulates'!$A:$A,0))</f>
        <v>process-other-industry</v>
      </c>
      <c r="G1721" s="66">
        <f>INDEX('Crosswalk Particulates'!$E:$E,MATCH('2017 EPA Data'!$B1721,'Crosswalk Particulates'!$D:$D,0))</f>
        <v>0</v>
      </c>
      <c r="H1721" s="78">
        <f t="shared" si="26"/>
        <v>0</v>
      </c>
    </row>
    <row r="1722" spans="1:8" hidden="1" x14ac:dyDescent="0.35">
      <c r="A1722" s="57" t="s">
        <v>2543</v>
      </c>
      <c r="B1722" s="57" t="s">
        <v>2625</v>
      </c>
      <c r="C1722" s="57" t="s">
        <v>2428</v>
      </c>
      <c r="D1722" s="68">
        <v>7897.32</v>
      </c>
      <c r="E1722" s="57" t="s">
        <v>2429</v>
      </c>
      <c r="F1722" s="62" t="str">
        <f>INDEX('Crosswalk Particulates'!$B:$B,MATCH('2017 EPA Data'!A1722,'Crosswalk Particulates'!$A:$A,0))</f>
        <v>industry-fuel-other</v>
      </c>
      <c r="G1722" s="66">
        <f>INDEX('Crosswalk Particulates'!$E:$E,MATCH('2017 EPA Data'!$B1722,'Crosswalk Particulates'!$D:$D,0))</f>
        <v>0</v>
      </c>
      <c r="H1722" s="78">
        <f t="shared" si="26"/>
        <v>0</v>
      </c>
    </row>
    <row r="1723" spans="1:8" hidden="1" x14ac:dyDescent="0.35">
      <c r="A1723" s="57" t="s">
        <v>2543</v>
      </c>
      <c r="B1723" s="57" t="s">
        <v>2666</v>
      </c>
      <c r="C1723" s="57" t="s">
        <v>2428</v>
      </c>
      <c r="D1723" s="68">
        <v>7897.32</v>
      </c>
      <c r="E1723" s="57" t="s">
        <v>2429</v>
      </c>
      <c r="F1723" s="62" t="str">
        <f>INDEX('Crosswalk Particulates'!$B:$B,MATCH('2017 EPA Data'!A1723,'Crosswalk Particulates'!$A:$A,0))</f>
        <v>industry-fuel-other</v>
      </c>
      <c r="G1723" s="66">
        <f>INDEX('Crosswalk Particulates'!$E:$E,MATCH('2017 EPA Data'!$B1723,'Crosswalk Particulates'!$D:$D,0))</f>
        <v>0</v>
      </c>
      <c r="H1723" s="78">
        <f t="shared" si="26"/>
        <v>0</v>
      </c>
    </row>
    <row r="1724" spans="1:8" hidden="1" x14ac:dyDescent="0.35">
      <c r="A1724" s="57" t="s">
        <v>2530</v>
      </c>
      <c r="B1724" s="57" t="s">
        <v>2631</v>
      </c>
      <c r="C1724" s="57" t="s">
        <v>2428</v>
      </c>
      <c r="D1724" s="68">
        <v>7894.2520849619996</v>
      </c>
      <c r="E1724" s="57" t="s">
        <v>2429</v>
      </c>
      <c r="F1724" s="62" t="str">
        <f>INDEX('Crosswalk Particulates'!$B:$B,MATCH('2017 EPA Data'!A1724,'Crosswalk Particulates'!$A:$A,0))</f>
        <v>process-iron and steel-industry</v>
      </c>
      <c r="G1724" s="66">
        <f>INDEX('Crosswalk Particulates'!$E:$E,MATCH('2017 EPA Data'!$B1724,'Crosswalk Particulates'!$D:$D,0))</f>
        <v>0</v>
      </c>
      <c r="H1724" s="78">
        <f t="shared" si="26"/>
        <v>0</v>
      </c>
    </row>
    <row r="1725" spans="1:8" hidden="1" x14ac:dyDescent="0.35">
      <c r="A1725" s="57" t="s">
        <v>2543</v>
      </c>
      <c r="B1725" s="57" t="s">
        <v>2617</v>
      </c>
      <c r="C1725" s="57" t="s">
        <v>2428</v>
      </c>
      <c r="D1725" s="68">
        <v>7882.0721343366367</v>
      </c>
      <c r="E1725" s="57" t="s">
        <v>2429</v>
      </c>
      <c r="F1725" s="62" t="str">
        <f>INDEX('Crosswalk Particulates'!$B:$B,MATCH('2017 EPA Data'!A1725,'Crosswalk Particulates'!$A:$A,0))</f>
        <v>industry-fuel-other</v>
      </c>
      <c r="G1725" s="66">
        <f>INDEX('Crosswalk Particulates'!$E:$E,MATCH('2017 EPA Data'!$B1725,'Crosswalk Particulates'!$D:$D,0))</f>
        <v>0</v>
      </c>
      <c r="H1725" s="78">
        <f t="shared" si="26"/>
        <v>0</v>
      </c>
    </row>
    <row r="1726" spans="1:8" hidden="1" x14ac:dyDescent="0.35">
      <c r="A1726" s="57" t="s">
        <v>2507</v>
      </c>
      <c r="B1726" s="57" t="s">
        <v>2469</v>
      </c>
      <c r="C1726" s="57" t="s">
        <v>2428</v>
      </c>
      <c r="D1726" s="68">
        <v>7752.5519925500003</v>
      </c>
      <c r="E1726" s="57" t="s">
        <v>2429</v>
      </c>
      <c r="F1726" s="62" t="str">
        <f>INDEX('Crosswalk Particulates'!$B:$B,MATCH('2017 EPA Data'!A1726,'Crosswalk Particulates'!$A:$A,0))</f>
        <v>industry-fuel-coal</v>
      </c>
      <c r="G1726" s="66">
        <f>INDEX('Crosswalk Particulates'!$E:$E,MATCH('2017 EPA Data'!$B1726,'Crosswalk Particulates'!$D:$D,0))</f>
        <v>0</v>
      </c>
      <c r="H1726" s="78">
        <f t="shared" si="26"/>
        <v>0</v>
      </c>
    </row>
    <row r="1727" spans="1:8" hidden="1" x14ac:dyDescent="0.35">
      <c r="A1727" s="57" t="s">
        <v>2474</v>
      </c>
      <c r="B1727" s="57" t="s">
        <v>2487</v>
      </c>
      <c r="C1727" s="57" t="s">
        <v>2428</v>
      </c>
      <c r="D1727" s="68">
        <v>7741.9512501924</v>
      </c>
      <c r="E1727" s="57" t="s">
        <v>2429</v>
      </c>
      <c r="F1727" s="62" t="str">
        <f>INDEX('Crosswalk Particulates'!$B:$B,MATCH('2017 EPA Data'!A1727,'Crosswalk Particulates'!$A:$A,0))</f>
        <v>Other-EPA</v>
      </c>
      <c r="G1727" s="66">
        <f>INDEX('Crosswalk Particulates'!$E:$E,MATCH('2017 EPA Data'!$B1727,'Crosswalk Particulates'!$D:$D,0))</f>
        <v>0</v>
      </c>
      <c r="H1727" s="78">
        <f t="shared" si="26"/>
        <v>0</v>
      </c>
    </row>
    <row r="1728" spans="1:8" hidden="1" x14ac:dyDescent="0.35">
      <c r="A1728" s="57" t="s">
        <v>2560</v>
      </c>
      <c r="B1728" s="57" t="s">
        <v>2471</v>
      </c>
      <c r="C1728" s="57" t="s">
        <v>2468</v>
      </c>
      <c r="D1728" s="68">
        <v>7732.75072729763</v>
      </c>
      <c r="E1728" s="57" t="s">
        <v>2433</v>
      </c>
      <c r="F1728" s="62" t="str">
        <f>INDEX('Crosswalk Particulates'!$B:$B,MATCH('2017 EPA Data'!A1728,'Crosswalk Particulates'!$A:$A,0))</f>
        <v>Electricity Sector</v>
      </c>
      <c r="G1728" s="66" t="str">
        <f>INDEX('Crosswalk Particulates'!$E:$E,MATCH('2017 EPA Data'!$B1728,'Crosswalk Particulates'!$D:$D,0))</f>
        <v>CO</v>
      </c>
      <c r="H1728" s="78">
        <f t="shared" si="26"/>
        <v>7015041800.6709824</v>
      </c>
    </row>
    <row r="1729" spans="1:8" hidden="1" x14ac:dyDescent="0.35">
      <c r="A1729" s="57" t="s">
        <v>2511</v>
      </c>
      <c r="B1729" s="57" t="s">
        <v>2664</v>
      </c>
      <c r="D1729" s="68">
        <v>7726.9102135162275</v>
      </c>
      <c r="E1729" s="57" t="s">
        <v>2433</v>
      </c>
      <c r="F1729" s="62" t="str">
        <f>INDEX('Crosswalk Particulates'!$B:$B,MATCH('2017 EPA Data'!A1729,'Crosswalk Particulates'!$A:$A,0))</f>
        <v>industry-fuel-biomass</v>
      </c>
      <c r="G1729" s="66">
        <f>INDEX('Crosswalk Particulates'!$E:$E,MATCH('2017 EPA Data'!$B1729,'Crosswalk Particulates'!$D:$D,0))</f>
        <v>0</v>
      </c>
      <c r="H1729" s="78">
        <f t="shared" si="26"/>
        <v>7009743369.3935719</v>
      </c>
    </row>
    <row r="1730" spans="1:8" hidden="1" x14ac:dyDescent="0.35">
      <c r="A1730" s="57" t="s">
        <v>2503</v>
      </c>
      <c r="B1730" s="57" t="s">
        <v>2522</v>
      </c>
      <c r="C1730" s="57" t="s">
        <v>2428</v>
      </c>
      <c r="D1730" s="68">
        <v>7719.2661369999996</v>
      </c>
      <c r="E1730" s="57" t="s">
        <v>2429</v>
      </c>
      <c r="F1730" s="62" t="str">
        <f>INDEX('Crosswalk Particulates'!$B:$B,MATCH('2017 EPA Data'!A1730,'Crosswalk Particulates'!$A:$A,0))</f>
        <v>process-ngps-industry</v>
      </c>
      <c r="G1730" s="66">
        <f>INDEX('Crosswalk Particulates'!$E:$E,MATCH('2017 EPA Data'!$B1730,'Crosswalk Particulates'!$D:$D,0))</f>
        <v>0</v>
      </c>
      <c r="H1730" s="78">
        <f t="shared" si="26"/>
        <v>0</v>
      </c>
    </row>
    <row r="1731" spans="1:8" hidden="1" x14ac:dyDescent="0.35">
      <c r="A1731" s="57" t="s">
        <v>2495</v>
      </c>
      <c r="B1731" s="57" t="s">
        <v>2427</v>
      </c>
      <c r="C1731" s="57" t="s">
        <v>2428</v>
      </c>
      <c r="D1731" s="68">
        <v>7690.6</v>
      </c>
      <c r="E1731" s="57" t="s">
        <v>2429</v>
      </c>
      <c r="F1731" s="62" t="str">
        <f>INDEX('Crosswalk Particulates'!$B:$B,MATCH('2017 EPA Data'!A1731,'Crosswalk Particulates'!$A:$A,0))</f>
        <v>Electricity Sector</v>
      </c>
      <c r="G1731" s="66">
        <f>INDEX('Crosswalk Particulates'!$E:$E,MATCH('2017 EPA Data'!$B1731,'Crosswalk Particulates'!$D:$D,0))</f>
        <v>0</v>
      </c>
      <c r="H1731" s="78">
        <f t="shared" si="26"/>
        <v>0</v>
      </c>
    </row>
    <row r="1732" spans="1:8" hidden="1" x14ac:dyDescent="0.35">
      <c r="A1732" s="57" t="s">
        <v>2497</v>
      </c>
      <c r="B1732" s="57" t="s">
        <v>2659</v>
      </c>
      <c r="C1732" s="57" t="s">
        <v>2428</v>
      </c>
      <c r="D1732" s="68">
        <v>7660</v>
      </c>
      <c r="E1732" s="57" t="s">
        <v>2429</v>
      </c>
      <c r="F1732" s="62" t="str">
        <f>INDEX('Crosswalk Particulates'!$B:$B,MATCH('2017 EPA Data'!A1732,'Crosswalk Particulates'!$A:$A,0))</f>
        <v>process-other-industry</v>
      </c>
      <c r="G1732" s="66">
        <f>INDEX('Crosswalk Particulates'!$E:$E,MATCH('2017 EPA Data'!$B1732,'Crosswalk Particulates'!$D:$D,0))</f>
        <v>0</v>
      </c>
      <c r="H1732" s="78">
        <f t="shared" ref="H1732:H1795" si="27">IF(E1732="TON",D1732/metricton_to_shortton,0)*10^6</f>
        <v>0</v>
      </c>
    </row>
    <row r="1733" spans="1:8" hidden="1" x14ac:dyDescent="0.35">
      <c r="A1733" s="57" t="s">
        <v>2512</v>
      </c>
      <c r="B1733" s="57" t="s">
        <v>2444</v>
      </c>
      <c r="C1733" s="57" t="s">
        <v>2428</v>
      </c>
      <c r="D1733" s="68">
        <v>7641.4172687972914</v>
      </c>
      <c r="E1733" s="57" t="s">
        <v>2429</v>
      </c>
      <c r="F1733" s="62" t="str">
        <f>INDEX('Crosswalk Particulates'!$B:$B,MATCH('2017 EPA Data'!A1733,'Crosswalk Particulates'!$A:$A,0))</f>
        <v>Commercial Buildings Sector</v>
      </c>
      <c r="G1733" s="66">
        <f>INDEX('Crosswalk Particulates'!$E:$E,MATCH('2017 EPA Data'!$B1733,'Crosswalk Particulates'!$D:$D,0))</f>
        <v>0</v>
      </c>
      <c r="H1733" s="78">
        <f t="shared" si="27"/>
        <v>0</v>
      </c>
    </row>
    <row r="1734" spans="1:8" hidden="1" x14ac:dyDescent="0.35">
      <c r="A1734" s="57" t="s">
        <v>2449</v>
      </c>
      <c r="B1734" s="57" t="s">
        <v>2533</v>
      </c>
      <c r="C1734" s="57" t="s">
        <v>2534</v>
      </c>
      <c r="D1734" s="68">
        <v>7600.183176736</v>
      </c>
      <c r="E1734" s="57" t="s">
        <v>2429</v>
      </c>
      <c r="F1734" s="62" t="str">
        <f>INDEX('Crosswalk Particulates'!$B:$B,MATCH('2017 EPA Data'!A1734,'Crosswalk Particulates'!$A:$A,0))</f>
        <v>process-other-industry</v>
      </c>
      <c r="G1734" s="66">
        <f>INDEX('Crosswalk Particulates'!$E:$E,MATCH('2017 EPA Data'!$B1734,'Crosswalk Particulates'!$D:$D,0))</f>
        <v>0</v>
      </c>
      <c r="H1734" s="78">
        <f t="shared" si="27"/>
        <v>0</v>
      </c>
    </row>
    <row r="1735" spans="1:8" hidden="1" x14ac:dyDescent="0.35">
      <c r="A1735" s="57" t="s">
        <v>2503</v>
      </c>
      <c r="B1735" s="57" t="s">
        <v>2533</v>
      </c>
      <c r="C1735" s="57" t="s">
        <v>2534</v>
      </c>
      <c r="D1735" s="68">
        <v>7586.7606459886774</v>
      </c>
      <c r="E1735" s="57" t="s">
        <v>2429</v>
      </c>
      <c r="F1735" s="62" t="str">
        <f>INDEX('Crosswalk Particulates'!$B:$B,MATCH('2017 EPA Data'!A1735,'Crosswalk Particulates'!$A:$A,0))</f>
        <v>process-ngps-industry</v>
      </c>
      <c r="G1735" s="66">
        <f>INDEX('Crosswalk Particulates'!$E:$E,MATCH('2017 EPA Data'!$B1735,'Crosswalk Particulates'!$D:$D,0))</f>
        <v>0</v>
      </c>
      <c r="H1735" s="78">
        <f t="shared" si="27"/>
        <v>0</v>
      </c>
    </row>
    <row r="1736" spans="1:8" hidden="1" x14ac:dyDescent="0.35">
      <c r="A1736" s="57" t="s">
        <v>2476</v>
      </c>
      <c r="B1736" s="57" t="s">
        <v>2484</v>
      </c>
      <c r="C1736" s="57" t="s">
        <v>2428</v>
      </c>
      <c r="D1736" s="68">
        <v>7572.0789196200003</v>
      </c>
      <c r="E1736" s="57" t="s">
        <v>2429</v>
      </c>
      <c r="F1736" s="62" t="str">
        <f>INDEX('Crosswalk Particulates'!$B:$B,MATCH('2017 EPA Data'!A1736,'Crosswalk Particulates'!$A:$A,0))</f>
        <v>Electricity Sector</v>
      </c>
      <c r="G1736" s="66">
        <f>INDEX('Crosswalk Particulates'!$E:$E,MATCH('2017 EPA Data'!$B1736,'Crosswalk Particulates'!$D:$D,0))</f>
        <v>0</v>
      </c>
      <c r="H1736" s="78">
        <f t="shared" si="27"/>
        <v>0</v>
      </c>
    </row>
    <row r="1737" spans="1:8" hidden="1" x14ac:dyDescent="0.35">
      <c r="A1737" s="57" t="s">
        <v>2576</v>
      </c>
      <c r="B1737" s="57" t="s">
        <v>2459</v>
      </c>
      <c r="C1737" s="57" t="s">
        <v>2428</v>
      </c>
      <c r="D1737" s="68">
        <v>7553.3997789920013</v>
      </c>
      <c r="E1737" s="57" t="s">
        <v>2429</v>
      </c>
      <c r="F1737" s="62" t="str">
        <f>INDEX('Crosswalk Particulates'!$B:$B,MATCH('2017 EPA Data'!A1737,'Crosswalk Particulates'!$A:$A,0))</f>
        <v>Commercial Buildings Sector</v>
      </c>
      <c r="G1737" s="66">
        <f>INDEX('Crosswalk Particulates'!$E:$E,MATCH('2017 EPA Data'!$B1737,'Crosswalk Particulates'!$D:$D,0))</f>
        <v>0</v>
      </c>
      <c r="H1737" s="78">
        <f t="shared" si="27"/>
        <v>0</v>
      </c>
    </row>
    <row r="1738" spans="1:8" hidden="1" x14ac:dyDescent="0.35">
      <c r="A1738" s="57" t="s">
        <v>2430</v>
      </c>
      <c r="B1738" s="57" t="s">
        <v>2592</v>
      </c>
      <c r="C1738" s="57" t="s">
        <v>2428</v>
      </c>
      <c r="D1738" s="68">
        <v>7504.4155199999996</v>
      </c>
      <c r="E1738" s="57" t="s">
        <v>2429</v>
      </c>
      <c r="F1738" s="62" t="str">
        <f>INDEX('Crosswalk Particulates'!$B:$B,MATCH('2017 EPA Data'!A1738,'Crosswalk Particulates'!$A:$A,0))</f>
        <v>process-other-industry</v>
      </c>
      <c r="G1738" s="66">
        <f>INDEX('Crosswalk Particulates'!$E:$E,MATCH('2017 EPA Data'!$B1738,'Crosswalk Particulates'!$D:$D,0))</f>
        <v>0</v>
      </c>
      <c r="H1738" s="78">
        <f t="shared" si="27"/>
        <v>0</v>
      </c>
    </row>
    <row r="1739" spans="1:8" hidden="1" x14ac:dyDescent="0.35">
      <c r="A1739" s="57" t="s">
        <v>2496</v>
      </c>
      <c r="B1739" s="57" t="s">
        <v>2578</v>
      </c>
      <c r="C1739" s="57" t="s">
        <v>2428</v>
      </c>
      <c r="D1739" s="68">
        <v>7499.2746603086216</v>
      </c>
      <c r="E1739" s="57" t="s">
        <v>2429</v>
      </c>
      <c r="F1739" s="62" t="str">
        <f>INDEX('Crosswalk Particulates'!$B:$B,MATCH('2017 EPA Data'!A1739,'Crosswalk Particulates'!$A:$A,0))</f>
        <v>process-other-industry</v>
      </c>
      <c r="G1739" s="66">
        <f>INDEX('Crosswalk Particulates'!$E:$E,MATCH('2017 EPA Data'!$B1739,'Crosswalk Particulates'!$D:$D,0))</f>
        <v>0</v>
      </c>
      <c r="H1739" s="78">
        <f t="shared" si="27"/>
        <v>0</v>
      </c>
    </row>
    <row r="1740" spans="1:8" hidden="1" x14ac:dyDescent="0.35">
      <c r="A1740" s="57" t="s">
        <v>2496</v>
      </c>
      <c r="B1740" s="57" t="s">
        <v>2552</v>
      </c>
      <c r="C1740" s="57" t="s">
        <v>2428</v>
      </c>
      <c r="D1740" s="68">
        <v>7499.2746603086216</v>
      </c>
      <c r="E1740" s="57" t="s">
        <v>2429</v>
      </c>
      <c r="F1740" s="62" t="str">
        <f>INDEX('Crosswalk Particulates'!$B:$B,MATCH('2017 EPA Data'!A1740,'Crosswalk Particulates'!$A:$A,0))</f>
        <v>process-other-industry</v>
      </c>
      <c r="G1740" s="66">
        <f>INDEX('Crosswalk Particulates'!$E:$E,MATCH('2017 EPA Data'!$B1740,'Crosswalk Particulates'!$D:$D,0))</f>
        <v>0</v>
      </c>
      <c r="H1740" s="78">
        <f t="shared" si="27"/>
        <v>0</v>
      </c>
    </row>
    <row r="1741" spans="1:8" hidden="1" x14ac:dyDescent="0.35">
      <c r="A1741" s="57" t="s">
        <v>2543</v>
      </c>
      <c r="B1741" s="57" t="s">
        <v>2601</v>
      </c>
      <c r="C1741" s="57" t="s">
        <v>2428</v>
      </c>
      <c r="D1741" s="68">
        <v>7476.646195325</v>
      </c>
      <c r="E1741" s="57" t="s">
        <v>2429</v>
      </c>
      <c r="F1741" s="62" t="str">
        <f>INDEX('Crosswalk Particulates'!$B:$B,MATCH('2017 EPA Data'!A1741,'Crosswalk Particulates'!$A:$A,0))</f>
        <v>industry-fuel-other</v>
      </c>
      <c r="G1741" s="66">
        <f>INDEX('Crosswalk Particulates'!$E:$E,MATCH('2017 EPA Data'!$B1741,'Crosswalk Particulates'!$D:$D,0))</f>
        <v>0</v>
      </c>
      <c r="H1741" s="78">
        <f t="shared" si="27"/>
        <v>0</v>
      </c>
    </row>
    <row r="1742" spans="1:8" hidden="1" x14ac:dyDescent="0.35">
      <c r="A1742" s="57" t="s">
        <v>2462</v>
      </c>
      <c r="B1742" s="57" t="s">
        <v>2524</v>
      </c>
      <c r="C1742" s="57" t="s">
        <v>2428</v>
      </c>
      <c r="D1742" s="68">
        <v>7476.2133169999997</v>
      </c>
      <c r="E1742" s="57" t="s">
        <v>2429</v>
      </c>
      <c r="F1742" s="62" t="str">
        <f>INDEX('Crosswalk Particulates'!$B:$B,MATCH('2017 EPA Data'!A1742,'Crosswalk Particulates'!$A:$A,0))</f>
        <v>industry-fuel-natural gas</v>
      </c>
      <c r="G1742" s="66">
        <f>INDEX('Crosswalk Particulates'!$E:$E,MATCH('2017 EPA Data'!$B1742,'Crosswalk Particulates'!$D:$D,0))</f>
        <v>0</v>
      </c>
      <c r="H1742" s="78">
        <f t="shared" si="27"/>
        <v>0</v>
      </c>
    </row>
    <row r="1743" spans="1:8" hidden="1" x14ac:dyDescent="0.35">
      <c r="A1743" s="57" t="s">
        <v>2489</v>
      </c>
      <c r="B1743" s="57" t="s">
        <v>2656</v>
      </c>
      <c r="C1743" s="57" t="s">
        <v>2428</v>
      </c>
      <c r="D1743" s="68">
        <v>7474.3899759200003</v>
      </c>
      <c r="E1743" s="57" t="s">
        <v>2429</v>
      </c>
      <c r="F1743" s="62" t="str">
        <f>INDEX('Crosswalk Particulates'!$B:$B,MATCH('2017 EPA Data'!A1743,'Crosswalk Particulates'!$A:$A,0))</f>
        <v>process-chemicals-industry</v>
      </c>
      <c r="G1743" s="66">
        <f>INDEX('Crosswalk Particulates'!$E:$E,MATCH('2017 EPA Data'!$B1743,'Crosswalk Particulates'!$D:$D,0))</f>
        <v>0</v>
      </c>
      <c r="H1743" s="78">
        <f t="shared" si="27"/>
        <v>0</v>
      </c>
    </row>
    <row r="1744" spans="1:8" hidden="1" x14ac:dyDescent="0.35">
      <c r="A1744" s="57" t="s">
        <v>2507</v>
      </c>
      <c r="B1744" s="57" t="s">
        <v>2626</v>
      </c>
      <c r="C1744" s="57" t="s">
        <v>2428</v>
      </c>
      <c r="D1744" s="68">
        <v>7459.9213675999999</v>
      </c>
      <c r="E1744" s="57" t="s">
        <v>2429</v>
      </c>
      <c r="F1744" s="62" t="str">
        <f>INDEX('Crosswalk Particulates'!$B:$B,MATCH('2017 EPA Data'!A1744,'Crosswalk Particulates'!$A:$A,0))</f>
        <v>industry-fuel-coal</v>
      </c>
      <c r="G1744" s="66">
        <f>INDEX('Crosswalk Particulates'!$E:$E,MATCH('2017 EPA Data'!$B1744,'Crosswalk Particulates'!$D:$D,0))</f>
        <v>0</v>
      </c>
      <c r="H1744" s="78">
        <f t="shared" si="27"/>
        <v>0</v>
      </c>
    </row>
    <row r="1745" spans="1:8" hidden="1" x14ac:dyDescent="0.35">
      <c r="A1745" s="57" t="s">
        <v>2438</v>
      </c>
      <c r="B1745" s="57" t="s">
        <v>2516</v>
      </c>
      <c r="C1745" s="57" t="s">
        <v>2468</v>
      </c>
      <c r="D1745" s="68">
        <v>7438.149756645621</v>
      </c>
      <c r="E1745" s="57" t="s">
        <v>2433</v>
      </c>
      <c r="F1745" s="62" t="str">
        <f>INDEX('Crosswalk Particulates'!$B:$B,MATCH('2017 EPA Data'!A1745,'Crosswalk Particulates'!$A:$A,0))</f>
        <v>Transportation Sector</v>
      </c>
      <c r="G1745" s="66">
        <f>INDEX('Crosswalk Particulates'!$E:$E,MATCH('2017 EPA Data'!$B1745,'Crosswalk Particulates'!$D:$D,0))</f>
        <v>0</v>
      </c>
      <c r="H1745" s="78">
        <f t="shared" si="27"/>
        <v>6747783977.8697662</v>
      </c>
    </row>
    <row r="1746" spans="1:8" hidden="1" x14ac:dyDescent="0.35">
      <c r="A1746" s="57" t="s">
        <v>2462</v>
      </c>
      <c r="B1746" s="57" t="s">
        <v>2563</v>
      </c>
      <c r="C1746" s="57" t="s">
        <v>2428</v>
      </c>
      <c r="D1746" s="68">
        <v>7405.8662497347113</v>
      </c>
      <c r="E1746" s="57" t="s">
        <v>2429</v>
      </c>
      <c r="F1746" s="62" t="str">
        <f>INDEX('Crosswalk Particulates'!$B:$B,MATCH('2017 EPA Data'!A1746,'Crosswalk Particulates'!$A:$A,0))</f>
        <v>industry-fuel-natural gas</v>
      </c>
      <c r="G1746" s="66">
        <f>INDEX('Crosswalk Particulates'!$E:$E,MATCH('2017 EPA Data'!$B1746,'Crosswalk Particulates'!$D:$D,0))</f>
        <v>0</v>
      </c>
      <c r="H1746" s="78">
        <f t="shared" si="27"/>
        <v>0</v>
      </c>
    </row>
    <row r="1747" spans="1:8" hidden="1" x14ac:dyDescent="0.35">
      <c r="A1747" s="57" t="s">
        <v>2492</v>
      </c>
      <c r="B1747" s="57" t="s">
        <v>2487</v>
      </c>
      <c r="C1747" s="57" t="s">
        <v>2428</v>
      </c>
      <c r="D1747" s="68">
        <v>7379.5492900785212</v>
      </c>
      <c r="E1747" s="57" t="s">
        <v>2429</v>
      </c>
      <c r="F1747" s="62" t="str">
        <f>INDEX('Crosswalk Particulates'!$B:$B,MATCH('2017 EPA Data'!A1747,'Crosswalk Particulates'!$A:$A,0))</f>
        <v>Electricity Sector</v>
      </c>
      <c r="G1747" s="66">
        <f>INDEX('Crosswalk Particulates'!$E:$E,MATCH('2017 EPA Data'!$B1747,'Crosswalk Particulates'!$D:$D,0))</f>
        <v>0</v>
      </c>
      <c r="H1747" s="78">
        <f t="shared" si="27"/>
        <v>0</v>
      </c>
    </row>
    <row r="1748" spans="1:8" hidden="1" x14ac:dyDescent="0.35">
      <c r="A1748" s="57" t="s">
        <v>2462</v>
      </c>
      <c r="B1748" s="57" t="s">
        <v>2472</v>
      </c>
      <c r="C1748" s="57" t="s">
        <v>2428</v>
      </c>
      <c r="D1748" s="68">
        <v>7367.0039498599999</v>
      </c>
      <c r="E1748" s="57" t="s">
        <v>2429</v>
      </c>
      <c r="F1748" s="62" t="str">
        <f>INDEX('Crosswalk Particulates'!$B:$B,MATCH('2017 EPA Data'!A1748,'Crosswalk Particulates'!$A:$A,0))</f>
        <v>industry-fuel-natural gas</v>
      </c>
      <c r="G1748" s="66">
        <f>INDEX('Crosswalk Particulates'!$E:$E,MATCH('2017 EPA Data'!$B1748,'Crosswalk Particulates'!$D:$D,0))</f>
        <v>0</v>
      </c>
      <c r="H1748" s="78">
        <f t="shared" si="27"/>
        <v>0</v>
      </c>
    </row>
    <row r="1749" spans="1:8" hidden="1" x14ac:dyDescent="0.35">
      <c r="A1749" s="57" t="s">
        <v>2458</v>
      </c>
      <c r="B1749" s="57" t="s">
        <v>2494</v>
      </c>
      <c r="D1749" s="68">
        <v>7361.7503999999999</v>
      </c>
      <c r="E1749" s="57" t="s">
        <v>2429</v>
      </c>
      <c r="F1749" s="62" t="str">
        <f>INDEX('Crosswalk Particulates'!$B:$B,MATCH('2017 EPA Data'!A1749,'Crosswalk Particulates'!$A:$A,0))</f>
        <v>process-other-industry</v>
      </c>
      <c r="G1749" s="66">
        <f>INDEX('Crosswalk Particulates'!$E:$E,MATCH('2017 EPA Data'!$B1749,'Crosswalk Particulates'!$D:$D,0))</f>
        <v>0</v>
      </c>
      <c r="H1749" s="78">
        <f t="shared" si="27"/>
        <v>0</v>
      </c>
    </row>
    <row r="1750" spans="1:8" hidden="1" x14ac:dyDescent="0.35">
      <c r="A1750" s="57" t="s">
        <v>2558</v>
      </c>
      <c r="B1750" s="57" t="s">
        <v>2427</v>
      </c>
      <c r="C1750" s="57" t="s">
        <v>2428</v>
      </c>
      <c r="D1750" s="68">
        <v>7361.37</v>
      </c>
      <c r="E1750" s="57" t="s">
        <v>2429</v>
      </c>
      <c r="F1750" s="62" t="str">
        <f>INDEX('Crosswalk Particulates'!$B:$B,MATCH('2017 EPA Data'!A1750,'Crosswalk Particulates'!$A:$A,0))</f>
        <v>process-mining-industry</v>
      </c>
      <c r="G1750" s="66">
        <f>INDEX('Crosswalk Particulates'!$E:$E,MATCH('2017 EPA Data'!$B1750,'Crosswalk Particulates'!$D:$D,0))</f>
        <v>0</v>
      </c>
      <c r="H1750" s="78">
        <f t="shared" si="27"/>
        <v>0</v>
      </c>
    </row>
    <row r="1751" spans="1:8" hidden="1" x14ac:dyDescent="0.35">
      <c r="A1751" s="57" t="s">
        <v>2458</v>
      </c>
      <c r="B1751" s="57" t="s">
        <v>2669</v>
      </c>
      <c r="C1751" s="57" t="s">
        <v>2428</v>
      </c>
      <c r="D1751" s="68">
        <v>7356.3322952799999</v>
      </c>
      <c r="E1751" s="57" t="s">
        <v>2429</v>
      </c>
      <c r="F1751" s="62" t="str">
        <f>INDEX('Crosswalk Particulates'!$B:$B,MATCH('2017 EPA Data'!A1751,'Crosswalk Particulates'!$A:$A,0))</f>
        <v>process-other-industry</v>
      </c>
      <c r="G1751" s="66">
        <f>INDEX('Crosswalk Particulates'!$E:$E,MATCH('2017 EPA Data'!$B1751,'Crosswalk Particulates'!$D:$D,0))</f>
        <v>0</v>
      </c>
      <c r="H1751" s="78">
        <f t="shared" si="27"/>
        <v>0</v>
      </c>
    </row>
    <row r="1752" spans="1:8" hidden="1" x14ac:dyDescent="0.35">
      <c r="A1752" s="57" t="s">
        <v>2476</v>
      </c>
      <c r="B1752" s="57" t="s">
        <v>2649</v>
      </c>
      <c r="C1752" s="57" t="s">
        <v>2428</v>
      </c>
      <c r="D1752" s="68">
        <v>7324.6439399999999</v>
      </c>
      <c r="E1752" s="57" t="s">
        <v>2429</v>
      </c>
      <c r="F1752" s="62" t="str">
        <f>INDEX('Crosswalk Particulates'!$B:$B,MATCH('2017 EPA Data'!A1752,'Crosswalk Particulates'!$A:$A,0))</f>
        <v>Electricity Sector</v>
      </c>
      <c r="G1752" s="66">
        <f>INDEX('Crosswalk Particulates'!$E:$E,MATCH('2017 EPA Data'!$B1752,'Crosswalk Particulates'!$D:$D,0))</f>
        <v>0</v>
      </c>
      <c r="H1752" s="78">
        <f t="shared" si="27"/>
        <v>0</v>
      </c>
    </row>
    <row r="1753" spans="1:8" hidden="1" x14ac:dyDescent="0.35">
      <c r="A1753" s="57" t="s">
        <v>2430</v>
      </c>
      <c r="B1753" s="57" t="s">
        <v>2628</v>
      </c>
      <c r="C1753" s="57" t="s">
        <v>2428</v>
      </c>
      <c r="D1753" s="68">
        <v>7321.2596857216004</v>
      </c>
      <c r="E1753" s="57" t="s">
        <v>2429</v>
      </c>
      <c r="F1753" s="62" t="str">
        <f>INDEX('Crosswalk Particulates'!$B:$B,MATCH('2017 EPA Data'!A1753,'Crosswalk Particulates'!$A:$A,0))</f>
        <v>process-other-industry</v>
      </c>
      <c r="G1753" s="66">
        <f>INDEX('Crosswalk Particulates'!$E:$E,MATCH('2017 EPA Data'!$B1753,'Crosswalk Particulates'!$D:$D,0))</f>
        <v>0</v>
      </c>
      <c r="H1753" s="78">
        <f t="shared" si="27"/>
        <v>0</v>
      </c>
    </row>
    <row r="1754" spans="1:8" hidden="1" x14ac:dyDescent="0.35">
      <c r="A1754" s="57" t="s">
        <v>2511</v>
      </c>
      <c r="B1754" s="57" t="s">
        <v>2522</v>
      </c>
      <c r="C1754" s="57" t="s">
        <v>2428</v>
      </c>
      <c r="D1754" s="68">
        <v>7314.8214342888341</v>
      </c>
      <c r="E1754" s="57" t="s">
        <v>2429</v>
      </c>
      <c r="F1754" s="62" t="str">
        <f>INDEX('Crosswalk Particulates'!$B:$B,MATCH('2017 EPA Data'!A1754,'Crosswalk Particulates'!$A:$A,0))</f>
        <v>industry-fuel-biomass</v>
      </c>
      <c r="G1754" s="66">
        <f>INDEX('Crosswalk Particulates'!$E:$E,MATCH('2017 EPA Data'!$B1754,'Crosswalk Particulates'!$D:$D,0))</f>
        <v>0</v>
      </c>
      <c r="H1754" s="78">
        <f t="shared" si="27"/>
        <v>0</v>
      </c>
    </row>
    <row r="1755" spans="1:8" hidden="1" x14ac:dyDescent="0.35">
      <c r="A1755" s="57" t="s">
        <v>2492</v>
      </c>
      <c r="B1755" s="57" t="s">
        <v>2526</v>
      </c>
      <c r="C1755" s="57" t="s">
        <v>2468</v>
      </c>
      <c r="D1755" s="68">
        <v>7302.8565209911794</v>
      </c>
      <c r="E1755" s="57" t="s">
        <v>2433</v>
      </c>
      <c r="F1755" s="62" t="str">
        <f>INDEX('Crosswalk Particulates'!$B:$B,MATCH('2017 EPA Data'!A1755,'Crosswalk Particulates'!$A:$A,0))</f>
        <v>Electricity Sector</v>
      </c>
      <c r="G1755" s="66" t="str">
        <f>INDEX('Crosswalk Particulates'!$E:$E,MATCH('2017 EPA Data'!$B1755,'Crosswalk Particulates'!$D:$D,0))</f>
        <v>SOx</v>
      </c>
      <c r="H1755" s="78">
        <f t="shared" si="27"/>
        <v>6625047873.0948458</v>
      </c>
    </row>
    <row r="1756" spans="1:8" hidden="1" x14ac:dyDescent="0.35">
      <c r="A1756" s="57" t="s">
        <v>2576</v>
      </c>
      <c r="B1756" s="57" t="s">
        <v>2517</v>
      </c>
      <c r="C1756" s="57" t="s">
        <v>2428</v>
      </c>
      <c r="D1756" s="68">
        <v>7292.1470884871978</v>
      </c>
      <c r="E1756" s="57" t="s">
        <v>2429</v>
      </c>
      <c r="F1756" s="62" t="str">
        <f>INDEX('Crosswalk Particulates'!$B:$B,MATCH('2017 EPA Data'!A1756,'Crosswalk Particulates'!$A:$A,0))</f>
        <v>Commercial Buildings Sector</v>
      </c>
      <c r="G1756" s="66">
        <f>INDEX('Crosswalk Particulates'!$E:$E,MATCH('2017 EPA Data'!$B1756,'Crosswalk Particulates'!$D:$D,0))</f>
        <v>0</v>
      </c>
      <c r="H1756" s="78">
        <f t="shared" si="27"/>
        <v>0</v>
      </c>
    </row>
    <row r="1757" spans="1:8" hidden="1" x14ac:dyDescent="0.35">
      <c r="A1757" s="57" t="s">
        <v>2430</v>
      </c>
      <c r="B1757" s="57" t="s">
        <v>2581</v>
      </c>
      <c r="C1757" s="57" t="s">
        <v>2428</v>
      </c>
      <c r="D1757" s="68">
        <v>7282.4798623038796</v>
      </c>
      <c r="E1757" s="57" t="s">
        <v>2429</v>
      </c>
      <c r="F1757" s="62" t="str">
        <f>INDEX('Crosswalk Particulates'!$B:$B,MATCH('2017 EPA Data'!A1757,'Crosswalk Particulates'!$A:$A,0))</f>
        <v>process-other-industry</v>
      </c>
      <c r="G1757" s="66">
        <f>INDEX('Crosswalk Particulates'!$E:$E,MATCH('2017 EPA Data'!$B1757,'Crosswalk Particulates'!$D:$D,0))</f>
        <v>0</v>
      </c>
      <c r="H1757" s="78">
        <f t="shared" si="27"/>
        <v>0</v>
      </c>
    </row>
    <row r="1758" spans="1:8" hidden="1" x14ac:dyDescent="0.35">
      <c r="A1758" s="57" t="s">
        <v>2476</v>
      </c>
      <c r="B1758" s="57" t="s">
        <v>2664</v>
      </c>
      <c r="D1758" s="68">
        <v>7282.1865830495726</v>
      </c>
      <c r="E1758" s="57" t="s">
        <v>2433</v>
      </c>
      <c r="F1758" s="62" t="str">
        <f>INDEX('Crosswalk Particulates'!$B:$B,MATCH('2017 EPA Data'!A1758,'Crosswalk Particulates'!$A:$A,0))</f>
        <v>Electricity Sector</v>
      </c>
      <c r="G1758" s="66">
        <f>INDEX('Crosswalk Particulates'!$E:$E,MATCH('2017 EPA Data'!$B1758,'Crosswalk Particulates'!$D:$D,0))</f>
        <v>0</v>
      </c>
      <c r="H1758" s="78">
        <f t="shared" si="27"/>
        <v>6606296398.517271</v>
      </c>
    </row>
    <row r="1759" spans="1:8" hidden="1" x14ac:dyDescent="0.35">
      <c r="A1759" s="57" t="s">
        <v>2575</v>
      </c>
      <c r="B1759" s="57" t="s">
        <v>2451</v>
      </c>
      <c r="C1759" s="57" t="s">
        <v>2428</v>
      </c>
      <c r="D1759" s="68">
        <v>7275.29</v>
      </c>
      <c r="E1759" s="57" t="s">
        <v>2429</v>
      </c>
      <c r="F1759" s="62" t="str">
        <f>INDEX('Crosswalk Particulates'!$B:$B,MATCH('2017 EPA Data'!A1759,'Crosswalk Particulates'!$A:$A,0))</f>
        <v>Commercial Buildings Sector</v>
      </c>
      <c r="G1759" s="66">
        <f>INDEX('Crosswalk Particulates'!$E:$E,MATCH('2017 EPA Data'!$B1759,'Crosswalk Particulates'!$D:$D,0))</f>
        <v>0</v>
      </c>
      <c r="H1759" s="78">
        <f t="shared" si="27"/>
        <v>0</v>
      </c>
    </row>
    <row r="1760" spans="1:8" hidden="1" x14ac:dyDescent="0.35">
      <c r="A1760" s="57" t="s">
        <v>2449</v>
      </c>
      <c r="B1760" s="57" t="s">
        <v>2644</v>
      </c>
      <c r="C1760" s="57" t="s">
        <v>2428</v>
      </c>
      <c r="D1760" s="68">
        <v>7258.4070000000002</v>
      </c>
      <c r="E1760" s="57" t="s">
        <v>2429</v>
      </c>
      <c r="F1760" s="62" t="str">
        <f>INDEX('Crosswalk Particulates'!$B:$B,MATCH('2017 EPA Data'!A1760,'Crosswalk Particulates'!$A:$A,0))</f>
        <v>process-other-industry</v>
      </c>
      <c r="G1760" s="66">
        <f>INDEX('Crosswalk Particulates'!$E:$E,MATCH('2017 EPA Data'!$B1760,'Crosswalk Particulates'!$D:$D,0))</f>
        <v>0</v>
      </c>
      <c r="H1760" s="78">
        <f t="shared" si="27"/>
        <v>0</v>
      </c>
    </row>
    <row r="1761" spans="1:8" hidden="1" x14ac:dyDescent="0.35">
      <c r="A1761" s="57" t="s">
        <v>2540</v>
      </c>
      <c r="B1761" s="57" t="s">
        <v>2637</v>
      </c>
      <c r="C1761" s="57" t="s">
        <v>2428</v>
      </c>
      <c r="D1761" s="68">
        <v>7248.9190464118174</v>
      </c>
      <c r="E1761" s="57" t="s">
        <v>2429</v>
      </c>
      <c r="F1761" s="62" t="str">
        <f>INDEX('Crosswalk Particulates'!$B:$B,MATCH('2017 EPA Data'!A1761,'Crosswalk Particulates'!$A:$A,0))</f>
        <v>industry-fuel-oil</v>
      </c>
      <c r="G1761" s="66">
        <f>INDEX('Crosswalk Particulates'!$E:$E,MATCH('2017 EPA Data'!$B1761,'Crosswalk Particulates'!$D:$D,0))</f>
        <v>0</v>
      </c>
      <c r="H1761" s="78">
        <f t="shared" si="27"/>
        <v>0</v>
      </c>
    </row>
    <row r="1762" spans="1:8" hidden="1" x14ac:dyDescent="0.35">
      <c r="A1762" s="57" t="s">
        <v>2470</v>
      </c>
      <c r="B1762" s="57" t="s">
        <v>2593</v>
      </c>
      <c r="C1762" s="57" t="s">
        <v>2428</v>
      </c>
      <c r="D1762" s="68">
        <v>7238.9295044614382</v>
      </c>
      <c r="E1762" s="57" t="s">
        <v>2429</v>
      </c>
      <c r="F1762" s="62" t="str">
        <f>INDEX('Crosswalk Particulates'!$B:$B,MATCH('2017 EPA Data'!A1762,'Crosswalk Particulates'!$A:$A,0))</f>
        <v>process-waste-industry</v>
      </c>
      <c r="G1762" s="66">
        <f>INDEX('Crosswalk Particulates'!$E:$E,MATCH('2017 EPA Data'!$B1762,'Crosswalk Particulates'!$D:$D,0))</f>
        <v>0</v>
      </c>
      <c r="H1762" s="78">
        <f t="shared" si="27"/>
        <v>0</v>
      </c>
    </row>
    <row r="1763" spans="1:8" hidden="1" x14ac:dyDescent="0.35">
      <c r="A1763" s="57" t="s">
        <v>2458</v>
      </c>
      <c r="B1763" s="57" t="s">
        <v>2488</v>
      </c>
      <c r="C1763" s="57" t="s">
        <v>2428</v>
      </c>
      <c r="D1763" s="68">
        <v>7225.4713739999997</v>
      </c>
      <c r="E1763" s="57" t="s">
        <v>2429</v>
      </c>
      <c r="F1763" s="62" t="str">
        <f>INDEX('Crosswalk Particulates'!$B:$B,MATCH('2017 EPA Data'!A1763,'Crosswalk Particulates'!$A:$A,0))</f>
        <v>process-other-industry</v>
      </c>
      <c r="G1763" s="66">
        <f>INDEX('Crosswalk Particulates'!$E:$E,MATCH('2017 EPA Data'!$B1763,'Crosswalk Particulates'!$D:$D,0))</f>
        <v>0</v>
      </c>
      <c r="H1763" s="78">
        <f t="shared" si="27"/>
        <v>0</v>
      </c>
    </row>
    <row r="1764" spans="1:8" hidden="1" x14ac:dyDescent="0.35">
      <c r="A1764" s="57" t="s">
        <v>2575</v>
      </c>
      <c r="B1764" s="57" t="s">
        <v>2469</v>
      </c>
      <c r="C1764" s="57" t="s">
        <v>2428</v>
      </c>
      <c r="D1764" s="68">
        <v>7205.7311</v>
      </c>
      <c r="E1764" s="57" t="s">
        <v>2429</v>
      </c>
      <c r="F1764" s="62" t="str">
        <f>INDEX('Crosswalk Particulates'!$B:$B,MATCH('2017 EPA Data'!A1764,'Crosswalk Particulates'!$A:$A,0))</f>
        <v>Commercial Buildings Sector</v>
      </c>
      <c r="G1764" s="66">
        <f>INDEX('Crosswalk Particulates'!$E:$E,MATCH('2017 EPA Data'!$B1764,'Crosswalk Particulates'!$D:$D,0))</f>
        <v>0</v>
      </c>
      <c r="H1764" s="78">
        <f t="shared" si="27"/>
        <v>0</v>
      </c>
    </row>
    <row r="1765" spans="1:8" hidden="1" x14ac:dyDescent="0.35">
      <c r="A1765" s="57" t="s">
        <v>2530</v>
      </c>
      <c r="B1765" s="57" t="s">
        <v>2574</v>
      </c>
      <c r="C1765" s="57" t="s">
        <v>2428</v>
      </c>
      <c r="D1765" s="68">
        <v>7204.0884996459999</v>
      </c>
      <c r="E1765" s="57" t="s">
        <v>2429</v>
      </c>
      <c r="F1765" s="62" t="str">
        <f>INDEX('Crosswalk Particulates'!$B:$B,MATCH('2017 EPA Data'!A1765,'Crosswalk Particulates'!$A:$A,0))</f>
        <v>process-iron and steel-industry</v>
      </c>
      <c r="G1765" s="66">
        <f>INDEX('Crosswalk Particulates'!$E:$E,MATCH('2017 EPA Data'!$B1765,'Crosswalk Particulates'!$D:$D,0))</f>
        <v>0</v>
      </c>
      <c r="H1765" s="78">
        <f t="shared" si="27"/>
        <v>0</v>
      </c>
    </row>
    <row r="1766" spans="1:8" hidden="1" x14ac:dyDescent="0.35">
      <c r="A1766" s="57" t="s">
        <v>2430</v>
      </c>
      <c r="B1766" s="57" t="s">
        <v>2670</v>
      </c>
      <c r="C1766" s="57" t="s">
        <v>2428</v>
      </c>
      <c r="D1766" s="68">
        <v>7201.4345260339996</v>
      </c>
      <c r="E1766" s="57" t="s">
        <v>2429</v>
      </c>
      <c r="F1766" s="62" t="str">
        <f>INDEX('Crosswalk Particulates'!$B:$B,MATCH('2017 EPA Data'!A1766,'Crosswalk Particulates'!$A:$A,0))</f>
        <v>process-other-industry</v>
      </c>
      <c r="G1766" s="66">
        <f>INDEX('Crosswalk Particulates'!$E:$E,MATCH('2017 EPA Data'!$B1766,'Crosswalk Particulates'!$D:$D,0))</f>
        <v>0</v>
      </c>
      <c r="H1766" s="78">
        <f t="shared" si="27"/>
        <v>0</v>
      </c>
    </row>
    <row r="1767" spans="1:8" hidden="1" x14ac:dyDescent="0.35">
      <c r="A1767" s="57" t="s">
        <v>2543</v>
      </c>
      <c r="B1767" s="57" t="s">
        <v>2515</v>
      </c>
      <c r="C1767" s="57" t="s">
        <v>2428</v>
      </c>
      <c r="D1767" s="68">
        <v>7168.9181040000003</v>
      </c>
      <c r="E1767" s="57" t="s">
        <v>2429</v>
      </c>
      <c r="F1767" s="62" t="str">
        <f>INDEX('Crosswalk Particulates'!$B:$B,MATCH('2017 EPA Data'!A1767,'Crosswalk Particulates'!$A:$A,0))</f>
        <v>industry-fuel-other</v>
      </c>
      <c r="G1767" s="66">
        <f>INDEX('Crosswalk Particulates'!$E:$E,MATCH('2017 EPA Data'!$B1767,'Crosswalk Particulates'!$D:$D,0))</f>
        <v>0</v>
      </c>
      <c r="H1767" s="78">
        <f t="shared" si="27"/>
        <v>0</v>
      </c>
    </row>
    <row r="1768" spans="1:8" hidden="1" x14ac:dyDescent="0.35">
      <c r="A1768" s="57" t="s">
        <v>2558</v>
      </c>
      <c r="B1768" s="57" t="s">
        <v>2533</v>
      </c>
      <c r="C1768" s="57" t="s">
        <v>2534</v>
      </c>
      <c r="D1768" s="68">
        <v>7163.0925625239597</v>
      </c>
      <c r="E1768" s="57" t="s">
        <v>2429</v>
      </c>
      <c r="F1768" s="62" t="str">
        <f>INDEX('Crosswalk Particulates'!$B:$B,MATCH('2017 EPA Data'!A1768,'Crosswalk Particulates'!$A:$A,0))</f>
        <v>process-mining-industry</v>
      </c>
      <c r="G1768" s="66">
        <f>INDEX('Crosswalk Particulates'!$E:$E,MATCH('2017 EPA Data'!$B1768,'Crosswalk Particulates'!$D:$D,0))</f>
        <v>0</v>
      </c>
      <c r="H1768" s="78">
        <f t="shared" si="27"/>
        <v>0</v>
      </c>
    </row>
    <row r="1769" spans="1:8" hidden="1" x14ac:dyDescent="0.35">
      <c r="A1769" s="57" t="s">
        <v>2540</v>
      </c>
      <c r="B1769" s="57" t="s">
        <v>2501</v>
      </c>
      <c r="C1769" s="57" t="s">
        <v>2468</v>
      </c>
      <c r="D1769" s="68">
        <v>7162.773789275413</v>
      </c>
      <c r="E1769" s="57" t="s">
        <v>2433</v>
      </c>
      <c r="F1769" s="62" t="str">
        <f>INDEX('Crosswalk Particulates'!$B:$B,MATCH('2017 EPA Data'!A1769,'Crosswalk Particulates'!$A:$A,0))</f>
        <v>industry-fuel-oil</v>
      </c>
      <c r="G1769" s="66" t="str">
        <f>INDEX('Crosswalk Particulates'!$E:$E,MATCH('2017 EPA Data'!$B1769,'Crosswalk Particulates'!$D:$D,0))</f>
        <v>PM10</v>
      </c>
      <c r="H1769" s="78">
        <f t="shared" si="27"/>
        <v>6497966805.4135523</v>
      </c>
    </row>
    <row r="1770" spans="1:8" hidden="1" x14ac:dyDescent="0.35">
      <c r="A1770" s="57" t="s">
        <v>2476</v>
      </c>
      <c r="B1770" s="57" t="s">
        <v>2572</v>
      </c>
      <c r="C1770" s="57" t="s">
        <v>2428</v>
      </c>
      <c r="D1770" s="68">
        <v>7148.6206521399999</v>
      </c>
      <c r="E1770" s="57" t="s">
        <v>2429</v>
      </c>
      <c r="F1770" s="62" t="str">
        <f>INDEX('Crosswalk Particulates'!$B:$B,MATCH('2017 EPA Data'!A1770,'Crosswalk Particulates'!$A:$A,0))</f>
        <v>Electricity Sector</v>
      </c>
      <c r="G1770" s="66">
        <f>INDEX('Crosswalk Particulates'!$E:$E,MATCH('2017 EPA Data'!$B1770,'Crosswalk Particulates'!$D:$D,0))</f>
        <v>0</v>
      </c>
      <c r="H1770" s="78">
        <f t="shared" si="27"/>
        <v>0</v>
      </c>
    </row>
    <row r="1771" spans="1:8" hidden="1" x14ac:dyDescent="0.35">
      <c r="A1771" s="57" t="s">
        <v>2580</v>
      </c>
      <c r="B1771" s="57" t="s">
        <v>2439</v>
      </c>
      <c r="C1771" s="57" t="s">
        <v>2428</v>
      </c>
      <c r="D1771" s="68">
        <v>7141.3540565006851</v>
      </c>
      <c r="E1771" s="57" t="s">
        <v>2429</v>
      </c>
      <c r="F1771" s="62" t="str">
        <f>INDEX('Crosswalk Particulates'!$B:$B,MATCH('2017 EPA Data'!A1771,'Crosswalk Particulates'!$A:$A,0))</f>
        <v>Commercial Buildings Sector</v>
      </c>
      <c r="G1771" s="66">
        <f>INDEX('Crosswalk Particulates'!$E:$E,MATCH('2017 EPA Data'!$B1771,'Crosswalk Particulates'!$D:$D,0))</f>
        <v>0</v>
      </c>
      <c r="H1771" s="78">
        <f t="shared" si="27"/>
        <v>0</v>
      </c>
    </row>
    <row r="1772" spans="1:8" hidden="1" x14ac:dyDescent="0.35">
      <c r="A1772" s="57" t="s">
        <v>2458</v>
      </c>
      <c r="B1772" s="57" t="s">
        <v>2639</v>
      </c>
      <c r="C1772" s="57" t="s">
        <v>2428</v>
      </c>
      <c r="D1772" s="68">
        <v>7135.1990762401001</v>
      </c>
      <c r="E1772" s="57" t="s">
        <v>2429</v>
      </c>
      <c r="F1772" s="62" t="str">
        <f>INDEX('Crosswalk Particulates'!$B:$B,MATCH('2017 EPA Data'!A1772,'Crosswalk Particulates'!$A:$A,0))</f>
        <v>process-other-industry</v>
      </c>
      <c r="G1772" s="66">
        <f>INDEX('Crosswalk Particulates'!$E:$E,MATCH('2017 EPA Data'!$B1772,'Crosswalk Particulates'!$D:$D,0))</f>
        <v>0</v>
      </c>
      <c r="H1772" s="78">
        <f t="shared" si="27"/>
        <v>0</v>
      </c>
    </row>
    <row r="1773" spans="1:8" hidden="1" x14ac:dyDescent="0.35">
      <c r="A1773" s="57" t="s">
        <v>2449</v>
      </c>
      <c r="B1773" s="57" t="s">
        <v>2454</v>
      </c>
      <c r="C1773" s="57" t="s">
        <v>2428</v>
      </c>
      <c r="D1773" s="68">
        <v>7108.6369699999996</v>
      </c>
      <c r="E1773" s="57" t="s">
        <v>2429</v>
      </c>
      <c r="F1773" s="62" t="str">
        <f>INDEX('Crosswalk Particulates'!$B:$B,MATCH('2017 EPA Data'!A1773,'Crosswalk Particulates'!$A:$A,0))</f>
        <v>process-other-industry</v>
      </c>
      <c r="G1773" s="66">
        <f>INDEX('Crosswalk Particulates'!$E:$E,MATCH('2017 EPA Data'!$B1773,'Crosswalk Particulates'!$D:$D,0))</f>
        <v>0</v>
      </c>
      <c r="H1773" s="78">
        <f t="shared" si="27"/>
        <v>0</v>
      </c>
    </row>
    <row r="1774" spans="1:8" hidden="1" x14ac:dyDescent="0.35">
      <c r="A1774" s="57" t="s">
        <v>2462</v>
      </c>
      <c r="B1774" s="57" t="s">
        <v>2533</v>
      </c>
      <c r="C1774" s="57" t="s">
        <v>2534</v>
      </c>
      <c r="D1774" s="68">
        <v>7095.264695411046</v>
      </c>
      <c r="E1774" s="57" t="s">
        <v>2429</v>
      </c>
      <c r="F1774" s="62" t="str">
        <f>INDEX('Crosswalk Particulates'!$B:$B,MATCH('2017 EPA Data'!A1774,'Crosswalk Particulates'!$A:$A,0))</f>
        <v>industry-fuel-natural gas</v>
      </c>
      <c r="G1774" s="66">
        <f>INDEX('Crosswalk Particulates'!$E:$E,MATCH('2017 EPA Data'!$B1774,'Crosswalk Particulates'!$D:$D,0))</f>
        <v>0</v>
      </c>
      <c r="H1774" s="78">
        <f t="shared" si="27"/>
        <v>0</v>
      </c>
    </row>
    <row r="1775" spans="1:8" hidden="1" x14ac:dyDescent="0.35">
      <c r="A1775" s="57" t="s">
        <v>2458</v>
      </c>
      <c r="B1775" s="57" t="s">
        <v>2587</v>
      </c>
      <c r="C1775" s="57" t="s">
        <v>2428</v>
      </c>
      <c r="D1775" s="68">
        <v>7071.1797399999996</v>
      </c>
      <c r="E1775" s="57" t="s">
        <v>2429</v>
      </c>
      <c r="F1775" s="62" t="str">
        <f>INDEX('Crosswalk Particulates'!$B:$B,MATCH('2017 EPA Data'!A1775,'Crosswalk Particulates'!$A:$A,0))</f>
        <v>process-other-industry</v>
      </c>
      <c r="G1775" s="66">
        <f>INDEX('Crosswalk Particulates'!$E:$E,MATCH('2017 EPA Data'!$B1775,'Crosswalk Particulates'!$D:$D,0))</f>
        <v>0</v>
      </c>
      <c r="H1775" s="78">
        <f t="shared" si="27"/>
        <v>0</v>
      </c>
    </row>
    <row r="1776" spans="1:8" hidden="1" x14ac:dyDescent="0.35">
      <c r="A1776" s="57" t="s">
        <v>2458</v>
      </c>
      <c r="B1776" s="57" t="s">
        <v>2612</v>
      </c>
      <c r="C1776" s="57" t="s">
        <v>2428</v>
      </c>
      <c r="D1776" s="68">
        <v>7051.1293044800004</v>
      </c>
      <c r="E1776" s="57" t="s">
        <v>2429</v>
      </c>
      <c r="F1776" s="62" t="str">
        <f>INDEX('Crosswalk Particulates'!$B:$B,MATCH('2017 EPA Data'!A1776,'Crosswalk Particulates'!$A:$A,0))</f>
        <v>process-other-industry</v>
      </c>
      <c r="G1776" s="66">
        <f>INDEX('Crosswalk Particulates'!$E:$E,MATCH('2017 EPA Data'!$B1776,'Crosswalk Particulates'!$D:$D,0))</f>
        <v>0</v>
      </c>
      <c r="H1776" s="78">
        <f t="shared" si="27"/>
        <v>0</v>
      </c>
    </row>
    <row r="1777" spans="1:8" hidden="1" x14ac:dyDescent="0.35">
      <c r="A1777" s="57" t="s">
        <v>2489</v>
      </c>
      <c r="B1777" s="57" t="s">
        <v>2589</v>
      </c>
      <c r="C1777" s="57" t="s">
        <v>2428</v>
      </c>
      <c r="D1777" s="68">
        <v>7049.5331999999999</v>
      </c>
      <c r="E1777" s="57" t="s">
        <v>2429</v>
      </c>
      <c r="F1777" s="62" t="str">
        <f>INDEX('Crosswalk Particulates'!$B:$B,MATCH('2017 EPA Data'!A1777,'Crosswalk Particulates'!$A:$A,0))</f>
        <v>process-chemicals-industry</v>
      </c>
      <c r="G1777" s="66">
        <f>INDEX('Crosswalk Particulates'!$E:$E,MATCH('2017 EPA Data'!$B1777,'Crosswalk Particulates'!$D:$D,0))</f>
        <v>0</v>
      </c>
      <c r="H1777" s="78">
        <f t="shared" si="27"/>
        <v>0</v>
      </c>
    </row>
    <row r="1778" spans="1:8" hidden="1" x14ac:dyDescent="0.35">
      <c r="A1778" s="57" t="s">
        <v>2462</v>
      </c>
      <c r="B1778" s="57" t="s">
        <v>2650</v>
      </c>
      <c r="C1778" s="57" t="s">
        <v>2428</v>
      </c>
      <c r="D1778" s="68">
        <v>7043.7970160213681</v>
      </c>
      <c r="E1778" s="57" t="s">
        <v>2429</v>
      </c>
      <c r="F1778" s="62" t="str">
        <f>INDEX('Crosswalk Particulates'!$B:$B,MATCH('2017 EPA Data'!A1778,'Crosswalk Particulates'!$A:$A,0))</f>
        <v>industry-fuel-natural gas</v>
      </c>
      <c r="G1778" s="66">
        <f>INDEX('Crosswalk Particulates'!$E:$E,MATCH('2017 EPA Data'!$B1778,'Crosswalk Particulates'!$D:$D,0))</f>
        <v>0</v>
      </c>
      <c r="H1778" s="78">
        <f t="shared" si="27"/>
        <v>0</v>
      </c>
    </row>
    <row r="1779" spans="1:8" hidden="1" x14ac:dyDescent="0.35">
      <c r="A1779" s="57" t="s">
        <v>2503</v>
      </c>
      <c r="B1779" s="57" t="s">
        <v>2570</v>
      </c>
      <c r="C1779" s="57" t="s">
        <v>2428</v>
      </c>
      <c r="D1779" s="68">
        <v>7033.1544708793199</v>
      </c>
      <c r="E1779" s="57" t="s">
        <v>2429</v>
      </c>
      <c r="F1779" s="62" t="str">
        <f>INDEX('Crosswalk Particulates'!$B:$B,MATCH('2017 EPA Data'!A1779,'Crosswalk Particulates'!$A:$A,0))</f>
        <v>process-ngps-industry</v>
      </c>
      <c r="G1779" s="66">
        <f>INDEX('Crosswalk Particulates'!$E:$E,MATCH('2017 EPA Data'!$B1779,'Crosswalk Particulates'!$D:$D,0))</f>
        <v>0</v>
      </c>
      <c r="H1779" s="78">
        <f t="shared" si="27"/>
        <v>0</v>
      </c>
    </row>
    <row r="1780" spans="1:8" hidden="1" x14ac:dyDescent="0.35">
      <c r="A1780" s="57" t="s">
        <v>2452</v>
      </c>
      <c r="B1780" s="57" t="s">
        <v>2444</v>
      </c>
      <c r="C1780" s="57" t="s">
        <v>2428</v>
      </c>
      <c r="D1780" s="68">
        <v>7028.8376575710063</v>
      </c>
      <c r="E1780" s="57" t="s">
        <v>2429</v>
      </c>
      <c r="F1780" s="62" t="str">
        <f>INDEX('Crosswalk Particulates'!$B:$B,MATCH('2017 EPA Data'!A1780,'Crosswalk Particulates'!$A:$A,0))</f>
        <v>Transportation Sector</v>
      </c>
      <c r="G1780" s="66">
        <f>INDEX('Crosswalk Particulates'!$E:$E,MATCH('2017 EPA Data'!$B1780,'Crosswalk Particulates'!$D:$D,0))</f>
        <v>0</v>
      </c>
      <c r="H1780" s="78">
        <f t="shared" si="27"/>
        <v>0</v>
      </c>
    </row>
    <row r="1781" spans="1:8" hidden="1" x14ac:dyDescent="0.35">
      <c r="A1781" s="57" t="s">
        <v>2465</v>
      </c>
      <c r="B1781" s="57" t="s">
        <v>2539</v>
      </c>
      <c r="C1781" s="57" t="s">
        <v>2428</v>
      </c>
      <c r="D1781" s="68">
        <v>7025.3086610276432</v>
      </c>
      <c r="E1781" s="57" t="s">
        <v>2429</v>
      </c>
      <c r="F1781" s="62" t="str">
        <f>INDEX('Crosswalk Particulates'!$B:$B,MATCH('2017 EPA Data'!A1781,'Crosswalk Particulates'!$A:$A,0))</f>
        <v>Transportation Sector</v>
      </c>
      <c r="G1781" s="66">
        <f>INDEX('Crosswalk Particulates'!$E:$E,MATCH('2017 EPA Data'!$B1781,'Crosswalk Particulates'!$D:$D,0))</f>
        <v>0</v>
      </c>
      <c r="H1781" s="78">
        <f t="shared" si="27"/>
        <v>0</v>
      </c>
    </row>
    <row r="1782" spans="1:8" hidden="1" x14ac:dyDescent="0.35">
      <c r="A1782" s="57" t="s">
        <v>2576</v>
      </c>
      <c r="B1782" s="57" t="s">
        <v>2541</v>
      </c>
      <c r="D1782" s="68">
        <v>7003.5857233579991</v>
      </c>
      <c r="E1782" s="57" t="s">
        <v>2433</v>
      </c>
      <c r="F1782" s="62" t="str">
        <f>INDEX('Crosswalk Particulates'!$B:$B,MATCH('2017 EPA Data'!A1782,'Crosswalk Particulates'!$A:$A,0))</f>
        <v>Commercial Buildings Sector</v>
      </c>
      <c r="G1782" s="66">
        <f>INDEX('Crosswalk Particulates'!$E:$E,MATCH('2017 EPA Data'!$B1782,'Crosswalk Particulates'!$D:$D,0))</f>
        <v>0</v>
      </c>
      <c r="H1782" s="78">
        <f t="shared" si="27"/>
        <v>6353553649.4797287</v>
      </c>
    </row>
    <row r="1783" spans="1:8" hidden="1" x14ac:dyDescent="0.35">
      <c r="A1783" s="57" t="s">
        <v>2530</v>
      </c>
      <c r="B1783" s="57" t="s">
        <v>2454</v>
      </c>
      <c r="C1783" s="57" t="s">
        <v>2428</v>
      </c>
      <c r="D1783" s="68">
        <v>6979.7449999999999</v>
      </c>
      <c r="E1783" s="57" t="s">
        <v>2429</v>
      </c>
      <c r="F1783" s="62" t="str">
        <f>INDEX('Crosswalk Particulates'!$B:$B,MATCH('2017 EPA Data'!A1783,'Crosswalk Particulates'!$A:$A,0))</f>
        <v>process-iron and steel-industry</v>
      </c>
      <c r="G1783" s="66">
        <f>INDEX('Crosswalk Particulates'!$E:$E,MATCH('2017 EPA Data'!$B1783,'Crosswalk Particulates'!$D:$D,0))</f>
        <v>0</v>
      </c>
      <c r="H1783" s="78">
        <f t="shared" si="27"/>
        <v>0</v>
      </c>
    </row>
    <row r="1784" spans="1:8" hidden="1" x14ac:dyDescent="0.35">
      <c r="A1784" s="57" t="s">
        <v>2449</v>
      </c>
      <c r="B1784" s="57" t="s">
        <v>2668</v>
      </c>
      <c r="C1784" s="57" t="s">
        <v>2428</v>
      </c>
      <c r="D1784" s="68">
        <v>6956.3120120000003</v>
      </c>
      <c r="E1784" s="57" t="s">
        <v>2429</v>
      </c>
      <c r="F1784" s="62" t="str">
        <f>INDEX('Crosswalk Particulates'!$B:$B,MATCH('2017 EPA Data'!A1784,'Crosswalk Particulates'!$A:$A,0))</f>
        <v>process-other-industry</v>
      </c>
      <c r="G1784" s="66">
        <f>INDEX('Crosswalk Particulates'!$E:$E,MATCH('2017 EPA Data'!$B1784,'Crosswalk Particulates'!$D:$D,0))</f>
        <v>0</v>
      </c>
      <c r="H1784" s="78">
        <f t="shared" si="27"/>
        <v>0</v>
      </c>
    </row>
    <row r="1785" spans="1:8" hidden="1" x14ac:dyDescent="0.35">
      <c r="A1785" s="57" t="s">
        <v>2560</v>
      </c>
      <c r="B1785" s="57" t="s">
        <v>2448</v>
      </c>
      <c r="C1785" s="57" t="s">
        <v>2428</v>
      </c>
      <c r="D1785" s="68">
        <v>6950.169223602953</v>
      </c>
      <c r="E1785" s="57" t="s">
        <v>2429</v>
      </c>
      <c r="F1785" s="62" t="str">
        <f>INDEX('Crosswalk Particulates'!$B:$B,MATCH('2017 EPA Data'!A1785,'Crosswalk Particulates'!$A:$A,0))</f>
        <v>Electricity Sector</v>
      </c>
      <c r="G1785" s="66">
        <f>INDEX('Crosswalk Particulates'!$E:$E,MATCH('2017 EPA Data'!$B1785,'Crosswalk Particulates'!$D:$D,0))</f>
        <v>0</v>
      </c>
      <c r="H1785" s="78">
        <f t="shared" si="27"/>
        <v>0</v>
      </c>
    </row>
    <row r="1786" spans="1:8" hidden="1" x14ac:dyDescent="0.35">
      <c r="A1786" s="57" t="s">
        <v>2476</v>
      </c>
      <c r="B1786" s="57" t="s">
        <v>2645</v>
      </c>
      <c r="C1786" s="57" t="s">
        <v>2428</v>
      </c>
      <c r="D1786" s="68">
        <v>6938.1882570400003</v>
      </c>
      <c r="E1786" s="57" t="s">
        <v>2429</v>
      </c>
      <c r="F1786" s="62" t="str">
        <f>INDEX('Crosswalk Particulates'!$B:$B,MATCH('2017 EPA Data'!A1786,'Crosswalk Particulates'!$A:$A,0))</f>
        <v>Electricity Sector</v>
      </c>
      <c r="G1786" s="66">
        <f>INDEX('Crosswalk Particulates'!$E:$E,MATCH('2017 EPA Data'!$B1786,'Crosswalk Particulates'!$D:$D,0))</f>
        <v>0</v>
      </c>
      <c r="H1786" s="78">
        <f t="shared" si="27"/>
        <v>0</v>
      </c>
    </row>
    <row r="1787" spans="1:8" hidden="1" x14ac:dyDescent="0.35">
      <c r="A1787" s="57" t="s">
        <v>2530</v>
      </c>
      <c r="B1787" s="57" t="s">
        <v>2447</v>
      </c>
      <c r="C1787" s="57" t="s">
        <v>2428</v>
      </c>
      <c r="D1787" s="68">
        <v>6937.7020144400003</v>
      </c>
      <c r="E1787" s="57" t="s">
        <v>2429</v>
      </c>
      <c r="F1787" s="62" t="str">
        <f>INDEX('Crosswalk Particulates'!$B:$B,MATCH('2017 EPA Data'!A1787,'Crosswalk Particulates'!$A:$A,0))</f>
        <v>process-iron and steel-industry</v>
      </c>
      <c r="G1787" s="66">
        <f>INDEX('Crosswalk Particulates'!$E:$E,MATCH('2017 EPA Data'!$B1787,'Crosswalk Particulates'!$D:$D,0))</f>
        <v>0</v>
      </c>
      <c r="H1787" s="78">
        <f t="shared" si="27"/>
        <v>0</v>
      </c>
    </row>
    <row r="1788" spans="1:8" hidden="1" x14ac:dyDescent="0.35">
      <c r="A1788" s="57" t="s">
        <v>2543</v>
      </c>
      <c r="B1788" s="57" t="s">
        <v>2467</v>
      </c>
      <c r="C1788" s="57" t="s">
        <v>2468</v>
      </c>
      <c r="D1788" s="68">
        <v>6916.9866624103179</v>
      </c>
      <c r="E1788" s="57" t="s">
        <v>2433</v>
      </c>
      <c r="F1788" s="62" t="str">
        <f>INDEX('Crosswalk Particulates'!$B:$B,MATCH('2017 EPA Data'!A1788,'Crosswalk Particulates'!$A:$A,0))</f>
        <v>industry-fuel-other</v>
      </c>
      <c r="G1788" s="66" t="str">
        <f>INDEX('Crosswalk Particulates'!$E:$E,MATCH('2017 EPA Data'!$B1788,'Crosswalk Particulates'!$D:$D,0))</f>
        <v>VOC</v>
      </c>
      <c r="H1788" s="78">
        <f t="shared" si="27"/>
        <v>6274992209.4604225</v>
      </c>
    </row>
    <row r="1789" spans="1:8" hidden="1" x14ac:dyDescent="0.35">
      <c r="A1789" s="57" t="s">
        <v>2496</v>
      </c>
      <c r="B1789" s="57" t="s">
        <v>2662</v>
      </c>
      <c r="C1789" s="57" t="s">
        <v>2428</v>
      </c>
      <c r="D1789" s="68">
        <v>6915.3458726251038</v>
      </c>
      <c r="E1789" s="57" t="s">
        <v>2429</v>
      </c>
      <c r="F1789" s="62" t="str">
        <f>INDEX('Crosswalk Particulates'!$B:$B,MATCH('2017 EPA Data'!A1789,'Crosswalk Particulates'!$A:$A,0))</f>
        <v>process-other-industry</v>
      </c>
      <c r="G1789" s="66">
        <f>INDEX('Crosswalk Particulates'!$E:$E,MATCH('2017 EPA Data'!$B1789,'Crosswalk Particulates'!$D:$D,0))</f>
        <v>0</v>
      </c>
      <c r="H1789" s="78">
        <f t="shared" si="27"/>
        <v>0</v>
      </c>
    </row>
    <row r="1790" spans="1:8" hidden="1" x14ac:dyDescent="0.35">
      <c r="A1790" s="57" t="s">
        <v>2462</v>
      </c>
      <c r="B1790" s="57" t="s">
        <v>2482</v>
      </c>
      <c r="C1790" s="57" t="s">
        <v>2428</v>
      </c>
      <c r="D1790" s="68">
        <v>6907.6288999999997</v>
      </c>
      <c r="E1790" s="57" t="s">
        <v>2429</v>
      </c>
      <c r="F1790" s="62" t="str">
        <f>INDEX('Crosswalk Particulates'!$B:$B,MATCH('2017 EPA Data'!A1790,'Crosswalk Particulates'!$A:$A,0))</f>
        <v>industry-fuel-natural gas</v>
      </c>
      <c r="G1790" s="66">
        <f>INDEX('Crosswalk Particulates'!$E:$E,MATCH('2017 EPA Data'!$B1790,'Crosswalk Particulates'!$D:$D,0))</f>
        <v>0</v>
      </c>
      <c r="H1790" s="78">
        <f t="shared" si="27"/>
        <v>0</v>
      </c>
    </row>
    <row r="1791" spans="1:8" hidden="1" x14ac:dyDescent="0.35">
      <c r="A1791" s="57" t="s">
        <v>2449</v>
      </c>
      <c r="B1791" s="57" t="s">
        <v>2578</v>
      </c>
      <c r="C1791" s="57" t="s">
        <v>2428</v>
      </c>
      <c r="D1791" s="68">
        <v>6901.1609960400001</v>
      </c>
      <c r="E1791" s="57" t="s">
        <v>2429</v>
      </c>
      <c r="F1791" s="62" t="str">
        <f>INDEX('Crosswalk Particulates'!$B:$B,MATCH('2017 EPA Data'!A1791,'Crosswalk Particulates'!$A:$A,0))</f>
        <v>process-other-industry</v>
      </c>
      <c r="G1791" s="66">
        <f>INDEX('Crosswalk Particulates'!$E:$E,MATCH('2017 EPA Data'!$B1791,'Crosswalk Particulates'!$D:$D,0))</f>
        <v>0</v>
      </c>
      <c r="H1791" s="78">
        <f t="shared" si="27"/>
        <v>0</v>
      </c>
    </row>
    <row r="1792" spans="1:8" hidden="1" x14ac:dyDescent="0.35">
      <c r="A1792" s="57" t="s">
        <v>2580</v>
      </c>
      <c r="B1792" s="57" t="s">
        <v>2504</v>
      </c>
      <c r="C1792" s="57" t="s">
        <v>2428</v>
      </c>
      <c r="D1792" s="68">
        <v>6863.8413300000002</v>
      </c>
      <c r="E1792" s="57" t="s">
        <v>2429</v>
      </c>
      <c r="F1792" s="62" t="str">
        <f>INDEX('Crosswalk Particulates'!$B:$B,MATCH('2017 EPA Data'!A1792,'Crosswalk Particulates'!$A:$A,0))</f>
        <v>Commercial Buildings Sector</v>
      </c>
      <c r="G1792" s="66">
        <f>INDEX('Crosswalk Particulates'!$E:$E,MATCH('2017 EPA Data'!$B1792,'Crosswalk Particulates'!$D:$D,0))</f>
        <v>0</v>
      </c>
      <c r="H1792" s="78">
        <f t="shared" si="27"/>
        <v>0</v>
      </c>
    </row>
    <row r="1793" spans="1:8" hidden="1" x14ac:dyDescent="0.35">
      <c r="A1793" s="57" t="s">
        <v>2466</v>
      </c>
      <c r="B1793" s="57" t="s">
        <v>2487</v>
      </c>
      <c r="C1793" s="57" t="s">
        <v>2428</v>
      </c>
      <c r="D1793" s="68">
        <v>6839.7361698000004</v>
      </c>
      <c r="E1793" s="57" t="s">
        <v>2429</v>
      </c>
      <c r="F1793" s="62" t="str">
        <f>INDEX('Crosswalk Particulates'!$B:$B,MATCH('2017 EPA Data'!A1793,'Crosswalk Particulates'!$A:$A,0))</f>
        <v>process-other-industry</v>
      </c>
      <c r="G1793" s="66">
        <f>INDEX('Crosswalk Particulates'!$E:$E,MATCH('2017 EPA Data'!$B1793,'Crosswalk Particulates'!$D:$D,0))</f>
        <v>0</v>
      </c>
      <c r="H1793" s="78">
        <f t="shared" si="27"/>
        <v>0</v>
      </c>
    </row>
    <row r="1794" spans="1:8" hidden="1" x14ac:dyDescent="0.35">
      <c r="A1794" s="57" t="s">
        <v>2558</v>
      </c>
      <c r="B1794" s="57" t="s">
        <v>2450</v>
      </c>
      <c r="C1794" s="57" t="s">
        <v>2428</v>
      </c>
      <c r="D1794" s="68">
        <v>6832.1750459719997</v>
      </c>
      <c r="E1794" s="57" t="s">
        <v>2429</v>
      </c>
      <c r="F1794" s="62" t="str">
        <f>INDEX('Crosswalk Particulates'!$B:$B,MATCH('2017 EPA Data'!A1794,'Crosswalk Particulates'!$A:$A,0))</f>
        <v>process-mining-industry</v>
      </c>
      <c r="G1794" s="66">
        <f>INDEX('Crosswalk Particulates'!$E:$E,MATCH('2017 EPA Data'!$B1794,'Crosswalk Particulates'!$D:$D,0))</f>
        <v>0</v>
      </c>
      <c r="H1794" s="78">
        <f t="shared" si="27"/>
        <v>0</v>
      </c>
    </row>
    <row r="1795" spans="1:8" hidden="1" x14ac:dyDescent="0.35">
      <c r="A1795" s="57" t="s">
        <v>2543</v>
      </c>
      <c r="B1795" s="57" t="s">
        <v>2531</v>
      </c>
      <c r="C1795" s="57" t="s">
        <v>2428</v>
      </c>
      <c r="D1795" s="68">
        <v>6808.4498479635859</v>
      </c>
      <c r="E1795" s="57" t="s">
        <v>2429</v>
      </c>
      <c r="F1795" s="62" t="str">
        <f>INDEX('Crosswalk Particulates'!$B:$B,MATCH('2017 EPA Data'!A1795,'Crosswalk Particulates'!$A:$A,0))</f>
        <v>industry-fuel-other</v>
      </c>
      <c r="G1795" s="66">
        <f>INDEX('Crosswalk Particulates'!$E:$E,MATCH('2017 EPA Data'!$B1795,'Crosswalk Particulates'!$D:$D,0))</f>
        <v>0</v>
      </c>
      <c r="H1795" s="78">
        <f t="shared" si="27"/>
        <v>0</v>
      </c>
    </row>
    <row r="1796" spans="1:8" hidden="1" x14ac:dyDescent="0.35">
      <c r="A1796" s="57" t="s">
        <v>2518</v>
      </c>
      <c r="B1796" s="57" t="s">
        <v>2504</v>
      </c>
      <c r="C1796" s="57" t="s">
        <v>2428</v>
      </c>
      <c r="D1796" s="68">
        <v>6806.3554000000004</v>
      </c>
      <c r="E1796" s="57" t="s">
        <v>2429</v>
      </c>
      <c r="F1796" s="62" t="str">
        <f>INDEX('Crosswalk Particulates'!$B:$B,MATCH('2017 EPA Data'!A1796,'Crosswalk Particulates'!$A:$A,0))</f>
        <v>process-cement-industry</v>
      </c>
      <c r="G1796" s="66">
        <f>INDEX('Crosswalk Particulates'!$E:$E,MATCH('2017 EPA Data'!$B1796,'Crosswalk Particulates'!$D:$D,0))</f>
        <v>0</v>
      </c>
      <c r="H1796" s="78">
        <f t="shared" ref="H1796:H1859" si="28">IF(E1796="TON",D1796/metricton_to_shortton,0)*10^6</f>
        <v>0</v>
      </c>
    </row>
    <row r="1797" spans="1:8" hidden="1" x14ac:dyDescent="0.35">
      <c r="A1797" s="57" t="s">
        <v>2458</v>
      </c>
      <c r="B1797" s="57" t="s">
        <v>2610</v>
      </c>
      <c r="C1797" s="57" t="s">
        <v>2428</v>
      </c>
      <c r="D1797" s="68">
        <v>6759.0439999999999</v>
      </c>
      <c r="E1797" s="57" t="s">
        <v>2429</v>
      </c>
      <c r="F1797" s="62" t="str">
        <f>INDEX('Crosswalk Particulates'!$B:$B,MATCH('2017 EPA Data'!A1797,'Crosswalk Particulates'!$A:$A,0))</f>
        <v>process-other-industry</v>
      </c>
      <c r="G1797" s="66">
        <f>INDEX('Crosswalk Particulates'!$E:$E,MATCH('2017 EPA Data'!$B1797,'Crosswalk Particulates'!$D:$D,0))</f>
        <v>0</v>
      </c>
      <c r="H1797" s="78">
        <f t="shared" si="28"/>
        <v>0</v>
      </c>
    </row>
    <row r="1798" spans="1:8" hidden="1" x14ac:dyDescent="0.35">
      <c r="A1798" s="57" t="s">
        <v>2430</v>
      </c>
      <c r="B1798" s="57" t="s">
        <v>2579</v>
      </c>
      <c r="C1798" s="57" t="s">
        <v>2428</v>
      </c>
      <c r="D1798" s="68">
        <v>6725.0662621429356</v>
      </c>
      <c r="E1798" s="57" t="s">
        <v>2429</v>
      </c>
      <c r="F1798" s="62" t="str">
        <f>INDEX('Crosswalk Particulates'!$B:$B,MATCH('2017 EPA Data'!A1798,'Crosswalk Particulates'!$A:$A,0))</f>
        <v>process-other-industry</v>
      </c>
      <c r="G1798" s="66">
        <f>INDEX('Crosswalk Particulates'!$E:$E,MATCH('2017 EPA Data'!$B1798,'Crosswalk Particulates'!$D:$D,0))</f>
        <v>0</v>
      </c>
      <c r="H1798" s="78">
        <f t="shared" si="28"/>
        <v>0</v>
      </c>
    </row>
    <row r="1799" spans="1:8" hidden="1" x14ac:dyDescent="0.35">
      <c r="A1799" s="57" t="s">
        <v>2461</v>
      </c>
      <c r="B1799" s="57" t="s">
        <v>2594</v>
      </c>
      <c r="C1799" s="57" t="s">
        <v>2428</v>
      </c>
      <c r="D1799" s="68">
        <v>6715.0179993920001</v>
      </c>
      <c r="E1799" s="57" t="s">
        <v>2429</v>
      </c>
      <c r="F1799" s="62" t="str">
        <f>INDEX('Crosswalk Particulates'!$B:$B,MATCH('2017 EPA Data'!A1799,'Crosswalk Particulates'!$A:$A,0))</f>
        <v>process-other-industry</v>
      </c>
      <c r="G1799" s="66">
        <f>INDEX('Crosswalk Particulates'!$E:$E,MATCH('2017 EPA Data'!$B1799,'Crosswalk Particulates'!$D:$D,0))</f>
        <v>0</v>
      </c>
      <c r="H1799" s="78">
        <f t="shared" si="28"/>
        <v>0</v>
      </c>
    </row>
    <row r="1800" spans="1:8" hidden="1" x14ac:dyDescent="0.35">
      <c r="A1800" s="57" t="s">
        <v>2497</v>
      </c>
      <c r="B1800" s="57" t="s">
        <v>2599</v>
      </c>
      <c r="C1800" s="57" t="s">
        <v>2428</v>
      </c>
      <c r="D1800" s="68">
        <v>6706.7257360000003</v>
      </c>
      <c r="E1800" s="57" t="s">
        <v>2429</v>
      </c>
      <c r="F1800" s="62" t="str">
        <f>INDEX('Crosswalk Particulates'!$B:$B,MATCH('2017 EPA Data'!A1800,'Crosswalk Particulates'!$A:$A,0))</f>
        <v>process-other-industry</v>
      </c>
      <c r="G1800" s="66">
        <f>INDEX('Crosswalk Particulates'!$E:$E,MATCH('2017 EPA Data'!$B1800,'Crosswalk Particulates'!$D:$D,0))</f>
        <v>0</v>
      </c>
      <c r="H1800" s="78">
        <f t="shared" si="28"/>
        <v>0</v>
      </c>
    </row>
    <row r="1801" spans="1:8" hidden="1" x14ac:dyDescent="0.35">
      <c r="A1801" s="57" t="s">
        <v>2518</v>
      </c>
      <c r="B1801" s="57" t="s">
        <v>2521</v>
      </c>
      <c r="C1801" s="57" t="s">
        <v>2468</v>
      </c>
      <c r="D1801" s="68">
        <v>6686.0844468346631</v>
      </c>
      <c r="E1801" s="57" t="s">
        <v>2433</v>
      </c>
      <c r="F1801" s="62" t="str">
        <f>INDEX('Crosswalk Particulates'!$B:$B,MATCH('2017 EPA Data'!A1801,'Crosswalk Particulates'!$A:$A,0))</f>
        <v>process-cement-industry</v>
      </c>
      <c r="G1801" s="66" t="str">
        <f>INDEX('Crosswalk Particulates'!$E:$E,MATCH('2017 EPA Data'!$B1801,'Crosswalk Particulates'!$D:$D,0))</f>
        <v>PM25</v>
      </c>
      <c r="H1801" s="78">
        <f t="shared" si="28"/>
        <v>6065520993.9442291</v>
      </c>
    </row>
    <row r="1802" spans="1:8" hidden="1" x14ac:dyDescent="0.35">
      <c r="A1802" s="57" t="s">
        <v>2530</v>
      </c>
      <c r="B1802" s="57" t="s">
        <v>2482</v>
      </c>
      <c r="C1802" s="57" t="s">
        <v>2428</v>
      </c>
      <c r="D1802" s="68">
        <v>6677.8310000000001</v>
      </c>
      <c r="E1802" s="57" t="s">
        <v>2429</v>
      </c>
      <c r="F1802" s="62" t="str">
        <f>INDEX('Crosswalk Particulates'!$B:$B,MATCH('2017 EPA Data'!A1802,'Crosswalk Particulates'!$A:$A,0))</f>
        <v>process-iron and steel-industry</v>
      </c>
      <c r="G1802" s="66">
        <f>INDEX('Crosswalk Particulates'!$E:$E,MATCH('2017 EPA Data'!$B1802,'Crosswalk Particulates'!$D:$D,0))</f>
        <v>0</v>
      </c>
      <c r="H1802" s="78">
        <f t="shared" si="28"/>
        <v>0</v>
      </c>
    </row>
    <row r="1803" spans="1:8" hidden="1" x14ac:dyDescent="0.35">
      <c r="A1803" s="57" t="s">
        <v>2464</v>
      </c>
      <c r="B1803" s="57" t="s">
        <v>2615</v>
      </c>
      <c r="C1803" s="57" t="s">
        <v>2428</v>
      </c>
      <c r="D1803" s="68">
        <v>6651.11</v>
      </c>
      <c r="E1803" s="57" t="s">
        <v>2429</v>
      </c>
      <c r="F1803" s="62" t="str">
        <f>INDEX('Crosswalk Particulates'!$B:$B,MATCH('2017 EPA Data'!A1803,'Crosswalk Particulates'!$A:$A,0))</f>
        <v>process-other-industry</v>
      </c>
      <c r="G1803" s="66">
        <f>INDEX('Crosswalk Particulates'!$E:$E,MATCH('2017 EPA Data'!$B1803,'Crosswalk Particulates'!$D:$D,0))</f>
        <v>0</v>
      </c>
      <c r="H1803" s="78">
        <f t="shared" si="28"/>
        <v>0</v>
      </c>
    </row>
    <row r="1804" spans="1:8" hidden="1" x14ac:dyDescent="0.35">
      <c r="A1804" s="57" t="s">
        <v>2452</v>
      </c>
      <c r="B1804" s="57" t="s">
        <v>2532</v>
      </c>
      <c r="C1804" s="57" t="s">
        <v>2428</v>
      </c>
      <c r="D1804" s="68">
        <v>6646.2041352117758</v>
      </c>
      <c r="E1804" s="57" t="s">
        <v>2429</v>
      </c>
      <c r="F1804" s="62" t="str">
        <f>INDEX('Crosswalk Particulates'!$B:$B,MATCH('2017 EPA Data'!A1804,'Crosswalk Particulates'!$A:$A,0))</f>
        <v>Transportation Sector</v>
      </c>
      <c r="G1804" s="66">
        <f>INDEX('Crosswalk Particulates'!$E:$E,MATCH('2017 EPA Data'!$B1804,'Crosswalk Particulates'!$D:$D,0))</f>
        <v>0</v>
      </c>
      <c r="H1804" s="78">
        <f t="shared" si="28"/>
        <v>0</v>
      </c>
    </row>
    <row r="1805" spans="1:8" hidden="1" x14ac:dyDescent="0.35">
      <c r="A1805" s="57" t="s">
        <v>2449</v>
      </c>
      <c r="B1805" s="57" t="s">
        <v>2545</v>
      </c>
      <c r="D1805" s="68">
        <v>6635.7849679738983</v>
      </c>
      <c r="E1805" s="57" t="s">
        <v>2433</v>
      </c>
      <c r="F1805" s="62" t="str">
        <f>INDEX('Crosswalk Particulates'!$B:$B,MATCH('2017 EPA Data'!A1805,'Crosswalk Particulates'!$A:$A,0))</f>
        <v>process-other-industry</v>
      </c>
      <c r="G1805" s="66" t="str">
        <f>INDEX('Crosswalk Particulates'!$E:$E,MATCH('2017 EPA Data'!$B1805,'Crosswalk Particulates'!$D:$D,0))</f>
        <v>OC</v>
      </c>
      <c r="H1805" s="78">
        <f t="shared" si="28"/>
        <v>6019890020.0251284</v>
      </c>
    </row>
    <row r="1806" spans="1:8" hidden="1" x14ac:dyDescent="0.35">
      <c r="A1806" s="57" t="s">
        <v>2560</v>
      </c>
      <c r="B1806" s="57" t="s">
        <v>2442</v>
      </c>
      <c r="C1806" s="57" t="s">
        <v>2428</v>
      </c>
      <c r="D1806" s="68">
        <v>6551.5842646901401</v>
      </c>
      <c r="E1806" s="57" t="s">
        <v>2429</v>
      </c>
      <c r="F1806" s="62" t="str">
        <f>INDEX('Crosswalk Particulates'!$B:$B,MATCH('2017 EPA Data'!A1806,'Crosswalk Particulates'!$A:$A,0))</f>
        <v>Electricity Sector</v>
      </c>
      <c r="G1806" s="66">
        <f>INDEX('Crosswalk Particulates'!$E:$E,MATCH('2017 EPA Data'!$B1806,'Crosswalk Particulates'!$D:$D,0))</f>
        <v>0</v>
      </c>
      <c r="H1806" s="78">
        <f t="shared" si="28"/>
        <v>0</v>
      </c>
    </row>
    <row r="1807" spans="1:8" hidden="1" x14ac:dyDescent="0.35">
      <c r="A1807" s="57" t="s">
        <v>2430</v>
      </c>
      <c r="B1807" s="57" t="s">
        <v>2547</v>
      </c>
      <c r="C1807" s="57" t="s">
        <v>2428</v>
      </c>
      <c r="D1807" s="68">
        <v>6534.1969853456148</v>
      </c>
      <c r="E1807" s="57" t="s">
        <v>2429</v>
      </c>
      <c r="F1807" s="62" t="str">
        <f>INDEX('Crosswalk Particulates'!$B:$B,MATCH('2017 EPA Data'!A1807,'Crosswalk Particulates'!$A:$A,0))</f>
        <v>process-other-industry</v>
      </c>
      <c r="G1807" s="66">
        <f>INDEX('Crosswalk Particulates'!$E:$E,MATCH('2017 EPA Data'!$B1807,'Crosswalk Particulates'!$D:$D,0))</f>
        <v>0</v>
      </c>
      <c r="H1807" s="78">
        <f t="shared" si="28"/>
        <v>0</v>
      </c>
    </row>
    <row r="1808" spans="1:8" hidden="1" x14ac:dyDescent="0.35">
      <c r="A1808" s="57" t="s">
        <v>2507</v>
      </c>
      <c r="B1808" s="57" t="s">
        <v>2490</v>
      </c>
      <c r="C1808" s="57" t="s">
        <v>2428</v>
      </c>
      <c r="D1808" s="68">
        <v>6497</v>
      </c>
      <c r="E1808" s="57" t="s">
        <v>2429</v>
      </c>
      <c r="F1808" s="62" t="str">
        <f>INDEX('Crosswalk Particulates'!$B:$B,MATCH('2017 EPA Data'!A1808,'Crosswalk Particulates'!$A:$A,0))</f>
        <v>industry-fuel-coal</v>
      </c>
      <c r="G1808" s="66">
        <f>INDEX('Crosswalk Particulates'!$E:$E,MATCH('2017 EPA Data'!$B1808,'Crosswalk Particulates'!$D:$D,0))</f>
        <v>0</v>
      </c>
      <c r="H1808" s="78">
        <f t="shared" si="28"/>
        <v>0</v>
      </c>
    </row>
    <row r="1809" spans="1:8" hidden="1" x14ac:dyDescent="0.35">
      <c r="A1809" s="57" t="s">
        <v>2458</v>
      </c>
      <c r="B1809" s="57" t="s">
        <v>2472</v>
      </c>
      <c r="C1809" s="57" t="s">
        <v>2428</v>
      </c>
      <c r="D1809" s="68">
        <v>6446.929408</v>
      </c>
      <c r="E1809" s="57" t="s">
        <v>2429</v>
      </c>
      <c r="F1809" s="62" t="str">
        <f>INDEX('Crosswalk Particulates'!$B:$B,MATCH('2017 EPA Data'!A1809,'Crosswalk Particulates'!$A:$A,0))</f>
        <v>process-other-industry</v>
      </c>
      <c r="G1809" s="66">
        <f>INDEX('Crosswalk Particulates'!$E:$E,MATCH('2017 EPA Data'!$B1809,'Crosswalk Particulates'!$D:$D,0))</f>
        <v>0</v>
      </c>
      <c r="H1809" s="78">
        <f t="shared" si="28"/>
        <v>0</v>
      </c>
    </row>
    <row r="1810" spans="1:8" hidden="1" x14ac:dyDescent="0.35">
      <c r="A1810" s="57" t="s">
        <v>2495</v>
      </c>
      <c r="B1810" s="57" t="s">
        <v>2515</v>
      </c>
      <c r="C1810" s="57" t="s">
        <v>2428</v>
      </c>
      <c r="D1810" s="68">
        <v>6442.1416923306297</v>
      </c>
      <c r="E1810" s="57" t="s">
        <v>2429</v>
      </c>
      <c r="F1810" s="62" t="str">
        <f>INDEX('Crosswalk Particulates'!$B:$B,MATCH('2017 EPA Data'!A1810,'Crosswalk Particulates'!$A:$A,0))</f>
        <v>Electricity Sector</v>
      </c>
      <c r="G1810" s="66">
        <f>INDEX('Crosswalk Particulates'!$E:$E,MATCH('2017 EPA Data'!$B1810,'Crosswalk Particulates'!$D:$D,0))</f>
        <v>0</v>
      </c>
      <c r="H1810" s="78">
        <f t="shared" si="28"/>
        <v>0</v>
      </c>
    </row>
    <row r="1811" spans="1:8" hidden="1" x14ac:dyDescent="0.35">
      <c r="A1811" s="57" t="s">
        <v>2519</v>
      </c>
      <c r="B1811" s="57" t="s">
        <v>2517</v>
      </c>
      <c r="C1811" s="57" t="s">
        <v>2428</v>
      </c>
      <c r="D1811" s="68">
        <v>6424.6708056500001</v>
      </c>
      <c r="E1811" s="57" t="s">
        <v>2429</v>
      </c>
      <c r="F1811" s="62" t="str">
        <f>INDEX('Crosswalk Particulates'!$B:$B,MATCH('2017 EPA Data'!A1811,'Crosswalk Particulates'!$A:$A,0))</f>
        <v>Electricity Sector</v>
      </c>
      <c r="G1811" s="66">
        <f>INDEX('Crosswalk Particulates'!$E:$E,MATCH('2017 EPA Data'!$B1811,'Crosswalk Particulates'!$D:$D,0))</f>
        <v>0</v>
      </c>
      <c r="H1811" s="78">
        <f t="shared" si="28"/>
        <v>0</v>
      </c>
    </row>
    <row r="1812" spans="1:8" hidden="1" x14ac:dyDescent="0.35">
      <c r="A1812" s="57" t="s">
        <v>2462</v>
      </c>
      <c r="B1812" s="57" t="s">
        <v>2608</v>
      </c>
      <c r="C1812" s="57" t="s">
        <v>2428</v>
      </c>
      <c r="D1812" s="68">
        <v>6423.9486582427126</v>
      </c>
      <c r="E1812" s="57" t="s">
        <v>2429</v>
      </c>
      <c r="F1812" s="62" t="str">
        <f>INDEX('Crosswalk Particulates'!$B:$B,MATCH('2017 EPA Data'!A1812,'Crosswalk Particulates'!$A:$A,0))</f>
        <v>industry-fuel-natural gas</v>
      </c>
      <c r="G1812" s="66">
        <f>INDEX('Crosswalk Particulates'!$E:$E,MATCH('2017 EPA Data'!$B1812,'Crosswalk Particulates'!$D:$D,0))</f>
        <v>0</v>
      </c>
      <c r="H1812" s="78">
        <f t="shared" si="28"/>
        <v>0</v>
      </c>
    </row>
    <row r="1813" spans="1:8" hidden="1" x14ac:dyDescent="0.35">
      <c r="A1813" s="57" t="s">
        <v>2511</v>
      </c>
      <c r="B1813" s="57" t="s">
        <v>2479</v>
      </c>
      <c r="C1813" s="57" t="s">
        <v>2428</v>
      </c>
      <c r="D1813" s="68">
        <v>6408.6147050358477</v>
      </c>
      <c r="E1813" s="57" t="s">
        <v>2429</v>
      </c>
      <c r="F1813" s="62" t="str">
        <f>INDEX('Crosswalk Particulates'!$B:$B,MATCH('2017 EPA Data'!A1813,'Crosswalk Particulates'!$A:$A,0))</f>
        <v>industry-fuel-biomass</v>
      </c>
      <c r="G1813" s="66">
        <f>INDEX('Crosswalk Particulates'!$E:$E,MATCH('2017 EPA Data'!$B1813,'Crosswalk Particulates'!$D:$D,0))</f>
        <v>0</v>
      </c>
      <c r="H1813" s="78">
        <f t="shared" si="28"/>
        <v>0</v>
      </c>
    </row>
    <row r="1814" spans="1:8" hidden="1" x14ac:dyDescent="0.35">
      <c r="A1814" s="57" t="s">
        <v>2464</v>
      </c>
      <c r="B1814" s="57" t="s">
        <v>2491</v>
      </c>
      <c r="C1814" s="57" t="s">
        <v>2428</v>
      </c>
      <c r="D1814" s="68">
        <v>6374.28</v>
      </c>
      <c r="E1814" s="57" t="s">
        <v>2429</v>
      </c>
      <c r="F1814" s="62" t="str">
        <f>INDEX('Crosswalk Particulates'!$B:$B,MATCH('2017 EPA Data'!A1814,'Crosswalk Particulates'!$A:$A,0))</f>
        <v>process-other-industry</v>
      </c>
      <c r="G1814" s="66">
        <f>INDEX('Crosswalk Particulates'!$E:$E,MATCH('2017 EPA Data'!$B1814,'Crosswalk Particulates'!$D:$D,0))</f>
        <v>0</v>
      </c>
      <c r="H1814" s="78">
        <f t="shared" si="28"/>
        <v>0</v>
      </c>
    </row>
    <row r="1815" spans="1:8" hidden="1" x14ac:dyDescent="0.35">
      <c r="A1815" s="57" t="s">
        <v>2540</v>
      </c>
      <c r="B1815" s="57" t="s">
        <v>2521</v>
      </c>
      <c r="C1815" s="57" t="s">
        <v>2468</v>
      </c>
      <c r="D1815" s="68">
        <v>6369.4389875608949</v>
      </c>
      <c r="E1815" s="57" t="s">
        <v>2433</v>
      </c>
      <c r="F1815" s="62" t="str">
        <f>INDEX('Crosswalk Particulates'!$B:$B,MATCH('2017 EPA Data'!A1815,'Crosswalk Particulates'!$A:$A,0))</f>
        <v>industry-fuel-oil</v>
      </c>
      <c r="G1815" s="66" t="str">
        <f>INDEX('Crosswalk Particulates'!$E:$E,MATCH('2017 EPA Data'!$B1815,'Crosswalk Particulates'!$D:$D,0))</f>
        <v>PM25</v>
      </c>
      <c r="H1815" s="78">
        <f t="shared" si="28"/>
        <v>5778264723.6810837</v>
      </c>
    </row>
    <row r="1816" spans="1:8" hidden="1" x14ac:dyDescent="0.35">
      <c r="A1816" s="57" t="s">
        <v>2503</v>
      </c>
      <c r="B1816" s="57" t="s">
        <v>2479</v>
      </c>
      <c r="C1816" s="57" t="s">
        <v>2428</v>
      </c>
      <c r="D1816" s="68">
        <v>6364.8200737999996</v>
      </c>
      <c r="E1816" s="57" t="s">
        <v>2429</v>
      </c>
      <c r="F1816" s="62" t="str">
        <f>INDEX('Crosswalk Particulates'!$B:$B,MATCH('2017 EPA Data'!A1816,'Crosswalk Particulates'!$A:$A,0))</f>
        <v>process-ngps-industry</v>
      </c>
      <c r="G1816" s="66">
        <f>INDEX('Crosswalk Particulates'!$E:$E,MATCH('2017 EPA Data'!$B1816,'Crosswalk Particulates'!$D:$D,0))</f>
        <v>0</v>
      </c>
      <c r="H1816" s="78">
        <f t="shared" si="28"/>
        <v>0</v>
      </c>
    </row>
    <row r="1817" spans="1:8" hidden="1" x14ac:dyDescent="0.35">
      <c r="A1817" s="57" t="s">
        <v>2489</v>
      </c>
      <c r="B1817" s="57" t="s">
        <v>2651</v>
      </c>
      <c r="C1817" s="57" t="s">
        <v>2428</v>
      </c>
      <c r="D1817" s="68">
        <v>6361.0419166823704</v>
      </c>
      <c r="E1817" s="57" t="s">
        <v>2429</v>
      </c>
      <c r="F1817" s="62" t="str">
        <f>INDEX('Crosswalk Particulates'!$B:$B,MATCH('2017 EPA Data'!A1817,'Crosswalk Particulates'!$A:$A,0))</f>
        <v>process-chemicals-industry</v>
      </c>
      <c r="G1817" s="66">
        <f>INDEX('Crosswalk Particulates'!$E:$E,MATCH('2017 EPA Data'!$B1817,'Crosswalk Particulates'!$D:$D,0))</f>
        <v>0</v>
      </c>
      <c r="H1817" s="78">
        <f t="shared" si="28"/>
        <v>0</v>
      </c>
    </row>
    <row r="1818" spans="1:8" hidden="1" x14ac:dyDescent="0.35">
      <c r="A1818" s="57" t="s">
        <v>2449</v>
      </c>
      <c r="B1818" s="57" t="s">
        <v>2615</v>
      </c>
      <c r="C1818" s="57" t="s">
        <v>2428</v>
      </c>
      <c r="D1818" s="68">
        <v>6356.6432000000004</v>
      </c>
      <c r="E1818" s="57" t="s">
        <v>2429</v>
      </c>
      <c r="F1818" s="62" t="str">
        <f>INDEX('Crosswalk Particulates'!$B:$B,MATCH('2017 EPA Data'!A1818,'Crosswalk Particulates'!$A:$A,0))</f>
        <v>process-other-industry</v>
      </c>
      <c r="G1818" s="66">
        <f>INDEX('Crosswalk Particulates'!$E:$E,MATCH('2017 EPA Data'!$B1818,'Crosswalk Particulates'!$D:$D,0))</f>
        <v>0</v>
      </c>
      <c r="H1818" s="78">
        <f t="shared" si="28"/>
        <v>0</v>
      </c>
    </row>
    <row r="1819" spans="1:8" hidden="1" x14ac:dyDescent="0.35">
      <c r="A1819" s="57" t="s">
        <v>2540</v>
      </c>
      <c r="B1819" s="57" t="s">
        <v>2447</v>
      </c>
      <c r="C1819" s="57" t="s">
        <v>2428</v>
      </c>
      <c r="D1819" s="68">
        <v>6294.437397888707</v>
      </c>
      <c r="E1819" s="57" t="s">
        <v>2429</v>
      </c>
      <c r="F1819" s="62" t="str">
        <f>INDEX('Crosswalk Particulates'!$B:$B,MATCH('2017 EPA Data'!A1819,'Crosswalk Particulates'!$A:$A,0))</f>
        <v>industry-fuel-oil</v>
      </c>
      <c r="G1819" s="66">
        <f>INDEX('Crosswalk Particulates'!$E:$E,MATCH('2017 EPA Data'!$B1819,'Crosswalk Particulates'!$D:$D,0))</f>
        <v>0</v>
      </c>
      <c r="H1819" s="78">
        <f t="shared" si="28"/>
        <v>0</v>
      </c>
    </row>
    <row r="1820" spans="1:8" hidden="1" x14ac:dyDescent="0.35">
      <c r="A1820" s="57" t="s">
        <v>2503</v>
      </c>
      <c r="B1820" s="57" t="s">
        <v>2610</v>
      </c>
      <c r="C1820" s="57" t="s">
        <v>2428</v>
      </c>
      <c r="D1820" s="68">
        <v>6292.6601000000001</v>
      </c>
      <c r="E1820" s="57" t="s">
        <v>2429</v>
      </c>
      <c r="F1820" s="62" t="str">
        <f>INDEX('Crosswalk Particulates'!$B:$B,MATCH('2017 EPA Data'!A1820,'Crosswalk Particulates'!$A:$A,0))</f>
        <v>process-ngps-industry</v>
      </c>
      <c r="G1820" s="66">
        <f>INDEX('Crosswalk Particulates'!$E:$E,MATCH('2017 EPA Data'!$B1820,'Crosswalk Particulates'!$D:$D,0))</f>
        <v>0</v>
      </c>
      <c r="H1820" s="78">
        <f t="shared" si="28"/>
        <v>0</v>
      </c>
    </row>
    <row r="1821" spans="1:8" hidden="1" x14ac:dyDescent="0.35">
      <c r="A1821" s="57" t="s">
        <v>2497</v>
      </c>
      <c r="B1821" s="57" t="s">
        <v>2471</v>
      </c>
      <c r="C1821" s="57" t="s">
        <v>2468</v>
      </c>
      <c r="D1821" s="68">
        <v>6281.5970366525198</v>
      </c>
      <c r="E1821" s="57" t="s">
        <v>2433</v>
      </c>
      <c r="F1821" s="62" t="str">
        <f>INDEX('Crosswalk Particulates'!$B:$B,MATCH('2017 EPA Data'!A1821,'Crosswalk Particulates'!$A:$A,0))</f>
        <v>process-other-industry</v>
      </c>
      <c r="G1821" s="66" t="str">
        <f>INDEX('Crosswalk Particulates'!$E:$E,MATCH('2017 EPA Data'!$B1821,'Crosswalk Particulates'!$D:$D,0))</f>
        <v>CO</v>
      </c>
      <c r="H1821" s="78">
        <f t="shared" si="28"/>
        <v>5698575751.5150194</v>
      </c>
    </row>
    <row r="1822" spans="1:8" hidden="1" x14ac:dyDescent="0.35">
      <c r="A1822" s="57" t="s">
        <v>2449</v>
      </c>
      <c r="B1822" s="57" t="s">
        <v>2659</v>
      </c>
      <c r="C1822" s="57" t="s">
        <v>2428</v>
      </c>
      <c r="D1822" s="68">
        <v>6279.0508067999999</v>
      </c>
      <c r="E1822" s="57" t="s">
        <v>2429</v>
      </c>
      <c r="F1822" s="62" t="str">
        <f>INDEX('Crosswalk Particulates'!$B:$B,MATCH('2017 EPA Data'!A1822,'Crosswalk Particulates'!$A:$A,0))</f>
        <v>process-other-industry</v>
      </c>
      <c r="G1822" s="66">
        <f>INDEX('Crosswalk Particulates'!$E:$E,MATCH('2017 EPA Data'!$B1822,'Crosswalk Particulates'!$D:$D,0))</f>
        <v>0</v>
      </c>
      <c r="H1822" s="78">
        <f t="shared" si="28"/>
        <v>0</v>
      </c>
    </row>
    <row r="1823" spans="1:8" hidden="1" x14ac:dyDescent="0.35">
      <c r="A1823" s="57" t="s">
        <v>2575</v>
      </c>
      <c r="B1823" s="57" t="s">
        <v>2526</v>
      </c>
      <c r="C1823" s="57" t="s">
        <v>2468</v>
      </c>
      <c r="D1823" s="68">
        <v>6274.6389317467911</v>
      </c>
      <c r="E1823" s="57" t="s">
        <v>2433</v>
      </c>
      <c r="F1823" s="62" t="str">
        <f>INDEX('Crosswalk Particulates'!$B:$B,MATCH('2017 EPA Data'!A1823,'Crosswalk Particulates'!$A:$A,0))</f>
        <v>Commercial Buildings Sector</v>
      </c>
      <c r="G1823" s="66" t="str">
        <f>INDEX('Crosswalk Particulates'!$E:$E,MATCH('2017 EPA Data'!$B1823,'Crosswalk Particulates'!$D:$D,0))</f>
        <v>SOx</v>
      </c>
      <c r="H1823" s="78">
        <f t="shared" si="28"/>
        <v>5692263457.4183226</v>
      </c>
    </row>
    <row r="1824" spans="1:8" hidden="1" x14ac:dyDescent="0.35">
      <c r="A1824" s="57" t="s">
        <v>2530</v>
      </c>
      <c r="B1824" s="57" t="s">
        <v>2600</v>
      </c>
      <c r="C1824" s="57" t="s">
        <v>2428</v>
      </c>
      <c r="D1824" s="68">
        <v>6256.4273999999996</v>
      </c>
      <c r="E1824" s="57" t="s">
        <v>2429</v>
      </c>
      <c r="F1824" s="62" t="str">
        <f>INDEX('Crosswalk Particulates'!$B:$B,MATCH('2017 EPA Data'!A1824,'Crosswalk Particulates'!$A:$A,0))</f>
        <v>process-iron and steel-industry</v>
      </c>
      <c r="G1824" s="66">
        <f>INDEX('Crosswalk Particulates'!$E:$E,MATCH('2017 EPA Data'!$B1824,'Crosswalk Particulates'!$D:$D,0))</f>
        <v>0</v>
      </c>
      <c r="H1824" s="78">
        <f t="shared" si="28"/>
        <v>0</v>
      </c>
    </row>
    <row r="1825" spans="1:8" hidden="1" x14ac:dyDescent="0.35">
      <c r="A1825" s="57" t="s">
        <v>2430</v>
      </c>
      <c r="B1825" s="57" t="s">
        <v>2637</v>
      </c>
      <c r="C1825" s="57" t="s">
        <v>2428</v>
      </c>
      <c r="D1825" s="68">
        <v>6237.0218849608791</v>
      </c>
      <c r="E1825" s="57" t="s">
        <v>2429</v>
      </c>
      <c r="F1825" s="62" t="str">
        <f>INDEX('Crosswalk Particulates'!$B:$B,MATCH('2017 EPA Data'!A1825,'Crosswalk Particulates'!$A:$A,0))</f>
        <v>process-other-industry</v>
      </c>
      <c r="G1825" s="66">
        <f>INDEX('Crosswalk Particulates'!$E:$E,MATCH('2017 EPA Data'!$B1825,'Crosswalk Particulates'!$D:$D,0))</f>
        <v>0</v>
      </c>
      <c r="H1825" s="78">
        <f t="shared" si="28"/>
        <v>0</v>
      </c>
    </row>
    <row r="1826" spans="1:8" hidden="1" x14ac:dyDescent="0.35">
      <c r="A1826" s="57" t="s">
        <v>2430</v>
      </c>
      <c r="B1826" s="57" t="s">
        <v>2660</v>
      </c>
      <c r="C1826" s="57" t="s">
        <v>2428</v>
      </c>
      <c r="D1826" s="68">
        <v>6235.4711289999996</v>
      </c>
      <c r="E1826" s="57" t="s">
        <v>2429</v>
      </c>
      <c r="F1826" s="62" t="str">
        <f>INDEX('Crosswalk Particulates'!$B:$B,MATCH('2017 EPA Data'!A1826,'Crosswalk Particulates'!$A:$A,0))</f>
        <v>process-other-industry</v>
      </c>
      <c r="G1826" s="66">
        <f>INDEX('Crosswalk Particulates'!$E:$E,MATCH('2017 EPA Data'!$B1826,'Crosswalk Particulates'!$D:$D,0))</f>
        <v>0</v>
      </c>
      <c r="H1826" s="78">
        <f t="shared" si="28"/>
        <v>0</v>
      </c>
    </row>
    <row r="1827" spans="1:8" hidden="1" x14ac:dyDescent="0.35">
      <c r="A1827" s="57" t="s">
        <v>2453</v>
      </c>
      <c r="B1827" s="57" t="s">
        <v>2486</v>
      </c>
      <c r="C1827" s="57" t="s">
        <v>2428</v>
      </c>
      <c r="D1827" s="68">
        <v>6221.9066639072707</v>
      </c>
      <c r="E1827" s="57" t="s">
        <v>2429</v>
      </c>
      <c r="F1827" s="62" t="str">
        <f>INDEX('Crosswalk Particulates'!$B:$B,MATCH('2017 EPA Data'!A1827,'Crosswalk Particulates'!$A:$A,0))</f>
        <v>process-ngps-industry</v>
      </c>
      <c r="G1827" s="66">
        <f>INDEX('Crosswalk Particulates'!$E:$E,MATCH('2017 EPA Data'!$B1827,'Crosswalk Particulates'!$D:$D,0))</f>
        <v>0</v>
      </c>
      <c r="H1827" s="78">
        <f t="shared" si="28"/>
        <v>0</v>
      </c>
    </row>
    <row r="1828" spans="1:8" hidden="1" x14ac:dyDescent="0.35">
      <c r="A1828" s="57" t="s">
        <v>2511</v>
      </c>
      <c r="B1828" s="57" t="s">
        <v>2671</v>
      </c>
      <c r="C1828" s="57" t="s">
        <v>2428</v>
      </c>
      <c r="D1828" s="68">
        <v>6206.7765231129497</v>
      </c>
      <c r="E1828" s="57" t="s">
        <v>2429</v>
      </c>
      <c r="F1828" s="62" t="str">
        <f>INDEX('Crosswalk Particulates'!$B:$B,MATCH('2017 EPA Data'!A1828,'Crosswalk Particulates'!$A:$A,0))</f>
        <v>industry-fuel-biomass</v>
      </c>
      <c r="G1828" s="66">
        <f>INDEX('Crosswalk Particulates'!$E:$E,MATCH('2017 EPA Data'!$B1828,'Crosswalk Particulates'!$D:$D,0))</f>
        <v>0</v>
      </c>
      <c r="H1828" s="78">
        <f t="shared" si="28"/>
        <v>0</v>
      </c>
    </row>
    <row r="1829" spans="1:8" hidden="1" x14ac:dyDescent="0.35">
      <c r="A1829" s="57" t="s">
        <v>2452</v>
      </c>
      <c r="B1829" s="57" t="s">
        <v>2548</v>
      </c>
      <c r="C1829" s="57" t="s">
        <v>2428</v>
      </c>
      <c r="D1829" s="68">
        <v>6204.7469313729734</v>
      </c>
      <c r="E1829" s="57" t="s">
        <v>2429</v>
      </c>
      <c r="F1829" s="62" t="str">
        <f>INDEX('Crosswalk Particulates'!$B:$B,MATCH('2017 EPA Data'!A1829,'Crosswalk Particulates'!$A:$A,0))</f>
        <v>Transportation Sector</v>
      </c>
      <c r="G1829" s="66">
        <f>INDEX('Crosswalk Particulates'!$E:$E,MATCH('2017 EPA Data'!$B1829,'Crosswalk Particulates'!$D:$D,0))</f>
        <v>0</v>
      </c>
      <c r="H1829" s="78">
        <f t="shared" si="28"/>
        <v>0</v>
      </c>
    </row>
    <row r="1830" spans="1:8" hidden="1" x14ac:dyDescent="0.35">
      <c r="A1830" s="57" t="s">
        <v>2489</v>
      </c>
      <c r="B1830" s="57" t="s">
        <v>2632</v>
      </c>
      <c r="C1830" s="57" t="s">
        <v>2428</v>
      </c>
      <c r="D1830" s="68">
        <v>6203.5860000000002</v>
      </c>
      <c r="E1830" s="57" t="s">
        <v>2429</v>
      </c>
      <c r="F1830" s="62" t="str">
        <f>INDEX('Crosswalk Particulates'!$B:$B,MATCH('2017 EPA Data'!A1830,'Crosswalk Particulates'!$A:$A,0))</f>
        <v>process-chemicals-industry</v>
      </c>
      <c r="G1830" s="66">
        <f>INDEX('Crosswalk Particulates'!$E:$E,MATCH('2017 EPA Data'!$B1830,'Crosswalk Particulates'!$D:$D,0))</f>
        <v>0</v>
      </c>
      <c r="H1830" s="78">
        <f t="shared" si="28"/>
        <v>0</v>
      </c>
    </row>
    <row r="1831" spans="1:8" hidden="1" x14ac:dyDescent="0.35">
      <c r="A1831" s="57" t="s">
        <v>2470</v>
      </c>
      <c r="B1831" s="57" t="s">
        <v>2564</v>
      </c>
      <c r="C1831" s="57" t="s">
        <v>2428</v>
      </c>
      <c r="D1831" s="68">
        <v>6199.322862934212</v>
      </c>
      <c r="E1831" s="57" t="s">
        <v>2429</v>
      </c>
      <c r="F1831" s="62" t="str">
        <f>INDEX('Crosswalk Particulates'!$B:$B,MATCH('2017 EPA Data'!A1831,'Crosswalk Particulates'!$A:$A,0))</f>
        <v>process-waste-industry</v>
      </c>
      <c r="G1831" s="66">
        <f>INDEX('Crosswalk Particulates'!$E:$E,MATCH('2017 EPA Data'!$B1831,'Crosswalk Particulates'!$D:$D,0))</f>
        <v>0</v>
      </c>
      <c r="H1831" s="78">
        <f t="shared" si="28"/>
        <v>0</v>
      </c>
    </row>
    <row r="1832" spans="1:8" hidden="1" x14ac:dyDescent="0.35">
      <c r="A1832" s="57" t="s">
        <v>2449</v>
      </c>
      <c r="B1832" s="57" t="s">
        <v>2531</v>
      </c>
      <c r="C1832" s="57" t="s">
        <v>2428</v>
      </c>
      <c r="D1832" s="68">
        <v>6183.038939148264</v>
      </c>
      <c r="E1832" s="57" t="s">
        <v>2429</v>
      </c>
      <c r="F1832" s="62" t="str">
        <f>INDEX('Crosswalk Particulates'!$B:$B,MATCH('2017 EPA Data'!A1832,'Crosswalk Particulates'!$A:$A,0))</f>
        <v>process-other-industry</v>
      </c>
      <c r="G1832" s="66">
        <f>INDEX('Crosswalk Particulates'!$E:$E,MATCH('2017 EPA Data'!$B1832,'Crosswalk Particulates'!$D:$D,0))</f>
        <v>0</v>
      </c>
      <c r="H1832" s="78">
        <f t="shared" si="28"/>
        <v>0</v>
      </c>
    </row>
    <row r="1833" spans="1:8" hidden="1" x14ac:dyDescent="0.35">
      <c r="A1833" s="57" t="s">
        <v>2474</v>
      </c>
      <c r="B1833" s="57" t="s">
        <v>2448</v>
      </c>
      <c r="C1833" s="57" t="s">
        <v>2428</v>
      </c>
      <c r="D1833" s="68">
        <v>6153.2750316333386</v>
      </c>
      <c r="E1833" s="57" t="s">
        <v>2429</v>
      </c>
      <c r="F1833" s="62" t="str">
        <f>INDEX('Crosswalk Particulates'!$B:$B,MATCH('2017 EPA Data'!A1833,'Crosswalk Particulates'!$A:$A,0))</f>
        <v>Other-EPA</v>
      </c>
      <c r="G1833" s="66">
        <f>INDEX('Crosswalk Particulates'!$E:$E,MATCH('2017 EPA Data'!$B1833,'Crosswalk Particulates'!$D:$D,0))</f>
        <v>0</v>
      </c>
      <c r="H1833" s="78">
        <f t="shared" si="28"/>
        <v>0</v>
      </c>
    </row>
    <row r="1834" spans="1:8" hidden="1" x14ac:dyDescent="0.35">
      <c r="A1834" s="57" t="s">
        <v>2457</v>
      </c>
      <c r="B1834" s="57" t="s">
        <v>2590</v>
      </c>
      <c r="C1834" s="57" t="s">
        <v>2428</v>
      </c>
      <c r="D1834" s="68">
        <v>6144.5542155330004</v>
      </c>
      <c r="E1834" s="57" t="s">
        <v>2429</v>
      </c>
      <c r="F1834" s="62" t="str">
        <f>INDEX('Crosswalk Particulates'!$B:$B,MATCH('2017 EPA Data'!A1834,'Crosswalk Particulates'!$A:$A,0))</f>
        <v>process-other-industry</v>
      </c>
      <c r="G1834" s="66">
        <f>INDEX('Crosswalk Particulates'!$E:$E,MATCH('2017 EPA Data'!$B1834,'Crosswalk Particulates'!$D:$D,0))</f>
        <v>0</v>
      </c>
      <c r="H1834" s="78">
        <f t="shared" si="28"/>
        <v>0</v>
      </c>
    </row>
    <row r="1835" spans="1:8" hidden="1" x14ac:dyDescent="0.35">
      <c r="A1835" s="57" t="s">
        <v>2530</v>
      </c>
      <c r="B1835" s="57" t="s">
        <v>2547</v>
      </c>
      <c r="C1835" s="57" t="s">
        <v>2428</v>
      </c>
      <c r="D1835" s="68">
        <v>6136.72376248</v>
      </c>
      <c r="E1835" s="57" t="s">
        <v>2429</v>
      </c>
      <c r="F1835" s="62" t="str">
        <f>INDEX('Crosswalk Particulates'!$B:$B,MATCH('2017 EPA Data'!A1835,'Crosswalk Particulates'!$A:$A,0))</f>
        <v>process-iron and steel-industry</v>
      </c>
      <c r="G1835" s="66">
        <f>INDEX('Crosswalk Particulates'!$E:$E,MATCH('2017 EPA Data'!$B1835,'Crosswalk Particulates'!$D:$D,0))</f>
        <v>0</v>
      </c>
      <c r="H1835" s="78">
        <f t="shared" si="28"/>
        <v>0</v>
      </c>
    </row>
    <row r="1836" spans="1:8" hidden="1" x14ac:dyDescent="0.35">
      <c r="A1836" s="57" t="s">
        <v>2430</v>
      </c>
      <c r="B1836" s="57" t="s">
        <v>2645</v>
      </c>
      <c r="C1836" s="57" t="s">
        <v>2428</v>
      </c>
      <c r="D1836" s="68">
        <v>6127.1641896401397</v>
      </c>
      <c r="E1836" s="57" t="s">
        <v>2429</v>
      </c>
      <c r="F1836" s="62" t="str">
        <f>INDEX('Crosswalk Particulates'!$B:$B,MATCH('2017 EPA Data'!A1836,'Crosswalk Particulates'!$A:$A,0))</f>
        <v>process-other-industry</v>
      </c>
      <c r="G1836" s="66">
        <f>INDEX('Crosswalk Particulates'!$E:$E,MATCH('2017 EPA Data'!$B1836,'Crosswalk Particulates'!$D:$D,0))</f>
        <v>0</v>
      </c>
      <c r="H1836" s="78">
        <f t="shared" si="28"/>
        <v>0</v>
      </c>
    </row>
    <row r="1837" spans="1:8" hidden="1" x14ac:dyDescent="0.35">
      <c r="A1837" s="57" t="s">
        <v>2518</v>
      </c>
      <c r="B1837" s="57" t="s">
        <v>2531</v>
      </c>
      <c r="C1837" s="57" t="s">
        <v>2428</v>
      </c>
      <c r="D1837" s="68">
        <v>6120.2769349999999</v>
      </c>
      <c r="E1837" s="57" t="s">
        <v>2429</v>
      </c>
      <c r="F1837" s="62" t="str">
        <f>INDEX('Crosswalk Particulates'!$B:$B,MATCH('2017 EPA Data'!A1837,'Crosswalk Particulates'!$A:$A,0))</f>
        <v>process-cement-industry</v>
      </c>
      <c r="G1837" s="66">
        <f>INDEX('Crosswalk Particulates'!$E:$E,MATCH('2017 EPA Data'!$B1837,'Crosswalk Particulates'!$D:$D,0))</f>
        <v>0</v>
      </c>
      <c r="H1837" s="78">
        <f t="shared" si="28"/>
        <v>0</v>
      </c>
    </row>
    <row r="1838" spans="1:8" hidden="1" x14ac:dyDescent="0.35">
      <c r="A1838" s="57" t="s">
        <v>2449</v>
      </c>
      <c r="B1838" s="57" t="s">
        <v>2607</v>
      </c>
      <c r="C1838" s="57" t="s">
        <v>2428</v>
      </c>
      <c r="D1838" s="68">
        <v>6120.2766380000003</v>
      </c>
      <c r="E1838" s="57" t="s">
        <v>2429</v>
      </c>
      <c r="F1838" s="62" t="str">
        <f>INDEX('Crosswalk Particulates'!$B:$B,MATCH('2017 EPA Data'!A1838,'Crosswalk Particulates'!$A:$A,0))</f>
        <v>process-other-industry</v>
      </c>
      <c r="G1838" s="66">
        <f>INDEX('Crosswalk Particulates'!$E:$E,MATCH('2017 EPA Data'!$B1838,'Crosswalk Particulates'!$D:$D,0))</f>
        <v>0</v>
      </c>
      <c r="H1838" s="78">
        <f t="shared" si="28"/>
        <v>0</v>
      </c>
    </row>
    <row r="1839" spans="1:8" hidden="1" x14ac:dyDescent="0.35">
      <c r="A1839" s="57" t="s">
        <v>2476</v>
      </c>
      <c r="B1839" s="57" t="s">
        <v>2590</v>
      </c>
      <c r="C1839" s="57" t="s">
        <v>2428</v>
      </c>
      <c r="D1839" s="68">
        <v>6118.9357481999996</v>
      </c>
      <c r="E1839" s="57" t="s">
        <v>2429</v>
      </c>
      <c r="F1839" s="62" t="str">
        <f>INDEX('Crosswalk Particulates'!$B:$B,MATCH('2017 EPA Data'!A1839,'Crosswalk Particulates'!$A:$A,0))</f>
        <v>Electricity Sector</v>
      </c>
      <c r="G1839" s="66">
        <f>INDEX('Crosswalk Particulates'!$E:$E,MATCH('2017 EPA Data'!$B1839,'Crosswalk Particulates'!$D:$D,0))</f>
        <v>0</v>
      </c>
      <c r="H1839" s="78">
        <f t="shared" si="28"/>
        <v>0</v>
      </c>
    </row>
    <row r="1840" spans="1:8" hidden="1" x14ac:dyDescent="0.35">
      <c r="A1840" s="57" t="s">
        <v>2543</v>
      </c>
      <c r="B1840" s="57" t="s">
        <v>2517</v>
      </c>
      <c r="C1840" s="57" t="s">
        <v>2428</v>
      </c>
      <c r="D1840" s="68">
        <v>6069.6295036003203</v>
      </c>
      <c r="E1840" s="57" t="s">
        <v>2429</v>
      </c>
      <c r="F1840" s="62" t="str">
        <f>INDEX('Crosswalk Particulates'!$B:$B,MATCH('2017 EPA Data'!A1840,'Crosswalk Particulates'!$A:$A,0))</f>
        <v>industry-fuel-other</v>
      </c>
      <c r="G1840" s="66">
        <f>INDEX('Crosswalk Particulates'!$E:$E,MATCH('2017 EPA Data'!$B1840,'Crosswalk Particulates'!$D:$D,0))</f>
        <v>0</v>
      </c>
      <c r="H1840" s="78">
        <f t="shared" si="28"/>
        <v>0</v>
      </c>
    </row>
    <row r="1841" spans="1:8" hidden="1" x14ac:dyDescent="0.35">
      <c r="A1841" s="57" t="s">
        <v>2576</v>
      </c>
      <c r="B1841" s="57" t="s">
        <v>2486</v>
      </c>
      <c r="C1841" s="57" t="s">
        <v>2428</v>
      </c>
      <c r="D1841" s="68">
        <v>6033.8378149</v>
      </c>
      <c r="E1841" s="57" t="s">
        <v>2429</v>
      </c>
      <c r="F1841" s="62" t="str">
        <f>INDEX('Crosswalk Particulates'!$B:$B,MATCH('2017 EPA Data'!A1841,'Crosswalk Particulates'!$A:$A,0))</f>
        <v>Commercial Buildings Sector</v>
      </c>
      <c r="G1841" s="66">
        <f>INDEX('Crosswalk Particulates'!$E:$E,MATCH('2017 EPA Data'!$B1841,'Crosswalk Particulates'!$D:$D,0))</f>
        <v>0</v>
      </c>
      <c r="H1841" s="78">
        <f t="shared" si="28"/>
        <v>0</v>
      </c>
    </row>
    <row r="1842" spans="1:8" hidden="1" x14ac:dyDescent="0.35">
      <c r="A1842" s="57" t="s">
        <v>2518</v>
      </c>
      <c r="B1842" s="57" t="s">
        <v>2522</v>
      </c>
      <c r="C1842" s="57" t="s">
        <v>2428</v>
      </c>
      <c r="D1842" s="68">
        <v>6021.5312599999997</v>
      </c>
      <c r="E1842" s="57" t="s">
        <v>2429</v>
      </c>
      <c r="F1842" s="62" t="str">
        <f>INDEX('Crosswalk Particulates'!$B:$B,MATCH('2017 EPA Data'!A1842,'Crosswalk Particulates'!$A:$A,0))</f>
        <v>process-cement-industry</v>
      </c>
      <c r="G1842" s="66">
        <f>INDEX('Crosswalk Particulates'!$E:$E,MATCH('2017 EPA Data'!$B1842,'Crosswalk Particulates'!$D:$D,0))</f>
        <v>0</v>
      </c>
      <c r="H1842" s="78">
        <f t="shared" si="28"/>
        <v>0</v>
      </c>
    </row>
    <row r="1843" spans="1:8" hidden="1" x14ac:dyDescent="0.35">
      <c r="A1843" s="57" t="s">
        <v>2518</v>
      </c>
      <c r="B1843" s="57" t="s">
        <v>2597</v>
      </c>
      <c r="C1843" s="57" t="s">
        <v>2428</v>
      </c>
      <c r="D1843" s="68">
        <v>6007.521051793</v>
      </c>
      <c r="E1843" s="57" t="s">
        <v>2429</v>
      </c>
      <c r="F1843" s="62" t="str">
        <f>INDEX('Crosswalk Particulates'!$B:$B,MATCH('2017 EPA Data'!A1843,'Crosswalk Particulates'!$A:$A,0))</f>
        <v>process-cement-industry</v>
      </c>
      <c r="G1843" s="66">
        <f>INDEX('Crosswalk Particulates'!$E:$E,MATCH('2017 EPA Data'!$B1843,'Crosswalk Particulates'!$D:$D,0))</f>
        <v>0</v>
      </c>
      <c r="H1843" s="78">
        <f t="shared" si="28"/>
        <v>0</v>
      </c>
    </row>
    <row r="1844" spans="1:8" hidden="1" x14ac:dyDescent="0.35">
      <c r="A1844" s="57" t="s">
        <v>2530</v>
      </c>
      <c r="B1844" s="57" t="s">
        <v>2614</v>
      </c>
      <c r="C1844" s="57" t="s">
        <v>2428</v>
      </c>
      <c r="D1844" s="68">
        <v>5952.8996399999996</v>
      </c>
      <c r="E1844" s="57" t="s">
        <v>2429</v>
      </c>
      <c r="F1844" s="62" t="str">
        <f>INDEX('Crosswalk Particulates'!$B:$B,MATCH('2017 EPA Data'!A1844,'Crosswalk Particulates'!$A:$A,0))</f>
        <v>process-iron and steel-industry</v>
      </c>
      <c r="G1844" s="66">
        <f>INDEX('Crosswalk Particulates'!$E:$E,MATCH('2017 EPA Data'!$B1844,'Crosswalk Particulates'!$D:$D,0))</f>
        <v>0</v>
      </c>
      <c r="H1844" s="78">
        <f t="shared" si="28"/>
        <v>0</v>
      </c>
    </row>
    <row r="1845" spans="1:8" hidden="1" x14ac:dyDescent="0.35">
      <c r="A1845" s="57" t="s">
        <v>2470</v>
      </c>
      <c r="B1845" s="57" t="s">
        <v>2550</v>
      </c>
      <c r="C1845" s="57" t="s">
        <v>2428</v>
      </c>
      <c r="D1845" s="68">
        <v>5925.4341609787734</v>
      </c>
      <c r="E1845" s="57" t="s">
        <v>2429</v>
      </c>
      <c r="F1845" s="62" t="str">
        <f>INDEX('Crosswalk Particulates'!$B:$B,MATCH('2017 EPA Data'!A1845,'Crosswalk Particulates'!$A:$A,0))</f>
        <v>process-waste-industry</v>
      </c>
      <c r="G1845" s="66">
        <f>INDEX('Crosswalk Particulates'!$E:$E,MATCH('2017 EPA Data'!$B1845,'Crosswalk Particulates'!$D:$D,0))</f>
        <v>0</v>
      </c>
      <c r="H1845" s="78">
        <f t="shared" si="28"/>
        <v>0</v>
      </c>
    </row>
    <row r="1846" spans="1:8" hidden="1" x14ac:dyDescent="0.35">
      <c r="A1846" s="57" t="s">
        <v>2497</v>
      </c>
      <c r="B1846" s="57" t="s">
        <v>2447</v>
      </c>
      <c r="C1846" s="57" t="s">
        <v>2428</v>
      </c>
      <c r="D1846" s="68">
        <v>5905.8636269799999</v>
      </c>
      <c r="E1846" s="57" t="s">
        <v>2429</v>
      </c>
      <c r="F1846" s="62" t="str">
        <f>INDEX('Crosswalk Particulates'!$B:$B,MATCH('2017 EPA Data'!A1846,'Crosswalk Particulates'!$A:$A,0))</f>
        <v>process-other-industry</v>
      </c>
      <c r="G1846" s="66">
        <f>INDEX('Crosswalk Particulates'!$E:$E,MATCH('2017 EPA Data'!$B1846,'Crosswalk Particulates'!$D:$D,0))</f>
        <v>0</v>
      </c>
      <c r="H1846" s="78">
        <f t="shared" si="28"/>
        <v>0</v>
      </c>
    </row>
    <row r="1847" spans="1:8" hidden="1" x14ac:dyDescent="0.35">
      <c r="A1847" s="57" t="s">
        <v>2530</v>
      </c>
      <c r="B1847" s="57" t="s">
        <v>2517</v>
      </c>
      <c r="C1847" s="57" t="s">
        <v>2428</v>
      </c>
      <c r="D1847" s="68">
        <v>5894.0787200000004</v>
      </c>
      <c r="E1847" s="57" t="s">
        <v>2429</v>
      </c>
      <c r="F1847" s="62" t="str">
        <f>INDEX('Crosswalk Particulates'!$B:$B,MATCH('2017 EPA Data'!A1847,'Crosswalk Particulates'!$A:$A,0))</f>
        <v>process-iron and steel-industry</v>
      </c>
      <c r="G1847" s="66">
        <f>INDEX('Crosswalk Particulates'!$E:$E,MATCH('2017 EPA Data'!$B1847,'Crosswalk Particulates'!$D:$D,0))</f>
        <v>0</v>
      </c>
      <c r="H1847" s="78">
        <f t="shared" si="28"/>
        <v>0</v>
      </c>
    </row>
    <row r="1848" spans="1:8" hidden="1" x14ac:dyDescent="0.35">
      <c r="A1848" s="57" t="s">
        <v>2502</v>
      </c>
      <c r="B1848" s="57" t="s">
        <v>2557</v>
      </c>
      <c r="C1848" s="57" t="s">
        <v>2428</v>
      </c>
      <c r="D1848" s="68">
        <v>5862.3904524787549</v>
      </c>
      <c r="E1848" s="57" t="s">
        <v>2429</v>
      </c>
      <c r="F1848" s="62" t="str">
        <f>INDEX('Crosswalk Particulates'!$B:$B,MATCH('2017 EPA Data'!A1848,'Crosswalk Particulates'!$A:$A,0))</f>
        <v>Other-EPA</v>
      </c>
      <c r="G1848" s="66">
        <f>INDEX('Crosswalk Particulates'!$E:$E,MATCH('2017 EPA Data'!$B1848,'Crosswalk Particulates'!$D:$D,0))</f>
        <v>0</v>
      </c>
      <c r="H1848" s="78">
        <f t="shared" si="28"/>
        <v>0</v>
      </c>
    </row>
    <row r="1849" spans="1:8" hidden="1" x14ac:dyDescent="0.35">
      <c r="A1849" s="57" t="s">
        <v>2507</v>
      </c>
      <c r="B1849" s="57" t="s">
        <v>2587</v>
      </c>
      <c r="C1849" s="57" t="s">
        <v>2428</v>
      </c>
      <c r="D1849" s="68">
        <v>5862</v>
      </c>
      <c r="E1849" s="57" t="s">
        <v>2429</v>
      </c>
      <c r="F1849" s="62" t="str">
        <f>INDEX('Crosswalk Particulates'!$B:$B,MATCH('2017 EPA Data'!A1849,'Crosswalk Particulates'!$A:$A,0))</f>
        <v>industry-fuel-coal</v>
      </c>
      <c r="G1849" s="66">
        <f>INDEX('Crosswalk Particulates'!$E:$E,MATCH('2017 EPA Data'!$B1849,'Crosswalk Particulates'!$D:$D,0))</f>
        <v>0</v>
      </c>
      <c r="H1849" s="78">
        <f t="shared" si="28"/>
        <v>0</v>
      </c>
    </row>
    <row r="1850" spans="1:8" hidden="1" x14ac:dyDescent="0.35">
      <c r="A1850" s="57" t="s">
        <v>2458</v>
      </c>
      <c r="B1850" s="57" t="s">
        <v>2596</v>
      </c>
      <c r="C1850" s="57" t="s">
        <v>2428</v>
      </c>
      <c r="D1850" s="68">
        <v>5853.3420326138003</v>
      </c>
      <c r="E1850" s="57" t="s">
        <v>2429</v>
      </c>
      <c r="F1850" s="62" t="str">
        <f>INDEX('Crosswalk Particulates'!$B:$B,MATCH('2017 EPA Data'!A1850,'Crosswalk Particulates'!$A:$A,0))</f>
        <v>process-other-industry</v>
      </c>
      <c r="G1850" s="66">
        <f>INDEX('Crosswalk Particulates'!$E:$E,MATCH('2017 EPA Data'!$B1850,'Crosswalk Particulates'!$D:$D,0))</f>
        <v>0</v>
      </c>
      <c r="H1850" s="78">
        <f t="shared" si="28"/>
        <v>0</v>
      </c>
    </row>
    <row r="1851" spans="1:8" hidden="1" x14ac:dyDescent="0.35">
      <c r="A1851" s="57" t="s">
        <v>2514</v>
      </c>
      <c r="B1851" s="57" t="s">
        <v>2532</v>
      </c>
      <c r="C1851" s="57" t="s">
        <v>2428</v>
      </c>
      <c r="D1851" s="68">
        <v>5830.0800197713788</v>
      </c>
      <c r="E1851" s="57" t="s">
        <v>2429</v>
      </c>
      <c r="F1851" s="62" t="str">
        <f>INDEX('Crosswalk Particulates'!$B:$B,MATCH('2017 EPA Data'!A1851,'Crosswalk Particulates'!$A:$A,0))</f>
        <v>Transportation Sector</v>
      </c>
      <c r="G1851" s="66">
        <f>INDEX('Crosswalk Particulates'!$E:$E,MATCH('2017 EPA Data'!$B1851,'Crosswalk Particulates'!$D:$D,0))</f>
        <v>0</v>
      </c>
      <c r="H1851" s="78">
        <f t="shared" si="28"/>
        <v>0</v>
      </c>
    </row>
    <row r="1852" spans="1:8" hidden="1" x14ac:dyDescent="0.35">
      <c r="A1852" s="57" t="s">
        <v>2502</v>
      </c>
      <c r="B1852" s="57" t="s">
        <v>2552</v>
      </c>
      <c r="C1852" s="57" t="s">
        <v>2428</v>
      </c>
      <c r="D1852" s="68">
        <v>5828.067508348</v>
      </c>
      <c r="E1852" s="57" t="s">
        <v>2429</v>
      </c>
      <c r="F1852" s="62" t="str">
        <f>INDEX('Crosswalk Particulates'!$B:$B,MATCH('2017 EPA Data'!A1852,'Crosswalk Particulates'!$A:$A,0))</f>
        <v>Other-EPA</v>
      </c>
      <c r="G1852" s="66">
        <f>INDEX('Crosswalk Particulates'!$E:$E,MATCH('2017 EPA Data'!$B1852,'Crosswalk Particulates'!$D:$D,0))</f>
        <v>0</v>
      </c>
      <c r="H1852" s="78">
        <f t="shared" si="28"/>
        <v>0</v>
      </c>
    </row>
    <row r="1853" spans="1:8" hidden="1" x14ac:dyDescent="0.35">
      <c r="A1853" s="57" t="s">
        <v>2502</v>
      </c>
      <c r="B1853" s="57" t="s">
        <v>2578</v>
      </c>
      <c r="C1853" s="57" t="s">
        <v>2428</v>
      </c>
      <c r="D1853" s="68">
        <v>5828.067508348</v>
      </c>
      <c r="E1853" s="57" t="s">
        <v>2429</v>
      </c>
      <c r="F1853" s="62" t="str">
        <f>INDEX('Crosswalk Particulates'!$B:$B,MATCH('2017 EPA Data'!A1853,'Crosswalk Particulates'!$A:$A,0))</f>
        <v>Other-EPA</v>
      </c>
      <c r="G1853" s="66">
        <f>INDEX('Crosswalk Particulates'!$E:$E,MATCH('2017 EPA Data'!$B1853,'Crosswalk Particulates'!$D:$D,0))</f>
        <v>0</v>
      </c>
      <c r="H1853" s="78">
        <f t="shared" si="28"/>
        <v>0</v>
      </c>
    </row>
    <row r="1854" spans="1:8" hidden="1" x14ac:dyDescent="0.35">
      <c r="A1854" s="57" t="s">
        <v>2506</v>
      </c>
      <c r="B1854" s="57" t="s">
        <v>2487</v>
      </c>
      <c r="C1854" s="57" t="s">
        <v>2428</v>
      </c>
      <c r="D1854" s="68">
        <v>5817.7669189198004</v>
      </c>
      <c r="E1854" s="57" t="s">
        <v>2429</v>
      </c>
      <c r="F1854" s="62" t="str">
        <f>INDEX('Crosswalk Particulates'!$B:$B,MATCH('2017 EPA Data'!A1854,'Crosswalk Particulates'!$A:$A,0))</f>
        <v>process-other-industry</v>
      </c>
      <c r="G1854" s="66">
        <f>INDEX('Crosswalk Particulates'!$E:$E,MATCH('2017 EPA Data'!$B1854,'Crosswalk Particulates'!$D:$D,0))</f>
        <v>0</v>
      </c>
      <c r="H1854" s="78">
        <f t="shared" si="28"/>
        <v>0</v>
      </c>
    </row>
    <row r="1855" spans="1:8" hidden="1" x14ac:dyDescent="0.35">
      <c r="A1855" s="57" t="s">
        <v>2453</v>
      </c>
      <c r="B1855" s="57" t="s">
        <v>2541</v>
      </c>
      <c r="D1855" s="68">
        <v>5809.4475838347726</v>
      </c>
      <c r="E1855" s="57" t="s">
        <v>2433</v>
      </c>
      <c r="F1855" s="62" t="str">
        <f>INDEX('Crosswalk Particulates'!$B:$B,MATCH('2017 EPA Data'!A1855,'Crosswalk Particulates'!$A:$A,0))</f>
        <v>process-ngps-industry</v>
      </c>
      <c r="G1855" s="66">
        <f>INDEX('Crosswalk Particulates'!$E:$E,MATCH('2017 EPA Data'!$B1855,'Crosswalk Particulates'!$D:$D,0))</f>
        <v>0</v>
      </c>
      <c r="H1855" s="78">
        <f t="shared" si="28"/>
        <v>5270248463.5309238</v>
      </c>
    </row>
    <row r="1856" spans="1:8" hidden="1" x14ac:dyDescent="0.35">
      <c r="A1856" s="57" t="s">
        <v>2476</v>
      </c>
      <c r="B1856" s="57" t="s">
        <v>2612</v>
      </c>
      <c r="C1856" s="57" t="s">
        <v>2428</v>
      </c>
      <c r="D1856" s="68">
        <v>5806.8557495599998</v>
      </c>
      <c r="E1856" s="57" t="s">
        <v>2429</v>
      </c>
      <c r="F1856" s="62" t="str">
        <f>INDEX('Crosswalk Particulates'!$B:$B,MATCH('2017 EPA Data'!A1856,'Crosswalk Particulates'!$A:$A,0))</f>
        <v>Electricity Sector</v>
      </c>
      <c r="G1856" s="66">
        <f>INDEX('Crosswalk Particulates'!$E:$E,MATCH('2017 EPA Data'!$B1856,'Crosswalk Particulates'!$D:$D,0))</f>
        <v>0</v>
      </c>
      <c r="H1856" s="78">
        <f t="shared" si="28"/>
        <v>0</v>
      </c>
    </row>
    <row r="1857" spans="1:8" hidden="1" x14ac:dyDescent="0.35">
      <c r="A1857" s="57" t="s">
        <v>2430</v>
      </c>
      <c r="B1857" s="57" t="s">
        <v>2571</v>
      </c>
      <c r="C1857" s="57" t="s">
        <v>2428</v>
      </c>
      <c r="D1857" s="68">
        <v>5784.9399599999997</v>
      </c>
      <c r="E1857" s="57" t="s">
        <v>2429</v>
      </c>
      <c r="F1857" s="62" t="str">
        <f>INDEX('Crosswalk Particulates'!$B:$B,MATCH('2017 EPA Data'!A1857,'Crosswalk Particulates'!$A:$A,0))</f>
        <v>process-other-industry</v>
      </c>
      <c r="G1857" s="66">
        <f>INDEX('Crosswalk Particulates'!$E:$E,MATCH('2017 EPA Data'!$B1857,'Crosswalk Particulates'!$D:$D,0))</f>
        <v>0</v>
      </c>
      <c r="H1857" s="78">
        <f t="shared" si="28"/>
        <v>0</v>
      </c>
    </row>
    <row r="1858" spans="1:8" hidden="1" x14ac:dyDescent="0.35">
      <c r="A1858" s="57" t="s">
        <v>2476</v>
      </c>
      <c r="B1858" s="57" t="s">
        <v>2516</v>
      </c>
      <c r="C1858" s="57" t="s">
        <v>2468</v>
      </c>
      <c r="D1858" s="68">
        <v>5766.6971483750003</v>
      </c>
      <c r="E1858" s="57" t="s">
        <v>2433</v>
      </c>
      <c r="F1858" s="62" t="str">
        <f>INDEX('Crosswalk Particulates'!$B:$B,MATCH('2017 EPA Data'!A1858,'Crosswalk Particulates'!$A:$A,0))</f>
        <v>Electricity Sector</v>
      </c>
      <c r="G1858" s="66">
        <f>INDEX('Crosswalk Particulates'!$E:$E,MATCH('2017 EPA Data'!$B1858,'Crosswalk Particulates'!$D:$D,0))</f>
        <v>0</v>
      </c>
      <c r="H1858" s="78">
        <f t="shared" si="28"/>
        <v>5231465874.7312469</v>
      </c>
    </row>
    <row r="1859" spans="1:8" hidden="1" x14ac:dyDescent="0.35">
      <c r="A1859" s="57" t="s">
        <v>2540</v>
      </c>
      <c r="B1859" s="57" t="s">
        <v>2467</v>
      </c>
      <c r="C1859" s="57" t="s">
        <v>2468</v>
      </c>
      <c r="D1859" s="68">
        <v>5739.5721593197959</v>
      </c>
      <c r="E1859" s="57" t="s">
        <v>2433</v>
      </c>
      <c r="F1859" s="62" t="str">
        <f>INDEX('Crosswalk Particulates'!$B:$B,MATCH('2017 EPA Data'!A1859,'Crosswalk Particulates'!$A:$A,0))</f>
        <v>industry-fuel-oil</v>
      </c>
      <c r="G1859" s="66" t="str">
        <f>INDEX('Crosswalk Particulates'!$E:$E,MATCH('2017 EPA Data'!$B1859,'Crosswalk Particulates'!$D:$D,0))</f>
        <v>VOC</v>
      </c>
      <c r="H1859" s="78">
        <f t="shared" si="28"/>
        <v>5206858469.3233271</v>
      </c>
    </row>
    <row r="1860" spans="1:8" hidden="1" x14ac:dyDescent="0.35">
      <c r="A1860" s="57" t="s">
        <v>2456</v>
      </c>
      <c r="B1860" s="57" t="s">
        <v>2521</v>
      </c>
      <c r="C1860" s="57" t="s">
        <v>2468</v>
      </c>
      <c r="D1860" s="68">
        <v>5725.2319109841692</v>
      </c>
      <c r="E1860" s="57" t="s">
        <v>2433</v>
      </c>
      <c r="F1860" s="62" t="str">
        <f>INDEX('Crosswalk Particulates'!$B:$B,MATCH('2017 EPA Data'!A1860,'Crosswalk Particulates'!$A:$A,0))</f>
        <v>Transportation Sector</v>
      </c>
      <c r="G1860" s="66" t="str">
        <f>INDEX('Crosswalk Particulates'!$E:$E,MATCH('2017 EPA Data'!$B1860,'Crosswalk Particulates'!$D:$D,0))</f>
        <v>PM25</v>
      </c>
      <c r="H1860" s="78">
        <f t="shared" ref="H1860:H1923" si="29">IF(E1860="TON",D1860/metricton_to_shortton,0)*10^6</f>
        <v>5193849199.3941536</v>
      </c>
    </row>
    <row r="1861" spans="1:8" hidden="1" x14ac:dyDescent="0.35">
      <c r="A1861" s="57" t="s">
        <v>2489</v>
      </c>
      <c r="B1861" s="57" t="s">
        <v>2616</v>
      </c>
      <c r="C1861" s="57" t="s">
        <v>2428</v>
      </c>
      <c r="D1861" s="68">
        <v>5716.7348834840004</v>
      </c>
      <c r="E1861" s="57" t="s">
        <v>2429</v>
      </c>
      <c r="F1861" s="62" t="str">
        <f>INDEX('Crosswalk Particulates'!$B:$B,MATCH('2017 EPA Data'!A1861,'Crosswalk Particulates'!$A:$A,0))</f>
        <v>process-chemicals-industry</v>
      </c>
      <c r="G1861" s="66">
        <f>INDEX('Crosswalk Particulates'!$E:$E,MATCH('2017 EPA Data'!$B1861,'Crosswalk Particulates'!$D:$D,0))</f>
        <v>0</v>
      </c>
      <c r="H1861" s="78">
        <f t="shared" si="29"/>
        <v>0</v>
      </c>
    </row>
    <row r="1862" spans="1:8" hidden="1" x14ac:dyDescent="0.35">
      <c r="A1862" s="57" t="s">
        <v>2513</v>
      </c>
      <c r="B1862" s="57" t="s">
        <v>2447</v>
      </c>
      <c r="C1862" s="57" t="s">
        <v>2428</v>
      </c>
      <c r="D1862" s="68">
        <v>5709.4483962000004</v>
      </c>
      <c r="E1862" s="57" t="s">
        <v>2429</v>
      </c>
      <c r="F1862" s="62" t="str">
        <f>INDEX('Crosswalk Particulates'!$B:$B,MATCH('2017 EPA Data'!A1862,'Crosswalk Particulates'!$A:$A,0))</f>
        <v>process-other-industry</v>
      </c>
      <c r="G1862" s="66">
        <f>INDEX('Crosswalk Particulates'!$E:$E,MATCH('2017 EPA Data'!$B1862,'Crosswalk Particulates'!$D:$D,0))</f>
        <v>0</v>
      </c>
      <c r="H1862" s="78">
        <f t="shared" si="29"/>
        <v>0</v>
      </c>
    </row>
    <row r="1863" spans="1:8" hidden="1" x14ac:dyDescent="0.35">
      <c r="A1863" s="57" t="s">
        <v>2449</v>
      </c>
      <c r="B1863" s="57" t="s">
        <v>2614</v>
      </c>
      <c r="C1863" s="57" t="s">
        <v>2428</v>
      </c>
      <c r="D1863" s="68">
        <v>5694.878479</v>
      </c>
      <c r="E1863" s="57" t="s">
        <v>2429</v>
      </c>
      <c r="F1863" s="62" t="str">
        <f>INDEX('Crosswalk Particulates'!$B:$B,MATCH('2017 EPA Data'!A1863,'Crosswalk Particulates'!$A:$A,0))</f>
        <v>process-other-industry</v>
      </c>
      <c r="G1863" s="66">
        <f>INDEX('Crosswalk Particulates'!$E:$E,MATCH('2017 EPA Data'!$B1863,'Crosswalk Particulates'!$D:$D,0))</f>
        <v>0</v>
      </c>
      <c r="H1863" s="78">
        <f t="shared" si="29"/>
        <v>0</v>
      </c>
    </row>
    <row r="1864" spans="1:8" hidden="1" x14ac:dyDescent="0.35">
      <c r="A1864" s="57" t="s">
        <v>2530</v>
      </c>
      <c r="B1864" s="57" t="s">
        <v>2626</v>
      </c>
      <c r="C1864" s="57" t="s">
        <v>2428</v>
      </c>
      <c r="D1864" s="68">
        <v>5660.4010555124996</v>
      </c>
      <c r="E1864" s="57" t="s">
        <v>2429</v>
      </c>
      <c r="F1864" s="62" t="str">
        <f>INDEX('Crosswalk Particulates'!$B:$B,MATCH('2017 EPA Data'!A1864,'Crosswalk Particulates'!$A:$A,0))</f>
        <v>process-iron and steel-industry</v>
      </c>
      <c r="G1864" s="66">
        <f>INDEX('Crosswalk Particulates'!$E:$E,MATCH('2017 EPA Data'!$B1864,'Crosswalk Particulates'!$D:$D,0))</f>
        <v>0</v>
      </c>
      <c r="H1864" s="78">
        <f t="shared" si="29"/>
        <v>0</v>
      </c>
    </row>
    <row r="1865" spans="1:8" hidden="1" x14ac:dyDescent="0.35">
      <c r="A1865" s="57" t="s">
        <v>2441</v>
      </c>
      <c r="B1865" s="57" t="s">
        <v>2590</v>
      </c>
      <c r="C1865" s="57" t="s">
        <v>2428</v>
      </c>
      <c r="D1865" s="68">
        <v>5651.8370514839999</v>
      </c>
      <c r="E1865" s="57" t="s">
        <v>2429</v>
      </c>
      <c r="F1865" s="62" t="str">
        <f>INDEX('Crosswalk Particulates'!$B:$B,MATCH('2017 EPA Data'!A1865,'Crosswalk Particulates'!$A:$A,0))</f>
        <v>process-other-industry</v>
      </c>
      <c r="G1865" s="66">
        <f>INDEX('Crosswalk Particulates'!$E:$E,MATCH('2017 EPA Data'!$B1865,'Crosswalk Particulates'!$D:$D,0))</f>
        <v>0</v>
      </c>
      <c r="H1865" s="78">
        <f t="shared" si="29"/>
        <v>0</v>
      </c>
    </row>
    <row r="1866" spans="1:8" hidden="1" x14ac:dyDescent="0.35">
      <c r="A1866" s="57" t="s">
        <v>2456</v>
      </c>
      <c r="B1866" s="57" t="s">
        <v>2623</v>
      </c>
      <c r="D1866" s="68">
        <v>5623.3194601490814</v>
      </c>
      <c r="E1866" s="57" t="s">
        <v>2433</v>
      </c>
      <c r="F1866" s="62" t="str">
        <f>INDEX('Crosswalk Particulates'!$B:$B,MATCH('2017 EPA Data'!A1866,'Crosswalk Particulates'!$A:$A,0))</f>
        <v>Transportation Sector</v>
      </c>
      <c r="G1866" s="66">
        <f>INDEX('Crosswalk Particulates'!$E:$E,MATCH('2017 EPA Data'!$B1866,'Crosswalk Particulates'!$D:$D,0))</f>
        <v>0</v>
      </c>
      <c r="H1866" s="78">
        <f t="shared" si="29"/>
        <v>5101395669.2301455</v>
      </c>
    </row>
    <row r="1867" spans="1:8" hidden="1" x14ac:dyDescent="0.35">
      <c r="A1867" s="57" t="s">
        <v>2503</v>
      </c>
      <c r="B1867" s="57" t="s">
        <v>2552</v>
      </c>
      <c r="C1867" s="57" t="s">
        <v>2428</v>
      </c>
      <c r="D1867" s="68">
        <v>5576.6814458999997</v>
      </c>
      <c r="E1867" s="57" t="s">
        <v>2429</v>
      </c>
      <c r="F1867" s="62" t="str">
        <f>INDEX('Crosswalk Particulates'!$B:$B,MATCH('2017 EPA Data'!A1867,'Crosswalk Particulates'!$A:$A,0))</f>
        <v>process-ngps-industry</v>
      </c>
      <c r="G1867" s="66">
        <f>INDEX('Crosswalk Particulates'!$E:$E,MATCH('2017 EPA Data'!$B1867,'Crosswalk Particulates'!$D:$D,0))</f>
        <v>0</v>
      </c>
      <c r="H1867" s="78">
        <f t="shared" si="29"/>
        <v>0</v>
      </c>
    </row>
    <row r="1868" spans="1:8" hidden="1" x14ac:dyDescent="0.35">
      <c r="A1868" s="57" t="s">
        <v>2511</v>
      </c>
      <c r="B1868" s="57" t="s">
        <v>2596</v>
      </c>
      <c r="C1868" s="57" t="s">
        <v>2428</v>
      </c>
      <c r="D1868" s="68">
        <v>5573.1917074936682</v>
      </c>
      <c r="E1868" s="57" t="s">
        <v>2429</v>
      </c>
      <c r="F1868" s="62" t="str">
        <f>INDEX('Crosswalk Particulates'!$B:$B,MATCH('2017 EPA Data'!A1868,'Crosswalk Particulates'!$A:$A,0))</f>
        <v>industry-fuel-biomass</v>
      </c>
      <c r="G1868" s="66">
        <f>INDEX('Crosswalk Particulates'!$E:$E,MATCH('2017 EPA Data'!$B1868,'Crosswalk Particulates'!$D:$D,0))</f>
        <v>0</v>
      </c>
      <c r="H1868" s="78">
        <f t="shared" si="29"/>
        <v>0</v>
      </c>
    </row>
    <row r="1869" spans="1:8" hidden="1" x14ac:dyDescent="0.35">
      <c r="A1869" s="57" t="s">
        <v>2603</v>
      </c>
      <c r="B1869" s="57" t="s">
        <v>2597</v>
      </c>
      <c r="C1869" s="57" t="s">
        <v>2428</v>
      </c>
      <c r="D1869" s="68">
        <v>5514.2822861086479</v>
      </c>
      <c r="E1869" s="57" t="s">
        <v>2429</v>
      </c>
      <c r="F1869" s="62" t="str">
        <f>INDEX('Crosswalk Particulates'!$B:$B,MATCH('2017 EPA Data'!A1869,'Crosswalk Particulates'!$A:$A,0))</f>
        <v>Residential Buildings Sector</v>
      </c>
      <c r="G1869" s="66">
        <f>INDEX('Crosswalk Particulates'!$E:$E,MATCH('2017 EPA Data'!$B1869,'Crosswalk Particulates'!$D:$D,0))</f>
        <v>0</v>
      </c>
      <c r="H1869" s="78">
        <f t="shared" si="29"/>
        <v>0</v>
      </c>
    </row>
    <row r="1870" spans="1:8" hidden="1" x14ac:dyDescent="0.35">
      <c r="A1870" s="57" t="s">
        <v>2529</v>
      </c>
      <c r="B1870" s="57" t="s">
        <v>2545</v>
      </c>
      <c r="D1870" s="68">
        <v>5513.8217001331041</v>
      </c>
      <c r="E1870" s="57" t="s">
        <v>2433</v>
      </c>
      <c r="F1870" s="62" t="str">
        <f>INDEX('Crosswalk Particulates'!$B:$B,MATCH('2017 EPA Data'!A1870,'Crosswalk Particulates'!$A:$A,0))</f>
        <v>Other-EPA</v>
      </c>
      <c r="G1870" s="66" t="str">
        <f>INDEX('Crosswalk Particulates'!$E:$E,MATCH('2017 EPA Data'!$B1870,'Crosswalk Particulates'!$D:$D,0))</f>
        <v>OC</v>
      </c>
      <c r="H1870" s="78">
        <f t="shared" si="29"/>
        <v>5002060854.1454802</v>
      </c>
    </row>
    <row r="1871" spans="1:8" hidden="1" x14ac:dyDescent="0.35">
      <c r="A1871" s="57" t="s">
        <v>2560</v>
      </c>
      <c r="B1871" s="57" t="s">
        <v>2631</v>
      </c>
      <c r="C1871" s="57" t="s">
        <v>2428</v>
      </c>
      <c r="D1871" s="68">
        <v>5466.5281732064586</v>
      </c>
      <c r="E1871" s="57" t="s">
        <v>2429</v>
      </c>
      <c r="F1871" s="62" t="str">
        <f>INDEX('Crosswalk Particulates'!$B:$B,MATCH('2017 EPA Data'!A1871,'Crosswalk Particulates'!$A:$A,0))</f>
        <v>Electricity Sector</v>
      </c>
      <c r="G1871" s="66">
        <f>INDEX('Crosswalk Particulates'!$E:$E,MATCH('2017 EPA Data'!$B1871,'Crosswalk Particulates'!$D:$D,0))</f>
        <v>0</v>
      </c>
      <c r="H1871" s="78">
        <f t="shared" si="29"/>
        <v>0</v>
      </c>
    </row>
    <row r="1872" spans="1:8" hidden="1" x14ac:dyDescent="0.35">
      <c r="A1872" s="57" t="s">
        <v>2503</v>
      </c>
      <c r="B1872" s="57" t="s">
        <v>2472</v>
      </c>
      <c r="C1872" s="57" t="s">
        <v>2428</v>
      </c>
      <c r="D1872" s="68">
        <v>5463.39</v>
      </c>
      <c r="E1872" s="57" t="s">
        <v>2429</v>
      </c>
      <c r="F1872" s="62" t="str">
        <f>INDEX('Crosswalk Particulates'!$B:$B,MATCH('2017 EPA Data'!A1872,'Crosswalk Particulates'!$A:$A,0))</f>
        <v>process-ngps-industry</v>
      </c>
      <c r="G1872" s="66">
        <f>INDEX('Crosswalk Particulates'!$E:$E,MATCH('2017 EPA Data'!$B1872,'Crosswalk Particulates'!$D:$D,0))</f>
        <v>0</v>
      </c>
      <c r="H1872" s="78">
        <f t="shared" si="29"/>
        <v>0</v>
      </c>
    </row>
    <row r="1873" spans="1:8" hidden="1" x14ac:dyDescent="0.35">
      <c r="A1873" s="57" t="s">
        <v>2462</v>
      </c>
      <c r="B1873" s="57" t="s">
        <v>2641</v>
      </c>
      <c r="C1873" s="57" t="s">
        <v>2428</v>
      </c>
      <c r="D1873" s="68">
        <v>5443.6829435000636</v>
      </c>
      <c r="E1873" s="57" t="s">
        <v>2429</v>
      </c>
      <c r="F1873" s="62" t="str">
        <f>INDEX('Crosswalk Particulates'!$B:$B,MATCH('2017 EPA Data'!A1873,'Crosswalk Particulates'!$A:$A,0))</f>
        <v>industry-fuel-natural gas</v>
      </c>
      <c r="G1873" s="66">
        <f>INDEX('Crosswalk Particulates'!$E:$E,MATCH('2017 EPA Data'!$B1873,'Crosswalk Particulates'!$D:$D,0))</f>
        <v>0</v>
      </c>
      <c r="H1873" s="78">
        <f t="shared" si="29"/>
        <v>0</v>
      </c>
    </row>
    <row r="1874" spans="1:8" hidden="1" x14ac:dyDescent="0.35">
      <c r="A1874" s="57" t="s">
        <v>2507</v>
      </c>
      <c r="B1874" s="57" t="s">
        <v>2447</v>
      </c>
      <c r="C1874" s="57" t="s">
        <v>2428</v>
      </c>
      <c r="D1874" s="68">
        <v>5418.3608205999999</v>
      </c>
      <c r="E1874" s="57" t="s">
        <v>2429</v>
      </c>
      <c r="F1874" s="62" t="str">
        <f>INDEX('Crosswalk Particulates'!$B:$B,MATCH('2017 EPA Data'!A1874,'Crosswalk Particulates'!$A:$A,0))</f>
        <v>industry-fuel-coal</v>
      </c>
      <c r="G1874" s="66">
        <f>INDEX('Crosswalk Particulates'!$E:$E,MATCH('2017 EPA Data'!$B1874,'Crosswalk Particulates'!$D:$D,0))</f>
        <v>0</v>
      </c>
      <c r="H1874" s="78">
        <f t="shared" si="29"/>
        <v>0</v>
      </c>
    </row>
    <row r="1875" spans="1:8" hidden="1" x14ac:dyDescent="0.35">
      <c r="A1875" s="57" t="s">
        <v>2430</v>
      </c>
      <c r="B1875" s="57" t="s">
        <v>2652</v>
      </c>
      <c r="C1875" s="57" t="s">
        <v>2428</v>
      </c>
      <c r="D1875" s="68">
        <v>5410.0360000000001</v>
      </c>
      <c r="E1875" s="57" t="s">
        <v>2429</v>
      </c>
      <c r="F1875" s="62" t="str">
        <f>INDEX('Crosswalk Particulates'!$B:$B,MATCH('2017 EPA Data'!A1875,'Crosswalk Particulates'!$A:$A,0))</f>
        <v>process-other-industry</v>
      </c>
      <c r="G1875" s="66">
        <f>INDEX('Crosswalk Particulates'!$E:$E,MATCH('2017 EPA Data'!$B1875,'Crosswalk Particulates'!$D:$D,0))</f>
        <v>0</v>
      </c>
      <c r="H1875" s="78">
        <f t="shared" si="29"/>
        <v>0</v>
      </c>
    </row>
    <row r="1876" spans="1:8" hidden="1" x14ac:dyDescent="0.35">
      <c r="A1876" s="57" t="s">
        <v>2496</v>
      </c>
      <c r="B1876" s="57" t="s">
        <v>2516</v>
      </c>
      <c r="C1876" s="57" t="s">
        <v>2468</v>
      </c>
      <c r="D1876" s="68">
        <v>5408.7478920000003</v>
      </c>
      <c r="E1876" s="57" t="s">
        <v>2433</v>
      </c>
      <c r="F1876" s="62" t="str">
        <f>INDEX('Crosswalk Particulates'!$B:$B,MATCH('2017 EPA Data'!A1876,'Crosswalk Particulates'!$A:$A,0))</f>
        <v>process-other-industry</v>
      </c>
      <c r="G1876" s="66">
        <f>INDEX('Crosswalk Particulates'!$E:$E,MATCH('2017 EPA Data'!$B1876,'Crosswalk Particulates'!$D:$D,0))</f>
        <v>0</v>
      </c>
      <c r="H1876" s="78">
        <f t="shared" si="29"/>
        <v>4906739385.4723272</v>
      </c>
    </row>
    <row r="1877" spans="1:8" hidden="1" x14ac:dyDescent="0.35">
      <c r="A1877" s="57" t="s">
        <v>2470</v>
      </c>
      <c r="B1877" s="57" t="s">
        <v>2672</v>
      </c>
      <c r="C1877" s="57" t="s">
        <v>2428</v>
      </c>
      <c r="D1877" s="68">
        <v>5374.8064731171999</v>
      </c>
      <c r="E1877" s="57" t="s">
        <v>2429</v>
      </c>
      <c r="F1877" s="62" t="str">
        <f>INDEX('Crosswalk Particulates'!$B:$B,MATCH('2017 EPA Data'!A1877,'Crosswalk Particulates'!$A:$A,0))</f>
        <v>process-waste-industry</v>
      </c>
      <c r="G1877" s="66">
        <f>INDEX('Crosswalk Particulates'!$E:$E,MATCH('2017 EPA Data'!$B1877,'Crosswalk Particulates'!$D:$D,0))</f>
        <v>0</v>
      </c>
      <c r="H1877" s="78">
        <f t="shared" si="29"/>
        <v>0</v>
      </c>
    </row>
    <row r="1878" spans="1:8" hidden="1" x14ac:dyDescent="0.35">
      <c r="A1878" s="57" t="s">
        <v>2543</v>
      </c>
      <c r="B1878" s="57" t="s">
        <v>2455</v>
      </c>
      <c r="C1878" s="57" t="s">
        <v>2428</v>
      </c>
      <c r="D1878" s="68">
        <v>5363.666177060285</v>
      </c>
      <c r="E1878" s="57" t="s">
        <v>2429</v>
      </c>
      <c r="F1878" s="62" t="str">
        <f>INDEX('Crosswalk Particulates'!$B:$B,MATCH('2017 EPA Data'!A1878,'Crosswalk Particulates'!$A:$A,0))</f>
        <v>industry-fuel-other</v>
      </c>
      <c r="G1878" s="66">
        <f>INDEX('Crosswalk Particulates'!$E:$E,MATCH('2017 EPA Data'!$B1878,'Crosswalk Particulates'!$D:$D,0))</f>
        <v>0</v>
      </c>
      <c r="H1878" s="78">
        <f t="shared" si="29"/>
        <v>0</v>
      </c>
    </row>
    <row r="1879" spans="1:8" hidden="1" x14ac:dyDescent="0.35">
      <c r="A1879" s="57" t="s">
        <v>2507</v>
      </c>
      <c r="B1879" s="57" t="s">
        <v>2635</v>
      </c>
      <c r="C1879" s="57" t="s">
        <v>2428</v>
      </c>
      <c r="D1879" s="68">
        <v>5334</v>
      </c>
      <c r="E1879" s="57" t="s">
        <v>2429</v>
      </c>
      <c r="F1879" s="62" t="str">
        <f>INDEX('Crosswalk Particulates'!$B:$B,MATCH('2017 EPA Data'!A1879,'Crosswalk Particulates'!$A:$A,0))</f>
        <v>industry-fuel-coal</v>
      </c>
      <c r="G1879" s="66">
        <f>INDEX('Crosswalk Particulates'!$E:$E,MATCH('2017 EPA Data'!$B1879,'Crosswalk Particulates'!$D:$D,0))</f>
        <v>0</v>
      </c>
      <c r="H1879" s="78">
        <f t="shared" si="29"/>
        <v>0</v>
      </c>
    </row>
    <row r="1880" spans="1:8" hidden="1" x14ac:dyDescent="0.35">
      <c r="A1880" s="57" t="s">
        <v>2452</v>
      </c>
      <c r="B1880" s="57" t="s">
        <v>2606</v>
      </c>
      <c r="C1880" s="57" t="s">
        <v>2428</v>
      </c>
      <c r="D1880" s="68">
        <v>5327.0145793382999</v>
      </c>
      <c r="E1880" s="57" t="s">
        <v>2429</v>
      </c>
      <c r="F1880" s="62" t="str">
        <f>INDEX('Crosswalk Particulates'!$B:$B,MATCH('2017 EPA Data'!A1880,'Crosswalk Particulates'!$A:$A,0))</f>
        <v>Transportation Sector</v>
      </c>
      <c r="G1880" s="66">
        <f>INDEX('Crosswalk Particulates'!$E:$E,MATCH('2017 EPA Data'!$B1880,'Crosswalk Particulates'!$D:$D,0))</f>
        <v>0</v>
      </c>
      <c r="H1880" s="78">
        <f t="shared" si="29"/>
        <v>0</v>
      </c>
    </row>
    <row r="1881" spans="1:8" hidden="1" x14ac:dyDescent="0.35">
      <c r="A1881" s="57" t="s">
        <v>2518</v>
      </c>
      <c r="B1881" s="57" t="s">
        <v>2467</v>
      </c>
      <c r="C1881" s="57" t="s">
        <v>2468</v>
      </c>
      <c r="D1881" s="68">
        <v>5299.7657895729999</v>
      </c>
      <c r="E1881" s="57" t="s">
        <v>2433</v>
      </c>
      <c r="F1881" s="62" t="str">
        <f>INDEX('Crosswalk Particulates'!$B:$B,MATCH('2017 EPA Data'!A1881,'Crosswalk Particulates'!$A:$A,0))</f>
        <v>process-cement-industry</v>
      </c>
      <c r="G1881" s="66" t="str">
        <f>INDEX('Crosswalk Particulates'!$E:$E,MATCH('2017 EPA Data'!$B1881,'Crosswalk Particulates'!$D:$D,0))</f>
        <v>VOC</v>
      </c>
      <c r="H1881" s="78">
        <f t="shared" si="29"/>
        <v>4807872367.6397753</v>
      </c>
    </row>
    <row r="1882" spans="1:8" hidden="1" x14ac:dyDescent="0.35">
      <c r="A1882" s="57" t="s">
        <v>2497</v>
      </c>
      <c r="B1882" s="57" t="s">
        <v>2605</v>
      </c>
      <c r="C1882" s="57" t="s">
        <v>2428</v>
      </c>
      <c r="D1882" s="68">
        <v>5286.4458328103292</v>
      </c>
      <c r="E1882" s="57" t="s">
        <v>2429</v>
      </c>
      <c r="F1882" s="62" t="str">
        <f>INDEX('Crosswalk Particulates'!$B:$B,MATCH('2017 EPA Data'!A1882,'Crosswalk Particulates'!$A:$A,0))</f>
        <v>process-other-industry</v>
      </c>
      <c r="G1882" s="66">
        <f>INDEX('Crosswalk Particulates'!$E:$E,MATCH('2017 EPA Data'!$B1882,'Crosswalk Particulates'!$D:$D,0))</f>
        <v>0</v>
      </c>
      <c r="H1882" s="78">
        <f t="shared" si="29"/>
        <v>0</v>
      </c>
    </row>
    <row r="1883" spans="1:8" hidden="1" x14ac:dyDescent="0.35">
      <c r="A1883" s="57" t="s">
        <v>2575</v>
      </c>
      <c r="B1883" s="57" t="s">
        <v>2533</v>
      </c>
      <c r="C1883" s="57" t="s">
        <v>2534</v>
      </c>
      <c r="D1883" s="68">
        <v>5284.4113377801768</v>
      </c>
      <c r="E1883" s="57" t="s">
        <v>2429</v>
      </c>
      <c r="F1883" s="62" t="str">
        <f>INDEX('Crosswalk Particulates'!$B:$B,MATCH('2017 EPA Data'!A1883,'Crosswalk Particulates'!$A:$A,0))</f>
        <v>Commercial Buildings Sector</v>
      </c>
      <c r="G1883" s="66">
        <f>INDEX('Crosswalk Particulates'!$E:$E,MATCH('2017 EPA Data'!$B1883,'Crosswalk Particulates'!$D:$D,0))</f>
        <v>0</v>
      </c>
      <c r="H1883" s="78">
        <f t="shared" si="29"/>
        <v>0</v>
      </c>
    </row>
    <row r="1884" spans="1:8" hidden="1" x14ac:dyDescent="0.35">
      <c r="A1884" s="57" t="s">
        <v>2497</v>
      </c>
      <c r="B1884" s="57" t="s">
        <v>2673</v>
      </c>
      <c r="C1884" s="57" t="s">
        <v>2428</v>
      </c>
      <c r="D1884" s="68">
        <v>5280.4271551289003</v>
      </c>
      <c r="E1884" s="57" t="s">
        <v>2429</v>
      </c>
      <c r="F1884" s="62" t="str">
        <f>INDEX('Crosswalk Particulates'!$B:$B,MATCH('2017 EPA Data'!A1884,'Crosswalk Particulates'!$A:$A,0))</f>
        <v>process-other-industry</v>
      </c>
      <c r="G1884" s="66">
        <f>INDEX('Crosswalk Particulates'!$E:$E,MATCH('2017 EPA Data'!$B1884,'Crosswalk Particulates'!$D:$D,0))</f>
        <v>0</v>
      </c>
      <c r="H1884" s="78">
        <f t="shared" si="29"/>
        <v>0</v>
      </c>
    </row>
    <row r="1885" spans="1:8" hidden="1" x14ac:dyDescent="0.35">
      <c r="A1885" s="57" t="s">
        <v>2476</v>
      </c>
      <c r="B1885" s="57" t="s">
        <v>2473</v>
      </c>
      <c r="C1885" s="57" t="s">
        <v>2428</v>
      </c>
      <c r="D1885" s="68">
        <v>5264.1240160400002</v>
      </c>
      <c r="E1885" s="57" t="s">
        <v>2429</v>
      </c>
      <c r="F1885" s="62" t="str">
        <f>INDEX('Crosswalk Particulates'!$B:$B,MATCH('2017 EPA Data'!A1885,'Crosswalk Particulates'!$A:$A,0))</f>
        <v>Electricity Sector</v>
      </c>
      <c r="G1885" s="66">
        <f>INDEX('Crosswalk Particulates'!$E:$E,MATCH('2017 EPA Data'!$B1885,'Crosswalk Particulates'!$D:$D,0))</f>
        <v>0</v>
      </c>
      <c r="H1885" s="78">
        <f t="shared" si="29"/>
        <v>0</v>
      </c>
    </row>
    <row r="1886" spans="1:8" hidden="1" x14ac:dyDescent="0.35">
      <c r="A1886" s="57" t="s">
        <v>2489</v>
      </c>
      <c r="B1886" s="57" t="s">
        <v>2594</v>
      </c>
      <c r="C1886" s="57" t="s">
        <v>2428</v>
      </c>
      <c r="D1886" s="68">
        <v>5259.3992099999996</v>
      </c>
      <c r="E1886" s="57" t="s">
        <v>2429</v>
      </c>
      <c r="F1886" s="62" t="str">
        <f>INDEX('Crosswalk Particulates'!$B:$B,MATCH('2017 EPA Data'!A1886,'Crosswalk Particulates'!$A:$A,0))</f>
        <v>process-chemicals-industry</v>
      </c>
      <c r="G1886" s="66">
        <f>INDEX('Crosswalk Particulates'!$E:$E,MATCH('2017 EPA Data'!$B1886,'Crosswalk Particulates'!$D:$D,0))</f>
        <v>0</v>
      </c>
      <c r="H1886" s="78">
        <f t="shared" si="29"/>
        <v>0</v>
      </c>
    </row>
    <row r="1887" spans="1:8" hidden="1" x14ac:dyDescent="0.35">
      <c r="A1887" s="57" t="s">
        <v>2560</v>
      </c>
      <c r="B1887" s="57" t="s">
        <v>2501</v>
      </c>
      <c r="C1887" s="57" t="s">
        <v>2468</v>
      </c>
      <c r="D1887" s="68">
        <v>5240.4323028704957</v>
      </c>
      <c r="E1887" s="57" t="s">
        <v>2433</v>
      </c>
      <c r="F1887" s="62" t="str">
        <f>INDEX('Crosswalk Particulates'!$B:$B,MATCH('2017 EPA Data'!A1887,'Crosswalk Particulates'!$A:$A,0))</f>
        <v>Electricity Sector</v>
      </c>
      <c r="G1887" s="66" t="str">
        <f>INDEX('Crosswalk Particulates'!$E:$E,MATCH('2017 EPA Data'!$B1887,'Crosswalk Particulates'!$D:$D,0))</f>
        <v>PM10</v>
      </c>
      <c r="H1887" s="78">
        <f t="shared" si="29"/>
        <v>4754045869.919076</v>
      </c>
    </row>
    <row r="1888" spans="1:8" hidden="1" x14ac:dyDescent="0.35">
      <c r="A1888" s="57" t="s">
        <v>2576</v>
      </c>
      <c r="B1888" s="57" t="s">
        <v>2442</v>
      </c>
      <c r="C1888" s="57" t="s">
        <v>2428</v>
      </c>
      <c r="D1888" s="68">
        <v>5234.2825097997365</v>
      </c>
      <c r="E1888" s="57" t="s">
        <v>2429</v>
      </c>
      <c r="F1888" s="62" t="str">
        <f>INDEX('Crosswalk Particulates'!$B:$B,MATCH('2017 EPA Data'!A1888,'Crosswalk Particulates'!$A:$A,0))</f>
        <v>Commercial Buildings Sector</v>
      </c>
      <c r="G1888" s="66">
        <f>INDEX('Crosswalk Particulates'!$E:$E,MATCH('2017 EPA Data'!$B1888,'Crosswalk Particulates'!$D:$D,0))</f>
        <v>0</v>
      </c>
      <c r="H1888" s="78">
        <f t="shared" si="29"/>
        <v>0</v>
      </c>
    </row>
    <row r="1889" spans="1:8" hidden="1" x14ac:dyDescent="0.35">
      <c r="A1889" s="57" t="s">
        <v>2453</v>
      </c>
      <c r="B1889" s="57" t="s">
        <v>2593</v>
      </c>
      <c r="C1889" s="57" t="s">
        <v>2428</v>
      </c>
      <c r="D1889" s="68">
        <v>5200</v>
      </c>
      <c r="E1889" s="57" t="s">
        <v>2429</v>
      </c>
      <c r="F1889" s="62" t="str">
        <f>INDEX('Crosswalk Particulates'!$B:$B,MATCH('2017 EPA Data'!A1889,'Crosswalk Particulates'!$A:$A,0))</f>
        <v>process-ngps-industry</v>
      </c>
      <c r="G1889" s="66">
        <f>INDEX('Crosswalk Particulates'!$E:$E,MATCH('2017 EPA Data'!$B1889,'Crosswalk Particulates'!$D:$D,0))</f>
        <v>0</v>
      </c>
      <c r="H1889" s="78">
        <f t="shared" si="29"/>
        <v>0</v>
      </c>
    </row>
    <row r="1890" spans="1:8" hidden="1" x14ac:dyDescent="0.35">
      <c r="A1890" s="57" t="s">
        <v>2540</v>
      </c>
      <c r="B1890" s="57" t="s">
        <v>2504</v>
      </c>
      <c r="C1890" s="57" t="s">
        <v>2428</v>
      </c>
      <c r="D1890" s="68">
        <v>5158.3004912000015</v>
      </c>
      <c r="E1890" s="57" t="s">
        <v>2429</v>
      </c>
      <c r="F1890" s="62" t="str">
        <f>INDEX('Crosswalk Particulates'!$B:$B,MATCH('2017 EPA Data'!A1890,'Crosswalk Particulates'!$A:$A,0))</f>
        <v>industry-fuel-oil</v>
      </c>
      <c r="G1890" s="66">
        <f>INDEX('Crosswalk Particulates'!$E:$E,MATCH('2017 EPA Data'!$B1890,'Crosswalk Particulates'!$D:$D,0))</f>
        <v>0</v>
      </c>
      <c r="H1890" s="78">
        <f t="shared" si="29"/>
        <v>0</v>
      </c>
    </row>
    <row r="1891" spans="1:8" hidden="1" x14ac:dyDescent="0.35">
      <c r="A1891" s="57" t="s">
        <v>2441</v>
      </c>
      <c r="B1891" s="57" t="s">
        <v>2614</v>
      </c>
      <c r="C1891" s="57" t="s">
        <v>2428</v>
      </c>
      <c r="D1891" s="68">
        <v>5120.7801868890001</v>
      </c>
      <c r="E1891" s="57" t="s">
        <v>2429</v>
      </c>
      <c r="F1891" s="62" t="str">
        <f>INDEX('Crosswalk Particulates'!$B:$B,MATCH('2017 EPA Data'!A1891,'Crosswalk Particulates'!$A:$A,0))</f>
        <v>process-other-industry</v>
      </c>
      <c r="G1891" s="66">
        <f>INDEX('Crosswalk Particulates'!$E:$E,MATCH('2017 EPA Data'!$B1891,'Crosswalk Particulates'!$D:$D,0))</f>
        <v>0</v>
      </c>
      <c r="H1891" s="78">
        <f t="shared" si="29"/>
        <v>0</v>
      </c>
    </row>
    <row r="1892" spans="1:8" hidden="1" x14ac:dyDescent="0.35">
      <c r="A1892" s="57" t="s">
        <v>2530</v>
      </c>
      <c r="B1892" s="57" t="s">
        <v>2611</v>
      </c>
      <c r="C1892" s="57" t="s">
        <v>2428</v>
      </c>
      <c r="D1892" s="68">
        <v>5117.4674292299997</v>
      </c>
      <c r="E1892" s="57" t="s">
        <v>2429</v>
      </c>
      <c r="F1892" s="62" t="str">
        <f>INDEX('Crosswalk Particulates'!$B:$B,MATCH('2017 EPA Data'!A1892,'Crosswalk Particulates'!$A:$A,0))</f>
        <v>process-iron and steel-industry</v>
      </c>
      <c r="G1892" s="66">
        <f>INDEX('Crosswalk Particulates'!$E:$E,MATCH('2017 EPA Data'!$B1892,'Crosswalk Particulates'!$D:$D,0))</f>
        <v>0</v>
      </c>
      <c r="H1892" s="78">
        <f t="shared" si="29"/>
        <v>0</v>
      </c>
    </row>
    <row r="1893" spans="1:8" hidden="1" x14ac:dyDescent="0.35">
      <c r="A1893" s="57" t="s">
        <v>2503</v>
      </c>
      <c r="B1893" s="57" t="s">
        <v>2631</v>
      </c>
      <c r="C1893" s="57" t="s">
        <v>2428</v>
      </c>
      <c r="D1893" s="68">
        <v>5104.7015378444003</v>
      </c>
      <c r="E1893" s="57" t="s">
        <v>2429</v>
      </c>
      <c r="F1893" s="62" t="str">
        <f>INDEX('Crosswalk Particulates'!$B:$B,MATCH('2017 EPA Data'!A1893,'Crosswalk Particulates'!$A:$A,0))</f>
        <v>process-ngps-industry</v>
      </c>
      <c r="G1893" s="66">
        <f>INDEX('Crosswalk Particulates'!$E:$E,MATCH('2017 EPA Data'!$B1893,'Crosswalk Particulates'!$D:$D,0))</f>
        <v>0</v>
      </c>
      <c r="H1893" s="78">
        <f t="shared" si="29"/>
        <v>0</v>
      </c>
    </row>
    <row r="1894" spans="1:8" hidden="1" x14ac:dyDescent="0.35">
      <c r="A1894" s="57" t="s">
        <v>2540</v>
      </c>
      <c r="B1894" s="57" t="s">
        <v>2651</v>
      </c>
      <c r="C1894" s="57" t="s">
        <v>2428</v>
      </c>
      <c r="D1894" s="68">
        <v>5084.4681654355254</v>
      </c>
      <c r="E1894" s="57" t="s">
        <v>2429</v>
      </c>
      <c r="F1894" s="62" t="str">
        <f>INDEX('Crosswalk Particulates'!$B:$B,MATCH('2017 EPA Data'!A1894,'Crosswalk Particulates'!$A:$A,0))</f>
        <v>industry-fuel-oil</v>
      </c>
      <c r="G1894" s="66">
        <f>INDEX('Crosswalk Particulates'!$E:$E,MATCH('2017 EPA Data'!$B1894,'Crosswalk Particulates'!$D:$D,0))</f>
        <v>0</v>
      </c>
      <c r="H1894" s="78">
        <f t="shared" si="29"/>
        <v>0</v>
      </c>
    </row>
    <row r="1895" spans="1:8" hidden="1" x14ac:dyDescent="0.35">
      <c r="A1895" s="57" t="s">
        <v>2513</v>
      </c>
      <c r="B1895" s="57" t="s">
        <v>2454</v>
      </c>
      <c r="C1895" s="57" t="s">
        <v>2428</v>
      </c>
      <c r="D1895" s="68">
        <v>5078.1286357999998</v>
      </c>
      <c r="E1895" s="57" t="s">
        <v>2429</v>
      </c>
      <c r="F1895" s="62" t="str">
        <f>INDEX('Crosswalk Particulates'!$B:$B,MATCH('2017 EPA Data'!A1895,'Crosswalk Particulates'!$A:$A,0))</f>
        <v>process-other-industry</v>
      </c>
      <c r="G1895" s="66">
        <f>INDEX('Crosswalk Particulates'!$E:$E,MATCH('2017 EPA Data'!$B1895,'Crosswalk Particulates'!$D:$D,0))</f>
        <v>0</v>
      </c>
      <c r="H1895" s="78">
        <f t="shared" si="29"/>
        <v>0</v>
      </c>
    </row>
    <row r="1896" spans="1:8" hidden="1" x14ac:dyDescent="0.35">
      <c r="A1896" s="57" t="s">
        <v>2449</v>
      </c>
      <c r="B1896" s="57" t="s">
        <v>2516</v>
      </c>
      <c r="C1896" s="57" t="s">
        <v>2468</v>
      </c>
      <c r="D1896" s="68">
        <v>5055.0777155164997</v>
      </c>
      <c r="E1896" s="57" t="s">
        <v>2433</v>
      </c>
      <c r="F1896" s="62" t="str">
        <f>INDEX('Crosswalk Particulates'!$B:$B,MATCH('2017 EPA Data'!A1896,'Crosswalk Particulates'!$A:$A,0))</f>
        <v>process-other-industry</v>
      </c>
      <c r="G1896" s="66">
        <f>INDEX('Crosswalk Particulates'!$E:$E,MATCH('2017 EPA Data'!$B1896,'Crosswalk Particulates'!$D:$D,0))</f>
        <v>0</v>
      </c>
      <c r="H1896" s="78">
        <f t="shared" si="29"/>
        <v>4585894816.8087931</v>
      </c>
    </row>
    <row r="1897" spans="1:8" hidden="1" x14ac:dyDescent="0.35">
      <c r="A1897" s="57" t="s">
        <v>2458</v>
      </c>
      <c r="B1897" s="57" t="s">
        <v>2657</v>
      </c>
      <c r="C1897" s="57" t="s">
        <v>2428</v>
      </c>
      <c r="D1897" s="68">
        <v>5044.2763528180003</v>
      </c>
      <c r="E1897" s="57" t="s">
        <v>2429</v>
      </c>
      <c r="F1897" s="62" t="str">
        <f>INDEX('Crosswalk Particulates'!$B:$B,MATCH('2017 EPA Data'!A1897,'Crosswalk Particulates'!$A:$A,0))</f>
        <v>process-other-industry</v>
      </c>
      <c r="G1897" s="66">
        <f>INDEX('Crosswalk Particulates'!$E:$E,MATCH('2017 EPA Data'!$B1897,'Crosswalk Particulates'!$D:$D,0))</f>
        <v>0</v>
      </c>
      <c r="H1897" s="78">
        <f t="shared" si="29"/>
        <v>0</v>
      </c>
    </row>
    <row r="1898" spans="1:8" hidden="1" x14ac:dyDescent="0.35">
      <c r="A1898" s="57" t="s">
        <v>2496</v>
      </c>
      <c r="B1898" s="57" t="s">
        <v>2541</v>
      </c>
      <c r="D1898" s="68">
        <v>5033.7242348271602</v>
      </c>
      <c r="E1898" s="57" t="s">
        <v>2433</v>
      </c>
      <c r="F1898" s="62" t="str">
        <f>INDEX('Crosswalk Particulates'!$B:$B,MATCH('2017 EPA Data'!A1898,'Crosswalk Particulates'!$A:$A,0))</f>
        <v>process-other-industry</v>
      </c>
      <c r="G1898" s="66">
        <f>INDEX('Crosswalk Particulates'!$E:$E,MATCH('2017 EPA Data'!$B1898,'Crosswalk Particulates'!$D:$D,0))</f>
        <v>0</v>
      </c>
      <c r="H1898" s="78">
        <f t="shared" si="29"/>
        <v>4566523241.943882</v>
      </c>
    </row>
    <row r="1899" spans="1:8" hidden="1" x14ac:dyDescent="0.35">
      <c r="A1899" s="57" t="s">
        <v>2458</v>
      </c>
      <c r="B1899" s="57" t="s">
        <v>2471</v>
      </c>
      <c r="C1899" s="57" t="s">
        <v>2468</v>
      </c>
      <c r="D1899" s="68">
        <v>5003.2321393400498</v>
      </c>
      <c r="E1899" s="57" t="s">
        <v>2433</v>
      </c>
      <c r="F1899" s="62" t="str">
        <f>INDEX('Crosswalk Particulates'!$B:$B,MATCH('2017 EPA Data'!A1899,'Crosswalk Particulates'!$A:$A,0))</f>
        <v>process-other-industry</v>
      </c>
      <c r="G1899" s="66" t="str">
        <f>INDEX('Crosswalk Particulates'!$E:$E,MATCH('2017 EPA Data'!$B1899,'Crosswalk Particulates'!$D:$D,0))</f>
        <v>CO</v>
      </c>
      <c r="H1899" s="78">
        <f t="shared" si="29"/>
        <v>4538861245.330307</v>
      </c>
    </row>
    <row r="1900" spans="1:8" hidden="1" x14ac:dyDescent="0.35">
      <c r="A1900" s="57" t="s">
        <v>2466</v>
      </c>
      <c r="B1900" s="57" t="s">
        <v>2436</v>
      </c>
      <c r="C1900" s="57" t="s">
        <v>2428</v>
      </c>
      <c r="D1900" s="68">
        <v>5001.3557300000002</v>
      </c>
      <c r="E1900" s="57" t="s">
        <v>2429</v>
      </c>
      <c r="F1900" s="62" t="str">
        <f>INDEX('Crosswalk Particulates'!$B:$B,MATCH('2017 EPA Data'!A1900,'Crosswalk Particulates'!$A:$A,0))</f>
        <v>process-other-industry</v>
      </c>
      <c r="G1900" s="66">
        <f>INDEX('Crosswalk Particulates'!$E:$E,MATCH('2017 EPA Data'!$B1900,'Crosswalk Particulates'!$D:$D,0))</f>
        <v>0</v>
      </c>
      <c r="H1900" s="78">
        <f t="shared" si="29"/>
        <v>0</v>
      </c>
    </row>
    <row r="1901" spans="1:8" hidden="1" x14ac:dyDescent="0.35">
      <c r="A1901" s="57" t="s">
        <v>2503</v>
      </c>
      <c r="B1901" s="57" t="s">
        <v>2584</v>
      </c>
      <c r="C1901" s="57" t="s">
        <v>2428</v>
      </c>
      <c r="D1901" s="68">
        <v>4992.8037100000001</v>
      </c>
      <c r="E1901" s="57" t="s">
        <v>2429</v>
      </c>
      <c r="F1901" s="62" t="str">
        <f>INDEX('Crosswalk Particulates'!$B:$B,MATCH('2017 EPA Data'!A1901,'Crosswalk Particulates'!$A:$A,0))</f>
        <v>process-ngps-industry</v>
      </c>
      <c r="G1901" s="66">
        <f>INDEX('Crosswalk Particulates'!$E:$E,MATCH('2017 EPA Data'!$B1901,'Crosswalk Particulates'!$D:$D,0))</f>
        <v>0</v>
      </c>
      <c r="H1901" s="78">
        <f t="shared" si="29"/>
        <v>0</v>
      </c>
    </row>
    <row r="1902" spans="1:8" hidden="1" x14ac:dyDescent="0.35">
      <c r="A1902" s="57" t="s">
        <v>2540</v>
      </c>
      <c r="B1902" s="57" t="s">
        <v>2674</v>
      </c>
      <c r="C1902" s="57" t="s">
        <v>2428</v>
      </c>
      <c r="D1902" s="68">
        <v>4960.3070130182414</v>
      </c>
      <c r="E1902" s="57" t="s">
        <v>2429</v>
      </c>
      <c r="F1902" s="62" t="str">
        <f>INDEX('Crosswalk Particulates'!$B:$B,MATCH('2017 EPA Data'!A1902,'Crosswalk Particulates'!$A:$A,0))</f>
        <v>industry-fuel-oil</v>
      </c>
      <c r="G1902" s="66">
        <f>INDEX('Crosswalk Particulates'!$E:$E,MATCH('2017 EPA Data'!$B1902,'Crosswalk Particulates'!$D:$D,0))</f>
        <v>0</v>
      </c>
      <c r="H1902" s="78">
        <f t="shared" si="29"/>
        <v>0</v>
      </c>
    </row>
    <row r="1903" spans="1:8" hidden="1" x14ac:dyDescent="0.35">
      <c r="A1903" s="57" t="s">
        <v>2462</v>
      </c>
      <c r="B1903" s="57" t="s">
        <v>2581</v>
      </c>
      <c r="C1903" s="57" t="s">
        <v>2428</v>
      </c>
      <c r="D1903" s="68">
        <v>4959.2958238392121</v>
      </c>
      <c r="E1903" s="57" t="s">
        <v>2429</v>
      </c>
      <c r="F1903" s="62" t="str">
        <f>INDEX('Crosswalk Particulates'!$B:$B,MATCH('2017 EPA Data'!A1903,'Crosswalk Particulates'!$A:$A,0))</f>
        <v>industry-fuel-natural gas</v>
      </c>
      <c r="G1903" s="66">
        <f>INDEX('Crosswalk Particulates'!$E:$E,MATCH('2017 EPA Data'!$B1903,'Crosswalk Particulates'!$D:$D,0))</f>
        <v>0</v>
      </c>
      <c r="H1903" s="78">
        <f t="shared" si="29"/>
        <v>0</v>
      </c>
    </row>
    <row r="1904" spans="1:8" hidden="1" x14ac:dyDescent="0.35">
      <c r="A1904" s="57" t="s">
        <v>2430</v>
      </c>
      <c r="B1904" s="57" t="s">
        <v>2621</v>
      </c>
      <c r="C1904" s="57" t="s">
        <v>2428</v>
      </c>
      <c r="D1904" s="68">
        <v>4947.6666219420003</v>
      </c>
      <c r="E1904" s="57" t="s">
        <v>2429</v>
      </c>
      <c r="F1904" s="62" t="str">
        <f>INDEX('Crosswalk Particulates'!$B:$B,MATCH('2017 EPA Data'!A1904,'Crosswalk Particulates'!$A:$A,0))</f>
        <v>process-other-industry</v>
      </c>
      <c r="G1904" s="66">
        <f>INDEX('Crosswalk Particulates'!$E:$E,MATCH('2017 EPA Data'!$B1904,'Crosswalk Particulates'!$D:$D,0))</f>
        <v>0</v>
      </c>
      <c r="H1904" s="78">
        <f t="shared" si="29"/>
        <v>0</v>
      </c>
    </row>
    <row r="1905" spans="1:8" hidden="1" x14ac:dyDescent="0.35">
      <c r="A1905" s="57" t="s">
        <v>2476</v>
      </c>
      <c r="B1905" s="57" t="s">
        <v>2595</v>
      </c>
      <c r="C1905" s="57" t="s">
        <v>2428</v>
      </c>
      <c r="D1905" s="68">
        <v>4923.8731808800003</v>
      </c>
      <c r="E1905" s="57" t="s">
        <v>2429</v>
      </c>
      <c r="F1905" s="62" t="str">
        <f>INDEX('Crosswalk Particulates'!$B:$B,MATCH('2017 EPA Data'!A1905,'Crosswalk Particulates'!$A:$A,0))</f>
        <v>Electricity Sector</v>
      </c>
      <c r="G1905" s="66">
        <f>INDEX('Crosswalk Particulates'!$E:$E,MATCH('2017 EPA Data'!$B1905,'Crosswalk Particulates'!$D:$D,0))</f>
        <v>0</v>
      </c>
      <c r="H1905" s="78">
        <f t="shared" si="29"/>
        <v>0</v>
      </c>
    </row>
    <row r="1906" spans="1:8" hidden="1" x14ac:dyDescent="0.35">
      <c r="A1906" s="57" t="s">
        <v>2511</v>
      </c>
      <c r="B1906" s="57" t="s">
        <v>2574</v>
      </c>
      <c r="C1906" s="57" t="s">
        <v>2428</v>
      </c>
      <c r="D1906" s="68">
        <v>4914.7273924600004</v>
      </c>
      <c r="E1906" s="57" t="s">
        <v>2429</v>
      </c>
      <c r="F1906" s="62" t="str">
        <f>INDEX('Crosswalk Particulates'!$B:$B,MATCH('2017 EPA Data'!A1906,'Crosswalk Particulates'!$A:$A,0))</f>
        <v>industry-fuel-biomass</v>
      </c>
      <c r="G1906" s="66">
        <f>INDEX('Crosswalk Particulates'!$E:$E,MATCH('2017 EPA Data'!$B1906,'Crosswalk Particulates'!$D:$D,0))</f>
        <v>0</v>
      </c>
      <c r="H1906" s="78">
        <f t="shared" si="29"/>
        <v>0</v>
      </c>
    </row>
    <row r="1907" spans="1:8" hidden="1" x14ac:dyDescent="0.35">
      <c r="A1907" s="57" t="s">
        <v>2513</v>
      </c>
      <c r="B1907" s="57" t="s">
        <v>2547</v>
      </c>
      <c r="C1907" s="57" t="s">
        <v>2428</v>
      </c>
      <c r="D1907" s="68">
        <v>4913.5391610938968</v>
      </c>
      <c r="E1907" s="57" t="s">
        <v>2429</v>
      </c>
      <c r="F1907" s="62" t="str">
        <f>INDEX('Crosswalk Particulates'!$B:$B,MATCH('2017 EPA Data'!A1907,'Crosswalk Particulates'!$A:$A,0))</f>
        <v>process-other-industry</v>
      </c>
      <c r="G1907" s="66">
        <f>INDEX('Crosswalk Particulates'!$E:$E,MATCH('2017 EPA Data'!$B1907,'Crosswalk Particulates'!$D:$D,0))</f>
        <v>0</v>
      </c>
      <c r="H1907" s="78">
        <f t="shared" si="29"/>
        <v>0</v>
      </c>
    </row>
    <row r="1908" spans="1:8" hidden="1" x14ac:dyDescent="0.35">
      <c r="A1908" s="57" t="s">
        <v>2430</v>
      </c>
      <c r="B1908" s="57" t="s">
        <v>2586</v>
      </c>
      <c r="C1908" s="57" t="s">
        <v>2428</v>
      </c>
      <c r="D1908" s="68">
        <v>4903.0020168736846</v>
      </c>
      <c r="E1908" s="57" t="s">
        <v>2429</v>
      </c>
      <c r="F1908" s="62" t="str">
        <f>INDEX('Crosswalk Particulates'!$B:$B,MATCH('2017 EPA Data'!A1908,'Crosswalk Particulates'!$A:$A,0))</f>
        <v>process-other-industry</v>
      </c>
      <c r="G1908" s="66">
        <f>INDEX('Crosswalk Particulates'!$E:$E,MATCH('2017 EPA Data'!$B1908,'Crosswalk Particulates'!$D:$D,0))</f>
        <v>0</v>
      </c>
      <c r="H1908" s="78">
        <f t="shared" si="29"/>
        <v>0</v>
      </c>
    </row>
    <row r="1909" spans="1:8" hidden="1" x14ac:dyDescent="0.35">
      <c r="A1909" s="57" t="s">
        <v>2430</v>
      </c>
      <c r="B1909" s="57" t="s">
        <v>2662</v>
      </c>
      <c r="C1909" s="57" t="s">
        <v>2428</v>
      </c>
      <c r="D1909" s="68">
        <v>4896.5304295145879</v>
      </c>
      <c r="E1909" s="57" t="s">
        <v>2429</v>
      </c>
      <c r="F1909" s="62" t="str">
        <f>INDEX('Crosswalk Particulates'!$B:$B,MATCH('2017 EPA Data'!A1909,'Crosswalk Particulates'!$A:$A,0))</f>
        <v>process-other-industry</v>
      </c>
      <c r="G1909" s="66">
        <f>INDEX('Crosswalk Particulates'!$E:$E,MATCH('2017 EPA Data'!$B1909,'Crosswalk Particulates'!$D:$D,0))</f>
        <v>0</v>
      </c>
      <c r="H1909" s="78">
        <f t="shared" si="29"/>
        <v>0</v>
      </c>
    </row>
    <row r="1910" spans="1:8" hidden="1" x14ac:dyDescent="0.35">
      <c r="A1910" s="57" t="s">
        <v>2462</v>
      </c>
      <c r="B1910" s="57" t="s">
        <v>2531</v>
      </c>
      <c r="C1910" s="57" t="s">
        <v>2428</v>
      </c>
      <c r="D1910" s="68">
        <v>4866.525558329341</v>
      </c>
      <c r="E1910" s="57" t="s">
        <v>2429</v>
      </c>
      <c r="F1910" s="62" t="str">
        <f>INDEX('Crosswalk Particulates'!$B:$B,MATCH('2017 EPA Data'!A1910,'Crosswalk Particulates'!$A:$A,0))</f>
        <v>industry-fuel-natural gas</v>
      </c>
      <c r="G1910" s="66">
        <f>INDEX('Crosswalk Particulates'!$E:$E,MATCH('2017 EPA Data'!$B1910,'Crosswalk Particulates'!$D:$D,0))</f>
        <v>0</v>
      </c>
      <c r="H1910" s="78">
        <f t="shared" si="29"/>
        <v>0</v>
      </c>
    </row>
    <row r="1911" spans="1:8" hidden="1" x14ac:dyDescent="0.35">
      <c r="A1911" s="57" t="s">
        <v>2456</v>
      </c>
      <c r="B1911" s="57" t="s">
        <v>2537</v>
      </c>
      <c r="C1911" s="57" t="s">
        <v>2428</v>
      </c>
      <c r="D1911" s="68">
        <v>4860.22432002604</v>
      </c>
      <c r="E1911" s="57" t="s">
        <v>2429</v>
      </c>
      <c r="F1911" s="62" t="str">
        <f>INDEX('Crosswalk Particulates'!$B:$B,MATCH('2017 EPA Data'!A1911,'Crosswalk Particulates'!$A:$A,0))</f>
        <v>Transportation Sector</v>
      </c>
      <c r="G1911" s="66">
        <f>INDEX('Crosswalk Particulates'!$E:$E,MATCH('2017 EPA Data'!$B1911,'Crosswalk Particulates'!$D:$D,0))</f>
        <v>0</v>
      </c>
      <c r="H1911" s="78">
        <f t="shared" si="29"/>
        <v>0</v>
      </c>
    </row>
    <row r="1912" spans="1:8" hidden="1" x14ac:dyDescent="0.35">
      <c r="A1912" s="57" t="s">
        <v>2492</v>
      </c>
      <c r="B1912" s="57" t="s">
        <v>2486</v>
      </c>
      <c r="C1912" s="57" t="s">
        <v>2428</v>
      </c>
      <c r="D1912" s="68">
        <v>4838.951</v>
      </c>
      <c r="E1912" s="57" t="s">
        <v>2429</v>
      </c>
      <c r="F1912" s="62" t="str">
        <f>INDEX('Crosswalk Particulates'!$B:$B,MATCH('2017 EPA Data'!A1912,'Crosswalk Particulates'!$A:$A,0))</f>
        <v>Electricity Sector</v>
      </c>
      <c r="G1912" s="66">
        <f>INDEX('Crosswalk Particulates'!$E:$E,MATCH('2017 EPA Data'!$B1912,'Crosswalk Particulates'!$D:$D,0))</f>
        <v>0</v>
      </c>
      <c r="H1912" s="78">
        <f t="shared" si="29"/>
        <v>0</v>
      </c>
    </row>
    <row r="1913" spans="1:8" hidden="1" x14ac:dyDescent="0.35">
      <c r="A1913" s="57" t="s">
        <v>2495</v>
      </c>
      <c r="B1913" s="57" t="s">
        <v>2487</v>
      </c>
      <c r="C1913" s="57" t="s">
        <v>2428</v>
      </c>
      <c r="D1913" s="68">
        <v>4813.8511227752497</v>
      </c>
      <c r="E1913" s="57" t="s">
        <v>2429</v>
      </c>
      <c r="F1913" s="62" t="str">
        <f>INDEX('Crosswalk Particulates'!$B:$B,MATCH('2017 EPA Data'!A1913,'Crosswalk Particulates'!$A:$A,0))</f>
        <v>Electricity Sector</v>
      </c>
      <c r="G1913" s="66">
        <f>INDEX('Crosswalk Particulates'!$E:$E,MATCH('2017 EPA Data'!$B1913,'Crosswalk Particulates'!$D:$D,0))</f>
        <v>0</v>
      </c>
      <c r="H1913" s="78">
        <f t="shared" si="29"/>
        <v>0</v>
      </c>
    </row>
    <row r="1914" spans="1:8" hidden="1" x14ac:dyDescent="0.35">
      <c r="A1914" s="57" t="s">
        <v>2495</v>
      </c>
      <c r="B1914" s="57" t="s">
        <v>2455</v>
      </c>
      <c r="C1914" s="57" t="s">
        <v>2428</v>
      </c>
      <c r="D1914" s="68">
        <v>4809.4726482046899</v>
      </c>
      <c r="E1914" s="57" t="s">
        <v>2429</v>
      </c>
      <c r="F1914" s="62" t="str">
        <f>INDEX('Crosswalk Particulates'!$B:$B,MATCH('2017 EPA Data'!A1914,'Crosswalk Particulates'!$A:$A,0))</f>
        <v>Electricity Sector</v>
      </c>
      <c r="G1914" s="66">
        <f>INDEX('Crosswalk Particulates'!$E:$E,MATCH('2017 EPA Data'!$B1914,'Crosswalk Particulates'!$D:$D,0))</f>
        <v>0</v>
      </c>
      <c r="H1914" s="78">
        <f t="shared" si="29"/>
        <v>0</v>
      </c>
    </row>
    <row r="1915" spans="1:8" hidden="1" x14ac:dyDescent="0.35">
      <c r="A1915" s="57" t="s">
        <v>2430</v>
      </c>
      <c r="B1915" s="57" t="s">
        <v>2613</v>
      </c>
      <c r="C1915" s="57" t="s">
        <v>2428</v>
      </c>
      <c r="D1915" s="68">
        <v>4788.1562562899999</v>
      </c>
      <c r="E1915" s="57" t="s">
        <v>2429</v>
      </c>
      <c r="F1915" s="62" t="str">
        <f>INDEX('Crosswalk Particulates'!$B:$B,MATCH('2017 EPA Data'!A1915,'Crosswalk Particulates'!$A:$A,0))</f>
        <v>process-other-industry</v>
      </c>
      <c r="G1915" s="66">
        <f>INDEX('Crosswalk Particulates'!$E:$E,MATCH('2017 EPA Data'!$B1915,'Crosswalk Particulates'!$D:$D,0))</f>
        <v>0</v>
      </c>
      <c r="H1915" s="78">
        <f t="shared" si="29"/>
        <v>0</v>
      </c>
    </row>
    <row r="1916" spans="1:8" hidden="1" x14ac:dyDescent="0.35">
      <c r="A1916" s="57" t="s">
        <v>2453</v>
      </c>
      <c r="B1916" s="57" t="s">
        <v>2531</v>
      </c>
      <c r="C1916" s="57" t="s">
        <v>2428</v>
      </c>
      <c r="D1916" s="68">
        <v>4756.5951773689003</v>
      </c>
      <c r="E1916" s="57" t="s">
        <v>2429</v>
      </c>
      <c r="F1916" s="62" t="str">
        <f>INDEX('Crosswalk Particulates'!$B:$B,MATCH('2017 EPA Data'!A1916,'Crosswalk Particulates'!$A:$A,0))</f>
        <v>process-ngps-industry</v>
      </c>
      <c r="G1916" s="66">
        <f>INDEX('Crosswalk Particulates'!$E:$E,MATCH('2017 EPA Data'!$B1916,'Crosswalk Particulates'!$D:$D,0))</f>
        <v>0</v>
      </c>
      <c r="H1916" s="78">
        <f t="shared" si="29"/>
        <v>0</v>
      </c>
    </row>
    <row r="1917" spans="1:8" hidden="1" x14ac:dyDescent="0.35">
      <c r="A1917" s="57" t="s">
        <v>2476</v>
      </c>
      <c r="B1917" s="57" t="s">
        <v>2617</v>
      </c>
      <c r="C1917" s="57" t="s">
        <v>2428</v>
      </c>
      <c r="D1917" s="68">
        <v>4743.0878300189997</v>
      </c>
      <c r="E1917" s="57" t="s">
        <v>2429</v>
      </c>
      <c r="F1917" s="62" t="str">
        <f>INDEX('Crosswalk Particulates'!$B:$B,MATCH('2017 EPA Data'!A1917,'Crosswalk Particulates'!$A:$A,0))</f>
        <v>Electricity Sector</v>
      </c>
      <c r="G1917" s="66">
        <f>INDEX('Crosswalk Particulates'!$E:$E,MATCH('2017 EPA Data'!$B1917,'Crosswalk Particulates'!$D:$D,0))</f>
        <v>0</v>
      </c>
      <c r="H1917" s="78">
        <f t="shared" si="29"/>
        <v>0</v>
      </c>
    </row>
    <row r="1918" spans="1:8" hidden="1" x14ac:dyDescent="0.35">
      <c r="A1918" s="57" t="s">
        <v>2458</v>
      </c>
      <c r="B1918" s="57" t="s">
        <v>2561</v>
      </c>
      <c r="C1918" s="57" t="s">
        <v>2428</v>
      </c>
      <c r="D1918" s="68">
        <v>4727.0074990814001</v>
      </c>
      <c r="E1918" s="57" t="s">
        <v>2429</v>
      </c>
      <c r="F1918" s="62" t="str">
        <f>INDEX('Crosswalk Particulates'!$B:$B,MATCH('2017 EPA Data'!A1918,'Crosswalk Particulates'!$A:$A,0))</f>
        <v>process-other-industry</v>
      </c>
      <c r="G1918" s="66">
        <f>INDEX('Crosswalk Particulates'!$E:$E,MATCH('2017 EPA Data'!$B1918,'Crosswalk Particulates'!$D:$D,0))</f>
        <v>0</v>
      </c>
      <c r="H1918" s="78">
        <f t="shared" si="29"/>
        <v>0</v>
      </c>
    </row>
    <row r="1919" spans="1:8" hidden="1" x14ac:dyDescent="0.35">
      <c r="A1919" s="57" t="s">
        <v>2452</v>
      </c>
      <c r="B1919" s="57" t="s">
        <v>2557</v>
      </c>
      <c r="C1919" s="57" t="s">
        <v>2428</v>
      </c>
      <c r="D1919" s="68">
        <v>4720.3800661630121</v>
      </c>
      <c r="E1919" s="57" t="s">
        <v>2429</v>
      </c>
      <c r="F1919" s="62" t="str">
        <f>INDEX('Crosswalk Particulates'!$B:$B,MATCH('2017 EPA Data'!A1919,'Crosswalk Particulates'!$A:$A,0))</f>
        <v>Transportation Sector</v>
      </c>
      <c r="G1919" s="66">
        <f>INDEX('Crosswalk Particulates'!$E:$E,MATCH('2017 EPA Data'!$B1919,'Crosswalk Particulates'!$D:$D,0))</f>
        <v>0</v>
      </c>
      <c r="H1919" s="78">
        <f t="shared" si="29"/>
        <v>0</v>
      </c>
    </row>
    <row r="1920" spans="1:8" hidden="1" x14ac:dyDescent="0.35">
      <c r="A1920" s="57" t="s">
        <v>2493</v>
      </c>
      <c r="B1920" s="57" t="s">
        <v>2501</v>
      </c>
      <c r="C1920" s="57" t="s">
        <v>2468</v>
      </c>
      <c r="D1920" s="68">
        <v>4693.1623279273081</v>
      </c>
      <c r="E1920" s="57" t="s">
        <v>2433</v>
      </c>
      <c r="F1920" s="62" t="str">
        <f>INDEX('Crosswalk Particulates'!$B:$B,MATCH('2017 EPA Data'!A1920,'Crosswalk Particulates'!$A:$A,0))</f>
        <v>Commercial Buildings Sector</v>
      </c>
      <c r="G1920" s="66" t="str">
        <f>INDEX('Crosswalk Particulates'!$E:$E,MATCH('2017 EPA Data'!$B1920,'Crosswalk Particulates'!$D:$D,0))</f>
        <v>PM10</v>
      </c>
      <c r="H1920" s="78">
        <f t="shared" si="29"/>
        <v>4257570309.5565748</v>
      </c>
    </row>
    <row r="1921" spans="1:8" hidden="1" x14ac:dyDescent="0.35">
      <c r="A1921" s="57" t="s">
        <v>2453</v>
      </c>
      <c r="B1921" s="57" t="s">
        <v>2607</v>
      </c>
      <c r="C1921" s="57" t="s">
        <v>2428</v>
      </c>
      <c r="D1921" s="68">
        <v>4670.3999999999996</v>
      </c>
      <c r="E1921" s="57" t="s">
        <v>2429</v>
      </c>
      <c r="F1921" s="62" t="str">
        <f>INDEX('Crosswalk Particulates'!$B:$B,MATCH('2017 EPA Data'!A1921,'Crosswalk Particulates'!$A:$A,0))</f>
        <v>process-ngps-industry</v>
      </c>
      <c r="G1921" s="66">
        <f>INDEX('Crosswalk Particulates'!$E:$E,MATCH('2017 EPA Data'!$B1921,'Crosswalk Particulates'!$D:$D,0))</f>
        <v>0</v>
      </c>
      <c r="H1921" s="78">
        <f t="shared" si="29"/>
        <v>0</v>
      </c>
    </row>
    <row r="1922" spans="1:8" hidden="1" x14ac:dyDescent="0.35">
      <c r="A1922" s="57" t="s">
        <v>2575</v>
      </c>
      <c r="B1922" s="57" t="s">
        <v>2517</v>
      </c>
      <c r="C1922" s="57" t="s">
        <v>2428</v>
      </c>
      <c r="D1922" s="68">
        <v>4657.3774747975003</v>
      </c>
      <c r="E1922" s="57" t="s">
        <v>2429</v>
      </c>
      <c r="F1922" s="62" t="str">
        <f>INDEX('Crosswalk Particulates'!$B:$B,MATCH('2017 EPA Data'!A1922,'Crosswalk Particulates'!$A:$A,0))</f>
        <v>Commercial Buildings Sector</v>
      </c>
      <c r="G1922" s="66">
        <f>INDEX('Crosswalk Particulates'!$E:$E,MATCH('2017 EPA Data'!$B1922,'Crosswalk Particulates'!$D:$D,0))</f>
        <v>0</v>
      </c>
      <c r="H1922" s="78">
        <f t="shared" si="29"/>
        <v>0</v>
      </c>
    </row>
    <row r="1923" spans="1:8" hidden="1" x14ac:dyDescent="0.35">
      <c r="A1923" s="57" t="s">
        <v>2458</v>
      </c>
      <c r="B1923" s="57" t="s">
        <v>2617</v>
      </c>
      <c r="C1923" s="57" t="s">
        <v>2428</v>
      </c>
      <c r="D1923" s="68">
        <v>4649.7133927376599</v>
      </c>
      <c r="E1923" s="57" t="s">
        <v>2429</v>
      </c>
      <c r="F1923" s="62" t="str">
        <f>INDEX('Crosswalk Particulates'!$B:$B,MATCH('2017 EPA Data'!A1923,'Crosswalk Particulates'!$A:$A,0))</f>
        <v>process-other-industry</v>
      </c>
      <c r="G1923" s="66">
        <f>INDEX('Crosswalk Particulates'!$E:$E,MATCH('2017 EPA Data'!$B1923,'Crosswalk Particulates'!$D:$D,0))</f>
        <v>0</v>
      </c>
      <c r="H1923" s="78">
        <f t="shared" si="29"/>
        <v>0</v>
      </c>
    </row>
    <row r="1924" spans="1:8" hidden="1" x14ac:dyDescent="0.35">
      <c r="A1924" s="57" t="s">
        <v>2476</v>
      </c>
      <c r="B1924" s="57" t="s">
        <v>2561</v>
      </c>
      <c r="C1924" s="57" t="s">
        <v>2428</v>
      </c>
      <c r="D1924" s="68">
        <v>4647.740452</v>
      </c>
      <c r="E1924" s="57" t="s">
        <v>2429</v>
      </c>
      <c r="F1924" s="62" t="str">
        <f>INDEX('Crosswalk Particulates'!$B:$B,MATCH('2017 EPA Data'!A1924,'Crosswalk Particulates'!$A:$A,0))</f>
        <v>Electricity Sector</v>
      </c>
      <c r="G1924" s="66">
        <f>INDEX('Crosswalk Particulates'!$E:$E,MATCH('2017 EPA Data'!$B1924,'Crosswalk Particulates'!$D:$D,0))</f>
        <v>0</v>
      </c>
      <c r="H1924" s="78">
        <f t="shared" ref="H1924:H1987" si="30">IF(E1924="TON",D1924/metricton_to_shortton,0)*10^6</f>
        <v>0</v>
      </c>
    </row>
    <row r="1925" spans="1:8" hidden="1" x14ac:dyDescent="0.35">
      <c r="A1925" s="57" t="s">
        <v>2430</v>
      </c>
      <c r="B1925" s="57" t="s">
        <v>2675</v>
      </c>
      <c r="C1925" s="57" t="s">
        <v>2428</v>
      </c>
      <c r="D1925" s="68">
        <v>4636.4915000000001</v>
      </c>
      <c r="E1925" s="57" t="s">
        <v>2429</v>
      </c>
      <c r="F1925" s="62" t="str">
        <f>INDEX('Crosswalk Particulates'!$B:$B,MATCH('2017 EPA Data'!A1925,'Crosswalk Particulates'!$A:$A,0))</f>
        <v>process-other-industry</v>
      </c>
      <c r="G1925" s="66">
        <f>INDEX('Crosswalk Particulates'!$E:$E,MATCH('2017 EPA Data'!$B1925,'Crosswalk Particulates'!$D:$D,0))</f>
        <v>0</v>
      </c>
      <c r="H1925" s="78">
        <f t="shared" si="30"/>
        <v>0</v>
      </c>
    </row>
    <row r="1926" spans="1:8" hidden="1" x14ac:dyDescent="0.35">
      <c r="A1926" s="57" t="s">
        <v>2497</v>
      </c>
      <c r="B1926" s="57" t="s">
        <v>2556</v>
      </c>
      <c r="C1926" s="57" t="s">
        <v>2428</v>
      </c>
      <c r="D1926" s="68">
        <v>4632.6955774999997</v>
      </c>
      <c r="E1926" s="57" t="s">
        <v>2429</v>
      </c>
      <c r="F1926" s="62" t="str">
        <f>INDEX('Crosswalk Particulates'!$B:$B,MATCH('2017 EPA Data'!A1926,'Crosswalk Particulates'!$A:$A,0))</f>
        <v>process-other-industry</v>
      </c>
      <c r="G1926" s="66">
        <f>INDEX('Crosswalk Particulates'!$E:$E,MATCH('2017 EPA Data'!$B1926,'Crosswalk Particulates'!$D:$D,0))</f>
        <v>0</v>
      </c>
      <c r="H1926" s="78">
        <f t="shared" si="30"/>
        <v>0</v>
      </c>
    </row>
    <row r="1927" spans="1:8" hidden="1" x14ac:dyDescent="0.35">
      <c r="A1927" s="57" t="s">
        <v>2497</v>
      </c>
      <c r="B1927" s="57" t="s">
        <v>2596</v>
      </c>
      <c r="C1927" s="57" t="s">
        <v>2428</v>
      </c>
      <c r="D1927" s="68">
        <v>4627.5694457997452</v>
      </c>
      <c r="E1927" s="57" t="s">
        <v>2429</v>
      </c>
      <c r="F1927" s="62" t="str">
        <f>INDEX('Crosswalk Particulates'!$B:$B,MATCH('2017 EPA Data'!A1927,'Crosswalk Particulates'!$A:$A,0))</f>
        <v>process-other-industry</v>
      </c>
      <c r="G1927" s="66">
        <f>INDEX('Crosswalk Particulates'!$E:$E,MATCH('2017 EPA Data'!$B1927,'Crosswalk Particulates'!$D:$D,0))</f>
        <v>0</v>
      </c>
      <c r="H1927" s="78">
        <f t="shared" si="30"/>
        <v>0</v>
      </c>
    </row>
    <row r="1928" spans="1:8" hidden="1" x14ac:dyDescent="0.35">
      <c r="A1928" s="57" t="s">
        <v>2476</v>
      </c>
      <c r="B1928" s="57" t="s">
        <v>2545</v>
      </c>
      <c r="D1928" s="68">
        <v>4625.9970130288839</v>
      </c>
      <c r="E1928" s="57" t="s">
        <v>2433</v>
      </c>
      <c r="F1928" s="62" t="str">
        <f>INDEX('Crosswalk Particulates'!$B:$B,MATCH('2017 EPA Data'!A1928,'Crosswalk Particulates'!$A:$A,0))</f>
        <v>Electricity Sector</v>
      </c>
      <c r="G1928" s="66" t="str">
        <f>INDEX('Crosswalk Particulates'!$E:$E,MATCH('2017 EPA Data'!$B1928,'Crosswalk Particulates'!$D:$D,0))</f>
        <v>OC</v>
      </c>
      <c r="H1928" s="78">
        <f t="shared" si="30"/>
        <v>4196638888.3607006</v>
      </c>
    </row>
    <row r="1929" spans="1:8" hidden="1" x14ac:dyDescent="0.35">
      <c r="A1929" s="57" t="s">
        <v>2480</v>
      </c>
      <c r="B1929" s="57" t="s">
        <v>2525</v>
      </c>
      <c r="C1929" s="57" t="s">
        <v>2428</v>
      </c>
      <c r="D1929" s="68">
        <v>4620.2764369477545</v>
      </c>
      <c r="E1929" s="57" t="s">
        <v>2429</v>
      </c>
      <c r="F1929" s="62" t="str">
        <f>INDEX('Crosswalk Particulates'!$B:$B,MATCH('2017 EPA Data'!A1929,'Crosswalk Particulates'!$A:$A,0))</f>
        <v>Transportation Sector</v>
      </c>
      <c r="G1929" s="66">
        <f>INDEX('Crosswalk Particulates'!$E:$E,MATCH('2017 EPA Data'!$B1929,'Crosswalk Particulates'!$D:$D,0))</f>
        <v>0</v>
      </c>
      <c r="H1929" s="78">
        <f t="shared" si="30"/>
        <v>0</v>
      </c>
    </row>
    <row r="1930" spans="1:8" hidden="1" x14ac:dyDescent="0.35">
      <c r="A1930" s="57" t="s">
        <v>2489</v>
      </c>
      <c r="B1930" s="57" t="s">
        <v>2619</v>
      </c>
      <c r="C1930" s="57" t="s">
        <v>2428</v>
      </c>
      <c r="D1930" s="68">
        <v>4614.3516639999998</v>
      </c>
      <c r="E1930" s="57" t="s">
        <v>2429</v>
      </c>
      <c r="F1930" s="62" t="str">
        <f>INDEX('Crosswalk Particulates'!$B:$B,MATCH('2017 EPA Data'!A1930,'Crosswalk Particulates'!$A:$A,0))</f>
        <v>process-chemicals-industry</v>
      </c>
      <c r="G1930" s="66">
        <f>INDEX('Crosswalk Particulates'!$E:$E,MATCH('2017 EPA Data'!$B1930,'Crosswalk Particulates'!$D:$D,0))</f>
        <v>0</v>
      </c>
      <c r="H1930" s="78">
        <f t="shared" si="30"/>
        <v>0</v>
      </c>
    </row>
    <row r="1931" spans="1:8" hidden="1" x14ac:dyDescent="0.35">
      <c r="A1931" s="57" t="s">
        <v>2519</v>
      </c>
      <c r="B1931" s="57" t="s">
        <v>2455</v>
      </c>
      <c r="C1931" s="57" t="s">
        <v>2428</v>
      </c>
      <c r="D1931" s="68">
        <v>4573.6381929720001</v>
      </c>
      <c r="E1931" s="57" t="s">
        <v>2429</v>
      </c>
      <c r="F1931" s="62" t="str">
        <f>INDEX('Crosswalk Particulates'!$B:$B,MATCH('2017 EPA Data'!A1931,'Crosswalk Particulates'!$A:$A,0))</f>
        <v>Electricity Sector</v>
      </c>
      <c r="G1931" s="66">
        <f>INDEX('Crosswalk Particulates'!$E:$E,MATCH('2017 EPA Data'!$B1931,'Crosswalk Particulates'!$D:$D,0))</f>
        <v>0</v>
      </c>
      <c r="H1931" s="78">
        <f t="shared" si="30"/>
        <v>0</v>
      </c>
    </row>
    <row r="1932" spans="1:8" hidden="1" x14ac:dyDescent="0.35">
      <c r="A1932" s="57" t="s">
        <v>2518</v>
      </c>
      <c r="B1932" s="57" t="s">
        <v>2533</v>
      </c>
      <c r="C1932" s="57" t="s">
        <v>2534</v>
      </c>
      <c r="D1932" s="68">
        <v>4571.8877439174003</v>
      </c>
      <c r="E1932" s="57" t="s">
        <v>2429</v>
      </c>
      <c r="F1932" s="62" t="str">
        <f>INDEX('Crosswalk Particulates'!$B:$B,MATCH('2017 EPA Data'!A1932,'Crosswalk Particulates'!$A:$A,0))</f>
        <v>process-cement-industry</v>
      </c>
      <c r="G1932" s="66">
        <f>INDEX('Crosswalk Particulates'!$E:$E,MATCH('2017 EPA Data'!$B1932,'Crosswalk Particulates'!$D:$D,0))</f>
        <v>0</v>
      </c>
      <c r="H1932" s="78">
        <f t="shared" si="30"/>
        <v>0</v>
      </c>
    </row>
    <row r="1933" spans="1:8" hidden="1" x14ac:dyDescent="0.35">
      <c r="A1933" s="57" t="s">
        <v>2430</v>
      </c>
      <c r="B1933" s="57" t="s">
        <v>2573</v>
      </c>
      <c r="C1933" s="57" t="s">
        <v>2428</v>
      </c>
      <c r="D1933" s="68">
        <v>4569.0364272571578</v>
      </c>
      <c r="E1933" s="57" t="s">
        <v>2429</v>
      </c>
      <c r="F1933" s="62" t="str">
        <f>INDEX('Crosswalk Particulates'!$B:$B,MATCH('2017 EPA Data'!A1933,'Crosswalk Particulates'!$A:$A,0))</f>
        <v>process-other-industry</v>
      </c>
      <c r="G1933" s="66">
        <f>INDEX('Crosswalk Particulates'!$E:$E,MATCH('2017 EPA Data'!$B1933,'Crosswalk Particulates'!$D:$D,0))</f>
        <v>0</v>
      </c>
      <c r="H1933" s="78">
        <f t="shared" si="30"/>
        <v>0</v>
      </c>
    </row>
    <row r="1934" spans="1:8" hidden="1" x14ac:dyDescent="0.35">
      <c r="A1934" s="57" t="s">
        <v>2458</v>
      </c>
      <c r="B1934" s="57" t="s">
        <v>2501</v>
      </c>
      <c r="C1934" s="57" t="s">
        <v>2468</v>
      </c>
      <c r="D1934" s="68">
        <v>4566.4457256949445</v>
      </c>
      <c r="E1934" s="57" t="s">
        <v>2433</v>
      </c>
      <c r="F1934" s="62" t="str">
        <f>INDEX('Crosswalk Particulates'!$B:$B,MATCH('2017 EPA Data'!A1934,'Crosswalk Particulates'!$A:$A,0))</f>
        <v>process-other-industry</v>
      </c>
      <c r="G1934" s="66" t="str">
        <f>INDEX('Crosswalk Particulates'!$E:$E,MATCH('2017 EPA Data'!$B1934,'Crosswalk Particulates'!$D:$D,0))</f>
        <v>PM10</v>
      </c>
      <c r="H1934" s="78">
        <f t="shared" si="30"/>
        <v>4142614804.995822</v>
      </c>
    </row>
    <row r="1935" spans="1:8" hidden="1" x14ac:dyDescent="0.35">
      <c r="A1935" s="57" t="s">
        <v>2441</v>
      </c>
      <c r="B1935" s="57" t="s">
        <v>2435</v>
      </c>
      <c r="C1935" s="57" t="s">
        <v>2428</v>
      </c>
      <c r="D1935" s="68">
        <v>4545.9179938615662</v>
      </c>
      <c r="E1935" s="57" t="s">
        <v>2429</v>
      </c>
      <c r="F1935" s="62" t="str">
        <f>INDEX('Crosswalk Particulates'!$B:$B,MATCH('2017 EPA Data'!A1935,'Crosswalk Particulates'!$A:$A,0))</f>
        <v>process-other-industry</v>
      </c>
      <c r="G1935" s="66">
        <f>INDEX('Crosswalk Particulates'!$E:$E,MATCH('2017 EPA Data'!$B1935,'Crosswalk Particulates'!$D:$D,0))</f>
        <v>0</v>
      </c>
      <c r="H1935" s="78">
        <f t="shared" si="30"/>
        <v>0</v>
      </c>
    </row>
    <row r="1936" spans="1:8" hidden="1" x14ac:dyDescent="0.35">
      <c r="A1936" s="57" t="s">
        <v>2507</v>
      </c>
      <c r="B1936" s="57" t="s">
        <v>2596</v>
      </c>
      <c r="C1936" s="57" t="s">
        <v>2428</v>
      </c>
      <c r="D1936" s="68">
        <v>4529.5332556545463</v>
      </c>
      <c r="E1936" s="57" t="s">
        <v>2429</v>
      </c>
      <c r="F1936" s="62" t="str">
        <f>INDEX('Crosswalk Particulates'!$B:$B,MATCH('2017 EPA Data'!A1936,'Crosswalk Particulates'!$A:$A,0))</f>
        <v>industry-fuel-coal</v>
      </c>
      <c r="G1936" s="66">
        <f>INDEX('Crosswalk Particulates'!$E:$E,MATCH('2017 EPA Data'!$B1936,'Crosswalk Particulates'!$D:$D,0))</f>
        <v>0</v>
      </c>
      <c r="H1936" s="78">
        <f t="shared" si="30"/>
        <v>0</v>
      </c>
    </row>
    <row r="1937" spans="1:8" hidden="1" x14ac:dyDescent="0.35">
      <c r="A1937" s="57" t="s">
        <v>2449</v>
      </c>
      <c r="B1937" s="57" t="s">
        <v>2459</v>
      </c>
      <c r="C1937" s="57" t="s">
        <v>2428</v>
      </c>
      <c r="D1937" s="68">
        <v>4522.6621283739996</v>
      </c>
      <c r="E1937" s="57" t="s">
        <v>2429</v>
      </c>
      <c r="F1937" s="62" t="str">
        <f>INDEX('Crosswalk Particulates'!$B:$B,MATCH('2017 EPA Data'!A1937,'Crosswalk Particulates'!$A:$A,0))</f>
        <v>process-other-industry</v>
      </c>
      <c r="G1937" s="66">
        <f>INDEX('Crosswalk Particulates'!$E:$E,MATCH('2017 EPA Data'!$B1937,'Crosswalk Particulates'!$D:$D,0))</f>
        <v>0</v>
      </c>
      <c r="H1937" s="78">
        <f t="shared" si="30"/>
        <v>0</v>
      </c>
    </row>
    <row r="1938" spans="1:8" hidden="1" x14ac:dyDescent="0.35">
      <c r="A1938" s="57" t="s">
        <v>2529</v>
      </c>
      <c r="B1938" s="57" t="s">
        <v>2533</v>
      </c>
      <c r="C1938" s="57" t="s">
        <v>2534</v>
      </c>
      <c r="D1938" s="68">
        <v>4519.9862160000002</v>
      </c>
      <c r="E1938" s="57" t="s">
        <v>2429</v>
      </c>
      <c r="F1938" s="62" t="str">
        <f>INDEX('Crosswalk Particulates'!$B:$B,MATCH('2017 EPA Data'!A1938,'Crosswalk Particulates'!$A:$A,0))</f>
        <v>Other-EPA</v>
      </c>
      <c r="G1938" s="66">
        <f>INDEX('Crosswalk Particulates'!$E:$E,MATCH('2017 EPA Data'!$B1938,'Crosswalk Particulates'!$D:$D,0))</f>
        <v>0</v>
      </c>
      <c r="H1938" s="78">
        <f t="shared" si="30"/>
        <v>0</v>
      </c>
    </row>
    <row r="1939" spans="1:8" hidden="1" x14ac:dyDescent="0.35">
      <c r="A1939" s="57" t="s">
        <v>2489</v>
      </c>
      <c r="B1939" s="57" t="s">
        <v>2625</v>
      </c>
      <c r="C1939" s="57" t="s">
        <v>2428</v>
      </c>
      <c r="D1939" s="68">
        <v>4513.8421559999997</v>
      </c>
      <c r="E1939" s="57" t="s">
        <v>2429</v>
      </c>
      <c r="F1939" s="62" t="str">
        <f>INDEX('Crosswalk Particulates'!$B:$B,MATCH('2017 EPA Data'!A1939,'Crosswalk Particulates'!$A:$A,0))</f>
        <v>process-chemicals-industry</v>
      </c>
      <c r="G1939" s="66">
        <f>INDEX('Crosswalk Particulates'!$E:$E,MATCH('2017 EPA Data'!$B1939,'Crosswalk Particulates'!$D:$D,0))</f>
        <v>0</v>
      </c>
      <c r="H1939" s="78">
        <f t="shared" si="30"/>
        <v>0</v>
      </c>
    </row>
    <row r="1940" spans="1:8" hidden="1" x14ac:dyDescent="0.35">
      <c r="A1940" s="57" t="s">
        <v>2462</v>
      </c>
      <c r="B1940" s="57" t="s">
        <v>2651</v>
      </c>
      <c r="C1940" s="57" t="s">
        <v>2428</v>
      </c>
      <c r="D1940" s="68">
        <v>4508.6939869360258</v>
      </c>
      <c r="E1940" s="57" t="s">
        <v>2429</v>
      </c>
      <c r="F1940" s="62" t="str">
        <f>INDEX('Crosswalk Particulates'!$B:$B,MATCH('2017 EPA Data'!A1940,'Crosswalk Particulates'!$A:$A,0))</f>
        <v>industry-fuel-natural gas</v>
      </c>
      <c r="G1940" s="66">
        <f>INDEX('Crosswalk Particulates'!$E:$E,MATCH('2017 EPA Data'!$B1940,'Crosswalk Particulates'!$D:$D,0))</f>
        <v>0</v>
      </c>
      <c r="H1940" s="78">
        <f t="shared" si="30"/>
        <v>0</v>
      </c>
    </row>
    <row r="1941" spans="1:8" hidden="1" x14ac:dyDescent="0.35">
      <c r="A1941" s="57" t="s">
        <v>2506</v>
      </c>
      <c r="B1941" s="57" t="s">
        <v>2517</v>
      </c>
      <c r="C1941" s="57" t="s">
        <v>2428</v>
      </c>
      <c r="D1941" s="68">
        <v>4492.3624073999999</v>
      </c>
      <c r="E1941" s="57" t="s">
        <v>2429</v>
      </c>
      <c r="F1941" s="62" t="str">
        <f>INDEX('Crosswalk Particulates'!$B:$B,MATCH('2017 EPA Data'!A1941,'Crosswalk Particulates'!$A:$A,0))</f>
        <v>process-other-industry</v>
      </c>
      <c r="G1941" s="66">
        <f>INDEX('Crosswalk Particulates'!$E:$E,MATCH('2017 EPA Data'!$B1941,'Crosswalk Particulates'!$D:$D,0))</f>
        <v>0</v>
      </c>
      <c r="H1941" s="78">
        <f t="shared" si="30"/>
        <v>0</v>
      </c>
    </row>
    <row r="1942" spans="1:8" hidden="1" x14ac:dyDescent="0.35">
      <c r="A1942" s="57" t="s">
        <v>2449</v>
      </c>
      <c r="B1942" s="57" t="s">
        <v>2571</v>
      </c>
      <c r="C1942" s="57" t="s">
        <v>2428</v>
      </c>
      <c r="D1942" s="68">
        <v>4479.1183449999999</v>
      </c>
      <c r="E1942" s="57" t="s">
        <v>2429</v>
      </c>
      <c r="F1942" s="62" t="str">
        <f>INDEX('Crosswalk Particulates'!$B:$B,MATCH('2017 EPA Data'!A1942,'Crosswalk Particulates'!$A:$A,0))</f>
        <v>process-other-industry</v>
      </c>
      <c r="G1942" s="66">
        <f>INDEX('Crosswalk Particulates'!$E:$E,MATCH('2017 EPA Data'!$B1942,'Crosswalk Particulates'!$D:$D,0))</f>
        <v>0</v>
      </c>
      <c r="H1942" s="78">
        <f t="shared" si="30"/>
        <v>0</v>
      </c>
    </row>
    <row r="1943" spans="1:8" hidden="1" x14ac:dyDescent="0.35">
      <c r="A1943" s="57" t="s">
        <v>2513</v>
      </c>
      <c r="B1943" s="57" t="s">
        <v>2556</v>
      </c>
      <c r="C1943" s="57" t="s">
        <v>2428</v>
      </c>
      <c r="D1943" s="68">
        <v>4474.652</v>
      </c>
      <c r="E1943" s="57" t="s">
        <v>2429</v>
      </c>
      <c r="F1943" s="62" t="str">
        <f>INDEX('Crosswalk Particulates'!$B:$B,MATCH('2017 EPA Data'!A1943,'Crosswalk Particulates'!$A:$A,0))</f>
        <v>process-other-industry</v>
      </c>
      <c r="G1943" s="66">
        <f>INDEX('Crosswalk Particulates'!$E:$E,MATCH('2017 EPA Data'!$B1943,'Crosswalk Particulates'!$D:$D,0))</f>
        <v>0</v>
      </c>
      <c r="H1943" s="78">
        <f t="shared" si="30"/>
        <v>0</v>
      </c>
    </row>
    <row r="1944" spans="1:8" hidden="1" x14ac:dyDescent="0.35">
      <c r="A1944" s="57" t="s">
        <v>2443</v>
      </c>
      <c r="B1944" s="57" t="s">
        <v>2627</v>
      </c>
      <c r="D1944" s="68">
        <v>4471.8015199358415</v>
      </c>
      <c r="E1944" s="57" t="s">
        <v>2433</v>
      </c>
      <c r="F1944" s="62" t="str">
        <f>INDEX('Crosswalk Particulates'!$B:$B,MATCH('2017 EPA Data'!A1944,'Crosswalk Particulates'!$A:$A,0))</f>
        <v>Other-EPA</v>
      </c>
      <c r="G1944" s="66" t="str">
        <f>INDEX('Crosswalk Particulates'!$E:$E,MATCH('2017 EPA Data'!$B1944,'Crosswalk Particulates'!$D:$D,0))</f>
        <v>BC</v>
      </c>
      <c r="H1944" s="78">
        <f t="shared" si="30"/>
        <v>4056754923.6928287</v>
      </c>
    </row>
    <row r="1945" spans="1:8" hidden="1" x14ac:dyDescent="0.35">
      <c r="A1945" s="57" t="s">
        <v>2458</v>
      </c>
      <c r="B1945" s="57" t="s">
        <v>2626</v>
      </c>
      <c r="C1945" s="57" t="s">
        <v>2428</v>
      </c>
      <c r="D1945" s="68">
        <v>4469.5008812933402</v>
      </c>
      <c r="E1945" s="57" t="s">
        <v>2429</v>
      </c>
      <c r="F1945" s="62" t="str">
        <f>INDEX('Crosswalk Particulates'!$B:$B,MATCH('2017 EPA Data'!A1945,'Crosswalk Particulates'!$A:$A,0))</f>
        <v>process-other-industry</v>
      </c>
      <c r="G1945" s="66">
        <f>INDEX('Crosswalk Particulates'!$E:$E,MATCH('2017 EPA Data'!$B1945,'Crosswalk Particulates'!$D:$D,0))</f>
        <v>0</v>
      </c>
      <c r="H1945" s="78">
        <f t="shared" si="30"/>
        <v>0</v>
      </c>
    </row>
    <row r="1946" spans="1:8" hidden="1" x14ac:dyDescent="0.35">
      <c r="A1946" s="57" t="s">
        <v>2576</v>
      </c>
      <c r="B1946" s="57" t="s">
        <v>2545</v>
      </c>
      <c r="D1946" s="68">
        <v>4467.10715986163</v>
      </c>
      <c r="E1946" s="57" t="s">
        <v>2433</v>
      </c>
      <c r="F1946" s="62" t="str">
        <f>INDEX('Crosswalk Particulates'!$B:$B,MATCH('2017 EPA Data'!A1946,'Crosswalk Particulates'!$A:$A,0))</f>
        <v>Commercial Buildings Sector</v>
      </c>
      <c r="G1946" s="66" t="str">
        <f>INDEX('Crosswalk Particulates'!$E:$E,MATCH('2017 EPA Data'!$B1946,'Crosswalk Particulates'!$D:$D,0))</f>
        <v>OC</v>
      </c>
      <c r="H1946" s="78">
        <f t="shared" si="30"/>
        <v>4052496266.8048282</v>
      </c>
    </row>
    <row r="1947" spans="1:8" hidden="1" x14ac:dyDescent="0.35">
      <c r="A1947" s="57" t="s">
        <v>2458</v>
      </c>
      <c r="B1947" s="57" t="s">
        <v>2676</v>
      </c>
      <c r="C1947" s="57" t="s">
        <v>2428</v>
      </c>
      <c r="D1947" s="68">
        <v>4463.2249417960002</v>
      </c>
      <c r="E1947" s="57" t="s">
        <v>2429</v>
      </c>
      <c r="F1947" s="62" t="str">
        <f>INDEX('Crosswalk Particulates'!$B:$B,MATCH('2017 EPA Data'!A1947,'Crosswalk Particulates'!$A:$A,0))</f>
        <v>process-other-industry</v>
      </c>
      <c r="G1947" s="66">
        <f>INDEX('Crosswalk Particulates'!$E:$E,MATCH('2017 EPA Data'!$B1947,'Crosswalk Particulates'!$D:$D,0))</f>
        <v>0</v>
      </c>
      <c r="H1947" s="78">
        <f t="shared" si="30"/>
        <v>0</v>
      </c>
    </row>
    <row r="1948" spans="1:8" hidden="1" x14ac:dyDescent="0.35">
      <c r="A1948" s="57" t="s">
        <v>2465</v>
      </c>
      <c r="B1948" s="57" t="s">
        <v>2508</v>
      </c>
      <c r="C1948" s="57" t="s">
        <v>2432</v>
      </c>
      <c r="D1948" s="68">
        <v>4455.0625669968258</v>
      </c>
      <c r="E1948" s="57" t="s">
        <v>2433</v>
      </c>
      <c r="F1948" s="62" t="str">
        <f>INDEX('Crosswalk Particulates'!$B:$B,MATCH('2017 EPA Data'!A1948,'Crosswalk Particulates'!$A:$A,0))</f>
        <v>Transportation Sector</v>
      </c>
      <c r="G1948" s="66" t="str">
        <f>INDEX('Crosswalk Particulates'!$E:$E,MATCH('2017 EPA Data'!$B1948,'Crosswalk Particulates'!$D:$D,0))</f>
        <v>CH4</v>
      </c>
      <c r="H1948" s="78">
        <f t="shared" si="30"/>
        <v>4041569582.9638</v>
      </c>
    </row>
    <row r="1949" spans="1:8" hidden="1" x14ac:dyDescent="0.35">
      <c r="A1949" s="57" t="s">
        <v>2466</v>
      </c>
      <c r="B1949" s="57" t="s">
        <v>2484</v>
      </c>
      <c r="C1949" s="57" t="s">
        <v>2428</v>
      </c>
      <c r="D1949" s="68">
        <v>4447.5713325340002</v>
      </c>
      <c r="E1949" s="57" t="s">
        <v>2429</v>
      </c>
      <c r="F1949" s="62" t="str">
        <f>INDEX('Crosswalk Particulates'!$B:$B,MATCH('2017 EPA Data'!A1949,'Crosswalk Particulates'!$A:$A,0))</f>
        <v>process-other-industry</v>
      </c>
      <c r="G1949" s="66">
        <f>INDEX('Crosswalk Particulates'!$E:$E,MATCH('2017 EPA Data'!$B1949,'Crosswalk Particulates'!$D:$D,0))</f>
        <v>0</v>
      </c>
      <c r="H1949" s="78">
        <f t="shared" si="30"/>
        <v>0</v>
      </c>
    </row>
    <row r="1950" spans="1:8" hidden="1" x14ac:dyDescent="0.35">
      <c r="A1950" s="57" t="s">
        <v>2430</v>
      </c>
      <c r="B1950" s="57" t="s">
        <v>2677</v>
      </c>
      <c r="C1950" s="57" t="s">
        <v>2428</v>
      </c>
      <c r="D1950" s="68">
        <v>4437.8509560000002</v>
      </c>
      <c r="E1950" s="57" t="s">
        <v>2429</v>
      </c>
      <c r="F1950" s="62" t="str">
        <f>INDEX('Crosswalk Particulates'!$B:$B,MATCH('2017 EPA Data'!A1950,'Crosswalk Particulates'!$A:$A,0))</f>
        <v>process-other-industry</v>
      </c>
      <c r="G1950" s="66">
        <f>INDEX('Crosswalk Particulates'!$E:$E,MATCH('2017 EPA Data'!$B1950,'Crosswalk Particulates'!$D:$D,0))</f>
        <v>0</v>
      </c>
      <c r="H1950" s="78">
        <f t="shared" si="30"/>
        <v>0</v>
      </c>
    </row>
    <row r="1951" spans="1:8" hidden="1" x14ac:dyDescent="0.35">
      <c r="A1951" s="57" t="s">
        <v>2530</v>
      </c>
      <c r="B1951" s="57" t="s">
        <v>2552</v>
      </c>
      <c r="C1951" s="57" t="s">
        <v>2428</v>
      </c>
      <c r="D1951" s="68">
        <v>4422.5348807999999</v>
      </c>
      <c r="E1951" s="57" t="s">
        <v>2429</v>
      </c>
      <c r="F1951" s="62" t="str">
        <f>INDEX('Crosswalk Particulates'!$B:$B,MATCH('2017 EPA Data'!A1951,'Crosswalk Particulates'!$A:$A,0))</f>
        <v>process-iron and steel-industry</v>
      </c>
      <c r="G1951" s="66">
        <f>INDEX('Crosswalk Particulates'!$E:$E,MATCH('2017 EPA Data'!$B1951,'Crosswalk Particulates'!$D:$D,0))</f>
        <v>0</v>
      </c>
      <c r="H1951" s="78">
        <f t="shared" si="30"/>
        <v>0</v>
      </c>
    </row>
    <row r="1952" spans="1:8" hidden="1" x14ac:dyDescent="0.35">
      <c r="A1952" s="57" t="s">
        <v>2493</v>
      </c>
      <c r="B1952" s="57" t="s">
        <v>2521</v>
      </c>
      <c r="C1952" s="57" t="s">
        <v>2468</v>
      </c>
      <c r="D1952" s="68">
        <v>4421.2376334661003</v>
      </c>
      <c r="E1952" s="57" t="s">
        <v>2433</v>
      </c>
      <c r="F1952" s="62" t="str">
        <f>INDEX('Crosswalk Particulates'!$B:$B,MATCH('2017 EPA Data'!A1952,'Crosswalk Particulates'!$A:$A,0))</f>
        <v>Commercial Buildings Sector</v>
      </c>
      <c r="G1952" s="66" t="str">
        <f>INDEX('Crosswalk Particulates'!$E:$E,MATCH('2017 EPA Data'!$B1952,'Crosswalk Particulates'!$D:$D,0))</f>
        <v>PM25</v>
      </c>
      <c r="H1952" s="78">
        <f t="shared" si="30"/>
        <v>4010884082.9404621</v>
      </c>
    </row>
    <row r="1953" spans="1:8" hidden="1" x14ac:dyDescent="0.35">
      <c r="A1953" s="57" t="s">
        <v>2458</v>
      </c>
      <c r="B1953" s="57" t="s">
        <v>2631</v>
      </c>
      <c r="C1953" s="57" t="s">
        <v>2428</v>
      </c>
      <c r="D1953" s="68">
        <v>4416.3710681734001</v>
      </c>
      <c r="E1953" s="57" t="s">
        <v>2429</v>
      </c>
      <c r="F1953" s="62" t="str">
        <f>INDEX('Crosswalk Particulates'!$B:$B,MATCH('2017 EPA Data'!A1953,'Crosswalk Particulates'!$A:$A,0))</f>
        <v>process-other-industry</v>
      </c>
      <c r="G1953" s="66">
        <f>INDEX('Crosswalk Particulates'!$E:$E,MATCH('2017 EPA Data'!$B1953,'Crosswalk Particulates'!$D:$D,0))</f>
        <v>0</v>
      </c>
      <c r="H1953" s="78">
        <f t="shared" si="30"/>
        <v>0</v>
      </c>
    </row>
    <row r="1954" spans="1:8" hidden="1" x14ac:dyDescent="0.35">
      <c r="A1954" s="57" t="s">
        <v>2449</v>
      </c>
      <c r="B1954" s="57" t="s">
        <v>2523</v>
      </c>
      <c r="C1954" s="57" t="s">
        <v>2428</v>
      </c>
      <c r="D1954" s="68">
        <v>4416</v>
      </c>
      <c r="E1954" s="57" t="s">
        <v>2429</v>
      </c>
      <c r="F1954" s="62" t="str">
        <f>INDEX('Crosswalk Particulates'!$B:$B,MATCH('2017 EPA Data'!A1954,'Crosswalk Particulates'!$A:$A,0))</f>
        <v>process-other-industry</v>
      </c>
      <c r="G1954" s="66">
        <f>INDEX('Crosswalk Particulates'!$E:$E,MATCH('2017 EPA Data'!$B1954,'Crosswalk Particulates'!$D:$D,0))</f>
        <v>0</v>
      </c>
      <c r="H1954" s="78">
        <f t="shared" si="30"/>
        <v>0</v>
      </c>
    </row>
    <row r="1955" spans="1:8" hidden="1" x14ac:dyDescent="0.35">
      <c r="A1955" s="57" t="s">
        <v>2497</v>
      </c>
      <c r="B1955" s="57" t="s">
        <v>2678</v>
      </c>
      <c r="C1955" s="57" t="s">
        <v>2428</v>
      </c>
      <c r="D1955" s="68">
        <v>4407.2</v>
      </c>
      <c r="E1955" s="57" t="s">
        <v>2429</v>
      </c>
      <c r="F1955" s="62" t="str">
        <f>INDEX('Crosswalk Particulates'!$B:$B,MATCH('2017 EPA Data'!A1955,'Crosswalk Particulates'!$A:$A,0))</f>
        <v>process-other-industry</v>
      </c>
      <c r="G1955" s="66">
        <f>INDEX('Crosswalk Particulates'!$E:$E,MATCH('2017 EPA Data'!$B1955,'Crosswalk Particulates'!$D:$D,0))</f>
        <v>0</v>
      </c>
      <c r="H1955" s="78">
        <f t="shared" si="30"/>
        <v>0</v>
      </c>
    </row>
    <row r="1956" spans="1:8" hidden="1" x14ac:dyDescent="0.35">
      <c r="A1956" s="57" t="s">
        <v>2458</v>
      </c>
      <c r="B1956" s="57" t="s">
        <v>2635</v>
      </c>
      <c r="C1956" s="57" t="s">
        <v>2428</v>
      </c>
      <c r="D1956" s="68">
        <v>4402.3385087439738</v>
      </c>
      <c r="E1956" s="57" t="s">
        <v>2429</v>
      </c>
      <c r="F1956" s="62" t="str">
        <f>INDEX('Crosswalk Particulates'!$B:$B,MATCH('2017 EPA Data'!A1956,'Crosswalk Particulates'!$A:$A,0))</f>
        <v>process-other-industry</v>
      </c>
      <c r="G1956" s="66">
        <f>INDEX('Crosswalk Particulates'!$E:$E,MATCH('2017 EPA Data'!$B1956,'Crosswalk Particulates'!$D:$D,0))</f>
        <v>0</v>
      </c>
      <c r="H1956" s="78">
        <f t="shared" si="30"/>
        <v>0</v>
      </c>
    </row>
    <row r="1957" spans="1:8" hidden="1" x14ac:dyDescent="0.35">
      <c r="A1957" s="57" t="s">
        <v>2514</v>
      </c>
      <c r="B1957" s="57" t="s">
        <v>2606</v>
      </c>
      <c r="C1957" s="57" t="s">
        <v>2428</v>
      </c>
      <c r="D1957" s="68">
        <v>4399.2487194127607</v>
      </c>
      <c r="E1957" s="57" t="s">
        <v>2429</v>
      </c>
      <c r="F1957" s="62" t="str">
        <f>INDEX('Crosswalk Particulates'!$B:$B,MATCH('2017 EPA Data'!A1957,'Crosswalk Particulates'!$A:$A,0))</f>
        <v>Transportation Sector</v>
      </c>
      <c r="G1957" s="66">
        <f>INDEX('Crosswalk Particulates'!$E:$E,MATCH('2017 EPA Data'!$B1957,'Crosswalk Particulates'!$D:$D,0))</f>
        <v>0</v>
      </c>
      <c r="H1957" s="78">
        <f t="shared" si="30"/>
        <v>0</v>
      </c>
    </row>
    <row r="1958" spans="1:8" hidden="1" x14ac:dyDescent="0.35">
      <c r="A1958" s="57" t="s">
        <v>2511</v>
      </c>
      <c r="B1958" s="57" t="s">
        <v>2627</v>
      </c>
      <c r="D1958" s="68">
        <v>4389.3148507952992</v>
      </c>
      <c r="E1958" s="57" t="s">
        <v>2433</v>
      </c>
      <c r="F1958" s="62" t="str">
        <f>INDEX('Crosswalk Particulates'!$B:$B,MATCH('2017 EPA Data'!A1958,'Crosswalk Particulates'!$A:$A,0))</f>
        <v>industry-fuel-biomass</v>
      </c>
      <c r="G1958" s="66" t="str">
        <f>INDEX('Crosswalk Particulates'!$E:$E,MATCH('2017 EPA Data'!$B1958,'Crosswalk Particulates'!$D:$D,0))</f>
        <v>BC</v>
      </c>
      <c r="H1958" s="78">
        <f t="shared" si="30"/>
        <v>3981924187.2026014</v>
      </c>
    </row>
    <row r="1959" spans="1:8" hidden="1" x14ac:dyDescent="0.35">
      <c r="A1959" s="57" t="s">
        <v>2518</v>
      </c>
      <c r="B1959" s="57" t="s">
        <v>2662</v>
      </c>
      <c r="C1959" s="57" t="s">
        <v>2428</v>
      </c>
      <c r="D1959" s="68">
        <v>4362.8087350650003</v>
      </c>
      <c r="E1959" s="57" t="s">
        <v>2429</v>
      </c>
      <c r="F1959" s="62" t="str">
        <f>INDEX('Crosswalk Particulates'!$B:$B,MATCH('2017 EPA Data'!A1959,'Crosswalk Particulates'!$A:$A,0))</f>
        <v>process-cement-industry</v>
      </c>
      <c r="G1959" s="66">
        <f>INDEX('Crosswalk Particulates'!$E:$E,MATCH('2017 EPA Data'!$B1959,'Crosswalk Particulates'!$D:$D,0))</f>
        <v>0</v>
      </c>
      <c r="H1959" s="78">
        <f t="shared" si="30"/>
        <v>0</v>
      </c>
    </row>
    <row r="1960" spans="1:8" hidden="1" x14ac:dyDescent="0.35">
      <c r="A1960" s="57" t="s">
        <v>2458</v>
      </c>
      <c r="B1960" s="57" t="s">
        <v>2593</v>
      </c>
      <c r="C1960" s="57" t="s">
        <v>2428</v>
      </c>
      <c r="D1960" s="68">
        <v>4341.7712600311161</v>
      </c>
      <c r="E1960" s="57" t="s">
        <v>2429</v>
      </c>
      <c r="F1960" s="62" t="str">
        <f>INDEX('Crosswalk Particulates'!$B:$B,MATCH('2017 EPA Data'!A1960,'Crosswalk Particulates'!$A:$A,0))</f>
        <v>process-other-industry</v>
      </c>
      <c r="G1960" s="66">
        <f>INDEX('Crosswalk Particulates'!$E:$E,MATCH('2017 EPA Data'!$B1960,'Crosswalk Particulates'!$D:$D,0))</f>
        <v>0</v>
      </c>
      <c r="H1960" s="78">
        <f t="shared" si="30"/>
        <v>0</v>
      </c>
    </row>
    <row r="1961" spans="1:8" hidden="1" x14ac:dyDescent="0.35">
      <c r="A1961" s="57" t="s">
        <v>2560</v>
      </c>
      <c r="B1961" s="57" t="s">
        <v>2521</v>
      </c>
      <c r="C1961" s="57" t="s">
        <v>2468</v>
      </c>
      <c r="D1961" s="68">
        <v>4313.7065525717144</v>
      </c>
      <c r="E1961" s="57" t="s">
        <v>2433</v>
      </c>
      <c r="F1961" s="62" t="str">
        <f>INDEX('Crosswalk Particulates'!$B:$B,MATCH('2017 EPA Data'!A1961,'Crosswalk Particulates'!$A:$A,0))</f>
        <v>Electricity Sector</v>
      </c>
      <c r="G1961" s="66" t="str">
        <f>INDEX('Crosswalk Particulates'!$E:$E,MATCH('2017 EPA Data'!$B1961,'Crosswalk Particulates'!$D:$D,0))</f>
        <v>PM25</v>
      </c>
      <c r="H1961" s="78">
        <f t="shared" si="30"/>
        <v>3913333411.2651744</v>
      </c>
    </row>
    <row r="1962" spans="1:8" hidden="1" x14ac:dyDescent="0.35">
      <c r="A1962" s="57" t="s">
        <v>2430</v>
      </c>
      <c r="B1962" s="57" t="s">
        <v>2679</v>
      </c>
      <c r="C1962" s="57" t="s">
        <v>2428</v>
      </c>
      <c r="D1962" s="68">
        <v>4304.7822065500004</v>
      </c>
      <c r="E1962" s="57" t="s">
        <v>2429</v>
      </c>
      <c r="F1962" s="62" t="str">
        <f>INDEX('Crosswalk Particulates'!$B:$B,MATCH('2017 EPA Data'!A1962,'Crosswalk Particulates'!$A:$A,0))</f>
        <v>process-other-industry</v>
      </c>
      <c r="G1962" s="66">
        <f>INDEX('Crosswalk Particulates'!$E:$E,MATCH('2017 EPA Data'!$B1962,'Crosswalk Particulates'!$D:$D,0))</f>
        <v>0</v>
      </c>
      <c r="H1962" s="78">
        <f t="shared" si="30"/>
        <v>0</v>
      </c>
    </row>
    <row r="1963" spans="1:8" hidden="1" x14ac:dyDescent="0.35">
      <c r="A1963" s="57" t="s">
        <v>2500</v>
      </c>
      <c r="B1963" s="57" t="s">
        <v>2664</v>
      </c>
      <c r="D1963" s="68">
        <v>4301.7887156485504</v>
      </c>
      <c r="E1963" s="57" t="s">
        <v>2433</v>
      </c>
      <c r="F1963" s="62" t="str">
        <f>INDEX('Crosswalk Particulates'!$B:$B,MATCH('2017 EPA Data'!A1963,'Crosswalk Particulates'!$A:$A,0))</f>
        <v>Other-EPA</v>
      </c>
      <c r="G1963" s="66">
        <f>INDEX('Crosswalk Particulates'!$E:$E,MATCH('2017 EPA Data'!$B1963,'Crosswalk Particulates'!$D:$D,0))</f>
        <v>0</v>
      </c>
      <c r="H1963" s="78">
        <f t="shared" si="30"/>
        <v>3902521718.6168599</v>
      </c>
    </row>
    <row r="1964" spans="1:8" hidden="1" x14ac:dyDescent="0.35">
      <c r="A1964" s="57" t="s">
        <v>2489</v>
      </c>
      <c r="B1964" s="57" t="s">
        <v>2678</v>
      </c>
      <c r="C1964" s="57" t="s">
        <v>2428</v>
      </c>
      <c r="D1964" s="68">
        <v>4301</v>
      </c>
      <c r="E1964" s="57" t="s">
        <v>2429</v>
      </c>
      <c r="F1964" s="62" t="str">
        <f>INDEX('Crosswalk Particulates'!$B:$B,MATCH('2017 EPA Data'!A1964,'Crosswalk Particulates'!$A:$A,0))</f>
        <v>process-chemicals-industry</v>
      </c>
      <c r="G1964" s="66">
        <f>INDEX('Crosswalk Particulates'!$E:$E,MATCH('2017 EPA Data'!$B1964,'Crosswalk Particulates'!$D:$D,0))</f>
        <v>0</v>
      </c>
      <c r="H1964" s="78">
        <f t="shared" si="30"/>
        <v>0</v>
      </c>
    </row>
    <row r="1965" spans="1:8" hidden="1" x14ac:dyDescent="0.35">
      <c r="A1965" s="57" t="s">
        <v>2430</v>
      </c>
      <c r="B1965" s="57" t="s">
        <v>2598</v>
      </c>
      <c r="C1965" s="57" t="s">
        <v>2428</v>
      </c>
      <c r="D1965" s="68">
        <v>4295.9154049299996</v>
      </c>
      <c r="E1965" s="57" t="s">
        <v>2429</v>
      </c>
      <c r="F1965" s="62" t="str">
        <f>INDEX('Crosswalk Particulates'!$B:$B,MATCH('2017 EPA Data'!A1965,'Crosswalk Particulates'!$A:$A,0))</f>
        <v>process-other-industry</v>
      </c>
      <c r="G1965" s="66">
        <f>INDEX('Crosswalk Particulates'!$E:$E,MATCH('2017 EPA Data'!$B1965,'Crosswalk Particulates'!$D:$D,0))</f>
        <v>0</v>
      </c>
      <c r="H1965" s="78">
        <f t="shared" si="30"/>
        <v>0</v>
      </c>
    </row>
    <row r="1966" spans="1:8" hidden="1" x14ac:dyDescent="0.35">
      <c r="A1966" s="57" t="s">
        <v>2503</v>
      </c>
      <c r="B1966" s="57" t="s">
        <v>2451</v>
      </c>
      <c r="C1966" s="57" t="s">
        <v>2428</v>
      </c>
      <c r="D1966" s="68">
        <v>4289.6359560000001</v>
      </c>
      <c r="E1966" s="57" t="s">
        <v>2429</v>
      </c>
      <c r="F1966" s="62" t="str">
        <f>INDEX('Crosswalk Particulates'!$B:$B,MATCH('2017 EPA Data'!A1966,'Crosswalk Particulates'!$A:$A,0))</f>
        <v>process-ngps-industry</v>
      </c>
      <c r="G1966" s="66">
        <f>INDEX('Crosswalk Particulates'!$E:$E,MATCH('2017 EPA Data'!$B1966,'Crosswalk Particulates'!$D:$D,0))</f>
        <v>0</v>
      </c>
      <c r="H1966" s="78">
        <f t="shared" si="30"/>
        <v>0</v>
      </c>
    </row>
    <row r="1967" spans="1:8" hidden="1" x14ac:dyDescent="0.35">
      <c r="A1967" s="57" t="s">
        <v>2430</v>
      </c>
      <c r="B1967" s="57" t="s">
        <v>2680</v>
      </c>
      <c r="C1967" s="57" t="s">
        <v>2428</v>
      </c>
      <c r="D1967" s="68">
        <v>4257.1099999999997</v>
      </c>
      <c r="E1967" s="57" t="s">
        <v>2429</v>
      </c>
      <c r="F1967" s="62" t="str">
        <f>INDEX('Crosswalk Particulates'!$B:$B,MATCH('2017 EPA Data'!A1967,'Crosswalk Particulates'!$A:$A,0))</f>
        <v>process-other-industry</v>
      </c>
      <c r="G1967" s="66">
        <f>INDEX('Crosswalk Particulates'!$E:$E,MATCH('2017 EPA Data'!$B1967,'Crosswalk Particulates'!$D:$D,0))</f>
        <v>0</v>
      </c>
      <c r="H1967" s="78">
        <f t="shared" si="30"/>
        <v>0</v>
      </c>
    </row>
    <row r="1968" spans="1:8" hidden="1" x14ac:dyDescent="0.35">
      <c r="A1968" s="57" t="s">
        <v>2495</v>
      </c>
      <c r="B1968" s="57" t="s">
        <v>2581</v>
      </c>
      <c r="C1968" s="57" t="s">
        <v>2428</v>
      </c>
      <c r="D1968" s="68">
        <v>4247.6240543347203</v>
      </c>
      <c r="E1968" s="57" t="s">
        <v>2429</v>
      </c>
      <c r="F1968" s="62" t="str">
        <f>INDEX('Crosswalk Particulates'!$B:$B,MATCH('2017 EPA Data'!A1968,'Crosswalk Particulates'!$A:$A,0))</f>
        <v>Electricity Sector</v>
      </c>
      <c r="G1968" s="66">
        <f>INDEX('Crosswalk Particulates'!$E:$E,MATCH('2017 EPA Data'!$B1968,'Crosswalk Particulates'!$D:$D,0))</f>
        <v>0</v>
      </c>
      <c r="H1968" s="78">
        <f t="shared" si="30"/>
        <v>0</v>
      </c>
    </row>
    <row r="1969" spans="1:8" hidden="1" x14ac:dyDescent="0.35">
      <c r="A1969" s="57" t="s">
        <v>2513</v>
      </c>
      <c r="B1969" s="57" t="s">
        <v>2459</v>
      </c>
      <c r="C1969" s="57" t="s">
        <v>2428</v>
      </c>
      <c r="D1969" s="68">
        <v>4244.4204255000004</v>
      </c>
      <c r="E1969" s="57" t="s">
        <v>2429</v>
      </c>
      <c r="F1969" s="62" t="str">
        <f>INDEX('Crosswalk Particulates'!$B:$B,MATCH('2017 EPA Data'!A1969,'Crosswalk Particulates'!$A:$A,0))</f>
        <v>process-other-industry</v>
      </c>
      <c r="G1969" s="66">
        <f>INDEX('Crosswalk Particulates'!$E:$E,MATCH('2017 EPA Data'!$B1969,'Crosswalk Particulates'!$D:$D,0))</f>
        <v>0</v>
      </c>
      <c r="H1969" s="78">
        <f t="shared" si="30"/>
        <v>0</v>
      </c>
    </row>
    <row r="1970" spans="1:8" hidden="1" x14ac:dyDescent="0.35">
      <c r="A1970" s="57" t="s">
        <v>2502</v>
      </c>
      <c r="B1970" s="57" t="s">
        <v>2526</v>
      </c>
      <c r="C1970" s="57" t="s">
        <v>2468</v>
      </c>
      <c r="D1970" s="68">
        <v>4236.9227020644639</v>
      </c>
      <c r="E1970" s="57" t="s">
        <v>2433</v>
      </c>
      <c r="F1970" s="62" t="str">
        <f>INDEX('Crosswalk Particulates'!$B:$B,MATCH('2017 EPA Data'!A1970,'Crosswalk Particulates'!$A:$A,0))</f>
        <v>Other-EPA</v>
      </c>
      <c r="G1970" s="66" t="str">
        <f>INDEX('Crosswalk Particulates'!$E:$E,MATCH('2017 EPA Data'!$B1970,'Crosswalk Particulates'!$D:$D,0))</f>
        <v>SOx</v>
      </c>
      <c r="H1970" s="78">
        <f t="shared" si="30"/>
        <v>3843676190.9666648</v>
      </c>
    </row>
    <row r="1971" spans="1:8" hidden="1" x14ac:dyDescent="0.35">
      <c r="A1971" s="57" t="s">
        <v>2441</v>
      </c>
      <c r="B1971" s="57" t="s">
        <v>2602</v>
      </c>
      <c r="C1971" s="57" t="s">
        <v>2428</v>
      </c>
      <c r="D1971" s="68">
        <v>4229.8733329953066</v>
      </c>
      <c r="E1971" s="57" t="s">
        <v>2429</v>
      </c>
      <c r="F1971" s="62" t="str">
        <f>INDEX('Crosswalk Particulates'!$B:$B,MATCH('2017 EPA Data'!A1971,'Crosswalk Particulates'!$A:$A,0))</f>
        <v>process-other-industry</v>
      </c>
      <c r="G1971" s="66">
        <f>INDEX('Crosswalk Particulates'!$E:$E,MATCH('2017 EPA Data'!$B1971,'Crosswalk Particulates'!$D:$D,0))</f>
        <v>0</v>
      </c>
      <c r="H1971" s="78">
        <f t="shared" si="30"/>
        <v>0</v>
      </c>
    </row>
    <row r="1972" spans="1:8" hidden="1" x14ac:dyDescent="0.35">
      <c r="A1972" s="57" t="s">
        <v>2489</v>
      </c>
      <c r="B1972" s="57" t="s">
        <v>2608</v>
      </c>
      <c r="C1972" s="57" t="s">
        <v>2428</v>
      </c>
      <c r="D1972" s="68">
        <v>4218.0405174759999</v>
      </c>
      <c r="E1972" s="57" t="s">
        <v>2429</v>
      </c>
      <c r="F1972" s="62" t="str">
        <f>INDEX('Crosswalk Particulates'!$B:$B,MATCH('2017 EPA Data'!A1972,'Crosswalk Particulates'!$A:$A,0))</f>
        <v>process-chemicals-industry</v>
      </c>
      <c r="G1972" s="66">
        <f>INDEX('Crosswalk Particulates'!$E:$E,MATCH('2017 EPA Data'!$B1972,'Crosswalk Particulates'!$D:$D,0))</f>
        <v>0</v>
      </c>
      <c r="H1972" s="78">
        <f t="shared" si="30"/>
        <v>0</v>
      </c>
    </row>
    <row r="1973" spans="1:8" hidden="1" x14ac:dyDescent="0.35">
      <c r="A1973" s="57" t="s">
        <v>2480</v>
      </c>
      <c r="B1973" s="57" t="s">
        <v>2431</v>
      </c>
      <c r="C1973" s="57" t="s">
        <v>2432</v>
      </c>
      <c r="D1973" s="68">
        <v>4218</v>
      </c>
      <c r="E1973" s="57" t="s">
        <v>2433</v>
      </c>
      <c r="F1973" s="62" t="str">
        <f>INDEX('Crosswalk Particulates'!$B:$B,MATCH('2017 EPA Data'!A1973,'Crosswalk Particulates'!$A:$A,0))</f>
        <v>Transportation Sector</v>
      </c>
      <c r="G1973" s="66">
        <f>INDEX('Crosswalk Particulates'!$E:$E,MATCH('2017 EPA Data'!$B1973,'Crosswalk Particulates'!$D:$D,0))</f>
        <v>0</v>
      </c>
      <c r="H1973" s="78">
        <f t="shared" si="30"/>
        <v>3826509783.9990568</v>
      </c>
    </row>
    <row r="1974" spans="1:8" hidden="1" x14ac:dyDescent="0.35">
      <c r="A1974" s="57" t="s">
        <v>2449</v>
      </c>
      <c r="B1974" s="57" t="s">
        <v>2522</v>
      </c>
      <c r="C1974" s="57" t="s">
        <v>2428</v>
      </c>
      <c r="D1974" s="68">
        <v>4208.4727980400003</v>
      </c>
      <c r="E1974" s="57" t="s">
        <v>2429</v>
      </c>
      <c r="F1974" s="62" t="str">
        <f>INDEX('Crosswalk Particulates'!$B:$B,MATCH('2017 EPA Data'!A1974,'Crosswalk Particulates'!$A:$A,0))</f>
        <v>process-other-industry</v>
      </c>
      <c r="G1974" s="66">
        <f>INDEX('Crosswalk Particulates'!$E:$E,MATCH('2017 EPA Data'!$B1974,'Crosswalk Particulates'!$D:$D,0))</f>
        <v>0</v>
      </c>
      <c r="H1974" s="78">
        <f t="shared" si="30"/>
        <v>0</v>
      </c>
    </row>
    <row r="1975" spans="1:8" hidden="1" x14ac:dyDescent="0.35">
      <c r="A1975" s="57" t="s">
        <v>2458</v>
      </c>
      <c r="B1975" s="57" t="s">
        <v>2490</v>
      </c>
      <c r="C1975" s="57" t="s">
        <v>2428</v>
      </c>
      <c r="D1975" s="68">
        <v>4207.7333699999999</v>
      </c>
      <c r="E1975" s="57" t="s">
        <v>2429</v>
      </c>
      <c r="F1975" s="62" t="str">
        <f>INDEX('Crosswalk Particulates'!$B:$B,MATCH('2017 EPA Data'!A1975,'Crosswalk Particulates'!$A:$A,0))</f>
        <v>process-other-industry</v>
      </c>
      <c r="G1975" s="66">
        <f>INDEX('Crosswalk Particulates'!$E:$E,MATCH('2017 EPA Data'!$B1975,'Crosswalk Particulates'!$D:$D,0))</f>
        <v>0</v>
      </c>
      <c r="H1975" s="78">
        <f t="shared" si="30"/>
        <v>0</v>
      </c>
    </row>
    <row r="1976" spans="1:8" hidden="1" x14ac:dyDescent="0.35">
      <c r="A1976" s="57" t="s">
        <v>2542</v>
      </c>
      <c r="B1976" s="57" t="s">
        <v>2501</v>
      </c>
      <c r="C1976" s="57" t="s">
        <v>2468</v>
      </c>
      <c r="D1976" s="68">
        <v>4207.2586651458096</v>
      </c>
      <c r="E1976" s="57" t="s">
        <v>2433</v>
      </c>
      <c r="F1976" s="62" t="str">
        <f>INDEX('Crosswalk Particulates'!$B:$B,MATCH('2017 EPA Data'!A1976,'Crosswalk Particulates'!$A:$A,0))</f>
        <v>Residential Buildings Sector</v>
      </c>
      <c r="G1976" s="66" t="str">
        <f>INDEX('Crosswalk Particulates'!$E:$E,MATCH('2017 EPA Data'!$B1976,'Crosswalk Particulates'!$D:$D,0))</f>
        <v>PM10</v>
      </c>
      <c r="H1976" s="78">
        <f t="shared" si="30"/>
        <v>3816765397.3435879</v>
      </c>
    </row>
    <row r="1977" spans="1:8" hidden="1" x14ac:dyDescent="0.35">
      <c r="A1977" s="57" t="s">
        <v>2575</v>
      </c>
      <c r="B1977" s="57" t="s">
        <v>2439</v>
      </c>
      <c r="C1977" s="57" t="s">
        <v>2428</v>
      </c>
      <c r="D1977" s="68">
        <v>4198.9652257073103</v>
      </c>
      <c r="E1977" s="57" t="s">
        <v>2429</v>
      </c>
      <c r="F1977" s="62" t="str">
        <f>INDEX('Crosswalk Particulates'!$B:$B,MATCH('2017 EPA Data'!A1977,'Crosswalk Particulates'!$A:$A,0))</f>
        <v>Commercial Buildings Sector</v>
      </c>
      <c r="G1977" s="66">
        <f>INDEX('Crosswalk Particulates'!$E:$E,MATCH('2017 EPA Data'!$B1977,'Crosswalk Particulates'!$D:$D,0))</f>
        <v>0</v>
      </c>
      <c r="H1977" s="78">
        <f t="shared" si="30"/>
        <v>0</v>
      </c>
    </row>
    <row r="1978" spans="1:8" hidden="1" x14ac:dyDescent="0.35">
      <c r="A1978" s="57" t="s">
        <v>2507</v>
      </c>
      <c r="B1978" s="57" t="s">
        <v>2509</v>
      </c>
      <c r="C1978" s="57" t="s">
        <v>2428</v>
      </c>
      <c r="D1978" s="68">
        <v>4174.4773144999999</v>
      </c>
      <c r="E1978" s="57" t="s">
        <v>2429</v>
      </c>
      <c r="F1978" s="62" t="str">
        <f>INDEX('Crosswalk Particulates'!$B:$B,MATCH('2017 EPA Data'!A1978,'Crosswalk Particulates'!$A:$A,0))</f>
        <v>industry-fuel-coal</v>
      </c>
      <c r="G1978" s="66">
        <f>INDEX('Crosswalk Particulates'!$E:$E,MATCH('2017 EPA Data'!$B1978,'Crosswalk Particulates'!$D:$D,0))</f>
        <v>0</v>
      </c>
      <c r="H1978" s="78">
        <f t="shared" si="30"/>
        <v>0</v>
      </c>
    </row>
    <row r="1979" spans="1:8" hidden="1" x14ac:dyDescent="0.35">
      <c r="A1979" s="57" t="s">
        <v>2530</v>
      </c>
      <c r="B1979" s="57" t="s">
        <v>2651</v>
      </c>
      <c r="C1979" s="57" t="s">
        <v>2428</v>
      </c>
      <c r="D1979" s="68">
        <v>4171.5109787603305</v>
      </c>
      <c r="E1979" s="57" t="s">
        <v>2429</v>
      </c>
      <c r="F1979" s="62" t="str">
        <f>INDEX('Crosswalk Particulates'!$B:$B,MATCH('2017 EPA Data'!A1979,'Crosswalk Particulates'!$A:$A,0))</f>
        <v>process-iron and steel-industry</v>
      </c>
      <c r="G1979" s="66">
        <f>INDEX('Crosswalk Particulates'!$E:$E,MATCH('2017 EPA Data'!$B1979,'Crosswalk Particulates'!$D:$D,0))</f>
        <v>0</v>
      </c>
      <c r="H1979" s="78">
        <f t="shared" si="30"/>
        <v>0</v>
      </c>
    </row>
    <row r="1980" spans="1:8" hidden="1" x14ac:dyDescent="0.35">
      <c r="A1980" s="57" t="s">
        <v>2458</v>
      </c>
      <c r="B1980" s="57" t="s">
        <v>2521</v>
      </c>
      <c r="C1980" s="57" t="s">
        <v>2468</v>
      </c>
      <c r="D1980" s="68">
        <v>4168.111819670391</v>
      </c>
      <c r="E1980" s="57" t="s">
        <v>2433</v>
      </c>
      <c r="F1980" s="62" t="str">
        <f>INDEX('Crosswalk Particulates'!$B:$B,MATCH('2017 EPA Data'!A1980,'Crosswalk Particulates'!$A:$A,0))</f>
        <v>process-other-industry</v>
      </c>
      <c r="G1980" s="66" t="str">
        <f>INDEX('Crosswalk Particulates'!$E:$E,MATCH('2017 EPA Data'!$B1980,'Crosswalk Particulates'!$D:$D,0))</f>
        <v>PM25</v>
      </c>
      <c r="H1980" s="78">
        <f t="shared" si="30"/>
        <v>3781251934.2747421</v>
      </c>
    </row>
    <row r="1981" spans="1:8" hidden="1" x14ac:dyDescent="0.35">
      <c r="A1981" s="57" t="s">
        <v>2540</v>
      </c>
      <c r="B1981" s="57" t="s">
        <v>2517</v>
      </c>
      <c r="C1981" s="57" t="s">
        <v>2428</v>
      </c>
      <c r="D1981" s="68">
        <v>4167.4400935840004</v>
      </c>
      <c r="E1981" s="57" t="s">
        <v>2429</v>
      </c>
      <c r="F1981" s="62" t="str">
        <f>INDEX('Crosswalk Particulates'!$B:$B,MATCH('2017 EPA Data'!A1981,'Crosswalk Particulates'!$A:$A,0))</f>
        <v>industry-fuel-oil</v>
      </c>
      <c r="G1981" s="66">
        <f>INDEX('Crosswalk Particulates'!$E:$E,MATCH('2017 EPA Data'!$B1981,'Crosswalk Particulates'!$D:$D,0))</f>
        <v>0</v>
      </c>
      <c r="H1981" s="78">
        <f t="shared" si="30"/>
        <v>0</v>
      </c>
    </row>
    <row r="1982" spans="1:8" hidden="1" x14ac:dyDescent="0.35">
      <c r="A1982" s="57" t="s">
        <v>2430</v>
      </c>
      <c r="B1982" s="57" t="s">
        <v>2649</v>
      </c>
      <c r="C1982" s="57" t="s">
        <v>2428</v>
      </c>
      <c r="D1982" s="68">
        <v>4166.6260027999997</v>
      </c>
      <c r="E1982" s="57" t="s">
        <v>2429</v>
      </c>
      <c r="F1982" s="62" t="str">
        <f>INDEX('Crosswalk Particulates'!$B:$B,MATCH('2017 EPA Data'!A1982,'Crosswalk Particulates'!$A:$A,0))</f>
        <v>process-other-industry</v>
      </c>
      <c r="G1982" s="66">
        <f>INDEX('Crosswalk Particulates'!$E:$E,MATCH('2017 EPA Data'!$B1982,'Crosswalk Particulates'!$D:$D,0))</f>
        <v>0</v>
      </c>
      <c r="H1982" s="78">
        <f t="shared" si="30"/>
        <v>0</v>
      </c>
    </row>
    <row r="1983" spans="1:8" hidden="1" x14ac:dyDescent="0.35">
      <c r="A1983" s="57" t="s">
        <v>2458</v>
      </c>
      <c r="B1983" s="57" t="s">
        <v>2660</v>
      </c>
      <c r="C1983" s="57" t="s">
        <v>2428</v>
      </c>
      <c r="D1983" s="68">
        <v>4164.9377400000003</v>
      </c>
      <c r="E1983" s="57" t="s">
        <v>2429</v>
      </c>
      <c r="F1983" s="62" t="str">
        <f>INDEX('Crosswalk Particulates'!$B:$B,MATCH('2017 EPA Data'!A1983,'Crosswalk Particulates'!$A:$A,0))</f>
        <v>process-other-industry</v>
      </c>
      <c r="G1983" s="66">
        <f>INDEX('Crosswalk Particulates'!$E:$E,MATCH('2017 EPA Data'!$B1983,'Crosswalk Particulates'!$D:$D,0))</f>
        <v>0</v>
      </c>
      <c r="H1983" s="78">
        <f t="shared" si="30"/>
        <v>0</v>
      </c>
    </row>
    <row r="1984" spans="1:8" hidden="1" x14ac:dyDescent="0.35">
      <c r="A1984" s="57" t="s">
        <v>2496</v>
      </c>
      <c r="B1984" s="57" t="s">
        <v>2487</v>
      </c>
      <c r="C1984" s="57" t="s">
        <v>2428</v>
      </c>
      <c r="D1984" s="68">
        <v>4157.7290646199999</v>
      </c>
      <c r="E1984" s="57" t="s">
        <v>2429</v>
      </c>
      <c r="F1984" s="62" t="str">
        <f>INDEX('Crosswalk Particulates'!$B:$B,MATCH('2017 EPA Data'!A1984,'Crosswalk Particulates'!$A:$A,0))</f>
        <v>process-other-industry</v>
      </c>
      <c r="G1984" s="66">
        <f>INDEX('Crosswalk Particulates'!$E:$E,MATCH('2017 EPA Data'!$B1984,'Crosswalk Particulates'!$D:$D,0))</f>
        <v>0</v>
      </c>
      <c r="H1984" s="78">
        <f t="shared" si="30"/>
        <v>0</v>
      </c>
    </row>
    <row r="1985" spans="1:8" hidden="1" x14ac:dyDescent="0.35">
      <c r="A1985" s="57" t="s">
        <v>2489</v>
      </c>
      <c r="B1985" s="57" t="s">
        <v>2639</v>
      </c>
      <c r="C1985" s="57" t="s">
        <v>2428</v>
      </c>
      <c r="D1985" s="68">
        <v>4154.7055108499244</v>
      </c>
      <c r="E1985" s="57" t="s">
        <v>2429</v>
      </c>
      <c r="F1985" s="62" t="str">
        <f>INDEX('Crosswalk Particulates'!$B:$B,MATCH('2017 EPA Data'!A1985,'Crosswalk Particulates'!$A:$A,0))</f>
        <v>process-chemicals-industry</v>
      </c>
      <c r="G1985" s="66">
        <f>INDEX('Crosswalk Particulates'!$E:$E,MATCH('2017 EPA Data'!$B1985,'Crosswalk Particulates'!$D:$D,0))</f>
        <v>0</v>
      </c>
      <c r="H1985" s="78">
        <f t="shared" si="30"/>
        <v>0</v>
      </c>
    </row>
    <row r="1986" spans="1:8" hidden="1" x14ac:dyDescent="0.35">
      <c r="A1986" s="57" t="s">
        <v>2543</v>
      </c>
      <c r="B1986" s="57" t="s">
        <v>2533</v>
      </c>
      <c r="C1986" s="57" t="s">
        <v>2534</v>
      </c>
      <c r="D1986" s="68">
        <v>4146.5093145180745</v>
      </c>
      <c r="E1986" s="57" t="s">
        <v>2429</v>
      </c>
      <c r="F1986" s="62" t="str">
        <f>INDEX('Crosswalk Particulates'!$B:$B,MATCH('2017 EPA Data'!A1986,'Crosswalk Particulates'!$A:$A,0))</f>
        <v>industry-fuel-other</v>
      </c>
      <c r="G1986" s="66">
        <f>INDEX('Crosswalk Particulates'!$E:$E,MATCH('2017 EPA Data'!$B1986,'Crosswalk Particulates'!$D:$D,0))</f>
        <v>0</v>
      </c>
      <c r="H1986" s="78">
        <f t="shared" si="30"/>
        <v>0</v>
      </c>
    </row>
    <row r="1987" spans="1:8" hidden="1" x14ac:dyDescent="0.35">
      <c r="A1987" s="57" t="s">
        <v>2518</v>
      </c>
      <c r="B1987" s="57" t="s">
        <v>2541</v>
      </c>
      <c r="D1987" s="68">
        <v>4146.4343746910263</v>
      </c>
      <c r="E1987" s="57" t="s">
        <v>2433</v>
      </c>
      <c r="F1987" s="62" t="str">
        <f>INDEX('Crosswalk Particulates'!$B:$B,MATCH('2017 EPA Data'!A1987,'Crosswalk Particulates'!$A:$A,0))</f>
        <v>process-cement-industry</v>
      </c>
      <c r="G1987" s="66">
        <f>INDEX('Crosswalk Particulates'!$E:$E,MATCH('2017 EPA Data'!$B1987,'Crosswalk Particulates'!$D:$D,0))</f>
        <v>0</v>
      </c>
      <c r="H1987" s="78">
        <f t="shared" si="30"/>
        <v>3761586463.6001</v>
      </c>
    </row>
    <row r="1988" spans="1:8" hidden="1" x14ac:dyDescent="0.35">
      <c r="A1988" s="57" t="s">
        <v>2518</v>
      </c>
      <c r="B1988" s="57" t="s">
        <v>2605</v>
      </c>
      <c r="C1988" s="57" t="s">
        <v>2428</v>
      </c>
      <c r="D1988" s="68">
        <v>4137.7287774932756</v>
      </c>
      <c r="E1988" s="57" t="s">
        <v>2429</v>
      </c>
      <c r="F1988" s="62" t="str">
        <f>INDEX('Crosswalk Particulates'!$B:$B,MATCH('2017 EPA Data'!A1988,'Crosswalk Particulates'!$A:$A,0))</f>
        <v>process-cement-industry</v>
      </c>
      <c r="G1988" s="66">
        <f>INDEX('Crosswalk Particulates'!$E:$E,MATCH('2017 EPA Data'!$B1988,'Crosswalk Particulates'!$D:$D,0))</f>
        <v>0</v>
      </c>
      <c r="H1988" s="78">
        <f t="shared" ref="H1988:H2051" si="31">IF(E1988="TON",D1988/metricton_to_shortton,0)*10^6</f>
        <v>0</v>
      </c>
    </row>
    <row r="1989" spans="1:8" hidden="1" x14ac:dyDescent="0.35">
      <c r="A1989" s="57" t="s">
        <v>2507</v>
      </c>
      <c r="B1989" s="57" t="s">
        <v>2448</v>
      </c>
      <c r="C1989" s="57" t="s">
        <v>2428</v>
      </c>
      <c r="D1989" s="68">
        <v>4127.9628614853127</v>
      </c>
      <c r="E1989" s="57" t="s">
        <v>2429</v>
      </c>
      <c r="F1989" s="62" t="str">
        <f>INDEX('Crosswalk Particulates'!$B:$B,MATCH('2017 EPA Data'!A1989,'Crosswalk Particulates'!$A:$A,0))</f>
        <v>industry-fuel-coal</v>
      </c>
      <c r="G1989" s="66">
        <f>INDEX('Crosswalk Particulates'!$E:$E,MATCH('2017 EPA Data'!$B1989,'Crosswalk Particulates'!$D:$D,0))</f>
        <v>0</v>
      </c>
      <c r="H1989" s="78">
        <f t="shared" si="31"/>
        <v>0</v>
      </c>
    </row>
    <row r="1990" spans="1:8" hidden="1" x14ac:dyDescent="0.35">
      <c r="A1990" s="57" t="s">
        <v>2489</v>
      </c>
      <c r="B1990" s="57" t="s">
        <v>2597</v>
      </c>
      <c r="C1990" s="57" t="s">
        <v>2428</v>
      </c>
      <c r="D1990" s="68">
        <v>4124.4707799587577</v>
      </c>
      <c r="E1990" s="57" t="s">
        <v>2429</v>
      </c>
      <c r="F1990" s="62" t="str">
        <f>INDEX('Crosswalk Particulates'!$B:$B,MATCH('2017 EPA Data'!A1990,'Crosswalk Particulates'!$A:$A,0))</f>
        <v>process-chemicals-industry</v>
      </c>
      <c r="G1990" s="66">
        <f>INDEX('Crosswalk Particulates'!$E:$E,MATCH('2017 EPA Data'!$B1990,'Crosswalk Particulates'!$D:$D,0))</f>
        <v>0</v>
      </c>
      <c r="H1990" s="78">
        <f t="shared" si="31"/>
        <v>0</v>
      </c>
    </row>
    <row r="1991" spans="1:8" hidden="1" x14ac:dyDescent="0.35">
      <c r="A1991" s="57" t="s">
        <v>2495</v>
      </c>
      <c r="B1991" s="57" t="s">
        <v>2572</v>
      </c>
      <c r="C1991" s="57" t="s">
        <v>2428</v>
      </c>
      <c r="D1991" s="68">
        <v>4121.3321937278497</v>
      </c>
      <c r="E1991" s="57" t="s">
        <v>2429</v>
      </c>
      <c r="F1991" s="62" t="str">
        <f>INDEX('Crosswalk Particulates'!$B:$B,MATCH('2017 EPA Data'!A1991,'Crosswalk Particulates'!$A:$A,0))</f>
        <v>Electricity Sector</v>
      </c>
      <c r="G1991" s="66">
        <f>INDEX('Crosswalk Particulates'!$E:$E,MATCH('2017 EPA Data'!$B1991,'Crosswalk Particulates'!$D:$D,0))</f>
        <v>0</v>
      </c>
      <c r="H1991" s="78">
        <f t="shared" si="31"/>
        <v>0</v>
      </c>
    </row>
    <row r="1992" spans="1:8" hidden="1" x14ac:dyDescent="0.35">
      <c r="A1992" s="57" t="s">
        <v>2493</v>
      </c>
      <c r="B1992" s="57" t="s">
        <v>2448</v>
      </c>
      <c r="C1992" s="57" t="s">
        <v>2428</v>
      </c>
      <c r="D1992" s="68">
        <v>4115.8307223803822</v>
      </c>
      <c r="E1992" s="57" t="s">
        <v>2429</v>
      </c>
      <c r="F1992" s="62" t="str">
        <f>INDEX('Crosswalk Particulates'!$B:$B,MATCH('2017 EPA Data'!A1992,'Crosswalk Particulates'!$A:$A,0))</f>
        <v>Commercial Buildings Sector</v>
      </c>
      <c r="G1992" s="66">
        <f>INDEX('Crosswalk Particulates'!$E:$E,MATCH('2017 EPA Data'!$B1992,'Crosswalk Particulates'!$D:$D,0))</f>
        <v>0</v>
      </c>
      <c r="H1992" s="78">
        <f t="shared" si="31"/>
        <v>0</v>
      </c>
    </row>
    <row r="1993" spans="1:8" hidden="1" x14ac:dyDescent="0.35">
      <c r="A1993" s="57" t="s">
        <v>2497</v>
      </c>
      <c r="B1993" s="57" t="s">
        <v>2626</v>
      </c>
      <c r="C1993" s="57" t="s">
        <v>2428</v>
      </c>
      <c r="D1993" s="68">
        <v>4102.0384118214233</v>
      </c>
      <c r="E1993" s="57" t="s">
        <v>2429</v>
      </c>
      <c r="F1993" s="62" t="str">
        <f>INDEX('Crosswalk Particulates'!$B:$B,MATCH('2017 EPA Data'!A1993,'Crosswalk Particulates'!$A:$A,0))</f>
        <v>process-other-industry</v>
      </c>
      <c r="G1993" s="66">
        <f>INDEX('Crosswalk Particulates'!$E:$E,MATCH('2017 EPA Data'!$B1993,'Crosswalk Particulates'!$D:$D,0))</f>
        <v>0</v>
      </c>
      <c r="H1993" s="78">
        <f t="shared" si="31"/>
        <v>0</v>
      </c>
    </row>
    <row r="1994" spans="1:8" hidden="1" x14ac:dyDescent="0.35">
      <c r="A1994" s="57" t="s">
        <v>2513</v>
      </c>
      <c r="B1994" s="57" t="s">
        <v>2614</v>
      </c>
      <c r="C1994" s="57" t="s">
        <v>2428</v>
      </c>
      <c r="D1994" s="68">
        <v>4095.2</v>
      </c>
      <c r="E1994" s="57" t="s">
        <v>2429</v>
      </c>
      <c r="F1994" s="62" t="str">
        <f>INDEX('Crosswalk Particulates'!$B:$B,MATCH('2017 EPA Data'!A1994,'Crosswalk Particulates'!$A:$A,0))</f>
        <v>process-other-industry</v>
      </c>
      <c r="G1994" s="66">
        <f>INDEX('Crosswalk Particulates'!$E:$E,MATCH('2017 EPA Data'!$B1994,'Crosswalk Particulates'!$D:$D,0))</f>
        <v>0</v>
      </c>
      <c r="H1994" s="78">
        <f t="shared" si="31"/>
        <v>0</v>
      </c>
    </row>
    <row r="1995" spans="1:8" hidden="1" x14ac:dyDescent="0.35">
      <c r="A1995" s="57" t="s">
        <v>2603</v>
      </c>
      <c r="B1995" s="57" t="s">
        <v>2533</v>
      </c>
      <c r="C1995" s="57" t="s">
        <v>2534</v>
      </c>
      <c r="D1995" s="68">
        <v>4080.5506434122299</v>
      </c>
      <c r="E1995" s="57" t="s">
        <v>2429</v>
      </c>
      <c r="F1995" s="62" t="str">
        <f>INDEX('Crosswalk Particulates'!$B:$B,MATCH('2017 EPA Data'!A1995,'Crosswalk Particulates'!$A:$A,0))</f>
        <v>Residential Buildings Sector</v>
      </c>
      <c r="G1995" s="66">
        <f>INDEX('Crosswalk Particulates'!$E:$E,MATCH('2017 EPA Data'!$B1995,'Crosswalk Particulates'!$D:$D,0))</f>
        <v>0</v>
      </c>
      <c r="H1995" s="78">
        <f t="shared" si="31"/>
        <v>0</v>
      </c>
    </row>
    <row r="1996" spans="1:8" hidden="1" x14ac:dyDescent="0.35">
      <c r="A1996" s="57" t="s">
        <v>2495</v>
      </c>
      <c r="B1996" s="57" t="s">
        <v>2484</v>
      </c>
      <c r="C1996" s="57" t="s">
        <v>2428</v>
      </c>
      <c r="D1996" s="68">
        <v>4073.3221921067502</v>
      </c>
      <c r="E1996" s="57" t="s">
        <v>2429</v>
      </c>
      <c r="F1996" s="62" t="str">
        <f>INDEX('Crosswalk Particulates'!$B:$B,MATCH('2017 EPA Data'!A1996,'Crosswalk Particulates'!$A:$A,0))</f>
        <v>Electricity Sector</v>
      </c>
      <c r="G1996" s="66">
        <f>INDEX('Crosswalk Particulates'!$E:$E,MATCH('2017 EPA Data'!$B1996,'Crosswalk Particulates'!$D:$D,0))</f>
        <v>0</v>
      </c>
      <c r="H1996" s="78">
        <f t="shared" si="31"/>
        <v>0</v>
      </c>
    </row>
    <row r="1997" spans="1:8" hidden="1" x14ac:dyDescent="0.35">
      <c r="A1997" s="57" t="s">
        <v>2512</v>
      </c>
      <c r="B1997" s="57" t="s">
        <v>2627</v>
      </c>
      <c r="D1997" s="68">
        <v>4053.5446973479598</v>
      </c>
      <c r="E1997" s="57" t="s">
        <v>2433</v>
      </c>
      <c r="F1997" s="62" t="str">
        <f>INDEX('Crosswalk Particulates'!$B:$B,MATCH('2017 EPA Data'!A1997,'Crosswalk Particulates'!$A:$A,0))</f>
        <v>Commercial Buildings Sector</v>
      </c>
      <c r="G1997" s="66" t="str">
        <f>INDEX('Crosswalk Particulates'!$E:$E,MATCH('2017 EPA Data'!$B1997,'Crosswalk Particulates'!$D:$D,0))</f>
        <v>BC</v>
      </c>
      <c r="H1997" s="78">
        <f t="shared" si="31"/>
        <v>3677318265.5949416</v>
      </c>
    </row>
    <row r="1998" spans="1:8" hidden="1" x14ac:dyDescent="0.35">
      <c r="A1998" s="57" t="s">
        <v>2462</v>
      </c>
      <c r="B1998" s="57" t="s">
        <v>2532</v>
      </c>
      <c r="C1998" s="57" t="s">
        <v>2428</v>
      </c>
      <c r="D1998" s="68">
        <v>4051.3460609082031</v>
      </c>
      <c r="E1998" s="57" t="s">
        <v>2429</v>
      </c>
      <c r="F1998" s="62" t="str">
        <f>INDEX('Crosswalk Particulates'!$B:$B,MATCH('2017 EPA Data'!A1998,'Crosswalk Particulates'!$A:$A,0))</f>
        <v>industry-fuel-natural gas</v>
      </c>
      <c r="G1998" s="66">
        <f>INDEX('Crosswalk Particulates'!$E:$E,MATCH('2017 EPA Data'!$B1998,'Crosswalk Particulates'!$D:$D,0))</f>
        <v>0</v>
      </c>
      <c r="H1998" s="78">
        <f t="shared" si="31"/>
        <v>0</v>
      </c>
    </row>
    <row r="1999" spans="1:8" hidden="1" x14ac:dyDescent="0.35">
      <c r="A1999" s="57" t="s">
        <v>2542</v>
      </c>
      <c r="B1999" s="57" t="s">
        <v>2521</v>
      </c>
      <c r="C1999" s="57" t="s">
        <v>2468</v>
      </c>
      <c r="D1999" s="68">
        <v>4045.6135763377001</v>
      </c>
      <c r="E1999" s="57" t="s">
        <v>2433</v>
      </c>
      <c r="F1999" s="62" t="str">
        <f>INDEX('Crosswalk Particulates'!$B:$B,MATCH('2017 EPA Data'!A1999,'Crosswalk Particulates'!$A:$A,0))</f>
        <v>Residential Buildings Sector</v>
      </c>
      <c r="G1999" s="66" t="str">
        <f>INDEX('Crosswalk Particulates'!$E:$E,MATCH('2017 EPA Data'!$B1999,'Crosswalk Particulates'!$D:$D,0))</f>
        <v>PM25</v>
      </c>
      <c r="H1999" s="78">
        <f t="shared" si="31"/>
        <v>3670123265.0866818</v>
      </c>
    </row>
    <row r="2000" spans="1:8" hidden="1" x14ac:dyDescent="0.35">
      <c r="A2000" s="57" t="s">
        <v>2530</v>
      </c>
      <c r="B2000" s="57" t="s">
        <v>2617</v>
      </c>
      <c r="C2000" s="57" t="s">
        <v>2428</v>
      </c>
      <c r="D2000" s="68">
        <v>4039.2630008219999</v>
      </c>
      <c r="E2000" s="57" t="s">
        <v>2429</v>
      </c>
      <c r="F2000" s="62" t="str">
        <f>INDEX('Crosswalk Particulates'!$B:$B,MATCH('2017 EPA Data'!A2000,'Crosswalk Particulates'!$A:$A,0))</f>
        <v>process-iron and steel-industry</v>
      </c>
      <c r="G2000" s="66">
        <f>INDEX('Crosswalk Particulates'!$E:$E,MATCH('2017 EPA Data'!$B2000,'Crosswalk Particulates'!$D:$D,0))</f>
        <v>0</v>
      </c>
      <c r="H2000" s="78">
        <f t="shared" si="31"/>
        <v>0</v>
      </c>
    </row>
    <row r="2001" spans="1:8" hidden="1" x14ac:dyDescent="0.35">
      <c r="A2001" s="57" t="s">
        <v>2512</v>
      </c>
      <c r="B2001" s="57" t="s">
        <v>2537</v>
      </c>
      <c r="C2001" s="57" t="s">
        <v>2428</v>
      </c>
      <c r="D2001" s="68">
        <v>4032.5864453377999</v>
      </c>
      <c r="E2001" s="57" t="s">
        <v>2429</v>
      </c>
      <c r="F2001" s="62" t="str">
        <f>INDEX('Crosswalk Particulates'!$B:$B,MATCH('2017 EPA Data'!A2001,'Crosswalk Particulates'!$A:$A,0))</f>
        <v>Commercial Buildings Sector</v>
      </c>
      <c r="G2001" s="66">
        <f>INDEX('Crosswalk Particulates'!$E:$E,MATCH('2017 EPA Data'!$B2001,'Crosswalk Particulates'!$D:$D,0))</f>
        <v>0</v>
      </c>
      <c r="H2001" s="78">
        <f t="shared" si="31"/>
        <v>0</v>
      </c>
    </row>
    <row r="2002" spans="1:8" hidden="1" x14ac:dyDescent="0.35">
      <c r="A2002" s="57" t="s">
        <v>2441</v>
      </c>
      <c r="B2002" s="57" t="s">
        <v>2485</v>
      </c>
      <c r="C2002" s="57" t="s">
        <v>2428</v>
      </c>
      <c r="D2002" s="68">
        <v>4032.0970987638721</v>
      </c>
      <c r="E2002" s="57" t="s">
        <v>2429</v>
      </c>
      <c r="F2002" s="62" t="str">
        <f>INDEX('Crosswalk Particulates'!$B:$B,MATCH('2017 EPA Data'!A2002,'Crosswalk Particulates'!$A:$A,0))</f>
        <v>process-other-industry</v>
      </c>
      <c r="G2002" s="66">
        <f>INDEX('Crosswalk Particulates'!$E:$E,MATCH('2017 EPA Data'!$B2002,'Crosswalk Particulates'!$D:$D,0))</f>
        <v>0</v>
      </c>
      <c r="H2002" s="78">
        <f t="shared" si="31"/>
        <v>0</v>
      </c>
    </row>
    <row r="2003" spans="1:8" hidden="1" x14ac:dyDescent="0.35">
      <c r="A2003" s="57" t="s">
        <v>2503</v>
      </c>
      <c r="B2003" s="57" t="s">
        <v>2664</v>
      </c>
      <c r="D2003" s="68">
        <v>4023.9929188150677</v>
      </c>
      <c r="E2003" s="57" t="s">
        <v>2433</v>
      </c>
      <c r="F2003" s="62" t="str">
        <f>INDEX('Crosswalk Particulates'!$B:$B,MATCH('2017 EPA Data'!A2003,'Crosswalk Particulates'!$A:$A,0))</f>
        <v>process-ngps-industry</v>
      </c>
      <c r="G2003" s="66">
        <f>INDEX('Crosswalk Particulates'!$E:$E,MATCH('2017 EPA Data'!$B2003,'Crosswalk Particulates'!$D:$D,0))</f>
        <v>0</v>
      </c>
      <c r="H2003" s="78">
        <f t="shared" si="31"/>
        <v>3650509311.1874771</v>
      </c>
    </row>
    <row r="2004" spans="1:8" hidden="1" x14ac:dyDescent="0.35">
      <c r="A2004" s="57" t="s">
        <v>2530</v>
      </c>
      <c r="B2004" s="57" t="s">
        <v>2619</v>
      </c>
      <c r="C2004" s="57" t="s">
        <v>2428</v>
      </c>
      <c r="D2004" s="68">
        <v>4022.4322000000002</v>
      </c>
      <c r="E2004" s="57" t="s">
        <v>2429</v>
      </c>
      <c r="F2004" s="62" t="str">
        <f>INDEX('Crosswalk Particulates'!$B:$B,MATCH('2017 EPA Data'!A2004,'Crosswalk Particulates'!$A:$A,0))</f>
        <v>process-iron and steel-industry</v>
      </c>
      <c r="G2004" s="66">
        <f>INDEX('Crosswalk Particulates'!$E:$E,MATCH('2017 EPA Data'!$B2004,'Crosswalk Particulates'!$D:$D,0))</f>
        <v>0</v>
      </c>
      <c r="H2004" s="78">
        <f t="shared" si="31"/>
        <v>0</v>
      </c>
    </row>
    <row r="2005" spans="1:8" hidden="1" x14ac:dyDescent="0.35">
      <c r="A2005" s="57" t="s">
        <v>2507</v>
      </c>
      <c r="B2005" s="57" t="s">
        <v>2595</v>
      </c>
      <c r="C2005" s="57" t="s">
        <v>2428</v>
      </c>
      <c r="D2005" s="68">
        <v>4021.63781995</v>
      </c>
      <c r="E2005" s="57" t="s">
        <v>2429</v>
      </c>
      <c r="F2005" s="62" t="str">
        <f>INDEX('Crosswalk Particulates'!$B:$B,MATCH('2017 EPA Data'!A2005,'Crosswalk Particulates'!$A:$A,0))</f>
        <v>industry-fuel-coal</v>
      </c>
      <c r="G2005" s="66">
        <f>INDEX('Crosswalk Particulates'!$E:$E,MATCH('2017 EPA Data'!$B2005,'Crosswalk Particulates'!$D:$D,0))</f>
        <v>0</v>
      </c>
      <c r="H2005" s="78">
        <f t="shared" si="31"/>
        <v>0</v>
      </c>
    </row>
    <row r="2006" spans="1:8" hidden="1" x14ac:dyDescent="0.35">
      <c r="A2006" s="57" t="s">
        <v>2476</v>
      </c>
      <c r="B2006" s="57" t="s">
        <v>2631</v>
      </c>
      <c r="C2006" s="57" t="s">
        <v>2428</v>
      </c>
      <c r="D2006" s="68">
        <v>4020.3898279250002</v>
      </c>
      <c r="E2006" s="57" t="s">
        <v>2429</v>
      </c>
      <c r="F2006" s="62" t="str">
        <f>INDEX('Crosswalk Particulates'!$B:$B,MATCH('2017 EPA Data'!A2006,'Crosswalk Particulates'!$A:$A,0))</f>
        <v>Electricity Sector</v>
      </c>
      <c r="G2006" s="66">
        <f>INDEX('Crosswalk Particulates'!$E:$E,MATCH('2017 EPA Data'!$B2006,'Crosswalk Particulates'!$D:$D,0))</f>
        <v>0</v>
      </c>
      <c r="H2006" s="78">
        <f t="shared" si="31"/>
        <v>0</v>
      </c>
    </row>
    <row r="2007" spans="1:8" hidden="1" x14ac:dyDescent="0.35">
      <c r="A2007" s="57" t="s">
        <v>2453</v>
      </c>
      <c r="B2007" s="57" t="s">
        <v>2545</v>
      </c>
      <c r="D2007" s="68">
        <v>4019.5580778853441</v>
      </c>
      <c r="E2007" s="57" t="s">
        <v>2433</v>
      </c>
      <c r="F2007" s="62" t="str">
        <f>INDEX('Crosswalk Particulates'!$B:$B,MATCH('2017 EPA Data'!A2007,'Crosswalk Particulates'!$A:$A,0))</f>
        <v>process-ngps-industry</v>
      </c>
      <c r="G2007" s="66" t="str">
        <f>INDEX('Crosswalk Particulates'!$E:$E,MATCH('2017 EPA Data'!$B2007,'Crosswalk Particulates'!$D:$D,0))</f>
        <v>OC</v>
      </c>
      <c r="H2007" s="78">
        <f t="shared" si="31"/>
        <v>3646486086.3870821</v>
      </c>
    </row>
    <row r="2008" spans="1:8" hidden="1" x14ac:dyDescent="0.35">
      <c r="A2008" s="57" t="s">
        <v>2513</v>
      </c>
      <c r="B2008" s="57" t="s">
        <v>2651</v>
      </c>
      <c r="C2008" s="57" t="s">
        <v>2428</v>
      </c>
      <c r="D2008" s="68">
        <v>4008.1333407102006</v>
      </c>
      <c r="E2008" s="57" t="s">
        <v>2429</v>
      </c>
      <c r="F2008" s="62" t="str">
        <f>INDEX('Crosswalk Particulates'!$B:$B,MATCH('2017 EPA Data'!A2008,'Crosswalk Particulates'!$A:$A,0))</f>
        <v>process-other-industry</v>
      </c>
      <c r="G2008" s="66">
        <f>INDEX('Crosswalk Particulates'!$E:$E,MATCH('2017 EPA Data'!$B2008,'Crosswalk Particulates'!$D:$D,0))</f>
        <v>0</v>
      </c>
      <c r="H2008" s="78">
        <f t="shared" si="31"/>
        <v>0</v>
      </c>
    </row>
    <row r="2009" spans="1:8" hidden="1" x14ac:dyDescent="0.35">
      <c r="A2009" s="57" t="s">
        <v>2438</v>
      </c>
      <c r="B2009" s="57" t="s">
        <v>2664</v>
      </c>
      <c r="D2009" s="68">
        <v>3995.0377460770451</v>
      </c>
      <c r="E2009" s="57" t="s">
        <v>2433</v>
      </c>
      <c r="F2009" s="62" t="str">
        <f>INDEX('Crosswalk Particulates'!$B:$B,MATCH('2017 EPA Data'!A2009,'Crosswalk Particulates'!$A:$A,0))</f>
        <v>Transportation Sector</v>
      </c>
      <c r="G2009" s="66">
        <f>INDEX('Crosswalk Particulates'!$E:$E,MATCH('2017 EPA Data'!$B2009,'Crosswalk Particulates'!$D:$D,0))</f>
        <v>0</v>
      </c>
      <c r="H2009" s="78">
        <f t="shared" si="31"/>
        <v>3624241589.0965748</v>
      </c>
    </row>
    <row r="2010" spans="1:8" hidden="1" x14ac:dyDescent="0.35">
      <c r="A2010" s="57" t="s">
        <v>2530</v>
      </c>
      <c r="B2010" s="57" t="s">
        <v>2505</v>
      </c>
      <c r="C2010" s="57" t="s">
        <v>2428</v>
      </c>
      <c r="D2010" s="68">
        <v>3990.5880000000002</v>
      </c>
      <c r="E2010" s="57" t="s">
        <v>2429</v>
      </c>
      <c r="F2010" s="62" t="str">
        <f>INDEX('Crosswalk Particulates'!$B:$B,MATCH('2017 EPA Data'!A2010,'Crosswalk Particulates'!$A:$A,0))</f>
        <v>process-iron and steel-industry</v>
      </c>
      <c r="G2010" s="66">
        <f>INDEX('Crosswalk Particulates'!$E:$E,MATCH('2017 EPA Data'!$B2010,'Crosswalk Particulates'!$D:$D,0))</f>
        <v>0</v>
      </c>
      <c r="H2010" s="78">
        <f t="shared" si="31"/>
        <v>0</v>
      </c>
    </row>
    <row r="2011" spans="1:8" hidden="1" x14ac:dyDescent="0.35">
      <c r="A2011" s="57" t="s">
        <v>2558</v>
      </c>
      <c r="B2011" s="57" t="s">
        <v>2446</v>
      </c>
      <c r="C2011" s="57" t="s">
        <v>2428</v>
      </c>
      <c r="D2011" s="68">
        <v>3977.73156346</v>
      </c>
      <c r="E2011" s="57" t="s">
        <v>2429</v>
      </c>
      <c r="F2011" s="62" t="str">
        <f>INDEX('Crosswalk Particulates'!$B:$B,MATCH('2017 EPA Data'!A2011,'Crosswalk Particulates'!$A:$A,0))</f>
        <v>process-mining-industry</v>
      </c>
      <c r="G2011" s="66">
        <f>INDEX('Crosswalk Particulates'!$E:$E,MATCH('2017 EPA Data'!$B2011,'Crosswalk Particulates'!$D:$D,0))</f>
        <v>0</v>
      </c>
      <c r="H2011" s="78">
        <f t="shared" si="31"/>
        <v>0</v>
      </c>
    </row>
    <row r="2012" spans="1:8" hidden="1" x14ac:dyDescent="0.35">
      <c r="A2012" s="57" t="s">
        <v>2466</v>
      </c>
      <c r="B2012" s="57" t="s">
        <v>2621</v>
      </c>
      <c r="C2012" s="57" t="s">
        <v>2428</v>
      </c>
      <c r="D2012" s="68">
        <v>3961.8661126279999</v>
      </c>
      <c r="E2012" s="57" t="s">
        <v>2429</v>
      </c>
      <c r="F2012" s="62" t="str">
        <f>INDEX('Crosswalk Particulates'!$B:$B,MATCH('2017 EPA Data'!A2012,'Crosswalk Particulates'!$A:$A,0))</f>
        <v>process-other-industry</v>
      </c>
      <c r="G2012" s="66">
        <f>INDEX('Crosswalk Particulates'!$E:$E,MATCH('2017 EPA Data'!$B2012,'Crosswalk Particulates'!$D:$D,0))</f>
        <v>0</v>
      </c>
      <c r="H2012" s="78">
        <f t="shared" si="31"/>
        <v>0</v>
      </c>
    </row>
    <row r="2013" spans="1:8" hidden="1" x14ac:dyDescent="0.35">
      <c r="A2013" s="57" t="s">
        <v>2507</v>
      </c>
      <c r="B2013" s="57" t="s">
        <v>2597</v>
      </c>
      <c r="C2013" s="57" t="s">
        <v>2428</v>
      </c>
      <c r="D2013" s="68">
        <v>3944.3371719942002</v>
      </c>
      <c r="E2013" s="57" t="s">
        <v>2429</v>
      </c>
      <c r="F2013" s="62" t="str">
        <f>INDEX('Crosswalk Particulates'!$B:$B,MATCH('2017 EPA Data'!A2013,'Crosswalk Particulates'!$A:$A,0))</f>
        <v>industry-fuel-coal</v>
      </c>
      <c r="G2013" s="66">
        <f>INDEX('Crosswalk Particulates'!$E:$E,MATCH('2017 EPA Data'!$B2013,'Crosswalk Particulates'!$D:$D,0))</f>
        <v>0</v>
      </c>
      <c r="H2013" s="78">
        <f t="shared" si="31"/>
        <v>0</v>
      </c>
    </row>
    <row r="2014" spans="1:8" hidden="1" x14ac:dyDescent="0.35">
      <c r="A2014" s="57" t="s">
        <v>2530</v>
      </c>
      <c r="B2014" s="57" t="s">
        <v>2479</v>
      </c>
      <c r="C2014" s="57" t="s">
        <v>2428</v>
      </c>
      <c r="D2014" s="68">
        <v>3942.2353668000001</v>
      </c>
      <c r="E2014" s="57" t="s">
        <v>2429</v>
      </c>
      <c r="F2014" s="62" t="str">
        <f>INDEX('Crosswalk Particulates'!$B:$B,MATCH('2017 EPA Data'!A2014,'Crosswalk Particulates'!$A:$A,0))</f>
        <v>process-iron and steel-industry</v>
      </c>
      <c r="G2014" s="66">
        <f>INDEX('Crosswalk Particulates'!$E:$E,MATCH('2017 EPA Data'!$B2014,'Crosswalk Particulates'!$D:$D,0))</f>
        <v>0</v>
      </c>
      <c r="H2014" s="78">
        <f t="shared" si="31"/>
        <v>0</v>
      </c>
    </row>
    <row r="2015" spans="1:8" hidden="1" x14ac:dyDescent="0.35">
      <c r="A2015" s="57" t="s">
        <v>2497</v>
      </c>
      <c r="B2015" s="57" t="s">
        <v>2650</v>
      </c>
      <c r="C2015" s="57" t="s">
        <v>2428</v>
      </c>
      <c r="D2015" s="68">
        <v>3935.1284999999998</v>
      </c>
      <c r="E2015" s="57" t="s">
        <v>2429</v>
      </c>
      <c r="F2015" s="62" t="str">
        <f>INDEX('Crosswalk Particulates'!$B:$B,MATCH('2017 EPA Data'!A2015,'Crosswalk Particulates'!$A:$A,0))</f>
        <v>process-other-industry</v>
      </c>
      <c r="G2015" s="66">
        <f>INDEX('Crosswalk Particulates'!$E:$E,MATCH('2017 EPA Data'!$B2015,'Crosswalk Particulates'!$D:$D,0))</f>
        <v>0</v>
      </c>
      <c r="H2015" s="78">
        <f t="shared" si="31"/>
        <v>0</v>
      </c>
    </row>
    <row r="2016" spans="1:8" hidden="1" x14ac:dyDescent="0.35">
      <c r="A2016" s="57" t="s">
        <v>2474</v>
      </c>
      <c r="B2016" s="57" t="s">
        <v>2442</v>
      </c>
      <c r="C2016" s="57" t="s">
        <v>2428</v>
      </c>
      <c r="D2016" s="68">
        <v>3925.1154155417735</v>
      </c>
      <c r="E2016" s="57" t="s">
        <v>2429</v>
      </c>
      <c r="F2016" s="62" t="str">
        <f>INDEX('Crosswalk Particulates'!$B:$B,MATCH('2017 EPA Data'!A2016,'Crosswalk Particulates'!$A:$A,0))</f>
        <v>Other-EPA</v>
      </c>
      <c r="G2016" s="66">
        <f>INDEX('Crosswalk Particulates'!$E:$E,MATCH('2017 EPA Data'!$B2016,'Crosswalk Particulates'!$D:$D,0))</f>
        <v>0</v>
      </c>
      <c r="H2016" s="78">
        <f t="shared" si="31"/>
        <v>0</v>
      </c>
    </row>
    <row r="2017" spans="1:8" hidden="1" x14ac:dyDescent="0.35">
      <c r="A2017" s="57" t="s">
        <v>2503</v>
      </c>
      <c r="B2017" s="57" t="s">
        <v>2578</v>
      </c>
      <c r="C2017" s="57" t="s">
        <v>2428</v>
      </c>
      <c r="D2017" s="68">
        <v>3914.2237387999999</v>
      </c>
      <c r="E2017" s="57" t="s">
        <v>2429</v>
      </c>
      <c r="F2017" s="62" t="str">
        <f>INDEX('Crosswalk Particulates'!$B:$B,MATCH('2017 EPA Data'!A2017,'Crosswalk Particulates'!$A:$A,0))</f>
        <v>process-ngps-industry</v>
      </c>
      <c r="G2017" s="66">
        <f>INDEX('Crosswalk Particulates'!$E:$E,MATCH('2017 EPA Data'!$B2017,'Crosswalk Particulates'!$D:$D,0))</f>
        <v>0</v>
      </c>
      <c r="H2017" s="78">
        <f t="shared" si="31"/>
        <v>0</v>
      </c>
    </row>
    <row r="2018" spans="1:8" hidden="1" x14ac:dyDescent="0.35">
      <c r="A2018" s="57" t="s">
        <v>2566</v>
      </c>
      <c r="B2018" s="57" t="s">
        <v>2520</v>
      </c>
      <c r="C2018" s="57" t="s">
        <v>2468</v>
      </c>
      <c r="D2018" s="68">
        <v>3901.7879310492299</v>
      </c>
      <c r="E2018" s="57" t="s">
        <v>2433</v>
      </c>
      <c r="F2018" s="62" t="str">
        <f>INDEX('Crosswalk Particulates'!$B:$B,MATCH('2017 EPA Data'!A2018,'Crosswalk Particulates'!$A:$A,0))</f>
        <v>Commercial Buildings Sector</v>
      </c>
      <c r="G2018" s="66" t="str">
        <f>INDEX('Crosswalk Particulates'!$E:$E,MATCH('2017 EPA Data'!$B2018,'Crosswalk Particulates'!$D:$D,0))</f>
        <v>NOX</v>
      </c>
      <c r="H2018" s="78">
        <f t="shared" si="31"/>
        <v>3539646679.2909708</v>
      </c>
    </row>
    <row r="2019" spans="1:8" hidden="1" x14ac:dyDescent="0.35">
      <c r="A2019" s="57" t="s">
        <v>2497</v>
      </c>
      <c r="B2019" s="57" t="s">
        <v>2656</v>
      </c>
      <c r="C2019" s="57" t="s">
        <v>2428</v>
      </c>
      <c r="D2019" s="68">
        <v>3901.6003000000001</v>
      </c>
      <c r="E2019" s="57" t="s">
        <v>2429</v>
      </c>
      <c r="F2019" s="62" t="str">
        <f>INDEX('Crosswalk Particulates'!$B:$B,MATCH('2017 EPA Data'!A2019,'Crosswalk Particulates'!$A:$A,0))</f>
        <v>process-other-industry</v>
      </c>
      <c r="G2019" s="66">
        <f>INDEX('Crosswalk Particulates'!$E:$E,MATCH('2017 EPA Data'!$B2019,'Crosswalk Particulates'!$D:$D,0))</f>
        <v>0</v>
      </c>
      <c r="H2019" s="78">
        <f t="shared" si="31"/>
        <v>0</v>
      </c>
    </row>
    <row r="2020" spans="1:8" hidden="1" x14ac:dyDescent="0.35">
      <c r="A2020" s="57" t="s">
        <v>2476</v>
      </c>
      <c r="B2020" s="57" t="s">
        <v>2524</v>
      </c>
      <c r="C2020" s="57" t="s">
        <v>2428</v>
      </c>
      <c r="D2020" s="68">
        <v>3899.5131097100002</v>
      </c>
      <c r="E2020" s="57" t="s">
        <v>2429</v>
      </c>
      <c r="F2020" s="62" t="str">
        <f>INDEX('Crosswalk Particulates'!$B:$B,MATCH('2017 EPA Data'!A2020,'Crosswalk Particulates'!$A:$A,0))</f>
        <v>Electricity Sector</v>
      </c>
      <c r="G2020" s="66">
        <f>INDEX('Crosswalk Particulates'!$E:$E,MATCH('2017 EPA Data'!$B2020,'Crosswalk Particulates'!$D:$D,0))</f>
        <v>0</v>
      </c>
      <c r="H2020" s="78">
        <f t="shared" si="31"/>
        <v>0</v>
      </c>
    </row>
    <row r="2021" spans="1:8" hidden="1" x14ac:dyDescent="0.35">
      <c r="A2021" s="57" t="s">
        <v>2453</v>
      </c>
      <c r="B2021" s="57" t="s">
        <v>2454</v>
      </c>
      <c r="C2021" s="57" t="s">
        <v>2428</v>
      </c>
      <c r="D2021" s="68">
        <v>3894.8</v>
      </c>
      <c r="E2021" s="57" t="s">
        <v>2429</v>
      </c>
      <c r="F2021" s="62" t="str">
        <f>INDEX('Crosswalk Particulates'!$B:$B,MATCH('2017 EPA Data'!A2021,'Crosswalk Particulates'!$A:$A,0))</f>
        <v>process-ngps-industry</v>
      </c>
      <c r="G2021" s="66">
        <f>INDEX('Crosswalk Particulates'!$E:$E,MATCH('2017 EPA Data'!$B2021,'Crosswalk Particulates'!$D:$D,0))</f>
        <v>0</v>
      </c>
      <c r="H2021" s="78">
        <f t="shared" si="31"/>
        <v>0</v>
      </c>
    </row>
    <row r="2022" spans="1:8" hidden="1" x14ac:dyDescent="0.35">
      <c r="A2022" s="57" t="s">
        <v>2580</v>
      </c>
      <c r="B2022" s="57" t="s">
        <v>2450</v>
      </c>
      <c r="C2022" s="57" t="s">
        <v>2428</v>
      </c>
      <c r="D2022" s="68">
        <v>3883.4608104260001</v>
      </c>
      <c r="E2022" s="57" t="s">
        <v>2429</v>
      </c>
      <c r="F2022" s="62" t="str">
        <f>INDEX('Crosswalk Particulates'!$B:$B,MATCH('2017 EPA Data'!A2022,'Crosswalk Particulates'!$A:$A,0))</f>
        <v>Commercial Buildings Sector</v>
      </c>
      <c r="G2022" s="66">
        <f>INDEX('Crosswalk Particulates'!$E:$E,MATCH('2017 EPA Data'!$B2022,'Crosswalk Particulates'!$D:$D,0))</f>
        <v>0</v>
      </c>
      <c r="H2022" s="78">
        <f t="shared" si="31"/>
        <v>0</v>
      </c>
    </row>
    <row r="2023" spans="1:8" hidden="1" x14ac:dyDescent="0.35">
      <c r="A2023" s="57" t="s">
        <v>2445</v>
      </c>
      <c r="B2023" s="57" t="s">
        <v>2508</v>
      </c>
      <c r="C2023" s="57" t="s">
        <v>2432</v>
      </c>
      <c r="D2023" s="68">
        <v>3882.6987965672511</v>
      </c>
      <c r="E2023" s="57" t="s">
        <v>2433</v>
      </c>
      <c r="F2023" s="62" t="str">
        <f>INDEX('Crosswalk Particulates'!$B:$B,MATCH('2017 EPA Data'!A2023,'Crosswalk Particulates'!$A:$A,0))</f>
        <v>Other-EPA</v>
      </c>
      <c r="G2023" s="66" t="str">
        <f>INDEX('Crosswalk Particulates'!$E:$E,MATCH('2017 EPA Data'!$B2023,'Crosswalk Particulates'!$D:$D,0))</f>
        <v>CH4</v>
      </c>
      <c r="H2023" s="78">
        <f t="shared" si="31"/>
        <v>3522329287.1943932</v>
      </c>
    </row>
    <row r="2024" spans="1:8" hidden="1" x14ac:dyDescent="0.35">
      <c r="A2024" s="57" t="s">
        <v>2466</v>
      </c>
      <c r="B2024" s="57" t="s">
        <v>2435</v>
      </c>
      <c r="C2024" s="57" t="s">
        <v>2428</v>
      </c>
      <c r="D2024" s="68">
        <v>3882.3882020999999</v>
      </c>
      <c r="E2024" s="57" t="s">
        <v>2429</v>
      </c>
      <c r="F2024" s="62" t="str">
        <f>INDEX('Crosswalk Particulates'!$B:$B,MATCH('2017 EPA Data'!A2024,'Crosswalk Particulates'!$A:$A,0))</f>
        <v>process-other-industry</v>
      </c>
      <c r="G2024" s="66">
        <f>INDEX('Crosswalk Particulates'!$E:$E,MATCH('2017 EPA Data'!$B2024,'Crosswalk Particulates'!$D:$D,0))</f>
        <v>0</v>
      </c>
      <c r="H2024" s="78">
        <f t="shared" si="31"/>
        <v>0</v>
      </c>
    </row>
    <row r="2025" spans="1:8" hidden="1" x14ac:dyDescent="0.35">
      <c r="A2025" s="57" t="s">
        <v>2495</v>
      </c>
      <c r="B2025" s="57" t="s">
        <v>2641</v>
      </c>
      <c r="C2025" s="57" t="s">
        <v>2428</v>
      </c>
      <c r="D2025" s="68">
        <v>3877.5162267999999</v>
      </c>
      <c r="E2025" s="57" t="s">
        <v>2429</v>
      </c>
      <c r="F2025" s="62" t="str">
        <f>INDEX('Crosswalk Particulates'!$B:$B,MATCH('2017 EPA Data'!A2025,'Crosswalk Particulates'!$A:$A,0))</f>
        <v>Electricity Sector</v>
      </c>
      <c r="G2025" s="66">
        <f>INDEX('Crosswalk Particulates'!$E:$E,MATCH('2017 EPA Data'!$B2025,'Crosswalk Particulates'!$D:$D,0))</f>
        <v>0</v>
      </c>
      <c r="H2025" s="78">
        <f t="shared" si="31"/>
        <v>0</v>
      </c>
    </row>
    <row r="2026" spans="1:8" hidden="1" x14ac:dyDescent="0.35">
      <c r="A2026" s="57" t="s">
        <v>2438</v>
      </c>
      <c r="B2026" s="57" t="s">
        <v>2526</v>
      </c>
      <c r="C2026" s="57" t="s">
        <v>2468</v>
      </c>
      <c r="D2026" s="68">
        <v>3871.8162701453966</v>
      </c>
      <c r="E2026" s="57" t="s">
        <v>2433</v>
      </c>
      <c r="F2026" s="62" t="str">
        <f>INDEX('Crosswalk Particulates'!$B:$B,MATCH('2017 EPA Data'!A2026,'Crosswalk Particulates'!$A:$A,0))</f>
        <v>Transportation Sector</v>
      </c>
      <c r="G2026" s="66" t="str">
        <f>INDEX('Crosswalk Particulates'!$E:$E,MATCH('2017 EPA Data'!$B2026,'Crosswalk Particulates'!$D:$D,0))</f>
        <v>SOx</v>
      </c>
      <c r="H2026" s="78">
        <f t="shared" si="31"/>
        <v>3512456813.5509949</v>
      </c>
    </row>
    <row r="2027" spans="1:8" hidden="1" x14ac:dyDescent="0.35">
      <c r="A2027" s="57" t="s">
        <v>2497</v>
      </c>
      <c r="B2027" s="57" t="s">
        <v>2602</v>
      </c>
      <c r="C2027" s="57" t="s">
        <v>2428</v>
      </c>
      <c r="D2027" s="68">
        <v>3870.2675317779999</v>
      </c>
      <c r="E2027" s="57" t="s">
        <v>2429</v>
      </c>
      <c r="F2027" s="62" t="str">
        <f>INDEX('Crosswalk Particulates'!$B:$B,MATCH('2017 EPA Data'!A2027,'Crosswalk Particulates'!$A:$A,0))</f>
        <v>process-other-industry</v>
      </c>
      <c r="G2027" s="66">
        <f>INDEX('Crosswalk Particulates'!$E:$E,MATCH('2017 EPA Data'!$B2027,'Crosswalk Particulates'!$D:$D,0))</f>
        <v>0</v>
      </c>
      <c r="H2027" s="78">
        <f t="shared" si="31"/>
        <v>0</v>
      </c>
    </row>
    <row r="2028" spans="1:8" hidden="1" x14ac:dyDescent="0.35">
      <c r="A2028" s="57" t="s">
        <v>2512</v>
      </c>
      <c r="B2028" s="57" t="s">
        <v>2552</v>
      </c>
      <c r="C2028" s="57" t="s">
        <v>2428</v>
      </c>
      <c r="D2028" s="68">
        <v>3853.1380622588135</v>
      </c>
      <c r="E2028" s="57" t="s">
        <v>2429</v>
      </c>
      <c r="F2028" s="62" t="str">
        <f>INDEX('Crosswalk Particulates'!$B:$B,MATCH('2017 EPA Data'!A2028,'Crosswalk Particulates'!$A:$A,0))</f>
        <v>Commercial Buildings Sector</v>
      </c>
      <c r="G2028" s="66">
        <f>INDEX('Crosswalk Particulates'!$E:$E,MATCH('2017 EPA Data'!$B2028,'Crosswalk Particulates'!$D:$D,0))</f>
        <v>0</v>
      </c>
      <c r="H2028" s="78">
        <f t="shared" si="31"/>
        <v>0</v>
      </c>
    </row>
    <row r="2029" spans="1:8" hidden="1" x14ac:dyDescent="0.35">
      <c r="A2029" s="57" t="s">
        <v>2512</v>
      </c>
      <c r="B2029" s="57" t="s">
        <v>2578</v>
      </c>
      <c r="C2029" s="57" t="s">
        <v>2428</v>
      </c>
      <c r="D2029" s="68">
        <v>3853.1380622588135</v>
      </c>
      <c r="E2029" s="57" t="s">
        <v>2429</v>
      </c>
      <c r="F2029" s="62" t="str">
        <f>INDEX('Crosswalk Particulates'!$B:$B,MATCH('2017 EPA Data'!A2029,'Crosswalk Particulates'!$A:$A,0))</f>
        <v>Commercial Buildings Sector</v>
      </c>
      <c r="G2029" s="66">
        <f>INDEX('Crosswalk Particulates'!$E:$E,MATCH('2017 EPA Data'!$B2029,'Crosswalk Particulates'!$D:$D,0))</f>
        <v>0</v>
      </c>
      <c r="H2029" s="78">
        <f t="shared" si="31"/>
        <v>0</v>
      </c>
    </row>
    <row r="2030" spans="1:8" hidden="1" x14ac:dyDescent="0.35">
      <c r="A2030" s="57" t="s">
        <v>2603</v>
      </c>
      <c r="B2030" s="57" t="s">
        <v>2501</v>
      </c>
      <c r="C2030" s="57" t="s">
        <v>2468</v>
      </c>
      <c r="D2030" s="68">
        <v>3835.1735042692526</v>
      </c>
      <c r="E2030" s="57" t="s">
        <v>2433</v>
      </c>
      <c r="F2030" s="62" t="str">
        <f>INDEX('Crosswalk Particulates'!$B:$B,MATCH('2017 EPA Data'!A2030,'Crosswalk Particulates'!$A:$A,0))</f>
        <v>Residential Buildings Sector</v>
      </c>
      <c r="G2030" s="66" t="str">
        <f>INDEX('Crosswalk Particulates'!$E:$E,MATCH('2017 EPA Data'!$B2030,'Crosswalk Particulates'!$D:$D,0))</f>
        <v>PM10</v>
      </c>
      <c r="H2030" s="78">
        <f t="shared" si="31"/>
        <v>3479215015.9839368</v>
      </c>
    </row>
    <row r="2031" spans="1:8" hidden="1" x14ac:dyDescent="0.35">
      <c r="A2031" s="57" t="s">
        <v>2495</v>
      </c>
      <c r="B2031" s="57" t="s">
        <v>2561</v>
      </c>
      <c r="C2031" s="57" t="s">
        <v>2428</v>
      </c>
      <c r="D2031" s="68">
        <v>3827.5266466684602</v>
      </c>
      <c r="E2031" s="57" t="s">
        <v>2429</v>
      </c>
      <c r="F2031" s="62" t="str">
        <f>INDEX('Crosswalk Particulates'!$B:$B,MATCH('2017 EPA Data'!A2031,'Crosswalk Particulates'!$A:$A,0))</f>
        <v>Electricity Sector</v>
      </c>
      <c r="G2031" s="66">
        <f>INDEX('Crosswalk Particulates'!$E:$E,MATCH('2017 EPA Data'!$B2031,'Crosswalk Particulates'!$D:$D,0))</f>
        <v>0</v>
      </c>
      <c r="H2031" s="78">
        <f t="shared" si="31"/>
        <v>0</v>
      </c>
    </row>
    <row r="2032" spans="1:8" hidden="1" x14ac:dyDescent="0.35">
      <c r="A2032" s="57" t="s">
        <v>2476</v>
      </c>
      <c r="B2032" s="57" t="s">
        <v>2448</v>
      </c>
      <c r="C2032" s="57" t="s">
        <v>2428</v>
      </c>
      <c r="D2032" s="68">
        <v>3766.8374857387998</v>
      </c>
      <c r="E2032" s="57" t="s">
        <v>2429</v>
      </c>
      <c r="F2032" s="62" t="str">
        <f>INDEX('Crosswalk Particulates'!$B:$B,MATCH('2017 EPA Data'!A2032,'Crosswalk Particulates'!$A:$A,0))</f>
        <v>Electricity Sector</v>
      </c>
      <c r="G2032" s="66">
        <f>INDEX('Crosswalk Particulates'!$E:$E,MATCH('2017 EPA Data'!$B2032,'Crosswalk Particulates'!$D:$D,0))</f>
        <v>0</v>
      </c>
      <c r="H2032" s="78">
        <f t="shared" si="31"/>
        <v>0</v>
      </c>
    </row>
    <row r="2033" spans="1:8" hidden="1" x14ac:dyDescent="0.35">
      <c r="A2033" s="57" t="s">
        <v>2458</v>
      </c>
      <c r="B2033" s="57" t="s">
        <v>2681</v>
      </c>
      <c r="C2033" s="57" t="s">
        <v>2428</v>
      </c>
      <c r="D2033" s="68">
        <v>3760.3559581889999</v>
      </c>
      <c r="E2033" s="57" t="s">
        <v>2429</v>
      </c>
      <c r="F2033" s="62" t="str">
        <f>INDEX('Crosswalk Particulates'!$B:$B,MATCH('2017 EPA Data'!A2033,'Crosswalk Particulates'!$A:$A,0))</f>
        <v>process-other-industry</v>
      </c>
      <c r="G2033" s="66">
        <f>INDEX('Crosswalk Particulates'!$E:$E,MATCH('2017 EPA Data'!$B2033,'Crosswalk Particulates'!$D:$D,0))</f>
        <v>0</v>
      </c>
      <c r="H2033" s="78">
        <f t="shared" si="31"/>
        <v>0</v>
      </c>
    </row>
    <row r="2034" spans="1:8" hidden="1" x14ac:dyDescent="0.35">
      <c r="A2034" s="57" t="s">
        <v>2470</v>
      </c>
      <c r="B2034" s="57" t="s">
        <v>2664</v>
      </c>
      <c r="D2034" s="68">
        <v>3758.3386225286554</v>
      </c>
      <c r="E2034" s="57" t="s">
        <v>2433</v>
      </c>
      <c r="F2034" s="62" t="str">
        <f>INDEX('Crosswalk Particulates'!$B:$B,MATCH('2017 EPA Data'!A2034,'Crosswalk Particulates'!$A:$A,0))</f>
        <v>process-waste-industry</v>
      </c>
      <c r="G2034" s="66">
        <f>INDEX('Crosswalk Particulates'!$E:$E,MATCH('2017 EPA Data'!$B2034,'Crosswalk Particulates'!$D:$D,0))</f>
        <v>0</v>
      </c>
      <c r="H2034" s="78">
        <f t="shared" si="31"/>
        <v>3409511500.8742151</v>
      </c>
    </row>
    <row r="2035" spans="1:8" hidden="1" x14ac:dyDescent="0.35">
      <c r="A2035" s="57" t="s">
        <v>2507</v>
      </c>
      <c r="B2035" s="57" t="s">
        <v>2601</v>
      </c>
      <c r="C2035" s="57" t="s">
        <v>2428</v>
      </c>
      <c r="D2035" s="68">
        <v>3726.1499905337259</v>
      </c>
      <c r="E2035" s="57" t="s">
        <v>2429</v>
      </c>
      <c r="F2035" s="62" t="str">
        <f>INDEX('Crosswalk Particulates'!$B:$B,MATCH('2017 EPA Data'!A2035,'Crosswalk Particulates'!$A:$A,0))</f>
        <v>industry-fuel-coal</v>
      </c>
      <c r="G2035" s="66">
        <f>INDEX('Crosswalk Particulates'!$E:$E,MATCH('2017 EPA Data'!$B2035,'Crosswalk Particulates'!$D:$D,0))</f>
        <v>0</v>
      </c>
      <c r="H2035" s="78">
        <f t="shared" si="31"/>
        <v>0</v>
      </c>
    </row>
    <row r="2036" spans="1:8" hidden="1" x14ac:dyDescent="0.35">
      <c r="A2036" s="57" t="s">
        <v>2465</v>
      </c>
      <c r="B2036" s="57" t="s">
        <v>2501</v>
      </c>
      <c r="C2036" s="57" t="s">
        <v>2468</v>
      </c>
      <c r="D2036" s="68">
        <v>3711.9194431593723</v>
      </c>
      <c r="E2036" s="57" t="s">
        <v>2433</v>
      </c>
      <c r="F2036" s="62" t="str">
        <f>INDEX('Crosswalk Particulates'!$B:$B,MATCH('2017 EPA Data'!A2036,'Crosswalk Particulates'!$A:$A,0))</f>
        <v>Transportation Sector</v>
      </c>
      <c r="G2036" s="66" t="str">
        <f>INDEX('Crosswalk Particulates'!$E:$E,MATCH('2017 EPA Data'!$B2036,'Crosswalk Particulates'!$D:$D,0))</f>
        <v>PM10</v>
      </c>
      <c r="H2036" s="78">
        <f t="shared" si="31"/>
        <v>3367400679.6267591</v>
      </c>
    </row>
    <row r="2037" spans="1:8" hidden="1" x14ac:dyDescent="0.35">
      <c r="A2037" s="57" t="s">
        <v>2580</v>
      </c>
      <c r="B2037" s="57" t="s">
        <v>2446</v>
      </c>
      <c r="C2037" s="57" t="s">
        <v>2428</v>
      </c>
      <c r="D2037" s="68">
        <v>3699.4038714471353</v>
      </c>
      <c r="E2037" s="57" t="s">
        <v>2429</v>
      </c>
      <c r="F2037" s="62" t="str">
        <f>INDEX('Crosswalk Particulates'!$B:$B,MATCH('2017 EPA Data'!A2037,'Crosswalk Particulates'!$A:$A,0))</f>
        <v>Commercial Buildings Sector</v>
      </c>
      <c r="G2037" s="66">
        <f>INDEX('Crosswalk Particulates'!$E:$E,MATCH('2017 EPA Data'!$B2037,'Crosswalk Particulates'!$D:$D,0))</f>
        <v>0</v>
      </c>
      <c r="H2037" s="78">
        <f t="shared" si="31"/>
        <v>0</v>
      </c>
    </row>
    <row r="2038" spans="1:8" hidden="1" x14ac:dyDescent="0.35">
      <c r="A2038" s="57" t="s">
        <v>2483</v>
      </c>
      <c r="B2038" s="57" t="s">
        <v>2467</v>
      </c>
      <c r="C2038" s="57" t="s">
        <v>2468</v>
      </c>
      <c r="D2038" s="68">
        <v>3697.1553712210002</v>
      </c>
      <c r="E2038" s="57" t="s">
        <v>2433</v>
      </c>
      <c r="F2038" s="62" t="str">
        <f>INDEX('Crosswalk Particulates'!$B:$B,MATCH('2017 EPA Data'!A2038,'Crosswalk Particulates'!$A:$A,0))</f>
        <v>process-other-industry</v>
      </c>
      <c r="G2038" s="66" t="str">
        <f>INDEX('Crosswalk Particulates'!$E:$E,MATCH('2017 EPA Data'!$B2038,'Crosswalk Particulates'!$D:$D,0))</f>
        <v>VOC</v>
      </c>
      <c r="H2038" s="78">
        <f t="shared" si="31"/>
        <v>3354006922.935472</v>
      </c>
    </row>
    <row r="2039" spans="1:8" hidden="1" x14ac:dyDescent="0.35">
      <c r="A2039" s="57" t="s">
        <v>2456</v>
      </c>
      <c r="B2039" s="57" t="s">
        <v>2627</v>
      </c>
      <c r="D2039" s="68">
        <v>3692.0032487701633</v>
      </c>
      <c r="E2039" s="57" t="s">
        <v>2433</v>
      </c>
      <c r="F2039" s="62" t="str">
        <f>INDEX('Crosswalk Particulates'!$B:$B,MATCH('2017 EPA Data'!A2039,'Crosswalk Particulates'!$A:$A,0))</f>
        <v>Transportation Sector</v>
      </c>
      <c r="G2039" s="66" t="str">
        <f>INDEX('Crosswalk Particulates'!$E:$E,MATCH('2017 EPA Data'!$B2039,'Crosswalk Particulates'!$D:$D,0))</f>
        <v>BC</v>
      </c>
      <c r="H2039" s="78">
        <f t="shared" si="31"/>
        <v>3349332990.5109849</v>
      </c>
    </row>
    <row r="2040" spans="1:8" hidden="1" x14ac:dyDescent="0.35">
      <c r="A2040" s="57" t="s">
        <v>2458</v>
      </c>
      <c r="B2040" s="57" t="s">
        <v>2682</v>
      </c>
      <c r="C2040" s="57" t="s">
        <v>2428</v>
      </c>
      <c r="D2040" s="68">
        <v>3679.2</v>
      </c>
      <c r="E2040" s="57" t="s">
        <v>2429</v>
      </c>
      <c r="F2040" s="62" t="str">
        <f>INDEX('Crosswalk Particulates'!$B:$B,MATCH('2017 EPA Data'!A2040,'Crosswalk Particulates'!$A:$A,0))</f>
        <v>process-other-industry</v>
      </c>
      <c r="G2040" s="66">
        <f>INDEX('Crosswalk Particulates'!$E:$E,MATCH('2017 EPA Data'!$B2040,'Crosswalk Particulates'!$D:$D,0))</f>
        <v>0</v>
      </c>
      <c r="H2040" s="78">
        <f t="shared" si="31"/>
        <v>0</v>
      </c>
    </row>
    <row r="2041" spans="1:8" hidden="1" x14ac:dyDescent="0.35">
      <c r="A2041" s="57" t="s">
        <v>2464</v>
      </c>
      <c r="B2041" s="57" t="s">
        <v>2444</v>
      </c>
      <c r="C2041" s="57" t="s">
        <v>2428</v>
      </c>
      <c r="D2041" s="68">
        <v>3674.1341699999998</v>
      </c>
      <c r="E2041" s="57" t="s">
        <v>2429</v>
      </c>
      <c r="F2041" s="62" t="str">
        <f>INDEX('Crosswalk Particulates'!$B:$B,MATCH('2017 EPA Data'!A2041,'Crosswalk Particulates'!$A:$A,0))</f>
        <v>process-other-industry</v>
      </c>
      <c r="G2041" s="66">
        <f>INDEX('Crosswalk Particulates'!$E:$E,MATCH('2017 EPA Data'!$B2041,'Crosswalk Particulates'!$D:$D,0))</f>
        <v>0</v>
      </c>
      <c r="H2041" s="78">
        <f t="shared" si="31"/>
        <v>0</v>
      </c>
    </row>
    <row r="2042" spans="1:8" hidden="1" x14ac:dyDescent="0.35">
      <c r="A2042" s="57" t="s">
        <v>2497</v>
      </c>
      <c r="B2042" s="57" t="s">
        <v>2516</v>
      </c>
      <c r="C2042" s="57" t="s">
        <v>2468</v>
      </c>
      <c r="D2042" s="68">
        <v>3673.1577842860102</v>
      </c>
      <c r="E2042" s="57" t="s">
        <v>2433</v>
      </c>
      <c r="F2042" s="62" t="str">
        <f>INDEX('Crosswalk Particulates'!$B:$B,MATCH('2017 EPA Data'!A2042,'Crosswalk Particulates'!$A:$A,0))</f>
        <v>process-other-industry</v>
      </c>
      <c r="G2042" s="66">
        <f>INDEX('Crosswalk Particulates'!$E:$E,MATCH('2017 EPA Data'!$B2042,'Crosswalk Particulates'!$D:$D,0))</f>
        <v>0</v>
      </c>
      <c r="H2042" s="78">
        <f t="shared" si="31"/>
        <v>3332236652.3809185</v>
      </c>
    </row>
    <row r="2043" spans="1:8" hidden="1" x14ac:dyDescent="0.35">
      <c r="A2043" s="57" t="s">
        <v>2603</v>
      </c>
      <c r="B2043" s="57" t="s">
        <v>2448</v>
      </c>
      <c r="C2043" s="57" t="s">
        <v>2428</v>
      </c>
      <c r="D2043" s="68">
        <v>3663.4269381847112</v>
      </c>
      <c r="E2043" s="57" t="s">
        <v>2429</v>
      </c>
      <c r="F2043" s="62" t="str">
        <f>INDEX('Crosswalk Particulates'!$B:$B,MATCH('2017 EPA Data'!A2043,'Crosswalk Particulates'!$A:$A,0))</f>
        <v>Residential Buildings Sector</v>
      </c>
      <c r="G2043" s="66">
        <f>INDEX('Crosswalk Particulates'!$E:$E,MATCH('2017 EPA Data'!$B2043,'Crosswalk Particulates'!$D:$D,0))</f>
        <v>0</v>
      </c>
      <c r="H2043" s="78">
        <f t="shared" si="31"/>
        <v>0</v>
      </c>
    </row>
    <row r="2044" spans="1:8" hidden="1" x14ac:dyDescent="0.35">
      <c r="A2044" s="57" t="s">
        <v>2489</v>
      </c>
      <c r="B2044" s="57" t="s">
        <v>2631</v>
      </c>
      <c r="C2044" s="57" t="s">
        <v>2428</v>
      </c>
      <c r="D2044" s="68">
        <v>3645.0646577920002</v>
      </c>
      <c r="E2044" s="57" t="s">
        <v>2429</v>
      </c>
      <c r="F2044" s="62" t="str">
        <f>INDEX('Crosswalk Particulates'!$B:$B,MATCH('2017 EPA Data'!A2044,'Crosswalk Particulates'!$A:$A,0))</f>
        <v>process-chemicals-industry</v>
      </c>
      <c r="G2044" s="66">
        <f>INDEX('Crosswalk Particulates'!$E:$E,MATCH('2017 EPA Data'!$B2044,'Crosswalk Particulates'!$D:$D,0))</f>
        <v>0</v>
      </c>
      <c r="H2044" s="78">
        <f t="shared" si="31"/>
        <v>0</v>
      </c>
    </row>
    <row r="2045" spans="1:8" hidden="1" x14ac:dyDescent="0.35">
      <c r="A2045" s="57" t="s">
        <v>2458</v>
      </c>
      <c r="B2045" s="57" t="s">
        <v>2523</v>
      </c>
      <c r="C2045" s="57" t="s">
        <v>2428</v>
      </c>
      <c r="D2045" s="68">
        <v>3644.6618100000001</v>
      </c>
      <c r="E2045" s="57" t="s">
        <v>2429</v>
      </c>
      <c r="F2045" s="62" t="str">
        <f>INDEX('Crosswalk Particulates'!$B:$B,MATCH('2017 EPA Data'!A2045,'Crosswalk Particulates'!$A:$A,0))</f>
        <v>process-other-industry</v>
      </c>
      <c r="G2045" s="66">
        <f>INDEX('Crosswalk Particulates'!$E:$E,MATCH('2017 EPA Data'!$B2045,'Crosswalk Particulates'!$D:$D,0))</f>
        <v>0</v>
      </c>
      <c r="H2045" s="78">
        <f t="shared" si="31"/>
        <v>0</v>
      </c>
    </row>
    <row r="2046" spans="1:8" hidden="1" x14ac:dyDescent="0.35">
      <c r="A2046" s="57" t="s">
        <v>2493</v>
      </c>
      <c r="B2046" s="57" t="s">
        <v>2533</v>
      </c>
      <c r="C2046" s="57" t="s">
        <v>2534</v>
      </c>
      <c r="D2046" s="68">
        <v>3640.6076058545914</v>
      </c>
      <c r="E2046" s="57" t="s">
        <v>2429</v>
      </c>
      <c r="F2046" s="62" t="str">
        <f>INDEX('Crosswalk Particulates'!$B:$B,MATCH('2017 EPA Data'!A2046,'Crosswalk Particulates'!$A:$A,0))</f>
        <v>Commercial Buildings Sector</v>
      </c>
      <c r="G2046" s="66">
        <f>INDEX('Crosswalk Particulates'!$E:$E,MATCH('2017 EPA Data'!$B2046,'Crosswalk Particulates'!$D:$D,0))</f>
        <v>0</v>
      </c>
      <c r="H2046" s="78">
        <f t="shared" si="31"/>
        <v>0</v>
      </c>
    </row>
    <row r="2047" spans="1:8" hidden="1" x14ac:dyDescent="0.35">
      <c r="A2047" s="57" t="s">
        <v>2452</v>
      </c>
      <c r="B2047" s="57" t="s">
        <v>2541</v>
      </c>
      <c r="D2047" s="68">
        <v>3626.3655819462892</v>
      </c>
      <c r="E2047" s="57" t="s">
        <v>2433</v>
      </c>
      <c r="F2047" s="62" t="str">
        <f>INDEX('Crosswalk Particulates'!$B:$B,MATCH('2017 EPA Data'!A2047,'Crosswalk Particulates'!$A:$A,0))</f>
        <v>Transportation Sector</v>
      </c>
      <c r="G2047" s="66">
        <f>INDEX('Crosswalk Particulates'!$E:$E,MATCH('2017 EPA Data'!$B2047,'Crosswalk Particulates'!$D:$D,0))</f>
        <v>0</v>
      </c>
      <c r="H2047" s="78">
        <f t="shared" si="31"/>
        <v>3289787429.9845686</v>
      </c>
    </row>
    <row r="2048" spans="1:8" hidden="1" x14ac:dyDescent="0.35">
      <c r="A2048" s="57" t="s">
        <v>2462</v>
      </c>
      <c r="B2048" s="57" t="s">
        <v>2583</v>
      </c>
      <c r="C2048" s="57" t="s">
        <v>2428</v>
      </c>
      <c r="D2048" s="68">
        <v>3623.733218593763</v>
      </c>
      <c r="E2048" s="57" t="s">
        <v>2429</v>
      </c>
      <c r="F2048" s="62" t="str">
        <f>INDEX('Crosswalk Particulates'!$B:$B,MATCH('2017 EPA Data'!A2048,'Crosswalk Particulates'!$A:$A,0))</f>
        <v>industry-fuel-natural gas</v>
      </c>
      <c r="G2048" s="66">
        <f>INDEX('Crosswalk Particulates'!$E:$E,MATCH('2017 EPA Data'!$B2048,'Crosswalk Particulates'!$D:$D,0))</f>
        <v>0</v>
      </c>
      <c r="H2048" s="78">
        <f t="shared" si="31"/>
        <v>0</v>
      </c>
    </row>
    <row r="2049" spans="1:8" hidden="1" x14ac:dyDescent="0.35">
      <c r="A2049" s="57" t="s">
        <v>2497</v>
      </c>
      <c r="B2049" s="57" t="s">
        <v>2629</v>
      </c>
      <c r="C2049" s="57" t="s">
        <v>2428</v>
      </c>
      <c r="D2049" s="68">
        <v>3618.1379200000001</v>
      </c>
      <c r="E2049" s="57" t="s">
        <v>2429</v>
      </c>
      <c r="F2049" s="62" t="str">
        <f>INDEX('Crosswalk Particulates'!$B:$B,MATCH('2017 EPA Data'!A2049,'Crosswalk Particulates'!$A:$A,0))</f>
        <v>process-other-industry</v>
      </c>
      <c r="G2049" s="66">
        <f>INDEX('Crosswalk Particulates'!$E:$E,MATCH('2017 EPA Data'!$B2049,'Crosswalk Particulates'!$D:$D,0))</f>
        <v>0</v>
      </c>
      <c r="H2049" s="78">
        <f t="shared" si="31"/>
        <v>0</v>
      </c>
    </row>
    <row r="2050" spans="1:8" hidden="1" x14ac:dyDescent="0.35">
      <c r="A2050" s="57" t="s">
        <v>2560</v>
      </c>
      <c r="B2050" s="57" t="s">
        <v>2532</v>
      </c>
      <c r="C2050" s="57" t="s">
        <v>2428</v>
      </c>
      <c r="D2050" s="68">
        <v>3611.2682342234643</v>
      </c>
      <c r="E2050" s="57" t="s">
        <v>2429</v>
      </c>
      <c r="F2050" s="62" t="str">
        <f>INDEX('Crosswalk Particulates'!$B:$B,MATCH('2017 EPA Data'!A2050,'Crosswalk Particulates'!$A:$A,0))</f>
        <v>Electricity Sector</v>
      </c>
      <c r="G2050" s="66">
        <f>INDEX('Crosswalk Particulates'!$E:$E,MATCH('2017 EPA Data'!$B2050,'Crosswalk Particulates'!$D:$D,0))</f>
        <v>0</v>
      </c>
      <c r="H2050" s="78">
        <f t="shared" si="31"/>
        <v>0</v>
      </c>
    </row>
    <row r="2051" spans="1:8" hidden="1" x14ac:dyDescent="0.35">
      <c r="A2051" s="57" t="s">
        <v>2449</v>
      </c>
      <c r="B2051" s="57" t="s">
        <v>2633</v>
      </c>
      <c r="C2051" s="57" t="s">
        <v>2428</v>
      </c>
      <c r="D2051" s="68">
        <v>3610.7142054400001</v>
      </c>
      <c r="E2051" s="57" t="s">
        <v>2429</v>
      </c>
      <c r="F2051" s="62" t="str">
        <f>INDEX('Crosswalk Particulates'!$B:$B,MATCH('2017 EPA Data'!A2051,'Crosswalk Particulates'!$A:$A,0))</f>
        <v>process-other-industry</v>
      </c>
      <c r="G2051" s="66">
        <f>INDEX('Crosswalk Particulates'!$E:$E,MATCH('2017 EPA Data'!$B2051,'Crosswalk Particulates'!$D:$D,0))</f>
        <v>0</v>
      </c>
      <c r="H2051" s="78">
        <f t="shared" si="31"/>
        <v>0</v>
      </c>
    </row>
    <row r="2052" spans="1:8" hidden="1" x14ac:dyDescent="0.35">
      <c r="A2052" s="57" t="s">
        <v>2543</v>
      </c>
      <c r="B2052" s="57" t="s">
        <v>2541</v>
      </c>
      <c r="D2052" s="68">
        <v>3605.5973327413249</v>
      </c>
      <c r="E2052" s="57" t="s">
        <v>2433</v>
      </c>
      <c r="F2052" s="62" t="str">
        <f>INDEX('Crosswalk Particulates'!$B:$B,MATCH('2017 EPA Data'!A2052,'Crosswalk Particulates'!$A:$A,0))</f>
        <v>industry-fuel-other</v>
      </c>
      <c r="G2052" s="66">
        <f>INDEX('Crosswalk Particulates'!$E:$E,MATCH('2017 EPA Data'!$B2052,'Crosswalk Particulates'!$D:$D,0))</f>
        <v>0</v>
      </c>
      <c r="H2052" s="78">
        <f t="shared" ref="H2052:H2115" si="32">IF(E2052="TON",D2052/metricton_to_shortton,0)*10^6</f>
        <v>3270946768.8230395</v>
      </c>
    </row>
    <row r="2053" spans="1:8" hidden="1" x14ac:dyDescent="0.35">
      <c r="A2053" s="57" t="s">
        <v>2506</v>
      </c>
      <c r="B2053" s="57" t="s">
        <v>2491</v>
      </c>
      <c r="C2053" s="57" t="s">
        <v>2428</v>
      </c>
      <c r="D2053" s="68">
        <v>3605.0949999999998</v>
      </c>
      <c r="E2053" s="57" t="s">
        <v>2429</v>
      </c>
      <c r="F2053" s="62" t="str">
        <f>INDEX('Crosswalk Particulates'!$B:$B,MATCH('2017 EPA Data'!A2053,'Crosswalk Particulates'!$A:$A,0))</f>
        <v>process-other-industry</v>
      </c>
      <c r="G2053" s="66">
        <f>INDEX('Crosswalk Particulates'!$E:$E,MATCH('2017 EPA Data'!$B2053,'Crosswalk Particulates'!$D:$D,0))</f>
        <v>0</v>
      </c>
      <c r="H2053" s="78">
        <f t="shared" si="32"/>
        <v>0</v>
      </c>
    </row>
    <row r="2054" spans="1:8" hidden="1" x14ac:dyDescent="0.35">
      <c r="A2054" s="57" t="s">
        <v>2430</v>
      </c>
      <c r="B2054" s="57" t="s">
        <v>2604</v>
      </c>
      <c r="C2054" s="57" t="s">
        <v>2428</v>
      </c>
      <c r="D2054" s="68">
        <v>3603.8368999999998</v>
      </c>
      <c r="E2054" s="57" t="s">
        <v>2429</v>
      </c>
      <c r="F2054" s="62" t="str">
        <f>INDEX('Crosswalk Particulates'!$B:$B,MATCH('2017 EPA Data'!A2054,'Crosswalk Particulates'!$A:$A,0))</f>
        <v>process-other-industry</v>
      </c>
      <c r="G2054" s="66">
        <f>INDEX('Crosswalk Particulates'!$E:$E,MATCH('2017 EPA Data'!$B2054,'Crosswalk Particulates'!$D:$D,0))</f>
        <v>0</v>
      </c>
      <c r="H2054" s="78">
        <f t="shared" si="32"/>
        <v>0</v>
      </c>
    </row>
    <row r="2055" spans="1:8" hidden="1" x14ac:dyDescent="0.35">
      <c r="A2055" s="57" t="s">
        <v>2470</v>
      </c>
      <c r="B2055" s="57" t="s">
        <v>2578</v>
      </c>
      <c r="C2055" s="57" t="s">
        <v>2428</v>
      </c>
      <c r="D2055" s="68">
        <v>3594.22317261234</v>
      </c>
      <c r="E2055" s="57" t="s">
        <v>2429</v>
      </c>
      <c r="F2055" s="62" t="str">
        <f>INDEX('Crosswalk Particulates'!$B:$B,MATCH('2017 EPA Data'!A2055,'Crosswalk Particulates'!$A:$A,0))</f>
        <v>process-waste-industry</v>
      </c>
      <c r="G2055" s="66">
        <f>INDEX('Crosswalk Particulates'!$E:$E,MATCH('2017 EPA Data'!$B2055,'Crosswalk Particulates'!$D:$D,0))</f>
        <v>0</v>
      </c>
      <c r="H2055" s="78">
        <f t="shared" si="32"/>
        <v>0</v>
      </c>
    </row>
    <row r="2056" spans="1:8" hidden="1" x14ac:dyDescent="0.35">
      <c r="A2056" s="57" t="s">
        <v>2460</v>
      </c>
      <c r="B2056" s="57" t="s">
        <v>2565</v>
      </c>
      <c r="C2056" s="57" t="s">
        <v>2428</v>
      </c>
      <c r="D2056" s="68">
        <v>3592.9752513676549</v>
      </c>
      <c r="E2056" s="57" t="s">
        <v>2429</v>
      </c>
      <c r="F2056" s="62" t="str">
        <f>INDEX('Crosswalk Particulates'!$B:$B,MATCH('2017 EPA Data'!A2056,'Crosswalk Particulates'!$A:$A,0))</f>
        <v>Residential Buildings Sector</v>
      </c>
      <c r="G2056" s="66">
        <f>INDEX('Crosswalk Particulates'!$E:$E,MATCH('2017 EPA Data'!$B2056,'Crosswalk Particulates'!$D:$D,0))</f>
        <v>0</v>
      </c>
      <c r="H2056" s="78">
        <f t="shared" si="32"/>
        <v>0</v>
      </c>
    </row>
    <row r="2057" spans="1:8" hidden="1" x14ac:dyDescent="0.35">
      <c r="A2057" s="57" t="s">
        <v>2489</v>
      </c>
      <c r="B2057" s="57" t="s">
        <v>2613</v>
      </c>
      <c r="C2057" s="57" t="s">
        <v>2428</v>
      </c>
      <c r="D2057" s="68">
        <v>3574.1783163</v>
      </c>
      <c r="E2057" s="57" t="s">
        <v>2429</v>
      </c>
      <c r="F2057" s="62" t="str">
        <f>INDEX('Crosswalk Particulates'!$B:$B,MATCH('2017 EPA Data'!A2057,'Crosswalk Particulates'!$A:$A,0))</f>
        <v>process-chemicals-industry</v>
      </c>
      <c r="G2057" s="66">
        <f>INDEX('Crosswalk Particulates'!$E:$E,MATCH('2017 EPA Data'!$B2057,'Crosswalk Particulates'!$D:$D,0))</f>
        <v>0</v>
      </c>
      <c r="H2057" s="78">
        <f t="shared" si="32"/>
        <v>0</v>
      </c>
    </row>
    <row r="2058" spans="1:8" hidden="1" x14ac:dyDescent="0.35">
      <c r="A2058" s="57" t="s">
        <v>2464</v>
      </c>
      <c r="B2058" s="57" t="s">
        <v>2602</v>
      </c>
      <c r="C2058" s="57" t="s">
        <v>2428</v>
      </c>
      <c r="D2058" s="68">
        <v>3560.46</v>
      </c>
      <c r="E2058" s="57" t="s">
        <v>2429</v>
      </c>
      <c r="F2058" s="62" t="str">
        <f>INDEX('Crosswalk Particulates'!$B:$B,MATCH('2017 EPA Data'!A2058,'Crosswalk Particulates'!$A:$A,0))</f>
        <v>process-other-industry</v>
      </c>
      <c r="G2058" s="66">
        <f>INDEX('Crosswalk Particulates'!$E:$E,MATCH('2017 EPA Data'!$B2058,'Crosswalk Particulates'!$D:$D,0))</f>
        <v>0</v>
      </c>
      <c r="H2058" s="78">
        <f t="shared" si="32"/>
        <v>0</v>
      </c>
    </row>
    <row r="2059" spans="1:8" hidden="1" x14ac:dyDescent="0.35">
      <c r="A2059" s="57" t="s">
        <v>2495</v>
      </c>
      <c r="B2059" s="57" t="s">
        <v>2473</v>
      </c>
      <c r="C2059" s="57" t="s">
        <v>2428</v>
      </c>
      <c r="D2059" s="68">
        <v>3559.5228755578501</v>
      </c>
      <c r="E2059" s="57" t="s">
        <v>2429</v>
      </c>
      <c r="F2059" s="62" t="str">
        <f>INDEX('Crosswalk Particulates'!$B:$B,MATCH('2017 EPA Data'!A2059,'Crosswalk Particulates'!$A:$A,0))</f>
        <v>Electricity Sector</v>
      </c>
      <c r="G2059" s="66">
        <f>INDEX('Crosswalk Particulates'!$E:$E,MATCH('2017 EPA Data'!$B2059,'Crosswalk Particulates'!$D:$D,0))</f>
        <v>0</v>
      </c>
      <c r="H2059" s="78">
        <f t="shared" si="32"/>
        <v>0</v>
      </c>
    </row>
    <row r="2060" spans="1:8" hidden="1" x14ac:dyDescent="0.35">
      <c r="A2060" s="57" t="s">
        <v>2503</v>
      </c>
      <c r="B2060" s="57" t="s">
        <v>2626</v>
      </c>
      <c r="C2060" s="57" t="s">
        <v>2428</v>
      </c>
      <c r="D2060" s="68">
        <v>3534.7685337008002</v>
      </c>
      <c r="E2060" s="57" t="s">
        <v>2429</v>
      </c>
      <c r="F2060" s="62" t="str">
        <f>INDEX('Crosswalk Particulates'!$B:$B,MATCH('2017 EPA Data'!A2060,'Crosswalk Particulates'!$A:$A,0))</f>
        <v>process-ngps-industry</v>
      </c>
      <c r="G2060" s="66">
        <f>INDEX('Crosswalk Particulates'!$E:$E,MATCH('2017 EPA Data'!$B2060,'Crosswalk Particulates'!$D:$D,0))</f>
        <v>0</v>
      </c>
      <c r="H2060" s="78">
        <f t="shared" si="32"/>
        <v>0</v>
      </c>
    </row>
    <row r="2061" spans="1:8" hidden="1" x14ac:dyDescent="0.35">
      <c r="A2061" s="57" t="s">
        <v>2566</v>
      </c>
      <c r="B2061" s="57" t="s">
        <v>2523</v>
      </c>
      <c r="C2061" s="57" t="s">
        <v>2428</v>
      </c>
      <c r="D2061" s="68">
        <v>3531.1011264256999</v>
      </c>
      <c r="E2061" s="57" t="s">
        <v>2429</v>
      </c>
      <c r="F2061" s="62" t="str">
        <f>INDEX('Crosswalk Particulates'!$B:$B,MATCH('2017 EPA Data'!A2061,'Crosswalk Particulates'!$A:$A,0))</f>
        <v>Commercial Buildings Sector</v>
      </c>
      <c r="G2061" s="66">
        <f>INDEX('Crosswalk Particulates'!$E:$E,MATCH('2017 EPA Data'!$B2061,'Crosswalk Particulates'!$D:$D,0))</f>
        <v>0</v>
      </c>
      <c r="H2061" s="78">
        <f t="shared" si="32"/>
        <v>0</v>
      </c>
    </row>
    <row r="2062" spans="1:8" hidden="1" x14ac:dyDescent="0.35">
      <c r="A2062" s="57" t="s">
        <v>2453</v>
      </c>
      <c r="B2062" s="57" t="s">
        <v>2487</v>
      </c>
      <c r="C2062" s="57" t="s">
        <v>2428</v>
      </c>
      <c r="D2062" s="68">
        <v>3528.4787180491298</v>
      </c>
      <c r="E2062" s="57" t="s">
        <v>2429</v>
      </c>
      <c r="F2062" s="62" t="str">
        <f>INDEX('Crosswalk Particulates'!$B:$B,MATCH('2017 EPA Data'!A2062,'Crosswalk Particulates'!$A:$A,0))</f>
        <v>process-ngps-industry</v>
      </c>
      <c r="G2062" s="66">
        <f>INDEX('Crosswalk Particulates'!$E:$E,MATCH('2017 EPA Data'!$B2062,'Crosswalk Particulates'!$D:$D,0))</f>
        <v>0</v>
      </c>
      <c r="H2062" s="78">
        <f t="shared" si="32"/>
        <v>0</v>
      </c>
    </row>
    <row r="2063" spans="1:8" hidden="1" x14ac:dyDescent="0.35">
      <c r="A2063" s="57" t="s">
        <v>2506</v>
      </c>
      <c r="B2063" s="57" t="s">
        <v>2482</v>
      </c>
      <c r="C2063" s="57" t="s">
        <v>2428</v>
      </c>
      <c r="D2063" s="68">
        <v>3524.6930400000001</v>
      </c>
      <c r="E2063" s="57" t="s">
        <v>2429</v>
      </c>
      <c r="F2063" s="62" t="str">
        <f>INDEX('Crosswalk Particulates'!$B:$B,MATCH('2017 EPA Data'!A2063,'Crosswalk Particulates'!$A:$A,0))</f>
        <v>process-other-industry</v>
      </c>
      <c r="G2063" s="66">
        <f>INDEX('Crosswalk Particulates'!$E:$E,MATCH('2017 EPA Data'!$B2063,'Crosswalk Particulates'!$D:$D,0))</f>
        <v>0</v>
      </c>
      <c r="H2063" s="78">
        <f t="shared" si="32"/>
        <v>0</v>
      </c>
    </row>
    <row r="2064" spans="1:8" hidden="1" x14ac:dyDescent="0.35">
      <c r="A2064" s="57" t="s">
        <v>2458</v>
      </c>
      <c r="B2064" s="57" t="s">
        <v>2505</v>
      </c>
      <c r="C2064" s="57" t="s">
        <v>2428</v>
      </c>
      <c r="D2064" s="68">
        <v>3510.6911661619479</v>
      </c>
      <c r="E2064" s="57" t="s">
        <v>2429</v>
      </c>
      <c r="F2064" s="62" t="str">
        <f>INDEX('Crosswalk Particulates'!$B:$B,MATCH('2017 EPA Data'!A2064,'Crosswalk Particulates'!$A:$A,0))</f>
        <v>process-other-industry</v>
      </c>
      <c r="G2064" s="66">
        <f>INDEX('Crosswalk Particulates'!$E:$E,MATCH('2017 EPA Data'!$B2064,'Crosswalk Particulates'!$D:$D,0))</f>
        <v>0</v>
      </c>
      <c r="H2064" s="78">
        <f t="shared" si="32"/>
        <v>0</v>
      </c>
    </row>
    <row r="2065" spans="1:8" hidden="1" x14ac:dyDescent="0.35">
      <c r="A2065" s="57" t="s">
        <v>2513</v>
      </c>
      <c r="B2065" s="57" t="s">
        <v>2662</v>
      </c>
      <c r="C2065" s="57" t="s">
        <v>2428</v>
      </c>
      <c r="D2065" s="68">
        <v>3488.265213912402</v>
      </c>
      <c r="E2065" s="57" t="s">
        <v>2429</v>
      </c>
      <c r="F2065" s="62" t="str">
        <f>INDEX('Crosswalk Particulates'!$B:$B,MATCH('2017 EPA Data'!A2065,'Crosswalk Particulates'!$A:$A,0))</f>
        <v>process-other-industry</v>
      </c>
      <c r="G2065" s="66">
        <f>INDEX('Crosswalk Particulates'!$E:$E,MATCH('2017 EPA Data'!$B2065,'Crosswalk Particulates'!$D:$D,0))</f>
        <v>0</v>
      </c>
      <c r="H2065" s="78">
        <f t="shared" si="32"/>
        <v>0</v>
      </c>
    </row>
    <row r="2066" spans="1:8" hidden="1" x14ac:dyDescent="0.35">
      <c r="A2066" s="57" t="s">
        <v>2530</v>
      </c>
      <c r="B2066" s="57" t="s">
        <v>2557</v>
      </c>
      <c r="C2066" s="57" t="s">
        <v>2428</v>
      </c>
      <c r="D2066" s="68">
        <v>3483.0618599999998</v>
      </c>
      <c r="E2066" s="57" t="s">
        <v>2429</v>
      </c>
      <c r="F2066" s="62" t="str">
        <f>INDEX('Crosswalk Particulates'!$B:$B,MATCH('2017 EPA Data'!A2066,'Crosswalk Particulates'!$A:$A,0))</f>
        <v>process-iron and steel-industry</v>
      </c>
      <c r="G2066" s="66">
        <f>INDEX('Crosswalk Particulates'!$E:$E,MATCH('2017 EPA Data'!$B2066,'Crosswalk Particulates'!$D:$D,0))</f>
        <v>0</v>
      </c>
      <c r="H2066" s="78">
        <f t="shared" si="32"/>
        <v>0</v>
      </c>
    </row>
    <row r="2067" spans="1:8" hidden="1" x14ac:dyDescent="0.35">
      <c r="A2067" s="57" t="s">
        <v>2430</v>
      </c>
      <c r="B2067" s="57" t="s">
        <v>2537</v>
      </c>
      <c r="C2067" s="57" t="s">
        <v>2428</v>
      </c>
      <c r="D2067" s="68">
        <v>3446.3489049510722</v>
      </c>
      <c r="E2067" s="57" t="s">
        <v>2429</v>
      </c>
      <c r="F2067" s="62" t="str">
        <f>INDEX('Crosswalk Particulates'!$B:$B,MATCH('2017 EPA Data'!A2067,'Crosswalk Particulates'!$A:$A,0))</f>
        <v>process-other-industry</v>
      </c>
      <c r="G2067" s="66">
        <f>INDEX('Crosswalk Particulates'!$E:$E,MATCH('2017 EPA Data'!$B2067,'Crosswalk Particulates'!$D:$D,0))</f>
        <v>0</v>
      </c>
      <c r="H2067" s="78">
        <f t="shared" si="32"/>
        <v>0</v>
      </c>
    </row>
    <row r="2068" spans="1:8" hidden="1" x14ac:dyDescent="0.35">
      <c r="A2068" s="57" t="s">
        <v>2543</v>
      </c>
      <c r="B2068" s="57" t="s">
        <v>2683</v>
      </c>
      <c r="C2068" s="57" t="s">
        <v>2428</v>
      </c>
      <c r="D2068" s="68">
        <v>3437.8119999999999</v>
      </c>
      <c r="E2068" s="57" t="s">
        <v>2429</v>
      </c>
      <c r="F2068" s="62" t="str">
        <f>INDEX('Crosswalk Particulates'!$B:$B,MATCH('2017 EPA Data'!A2068,'Crosswalk Particulates'!$A:$A,0))</f>
        <v>industry-fuel-other</v>
      </c>
      <c r="G2068" s="66">
        <f>INDEX('Crosswalk Particulates'!$E:$E,MATCH('2017 EPA Data'!$B2068,'Crosswalk Particulates'!$D:$D,0))</f>
        <v>0</v>
      </c>
      <c r="H2068" s="78">
        <f t="shared" si="32"/>
        <v>0</v>
      </c>
    </row>
    <row r="2069" spans="1:8" hidden="1" x14ac:dyDescent="0.35">
      <c r="A2069" s="57" t="s">
        <v>2543</v>
      </c>
      <c r="B2069" s="57" t="s">
        <v>2668</v>
      </c>
      <c r="C2069" s="57" t="s">
        <v>2428</v>
      </c>
      <c r="D2069" s="68">
        <v>3437.8119999999999</v>
      </c>
      <c r="E2069" s="57" t="s">
        <v>2429</v>
      </c>
      <c r="F2069" s="62" t="str">
        <f>INDEX('Crosswalk Particulates'!$B:$B,MATCH('2017 EPA Data'!A2069,'Crosswalk Particulates'!$A:$A,0))</f>
        <v>industry-fuel-other</v>
      </c>
      <c r="G2069" s="66">
        <f>INDEX('Crosswalk Particulates'!$E:$E,MATCH('2017 EPA Data'!$B2069,'Crosswalk Particulates'!$D:$D,0))</f>
        <v>0</v>
      </c>
      <c r="H2069" s="78">
        <f t="shared" si="32"/>
        <v>0</v>
      </c>
    </row>
    <row r="2070" spans="1:8" hidden="1" x14ac:dyDescent="0.35">
      <c r="A2070" s="57" t="s">
        <v>2503</v>
      </c>
      <c r="B2070" s="57" t="s">
        <v>2622</v>
      </c>
      <c r="C2070" s="57" t="s">
        <v>2428</v>
      </c>
      <c r="D2070" s="68">
        <v>3430.3906419999998</v>
      </c>
      <c r="E2070" s="57" t="s">
        <v>2429</v>
      </c>
      <c r="F2070" s="62" t="str">
        <f>INDEX('Crosswalk Particulates'!$B:$B,MATCH('2017 EPA Data'!A2070,'Crosswalk Particulates'!$A:$A,0))</f>
        <v>process-ngps-industry</v>
      </c>
      <c r="G2070" s="66">
        <f>INDEX('Crosswalk Particulates'!$E:$E,MATCH('2017 EPA Data'!$B2070,'Crosswalk Particulates'!$D:$D,0))</f>
        <v>0</v>
      </c>
      <c r="H2070" s="78">
        <f t="shared" si="32"/>
        <v>0</v>
      </c>
    </row>
    <row r="2071" spans="1:8" hidden="1" x14ac:dyDescent="0.35">
      <c r="A2071" s="57" t="s">
        <v>2496</v>
      </c>
      <c r="B2071" s="57" t="s">
        <v>2477</v>
      </c>
      <c r="C2071" s="57" t="s">
        <v>2428</v>
      </c>
      <c r="D2071" s="68">
        <v>3427.8380000000002</v>
      </c>
      <c r="E2071" s="57" t="s">
        <v>2429</v>
      </c>
      <c r="F2071" s="62" t="str">
        <f>INDEX('Crosswalk Particulates'!$B:$B,MATCH('2017 EPA Data'!A2071,'Crosswalk Particulates'!$A:$A,0))</f>
        <v>process-other-industry</v>
      </c>
      <c r="G2071" s="66">
        <f>INDEX('Crosswalk Particulates'!$E:$E,MATCH('2017 EPA Data'!$B2071,'Crosswalk Particulates'!$D:$D,0))</f>
        <v>0</v>
      </c>
      <c r="H2071" s="78">
        <f t="shared" si="32"/>
        <v>0</v>
      </c>
    </row>
    <row r="2072" spans="1:8" hidden="1" x14ac:dyDescent="0.35">
      <c r="A2072" s="57" t="s">
        <v>2489</v>
      </c>
      <c r="B2072" s="57" t="s">
        <v>2679</v>
      </c>
      <c r="C2072" s="57" t="s">
        <v>2428</v>
      </c>
      <c r="D2072" s="68">
        <v>3419.4183400000002</v>
      </c>
      <c r="E2072" s="57" t="s">
        <v>2429</v>
      </c>
      <c r="F2072" s="62" t="str">
        <f>INDEX('Crosswalk Particulates'!$B:$B,MATCH('2017 EPA Data'!A2072,'Crosswalk Particulates'!$A:$A,0))</f>
        <v>process-chemicals-industry</v>
      </c>
      <c r="G2072" s="66">
        <f>INDEX('Crosswalk Particulates'!$E:$E,MATCH('2017 EPA Data'!$B2072,'Crosswalk Particulates'!$D:$D,0))</f>
        <v>0</v>
      </c>
      <c r="H2072" s="78">
        <f t="shared" si="32"/>
        <v>0</v>
      </c>
    </row>
    <row r="2073" spans="1:8" hidden="1" x14ac:dyDescent="0.35">
      <c r="A2073" s="57" t="s">
        <v>2470</v>
      </c>
      <c r="B2073" s="57" t="s">
        <v>2570</v>
      </c>
      <c r="C2073" s="57" t="s">
        <v>2428</v>
      </c>
      <c r="D2073" s="68">
        <v>3412.5955081081038</v>
      </c>
      <c r="E2073" s="57" t="s">
        <v>2429</v>
      </c>
      <c r="F2073" s="62" t="str">
        <f>INDEX('Crosswalk Particulates'!$B:$B,MATCH('2017 EPA Data'!A2073,'Crosswalk Particulates'!$A:$A,0))</f>
        <v>process-waste-industry</v>
      </c>
      <c r="G2073" s="66">
        <f>INDEX('Crosswalk Particulates'!$E:$E,MATCH('2017 EPA Data'!$B2073,'Crosswalk Particulates'!$D:$D,0))</f>
        <v>0</v>
      </c>
      <c r="H2073" s="78">
        <f t="shared" si="32"/>
        <v>0</v>
      </c>
    </row>
    <row r="2074" spans="1:8" hidden="1" x14ac:dyDescent="0.35">
      <c r="A2074" s="57" t="s">
        <v>2480</v>
      </c>
      <c r="B2074" s="57" t="s">
        <v>2532</v>
      </c>
      <c r="C2074" s="57" t="s">
        <v>2428</v>
      </c>
      <c r="D2074" s="68">
        <v>3401.5988685080856</v>
      </c>
      <c r="E2074" s="57" t="s">
        <v>2429</v>
      </c>
      <c r="F2074" s="62" t="str">
        <f>INDEX('Crosswalk Particulates'!$B:$B,MATCH('2017 EPA Data'!A2074,'Crosswalk Particulates'!$A:$A,0))</f>
        <v>Transportation Sector</v>
      </c>
      <c r="G2074" s="66">
        <f>INDEX('Crosswalk Particulates'!$E:$E,MATCH('2017 EPA Data'!$B2074,'Crosswalk Particulates'!$D:$D,0))</f>
        <v>0</v>
      </c>
      <c r="H2074" s="78">
        <f t="shared" si="32"/>
        <v>0</v>
      </c>
    </row>
    <row r="2075" spans="1:8" hidden="1" x14ac:dyDescent="0.35">
      <c r="A2075" s="57" t="s">
        <v>2489</v>
      </c>
      <c r="B2075" s="57" t="s">
        <v>2684</v>
      </c>
      <c r="C2075" s="57" t="s">
        <v>2428</v>
      </c>
      <c r="D2075" s="68">
        <v>3390.31286</v>
      </c>
      <c r="E2075" s="57" t="s">
        <v>2429</v>
      </c>
      <c r="F2075" s="62" t="str">
        <f>INDEX('Crosswalk Particulates'!$B:$B,MATCH('2017 EPA Data'!A2075,'Crosswalk Particulates'!$A:$A,0))</f>
        <v>process-chemicals-industry</v>
      </c>
      <c r="G2075" s="66">
        <f>INDEX('Crosswalk Particulates'!$E:$E,MATCH('2017 EPA Data'!$B2075,'Crosswalk Particulates'!$D:$D,0))</f>
        <v>0</v>
      </c>
      <c r="H2075" s="78">
        <f t="shared" si="32"/>
        <v>0</v>
      </c>
    </row>
    <row r="2076" spans="1:8" hidden="1" x14ac:dyDescent="0.35">
      <c r="A2076" s="57" t="s">
        <v>2458</v>
      </c>
      <c r="B2076" s="57" t="s">
        <v>2644</v>
      </c>
      <c r="C2076" s="57" t="s">
        <v>2428</v>
      </c>
      <c r="D2076" s="68">
        <v>3372.8809999999999</v>
      </c>
      <c r="E2076" s="57" t="s">
        <v>2429</v>
      </c>
      <c r="F2076" s="62" t="str">
        <f>INDEX('Crosswalk Particulates'!$B:$B,MATCH('2017 EPA Data'!A2076,'Crosswalk Particulates'!$A:$A,0))</f>
        <v>process-other-industry</v>
      </c>
      <c r="G2076" s="66">
        <f>INDEX('Crosswalk Particulates'!$E:$E,MATCH('2017 EPA Data'!$B2076,'Crosswalk Particulates'!$D:$D,0))</f>
        <v>0</v>
      </c>
      <c r="H2076" s="78">
        <f t="shared" si="32"/>
        <v>0</v>
      </c>
    </row>
    <row r="2077" spans="1:8" hidden="1" x14ac:dyDescent="0.35">
      <c r="A2077" s="57" t="s">
        <v>2502</v>
      </c>
      <c r="B2077" s="57" t="s">
        <v>2627</v>
      </c>
      <c r="D2077" s="68">
        <v>3354.5965605693495</v>
      </c>
      <c r="E2077" s="57" t="s">
        <v>2433</v>
      </c>
      <c r="F2077" s="62" t="str">
        <f>INDEX('Crosswalk Particulates'!$B:$B,MATCH('2017 EPA Data'!A2077,'Crosswalk Particulates'!$A:$A,0))</f>
        <v>Other-EPA</v>
      </c>
      <c r="G2077" s="66" t="str">
        <f>INDEX('Crosswalk Particulates'!$E:$E,MATCH('2017 EPA Data'!$B2077,'Crosswalk Particulates'!$D:$D,0))</f>
        <v>BC</v>
      </c>
      <c r="H2077" s="78">
        <f t="shared" si="32"/>
        <v>3043242427.7828832</v>
      </c>
    </row>
    <row r="2078" spans="1:8" hidden="1" x14ac:dyDescent="0.35">
      <c r="A2078" s="57" t="s">
        <v>2440</v>
      </c>
      <c r="B2078" s="57" t="s">
        <v>2646</v>
      </c>
      <c r="C2078" s="57" t="s">
        <v>2428</v>
      </c>
      <c r="D2078" s="68">
        <v>3354.560818016852</v>
      </c>
      <c r="E2078" s="57" t="s">
        <v>2429</v>
      </c>
      <c r="F2078" s="62" t="str">
        <f>INDEX('Crosswalk Particulates'!$B:$B,MATCH('2017 EPA Data'!A2078,'Crosswalk Particulates'!$A:$A,0))</f>
        <v>Other-EPA</v>
      </c>
      <c r="G2078" s="66">
        <f>INDEX('Crosswalk Particulates'!$E:$E,MATCH('2017 EPA Data'!$B2078,'Crosswalk Particulates'!$D:$D,0))</f>
        <v>0</v>
      </c>
      <c r="H2078" s="78">
        <f t="shared" si="32"/>
        <v>0</v>
      </c>
    </row>
    <row r="2079" spans="1:8" hidden="1" x14ac:dyDescent="0.35">
      <c r="A2079" s="57" t="s">
        <v>2603</v>
      </c>
      <c r="B2079" s="57" t="s">
        <v>2521</v>
      </c>
      <c r="C2079" s="57" t="s">
        <v>2468</v>
      </c>
      <c r="D2079" s="68">
        <v>3352.3708406710989</v>
      </c>
      <c r="E2079" s="57" t="s">
        <v>2433</v>
      </c>
      <c r="F2079" s="62" t="str">
        <f>INDEX('Crosswalk Particulates'!$B:$B,MATCH('2017 EPA Data'!A2079,'Crosswalk Particulates'!$A:$A,0))</f>
        <v>Residential Buildings Sector</v>
      </c>
      <c r="G2079" s="66" t="str">
        <f>INDEX('Crosswalk Particulates'!$E:$E,MATCH('2017 EPA Data'!$B2079,'Crosswalk Particulates'!$D:$D,0))</f>
        <v>PM25</v>
      </c>
      <c r="H2079" s="78">
        <f t="shared" si="32"/>
        <v>3041223286.2544107</v>
      </c>
    </row>
    <row r="2080" spans="1:8" hidden="1" x14ac:dyDescent="0.35">
      <c r="A2080" s="57" t="s">
        <v>2430</v>
      </c>
      <c r="B2080" s="57" t="s">
        <v>2536</v>
      </c>
      <c r="C2080" s="57" t="s">
        <v>2428</v>
      </c>
      <c r="D2080" s="68">
        <v>3351.6410148106738</v>
      </c>
      <c r="E2080" s="57" t="s">
        <v>2429</v>
      </c>
      <c r="F2080" s="62" t="str">
        <f>INDEX('Crosswalk Particulates'!$B:$B,MATCH('2017 EPA Data'!A2080,'Crosswalk Particulates'!$A:$A,0))</f>
        <v>process-other-industry</v>
      </c>
      <c r="G2080" s="66">
        <f>INDEX('Crosswalk Particulates'!$E:$E,MATCH('2017 EPA Data'!$B2080,'Crosswalk Particulates'!$D:$D,0))</f>
        <v>0</v>
      </c>
      <c r="H2080" s="78">
        <f t="shared" si="32"/>
        <v>0</v>
      </c>
    </row>
    <row r="2081" spans="1:8" hidden="1" x14ac:dyDescent="0.35">
      <c r="A2081" s="57" t="s">
        <v>2513</v>
      </c>
      <c r="B2081" s="57" t="s">
        <v>2477</v>
      </c>
      <c r="C2081" s="57" t="s">
        <v>2428</v>
      </c>
      <c r="D2081" s="68">
        <v>3341.0068839999999</v>
      </c>
      <c r="E2081" s="57" t="s">
        <v>2429</v>
      </c>
      <c r="F2081" s="62" t="str">
        <f>INDEX('Crosswalk Particulates'!$B:$B,MATCH('2017 EPA Data'!A2081,'Crosswalk Particulates'!$A:$A,0))</f>
        <v>process-other-industry</v>
      </c>
      <c r="G2081" s="66">
        <f>INDEX('Crosswalk Particulates'!$E:$E,MATCH('2017 EPA Data'!$B2081,'Crosswalk Particulates'!$D:$D,0))</f>
        <v>0</v>
      </c>
      <c r="H2081" s="78">
        <f t="shared" si="32"/>
        <v>0</v>
      </c>
    </row>
    <row r="2082" spans="1:8" hidden="1" x14ac:dyDescent="0.35">
      <c r="A2082" s="57" t="s">
        <v>2495</v>
      </c>
      <c r="B2082" s="57" t="s">
        <v>2479</v>
      </c>
      <c r="C2082" s="57" t="s">
        <v>2428</v>
      </c>
      <c r="D2082" s="68">
        <v>3331.3239207135598</v>
      </c>
      <c r="E2082" s="57" t="s">
        <v>2429</v>
      </c>
      <c r="F2082" s="62" t="str">
        <f>INDEX('Crosswalk Particulates'!$B:$B,MATCH('2017 EPA Data'!A2082,'Crosswalk Particulates'!$A:$A,0))</f>
        <v>Electricity Sector</v>
      </c>
      <c r="G2082" s="66">
        <f>INDEX('Crosswalk Particulates'!$E:$E,MATCH('2017 EPA Data'!$B2082,'Crosswalk Particulates'!$D:$D,0))</f>
        <v>0</v>
      </c>
      <c r="H2082" s="78">
        <f t="shared" si="32"/>
        <v>0</v>
      </c>
    </row>
    <row r="2083" spans="1:8" hidden="1" x14ac:dyDescent="0.35">
      <c r="A2083" s="57" t="s">
        <v>2513</v>
      </c>
      <c r="B2083" s="57" t="s">
        <v>2617</v>
      </c>
      <c r="C2083" s="57" t="s">
        <v>2428</v>
      </c>
      <c r="D2083" s="68">
        <v>3319.6236834311981</v>
      </c>
      <c r="E2083" s="57" t="s">
        <v>2429</v>
      </c>
      <c r="F2083" s="62" t="str">
        <f>INDEX('Crosswalk Particulates'!$B:$B,MATCH('2017 EPA Data'!A2083,'Crosswalk Particulates'!$A:$A,0))</f>
        <v>process-other-industry</v>
      </c>
      <c r="G2083" s="66">
        <f>INDEX('Crosswalk Particulates'!$E:$E,MATCH('2017 EPA Data'!$B2083,'Crosswalk Particulates'!$D:$D,0))</f>
        <v>0</v>
      </c>
      <c r="H2083" s="78">
        <f t="shared" si="32"/>
        <v>0</v>
      </c>
    </row>
    <row r="2084" spans="1:8" hidden="1" x14ac:dyDescent="0.35">
      <c r="A2084" s="57" t="s">
        <v>2503</v>
      </c>
      <c r="B2084" s="57" t="s">
        <v>2605</v>
      </c>
      <c r="C2084" s="57" t="s">
        <v>2428</v>
      </c>
      <c r="D2084" s="68">
        <v>3317.1960648287518</v>
      </c>
      <c r="E2084" s="57" t="s">
        <v>2429</v>
      </c>
      <c r="F2084" s="62" t="str">
        <f>INDEX('Crosswalk Particulates'!$B:$B,MATCH('2017 EPA Data'!A2084,'Crosswalk Particulates'!$A:$A,0))</f>
        <v>process-ngps-industry</v>
      </c>
      <c r="G2084" s="66">
        <f>INDEX('Crosswalk Particulates'!$E:$E,MATCH('2017 EPA Data'!$B2084,'Crosswalk Particulates'!$D:$D,0))</f>
        <v>0</v>
      </c>
      <c r="H2084" s="78">
        <f t="shared" si="32"/>
        <v>0</v>
      </c>
    </row>
    <row r="2085" spans="1:8" hidden="1" x14ac:dyDescent="0.35">
      <c r="A2085" s="57" t="s">
        <v>2507</v>
      </c>
      <c r="B2085" s="57" t="s">
        <v>2600</v>
      </c>
      <c r="C2085" s="57" t="s">
        <v>2428</v>
      </c>
      <c r="D2085" s="68">
        <v>3307.2830565999998</v>
      </c>
      <c r="E2085" s="57" t="s">
        <v>2429</v>
      </c>
      <c r="F2085" s="62" t="str">
        <f>INDEX('Crosswalk Particulates'!$B:$B,MATCH('2017 EPA Data'!A2085,'Crosswalk Particulates'!$A:$A,0))</f>
        <v>industry-fuel-coal</v>
      </c>
      <c r="G2085" s="66">
        <f>INDEX('Crosswalk Particulates'!$E:$E,MATCH('2017 EPA Data'!$B2085,'Crosswalk Particulates'!$D:$D,0))</f>
        <v>0</v>
      </c>
      <c r="H2085" s="78">
        <f t="shared" si="32"/>
        <v>0</v>
      </c>
    </row>
    <row r="2086" spans="1:8" hidden="1" x14ac:dyDescent="0.35">
      <c r="A2086" s="57" t="s">
        <v>2430</v>
      </c>
      <c r="B2086" s="57" t="s">
        <v>2654</v>
      </c>
      <c r="C2086" s="57" t="s">
        <v>2428</v>
      </c>
      <c r="D2086" s="68">
        <v>3305.1372000000001</v>
      </c>
      <c r="E2086" s="57" t="s">
        <v>2429</v>
      </c>
      <c r="F2086" s="62" t="str">
        <f>INDEX('Crosswalk Particulates'!$B:$B,MATCH('2017 EPA Data'!A2086,'Crosswalk Particulates'!$A:$A,0))</f>
        <v>process-other-industry</v>
      </c>
      <c r="G2086" s="66">
        <f>INDEX('Crosswalk Particulates'!$E:$E,MATCH('2017 EPA Data'!$B2086,'Crosswalk Particulates'!$D:$D,0))</f>
        <v>0</v>
      </c>
      <c r="H2086" s="78">
        <f t="shared" si="32"/>
        <v>0</v>
      </c>
    </row>
    <row r="2087" spans="1:8" hidden="1" x14ac:dyDescent="0.35">
      <c r="A2087" s="57" t="s">
        <v>2530</v>
      </c>
      <c r="B2087" s="57" t="s">
        <v>2639</v>
      </c>
      <c r="C2087" s="57" t="s">
        <v>2428</v>
      </c>
      <c r="D2087" s="68">
        <v>3295.11699691388</v>
      </c>
      <c r="E2087" s="57" t="s">
        <v>2429</v>
      </c>
      <c r="F2087" s="62" t="str">
        <f>INDEX('Crosswalk Particulates'!$B:$B,MATCH('2017 EPA Data'!A2087,'Crosswalk Particulates'!$A:$A,0))</f>
        <v>process-iron and steel-industry</v>
      </c>
      <c r="G2087" s="66">
        <f>INDEX('Crosswalk Particulates'!$E:$E,MATCH('2017 EPA Data'!$B2087,'Crosswalk Particulates'!$D:$D,0))</f>
        <v>0</v>
      </c>
      <c r="H2087" s="78">
        <f t="shared" si="32"/>
        <v>0</v>
      </c>
    </row>
    <row r="2088" spans="1:8" hidden="1" x14ac:dyDescent="0.35">
      <c r="A2088" s="57" t="s">
        <v>2453</v>
      </c>
      <c r="B2088" s="57" t="s">
        <v>2557</v>
      </c>
      <c r="C2088" s="57" t="s">
        <v>2428</v>
      </c>
      <c r="D2088" s="68">
        <v>3288.339740373679</v>
      </c>
      <c r="E2088" s="57" t="s">
        <v>2429</v>
      </c>
      <c r="F2088" s="62" t="str">
        <f>INDEX('Crosswalk Particulates'!$B:$B,MATCH('2017 EPA Data'!A2088,'Crosswalk Particulates'!$A:$A,0))</f>
        <v>process-ngps-industry</v>
      </c>
      <c r="G2088" s="66">
        <f>INDEX('Crosswalk Particulates'!$E:$E,MATCH('2017 EPA Data'!$B2088,'Crosswalk Particulates'!$D:$D,0))</f>
        <v>0</v>
      </c>
      <c r="H2088" s="78">
        <f t="shared" si="32"/>
        <v>0</v>
      </c>
    </row>
    <row r="2089" spans="1:8" hidden="1" x14ac:dyDescent="0.35">
      <c r="A2089" s="57" t="s">
        <v>2566</v>
      </c>
      <c r="B2089" s="57" t="s">
        <v>2601</v>
      </c>
      <c r="C2089" s="57" t="s">
        <v>2428</v>
      </c>
      <c r="D2089" s="68">
        <v>3273.1321076548211</v>
      </c>
      <c r="E2089" s="57" t="s">
        <v>2429</v>
      </c>
      <c r="F2089" s="62" t="str">
        <f>INDEX('Crosswalk Particulates'!$B:$B,MATCH('2017 EPA Data'!A2089,'Crosswalk Particulates'!$A:$A,0))</f>
        <v>Commercial Buildings Sector</v>
      </c>
      <c r="G2089" s="66">
        <f>INDEX('Crosswalk Particulates'!$E:$E,MATCH('2017 EPA Data'!$B2089,'Crosswalk Particulates'!$D:$D,0))</f>
        <v>0</v>
      </c>
      <c r="H2089" s="78">
        <f t="shared" si="32"/>
        <v>0</v>
      </c>
    </row>
    <row r="2090" spans="1:8" hidden="1" x14ac:dyDescent="0.35">
      <c r="A2090" s="57" t="s">
        <v>2458</v>
      </c>
      <c r="B2090" s="57" t="s">
        <v>2670</v>
      </c>
      <c r="C2090" s="57" t="s">
        <v>2428</v>
      </c>
      <c r="D2090" s="68">
        <v>3256.6459084859998</v>
      </c>
      <c r="E2090" s="57" t="s">
        <v>2429</v>
      </c>
      <c r="F2090" s="62" t="str">
        <f>INDEX('Crosswalk Particulates'!$B:$B,MATCH('2017 EPA Data'!A2090,'Crosswalk Particulates'!$A:$A,0))</f>
        <v>process-other-industry</v>
      </c>
      <c r="G2090" s="66">
        <f>INDEX('Crosswalk Particulates'!$E:$E,MATCH('2017 EPA Data'!$B2090,'Crosswalk Particulates'!$D:$D,0))</f>
        <v>0</v>
      </c>
      <c r="H2090" s="78">
        <f t="shared" si="32"/>
        <v>0</v>
      </c>
    </row>
    <row r="2091" spans="1:8" hidden="1" x14ac:dyDescent="0.35">
      <c r="A2091" s="57" t="s">
        <v>2474</v>
      </c>
      <c r="B2091" s="57" t="s">
        <v>2469</v>
      </c>
      <c r="C2091" s="57" t="s">
        <v>2428</v>
      </c>
      <c r="D2091" s="68">
        <v>3253.4259145052001</v>
      </c>
      <c r="E2091" s="57" t="s">
        <v>2429</v>
      </c>
      <c r="F2091" s="62" t="str">
        <f>INDEX('Crosswalk Particulates'!$B:$B,MATCH('2017 EPA Data'!A2091,'Crosswalk Particulates'!$A:$A,0))</f>
        <v>Other-EPA</v>
      </c>
      <c r="G2091" s="66">
        <f>INDEX('Crosswalk Particulates'!$E:$E,MATCH('2017 EPA Data'!$B2091,'Crosswalk Particulates'!$D:$D,0))</f>
        <v>0</v>
      </c>
      <c r="H2091" s="78">
        <f t="shared" si="32"/>
        <v>0</v>
      </c>
    </row>
    <row r="2092" spans="1:8" hidden="1" x14ac:dyDescent="0.35">
      <c r="A2092" s="57" t="s">
        <v>2476</v>
      </c>
      <c r="B2092" s="57" t="s">
        <v>2624</v>
      </c>
      <c r="C2092" s="57" t="s">
        <v>2428</v>
      </c>
      <c r="D2092" s="68">
        <v>3231.212775</v>
      </c>
      <c r="E2092" s="57" t="s">
        <v>2429</v>
      </c>
      <c r="F2092" s="62" t="str">
        <f>INDEX('Crosswalk Particulates'!$B:$B,MATCH('2017 EPA Data'!A2092,'Crosswalk Particulates'!$A:$A,0))</f>
        <v>Electricity Sector</v>
      </c>
      <c r="G2092" s="66">
        <f>INDEX('Crosswalk Particulates'!$E:$E,MATCH('2017 EPA Data'!$B2092,'Crosswalk Particulates'!$D:$D,0))</f>
        <v>0</v>
      </c>
      <c r="H2092" s="78">
        <f t="shared" si="32"/>
        <v>0</v>
      </c>
    </row>
    <row r="2093" spans="1:8" hidden="1" x14ac:dyDescent="0.35">
      <c r="A2093" s="57" t="s">
        <v>2496</v>
      </c>
      <c r="B2093" s="57" t="s">
        <v>2520</v>
      </c>
      <c r="C2093" s="57" t="s">
        <v>2468</v>
      </c>
      <c r="D2093" s="68">
        <v>3224.6550614447283</v>
      </c>
      <c r="E2093" s="57" t="s">
        <v>2433</v>
      </c>
      <c r="F2093" s="62" t="str">
        <f>INDEX('Crosswalk Particulates'!$B:$B,MATCH('2017 EPA Data'!A2093,'Crosswalk Particulates'!$A:$A,0))</f>
        <v>process-other-industry</v>
      </c>
      <c r="G2093" s="66" t="str">
        <f>INDEX('Crosswalk Particulates'!$E:$E,MATCH('2017 EPA Data'!$B2093,'Crosswalk Particulates'!$D:$D,0))</f>
        <v>NOX</v>
      </c>
      <c r="H2093" s="78">
        <f t="shared" si="32"/>
        <v>2925361342.4941516</v>
      </c>
    </row>
    <row r="2094" spans="1:8" hidden="1" x14ac:dyDescent="0.35">
      <c r="A2094" s="57" t="s">
        <v>2519</v>
      </c>
      <c r="B2094" s="57" t="s">
        <v>2467</v>
      </c>
      <c r="C2094" s="57" t="s">
        <v>2468</v>
      </c>
      <c r="D2094" s="68">
        <v>3216.8381275841998</v>
      </c>
      <c r="E2094" s="57" t="s">
        <v>2433</v>
      </c>
      <c r="F2094" s="62" t="str">
        <f>INDEX('Crosswalk Particulates'!$B:$B,MATCH('2017 EPA Data'!A2094,'Crosswalk Particulates'!$A:$A,0))</f>
        <v>Electricity Sector</v>
      </c>
      <c r="G2094" s="66" t="str">
        <f>INDEX('Crosswalk Particulates'!$E:$E,MATCH('2017 EPA Data'!$B2094,'Crosswalk Particulates'!$D:$D,0))</f>
        <v>VOC</v>
      </c>
      <c r="H2094" s="78">
        <f t="shared" si="32"/>
        <v>2918269930.9488258</v>
      </c>
    </row>
    <row r="2095" spans="1:8" hidden="1" x14ac:dyDescent="0.35">
      <c r="A2095" s="57" t="s">
        <v>2458</v>
      </c>
      <c r="B2095" s="57" t="s">
        <v>2541</v>
      </c>
      <c r="D2095" s="68">
        <v>3213.2914044532217</v>
      </c>
      <c r="E2095" s="57" t="s">
        <v>2433</v>
      </c>
      <c r="F2095" s="62" t="str">
        <f>INDEX('Crosswalk Particulates'!$B:$B,MATCH('2017 EPA Data'!A2095,'Crosswalk Particulates'!$A:$A,0))</f>
        <v>process-other-industry</v>
      </c>
      <c r="G2095" s="66">
        <f>INDEX('Crosswalk Particulates'!$E:$E,MATCH('2017 EPA Data'!$B2095,'Crosswalk Particulates'!$D:$D,0))</f>
        <v>0</v>
      </c>
      <c r="H2095" s="78">
        <f t="shared" si="32"/>
        <v>2915052394.0209394</v>
      </c>
    </row>
    <row r="2096" spans="1:8" hidden="1" x14ac:dyDescent="0.35">
      <c r="A2096" s="57" t="s">
        <v>2452</v>
      </c>
      <c r="B2096" s="57" t="s">
        <v>2627</v>
      </c>
      <c r="D2096" s="68">
        <v>3136.8385766585648</v>
      </c>
      <c r="E2096" s="57" t="s">
        <v>2433</v>
      </c>
      <c r="F2096" s="62" t="str">
        <f>INDEX('Crosswalk Particulates'!$B:$B,MATCH('2017 EPA Data'!A2096,'Crosswalk Particulates'!$A:$A,0))</f>
        <v>Transportation Sector</v>
      </c>
      <c r="G2096" s="66" t="str">
        <f>INDEX('Crosswalk Particulates'!$E:$E,MATCH('2017 EPA Data'!$B2096,'Crosswalk Particulates'!$D:$D,0))</f>
        <v>BC</v>
      </c>
      <c r="H2096" s="78">
        <f t="shared" si="32"/>
        <v>2845695472.8330188</v>
      </c>
    </row>
    <row r="2097" spans="1:8" hidden="1" x14ac:dyDescent="0.35">
      <c r="A2097" s="57" t="s">
        <v>2558</v>
      </c>
      <c r="B2097" s="57" t="s">
        <v>2637</v>
      </c>
      <c r="C2097" s="57" t="s">
        <v>2428</v>
      </c>
      <c r="D2097" s="68">
        <v>3136.1308792585714</v>
      </c>
      <c r="E2097" s="57" t="s">
        <v>2429</v>
      </c>
      <c r="F2097" s="62" t="str">
        <f>INDEX('Crosswalk Particulates'!$B:$B,MATCH('2017 EPA Data'!A2097,'Crosswalk Particulates'!$A:$A,0))</f>
        <v>process-mining-industry</v>
      </c>
      <c r="G2097" s="66">
        <f>INDEX('Crosswalk Particulates'!$E:$E,MATCH('2017 EPA Data'!$B2097,'Crosswalk Particulates'!$D:$D,0))</f>
        <v>0</v>
      </c>
      <c r="H2097" s="78">
        <f t="shared" si="32"/>
        <v>0</v>
      </c>
    </row>
    <row r="2098" spans="1:8" hidden="1" x14ac:dyDescent="0.35">
      <c r="A2098" s="57" t="s">
        <v>2480</v>
      </c>
      <c r="B2098" s="57" t="s">
        <v>2548</v>
      </c>
      <c r="C2098" s="57" t="s">
        <v>2428</v>
      </c>
      <c r="D2098" s="68">
        <v>3131.1453009420125</v>
      </c>
      <c r="E2098" s="57" t="s">
        <v>2429</v>
      </c>
      <c r="F2098" s="62" t="str">
        <f>INDEX('Crosswalk Particulates'!$B:$B,MATCH('2017 EPA Data'!A2098,'Crosswalk Particulates'!$A:$A,0))</f>
        <v>Transportation Sector</v>
      </c>
      <c r="G2098" s="66">
        <f>INDEX('Crosswalk Particulates'!$E:$E,MATCH('2017 EPA Data'!$B2098,'Crosswalk Particulates'!$D:$D,0))</f>
        <v>0</v>
      </c>
      <c r="H2098" s="78">
        <f t="shared" si="32"/>
        <v>0</v>
      </c>
    </row>
    <row r="2099" spans="1:8" hidden="1" x14ac:dyDescent="0.35">
      <c r="A2099" s="57" t="s">
        <v>2489</v>
      </c>
      <c r="B2099" s="57" t="s">
        <v>2598</v>
      </c>
      <c r="C2099" s="57" t="s">
        <v>2428</v>
      </c>
      <c r="D2099" s="68">
        <v>3129.9567440000001</v>
      </c>
      <c r="E2099" s="57" t="s">
        <v>2429</v>
      </c>
      <c r="F2099" s="62" t="str">
        <f>INDEX('Crosswalk Particulates'!$B:$B,MATCH('2017 EPA Data'!A2099,'Crosswalk Particulates'!$A:$A,0))</f>
        <v>process-chemicals-industry</v>
      </c>
      <c r="G2099" s="66">
        <f>INDEX('Crosswalk Particulates'!$E:$E,MATCH('2017 EPA Data'!$B2099,'Crosswalk Particulates'!$D:$D,0))</f>
        <v>0</v>
      </c>
      <c r="H2099" s="78">
        <f t="shared" si="32"/>
        <v>0</v>
      </c>
    </row>
    <row r="2100" spans="1:8" hidden="1" x14ac:dyDescent="0.35">
      <c r="A2100" s="57" t="s">
        <v>2465</v>
      </c>
      <c r="B2100" s="57" t="s">
        <v>2567</v>
      </c>
      <c r="C2100" s="57" t="s">
        <v>2428</v>
      </c>
      <c r="D2100" s="68">
        <v>3116.9981544745674</v>
      </c>
      <c r="E2100" s="57" t="s">
        <v>2429</v>
      </c>
      <c r="F2100" s="62" t="str">
        <f>INDEX('Crosswalk Particulates'!$B:$B,MATCH('2017 EPA Data'!A2100,'Crosswalk Particulates'!$A:$A,0))</f>
        <v>Transportation Sector</v>
      </c>
      <c r="G2100" s="66">
        <f>INDEX('Crosswalk Particulates'!$E:$E,MATCH('2017 EPA Data'!$B2100,'Crosswalk Particulates'!$D:$D,0))</f>
        <v>0</v>
      </c>
      <c r="H2100" s="78">
        <f t="shared" si="32"/>
        <v>0</v>
      </c>
    </row>
    <row r="2101" spans="1:8" hidden="1" x14ac:dyDescent="0.35">
      <c r="A2101" s="57" t="s">
        <v>2462</v>
      </c>
      <c r="B2101" s="57" t="s">
        <v>2567</v>
      </c>
      <c r="C2101" s="57" t="s">
        <v>2428</v>
      </c>
      <c r="D2101" s="68">
        <v>3111.3398069437717</v>
      </c>
      <c r="E2101" s="57" t="s">
        <v>2429</v>
      </c>
      <c r="F2101" s="62" t="str">
        <f>INDEX('Crosswalk Particulates'!$B:$B,MATCH('2017 EPA Data'!A2101,'Crosswalk Particulates'!$A:$A,0))</f>
        <v>industry-fuel-natural gas</v>
      </c>
      <c r="G2101" s="66">
        <f>INDEX('Crosswalk Particulates'!$E:$E,MATCH('2017 EPA Data'!$B2101,'Crosswalk Particulates'!$D:$D,0))</f>
        <v>0</v>
      </c>
      <c r="H2101" s="78">
        <f t="shared" si="32"/>
        <v>0</v>
      </c>
    </row>
    <row r="2102" spans="1:8" hidden="1" x14ac:dyDescent="0.35">
      <c r="A2102" s="57" t="s">
        <v>2540</v>
      </c>
      <c r="B2102" s="57" t="s">
        <v>2459</v>
      </c>
      <c r="C2102" s="57" t="s">
        <v>2428</v>
      </c>
      <c r="D2102" s="68">
        <v>3098.1717695802486</v>
      </c>
      <c r="E2102" s="57" t="s">
        <v>2429</v>
      </c>
      <c r="F2102" s="62" t="str">
        <f>INDEX('Crosswalk Particulates'!$B:$B,MATCH('2017 EPA Data'!A2102,'Crosswalk Particulates'!$A:$A,0))</f>
        <v>industry-fuel-oil</v>
      </c>
      <c r="G2102" s="66">
        <f>INDEX('Crosswalk Particulates'!$E:$E,MATCH('2017 EPA Data'!$B2102,'Crosswalk Particulates'!$D:$D,0))</f>
        <v>0</v>
      </c>
      <c r="H2102" s="78">
        <f t="shared" si="32"/>
        <v>0</v>
      </c>
    </row>
    <row r="2103" spans="1:8" hidden="1" x14ac:dyDescent="0.35">
      <c r="A2103" s="57" t="s">
        <v>2495</v>
      </c>
      <c r="B2103" s="57" t="s">
        <v>2650</v>
      </c>
      <c r="C2103" s="57" t="s">
        <v>2428</v>
      </c>
      <c r="D2103" s="68">
        <v>3096.4701564559</v>
      </c>
      <c r="E2103" s="57" t="s">
        <v>2429</v>
      </c>
      <c r="F2103" s="62" t="str">
        <f>INDEX('Crosswalk Particulates'!$B:$B,MATCH('2017 EPA Data'!A2103,'Crosswalk Particulates'!$A:$A,0))</f>
        <v>Electricity Sector</v>
      </c>
      <c r="G2103" s="66">
        <f>INDEX('Crosswalk Particulates'!$E:$E,MATCH('2017 EPA Data'!$B2103,'Crosswalk Particulates'!$D:$D,0))</f>
        <v>0</v>
      </c>
      <c r="H2103" s="78">
        <f t="shared" si="32"/>
        <v>0</v>
      </c>
    </row>
    <row r="2104" spans="1:8" hidden="1" x14ac:dyDescent="0.35">
      <c r="A2104" s="57" t="s">
        <v>2506</v>
      </c>
      <c r="B2104" s="57" t="s">
        <v>2494</v>
      </c>
      <c r="D2104" s="68">
        <v>3095.9203000000002</v>
      </c>
      <c r="E2104" s="57" t="s">
        <v>2429</v>
      </c>
      <c r="F2104" s="62" t="str">
        <f>INDEX('Crosswalk Particulates'!$B:$B,MATCH('2017 EPA Data'!A2104,'Crosswalk Particulates'!$A:$A,0))</f>
        <v>process-other-industry</v>
      </c>
      <c r="G2104" s="66">
        <f>INDEX('Crosswalk Particulates'!$E:$E,MATCH('2017 EPA Data'!$B2104,'Crosswalk Particulates'!$D:$D,0))</f>
        <v>0</v>
      </c>
      <c r="H2104" s="78">
        <f t="shared" si="32"/>
        <v>0</v>
      </c>
    </row>
    <row r="2105" spans="1:8" hidden="1" x14ac:dyDescent="0.35">
      <c r="A2105" s="57" t="s">
        <v>2543</v>
      </c>
      <c r="B2105" s="57" t="s">
        <v>2488</v>
      </c>
      <c r="C2105" s="57" t="s">
        <v>2428</v>
      </c>
      <c r="D2105" s="68">
        <v>3089.4569999999999</v>
      </c>
      <c r="E2105" s="57" t="s">
        <v>2429</v>
      </c>
      <c r="F2105" s="62" t="str">
        <f>INDEX('Crosswalk Particulates'!$B:$B,MATCH('2017 EPA Data'!A2105,'Crosswalk Particulates'!$A:$A,0))</f>
        <v>industry-fuel-other</v>
      </c>
      <c r="G2105" s="66">
        <f>INDEX('Crosswalk Particulates'!$E:$E,MATCH('2017 EPA Data'!$B2105,'Crosswalk Particulates'!$D:$D,0))</f>
        <v>0</v>
      </c>
      <c r="H2105" s="78">
        <f t="shared" si="32"/>
        <v>0</v>
      </c>
    </row>
    <row r="2106" spans="1:8" hidden="1" x14ac:dyDescent="0.35">
      <c r="A2106" s="57" t="s">
        <v>2495</v>
      </c>
      <c r="B2106" s="57" t="s">
        <v>2485</v>
      </c>
      <c r="C2106" s="57" t="s">
        <v>2428</v>
      </c>
      <c r="D2106" s="68">
        <v>3080.5496205822501</v>
      </c>
      <c r="E2106" s="57" t="s">
        <v>2429</v>
      </c>
      <c r="F2106" s="62" t="str">
        <f>INDEX('Crosswalk Particulates'!$B:$B,MATCH('2017 EPA Data'!A2106,'Crosswalk Particulates'!$A:$A,0))</f>
        <v>Electricity Sector</v>
      </c>
      <c r="G2106" s="66">
        <f>INDEX('Crosswalk Particulates'!$E:$E,MATCH('2017 EPA Data'!$B2106,'Crosswalk Particulates'!$D:$D,0))</f>
        <v>0</v>
      </c>
      <c r="H2106" s="78">
        <f t="shared" si="32"/>
        <v>0</v>
      </c>
    </row>
    <row r="2107" spans="1:8" hidden="1" x14ac:dyDescent="0.35">
      <c r="A2107" s="57" t="s">
        <v>2519</v>
      </c>
      <c r="B2107" s="57" t="s">
        <v>2501</v>
      </c>
      <c r="C2107" s="57" t="s">
        <v>2468</v>
      </c>
      <c r="D2107" s="68">
        <v>3079.5637420436778</v>
      </c>
      <c r="E2107" s="57" t="s">
        <v>2433</v>
      </c>
      <c r="F2107" s="62" t="str">
        <f>INDEX('Crosswalk Particulates'!$B:$B,MATCH('2017 EPA Data'!A2107,'Crosswalk Particulates'!$A:$A,0))</f>
        <v>Electricity Sector</v>
      </c>
      <c r="G2107" s="66" t="str">
        <f>INDEX('Crosswalk Particulates'!$E:$E,MATCH('2017 EPA Data'!$B2107,'Crosswalk Particulates'!$D:$D,0))</f>
        <v>PM10</v>
      </c>
      <c r="H2107" s="78">
        <f t="shared" si="32"/>
        <v>2793736555.0921955</v>
      </c>
    </row>
    <row r="2108" spans="1:8" hidden="1" x14ac:dyDescent="0.35">
      <c r="A2108" s="57" t="s">
        <v>2456</v>
      </c>
      <c r="B2108" s="57" t="s">
        <v>2508</v>
      </c>
      <c r="C2108" s="57" t="s">
        <v>2432</v>
      </c>
      <c r="D2108" s="68">
        <v>3045.2041139157209</v>
      </c>
      <c r="E2108" s="57" t="s">
        <v>2433</v>
      </c>
      <c r="F2108" s="62" t="str">
        <f>INDEX('Crosswalk Particulates'!$B:$B,MATCH('2017 EPA Data'!A2108,'Crosswalk Particulates'!$A:$A,0))</f>
        <v>Transportation Sector</v>
      </c>
      <c r="G2108" s="66" t="str">
        <f>INDEX('Crosswalk Particulates'!$E:$E,MATCH('2017 EPA Data'!$B2108,'Crosswalk Particulates'!$D:$D,0))</f>
        <v>CH4</v>
      </c>
      <c r="H2108" s="78">
        <f t="shared" si="32"/>
        <v>2762565987.7128224</v>
      </c>
    </row>
    <row r="2109" spans="1:8" hidden="1" x14ac:dyDescent="0.35">
      <c r="A2109" s="57" t="s">
        <v>2458</v>
      </c>
      <c r="B2109" s="57" t="s">
        <v>2577</v>
      </c>
      <c r="C2109" s="57" t="s">
        <v>2428</v>
      </c>
      <c r="D2109" s="68">
        <v>3044.1752597105001</v>
      </c>
      <c r="E2109" s="57" t="s">
        <v>2429</v>
      </c>
      <c r="F2109" s="62" t="str">
        <f>INDEX('Crosswalk Particulates'!$B:$B,MATCH('2017 EPA Data'!A2109,'Crosswalk Particulates'!$A:$A,0))</f>
        <v>process-other-industry</v>
      </c>
      <c r="G2109" s="66">
        <f>INDEX('Crosswalk Particulates'!$E:$E,MATCH('2017 EPA Data'!$B2109,'Crosswalk Particulates'!$D:$D,0))</f>
        <v>0</v>
      </c>
      <c r="H2109" s="78">
        <f t="shared" si="32"/>
        <v>0</v>
      </c>
    </row>
    <row r="2110" spans="1:8" hidden="1" x14ac:dyDescent="0.35">
      <c r="A2110" s="57" t="s">
        <v>2511</v>
      </c>
      <c r="B2110" s="57" t="s">
        <v>2633</v>
      </c>
      <c r="C2110" s="57" t="s">
        <v>2428</v>
      </c>
      <c r="D2110" s="68">
        <v>3040.8258042000002</v>
      </c>
      <c r="E2110" s="57" t="s">
        <v>2429</v>
      </c>
      <c r="F2110" s="62" t="str">
        <f>INDEX('Crosswalk Particulates'!$B:$B,MATCH('2017 EPA Data'!A2110,'Crosswalk Particulates'!$A:$A,0))</f>
        <v>industry-fuel-biomass</v>
      </c>
      <c r="G2110" s="66">
        <f>INDEX('Crosswalk Particulates'!$E:$E,MATCH('2017 EPA Data'!$B2110,'Crosswalk Particulates'!$D:$D,0))</f>
        <v>0</v>
      </c>
      <c r="H2110" s="78">
        <f t="shared" si="32"/>
        <v>0</v>
      </c>
    </row>
    <row r="2111" spans="1:8" hidden="1" x14ac:dyDescent="0.35">
      <c r="A2111" s="57" t="s">
        <v>2507</v>
      </c>
      <c r="B2111" s="57" t="s">
        <v>2537</v>
      </c>
      <c r="C2111" s="57" t="s">
        <v>2428</v>
      </c>
      <c r="D2111" s="68">
        <v>3033.2346070732519</v>
      </c>
      <c r="E2111" s="57" t="s">
        <v>2429</v>
      </c>
      <c r="F2111" s="62" t="str">
        <f>INDEX('Crosswalk Particulates'!$B:$B,MATCH('2017 EPA Data'!A2111,'Crosswalk Particulates'!$A:$A,0))</f>
        <v>industry-fuel-coal</v>
      </c>
      <c r="G2111" s="66">
        <f>INDEX('Crosswalk Particulates'!$E:$E,MATCH('2017 EPA Data'!$B2111,'Crosswalk Particulates'!$D:$D,0))</f>
        <v>0</v>
      </c>
      <c r="H2111" s="78">
        <f t="shared" si="32"/>
        <v>0</v>
      </c>
    </row>
    <row r="2112" spans="1:8" hidden="1" x14ac:dyDescent="0.35">
      <c r="A2112" s="57" t="s">
        <v>2513</v>
      </c>
      <c r="B2112" s="57" t="s">
        <v>2517</v>
      </c>
      <c r="C2112" s="57" t="s">
        <v>2428</v>
      </c>
      <c r="D2112" s="68">
        <v>3009.691804</v>
      </c>
      <c r="E2112" s="57" t="s">
        <v>2429</v>
      </c>
      <c r="F2112" s="62" t="str">
        <f>INDEX('Crosswalk Particulates'!$B:$B,MATCH('2017 EPA Data'!A2112,'Crosswalk Particulates'!$A:$A,0))</f>
        <v>process-other-industry</v>
      </c>
      <c r="G2112" s="66">
        <f>INDEX('Crosswalk Particulates'!$E:$E,MATCH('2017 EPA Data'!$B2112,'Crosswalk Particulates'!$D:$D,0))</f>
        <v>0</v>
      </c>
      <c r="H2112" s="78">
        <f t="shared" si="32"/>
        <v>0</v>
      </c>
    </row>
    <row r="2113" spans="1:8" hidden="1" x14ac:dyDescent="0.35">
      <c r="A2113" s="57" t="s">
        <v>2438</v>
      </c>
      <c r="B2113" s="57" t="s">
        <v>2640</v>
      </c>
      <c r="C2113" s="57" t="s">
        <v>2428</v>
      </c>
      <c r="D2113" s="68">
        <v>3004.3377868094663</v>
      </c>
      <c r="E2113" s="57" t="s">
        <v>2429</v>
      </c>
      <c r="F2113" s="62" t="str">
        <f>INDEX('Crosswalk Particulates'!$B:$B,MATCH('2017 EPA Data'!A2113,'Crosswalk Particulates'!$A:$A,0))</f>
        <v>Transportation Sector</v>
      </c>
      <c r="G2113" s="66">
        <f>INDEX('Crosswalk Particulates'!$E:$E,MATCH('2017 EPA Data'!$B2113,'Crosswalk Particulates'!$D:$D,0))</f>
        <v>0</v>
      </c>
      <c r="H2113" s="78">
        <f t="shared" si="32"/>
        <v>0</v>
      </c>
    </row>
    <row r="2114" spans="1:8" hidden="1" x14ac:dyDescent="0.35">
      <c r="A2114" s="57" t="s">
        <v>2470</v>
      </c>
      <c r="B2114" s="57" t="s">
        <v>2685</v>
      </c>
      <c r="C2114" s="57" t="s">
        <v>2428</v>
      </c>
      <c r="D2114" s="68">
        <v>2997.6950780798002</v>
      </c>
      <c r="E2114" s="57" t="s">
        <v>2429</v>
      </c>
      <c r="F2114" s="62" t="str">
        <f>INDEX('Crosswalk Particulates'!$B:$B,MATCH('2017 EPA Data'!A2114,'Crosswalk Particulates'!$A:$A,0))</f>
        <v>process-waste-industry</v>
      </c>
      <c r="G2114" s="66">
        <f>INDEX('Crosswalk Particulates'!$E:$E,MATCH('2017 EPA Data'!$B2114,'Crosswalk Particulates'!$D:$D,0))</f>
        <v>0</v>
      </c>
      <c r="H2114" s="78">
        <f t="shared" si="32"/>
        <v>0</v>
      </c>
    </row>
    <row r="2115" spans="1:8" hidden="1" x14ac:dyDescent="0.35">
      <c r="A2115" s="57" t="s">
        <v>2543</v>
      </c>
      <c r="B2115" s="57" t="s">
        <v>2545</v>
      </c>
      <c r="D2115" s="68">
        <v>2994.0961753159886</v>
      </c>
      <c r="E2115" s="57" t="s">
        <v>2433</v>
      </c>
      <c r="F2115" s="62" t="str">
        <f>INDEX('Crosswalk Particulates'!$B:$B,MATCH('2017 EPA Data'!A2115,'Crosswalk Particulates'!$A:$A,0))</f>
        <v>industry-fuel-other</v>
      </c>
      <c r="G2115" s="66" t="str">
        <f>INDEX('Crosswalk Particulates'!$E:$E,MATCH('2017 EPA Data'!$B2115,'Crosswalk Particulates'!$D:$D,0))</f>
        <v>OC</v>
      </c>
      <c r="H2115" s="78">
        <f t="shared" si="32"/>
        <v>2716201590.5834007</v>
      </c>
    </row>
    <row r="2116" spans="1:8" hidden="1" x14ac:dyDescent="0.35">
      <c r="A2116" s="57" t="s">
        <v>2449</v>
      </c>
      <c r="B2116" s="57" t="s">
        <v>2610</v>
      </c>
      <c r="C2116" s="57" t="s">
        <v>2428</v>
      </c>
      <c r="D2116" s="68">
        <v>2984.6531</v>
      </c>
      <c r="E2116" s="57" t="s">
        <v>2429</v>
      </c>
      <c r="F2116" s="62" t="str">
        <f>INDEX('Crosswalk Particulates'!$B:$B,MATCH('2017 EPA Data'!A2116,'Crosswalk Particulates'!$A:$A,0))</f>
        <v>process-other-industry</v>
      </c>
      <c r="G2116" s="66">
        <f>INDEX('Crosswalk Particulates'!$E:$E,MATCH('2017 EPA Data'!$B2116,'Crosswalk Particulates'!$D:$D,0))</f>
        <v>0</v>
      </c>
      <c r="H2116" s="78">
        <f t="shared" ref="H2116:H2179" si="33">IF(E2116="TON",D2116/metricton_to_shortton,0)*10^6</f>
        <v>0</v>
      </c>
    </row>
    <row r="2117" spans="1:8" hidden="1" x14ac:dyDescent="0.35">
      <c r="A2117" s="57" t="s">
        <v>2474</v>
      </c>
      <c r="B2117" s="57" t="s">
        <v>2578</v>
      </c>
      <c r="C2117" s="57" t="s">
        <v>2428</v>
      </c>
      <c r="D2117" s="68">
        <v>2975.9934390140002</v>
      </c>
      <c r="E2117" s="57" t="s">
        <v>2429</v>
      </c>
      <c r="F2117" s="62" t="str">
        <f>INDEX('Crosswalk Particulates'!$B:$B,MATCH('2017 EPA Data'!A2117,'Crosswalk Particulates'!$A:$A,0))</f>
        <v>Other-EPA</v>
      </c>
      <c r="G2117" s="66">
        <f>INDEX('Crosswalk Particulates'!$E:$E,MATCH('2017 EPA Data'!$B2117,'Crosswalk Particulates'!$D:$D,0))</f>
        <v>0</v>
      </c>
      <c r="H2117" s="78">
        <f t="shared" si="33"/>
        <v>0</v>
      </c>
    </row>
    <row r="2118" spans="1:8" hidden="1" x14ac:dyDescent="0.35">
      <c r="A2118" s="57" t="s">
        <v>2445</v>
      </c>
      <c r="B2118" s="57" t="s">
        <v>2541</v>
      </c>
      <c r="D2118" s="68">
        <v>2967.7802219726073</v>
      </c>
      <c r="E2118" s="57" t="s">
        <v>2433</v>
      </c>
      <c r="F2118" s="62" t="str">
        <f>INDEX('Crosswalk Particulates'!$B:$B,MATCH('2017 EPA Data'!A2118,'Crosswalk Particulates'!$A:$A,0))</f>
        <v>Other-EPA</v>
      </c>
      <c r="G2118" s="66">
        <f>INDEX('Crosswalk Particulates'!$E:$E,MATCH('2017 EPA Data'!$B2118,'Crosswalk Particulates'!$D:$D,0))</f>
        <v>0</v>
      </c>
      <c r="H2118" s="78">
        <f t="shared" si="33"/>
        <v>2692328130.900207</v>
      </c>
    </row>
    <row r="2119" spans="1:8" hidden="1" x14ac:dyDescent="0.35">
      <c r="A2119" s="57" t="s">
        <v>2497</v>
      </c>
      <c r="B2119" s="57" t="s">
        <v>2665</v>
      </c>
      <c r="C2119" s="57" t="s">
        <v>2428</v>
      </c>
      <c r="D2119" s="68">
        <v>2966.5228400000001</v>
      </c>
      <c r="E2119" s="57" t="s">
        <v>2429</v>
      </c>
      <c r="F2119" s="62" t="str">
        <f>INDEX('Crosswalk Particulates'!$B:$B,MATCH('2017 EPA Data'!A2119,'Crosswalk Particulates'!$A:$A,0))</f>
        <v>process-other-industry</v>
      </c>
      <c r="G2119" s="66">
        <f>INDEX('Crosswalk Particulates'!$E:$E,MATCH('2017 EPA Data'!$B2119,'Crosswalk Particulates'!$D:$D,0))</f>
        <v>0</v>
      </c>
      <c r="H2119" s="78">
        <f t="shared" si="33"/>
        <v>0</v>
      </c>
    </row>
    <row r="2120" spans="1:8" hidden="1" x14ac:dyDescent="0.35">
      <c r="A2120" s="57" t="s">
        <v>2507</v>
      </c>
      <c r="B2120" s="57" t="s">
        <v>2472</v>
      </c>
      <c r="C2120" s="57" t="s">
        <v>2428</v>
      </c>
      <c r="D2120" s="68">
        <v>2963.8350221999999</v>
      </c>
      <c r="E2120" s="57" t="s">
        <v>2429</v>
      </c>
      <c r="F2120" s="62" t="str">
        <f>INDEX('Crosswalk Particulates'!$B:$B,MATCH('2017 EPA Data'!A2120,'Crosswalk Particulates'!$A:$A,0))</f>
        <v>industry-fuel-coal</v>
      </c>
      <c r="G2120" s="66">
        <f>INDEX('Crosswalk Particulates'!$E:$E,MATCH('2017 EPA Data'!$B2120,'Crosswalk Particulates'!$D:$D,0))</f>
        <v>0</v>
      </c>
      <c r="H2120" s="78">
        <f t="shared" si="33"/>
        <v>0</v>
      </c>
    </row>
    <row r="2121" spans="1:8" hidden="1" x14ac:dyDescent="0.35">
      <c r="A2121" s="57" t="s">
        <v>2470</v>
      </c>
      <c r="B2121" s="57" t="s">
        <v>2596</v>
      </c>
      <c r="C2121" s="57" t="s">
        <v>2428</v>
      </c>
      <c r="D2121" s="68">
        <v>2950.2442872449719</v>
      </c>
      <c r="E2121" s="57" t="s">
        <v>2429</v>
      </c>
      <c r="F2121" s="62" t="str">
        <f>INDEX('Crosswalk Particulates'!$B:$B,MATCH('2017 EPA Data'!A2121,'Crosswalk Particulates'!$A:$A,0))</f>
        <v>process-waste-industry</v>
      </c>
      <c r="G2121" s="66">
        <f>INDEX('Crosswalk Particulates'!$E:$E,MATCH('2017 EPA Data'!$B2121,'Crosswalk Particulates'!$D:$D,0))</f>
        <v>0</v>
      </c>
      <c r="H2121" s="78">
        <f t="shared" si="33"/>
        <v>0</v>
      </c>
    </row>
    <row r="2122" spans="1:8" hidden="1" x14ac:dyDescent="0.35">
      <c r="A2122" s="57" t="s">
        <v>2519</v>
      </c>
      <c r="B2122" s="57" t="s">
        <v>2521</v>
      </c>
      <c r="C2122" s="57" t="s">
        <v>2468</v>
      </c>
      <c r="D2122" s="68">
        <v>2943.3029390213069</v>
      </c>
      <c r="E2122" s="57" t="s">
        <v>2433</v>
      </c>
      <c r="F2122" s="62" t="str">
        <f>INDEX('Crosswalk Particulates'!$B:$B,MATCH('2017 EPA Data'!A2122,'Crosswalk Particulates'!$A:$A,0))</f>
        <v>Electricity Sector</v>
      </c>
      <c r="G2122" s="66" t="str">
        <f>INDEX('Crosswalk Particulates'!$E:$E,MATCH('2017 EPA Data'!$B2122,'Crosswalk Particulates'!$D:$D,0))</f>
        <v>PM25</v>
      </c>
      <c r="H2122" s="78">
        <f t="shared" si="33"/>
        <v>2670122686.9222879</v>
      </c>
    </row>
    <row r="2123" spans="1:8" hidden="1" x14ac:dyDescent="0.35">
      <c r="A2123" s="57" t="s">
        <v>2476</v>
      </c>
      <c r="B2123" s="57" t="s">
        <v>2627</v>
      </c>
      <c r="D2123" s="68">
        <v>2921.3576428215783</v>
      </c>
      <c r="E2123" s="57" t="s">
        <v>2433</v>
      </c>
      <c r="F2123" s="62" t="str">
        <f>INDEX('Crosswalk Particulates'!$B:$B,MATCH('2017 EPA Data'!A2123,'Crosswalk Particulates'!$A:$A,0))</f>
        <v>Electricity Sector</v>
      </c>
      <c r="G2123" s="66" t="str">
        <f>INDEX('Crosswalk Particulates'!$E:$E,MATCH('2017 EPA Data'!$B2123,'Crosswalk Particulates'!$D:$D,0))</f>
        <v>BC</v>
      </c>
      <c r="H2123" s="78">
        <f t="shared" si="33"/>
        <v>2650214225.4189644</v>
      </c>
    </row>
    <row r="2124" spans="1:8" hidden="1" x14ac:dyDescent="0.35">
      <c r="A2124" s="57" t="s">
        <v>2575</v>
      </c>
      <c r="B2124" s="57" t="s">
        <v>2501</v>
      </c>
      <c r="C2124" s="57" t="s">
        <v>2468</v>
      </c>
      <c r="D2124" s="68">
        <v>2909.0995794927489</v>
      </c>
      <c r="E2124" s="57" t="s">
        <v>2433</v>
      </c>
      <c r="F2124" s="62" t="str">
        <f>INDEX('Crosswalk Particulates'!$B:$B,MATCH('2017 EPA Data'!A2124,'Crosswalk Particulates'!$A:$A,0))</f>
        <v>Commercial Buildings Sector</v>
      </c>
      <c r="G2124" s="66" t="str">
        <f>INDEX('Crosswalk Particulates'!$E:$E,MATCH('2017 EPA Data'!$B2124,'Crosswalk Particulates'!$D:$D,0))</f>
        <v>PM10</v>
      </c>
      <c r="H2124" s="78">
        <f t="shared" si="33"/>
        <v>2639093884.2002244</v>
      </c>
    </row>
    <row r="2125" spans="1:8" hidden="1" x14ac:dyDescent="0.35">
      <c r="A2125" s="57" t="s">
        <v>2480</v>
      </c>
      <c r="B2125" s="57" t="s">
        <v>2545</v>
      </c>
      <c r="D2125" s="68">
        <v>2903.4144993336322</v>
      </c>
      <c r="E2125" s="57" t="s">
        <v>2433</v>
      </c>
      <c r="F2125" s="62" t="str">
        <f>INDEX('Crosswalk Particulates'!$B:$B,MATCH('2017 EPA Data'!A2125,'Crosswalk Particulates'!$A:$A,0))</f>
        <v>Transportation Sector</v>
      </c>
      <c r="G2125" s="66" t="str">
        <f>INDEX('Crosswalk Particulates'!$E:$E,MATCH('2017 EPA Data'!$B2125,'Crosswalk Particulates'!$D:$D,0))</f>
        <v>OC</v>
      </c>
      <c r="H2125" s="78">
        <f t="shared" si="33"/>
        <v>2633936460.1007271</v>
      </c>
    </row>
    <row r="2126" spans="1:8" hidden="1" x14ac:dyDescent="0.35">
      <c r="A2126" s="57" t="s">
        <v>2464</v>
      </c>
      <c r="B2126" s="57" t="s">
        <v>2655</v>
      </c>
      <c r="C2126" s="57" t="s">
        <v>2428</v>
      </c>
      <c r="D2126" s="68">
        <v>2899.5329999999999</v>
      </c>
      <c r="E2126" s="57" t="s">
        <v>2429</v>
      </c>
      <c r="F2126" s="62" t="str">
        <f>INDEX('Crosswalk Particulates'!$B:$B,MATCH('2017 EPA Data'!A2126,'Crosswalk Particulates'!$A:$A,0))</f>
        <v>process-other-industry</v>
      </c>
      <c r="G2126" s="66">
        <f>INDEX('Crosswalk Particulates'!$E:$E,MATCH('2017 EPA Data'!$B2126,'Crosswalk Particulates'!$D:$D,0))</f>
        <v>0</v>
      </c>
      <c r="H2126" s="78">
        <f t="shared" si="33"/>
        <v>0</v>
      </c>
    </row>
    <row r="2127" spans="1:8" hidden="1" x14ac:dyDescent="0.35">
      <c r="A2127" s="57" t="s">
        <v>2464</v>
      </c>
      <c r="B2127" s="57" t="s">
        <v>2504</v>
      </c>
      <c r="C2127" s="57" t="s">
        <v>2428</v>
      </c>
      <c r="D2127" s="68">
        <v>2890.36</v>
      </c>
      <c r="E2127" s="57" t="s">
        <v>2429</v>
      </c>
      <c r="F2127" s="62" t="str">
        <f>INDEX('Crosswalk Particulates'!$B:$B,MATCH('2017 EPA Data'!A2127,'Crosswalk Particulates'!$A:$A,0))</f>
        <v>process-other-industry</v>
      </c>
      <c r="G2127" s="66">
        <f>INDEX('Crosswalk Particulates'!$E:$E,MATCH('2017 EPA Data'!$B2127,'Crosswalk Particulates'!$D:$D,0))</f>
        <v>0</v>
      </c>
      <c r="H2127" s="78">
        <f t="shared" si="33"/>
        <v>0</v>
      </c>
    </row>
    <row r="2128" spans="1:8" hidden="1" x14ac:dyDescent="0.35">
      <c r="A2128" s="57" t="s">
        <v>2449</v>
      </c>
      <c r="B2128" s="57" t="s">
        <v>2556</v>
      </c>
      <c r="C2128" s="57" t="s">
        <v>2428</v>
      </c>
      <c r="D2128" s="68">
        <v>2885.5411718999999</v>
      </c>
      <c r="E2128" s="57" t="s">
        <v>2429</v>
      </c>
      <c r="F2128" s="62" t="str">
        <f>INDEX('Crosswalk Particulates'!$B:$B,MATCH('2017 EPA Data'!A2128,'Crosswalk Particulates'!$A:$A,0))</f>
        <v>process-other-industry</v>
      </c>
      <c r="G2128" s="66">
        <f>INDEX('Crosswalk Particulates'!$E:$E,MATCH('2017 EPA Data'!$B2128,'Crosswalk Particulates'!$D:$D,0))</f>
        <v>0</v>
      </c>
      <c r="H2128" s="78">
        <f t="shared" si="33"/>
        <v>0</v>
      </c>
    </row>
    <row r="2129" spans="1:8" hidden="1" x14ac:dyDescent="0.35">
      <c r="A2129" s="57" t="s">
        <v>2497</v>
      </c>
      <c r="B2129" s="57" t="s">
        <v>2488</v>
      </c>
      <c r="C2129" s="57" t="s">
        <v>2428</v>
      </c>
      <c r="D2129" s="68">
        <v>2880.5151167597</v>
      </c>
      <c r="E2129" s="57" t="s">
        <v>2429</v>
      </c>
      <c r="F2129" s="62" t="str">
        <f>INDEX('Crosswalk Particulates'!$B:$B,MATCH('2017 EPA Data'!A2129,'Crosswalk Particulates'!$A:$A,0))</f>
        <v>process-other-industry</v>
      </c>
      <c r="G2129" s="66">
        <f>INDEX('Crosswalk Particulates'!$E:$E,MATCH('2017 EPA Data'!$B2129,'Crosswalk Particulates'!$D:$D,0))</f>
        <v>0</v>
      </c>
      <c r="H2129" s="78">
        <f t="shared" si="33"/>
        <v>0</v>
      </c>
    </row>
    <row r="2130" spans="1:8" hidden="1" x14ac:dyDescent="0.35">
      <c r="A2130" s="57" t="s">
        <v>2518</v>
      </c>
      <c r="B2130" s="57" t="s">
        <v>2477</v>
      </c>
      <c r="C2130" s="57" t="s">
        <v>2428</v>
      </c>
      <c r="D2130" s="68">
        <v>2880.2</v>
      </c>
      <c r="E2130" s="57" t="s">
        <v>2429</v>
      </c>
      <c r="F2130" s="62" t="str">
        <f>INDEX('Crosswalk Particulates'!$B:$B,MATCH('2017 EPA Data'!A2130,'Crosswalk Particulates'!$A:$A,0))</f>
        <v>process-cement-industry</v>
      </c>
      <c r="G2130" s="66">
        <f>INDEX('Crosswalk Particulates'!$E:$E,MATCH('2017 EPA Data'!$B2130,'Crosswalk Particulates'!$D:$D,0))</f>
        <v>0</v>
      </c>
      <c r="H2130" s="78">
        <f t="shared" si="33"/>
        <v>0</v>
      </c>
    </row>
    <row r="2131" spans="1:8" hidden="1" x14ac:dyDescent="0.35">
      <c r="A2131" s="57" t="s">
        <v>2495</v>
      </c>
      <c r="B2131" s="57" t="s">
        <v>2556</v>
      </c>
      <c r="C2131" s="57" t="s">
        <v>2428</v>
      </c>
      <c r="D2131" s="68">
        <v>2873.96832853559</v>
      </c>
      <c r="E2131" s="57" t="s">
        <v>2429</v>
      </c>
      <c r="F2131" s="62" t="str">
        <f>INDEX('Crosswalk Particulates'!$B:$B,MATCH('2017 EPA Data'!A2131,'Crosswalk Particulates'!$A:$A,0))</f>
        <v>Electricity Sector</v>
      </c>
      <c r="G2131" s="66">
        <f>INDEX('Crosswalk Particulates'!$E:$E,MATCH('2017 EPA Data'!$B2131,'Crosswalk Particulates'!$D:$D,0))</f>
        <v>0</v>
      </c>
      <c r="H2131" s="78">
        <f t="shared" si="33"/>
        <v>0</v>
      </c>
    </row>
    <row r="2132" spans="1:8" hidden="1" x14ac:dyDescent="0.35">
      <c r="A2132" s="57" t="s">
        <v>2519</v>
      </c>
      <c r="B2132" s="57" t="s">
        <v>2486</v>
      </c>
      <c r="C2132" s="57" t="s">
        <v>2428</v>
      </c>
      <c r="D2132" s="68">
        <v>2867.5114199999998</v>
      </c>
      <c r="E2132" s="57" t="s">
        <v>2429</v>
      </c>
      <c r="F2132" s="62" t="str">
        <f>INDEX('Crosswalk Particulates'!$B:$B,MATCH('2017 EPA Data'!A2132,'Crosswalk Particulates'!$A:$A,0))</f>
        <v>Electricity Sector</v>
      </c>
      <c r="G2132" s="66">
        <f>INDEX('Crosswalk Particulates'!$E:$E,MATCH('2017 EPA Data'!$B2132,'Crosswalk Particulates'!$D:$D,0))</f>
        <v>0</v>
      </c>
      <c r="H2132" s="78">
        <f t="shared" si="33"/>
        <v>0</v>
      </c>
    </row>
    <row r="2133" spans="1:8" hidden="1" x14ac:dyDescent="0.35">
      <c r="A2133" s="57" t="s">
        <v>2466</v>
      </c>
      <c r="B2133" s="57" t="s">
        <v>2478</v>
      </c>
      <c r="C2133" s="57" t="s">
        <v>2428</v>
      </c>
      <c r="D2133" s="68">
        <v>2864.737498</v>
      </c>
      <c r="E2133" s="57" t="s">
        <v>2429</v>
      </c>
      <c r="F2133" s="62" t="str">
        <f>INDEX('Crosswalk Particulates'!$B:$B,MATCH('2017 EPA Data'!A2133,'Crosswalk Particulates'!$A:$A,0))</f>
        <v>process-other-industry</v>
      </c>
      <c r="G2133" s="66">
        <f>INDEX('Crosswalk Particulates'!$E:$E,MATCH('2017 EPA Data'!$B2133,'Crosswalk Particulates'!$D:$D,0))</f>
        <v>0</v>
      </c>
      <c r="H2133" s="78">
        <f t="shared" si="33"/>
        <v>0</v>
      </c>
    </row>
    <row r="2134" spans="1:8" hidden="1" x14ac:dyDescent="0.35">
      <c r="A2134" s="57" t="s">
        <v>2470</v>
      </c>
      <c r="B2134" s="57" t="s">
        <v>2686</v>
      </c>
      <c r="C2134" s="57" t="s">
        <v>2428</v>
      </c>
      <c r="D2134" s="68">
        <v>2854.4047622583203</v>
      </c>
      <c r="E2134" s="57" t="s">
        <v>2429</v>
      </c>
      <c r="F2134" s="62" t="str">
        <f>INDEX('Crosswalk Particulates'!$B:$B,MATCH('2017 EPA Data'!A2134,'Crosswalk Particulates'!$A:$A,0))</f>
        <v>process-waste-industry</v>
      </c>
      <c r="G2134" s="66">
        <f>INDEX('Crosswalk Particulates'!$E:$E,MATCH('2017 EPA Data'!$B2134,'Crosswalk Particulates'!$D:$D,0))</f>
        <v>0</v>
      </c>
      <c r="H2134" s="78">
        <f t="shared" si="33"/>
        <v>0</v>
      </c>
    </row>
    <row r="2135" spans="1:8" hidden="1" x14ac:dyDescent="0.35">
      <c r="A2135" s="57" t="s">
        <v>2430</v>
      </c>
      <c r="B2135" s="57" t="s">
        <v>2687</v>
      </c>
      <c r="C2135" s="57" t="s">
        <v>2428</v>
      </c>
      <c r="D2135" s="68">
        <v>2847.71</v>
      </c>
      <c r="E2135" s="57" t="s">
        <v>2429</v>
      </c>
      <c r="F2135" s="62" t="str">
        <f>INDEX('Crosswalk Particulates'!$B:$B,MATCH('2017 EPA Data'!A2135,'Crosswalk Particulates'!$A:$A,0))</f>
        <v>process-other-industry</v>
      </c>
      <c r="G2135" s="66">
        <f>INDEX('Crosswalk Particulates'!$E:$E,MATCH('2017 EPA Data'!$B2135,'Crosswalk Particulates'!$D:$D,0))</f>
        <v>0</v>
      </c>
      <c r="H2135" s="78">
        <f t="shared" si="33"/>
        <v>0</v>
      </c>
    </row>
    <row r="2136" spans="1:8" hidden="1" x14ac:dyDescent="0.35">
      <c r="A2136" s="57" t="s">
        <v>2470</v>
      </c>
      <c r="B2136" s="57" t="s">
        <v>2670</v>
      </c>
      <c r="C2136" s="57" t="s">
        <v>2428</v>
      </c>
      <c r="D2136" s="68">
        <v>2845.0247400347612</v>
      </c>
      <c r="E2136" s="57" t="s">
        <v>2429</v>
      </c>
      <c r="F2136" s="62" t="str">
        <f>INDEX('Crosswalk Particulates'!$B:$B,MATCH('2017 EPA Data'!A2136,'Crosswalk Particulates'!$A:$A,0))</f>
        <v>process-waste-industry</v>
      </c>
      <c r="G2136" s="66">
        <f>INDEX('Crosswalk Particulates'!$E:$E,MATCH('2017 EPA Data'!$B2136,'Crosswalk Particulates'!$D:$D,0))</f>
        <v>0</v>
      </c>
      <c r="H2136" s="78">
        <f t="shared" si="33"/>
        <v>0</v>
      </c>
    </row>
    <row r="2137" spans="1:8" hidden="1" x14ac:dyDescent="0.35">
      <c r="A2137" s="57" t="s">
        <v>2430</v>
      </c>
      <c r="B2137" s="57" t="s">
        <v>2525</v>
      </c>
      <c r="C2137" s="57" t="s">
        <v>2428</v>
      </c>
      <c r="D2137" s="68">
        <v>2829.2047449315437</v>
      </c>
      <c r="E2137" s="57" t="s">
        <v>2429</v>
      </c>
      <c r="F2137" s="62" t="str">
        <f>INDEX('Crosswalk Particulates'!$B:$B,MATCH('2017 EPA Data'!A2137,'Crosswalk Particulates'!$A:$A,0))</f>
        <v>process-other-industry</v>
      </c>
      <c r="G2137" s="66">
        <f>INDEX('Crosswalk Particulates'!$E:$E,MATCH('2017 EPA Data'!$B2137,'Crosswalk Particulates'!$D:$D,0))</f>
        <v>0</v>
      </c>
      <c r="H2137" s="78">
        <f t="shared" si="33"/>
        <v>0</v>
      </c>
    </row>
    <row r="2138" spans="1:8" hidden="1" x14ac:dyDescent="0.35">
      <c r="A2138" s="57" t="s">
        <v>2511</v>
      </c>
      <c r="B2138" s="57" t="s">
        <v>2567</v>
      </c>
      <c r="C2138" s="57" t="s">
        <v>2428</v>
      </c>
      <c r="D2138" s="68">
        <v>2813.3326873800575</v>
      </c>
      <c r="E2138" s="57" t="s">
        <v>2429</v>
      </c>
      <c r="F2138" s="62" t="str">
        <f>INDEX('Crosswalk Particulates'!$B:$B,MATCH('2017 EPA Data'!A2138,'Crosswalk Particulates'!$A:$A,0))</f>
        <v>industry-fuel-biomass</v>
      </c>
      <c r="G2138" s="66">
        <f>INDEX('Crosswalk Particulates'!$E:$E,MATCH('2017 EPA Data'!$B2138,'Crosswalk Particulates'!$D:$D,0))</f>
        <v>0</v>
      </c>
      <c r="H2138" s="78">
        <f t="shared" si="33"/>
        <v>0</v>
      </c>
    </row>
    <row r="2139" spans="1:8" hidden="1" x14ac:dyDescent="0.35">
      <c r="A2139" s="57" t="s">
        <v>2489</v>
      </c>
      <c r="B2139" s="57" t="s">
        <v>2610</v>
      </c>
      <c r="C2139" s="57" t="s">
        <v>2428</v>
      </c>
      <c r="D2139" s="68">
        <v>2808.7</v>
      </c>
      <c r="E2139" s="57" t="s">
        <v>2429</v>
      </c>
      <c r="F2139" s="62" t="str">
        <f>INDEX('Crosswalk Particulates'!$B:$B,MATCH('2017 EPA Data'!A2139,'Crosswalk Particulates'!$A:$A,0))</f>
        <v>process-chemicals-industry</v>
      </c>
      <c r="G2139" s="66">
        <f>INDEX('Crosswalk Particulates'!$E:$E,MATCH('2017 EPA Data'!$B2139,'Crosswalk Particulates'!$D:$D,0))</f>
        <v>0</v>
      </c>
      <c r="H2139" s="78">
        <f t="shared" si="33"/>
        <v>0</v>
      </c>
    </row>
    <row r="2140" spans="1:8" hidden="1" x14ac:dyDescent="0.35">
      <c r="A2140" s="57" t="s">
        <v>2470</v>
      </c>
      <c r="B2140" s="57" t="s">
        <v>2621</v>
      </c>
      <c r="C2140" s="57" t="s">
        <v>2428</v>
      </c>
      <c r="D2140" s="68">
        <v>2807.4890253698077</v>
      </c>
      <c r="E2140" s="57" t="s">
        <v>2429</v>
      </c>
      <c r="F2140" s="62" t="str">
        <f>INDEX('Crosswalk Particulates'!$B:$B,MATCH('2017 EPA Data'!A2140,'Crosswalk Particulates'!$A:$A,0))</f>
        <v>process-waste-industry</v>
      </c>
      <c r="G2140" s="66">
        <f>INDEX('Crosswalk Particulates'!$E:$E,MATCH('2017 EPA Data'!$B2140,'Crosswalk Particulates'!$D:$D,0))</f>
        <v>0</v>
      </c>
      <c r="H2140" s="78">
        <f t="shared" si="33"/>
        <v>0</v>
      </c>
    </row>
    <row r="2141" spans="1:8" hidden="1" x14ac:dyDescent="0.35">
      <c r="A2141" s="57" t="s">
        <v>2489</v>
      </c>
      <c r="B2141" s="57" t="s">
        <v>2611</v>
      </c>
      <c r="C2141" s="57" t="s">
        <v>2428</v>
      </c>
      <c r="D2141" s="68">
        <v>2804.7917606000001</v>
      </c>
      <c r="E2141" s="57" t="s">
        <v>2429</v>
      </c>
      <c r="F2141" s="62" t="str">
        <f>INDEX('Crosswalk Particulates'!$B:$B,MATCH('2017 EPA Data'!A2141,'Crosswalk Particulates'!$A:$A,0))</f>
        <v>process-chemicals-industry</v>
      </c>
      <c r="G2141" s="66">
        <f>INDEX('Crosswalk Particulates'!$E:$E,MATCH('2017 EPA Data'!$B2141,'Crosswalk Particulates'!$D:$D,0))</f>
        <v>0</v>
      </c>
      <c r="H2141" s="78">
        <f t="shared" si="33"/>
        <v>0</v>
      </c>
    </row>
    <row r="2142" spans="1:8" hidden="1" x14ac:dyDescent="0.35">
      <c r="A2142" s="57" t="s">
        <v>2430</v>
      </c>
      <c r="B2142" s="57" t="s">
        <v>2651</v>
      </c>
      <c r="C2142" s="57" t="s">
        <v>2428</v>
      </c>
      <c r="D2142" s="68">
        <v>2799.6843649651082</v>
      </c>
      <c r="E2142" s="57" t="s">
        <v>2429</v>
      </c>
      <c r="F2142" s="62" t="str">
        <f>INDEX('Crosswalk Particulates'!$B:$B,MATCH('2017 EPA Data'!A2142,'Crosswalk Particulates'!$A:$A,0))</f>
        <v>process-other-industry</v>
      </c>
      <c r="G2142" s="66">
        <f>INDEX('Crosswalk Particulates'!$E:$E,MATCH('2017 EPA Data'!$B2142,'Crosswalk Particulates'!$D:$D,0))</f>
        <v>0</v>
      </c>
      <c r="H2142" s="78">
        <f t="shared" si="33"/>
        <v>0</v>
      </c>
    </row>
    <row r="2143" spans="1:8" hidden="1" x14ac:dyDescent="0.35">
      <c r="A2143" s="57" t="s">
        <v>2470</v>
      </c>
      <c r="B2143" s="57" t="s">
        <v>2524</v>
      </c>
      <c r="C2143" s="57" t="s">
        <v>2428</v>
      </c>
      <c r="D2143" s="68">
        <v>2765.5141681078262</v>
      </c>
      <c r="E2143" s="57" t="s">
        <v>2429</v>
      </c>
      <c r="F2143" s="62" t="str">
        <f>INDEX('Crosswalk Particulates'!$B:$B,MATCH('2017 EPA Data'!A2143,'Crosswalk Particulates'!$A:$A,0))</f>
        <v>process-waste-industry</v>
      </c>
      <c r="G2143" s="66">
        <f>INDEX('Crosswalk Particulates'!$E:$E,MATCH('2017 EPA Data'!$B2143,'Crosswalk Particulates'!$D:$D,0))</f>
        <v>0</v>
      </c>
      <c r="H2143" s="78">
        <f t="shared" si="33"/>
        <v>0</v>
      </c>
    </row>
    <row r="2144" spans="1:8" hidden="1" x14ac:dyDescent="0.35">
      <c r="A2144" s="57" t="s">
        <v>2489</v>
      </c>
      <c r="B2144" s="57" t="s">
        <v>2563</v>
      </c>
      <c r="C2144" s="57" t="s">
        <v>2428</v>
      </c>
      <c r="D2144" s="68">
        <v>2760.2379700000001</v>
      </c>
      <c r="E2144" s="57" t="s">
        <v>2429</v>
      </c>
      <c r="F2144" s="62" t="str">
        <f>INDEX('Crosswalk Particulates'!$B:$B,MATCH('2017 EPA Data'!A2144,'Crosswalk Particulates'!$A:$A,0))</f>
        <v>process-chemicals-industry</v>
      </c>
      <c r="G2144" s="66">
        <f>INDEX('Crosswalk Particulates'!$E:$E,MATCH('2017 EPA Data'!$B2144,'Crosswalk Particulates'!$D:$D,0))</f>
        <v>0</v>
      </c>
      <c r="H2144" s="78">
        <f t="shared" si="33"/>
        <v>0</v>
      </c>
    </row>
    <row r="2145" spans="1:8" hidden="1" x14ac:dyDescent="0.35">
      <c r="A2145" s="57" t="s">
        <v>2470</v>
      </c>
      <c r="B2145" s="57" t="s">
        <v>2628</v>
      </c>
      <c r="C2145" s="57" t="s">
        <v>2428</v>
      </c>
      <c r="D2145" s="68">
        <v>2753.1356270193764</v>
      </c>
      <c r="E2145" s="57" t="s">
        <v>2429</v>
      </c>
      <c r="F2145" s="62" t="str">
        <f>INDEX('Crosswalk Particulates'!$B:$B,MATCH('2017 EPA Data'!A2145,'Crosswalk Particulates'!$A:$A,0))</f>
        <v>process-waste-industry</v>
      </c>
      <c r="G2145" s="66">
        <f>INDEX('Crosswalk Particulates'!$E:$E,MATCH('2017 EPA Data'!$B2145,'Crosswalk Particulates'!$D:$D,0))</f>
        <v>0</v>
      </c>
      <c r="H2145" s="78">
        <f t="shared" si="33"/>
        <v>0</v>
      </c>
    </row>
    <row r="2146" spans="1:8" hidden="1" x14ac:dyDescent="0.35">
      <c r="A2146" s="57" t="s">
        <v>2497</v>
      </c>
      <c r="B2146" s="57" t="s">
        <v>2561</v>
      </c>
      <c r="C2146" s="57" t="s">
        <v>2428</v>
      </c>
      <c r="D2146" s="68">
        <v>2750.1592261999999</v>
      </c>
      <c r="E2146" s="57" t="s">
        <v>2429</v>
      </c>
      <c r="F2146" s="62" t="str">
        <f>INDEX('Crosswalk Particulates'!$B:$B,MATCH('2017 EPA Data'!A2146,'Crosswalk Particulates'!$A:$A,0))</f>
        <v>process-other-industry</v>
      </c>
      <c r="G2146" s="66">
        <f>INDEX('Crosswalk Particulates'!$E:$E,MATCH('2017 EPA Data'!$B2146,'Crosswalk Particulates'!$D:$D,0))</f>
        <v>0</v>
      </c>
      <c r="H2146" s="78">
        <f t="shared" si="33"/>
        <v>0</v>
      </c>
    </row>
    <row r="2147" spans="1:8" hidden="1" x14ac:dyDescent="0.35">
      <c r="A2147" s="57" t="s">
        <v>2575</v>
      </c>
      <c r="B2147" s="57" t="s">
        <v>2521</v>
      </c>
      <c r="C2147" s="57" t="s">
        <v>2468</v>
      </c>
      <c r="D2147" s="68">
        <v>2742.0098790875645</v>
      </c>
      <c r="E2147" s="57" t="s">
        <v>2433</v>
      </c>
      <c r="F2147" s="62" t="str">
        <f>INDEX('Crosswalk Particulates'!$B:$B,MATCH('2017 EPA Data'!A2147,'Crosswalk Particulates'!$A:$A,0))</f>
        <v>Commercial Buildings Sector</v>
      </c>
      <c r="G2147" s="66" t="str">
        <f>INDEX('Crosswalk Particulates'!$E:$E,MATCH('2017 EPA Data'!$B2147,'Crosswalk Particulates'!$D:$D,0))</f>
        <v>PM25</v>
      </c>
      <c r="H2147" s="78">
        <f t="shared" si="33"/>
        <v>2487512477.5131903</v>
      </c>
    </row>
    <row r="2148" spans="1:8" hidden="1" x14ac:dyDescent="0.35">
      <c r="A2148" s="57" t="s">
        <v>2542</v>
      </c>
      <c r="B2148" s="57" t="s">
        <v>2448</v>
      </c>
      <c r="C2148" s="57" t="s">
        <v>2428</v>
      </c>
      <c r="D2148" s="68">
        <v>2733.9350509450906</v>
      </c>
      <c r="E2148" s="57" t="s">
        <v>2429</v>
      </c>
      <c r="F2148" s="62" t="str">
        <f>INDEX('Crosswalk Particulates'!$B:$B,MATCH('2017 EPA Data'!A2148,'Crosswalk Particulates'!$A:$A,0))</f>
        <v>Residential Buildings Sector</v>
      </c>
      <c r="G2148" s="66">
        <f>INDEX('Crosswalk Particulates'!$E:$E,MATCH('2017 EPA Data'!$B2148,'Crosswalk Particulates'!$D:$D,0))</f>
        <v>0</v>
      </c>
      <c r="H2148" s="78">
        <f t="shared" si="33"/>
        <v>0</v>
      </c>
    </row>
    <row r="2149" spans="1:8" hidden="1" x14ac:dyDescent="0.35">
      <c r="A2149" s="57" t="s">
        <v>2430</v>
      </c>
      <c r="B2149" s="57" t="s">
        <v>2688</v>
      </c>
      <c r="C2149" s="57" t="s">
        <v>2428</v>
      </c>
      <c r="D2149" s="68">
        <v>2725.5979000000002</v>
      </c>
      <c r="E2149" s="57" t="s">
        <v>2429</v>
      </c>
      <c r="F2149" s="62" t="str">
        <f>INDEX('Crosswalk Particulates'!$B:$B,MATCH('2017 EPA Data'!A2149,'Crosswalk Particulates'!$A:$A,0))</f>
        <v>process-other-industry</v>
      </c>
      <c r="G2149" s="66">
        <f>INDEX('Crosswalk Particulates'!$E:$E,MATCH('2017 EPA Data'!$B2149,'Crosswalk Particulates'!$D:$D,0))</f>
        <v>0</v>
      </c>
      <c r="H2149" s="78">
        <f t="shared" si="33"/>
        <v>0</v>
      </c>
    </row>
    <row r="2150" spans="1:8" hidden="1" x14ac:dyDescent="0.35">
      <c r="A2150" s="57" t="s">
        <v>2470</v>
      </c>
      <c r="B2150" s="57" t="s">
        <v>2597</v>
      </c>
      <c r="C2150" s="57" t="s">
        <v>2428</v>
      </c>
      <c r="D2150" s="68">
        <v>2719.53758140424</v>
      </c>
      <c r="E2150" s="57" t="s">
        <v>2429</v>
      </c>
      <c r="F2150" s="62" t="str">
        <f>INDEX('Crosswalk Particulates'!$B:$B,MATCH('2017 EPA Data'!A2150,'Crosswalk Particulates'!$A:$A,0))</f>
        <v>process-waste-industry</v>
      </c>
      <c r="G2150" s="66">
        <f>INDEX('Crosswalk Particulates'!$E:$E,MATCH('2017 EPA Data'!$B2150,'Crosswalk Particulates'!$D:$D,0))</f>
        <v>0</v>
      </c>
      <c r="H2150" s="78">
        <f t="shared" si="33"/>
        <v>0</v>
      </c>
    </row>
    <row r="2151" spans="1:8" hidden="1" x14ac:dyDescent="0.35">
      <c r="A2151" s="57" t="s">
        <v>2465</v>
      </c>
      <c r="B2151" s="57" t="s">
        <v>2547</v>
      </c>
      <c r="C2151" s="57" t="s">
        <v>2428</v>
      </c>
      <c r="D2151" s="68">
        <v>2717.1706096750677</v>
      </c>
      <c r="E2151" s="57" t="s">
        <v>2429</v>
      </c>
      <c r="F2151" s="62" t="str">
        <f>INDEX('Crosswalk Particulates'!$B:$B,MATCH('2017 EPA Data'!A2151,'Crosswalk Particulates'!$A:$A,0))</f>
        <v>Transportation Sector</v>
      </c>
      <c r="G2151" s="66">
        <f>INDEX('Crosswalk Particulates'!$E:$E,MATCH('2017 EPA Data'!$B2151,'Crosswalk Particulates'!$D:$D,0))</f>
        <v>0</v>
      </c>
      <c r="H2151" s="78">
        <f t="shared" si="33"/>
        <v>0</v>
      </c>
    </row>
    <row r="2152" spans="1:8" hidden="1" x14ac:dyDescent="0.35">
      <c r="A2152" s="57" t="s">
        <v>2503</v>
      </c>
      <c r="B2152" s="57" t="s">
        <v>2638</v>
      </c>
      <c r="C2152" s="57" t="s">
        <v>2428</v>
      </c>
      <c r="D2152" s="68">
        <v>2716.75</v>
      </c>
      <c r="E2152" s="57" t="s">
        <v>2429</v>
      </c>
      <c r="F2152" s="62" t="str">
        <f>INDEX('Crosswalk Particulates'!$B:$B,MATCH('2017 EPA Data'!A2152,'Crosswalk Particulates'!$A:$A,0))</f>
        <v>process-ngps-industry</v>
      </c>
      <c r="G2152" s="66">
        <f>INDEX('Crosswalk Particulates'!$E:$E,MATCH('2017 EPA Data'!$B2152,'Crosswalk Particulates'!$D:$D,0))</f>
        <v>0</v>
      </c>
      <c r="H2152" s="78">
        <f t="shared" si="33"/>
        <v>0</v>
      </c>
    </row>
    <row r="2153" spans="1:8" hidden="1" x14ac:dyDescent="0.35">
      <c r="A2153" s="57" t="s">
        <v>2489</v>
      </c>
      <c r="B2153" s="57" t="s">
        <v>2689</v>
      </c>
      <c r="C2153" s="57" t="s">
        <v>2428</v>
      </c>
      <c r="D2153" s="68">
        <v>2705.5535878400001</v>
      </c>
      <c r="E2153" s="57" t="s">
        <v>2429</v>
      </c>
      <c r="F2153" s="62" t="str">
        <f>INDEX('Crosswalk Particulates'!$B:$B,MATCH('2017 EPA Data'!A2153,'Crosswalk Particulates'!$A:$A,0))</f>
        <v>process-chemicals-industry</v>
      </c>
      <c r="G2153" s="66">
        <f>INDEX('Crosswalk Particulates'!$E:$E,MATCH('2017 EPA Data'!$B2153,'Crosswalk Particulates'!$D:$D,0))</f>
        <v>0</v>
      </c>
      <c r="H2153" s="78">
        <f t="shared" si="33"/>
        <v>0</v>
      </c>
    </row>
    <row r="2154" spans="1:8" hidden="1" x14ac:dyDescent="0.35">
      <c r="A2154" s="57" t="s">
        <v>2566</v>
      </c>
      <c r="B2154" s="57" t="s">
        <v>2450</v>
      </c>
      <c r="C2154" s="57" t="s">
        <v>2428</v>
      </c>
      <c r="D2154" s="68">
        <v>2698.6515992700001</v>
      </c>
      <c r="E2154" s="57" t="s">
        <v>2429</v>
      </c>
      <c r="F2154" s="62" t="str">
        <f>INDEX('Crosswalk Particulates'!$B:$B,MATCH('2017 EPA Data'!A2154,'Crosswalk Particulates'!$A:$A,0))</f>
        <v>Commercial Buildings Sector</v>
      </c>
      <c r="G2154" s="66">
        <f>INDEX('Crosswalk Particulates'!$E:$E,MATCH('2017 EPA Data'!$B2154,'Crosswalk Particulates'!$D:$D,0))</f>
        <v>0</v>
      </c>
      <c r="H2154" s="78">
        <f t="shared" si="33"/>
        <v>0</v>
      </c>
    </row>
    <row r="2155" spans="1:8" hidden="1" x14ac:dyDescent="0.35">
      <c r="A2155" s="57" t="s">
        <v>2476</v>
      </c>
      <c r="B2155" s="57" t="s">
        <v>2494</v>
      </c>
      <c r="D2155" s="68">
        <v>2672.5259999999998</v>
      </c>
      <c r="E2155" s="57" t="s">
        <v>2429</v>
      </c>
      <c r="F2155" s="62" t="str">
        <f>INDEX('Crosswalk Particulates'!$B:$B,MATCH('2017 EPA Data'!A2155,'Crosswalk Particulates'!$A:$A,0))</f>
        <v>Electricity Sector</v>
      </c>
      <c r="G2155" s="66">
        <f>INDEX('Crosswalk Particulates'!$E:$E,MATCH('2017 EPA Data'!$B2155,'Crosswalk Particulates'!$D:$D,0))</f>
        <v>0</v>
      </c>
      <c r="H2155" s="78">
        <f t="shared" si="33"/>
        <v>0</v>
      </c>
    </row>
    <row r="2156" spans="1:8" hidden="1" x14ac:dyDescent="0.35">
      <c r="A2156" s="57" t="s">
        <v>2497</v>
      </c>
      <c r="B2156" s="57" t="s">
        <v>2520</v>
      </c>
      <c r="C2156" s="57" t="s">
        <v>2468</v>
      </c>
      <c r="D2156" s="68">
        <v>2669.00426659305</v>
      </c>
      <c r="E2156" s="57" t="s">
        <v>2433</v>
      </c>
      <c r="F2156" s="62" t="str">
        <f>INDEX('Crosswalk Particulates'!$B:$B,MATCH('2017 EPA Data'!A2156,'Crosswalk Particulates'!$A:$A,0))</f>
        <v>process-other-industry</v>
      </c>
      <c r="G2156" s="66" t="str">
        <f>INDEX('Crosswalk Particulates'!$E:$E,MATCH('2017 EPA Data'!$B2156,'Crosswalk Particulates'!$D:$D,0))</f>
        <v>NOX</v>
      </c>
      <c r="H2156" s="78">
        <f t="shared" si="33"/>
        <v>2421282821.1601548</v>
      </c>
    </row>
    <row r="2157" spans="1:8" hidden="1" x14ac:dyDescent="0.35">
      <c r="A2157" s="57" t="s">
        <v>2511</v>
      </c>
      <c r="B2157" s="57" t="s">
        <v>2628</v>
      </c>
      <c r="C2157" s="57" t="s">
        <v>2428</v>
      </c>
      <c r="D2157" s="68">
        <v>2665.5436909999999</v>
      </c>
      <c r="E2157" s="57" t="s">
        <v>2429</v>
      </c>
      <c r="F2157" s="62" t="str">
        <f>INDEX('Crosswalk Particulates'!$B:$B,MATCH('2017 EPA Data'!A2157,'Crosswalk Particulates'!$A:$A,0))</f>
        <v>industry-fuel-biomass</v>
      </c>
      <c r="G2157" s="66">
        <f>INDEX('Crosswalk Particulates'!$E:$E,MATCH('2017 EPA Data'!$B2157,'Crosswalk Particulates'!$D:$D,0))</f>
        <v>0</v>
      </c>
      <c r="H2157" s="78">
        <f t="shared" si="33"/>
        <v>0</v>
      </c>
    </row>
    <row r="2158" spans="1:8" hidden="1" x14ac:dyDescent="0.35">
      <c r="A2158" s="57" t="s">
        <v>2575</v>
      </c>
      <c r="B2158" s="57" t="s">
        <v>2467</v>
      </c>
      <c r="C2158" s="57" t="s">
        <v>2468</v>
      </c>
      <c r="D2158" s="68">
        <v>2644.9864435065242</v>
      </c>
      <c r="E2158" s="57" t="s">
        <v>2433</v>
      </c>
      <c r="F2158" s="62" t="str">
        <f>INDEX('Crosswalk Particulates'!$B:$B,MATCH('2017 EPA Data'!A2158,'Crosswalk Particulates'!$A:$A,0))</f>
        <v>Commercial Buildings Sector</v>
      </c>
      <c r="G2158" s="66" t="str">
        <f>INDEX('Crosswalk Particulates'!$E:$E,MATCH('2017 EPA Data'!$B2158,'Crosswalk Particulates'!$D:$D,0))</f>
        <v>VOC</v>
      </c>
      <c r="H2158" s="78">
        <f t="shared" si="33"/>
        <v>2399494192.6558995</v>
      </c>
    </row>
    <row r="2159" spans="1:8" hidden="1" x14ac:dyDescent="0.35">
      <c r="A2159" s="57" t="s">
        <v>2465</v>
      </c>
      <c r="B2159" s="57" t="s">
        <v>2525</v>
      </c>
      <c r="C2159" s="57" t="s">
        <v>2428</v>
      </c>
      <c r="D2159" s="68">
        <v>2642.0663166853492</v>
      </c>
      <c r="E2159" s="57" t="s">
        <v>2429</v>
      </c>
      <c r="F2159" s="62" t="str">
        <f>INDEX('Crosswalk Particulates'!$B:$B,MATCH('2017 EPA Data'!A2159,'Crosswalk Particulates'!$A:$A,0))</f>
        <v>Transportation Sector</v>
      </c>
      <c r="G2159" s="66">
        <f>INDEX('Crosswalk Particulates'!$E:$E,MATCH('2017 EPA Data'!$B2159,'Crosswalk Particulates'!$D:$D,0))</f>
        <v>0</v>
      </c>
      <c r="H2159" s="78">
        <f t="shared" si="33"/>
        <v>0</v>
      </c>
    </row>
    <row r="2160" spans="1:8" hidden="1" x14ac:dyDescent="0.35">
      <c r="A2160" s="57" t="s">
        <v>2492</v>
      </c>
      <c r="B2160" s="57" t="s">
        <v>2517</v>
      </c>
      <c r="C2160" s="57" t="s">
        <v>2428</v>
      </c>
      <c r="D2160" s="68">
        <v>2632.8656039840998</v>
      </c>
      <c r="E2160" s="57" t="s">
        <v>2429</v>
      </c>
      <c r="F2160" s="62" t="str">
        <f>INDEX('Crosswalk Particulates'!$B:$B,MATCH('2017 EPA Data'!A2160,'Crosswalk Particulates'!$A:$A,0))</f>
        <v>Electricity Sector</v>
      </c>
      <c r="G2160" s="66">
        <f>INDEX('Crosswalk Particulates'!$E:$E,MATCH('2017 EPA Data'!$B2160,'Crosswalk Particulates'!$D:$D,0))</f>
        <v>0</v>
      </c>
      <c r="H2160" s="78">
        <f t="shared" si="33"/>
        <v>0</v>
      </c>
    </row>
    <row r="2161" spans="1:8" hidden="1" x14ac:dyDescent="0.35">
      <c r="A2161" s="57" t="s">
        <v>2511</v>
      </c>
      <c r="B2161" s="57" t="s">
        <v>2601</v>
      </c>
      <c r="C2161" s="57" t="s">
        <v>2428</v>
      </c>
      <c r="D2161" s="68">
        <v>2628.5591939999999</v>
      </c>
      <c r="E2161" s="57" t="s">
        <v>2429</v>
      </c>
      <c r="F2161" s="62" t="str">
        <f>INDEX('Crosswalk Particulates'!$B:$B,MATCH('2017 EPA Data'!A2161,'Crosswalk Particulates'!$A:$A,0))</f>
        <v>industry-fuel-biomass</v>
      </c>
      <c r="G2161" s="66">
        <f>INDEX('Crosswalk Particulates'!$E:$E,MATCH('2017 EPA Data'!$B2161,'Crosswalk Particulates'!$D:$D,0))</f>
        <v>0</v>
      </c>
      <c r="H2161" s="78">
        <f t="shared" si="33"/>
        <v>0</v>
      </c>
    </row>
    <row r="2162" spans="1:8" hidden="1" x14ac:dyDescent="0.35">
      <c r="A2162" s="57" t="s">
        <v>2543</v>
      </c>
      <c r="B2162" s="57" t="s">
        <v>2459</v>
      </c>
      <c r="C2162" s="57" t="s">
        <v>2428</v>
      </c>
      <c r="D2162" s="68">
        <v>2615.0331192879999</v>
      </c>
      <c r="E2162" s="57" t="s">
        <v>2429</v>
      </c>
      <c r="F2162" s="62" t="str">
        <f>INDEX('Crosswalk Particulates'!$B:$B,MATCH('2017 EPA Data'!A2162,'Crosswalk Particulates'!$A:$A,0))</f>
        <v>industry-fuel-other</v>
      </c>
      <c r="G2162" s="66">
        <f>INDEX('Crosswalk Particulates'!$E:$E,MATCH('2017 EPA Data'!$B2162,'Crosswalk Particulates'!$D:$D,0))</f>
        <v>0</v>
      </c>
      <c r="H2162" s="78">
        <f t="shared" si="33"/>
        <v>0</v>
      </c>
    </row>
    <row r="2163" spans="1:8" hidden="1" x14ac:dyDescent="0.35">
      <c r="A2163" s="57" t="s">
        <v>2489</v>
      </c>
      <c r="B2163" s="57" t="s">
        <v>2690</v>
      </c>
      <c r="C2163" s="57" t="s">
        <v>2428</v>
      </c>
      <c r="D2163" s="68">
        <v>2609.4375809120002</v>
      </c>
      <c r="E2163" s="57" t="s">
        <v>2429</v>
      </c>
      <c r="F2163" s="62" t="str">
        <f>INDEX('Crosswalk Particulates'!$B:$B,MATCH('2017 EPA Data'!A2163,'Crosswalk Particulates'!$A:$A,0))</f>
        <v>process-chemicals-industry</v>
      </c>
      <c r="G2163" s="66">
        <f>INDEX('Crosswalk Particulates'!$E:$E,MATCH('2017 EPA Data'!$B2163,'Crosswalk Particulates'!$D:$D,0))</f>
        <v>0</v>
      </c>
      <c r="H2163" s="78">
        <f t="shared" si="33"/>
        <v>0</v>
      </c>
    </row>
    <row r="2164" spans="1:8" hidden="1" x14ac:dyDescent="0.35">
      <c r="A2164" s="57" t="s">
        <v>2503</v>
      </c>
      <c r="B2164" s="57" t="s">
        <v>2516</v>
      </c>
      <c r="C2164" s="57" t="s">
        <v>2468</v>
      </c>
      <c r="D2164" s="68">
        <v>2598.2285390642428</v>
      </c>
      <c r="E2164" s="57" t="s">
        <v>2433</v>
      </c>
      <c r="F2164" s="62" t="str">
        <f>INDEX('Crosswalk Particulates'!$B:$B,MATCH('2017 EPA Data'!A2164,'Crosswalk Particulates'!$A:$A,0))</f>
        <v>process-ngps-industry</v>
      </c>
      <c r="G2164" s="66">
        <f>INDEX('Crosswalk Particulates'!$E:$E,MATCH('2017 EPA Data'!$B2164,'Crosswalk Particulates'!$D:$D,0))</f>
        <v>0</v>
      </c>
      <c r="H2164" s="78">
        <f t="shared" si="33"/>
        <v>2357076084.8257232</v>
      </c>
    </row>
    <row r="2165" spans="1:8" hidden="1" x14ac:dyDescent="0.35">
      <c r="A2165" s="57" t="s">
        <v>2543</v>
      </c>
      <c r="B2165" s="57" t="s">
        <v>2584</v>
      </c>
      <c r="C2165" s="57" t="s">
        <v>2428</v>
      </c>
      <c r="D2165" s="68">
        <v>2592.1335481790002</v>
      </c>
      <c r="E2165" s="57" t="s">
        <v>2429</v>
      </c>
      <c r="F2165" s="62" t="str">
        <f>INDEX('Crosswalk Particulates'!$B:$B,MATCH('2017 EPA Data'!A2165,'Crosswalk Particulates'!$A:$A,0))</f>
        <v>industry-fuel-other</v>
      </c>
      <c r="G2165" s="66">
        <f>INDEX('Crosswalk Particulates'!$E:$E,MATCH('2017 EPA Data'!$B2165,'Crosswalk Particulates'!$D:$D,0))</f>
        <v>0</v>
      </c>
      <c r="H2165" s="78">
        <f t="shared" si="33"/>
        <v>0</v>
      </c>
    </row>
    <row r="2166" spans="1:8" hidden="1" x14ac:dyDescent="0.35">
      <c r="A2166" s="57" t="s">
        <v>2460</v>
      </c>
      <c r="B2166" s="57" t="s">
        <v>2686</v>
      </c>
      <c r="C2166" s="57" t="s">
        <v>2428</v>
      </c>
      <c r="D2166" s="68">
        <v>2591.2427196869025</v>
      </c>
      <c r="E2166" s="57" t="s">
        <v>2429</v>
      </c>
      <c r="F2166" s="62" t="str">
        <f>INDEX('Crosswalk Particulates'!$B:$B,MATCH('2017 EPA Data'!A2166,'Crosswalk Particulates'!$A:$A,0))</f>
        <v>Residential Buildings Sector</v>
      </c>
      <c r="G2166" s="66">
        <f>INDEX('Crosswalk Particulates'!$E:$E,MATCH('2017 EPA Data'!$B2166,'Crosswalk Particulates'!$D:$D,0))</f>
        <v>0</v>
      </c>
      <c r="H2166" s="78">
        <f t="shared" si="33"/>
        <v>0</v>
      </c>
    </row>
    <row r="2167" spans="1:8" hidden="1" x14ac:dyDescent="0.35">
      <c r="A2167" s="57" t="s">
        <v>2470</v>
      </c>
      <c r="B2167" s="57" t="s">
        <v>2454</v>
      </c>
      <c r="C2167" s="57" t="s">
        <v>2428</v>
      </c>
      <c r="D2167" s="68">
        <v>2590.5324000000001</v>
      </c>
      <c r="E2167" s="57" t="s">
        <v>2429</v>
      </c>
      <c r="F2167" s="62" t="str">
        <f>INDEX('Crosswalk Particulates'!$B:$B,MATCH('2017 EPA Data'!A2167,'Crosswalk Particulates'!$A:$A,0))</f>
        <v>process-waste-industry</v>
      </c>
      <c r="G2167" s="66">
        <f>INDEX('Crosswalk Particulates'!$E:$E,MATCH('2017 EPA Data'!$B2167,'Crosswalk Particulates'!$D:$D,0))</f>
        <v>0</v>
      </c>
      <c r="H2167" s="78">
        <f t="shared" si="33"/>
        <v>0</v>
      </c>
    </row>
    <row r="2168" spans="1:8" hidden="1" x14ac:dyDescent="0.35">
      <c r="A2168" s="57" t="s">
        <v>2495</v>
      </c>
      <c r="B2168" s="57" t="s">
        <v>2472</v>
      </c>
      <c r="C2168" s="57" t="s">
        <v>2428</v>
      </c>
      <c r="D2168" s="68">
        <v>2590.4565154493998</v>
      </c>
      <c r="E2168" s="57" t="s">
        <v>2429</v>
      </c>
      <c r="F2168" s="62" t="str">
        <f>INDEX('Crosswalk Particulates'!$B:$B,MATCH('2017 EPA Data'!A2168,'Crosswalk Particulates'!$A:$A,0))</f>
        <v>Electricity Sector</v>
      </c>
      <c r="G2168" s="66">
        <f>INDEX('Crosswalk Particulates'!$E:$E,MATCH('2017 EPA Data'!$B2168,'Crosswalk Particulates'!$D:$D,0))</f>
        <v>0</v>
      </c>
      <c r="H2168" s="78">
        <f t="shared" si="33"/>
        <v>0</v>
      </c>
    </row>
    <row r="2169" spans="1:8" hidden="1" x14ac:dyDescent="0.35">
      <c r="A2169" s="57" t="s">
        <v>2497</v>
      </c>
      <c r="B2169" s="57" t="s">
        <v>2660</v>
      </c>
      <c r="C2169" s="57" t="s">
        <v>2428</v>
      </c>
      <c r="D2169" s="68">
        <v>2588.0369999999998</v>
      </c>
      <c r="E2169" s="57" t="s">
        <v>2429</v>
      </c>
      <c r="F2169" s="62" t="str">
        <f>INDEX('Crosswalk Particulates'!$B:$B,MATCH('2017 EPA Data'!A2169,'Crosswalk Particulates'!$A:$A,0))</f>
        <v>process-other-industry</v>
      </c>
      <c r="G2169" s="66">
        <f>INDEX('Crosswalk Particulates'!$E:$E,MATCH('2017 EPA Data'!$B2169,'Crosswalk Particulates'!$D:$D,0))</f>
        <v>0</v>
      </c>
      <c r="H2169" s="78">
        <f t="shared" si="33"/>
        <v>0</v>
      </c>
    </row>
    <row r="2170" spans="1:8" hidden="1" x14ac:dyDescent="0.35">
      <c r="A2170" s="57" t="s">
        <v>2483</v>
      </c>
      <c r="B2170" s="57" t="s">
        <v>2439</v>
      </c>
      <c r="C2170" s="57" t="s">
        <v>2428</v>
      </c>
      <c r="D2170" s="68">
        <v>2586.957534312</v>
      </c>
      <c r="E2170" s="57" t="s">
        <v>2429</v>
      </c>
      <c r="F2170" s="62" t="str">
        <f>INDEX('Crosswalk Particulates'!$B:$B,MATCH('2017 EPA Data'!A2170,'Crosswalk Particulates'!$A:$A,0))</f>
        <v>process-other-industry</v>
      </c>
      <c r="G2170" s="66">
        <f>INDEX('Crosswalk Particulates'!$E:$E,MATCH('2017 EPA Data'!$B2170,'Crosswalk Particulates'!$D:$D,0))</f>
        <v>0</v>
      </c>
      <c r="H2170" s="78">
        <f t="shared" si="33"/>
        <v>0</v>
      </c>
    </row>
    <row r="2171" spans="1:8" hidden="1" x14ac:dyDescent="0.35">
      <c r="A2171" s="57" t="s">
        <v>2511</v>
      </c>
      <c r="B2171" s="57" t="s">
        <v>2595</v>
      </c>
      <c r="C2171" s="57" t="s">
        <v>2428</v>
      </c>
      <c r="D2171" s="68">
        <v>2579.8615547790405</v>
      </c>
      <c r="E2171" s="57" t="s">
        <v>2429</v>
      </c>
      <c r="F2171" s="62" t="str">
        <f>INDEX('Crosswalk Particulates'!$B:$B,MATCH('2017 EPA Data'!A2171,'Crosswalk Particulates'!$A:$A,0))</f>
        <v>industry-fuel-biomass</v>
      </c>
      <c r="G2171" s="66">
        <f>INDEX('Crosswalk Particulates'!$E:$E,MATCH('2017 EPA Data'!$B2171,'Crosswalk Particulates'!$D:$D,0))</f>
        <v>0</v>
      </c>
      <c r="H2171" s="78">
        <f t="shared" si="33"/>
        <v>0</v>
      </c>
    </row>
    <row r="2172" spans="1:8" hidden="1" x14ac:dyDescent="0.35">
      <c r="A2172" s="57" t="s">
        <v>2576</v>
      </c>
      <c r="B2172" s="57" t="s">
        <v>2455</v>
      </c>
      <c r="C2172" s="57" t="s">
        <v>2428</v>
      </c>
      <c r="D2172" s="68">
        <v>2578.3426619759239</v>
      </c>
      <c r="E2172" s="57" t="s">
        <v>2429</v>
      </c>
      <c r="F2172" s="62" t="str">
        <f>INDEX('Crosswalk Particulates'!$B:$B,MATCH('2017 EPA Data'!A2172,'Crosswalk Particulates'!$A:$A,0))</f>
        <v>Commercial Buildings Sector</v>
      </c>
      <c r="G2172" s="66">
        <f>INDEX('Crosswalk Particulates'!$E:$E,MATCH('2017 EPA Data'!$B2172,'Crosswalk Particulates'!$D:$D,0))</f>
        <v>0</v>
      </c>
      <c r="H2172" s="78">
        <f t="shared" si="33"/>
        <v>0</v>
      </c>
    </row>
    <row r="2173" spans="1:8" hidden="1" x14ac:dyDescent="0.35">
      <c r="A2173" s="57" t="s">
        <v>2489</v>
      </c>
      <c r="B2173" s="57" t="s">
        <v>2662</v>
      </c>
      <c r="C2173" s="57" t="s">
        <v>2428</v>
      </c>
      <c r="D2173" s="68">
        <v>2577.4577506741834</v>
      </c>
      <c r="E2173" s="57" t="s">
        <v>2429</v>
      </c>
      <c r="F2173" s="62" t="str">
        <f>INDEX('Crosswalk Particulates'!$B:$B,MATCH('2017 EPA Data'!A2173,'Crosswalk Particulates'!$A:$A,0))</f>
        <v>process-chemicals-industry</v>
      </c>
      <c r="G2173" s="66">
        <f>INDEX('Crosswalk Particulates'!$E:$E,MATCH('2017 EPA Data'!$B2173,'Crosswalk Particulates'!$D:$D,0))</f>
        <v>0</v>
      </c>
      <c r="H2173" s="78">
        <f t="shared" si="33"/>
        <v>0</v>
      </c>
    </row>
    <row r="2174" spans="1:8" hidden="1" x14ac:dyDescent="0.35">
      <c r="A2174" s="57" t="s">
        <v>2514</v>
      </c>
      <c r="B2174" s="57" t="s">
        <v>2664</v>
      </c>
      <c r="D2174" s="68">
        <v>2571.2335878224185</v>
      </c>
      <c r="E2174" s="57" t="s">
        <v>2433</v>
      </c>
      <c r="F2174" s="62" t="str">
        <f>INDEX('Crosswalk Particulates'!$B:$B,MATCH('2017 EPA Data'!A2174,'Crosswalk Particulates'!$A:$A,0))</f>
        <v>Transportation Sector</v>
      </c>
      <c r="G2174" s="66">
        <f>INDEX('Crosswalk Particulates'!$E:$E,MATCH('2017 EPA Data'!$B2174,'Crosswalk Particulates'!$D:$D,0))</f>
        <v>0</v>
      </c>
      <c r="H2174" s="78">
        <f t="shared" si="33"/>
        <v>2332586647.8780184</v>
      </c>
    </row>
    <row r="2175" spans="1:8" hidden="1" x14ac:dyDescent="0.35">
      <c r="A2175" s="57" t="s">
        <v>2462</v>
      </c>
      <c r="B2175" s="57" t="s">
        <v>2539</v>
      </c>
      <c r="C2175" s="57" t="s">
        <v>2428</v>
      </c>
      <c r="D2175" s="68">
        <v>2568.3671094884417</v>
      </c>
      <c r="E2175" s="57" t="s">
        <v>2429</v>
      </c>
      <c r="F2175" s="62" t="str">
        <f>INDEX('Crosswalk Particulates'!$B:$B,MATCH('2017 EPA Data'!A2175,'Crosswalk Particulates'!$A:$A,0))</f>
        <v>industry-fuel-natural gas</v>
      </c>
      <c r="G2175" s="66">
        <f>INDEX('Crosswalk Particulates'!$E:$E,MATCH('2017 EPA Data'!$B2175,'Crosswalk Particulates'!$D:$D,0))</f>
        <v>0</v>
      </c>
      <c r="H2175" s="78">
        <f t="shared" si="33"/>
        <v>0</v>
      </c>
    </row>
    <row r="2176" spans="1:8" hidden="1" x14ac:dyDescent="0.35">
      <c r="A2176" s="57" t="s">
        <v>2458</v>
      </c>
      <c r="B2176" s="57" t="s">
        <v>2675</v>
      </c>
      <c r="C2176" s="57" t="s">
        <v>2428</v>
      </c>
      <c r="D2176" s="68">
        <v>2566.54</v>
      </c>
      <c r="E2176" s="57" t="s">
        <v>2429</v>
      </c>
      <c r="F2176" s="62" t="str">
        <f>INDEX('Crosswalk Particulates'!$B:$B,MATCH('2017 EPA Data'!A2176,'Crosswalk Particulates'!$A:$A,0))</f>
        <v>process-other-industry</v>
      </c>
      <c r="G2176" s="66">
        <f>INDEX('Crosswalk Particulates'!$E:$E,MATCH('2017 EPA Data'!$B2176,'Crosswalk Particulates'!$D:$D,0))</f>
        <v>0</v>
      </c>
      <c r="H2176" s="78">
        <f t="shared" si="33"/>
        <v>0</v>
      </c>
    </row>
    <row r="2177" spans="1:8" hidden="1" x14ac:dyDescent="0.35">
      <c r="A2177" s="57" t="s">
        <v>2518</v>
      </c>
      <c r="B2177" s="57" t="s">
        <v>2556</v>
      </c>
      <c r="C2177" s="57" t="s">
        <v>2428</v>
      </c>
      <c r="D2177" s="68">
        <v>2562.3031999999998</v>
      </c>
      <c r="E2177" s="57" t="s">
        <v>2429</v>
      </c>
      <c r="F2177" s="62" t="str">
        <f>INDEX('Crosswalk Particulates'!$B:$B,MATCH('2017 EPA Data'!A2177,'Crosswalk Particulates'!$A:$A,0))</f>
        <v>process-cement-industry</v>
      </c>
      <c r="G2177" s="66">
        <f>INDEX('Crosswalk Particulates'!$E:$E,MATCH('2017 EPA Data'!$B2177,'Crosswalk Particulates'!$D:$D,0))</f>
        <v>0</v>
      </c>
      <c r="H2177" s="78">
        <f t="shared" si="33"/>
        <v>0</v>
      </c>
    </row>
    <row r="2178" spans="1:8" hidden="1" x14ac:dyDescent="0.35">
      <c r="A2178" s="57" t="s">
        <v>2530</v>
      </c>
      <c r="B2178" s="57" t="s">
        <v>2509</v>
      </c>
      <c r="C2178" s="57" t="s">
        <v>2428</v>
      </c>
      <c r="D2178" s="68">
        <v>2562.0652</v>
      </c>
      <c r="E2178" s="57" t="s">
        <v>2429</v>
      </c>
      <c r="F2178" s="62" t="str">
        <f>INDEX('Crosswalk Particulates'!$B:$B,MATCH('2017 EPA Data'!A2178,'Crosswalk Particulates'!$A:$A,0))</f>
        <v>process-iron and steel-industry</v>
      </c>
      <c r="G2178" s="66">
        <f>INDEX('Crosswalk Particulates'!$E:$E,MATCH('2017 EPA Data'!$B2178,'Crosswalk Particulates'!$D:$D,0))</f>
        <v>0</v>
      </c>
      <c r="H2178" s="78">
        <f t="shared" si="33"/>
        <v>0</v>
      </c>
    </row>
    <row r="2179" spans="1:8" hidden="1" x14ac:dyDescent="0.35">
      <c r="A2179" s="57" t="s">
        <v>2530</v>
      </c>
      <c r="B2179" s="57" t="s">
        <v>2664</v>
      </c>
      <c r="D2179" s="68">
        <v>2553.7828921614764</v>
      </c>
      <c r="E2179" s="57" t="s">
        <v>2433</v>
      </c>
      <c r="F2179" s="62" t="str">
        <f>INDEX('Crosswalk Particulates'!$B:$B,MATCH('2017 EPA Data'!A2179,'Crosswalk Particulates'!$A:$A,0))</f>
        <v>process-iron and steel-industry</v>
      </c>
      <c r="G2179" s="66">
        <f>INDEX('Crosswalk Particulates'!$E:$E,MATCH('2017 EPA Data'!$B2179,'Crosswalk Particulates'!$D:$D,0))</f>
        <v>0</v>
      </c>
      <c r="H2179" s="78">
        <f t="shared" si="33"/>
        <v>2316755624.2449732</v>
      </c>
    </row>
    <row r="2180" spans="1:8" hidden="1" x14ac:dyDescent="0.35">
      <c r="A2180" s="57" t="s">
        <v>2575</v>
      </c>
      <c r="B2180" s="57" t="s">
        <v>2597</v>
      </c>
      <c r="C2180" s="57" t="s">
        <v>2428</v>
      </c>
      <c r="D2180" s="68">
        <v>2550.7084724613737</v>
      </c>
      <c r="E2180" s="57" t="s">
        <v>2429</v>
      </c>
      <c r="F2180" s="62" t="str">
        <f>INDEX('Crosswalk Particulates'!$B:$B,MATCH('2017 EPA Data'!A2180,'Crosswalk Particulates'!$A:$A,0))</f>
        <v>Commercial Buildings Sector</v>
      </c>
      <c r="G2180" s="66">
        <f>INDEX('Crosswalk Particulates'!$E:$E,MATCH('2017 EPA Data'!$B2180,'Crosswalk Particulates'!$D:$D,0))</f>
        <v>0</v>
      </c>
      <c r="H2180" s="78">
        <f t="shared" ref="H2180:H2243" si="34">IF(E2180="TON",D2180/metricton_to_shortton,0)*10^6</f>
        <v>0</v>
      </c>
    </row>
    <row r="2181" spans="1:8" hidden="1" x14ac:dyDescent="0.35">
      <c r="A2181" s="57" t="s">
        <v>2493</v>
      </c>
      <c r="B2181" s="57" t="s">
        <v>2596</v>
      </c>
      <c r="C2181" s="57" t="s">
        <v>2428</v>
      </c>
      <c r="D2181" s="68">
        <v>2550.2752635272518</v>
      </c>
      <c r="E2181" s="57" t="s">
        <v>2429</v>
      </c>
      <c r="F2181" s="62" t="str">
        <f>INDEX('Crosswalk Particulates'!$B:$B,MATCH('2017 EPA Data'!A2181,'Crosswalk Particulates'!$A:$A,0))</f>
        <v>Commercial Buildings Sector</v>
      </c>
      <c r="G2181" s="66">
        <f>INDEX('Crosswalk Particulates'!$E:$E,MATCH('2017 EPA Data'!$B2181,'Crosswalk Particulates'!$D:$D,0))</f>
        <v>0</v>
      </c>
      <c r="H2181" s="78">
        <f t="shared" si="34"/>
        <v>0</v>
      </c>
    </row>
    <row r="2182" spans="1:8" hidden="1" x14ac:dyDescent="0.35">
      <c r="A2182" s="57" t="s">
        <v>2503</v>
      </c>
      <c r="B2182" s="57" t="s">
        <v>2572</v>
      </c>
      <c r="C2182" s="57" t="s">
        <v>2428</v>
      </c>
      <c r="D2182" s="68">
        <v>2542.2920409499998</v>
      </c>
      <c r="E2182" s="57" t="s">
        <v>2429</v>
      </c>
      <c r="F2182" s="62" t="str">
        <f>INDEX('Crosswalk Particulates'!$B:$B,MATCH('2017 EPA Data'!A2182,'Crosswalk Particulates'!$A:$A,0))</f>
        <v>process-ngps-industry</v>
      </c>
      <c r="G2182" s="66">
        <f>INDEX('Crosswalk Particulates'!$E:$E,MATCH('2017 EPA Data'!$B2182,'Crosswalk Particulates'!$D:$D,0))</f>
        <v>0</v>
      </c>
      <c r="H2182" s="78">
        <f t="shared" si="34"/>
        <v>0</v>
      </c>
    </row>
    <row r="2183" spans="1:8" hidden="1" x14ac:dyDescent="0.35">
      <c r="A2183" s="57" t="s">
        <v>2507</v>
      </c>
      <c r="B2183" s="57" t="s">
        <v>2577</v>
      </c>
      <c r="C2183" s="57" t="s">
        <v>2428</v>
      </c>
      <c r="D2183" s="68">
        <v>2539.86841</v>
      </c>
      <c r="E2183" s="57" t="s">
        <v>2429</v>
      </c>
      <c r="F2183" s="62" t="str">
        <f>INDEX('Crosswalk Particulates'!$B:$B,MATCH('2017 EPA Data'!A2183,'Crosswalk Particulates'!$A:$A,0))</f>
        <v>industry-fuel-coal</v>
      </c>
      <c r="G2183" s="66">
        <f>INDEX('Crosswalk Particulates'!$E:$E,MATCH('2017 EPA Data'!$B2183,'Crosswalk Particulates'!$D:$D,0))</f>
        <v>0</v>
      </c>
      <c r="H2183" s="78">
        <f t="shared" si="34"/>
        <v>0</v>
      </c>
    </row>
    <row r="2184" spans="1:8" hidden="1" x14ac:dyDescent="0.35">
      <c r="A2184" s="57" t="s">
        <v>2470</v>
      </c>
      <c r="B2184" s="57" t="s">
        <v>2589</v>
      </c>
      <c r="C2184" s="57" t="s">
        <v>2428</v>
      </c>
      <c r="D2184" s="68">
        <v>2537.3826469650548</v>
      </c>
      <c r="E2184" s="57" t="s">
        <v>2429</v>
      </c>
      <c r="F2184" s="62" t="str">
        <f>INDEX('Crosswalk Particulates'!$B:$B,MATCH('2017 EPA Data'!A2184,'Crosswalk Particulates'!$A:$A,0))</f>
        <v>process-waste-industry</v>
      </c>
      <c r="G2184" s="66">
        <f>INDEX('Crosswalk Particulates'!$E:$E,MATCH('2017 EPA Data'!$B2184,'Crosswalk Particulates'!$D:$D,0))</f>
        <v>0</v>
      </c>
      <c r="H2184" s="78">
        <f t="shared" si="34"/>
        <v>0</v>
      </c>
    </row>
    <row r="2185" spans="1:8" hidden="1" x14ac:dyDescent="0.35">
      <c r="A2185" s="57" t="s">
        <v>2518</v>
      </c>
      <c r="B2185" s="57" t="s">
        <v>2607</v>
      </c>
      <c r="C2185" s="57" t="s">
        <v>2428</v>
      </c>
      <c r="D2185" s="68">
        <v>2533.2987199999998</v>
      </c>
      <c r="E2185" s="57" t="s">
        <v>2429</v>
      </c>
      <c r="F2185" s="62" t="str">
        <f>INDEX('Crosswalk Particulates'!$B:$B,MATCH('2017 EPA Data'!A2185,'Crosswalk Particulates'!$A:$A,0))</f>
        <v>process-cement-industry</v>
      </c>
      <c r="G2185" s="66">
        <f>INDEX('Crosswalk Particulates'!$E:$E,MATCH('2017 EPA Data'!$B2185,'Crosswalk Particulates'!$D:$D,0))</f>
        <v>0</v>
      </c>
      <c r="H2185" s="78">
        <f t="shared" si="34"/>
        <v>0</v>
      </c>
    </row>
    <row r="2186" spans="1:8" hidden="1" x14ac:dyDescent="0.35">
      <c r="A2186" s="57" t="s">
        <v>2507</v>
      </c>
      <c r="B2186" s="57" t="s">
        <v>2579</v>
      </c>
      <c r="C2186" s="57" t="s">
        <v>2428</v>
      </c>
      <c r="D2186" s="68">
        <v>2530.6932000000002</v>
      </c>
      <c r="E2186" s="57" t="s">
        <v>2429</v>
      </c>
      <c r="F2186" s="62" t="str">
        <f>INDEX('Crosswalk Particulates'!$B:$B,MATCH('2017 EPA Data'!A2186,'Crosswalk Particulates'!$A:$A,0))</f>
        <v>industry-fuel-coal</v>
      </c>
      <c r="G2186" s="66">
        <f>INDEX('Crosswalk Particulates'!$E:$E,MATCH('2017 EPA Data'!$B2186,'Crosswalk Particulates'!$D:$D,0))</f>
        <v>0</v>
      </c>
      <c r="H2186" s="78">
        <f t="shared" si="34"/>
        <v>0</v>
      </c>
    </row>
    <row r="2187" spans="1:8" hidden="1" x14ac:dyDescent="0.35">
      <c r="A2187" s="57" t="s">
        <v>2460</v>
      </c>
      <c r="B2187" s="57" t="s">
        <v>2646</v>
      </c>
      <c r="C2187" s="57" t="s">
        <v>2428</v>
      </c>
      <c r="D2187" s="68">
        <v>2521.6821980395525</v>
      </c>
      <c r="E2187" s="57" t="s">
        <v>2429</v>
      </c>
      <c r="F2187" s="62" t="str">
        <f>INDEX('Crosswalk Particulates'!$B:$B,MATCH('2017 EPA Data'!A2187,'Crosswalk Particulates'!$A:$A,0))</f>
        <v>Residential Buildings Sector</v>
      </c>
      <c r="G2187" s="66">
        <f>INDEX('Crosswalk Particulates'!$E:$E,MATCH('2017 EPA Data'!$B2187,'Crosswalk Particulates'!$D:$D,0))</f>
        <v>0</v>
      </c>
      <c r="H2187" s="78">
        <f t="shared" si="34"/>
        <v>0</v>
      </c>
    </row>
    <row r="2188" spans="1:8" hidden="1" x14ac:dyDescent="0.35">
      <c r="A2188" s="57" t="s">
        <v>2474</v>
      </c>
      <c r="B2188" s="57" t="s">
        <v>2501</v>
      </c>
      <c r="C2188" s="57" t="s">
        <v>2468</v>
      </c>
      <c r="D2188" s="68">
        <v>2520.7909893092133</v>
      </c>
      <c r="E2188" s="57" t="s">
        <v>2433</v>
      </c>
      <c r="F2188" s="62" t="str">
        <f>INDEX('Crosswalk Particulates'!$B:$B,MATCH('2017 EPA Data'!A2188,'Crosswalk Particulates'!$A:$A,0))</f>
        <v>Other-EPA</v>
      </c>
      <c r="G2188" s="66" t="str">
        <f>INDEX('Crosswalk Particulates'!$E:$E,MATCH('2017 EPA Data'!$B2188,'Crosswalk Particulates'!$D:$D,0))</f>
        <v>PM10</v>
      </c>
      <c r="H2188" s="78">
        <f t="shared" si="34"/>
        <v>2286825837.8398213</v>
      </c>
    </row>
    <row r="2189" spans="1:8" hidden="1" x14ac:dyDescent="0.35">
      <c r="A2189" s="57" t="s">
        <v>2474</v>
      </c>
      <c r="B2189" s="57" t="s">
        <v>2521</v>
      </c>
      <c r="C2189" s="57" t="s">
        <v>2468</v>
      </c>
      <c r="D2189" s="68">
        <v>2520.6449893092135</v>
      </c>
      <c r="E2189" s="57" t="s">
        <v>2433</v>
      </c>
      <c r="F2189" s="62" t="str">
        <f>INDEX('Crosswalk Particulates'!$B:$B,MATCH('2017 EPA Data'!A2189,'Crosswalk Particulates'!$A:$A,0))</f>
        <v>Other-EPA</v>
      </c>
      <c r="G2189" s="66" t="str">
        <f>INDEX('Crosswalk Particulates'!$E:$E,MATCH('2017 EPA Data'!$B2189,'Crosswalk Particulates'!$D:$D,0))</f>
        <v>PM25</v>
      </c>
      <c r="H2189" s="78">
        <f t="shared" si="34"/>
        <v>2286693388.7102666</v>
      </c>
    </row>
    <row r="2190" spans="1:8" hidden="1" x14ac:dyDescent="0.35">
      <c r="A2190" s="57" t="s">
        <v>2458</v>
      </c>
      <c r="B2190" s="57" t="s">
        <v>2599</v>
      </c>
      <c r="C2190" s="57" t="s">
        <v>2428</v>
      </c>
      <c r="D2190" s="68">
        <v>2501.8236388599998</v>
      </c>
      <c r="E2190" s="57" t="s">
        <v>2429</v>
      </c>
      <c r="F2190" s="62" t="str">
        <f>INDEX('Crosswalk Particulates'!$B:$B,MATCH('2017 EPA Data'!A2190,'Crosswalk Particulates'!$A:$A,0))</f>
        <v>process-other-industry</v>
      </c>
      <c r="G2190" s="66">
        <f>INDEX('Crosswalk Particulates'!$E:$E,MATCH('2017 EPA Data'!$B2190,'Crosswalk Particulates'!$D:$D,0))</f>
        <v>0</v>
      </c>
      <c r="H2190" s="78">
        <f t="shared" si="34"/>
        <v>0</v>
      </c>
    </row>
    <row r="2191" spans="1:8" hidden="1" x14ac:dyDescent="0.35">
      <c r="A2191" s="57" t="s">
        <v>2464</v>
      </c>
      <c r="B2191" s="57" t="s">
        <v>2635</v>
      </c>
      <c r="C2191" s="57" t="s">
        <v>2428</v>
      </c>
      <c r="D2191" s="68">
        <v>2499.4720000000002</v>
      </c>
      <c r="E2191" s="57" t="s">
        <v>2429</v>
      </c>
      <c r="F2191" s="62" t="str">
        <f>INDEX('Crosswalk Particulates'!$B:$B,MATCH('2017 EPA Data'!A2191,'Crosswalk Particulates'!$A:$A,0))</f>
        <v>process-other-industry</v>
      </c>
      <c r="G2191" s="66">
        <f>INDEX('Crosswalk Particulates'!$E:$E,MATCH('2017 EPA Data'!$B2191,'Crosswalk Particulates'!$D:$D,0))</f>
        <v>0</v>
      </c>
      <c r="H2191" s="78">
        <f t="shared" si="34"/>
        <v>0</v>
      </c>
    </row>
    <row r="2192" spans="1:8" hidden="1" x14ac:dyDescent="0.35">
      <c r="A2192" s="57" t="s">
        <v>2580</v>
      </c>
      <c r="B2192" s="57" t="s">
        <v>2442</v>
      </c>
      <c r="C2192" s="57" t="s">
        <v>2428</v>
      </c>
      <c r="D2192" s="68">
        <v>2491.9558611752741</v>
      </c>
      <c r="E2192" s="57" t="s">
        <v>2429</v>
      </c>
      <c r="F2192" s="62" t="str">
        <f>INDEX('Crosswalk Particulates'!$B:$B,MATCH('2017 EPA Data'!A2192,'Crosswalk Particulates'!$A:$A,0))</f>
        <v>Commercial Buildings Sector</v>
      </c>
      <c r="G2192" s="66">
        <f>INDEX('Crosswalk Particulates'!$E:$E,MATCH('2017 EPA Data'!$B2192,'Crosswalk Particulates'!$D:$D,0))</f>
        <v>0</v>
      </c>
      <c r="H2192" s="78">
        <f t="shared" si="34"/>
        <v>0</v>
      </c>
    </row>
    <row r="2193" spans="1:8" hidden="1" x14ac:dyDescent="0.35">
      <c r="A2193" s="57" t="s">
        <v>2489</v>
      </c>
      <c r="B2193" s="57" t="s">
        <v>2663</v>
      </c>
      <c r="C2193" s="57" t="s">
        <v>2428</v>
      </c>
      <c r="D2193" s="68">
        <v>2490.328</v>
      </c>
      <c r="E2193" s="57" t="s">
        <v>2429</v>
      </c>
      <c r="F2193" s="62" t="str">
        <f>INDEX('Crosswalk Particulates'!$B:$B,MATCH('2017 EPA Data'!A2193,'Crosswalk Particulates'!$A:$A,0))</f>
        <v>process-chemicals-industry</v>
      </c>
      <c r="G2193" s="66">
        <f>INDEX('Crosswalk Particulates'!$E:$E,MATCH('2017 EPA Data'!$B2193,'Crosswalk Particulates'!$D:$D,0))</f>
        <v>0</v>
      </c>
      <c r="H2193" s="78">
        <f t="shared" si="34"/>
        <v>0</v>
      </c>
    </row>
    <row r="2194" spans="1:8" hidden="1" x14ac:dyDescent="0.35">
      <c r="A2194" s="57" t="s">
        <v>2575</v>
      </c>
      <c r="B2194" s="57" t="s">
        <v>2442</v>
      </c>
      <c r="C2194" s="57" t="s">
        <v>2428</v>
      </c>
      <c r="D2194" s="68">
        <v>2490.0364301840582</v>
      </c>
      <c r="E2194" s="57" t="s">
        <v>2429</v>
      </c>
      <c r="F2194" s="62" t="str">
        <f>INDEX('Crosswalk Particulates'!$B:$B,MATCH('2017 EPA Data'!A2194,'Crosswalk Particulates'!$A:$A,0))</f>
        <v>Commercial Buildings Sector</v>
      </c>
      <c r="G2194" s="66">
        <f>INDEX('Crosswalk Particulates'!$E:$E,MATCH('2017 EPA Data'!$B2194,'Crosswalk Particulates'!$D:$D,0))</f>
        <v>0</v>
      </c>
      <c r="H2194" s="78">
        <f t="shared" si="34"/>
        <v>0</v>
      </c>
    </row>
    <row r="2195" spans="1:8" hidden="1" x14ac:dyDescent="0.35">
      <c r="A2195" s="57" t="s">
        <v>2511</v>
      </c>
      <c r="B2195" s="57" t="s">
        <v>2637</v>
      </c>
      <c r="C2195" s="57" t="s">
        <v>2428</v>
      </c>
      <c r="D2195" s="68">
        <v>2485.3417154054182</v>
      </c>
      <c r="E2195" s="57" t="s">
        <v>2429</v>
      </c>
      <c r="F2195" s="62" t="str">
        <f>INDEX('Crosswalk Particulates'!$B:$B,MATCH('2017 EPA Data'!A2195,'Crosswalk Particulates'!$A:$A,0))</f>
        <v>industry-fuel-biomass</v>
      </c>
      <c r="G2195" s="66">
        <f>INDEX('Crosswalk Particulates'!$E:$E,MATCH('2017 EPA Data'!$B2195,'Crosswalk Particulates'!$D:$D,0))</f>
        <v>0</v>
      </c>
      <c r="H2195" s="78">
        <f t="shared" si="34"/>
        <v>0</v>
      </c>
    </row>
    <row r="2196" spans="1:8" hidden="1" x14ac:dyDescent="0.35">
      <c r="A2196" s="57" t="s">
        <v>2503</v>
      </c>
      <c r="B2196" s="57" t="s">
        <v>2595</v>
      </c>
      <c r="C2196" s="57" t="s">
        <v>2428</v>
      </c>
      <c r="D2196" s="68">
        <v>2482.6</v>
      </c>
      <c r="E2196" s="57" t="s">
        <v>2429</v>
      </c>
      <c r="F2196" s="62" t="str">
        <f>INDEX('Crosswalk Particulates'!$B:$B,MATCH('2017 EPA Data'!A2196,'Crosswalk Particulates'!$A:$A,0))</f>
        <v>process-ngps-industry</v>
      </c>
      <c r="G2196" s="66">
        <f>INDEX('Crosswalk Particulates'!$E:$E,MATCH('2017 EPA Data'!$B2196,'Crosswalk Particulates'!$D:$D,0))</f>
        <v>0</v>
      </c>
      <c r="H2196" s="78">
        <f t="shared" si="34"/>
        <v>0</v>
      </c>
    </row>
    <row r="2197" spans="1:8" hidden="1" x14ac:dyDescent="0.35">
      <c r="A2197" s="57" t="s">
        <v>2489</v>
      </c>
      <c r="B2197" s="57" t="s">
        <v>2659</v>
      </c>
      <c r="C2197" s="57" t="s">
        <v>2428</v>
      </c>
      <c r="D2197" s="68">
        <v>2467</v>
      </c>
      <c r="E2197" s="57" t="s">
        <v>2429</v>
      </c>
      <c r="F2197" s="62" t="str">
        <f>INDEX('Crosswalk Particulates'!$B:$B,MATCH('2017 EPA Data'!A2197,'Crosswalk Particulates'!$A:$A,0))</f>
        <v>process-chemicals-industry</v>
      </c>
      <c r="G2197" s="66">
        <f>INDEX('Crosswalk Particulates'!$E:$E,MATCH('2017 EPA Data'!$B2197,'Crosswalk Particulates'!$D:$D,0))</f>
        <v>0</v>
      </c>
      <c r="H2197" s="78">
        <f t="shared" si="34"/>
        <v>0</v>
      </c>
    </row>
    <row r="2198" spans="1:8" hidden="1" x14ac:dyDescent="0.35">
      <c r="A2198" s="57" t="s">
        <v>2530</v>
      </c>
      <c r="B2198" s="57" t="s">
        <v>2477</v>
      </c>
      <c r="C2198" s="57" t="s">
        <v>2428</v>
      </c>
      <c r="D2198" s="68">
        <v>2455.0736000000002</v>
      </c>
      <c r="E2198" s="57" t="s">
        <v>2429</v>
      </c>
      <c r="F2198" s="62" t="str">
        <f>INDEX('Crosswalk Particulates'!$B:$B,MATCH('2017 EPA Data'!A2198,'Crosswalk Particulates'!$A:$A,0))</f>
        <v>process-iron and steel-industry</v>
      </c>
      <c r="G2198" s="66">
        <f>INDEX('Crosswalk Particulates'!$E:$E,MATCH('2017 EPA Data'!$B2198,'Crosswalk Particulates'!$D:$D,0))</f>
        <v>0</v>
      </c>
      <c r="H2198" s="78">
        <f t="shared" si="34"/>
        <v>0</v>
      </c>
    </row>
    <row r="2199" spans="1:8" hidden="1" x14ac:dyDescent="0.35">
      <c r="A2199" s="57" t="s">
        <v>2483</v>
      </c>
      <c r="B2199" s="57" t="s">
        <v>2442</v>
      </c>
      <c r="C2199" s="57" t="s">
        <v>2428</v>
      </c>
      <c r="D2199" s="68">
        <v>2451.7992519999998</v>
      </c>
      <c r="E2199" s="57" t="s">
        <v>2429</v>
      </c>
      <c r="F2199" s="62" t="str">
        <f>INDEX('Crosswalk Particulates'!$B:$B,MATCH('2017 EPA Data'!A2199,'Crosswalk Particulates'!$A:$A,0))</f>
        <v>process-other-industry</v>
      </c>
      <c r="G2199" s="66">
        <f>INDEX('Crosswalk Particulates'!$E:$E,MATCH('2017 EPA Data'!$B2199,'Crosswalk Particulates'!$D:$D,0))</f>
        <v>0</v>
      </c>
      <c r="H2199" s="78">
        <f t="shared" si="34"/>
        <v>0</v>
      </c>
    </row>
    <row r="2200" spans="1:8" hidden="1" x14ac:dyDescent="0.35">
      <c r="A2200" s="57" t="s">
        <v>2464</v>
      </c>
      <c r="B2200" s="57" t="s">
        <v>2431</v>
      </c>
      <c r="C2200" s="57" t="s">
        <v>2432</v>
      </c>
      <c r="D2200" s="68">
        <v>2446.5187000000001</v>
      </c>
      <c r="E2200" s="57" t="s">
        <v>2433</v>
      </c>
      <c r="F2200" s="62" t="str">
        <f>INDEX('Crosswalk Particulates'!$B:$B,MATCH('2017 EPA Data'!A2200,'Crosswalk Particulates'!$A:$A,0))</f>
        <v>process-other-industry</v>
      </c>
      <c r="G2200" s="66">
        <f>INDEX('Crosswalk Particulates'!$E:$E,MATCH('2017 EPA Data'!$B2200,'Crosswalk Particulates'!$D:$D,0))</f>
        <v>0</v>
      </c>
      <c r="H2200" s="78">
        <f t="shared" si="34"/>
        <v>2219447070.2433982</v>
      </c>
    </row>
    <row r="2201" spans="1:8" hidden="1" x14ac:dyDescent="0.35">
      <c r="A2201" s="57" t="s">
        <v>2540</v>
      </c>
      <c r="B2201" s="57" t="s">
        <v>2541</v>
      </c>
      <c r="D2201" s="68">
        <v>2431.2490024641552</v>
      </c>
      <c r="E2201" s="57" t="s">
        <v>2433</v>
      </c>
      <c r="F2201" s="62" t="str">
        <f>INDEX('Crosswalk Particulates'!$B:$B,MATCH('2017 EPA Data'!A2201,'Crosswalk Particulates'!$A:$A,0))</f>
        <v>industry-fuel-oil</v>
      </c>
      <c r="G2201" s="66">
        <f>INDEX('Crosswalk Particulates'!$E:$E,MATCH('2017 EPA Data'!$B2201,'Crosswalk Particulates'!$D:$D,0))</f>
        <v>0</v>
      </c>
      <c r="H2201" s="78">
        <f t="shared" si="34"/>
        <v>2205594617.1804261</v>
      </c>
    </row>
    <row r="2202" spans="1:8" hidden="1" x14ac:dyDescent="0.35">
      <c r="A2202" s="57" t="s">
        <v>2441</v>
      </c>
      <c r="B2202" s="57" t="s">
        <v>2621</v>
      </c>
      <c r="C2202" s="57" t="s">
        <v>2428</v>
      </c>
      <c r="D2202" s="68">
        <v>2428.0069439402878</v>
      </c>
      <c r="E2202" s="57" t="s">
        <v>2429</v>
      </c>
      <c r="F2202" s="62" t="str">
        <f>INDEX('Crosswalk Particulates'!$B:$B,MATCH('2017 EPA Data'!A2202,'Crosswalk Particulates'!$A:$A,0))</f>
        <v>process-other-industry</v>
      </c>
      <c r="G2202" s="66">
        <f>INDEX('Crosswalk Particulates'!$E:$E,MATCH('2017 EPA Data'!$B2202,'Crosswalk Particulates'!$D:$D,0))</f>
        <v>0</v>
      </c>
      <c r="H2202" s="78">
        <f t="shared" si="34"/>
        <v>0</v>
      </c>
    </row>
    <row r="2203" spans="1:8" hidden="1" x14ac:dyDescent="0.35">
      <c r="A2203" s="57" t="s">
        <v>2495</v>
      </c>
      <c r="B2203" s="57" t="s">
        <v>2533</v>
      </c>
      <c r="C2203" s="57" t="s">
        <v>2534</v>
      </c>
      <c r="D2203" s="68">
        <v>2420.1143810672602</v>
      </c>
      <c r="E2203" s="57" t="s">
        <v>2429</v>
      </c>
      <c r="F2203" s="62" t="str">
        <f>INDEX('Crosswalk Particulates'!$B:$B,MATCH('2017 EPA Data'!A2203,'Crosswalk Particulates'!$A:$A,0))</f>
        <v>Electricity Sector</v>
      </c>
      <c r="G2203" s="66">
        <f>INDEX('Crosswalk Particulates'!$E:$E,MATCH('2017 EPA Data'!$B2203,'Crosswalk Particulates'!$D:$D,0))</f>
        <v>0</v>
      </c>
      <c r="H2203" s="78">
        <f t="shared" si="34"/>
        <v>0</v>
      </c>
    </row>
    <row r="2204" spans="1:8" hidden="1" x14ac:dyDescent="0.35">
      <c r="A2204" s="57" t="s">
        <v>2513</v>
      </c>
      <c r="B2204" s="57" t="s">
        <v>2597</v>
      </c>
      <c r="C2204" s="57" t="s">
        <v>2428</v>
      </c>
      <c r="D2204" s="68">
        <v>2415.1111753857399</v>
      </c>
      <c r="E2204" s="57" t="s">
        <v>2429</v>
      </c>
      <c r="F2204" s="62" t="str">
        <f>INDEX('Crosswalk Particulates'!$B:$B,MATCH('2017 EPA Data'!A2204,'Crosswalk Particulates'!$A:$A,0))</f>
        <v>process-other-industry</v>
      </c>
      <c r="G2204" s="66">
        <f>INDEX('Crosswalk Particulates'!$E:$E,MATCH('2017 EPA Data'!$B2204,'Crosswalk Particulates'!$D:$D,0))</f>
        <v>0</v>
      </c>
      <c r="H2204" s="78">
        <f t="shared" si="34"/>
        <v>0</v>
      </c>
    </row>
    <row r="2205" spans="1:8" hidden="1" x14ac:dyDescent="0.35">
      <c r="A2205" s="57" t="s">
        <v>2492</v>
      </c>
      <c r="B2205" s="57" t="s">
        <v>2586</v>
      </c>
      <c r="C2205" s="57" t="s">
        <v>2428</v>
      </c>
      <c r="D2205" s="68">
        <v>2408.6165051915018</v>
      </c>
      <c r="E2205" s="57" t="s">
        <v>2429</v>
      </c>
      <c r="F2205" s="62" t="str">
        <f>INDEX('Crosswalk Particulates'!$B:$B,MATCH('2017 EPA Data'!A2205,'Crosswalk Particulates'!$A:$A,0))</f>
        <v>Electricity Sector</v>
      </c>
      <c r="G2205" s="66">
        <f>INDEX('Crosswalk Particulates'!$E:$E,MATCH('2017 EPA Data'!$B2205,'Crosswalk Particulates'!$D:$D,0))</f>
        <v>0</v>
      </c>
      <c r="H2205" s="78">
        <f t="shared" si="34"/>
        <v>0</v>
      </c>
    </row>
    <row r="2206" spans="1:8" hidden="1" x14ac:dyDescent="0.35">
      <c r="A2206" s="57" t="s">
        <v>2458</v>
      </c>
      <c r="B2206" s="57" t="s">
        <v>2520</v>
      </c>
      <c r="C2206" s="57" t="s">
        <v>2468</v>
      </c>
      <c r="D2206" s="68">
        <v>2407.2471571281499</v>
      </c>
      <c r="E2206" s="57" t="s">
        <v>2433</v>
      </c>
      <c r="F2206" s="62" t="str">
        <f>INDEX('Crosswalk Particulates'!$B:$B,MATCH('2017 EPA Data'!A2206,'Crosswalk Particulates'!$A:$A,0))</f>
        <v>process-other-industry</v>
      </c>
      <c r="G2206" s="66" t="str">
        <f>INDEX('Crosswalk Particulates'!$E:$E,MATCH('2017 EPA Data'!$B2206,'Crosswalk Particulates'!$D:$D,0))</f>
        <v>NOX</v>
      </c>
      <c r="H2206" s="78">
        <f t="shared" si="34"/>
        <v>2183820483.4648604</v>
      </c>
    </row>
    <row r="2207" spans="1:8" hidden="1" x14ac:dyDescent="0.35">
      <c r="A2207" s="57" t="s">
        <v>2518</v>
      </c>
      <c r="B2207" s="57" t="s">
        <v>2578</v>
      </c>
      <c r="C2207" s="57" t="s">
        <v>2428</v>
      </c>
      <c r="D2207" s="68">
        <v>2403.3539999999998</v>
      </c>
      <c r="E2207" s="57" t="s">
        <v>2429</v>
      </c>
      <c r="F2207" s="62" t="str">
        <f>INDEX('Crosswalk Particulates'!$B:$B,MATCH('2017 EPA Data'!A2207,'Crosswalk Particulates'!$A:$A,0))</f>
        <v>process-cement-industry</v>
      </c>
      <c r="G2207" s="66">
        <f>INDEX('Crosswalk Particulates'!$E:$E,MATCH('2017 EPA Data'!$B2207,'Crosswalk Particulates'!$D:$D,0))</f>
        <v>0</v>
      </c>
      <c r="H2207" s="78">
        <f t="shared" si="34"/>
        <v>0</v>
      </c>
    </row>
    <row r="2208" spans="1:8" hidden="1" x14ac:dyDescent="0.35">
      <c r="A2208" s="57" t="s">
        <v>2518</v>
      </c>
      <c r="B2208" s="57" t="s">
        <v>2552</v>
      </c>
      <c r="C2208" s="57" t="s">
        <v>2428</v>
      </c>
      <c r="D2208" s="68">
        <v>2403.3539999999998</v>
      </c>
      <c r="E2208" s="57" t="s">
        <v>2429</v>
      </c>
      <c r="F2208" s="62" t="str">
        <f>INDEX('Crosswalk Particulates'!$B:$B,MATCH('2017 EPA Data'!A2208,'Crosswalk Particulates'!$A:$A,0))</f>
        <v>process-cement-industry</v>
      </c>
      <c r="G2208" s="66">
        <f>INDEX('Crosswalk Particulates'!$E:$E,MATCH('2017 EPA Data'!$B2208,'Crosswalk Particulates'!$D:$D,0))</f>
        <v>0</v>
      </c>
      <c r="H2208" s="78">
        <f t="shared" si="34"/>
        <v>0</v>
      </c>
    </row>
    <row r="2209" spans="1:8" hidden="1" x14ac:dyDescent="0.35">
      <c r="A2209" s="57" t="s">
        <v>2430</v>
      </c>
      <c r="B2209" s="57" t="s">
        <v>2539</v>
      </c>
      <c r="C2209" s="57" t="s">
        <v>2428</v>
      </c>
      <c r="D2209" s="68">
        <v>2396.3961068871927</v>
      </c>
      <c r="E2209" s="57" t="s">
        <v>2429</v>
      </c>
      <c r="F2209" s="62" t="str">
        <f>INDEX('Crosswalk Particulates'!$B:$B,MATCH('2017 EPA Data'!A2209,'Crosswalk Particulates'!$A:$A,0))</f>
        <v>process-other-industry</v>
      </c>
      <c r="G2209" s="66">
        <f>INDEX('Crosswalk Particulates'!$E:$E,MATCH('2017 EPA Data'!$B2209,'Crosswalk Particulates'!$D:$D,0))</f>
        <v>0</v>
      </c>
      <c r="H2209" s="78">
        <f t="shared" si="34"/>
        <v>0</v>
      </c>
    </row>
    <row r="2210" spans="1:8" hidden="1" x14ac:dyDescent="0.35">
      <c r="A2210" s="57" t="s">
        <v>2474</v>
      </c>
      <c r="B2210" s="57" t="s">
        <v>2455</v>
      </c>
      <c r="C2210" s="57" t="s">
        <v>2428</v>
      </c>
      <c r="D2210" s="68">
        <v>2392.5439259922691</v>
      </c>
      <c r="E2210" s="57" t="s">
        <v>2429</v>
      </c>
      <c r="F2210" s="62" t="str">
        <f>INDEX('Crosswalk Particulates'!$B:$B,MATCH('2017 EPA Data'!A2210,'Crosswalk Particulates'!$A:$A,0))</f>
        <v>Other-EPA</v>
      </c>
      <c r="G2210" s="66">
        <f>INDEX('Crosswalk Particulates'!$E:$E,MATCH('2017 EPA Data'!$B2210,'Crosswalk Particulates'!$D:$D,0))</f>
        <v>0</v>
      </c>
      <c r="H2210" s="78">
        <f t="shared" si="34"/>
        <v>0</v>
      </c>
    </row>
    <row r="2211" spans="1:8" hidden="1" x14ac:dyDescent="0.35">
      <c r="A2211" s="57" t="s">
        <v>2476</v>
      </c>
      <c r="B2211" s="57" t="s">
        <v>2667</v>
      </c>
      <c r="C2211" s="57" t="s">
        <v>2428</v>
      </c>
      <c r="D2211" s="68">
        <v>2390.3044423468</v>
      </c>
      <c r="E2211" s="57" t="s">
        <v>2429</v>
      </c>
      <c r="F2211" s="62" t="str">
        <f>INDEX('Crosswalk Particulates'!$B:$B,MATCH('2017 EPA Data'!A2211,'Crosswalk Particulates'!$A:$A,0))</f>
        <v>Electricity Sector</v>
      </c>
      <c r="G2211" s="66">
        <f>INDEX('Crosswalk Particulates'!$E:$E,MATCH('2017 EPA Data'!$B2211,'Crosswalk Particulates'!$D:$D,0))</f>
        <v>0</v>
      </c>
      <c r="H2211" s="78">
        <f t="shared" si="34"/>
        <v>0</v>
      </c>
    </row>
    <row r="2212" spans="1:8" hidden="1" x14ac:dyDescent="0.35">
      <c r="A2212" s="57" t="s">
        <v>2495</v>
      </c>
      <c r="B2212" s="57" t="s">
        <v>2553</v>
      </c>
      <c r="C2212" s="57" t="s">
        <v>2428</v>
      </c>
      <c r="D2212" s="68">
        <v>2386.2307518431699</v>
      </c>
      <c r="E2212" s="57" t="s">
        <v>2429</v>
      </c>
      <c r="F2212" s="62" t="str">
        <f>INDEX('Crosswalk Particulates'!$B:$B,MATCH('2017 EPA Data'!A2212,'Crosswalk Particulates'!$A:$A,0))</f>
        <v>Electricity Sector</v>
      </c>
      <c r="G2212" s="66">
        <f>INDEX('Crosswalk Particulates'!$E:$E,MATCH('2017 EPA Data'!$B2212,'Crosswalk Particulates'!$D:$D,0))</f>
        <v>0</v>
      </c>
      <c r="H2212" s="78">
        <f t="shared" si="34"/>
        <v>0</v>
      </c>
    </row>
    <row r="2213" spans="1:8" hidden="1" x14ac:dyDescent="0.35">
      <c r="A2213" s="57" t="s">
        <v>2470</v>
      </c>
      <c r="B2213" s="57" t="s">
        <v>2599</v>
      </c>
      <c r="C2213" s="57" t="s">
        <v>2428</v>
      </c>
      <c r="D2213" s="68">
        <v>2385.7848438023289</v>
      </c>
      <c r="E2213" s="57" t="s">
        <v>2429</v>
      </c>
      <c r="F2213" s="62" t="str">
        <f>INDEX('Crosswalk Particulates'!$B:$B,MATCH('2017 EPA Data'!A2213,'Crosswalk Particulates'!$A:$A,0))</f>
        <v>process-waste-industry</v>
      </c>
      <c r="G2213" s="66">
        <f>INDEX('Crosswalk Particulates'!$E:$E,MATCH('2017 EPA Data'!$B2213,'Crosswalk Particulates'!$D:$D,0))</f>
        <v>0</v>
      </c>
      <c r="H2213" s="78">
        <f t="shared" si="34"/>
        <v>0</v>
      </c>
    </row>
    <row r="2214" spans="1:8" hidden="1" x14ac:dyDescent="0.35">
      <c r="A2214" s="57" t="s">
        <v>2529</v>
      </c>
      <c r="B2214" s="57" t="s">
        <v>2484</v>
      </c>
      <c r="C2214" s="57" t="s">
        <v>2428</v>
      </c>
      <c r="D2214" s="68">
        <v>2369.1999999999998</v>
      </c>
      <c r="E2214" s="57" t="s">
        <v>2429</v>
      </c>
      <c r="F2214" s="62" t="str">
        <f>INDEX('Crosswalk Particulates'!$B:$B,MATCH('2017 EPA Data'!A2214,'Crosswalk Particulates'!$A:$A,0))</f>
        <v>Other-EPA</v>
      </c>
      <c r="G2214" s="66">
        <f>INDEX('Crosswalk Particulates'!$E:$E,MATCH('2017 EPA Data'!$B2214,'Crosswalk Particulates'!$D:$D,0))</f>
        <v>0</v>
      </c>
      <c r="H2214" s="78">
        <f t="shared" si="34"/>
        <v>0</v>
      </c>
    </row>
    <row r="2215" spans="1:8" hidden="1" x14ac:dyDescent="0.35">
      <c r="A2215" s="57" t="s">
        <v>2497</v>
      </c>
      <c r="B2215" s="57" t="s">
        <v>2473</v>
      </c>
      <c r="C2215" s="57" t="s">
        <v>2428</v>
      </c>
      <c r="D2215" s="68">
        <v>2350.4712431600001</v>
      </c>
      <c r="E2215" s="57" t="s">
        <v>2429</v>
      </c>
      <c r="F2215" s="62" t="str">
        <f>INDEX('Crosswalk Particulates'!$B:$B,MATCH('2017 EPA Data'!A2215,'Crosswalk Particulates'!$A:$A,0))</f>
        <v>process-other-industry</v>
      </c>
      <c r="G2215" s="66">
        <f>INDEX('Crosswalk Particulates'!$E:$E,MATCH('2017 EPA Data'!$B2215,'Crosswalk Particulates'!$D:$D,0))</f>
        <v>0</v>
      </c>
      <c r="H2215" s="78">
        <f t="shared" si="34"/>
        <v>0</v>
      </c>
    </row>
    <row r="2216" spans="1:8" hidden="1" x14ac:dyDescent="0.35">
      <c r="A2216" s="57" t="s">
        <v>2530</v>
      </c>
      <c r="B2216" s="57" t="s">
        <v>2545</v>
      </c>
      <c r="D2216" s="68">
        <v>2341.8006627539398</v>
      </c>
      <c r="E2216" s="57" t="s">
        <v>2433</v>
      </c>
      <c r="F2216" s="62" t="str">
        <f>INDEX('Crosswalk Particulates'!$B:$B,MATCH('2017 EPA Data'!A2216,'Crosswalk Particulates'!$A:$A,0))</f>
        <v>process-iron and steel-industry</v>
      </c>
      <c r="G2216" s="66" t="str">
        <f>INDEX('Crosswalk Particulates'!$E:$E,MATCH('2017 EPA Data'!$B2216,'Crosswalk Particulates'!$D:$D,0))</f>
        <v>OC</v>
      </c>
      <c r="H2216" s="78">
        <f t="shared" si="34"/>
        <v>2124448351.8737378</v>
      </c>
    </row>
    <row r="2217" spans="1:8" hidden="1" x14ac:dyDescent="0.35">
      <c r="A2217" s="57" t="s">
        <v>2466</v>
      </c>
      <c r="B2217" s="57" t="s">
        <v>2491</v>
      </c>
      <c r="C2217" s="57" t="s">
        <v>2428</v>
      </c>
      <c r="D2217" s="68">
        <v>2332.6239999999998</v>
      </c>
      <c r="E2217" s="57" t="s">
        <v>2429</v>
      </c>
      <c r="F2217" s="62" t="str">
        <f>INDEX('Crosswalk Particulates'!$B:$B,MATCH('2017 EPA Data'!A2217,'Crosswalk Particulates'!$A:$A,0))</f>
        <v>process-other-industry</v>
      </c>
      <c r="G2217" s="66">
        <f>INDEX('Crosswalk Particulates'!$E:$E,MATCH('2017 EPA Data'!$B2217,'Crosswalk Particulates'!$D:$D,0))</f>
        <v>0</v>
      </c>
      <c r="H2217" s="78">
        <f t="shared" si="34"/>
        <v>0</v>
      </c>
    </row>
    <row r="2218" spans="1:8" hidden="1" x14ac:dyDescent="0.35">
      <c r="A2218" s="57" t="s">
        <v>2457</v>
      </c>
      <c r="B2218" s="57" t="s">
        <v>2572</v>
      </c>
      <c r="C2218" s="57" t="s">
        <v>2428</v>
      </c>
      <c r="D2218" s="68">
        <v>2328.4038187123424</v>
      </c>
      <c r="E2218" s="57" t="s">
        <v>2429</v>
      </c>
      <c r="F2218" s="62" t="str">
        <f>INDEX('Crosswalk Particulates'!$B:$B,MATCH('2017 EPA Data'!A2218,'Crosswalk Particulates'!$A:$A,0))</f>
        <v>process-other-industry</v>
      </c>
      <c r="G2218" s="66">
        <f>INDEX('Crosswalk Particulates'!$E:$E,MATCH('2017 EPA Data'!$B2218,'Crosswalk Particulates'!$D:$D,0))</f>
        <v>0</v>
      </c>
      <c r="H2218" s="78">
        <f t="shared" si="34"/>
        <v>0</v>
      </c>
    </row>
    <row r="2219" spans="1:8" hidden="1" x14ac:dyDescent="0.35">
      <c r="A2219" s="57" t="s">
        <v>2489</v>
      </c>
      <c r="B2219" s="57" t="s">
        <v>2568</v>
      </c>
      <c r="D2219" s="68">
        <v>2327</v>
      </c>
      <c r="E2219" s="57" t="s">
        <v>2429</v>
      </c>
      <c r="F2219" s="62" t="str">
        <f>INDEX('Crosswalk Particulates'!$B:$B,MATCH('2017 EPA Data'!A2219,'Crosswalk Particulates'!$A:$A,0))</f>
        <v>process-chemicals-industry</v>
      </c>
      <c r="G2219" s="66">
        <f>INDEX('Crosswalk Particulates'!$E:$E,MATCH('2017 EPA Data'!$B2219,'Crosswalk Particulates'!$D:$D,0))</f>
        <v>0</v>
      </c>
      <c r="H2219" s="78">
        <f t="shared" si="34"/>
        <v>0</v>
      </c>
    </row>
    <row r="2220" spans="1:8" hidden="1" x14ac:dyDescent="0.35">
      <c r="A2220" s="57" t="s">
        <v>2518</v>
      </c>
      <c r="B2220" s="57" t="s">
        <v>2596</v>
      </c>
      <c r="C2220" s="57" t="s">
        <v>2428</v>
      </c>
      <c r="D2220" s="68">
        <v>2324.6325432210001</v>
      </c>
      <c r="E2220" s="57" t="s">
        <v>2429</v>
      </c>
      <c r="F2220" s="62" t="str">
        <f>INDEX('Crosswalk Particulates'!$B:$B,MATCH('2017 EPA Data'!A2220,'Crosswalk Particulates'!$A:$A,0))</f>
        <v>process-cement-industry</v>
      </c>
      <c r="G2220" s="66">
        <f>INDEX('Crosswalk Particulates'!$E:$E,MATCH('2017 EPA Data'!$B2220,'Crosswalk Particulates'!$D:$D,0))</f>
        <v>0</v>
      </c>
      <c r="H2220" s="78">
        <f t="shared" si="34"/>
        <v>0</v>
      </c>
    </row>
    <row r="2221" spans="1:8" hidden="1" x14ac:dyDescent="0.35">
      <c r="A2221" s="57" t="s">
        <v>2465</v>
      </c>
      <c r="B2221" s="57" t="s">
        <v>2532</v>
      </c>
      <c r="C2221" s="57" t="s">
        <v>2428</v>
      </c>
      <c r="D2221" s="68">
        <v>2318.2878958222477</v>
      </c>
      <c r="E2221" s="57" t="s">
        <v>2429</v>
      </c>
      <c r="F2221" s="62" t="str">
        <f>INDEX('Crosswalk Particulates'!$B:$B,MATCH('2017 EPA Data'!A2221,'Crosswalk Particulates'!$A:$A,0))</f>
        <v>Transportation Sector</v>
      </c>
      <c r="G2221" s="66">
        <f>INDEX('Crosswalk Particulates'!$E:$E,MATCH('2017 EPA Data'!$B2221,'Crosswalk Particulates'!$D:$D,0))</f>
        <v>0</v>
      </c>
      <c r="H2221" s="78">
        <f t="shared" si="34"/>
        <v>0</v>
      </c>
    </row>
    <row r="2222" spans="1:8" hidden="1" x14ac:dyDescent="0.35">
      <c r="A2222" s="57" t="s">
        <v>2470</v>
      </c>
      <c r="B2222" s="57" t="s">
        <v>2614</v>
      </c>
      <c r="C2222" s="57" t="s">
        <v>2428</v>
      </c>
      <c r="D2222" s="68">
        <v>2310.472088</v>
      </c>
      <c r="E2222" s="57" t="s">
        <v>2429</v>
      </c>
      <c r="F2222" s="62" t="str">
        <f>INDEX('Crosswalk Particulates'!$B:$B,MATCH('2017 EPA Data'!A2222,'Crosswalk Particulates'!$A:$A,0))</f>
        <v>process-waste-industry</v>
      </c>
      <c r="G2222" s="66">
        <f>INDEX('Crosswalk Particulates'!$E:$E,MATCH('2017 EPA Data'!$B2222,'Crosswalk Particulates'!$D:$D,0))</f>
        <v>0</v>
      </c>
      <c r="H2222" s="78">
        <f t="shared" si="34"/>
        <v>0</v>
      </c>
    </row>
    <row r="2223" spans="1:8" hidden="1" x14ac:dyDescent="0.35">
      <c r="A2223" s="57" t="s">
        <v>2575</v>
      </c>
      <c r="B2223" s="57" t="s">
        <v>2570</v>
      </c>
      <c r="C2223" s="57" t="s">
        <v>2428</v>
      </c>
      <c r="D2223" s="68">
        <v>2308.5450842295227</v>
      </c>
      <c r="E2223" s="57" t="s">
        <v>2429</v>
      </c>
      <c r="F2223" s="62" t="str">
        <f>INDEX('Crosswalk Particulates'!$B:$B,MATCH('2017 EPA Data'!A2223,'Crosswalk Particulates'!$A:$A,0))</f>
        <v>Commercial Buildings Sector</v>
      </c>
      <c r="G2223" s="66">
        <f>INDEX('Crosswalk Particulates'!$E:$E,MATCH('2017 EPA Data'!$B2223,'Crosswalk Particulates'!$D:$D,0))</f>
        <v>0</v>
      </c>
      <c r="H2223" s="78">
        <f t="shared" si="34"/>
        <v>0</v>
      </c>
    </row>
    <row r="2224" spans="1:8" hidden="1" x14ac:dyDescent="0.35">
      <c r="A2224" s="57" t="s">
        <v>2456</v>
      </c>
      <c r="B2224" s="57" t="s">
        <v>2536</v>
      </c>
      <c r="C2224" s="57" t="s">
        <v>2428</v>
      </c>
      <c r="D2224" s="68">
        <v>2308.1579685786273</v>
      </c>
      <c r="E2224" s="57" t="s">
        <v>2429</v>
      </c>
      <c r="F2224" s="62" t="str">
        <f>INDEX('Crosswalk Particulates'!$B:$B,MATCH('2017 EPA Data'!A2224,'Crosswalk Particulates'!$A:$A,0))</f>
        <v>Transportation Sector</v>
      </c>
      <c r="G2224" s="66">
        <f>INDEX('Crosswalk Particulates'!$E:$E,MATCH('2017 EPA Data'!$B2224,'Crosswalk Particulates'!$D:$D,0))</f>
        <v>0</v>
      </c>
      <c r="H2224" s="78">
        <f t="shared" si="34"/>
        <v>0</v>
      </c>
    </row>
    <row r="2225" spans="1:8" hidden="1" x14ac:dyDescent="0.35">
      <c r="A2225" s="57" t="s">
        <v>2543</v>
      </c>
      <c r="B2225" s="57" t="s">
        <v>2484</v>
      </c>
      <c r="C2225" s="57" t="s">
        <v>2428</v>
      </c>
      <c r="D2225" s="68">
        <v>2307.5961102639999</v>
      </c>
      <c r="E2225" s="57" t="s">
        <v>2429</v>
      </c>
      <c r="F2225" s="62" t="str">
        <f>INDEX('Crosswalk Particulates'!$B:$B,MATCH('2017 EPA Data'!A2225,'Crosswalk Particulates'!$A:$A,0))</f>
        <v>industry-fuel-other</v>
      </c>
      <c r="G2225" s="66">
        <f>INDEX('Crosswalk Particulates'!$E:$E,MATCH('2017 EPA Data'!$B2225,'Crosswalk Particulates'!$D:$D,0))</f>
        <v>0</v>
      </c>
      <c r="H2225" s="78">
        <f t="shared" si="34"/>
        <v>0</v>
      </c>
    </row>
    <row r="2226" spans="1:8" hidden="1" x14ac:dyDescent="0.35">
      <c r="A2226" s="57" t="s">
        <v>2441</v>
      </c>
      <c r="B2226" s="57" t="s">
        <v>2504</v>
      </c>
      <c r="C2226" s="57" t="s">
        <v>2428</v>
      </c>
      <c r="D2226" s="68">
        <v>2303.6780384295362</v>
      </c>
      <c r="E2226" s="57" t="s">
        <v>2429</v>
      </c>
      <c r="F2226" s="62" t="str">
        <f>INDEX('Crosswalk Particulates'!$B:$B,MATCH('2017 EPA Data'!A2226,'Crosswalk Particulates'!$A:$A,0))</f>
        <v>process-other-industry</v>
      </c>
      <c r="G2226" s="66">
        <f>INDEX('Crosswalk Particulates'!$E:$E,MATCH('2017 EPA Data'!$B2226,'Crosswalk Particulates'!$D:$D,0))</f>
        <v>0</v>
      </c>
      <c r="H2226" s="78">
        <f t="shared" si="34"/>
        <v>0</v>
      </c>
    </row>
    <row r="2227" spans="1:8" hidden="1" x14ac:dyDescent="0.35">
      <c r="A2227" s="57" t="s">
        <v>2466</v>
      </c>
      <c r="B2227" s="57" t="s">
        <v>2571</v>
      </c>
      <c r="C2227" s="57" t="s">
        <v>2428</v>
      </c>
      <c r="D2227" s="68">
        <v>2293.4679999999998</v>
      </c>
      <c r="E2227" s="57" t="s">
        <v>2429</v>
      </c>
      <c r="F2227" s="62" t="str">
        <f>INDEX('Crosswalk Particulates'!$B:$B,MATCH('2017 EPA Data'!A2227,'Crosswalk Particulates'!$A:$A,0))</f>
        <v>process-other-industry</v>
      </c>
      <c r="G2227" s="66">
        <f>INDEX('Crosswalk Particulates'!$E:$E,MATCH('2017 EPA Data'!$B2227,'Crosswalk Particulates'!$D:$D,0))</f>
        <v>0</v>
      </c>
      <c r="H2227" s="78">
        <f t="shared" si="34"/>
        <v>0</v>
      </c>
    </row>
    <row r="2228" spans="1:8" hidden="1" x14ac:dyDescent="0.35">
      <c r="A2228" s="57" t="s">
        <v>2507</v>
      </c>
      <c r="B2228" s="57" t="s">
        <v>2639</v>
      </c>
      <c r="C2228" s="57" t="s">
        <v>2428</v>
      </c>
      <c r="D2228" s="68">
        <v>2292.0913699626717</v>
      </c>
      <c r="E2228" s="57" t="s">
        <v>2429</v>
      </c>
      <c r="F2228" s="62" t="str">
        <f>INDEX('Crosswalk Particulates'!$B:$B,MATCH('2017 EPA Data'!A2228,'Crosswalk Particulates'!$A:$A,0))</f>
        <v>industry-fuel-coal</v>
      </c>
      <c r="G2228" s="66">
        <f>INDEX('Crosswalk Particulates'!$E:$E,MATCH('2017 EPA Data'!$B2228,'Crosswalk Particulates'!$D:$D,0))</f>
        <v>0</v>
      </c>
      <c r="H2228" s="78">
        <f t="shared" si="34"/>
        <v>0</v>
      </c>
    </row>
    <row r="2229" spans="1:8" hidden="1" x14ac:dyDescent="0.35">
      <c r="A2229" s="57" t="s">
        <v>2492</v>
      </c>
      <c r="B2229" s="57" t="s">
        <v>2664</v>
      </c>
      <c r="D2229" s="68">
        <v>2286.1444441440058</v>
      </c>
      <c r="E2229" s="57" t="s">
        <v>2433</v>
      </c>
      <c r="F2229" s="62" t="str">
        <f>INDEX('Crosswalk Particulates'!$B:$B,MATCH('2017 EPA Data'!A2229,'Crosswalk Particulates'!$A:$A,0))</f>
        <v>Electricity Sector</v>
      </c>
      <c r="G2229" s="66">
        <f>INDEX('Crosswalk Particulates'!$E:$E,MATCH('2017 EPA Data'!$B2229,'Crosswalk Particulates'!$D:$D,0))</f>
        <v>0</v>
      </c>
      <c r="H2229" s="78">
        <f t="shared" si="34"/>
        <v>2073957819.6188059</v>
      </c>
    </row>
    <row r="2230" spans="1:8" hidden="1" x14ac:dyDescent="0.35">
      <c r="A2230" s="57" t="s">
        <v>2511</v>
      </c>
      <c r="B2230" s="57" t="s">
        <v>2516</v>
      </c>
      <c r="C2230" s="57" t="s">
        <v>2468</v>
      </c>
      <c r="D2230" s="68">
        <v>2285.5854912640302</v>
      </c>
      <c r="E2230" s="57" t="s">
        <v>2433</v>
      </c>
      <c r="F2230" s="62" t="str">
        <f>INDEX('Crosswalk Particulates'!$B:$B,MATCH('2017 EPA Data'!A2230,'Crosswalk Particulates'!$A:$A,0))</f>
        <v>industry-fuel-biomass</v>
      </c>
      <c r="G2230" s="66">
        <f>INDEX('Crosswalk Particulates'!$E:$E,MATCH('2017 EPA Data'!$B2230,'Crosswalk Particulates'!$D:$D,0))</f>
        <v>0</v>
      </c>
      <c r="H2230" s="78">
        <f t="shared" si="34"/>
        <v>2073450745.4926748</v>
      </c>
    </row>
    <row r="2231" spans="1:8" hidden="1" x14ac:dyDescent="0.35">
      <c r="A2231" s="57" t="s">
        <v>2458</v>
      </c>
      <c r="B2231" s="57" t="s">
        <v>2459</v>
      </c>
      <c r="C2231" s="57" t="s">
        <v>2428</v>
      </c>
      <c r="D2231" s="68">
        <v>2270.8688741579999</v>
      </c>
      <c r="E2231" s="57" t="s">
        <v>2429</v>
      </c>
      <c r="F2231" s="62" t="str">
        <f>INDEX('Crosswalk Particulates'!$B:$B,MATCH('2017 EPA Data'!A2231,'Crosswalk Particulates'!$A:$A,0))</f>
        <v>process-other-industry</v>
      </c>
      <c r="G2231" s="66">
        <f>INDEX('Crosswalk Particulates'!$E:$E,MATCH('2017 EPA Data'!$B2231,'Crosswalk Particulates'!$D:$D,0))</f>
        <v>0</v>
      </c>
      <c r="H2231" s="78">
        <f t="shared" si="34"/>
        <v>0</v>
      </c>
    </row>
    <row r="2232" spans="1:8" hidden="1" x14ac:dyDescent="0.35">
      <c r="A2232" s="57" t="s">
        <v>2462</v>
      </c>
      <c r="B2232" s="57" t="s">
        <v>2609</v>
      </c>
      <c r="C2232" s="57" t="s">
        <v>2432</v>
      </c>
      <c r="D2232" s="68">
        <v>2264.8799624655207</v>
      </c>
      <c r="E2232" s="57" t="s">
        <v>2433</v>
      </c>
      <c r="F2232" s="62" t="str">
        <f>INDEX('Crosswalk Particulates'!$B:$B,MATCH('2017 EPA Data'!A2232,'Crosswalk Particulates'!$A:$A,0))</f>
        <v>industry-fuel-natural gas</v>
      </c>
      <c r="G2232" s="66" t="str">
        <f>INDEX('Crosswalk Particulates'!$E:$E,MATCH('2017 EPA Data'!$B2232,'Crosswalk Particulates'!$D:$D,0))</f>
        <v>N2O</v>
      </c>
      <c r="H2232" s="78">
        <f t="shared" si="34"/>
        <v>2054666983.3944361</v>
      </c>
    </row>
    <row r="2233" spans="1:8" hidden="1" x14ac:dyDescent="0.35">
      <c r="A2233" s="57" t="s">
        <v>2513</v>
      </c>
      <c r="B2233" s="57" t="s">
        <v>2584</v>
      </c>
      <c r="C2233" s="57" t="s">
        <v>2428</v>
      </c>
      <c r="D2233" s="68">
        <v>2263.2938089999998</v>
      </c>
      <c r="E2233" s="57" t="s">
        <v>2429</v>
      </c>
      <c r="F2233" s="62" t="str">
        <f>INDEX('Crosswalk Particulates'!$B:$B,MATCH('2017 EPA Data'!A2233,'Crosswalk Particulates'!$A:$A,0))</f>
        <v>process-other-industry</v>
      </c>
      <c r="G2233" s="66">
        <f>INDEX('Crosswalk Particulates'!$E:$E,MATCH('2017 EPA Data'!$B2233,'Crosswalk Particulates'!$D:$D,0))</f>
        <v>0</v>
      </c>
      <c r="H2233" s="78">
        <f t="shared" si="34"/>
        <v>0</v>
      </c>
    </row>
    <row r="2234" spans="1:8" hidden="1" x14ac:dyDescent="0.35">
      <c r="A2234" s="57" t="s">
        <v>2470</v>
      </c>
      <c r="B2234" s="57" t="s">
        <v>2691</v>
      </c>
      <c r="C2234" s="57" t="s">
        <v>2428</v>
      </c>
      <c r="D2234" s="68">
        <v>2261.9349422424084</v>
      </c>
      <c r="E2234" s="57" t="s">
        <v>2429</v>
      </c>
      <c r="F2234" s="62" t="str">
        <f>INDEX('Crosswalk Particulates'!$B:$B,MATCH('2017 EPA Data'!A2234,'Crosswalk Particulates'!$A:$A,0))</f>
        <v>process-waste-industry</v>
      </c>
      <c r="G2234" s="66">
        <f>INDEX('Crosswalk Particulates'!$E:$E,MATCH('2017 EPA Data'!$B2234,'Crosswalk Particulates'!$D:$D,0))</f>
        <v>0</v>
      </c>
      <c r="H2234" s="78">
        <f t="shared" si="34"/>
        <v>0</v>
      </c>
    </row>
    <row r="2235" spans="1:8" hidden="1" x14ac:dyDescent="0.35">
      <c r="A2235" s="57" t="s">
        <v>2518</v>
      </c>
      <c r="B2235" s="57" t="s">
        <v>2509</v>
      </c>
      <c r="C2235" s="57" t="s">
        <v>2428</v>
      </c>
      <c r="D2235" s="68">
        <v>2257.9623499999998</v>
      </c>
      <c r="E2235" s="57" t="s">
        <v>2429</v>
      </c>
      <c r="F2235" s="62" t="str">
        <f>INDEX('Crosswalk Particulates'!$B:$B,MATCH('2017 EPA Data'!A2235,'Crosswalk Particulates'!$A:$A,0))</f>
        <v>process-cement-industry</v>
      </c>
      <c r="G2235" s="66">
        <f>INDEX('Crosswalk Particulates'!$E:$E,MATCH('2017 EPA Data'!$B2235,'Crosswalk Particulates'!$D:$D,0))</f>
        <v>0</v>
      </c>
      <c r="H2235" s="78">
        <f t="shared" si="34"/>
        <v>0</v>
      </c>
    </row>
    <row r="2236" spans="1:8" hidden="1" x14ac:dyDescent="0.35">
      <c r="A2236" s="57" t="s">
        <v>2503</v>
      </c>
      <c r="B2236" s="57" t="s">
        <v>2545</v>
      </c>
      <c r="D2236" s="68">
        <v>2254.4126644501075</v>
      </c>
      <c r="E2236" s="57" t="s">
        <v>2433</v>
      </c>
      <c r="F2236" s="62" t="str">
        <f>INDEX('Crosswalk Particulates'!$B:$B,MATCH('2017 EPA Data'!A2236,'Crosswalk Particulates'!$A:$A,0))</f>
        <v>process-ngps-industry</v>
      </c>
      <c r="G2236" s="66" t="str">
        <f>INDEX('Crosswalk Particulates'!$E:$E,MATCH('2017 EPA Data'!$B2236,'Crosswalk Particulates'!$D:$D,0))</f>
        <v>OC</v>
      </c>
      <c r="H2236" s="78">
        <f t="shared" si="34"/>
        <v>2045171199.0729539</v>
      </c>
    </row>
    <row r="2237" spans="1:8" hidden="1" x14ac:dyDescent="0.35">
      <c r="A2237" s="57" t="s">
        <v>2458</v>
      </c>
      <c r="B2237" s="57" t="s">
        <v>2622</v>
      </c>
      <c r="C2237" s="57" t="s">
        <v>2428</v>
      </c>
      <c r="D2237" s="68">
        <v>2249.5567798080001</v>
      </c>
      <c r="E2237" s="57" t="s">
        <v>2429</v>
      </c>
      <c r="F2237" s="62" t="str">
        <f>INDEX('Crosswalk Particulates'!$B:$B,MATCH('2017 EPA Data'!A2237,'Crosswalk Particulates'!$A:$A,0))</f>
        <v>process-other-industry</v>
      </c>
      <c r="G2237" s="66">
        <f>INDEX('Crosswalk Particulates'!$E:$E,MATCH('2017 EPA Data'!$B2237,'Crosswalk Particulates'!$D:$D,0))</f>
        <v>0</v>
      </c>
      <c r="H2237" s="78">
        <f t="shared" si="34"/>
        <v>0</v>
      </c>
    </row>
    <row r="2238" spans="1:8" hidden="1" x14ac:dyDescent="0.35">
      <c r="A2238" s="57" t="s">
        <v>2507</v>
      </c>
      <c r="B2238" s="57" t="s">
        <v>2630</v>
      </c>
      <c r="C2238" s="57" t="s">
        <v>2428</v>
      </c>
      <c r="D2238" s="68">
        <v>2248.051463709678</v>
      </c>
      <c r="E2238" s="57" t="s">
        <v>2429</v>
      </c>
      <c r="F2238" s="62" t="str">
        <f>INDEX('Crosswalk Particulates'!$B:$B,MATCH('2017 EPA Data'!A2238,'Crosswalk Particulates'!$A:$A,0))</f>
        <v>industry-fuel-coal</v>
      </c>
      <c r="G2238" s="66">
        <f>INDEX('Crosswalk Particulates'!$E:$E,MATCH('2017 EPA Data'!$B2238,'Crosswalk Particulates'!$D:$D,0))</f>
        <v>0</v>
      </c>
      <c r="H2238" s="78">
        <f t="shared" si="34"/>
        <v>0</v>
      </c>
    </row>
    <row r="2239" spans="1:8" hidden="1" x14ac:dyDescent="0.35">
      <c r="A2239" s="57" t="s">
        <v>2438</v>
      </c>
      <c r="B2239" s="57" t="s">
        <v>2596</v>
      </c>
      <c r="C2239" s="57" t="s">
        <v>2428</v>
      </c>
      <c r="D2239" s="68">
        <v>2237.9674091404368</v>
      </c>
      <c r="E2239" s="57" t="s">
        <v>2429</v>
      </c>
      <c r="F2239" s="62" t="str">
        <f>INDEX('Crosswalk Particulates'!$B:$B,MATCH('2017 EPA Data'!A2239,'Crosswalk Particulates'!$A:$A,0))</f>
        <v>Transportation Sector</v>
      </c>
      <c r="G2239" s="66">
        <f>INDEX('Crosswalk Particulates'!$E:$E,MATCH('2017 EPA Data'!$B2239,'Crosswalk Particulates'!$D:$D,0))</f>
        <v>0</v>
      </c>
      <c r="H2239" s="78">
        <f t="shared" si="34"/>
        <v>0</v>
      </c>
    </row>
    <row r="2240" spans="1:8" hidden="1" x14ac:dyDescent="0.35">
      <c r="A2240" s="57" t="s">
        <v>2506</v>
      </c>
      <c r="B2240" s="57" t="s">
        <v>2436</v>
      </c>
      <c r="C2240" s="57" t="s">
        <v>2428</v>
      </c>
      <c r="D2240" s="68">
        <v>2236.9579058999998</v>
      </c>
      <c r="E2240" s="57" t="s">
        <v>2429</v>
      </c>
      <c r="F2240" s="62" t="str">
        <f>INDEX('Crosswalk Particulates'!$B:$B,MATCH('2017 EPA Data'!A2240,'Crosswalk Particulates'!$A:$A,0))</f>
        <v>process-other-industry</v>
      </c>
      <c r="G2240" s="66">
        <f>INDEX('Crosswalk Particulates'!$E:$E,MATCH('2017 EPA Data'!$B2240,'Crosswalk Particulates'!$D:$D,0))</f>
        <v>0</v>
      </c>
      <c r="H2240" s="78">
        <f t="shared" si="34"/>
        <v>0</v>
      </c>
    </row>
    <row r="2241" spans="1:8" hidden="1" x14ac:dyDescent="0.35">
      <c r="A2241" s="57" t="s">
        <v>2453</v>
      </c>
      <c r="B2241" s="57" t="s">
        <v>2567</v>
      </c>
      <c r="C2241" s="57" t="s">
        <v>2428</v>
      </c>
      <c r="D2241" s="68">
        <v>2233.1242234283491</v>
      </c>
      <c r="E2241" s="57" t="s">
        <v>2429</v>
      </c>
      <c r="F2241" s="62" t="str">
        <f>INDEX('Crosswalk Particulates'!$B:$B,MATCH('2017 EPA Data'!A2241,'Crosswalk Particulates'!$A:$A,0))</f>
        <v>process-ngps-industry</v>
      </c>
      <c r="G2241" s="66">
        <f>INDEX('Crosswalk Particulates'!$E:$E,MATCH('2017 EPA Data'!$B2241,'Crosswalk Particulates'!$D:$D,0))</f>
        <v>0</v>
      </c>
      <c r="H2241" s="78">
        <f t="shared" si="34"/>
        <v>0</v>
      </c>
    </row>
    <row r="2242" spans="1:8" hidden="1" x14ac:dyDescent="0.35">
      <c r="A2242" s="57" t="s">
        <v>2580</v>
      </c>
      <c r="B2242" s="57" t="s">
        <v>2436</v>
      </c>
      <c r="C2242" s="57" t="s">
        <v>2428</v>
      </c>
      <c r="D2242" s="68">
        <v>2220.9482818898887</v>
      </c>
      <c r="E2242" s="57" t="s">
        <v>2429</v>
      </c>
      <c r="F2242" s="62" t="str">
        <f>INDEX('Crosswalk Particulates'!$B:$B,MATCH('2017 EPA Data'!A2242,'Crosswalk Particulates'!$A:$A,0))</f>
        <v>Commercial Buildings Sector</v>
      </c>
      <c r="G2242" s="66">
        <f>INDEX('Crosswalk Particulates'!$E:$E,MATCH('2017 EPA Data'!$B2242,'Crosswalk Particulates'!$D:$D,0))</f>
        <v>0</v>
      </c>
      <c r="H2242" s="78">
        <f t="shared" si="34"/>
        <v>0</v>
      </c>
    </row>
    <row r="2243" spans="1:8" hidden="1" x14ac:dyDescent="0.35">
      <c r="A2243" s="57" t="s">
        <v>2474</v>
      </c>
      <c r="B2243" s="57" t="s">
        <v>2573</v>
      </c>
      <c r="C2243" s="57" t="s">
        <v>2428</v>
      </c>
      <c r="D2243" s="68">
        <v>2212.4451216804</v>
      </c>
      <c r="E2243" s="57" t="s">
        <v>2429</v>
      </c>
      <c r="F2243" s="62" t="str">
        <f>INDEX('Crosswalk Particulates'!$B:$B,MATCH('2017 EPA Data'!A2243,'Crosswalk Particulates'!$A:$A,0))</f>
        <v>Other-EPA</v>
      </c>
      <c r="G2243" s="66">
        <f>INDEX('Crosswalk Particulates'!$E:$E,MATCH('2017 EPA Data'!$B2243,'Crosswalk Particulates'!$D:$D,0))</f>
        <v>0</v>
      </c>
      <c r="H2243" s="78">
        <f t="shared" si="34"/>
        <v>0</v>
      </c>
    </row>
    <row r="2244" spans="1:8" hidden="1" x14ac:dyDescent="0.35">
      <c r="A2244" s="57" t="s">
        <v>2511</v>
      </c>
      <c r="B2244" s="57" t="s">
        <v>2548</v>
      </c>
      <c r="C2244" s="57" t="s">
        <v>2428</v>
      </c>
      <c r="D2244" s="68">
        <v>2208.4076364690459</v>
      </c>
      <c r="E2244" s="57" t="s">
        <v>2429</v>
      </c>
      <c r="F2244" s="62" t="str">
        <f>INDEX('Crosswalk Particulates'!$B:$B,MATCH('2017 EPA Data'!A2244,'Crosswalk Particulates'!$A:$A,0))</f>
        <v>industry-fuel-biomass</v>
      </c>
      <c r="G2244" s="66">
        <f>INDEX('Crosswalk Particulates'!$E:$E,MATCH('2017 EPA Data'!$B2244,'Crosswalk Particulates'!$D:$D,0))</f>
        <v>0</v>
      </c>
      <c r="H2244" s="78">
        <f t="shared" ref="H2244:H2307" si="35">IF(E2244="TON",D2244/metricton_to_shortton,0)*10^6</f>
        <v>0</v>
      </c>
    </row>
    <row r="2245" spans="1:8" hidden="1" x14ac:dyDescent="0.35">
      <c r="A2245" s="57" t="s">
        <v>2603</v>
      </c>
      <c r="B2245" s="57" t="s">
        <v>2570</v>
      </c>
      <c r="C2245" s="57" t="s">
        <v>2428</v>
      </c>
      <c r="D2245" s="68">
        <v>2206.8918410715887</v>
      </c>
      <c r="E2245" s="57" t="s">
        <v>2429</v>
      </c>
      <c r="F2245" s="62" t="str">
        <f>INDEX('Crosswalk Particulates'!$B:$B,MATCH('2017 EPA Data'!A2245,'Crosswalk Particulates'!$A:$A,0))</f>
        <v>Residential Buildings Sector</v>
      </c>
      <c r="G2245" s="66">
        <f>INDEX('Crosswalk Particulates'!$E:$E,MATCH('2017 EPA Data'!$B2245,'Crosswalk Particulates'!$D:$D,0))</f>
        <v>0</v>
      </c>
      <c r="H2245" s="78">
        <f t="shared" si="35"/>
        <v>0</v>
      </c>
    </row>
    <row r="2246" spans="1:8" hidden="1" x14ac:dyDescent="0.35">
      <c r="A2246" s="57" t="s">
        <v>2449</v>
      </c>
      <c r="B2246" s="57" t="s">
        <v>2679</v>
      </c>
      <c r="C2246" s="57" t="s">
        <v>2428</v>
      </c>
      <c r="D2246" s="68">
        <v>2202.51476</v>
      </c>
      <c r="E2246" s="57" t="s">
        <v>2429</v>
      </c>
      <c r="F2246" s="62" t="str">
        <f>INDEX('Crosswalk Particulates'!$B:$B,MATCH('2017 EPA Data'!A2246,'Crosswalk Particulates'!$A:$A,0))</f>
        <v>process-other-industry</v>
      </c>
      <c r="G2246" s="66">
        <f>INDEX('Crosswalk Particulates'!$E:$E,MATCH('2017 EPA Data'!$B2246,'Crosswalk Particulates'!$D:$D,0))</f>
        <v>0</v>
      </c>
      <c r="H2246" s="78">
        <f t="shared" si="35"/>
        <v>0</v>
      </c>
    </row>
    <row r="2247" spans="1:8" hidden="1" x14ac:dyDescent="0.35">
      <c r="A2247" s="57" t="s">
        <v>2514</v>
      </c>
      <c r="B2247" s="57" t="s">
        <v>2525</v>
      </c>
      <c r="C2247" s="57" t="s">
        <v>2428</v>
      </c>
      <c r="D2247" s="68">
        <v>2191.3298433066161</v>
      </c>
      <c r="E2247" s="57" t="s">
        <v>2429</v>
      </c>
      <c r="F2247" s="62" t="str">
        <f>INDEX('Crosswalk Particulates'!$B:$B,MATCH('2017 EPA Data'!A2247,'Crosswalk Particulates'!$A:$A,0))</f>
        <v>Transportation Sector</v>
      </c>
      <c r="G2247" s="66">
        <f>INDEX('Crosswalk Particulates'!$E:$E,MATCH('2017 EPA Data'!$B2247,'Crosswalk Particulates'!$D:$D,0))</f>
        <v>0</v>
      </c>
      <c r="H2247" s="78">
        <f t="shared" si="35"/>
        <v>0</v>
      </c>
    </row>
    <row r="2248" spans="1:8" hidden="1" x14ac:dyDescent="0.35">
      <c r="A2248" s="57" t="s">
        <v>2449</v>
      </c>
      <c r="B2248" s="57" t="s">
        <v>2573</v>
      </c>
      <c r="C2248" s="57" t="s">
        <v>2428</v>
      </c>
      <c r="D2248" s="68">
        <v>2190.8190240825129</v>
      </c>
      <c r="E2248" s="57" t="s">
        <v>2429</v>
      </c>
      <c r="F2248" s="62" t="str">
        <f>INDEX('Crosswalk Particulates'!$B:$B,MATCH('2017 EPA Data'!A2248,'Crosswalk Particulates'!$A:$A,0))</f>
        <v>process-other-industry</v>
      </c>
      <c r="G2248" s="66">
        <f>INDEX('Crosswalk Particulates'!$E:$E,MATCH('2017 EPA Data'!$B2248,'Crosswalk Particulates'!$D:$D,0))</f>
        <v>0</v>
      </c>
      <c r="H2248" s="78">
        <f t="shared" si="35"/>
        <v>0</v>
      </c>
    </row>
    <row r="2249" spans="1:8" hidden="1" x14ac:dyDescent="0.35">
      <c r="A2249" s="57" t="s">
        <v>2511</v>
      </c>
      <c r="B2249" s="57" t="s">
        <v>2617</v>
      </c>
      <c r="C2249" s="57" t="s">
        <v>2428</v>
      </c>
      <c r="D2249" s="68">
        <v>2185.360910878162</v>
      </c>
      <c r="E2249" s="57" t="s">
        <v>2429</v>
      </c>
      <c r="F2249" s="62" t="str">
        <f>INDEX('Crosswalk Particulates'!$B:$B,MATCH('2017 EPA Data'!A2249,'Crosswalk Particulates'!$A:$A,0))</f>
        <v>industry-fuel-biomass</v>
      </c>
      <c r="G2249" s="66">
        <f>INDEX('Crosswalk Particulates'!$E:$E,MATCH('2017 EPA Data'!$B2249,'Crosswalk Particulates'!$D:$D,0))</f>
        <v>0</v>
      </c>
      <c r="H2249" s="78">
        <f t="shared" si="35"/>
        <v>0</v>
      </c>
    </row>
    <row r="2250" spans="1:8" hidden="1" x14ac:dyDescent="0.35">
      <c r="A2250" s="57" t="s">
        <v>2538</v>
      </c>
      <c r="B2250" s="57" t="s">
        <v>2627</v>
      </c>
      <c r="D2250" s="68">
        <v>2172.9422822590082</v>
      </c>
      <c r="E2250" s="57" t="s">
        <v>2433</v>
      </c>
      <c r="F2250" s="62" t="str">
        <f>INDEX('Crosswalk Particulates'!$B:$B,MATCH('2017 EPA Data'!A2250,'Crosswalk Particulates'!$A:$A,0))</f>
        <v>Other-EPA</v>
      </c>
      <c r="G2250" s="66" t="str">
        <f>INDEX('Crosswalk Particulates'!$E:$E,MATCH('2017 EPA Data'!$B2250,'Crosswalk Particulates'!$D:$D,0))</f>
        <v>BC</v>
      </c>
      <c r="H2250" s="78">
        <f t="shared" si="35"/>
        <v>1971262423.6911652</v>
      </c>
    </row>
    <row r="2251" spans="1:8" hidden="1" x14ac:dyDescent="0.35">
      <c r="A2251" s="57" t="s">
        <v>2460</v>
      </c>
      <c r="B2251" s="57" t="s">
        <v>2692</v>
      </c>
      <c r="C2251" s="57" t="s">
        <v>2428</v>
      </c>
      <c r="D2251" s="68">
        <v>2172.1199500615221</v>
      </c>
      <c r="E2251" s="57" t="s">
        <v>2429</v>
      </c>
      <c r="F2251" s="62" t="str">
        <f>INDEX('Crosswalk Particulates'!$B:$B,MATCH('2017 EPA Data'!A2251,'Crosswalk Particulates'!$A:$A,0))</f>
        <v>Residential Buildings Sector</v>
      </c>
      <c r="G2251" s="66">
        <f>INDEX('Crosswalk Particulates'!$E:$E,MATCH('2017 EPA Data'!$B2251,'Crosswalk Particulates'!$D:$D,0))</f>
        <v>0</v>
      </c>
      <c r="H2251" s="78">
        <f t="shared" si="35"/>
        <v>0</v>
      </c>
    </row>
    <row r="2252" spans="1:8" hidden="1" x14ac:dyDescent="0.35">
      <c r="A2252" s="57" t="s">
        <v>2519</v>
      </c>
      <c r="B2252" s="57" t="s">
        <v>2577</v>
      </c>
      <c r="C2252" s="57" t="s">
        <v>2428</v>
      </c>
      <c r="D2252" s="68">
        <v>2168.2166877700001</v>
      </c>
      <c r="E2252" s="57" t="s">
        <v>2429</v>
      </c>
      <c r="F2252" s="62" t="str">
        <f>INDEX('Crosswalk Particulates'!$B:$B,MATCH('2017 EPA Data'!A2252,'Crosswalk Particulates'!$A:$A,0))</f>
        <v>Electricity Sector</v>
      </c>
      <c r="G2252" s="66">
        <f>INDEX('Crosswalk Particulates'!$E:$E,MATCH('2017 EPA Data'!$B2252,'Crosswalk Particulates'!$D:$D,0))</f>
        <v>0</v>
      </c>
      <c r="H2252" s="78">
        <f t="shared" si="35"/>
        <v>0</v>
      </c>
    </row>
    <row r="2253" spans="1:8" hidden="1" x14ac:dyDescent="0.35">
      <c r="A2253" s="57" t="s">
        <v>2437</v>
      </c>
      <c r="B2253" s="57" t="s">
        <v>2664</v>
      </c>
      <c r="D2253" s="68">
        <v>2151.7739652492</v>
      </c>
      <c r="E2253" s="57" t="s">
        <v>2433</v>
      </c>
      <c r="F2253" s="62" t="str">
        <f>INDEX('Crosswalk Particulates'!$B:$B,MATCH('2017 EPA Data'!A2253,'Crosswalk Particulates'!$A:$A,0))</f>
        <v>Other-EPA</v>
      </c>
      <c r="G2253" s="66">
        <f>INDEX('Crosswalk Particulates'!$E:$E,MATCH('2017 EPA Data'!$B2253,'Crosswalk Particulates'!$D:$D,0))</f>
        <v>0</v>
      </c>
      <c r="H2253" s="78">
        <f t="shared" si="35"/>
        <v>1952058826.6904955</v>
      </c>
    </row>
    <row r="2254" spans="1:8" hidden="1" x14ac:dyDescent="0.35">
      <c r="A2254" s="57" t="s">
        <v>2458</v>
      </c>
      <c r="B2254" s="57" t="s">
        <v>2615</v>
      </c>
      <c r="C2254" s="57" t="s">
        <v>2428</v>
      </c>
      <c r="D2254" s="68">
        <v>2149.036213633</v>
      </c>
      <c r="E2254" s="57" t="s">
        <v>2429</v>
      </c>
      <c r="F2254" s="62" t="str">
        <f>INDEX('Crosswalk Particulates'!$B:$B,MATCH('2017 EPA Data'!A2254,'Crosswalk Particulates'!$A:$A,0))</f>
        <v>process-other-industry</v>
      </c>
      <c r="G2254" s="66">
        <f>INDEX('Crosswalk Particulates'!$E:$E,MATCH('2017 EPA Data'!$B2254,'Crosswalk Particulates'!$D:$D,0))</f>
        <v>0</v>
      </c>
      <c r="H2254" s="78">
        <f t="shared" si="35"/>
        <v>0</v>
      </c>
    </row>
    <row r="2255" spans="1:8" hidden="1" x14ac:dyDescent="0.35">
      <c r="A2255" s="57" t="s">
        <v>2507</v>
      </c>
      <c r="B2255" s="57" t="s">
        <v>2612</v>
      </c>
      <c r="C2255" s="57" t="s">
        <v>2428</v>
      </c>
      <c r="D2255" s="68">
        <v>2129.8885261240935</v>
      </c>
      <c r="E2255" s="57" t="s">
        <v>2429</v>
      </c>
      <c r="F2255" s="62" t="str">
        <f>INDEX('Crosswalk Particulates'!$B:$B,MATCH('2017 EPA Data'!A2255,'Crosswalk Particulates'!$A:$A,0))</f>
        <v>industry-fuel-coal</v>
      </c>
      <c r="G2255" s="66">
        <f>INDEX('Crosswalk Particulates'!$E:$E,MATCH('2017 EPA Data'!$B2255,'Crosswalk Particulates'!$D:$D,0))</f>
        <v>0</v>
      </c>
      <c r="H2255" s="78">
        <f t="shared" si="35"/>
        <v>0</v>
      </c>
    </row>
    <row r="2256" spans="1:8" hidden="1" x14ac:dyDescent="0.35">
      <c r="A2256" s="57" t="s">
        <v>2430</v>
      </c>
      <c r="B2256" s="57" t="s">
        <v>2563</v>
      </c>
      <c r="C2256" s="57" t="s">
        <v>2428</v>
      </c>
      <c r="D2256" s="68">
        <v>2128.365916365</v>
      </c>
      <c r="E2256" s="57" t="s">
        <v>2429</v>
      </c>
      <c r="F2256" s="62" t="str">
        <f>INDEX('Crosswalk Particulates'!$B:$B,MATCH('2017 EPA Data'!A2256,'Crosswalk Particulates'!$A:$A,0))</f>
        <v>process-other-industry</v>
      </c>
      <c r="G2256" s="66">
        <f>INDEX('Crosswalk Particulates'!$E:$E,MATCH('2017 EPA Data'!$B2256,'Crosswalk Particulates'!$D:$D,0))</f>
        <v>0</v>
      </c>
      <c r="H2256" s="78">
        <f t="shared" si="35"/>
        <v>0</v>
      </c>
    </row>
    <row r="2257" spans="1:8" hidden="1" x14ac:dyDescent="0.35">
      <c r="A2257" s="57" t="s">
        <v>2495</v>
      </c>
      <c r="B2257" s="57" t="s">
        <v>2579</v>
      </c>
      <c r="C2257" s="57" t="s">
        <v>2428</v>
      </c>
      <c r="D2257" s="68">
        <v>2120</v>
      </c>
      <c r="E2257" s="57" t="s">
        <v>2429</v>
      </c>
      <c r="F2257" s="62" t="str">
        <f>INDEX('Crosswalk Particulates'!$B:$B,MATCH('2017 EPA Data'!A2257,'Crosswalk Particulates'!$A:$A,0))</f>
        <v>Electricity Sector</v>
      </c>
      <c r="G2257" s="66">
        <f>INDEX('Crosswalk Particulates'!$E:$E,MATCH('2017 EPA Data'!$B2257,'Crosswalk Particulates'!$D:$D,0))</f>
        <v>0</v>
      </c>
      <c r="H2257" s="78">
        <f t="shared" si="35"/>
        <v>0</v>
      </c>
    </row>
    <row r="2258" spans="1:8" hidden="1" x14ac:dyDescent="0.35">
      <c r="A2258" s="57" t="s">
        <v>2458</v>
      </c>
      <c r="B2258" s="57" t="s">
        <v>2585</v>
      </c>
      <c r="C2258" s="57" t="s">
        <v>2428</v>
      </c>
      <c r="D2258" s="68">
        <v>2116.236132</v>
      </c>
      <c r="E2258" s="57" t="s">
        <v>2429</v>
      </c>
      <c r="F2258" s="62" t="str">
        <f>INDEX('Crosswalk Particulates'!$B:$B,MATCH('2017 EPA Data'!A2258,'Crosswalk Particulates'!$A:$A,0))</f>
        <v>process-other-industry</v>
      </c>
      <c r="G2258" s="66">
        <f>INDEX('Crosswalk Particulates'!$E:$E,MATCH('2017 EPA Data'!$B2258,'Crosswalk Particulates'!$D:$D,0))</f>
        <v>0</v>
      </c>
      <c r="H2258" s="78">
        <f t="shared" si="35"/>
        <v>0</v>
      </c>
    </row>
    <row r="2259" spans="1:8" hidden="1" x14ac:dyDescent="0.35">
      <c r="A2259" s="57" t="s">
        <v>2462</v>
      </c>
      <c r="B2259" s="57" t="s">
        <v>2664</v>
      </c>
      <c r="D2259" s="68">
        <v>2109.4155726001477</v>
      </c>
      <c r="E2259" s="57" t="s">
        <v>2433</v>
      </c>
      <c r="F2259" s="62" t="str">
        <f>INDEX('Crosswalk Particulates'!$B:$B,MATCH('2017 EPA Data'!A2259,'Crosswalk Particulates'!$A:$A,0))</f>
        <v>industry-fuel-natural gas</v>
      </c>
      <c r="G2259" s="66">
        <f>INDEX('Crosswalk Particulates'!$E:$E,MATCH('2017 EPA Data'!$B2259,'Crosswalk Particulates'!$D:$D,0))</f>
        <v>0</v>
      </c>
      <c r="H2259" s="78">
        <f t="shared" si="35"/>
        <v>1913631893.5690937</v>
      </c>
    </row>
    <row r="2260" spans="1:8" hidden="1" x14ac:dyDescent="0.35">
      <c r="A2260" s="57" t="s">
        <v>2497</v>
      </c>
      <c r="B2260" s="57" t="s">
        <v>2531</v>
      </c>
      <c r="C2260" s="57" t="s">
        <v>2428</v>
      </c>
      <c r="D2260" s="68">
        <v>2108.0432710709661</v>
      </c>
      <c r="E2260" s="57" t="s">
        <v>2429</v>
      </c>
      <c r="F2260" s="62" t="str">
        <f>INDEX('Crosswalk Particulates'!$B:$B,MATCH('2017 EPA Data'!A2260,'Crosswalk Particulates'!$A:$A,0))</f>
        <v>process-other-industry</v>
      </c>
      <c r="G2260" s="66">
        <f>INDEX('Crosswalk Particulates'!$E:$E,MATCH('2017 EPA Data'!$B2260,'Crosswalk Particulates'!$D:$D,0))</f>
        <v>0</v>
      </c>
      <c r="H2260" s="78">
        <f t="shared" si="35"/>
        <v>0</v>
      </c>
    </row>
    <row r="2261" spans="1:8" hidden="1" x14ac:dyDescent="0.35">
      <c r="A2261" s="57" t="s">
        <v>2575</v>
      </c>
      <c r="B2261" s="57" t="s">
        <v>2448</v>
      </c>
      <c r="C2261" s="57" t="s">
        <v>2428</v>
      </c>
      <c r="D2261" s="68">
        <v>2095.3450604741047</v>
      </c>
      <c r="E2261" s="57" t="s">
        <v>2429</v>
      </c>
      <c r="F2261" s="62" t="str">
        <f>INDEX('Crosswalk Particulates'!$B:$B,MATCH('2017 EPA Data'!A2261,'Crosswalk Particulates'!$A:$A,0))</f>
        <v>Commercial Buildings Sector</v>
      </c>
      <c r="G2261" s="66">
        <f>INDEX('Crosswalk Particulates'!$E:$E,MATCH('2017 EPA Data'!$B2261,'Crosswalk Particulates'!$D:$D,0))</f>
        <v>0</v>
      </c>
      <c r="H2261" s="78">
        <f t="shared" si="35"/>
        <v>0</v>
      </c>
    </row>
    <row r="2262" spans="1:8" hidden="1" x14ac:dyDescent="0.35">
      <c r="A2262" s="57" t="s">
        <v>2466</v>
      </c>
      <c r="B2262" s="57" t="s">
        <v>2570</v>
      </c>
      <c r="C2262" s="57" t="s">
        <v>2428</v>
      </c>
      <c r="D2262" s="68">
        <v>2069.9802399999999</v>
      </c>
      <c r="E2262" s="57" t="s">
        <v>2429</v>
      </c>
      <c r="F2262" s="62" t="str">
        <f>INDEX('Crosswalk Particulates'!$B:$B,MATCH('2017 EPA Data'!A2262,'Crosswalk Particulates'!$A:$A,0))</f>
        <v>process-other-industry</v>
      </c>
      <c r="G2262" s="66">
        <f>INDEX('Crosswalk Particulates'!$E:$E,MATCH('2017 EPA Data'!$B2262,'Crosswalk Particulates'!$D:$D,0))</f>
        <v>0</v>
      </c>
      <c r="H2262" s="78">
        <f t="shared" si="35"/>
        <v>0</v>
      </c>
    </row>
    <row r="2263" spans="1:8" hidden="1" x14ac:dyDescent="0.35">
      <c r="A2263" s="57" t="s">
        <v>2519</v>
      </c>
      <c r="B2263" s="57" t="s">
        <v>2484</v>
      </c>
      <c r="C2263" s="57" t="s">
        <v>2428</v>
      </c>
      <c r="D2263" s="68">
        <v>2066.0765796599999</v>
      </c>
      <c r="E2263" s="57" t="s">
        <v>2429</v>
      </c>
      <c r="F2263" s="62" t="str">
        <f>INDEX('Crosswalk Particulates'!$B:$B,MATCH('2017 EPA Data'!A2263,'Crosswalk Particulates'!$A:$A,0))</f>
        <v>Electricity Sector</v>
      </c>
      <c r="G2263" s="66">
        <f>INDEX('Crosswalk Particulates'!$E:$E,MATCH('2017 EPA Data'!$B2263,'Crosswalk Particulates'!$D:$D,0))</f>
        <v>0</v>
      </c>
      <c r="H2263" s="78">
        <f t="shared" si="35"/>
        <v>0</v>
      </c>
    </row>
    <row r="2264" spans="1:8" hidden="1" x14ac:dyDescent="0.35">
      <c r="A2264" s="57" t="s">
        <v>2506</v>
      </c>
      <c r="B2264" s="57" t="s">
        <v>2524</v>
      </c>
      <c r="C2264" s="57" t="s">
        <v>2428</v>
      </c>
      <c r="D2264" s="68">
        <v>2056.8000000000002</v>
      </c>
      <c r="E2264" s="57" t="s">
        <v>2429</v>
      </c>
      <c r="F2264" s="62" t="str">
        <f>INDEX('Crosswalk Particulates'!$B:$B,MATCH('2017 EPA Data'!A2264,'Crosswalk Particulates'!$A:$A,0))</f>
        <v>process-other-industry</v>
      </c>
      <c r="G2264" s="66">
        <f>INDEX('Crosswalk Particulates'!$E:$E,MATCH('2017 EPA Data'!$B2264,'Crosswalk Particulates'!$D:$D,0))</f>
        <v>0</v>
      </c>
      <c r="H2264" s="78">
        <f t="shared" si="35"/>
        <v>0</v>
      </c>
    </row>
    <row r="2265" spans="1:8" hidden="1" x14ac:dyDescent="0.35">
      <c r="A2265" s="57" t="s">
        <v>2492</v>
      </c>
      <c r="B2265" s="57" t="s">
        <v>2621</v>
      </c>
      <c r="C2265" s="57" t="s">
        <v>2428</v>
      </c>
      <c r="D2265" s="68">
        <v>2055.1999999999998</v>
      </c>
      <c r="E2265" s="57" t="s">
        <v>2429</v>
      </c>
      <c r="F2265" s="62" t="str">
        <f>INDEX('Crosswalk Particulates'!$B:$B,MATCH('2017 EPA Data'!A2265,'Crosswalk Particulates'!$A:$A,0))</f>
        <v>Electricity Sector</v>
      </c>
      <c r="G2265" s="66">
        <f>INDEX('Crosswalk Particulates'!$E:$E,MATCH('2017 EPA Data'!$B2265,'Crosswalk Particulates'!$D:$D,0))</f>
        <v>0</v>
      </c>
      <c r="H2265" s="78">
        <f t="shared" si="35"/>
        <v>0</v>
      </c>
    </row>
    <row r="2266" spans="1:8" hidden="1" x14ac:dyDescent="0.35">
      <c r="A2266" s="57" t="s">
        <v>2506</v>
      </c>
      <c r="B2266" s="57" t="s">
        <v>2578</v>
      </c>
      <c r="C2266" s="57" t="s">
        <v>2428</v>
      </c>
      <c r="D2266" s="68">
        <v>2054.6506571350001</v>
      </c>
      <c r="E2266" s="57" t="s">
        <v>2429</v>
      </c>
      <c r="F2266" s="62" t="str">
        <f>INDEX('Crosswalk Particulates'!$B:$B,MATCH('2017 EPA Data'!A2266,'Crosswalk Particulates'!$A:$A,0))</f>
        <v>process-other-industry</v>
      </c>
      <c r="G2266" s="66">
        <f>INDEX('Crosswalk Particulates'!$E:$E,MATCH('2017 EPA Data'!$B2266,'Crosswalk Particulates'!$D:$D,0))</f>
        <v>0</v>
      </c>
      <c r="H2266" s="78">
        <f t="shared" si="35"/>
        <v>0</v>
      </c>
    </row>
    <row r="2267" spans="1:8" hidden="1" x14ac:dyDescent="0.35">
      <c r="A2267" s="57" t="s">
        <v>2445</v>
      </c>
      <c r="B2267" s="57" t="s">
        <v>2536</v>
      </c>
      <c r="C2267" s="57" t="s">
        <v>2428</v>
      </c>
      <c r="D2267" s="68">
        <v>2054.1786312058648</v>
      </c>
      <c r="E2267" s="57" t="s">
        <v>2429</v>
      </c>
      <c r="F2267" s="62" t="str">
        <f>INDEX('Crosswalk Particulates'!$B:$B,MATCH('2017 EPA Data'!A2267,'Crosswalk Particulates'!$A:$A,0))</f>
        <v>Other-EPA</v>
      </c>
      <c r="G2267" s="66">
        <f>INDEX('Crosswalk Particulates'!$E:$E,MATCH('2017 EPA Data'!$B2267,'Crosswalk Particulates'!$D:$D,0))</f>
        <v>0</v>
      </c>
      <c r="H2267" s="78">
        <f t="shared" si="35"/>
        <v>0</v>
      </c>
    </row>
    <row r="2268" spans="1:8" hidden="1" x14ac:dyDescent="0.35">
      <c r="A2268" s="57" t="s">
        <v>2458</v>
      </c>
      <c r="B2268" s="57" t="s">
        <v>2678</v>
      </c>
      <c r="C2268" s="57" t="s">
        <v>2428</v>
      </c>
      <c r="D2268" s="68">
        <v>2048.1999999999998</v>
      </c>
      <c r="E2268" s="57" t="s">
        <v>2429</v>
      </c>
      <c r="F2268" s="62" t="str">
        <f>INDEX('Crosswalk Particulates'!$B:$B,MATCH('2017 EPA Data'!A2268,'Crosswalk Particulates'!$A:$A,0))</f>
        <v>process-other-industry</v>
      </c>
      <c r="G2268" s="66">
        <f>INDEX('Crosswalk Particulates'!$E:$E,MATCH('2017 EPA Data'!$B2268,'Crosswalk Particulates'!$D:$D,0))</f>
        <v>0</v>
      </c>
      <c r="H2268" s="78">
        <f t="shared" si="35"/>
        <v>0</v>
      </c>
    </row>
    <row r="2269" spans="1:8" hidden="1" x14ac:dyDescent="0.35">
      <c r="A2269" s="57" t="s">
        <v>2513</v>
      </c>
      <c r="B2269" s="57" t="s">
        <v>2583</v>
      </c>
      <c r="C2269" s="57" t="s">
        <v>2428</v>
      </c>
      <c r="D2269" s="68">
        <v>2028.9383</v>
      </c>
      <c r="E2269" s="57" t="s">
        <v>2429</v>
      </c>
      <c r="F2269" s="62" t="str">
        <f>INDEX('Crosswalk Particulates'!$B:$B,MATCH('2017 EPA Data'!A2269,'Crosswalk Particulates'!$A:$A,0))</f>
        <v>process-other-industry</v>
      </c>
      <c r="G2269" s="66">
        <f>INDEX('Crosswalk Particulates'!$E:$E,MATCH('2017 EPA Data'!$B2269,'Crosswalk Particulates'!$D:$D,0))</f>
        <v>0</v>
      </c>
      <c r="H2269" s="78">
        <f t="shared" si="35"/>
        <v>0</v>
      </c>
    </row>
    <row r="2270" spans="1:8" hidden="1" x14ac:dyDescent="0.35">
      <c r="A2270" s="57" t="s">
        <v>2462</v>
      </c>
      <c r="B2270" s="57" t="s">
        <v>2614</v>
      </c>
      <c r="C2270" s="57" t="s">
        <v>2428</v>
      </c>
      <c r="D2270" s="68">
        <v>2004.4487999999999</v>
      </c>
      <c r="E2270" s="57" t="s">
        <v>2429</v>
      </c>
      <c r="F2270" s="62" t="str">
        <f>INDEX('Crosswalk Particulates'!$B:$B,MATCH('2017 EPA Data'!A2270,'Crosswalk Particulates'!$A:$A,0))</f>
        <v>industry-fuel-natural gas</v>
      </c>
      <c r="G2270" s="66">
        <f>INDEX('Crosswalk Particulates'!$E:$E,MATCH('2017 EPA Data'!$B2270,'Crosswalk Particulates'!$D:$D,0))</f>
        <v>0</v>
      </c>
      <c r="H2270" s="78">
        <f t="shared" si="35"/>
        <v>0</v>
      </c>
    </row>
    <row r="2271" spans="1:8" hidden="1" x14ac:dyDescent="0.35">
      <c r="A2271" s="57" t="s">
        <v>2497</v>
      </c>
      <c r="B2271" s="57" t="s">
        <v>2592</v>
      </c>
      <c r="C2271" s="57" t="s">
        <v>2428</v>
      </c>
      <c r="D2271" s="68">
        <v>2000.000141</v>
      </c>
      <c r="E2271" s="57" t="s">
        <v>2429</v>
      </c>
      <c r="F2271" s="62" t="str">
        <f>INDEX('Crosswalk Particulates'!$B:$B,MATCH('2017 EPA Data'!A2271,'Crosswalk Particulates'!$A:$A,0))</f>
        <v>process-other-industry</v>
      </c>
      <c r="G2271" s="66">
        <f>INDEX('Crosswalk Particulates'!$E:$E,MATCH('2017 EPA Data'!$B2271,'Crosswalk Particulates'!$D:$D,0))</f>
        <v>0</v>
      </c>
      <c r="H2271" s="78">
        <f t="shared" si="35"/>
        <v>0</v>
      </c>
    </row>
    <row r="2272" spans="1:8" hidden="1" x14ac:dyDescent="0.35">
      <c r="A2272" s="57" t="s">
        <v>2430</v>
      </c>
      <c r="B2272" s="57" t="s">
        <v>2481</v>
      </c>
      <c r="C2272" s="57" t="s">
        <v>2428</v>
      </c>
      <c r="D2272" s="68">
        <v>1994.7710500000001</v>
      </c>
      <c r="E2272" s="57" t="s">
        <v>2429</v>
      </c>
      <c r="F2272" s="62" t="str">
        <f>INDEX('Crosswalk Particulates'!$B:$B,MATCH('2017 EPA Data'!A2272,'Crosswalk Particulates'!$A:$A,0))</f>
        <v>process-other-industry</v>
      </c>
      <c r="G2272" s="66">
        <f>INDEX('Crosswalk Particulates'!$E:$E,MATCH('2017 EPA Data'!$B2272,'Crosswalk Particulates'!$D:$D,0))</f>
        <v>0</v>
      </c>
      <c r="H2272" s="78">
        <f t="shared" si="35"/>
        <v>0</v>
      </c>
    </row>
    <row r="2273" spans="1:8" hidden="1" x14ac:dyDescent="0.35">
      <c r="A2273" s="57" t="s">
        <v>2497</v>
      </c>
      <c r="B2273" s="57" t="s">
        <v>2624</v>
      </c>
      <c r="C2273" s="57" t="s">
        <v>2428</v>
      </c>
      <c r="D2273" s="68">
        <v>1990.2628483799999</v>
      </c>
      <c r="E2273" s="57" t="s">
        <v>2429</v>
      </c>
      <c r="F2273" s="62" t="str">
        <f>INDEX('Crosswalk Particulates'!$B:$B,MATCH('2017 EPA Data'!A2273,'Crosswalk Particulates'!$A:$A,0))</f>
        <v>process-other-industry</v>
      </c>
      <c r="G2273" s="66">
        <f>INDEX('Crosswalk Particulates'!$E:$E,MATCH('2017 EPA Data'!$B2273,'Crosswalk Particulates'!$D:$D,0))</f>
        <v>0</v>
      </c>
      <c r="H2273" s="78">
        <f t="shared" si="35"/>
        <v>0</v>
      </c>
    </row>
    <row r="2274" spans="1:8" hidden="1" x14ac:dyDescent="0.35">
      <c r="A2274" s="57" t="s">
        <v>2453</v>
      </c>
      <c r="B2274" s="57" t="s">
        <v>2539</v>
      </c>
      <c r="C2274" s="57" t="s">
        <v>2428</v>
      </c>
      <c r="D2274" s="68">
        <v>1987.4419891631669</v>
      </c>
      <c r="E2274" s="57" t="s">
        <v>2429</v>
      </c>
      <c r="F2274" s="62" t="str">
        <f>INDEX('Crosswalk Particulates'!$B:$B,MATCH('2017 EPA Data'!A2274,'Crosswalk Particulates'!$A:$A,0))</f>
        <v>process-ngps-industry</v>
      </c>
      <c r="G2274" s="66">
        <f>INDEX('Crosswalk Particulates'!$E:$E,MATCH('2017 EPA Data'!$B2274,'Crosswalk Particulates'!$D:$D,0))</f>
        <v>0</v>
      </c>
      <c r="H2274" s="78">
        <f t="shared" si="35"/>
        <v>0</v>
      </c>
    </row>
    <row r="2275" spans="1:8" hidden="1" x14ac:dyDescent="0.35">
      <c r="A2275" s="57" t="s">
        <v>2489</v>
      </c>
      <c r="B2275" s="57" t="s">
        <v>2693</v>
      </c>
      <c r="C2275" s="57" t="s">
        <v>2428</v>
      </c>
      <c r="D2275" s="68">
        <v>1983.24793</v>
      </c>
      <c r="E2275" s="57" t="s">
        <v>2429</v>
      </c>
      <c r="F2275" s="62" t="str">
        <f>INDEX('Crosswalk Particulates'!$B:$B,MATCH('2017 EPA Data'!A2275,'Crosswalk Particulates'!$A:$A,0))</f>
        <v>process-chemicals-industry</v>
      </c>
      <c r="G2275" s="66">
        <f>INDEX('Crosswalk Particulates'!$E:$E,MATCH('2017 EPA Data'!$B2275,'Crosswalk Particulates'!$D:$D,0))</f>
        <v>0</v>
      </c>
      <c r="H2275" s="78">
        <f t="shared" si="35"/>
        <v>0</v>
      </c>
    </row>
    <row r="2276" spans="1:8" hidden="1" x14ac:dyDescent="0.35">
      <c r="A2276" s="57" t="s">
        <v>2542</v>
      </c>
      <c r="B2276" s="57" t="s">
        <v>2545</v>
      </c>
      <c r="D2276" s="68">
        <v>1981.5415296902054</v>
      </c>
      <c r="E2276" s="57" t="s">
        <v>2433</v>
      </c>
      <c r="F2276" s="62" t="str">
        <f>INDEX('Crosswalk Particulates'!$B:$B,MATCH('2017 EPA Data'!A2276,'Crosswalk Particulates'!$A:$A,0))</f>
        <v>Residential Buildings Sector</v>
      </c>
      <c r="G2276" s="66" t="str">
        <f>INDEX('Crosswalk Particulates'!$E:$E,MATCH('2017 EPA Data'!$B2276,'Crosswalk Particulates'!$D:$D,0))</f>
        <v>OC</v>
      </c>
      <c r="H2276" s="78">
        <f t="shared" si="35"/>
        <v>1797626375.2394569</v>
      </c>
    </row>
    <row r="2277" spans="1:8" hidden="1" x14ac:dyDescent="0.35">
      <c r="A2277" s="57" t="s">
        <v>2530</v>
      </c>
      <c r="B2277" s="57" t="s">
        <v>2597</v>
      </c>
      <c r="C2277" s="57" t="s">
        <v>2428</v>
      </c>
      <c r="D2277" s="68">
        <v>1977.1515460400001</v>
      </c>
      <c r="E2277" s="57" t="s">
        <v>2429</v>
      </c>
      <c r="F2277" s="62" t="str">
        <f>INDEX('Crosswalk Particulates'!$B:$B,MATCH('2017 EPA Data'!A2277,'Crosswalk Particulates'!$A:$A,0))</f>
        <v>process-iron and steel-industry</v>
      </c>
      <c r="G2277" s="66">
        <f>INDEX('Crosswalk Particulates'!$E:$E,MATCH('2017 EPA Data'!$B2277,'Crosswalk Particulates'!$D:$D,0))</f>
        <v>0</v>
      </c>
      <c r="H2277" s="78">
        <f t="shared" si="35"/>
        <v>0</v>
      </c>
    </row>
    <row r="2278" spans="1:8" hidden="1" x14ac:dyDescent="0.35">
      <c r="A2278" s="57" t="s">
        <v>2493</v>
      </c>
      <c r="B2278" s="57" t="s">
        <v>2545</v>
      </c>
      <c r="D2278" s="68">
        <v>1974.0826033426138</v>
      </c>
      <c r="E2278" s="57" t="s">
        <v>2433</v>
      </c>
      <c r="F2278" s="62" t="str">
        <f>INDEX('Crosswalk Particulates'!$B:$B,MATCH('2017 EPA Data'!A2278,'Crosswalk Particulates'!$A:$A,0))</f>
        <v>Commercial Buildings Sector</v>
      </c>
      <c r="G2278" s="66" t="str">
        <f>INDEX('Crosswalk Particulates'!$E:$E,MATCH('2017 EPA Data'!$B2278,'Crosswalk Particulates'!$D:$D,0))</f>
        <v>OC</v>
      </c>
      <c r="H2278" s="78">
        <f t="shared" si="35"/>
        <v>1790859743.0329161</v>
      </c>
    </row>
    <row r="2279" spans="1:8" hidden="1" x14ac:dyDescent="0.35">
      <c r="A2279" s="57" t="s">
        <v>2462</v>
      </c>
      <c r="B2279" s="57" t="s">
        <v>2515</v>
      </c>
      <c r="C2279" s="57" t="s">
        <v>2428</v>
      </c>
      <c r="D2279" s="68">
        <v>1965.4612</v>
      </c>
      <c r="E2279" s="57" t="s">
        <v>2429</v>
      </c>
      <c r="F2279" s="62" t="str">
        <f>INDEX('Crosswalk Particulates'!$B:$B,MATCH('2017 EPA Data'!A2279,'Crosswalk Particulates'!$A:$A,0))</f>
        <v>industry-fuel-natural gas</v>
      </c>
      <c r="G2279" s="66">
        <f>INDEX('Crosswalk Particulates'!$E:$E,MATCH('2017 EPA Data'!$B2279,'Crosswalk Particulates'!$D:$D,0))</f>
        <v>0</v>
      </c>
      <c r="H2279" s="78">
        <f t="shared" si="35"/>
        <v>0</v>
      </c>
    </row>
    <row r="2280" spans="1:8" hidden="1" x14ac:dyDescent="0.35">
      <c r="A2280" s="57" t="s">
        <v>2489</v>
      </c>
      <c r="B2280" s="57" t="s">
        <v>2508</v>
      </c>
      <c r="C2280" s="57" t="s">
        <v>2432</v>
      </c>
      <c r="D2280" s="68">
        <v>1959.22806429</v>
      </c>
      <c r="E2280" s="57" t="s">
        <v>2433</v>
      </c>
      <c r="F2280" s="62" t="str">
        <f>INDEX('Crosswalk Particulates'!$B:$B,MATCH('2017 EPA Data'!A2280,'Crosswalk Particulates'!$A:$A,0))</f>
        <v>process-chemicals-industry</v>
      </c>
      <c r="G2280" s="66" t="str">
        <f>INDEX('Crosswalk Particulates'!$E:$E,MATCH('2017 EPA Data'!$B2280,'Crosswalk Particulates'!$D:$D,0))</f>
        <v>CH4</v>
      </c>
      <c r="H2280" s="78">
        <f t="shared" si="35"/>
        <v>1777383915.8585153</v>
      </c>
    </row>
    <row r="2281" spans="1:8" hidden="1" x14ac:dyDescent="0.35">
      <c r="A2281" s="57" t="s">
        <v>2506</v>
      </c>
      <c r="B2281" s="57" t="s">
        <v>2572</v>
      </c>
      <c r="C2281" s="57" t="s">
        <v>2428</v>
      </c>
      <c r="D2281" s="68">
        <v>1957.26344279</v>
      </c>
      <c r="E2281" s="57" t="s">
        <v>2429</v>
      </c>
      <c r="F2281" s="62" t="str">
        <f>INDEX('Crosswalk Particulates'!$B:$B,MATCH('2017 EPA Data'!A2281,'Crosswalk Particulates'!$A:$A,0))</f>
        <v>process-other-industry</v>
      </c>
      <c r="G2281" s="66">
        <f>INDEX('Crosswalk Particulates'!$E:$E,MATCH('2017 EPA Data'!$B2281,'Crosswalk Particulates'!$D:$D,0))</f>
        <v>0</v>
      </c>
      <c r="H2281" s="78">
        <f t="shared" si="35"/>
        <v>0</v>
      </c>
    </row>
    <row r="2282" spans="1:8" hidden="1" x14ac:dyDescent="0.35">
      <c r="A2282" s="57" t="s">
        <v>2492</v>
      </c>
      <c r="B2282" s="57" t="s">
        <v>2662</v>
      </c>
      <c r="C2282" s="57" t="s">
        <v>2428</v>
      </c>
      <c r="D2282" s="68">
        <v>1956.1261206979746</v>
      </c>
      <c r="E2282" s="57" t="s">
        <v>2429</v>
      </c>
      <c r="F2282" s="62" t="str">
        <f>INDEX('Crosswalk Particulates'!$B:$B,MATCH('2017 EPA Data'!A2282,'Crosswalk Particulates'!$A:$A,0))</f>
        <v>Electricity Sector</v>
      </c>
      <c r="G2282" s="66">
        <f>INDEX('Crosswalk Particulates'!$E:$E,MATCH('2017 EPA Data'!$B2282,'Crosswalk Particulates'!$D:$D,0))</f>
        <v>0</v>
      </c>
      <c r="H2282" s="78">
        <f t="shared" si="35"/>
        <v>0</v>
      </c>
    </row>
    <row r="2283" spans="1:8" hidden="1" x14ac:dyDescent="0.35">
      <c r="A2283" s="57" t="s">
        <v>2560</v>
      </c>
      <c r="B2283" s="57" t="s">
        <v>2455</v>
      </c>
      <c r="C2283" s="57" t="s">
        <v>2428</v>
      </c>
      <c r="D2283" s="68">
        <v>1949.2804671707679</v>
      </c>
      <c r="E2283" s="57" t="s">
        <v>2429</v>
      </c>
      <c r="F2283" s="62" t="str">
        <f>INDEX('Crosswalk Particulates'!$B:$B,MATCH('2017 EPA Data'!A2283,'Crosswalk Particulates'!$A:$A,0))</f>
        <v>Electricity Sector</v>
      </c>
      <c r="G2283" s="66">
        <f>INDEX('Crosswalk Particulates'!$E:$E,MATCH('2017 EPA Data'!$B2283,'Crosswalk Particulates'!$D:$D,0))</f>
        <v>0</v>
      </c>
      <c r="H2283" s="78">
        <f t="shared" si="35"/>
        <v>0</v>
      </c>
    </row>
    <row r="2284" spans="1:8" hidden="1" x14ac:dyDescent="0.35">
      <c r="A2284" s="57" t="s">
        <v>2449</v>
      </c>
      <c r="B2284" s="57" t="s">
        <v>2605</v>
      </c>
      <c r="C2284" s="57" t="s">
        <v>2428</v>
      </c>
      <c r="D2284" s="68">
        <v>1947.4988846480401</v>
      </c>
      <c r="E2284" s="57" t="s">
        <v>2429</v>
      </c>
      <c r="F2284" s="62" t="str">
        <f>INDEX('Crosswalk Particulates'!$B:$B,MATCH('2017 EPA Data'!A2284,'Crosswalk Particulates'!$A:$A,0))</f>
        <v>process-other-industry</v>
      </c>
      <c r="G2284" s="66">
        <f>INDEX('Crosswalk Particulates'!$E:$E,MATCH('2017 EPA Data'!$B2284,'Crosswalk Particulates'!$D:$D,0))</f>
        <v>0</v>
      </c>
      <c r="H2284" s="78">
        <f t="shared" si="35"/>
        <v>0</v>
      </c>
    </row>
    <row r="2285" spans="1:8" hidden="1" x14ac:dyDescent="0.35">
      <c r="A2285" s="57" t="s">
        <v>2476</v>
      </c>
      <c r="B2285" s="57" t="s">
        <v>2641</v>
      </c>
      <c r="C2285" s="57" t="s">
        <v>2428</v>
      </c>
      <c r="D2285" s="68">
        <v>1947.2211876655999</v>
      </c>
      <c r="E2285" s="57" t="s">
        <v>2429</v>
      </c>
      <c r="F2285" s="62" t="str">
        <f>INDEX('Crosswalk Particulates'!$B:$B,MATCH('2017 EPA Data'!A2285,'Crosswalk Particulates'!$A:$A,0))</f>
        <v>Electricity Sector</v>
      </c>
      <c r="G2285" s="66">
        <f>INDEX('Crosswalk Particulates'!$E:$E,MATCH('2017 EPA Data'!$B2285,'Crosswalk Particulates'!$D:$D,0))</f>
        <v>0</v>
      </c>
      <c r="H2285" s="78">
        <f t="shared" si="35"/>
        <v>0</v>
      </c>
    </row>
    <row r="2286" spans="1:8" hidden="1" x14ac:dyDescent="0.35">
      <c r="A2286" s="57" t="s">
        <v>2506</v>
      </c>
      <c r="B2286" s="57" t="s">
        <v>2479</v>
      </c>
      <c r="C2286" s="57" t="s">
        <v>2428</v>
      </c>
      <c r="D2286" s="68">
        <v>1946.79171559</v>
      </c>
      <c r="E2286" s="57" t="s">
        <v>2429</v>
      </c>
      <c r="F2286" s="62" t="str">
        <f>INDEX('Crosswalk Particulates'!$B:$B,MATCH('2017 EPA Data'!A2286,'Crosswalk Particulates'!$A:$A,0))</f>
        <v>process-other-industry</v>
      </c>
      <c r="G2286" s="66">
        <f>INDEX('Crosswalk Particulates'!$E:$E,MATCH('2017 EPA Data'!$B2286,'Crosswalk Particulates'!$D:$D,0))</f>
        <v>0</v>
      </c>
      <c r="H2286" s="78">
        <f t="shared" si="35"/>
        <v>0</v>
      </c>
    </row>
    <row r="2287" spans="1:8" hidden="1" x14ac:dyDescent="0.35">
      <c r="A2287" s="57" t="s">
        <v>2474</v>
      </c>
      <c r="B2287" s="57" t="s">
        <v>2479</v>
      </c>
      <c r="C2287" s="57" t="s">
        <v>2428</v>
      </c>
      <c r="D2287" s="68">
        <v>1940.5046463803999</v>
      </c>
      <c r="E2287" s="57" t="s">
        <v>2429</v>
      </c>
      <c r="F2287" s="62" t="str">
        <f>INDEX('Crosswalk Particulates'!$B:$B,MATCH('2017 EPA Data'!A2287,'Crosswalk Particulates'!$A:$A,0))</f>
        <v>Other-EPA</v>
      </c>
      <c r="G2287" s="66">
        <f>INDEX('Crosswalk Particulates'!$E:$E,MATCH('2017 EPA Data'!$B2287,'Crosswalk Particulates'!$D:$D,0))</f>
        <v>0</v>
      </c>
      <c r="H2287" s="78">
        <f t="shared" si="35"/>
        <v>0</v>
      </c>
    </row>
    <row r="2288" spans="1:8" hidden="1" x14ac:dyDescent="0.35">
      <c r="A2288" s="57" t="s">
        <v>2575</v>
      </c>
      <c r="B2288" s="57" t="s">
        <v>2450</v>
      </c>
      <c r="C2288" s="57" t="s">
        <v>2428</v>
      </c>
      <c r="D2288" s="68">
        <v>1935.5490155058001</v>
      </c>
      <c r="E2288" s="57" t="s">
        <v>2429</v>
      </c>
      <c r="F2288" s="62" t="str">
        <f>INDEX('Crosswalk Particulates'!$B:$B,MATCH('2017 EPA Data'!A2288,'Crosswalk Particulates'!$A:$A,0))</f>
        <v>Commercial Buildings Sector</v>
      </c>
      <c r="G2288" s="66">
        <f>INDEX('Crosswalk Particulates'!$E:$E,MATCH('2017 EPA Data'!$B2288,'Crosswalk Particulates'!$D:$D,0))</f>
        <v>0</v>
      </c>
      <c r="H2288" s="78">
        <f t="shared" si="35"/>
        <v>0</v>
      </c>
    </row>
    <row r="2289" spans="1:8" hidden="1" x14ac:dyDescent="0.35">
      <c r="A2289" s="57" t="s">
        <v>2566</v>
      </c>
      <c r="B2289" s="57" t="s">
        <v>2448</v>
      </c>
      <c r="C2289" s="57" t="s">
        <v>2428</v>
      </c>
      <c r="D2289" s="68">
        <v>1919.7803354485786</v>
      </c>
      <c r="E2289" s="57" t="s">
        <v>2429</v>
      </c>
      <c r="F2289" s="62" t="str">
        <f>INDEX('Crosswalk Particulates'!$B:$B,MATCH('2017 EPA Data'!A2289,'Crosswalk Particulates'!$A:$A,0))</f>
        <v>Commercial Buildings Sector</v>
      </c>
      <c r="G2289" s="66">
        <f>INDEX('Crosswalk Particulates'!$E:$E,MATCH('2017 EPA Data'!$B2289,'Crosswalk Particulates'!$D:$D,0))</f>
        <v>0</v>
      </c>
      <c r="H2289" s="78">
        <f t="shared" si="35"/>
        <v>0</v>
      </c>
    </row>
    <row r="2290" spans="1:8" hidden="1" x14ac:dyDescent="0.35">
      <c r="A2290" s="57" t="s">
        <v>2449</v>
      </c>
      <c r="B2290" s="57" t="s">
        <v>2508</v>
      </c>
      <c r="C2290" s="57" t="s">
        <v>2432</v>
      </c>
      <c r="D2290" s="68">
        <v>1918.43207405</v>
      </c>
      <c r="E2290" s="57" t="s">
        <v>2433</v>
      </c>
      <c r="F2290" s="62" t="str">
        <f>INDEX('Crosswalk Particulates'!$B:$B,MATCH('2017 EPA Data'!A2290,'Crosswalk Particulates'!$A:$A,0))</f>
        <v>process-other-industry</v>
      </c>
      <c r="G2290" s="66" t="str">
        <f>INDEX('Crosswalk Particulates'!$E:$E,MATCH('2017 EPA Data'!$B2290,'Crosswalk Particulates'!$D:$D,0))</f>
        <v>CH4</v>
      </c>
      <c r="H2290" s="78">
        <f t="shared" si="35"/>
        <v>1740374372.0459764</v>
      </c>
    </row>
    <row r="2291" spans="1:8" hidden="1" x14ac:dyDescent="0.35">
      <c r="A2291" s="57" t="s">
        <v>2495</v>
      </c>
      <c r="B2291" s="57" t="s">
        <v>2501</v>
      </c>
      <c r="C2291" s="57" t="s">
        <v>2468</v>
      </c>
      <c r="D2291" s="68">
        <v>1908.1850758800001</v>
      </c>
      <c r="E2291" s="57" t="s">
        <v>2433</v>
      </c>
      <c r="F2291" s="62" t="str">
        <f>INDEX('Crosswalk Particulates'!$B:$B,MATCH('2017 EPA Data'!A2291,'Crosswalk Particulates'!$A:$A,0))</f>
        <v>Electricity Sector</v>
      </c>
      <c r="G2291" s="66" t="str">
        <f>INDEX('Crosswalk Particulates'!$E:$E,MATCH('2017 EPA Data'!$B2291,'Crosswalk Particulates'!$D:$D,0))</f>
        <v>PM10</v>
      </c>
      <c r="H2291" s="78">
        <f t="shared" si="35"/>
        <v>1731078440.6201525</v>
      </c>
    </row>
    <row r="2292" spans="1:8" hidden="1" x14ac:dyDescent="0.35">
      <c r="A2292" s="57" t="s">
        <v>2495</v>
      </c>
      <c r="B2292" s="57" t="s">
        <v>2626</v>
      </c>
      <c r="C2292" s="57" t="s">
        <v>2428</v>
      </c>
      <c r="D2292" s="68">
        <v>1907.3783543035761</v>
      </c>
      <c r="E2292" s="57" t="s">
        <v>2429</v>
      </c>
      <c r="F2292" s="62" t="str">
        <f>INDEX('Crosswalk Particulates'!$B:$B,MATCH('2017 EPA Data'!A2292,'Crosswalk Particulates'!$A:$A,0))</f>
        <v>Electricity Sector</v>
      </c>
      <c r="G2292" s="66">
        <f>INDEX('Crosswalk Particulates'!$E:$E,MATCH('2017 EPA Data'!$B2292,'Crosswalk Particulates'!$D:$D,0))</f>
        <v>0</v>
      </c>
      <c r="H2292" s="78">
        <f t="shared" si="35"/>
        <v>0</v>
      </c>
    </row>
    <row r="2293" spans="1:8" hidden="1" x14ac:dyDescent="0.35">
      <c r="A2293" s="57" t="s">
        <v>2493</v>
      </c>
      <c r="B2293" s="57" t="s">
        <v>2570</v>
      </c>
      <c r="C2293" s="57" t="s">
        <v>2428</v>
      </c>
      <c r="D2293" s="68">
        <v>1898.8208235132558</v>
      </c>
      <c r="E2293" s="57" t="s">
        <v>2429</v>
      </c>
      <c r="F2293" s="62" t="str">
        <f>INDEX('Crosswalk Particulates'!$B:$B,MATCH('2017 EPA Data'!A2293,'Crosswalk Particulates'!$A:$A,0))</f>
        <v>Commercial Buildings Sector</v>
      </c>
      <c r="G2293" s="66">
        <f>INDEX('Crosswalk Particulates'!$E:$E,MATCH('2017 EPA Data'!$B2293,'Crosswalk Particulates'!$D:$D,0))</f>
        <v>0</v>
      </c>
      <c r="H2293" s="78">
        <f t="shared" si="35"/>
        <v>0</v>
      </c>
    </row>
    <row r="2294" spans="1:8" hidden="1" x14ac:dyDescent="0.35">
      <c r="A2294" s="57" t="s">
        <v>2452</v>
      </c>
      <c r="B2294" s="57" t="s">
        <v>2547</v>
      </c>
      <c r="C2294" s="57" t="s">
        <v>2428</v>
      </c>
      <c r="D2294" s="68">
        <v>1897.3306540497329</v>
      </c>
      <c r="E2294" s="57" t="s">
        <v>2429</v>
      </c>
      <c r="F2294" s="62" t="str">
        <f>INDEX('Crosswalk Particulates'!$B:$B,MATCH('2017 EPA Data'!A2294,'Crosswalk Particulates'!$A:$A,0))</f>
        <v>Transportation Sector</v>
      </c>
      <c r="G2294" s="66">
        <f>INDEX('Crosswalk Particulates'!$E:$E,MATCH('2017 EPA Data'!$B2294,'Crosswalk Particulates'!$D:$D,0))</f>
        <v>0</v>
      </c>
      <c r="H2294" s="78">
        <f t="shared" si="35"/>
        <v>0</v>
      </c>
    </row>
    <row r="2295" spans="1:8" hidden="1" x14ac:dyDescent="0.35">
      <c r="A2295" s="57" t="s">
        <v>2449</v>
      </c>
      <c r="B2295" s="57" t="s">
        <v>2597</v>
      </c>
      <c r="C2295" s="57" t="s">
        <v>2428</v>
      </c>
      <c r="D2295" s="68">
        <v>1897.1461439767399</v>
      </c>
      <c r="E2295" s="57" t="s">
        <v>2429</v>
      </c>
      <c r="F2295" s="62" t="str">
        <f>INDEX('Crosswalk Particulates'!$B:$B,MATCH('2017 EPA Data'!A2295,'Crosswalk Particulates'!$A:$A,0))</f>
        <v>process-other-industry</v>
      </c>
      <c r="G2295" s="66">
        <f>INDEX('Crosswalk Particulates'!$E:$E,MATCH('2017 EPA Data'!$B2295,'Crosswalk Particulates'!$D:$D,0))</f>
        <v>0</v>
      </c>
      <c r="H2295" s="78">
        <f t="shared" si="35"/>
        <v>0</v>
      </c>
    </row>
    <row r="2296" spans="1:8" hidden="1" x14ac:dyDescent="0.35">
      <c r="A2296" s="57" t="s">
        <v>2476</v>
      </c>
      <c r="B2296" s="57" t="s">
        <v>2454</v>
      </c>
      <c r="C2296" s="57" t="s">
        <v>2428</v>
      </c>
      <c r="D2296" s="68">
        <v>1894</v>
      </c>
      <c r="E2296" s="57" t="s">
        <v>2429</v>
      </c>
      <c r="F2296" s="62" t="str">
        <f>INDEX('Crosswalk Particulates'!$B:$B,MATCH('2017 EPA Data'!A2296,'Crosswalk Particulates'!$A:$A,0))</f>
        <v>Electricity Sector</v>
      </c>
      <c r="G2296" s="66">
        <f>INDEX('Crosswalk Particulates'!$E:$E,MATCH('2017 EPA Data'!$B2296,'Crosswalk Particulates'!$D:$D,0))</f>
        <v>0</v>
      </c>
      <c r="H2296" s="78">
        <f t="shared" si="35"/>
        <v>0</v>
      </c>
    </row>
    <row r="2297" spans="1:8" hidden="1" x14ac:dyDescent="0.35">
      <c r="A2297" s="57" t="s">
        <v>2503</v>
      </c>
      <c r="B2297" s="57" t="s">
        <v>2473</v>
      </c>
      <c r="C2297" s="57" t="s">
        <v>2428</v>
      </c>
      <c r="D2297" s="68">
        <v>1891.6262465624</v>
      </c>
      <c r="E2297" s="57" t="s">
        <v>2429</v>
      </c>
      <c r="F2297" s="62" t="str">
        <f>INDEX('Crosswalk Particulates'!$B:$B,MATCH('2017 EPA Data'!A2297,'Crosswalk Particulates'!$A:$A,0))</f>
        <v>process-ngps-industry</v>
      </c>
      <c r="G2297" s="66">
        <f>INDEX('Crosswalk Particulates'!$E:$E,MATCH('2017 EPA Data'!$B2297,'Crosswalk Particulates'!$D:$D,0))</f>
        <v>0</v>
      </c>
      <c r="H2297" s="78">
        <f t="shared" si="35"/>
        <v>0</v>
      </c>
    </row>
    <row r="2298" spans="1:8" hidden="1" x14ac:dyDescent="0.35">
      <c r="A2298" s="57" t="s">
        <v>2489</v>
      </c>
      <c r="B2298" s="57" t="s">
        <v>2641</v>
      </c>
      <c r="C2298" s="57" t="s">
        <v>2428</v>
      </c>
      <c r="D2298" s="68">
        <v>1885.3391882190001</v>
      </c>
      <c r="E2298" s="57" t="s">
        <v>2429</v>
      </c>
      <c r="F2298" s="62" t="str">
        <f>INDEX('Crosswalk Particulates'!$B:$B,MATCH('2017 EPA Data'!A2298,'Crosswalk Particulates'!$A:$A,0))</f>
        <v>process-chemicals-industry</v>
      </c>
      <c r="G2298" s="66">
        <f>INDEX('Crosswalk Particulates'!$E:$E,MATCH('2017 EPA Data'!$B2298,'Crosswalk Particulates'!$D:$D,0))</f>
        <v>0</v>
      </c>
      <c r="H2298" s="78">
        <f t="shared" si="35"/>
        <v>0</v>
      </c>
    </row>
    <row r="2299" spans="1:8" hidden="1" x14ac:dyDescent="0.35">
      <c r="A2299" s="57" t="s">
        <v>2543</v>
      </c>
      <c r="B2299" s="57" t="s">
        <v>2605</v>
      </c>
      <c r="C2299" s="57" t="s">
        <v>2428</v>
      </c>
      <c r="D2299" s="68">
        <v>1883.4268995915847</v>
      </c>
      <c r="E2299" s="57" t="s">
        <v>2429</v>
      </c>
      <c r="F2299" s="62" t="str">
        <f>INDEX('Crosswalk Particulates'!$B:$B,MATCH('2017 EPA Data'!A2299,'Crosswalk Particulates'!$A:$A,0))</f>
        <v>industry-fuel-other</v>
      </c>
      <c r="G2299" s="66">
        <f>INDEX('Crosswalk Particulates'!$E:$E,MATCH('2017 EPA Data'!$B2299,'Crosswalk Particulates'!$D:$D,0))</f>
        <v>0</v>
      </c>
      <c r="H2299" s="78">
        <f t="shared" si="35"/>
        <v>0</v>
      </c>
    </row>
    <row r="2300" spans="1:8" hidden="1" x14ac:dyDescent="0.35">
      <c r="A2300" s="57" t="s">
        <v>2497</v>
      </c>
      <c r="B2300" s="57" t="s">
        <v>2508</v>
      </c>
      <c r="C2300" s="57" t="s">
        <v>2432</v>
      </c>
      <c r="D2300" s="68">
        <v>1881.2538563095679</v>
      </c>
      <c r="E2300" s="57" t="s">
        <v>2433</v>
      </c>
      <c r="F2300" s="62" t="str">
        <f>INDEX('Crosswalk Particulates'!$B:$B,MATCH('2017 EPA Data'!A2300,'Crosswalk Particulates'!$A:$A,0))</f>
        <v>process-other-industry</v>
      </c>
      <c r="G2300" s="66" t="str">
        <f>INDEX('Crosswalk Particulates'!$E:$E,MATCH('2017 EPA Data'!$B2300,'Crosswalk Particulates'!$D:$D,0))</f>
        <v>CH4</v>
      </c>
      <c r="H2300" s="78">
        <f t="shared" si="35"/>
        <v>1706646820.1409478</v>
      </c>
    </row>
    <row r="2301" spans="1:8" hidden="1" x14ac:dyDescent="0.35">
      <c r="A2301" s="57" t="s">
        <v>2518</v>
      </c>
      <c r="B2301" s="57" t="s">
        <v>2505</v>
      </c>
      <c r="C2301" s="57" t="s">
        <v>2428</v>
      </c>
      <c r="D2301" s="68">
        <v>1879.4</v>
      </c>
      <c r="E2301" s="57" t="s">
        <v>2429</v>
      </c>
      <c r="F2301" s="62" t="str">
        <f>INDEX('Crosswalk Particulates'!$B:$B,MATCH('2017 EPA Data'!A2301,'Crosswalk Particulates'!$A:$A,0))</f>
        <v>process-cement-industry</v>
      </c>
      <c r="G2301" s="66">
        <f>INDEX('Crosswalk Particulates'!$E:$E,MATCH('2017 EPA Data'!$B2301,'Crosswalk Particulates'!$D:$D,0))</f>
        <v>0</v>
      </c>
      <c r="H2301" s="78">
        <f t="shared" si="35"/>
        <v>0</v>
      </c>
    </row>
    <row r="2302" spans="1:8" hidden="1" x14ac:dyDescent="0.35">
      <c r="A2302" s="57" t="s">
        <v>2506</v>
      </c>
      <c r="B2302" s="57" t="s">
        <v>2477</v>
      </c>
      <c r="C2302" s="57" t="s">
        <v>2428</v>
      </c>
      <c r="D2302" s="68">
        <v>1875.4228000000001</v>
      </c>
      <c r="E2302" s="57" t="s">
        <v>2429</v>
      </c>
      <c r="F2302" s="62" t="str">
        <f>INDEX('Crosswalk Particulates'!$B:$B,MATCH('2017 EPA Data'!A2302,'Crosswalk Particulates'!$A:$A,0))</f>
        <v>process-other-industry</v>
      </c>
      <c r="G2302" s="66">
        <f>INDEX('Crosswalk Particulates'!$E:$E,MATCH('2017 EPA Data'!$B2302,'Crosswalk Particulates'!$D:$D,0))</f>
        <v>0</v>
      </c>
      <c r="H2302" s="78">
        <f t="shared" si="35"/>
        <v>0</v>
      </c>
    </row>
    <row r="2303" spans="1:8" hidden="1" x14ac:dyDescent="0.35">
      <c r="A2303" s="57" t="s">
        <v>2511</v>
      </c>
      <c r="B2303" s="57" t="s">
        <v>2532</v>
      </c>
      <c r="C2303" s="57" t="s">
        <v>2428</v>
      </c>
      <c r="D2303" s="68">
        <v>1850.5558041719396</v>
      </c>
      <c r="E2303" s="57" t="s">
        <v>2429</v>
      </c>
      <c r="F2303" s="62" t="str">
        <f>INDEX('Crosswalk Particulates'!$B:$B,MATCH('2017 EPA Data'!A2303,'Crosswalk Particulates'!$A:$A,0))</f>
        <v>industry-fuel-biomass</v>
      </c>
      <c r="G2303" s="66">
        <f>INDEX('Crosswalk Particulates'!$E:$E,MATCH('2017 EPA Data'!$B2303,'Crosswalk Particulates'!$D:$D,0))</f>
        <v>0</v>
      </c>
      <c r="H2303" s="78">
        <f t="shared" si="35"/>
        <v>0</v>
      </c>
    </row>
    <row r="2304" spans="1:8" hidden="1" x14ac:dyDescent="0.35">
      <c r="A2304" s="57" t="s">
        <v>2476</v>
      </c>
      <c r="B2304" s="57" t="s">
        <v>2589</v>
      </c>
      <c r="C2304" s="57" t="s">
        <v>2428</v>
      </c>
      <c r="D2304" s="68">
        <v>1844.1619350000001</v>
      </c>
      <c r="E2304" s="57" t="s">
        <v>2429</v>
      </c>
      <c r="F2304" s="62" t="str">
        <f>INDEX('Crosswalk Particulates'!$B:$B,MATCH('2017 EPA Data'!A2304,'Crosswalk Particulates'!$A:$A,0))</f>
        <v>Electricity Sector</v>
      </c>
      <c r="G2304" s="66">
        <f>INDEX('Crosswalk Particulates'!$E:$E,MATCH('2017 EPA Data'!$B2304,'Crosswalk Particulates'!$D:$D,0))</f>
        <v>0</v>
      </c>
      <c r="H2304" s="78">
        <f t="shared" si="35"/>
        <v>0</v>
      </c>
    </row>
    <row r="2305" spans="1:8" hidden="1" x14ac:dyDescent="0.35">
      <c r="A2305" s="57" t="s">
        <v>2493</v>
      </c>
      <c r="B2305" s="57" t="s">
        <v>2593</v>
      </c>
      <c r="C2305" s="57" t="s">
        <v>2428</v>
      </c>
      <c r="D2305" s="68">
        <v>1842.2594400999999</v>
      </c>
      <c r="E2305" s="57" t="s">
        <v>2429</v>
      </c>
      <c r="F2305" s="62" t="str">
        <f>INDEX('Crosswalk Particulates'!$B:$B,MATCH('2017 EPA Data'!A2305,'Crosswalk Particulates'!$A:$A,0))</f>
        <v>Commercial Buildings Sector</v>
      </c>
      <c r="G2305" s="66">
        <f>INDEX('Crosswalk Particulates'!$E:$E,MATCH('2017 EPA Data'!$B2305,'Crosswalk Particulates'!$D:$D,0))</f>
        <v>0</v>
      </c>
      <c r="H2305" s="78">
        <f t="shared" si="35"/>
        <v>0</v>
      </c>
    </row>
    <row r="2306" spans="1:8" hidden="1" x14ac:dyDescent="0.35">
      <c r="A2306" s="57" t="s">
        <v>2476</v>
      </c>
      <c r="B2306" s="57" t="s">
        <v>2550</v>
      </c>
      <c r="C2306" s="57" t="s">
        <v>2428</v>
      </c>
      <c r="D2306" s="68">
        <v>1841.6436663429999</v>
      </c>
      <c r="E2306" s="57" t="s">
        <v>2429</v>
      </c>
      <c r="F2306" s="62" t="str">
        <f>INDEX('Crosswalk Particulates'!$B:$B,MATCH('2017 EPA Data'!A2306,'Crosswalk Particulates'!$A:$A,0))</f>
        <v>Electricity Sector</v>
      </c>
      <c r="G2306" s="66">
        <f>INDEX('Crosswalk Particulates'!$E:$E,MATCH('2017 EPA Data'!$B2306,'Crosswalk Particulates'!$D:$D,0))</f>
        <v>0</v>
      </c>
      <c r="H2306" s="78">
        <f t="shared" si="35"/>
        <v>0</v>
      </c>
    </row>
    <row r="2307" spans="1:8" hidden="1" x14ac:dyDescent="0.35">
      <c r="A2307" s="57" t="s">
        <v>2449</v>
      </c>
      <c r="B2307" s="57" t="s">
        <v>2645</v>
      </c>
      <c r="C2307" s="57" t="s">
        <v>2428</v>
      </c>
      <c r="D2307" s="68">
        <v>1837.3860199999999</v>
      </c>
      <c r="E2307" s="57" t="s">
        <v>2429</v>
      </c>
      <c r="F2307" s="62" t="str">
        <f>INDEX('Crosswalk Particulates'!$B:$B,MATCH('2017 EPA Data'!A2307,'Crosswalk Particulates'!$A:$A,0))</f>
        <v>process-other-industry</v>
      </c>
      <c r="G2307" s="66">
        <f>INDEX('Crosswalk Particulates'!$E:$E,MATCH('2017 EPA Data'!$B2307,'Crosswalk Particulates'!$D:$D,0))</f>
        <v>0</v>
      </c>
      <c r="H2307" s="78">
        <f t="shared" si="35"/>
        <v>0</v>
      </c>
    </row>
    <row r="2308" spans="1:8" hidden="1" x14ac:dyDescent="0.35">
      <c r="A2308" s="57" t="s">
        <v>2476</v>
      </c>
      <c r="B2308" s="57" t="s">
        <v>2679</v>
      </c>
      <c r="C2308" s="57" t="s">
        <v>2428</v>
      </c>
      <c r="D2308" s="68">
        <v>1831.8457550000001</v>
      </c>
      <c r="E2308" s="57" t="s">
        <v>2429</v>
      </c>
      <c r="F2308" s="62" t="str">
        <f>INDEX('Crosswalk Particulates'!$B:$B,MATCH('2017 EPA Data'!A2308,'Crosswalk Particulates'!$A:$A,0))</f>
        <v>Electricity Sector</v>
      </c>
      <c r="G2308" s="66">
        <f>INDEX('Crosswalk Particulates'!$E:$E,MATCH('2017 EPA Data'!$B2308,'Crosswalk Particulates'!$D:$D,0))</f>
        <v>0</v>
      </c>
      <c r="H2308" s="78">
        <f t="shared" ref="H2308:H2371" si="36">IF(E2308="TON",D2308/metricton_to_shortton,0)*10^6</f>
        <v>0</v>
      </c>
    </row>
    <row r="2309" spans="1:8" hidden="1" x14ac:dyDescent="0.35">
      <c r="A2309" s="57" t="s">
        <v>2470</v>
      </c>
      <c r="B2309" s="57" t="s">
        <v>2605</v>
      </c>
      <c r="C2309" s="57" t="s">
        <v>2428</v>
      </c>
      <c r="D2309" s="68">
        <v>1823.1778656718359</v>
      </c>
      <c r="E2309" s="57" t="s">
        <v>2429</v>
      </c>
      <c r="F2309" s="62" t="str">
        <f>INDEX('Crosswalk Particulates'!$B:$B,MATCH('2017 EPA Data'!A2309,'Crosswalk Particulates'!$A:$A,0))</f>
        <v>process-waste-industry</v>
      </c>
      <c r="G2309" s="66">
        <f>INDEX('Crosswalk Particulates'!$E:$E,MATCH('2017 EPA Data'!$B2309,'Crosswalk Particulates'!$D:$D,0))</f>
        <v>0</v>
      </c>
      <c r="H2309" s="78">
        <f t="shared" si="36"/>
        <v>0</v>
      </c>
    </row>
    <row r="2310" spans="1:8" hidden="1" x14ac:dyDescent="0.35">
      <c r="A2310" s="57" t="s">
        <v>2476</v>
      </c>
      <c r="B2310" s="57" t="s">
        <v>2651</v>
      </c>
      <c r="C2310" s="57" t="s">
        <v>2428</v>
      </c>
      <c r="D2310" s="68">
        <v>1819.724599962351</v>
      </c>
      <c r="E2310" s="57" t="s">
        <v>2429</v>
      </c>
      <c r="F2310" s="62" t="str">
        <f>INDEX('Crosswalk Particulates'!$B:$B,MATCH('2017 EPA Data'!A2310,'Crosswalk Particulates'!$A:$A,0))</f>
        <v>Electricity Sector</v>
      </c>
      <c r="G2310" s="66">
        <f>INDEX('Crosswalk Particulates'!$E:$E,MATCH('2017 EPA Data'!$B2310,'Crosswalk Particulates'!$D:$D,0))</f>
        <v>0</v>
      </c>
      <c r="H2310" s="78">
        <f t="shared" si="36"/>
        <v>0</v>
      </c>
    </row>
    <row r="2311" spans="1:8" hidden="1" x14ac:dyDescent="0.35">
      <c r="A2311" s="57" t="s">
        <v>2449</v>
      </c>
      <c r="B2311" s="57" t="s">
        <v>2683</v>
      </c>
      <c r="C2311" s="57" t="s">
        <v>2428</v>
      </c>
      <c r="D2311" s="68">
        <v>1815.087012</v>
      </c>
      <c r="E2311" s="57" t="s">
        <v>2429</v>
      </c>
      <c r="F2311" s="62" t="str">
        <f>INDEX('Crosswalk Particulates'!$B:$B,MATCH('2017 EPA Data'!A2311,'Crosswalk Particulates'!$A:$A,0))</f>
        <v>process-other-industry</v>
      </c>
      <c r="G2311" s="66">
        <f>INDEX('Crosswalk Particulates'!$E:$E,MATCH('2017 EPA Data'!$B2311,'Crosswalk Particulates'!$D:$D,0))</f>
        <v>0</v>
      </c>
      <c r="H2311" s="78">
        <f t="shared" si="36"/>
        <v>0</v>
      </c>
    </row>
    <row r="2312" spans="1:8" hidden="1" x14ac:dyDescent="0.35">
      <c r="A2312" s="57" t="s">
        <v>2430</v>
      </c>
      <c r="B2312" s="57" t="s">
        <v>2499</v>
      </c>
      <c r="C2312" s="57" t="s">
        <v>2428</v>
      </c>
      <c r="D2312" s="68">
        <v>1809.318</v>
      </c>
      <c r="E2312" s="57" t="s">
        <v>2429</v>
      </c>
      <c r="F2312" s="62" t="str">
        <f>INDEX('Crosswalk Particulates'!$B:$B,MATCH('2017 EPA Data'!A2312,'Crosswalk Particulates'!$A:$A,0))</f>
        <v>process-other-industry</v>
      </c>
      <c r="G2312" s="66">
        <f>INDEX('Crosswalk Particulates'!$E:$E,MATCH('2017 EPA Data'!$B2312,'Crosswalk Particulates'!$D:$D,0))</f>
        <v>0</v>
      </c>
      <c r="H2312" s="78">
        <f t="shared" si="36"/>
        <v>0</v>
      </c>
    </row>
    <row r="2313" spans="1:8" hidden="1" x14ac:dyDescent="0.35">
      <c r="A2313" s="57" t="s">
        <v>2540</v>
      </c>
      <c r="B2313" s="57" t="s">
        <v>2553</v>
      </c>
      <c r="C2313" s="57" t="s">
        <v>2428</v>
      </c>
      <c r="D2313" s="68">
        <v>1805.42920254</v>
      </c>
      <c r="E2313" s="57" t="s">
        <v>2429</v>
      </c>
      <c r="F2313" s="62" t="str">
        <f>INDEX('Crosswalk Particulates'!$B:$B,MATCH('2017 EPA Data'!A2313,'Crosswalk Particulates'!$A:$A,0))</f>
        <v>industry-fuel-oil</v>
      </c>
      <c r="G2313" s="66">
        <f>INDEX('Crosswalk Particulates'!$E:$E,MATCH('2017 EPA Data'!$B2313,'Crosswalk Particulates'!$D:$D,0))</f>
        <v>0</v>
      </c>
      <c r="H2313" s="78">
        <f t="shared" si="36"/>
        <v>0</v>
      </c>
    </row>
    <row r="2314" spans="1:8" hidden="1" x14ac:dyDescent="0.35">
      <c r="A2314" s="57" t="s">
        <v>2470</v>
      </c>
      <c r="B2314" s="57" t="s">
        <v>2636</v>
      </c>
      <c r="C2314" s="57" t="s">
        <v>2428</v>
      </c>
      <c r="D2314" s="68">
        <v>1803.4514654689999</v>
      </c>
      <c r="E2314" s="57" t="s">
        <v>2429</v>
      </c>
      <c r="F2314" s="62" t="str">
        <f>INDEX('Crosswalk Particulates'!$B:$B,MATCH('2017 EPA Data'!A2314,'Crosswalk Particulates'!$A:$A,0))</f>
        <v>process-waste-industry</v>
      </c>
      <c r="G2314" s="66">
        <f>INDEX('Crosswalk Particulates'!$E:$E,MATCH('2017 EPA Data'!$B2314,'Crosswalk Particulates'!$D:$D,0))</f>
        <v>0</v>
      </c>
      <c r="H2314" s="78">
        <f t="shared" si="36"/>
        <v>0</v>
      </c>
    </row>
    <row r="2315" spans="1:8" hidden="1" x14ac:dyDescent="0.35">
      <c r="A2315" s="57" t="s">
        <v>2462</v>
      </c>
      <c r="B2315" s="57" t="s">
        <v>2484</v>
      </c>
      <c r="C2315" s="57" t="s">
        <v>2428</v>
      </c>
      <c r="D2315" s="68">
        <v>1790.4480029788954</v>
      </c>
      <c r="E2315" s="57" t="s">
        <v>2429</v>
      </c>
      <c r="F2315" s="62" t="str">
        <f>INDEX('Crosswalk Particulates'!$B:$B,MATCH('2017 EPA Data'!A2315,'Crosswalk Particulates'!$A:$A,0))</f>
        <v>industry-fuel-natural gas</v>
      </c>
      <c r="G2315" s="66">
        <f>INDEX('Crosswalk Particulates'!$E:$E,MATCH('2017 EPA Data'!$B2315,'Crosswalk Particulates'!$D:$D,0))</f>
        <v>0</v>
      </c>
      <c r="H2315" s="78">
        <f t="shared" si="36"/>
        <v>0</v>
      </c>
    </row>
    <row r="2316" spans="1:8" hidden="1" x14ac:dyDescent="0.35">
      <c r="A2316" s="57" t="s">
        <v>2458</v>
      </c>
      <c r="B2316" s="57" t="s">
        <v>2572</v>
      </c>
      <c r="C2316" s="57" t="s">
        <v>2428</v>
      </c>
      <c r="D2316" s="68">
        <v>1788.5219643999999</v>
      </c>
      <c r="E2316" s="57" t="s">
        <v>2429</v>
      </c>
      <c r="F2316" s="62" t="str">
        <f>INDEX('Crosswalk Particulates'!$B:$B,MATCH('2017 EPA Data'!A2316,'Crosswalk Particulates'!$A:$A,0))</f>
        <v>process-other-industry</v>
      </c>
      <c r="G2316" s="66">
        <f>INDEX('Crosswalk Particulates'!$E:$E,MATCH('2017 EPA Data'!$B2316,'Crosswalk Particulates'!$D:$D,0))</f>
        <v>0</v>
      </c>
      <c r="H2316" s="78">
        <f t="shared" si="36"/>
        <v>0</v>
      </c>
    </row>
    <row r="2317" spans="1:8" hidden="1" x14ac:dyDescent="0.35">
      <c r="A2317" s="57" t="s">
        <v>2430</v>
      </c>
      <c r="B2317" s="57" t="s">
        <v>2624</v>
      </c>
      <c r="C2317" s="57" t="s">
        <v>2428</v>
      </c>
      <c r="D2317" s="68">
        <v>1788.2600303935999</v>
      </c>
      <c r="E2317" s="57" t="s">
        <v>2429</v>
      </c>
      <c r="F2317" s="62" t="str">
        <f>INDEX('Crosswalk Particulates'!$B:$B,MATCH('2017 EPA Data'!A2317,'Crosswalk Particulates'!$A:$A,0))</f>
        <v>process-other-industry</v>
      </c>
      <c r="G2317" s="66">
        <f>INDEX('Crosswalk Particulates'!$E:$E,MATCH('2017 EPA Data'!$B2317,'Crosswalk Particulates'!$D:$D,0))</f>
        <v>0</v>
      </c>
      <c r="H2317" s="78">
        <f t="shared" si="36"/>
        <v>0</v>
      </c>
    </row>
    <row r="2318" spans="1:8" hidden="1" x14ac:dyDescent="0.35">
      <c r="A2318" s="57" t="s">
        <v>2497</v>
      </c>
      <c r="B2318" s="57" t="s">
        <v>2628</v>
      </c>
      <c r="C2318" s="57" t="s">
        <v>2428</v>
      </c>
      <c r="D2318" s="68">
        <v>1781.2811979999999</v>
      </c>
      <c r="E2318" s="57" t="s">
        <v>2429</v>
      </c>
      <c r="F2318" s="62" t="str">
        <f>INDEX('Crosswalk Particulates'!$B:$B,MATCH('2017 EPA Data'!A2318,'Crosswalk Particulates'!$A:$A,0))</f>
        <v>process-other-industry</v>
      </c>
      <c r="G2318" s="66">
        <f>INDEX('Crosswalk Particulates'!$E:$E,MATCH('2017 EPA Data'!$B2318,'Crosswalk Particulates'!$D:$D,0))</f>
        <v>0</v>
      </c>
      <c r="H2318" s="78">
        <f t="shared" si="36"/>
        <v>0</v>
      </c>
    </row>
    <row r="2319" spans="1:8" hidden="1" x14ac:dyDescent="0.35">
      <c r="A2319" s="57" t="s">
        <v>2430</v>
      </c>
      <c r="B2319" s="57" t="s">
        <v>2693</v>
      </c>
      <c r="C2319" s="57" t="s">
        <v>2428</v>
      </c>
      <c r="D2319" s="68">
        <v>1779.78496</v>
      </c>
      <c r="E2319" s="57" t="s">
        <v>2429</v>
      </c>
      <c r="F2319" s="62" t="str">
        <f>INDEX('Crosswalk Particulates'!$B:$B,MATCH('2017 EPA Data'!A2319,'Crosswalk Particulates'!$A:$A,0))</f>
        <v>process-other-industry</v>
      </c>
      <c r="G2319" s="66">
        <f>INDEX('Crosswalk Particulates'!$E:$E,MATCH('2017 EPA Data'!$B2319,'Crosswalk Particulates'!$D:$D,0))</f>
        <v>0</v>
      </c>
      <c r="H2319" s="78">
        <f t="shared" si="36"/>
        <v>0</v>
      </c>
    </row>
    <row r="2320" spans="1:8" hidden="1" x14ac:dyDescent="0.35">
      <c r="A2320" s="57" t="s">
        <v>2489</v>
      </c>
      <c r="B2320" s="57" t="s">
        <v>2545</v>
      </c>
      <c r="D2320" s="68">
        <v>1779.4471689768015</v>
      </c>
      <c r="E2320" s="57" t="s">
        <v>2433</v>
      </c>
      <c r="F2320" s="62" t="str">
        <f>INDEX('Crosswalk Particulates'!$B:$B,MATCH('2017 EPA Data'!A2320,'Crosswalk Particulates'!$A:$A,0))</f>
        <v>process-chemicals-industry</v>
      </c>
      <c r="G2320" s="66" t="str">
        <f>INDEX('Crosswalk Particulates'!$E:$E,MATCH('2017 EPA Data'!$B2320,'Crosswalk Particulates'!$D:$D,0))</f>
        <v>OC</v>
      </c>
      <c r="H2320" s="78">
        <f t="shared" si="36"/>
        <v>1614289237.1263998</v>
      </c>
    </row>
    <row r="2321" spans="1:8" hidden="1" x14ac:dyDescent="0.35">
      <c r="A2321" s="57" t="s">
        <v>2492</v>
      </c>
      <c r="B2321" s="57" t="s">
        <v>2579</v>
      </c>
      <c r="C2321" s="57" t="s">
        <v>2428</v>
      </c>
      <c r="D2321" s="68">
        <v>1776.9342100199999</v>
      </c>
      <c r="E2321" s="57" t="s">
        <v>2429</v>
      </c>
      <c r="F2321" s="62" t="str">
        <f>INDEX('Crosswalk Particulates'!$B:$B,MATCH('2017 EPA Data'!A2321,'Crosswalk Particulates'!$A:$A,0))</f>
        <v>Electricity Sector</v>
      </c>
      <c r="G2321" s="66">
        <f>INDEX('Crosswalk Particulates'!$E:$E,MATCH('2017 EPA Data'!$B2321,'Crosswalk Particulates'!$D:$D,0))</f>
        <v>0</v>
      </c>
      <c r="H2321" s="78">
        <f t="shared" si="36"/>
        <v>0</v>
      </c>
    </row>
    <row r="2322" spans="1:8" hidden="1" x14ac:dyDescent="0.35">
      <c r="A2322" s="57" t="s">
        <v>2476</v>
      </c>
      <c r="B2322" s="57" t="s">
        <v>2665</v>
      </c>
      <c r="C2322" s="57" t="s">
        <v>2428</v>
      </c>
      <c r="D2322" s="68">
        <v>1773.97</v>
      </c>
      <c r="E2322" s="57" t="s">
        <v>2429</v>
      </c>
      <c r="F2322" s="62" t="str">
        <f>INDEX('Crosswalk Particulates'!$B:$B,MATCH('2017 EPA Data'!A2322,'Crosswalk Particulates'!$A:$A,0))</f>
        <v>Electricity Sector</v>
      </c>
      <c r="G2322" s="66">
        <f>INDEX('Crosswalk Particulates'!$E:$E,MATCH('2017 EPA Data'!$B2322,'Crosswalk Particulates'!$D:$D,0))</f>
        <v>0</v>
      </c>
      <c r="H2322" s="78">
        <f t="shared" si="36"/>
        <v>0</v>
      </c>
    </row>
    <row r="2323" spans="1:8" hidden="1" x14ac:dyDescent="0.35">
      <c r="A2323" s="57" t="s">
        <v>2449</v>
      </c>
      <c r="B2323" s="57" t="s">
        <v>2622</v>
      </c>
      <c r="C2323" s="57" t="s">
        <v>2428</v>
      </c>
      <c r="D2323" s="68">
        <v>1772.837</v>
      </c>
      <c r="E2323" s="57" t="s">
        <v>2429</v>
      </c>
      <c r="F2323" s="62" t="str">
        <f>INDEX('Crosswalk Particulates'!$B:$B,MATCH('2017 EPA Data'!A2323,'Crosswalk Particulates'!$A:$A,0))</f>
        <v>process-other-industry</v>
      </c>
      <c r="G2323" s="66">
        <f>INDEX('Crosswalk Particulates'!$E:$E,MATCH('2017 EPA Data'!$B2323,'Crosswalk Particulates'!$D:$D,0))</f>
        <v>0</v>
      </c>
      <c r="H2323" s="78">
        <f t="shared" si="36"/>
        <v>0</v>
      </c>
    </row>
    <row r="2324" spans="1:8" hidden="1" x14ac:dyDescent="0.35">
      <c r="A2324" s="57" t="s">
        <v>2492</v>
      </c>
      <c r="B2324" s="57" t="s">
        <v>2601</v>
      </c>
      <c r="C2324" s="57" t="s">
        <v>2428</v>
      </c>
      <c r="D2324" s="68">
        <v>1771.0879221471625</v>
      </c>
      <c r="E2324" s="57" t="s">
        <v>2429</v>
      </c>
      <c r="F2324" s="62" t="str">
        <f>INDEX('Crosswalk Particulates'!$B:$B,MATCH('2017 EPA Data'!A2324,'Crosswalk Particulates'!$A:$A,0))</f>
        <v>Electricity Sector</v>
      </c>
      <c r="G2324" s="66">
        <f>INDEX('Crosswalk Particulates'!$E:$E,MATCH('2017 EPA Data'!$B2324,'Crosswalk Particulates'!$D:$D,0))</f>
        <v>0</v>
      </c>
      <c r="H2324" s="78">
        <f t="shared" si="36"/>
        <v>0</v>
      </c>
    </row>
    <row r="2325" spans="1:8" hidden="1" x14ac:dyDescent="0.35">
      <c r="A2325" s="57" t="s">
        <v>2430</v>
      </c>
      <c r="B2325" s="57" t="s">
        <v>2681</v>
      </c>
      <c r="C2325" s="57" t="s">
        <v>2428</v>
      </c>
      <c r="D2325" s="68">
        <v>1756.99355578</v>
      </c>
      <c r="E2325" s="57" t="s">
        <v>2429</v>
      </c>
      <c r="F2325" s="62" t="str">
        <f>INDEX('Crosswalk Particulates'!$B:$B,MATCH('2017 EPA Data'!A2325,'Crosswalk Particulates'!$A:$A,0))</f>
        <v>process-other-industry</v>
      </c>
      <c r="G2325" s="66">
        <f>INDEX('Crosswalk Particulates'!$E:$E,MATCH('2017 EPA Data'!$B2325,'Crosswalk Particulates'!$D:$D,0))</f>
        <v>0</v>
      </c>
      <c r="H2325" s="78">
        <f t="shared" si="36"/>
        <v>0</v>
      </c>
    </row>
    <row r="2326" spans="1:8" hidden="1" x14ac:dyDescent="0.35">
      <c r="A2326" s="57" t="s">
        <v>2540</v>
      </c>
      <c r="B2326" s="57" t="s">
        <v>2484</v>
      </c>
      <c r="C2326" s="57" t="s">
        <v>2428</v>
      </c>
      <c r="D2326" s="68">
        <v>1754.9217473000001</v>
      </c>
      <c r="E2326" s="57" t="s">
        <v>2429</v>
      </c>
      <c r="F2326" s="62" t="str">
        <f>INDEX('Crosswalk Particulates'!$B:$B,MATCH('2017 EPA Data'!A2326,'Crosswalk Particulates'!$A:$A,0))</f>
        <v>industry-fuel-oil</v>
      </c>
      <c r="G2326" s="66">
        <f>INDEX('Crosswalk Particulates'!$E:$E,MATCH('2017 EPA Data'!$B2326,'Crosswalk Particulates'!$D:$D,0))</f>
        <v>0</v>
      </c>
      <c r="H2326" s="78">
        <f t="shared" si="36"/>
        <v>0</v>
      </c>
    </row>
    <row r="2327" spans="1:8" hidden="1" x14ac:dyDescent="0.35">
      <c r="A2327" s="57" t="s">
        <v>2566</v>
      </c>
      <c r="B2327" s="57" t="s">
        <v>2446</v>
      </c>
      <c r="C2327" s="57" t="s">
        <v>2428</v>
      </c>
      <c r="D2327" s="68">
        <v>1750.5070642000001</v>
      </c>
      <c r="E2327" s="57" t="s">
        <v>2429</v>
      </c>
      <c r="F2327" s="62" t="str">
        <f>INDEX('Crosswalk Particulates'!$B:$B,MATCH('2017 EPA Data'!A2327,'Crosswalk Particulates'!$A:$A,0))</f>
        <v>Commercial Buildings Sector</v>
      </c>
      <c r="G2327" s="66">
        <f>INDEX('Crosswalk Particulates'!$E:$E,MATCH('2017 EPA Data'!$B2327,'Crosswalk Particulates'!$D:$D,0))</f>
        <v>0</v>
      </c>
      <c r="H2327" s="78">
        <f t="shared" si="36"/>
        <v>0</v>
      </c>
    </row>
    <row r="2328" spans="1:8" hidden="1" x14ac:dyDescent="0.35">
      <c r="A2328" s="57" t="s">
        <v>2464</v>
      </c>
      <c r="B2328" s="57" t="s">
        <v>2587</v>
      </c>
      <c r="C2328" s="57" t="s">
        <v>2428</v>
      </c>
      <c r="D2328" s="68">
        <v>1750</v>
      </c>
      <c r="E2328" s="57" t="s">
        <v>2429</v>
      </c>
      <c r="F2328" s="62" t="str">
        <f>INDEX('Crosswalk Particulates'!$B:$B,MATCH('2017 EPA Data'!A2328,'Crosswalk Particulates'!$A:$A,0))</f>
        <v>process-other-industry</v>
      </c>
      <c r="G2328" s="66">
        <f>INDEX('Crosswalk Particulates'!$E:$E,MATCH('2017 EPA Data'!$B2328,'Crosswalk Particulates'!$D:$D,0))</f>
        <v>0</v>
      </c>
      <c r="H2328" s="78">
        <f t="shared" si="36"/>
        <v>0</v>
      </c>
    </row>
    <row r="2329" spans="1:8" hidden="1" x14ac:dyDescent="0.35">
      <c r="A2329" s="57" t="s">
        <v>2511</v>
      </c>
      <c r="B2329" s="57" t="s">
        <v>2641</v>
      </c>
      <c r="C2329" s="57" t="s">
        <v>2428</v>
      </c>
      <c r="D2329" s="68">
        <v>1749.6242257280001</v>
      </c>
      <c r="E2329" s="57" t="s">
        <v>2429</v>
      </c>
      <c r="F2329" s="62" t="str">
        <f>INDEX('Crosswalk Particulates'!$B:$B,MATCH('2017 EPA Data'!A2329,'Crosswalk Particulates'!$A:$A,0))</f>
        <v>industry-fuel-biomass</v>
      </c>
      <c r="G2329" s="66">
        <f>INDEX('Crosswalk Particulates'!$E:$E,MATCH('2017 EPA Data'!$B2329,'Crosswalk Particulates'!$D:$D,0))</f>
        <v>0</v>
      </c>
      <c r="H2329" s="78">
        <f t="shared" si="36"/>
        <v>0</v>
      </c>
    </row>
    <row r="2330" spans="1:8" hidden="1" x14ac:dyDescent="0.35">
      <c r="A2330" s="57" t="s">
        <v>2430</v>
      </c>
      <c r="B2330" s="57" t="s">
        <v>2657</v>
      </c>
      <c r="C2330" s="57" t="s">
        <v>2428</v>
      </c>
      <c r="D2330" s="68">
        <v>1748.26037</v>
      </c>
      <c r="E2330" s="57" t="s">
        <v>2429</v>
      </c>
      <c r="F2330" s="62" t="str">
        <f>INDEX('Crosswalk Particulates'!$B:$B,MATCH('2017 EPA Data'!A2330,'Crosswalk Particulates'!$A:$A,0))</f>
        <v>process-other-industry</v>
      </c>
      <c r="G2330" s="66">
        <f>INDEX('Crosswalk Particulates'!$E:$E,MATCH('2017 EPA Data'!$B2330,'Crosswalk Particulates'!$D:$D,0))</f>
        <v>0</v>
      </c>
      <c r="H2330" s="78">
        <f t="shared" si="36"/>
        <v>0</v>
      </c>
    </row>
    <row r="2331" spans="1:8" hidden="1" x14ac:dyDescent="0.35">
      <c r="A2331" s="57" t="s">
        <v>2518</v>
      </c>
      <c r="B2331" s="57" t="s">
        <v>2516</v>
      </c>
      <c r="C2331" s="57" t="s">
        <v>2468</v>
      </c>
      <c r="D2331" s="68">
        <v>1747.0808712600001</v>
      </c>
      <c r="E2331" s="57" t="s">
        <v>2433</v>
      </c>
      <c r="F2331" s="62" t="str">
        <f>INDEX('Crosswalk Particulates'!$B:$B,MATCH('2017 EPA Data'!A2331,'Crosswalk Particulates'!$A:$A,0))</f>
        <v>process-cement-industry</v>
      </c>
      <c r="G2331" s="66">
        <f>INDEX('Crosswalk Particulates'!$E:$E,MATCH('2017 EPA Data'!$B2331,'Crosswalk Particulates'!$D:$D,0))</f>
        <v>0</v>
      </c>
      <c r="H2331" s="78">
        <f t="shared" si="36"/>
        <v>1584926990.8283515</v>
      </c>
    </row>
    <row r="2332" spans="1:8" hidden="1" x14ac:dyDescent="0.35">
      <c r="A2332" s="57" t="s">
        <v>2489</v>
      </c>
      <c r="B2332" s="57" t="s">
        <v>2688</v>
      </c>
      <c r="C2332" s="57" t="s">
        <v>2428</v>
      </c>
      <c r="D2332" s="68">
        <v>1741.820545</v>
      </c>
      <c r="E2332" s="57" t="s">
        <v>2429</v>
      </c>
      <c r="F2332" s="62" t="str">
        <f>INDEX('Crosswalk Particulates'!$B:$B,MATCH('2017 EPA Data'!A2332,'Crosswalk Particulates'!$A:$A,0))</f>
        <v>process-chemicals-industry</v>
      </c>
      <c r="G2332" s="66">
        <f>INDEX('Crosswalk Particulates'!$E:$E,MATCH('2017 EPA Data'!$B2332,'Crosswalk Particulates'!$D:$D,0))</f>
        <v>0</v>
      </c>
      <c r="H2332" s="78">
        <f t="shared" si="36"/>
        <v>0</v>
      </c>
    </row>
    <row r="2333" spans="1:8" hidden="1" x14ac:dyDescent="0.35">
      <c r="A2333" s="57" t="s">
        <v>2503</v>
      </c>
      <c r="B2333" s="57" t="s">
        <v>2577</v>
      </c>
      <c r="C2333" s="57" t="s">
        <v>2428</v>
      </c>
      <c r="D2333" s="68">
        <v>1734.2929999999999</v>
      </c>
      <c r="E2333" s="57" t="s">
        <v>2429</v>
      </c>
      <c r="F2333" s="62" t="str">
        <f>INDEX('Crosswalk Particulates'!$B:$B,MATCH('2017 EPA Data'!A2333,'Crosswalk Particulates'!$A:$A,0))</f>
        <v>process-ngps-industry</v>
      </c>
      <c r="G2333" s="66">
        <f>INDEX('Crosswalk Particulates'!$E:$E,MATCH('2017 EPA Data'!$B2333,'Crosswalk Particulates'!$D:$D,0))</f>
        <v>0</v>
      </c>
      <c r="H2333" s="78">
        <f t="shared" si="36"/>
        <v>0</v>
      </c>
    </row>
    <row r="2334" spans="1:8" hidden="1" x14ac:dyDescent="0.35">
      <c r="A2334" s="57" t="s">
        <v>2458</v>
      </c>
      <c r="B2334" s="57" t="s">
        <v>2581</v>
      </c>
      <c r="C2334" s="57" t="s">
        <v>2428</v>
      </c>
      <c r="D2334" s="68">
        <v>1733.4140146</v>
      </c>
      <c r="E2334" s="57" t="s">
        <v>2429</v>
      </c>
      <c r="F2334" s="62" t="str">
        <f>INDEX('Crosswalk Particulates'!$B:$B,MATCH('2017 EPA Data'!A2334,'Crosswalk Particulates'!$A:$A,0))</f>
        <v>process-other-industry</v>
      </c>
      <c r="G2334" s="66">
        <f>INDEX('Crosswalk Particulates'!$E:$E,MATCH('2017 EPA Data'!$B2334,'Crosswalk Particulates'!$D:$D,0))</f>
        <v>0</v>
      </c>
      <c r="H2334" s="78">
        <f t="shared" si="36"/>
        <v>0</v>
      </c>
    </row>
    <row r="2335" spans="1:8" hidden="1" x14ac:dyDescent="0.35">
      <c r="A2335" s="57" t="s">
        <v>2560</v>
      </c>
      <c r="B2335" s="57" t="s">
        <v>2533</v>
      </c>
      <c r="C2335" s="57" t="s">
        <v>2534</v>
      </c>
      <c r="D2335" s="68">
        <v>1726.2020945417869</v>
      </c>
      <c r="E2335" s="57" t="s">
        <v>2429</v>
      </c>
      <c r="F2335" s="62" t="str">
        <f>INDEX('Crosswalk Particulates'!$B:$B,MATCH('2017 EPA Data'!A2335,'Crosswalk Particulates'!$A:$A,0))</f>
        <v>Electricity Sector</v>
      </c>
      <c r="G2335" s="66">
        <f>INDEX('Crosswalk Particulates'!$E:$E,MATCH('2017 EPA Data'!$B2335,'Crosswalk Particulates'!$D:$D,0))</f>
        <v>0</v>
      </c>
      <c r="H2335" s="78">
        <f t="shared" si="36"/>
        <v>0</v>
      </c>
    </row>
    <row r="2336" spans="1:8" hidden="1" x14ac:dyDescent="0.35">
      <c r="A2336" s="57" t="s">
        <v>2452</v>
      </c>
      <c r="B2336" s="57" t="s">
        <v>2545</v>
      </c>
      <c r="D2336" s="68">
        <v>1720.3119023443446</v>
      </c>
      <c r="E2336" s="57" t="s">
        <v>2433</v>
      </c>
      <c r="F2336" s="62" t="str">
        <f>INDEX('Crosswalk Particulates'!$B:$B,MATCH('2017 EPA Data'!A2336,'Crosswalk Particulates'!$A:$A,0))</f>
        <v>Transportation Sector</v>
      </c>
      <c r="G2336" s="66" t="str">
        <f>INDEX('Crosswalk Particulates'!$E:$E,MATCH('2017 EPA Data'!$B2336,'Crosswalk Particulates'!$D:$D,0))</f>
        <v>OC</v>
      </c>
      <c r="H2336" s="78">
        <f t="shared" si="36"/>
        <v>1560642561.842263</v>
      </c>
    </row>
    <row r="2337" spans="1:8" hidden="1" x14ac:dyDescent="0.35">
      <c r="A2337" s="57" t="s">
        <v>2560</v>
      </c>
      <c r="B2337" s="57" t="s">
        <v>2593</v>
      </c>
      <c r="C2337" s="57" t="s">
        <v>2428</v>
      </c>
      <c r="D2337" s="68">
        <v>1716.9532002999999</v>
      </c>
      <c r="E2337" s="57" t="s">
        <v>2429</v>
      </c>
      <c r="F2337" s="62" t="str">
        <f>INDEX('Crosswalk Particulates'!$B:$B,MATCH('2017 EPA Data'!A2337,'Crosswalk Particulates'!$A:$A,0))</f>
        <v>Electricity Sector</v>
      </c>
      <c r="G2337" s="66">
        <f>INDEX('Crosswalk Particulates'!$E:$E,MATCH('2017 EPA Data'!$B2337,'Crosswalk Particulates'!$D:$D,0))</f>
        <v>0</v>
      </c>
      <c r="H2337" s="78">
        <f t="shared" si="36"/>
        <v>0</v>
      </c>
    </row>
    <row r="2338" spans="1:8" hidden="1" x14ac:dyDescent="0.35">
      <c r="A2338" s="57" t="s">
        <v>2492</v>
      </c>
      <c r="B2338" s="57" t="s">
        <v>2523</v>
      </c>
      <c r="C2338" s="57" t="s">
        <v>2428</v>
      </c>
      <c r="D2338" s="68">
        <v>1716.8592183799999</v>
      </c>
      <c r="E2338" s="57" t="s">
        <v>2429</v>
      </c>
      <c r="F2338" s="62" t="str">
        <f>INDEX('Crosswalk Particulates'!$B:$B,MATCH('2017 EPA Data'!A2338,'Crosswalk Particulates'!$A:$A,0))</f>
        <v>Electricity Sector</v>
      </c>
      <c r="G2338" s="66">
        <f>INDEX('Crosswalk Particulates'!$E:$E,MATCH('2017 EPA Data'!$B2338,'Crosswalk Particulates'!$D:$D,0))</f>
        <v>0</v>
      </c>
      <c r="H2338" s="78">
        <f t="shared" si="36"/>
        <v>0</v>
      </c>
    </row>
    <row r="2339" spans="1:8" hidden="1" x14ac:dyDescent="0.35">
      <c r="A2339" s="57" t="s">
        <v>2492</v>
      </c>
      <c r="B2339" s="57" t="s">
        <v>2537</v>
      </c>
      <c r="C2339" s="57" t="s">
        <v>2428</v>
      </c>
      <c r="D2339" s="68">
        <v>1706.8978780358109</v>
      </c>
      <c r="E2339" s="57" t="s">
        <v>2429</v>
      </c>
      <c r="F2339" s="62" t="str">
        <f>INDEX('Crosswalk Particulates'!$B:$B,MATCH('2017 EPA Data'!A2339,'Crosswalk Particulates'!$A:$A,0))</f>
        <v>Electricity Sector</v>
      </c>
      <c r="G2339" s="66">
        <f>INDEX('Crosswalk Particulates'!$E:$E,MATCH('2017 EPA Data'!$B2339,'Crosswalk Particulates'!$D:$D,0))</f>
        <v>0</v>
      </c>
      <c r="H2339" s="78">
        <f t="shared" si="36"/>
        <v>0</v>
      </c>
    </row>
    <row r="2340" spans="1:8" hidden="1" x14ac:dyDescent="0.35">
      <c r="A2340" s="57" t="s">
        <v>2449</v>
      </c>
      <c r="B2340" s="57" t="s">
        <v>2687</v>
      </c>
      <c r="C2340" s="57" t="s">
        <v>2428</v>
      </c>
      <c r="D2340" s="68">
        <v>1700</v>
      </c>
      <c r="E2340" s="57" t="s">
        <v>2429</v>
      </c>
      <c r="F2340" s="62" t="str">
        <f>INDEX('Crosswalk Particulates'!$B:$B,MATCH('2017 EPA Data'!A2340,'Crosswalk Particulates'!$A:$A,0))</f>
        <v>process-other-industry</v>
      </c>
      <c r="G2340" s="66">
        <f>INDEX('Crosswalk Particulates'!$E:$E,MATCH('2017 EPA Data'!$B2340,'Crosswalk Particulates'!$D:$D,0))</f>
        <v>0</v>
      </c>
      <c r="H2340" s="78">
        <f t="shared" si="36"/>
        <v>0</v>
      </c>
    </row>
    <row r="2341" spans="1:8" hidden="1" x14ac:dyDescent="0.35">
      <c r="A2341" s="57" t="s">
        <v>2495</v>
      </c>
      <c r="B2341" s="57" t="s">
        <v>2522</v>
      </c>
      <c r="C2341" s="57" t="s">
        <v>2428</v>
      </c>
      <c r="D2341" s="68">
        <v>1697.78653781667</v>
      </c>
      <c r="E2341" s="57" t="s">
        <v>2429</v>
      </c>
      <c r="F2341" s="62" t="str">
        <f>INDEX('Crosswalk Particulates'!$B:$B,MATCH('2017 EPA Data'!A2341,'Crosswalk Particulates'!$A:$A,0))</f>
        <v>Electricity Sector</v>
      </c>
      <c r="G2341" s="66">
        <f>INDEX('Crosswalk Particulates'!$E:$E,MATCH('2017 EPA Data'!$B2341,'Crosswalk Particulates'!$D:$D,0))</f>
        <v>0</v>
      </c>
      <c r="H2341" s="78">
        <f t="shared" si="36"/>
        <v>0</v>
      </c>
    </row>
    <row r="2342" spans="1:8" hidden="1" x14ac:dyDescent="0.35">
      <c r="A2342" s="57" t="s">
        <v>2470</v>
      </c>
      <c r="B2342" s="57" t="s">
        <v>2620</v>
      </c>
      <c r="C2342" s="57" t="s">
        <v>2428</v>
      </c>
      <c r="D2342" s="68">
        <v>1688.00004496</v>
      </c>
      <c r="E2342" s="57" t="s">
        <v>2429</v>
      </c>
      <c r="F2342" s="62" t="str">
        <f>INDEX('Crosswalk Particulates'!$B:$B,MATCH('2017 EPA Data'!A2342,'Crosswalk Particulates'!$A:$A,0))</f>
        <v>process-waste-industry</v>
      </c>
      <c r="G2342" s="66">
        <f>INDEX('Crosswalk Particulates'!$E:$E,MATCH('2017 EPA Data'!$B2342,'Crosswalk Particulates'!$D:$D,0))</f>
        <v>0</v>
      </c>
      <c r="H2342" s="78">
        <f t="shared" si="36"/>
        <v>0</v>
      </c>
    </row>
    <row r="2343" spans="1:8" hidden="1" x14ac:dyDescent="0.35">
      <c r="A2343" s="57" t="s">
        <v>2514</v>
      </c>
      <c r="B2343" s="57" t="s">
        <v>2637</v>
      </c>
      <c r="C2343" s="57" t="s">
        <v>2428</v>
      </c>
      <c r="D2343" s="68">
        <v>1682.5120914768986</v>
      </c>
      <c r="E2343" s="57" t="s">
        <v>2429</v>
      </c>
      <c r="F2343" s="62" t="str">
        <f>INDEX('Crosswalk Particulates'!$B:$B,MATCH('2017 EPA Data'!A2343,'Crosswalk Particulates'!$A:$A,0))</f>
        <v>Transportation Sector</v>
      </c>
      <c r="G2343" s="66">
        <f>INDEX('Crosswalk Particulates'!$E:$E,MATCH('2017 EPA Data'!$B2343,'Crosswalk Particulates'!$D:$D,0))</f>
        <v>0</v>
      </c>
      <c r="H2343" s="78">
        <f t="shared" si="36"/>
        <v>0</v>
      </c>
    </row>
    <row r="2344" spans="1:8" hidden="1" x14ac:dyDescent="0.35">
      <c r="A2344" s="57" t="s">
        <v>2430</v>
      </c>
      <c r="B2344" s="57" t="s">
        <v>2548</v>
      </c>
      <c r="C2344" s="57" t="s">
        <v>2428</v>
      </c>
      <c r="D2344" s="68">
        <v>1679.5278464069656</v>
      </c>
      <c r="E2344" s="57" t="s">
        <v>2429</v>
      </c>
      <c r="F2344" s="62" t="str">
        <f>INDEX('Crosswalk Particulates'!$B:$B,MATCH('2017 EPA Data'!A2344,'Crosswalk Particulates'!$A:$A,0))</f>
        <v>process-other-industry</v>
      </c>
      <c r="G2344" s="66">
        <f>INDEX('Crosswalk Particulates'!$E:$E,MATCH('2017 EPA Data'!$B2344,'Crosswalk Particulates'!$D:$D,0))</f>
        <v>0</v>
      </c>
      <c r="H2344" s="78">
        <f t="shared" si="36"/>
        <v>0</v>
      </c>
    </row>
    <row r="2345" spans="1:8" hidden="1" x14ac:dyDescent="0.35">
      <c r="A2345" s="57" t="s">
        <v>2466</v>
      </c>
      <c r="B2345" s="57" t="s">
        <v>2611</v>
      </c>
      <c r="C2345" s="57" t="s">
        <v>2428</v>
      </c>
      <c r="D2345" s="68">
        <v>1679.3785</v>
      </c>
      <c r="E2345" s="57" t="s">
        <v>2429</v>
      </c>
      <c r="F2345" s="62" t="str">
        <f>INDEX('Crosswalk Particulates'!$B:$B,MATCH('2017 EPA Data'!A2345,'Crosswalk Particulates'!$A:$A,0))</f>
        <v>process-other-industry</v>
      </c>
      <c r="G2345" s="66">
        <f>INDEX('Crosswalk Particulates'!$E:$E,MATCH('2017 EPA Data'!$B2345,'Crosswalk Particulates'!$D:$D,0))</f>
        <v>0</v>
      </c>
      <c r="H2345" s="78">
        <f t="shared" si="36"/>
        <v>0</v>
      </c>
    </row>
    <row r="2346" spans="1:8" hidden="1" x14ac:dyDescent="0.35">
      <c r="A2346" s="57" t="s">
        <v>2518</v>
      </c>
      <c r="B2346" s="57" t="s">
        <v>2561</v>
      </c>
      <c r="C2346" s="57" t="s">
        <v>2428</v>
      </c>
      <c r="D2346" s="68">
        <v>1673.246093</v>
      </c>
      <c r="E2346" s="57" t="s">
        <v>2429</v>
      </c>
      <c r="F2346" s="62" t="str">
        <f>INDEX('Crosswalk Particulates'!$B:$B,MATCH('2017 EPA Data'!A2346,'Crosswalk Particulates'!$A:$A,0))</f>
        <v>process-cement-industry</v>
      </c>
      <c r="G2346" s="66">
        <f>INDEX('Crosswalk Particulates'!$E:$E,MATCH('2017 EPA Data'!$B2346,'Crosswalk Particulates'!$D:$D,0))</f>
        <v>0</v>
      </c>
      <c r="H2346" s="78">
        <f t="shared" si="36"/>
        <v>0</v>
      </c>
    </row>
    <row r="2347" spans="1:8" hidden="1" x14ac:dyDescent="0.35">
      <c r="A2347" s="57" t="s">
        <v>2458</v>
      </c>
      <c r="B2347" s="57" t="s">
        <v>2694</v>
      </c>
      <c r="C2347" s="57" t="s">
        <v>2428</v>
      </c>
      <c r="D2347" s="68">
        <v>1665.74162</v>
      </c>
      <c r="E2347" s="57" t="s">
        <v>2429</v>
      </c>
      <c r="F2347" s="62" t="str">
        <f>INDEX('Crosswalk Particulates'!$B:$B,MATCH('2017 EPA Data'!A2347,'Crosswalk Particulates'!$A:$A,0))</f>
        <v>process-other-industry</v>
      </c>
      <c r="G2347" s="66">
        <f>INDEX('Crosswalk Particulates'!$E:$E,MATCH('2017 EPA Data'!$B2347,'Crosswalk Particulates'!$D:$D,0))</f>
        <v>0</v>
      </c>
      <c r="H2347" s="78">
        <f t="shared" si="36"/>
        <v>0</v>
      </c>
    </row>
    <row r="2348" spans="1:8" hidden="1" x14ac:dyDescent="0.35">
      <c r="A2348" s="57" t="s">
        <v>2460</v>
      </c>
      <c r="B2348" s="57" t="s">
        <v>2570</v>
      </c>
      <c r="C2348" s="57" t="s">
        <v>2428</v>
      </c>
      <c r="D2348" s="68">
        <v>1661.5189800323985</v>
      </c>
      <c r="E2348" s="57" t="s">
        <v>2429</v>
      </c>
      <c r="F2348" s="62" t="str">
        <f>INDEX('Crosswalk Particulates'!$B:$B,MATCH('2017 EPA Data'!A2348,'Crosswalk Particulates'!$A:$A,0))</f>
        <v>Residential Buildings Sector</v>
      </c>
      <c r="G2348" s="66">
        <f>INDEX('Crosswalk Particulates'!$E:$E,MATCH('2017 EPA Data'!$B2348,'Crosswalk Particulates'!$D:$D,0))</f>
        <v>0</v>
      </c>
      <c r="H2348" s="78">
        <f t="shared" si="36"/>
        <v>0</v>
      </c>
    </row>
    <row r="2349" spans="1:8" hidden="1" x14ac:dyDescent="0.35">
      <c r="A2349" s="57" t="s">
        <v>2560</v>
      </c>
      <c r="B2349" s="57" t="s">
        <v>2505</v>
      </c>
      <c r="C2349" s="57" t="s">
        <v>2428</v>
      </c>
      <c r="D2349" s="68">
        <v>1660</v>
      </c>
      <c r="E2349" s="57" t="s">
        <v>2429</v>
      </c>
      <c r="F2349" s="62" t="str">
        <f>INDEX('Crosswalk Particulates'!$B:$B,MATCH('2017 EPA Data'!A2349,'Crosswalk Particulates'!$A:$A,0))</f>
        <v>Electricity Sector</v>
      </c>
      <c r="G2349" s="66">
        <f>INDEX('Crosswalk Particulates'!$E:$E,MATCH('2017 EPA Data'!$B2349,'Crosswalk Particulates'!$D:$D,0))</f>
        <v>0</v>
      </c>
      <c r="H2349" s="78">
        <f t="shared" si="36"/>
        <v>0</v>
      </c>
    </row>
    <row r="2350" spans="1:8" hidden="1" x14ac:dyDescent="0.35">
      <c r="A2350" s="57" t="s">
        <v>2441</v>
      </c>
      <c r="B2350" s="57" t="s">
        <v>2600</v>
      </c>
      <c r="C2350" s="57" t="s">
        <v>2428</v>
      </c>
      <c r="D2350" s="68">
        <v>1658.919887866</v>
      </c>
      <c r="E2350" s="57" t="s">
        <v>2429</v>
      </c>
      <c r="F2350" s="62" t="str">
        <f>INDEX('Crosswalk Particulates'!$B:$B,MATCH('2017 EPA Data'!A2350,'Crosswalk Particulates'!$A:$A,0))</f>
        <v>process-other-industry</v>
      </c>
      <c r="G2350" s="66">
        <f>INDEX('Crosswalk Particulates'!$E:$E,MATCH('2017 EPA Data'!$B2350,'Crosswalk Particulates'!$D:$D,0))</f>
        <v>0</v>
      </c>
      <c r="H2350" s="78">
        <f t="shared" si="36"/>
        <v>0</v>
      </c>
    </row>
    <row r="2351" spans="1:8" hidden="1" x14ac:dyDescent="0.35">
      <c r="A2351" s="57" t="s">
        <v>2458</v>
      </c>
      <c r="B2351" s="57" t="s">
        <v>2590</v>
      </c>
      <c r="C2351" s="57" t="s">
        <v>2428</v>
      </c>
      <c r="D2351" s="68">
        <v>1658.8424199999999</v>
      </c>
      <c r="E2351" s="57" t="s">
        <v>2429</v>
      </c>
      <c r="F2351" s="62" t="str">
        <f>INDEX('Crosswalk Particulates'!$B:$B,MATCH('2017 EPA Data'!A2351,'Crosswalk Particulates'!$A:$A,0))</f>
        <v>process-other-industry</v>
      </c>
      <c r="G2351" s="66">
        <f>INDEX('Crosswalk Particulates'!$E:$E,MATCH('2017 EPA Data'!$B2351,'Crosswalk Particulates'!$D:$D,0))</f>
        <v>0</v>
      </c>
      <c r="H2351" s="78">
        <f t="shared" si="36"/>
        <v>0</v>
      </c>
    </row>
    <row r="2352" spans="1:8" hidden="1" x14ac:dyDescent="0.35">
      <c r="A2352" s="57" t="s">
        <v>2493</v>
      </c>
      <c r="B2352" s="57" t="s">
        <v>2491</v>
      </c>
      <c r="C2352" s="57" t="s">
        <v>2428</v>
      </c>
      <c r="D2352" s="68">
        <v>1655.7070040000001</v>
      </c>
      <c r="E2352" s="57" t="s">
        <v>2429</v>
      </c>
      <c r="F2352" s="62" t="str">
        <f>INDEX('Crosswalk Particulates'!$B:$B,MATCH('2017 EPA Data'!A2352,'Crosswalk Particulates'!$A:$A,0))</f>
        <v>Commercial Buildings Sector</v>
      </c>
      <c r="G2352" s="66">
        <f>INDEX('Crosswalk Particulates'!$E:$E,MATCH('2017 EPA Data'!$B2352,'Crosswalk Particulates'!$D:$D,0))</f>
        <v>0</v>
      </c>
      <c r="H2352" s="78">
        <f t="shared" si="36"/>
        <v>0</v>
      </c>
    </row>
    <row r="2353" spans="1:8" hidden="1" x14ac:dyDescent="0.35">
      <c r="A2353" s="57" t="s">
        <v>2540</v>
      </c>
      <c r="B2353" s="57" t="s">
        <v>2469</v>
      </c>
      <c r="C2353" s="57" t="s">
        <v>2428</v>
      </c>
      <c r="D2353" s="68">
        <v>1648.71857906641</v>
      </c>
      <c r="E2353" s="57" t="s">
        <v>2429</v>
      </c>
      <c r="F2353" s="62" t="str">
        <f>INDEX('Crosswalk Particulates'!$B:$B,MATCH('2017 EPA Data'!A2353,'Crosswalk Particulates'!$A:$A,0))</f>
        <v>industry-fuel-oil</v>
      </c>
      <c r="G2353" s="66">
        <f>INDEX('Crosswalk Particulates'!$E:$E,MATCH('2017 EPA Data'!$B2353,'Crosswalk Particulates'!$D:$D,0))</f>
        <v>0</v>
      </c>
      <c r="H2353" s="78">
        <f t="shared" si="36"/>
        <v>0</v>
      </c>
    </row>
    <row r="2354" spans="1:8" hidden="1" x14ac:dyDescent="0.35">
      <c r="A2354" s="57" t="s">
        <v>2462</v>
      </c>
      <c r="B2354" s="57" t="s">
        <v>2602</v>
      </c>
      <c r="C2354" s="57" t="s">
        <v>2428</v>
      </c>
      <c r="D2354" s="68">
        <v>1644.04</v>
      </c>
      <c r="E2354" s="57" t="s">
        <v>2429</v>
      </c>
      <c r="F2354" s="62" t="str">
        <f>INDEX('Crosswalk Particulates'!$B:$B,MATCH('2017 EPA Data'!A2354,'Crosswalk Particulates'!$A:$A,0))</f>
        <v>industry-fuel-natural gas</v>
      </c>
      <c r="G2354" s="66">
        <f>INDEX('Crosswalk Particulates'!$E:$E,MATCH('2017 EPA Data'!$B2354,'Crosswalk Particulates'!$D:$D,0))</f>
        <v>0</v>
      </c>
      <c r="H2354" s="78">
        <f t="shared" si="36"/>
        <v>0</v>
      </c>
    </row>
    <row r="2355" spans="1:8" hidden="1" x14ac:dyDescent="0.35">
      <c r="A2355" s="57" t="s">
        <v>2580</v>
      </c>
      <c r="B2355" s="57" t="s">
        <v>2494</v>
      </c>
      <c r="D2355" s="68">
        <v>1640.7560140000001</v>
      </c>
      <c r="E2355" s="57" t="s">
        <v>2429</v>
      </c>
      <c r="F2355" s="62" t="str">
        <f>INDEX('Crosswalk Particulates'!$B:$B,MATCH('2017 EPA Data'!A2355,'Crosswalk Particulates'!$A:$A,0))</f>
        <v>Commercial Buildings Sector</v>
      </c>
      <c r="G2355" s="66">
        <f>INDEX('Crosswalk Particulates'!$E:$E,MATCH('2017 EPA Data'!$B2355,'Crosswalk Particulates'!$D:$D,0))</f>
        <v>0</v>
      </c>
      <c r="H2355" s="78">
        <f t="shared" si="36"/>
        <v>0</v>
      </c>
    </row>
    <row r="2356" spans="1:8" hidden="1" x14ac:dyDescent="0.35">
      <c r="A2356" s="57" t="s">
        <v>2495</v>
      </c>
      <c r="B2356" s="57" t="s">
        <v>2521</v>
      </c>
      <c r="C2356" s="57" t="s">
        <v>2468</v>
      </c>
      <c r="D2356" s="68">
        <v>1635.8923739700001</v>
      </c>
      <c r="E2356" s="57" t="s">
        <v>2433</v>
      </c>
      <c r="F2356" s="62" t="str">
        <f>INDEX('Crosswalk Particulates'!$B:$B,MATCH('2017 EPA Data'!A2356,'Crosswalk Particulates'!$A:$A,0))</f>
        <v>Electricity Sector</v>
      </c>
      <c r="G2356" s="66" t="str">
        <f>INDEX('Crosswalk Particulates'!$E:$E,MATCH('2017 EPA Data'!$B2356,'Crosswalk Particulates'!$D:$D,0))</f>
        <v>PM25</v>
      </c>
      <c r="H2356" s="78">
        <f t="shared" si="36"/>
        <v>1484058362.8652561</v>
      </c>
    </row>
    <row r="2357" spans="1:8" hidden="1" x14ac:dyDescent="0.35">
      <c r="A2357" s="57" t="s">
        <v>2530</v>
      </c>
      <c r="B2357" s="57" t="s">
        <v>2670</v>
      </c>
      <c r="C2357" s="57" t="s">
        <v>2428</v>
      </c>
      <c r="D2357" s="68">
        <v>1634.15885</v>
      </c>
      <c r="E2357" s="57" t="s">
        <v>2429</v>
      </c>
      <c r="F2357" s="62" t="str">
        <f>INDEX('Crosswalk Particulates'!$B:$B,MATCH('2017 EPA Data'!A2357,'Crosswalk Particulates'!$A:$A,0))</f>
        <v>process-iron and steel-industry</v>
      </c>
      <c r="G2357" s="66">
        <f>INDEX('Crosswalk Particulates'!$E:$E,MATCH('2017 EPA Data'!$B2357,'Crosswalk Particulates'!$D:$D,0))</f>
        <v>0</v>
      </c>
      <c r="H2357" s="78">
        <f t="shared" si="36"/>
        <v>0</v>
      </c>
    </row>
    <row r="2358" spans="1:8" hidden="1" x14ac:dyDescent="0.35">
      <c r="A2358" s="57" t="s">
        <v>2489</v>
      </c>
      <c r="B2358" s="57" t="s">
        <v>2618</v>
      </c>
      <c r="C2358" s="57" t="s">
        <v>2428</v>
      </c>
      <c r="D2358" s="68">
        <v>1632.677405998</v>
      </c>
      <c r="E2358" s="57" t="s">
        <v>2429</v>
      </c>
      <c r="F2358" s="62" t="str">
        <f>INDEX('Crosswalk Particulates'!$B:$B,MATCH('2017 EPA Data'!A2358,'Crosswalk Particulates'!$A:$A,0))</f>
        <v>process-chemicals-industry</v>
      </c>
      <c r="G2358" s="66">
        <f>INDEX('Crosswalk Particulates'!$E:$E,MATCH('2017 EPA Data'!$B2358,'Crosswalk Particulates'!$D:$D,0))</f>
        <v>0</v>
      </c>
      <c r="H2358" s="78">
        <f t="shared" si="36"/>
        <v>0</v>
      </c>
    </row>
    <row r="2359" spans="1:8" hidden="1" x14ac:dyDescent="0.35">
      <c r="A2359" s="57" t="s">
        <v>2493</v>
      </c>
      <c r="B2359" s="57" t="s">
        <v>2541</v>
      </c>
      <c r="D2359" s="68">
        <v>1630.5524392222978</v>
      </c>
      <c r="E2359" s="57" t="s">
        <v>2433</v>
      </c>
      <c r="F2359" s="62" t="str">
        <f>INDEX('Crosswalk Particulates'!$B:$B,MATCH('2017 EPA Data'!A2359,'Crosswalk Particulates'!$A:$A,0))</f>
        <v>Commercial Buildings Sector</v>
      </c>
      <c r="G2359" s="66">
        <f>INDEX('Crosswalk Particulates'!$E:$E,MATCH('2017 EPA Data'!$B2359,'Crosswalk Particulates'!$D:$D,0))</f>
        <v>0</v>
      </c>
      <c r="H2359" s="78">
        <f t="shared" si="36"/>
        <v>1479214049.7884424</v>
      </c>
    </row>
    <row r="2360" spans="1:8" hidden="1" x14ac:dyDescent="0.35">
      <c r="A2360" s="57" t="s">
        <v>2560</v>
      </c>
      <c r="B2360" s="57" t="s">
        <v>2626</v>
      </c>
      <c r="C2360" s="57" t="s">
        <v>2428</v>
      </c>
      <c r="D2360" s="68">
        <v>1629.4862932109461</v>
      </c>
      <c r="E2360" s="57" t="s">
        <v>2429</v>
      </c>
      <c r="F2360" s="62" t="str">
        <f>INDEX('Crosswalk Particulates'!$B:$B,MATCH('2017 EPA Data'!A2360,'Crosswalk Particulates'!$A:$A,0))</f>
        <v>Electricity Sector</v>
      </c>
      <c r="G2360" s="66">
        <f>INDEX('Crosswalk Particulates'!$E:$E,MATCH('2017 EPA Data'!$B2360,'Crosswalk Particulates'!$D:$D,0))</f>
        <v>0</v>
      </c>
      <c r="H2360" s="78">
        <f t="shared" si="36"/>
        <v>0</v>
      </c>
    </row>
    <row r="2361" spans="1:8" hidden="1" x14ac:dyDescent="0.35">
      <c r="A2361" s="57" t="s">
        <v>2464</v>
      </c>
      <c r="B2361" s="57" t="s">
        <v>2633</v>
      </c>
      <c r="C2361" s="57" t="s">
        <v>2428</v>
      </c>
      <c r="D2361" s="68">
        <v>1628.1486199999999</v>
      </c>
      <c r="E2361" s="57" t="s">
        <v>2429</v>
      </c>
      <c r="F2361" s="62" t="str">
        <f>INDEX('Crosswalk Particulates'!$B:$B,MATCH('2017 EPA Data'!A2361,'Crosswalk Particulates'!$A:$A,0))</f>
        <v>process-other-industry</v>
      </c>
      <c r="G2361" s="66">
        <f>INDEX('Crosswalk Particulates'!$E:$E,MATCH('2017 EPA Data'!$B2361,'Crosswalk Particulates'!$D:$D,0))</f>
        <v>0</v>
      </c>
      <c r="H2361" s="78">
        <f t="shared" si="36"/>
        <v>0</v>
      </c>
    </row>
    <row r="2362" spans="1:8" hidden="1" x14ac:dyDescent="0.35">
      <c r="A2362" s="57" t="s">
        <v>2560</v>
      </c>
      <c r="B2362" s="57" t="s">
        <v>2610</v>
      </c>
      <c r="C2362" s="57" t="s">
        <v>2428</v>
      </c>
      <c r="D2362" s="68">
        <v>1625.3826111999999</v>
      </c>
      <c r="E2362" s="57" t="s">
        <v>2429</v>
      </c>
      <c r="F2362" s="62" t="str">
        <f>INDEX('Crosswalk Particulates'!$B:$B,MATCH('2017 EPA Data'!A2362,'Crosswalk Particulates'!$A:$A,0))</f>
        <v>Electricity Sector</v>
      </c>
      <c r="G2362" s="66">
        <f>INDEX('Crosswalk Particulates'!$E:$E,MATCH('2017 EPA Data'!$B2362,'Crosswalk Particulates'!$D:$D,0))</f>
        <v>0</v>
      </c>
      <c r="H2362" s="78">
        <f t="shared" si="36"/>
        <v>0</v>
      </c>
    </row>
    <row r="2363" spans="1:8" hidden="1" x14ac:dyDescent="0.35">
      <c r="A2363" s="57" t="s">
        <v>2470</v>
      </c>
      <c r="B2363" s="57" t="s">
        <v>2478</v>
      </c>
      <c r="C2363" s="57" t="s">
        <v>2428</v>
      </c>
      <c r="D2363" s="68">
        <v>1619.1525999999999</v>
      </c>
      <c r="E2363" s="57" t="s">
        <v>2429</v>
      </c>
      <c r="F2363" s="62" t="str">
        <f>INDEX('Crosswalk Particulates'!$B:$B,MATCH('2017 EPA Data'!A2363,'Crosswalk Particulates'!$A:$A,0))</f>
        <v>process-waste-industry</v>
      </c>
      <c r="G2363" s="66">
        <f>INDEX('Crosswalk Particulates'!$E:$E,MATCH('2017 EPA Data'!$B2363,'Crosswalk Particulates'!$D:$D,0))</f>
        <v>0</v>
      </c>
      <c r="H2363" s="78">
        <f t="shared" si="36"/>
        <v>0</v>
      </c>
    </row>
    <row r="2364" spans="1:8" hidden="1" x14ac:dyDescent="0.35">
      <c r="A2364" s="57" t="s">
        <v>2492</v>
      </c>
      <c r="B2364" s="57" t="s">
        <v>2627</v>
      </c>
      <c r="D2364" s="68">
        <v>1614.6046657475165</v>
      </c>
      <c r="E2364" s="57" t="s">
        <v>2433</v>
      </c>
      <c r="F2364" s="62" t="str">
        <f>INDEX('Crosswalk Particulates'!$B:$B,MATCH('2017 EPA Data'!A2364,'Crosswalk Particulates'!$A:$A,0))</f>
        <v>Electricity Sector</v>
      </c>
      <c r="G2364" s="66" t="str">
        <f>INDEX('Crosswalk Particulates'!$E:$E,MATCH('2017 EPA Data'!$B2364,'Crosswalk Particulates'!$D:$D,0))</f>
        <v>BC</v>
      </c>
      <c r="H2364" s="78">
        <f t="shared" si="36"/>
        <v>1464746455.8495493</v>
      </c>
    </row>
    <row r="2365" spans="1:8" hidden="1" x14ac:dyDescent="0.35">
      <c r="A2365" s="57" t="s">
        <v>2453</v>
      </c>
      <c r="B2365" s="57" t="s">
        <v>2664</v>
      </c>
      <c r="D2365" s="68">
        <v>1613.7518606687465</v>
      </c>
      <c r="E2365" s="57" t="s">
        <v>2433</v>
      </c>
      <c r="F2365" s="62" t="str">
        <f>INDEX('Crosswalk Particulates'!$B:$B,MATCH('2017 EPA Data'!A2365,'Crosswalk Particulates'!$A:$A,0))</f>
        <v>process-ngps-industry</v>
      </c>
      <c r="G2365" s="66">
        <f>INDEX('Crosswalk Particulates'!$E:$E,MATCH('2017 EPA Data'!$B2365,'Crosswalk Particulates'!$D:$D,0))</f>
        <v>0</v>
      </c>
      <c r="H2365" s="78">
        <f t="shared" si="36"/>
        <v>1463972803.1758277</v>
      </c>
    </row>
    <row r="2366" spans="1:8" hidden="1" x14ac:dyDescent="0.35">
      <c r="A2366" s="57" t="s">
        <v>2580</v>
      </c>
      <c r="B2366" s="57" t="s">
        <v>2447</v>
      </c>
      <c r="C2366" s="57" t="s">
        <v>2428</v>
      </c>
      <c r="D2366" s="68">
        <v>1613.2311936526</v>
      </c>
      <c r="E2366" s="57" t="s">
        <v>2429</v>
      </c>
      <c r="F2366" s="62" t="str">
        <f>INDEX('Crosswalk Particulates'!$B:$B,MATCH('2017 EPA Data'!A2366,'Crosswalk Particulates'!$A:$A,0))</f>
        <v>Commercial Buildings Sector</v>
      </c>
      <c r="G2366" s="66">
        <f>INDEX('Crosswalk Particulates'!$E:$E,MATCH('2017 EPA Data'!$B2366,'Crosswalk Particulates'!$D:$D,0))</f>
        <v>0</v>
      </c>
      <c r="H2366" s="78">
        <f t="shared" si="36"/>
        <v>0</v>
      </c>
    </row>
    <row r="2367" spans="1:8" hidden="1" x14ac:dyDescent="0.35">
      <c r="A2367" s="57" t="s">
        <v>2466</v>
      </c>
      <c r="B2367" s="57" t="s">
        <v>2676</v>
      </c>
      <c r="C2367" s="57" t="s">
        <v>2428</v>
      </c>
      <c r="D2367" s="68">
        <v>1607.93514</v>
      </c>
      <c r="E2367" s="57" t="s">
        <v>2429</v>
      </c>
      <c r="F2367" s="62" t="str">
        <f>INDEX('Crosswalk Particulates'!$B:$B,MATCH('2017 EPA Data'!A2367,'Crosswalk Particulates'!$A:$A,0))</f>
        <v>process-other-industry</v>
      </c>
      <c r="G2367" s="66">
        <f>INDEX('Crosswalk Particulates'!$E:$E,MATCH('2017 EPA Data'!$B2367,'Crosswalk Particulates'!$D:$D,0))</f>
        <v>0</v>
      </c>
      <c r="H2367" s="78">
        <f t="shared" si="36"/>
        <v>0</v>
      </c>
    </row>
    <row r="2368" spans="1:8" hidden="1" x14ac:dyDescent="0.35">
      <c r="A2368" s="57" t="s">
        <v>2476</v>
      </c>
      <c r="B2368" s="57" t="s">
        <v>2666</v>
      </c>
      <c r="C2368" s="57" t="s">
        <v>2428</v>
      </c>
      <c r="D2368" s="68">
        <v>1600</v>
      </c>
      <c r="E2368" s="57" t="s">
        <v>2429</v>
      </c>
      <c r="F2368" s="62" t="str">
        <f>INDEX('Crosswalk Particulates'!$B:$B,MATCH('2017 EPA Data'!A2368,'Crosswalk Particulates'!$A:$A,0))</f>
        <v>Electricity Sector</v>
      </c>
      <c r="G2368" s="66">
        <f>INDEX('Crosswalk Particulates'!$E:$E,MATCH('2017 EPA Data'!$B2368,'Crosswalk Particulates'!$D:$D,0))</f>
        <v>0</v>
      </c>
      <c r="H2368" s="78">
        <f t="shared" si="36"/>
        <v>0</v>
      </c>
    </row>
    <row r="2369" spans="1:8" hidden="1" x14ac:dyDescent="0.35">
      <c r="A2369" s="57" t="s">
        <v>2519</v>
      </c>
      <c r="B2369" s="57" t="s">
        <v>2508</v>
      </c>
      <c r="C2369" s="57" t="s">
        <v>2432</v>
      </c>
      <c r="D2369" s="68">
        <v>1591.3466304040001</v>
      </c>
      <c r="E2369" s="57" t="s">
        <v>2433</v>
      </c>
      <c r="F2369" s="62" t="str">
        <f>INDEX('Crosswalk Particulates'!$B:$B,MATCH('2017 EPA Data'!A2369,'Crosswalk Particulates'!$A:$A,0))</f>
        <v>Electricity Sector</v>
      </c>
      <c r="G2369" s="66" t="str">
        <f>INDEX('Crosswalk Particulates'!$E:$E,MATCH('2017 EPA Data'!$B2369,'Crosswalk Particulates'!$D:$D,0))</f>
        <v>CH4</v>
      </c>
      <c r="H2369" s="78">
        <f t="shared" si="36"/>
        <v>1443647096.0111041</v>
      </c>
    </row>
    <row r="2370" spans="1:8" hidden="1" x14ac:dyDescent="0.35">
      <c r="A2370" s="57" t="s">
        <v>2560</v>
      </c>
      <c r="B2370" s="57" t="s">
        <v>2467</v>
      </c>
      <c r="C2370" s="57" t="s">
        <v>2468</v>
      </c>
      <c r="D2370" s="68">
        <v>1583.9956453110981</v>
      </c>
      <c r="E2370" s="57" t="s">
        <v>2433</v>
      </c>
      <c r="F2370" s="62" t="str">
        <f>INDEX('Crosswalk Particulates'!$B:$B,MATCH('2017 EPA Data'!A2370,'Crosswalk Particulates'!$A:$A,0))</f>
        <v>Electricity Sector</v>
      </c>
      <c r="G2370" s="66" t="str">
        <f>INDEX('Crosswalk Particulates'!$E:$E,MATCH('2017 EPA Data'!$B2370,'Crosswalk Particulates'!$D:$D,0))</f>
        <v>VOC</v>
      </c>
      <c r="H2370" s="78">
        <f t="shared" si="36"/>
        <v>1436978386.5800893</v>
      </c>
    </row>
    <row r="2371" spans="1:8" hidden="1" x14ac:dyDescent="0.35">
      <c r="A2371" s="57" t="s">
        <v>2506</v>
      </c>
      <c r="B2371" s="57" t="s">
        <v>2469</v>
      </c>
      <c r="C2371" s="57" t="s">
        <v>2428</v>
      </c>
      <c r="D2371" s="68">
        <v>1582.6168229668001</v>
      </c>
      <c r="E2371" s="57" t="s">
        <v>2429</v>
      </c>
      <c r="F2371" s="62" t="str">
        <f>INDEX('Crosswalk Particulates'!$B:$B,MATCH('2017 EPA Data'!A2371,'Crosswalk Particulates'!$A:$A,0))</f>
        <v>process-other-industry</v>
      </c>
      <c r="G2371" s="66">
        <f>INDEX('Crosswalk Particulates'!$E:$E,MATCH('2017 EPA Data'!$B2371,'Crosswalk Particulates'!$D:$D,0))</f>
        <v>0</v>
      </c>
      <c r="H2371" s="78">
        <f t="shared" si="36"/>
        <v>0</v>
      </c>
    </row>
    <row r="2372" spans="1:8" hidden="1" x14ac:dyDescent="0.35">
      <c r="A2372" s="57" t="s">
        <v>2430</v>
      </c>
      <c r="B2372" s="57" t="s">
        <v>2655</v>
      </c>
      <c r="C2372" s="57" t="s">
        <v>2428</v>
      </c>
      <c r="D2372" s="68">
        <v>1580.9015015099999</v>
      </c>
      <c r="E2372" s="57" t="s">
        <v>2429</v>
      </c>
      <c r="F2372" s="62" t="str">
        <f>INDEX('Crosswalk Particulates'!$B:$B,MATCH('2017 EPA Data'!A2372,'Crosswalk Particulates'!$A:$A,0))</f>
        <v>process-other-industry</v>
      </c>
      <c r="G2372" s="66">
        <f>INDEX('Crosswalk Particulates'!$E:$E,MATCH('2017 EPA Data'!$B2372,'Crosswalk Particulates'!$D:$D,0))</f>
        <v>0</v>
      </c>
      <c r="H2372" s="78">
        <f t="shared" ref="H2372:H2435" si="37">IF(E2372="TON",D2372/metricton_to_shortton,0)*10^6</f>
        <v>0</v>
      </c>
    </row>
    <row r="2373" spans="1:8" hidden="1" x14ac:dyDescent="0.35">
      <c r="A2373" s="57" t="s">
        <v>2511</v>
      </c>
      <c r="B2373" s="57" t="s">
        <v>2557</v>
      </c>
      <c r="C2373" s="57" t="s">
        <v>2428</v>
      </c>
      <c r="D2373" s="68">
        <v>1577.3316248399999</v>
      </c>
      <c r="E2373" s="57" t="s">
        <v>2429</v>
      </c>
      <c r="F2373" s="62" t="str">
        <f>INDEX('Crosswalk Particulates'!$B:$B,MATCH('2017 EPA Data'!A2373,'Crosswalk Particulates'!$A:$A,0))</f>
        <v>industry-fuel-biomass</v>
      </c>
      <c r="G2373" s="66">
        <f>INDEX('Crosswalk Particulates'!$E:$E,MATCH('2017 EPA Data'!$B2373,'Crosswalk Particulates'!$D:$D,0))</f>
        <v>0</v>
      </c>
      <c r="H2373" s="78">
        <f t="shared" si="37"/>
        <v>0</v>
      </c>
    </row>
    <row r="2374" spans="1:8" hidden="1" x14ac:dyDescent="0.35">
      <c r="A2374" s="57" t="s">
        <v>2462</v>
      </c>
      <c r="B2374" s="57" t="s">
        <v>2579</v>
      </c>
      <c r="C2374" s="57" t="s">
        <v>2428</v>
      </c>
      <c r="D2374" s="68">
        <v>1571.4480465830047</v>
      </c>
      <c r="E2374" s="57" t="s">
        <v>2429</v>
      </c>
      <c r="F2374" s="62" t="str">
        <f>INDEX('Crosswalk Particulates'!$B:$B,MATCH('2017 EPA Data'!A2374,'Crosswalk Particulates'!$A:$A,0))</f>
        <v>industry-fuel-natural gas</v>
      </c>
      <c r="G2374" s="66">
        <f>INDEX('Crosswalk Particulates'!$E:$E,MATCH('2017 EPA Data'!$B2374,'Crosswalk Particulates'!$D:$D,0))</f>
        <v>0</v>
      </c>
      <c r="H2374" s="78">
        <f t="shared" si="37"/>
        <v>0</v>
      </c>
    </row>
    <row r="2375" spans="1:8" hidden="1" x14ac:dyDescent="0.35">
      <c r="A2375" s="57" t="s">
        <v>2519</v>
      </c>
      <c r="B2375" s="57" t="s">
        <v>2541</v>
      </c>
      <c r="D2375" s="68">
        <v>1558.2870829980202</v>
      </c>
      <c r="E2375" s="57" t="s">
        <v>2433</v>
      </c>
      <c r="F2375" s="62" t="str">
        <f>INDEX('Crosswalk Particulates'!$B:$B,MATCH('2017 EPA Data'!A2375,'Crosswalk Particulates'!$A:$A,0))</f>
        <v>Electricity Sector</v>
      </c>
      <c r="G2375" s="66">
        <f>INDEX('Crosswalk Particulates'!$E:$E,MATCH('2017 EPA Data'!$B2375,'Crosswalk Particulates'!$D:$D,0))</f>
        <v>0</v>
      </c>
      <c r="H2375" s="78">
        <f t="shared" si="37"/>
        <v>1413655943.4260964</v>
      </c>
    </row>
    <row r="2376" spans="1:8" hidden="1" x14ac:dyDescent="0.35">
      <c r="A2376" s="57" t="s">
        <v>2603</v>
      </c>
      <c r="B2376" s="57" t="s">
        <v>2516</v>
      </c>
      <c r="C2376" s="57" t="s">
        <v>2468</v>
      </c>
      <c r="D2376" s="68">
        <v>1558.1897053691384</v>
      </c>
      <c r="E2376" s="57" t="s">
        <v>2433</v>
      </c>
      <c r="F2376" s="62" t="str">
        <f>INDEX('Crosswalk Particulates'!$B:$B,MATCH('2017 EPA Data'!A2376,'Crosswalk Particulates'!$A:$A,0))</f>
        <v>Residential Buildings Sector</v>
      </c>
      <c r="G2376" s="66">
        <f>INDEX('Crosswalk Particulates'!$E:$E,MATCH('2017 EPA Data'!$B2376,'Crosswalk Particulates'!$D:$D,0))</f>
        <v>0</v>
      </c>
      <c r="H2376" s="78">
        <f t="shared" si="37"/>
        <v>1413567603.8220994</v>
      </c>
    </row>
    <row r="2377" spans="1:8" hidden="1" x14ac:dyDescent="0.35">
      <c r="A2377" s="57" t="s">
        <v>2453</v>
      </c>
      <c r="B2377" s="57" t="s">
        <v>2606</v>
      </c>
      <c r="C2377" s="57" t="s">
        <v>2428</v>
      </c>
      <c r="D2377" s="68">
        <v>1556.3854862307255</v>
      </c>
      <c r="E2377" s="57" t="s">
        <v>2429</v>
      </c>
      <c r="F2377" s="62" t="str">
        <f>INDEX('Crosswalk Particulates'!$B:$B,MATCH('2017 EPA Data'!A2377,'Crosswalk Particulates'!$A:$A,0))</f>
        <v>process-ngps-industry</v>
      </c>
      <c r="G2377" s="66">
        <f>INDEX('Crosswalk Particulates'!$E:$E,MATCH('2017 EPA Data'!$B2377,'Crosswalk Particulates'!$D:$D,0))</f>
        <v>0</v>
      </c>
      <c r="H2377" s="78">
        <f t="shared" si="37"/>
        <v>0</v>
      </c>
    </row>
    <row r="2378" spans="1:8" hidden="1" x14ac:dyDescent="0.35">
      <c r="A2378" s="57" t="s">
        <v>2497</v>
      </c>
      <c r="B2378" s="57" t="s">
        <v>2617</v>
      </c>
      <c r="C2378" s="57" t="s">
        <v>2428</v>
      </c>
      <c r="D2378" s="68">
        <v>1556.1211605180235</v>
      </c>
      <c r="E2378" s="57" t="s">
        <v>2429</v>
      </c>
      <c r="F2378" s="62" t="str">
        <f>INDEX('Crosswalk Particulates'!$B:$B,MATCH('2017 EPA Data'!A2378,'Crosswalk Particulates'!$A:$A,0))</f>
        <v>process-other-industry</v>
      </c>
      <c r="G2378" s="66">
        <f>INDEX('Crosswalk Particulates'!$E:$E,MATCH('2017 EPA Data'!$B2378,'Crosswalk Particulates'!$D:$D,0))</f>
        <v>0</v>
      </c>
      <c r="H2378" s="78">
        <f t="shared" si="37"/>
        <v>0</v>
      </c>
    </row>
    <row r="2379" spans="1:8" hidden="1" x14ac:dyDescent="0.35">
      <c r="A2379" s="57" t="s">
        <v>2543</v>
      </c>
      <c r="B2379" s="57" t="s">
        <v>2552</v>
      </c>
      <c r="C2379" s="57" t="s">
        <v>2428</v>
      </c>
      <c r="D2379" s="68">
        <v>1555.9631079999999</v>
      </c>
      <c r="E2379" s="57" t="s">
        <v>2429</v>
      </c>
      <c r="F2379" s="62" t="str">
        <f>INDEX('Crosswalk Particulates'!$B:$B,MATCH('2017 EPA Data'!A2379,'Crosswalk Particulates'!$A:$A,0))</f>
        <v>industry-fuel-other</v>
      </c>
      <c r="G2379" s="66">
        <f>INDEX('Crosswalk Particulates'!$E:$E,MATCH('2017 EPA Data'!$B2379,'Crosswalk Particulates'!$D:$D,0))</f>
        <v>0</v>
      </c>
      <c r="H2379" s="78">
        <f t="shared" si="37"/>
        <v>0</v>
      </c>
    </row>
    <row r="2380" spans="1:8" hidden="1" x14ac:dyDescent="0.35">
      <c r="A2380" s="57" t="s">
        <v>2542</v>
      </c>
      <c r="B2380" s="57" t="s">
        <v>2439</v>
      </c>
      <c r="C2380" s="57" t="s">
        <v>2428</v>
      </c>
      <c r="D2380" s="68">
        <v>1554.2117737523999</v>
      </c>
      <c r="E2380" s="57" t="s">
        <v>2429</v>
      </c>
      <c r="F2380" s="62" t="str">
        <f>INDEX('Crosswalk Particulates'!$B:$B,MATCH('2017 EPA Data'!A2380,'Crosswalk Particulates'!$A:$A,0))</f>
        <v>Residential Buildings Sector</v>
      </c>
      <c r="G2380" s="66">
        <f>INDEX('Crosswalk Particulates'!$E:$E,MATCH('2017 EPA Data'!$B2380,'Crosswalk Particulates'!$D:$D,0))</f>
        <v>0</v>
      </c>
      <c r="H2380" s="78">
        <f t="shared" si="37"/>
        <v>0</v>
      </c>
    </row>
    <row r="2381" spans="1:8" hidden="1" x14ac:dyDescent="0.35">
      <c r="A2381" s="57" t="s">
        <v>2543</v>
      </c>
      <c r="B2381" s="57" t="s">
        <v>2622</v>
      </c>
      <c r="C2381" s="57" t="s">
        <v>2428</v>
      </c>
      <c r="D2381" s="68">
        <v>1547.00278</v>
      </c>
      <c r="E2381" s="57" t="s">
        <v>2429</v>
      </c>
      <c r="F2381" s="62" t="str">
        <f>INDEX('Crosswalk Particulates'!$B:$B,MATCH('2017 EPA Data'!A2381,'Crosswalk Particulates'!$A:$A,0))</f>
        <v>industry-fuel-other</v>
      </c>
      <c r="G2381" s="66">
        <f>INDEX('Crosswalk Particulates'!$E:$E,MATCH('2017 EPA Data'!$B2381,'Crosswalk Particulates'!$D:$D,0))</f>
        <v>0</v>
      </c>
      <c r="H2381" s="78">
        <f t="shared" si="37"/>
        <v>0</v>
      </c>
    </row>
    <row r="2382" spans="1:8" hidden="1" x14ac:dyDescent="0.35">
      <c r="A2382" s="57" t="s">
        <v>2512</v>
      </c>
      <c r="B2382" s="57" t="s">
        <v>2586</v>
      </c>
      <c r="C2382" s="57" t="s">
        <v>2428</v>
      </c>
      <c r="D2382" s="68">
        <v>1546.13128721258</v>
      </c>
      <c r="E2382" s="57" t="s">
        <v>2429</v>
      </c>
      <c r="F2382" s="62" t="str">
        <f>INDEX('Crosswalk Particulates'!$B:$B,MATCH('2017 EPA Data'!A2382,'Crosswalk Particulates'!$A:$A,0))</f>
        <v>Commercial Buildings Sector</v>
      </c>
      <c r="G2382" s="66">
        <f>INDEX('Crosswalk Particulates'!$E:$E,MATCH('2017 EPA Data'!$B2382,'Crosswalk Particulates'!$D:$D,0))</f>
        <v>0</v>
      </c>
      <c r="H2382" s="78">
        <f t="shared" si="37"/>
        <v>0</v>
      </c>
    </row>
    <row r="2383" spans="1:8" hidden="1" x14ac:dyDescent="0.35">
      <c r="A2383" s="57" t="s">
        <v>2511</v>
      </c>
      <c r="B2383" s="57" t="s">
        <v>2605</v>
      </c>
      <c r="C2383" s="57" t="s">
        <v>2428</v>
      </c>
      <c r="D2383" s="68">
        <v>1541.54668710736</v>
      </c>
      <c r="E2383" s="57" t="s">
        <v>2429</v>
      </c>
      <c r="F2383" s="62" t="str">
        <f>INDEX('Crosswalk Particulates'!$B:$B,MATCH('2017 EPA Data'!A2383,'Crosswalk Particulates'!$A:$A,0))</f>
        <v>industry-fuel-biomass</v>
      </c>
      <c r="G2383" s="66">
        <f>INDEX('Crosswalk Particulates'!$E:$E,MATCH('2017 EPA Data'!$B2383,'Crosswalk Particulates'!$D:$D,0))</f>
        <v>0</v>
      </c>
      <c r="H2383" s="78">
        <f t="shared" si="37"/>
        <v>0</v>
      </c>
    </row>
    <row r="2384" spans="1:8" hidden="1" x14ac:dyDescent="0.35">
      <c r="A2384" s="57" t="s">
        <v>2465</v>
      </c>
      <c r="B2384" s="57" t="s">
        <v>2606</v>
      </c>
      <c r="C2384" s="57" t="s">
        <v>2428</v>
      </c>
      <c r="D2384" s="68">
        <v>1538.6996684016526</v>
      </c>
      <c r="E2384" s="57" t="s">
        <v>2429</v>
      </c>
      <c r="F2384" s="62" t="str">
        <f>INDEX('Crosswalk Particulates'!$B:$B,MATCH('2017 EPA Data'!A2384,'Crosswalk Particulates'!$A:$A,0))</f>
        <v>Transportation Sector</v>
      </c>
      <c r="G2384" s="66">
        <f>INDEX('Crosswalk Particulates'!$E:$E,MATCH('2017 EPA Data'!$B2384,'Crosswalk Particulates'!$D:$D,0))</f>
        <v>0</v>
      </c>
      <c r="H2384" s="78">
        <f t="shared" si="37"/>
        <v>0</v>
      </c>
    </row>
    <row r="2385" spans="1:8" hidden="1" x14ac:dyDescent="0.35">
      <c r="A2385" s="57" t="s">
        <v>2576</v>
      </c>
      <c r="B2385" s="57" t="s">
        <v>2450</v>
      </c>
      <c r="C2385" s="57" t="s">
        <v>2428</v>
      </c>
      <c r="D2385" s="68">
        <v>1529.6650999999999</v>
      </c>
      <c r="E2385" s="57" t="s">
        <v>2429</v>
      </c>
      <c r="F2385" s="62" t="str">
        <f>INDEX('Crosswalk Particulates'!$B:$B,MATCH('2017 EPA Data'!A2385,'Crosswalk Particulates'!$A:$A,0))</f>
        <v>Commercial Buildings Sector</v>
      </c>
      <c r="G2385" s="66">
        <f>INDEX('Crosswalk Particulates'!$E:$E,MATCH('2017 EPA Data'!$B2385,'Crosswalk Particulates'!$D:$D,0))</f>
        <v>0</v>
      </c>
      <c r="H2385" s="78">
        <f t="shared" si="37"/>
        <v>0</v>
      </c>
    </row>
    <row r="2386" spans="1:8" hidden="1" x14ac:dyDescent="0.35">
      <c r="A2386" s="57" t="s">
        <v>2519</v>
      </c>
      <c r="B2386" s="57" t="s">
        <v>2556</v>
      </c>
      <c r="C2386" s="57" t="s">
        <v>2428</v>
      </c>
      <c r="D2386" s="68">
        <v>1528.951824969</v>
      </c>
      <c r="E2386" s="57" t="s">
        <v>2429</v>
      </c>
      <c r="F2386" s="62" t="str">
        <f>INDEX('Crosswalk Particulates'!$B:$B,MATCH('2017 EPA Data'!A2386,'Crosswalk Particulates'!$A:$A,0))</f>
        <v>Electricity Sector</v>
      </c>
      <c r="G2386" s="66">
        <f>INDEX('Crosswalk Particulates'!$E:$E,MATCH('2017 EPA Data'!$B2386,'Crosswalk Particulates'!$D:$D,0))</f>
        <v>0</v>
      </c>
      <c r="H2386" s="78">
        <f t="shared" si="37"/>
        <v>0</v>
      </c>
    </row>
    <row r="2387" spans="1:8" hidden="1" x14ac:dyDescent="0.35">
      <c r="A2387" s="57" t="s">
        <v>2445</v>
      </c>
      <c r="B2387" s="57" t="s">
        <v>2537</v>
      </c>
      <c r="C2387" s="57" t="s">
        <v>2428</v>
      </c>
      <c r="D2387" s="68">
        <v>1526.2987194411635</v>
      </c>
      <c r="E2387" s="57" t="s">
        <v>2429</v>
      </c>
      <c r="F2387" s="62" t="str">
        <f>INDEX('Crosswalk Particulates'!$B:$B,MATCH('2017 EPA Data'!A2387,'Crosswalk Particulates'!$A:$A,0))</f>
        <v>Other-EPA</v>
      </c>
      <c r="G2387" s="66">
        <f>INDEX('Crosswalk Particulates'!$E:$E,MATCH('2017 EPA Data'!$B2387,'Crosswalk Particulates'!$D:$D,0))</f>
        <v>0</v>
      </c>
      <c r="H2387" s="78">
        <f t="shared" si="37"/>
        <v>0</v>
      </c>
    </row>
    <row r="2388" spans="1:8" hidden="1" x14ac:dyDescent="0.35">
      <c r="A2388" s="57" t="s">
        <v>2543</v>
      </c>
      <c r="B2388" s="57" t="s">
        <v>2479</v>
      </c>
      <c r="C2388" s="57" t="s">
        <v>2428</v>
      </c>
      <c r="D2388" s="68">
        <v>1521.3776314090001</v>
      </c>
      <c r="E2388" s="57" t="s">
        <v>2429</v>
      </c>
      <c r="F2388" s="62" t="str">
        <f>INDEX('Crosswalk Particulates'!$B:$B,MATCH('2017 EPA Data'!A2388,'Crosswalk Particulates'!$A:$A,0))</f>
        <v>industry-fuel-other</v>
      </c>
      <c r="G2388" s="66">
        <f>INDEX('Crosswalk Particulates'!$E:$E,MATCH('2017 EPA Data'!$B2388,'Crosswalk Particulates'!$D:$D,0))</f>
        <v>0</v>
      </c>
      <c r="H2388" s="78">
        <f t="shared" si="37"/>
        <v>0</v>
      </c>
    </row>
    <row r="2389" spans="1:8" hidden="1" x14ac:dyDescent="0.35">
      <c r="A2389" s="57" t="s">
        <v>2430</v>
      </c>
      <c r="B2389" s="57" t="s">
        <v>2682</v>
      </c>
      <c r="C2389" s="57" t="s">
        <v>2428</v>
      </c>
      <c r="D2389" s="68">
        <v>1518.61</v>
      </c>
      <c r="E2389" s="57" t="s">
        <v>2429</v>
      </c>
      <c r="F2389" s="62" t="str">
        <f>INDEX('Crosswalk Particulates'!$B:$B,MATCH('2017 EPA Data'!A2389,'Crosswalk Particulates'!$A:$A,0))</f>
        <v>process-other-industry</v>
      </c>
      <c r="G2389" s="66">
        <f>INDEX('Crosswalk Particulates'!$E:$E,MATCH('2017 EPA Data'!$B2389,'Crosswalk Particulates'!$D:$D,0))</f>
        <v>0</v>
      </c>
      <c r="H2389" s="78">
        <f t="shared" si="37"/>
        <v>0</v>
      </c>
    </row>
    <row r="2390" spans="1:8" hidden="1" x14ac:dyDescent="0.35">
      <c r="A2390" s="57" t="s">
        <v>2470</v>
      </c>
      <c r="B2390" s="57" t="s">
        <v>2574</v>
      </c>
      <c r="C2390" s="57" t="s">
        <v>2428</v>
      </c>
      <c r="D2390" s="68">
        <v>1512.7421709</v>
      </c>
      <c r="E2390" s="57" t="s">
        <v>2429</v>
      </c>
      <c r="F2390" s="62" t="str">
        <f>INDEX('Crosswalk Particulates'!$B:$B,MATCH('2017 EPA Data'!A2390,'Crosswalk Particulates'!$A:$A,0))</f>
        <v>process-waste-industry</v>
      </c>
      <c r="G2390" s="66">
        <f>INDEX('Crosswalk Particulates'!$E:$E,MATCH('2017 EPA Data'!$B2390,'Crosswalk Particulates'!$D:$D,0))</f>
        <v>0</v>
      </c>
      <c r="H2390" s="78">
        <f t="shared" si="37"/>
        <v>0</v>
      </c>
    </row>
    <row r="2391" spans="1:8" hidden="1" x14ac:dyDescent="0.35">
      <c r="A2391" s="57" t="s">
        <v>2603</v>
      </c>
      <c r="B2391" s="57" t="s">
        <v>2541</v>
      </c>
      <c r="D2391" s="68">
        <v>1506.0631623217278</v>
      </c>
      <c r="E2391" s="57" t="s">
        <v>2433</v>
      </c>
      <c r="F2391" s="62" t="str">
        <f>INDEX('Crosswalk Particulates'!$B:$B,MATCH('2017 EPA Data'!A2391,'Crosswalk Particulates'!$A:$A,0))</f>
        <v>Residential Buildings Sector</v>
      </c>
      <c r="G2391" s="66">
        <f>INDEX('Crosswalk Particulates'!$E:$E,MATCH('2017 EPA Data'!$B2391,'Crosswalk Particulates'!$D:$D,0))</f>
        <v>0</v>
      </c>
      <c r="H2391" s="78">
        <f t="shared" si="37"/>
        <v>1366279143.1827054</v>
      </c>
    </row>
    <row r="2392" spans="1:8" hidden="1" x14ac:dyDescent="0.35">
      <c r="A2392" s="57" t="s">
        <v>2543</v>
      </c>
      <c r="B2392" s="57" t="s">
        <v>2578</v>
      </c>
      <c r="C2392" s="57" t="s">
        <v>2428</v>
      </c>
      <c r="D2392" s="68">
        <v>1498.15272</v>
      </c>
      <c r="E2392" s="57" t="s">
        <v>2429</v>
      </c>
      <c r="F2392" s="62" t="str">
        <f>INDEX('Crosswalk Particulates'!$B:$B,MATCH('2017 EPA Data'!A2392,'Crosswalk Particulates'!$A:$A,0))</f>
        <v>industry-fuel-other</v>
      </c>
      <c r="G2392" s="66">
        <f>INDEX('Crosswalk Particulates'!$E:$E,MATCH('2017 EPA Data'!$B2392,'Crosswalk Particulates'!$D:$D,0))</f>
        <v>0</v>
      </c>
      <c r="H2392" s="78">
        <f t="shared" si="37"/>
        <v>0</v>
      </c>
    </row>
    <row r="2393" spans="1:8" hidden="1" x14ac:dyDescent="0.35">
      <c r="A2393" s="57" t="s">
        <v>2576</v>
      </c>
      <c r="B2393" s="57" t="s">
        <v>2482</v>
      </c>
      <c r="C2393" s="57" t="s">
        <v>2428</v>
      </c>
      <c r="D2393" s="68">
        <v>1497.8481999999999</v>
      </c>
      <c r="E2393" s="57" t="s">
        <v>2429</v>
      </c>
      <c r="F2393" s="62" t="str">
        <f>INDEX('Crosswalk Particulates'!$B:$B,MATCH('2017 EPA Data'!A2393,'Crosswalk Particulates'!$A:$A,0))</f>
        <v>Commercial Buildings Sector</v>
      </c>
      <c r="G2393" s="66">
        <f>INDEX('Crosswalk Particulates'!$E:$E,MATCH('2017 EPA Data'!$B2393,'Crosswalk Particulates'!$D:$D,0))</f>
        <v>0</v>
      </c>
      <c r="H2393" s="78">
        <f t="shared" si="37"/>
        <v>0</v>
      </c>
    </row>
    <row r="2394" spans="1:8" hidden="1" x14ac:dyDescent="0.35">
      <c r="A2394" s="57" t="s">
        <v>2466</v>
      </c>
      <c r="B2394" s="57" t="s">
        <v>2617</v>
      </c>
      <c r="C2394" s="57" t="s">
        <v>2428</v>
      </c>
      <c r="D2394" s="68">
        <v>1495.12162104</v>
      </c>
      <c r="E2394" s="57" t="s">
        <v>2429</v>
      </c>
      <c r="F2394" s="62" t="str">
        <f>INDEX('Crosswalk Particulates'!$B:$B,MATCH('2017 EPA Data'!A2394,'Crosswalk Particulates'!$A:$A,0))</f>
        <v>process-other-industry</v>
      </c>
      <c r="G2394" s="66">
        <f>INDEX('Crosswalk Particulates'!$E:$E,MATCH('2017 EPA Data'!$B2394,'Crosswalk Particulates'!$D:$D,0))</f>
        <v>0</v>
      </c>
      <c r="H2394" s="78">
        <f t="shared" si="37"/>
        <v>0</v>
      </c>
    </row>
    <row r="2395" spans="1:8" hidden="1" x14ac:dyDescent="0.35">
      <c r="A2395" s="57" t="s">
        <v>2560</v>
      </c>
      <c r="B2395" s="57" t="s">
        <v>2541</v>
      </c>
      <c r="D2395" s="68">
        <v>1494.0241860074095</v>
      </c>
      <c r="E2395" s="57" t="s">
        <v>2433</v>
      </c>
      <c r="F2395" s="62" t="str">
        <f>INDEX('Crosswalk Particulates'!$B:$B,MATCH('2017 EPA Data'!A2395,'Crosswalk Particulates'!$A:$A,0))</f>
        <v>Electricity Sector</v>
      </c>
      <c r="G2395" s="66">
        <f>INDEX('Crosswalk Particulates'!$E:$E,MATCH('2017 EPA Data'!$B2395,'Crosswalk Particulates'!$D:$D,0))</f>
        <v>0</v>
      </c>
      <c r="H2395" s="78">
        <f t="shared" si="37"/>
        <v>1355357554.5966287</v>
      </c>
    </row>
    <row r="2396" spans="1:8" hidden="1" x14ac:dyDescent="0.35">
      <c r="A2396" s="57" t="s">
        <v>2430</v>
      </c>
      <c r="B2396" s="57" t="s">
        <v>2695</v>
      </c>
      <c r="C2396" s="57" t="s">
        <v>2428</v>
      </c>
      <c r="D2396" s="68">
        <v>1492.6918000000001</v>
      </c>
      <c r="E2396" s="57" t="s">
        <v>2429</v>
      </c>
      <c r="F2396" s="62" t="str">
        <f>INDEX('Crosswalk Particulates'!$B:$B,MATCH('2017 EPA Data'!A2396,'Crosswalk Particulates'!$A:$A,0))</f>
        <v>process-other-industry</v>
      </c>
      <c r="G2396" s="66">
        <f>INDEX('Crosswalk Particulates'!$E:$E,MATCH('2017 EPA Data'!$B2396,'Crosswalk Particulates'!$D:$D,0))</f>
        <v>0</v>
      </c>
      <c r="H2396" s="78">
        <f t="shared" si="37"/>
        <v>0</v>
      </c>
    </row>
    <row r="2397" spans="1:8" hidden="1" x14ac:dyDescent="0.35">
      <c r="A2397" s="57" t="s">
        <v>2462</v>
      </c>
      <c r="B2397" s="57" t="s">
        <v>2627</v>
      </c>
      <c r="D2397" s="68">
        <v>1489.7887288989377</v>
      </c>
      <c r="E2397" s="57" t="s">
        <v>2433</v>
      </c>
      <c r="F2397" s="62" t="str">
        <f>INDEX('Crosswalk Particulates'!$B:$B,MATCH('2017 EPA Data'!A2397,'Crosswalk Particulates'!$A:$A,0))</f>
        <v>industry-fuel-natural gas</v>
      </c>
      <c r="G2397" s="66" t="str">
        <f>INDEX('Crosswalk Particulates'!$E:$E,MATCH('2017 EPA Data'!$B2397,'Crosswalk Particulates'!$D:$D,0))</f>
        <v>BC</v>
      </c>
      <c r="H2397" s="78">
        <f t="shared" si="37"/>
        <v>1351515207.9713855</v>
      </c>
    </row>
    <row r="2398" spans="1:8" hidden="1" x14ac:dyDescent="0.35">
      <c r="A2398" s="57" t="s">
        <v>2540</v>
      </c>
      <c r="B2398" s="57" t="s">
        <v>2627</v>
      </c>
      <c r="D2398" s="68">
        <v>1488.35771756795</v>
      </c>
      <c r="E2398" s="57" t="s">
        <v>2433</v>
      </c>
      <c r="F2398" s="62" t="str">
        <f>INDEX('Crosswalk Particulates'!$B:$B,MATCH('2017 EPA Data'!A2398,'Crosswalk Particulates'!$A:$A,0))</f>
        <v>industry-fuel-oil</v>
      </c>
      <c r="G2398" s="66" t="str">
        <f>INDEX('Crosswalk Particulates'!$E:$E,MATCH('2017 EPA Data'!$B2398,'Crosswalk Particulates'!$D:$D,0))</f>
        <v>BC</v>
      </c>
      <c r="H2398" s="78">
        <f t="shared" si="37"/>
        <v>1350217014.7852693</v>
      </c>
    </row>
    <row r="2399" spans="1:8" hidden="1" x14ac:dyDescent="0.35">
      <c r="A2399" s="57" t="s">
        <v>2464</v>
      </c>
      <c r="B2399" s="57" t="s">
        <v>2553</v>
      </c>
      <c r="C2399" s="57" t="s">
        <v>2428</v>
      </c>
      <c r="D2399" s="68">
        <v>1487.61194</v>
      </c>
      <c r="E2399" s="57" t="s">
        <v>2429</v>
      </c>
      <c r="F2399" s="62" t="str">
        <f>INDEX('Crosswalk Particulates'!$B:$B,MATCH('2017 EPA Data'!A2399,'Crosswalk Particulates'!$A:$A,0))</f>
        <v>process-other-industry</v>
      </c>
      <c r="G2399" s="66">
        <f>INDEX('Crosswalk Particulates'!$E:$E,MATCH('2017 EPA Data'!$B2399,'Crosswalk Particulates'!$D:$D,0))</f>
        <v>0</v>
      </c>
      <c r="H2399" s="78">
        <f t="shared" si="37"/>
        <v>0</v>
      </c>
    </row>
    <row r="2400" spans="1:8" hidden="1" x14ac:dyDescent="0.35">
      <c r="A2400" s="57" t="s">
        <v>2580</v>
      </c>
      <c r="B2400" s="57" t="s">
        <v>2517</v>
      </c>
      <c r="C2400" s="57" t="s">
        <v>2428</v>
      </c>
      <c r="D2400" s="68">
        <v>1480.3480117104109</v>
      </c>
      <c r="E2400" s="57" t="s">
        <v>2429</v>
      </c>
      <c r="F2400" s="62" t="str">
        <f>INDEX('Crosswalk Particulates'!$B:$B,MATCH('2017 EPA Data'!A2400,'Crosswalk Particulates'!$A:$A,0))</f>
        <v>Commercial Buildings Sector</v>
      </c>
      <c r="G2400" s="66">
        <f>INDEX('Crosswalk Particulates'!$E:$E,MATCH('2017 EPA Data'!$B2400,'Crosswalk Particulates'!$D:$D,0))</f>
        <v>0</v>
      </c>
      <c r="H2400" s="78">
        <f t="shared" si="37"/>
        <v>0</v>
      </c>
    </row>
    <row r="2401" spans="1:8" hidden="1" x14ac:dyDescent="0.35">
      <c r="A2401" s="57" t="s">
        <v>2507</v>
      </c>
      <c r="B2401" s="57" t="s">
        <v>2550</v>
      </c>
      <c r="C2401" s="57" t="s">
        <v>2428</v>
      </c>
      <c r="D2401" s="68">
        <v>1478.6146351746211</v>
      </c>
      <c r="E2401" s="57" t="s">
        <v>2429</v>
      </c>
      <c r="F2401" s="62" t="str">
        <f>INDEX('Crosswalk Particulates'!$B:$B,MATCH('2017 EPA Data'!A2401,'Crosswalk Particulates'!$A:$A,0))</f>
        <v>industry-fuel-coal</v>
      </c>
      <c r="G2401" s="66">
        <f>INDEX('Crosswalk Particulates'!$E:$E,MATCH('2017 EPA Data'!$B2401,'Crosswalk Particulates'!$D:$D,0))</f>
        <v>0</v>
      </c>
      <c r="H2401" s="78">
        <f t="shared" si="37"/>
        <v>0</v>
      </c>
    </row>
    <row r="2402" spans="1:8" hidden="1" x14ac:dyDescent="0.35">
      <c r="A2402" s="57" t="s">
        <v>2476</v>
      </c>
      <c r="B2402" s="57" t="s">
        <v>2579</v>
      </c>
      <c r="C2402" s="57" t="s">
        <v>2428</v>
      </c>
      <c r="D2402" s="68">
        <v>1476.411996</v>
      </c>
      <c r="E2402" s="57" t="s">
        <v>2429</v>
      </c>
      <c r="F2402" s="62" t="str">
        <f>INDEX('Crosswalk Particulates'!$B:$B,MATCH('2017 EPA Data'!A2402,'Crosswalk Particulates'!$A:$A,0))</f>
        <v>Electricity Sector</v>
      </c>
      <c r="G2402" s="66">
        <f>INDEX('Crosswalk Particulates'!$E:$E,MATCH('2017 EPA Data'!$B2402,'Crosswalk Particulates'!$D:$D,0))</f>
        <v>0</v>
      </c>
      <c r="H2402" s="78">
        <f t="shared" si="37"/>
        <v>0</v>
      </c>
    </row>
    <row r="2403" spans="1:8" hidden="1" x14ac:dyDescent="0.35">
      <c r="A2403" s="57" t="s">
        <v>2603</v>
      </c>
      <c r="B2403" s="57" t="s">
        <v>2637</v>
      </c>
      <c r="C2403" s="57" t="s">
        <v>2428</v>
      </c>
      <c r="D2403" s="68">
        <v>1475.0445886262505</v>
      </c>
      <c r="E2403" s="57" t="s">
        <v>2429</v>
      </c>
      <c r="F2403" s="62" t="str">
        <f>INDEX('Crosswalk Particulates'!$B:$B,MATCH('2017 EPA Data'!A2403,'Crosswalk Particulates'!$A:$A,0))</f>
        <v>Residential Buildings Sector</v>
      </c>
      <c r="G2403" s="66">
        <f>INDEX('Crosswalk Particulates'!$E:$E,MATCH('2017 EPA Data'!$B2403,'Crosswalk Particulates'!$D:$D,0))</f>
        <v>0</v>
      </c>
      <c r="H2403" s="78">
        <f t="shared" si="37"/>
        <v>0</v>
      </c>
    </row>
    <row r="2404" spans="1:8" hidden="1" x14ac:dyDescent="0.35">
      <c r="A2404" s="57" t="s">
        <v>2495</v>
      </c>
      <c r="B2404" s="57" t="s">
        <v>2526</v>
      </c>
      <c r="C2404" s="57" t="s">
        <v>2468</v>
      </c>
      <c r="D2404" s="68">
        <v>1468.6090664999999</v>
      </c>
      <c r="E2404" s="57" t="s">
        <v>2433</v>
      </c>
      <c r="F2404" s="62" t="str">
        <f>INDEX('Crosswalk Particulates'!$B:$B,MATCH('2017 EPA Data'!A2404,'Crosswalk Particulates'!$A:$A,0))</f>
        <v>Electricity Sector</v>
      </c>
      <c r="G2404" s="66" t="str">
        <f>INDEX('Crosswalk Particulates'!$E:$E,MATCH('2017 EPA Data'!$B2404,'Crosswalk Particulates'!$D:$D,0))</f>
        <v>SOx</v>
      </c>
      <c r="H2404" s="78">
        <f t="shared" si="37"/>
        <v>1332301318.5945878</v>
      </c>
    </row>
    <row r="2405" spans="1:8" hidden="1" x14ac:dyDescent="0.35">
      <c r="A2405" s="57" t="s">
        <v>2503</v>
      </c>
      <c r="B2405" s="57" t="s">
        <v>2597</v>
      </c>
      <c r="C2405" s="57" t="s">
        <v>2428</v>
      </c>
      <c r="D2405" s="68">
        <v>1463.1983238268001</v>
      </c>
      <c r="E2405" s="57" t="s">
        <v>2429</v>
      </c>
      <c r="F2405" s="62" t="str">
        <f>INDEX('Crosswalk Particulates'!$B:$B,MATCH('2017 EPA Data'!A2405,'Crosswalk Particulates'!$A:$A,0))</f>
        <v>process-ngps-industry</v>
      </c>
      <c r="G2405" s="66">
        <f>INDEX('Crosswalk Particulates'!$E:$E,MATCH('2017 EPA Data'!$B2405,'Crosswalk Particulates'!$D:$D,0))</f>
        <v>0</v>
      </c>
      <c r="H2405" s="78">
        <f t="shared" si="37"/>
        <v>0</v>
      </c>
    </row>
    <row r="2406" spans="1:8" hidden="1" x14ac:dyDescent="0.35">
      <c r="A2406" s="57" t="s">
        <v>2493</v>
      </c>
      <c r="B2406" s="57" t="s">
        <v>2516</v>
      </c>
      <c r="C2406" s="57" t="s">
        <v>2468</v>
      </c>
      <c r="D2406" s="68">
        <v>1459.623713485443</v>
      </c>
      <c r="E2406" s="57" t="s">
        <v>2433</v>
      </c>
      <c r="F2406" s="62" t="str">
        <f>INDEX('Crosswalk Particulates'!$B:$B,MATCH('2017 EPA Data'!A2406,'Crosswalk Particulates'!$A:$A,0))</f>
        <v>Commercial Buildings Sector</v>
      </c>
      <c r="G2406" s="66">
        <f>INDEX('Crosswalk Particulates'!$E:$E,MATCH('2017 EPA Data'!$B2406,'Crosswalk Particulates'!$D:$D,0))</f>
        <v>0</v>
      </c>
      <c r="H2406" s="78">
        <f t="shared" si="37"/>
        <v>1324149933.7622294</v>
      </c>
    </row>
    <row r="2407" spans="1:8" hidden="1" x14ac:dyDescent="0.35">
      <c r="A2407" s="57" t="s">
        <v>2493</v>
      </c>
      <c r="B2407" s="57" t="s">
        <v>2526</v>
      </c>
      <c r="C2407" s="57" t="s">
        <v>2468</v>
      </c>
      <c r="D2407" s="68">
        <v>1448.6590541222731</v>
      </c>
      <c r="E2407" s="57" t="s">
        <v>2433</v>
      </c>
      <c r="F2407" s="62" t="str">
        <f>INDEX('Crosswalk Particulates'!$B:$B,MATCH('2017 EPA Data'!A2407,'Crosswalk Particulates'!$A:$A,0))</f>
        <v>Commercial Buildings Sector</v>
      </c>
      <c r="G2407" s="66" t="str">
        <f>INDEX('Crosswalk Particulates'!$E:$E,MATCH('2017 EPA Data'!$B2407,'Crosswalk Particulates'!$D:$D,0))</f>
        <v>SOx</v>
      </c>
      <c r="H2407" s="78">
        <f t="shared" si="37"/>
        <v>1314202950.2792075</v>
      </c>
    </row>
    <row r="2408" spans="1:8" hidden="1" x14ac:dyDescent="0.35">
      <c r="A2408" s="57" t="s">
        <v>2513</v>
      </c>
      <c r="B2408" s="57" t="s">
        <v>2639</v>
      </c>
      <c r="C2408" s="57" t="s">
        <v>2428</v>
      </c>
      <c r="D2408" s="68">
        <v>1447.6482625296644</v>
      </c>
      <c r="E2408" s="57" t="s">
        <v>2429</v>
      </c>
      <c r="F2408" s="62" t="str">
        <f>INDEX('Crosswalk Particulates'!$B:$B,MATCH('2017 EPA Data'!A2408,'Crosswalk Particulates'!$A:$A,0))</f>
        <v>process-other-industry</v>
      </c>
      <c r="G2408" s="66">
        <f>INDEX('Crosswalk Particulates'!$E:$E,MATCH('2017 EPA Data'!$B2408,'Crosswalk Particulates'!$D:$D,0))</f>
        <v>0</v>
      </c>
      <c r="H2408" s="78">
        <f t="shared" si="37"/>
        <v>0</v>
      </c>
    </row>
    <row r="2409" spans="1:8" hidden="1" x14ac:dyDescent="0.35">
      <c r="A2409" s="57" t="s">
        <v>2458</v>
      </c>
      <c r="B2409" s="57" t="s">
        <v>2508</v>
      </c>
      <c r="C2409" s="57" t="s">
        <v>2432</v>
      </c>
      <c r="D2409" s="68">
        <v>1445.2567200015151</v>
      </c>
      <c r="E2409" s="57" t="s">
        <v>2433</v>
      </c>
      <c r="F2409" s="62" t="str">
        <f>INDEX('Crosswalk Particulates'!$B:$B,MATCH('2017 EPA Data'!A2409,'Crosswalk Particulates'!$A:$A,0))</f>
        <v>process-other-industry</v>
      </c>
      <c r="G2409" s="66" t="str">
        <f>INDEX('Crosswalk Particulates'!$E:$E,MATCH('2017 EPA Data'!$B2409,'Crosswalk Particulates'!$D:$D,0))</f>
        <v>CH4</v>
      </c>
      <c r="H2409" s="78">
        <f t="shared" si="37"/>
        <v>1311116401.0137939</v>
      </c>
    </row>
    <row r="2410" spans="1:8" hidden="1" x14ac:dyDescent="0.35">
      <c r="A2410" s="57" t="s">
        <v>2449</v>
      </c>
      <c r="B2410" s="57" t="s">
        <v>2532</v>
      </c>
      <c r="C2410" s="57" t="s">
        <v>2428</v>
      </c>
      <c r="D2410" s="68">
        <v>1444.9282352729599</v>
      </c>
      <c r="E2410" s="57" t="s">
        <v>2429</v>
      </c>
      <c r="F2410" s="62" t="str">
        <f>INDEX('Crosswalk Particulates'!$B:$B,MATCH('2017 EPA Data'!A2410,'Crosswalk Particulates'!$A:$A,0))</f>
        <v>process-other-industry</v>
      </c>
      <c r="G2410" s="66">
        <f>INDEX('Crosswalk Particulates'!$E:$E,MATCH('2017 EPA Data'!$B2410,'Crosswalk Particulates'!$D:$D,0))</f>
        <v>0</v>
      </c>
      <c r="H2410" s="78">
        <f t="shared" si="37"/>
        <v>0</v>
      </c>
    </row>
    <row r="2411" spans="1:8" hidden="1" x14ac:dyDescent="0.35">
      <c r="A2411" s="57" t="s">
        <v>2558</v>
      </c>
      <c r="B2411" s="57" t="s">
        <v>2467</v>
      </c>
      <c r="C2411" s="57" t="s">
        <v>2468</v>
      </c>
      <c r="D2411" s="68">
        <v>1443.293450121</v>
      </c>
      <c r="E2411" s="57" t="s">
        <v>2433</v>
      </c>
      <c r="F2411" s="62" t="str">
        <f>INDEX('Crosswalk Particulates'!$B:$B,MATCH('2017 EPA Data'!A2411,'Crosswalk Particulates'!$A:$A,0))</f>
        <v>process-mining-industry</v>
      </c>
      <c r="G2411" s="66" t="str">
        <f>INDEX('Crosswalk Particulates'!$E:$E,MATCH('2017 EPA Data'!$B2411,'Crosswalk Particulates'!$D:$D,0))</f>
        <v>VOC</v>
      </c>
      <c r="H2411" s="78">
        <f t="shared" si="37"/>
        <v>1309335350.4195735</v>
      </c>
    </row>
    <row r="2412" spans="1:8" hidden="1" x14ac:dyDescent="0.35">
      <c r="A2412" s="57" t="s">
        <v>2496</v>
      </c>
      <c r="B2412" s="57" t="s">
        <v>2533</v>
      </c>
      <c r="C2412" s="57" t="s">
        <v>2534</v>
      </c>
      <c r="D2412" s="68">
        <v>1440.5649594661666</v>
      </c>
      <c r="E2412" s="57" t="s">
        <v>2429</v>
      </c>
      <c r="F2412" s="62" t="str">
        <f>INDEX('Crosswalk Particulates'!$B:$B,MATCH('2017 EPA Data'!A2412,'Crosswalk Particulates'!$A:$A,0))</f>
        <v>process-other-industry</v>
      </c>
      <c r="G2412" s="66">
        <f>INDEX('Crosswalk Particulates'!$E:$E,MATCH('2017 EPA Data'!$B2412,'Crosswalk Particulates'!$D:$D,0))</f>
        <v>0</v>
      </c>
      <c r="H2412" s="78">
        <f t="shared" si="37"/>
        <v>0</v>
      </c>
    </row>
    <row r="2413" spans="1:8" hidden="1" x14ac:dyDescent="0.35">
      <c r="A2413" s="57" t="s">
        <v>2543</v>
      </c>
      <c r="B2413" s="57" t="s">
        <v>2482</v>
      </c>
      <c r="C2413" s="57" t="s">
        <v>2428</v>
      </c>
      <c r="D2413" s="68">
        <v>1436.9296999999999</v>
      </c>
      <c r="E2413" s="57" t="s">
        <v>2429</v>
      </c>
      <c r="F2413" s="62" t="str">
        <f>INDEX('Crosswalk Particulates'!$B:$B,MATCH('2017 EPA Data'!A2413,'Crosswalk Particulates'!$A:$A,0))</f>
        <v>industry-fuel-other</v>
      </c>
      <c r="G2413" s="66">
        <f>INDEX('Crosswalk Particulates'!$E:$E,MATCH('2017 EPA Data'!$B2413,'Crosswalk Particulates'!$D:$D,0))</f>
        <v>0</v>
      </c>
      <c r="H2413" s="78">
        <f t="shared" si="37"/>
        <v>0</v>
      </c>
    </row>
    <row r="2414" spans="1:8" hidden="1" x14ac:dyDescent="0.35">
      <c r="A2414" s="57" t="s">
        <v>2458</v>
      </c>
      <c r="B2414" s="57" t="s">
        <v>2549</v>
      </c>
      <c r="C2414" s="57" t="s">
        <v>2428</v>
      </c>
      <c r="D2414" s="68">
        <v>1434.5709999999999</v>
      </c>
      <c r="E2414" s="57" t="s">
        <v>2429</v>
      </c>
      <c r="F2414" s="62" t="str">
        <f>INDEX('Crosswalk Particulates'!$B:$B,MATCH('2017 EPA Data'!A2414,'Crosswalk Particulates'!$A:$A,0))</f>
        <v>process-other-industry</v>
      </c>
      <c r="G2414" s="66">
        <f>INDEX('Crosswalk Particulates'!$E:$E,MATCH('2017 EPA Data'!$B2414,'Crosswalk Particulates'!$D:$D,0))</f>
        <v>0</v>
      </c>
      <c r="H2414" s="78">
        <f t="shared" si="37"/>
        <v>0</v>
      </c>
    </row>
    <row r="2415" spans="1:8" hidden="1" x14ac:dyDescent="0.35">
      <c r="A2415" s="57" t="s">
        <v>2492</v>
      </c>
      <c r="B2415" s="57" t="s">
        <v>2490</v>
      </c>
      <c r="C2415" s="57" t="s">
        <v>2428</v>
      </c>
      <c r="D2415" s="68">
        <v>1422.6</v>
      </c>
      <c r="E2415" s="57" t="s">
        <v>2429</v>
      </c>
      <c r="F2415" s="62" t="str">
        <f>INDEX('Crosswalk Particulates'!$B:$B,MATCH('2017 EPA Data'!A2415,'Crosswalk Particulates'!$A:$A,0))</f>
        <v>Electricity Sector</v>
      </c>
      <c r="G2415" s="66">
        <f>INDEX('Crosswalk Particulates'!$E:$E,MATCH('2017 EPA Data'!$B2415,'Crosswalk Particulates'!$D:$D,0))</f>
        <v>0</v>
      </c>
      <c r="H2415" s="78">
        <f t="shared" si="37"/>
        <v>0</v>
      </c>
    </row>
    <row r="2416" spans="1:8" hidden="1" x14ac:dyDescent="0.35">
      <c r="A2416" s="57" t="s">
        <v>2543</v>
      </c>
      <c r="B2416" s="57" t="s">
        <v>2651</v>
      </c>
      <c r="C2416" s="57" t="s">
        <v>2428</v>
      </c>
      <c r="D2416" s="68">
        <v>1416.4505980521649</v>
      </c>
      <c r="E2416" s="57" t="s">
        <v>2429</v>
      </c>
      <c r="F2416" s="62" t="str">
        <f>INDEX('Crosswalk Particulates'!$B:$B,MATCH('2017 EPA Data'!A2416,'Crosswalk Particulates'!$A:$A,0))</f>
        <v>industry-fuel-other</v>
      </c>
      <c r="G2416" s="66">
        <f>INDEX('Crosswalk Particulates'!$E:$E,MATCH('2017 EPA Data'!$B2416,'Crosswalk Particulates'!$D:$D,0))</f>
        <v>0</v>
      </c>
      <c r="H2416" s="78">
        <f t="shared" si="37"/>
        <v>0</v>
      </c>
    </row>
    <row r="2417" spans="1:8" hidden="1" x14ac:dyDescent="0.35">
      <c r="A2417" s="57" t="s">
        <v>2445</v>
      </c>
      <c r="B2417" s="57" t="s">
        <v>2596</v>
      </c>
      <c r="C2417" s="57" t="s">
        <v>2428</v>
      </c>
      <c r="D2417" s="68">
        <v>1415.4803672838311</v>
      </c>
      <c r="E2417" s="57" t="s">
        <v>2429</v>
      </c>
      <c r="F2417" s="62" t="str">
        <f>INDEX('Crosswalk Particulates'!$B:$B,MATCH('2017 EPA Data'!A2417,'Crosswalk Particulates'!$A:$A,0))</f>
        <v>Other-EPA</v>
      </c>
      <c r="G2417" s="66">
        <f>INDEX('Crosswalk Particulates'!$E:$E,MATCH('2017 EPA Data'!$B2417,'Crosswalk Particulates'!$D:$D,0))</f>
        <v>0</v>
      </c>
      <c r="H2417" s="78">
        <f t="shared" si="37"/>
        <v>0</v>
      </c>
    </row>
    <row r="2418" spans="1:8" hidden="1" x14ac:dyDescent="0.35">
      <c r="A2418" s="57" t="s">
        <v>2464</v>
      </c>
      <c r="B2418" s="57" t="s">
        <v>2478</v>
      </c>
      <c r="C2418" s="57" t="s">
        <v>2428</v>
      </c>
      <c r="D2418" s="68">
        <v>1414.89</v>
      </c>
      <c r="E2418" s="57" t="s">
        <v>2429</v>
      </c>
      <c r="F2418" s="62" t="str">
        <f>INDEX('Crosswalk Particulates'!$B:$B,MATCH('2017 EPA Data'!A2418,'Crosswalk Particulates'!$A:$A,0))</f>
        <v>process-other-industry</v>
      </c>
      <c r="G2418" s="66">
        <f>INDEX('Crosswalk Particulates'!$E:$E,MATCH('2017 EPA Data'!$B2418,'Crosswalk Particulates'!$D:$D,0))</f>
        <v>0</v>
      </c>
      <c r="H2418" s="78">
        <f t="shared" si="37"/>
        <v>0</v>
      </c>
    </row>
    <row r="2419" spans="1:8" hidden="1" x14ac:dyDescent="0.35">
      <c r="A2419" s="57" t="s">
        <v>2456</v>
      </c>
      <c r="B2419" s="57" t="s">
        <v>2516</v>
      </c>
      <c r="C2419" s="57" t="s">
        <v>2468</v>
      </c>
      <c r="D2419" s="68">
        <v>1409.0575765515639</v>
      </c>
      <c r="E2419" s="57" t="s">
        <v>2433</v>
      </c>
      <c r="F2419" s="62" t="str">
        <f>INDEX('Crosswalk Particulates'!$B:$B,MATCH('2017 EPA Data'!A2419,'Crosswalk Particulates'!$A:$A,0))</f>
        <v>Transportation Sector</v>
      </c>
      <c r="G2419" s="66">
        <f>INDEX('Crosswalk Particulates'!$E:$E,MATCH('2017 EPA Data'!$B2419,'Crosswalk Particulates'!$D:$D,0))</f>
        <v>0</v>
      </c>
      <c r="H2419" s="78">
        <f t="shared" si="37"/>
        <v>1278277051.420711</v>
      </c>
    </row>
    <row r="2420" spans="1:8" hidden="1" x14ac:dyDescent="0.35">
      <c r="A2420" s="57" t="s">
        <v>2495</v>
      </c>
      <c r="B2420" s="57" t="s">
        <v>2482</v>
      </c>
      <c r="C2420" s="57" t="s">
        <v>2428</v>
      </c>
      <c r="D2420" s="68">
        <v>1407.4</v>
      </c>
      <c r="E2420" s="57" t="s">
        <v>2429</v>
      </c>
      <c r="F2420" s="62" t="str">
        <f>INDEX('Crosswalk Particulates'!$B:$B,MATCH('2017 EPA Data'!A2420,'Crosswalk Particulates'!$A:$A,0))</f>
        <v>Electricity Sector</v>
      </c>
      <c r="G2420" s="66">
        <f>INDEX('Crosswalk Particulates'!$E:$E,MATCH('2017 EPA Data'!$B2420,'Crosswalk Particulates'!$D:$D,0))</f>
        <v>0</v>
      </c>
      <c r="H2420" s="78">
        <f t="shared" si="37"/>
        <v>0</v>
      </c>
    </row>
    <row r="2421" spans="1:8" hidden="1" x14ac:dyDescent="0.35">
      <c r="A2421" s="57" t="s">
        <v>2506</v>
      </c>
      <c r="B2421" s="57" t="s">
        <v>2615</v>
      </c>
      <c r="C2421" s="57" t="s">
        <v>2428</v>
      </c>
      <c r="D2421" s="68">
        <v>1405</v>
      </c>
      <c r="E2421" s="57" t="s">
        <v>2429</v>
      </c>
      <c r="F2421" s="62" t="str">
        <f>INDEX('Crosswalk Particulates'!$B:$B,MATCH('2017 EPA Data'!A2421,'Crosswalk Particulates'!$A:$A,0))</f>
        <v>process-other-industry</v>
      </c>
      <c r="G2421" s="66">
        <f>INDEX('Crosswalk Particulates'!$E:$E,MATCH('2017 EPA Data'!$B2421,'Crosswalk Particulates'!$D:$D,0))</f>
        <v>0</v>
      </c>
      <c r="H2421" s="78">
        <f t="shared" si="37"/>
        <v>0</v>
      </c>
    </row>
    <row r="2422" spans="1:8" hidden="1" x14ac:dyDescent="0.35">
      <c r="A2422" s="57" t="s">
        <v>2497</v>
      </c>
      <c r="B2422" s="57" t="s">
        <v>2683</v>
      </c>
      <c r="C2422" s="57" t="s">
        <v>2428</v>
      </c>
      <c r="D2422" s="68">
        <v>1401.31</v>
      </c>
      <c r="E2422" s="57" t="s">
        <v>2429</v>
      </c>
      <c r="F2422" s="62" t="str">
        <f>INDEX('Crosswalk Particulates'!$B:$B,MATCH('2017 EPA Data'!A2422,'Crosswalk Particulates'!$A:$A,0))</f>
        <v>process-other-industry</v>
      </c>
      <c r="G2422" s="66">
        <f>INDEX('Crosswalk Particulates'!$E:$E,MATCH('2017 EPA Data'!$B2422,'Crosswalk Particulates'!$D:$D,0))</f>
        <v>0</v>
      </c>
      <c r="H2422" s="78">
        <f t="shared" si="37"/>
        <v>0</v>
      </c>
    </row>
    <row r="2423" spans="1:8" hidden="1" x14ac:dyDescent="0.35">
      <c r="A2423" s="57" t="s">
        <v>2438</v>
      </c>
      <c r="B2423" s="57" t="s">
        <v>2609</v>
      </c>
      <c r="C2423" s="57" t="s">
        <v>2432</v>
      </c>
      <c r="D2423" s="68">
        <v>1399.8409654886934</v>
      </c>
      <c r="E2423" s="57" t="s">
        <v>2433</v>
      </c>
      <c r="F2423" s="62" t="str">
        <f>INDEX('Crosswalk Particulates'!$B:$B,MATCH('2017 EPA Data'!A2423,'Crosswalk Particulates'!$A:$A,0))</f>
        <v>Transportation Sector</v>
      </c>
      <c r="G2423" s="66" t="str">
        <f>INDEX('Crosswalk Particulates'!$E:$E,MATCH('2017 EPA Data'!$B2423,'Crosswalk Particulates'!$D:$D,0))</f>
        <v>N2O</v>
      </c>
      <c r="H2423" s="78">
        <f t="shared" si="37"/>
        <v>1269915872.5664229</v>
      </c>
    </row>
    <row r="2424" spans="1:8" hidden="1" x14ac:dyDescent="0.35">
      <c r="A2424" s="57" t="s">
        <v>2430</v>
      </c>
      <c r="B2424" s="57" t="s">
        <v>2658</v>
      </c>
      <c r="C2424" s="57" t="s">
        <v>2428</v>
      </c>
      <c r="D2424" s="68">
        <v>1392.3748449899999</v>
      </c>
      <c r="E2424" s="57" t="s">
        <v>2429</v>
      </c>
      <c r="F2424" s="62" t="str">
        <f>INDEX('Crosswalk Particulates'!$B:$B,MATCH('2017 EPA Data'!A2424,'Crosswalk Particulates'!$A:$A,0))</f>
        <v>process-other-industry</v>
      </c>
      <c r="G2424" s="66">
        <f>INDEX('Crosswalk Particulates'!$E:$E,MATCH('2017 EPA Data'!$B2424,'Crosswalk Particulates'!$D:$D,0))</f>
        <v>0</v>
      </c>
      <c r="H2424" s="78">
        <f t="shared" si="37"/>
        <v>0</v>
      </c>
    </row>
    <row r="2425" spans="1:8" hidden="1" x14ac:dyDescent="0.35">
      <c r="A2425" s="57" t="s">
        <v>2458</v>
      </c>
      <c r="B2425" s="57" t="s">
        <v>2601</v>
      </c>
      <c r="C2425" s="57" t="s">
        <v>2428</v>
      </c>
      <c r="D2425" s="68">
        <v>1392.1756350000001</v>
      </c>
      <c r="E2425" s="57" t="s">
        <v>2429</v>
      </c>
      <c r="F2425" s="62" t="str">
        <f>INDEX('Crosswalk Particulates'!$B:$B,MATCH('2017 EPA Data'!A2425,'Crosswalk Particulates'!$A:$A,0))</f>
        <v>process-other-industry</v>
      </c>
      <c r="G2425" s="66">
        <f>INDEX('Crosswalk Particulates'!$E:$E,MATCH('2017 EPA Data'!$B2425,'Crosswalk Particulates'!$D:$D,0))</f>
        <v>0</v>
      </c>
      <c r="H2425" s="78">
        <f t="shared" si="37"/>
        <v>0</v>
      </c>
    </row>
    <row r="2426" spans="1:8" hidden="1" x14ac:dyDescent="0.35">
      <c r="A2426" s="57" t="s">
        <v>2580</v>
      </c>
      <c r="B2426" s="57" t="s">
        <v>2455</v>
      </c>
      <c r="C2426" s="57" t="s">
        <v>2428</v>
      </c>
      <c r="D2426" s="68">
        <v>1389.971425622</v>
      </c>
      <c r="E2426" s="57" t="s">
        <v>2429</v>
      </c>
      <c r="F2426" s="62" t="str">
        <f>INDEX('Crosswalk Particulates'!$B:$B,MATCH('2017 EPA Data'!A2426,'Crosswalk Particulates'!$A:$A,0))</f>
        <v>Commercial Buildings Sector</v>
      </c>
      <c r="G2426" s="66">
        <f>INDEX('Crosswalk Particulates'!$E:$E,MATCH('2017 EPA Data'!$B2426,'Crosswalk Particulates'!$D:$D,0))</f>
        <v>0</v>
      </c>
      <c r="H2426" s="78">
        <f t="shared" si="37"/>
        <v>0</v>
      </c>
    </row>
    <row r="2427" spans="1:8" hidden="1" x14ac:dyDescent="0.35">
      <c r="A2427" s="57" t="s">
        <v>2497</v>
      </c>
      <c r="B2427" s="57" t="s">
        <v>2589</v>
      </c>
      <c r="C2427" s="57" t="s">
        <v>2428</v>
      </c>
      <c r="D2427" s="68">
        <v>1389.8860927999999</v>
      </c>
      <c r="E2427" s="57" t="s">
        <v>2429</v>
      </c>
      <c r="F2427" s="62" t="str">
        <f>INDEX('Crosswalk Particulates'!$B:$B,MATCH('2017 EPA Data'!A2427,'Crosswalk Particulates'!$A:$A,0))</f>
        <v>process-other-industry</v>
      </c>
      <c r="G2427" s="66">
        <f>INDEX('Crosswalk Particulates'!$E:$E,MATCH('2017 EPA Data'!$B2427,'Crosswalk Particulates'!$D:$D,0))</f>
        <v>0</v>
      </c>
      <c r="H2427" s="78">
        <f t="shared" si="37"/>
        <v>0</v>
      </c>
    </row>
    <row r="2428" spans="1:8" hidden="1" x14ac:dyDescent="0.35">
      <c r="A2428" s="57" t="s">
        <v>2489</v>
      </c>
      <c r="B2428" s="57" t="s">
        <v>2592</v>
      </c>
      <c r="C2428" s="57" t="s">
        <v>2428</v>
      </c>
      <c r="D2428" s="68">
        <v>1389.4179420093001</v>
      </c>
      <c r="E2428" s="57" t="s">
        <v>2429</v>
      </c>
      <c r="F2428" s="62" t="str">
        <f>INDEX('Crosswalk Particulates'!$B:$B,MATCH('2017 EPA Data'!A2428,'Crosswalk Particulates'!$A:$A,0))</f>
        <v>process-chemicals-industry</v>
      </c>
      <c r="G2428" s="66">
        <f>INDEX('Crosswalk Particulates'!$E:$E,MATCH('2017 EPA Data'!$B2428,'Crosswalk Particulates'!$D:$D,0))</f>
        <v>0</v>
      </c>
      <c r="H2428" s="78">
        <f t="shared" si="37"/>
        <v>0</v>
      </c>
    </row>
    <row r="2429" spans="1:8" hidden="1" x14ac:dyDescent="0.35">
      <c r="A2429" s="57" t="s">
        <v>2430</v>
      </c>
      <c r="B2429" s="57" t="s">
        <v>2678</v>
      </c>
      <c r="C2429" s="57" t="s">
        <v>2428</v>
      </c>
      <c r="D2429" s="68">
        <v>1384.5498</v>
      </c>
      <c r="E2429" s="57" t="s">
        <v>2429</v>
      </c>
      <c r="F2429" s="62" t="str">
        <f>INDEX('Crosswalk Particulates'!$B:$B,MATCH('2017 EPA Data'!A2429,'Crosswalk Particulates'!$A:$A,0))</f>
        <v>process-other-industry</v>
      </c>
      <c r="G2429" s="66">
        <f>INDEX('Crosswalk Particulates'!$E:$E,MATCH('2017 EPA Data'!$B2429,'Crosswalk Particulates'!$D:$D,0))</f>
        <v>0</v>
      </c>
      <c r="H2429" s="78">
        <f t="shared" si="37"/>
        <v>0</v>
      </c>
    </row>
    <row r="2430" spans="1:8" hidden="1" x14ac:dyDescent="0.35">
      <c r="A2430" s="57" t="s">
        <v>2496</v>
      </c>
      <c r="B2430" s="57" t="s">
        <v>2636</v>
      </c>
      <c r="C2430" s="57" t="s">
        <v>2428</v>
      </c>
      <c r="D2430" s="68">
        <v>1383.135464838</v>
      </c>
      <c r="E2430" s="57" t="s">
        <v>2429</v>
      </c>
      <c r="F2430" s="62" t="str">
        <f>INDEX('Crosswalk Particulates'!$B:$B,MATCH('2017 EPA Data'!A2430,'Crosswalk Particulates'!$A:$A,0))</f>
        <v>process-other-industry</v>
      </c>
      <c r="G2430" s="66">
        <f>INDEX('Crosswalk Particulates'!$E:$E,MATCH('2017 EPA Data'!$B2430,'Crosswalk Particulates'!$D:$D,0))</f>
        <v>0</v>
      </c>
      <c r="H2430" s="78">
        <f t="shared" si="37"/>
        <v>0</v>
      </c>
    </row>
    <row r="2431" spans="1:8" hidden="1" x14ac:dyDescent="0.35">
      <c r="A2431" s="57" t="s">
        <v>2460</v>
      </c>
      <c r="B2431" s="57" t="s">
        <v>2664</v>
      </c>
      <c r="D2431" s="68">
        <v>1382.9716370487643</v>
      </c>
      <c r="E2431" s="57" t="s">
        <v>2433</v>
      </c>
      <c r="F2431" s="62" t="str">
        <f>INDEX('Crosswalk Particulates'!$B:$B,MATCH('2017 EPA Data'!A2431,'Crosswalk Particulates'!$A:$A,0))</f>
        <v>Residential Buildings Sector</v>
      </c>
      <c r="G2431" s="66">
        <f>INDEX('Crosswalk Particulates'!$E:$E,MATCH('2017 EPA Data'!$B2431,'Crosswalk Particulates'!$D:$D,0))</f>
        <v>0</v>
      </c>
      <c r="H2431" s="78">
        <f t="shared" si="37"/>
        <v>1254612257.031837</v>
      </c>
    </row>
    <row r="2432" spans="1:8" hidden="1" x14ac:dyDescent="0.35">
      <c r="A2432" s="57" t="s">
        <v>2453</v>
      </c>
      <c r="B2432" s="57" t="s">
        <v>2477</v>
      </c>
      <c r="C2432" s="57" t="s">
        <v>2428</v>
      </c>
      <c r="D2432" s="68">
        <v>1378</v>
      </c>
      <c r="E2432" s="57" t="s">
        <v>2429</v>
      </c>
      <c r="F2432" s="62" t="str">
        <f>INDEX('Crosswalk Particulates'!$B:$B,MATCH('2017 EPA Data'!A2432,'Crosswalk Particulates'!$A:$A,0))</f>
        <v>process-ngps-industry</v>
      </c>
      <c r="G2432" s="66">
        <f>INDEX('Crosswalk Particulates'!$E:$E,MATCH('2017 EPA Data'!$B2432,'Crosswalk Particulates'!$D:$D,0))</f>
        <v>0</v>
      </c>
      <c r="H2432" s="78">
        <f t="shared" si="37"/>
        <v>0</v>
      </c>
    </row>
    <row r="2433" spans="1:8" hidden="1" x14ac:dyDescent="0.35">
      <c r="A2433" s="57" t="s">
        <v>2465</v>
      </c>
      <c r="B2433" s="57" t="s">
        <v>2521</v>
      </c>
      <c r="C2433" s="57" t="s">
        <v>2468</v>
      </c>
      <c r="D2433" s="68">
        <v>1372.7651587087398</v>
      </c>
      <c r="E2433" s="57" t="s">
        <v>2433</v>
      </c>
      <c r="F2433" s="62" t="str">
        <f>INDEX('Crosswalk Particulates'!$B:$B,MATCH('2017 EPA Data'!A2433,'Crosswalk Particulates'!$A:$A,0))</f>
        <v>Transportation Sector</v>
      </c>
      <c r="G2433" s="66" t="str">
        <f>INDEX('Crosswalk Particulates'!$E:$E,MATCH('2017 EPA Data'!$B2433,'Crosswalk Particulates'!$D:$D,0))</f>
        <v>PM25</v>
      </c>
      <c r="H2433" s="78">
        <f t="shared" si="37"/>
        <v>1245353084.6211503</v>
      </c>
    </row>
    <row r="2434" spans="1:8" hidden="1" x14ac:dyDescent="0.35">
      <c r="A2434" s="57" t="s">
        <v>2465</v>
      </c>
      <c r="B2434" s="57" t="s">
        <v>2516</v>
      </c>
      <c r="C2434" s="57" t="s">
        <v>2468</v>
      </c>
      <c r="D2434" s="68">
        <v>1372.529196616151</v>
      </c>
      <c r="E2434" s="57" t="s">
        <v>2433</v>
      </c>
      <c r="F2434" s="62" t="str">
        <f>INDEX('Crosswalk Particulates'!$B:$B,MATCH('2017 EPA Data'!A2434,'Crosswalk Particulates'!$A:$A,0))</f>
        <v>Transportation Sector</v>
      </c>
      <c r="G2434" s="66">
        <f>INDEX('Crosswalk Particulates'!$E:$E,MATCH('2017 EPA Data'!$B2434,'Crosswalk Particulates'!$D:$D,0))</f>
        <v>0</v>
      </c>
      <c r="H2434" s="78">
        <f t="shared" si="37"/>
        <v>1245139023.1569624</v>
      </c>
    </row>
    <row r="2435" spans="1:8" hidden="1" x14ac:dyDescent="0.35">
      <c r="A2435" s="57" t="s">
        <v>2542</v>
      </c>
      <c r="B2435" s="57" t="s">
        <v>2526</v>
      </c>
      <c r="C2435" s="57" t="s">
        <v>2468</v>
      </c>
      <c r="D2435" s="68">
        <v>1371.34948543622</v>
      </c>
      <c r="E2435" s="57" t="s">
        <v>2433</v>
      </c>
      <c r="F2435" s="62" t="str">
        <f>INDEX('Crosswalk Particulates'!$B:$B,MATCH('2017 EPA Data'!A2435,'Crosswalk Particulates'!$A:$A,0))</f>
        <v>Residential Buildings Sector</v>
      </c>
      <c r="G2435" s="66" t="str">
        <f>INDEX('Crosswalk Particulates'!$E:$E,MATCH('2017 EPA Data'!$B2435,'Crosswalk Particulates'!$D:$D,0))</f>
        <v>SOx</v>
      </c>
      <c r="H2435" s="78">
        <f t="shared" si="37"/>
        <v>1244068805.904165</v>
      </c>
    </row>
    <row r="2436" spans="1:8" hidden="1" x14ac:dyDescent="0.35">
      <c r="A2436" s="57" t="s">
        <v>2530</v>
      </c>
      <c r="B2436" s="57" t="s">
        <v>2472</v>
      </c>
      <c r="C2436" s="57" t="s">
        <v>2428</v>
      </c>
      <c r="D2436" s="68">
        <v>1370.4197999999999</v>
      </c>
      <c r="E2436" s="57" t="s">
        <v>2429</v>
      </c>
      <c r="F2436" s="62" t="str">
        <f>INDEX('Crosswalk Particulates'!$B:$B,MATCH('2017 EPA Data'!A2436,'Crosswalk Particulates'!$A:$A,0))</f>
        <v>process-iron and steel-industry</v>
      </c>
      <c r="G2436" s="66">
        <f>INDEX('Crosswalk Particulates'!$E:$E,MATCH('2017 EPA Data'!$B2436,'Crosswalk Particulates'!$D:$D,0))</f>
        <v>0</v>
      </c>
      <c r="H2436" s="78">
        <f t="shared" ref="H2436:H2499" si="38">IF(E2436="TON",D2436/metricton_to_shortton,0)*10^6</f>
        <v>0</v>
      </c>
    </row>
    <row r="2437" spans="1:8" hidden="1" x14ac:dyDescent="0.35">
      <c r="A2437" s="57" t="s">
        <v>2507</v>
      </c>
      <c r="B2437" s="57" t="s">
        <v>2610</v>
      </c>
      <c r="C2437" s="57" t="s">
        <v>2428</v>
      </c>
      <c r="D2437" s="68">
        <v>1367.82</v>
      </c>
      <c r="E2437" s="57" t="s">
        <v>2429</v>
      </c>
      <c r="F2437" s="62" t="str">
        <f>INDEX('Crosswalk Particulates'!$B:$B,MATCH('2017 EPA Data'!A2437,'Crosswalk Particulates'!$A:$A,0))</f>
        <v>industry-fuel-coal</v>
      </c>
      <c r="G2437" s="66">
        <f>INDEX('Crosswalk Particulates'!$E:$E,MATCH('2017 EPA Data'!$B2437,'Crosswalk Particulates'!$D:$D,0))</f>
        <v>0</v>
      </c>
      <c r="H2437" s="78">
        <f t="shared" si="38"/>
        <v>0</v>
      </c>
    </row>
    <row r="2438" spans="1:8" hidden="1" x14ac:dyDescent="0.35">
      <c r="A2438" s="57" t="s">
        <v>2464</v>
      </c>
      <c r="B2438" s="57" t="s">
        <v>2599</v>
      </c>
      <c r="C2438" s="57" t="s">
        <v>2428</v>
      </c>
      <c r="D2438" s="68">
        <v>1367.8061660000001</v>
      </c>
      <c r="E2438" s="57" t="s">
        <v>2429</v>
      </c>
      <c r="F2438" s="62" t="str">
        <f>INDEX('Crosswalk Particulates'!$B:$B,MATCH('2017 EPA Data'!A2438,'Crosswalk Particulates'!$A:$A,0))</f>
        <v>process-other-industry</v>
      </c>
      <c r="G2438" s="66">
        <f>INDEX('Crosswalk Particulates'!$E:$E,MATCH('2017 EPA Data'!$B2438,'Crosswalk Particulates'!$D:$D,0))</f>
        <v>0</v>
      </c>
      <c r="H2438" s="78">
        <f t="shared" si="38"/>
        <v>0</v>
      </c>
    </row>
    <row r="2439" spans="1:8" hidden="1" x14ac:dyDescent="0.35">
      <c r="A2439" s="57" t="s">
        <v>2438</v>
      </c>
      <c r="B2439" s="57" t="s">
        <v>2637</v>
      </c>
      <c r="C2439" s="57" t="s">
        <v>2428</v>
      </c>
      <c r="D2439" s="68">
        <v>1359.4556267894448</v>
      </c>
      <c r="E2439" s="57" t="s">
        <v>2429</v>
      </c>
      <c r="F2439" s="62" t="str">
        <f>INDEX('Crosswalk Particulates'!$B:$B,MATCH('2017 EPA Data'!A2439,'Crosswalk Particulates'!$A:$A,0))</f>
        <v>Transportation Sector</v>
      </c>
      <c r="G2439" s="66">
        <f>INDEX('Crosswalk Particulates'!$E:$E,MATCH('2017 EPA Data'!$B2439,'Crosswalk Particulates'!$D:$D,0))</f>
        <v>0</v>
      </c>
      <c r="H2439" s="78">
        <f t="shared" si="38"/>
        <v>0</v>
      </c>
    </row>
    <row r="2440" spans="1:8" hidden="1" x14ac:dyDescent="0.35">
      <c r="A2440" s="57" t="s">
        <v>2538</v>
      </c>
      <c r="B2440" s="57" t="s">
        <v>2664</v>
      </c>
      <c r="D2440" s="68">
        <v>1350.3582663692277</v>
      </c>
      <c r="E2440" s="57" t="s">
        <v>2433</v>
      </c>
      <c r="F2440" s="62" t="str">
        <f>INDEX('Crosswalk Particulates'!$B:$B,MATCH('2017 EPA Data'!A2440,'Crosswalk Particulates'!$A:$A,0))</f>
        <v>Other-EPA</v>
      </c>
      <c r="G2440" s="66">
        <f>INDEX('Crosswalk Particulates'!$E:$E,MATCH('2017 EPA Data'!$B2440,'Crosswalk Particulates'!$D:$D,0))</f>
        <v>0</v>
      </c>
      <c r="H2440" s="78">
        <f t="shared" si="38"/>
        <v>1225025869.6457694</v>
      </c>
    </row>
    <row r="2441" spans="1:8" hidden="1" x14ac:dyDescent="0.35">
      <c r="A2441" s="57" t="s">
        <v>2496</v>
      </c>
      <c r="B2441" s="57" t="s">
        <v>2531</v>
      </c>
      <c r="C2441" s="57" t="s">
        <v>2428</v>
      </c>
      <c r="D2441" s="68">
        <v>1348.0382069851898</v>
      </c>
      <c r="E2441" s="57" t="s">
        <v>2429</v>
      </c>
      <c r="F2441" s="62" t="str">
        <f>INDEX('Crosswalk Particulates'!$B:$B,MATCH('2017 EPA Data'!A2441,'Crosswalk Particulates'!$A:$A,0))</f>
        <v>process-other-industry</v>
      </c>
      <c r="G2441" s="66">
        <f>INDEX('Crosswalk Particulates'!$E:$E,MATCH('2017 EPA Data'!$B2441,'Crosswalk Particulates'!$D:$D,0))</f>
        <v>0</v>
      </c>
      <c r="H2441" s="78">
        <f t="shared" si="38"/>
        <v>0</v>
      </c>
    </row>
    <row r="2442" spans="1:8" hidden="1" x14ac:dyDescent="0.35">
      <c r="A2442" s="57" t="s">
        <v>2430</v>
      </c>
      <c r="B2442" s="57" t="s">
        <v>2627</v>
      </c>
      <c r="D2442" s="68">
        <v>1344.8543185458295</v>
      </c>
      <c r="E2442" s="57" t="s">
        <v>2433</v>
      </c>
      <c r="F2442" s="62" t="str">
        <f>INDEX('Crosswalk Particulates'!$B:$B,MATCH('2017 EPA Data'!A2442,'Crosswalk Particulates'!$A:$A,0))</f>
        <v>process-other-industry</v>
      </c>
      <c r="G2442" s="66" t="str">
        <f>INDEX('Crosswalk Particulates'!$E:$E,MATCH('2017 EPA Data'!$B2442,'Crosswalk Particulates'!$D:$D,0))</f>
        <v>BC</v>
      </c>
      <c r="H2442" s="78">
        <f t="shared" si="38"/>
        <v>1220032766.2325749</v>
      </c>
    </row>
    <row r="2443" spans="1:8" hidden="1" x14ac:dyDescent="0.35">
      <c r="A2443" s="57" t="s">
        <v>2465</v>
      </c>
      <c r="B2443" s="57" t="s">
        <v>2548</v>
      </c>
      <c r="C2443" s="57" t="s">
        <v>2428</v>
      </c>
      <c r="D2443" s="68">
        <v>1335.9258604026513</v>
      </c>
      <c r="E2443" s="57" t="s">
        <v>2429</v>
      </c>
      <c r="F2443" s="62" t="str">
        <f>INDEX('Crosswalk Particulates'!$B:$B,MATCH('2017 EPA Data'!A2443,'Crosswalk Particulates'!$A:$A,0))</f>
        <v>Transportation Sector</v>
      </c>
      <c r="G2443" s="66">
        <f>INDEX('Crosswalk Particulates'!$E:$E,MATCH('2017 EPA Data'!$B2443,'Crosswalk Particulates'!$D:$D,0))</f>
        <v>0</v>
      </c>
      <c r="H2443" s="78">
        <f t="shared" si="38"/>
        <v>0</v>
      </c>
    </row>
    <row r="2444" spans="1:8" hidden="1" x14ac:dyDescent="0.35">
      <c r="A2444" s="57" t="s">
        <v>2580</v>
      </c>
      <c r="B2444" s="57" t="s">
        <v>2448</v>
      </c>
      <c r="C2444" s="57" t="s">
        <v>2428</v>
      </c>
      <c r="D2444" s="68">
        <v>1334.6814356573652</v>
      </c>
      <c r="E2444" s="57" t="s">
        <v>2429</v>
      </c>
      <c r="F2444" s="62" t="str">
        <f>INDEX('Crosswalk Particulates'!$B:$B,MATCH('2017 EPA Data'!A2444,'Crosswalk Particulates'!$A:$A,0))</f>
        <v>Commercial Buildings Sector</v>
      </c>
      <c r="G2444" s="66">
        <f>INDEX('Crosswalk Particulates'!$E:$E,MATCH('2017 EPA Data'!$B2444,'Crosswalk Particulates'!$D:$D,0))</f>
        <v>0</v>
      </c>
      <c r="H2444" s="78">
        <f t="shared" si="38"/>
        <v>0</v>
      </c>
    </row>
    <row r="2445" spans="1:8" hidden="1" x14ac:dyDescent="0.35">
      <c r="A2445" s="57" t="s">
        <v>2464</v>
      </c>
      <c r="B2445" s="57" t="s">
        <v>2451</v>
      </c>
      <c r="C2445" s="57" t="s">
        <v>2428</v>
      </c>
      <c r="D2445" s="68">
        <v>1331.27792</v>
      </c>
      <c r="E2445" s="57" t="s">
        <v>2429</v>
      </c>
      <c r="F2445" s="62" t="str">
        <f>INDEX('Crosswalk Particulates'!$B:$B,MATCH('2017 EPA Data'!A2445,'Crosswalk Particulates'!$A:$A,0))</f>
        <v>process-other-industry</v>
      </c>
      <c r="G2445" s="66">
        <f>INDEX('Crosswalk Particulates'!$E:$E,MATCH('2017 EPA Data'!$B2445,'Crosswalk Particulates'!$D:$D,0))</f>
        <v>0</v>
      </c>
      <c r="H2445" s="78">
        <f t="shared" si="38"/>
        <v>0</v>
      </c>
    </row>
    <row r="2446" spans="1:8" hidden="1" x14ac:dyDescent="0.35">
      <c r="A2446" s="57" t="s">
        <v>2512</v>
      </c>
      <c r="B2446" s="57" t="s">
        <v>2547</v>
      </c>
      <c r="C2446" s="57" t="s">
        <v>2428</v>
      </c>
      <c r="D2446" s="68">
        <v>1331.1358448307999</v>
      </c>
      <c r="E2446" s="57" t="s">
        <v>2429</v>
      </c>
      <c r="F2446" s="62" t="str">
        <f>INDEX('Crosswalk Particulates'!$B:$B,MATCH('2017 EPA Data'!A2446,'Crosswalk Particulates'!$A:$A,0))</f>
        <v>Commercial Buildings Sector</v>
      </c>
      <c r="G2446" s="66">
        <f>INDEX('Crosswalk Particulates'!$E:$E,MATCH('2017 EPA Data'!$B2446,'Crosswalk Particulates'!$D:$D,0))</f>
        <v>0</v>
      </c>
      <c r="H2446" s="78">
        <f t="shared" si="38"/>
        <v>0</v>
      </c>
    </row>
    <row r="2447" spans="1:8" hidden="1" x14ac:dyDescent="0.35">
      <c r="A2447" s="57" t="s">
        <v>2511</v>
      </c>
      <c r="B2447" s="57" t="s">
        <v>2525</v>
      </c>
      <c r="C2447" s="57" t="s">
        <v>2428</v>
      </c>
      <c r="D2447" s="68">
        <v>1323.6843512982302</v>
      </c>
      <c r="E2447" s="57" t="s">
        <v>2429</v>
      </c>
      <c r="F2447" s="62" t="str">
        <f>INDEX('Crosswalk Particulates'!$B:$B,MATCH('2017 EPA Data'!A2447,'Crosswalk Particulates'!$A:$A,0))</f>
        <v>industry-fuel-biomass</v>
      </c>
      <c r="G2447" s="66">
        <f>INDEX('Crosswalk Particulates'!$E:$E,MATCH('2017 EPA Data'!$B2447,'Crosswalk Particulates'!$D:$D,0))</f>
        <v>0</v>
      </c>
      <c r="H2447" s="78">
        <f t="shared" si="38"/>
        <v>0</v>
      </c>
    </row>
    <row r="2448" spans="1:8" hidden="1" x14ac:dyDescent="0.35">
      <c r="A2448" s="57" t="s">
        <v>2566</v>
      </c>
      <c r="B2448" s="57" t="s">
        <v>2487</v>
      </c>
      <c r="C2448" s="57" t="s">
        <v>2428</v>
      </c>
      <c r="D2448" s="68">
        <v>1320.1575650899999</v>
      </c>
      <c r="E2448" s="57" t="s">
        <v>2429</v>
      </c>
      <c r="F2448" s="62" t="str">
        <f>INDEX('Crosswalk Particulates'!$B:$B,MATCH('2017 EPA Data'!A2448,'Crosswalk Particulates'!$A:$A,0))</f>
        <v>Commercial Buildings Sector</v>
      </c>
      <c r="G2448" s="66">
        <f>INDEX('Crosswalk Particulates'!$E:$E,MATCH('2017 EPA Data'!$B2448,'Crosswalk Particulates'!$D:$D,0))</f>
        <v>0</v>
      </c>
      <c r="H2448" s="78">
        <f t="shared" si="38"/>
        <v>0</v>
      </c>
    </row>
    <row r="2449" spans="1:8" hidden="1" x14ac:dyDescent="0.35">
      <c r="A2449" s="57" t="s">
        <v>2489</v>
      </c>
      <c r="B2449" s="57" t="s">
        <v>2647</v>
      </c>
      <c r="C2449" s="57" t="s">
        <v>2428</v>
      </c>
      <c r="D2449" s="68">
        <v>1316.0916</v>
      </c>
      <c r="E2449" s="57" t="s">
        <v>2429</v>
      </c>
      <c r="F2449" s="62" t="str">
        <f>INDEX('Crosswalk Particulates'!$B:$B,MATCH('2017 EPA Data'!A2449,'Crosswalk Particulates'!$A:$A,0))</f>
        <v>process-chemicals-industry</v>
      </c>
      <c r="G2449" s="66">
        <f>INDEX('Crosswalk Particulates'!$E:$E,MATCH('2017 EPA Data'!$B2449,'Crosswalk Particulates'!$D:$D,0))</f>
        <v>0</v>
      </c>
      <c r="H2449" s="78">
        <f t="shared" si="38"/>
        <v>0</v>
      </c>
    </row>
    <row r="2450" spans="1:8" hidden="1" x14ac:dyDescent="0.35">
      <c r="A2450" s="57" t="s">
        <v>2430</v>
      </c>
      <c r="B2450" s="57" t="s">
        <v>2696</v>
      </c>
      <c r="C2450" s="57" t="s">
        <v>2428</v>
      </c>
      <c r="D2450" s="68">
        <v>1315.6280666600001</v>
      </c>
      <c r="E2450" s="57" t="s">
        <v>2429</v>
      </c>
      <c r="F2450" s="62" t="str">
        <f>INDEX('Crosswalk Particulates'!$B:$B,MATCH('2017 EPA Data'!A2450,'Crosswalk Particulates'!$A:$A,0))</f>
        <v>process-other-industry</v>
      </c>
      <c r="G2450" s="66">
        <f>INDEX('Crosswalk Particulates'!$E:$E,MATCH('2017 EPA Data'!$B2450,'Crosswalk Particulates'!$D:$D,0))</f>
        <v>0</v>
      </c>
      <c r="H2450" s="78">
        <f t="shared" si="38"/>
        <v>0</v>
      </c>
    </row>
    <row r="2451" spans="1:8" hidden="1" x14ac:dyDescent="0.35">
      <c r="A2451" s="57" t="s">
        <v>2462</v>
      </c>
      <c r="B2451" s="57" t="s">
        <v>2587</v>
      </c>
      <c r="C2451" s="57" t="s">
        <v>2428</v>
      </c>
      <c r="D2451" s="68">
        <v>1314.2</v>
      </c>
      <c r="E2451" s="57" t="s">
        <v>2429</v>
      </c>
      <c r="F2451" s="62" t="str">
        <f>INDEX('Crosswalk Particulates'!$B:$B,MATCH('2017 EPA Data'!A2451,'Crosswalk Particulates'!$A:$A,0))</f>
        <v>industry-fuel-natural gas</v>
      </c>
      <c r="G2451" s="66">
        <f>INDEX('Crosswalk Particulates'!$E:$E,MATCH('2017 EPA Data'!$B2451,'Crosswalk Particulates'!$D:$D,0))</f>
        <v>0</v>
      </c>
      <c r="H2451" s="78">
        <f t="shared" si="38"/>
        <v>0</v>
      </c>
    </row>
    <row r="2452" spans="1:8" hidden="1" x14ac:dyDescent="0.35">
      <c r="A2452" s="57" t="s">
        <v>2458</v>
      </c>
      <c r="B2452" s="57" t="s">
        <v>2655</v>
      </c>
      <c r="C2452" s="57" t="s">
        <v>2428</v>
      </c>
      <c r="D2452" s="68">
        <v>1311.3878460610799</v>
      </c>
      <c r="E2452" s="57" t="s">
        <v>2429</v>
      </c>
      <c r="F2452" s="62" t="str">
        <f>INDEX('Crosswalk Particulates'!$B:$B,MATCH('2017 EPA Data'!A2452,'Crosswalk Particulates'!$A:$A,0))</f>
        <v>process-other-industry</v>
      </c>
      <c r="G2452" s="66">
        <f>INDEX('Crosswalk Particulates'!$E:$E,MATCH('2017 EPA Data'!$B2452,'Crosswalk Particulates'!$D:$D,0))</f>
        <v>0</v>
      </c>
      <c r="H2452" s="78">
        <f t="shared" si="38"/>
        <v>0</v>
      </c>
    </row>
    <row r="2453" spans="1:8" hidden="1" x14ac:dyDescent="0.35">
      <c r="A2453" s="57" t="s">
        <v>2560</v>
      </c>
      <c r="B2453" s="57" t="s">
        <v>2627</v>
      </c>
      <c r="D2453" s="68">
        <v>1306.2301993624153</v>
      </c>
      <c r="E2453" s="57" t="s">
        <v>2433</v>
      </c>
      <c r="F2453" s="62" t="str">
        <f>INDEX('Crosswalk Particulates'!$B:$B,MATCH('2017 EPA Data'!A2453,'Crosswalk Particulates'!$A:$A,0))</f>
        <v>Electricity Sector</v>
      </c>
      <c r="G2453" s="66" t="str">
        <f>INDEX('Crosswalk Particulates'!$E:$E,MATCH('2017 EPA Data'!$B2453,'Crosswalk Particulates'!$D:$D,0))</f>
        <v>BC</v>
      </c>
      <c r="H2453" s="78">
        <f t="shared" si="38"/>
        <v>1184993513.0429873</v>
      </c>
    </row>
    <row r="2454" spans="1:8" hidden="1" x14ac:dyDescent="0.35">
      <c r="A2454" s="57" t="s">
        <v>2462</v>
      </c>
      <c r="B2454" s="57" t="s">
        <v>2662</v>
      </c>
      <c r="C2454" s="57" t="s">
        <v>2428</v>
      </c>
      <c r="D2454" s="68">
        <v>1300.799922129856</v>
      </c>
      <c r="E2454" s="57" t="s">
        <v>2429</v>
      </c>
      <c r="F2454" s="62" t="str">
        <f>INDEX('Crosswalk Particulates'!$B:$B,MATCH('2017 EPA Data'!A2454,'Crosswalk Particulates'!$A:$A,0))</f>
        <v>industry-fuel-natural gas</v>
      </c>
      <c r="G2454" s="66">
        <f>INDEX('Crosswalk Particulates'!$E:$E,MATCH('2017 EPA Data'!$B2454,'Crosswalk Particulates'!$D:$D,0))</f>
        <v>0</v>
      </c>
      <c r="H2454" s="78">
        <f t="shared" si="38"/>
        <v>0</v>
      </c>
    </row>
    <row r="2455" spans="1:8" hidden="1" x14ac:dyDescent="0.35">
      <c r="A2455" s="57" t="s">
        <v>2511</v>
      </c>
      <c r="B2455" s="57" t="s">
        <v>2697</v>
      </c>
      <c r="C2455" s="57" t="s">
        <v>2428</v>
      </c>
      <c r="D2455" s="68">
        <v>1299.9048322638616</v>
      </c>
      <c r="E2455" s="57" t="s">
        <v>2429</v>
      </c>
      <c r="F2455" s="62" t="str">
        <f>INDEX('Crosswalk Particulates'!$B:$B,MATCH('2017 EPA Data'!A2455,'Crosswalk Particulates'!$A:$A,0))</f>
        <v>industry-fuel-biomass</v>
      </c>
      <c r="G2455" s="66">
        <f>INDEX('Crosswalk Particulates'!$E:$E,MATCH('2017 EPA Data'!$B2455,'Crosswalk Particulates'!$D:$D,0))</f>
        <v>0</v>
      </c>
      <c r="H2455" s="78">
        <f t="shared" si="38"/>
        <v>0</v>
      </c>
    </row>
    <row r="2456" spans="1:8" hidden="1" x14ac:dyDescent="0.35">
      <c r="A2456" s="57" t="s">
        <v>2511</v>
      </c>
      <c r="B2456" s="57" t="s">
        <v>2631</v>
      </c>
      <c r="C2456" s="57" t="s">
        <v>2428</v>
      </c>
      <c r="D2456" s="68">
        <v>1298.3004204414733</v>
      </c>
      <c r="E2456" s="57" t="s">
        <v>2429</v>
      </c>
      <c r="F2456" s="62" t="str">
        <f>INDEX('Crosswalk Particulates'!$B:$B,MATCH('2017 EPA Data'!A2456,'Crosswalk Particulates'!$A:$A,0))</f>
        <v>industry-fuel-biomass</v>
      </c>
      <c r="G2456" s="66">
        <f>INDEX('Crosswalk Particulates'!$E:$E,MATCH('2017 EPA Data'!$B2456,'Crosswalk Particulates'!$D:$D,0))</f>
        <v>0</v>
      </c>
      <c r="H2456" s="78">
        <f t="shared" si="38"/>
        <v>0</v>
      </c>
    </row>
    <row r="2457" spans="1:8" hidden="1" x14ac:dyDescent="0.35">
      <c r="A2457" s="57" t="s">
        <v>2492</v>
      </c>
      <c r="B2457" s="57" t="s">
        <v>2597</v>
      </c>
      <c r="C2457" s="57" t="s">
        <v>2428</v>
      </c>
      <c r="D2457" s="68">
        <v>1289.3250296506667</v>
      </c>
      <c r="E2457" s="57" t="s">
        <v>2429</v>
      </c>
      <c r="F2457" s="62" t="str">
        <f>INDEX('Crosswalk Particulates'!$B:$B,MATCH('2017 EPA Data'!A2457,'Crosswalk Particulates'!$A:$A,0))</f>
        <v>Electricity Sector</v>
      </c>
      <c r="G2457" s="66">
        <f>INDEX('Crosswalk Particulates'!$E:$E,MATCH('2017 EPA Data'!$B2457,'Crosswalk Particulates'!$D:$D,0))</f>
        <v>0</v>
      </c>
      <c r="H2457" s="78">
        <f t="shared" si="38"/>
        <v>0</v>
      </c>
    </row>
    <row r="2458" spans="1:8" hidden="1" x14ac:dyDescent="0.35">
      <c r="A2458" s="57" t="s">
        <v>2506</v>
      </c>
      <c r="B2458" s="57" t="s">
        <v>2533</v>
      </c>
      <c r="C2458" s="57" t="s">
        <v>2534</v>
      </c>
      <c r="D2458" s="68">
        <v>1283.9964402164001</v>
      </c>
      <c r="E2458" s="57" t="s">
        <v>2429</v>
      </c>
      <c r="F2458" s="62" t="str">
        <f>INDEX('Crosswalk Particulates'!$B:$B,MATCH('2017 EPA Data'!A2458,'Crosswalk Particulates'!$A:$A,0))</f>
        <v>process-other-industry</v>
      </c>
      <c r="G2458" s="66">
        <f>INDEX('Crosswalk Particulates'!$E:$E,MATCH('2017 EPA Data'!$B2458,'Crosswalk Particulates'!$D:$D,0))</f>
        <v>0</v>
      </c>
      <c r="H2458" s="78">
        <f t="shared" si="38"/>
        <v>0</v>
      </c>
    </row>
    <row r="2459" spans="1:8" hidden="1" x14ac:dyDescent="0.35">
      <c r="A2459" s="57" t="s">
        <v>2575</v>
      </c>
      <c r="B2459" s="57" t="s">
        <v>2504</v>
      </c>
      <c r="C2459" s="57" t="s">
        <v>2428</v>
      </c>
      <c r="D2459" s="68">
        <v>1277.5150000000001</v>
      </c>
      <c r="E2459" s="57" t="s">
        <v>2429</v>
      </c>
      <c r="F2459" s="62" t="str">
        <f>INDEX('Crosswalk Particulates'!$B:$B,MATCH('2017 EPA Data'!A2459,'Crosswalk Particulates'!$A:$A,0))</f>
        <v>Commercial Buildings Sector</v>
      </c>
      <c r="G2459" s="66">
        <f>INDEX('Crosswalk Particulates'!$E:$E,MATCH('2017 EPA Data'!$B2459,'Crosswalk Particulates'!$D:$D,0))</f>
        <v>0</v>
      </c>
      <c r="H2459" s="78">
        <f t="shared" si="38"/>
        <v>0</v>
      </c>
    </row>
    <row r="2460" spans="1:8" hidden="1" x14ac:dyDescent="0.35">
      <c r="A2460" s="57" t="s">
        <v>2434</v>
      </c>
      <c r="B2460" s="57" t="s">
        <v>2664</v>
      </c>
      <c r="D2460" s="68">
        <v>1276.0459584971991</v>
      </c>
      <c r="E2460" s="57" t="s">
        <v>2433</v>
      </c>
      <c r="F2460" s="62" t="str">
        <f>INDEX('Crosswalk Particulates'!$B:$B,MATCH('2017 EPA Data'!A2460,'Crosswalk Particulates'!$A:$A,0))</f>
        <v>Transportation Sector</v>
      </c>
      <c r="G2460" s="66">
        <f>INDEX('Crosswalk Particulates'!$E:$E,MATCH('2017 EPA Data'!$B2460,'Crosswalk Particulates'!$D:$D,0))</f>
        <v>0</v>
      </c>
      <c r="H2460" s="78">
        <f t="shared" si="38"/>
        <v>1157610797.7766683</v>
      </c>
    </row>
    <row r="2461" spans="1:8" hidden="1" x14ac:dyDescent="0.35">
      <c r="A2461" s="57" t="s">
        <v>2558</v>
      </c>
      <c r="B2461" s="57" t="s">
        <v>2596</v>
      </c>
      <c r="C2461" s="57" t="s">
        <v>2428</v>
      </c>
      <c r="D2461" s="68">
        <v>1274.854805007184</v>
      </c>
      <c r="E2461" s="57" t="s">
        <v>2429</v>
      </c>
      <c r="F2461" s="62" t="str">
        <f>INDEX('Crosswalk Particulates'!$B:$B,MATCH('2017 EPA Data'!A2461,'Crosswalk Particulates'!$A:$A,0))</f>
        <v>process-mining-industry</v>
      </c>
      <c r="G2461" s="66">
        <f>INDEX('Crosswalk Particulates'!$E:$E,MATCH('2017 EPA Data'!$B2461,'Crosswalk Particulates'!$D:$D,0))</f>
        <v>0</v>
      </c>
      <c r="H2461" s="78">
        <f t="shared" si="38"/>
        <v>0</v>
      </c>
    </row>
    <row r="2462" spans="1:8" hidden="1" x14ac:dyDescent="0.35">
      <c r="A2462" s="57" t="s">
        <v>2470</v>
      </c>
      <c r="B2462" s="57" t="s">
        <v>2637</v>
      </c>
      <c r="C2462" s="57" t="s">
        <v>2428</v>
      </c>
      <c r="D2462" s="68">
        <v>1273.7508794538919</v>
      </c>
      <c r="E2462" s="57" t="s">
        <v>2429</v>
      </c>
      <c r="F2462" s="62" t="str">
        <f>INDEX('Crosswalk Particulates'!$B:$B,MATCH('2017 EPA Data'!A2462,'Crosswalk Particulates'!$A:$A,0))</f>
        <v>process-waste-industry</v>
      </c>
      <c r="G2462" s="66">
        <f>INDEX('Crosswalk Particulates'!$E:$E,MATCH('2017 EPA Data'!$B2462,'Crosswalk Particulates'!$D:$D,0))</f>
        <v>0</v>
      </c>
      <c r="H2462" s="78">
        <f t="shared" si="38"/>
        <v>0</v>
      </c>
    </row>
    <row r="2463" spans="1:8" hidden="1" x14ac:dyDescent="0.35">
      <c r="A2463" s="57" t="s">
        <v>2513</v>
      </c>
      <c r="B2463" s="57" t="s">
        <v>2557</v>
      </c>
      <c r="C2463" s="57" t="s">
        <v>2428</v>
      </c>
      <c r="D2463" s="68">
        <v>1271.3286800000001</v>
      </c>
      <c r="E2463" s="57" t="s">
        <v>2429</v>
      </c>
      <c r="F2463" s="62" t="str">
        <f>INDEX('Crosswalk Particulates'!$B:$B,MATCH('2017 EPA Data'!A2463,'Crosswalk Particulates'!$A:$A,0))</f>
        <v>process-other-industry</v>
      </c>
      <c r="G2463" s="66">
        <f>INDEX('Crosswalk Particulates'!$E:$E,MATCH('2017 EPA Data'!$B2463,'Crosswalk Particulates'!$D:$D,0))</f>
        <v>0</v>
      </c>
      <c r="H2463" s="78">
        <f t="shared" si="38"/>
        <v>0</v>
      </c>
    </row>
    <row r="2464" spans="1:8" hidden="1" x14ac:dyDescent="0.35">
      <c r="A2464" s="57" t="s">
        <v>2540</v>
      </c>
      <c r="B2464" s="57" t="s">
        <v>2545</v>
      </c>
      <c r="D2464" s="68">
        <v>1271.2324356386869</v>
      </c>
      <c r="E2464" s="57" t="s">
        <v>2433</v>
      </c>
      <c r="F2464" s="62" t="str">
        <f>INDEX('Crosswalk Particulates'!$B:$B,MATCH('2017 EPA Data'!A2464,'Crosswalk Particulates'!$A:$A,0))</f>
        <v>industry-fuel-oil</v>
      </c>
      <c r="G2464" s="66" t="str">
        <f>INDEX('Crosswalk Particulates'!$E:$E,MATCH('2017 EPA Data'!$B2464,'Crosswalk Particulates'!$D:$D,0))</f>
        <v>OC</v>
      </c>
      <c r="H2464" s="78">
        <f t="shared" si="38"/>
        <v>1153244038.1006134</v>
      </c>
    </row>
    <row r="2465" spans="1:8" hidden="1" x14ac:dyDescent="0.35">
      <c r="A2465" s="57" t="s">
        <v>2511</v>
      </c>
      <c r="B2465" s="57" t="s">
        <v>2597</v>
      </c>
      <c r="C2465" s="57" t="s">
        <v>2428</v>
      </c>
      <c r="D2465" s="68">
        <v>1271.0171674380144</v>
      </c>
      <c r="E2465" s="57" t="s">
        <v>2429</v>
      </c>
      <c r="F2465" s="62" t="str">
        <f>INDEX('Crosswalk Particulates'!$B:$B,MATCH('2017 EPA Data'!A2465,'Crosswalk Particulates'!$A:$A,0))</f>
        <v>industry-fuel-biomass</v>
      </c>
      <c r="G2465" s="66">
        <f>INDEX('Crosswalk Particulates'!$E:$E,MATCH('2017 EPA Data'!$B2465,'Crosswalk Particulates'!$D:$D,0))</f>
        <v>0</v>
      </c>
      <c r="H2465" s="78">
        <f t="shared" si="38"/>
        <v>0</v>
      </c>
    </row>
    <row r="2466" spans="1:8" hidden="1" x14ac:dyDescent="0.35">
      <c r="A2466" s="57" t="s">
        <v>2493</v>
      </c>
      <c r="B2466" s="57" t="s">
        <v>2459</v>
      </c>
      <c r="C2466" s="57" t="s">
        <v>2428</v>
      </c>
      <c r="D2466" s="68">
        <v>1268.163481023</v>
      </c>
      <c r="E2466" s="57" t="s">
        <v>2429</v>
      </c>
      <c r="F2466" s="62" t="str">
        <f>INDEX('Crosswalk Particulates'!$B:$B,MATCH('2017 EPA Data'!A2466,'Crosswalk Particulates'!$A:$A,0))</f>
        <v>Commercial Buildings Sector</v>
      </c>
      <c r="G2466" s="66">
        <f>INDEX('Crosswalk Particulates'!$E:$E,MATCH('2017 EPA Data'!$B2466,'Crosswalk Particulates'!$D:$D,0))</f>
        <v>0</v>
      </c>
      <c r="H2466" s="78">
        <f t="shared" si="38"/>
        <v>0</v>
      </c>
    </row>
    <row r="2467" spans="1:8" hidden="1" x14ac:dyDescent="0.35">
      <c r="A2467" s="57" t="s">
        <v>2566</v>
      </c>
      <c r="B2467" s="57" t="s">
        <v>2597</v>
      </c>
      <c r="C2467" s="57" t="s">
        <v>2428</v>
      </c>
      <c r="D2467" s="68">
        <v>1261.3553319411596</v>
      </c>
      <c r="E2467" s="57" t="s">
        <v>2429</v>
      </c>
      <c r="F2467" s="62" t="str">
        <f>INDEX('Crosswalk Particulates'!$B:$B,MATCH('2017 EPA Data'!A2467,'Crosswalk Particulates'!$A:$A,0))</f>
        <v>Commercial Buildings Sector</v>
      </c>
      <c r="G2467" s="66">
        <f>INDEX('Crosswalk Particulates'!$E:$E,MATCH('2017 EPA Data'!$B2467,'Crosswalk Particulates'!$D:$D,0))</f>
        <v>0</v>
      </c>
      <c r="H2467" s="78">
        <f t="shared" si="38"/>
        <v>0</v>
      </c>
    </row>
    <row r="2468" spans="1:8" hidden="1" x14ac:dyDescent="0.35">
      <c r="A2468" s="57" t="s">
        <v>2493</v>
      </c>
      <c r="B2468" s="57" t="s">
        <v>2606</v>
      </c>
      <c r="C2468" s="57" t="s">
        <v>2428</v>
      </c>
      <c r="D2468" s="68">
        <v>1257.311063359125</v>
      </c>
      <c r="E2468" s="57" t="s">
        <v>2429</v>
      </c>
      <c r="F2468" s="62" t="str">
        <f>INDEX('Crosswalk Particulates'!$B:$B,MATCH('2017 EPA Data'!A2468,'Crosswalk Particulates'!$A:$A,0))</f>
        <v>Commercial Buildings Sector</v>
      </c>
      <c r="G2468" s="66">
        <f>INDEX('Crosswalk Particulates'!$E:$E,MATCH('2017 EPA Data'!$B2468,'Crosswalk Particulates'!$D:$D,0))</f>
        <v>0</v>
      </c>
      <c r="H2468" s="78">
        <f t="shared" si="38"/>
        <v>0</v>
      </c>
    </row>
    <row r="2469" spans="1:8" hidden="1" x14ac:dyDescent="0.35">
      <c r="A2469" s="57" t="s">
        <v>2513</v>
      </c>
      <c r="B2469" s="57" t="s">
        <v>2612</v>
      </c>
      <c r="C2469" s="57" t="s">
        <v>2428</v>
      </c>
      <c r="D2469" s="68">
        <v>1254.683984</v>
      </c>
      <c r="E2469" s="57" t="s">
        <v>2429</v>
      </c>
      <c r="F2469" s="62" t="str">
        <f>INDEX('Crosswalk Particulates'!$B:$B,MATCH('2017 EPA Data'!A2469,'Crosswalk Particulates'!$A:$A,0))</f>
        <v>process-other-industry</v>
      </c>
      <c r="G2469" s="66">
        <f>INDEX('Crosswalk Particulates'!$E:$E,MATCH('2017 EPA Data'!$B2469,'Crosswalk Particulates'!$D:$D,0))</f>
        <v>0</v>
      </c>
      <c r="H2469" s="78">
        <f t="shared" si="38"/>
        <v>0</v>
      </c>
    </row>
    <row r="2470" spans="1:8" hidden="1" x14ac:dyDescent="0.35">
      <c r="A2470" s="57" t="s">
        <v>2529</v>
      </c>
      <c r="B2470" s="57" t="s">
        <v>2664</v>
      </c>
      <c r="D2470" s="68">
        <v>1253.2171913273821</v>
      </c>
      <c r="E2470" s="57" t="s">
        <v>2433</v>
      </c>
      <c r="F2470" s="62" t="str">
        <f>INDEX('Crosswalk Particulates'!$B:$B,MATCH('2017 EPA Data'!A2470,'Crosswalk Particulates'!$A:$A,0))</f>
        <v>Other-EPA</v>
      </c>
      <c r="G2470" s="66">
        <f>INDEX('Crosswalk Particulates'!$E:$E,MATCH('2017 EPA Data'!$B2470,'Crosswalk Particulates'!$D:$D,0))</f>
        <v>0</v>
      </c>
      <c r="H2470" s="78">
        <f t="shared" si="38"/>
        <v>1136900863.937896</v>
      </c>
    </row>
    <row r="2471" spans="1:8" hidden="1" x14ac:dyDescent="0.35">
      <c r="A2471" s="57" t="s">
        <v>2462</v>
      </c>
      <c r="B2471" s="57" t="s">
        <v>2574</v>
      </c>
      <c r="C2471" s="57" t="s">
        <v>2428</v>
      </c>
      <c r="D2471" s="68">
        <v>1252.1497161136001</v>
      </c>
      <c r="E2471" s="57" t="s">
        <v>2429</v>
      </c>
      <c r="F2471" s="62" t="str">
        <f>INDEX('Crosswalk Particulates'!$B:$B,MATCH('2017 EPA Data'!A2471,'Crosswalk Particulates'!$A:$A,0))</f>
        <v>industry-fuel-natural gas</v>
      </c>
      <c r="G2471" s="66">
        <f>INDEX('Crosswalk Particulates'!$E:$E,MATCH('2017 EPA Data'!$B2471,'Crosswalk Particulates'!$D:$D,0))</f>
        <v>0</v>
      </c>
      <c r="H2471" s="78">
        <f t="shared" si="38"/>
        <v>0</v>
      </c>
    </row>
    <row r="2472" spans="1:8" hidden="1" x14ac:dyDescent="0.35">
      <c r="A2472" s="57" t="s">
        <v>2458</v>
      </c>
      <c r="B2472" s="57" t="s">
        <v>2668</v>
      </c>
      <c r="C2472" s="57" t="s">
        <v>2428</v>
      </c>
      <c r="D2472" s="68">
        <v>1252.0010233999999</v>
      </c>
      <c r="E2472" s="57" t="s">
        <v>2429</v>
      </c>
      <c r="F2472" s="62" t="str">
        <f>INDEX('Crosswalk Particulates'!$B:$B,MATCH('2017 EPA Data'!A2472,'Crosswalk Particulates'!$A:$A,0))</f>
        <v>process-other-industry</v>
      </c>
      <c r="G2472" s="66">
        <f>INDEX('Crosswalk Particulates'!$E:$E,MATCH('2017 EPA Data'!$B2472,'Crosswalk Particulates'!$D:$D,0))</f>
        <v>0</v>
      </c>
      <c r="H2472" s="78">
        <f t="shared" si="38"/>
        <v>0</v>
      </c>
    </row>
    <row r="2473" spans="1:8" hidden="1" x14ac:dyDescent="0.35">
      <c r="A2473" s="57" t="s">
        <v>2511</v>
      </c>
      <c r="B2473" s="57" t="s">
        <v>2606</v>
      </c>
      <c r="C2473" s="57" t="s">
        <v>2428</v>
      </c>
      <c r="D2473" s="68">
        <v>1245.2114697374852</v>
      </c>
      <c r="E2473" s="57" t="s">
        <v>2429</v>
      </c>
      <c r="F2473" s="62" t="str">
        <f>INDEX('Crosswalk Particulates'!$B:$B,MATCH('2017 EPA Data'!A2473,'Crosswalk Particulates'!$A:$A,0))</f>
        <v>industry-fuel-biomass</v>
      </c>
      <c r="G2473" s="66">
        <f>INDEX('Crosswalk Particulates'!$E:$E,MATCH('2017 EPA Data'!$B2473,'Crosswalk Particulates'!$D:$D,0))</f>
        <v>0</v>
      </c>
      <c r="H2473" s="78">
        <f t="shared" si="38"/>
        <v>0</v>
      </c>
    </row>
    <row r="2474" spans="1:8" hidden="1" x14ac:dyDescent="0.35">
      <c r="A2474" s="57" t="s">
        <v>2476</v>
      </c>
      <c r="B2474" s="57" t="s">
        <v>2619</v>
      </c>
      <c r="C2474" s="57" t="s">
        <v>2428</v>
      </c>
      <c r="D2474" s="68">
        <v>1241.431554</v>
      </c>
      <c r="E2474" s="57" t="s">
        <v>2429</v>
      </c>
      <c r="F2474" s="62" t="str">
        <f>INDEX('Crosswalk Particulates'!$B:$B,MATCH('2017 EPA Data'!A2474,'Crosswalk Particulates'!$A:$A,0))</f>
        <v>Electricity Sector</v>
      </c>
      <c r="G2474" s="66">
        <f>INDEX('Crosswalk Particulates'!$E:$E,MATCH('2017 EPA Data'!$B2474,'Crosswalk Particulates'!$D:$D,0))</f>
        <v>0</v>
      </c>
      <c r="H2474" s="78">
        <f t="shared" si="38"/>
        <v>0</v>
      </c>
    </row>
    <row r="2475" spans="1:8" hidden="1" x14ac:dyDescent="0.35">
      <c r="A2475" s="57" t="s">
        <v>2497</v>
      </c>
      <c r="B2475" s="57" t="s">
        <v>2652</v>
      </c>
      <c r="C2475" s="57" t="s">
        <v>2428</v>
      </c>
      <c r="D2475" s="68">
        <v>1241</v>
      </c>
      <c r="E2475" s="57" t="s">
        <v>2429</v>
      </c>
      <c r="F2475" s="62" t="str">
        <f>INDEX('Crosswalk Particulates'!$B:$B,MATCH('2017 EPA Data'!A2475,'Crosswalk Particulates'!$A:$A,0))</f>
        <v>process-other-industry</v>
      </c>
      <c r="G2475" s="66">
        <f>INDEX('Crosswalk Particulates'!$E:$E,MATCH('2017 EPA Data'!$B2475,'Crosswalk Particulates'!$D:$D,0))</f>
        <v>0</v>
      </c>
      <c r="H2475" s="78">
        <f t="shared" si="38"/>
        <v>0</v>
      </c>
    </row>
    <row r="2476" spans="1:8" hidden="1" x14ac:dyDescent="0.35">
      <c r="A2476" s="57" t="s">
        <v>2476</v>
      </c>
      <c r="B2476" s="57" t="s">
        <v>2698</v>
      </c>
      <c r="C2476" s="57" t="s">
        <v>2428</v>
      </c>
      <c r="D2476" s="68">
        <v>1240.448194069</v>
      </c>
      <c r="E2476" s="57" t="s">
        <v>2429</v>
      </c>
      <c r="F2476" s="62" t="str">
        <f>INDEX('Crosswalk Particulates'!$B:$B,MATCH('2017 EPA Data'!A2476,'Crosswalk Particulates'!$A:$A,0))</f>
        <v>Electricity Sector</v>
      </c>
      <c r="G2476" s="66">
        <f>INDEX('Crosswalk Particulates'!$E:$E,MATCH('2017 EPA Data'!$B2476,'Crosswalk Particulates'!$D:$D,0))</f>
        <v>0</v>
      </c>
      <c r="H2476" s="78">
        <f t="shared" si="38"/>
        <v>0</v>
      </c>
    </row>
    <row r="2477" spans="1:8" hidden="1" x14ac:dyDescent="0.35">
      <c r="A2477" s="57" t="s">
        <v>2576</v>
      </c>
      <c r="B2477" s="57" t="s">
        <v>2539</v>
      </c>
      <c r="C2477" s="57" t="s">
        <v>2428</v>
      </c>
      <c r="D2477" s="68">
        <v>1239.2728736297445</v>
      </c>
      <c r="E2477" s="57" t="s">
        <v>2429</v>
      </c>
      <c r="F2477" s="62" t="str">
        <f>INDEX('Crosswalk Particulates'!$B:$B,MATCH('2017 EPA Data'!A2477,'Crosswalk Particulates'!$A:$A,0))</f>
        <v>Commercial Buildings Sector</v>
      </c>
      <c r="G2477" s="66">
        <f>INDEX('Crosswalk Particulates'!$E:$E,MATCH('2017 EPA Data'!$B2477,'Crosswalk Particulates'!$D:$D,0))</f>
        <v>0</v>
      </c>
      <c r="H2477" s="78">
        <f t="shared" si="38"/>
        <v>0</v>
      </c>
    </row>
    <row r="2478" spans="1:8" hidden="1" x14ac:dyDescent="0.35">
      <c r="A2478" s="57" t="s">
        <v>2462</v>
      </c>
      <c r="B2478" s="57" t="s">
        <v>2477</v>
      </c>
      <c r="C2478" s="57" t="s">
        <v>2428</v>
      </c>
      <c r="D2478" s="68">
        <v>1230.48</v>
      </c>
      <c r="E2478" s="57" t="s">
        <v>2429</v>
      </c>
      <c r="F2478" s="62" t="str">
        <f>INDEX('Crosswalk Particulates'!$B:$B,MATCH('2017 EPA Data'!A2478,'Crosswalk Particulates'!$A:$A,0))</f>
        <v>industry-fuel-natural gas</v>
      </c>
      <c r="G2478" s="66">
        <f>INDEX('Crosswalk Particulates'!$E:$E,MATCH('2017 EPA Data'!$B2478,'Crosswalk Particulates'!$D:$D,0))</f>
        <v>0</v>
      </c>
      <c r="H2478" s="78">
        <f t="shared" si="38"/>
        <v>0</v>
      </c>
    </row>
    <row r="2479" spans="1:8" hidden="1" x14ac:dyDescent="0.35">
      <c r="A2479" s="57" t="s">
        <v>2474</v>
      </c>
      <c r="B2479" s="57" t="s">
        <v>2541</v>
      </c>
      <c r="D2479" s="68">
        <v>1227.2482426659526</v>
      </c>
      <c r="E2479" s="57" t="s">
        <v>2433</v>
      </c>
      <c r="F2479" s="62" t="str">
        <f>INDEX('Crosswalk Particulates'!$B:$B,MATCH('2017 EPA Data'!A2479,'Crosswalk Particulates'!$A:$A,0))</f>
        <v>Other-EPA</v>
      </c>
      <c r="G2479" s="66">
        <f>INDEX('Crosswalk Particulates'!$E:$E,MATCH('2017 EPA Data'!$B2479,'Crosswalk Particulates'!$D:$D,0))</f>
        <v>0</v>
      </c>
      <c r="H2479" s="78">
        <f t="shared" si="38"/>
        <v>1113342201.981251</v>
      </c>
    </row>
    <row r="2480" spans="1:8" hidden="1" x14ac:dyDescent="0.35">
      <c r="A2480" s="57" t="s">
        <v>2511</v>
      </c>
      <c r="B2480" s="57" t="s">
        <v>2639</v>
      </c>
      <c r="C2480" s="57" t="s">
        <v>2428</v>
      </c>
      <c r="D2480" s="68">
        <v>1211.233472141188</v>
      </c>
      <c r="E2480" s="57" t="s">
        <v>2429</v>
      </c>
      <c r="F2480" s="62" t="str">
        <f>INDEX('Crosswalk Particulates'!$B:$B,MATCH('2017 EPA Data'!A2480,'Crosswalk Particulates'!$A:$A,0))</f>
        <v>industry-fuel-biomass</v>
      </c>
      <c r="G2480" s="66">
        <f>INDEX('Crosswalk Particulates'!$E:$E,MATCH('2017 EPA Data'!$B2480,'Crosswalk Particulates'!$D:$D,0))</f>
        <v>0</v>
      </c>
      <c r="H2480" s="78">
        <f t="shared" si="38"/>
        <v>0</v>
      </c>
    </row>
    <row r="2481" spans="1:8" hidden="1" x14ac:dyDescent="0.35">
      <c r="A2481" s="57" t="s">
        <v>2497</v>
      </c>
      <c r="B2481" s="57" t="s">
        <v>2619</v>
      </c>
      <c r="C2481" s="57" t="s">
        <v>2428</v>
      </c>
      <c r="D2481" s="68">
        <v>1209.1781052505</v>
      </c>
      <c r="E2481" s="57" t="s">
        <v>2429</v>
      </c>
      <c r="F2481" s="62" t="str">
        <f>INDEX('Crosswalk Particulates'!$B:$B,MATCH('2017 EPA Data'!A2481,'Crosswalk Particulates'!$A:$A,0))</f>
        <v>process-other-industry</v>
      </c>
      <c r="G2481" s="66">
        <f>INDEX('Crosswalk Particulates'!$E:$E,MATCH('2017 EPA Data'!$B2481,'Crosswalk Particulates'!$D:$D,0))</f>
        <v>0</v>
      </c>
      <c r="H2481" s="78">
        <f t="shared" si="38"/>
        <v>0</v>
      </c>
    </row>
    <row r="2482" spans="1:8" hidden="1" x14ac:dyDescent="0.35">
      <c r="A2482" s="57" t="s">
        <v>2449</v>
      </c>
      <c r="B2482" s="57" t="s">
        <v>2685</v>
      </c>
      <c r="C2482" s="57" t="s">
        <v>2428</v>
      </c>
      <c r="D2482" s="68">
        <v>1208.0285216649199</v>
      </c>
      <c r="E2482" s="57" t="s">
        <v>2429</v>
      </c>
      <c r="F2482" s="62" t="str">
        <f>INDEX('Crosswalk Particulates'!$B:$B,MATCH('2017 EPA Data'!A2482,'Crosswalk Particulates'!$A:$A,0))</f>
        <v>process-other-industry</v>
      </c>
      <c r="G2482" s="66">
        <f>INDEX('Crosswalk Particulates'!$E:$E,MATCH('2017 EPA Data'!$B2482,'Crosswalk Particulates'!$D:$D,0))</f>
        <v>0</v>
      </c>
      <c r="H2482" s="78">
        <f t="shared" si="38"/>
        <v>0</v>
      </c>
    </row>
    <row r="2483" spans="1:8" hidden="1" x14ac:dyDescent="0.35">
      <c r="A2483" s="57" t="s">
        <v>2462</v>
      </c>
      <c r="B2483" s="57" t="s">
        <v>2637</v>
      </c>
      <c r="C2483" s="57" t="s">
        <v>2428</v>
      </c>
      <c r="D2483" s="68">
        <v>1207.5082133194949</v>
      </c>
      <c r="E2483" s="57" t="s">
        <v>2429</v>
      </c>
      <c r="F2483" s="62" t="str">
        <f>INDEX('Crosswalk Particulates'!$B:$B,MATCH('2017 EPA Data'!A2483,'Crosswalk Particulates'!$A:$A,0))</f>
        <v>industry-fuel-natural gas</v>
      </c>
      <c r="G2483" s="66">
        <f>INDEX('Crosswalk Particulates'!$E:$E,MATCH('2017 EPA Data'!$B2483,'Crosswalk Particulates'!$D:$D,0))</f>
        <v>0</v>
      </c>
      <c r="H2483" s="78">
        <f t="shared" si="38"/>
        <v>0</v>
      </c>
    </row>
    <row r="2484" spans="1:8" hidden="1" x14ac:dyDescent="0.35">
      <c r="A2484" s="57" t="s">
        <v>2530</v>
      </c>
      <c r="B2484" s="57" t="s">
        <v>2612</v>
      </c>
      <c r="C2484" s="57" t="s">
        <v>2428</v>
      </c>
      <c r="D2484" s="68">
        <v>1207.2662</v>
      </c>
      <c r="E2484" s="57" t="s">
        <v>2429</v>
      </c>
      <c r="F2484" s="62" t="str">
        <f>INDEX('Crosswalk Particulates'!$B:$B,MATCH('2017 EPA Data'!A2484,'Crosswalk Particulates'!$A:$A,0))</f>
        <v>process-iron and steel-industry</v>
      </c>
      <c r="G2484" s="66">
        <f>INDEX('Crosswalk Particulates'!$E:$E,MATCH('2017 EPA Data'!$B2484,'Crosswalk Particulates'!$D:$D,0))</f>
        <v>0</v>
      </c>
      <c r="H2484" s="78">
        <f t="shared" si="38"/>
        <v>0</v>
      </c>
    </row>
    <row r="2485" spans="1:8" hidden="1" x14ac:dyDescent="0.35">
      <c r="A2485" s="57" t="s">
        <v>2519</v>
      </c>
      <c r="B2485" s="57" t="s">
        <v>2444</v>
      </c>
      <c r="C2485" s="57" t="s">
        <v>2428</v>
      </c>
      <c r="D2485" s="68">
        <v>1207.2164</v>
      </c>
      <c r="E2485" s="57" t="s">
        <v>2429</v>
      </c>
      <c r="F2485" s="62" t="str">
        <f>INDEX('Crosswalk Particulates'!$B:$B,MATCH('2017 EPA Data'!A2485,'Crosswalk Particulates'!$A:$A,0))</f>
        <v>Electricity Sector</v>
      </c>
      <c r="G2485" s="66">
        <f>INDEX('Crosswalk Particulates'!$E:$E,MATCH('2017 EPA Data'!$B2485,'Crosswalk Particulates'!$D:$D,0))</f>
        <v>0</v>
      </c>
      <c r="H2485" s="78">
        <f t="shared" si="38"/>
        <v>0</v>
      </c>
    </row>
    <row r="2486" spans="1:8" hidden="1" x14ac:dyDescent="0.35">
      <c r="A2486" s="57" t="s">
        <v>2566</v>
      </c>
      <c r="B2486" s="57" t="s">
        <v>2471</v>
      </c>
      <c r="C2486" s="57" t="s">
        <v>2468</v>
      </c>
      <c r="D2486" s="68">
        <v>1206.9597913403329</v>
      </c>
      <c r="E2486" s="57" t="s">
        <v>2433</v>
      </c>
      <c r="F2486" s="62" t="str">
        <f>INDEX('Crosswalk Particulates'!$B:$B,MATCH('2017 EPA Data'!A2486,'Crosswalk Particulates'!$A:$A,0))</f>
        <v>Commercial Buildings Sector</v>
      </c>
      <c r="G2486" s="66" t="str">
        <f>INDEX('Crosswalk Particulates'!$E:$E,MATCH('2017 EPA Data'!$B2486,'Crosswalk Particulates'!$D:$D,0))</f>
        <v>CO</v>
      </c>
      <c r="H2486" s="78">
        <f t="shared" si="38"/>
        <v>1094936806.6517887</v>
      </c>
    </row>
    <row r="2487" spans="1:8" hidden="1" x14ac:dyDescent="0.35">
      <c r="A2487" s="57" t="s">
        <v>2576</v>
      </c>
      <c r="B2487" s="57" t="s">
        <v>2626</v>
      </c>
      <c r="C2487" s="57" t="s">
        <v>2428</v>
      </c>
      <c r="D2487" s="68">
        <v>1205.8144877080763</v>
      </c>
      <c r="E2487" s="57" t="s">
        <v>2429</v>
      </c>
      <c r="F2487" s="62" t="str">
        <f>INDEX('Crosswalk Particulates'!$B:$B,MATCH('2017 EPA Data'!A2487,'Crosswalk Particulates'!$A:$A,0))</f>
        <v>Commercial Buildings Sector</v>
      </c>
      <c r="G2487" s="66">
        <f>INDEX('Crosswalk Particulates'!$E:$E,MATCH('2017 EPA Data'!$B2487,'Crosswalk Particulates'!$D:$D,0))</f>
        <v>0</v>
      </c>
      <c r="H2487" s="78">
        <f t="shared" si="38"/>
        <v>0</v>
      </c>
    </row>
    <row r="2488" spans="1:8" hidden="1" x14ac:dyDescent="0.35">
      <c r="A2488" s="57" t="s">
        <v>2470</v>
      </c>
      <c r="B2488" s="57" t="s">
        <v>2651</v>
      </c>
      <c r="C2488" s="57" t="s">
        <v>2428</v>
      </c>
      <c r="D2488" s="68">
        <v>1198.9332185881069</v>
      </c>
      <c r="E2488" s="57" t="s">
        <v>2429</v>
      </c>
      <c r="F2488" s="62" t="str">
        <f>INDEX('Crosswalk Particulates'!$B:$B,MATCH('2017 EPA Data'!A2488,'Crosswalk Particulates'!$A:$A,0))</f>
        <v>process-waste-industry</v>
      </c>
      <c r="G2488" s="66">
        <f>INDEX('Crosswalk Particulates'!$E:$E,MATCH('2017 EPA Data'!$B2488,'Crosswalk Particulates'!$D:$D,0))</f>
        <v>0</v>
      </c>
      <c r="H2488" s="78">
        <f t="shared" si="38"/>
        <v>0</v>
      </c>
    </row>
    <row r="2489" spans="1:8" hidden="1" x14ac:dyDescent="0.35">
      <c r="A2489" s="57" t="s">
        <v>2453</v>
      </c>
      <c r="B2489" s="57" t="s">
        <v>2552</v>
      </c>
      <c r="C2489" s="57" t="s">
        <v>2428</v>
      </c>
      <c r="D2489" s="68">
        <v>1196.9229600000001</v>
      </c>
      <c r="E2489" s="57" t="s">
        <v>2429</v>
      </c>
      <c r="F2489" s="62" t="str">
        <f>INDEX('Crosswalk Particulates'!$B:$B,MATCH('2017 EPA Data'!A2489,'Crosswalk Particulates'!$A:$A,0))</f>
        <v>process-ngps-industry</v>
      </c>
      <c r="G2489" s="66">
        <f>INDEX('Crosswalk Particulates'!$E:$E,MATCH('2017 EPA Data'!$B2489,'Crosswalk Particulates'!$D:$D,0))</f>
        <v>0</v>
      </c>
      <c r="H2489" s="78">
        <f t="shared" si="38"/>
        <v>0</v>
      </c>
    </row>
    <row r="2490" spans="1:8" hidden="1" x14ac:dyDescent="0.35">
      <c r="A2490" s="57" t="s">
        <v>2430</v>
      </c>
      <c r="B2490" s="57" t="s">
        <v>2666</v>
      </c>
      <c r="C2490" s="57" t="s">
        <v>2428</v>
      </c>
      <c r="D2490" s="68">
        <v>1196.0006000000001</v>
      </c>
      <c r="E2490" s="57" t="s">
        <v>2429</v>
      </c>
      <c r="F2490" s="62" t="str">
        <f>INDEX('Crosswalk Particulates'!$B:$B,MATCH('2017 EPA Data'!A2490,'Crosswalk Particulates'!$A:$A,0))</f>
        <v>process-other-industry</v>
      </c>
      <c r="G2490" s="66">
        <f>INDEX('Crosswalk Particulates'!$E:$E,MATCH('2017 EPA Data'!$B2490,'Crosswalk Particulates'!$D:$D,0))</f>
        <v>0</v>
      </c>
      <c r="H2490" s="78">
        <f t="shared" si="38"/>
        <v>0</v>
      </c>
    </row>
    <row r="2491" spans="1:8" hidden="1" x14ac:dyDescent="0.35">
      <c r="A2491" s="57" t="s">
        <v>2634</v>
      </c>
      <c r="B2491" s="57" t="s">
        <v>2467</v>
      </c>
      <c r="C2491" s="57" t="s">
        <v>2468</v>
      </c>
      <c r="D2491" s="68">
        <v>1189.0981406528001</v>
      </c>
      <c r="E2491" s="57" t="s">
        <v>2433</v>
      </c>
      <c r="F2491" s="62" t="str">
        <f>INDEX('Crosswalk Particulates'!$B:$B,MATCH('2017 EPA Data'!A2491,'Crosswalk Particulates'!$A:$A,0))</f>
        <v>Residential Buildings Sector</v>
      </c>
      <c r="G2491" s="66" t="str">
        <f>INDEX('Crosswalk Particulates'!$E:$E,MATCH('2017 EPA Data'!$B2491,'Crosswalk Particulates'!$D:$D,0))</f>
        <v>VOC</v>
      </c>
      <c r="H2491" s="78">
        <f t="shared" si="38"/>
        <v>1078732970.4464264</v>
      </c>
    </row>
    <row r="2492" spans="1:8" hidden="1" x14ac:dyDescent="0.35">
      <c r="A2492" s="57" t="s">
        <v>2530</v>
      </c>
      <c r="B2492" s="57" t="s">
        <v>2553</v>
      </c>
      <c r="C2492" s="57" t="s">
        <v>2428</v>
      </c>
      <c r="D2492" s="68">
        <v>1186.8416</v>
      </c>
      <c r="E2492" s="57" t="s">
        <v>2429</v>
      </c>
      <c r="F2492" s="62" t="str">
        <f>INDEX('Crosswalk Particulates'!$B:$B,MATCH('2017 EPA Data'!A2492,'Crosswalk Particulates'!$A:$A,0))</f>
        <v>process-iron and steel-industry</v>
      </c>
      <c r="G2492" s="66">
        <f>INDEX('Crosswalk Particulates'!$E:$E,MATCH('2017 EPA Data'!$B2492,'Crosswalk Particulates'!$D:$D,0))</f>
        <v>0</v>
      </c>
      <c r="H2492" s="78">
        <f t="shared" si="38"/>
        <v>0</v>
      </c>
    </row>
    <row r="2493" spans="1:8" hidden="1" x14ac:dyDescent="0.35">
      <c r="A2493" s="57" t="s">
        <v>2503</v>
      </c>
      <c r="B2493" s="57" t="s">
        <v>2602</v>
      </c>
      <c r="C2493" s="57" t="s">
        <v>2428</v>
      </c>
      <c r="D2493" s="68">
        <v>1186.52</v>
      </c>
      <c r="E2493" s="57" t="s">
        <v>2429</v>
      </c>
      <c r="F2493" s="62" t="str">
        <f>INDEX('Crosswalk Particulates'!$B:$B,MATCH('2017 EPA Data'!A2493,'Crosswalk Particulates'!$A:$A,0))</f>
        <v>process-ngps-industry</v>
      </c>
      <c r="G2493" s="66">
        <f>INDEX('Crosswalk Particulates'!$E:$E,MATCH('2017 EPA Data'!$B2493,'Crosswalk Particulates'!$D:$D,0))</f>
        <v>0</v>
      </c>
      <c r="H2493" s="78">
        <f t="shared" si="38"/>
        <v>0</v>
      </c>
    </row>
    <row r="2494" spans="1:8" hidden="1" x14ac:dyDescent="0.35">
      <c r="A2494" s="57" t="s">
        <v>2518</v>
      </c>
      <c r="B2494" s="57" t="s">
        <v>2664</v>
      </c>
      <c r="D2494" s="68">
        <v>1182.0997302003684</v>
      </c>
      <c r="E2494" s="57" t="s">
        <v>2433</v>
      </c>
      <c r="F2494" s="62" t="str">
        <f>INDEX('Crosswalk Particulates'!$B:$B,MATCH('2017 EPA Data'!A2494,'Crosswalk Particulates'!$A:$A,0))</f>
        <v>process-cement-industry</v>
      </c>
      <c r="G2494" s="66">
        <f>INDEX('Crosswalk Particulates'!$E:$E,MATCH('2017 EPA Data'!$B2494,'Crosswalk Particulates'!$D:$D,0))</f>
        <v>0</v>
      </c>
      <c r="H2494" s="78">
        <f t="shared" si="38"/>
        <v>1072384111.7293398</v>
      </c>
    </row>
    <row r="2495" spans="1:8" hidden="1" x14ac:dyDescent="0.35">
      <c r="A2495" s="57" t="s">
        <v>2445</v>
      </c>
      <c r="B2495" s="57" t="s">
        <v>2526</v>
      </c>
      <c r="C2495" s="57" t="s">
        <v>2468</v>
      </c>
      <c r="D2495" s="68">
        <v>1181.0366184239685</v>
      </c>
      <c r="E2495" s="57" t="s">
        <v>2433</v>
      </c>
      <c r="F2495" s="62" t="str">
        <f>INDEX('Crosswalk Particulates'!$B:$B,MATCH('2017 EPA Data'!A2495,'Crosswalk Particulates'!$A:$A,0))</f>
        <v>Other-EPA</v>
      </c>
      <c r="G2495" s="66" t="str">
        <f>INDEX('Crosswalk Particulates'!$E:$E,MATCH('2017 EPA Data'!$B2495,'Crosswalk Particulates'!$D:$D,0))</f>
        <v>SOx</v>
      </c>
      <c r="H2495" s="78">
        <f t="shared" si="38"/>
        <v>1071419671.8019148</v>
      </c>
    </row>
    <row r="2496" spans="1:8" hidden="1" x14ac:dyDescent="0.35">
      <c r="A2496" s="57" t="s">
        <v>2497</v>
      </c>
      <c r="B2496" s="57" t="s">
        <v>2545</v>
      </c>
      <c r="D2496" s="68">
        <v>1180.723138051356</v>
      </c>
      <c r="E2496" s="57" t="s">
        <v>2433</v>
      </c>
      <c r="F2496" s="62" t="str">
        <f>INDEX('Crosswalk Particulates'!$B:$B,MATCH('2017 EPA Data'!A2496,'Crosswalk Particulates'!$A:$A,0))</f>
        <v>process-other-industry</v>
      </c>
      <c r="G2496" s="66" t="str">
        <f>INDEX('Crosswalk Particulates'!$E:$E,MATCH('2017 EPA Data'!$B2496,'Crosswalk Particulates'!$D:$D,0))</f>
        <v>OC</v>
      </c>
      <c r="H2496" s="78">
        <f t="shared" si="38"/>
        <v>1071135286.8533862</v>
      </c>
    </row>
    <row r="2497" spans="1:8" hidden="1" x14ac:dyDescent="0.35">
      <c r="A2497" s="57" t="s">
        <v>2558</v>
      </c>
      <c r="B2497" s="57" t="s">
        <v>2610</v>
      </c>
      <c r="C2497" s="57" t="s">
        <v>2428</v>
      </c>
      <c r="D2497" s="68">
        <v>1179.01847</v>
      </c>
      <c r="E2497" s="57" t="s">
        <v>2429</v>
      </c>
      <c r="F2497" s="62" t="str">
        <f>INDEX('Crosswalk Particulates'!$B:$B,MATCH('2017 EPA Data'!A2497,'Crosswalk Particulates'!$A:$A,0))</f>
        <v>process-mining-industry</v>
      </c>
      <c r="G2497" s="66">
        <f>INDEX('Crosswalk Particulates'!$E:$E,MATCH('2017 EPA Data'!$B2497,'Crosswalk Particulates'!$D:$D,0))</f>
        <v>0</v>
      </c>
      <c r="H2497" s="78">
        <f t="shared" si="38"/>
        <v>0</v>
      </c>
    </row>
    <row r="2498" spans="1:8" hidden="1" x14ac:dyDescent="0.35">
      <c r="A2498" s="57" t="s">
        <v>2540</v>
      </c>
      <c r="B2498" s="57" t="s">
        <v>2664</v>
      </c>
      <c r="D2498" s="68">
        <v>1176.9394374250387</v>
      </c>
      <c r="E2498" s="57" t="s">
        <v>2433</v>
      </c>
      <c r="F2498" s="62" t="str">
        <f>INDEX('Crosswalk Particulates'!$B:$B,MATCH('2017 EPA Data'!A2498,'Crosswalk Particulates'!$A:$A,0))</f>
        <v>industry-fuel-oil</v>
      </c>
      <c r="G2498" s="66">
        <f>INDEX('Crosswalk Particulates'!$E:$E,MATCH('2017 EPA Data'!$B2498,'Crosswalk Particulates'!$D:$D,0))</f>
        <v>0</v>
      </c>
      <c r="H2498" s="78">
        <f t="shared" si="38"/>
        <v>1067702767.3023367</v>
      </c>
    </row>
    <row r="2499" spans="1:8" hidden="1" x14ac:dyDescent="0.35">
      <c r="A2499" s="57" t="s">
        <v>2507</v>
      </c>
      <c r="B2499" s="57" t="s">
        <v>2664</v>
      </c>
      <c r="D2499" s="68">
        <v>1176.7532752527268</v>
      </c>
      <c r="E2499" s="57" t="s">
        <v>2433</v>
      </c>
      <c r="F2499" s="62" t="str">
        <f>INDEX('Crosswalk Particulates'!$B:$B,MATCH('2017 EPA Data'!A2499,'Crosswalk Particulates'!$A:$A,0))</f>
        <v>industry-fuel-coal</v>
      </c>
      <c r="G2499" s="66">
        <f>INDEX('Crosswalk Particulates'!$E:$E,MATCH('2017 EPA Data'!$B2499,'Crosswalk Particulates'!$D:$D,0))</f>
        <v>0</v>
      </c>
      <c r="H2499" s="78">
        <f t="shared" si="38"/>
        <v>1067533883.6196052</v>
      </c>
    </row>
    <row r="2500" spans="1:8" hidden="1" x14ac:dyDescent="0.35">
      <c r="A2500" s="57" t="s">
        <v>2575</v>
      </c>
      <c r="B2500" s="57" t="s">
        <v>2541</v>
      </c>
      <c r="D2500" s="68">
        <v>1176.5728133956925</v>
      </c>
      <c r="E2500" s="57" t="s">
        <v>2433</v>
      </c>
      <c r="F2500" s="62" t="str">
        <f>INDEX('Crosswalk Particulates'!$B:$B,MATCH('2017 EPA Data'!A2500,'Crosswalk Particulates'!$A:$A,0))</f>
        <v>Commercial Buildings Sector</v>
      </c>
      <c r="G2500" s="66">
        <f>INDEX('Crosswalk Particulates'!$E:$E,MATCH('2017 EPA Data'!$B2500,'Crosswalk Particulates'!$D:$D,0))</f>
        <v>0</v>
      </c>
      <c r="H2500" s="78">
        <f t="shared" ref="H2500:H2563" si="39">IF(E2500="TON",D2500/metricton_to_shortton,0)*10^6</f>
        <v>1067370171.1820563</v>
      </c>
    </row>
    <row r="2501" spans="1:8" hidden="1" x14ac:dyDescent="0.35">
      <c r="A2501" s="57" t="s">
        <v>2503</v>
      </c>
      <c r="B2501" s="57" t="s">
        <v>2615</v>
      </c>
      <c r="C2501" s="57" t="s">
        <v>2428</v>
      </c>
      <c r="D2501" s="68">
        <v>1173.83285</v>
      </c>
      <c r="E2501" s="57" t="s">
        <v>2429</v>
      </c>
      <c r="F2501" s="62" t="str">
        <f>INDEX('Crosswalk Particulates'!$B:$B,MATCH('2017 EPA Data'!A2501,'Crosswalk Particulates'!$A:$A,0))</f>
        <v>process-ngps-industry</v>
      </c>
      <c r="G2501" s="66">
        <f>INDEX('Crosswalk Particulates'!$E:$E,MATCH('2017 EPA Data'!$B2501,'Crosswalk Particulates'!$D:$D,0))</f>
        <v>0</v>
      </c>
      <c r="H2501" s="78">
        <f t="shared" si="39"/>
        <v>0</v>
      </c>
    </row>
    <row r="2502" spans="1:8" hidden="1" x14ac:dyDescent="0.35">
      <c r="A2502" s="57" t="s">
        <v>2543</v>
      </c>
      <c r="B2502" s="57" t="s">
        <v>2633</v>
      </c>
      <c r="C2502" s="57" t="s">
        <v>2428</v>
      </c>
      <c r="D2502" s="68">
        <v>1165.3577787838701</v>
      </c>
      <c r="E2502" s="57" t="s">
        <v>2429</v>
      </c>
      <c r="F2502" s="62" t="str">
        <f>INDEX('Crosswalk Particulates'!$B:$B,MATCH('2017 EPA Data'!A2502,'Crosswalk Particulates'!$A:$A,0))</f>
        <v>industry-fuel-other</v>
      </c>
      <c r="G2502" s="66">
        <f>INDEX('Crosswalk Particulates'!$E:$E,MATCH('2017 EPA Data'!$B2502,'Crosswalk Particulates'!$D:$D,0))</f>
        <v>0</v>
      </c>
      <c r="H2502" s="78">
        <f t="shared" si="39"/>
        <v>0</v>
      </c>
    </row>
    <row r="2503" spans="1:8" hidden="1" x14ac:dyDescent="0.35">
      <c r="A2503" s="57" t="s">
        <v>2445</v>
      </c>
      <c r="B2503" s="57" t="s">
        <v>2516</v>
      </c>
      <c r="C2503" s="57" t="s">
        <v>2468</v>
      </c>
      <c r="D2503" s="68">
        <v>1164.1670160451088</v>
      </c>
      <c r="E2503" s="57" t="s">
        <v>2433</v>
      </c>
      <c r="F2503" s="62" t="str">
        <f>INDEX('Crosswalk Particulates'!$B:$B,MATCH('2017 EPA Data'!A2503,'Crosswalk Particulates'!$A:$A,0))</f>
        <v>Other-EPA</v>
      </c>
      <c r="G2503" s="66">
        <f>INDEX('Crosswalk Particulates'!$E:$E,MATCH('2017 EPA Data'!$B2503,'Crosswalk Particulates'!$D:$D,0))</f>
        <v>0</v>
      </c>
      <c r="H2503" s="78">
        <f t="shared" si="39"/>
        <v>1056115807.7538159</v>
      </c>
    </row>
    <row r="2504" spans="1:8" hidden="1" x14ac:dyDescent="0.35">
      <c r="A2504" s="57" t="s">
        <v>2580</v>
      </c>
      <c r="B2504" s="57" t="s">
        <v>2467</v>
      </c>
      <c r="C2504" s="57" t="s">
        <v>2468</v>
      </c>
      <c r="D2504" s="68">
        <v>1163.0600459959751</v>
      </c>
      <c r="E2504" s="57" t="s">
        <v>2433</v>
      </c>
      <c r="F2504" s="62" t="str">
        <f>INDEX('Crosswalk Particulates'!$B:$B,MATCH('2017 EPA Data'!A2504,'Crosswalk Particulates'!$A:$A,0))</f>
        <v>Commercial Buildings Sector</v>
      </c>
      <c r="G2504" s="66" t="str">
        <f>INDEX('Crosswalk Particulates'!$E:$E,MATCH('2017 EPA Data'!$B2504,'Crosswalk Particulates'!$D:$D,0))</f>
        <v>VOC</v>
      </c>
      <c r="H2504" s="78">
        <f t="shared" si="39"/>
        <v>1055111580.2233267</v>
      </c>
    </row>
    <row r="2505" spans="1:8" hidden="1" x14ac:dyDescent="0.35">
      <c r="A2505" s="57" t="s">
        <v>2540</v>
      </c>
      <c r="B2505" s="57" t="s">
        <v>2607</v>
      </c>
      <c r="C2505" s="57" t="s">
        <v>2428</v>
      </c>
      <c r="D2505" s="68">
        <v>1162.4000000000001</v>
      </c>
      <c r="E2505" s="57" t="s">
        <v>2429</v>
      </c>
      <c r="F2505" s="62" t="str">
        <f>INDEX('Crosswalk Particulates'!$B:$B,MATCH('2017 EPA Data'!A2505,'Crosswalk Particulates'!$A:$A,0))</f>
        <v>industry-fuel-oil</v>
      </c>
      <c r="G2505" s="66">
        <f>INDEX('Crosswalk Particulates'!$E:$E,MATCH('2017 EPA Data'!$B2505,'Crosswalk Particulates'!$D:$D,0))</f>
        <v>0</v>
      </c>
      <c r="H2505" s="78">
        <f t="shared" si="39"/>
        <v>0</v>
      </c>
    </row>
    <row r="2506" spans="1:8" hidden="1" x14ac:dyDescent="0.35">
      <c r="A2506" s="57" t="s">
        <v>2464</v>
      </c>
      <c r="B2506" s="57" t="s">
        <v>2614</v>
      </c>
      <c r="C2506" s="57" t="s">
        <v>2428</v>
      </c>
      <c r="D2506" s="68">
        <v>1158</v>
      </c>
      <c r="E2506" s="57" t="s">
        <v>2429</v>
      </c>
      <c r="F2506" s="62" t="str">
        <f>INDEX('Crosswalk Particulates'!$B:$B,MATCH('2017 EPA Data'!A2506,'Crosswalk Particulates'!$A:$A,0))</f>
        <v>process-other-industry</v>
      </c>
      <c r="G2506" s="66">
        <f>INDEX('Crosswalk Particulates'!$E:$E,MATCH('2017 EPA Data'!$B2506,'Crosswalk Particulates'!$D:$D,0))</f>
        <v>0</v>
      </c>
      <c r="H2506" s="78">
        <f t="shared" si="39"/>
        <v>0</v>
      </c>
    </row>
    <row r="2507" spans="1:8" hidden="1" x14ac:dyDescent="0.35">
      <c r="A2507" s="57" t="s">
        <v>2575</v>
      </c>
      <c r="B2507" s="57" t="s">
        <v>2447</v>
      </c>
      <c r="C2507" s="57" t="s">
        <v>2428</v>
      </c>
      <c r="D2507" s="68">
        <v>1154.2602211061505</v>
      </c>
      <c r="E2507" s="57" t="s">
        <v>2429</v>
      </c>
      <c r="F2507" s="62" t="str">
        <f>INDEX('Crosswalk Particulates'!$B:$B,MATCH('2017 EPA Data'!A2507,'Crosswalk Particulates'!$A:$A,0))</f>
        <v>Commercial Buildings Sector</v>
      </c>
      <c r="G2507" s="66">
        <f>INDEX('Crosswalk Particulates'!$E:$E,MATCH('2017 EPA Data'!$B2507,'Crosswalk Particulates'!$D:$D,0))</f>
        <v>0</v>
      </c>
      <c r="H2507" s="78">
        <f t="shared" si="39"/>
        <v>0</v>
      </c>
    </row>
    <row r="2508" spans="1:8" hidden="1" x14ac:dyDescent="0.35">
      <c r="A2508" s="57" t="s">
        <v>2457</v>
      </c>
      <c r="B2508" s="57" t="s">
        <v>2553</v>
      </c>
      <c r="C2508" s="57" t="s">
        <v>2428</v>
      </c>
      <c r="D2508" s="68">
        <v>1152</v>
      </c>
      <c r="E2508" s="57" t="s">
        <v>2429</v>
      </c>
      <c r="F2508" s="62" t="str">
        <f>INDEX('Crosswalk Particulates'!$B:$B,MATCH('2017 EPA Data'!A2508,'Crosswalk Particulates'!$A:$A,0))</f>
        <v>process-other-industry</v>
      </c>
      <c r="G2508" s="66">
        <f>INDEX('Crosswalk Particulates'!$E:$E,MATCH('2017 EPA Data'!$B2508,'Crosswalk Particulates'!$D:$D,0))</f>
        <v>0</v>
      </c>
      <c r="H2508" s="78">
        <f t="shared" si="39"/>
        <v>0</v>
      </c>
    </row>
    <row r="2509" spans="1:8" hidden="1" x14ac:dyDescent="0.35">
      <c r="A2509" s="57" t="s">
        <v>2492</v>
      </c>
      <c r="B2509" s="57" t="s">
        <v>2533</v>
      </c>
      <c r="C2509" s="57" t="s">
        <v>2534</v>
      </c>
      <c r="D2509" s="68">
        <v>1151.7932007363945</v>
      </c>
      <c r="E2509" s="57" t="s">
        <v>2429</v>
      </c>
      <c r="F2509" s="62" t="str">
        <f>INDEX('Crosswalk Particulates'!$B:$B,MATCH('2017 EPA Data'!A2509,'Crosswalk Particulates'!$A:$A,0))</f>
        <v>Electricity Sector</v>
      </c>
      <c r="G2509" s="66">
        <f>INDEX('Crosswalk Particulates'!$E:$E,MATCH('2017 EPA Data'!$B2509,'Crosswalk Particulates'!$D:$D,0))</f>
        <v>0</v>
      </c>
      <c r="H2509" s="78">
        <f t="shared" si="39"/>
        <v>0</v>
      </c>
    </row>
    <row r="2510" spans="1:8" hidden="1" x14ac:dyDescent="0.35">
      <c r="A2510" s="57" t="s">
        <v>2576</v>
      </c>
      <c r="B2510" s="57" t="s">
        <v>2531</v>
      </c>
      <c r="C2510" s="57" t="s">
        <v>2428</v>
      </c>
      <c r="D2510" s="68">
        <v>1148.1942087895893</v>
      </c>
      <c r="E2510" s="57" t="s">
        <v>2429</v>
      </c>
      <c r="F2510" s="62" t="str">
        <f>INDEX('Crosswalk Particulates'!$B:$B,MATCH('2017 EPA Data'!A2510,'Crosswalk Particulates'!$A:$A,0))</f>
        <v>Commercial Buildings Sector</v>
      </c>
      <c r="G2510" s="66">
        <f>INDEX('Crosswalk Particulates'!$E:$E,MATCH('2017 EPA Data'!$B2510,'Crosswalk Particulates'!$D:$D,0))</f>
        <v>0</v>
      </c>
      <c r="H2510" s="78">
        <f t="shared" si="39"/>
        <v>0</v>
      </c>
    </row>
    <row r="2511" spans="1:8" hidden="1" x14ac:dyDescent="0.35">
      <c r="A2511" s="57" t="s">
        <v>2542</v>
      </c>
      <c r="B2511" s="57" t="s">
        <v>2541</v>
      </c>
      <c r="D2511" s="68">
        <v>1145.4345718684931</v>
      </c>
      <c r="E2511" s="57" t="s">
        <v>2433</v>
      </c>
      <c r="F2511" s="62" t="str">
        <f>INDEX('Crosswalk Particulates'!$B:$B,MATCH('2017 EPA Data'!A2511,'Crosswalk Particulates'!$A:$A,0))</f>
        <v>Residential Buildings Sector</v>
      </c>
      <c r="G2511" s="66">
        <f>INDEX('Crosswalk Particulates'!$E:$E,MATCH('2017 EPA Data'!$B2511,'Crosswalk Particulates'!$D:$D,0))</f>
        <v>0</v>
      </c>
      <c r="H2511" s="78">
        <f t="shared" si="39"/>
        <v>1039122000.0439923</v>
      </c>
    </row>
    <row r="2512" spans="1:8" hidden="1" x14ac:dyDescent="0.35">
      <c r="A2512" s="57" t="s">
        <v>2518</v>
      </c>
      <c r="B2512" s="57" t="s">
        <v>2539</v>
      </c>
      <c r="C2512" s="57" t="s">
        <v>2428</v>
      </c>
      <c r="D2512" s="68">
        <v>1142.49037116</v>
      </c>
      <c r="E2512" s="57" t="s">
        <v>2429</v>
      </c>
      <c r="F2512" s="62" t="str">
        <f>INDEX('Crosswalk Particulates'!$B:$B,MATCH('2017 EPA Data'!A2512,'Crosswalk Particulates'!$A:$A,0))</f>
        <v>process-cement-industry</v>
      </c>
      <c r="G2512" s="66">
        <f>INDEX('Crosswalk Particulates'!$E:$E,MATCH('2017 EPA Data'!$B2512,'Crosswalk Particulates'!$D:$D,0))</f>
        <v>0</v>
      </c>
      <c r="H2512" s="78">
        <f t="shared" si="39"/>
        <v>0</v>
      </c>
    </row>
    <row r="2513" spans="1:8" hidden="1" x14ac:dyDescent="0.35">
      <c r="A2513" s="57" t="s">
        <v>2470</v>
      </c>
      <c r="B2513" s="57" t="s">
        <v>2699</v>
      </c>
      <c r="C2513" s="57" t="s">
        <v>2428</v>
      </c>
      <c r="D2513" s="68">
        <v>1142.2009250000001</v>
      </c>
      <c r="E2513" s="57" t="s">
        <v>2429</v>
      </c>
      <c r="F2513" s="62" t="str">
        <f>INDEX('Crosswalk Particulates'!$B:$B,MATCH('2017 EPA Data'!A2513,'Crosswalk Particulates'!$A:$A,0))</f>
        <v>process-waste-industry</v>
      </c>
      <c r="G2513" s="66">
        <f>INDEX('Crosswalk Particulates'!$E:$E,MATCH('2017 EPA Data'!$B2513,'Crosswalk Particulates'!$D:$D,0))</f>
        <v>0</v>
      </c>
      <c r="H2513" s="78">
        <f t="shared" si="39"/>
        <v>0</v>
      </c>
    </row>
    <row r="2514" spans="1:8" hidden="1" x14ac:dyDescent="0.35">
      <c r="A2514" s="57" t="s">
        <v>2443</v>
      </c>
      <c r="B2514" s="57" t="s">
        <v>2526</v>
      </c>
      <c r="C2514" s="57" t="s">
        <v>2468</v>
      </c>
      <c r="D2514" s="68">
        <v>1138.1399639609588</v>
      </c>
      <c r="E2514" s="57" t="s">
        <v>2433</v>
      </c>
      <c r="F2514" s="62" t="str">
        <f>INDEX('Crosswalk Particulates'!$B:$B,MATCH('2017 EPA Data'!A2514,'Crosswalk Particulates'!$A:$A,0))</f>
        <v>Other-EPA</v>
      </c>
      <c r="G2514" s="66" t="str">
        <f>INDEX('Crosswalk Particulates'!$E:$E,MATCH('2017 EPA Data'!$B2514,'Crosswalk Particulates'!$D:$D,0))</f>
        <v>SOx</v>
      </c>
      <c r="H2514" s="78">
        <f t="shared" si="39"/>
        <v>1032504435.196051</v>
      </c>
    </row>
    <row r="2515" spans="1:8" hidden="1" x14ac:dyDescent="0.35">
      <c r="A2515" s="57" t="s">
        <v>2558</v>
      </c>
      <c r="B2515" s="57" t="s">
        <v>2597</v>
      </c>
      <c r="C2515" s="57" t="s">
        <v>2428</v>
      </c>
      <c r="D2515" s="68">
        <v>1137.0944698258199</v>
      </c>
      <c r="E2515" s="57" t="s">
        <v>2429</v>
      </c>
      <c r="F2515" s="62" t="str">
        <f>INDEX('Crosswalk Particulates'!$B:$B,MATCH('2017 EPA Data'!A2515,'Crosswalk Particulates'!$A:$A,0))</f>
        <v>process-mining-industry</v>
      </c>
      <c r="G2515" s="66">
        <f>INDEX('Crosswalk Particulates'!$E:$E,MATCH('2017 EPA Data'!$B2515,'Crosswalk Particulates'!$D:$D,0))</f>
        <v>0</v>
      </c>
      <c r="H2515" s="78">
        <f t="shared" si="39"/>
        <v>0</v>
      </c>
    </row>
    <row r="2516" spans="1:8" hidden="1" x14ac:dyDescent="0.35">
      <c r="A2516" s="57" t="s">
        <v>2466</v>
      </c>
      <c r="B2516" s="57" t="s">
        <v>2600</v>
      </c>
      <c r="C2516" s="57" t="s">
        <v>2428</v>
      </c>
      <c r="D2516" s="68">
        <v>1135.7295963508</v>
      </c>
      <c r="E2516" s="57" t="s">
        <v>2429</v>
      </c>
      <c r="F2516" s="62" t="str">
        <f>INDEX('Crosswalk Particulates'!$B:$B,MATCH('2017 EPA Data'!A2516,'Crosswalk Particulates'!$A:$A,0))</f>
        <v>process-other-industry</v>
      </c>
      <c r="G2516" s="66">
        <f>INDEX('Crosswalk Particulates'!$E:$E,MATCH('2017 EPA Data'!$B2516,'Crosswalk Particulates'!$D:$D,0))</f>
        <v>0</v>
      </c>
      <c r="H2516" s="78">
        <f t="shared" si="39"/>
        <v>0</v>
      </c>
    </row>
    <row r="2517" spans="1:8" hidden="1" x14ac:dyDescent="0.35">
      <c r="A2517" s="57" t="s">
        <v>2489</v>
      </c>
      <c r="B2517" s="57" t="s">
        <v>2637</v>
      </c>
      <c r="C2517" s="57" t="s">
        <v>2428</v>
      </c>
      <c r="D2517" s="68">
        <v>1128.0828720859074</v>
      </c>
      <c r="E2517" s="57" t="s">
        <v>2429</v>
      </c>
      <c r="F2517" s="62" t="str">
        <f>INDEX('Crosswalk Particulates'!$B:$B,MATCH('2017 EPA Data'!A2517,'Crosswalk Particulates'!$A:$A,0))</f>
        <v>process-chemicals-industry</v>
      </c>
      <c r="G2517" s="66">
        <f>INDEX('Crosswalk Particulates'!$E:$E,MATCH('2017 EPA Data'!$B2517,'Crosswalk Particulates'!$D:$D,0))</f>
        <v>0</v>
      </c>
      <c r="H2517" s="78">
        <f t="shared" si="39"/>
        <v>0</v>
      </c>
    </row>
    <row r="2518" spans="1:8" hidden="1" x14ac:dyDescent="0.35">
      <c r="A2518" s="57" t="s">
        <v>2576</v>
      </c>
      <c r="B2518" s="57" t="s">
        <v>2484</v>
      </c>
      <c r="C2518" s="57" t="s">
        <v>2428</v>
      </c>
      <c r="D2518" s="68">
        <v>1127.8857094531577</v>
      </c>
      <c r="E2518" s="57" t="s">
        <v>2429</v>
      </c>
      <c r="F2518" s="62" t="str">
        <f>INDEX('Crosswalk Particulates'!$B:$B,MATCH('2017 EPA Data'!A2518,'Crosswalk Particulates'!$A:$A,0))</f>
        <v>Commercial Buildings Sector</v>
      </c>
      <c r="G2518" s="66">
        <f>INDEX('Crosswalk Particulates'!$E:$E,MATCH('2017 EPA Data'!$B2518,'Crosswalk Particulates'!$D:$D,0))</f>
        <v>0</v>
      </c>
      <c r="H2518" s="78">
        <f t="shared" si="39"/>
        <v>0</v>
      </c>
    </row>
    <row r="2519" spans="1:8" hidden="1" x14ac:dyDescent="0.35">
      <c r="A2519" s="57" t="s">
        <v>2497</v>
      </c>
      <c r="B2519" s="57" t="s">
        <v>2616</v>
      </c>
      <c r="C2519" s="57" t="s">
        <v>2428</v>
      </c>
      <c r="D2519" s="68">
        <v>1127.841921</v>
      </c>
      <c r="E2519" s="57" t="s">
        <v>2429</v>
      </c>
      <c r="F2519" s="62" t="str">
        <f>INDEX('Crosswalk Particulates'!$B:$B,MATCH('2017 EPA Data'!A2519,'Crosswalk Particulates'!$A:$A,0))</f>
        <v>process-other-industry</v>
      </c>
      <c r="G2519" s="66">
        <f>INDEX('Crosswalk Particulates'!$E:$E,MATCH('2017 EPA Data'!$B2519,'Crosswalk Particulates'!$D:$D,0))</f>
        <v>0</v>
      </c>
      <c r="H2519" s="78">
        <f t="shared" si="39"/>
        <v>0</v>
      </c>
    </row>
    <row r="2520" spans="1:8" hidden="1" x14ac:dyDescent="0.35">
      <c r="A2520" s="57" t="s">
        <v>2511</v>
      </c>
      <c r="B2520" s="57" t="s">
        <v>2505</v>
      </c>
      <c r="C2520" s="57" t="s">
        <v>2428</v>
      </c>
      <c r="D2520" s="68">
        <v>1126.29168</v>
      </c>
      <c r="E2520" s="57" t="s">
        <v>2429</v>
      </c>
      <c r="F2520" s="62" t="str">
        <f>INDEX('Crosswalk Particulates'!$B:$B,MATCH('2017 EPA Data'!A2520,'Crosswalk Particulates'!$A:$A,0))</f>
        <v>industry-fuel-biomass</v>
      </c>
      <c r="G2520" s="66">
        <f>INDEX('Crosswalk Particulates'!$E:$E,MATCH('2017 EPA Data'!$B2520,'Crosswalk Particulates'!$D:$D,0))</f>
        <v>0</v>
      </c>
      <c r="H2520" s="78">
        <f t="shared" si="39"/>
        <v>0</v>
      </c>
    </row>
    <row r="2521" spans="1:8" hidden="1" x14ac:dyDescent="0.35">
      <c r="A2521" s="57" t="s">
        <v>2580</v>
      </c>
      <c r="B2521" s="57" t="s">
        <v>2526</v>
      </c>
      <c r="C2521" s="57" t="s">
        <v>2468</v>
      </c>
      <c r="D2521" s="68">
        <v>1123.498060075465</v>
      </c>
      <c r="E2521" s="57" t="s">
        <v>2433</v>
      </c>
      <c r="F2521" s="62" t="str">
        <f>INDEX('Crosswalk Particulates'!$B:$B,MATCH('2017 EPA Data'!A2521,'Crosswalk Particulates'!$A:$A,0))</f>
        <v>Commercial Buildings Sector</v>
      </c>
      <c r="G2521" s="66" t="str">
        <f>INDEX('Crosswalk Particulates'!$E:$E,MATCH('2017 EPA Data'!$B2521,'Crosswalk Particulates'!$D:$D,0))</f>
        <v>SOx</v>
      </c>
      <c r="H2521" s="78">
        <f t="shared" si="39"/>
        <v>1019221507.6298546</v>
      </c>
    </row>
    <row r="2522" spans="1:8" hidden="1" x14ac:dyDescent="0.35">
      <c r="A2522" s="57" t="s">
        <v>2457</v>
      </c>
      <c r="B2522" s="57" t="s">
        <v>2484</v>
      </c>
      <c r="C2522" s="57" t="s">
        <v>2428</v>
      </c>
      <c r="D2522" s="68">
        <v>1122.0899999999999</v>
      </c>
      <c r="E2522" s="57" t="s">
        <v>2429</v>
      </c>
      <c r="F2522" s="62" t="str">
        <f>INDEX('Crosswalk Particulates'!$B:$B,MATCH('2017 EPA Data'!A2522,'Crosswalk Particulates'!$A:$A,0))</f>
        <v>process-other-industry</v>
      </c>
      <c r="G2522" s="66">
        <f>INDEX('Crosswalk Particulates'!$E:$E,MATCH('2017 EPA Data'!$B2522,'Crosswalk Particulates'!$D:$D,0))</f>
        <v>0</v>
      </c>
      <c r="H2522" s="78">
        <f t="shared" si="39"/>
        <v>0</v>
      </c>
    </row>
    <row r="2523" spans="1:8" hidden="1" x14ac:dyDescent="0.35">
      <c r="A2523" s="57" t="s">
        <v>2453</v>
      </c>
      <c r="B2523" s="57" t="s">
        <v>2505</v>
      </c>
      <c r="C2523" s="57" t="s">
        <v>2428</v>
      </c>
      <c r="D2523" s="68">
        <v>1118.8</v>
      </c>
      <c r="E2523" s="57" t="s">
        <v>2429</v>
      </c>
      <c r="F2523" s="62" t="str">
        <f>INDEX('Crosswalk Particulates'!$B:$B,MATCH('2017 EPA Data'!A2523,'Crosswalk Particulates'!$A:$A,0))</f>
        <v>process-ngps-industry</v>
      </c>
      <c r="G2523" s="66">
        <f>INDEX('Crosswalk Particulates'!$E:$E,MATCH('2017 EPA Data'!$B2523,'Crosswalk Particulates'!$D:$D,0))</f>
        <v>0</v>
      </c>
      <c r="H2523" s="78">
        <f t="shared" si="39"/>
        <v>0</v>
      </c>
    </row>
    <row r="2524" spans="1:8" hidden="1" x14ac:dyDescent="0.35">
      <c r="A2524" s="57" t="s">
        <v>2540</v>
      </c>
      <c r="B2524" s="57" t="s">
        <v>2486</v>
      </c>
      <c r="C2524" s="57" t="s">
        <v>2428</v>
      </c>
      <c r="D2524" s="68">
        <v>1116.1750999999999</v>
      </c>
      <c r="E2524" s="57" t="s">
        <v>2429</v>
      </c>
      <c r="F2524" s="62" t="str">
        <f>INDEX('Crosswalk Particulates'!$B:$B,MATCH('2017 EPA Data'!A2524,'Crosswalk Particulates'!$A:$A,0))</f>
        <v>industry-fuel-oil</v>
      </c>
      <c r="G2524" s="66">
        <f>INDEX('Crosswalk Particulates'!$E:$E,MATCH('2017 EPA Data'!$B2524,'Crosswalk Particulates'!$D:$D,0))</f>
        <v>0</v>
      </c>
      <c r="H2524" s="78">
        <f t="shared" si="39"/>
        <v>0</v>
      </c>
    </row>
    <row r="2525" spans="1:8" hidden="1" x14ac:dyDescent="0.35">
      <c r="A2525" s="57" t="s">
        <v>2449</v>
      </c>
      <c r="B2525" s="57" t="s">
        <v>2637</v>
      </c>
      <c r="C2525" s="57" t="s">
        <v>2428</v>
      </c>
      <c r="D2525" s="68">
        <v>1116.1142314020001</v>
      </c>
      <c r="E2525" s="57" t="s">
        <v>2429</v>
      </c>
      <c r="F2525" s="62" t="str">
        <f>INDEX('Crosswalk Particulates'!$B:$B,MATCH('2017 EPA Data'!A2525,'Crosswalk Particulates'!$A:$A,0))</f>
        <v>process-other-industry</v>
      </c>
      <c r="G2525" s="66">
        <f>INDEX('Crosswalk Particulates'!$E:$E,MATCH('2017 EPA Data'!$B2525,'Crosswalk Particulates'!$D:$D,0))</f>
        <v>0</v>
      </c>
      <c r="H2525" s="78">
        <f t="shared" si="39"/>
        <v>0</v>
      </c>
    </row>
    <row r="2526" spans="1:8" hidden="1" x14ac:dyDescent="0.35">
      <c r="A2526" s="57" t="s">
        <v>2576</v>
      </c>
      <c r="B2526" s="57" t="s">
        <v>2635</v>
      </c>
      <c r="C2526" s="57" t="s">
        <v>2428</v>
      </c>
      <c r="D2526" s="68">
        <v>1115.0156287293885</v>
      </c>
      <c r="E2526" s="57" t="s">
        <v>2429</v>
      </c>
      <c r="F2526" s="62" t="str">
        <f>INDEX('Crosswalk Particulates'!$B:$B,MATCH('2017 EPA Data'!A2526,'Crosswalk Particulates'!$A:$A,0))</f>
        <v>Commercial Buildings Sector</v>
      </c>
      <c r="G2526" s="66">
        <f>INDEX('Crosswalk Particulates'!$E:$E,MATCH('2017 EPA Data'!$B2526,'Crosswalk Particulates'!$D:$D,0))</f>
        <v>0</v>
      </c>
      <c r="H2526" s="78">
        <f t="shared" si="39"/>
        <v>0</v>
      </c>
    </row>
    <row r="2527" spans="1:8" hidden="1" x14ac:dyDescent="0.35">
      <c r="A2527" s="57" t="s">
        <v>2603</v>
      </c>
      <c r="B2527" s="57" t="s">
        <v>2596</v>
      </c>
      <c r="C2527" s="57" t="s">
        <v>2428</v>
      </c>
      <c r="D2527" s="68">
        <v>1113.0964372281194</v>
      </c>
      <c r="E2527" s="57" t="s">
        <v>2429</v>
      </c>
      <c r="F2527" s="62" t="str">
        <f>INDEX('Crosswalk Particulates'!$B:$B,MATCH('2017 EPA Data'!A2527,'Crosswalk Particulates'!$A:$A,0))</f>
        <v>Residential Buildings Sector</v>
      </c>
      <c r="G2527" s="66">
        <f>INDEX('Crosswalk Particulates'!$E:$E,MATCH('2017 EPA Data'!$B2527,'Crosswalk Particulates'!$D:$D,0))</f>
        <v>0</v>
      </c>
      <c r="H2527" s="78">
        <f t="shared" si="39"/>
        <v>0</v>
      </c>
    </row>
    <row r="2528" spans="1:8" hidden="1" x14ac:dyDescent="0.35">
      <c r="A2528" s="57" t="s">
        <v>2603</v>
      </c>
      <c r="B2528" s="57" t="s">
        <v>2662</v>
      </c>
      <c r="C2528" s="57" t="s">
        <v>2428</v>
      </c>
      <c r="D2528" s="68">
        <v>1107.8323074893194</v>
      </c>
      <c r="E2528" s="57" t="s">
        <v>2429</v>
      </c>
      <c r="F2528" s="62" t="str">
        <f>INDEX('Crosswalk Particulates'!$B:$B,MATCH('2017 EPA Data'!A2528,'Crosswalk Particulates'!$A:$A,0))</f>
        <v>Residential Buildings Sector</v>
      </c>
      <c r="G2528" s="66">
        <f>INDEX('Crosswalk Particulates'!$E:$E,MATCH('2017 EPA Data'!$B2528,'Crosswalk Particulates'!$D:$D,0))</f>
        <v>0</v>
      </c>
      <c r="H2528" s="78">
        <f t="shared" si="39"/>
        <v>0</v>
      </c>
    </row>
    <row r="2529" spans="1:8" hidden="1" x14ac:dyDescent="0.35">
      <c r="A2529" s="57" t="s">
        <v>2558</v>
      </c>
      <c r="B2529" s="57" t="s">
        <v>2517</v>
      </c>
      <c r="C2529" s="57" t="s">
        <v>2428</v>
      </c>
      <c r="D2529" s="68">
        <v>1107.348</v>
      </c>
      <c r="E2529" s="57" t="s">
        <v>2429</v>
      </c>
      <c r="F2529" s="62" t="str">
        <f>INDEX('Crosswalk Particulates'!$B:$B,MATCH('2017 EPA Data'!A2529,'Crosswalk Particulates'!$A:$A,0))</f>
        <v>process-mining-industry</v>
      </c>
      <c r="G2529" s="66">
        <f>INDEX('Crosswalk Particulates'!$E:$E,MATCH('2017 EPA Data'!$B2529,'Crosswalk Particulates'!$D:$D,0))</f>
        <v>0</v>
      </c>
      <c r="H2529" s="78">
        <f t="shared" si="39"/>
        <v>0</v>
      </c>
    </row>
    <row r="2530" spans="1:8" hidden="1" x14ac:dyDescent="0.35">
      <c r="A2530" s="57" t="s">
        <v>2603</v>
      </c>
      <c r="B2530" s="57" t="s">
        <v>2651</v>
      </c>
      <c r="C2530" s="57" t="s">
        <v>2428</v>
      </c>
      <c r="D2530" s="68">
        <v>1105.9522615976196</v>
      </c>
      <c r="E2530" s="57" t="s">
        <v>2429</v>
      </c>
      <c r="F2530" s="62" t="str">
        <f>INDEX('Crosswalk Particulates'!$B:$B,MATCH('2017 EPA Data'!A2530,'Crosswalk Particulates'!$A:$A,0))</f>
        <v>Residential Buildings Sector</v>
      </c>
      <c r="G2530" s="66">
        <f>INDEX('Crosswalk Particulates'!$E:$E,MATCH('2017 EPA Data'!$B2530,'Crosswalk Particulates'!$D:$D,0))</f>
        <v>0</v>
      </c>
      <c r="H2530" s="78">
        <f t="shared" si="39"/>
        <v>0</v>
      </c>
    </row>
    <row r="2531" spans="1:8" hidden="1" x14ac:dyDescent="0.35">
      <c r="A2531" s="57" t="s">
        <v>2503</v>
      </c>
      <c r="B2531" s="57" t="s">
        <v>2651</v>
      </c>
      <c r="C2531" s="57" t="s">
        <v>2428</v>
      </c>
      <c r="D2531" s="68">
        <v>1105.2620706717832</v>
      </c>
      <c r="E2531" s="57" t="s">
        <v>2429</v>
      </c>
      <c r="F2531" s="62" t="str">
        <f>INDEX('Crosswalk Particulates'!$B:$B,MATCH('2017 EPA Data'!A2531,'Crosswalk Particulates'!$A:$A,0))</f>
        <v>process-ngps-industry</v>
      </c>
      <c r="G2531" s="66">
        <f>INDEX('Crosswalk Particulates'!$E:$E,MATCH('2017 EPA Data'!$B2531,'Crosswalk Particulates'!$D:$D,0))</f>
        <v>0</v>
      </c>
      <c r="H2531" s="78">
        <f t="shared" si="39"/>
        <v>0</v>
      </c>
    </row>
    <row r="2532" spans="1:8" hidden="1" x14ac:dyDescent="0.35">
      <c r="A2532" s="57" t="s">
        <v>2497</v>
      </c>
      <c r="B2532" s="57" t="s">
        <v>2615</v>
      </c>
      <c r="C2532" s="57" t="s">
        <v>2428</v>
      </c>
      <c r="D2532" s="68">
        <v>1103.9860000000001</v>
      </c>
      <c r="E2532" s="57" t="s">
        <v>2429</v>
      </c>
      <c r="F2532" s="62" t="str">
        <f>INDEX('Crosswalk Particulates'!$B:$B,MATCH('2017 EPA Data'!A2532,'Crosswalk Particulates'!$A:$A,0))</f>
        <v>process-other-industry</v>
      </c>
      <c r="G2532" s="66">
        <f>INDEX('Crosswalk Particulates'!$E:$E,MATCH('2017 EPA Data'!$B2532,'Crosswalk Particulates'!$D:$D,0))</f>
        <v>0</v>
      </c>
      <c r="H2532" s="78">
        <f t="shared" si="39"/>
        <v>0</v>
      </c>
    </row>
    <row r="2533" spans="1:8" hidden="1" x14ac:dyDescent="0.35">
      <c r="A2533" s="57" t="s">
        <v>2603</v>
      </c>
      <c r="B2533" s="57" t="s">
        <v>2674</v>
      </c>
      <c r="C2533" s="57" t="s">
        <v>2428</v>
      </c>
      <c r="D2533" s="68">
        <v>1100.6254645781396</v>
      </c>
      <c r="E2533" s="57" t="s">
        <v>2429</v>
      </c>
      <c r="F2533" s="62" t="str">
        <f>INDEX('Crosswalk Particulates'!$B:$B,MATCH('2017 EPA Data'!A2533,'Crosswalk Particulates'!$A:$A,0))</f>
        <v>Residential Buildings Sector</v>
      </c>
      <c r="G2533" s="66">
        <f>INDEX('Crosswalk Particulates'!$E:$E,MATCH('2017 EPA Data'!$B2533,'Crosswalk Particulates'!$D:$D,0))</f>
        <v>0</v>
      </c>
      <c r="H2533" s="78">
        <f t="shared" si="39"/>
        <v>0</v>
      </c>
    </row>
    <row r="2534" spans="1:8" hidden="1" x14ac:dyDescent="0.35">
      <c r="A2534" s="57" t="s">
        <v>2449</v>
      </c>
      <c r="B2534" s="57" t="s">
        <v>2651</v>
      </c>
      <c r="C2534" s="57" t="s">
        <v>2428</v>
      </c>
      <c r="D2534" s="68">
        <v>1098.5983780338199</v>
      </c>
      <c r="E2534" s="57" t="s">
        <v>2429</v>
      </c>
      <c r="F2534" s="62" t="str">
        <f>INDEX('Crosswalk Particulates'!$B:$B,MATCH('2017 EPA Data'!A2534,'Crosswalk Particulates'!$A:$A,0))</f>
        <v>process-other-industry</v>
      </c>
      <c r="G2534" s="66">
        <f>INDEX('Crosswalk Particulates'!$E:$E,MATCH('2017 EPA Data'!$B2534,'Crosswalk Particulates'!$D:$D,0))</f>
        <v>0</v>
      </c>
      <c r="H2534" s="78">
        <f t="shared" si="39"/>
        <v>0</v>
      </c>
    </row>
    <row r="2535" spans="1:8" hidden="1" x14ac:dyDescent="0.35">
      <c r="A2535" s="57" t="s">
        <v>2603</v>
      </c>
      <c r="B2535" s="57" t="s">
        <v>2605</v>
      </c>
      <c r="C2535" s="57" t="s">
        <v>2428</v>
      </c>
      <c r="D2535" s="68">
        <v>1098.3360514577939</v>
      </c>
      <c r="E2535" s="57" t="s">
        <v>2429</v>
      </c>
      <c r="F2535" s="62" t="str">
        <f>INDEX('Crosswalk Particulates'!$B:$B,MATCH('2017 EPA Data'!A2535,'Crosswalk Particulates'!$A:$A,0))</f>
        <v>Residential Buildings Sector</v>
      </c>
      <c r="G2535" s="66">
        <f>INDEX('Crosswalk Particulates'!$E:$E,MATCH('2017 EPA Data'!$B2535,'Crosswalk Particulates'!$D:$D,0))</f>
        <v>0</v>
      </c>
      <c r="H2535" s="78">
        <f t="shared" si="39"/>
        <v>0</v>
      </c>
    </row>
    <row r="2536" spans="1:8" hidden="1" x14ac:dyDescent="0.35">
      <c r="A2536" s="57" t="s">
        <v>2543</v>
      </c>
      <c r="B2536" s="57" t="s">
        <v>2572</v>
      </c>
      <c r="C2536" s="57" t="s">
        <v>2428</v>
      </c>
      <c r="D2536" s="68">
        <v>1096.6491175323799</v>
      </c>
      <c r="E2536" s="57" t="s">
        <v>2429</v>
      </c>
      <c r="F2536" s="62" t="str">
        <f>INDEX('Crosswalk Particulates'!$B:$B,MATCH('2017 EPA Data'!A2536,'Crosswalk Particulates'!$A:$A,0))</f>
        <v>industry-fuel-other</v>
      </c>
      <c r="G2536" s="66">
        <f>INDEX('Crosswalk Particulates'!$E:$E,MATCH('2017 EPA Data'!$B2536,'Crosswalk Particulates'!$D:$D,0))</f>
        <v>0</v>
      </c>
      <c r="H2536" s="78">
        <f t="shared" si="39"/>
        <v>0</v>
      </c>
    </row>
    <row r="2537" spans="1:8" hidden="1" x14ac:dyDescent="0.35">
      <c r="A2537" s="57" t="s">
        <v>2497</v>
      </c>
      <c r="B2537" s="57" t="s">
        <v>2664</v>
      </c>
      <c r="D2537" s="68">
        <v>1095.7217220946407</v>
      </c>
      <c r="E2537" s="57" t="s">
        <v>2433</v>
      </c>
      <c r="F2537" s="62" t="str">
        <f>INDEX('Crosswalk Particulates'!$B:$B,MATCH('2017 EPA Data'!A2537,'Crosswalk Particulates'!$A:$A,0))</f>
        <v>process-other-industry</v>
      </c>
      <c r="G2537" s="66">
        <f>INDEX('Crosswalk Particulates'!$E:$E,MATCH('2017 EPA Data'!$B2537,'Crosswalk Particulates'!$D:$D,0))</f>
        <v>0</v>
      </c>
      <c r="H2537" s="78">
        <f t="shared" si="39"/>
        <v>994023207.71347511</v>
      </c>
    </row>
    <row r="2538" spans="1:8" hidden="1" x14ac:dyDescent="0.35">
      <c r="A2538" s="57" t="s">
        <v>2513</v>
      </c>
      <c r="B2538" s="57" t="s">
        <v>2531</v>
      </c>
      <c r="C2538" s="57" t="s">
        <v>2428</v>
      </c>
      <c r="D2538" s="68">
        <v>1094.87374651389</v>
      </c>
      <c r="E2538" s="57" t="s">
        <v>2429</v>
      </c>
      <c r="F2538" s="62" t="str">
        <f>INDEX('Crosswalk Particulates'!$B:$B,MATCH('2017 EPA Data'!A2538,'Crosswalk Particulates'!$A:$A,0))</f>
        <v>process-other-industry</v>
      </c>
      <c r="G2538" s="66">
        <f>INDEX('Crosswalk Particulates'!$E:$E,MATCH('2017 EPA Data'!$B2538,'Crosswalk Particulates'!$D:$D,0))</f>
        <v>0</v>
      </c>
      <c r="H2538" s="78">
        <f t="shared" si="39"/>
        <v>0</v>
      </c>
    </row>
    <row r="2539" spans="1:8" hidden="1" x14ac:dyDescent="0.35">
      <c r="A2539" s="57" t="s">
        <v>2430</v>
      </c>
      <c r="B2539" s="57" t="s">
        <v>2567</v>
      </c>
      <c r="C2539" s="57" t="s">
        <v>2428</v>
      </c>
      <c r="D2539" s="68">
        <v>1094.8377998931642</v>
      </c>
      <c r="E2539" s="57" t="s">
        <v>2429</v>
      </c>
      <c r="F2539" s="62" t="str">
        <f>INDEX('Crosswalk Particulates'!$B:$B,MATCH('2017 EPA Data'!A2539,'Crosswalk Particulates'!$A:$A,0))</f>
        <v>process-other-industry</v>
      </c>
      <c r="G2539" s="66">
        <f>INDEX('Crosswalk Particulates'!$E:$E,MATCH('2017 EPA Data'!$B2539,'Crosswalk Particulates'!$D:$D,0))</f>
        <v>0</v>
      </c>
      <c r="H2539" s="78">
        <f t="shared" si="39"/>
        <v>0</v>
      </c>
    </row>
    <row r="2540" spans="1:8" hidden="1" x14ac:dyDescent="0.35">
      <c r="A2540" s="57" t="s">
        <v>2503</v>
      </c>
      <c r="B2540" s="57" t="s">
        <v>2641</v>
      </c>
      <c r="C2540" s="57" t="s">
        <v>2428</v>
      </c>
      <c r="D2540" s="68">
        <v>1091.66218667</v>
      </c>
      <c r="E2540" s="57" t="s">
        <v>2429</v>
      </c>
      <c r="F2540" s="62" t="str">
        <f>INDEX('Crosswalk Particulates'!$B:$B,MATCH('2017 EPA Data'!A2540,'Crosswalk Particulates'!$A:$A,0))</f>
        <v>process-ngps-industry</v>
      </c>
      <c r="G2540" s="66">
        <f>INDEX('Crosswalk Particulates'!$E:$E,MATCH('2017 EPA Data'!$B2540,'Crosswalk Particulates'!$D:$D,0))</f>
        <v>0</v>
      </c>
      <c r="H2540" s="78">
        <f t="shared" si="39"/>
        <v>0</v>
      </c>
    </row>
    <row r="2541" spans="1:8" hidden="1" x14ac:dyDescent="0.35">
      <c r="A2541" s="57" t="s">
        <v>2566</v>
      </c>
      <c r="B2541" s="57" t="s">
        <v>2501</v>
      </c>
      <c r="C2541" s="57" t="s">
        <v>2468</v>
      </c>
      <c r="D2541" s="68">
        <v>1090.54934935246</v>
      </c>
      <c r="E2541" s="57" t="s">
        <v>2433</v>
      </c>
      <c r="F2541" s="62" t="str">
        <f>INDEX('Crosswalk Particulates'!$B:$B,MATCH('2017 EPA Data'!A2541,'Crosswalk Particulates'!$A:$A,0))</f>
        <v>Commercial Buildings Sector</v>
      </c>
      <c r="G2541" s="66" t="str">
        <f>INDEX('Crosswalk Particulates'!$E:$E,MATCH('2017 EPA Data'!$B2541,'Crosswalk Particulates'!$D:$D,0))</f>
        <v>PM10</v>
      </c>
      <c r="H2541" s="78">
        <f t="shared" si="39"/>
        <v>989330904.5118525</v>
      </c>
    </row>
    <row r="2542" spans="1:8" hidden="1" x14ac:dyDescent="0.35">
      <c r="A2542" s="57" t="s">
        <v>2543</v>
      </c>
      <c r="B2542" s="57" t="s">
        <v>2593</v>
      </c>
      <c r="C2542" s="57" t="s">
        <v>2428</v>
      </c>
      <c r="D2542" s="68">
        <v>1089.8440000000001</v>
      </c>
      <c r="E2542" s="57" t="s">
        <v>2429</v>
      </c>
      <c r="F2542" s="62" t="str">
        <f>INDEX('Crosswalk Particulates'!$B:$B,MATCH('2017 EPA Data'!A2542,'Crosswalk Particulates'!$A:$A,0))</f>
        <v>industry-fuel-other</v>
      </c>
      <c r="G2542" s="66">
        <f>INDEX('Crosswalk Particulates'!$E:$E,MATCH('2017 EPA Data'!$B2542,'Crosswalk Particulates'!$D:$D,0))</f>
        <v>0</v>
      </c>
      <c r="H2542" s="78">
        <f t="shared" si="39"/>
        <v>0</v>
      </c>
    </row>
    <row r="2543" spans="1:8" hidden="1" x14ac:dyDescent="0.35">
      <c r="A2543" s="57" t="s">
        <v>2519</v>
      </c>
      <c r="B2543" s="57" t="s">
        <v>2533</v>
      </c>
      <c r="C2543" s="57" t="s">
        <v>2534</v>
      </c>
      <c r="D2543" s="68">
        <v>1087.870786148</v>
      </c>
      <c r="E2543" s="57" t="s">
        <v>2429</v>
      </c>
      <c r="F2543" s="62" t="str">
        <f>INDEX('Crosswalk Particulates'!$B:$B,MATCH('2017 EPA Data'!A2543,'Crosswalk Particulates'!$A:$A,0))</f>
        <v>Electricity Sector</v>
      </c>
      <c r="G2543" s="66">
        <f>INDEX('Crosswalk Particulates'!$E:$E,MATCH('2017 EPA Data'!$B2543,'Crosswalk Particulates'!$D:$D,0))</f>
        <v>0</v>
      </c>
      <c r="H2543" s="78">
        <f t="shared" si="39"/>
        <v>0</v>
      </c>
    </row>
    <row r="2544" spans="1:8" hidden="1" x14ac:dyDescent="0.35">
      <c r="A2544" s="57" t="s">
        <v>2503</v>
      </c>
      <c r="B2544" s="57" t="s">
        <v>2662</v>
      </c>
      <c r="C2544" s="57" t="s">
        <v>2428</v>
      </c>
      <c r="D2544" s="68">
        <v>1085.2395380376474</v>
      </c>
      <c r="E2544" s="57" t="s">
        <v>2429</v>
      </c>
      <c r="F2544" s="62" t="str">
        <f>INDEX('Crosswalk Particulates'!$B:$B,MATCH('2017 EPA Data'!A2544,'Crosswalk Particulates'!$A:$A,0))</f>
        <v>process-ngps-industry</v>
      </c>
      <c r="G2544" s="66">
        <f>INDEX('Crosswalk Particulates'!$E:$E,MATCH('2017 EPA Data'!$B2544,'Crosswalk Particulates'!$D:$D,0))</f>
        <v>0</v>
      </c>
      <c r="H2544" s="78">
        <f t="shared" si="39"/>
        <v>0</v>
      </c>
    </row>
    <row r="2545" spans="1:8" hidden="1" x14ac:dyDescent="0.35">
      <c r="A2545" s="57" t="s">
        <v>2470</v>
      </c>
      <c r="B2545" s="57" t="s">
        <v>2667</v>
      </c>
      <c r="C2545" s="57" t="s">
        <v>2428</v>
      </c>
      <c r="D2545" s="68">
        <v>1085.2104420211074</v>
      </c>
      <c r="E2545" s="57" t="s">
        <v>2429</v>
      </c>
      <c r="F2545" s="62" t="str">
        <f>INDEX('Crosswalk Particulates'!$B:$B,MATCH('2017 EPA Data'!A2545,'Crosswalk Particulates'!$A:$A,0))</f>
        <v>process-waste-industry</v>
      </c>
      <c r="G2545" s="66">
        <f>INDEX('Crosswalk Particulates'!$E:$E,MATCH('2017 EPA Data'!$B2545,'Crosswalk Particulates'!$D:$D,0))</f>
        <v>0</v>
      </c>
      <c r="H2545" s="78">
        <f t="shared" si="39"/>
        <v>0</v>
      </c>
    </row>
    <row r="2546" spans="1:8" hidden="1" x14ac:dyDescent="0.35">
      <c r="A2546" s="57" t="s">
        <v>2497</v>
      </c>
      <c r="B2546" s="57" t="s">
        <v>2526</v>
      </c>
      <c r="C2546" s="57" t="s">
        <v>2468</v>
      </c>
      <c r="D2546" s="68">
        <v>1080.23882466805</v>
      </c>
      <c r="E2546" s="57" t="s">
        <v>2433</v>
      </c>
      <c r="F2546" s="62" t="str">
        <f>INDEX('Crosswalk Particulates'!$B:$B,MATCH('2017 EPA Data'!A2546,'Crosswalk Particulates'!$A:$A,0))</f>
        <v>process-other-industry</v>
      </c>
      <c r="G2546" s="66" t="str">
        <f>INDEX('Crosswalk Particulates'!$E:$E,MATCH('2017 EPA Data'!$B2546,'Crosswalk Particulates'!$D:$D,0))</f>
        <v>SOx</v>
      </c>
      <c r="H2546" s="78">
        <f t="shared" si="39"/>
        <v>979977342.73303342</v>
      </c>
    </row>
    <row r="2547" spans="1:8" hidden="1" x14ac:dyDescent="0.35">
      <c r="A2547" s="57" t="s">
        <v>2496</v>
      </c>
      <c r="B2547" s="57" t="s">
        <v>2504</v>
      </c>
      <c r="C2547" s="57" t="s">
        <v>2428</v>
      </c>
      <c r="D2547" s="68">
        <v>1078.5310424617521</v>
      </c>
      <c r="E2547" s="57" t="s">
        <v>2429</v>
      </c>
      <c r="F2547" s="62" t="str">
        <f>INDEX('Crosswalk Particulates'!$B:$B,MATCH('2017 EPA Data'!A2547,'Crosswalk Particulates'!$A:$A,0))</f>
        <v>process-other-industry</v>
      </c>
      <c r="G2547" s="66">
        <f>INDEX('Crosswalk Particulates'!$E:$E,MATCH('2017 EPA Data'!$B2547,'Crosswalk Particulates'!$D:$D,0))</f>
        <v>0</v>
      </c>
      <c r="H2547" s="78">
        <f t="shared" si="39"/>
        <v>0</v>
      </c>
    </row>
    <row r="2548" spans="1:8" hidden="1" x14ac:dyDescent="0.35">
      <c r="A2548" s="57" t="s">
        <v>2456</v>
      </c>
      <c r="B2548" s="57" t="s">
        <v>2545</v>
      </c>
      <c r="D2548" s="68">
        <v>1077.1893271544882</v>
      </c>
      <c r="E2548" s="57" t="s">
        <v>2433</v>
      </c>
      <c r="F2548" s="62" t="str">
        <f>INDEX('Crosswalk Particulates'!$B:$B,MATCH('2017 EPA Data'!A2548,'Crosswalk Particulates'!$A:$A,0))</f>
        <v>Transportation Sector</v>
      </c>
      <c r="G2548" s="66" t="str">
        <f>INDEX('Crosswalk Particulates'!$E:$E,MATCH('2017 EPA Data'!$B2548,'Crosswalk Particulates'!$D:$D,0))</f>
        <v>OC</v>
      </c>
      <c r="H2548" s="78">
        <f t="shared" si="39"/>
        <v>977210881.83404696</v>
      </c>
    </row>
    <row r="2549" spans="1:8" hidden="1" x14ac:dyDescent="0.35">
      <c r="A2549" s="57" t="s">
        <v>2443</v>
      </c>
      <c r="B2549" s="57" t="s">
        <v>2637</v>
      </c>
      <c r="C2549" s="57" t="s">
        <v>2428</v>
      </c>
      <c r="D2549" s="68">
        <v>1075.7488760174881</v>
      </c>
      <c r="E2549" s="57" t="s">
        <v>2429</v>
      </c>
      <c r="F2549" s="62" t="str">
        <f>INDEX('Crosswalk Particulates'!$B:$B,MATCH('2017 EPA Data'!A2549,'Crosswalk Particulates'!$A:$A,0))</f>
        <v>Other-EPA</v>
      </c>
      <c r="G2549" s="66">
        <f>INDEX('Crosswalk Particulates'!$E:$E,MATCH('2017 EPA Data'!$B2549,'Crosswalk Particulates'!$D:$D,0))</f>
        <v>0</v>
      </c>
      <c r="H2549" s="78">
        <f t="shared" si="39"/>
        <v>0</v>
      </c>
    </row>
    <row r="2550" spans="1:8" hidden="1" x14ac:dyDescent="0.35">
      <c r="A2550" s="57" t="s">
        <v>2540</v>
      </c>
      <c r="B2550" s="57" t="s">
        <v>2487</v>
      </c>
      <c r="C2550" s="57" t="s">
        <v>2428</v>
      </c>
      <c r="D2550" s="68">
        <v>1075.1729553831999</v>
      </c>
      <c r="E2550" s="57" t="s">
        <v>2429</v>
      </c>
      <c r="F2550" s="62" t="str">
        <f>INDEX('Crosswalk Particulates'!$B:$B,MATCH('2017 EPA Data'!A2550,'Crosswalk Particulates'!$A:$A,0))</f>
        <v>industry-fuel-oil</v>
      </c>
      <c r="G2550" s="66">
        <f>INDEX('Crosswalk Particulates'!$E:$E,MATCH('2017 EPA Data'!$B2550,'Crosswalk Particulates'!$D:$D,0))</f>
        <v>0</v>
      </c>
      <c r="H2550" s="78">
        <f t="shared" si="39"/>
        <v>0</v>
      </c>
    </row>
    <row r="2551" spans="1:8" hidden="1" x14ac:dyDescent="0.35">
      <c r="A2551" s="57" t="s">
        <v>2543</v>
      </c>
      <c r="B2551" s="57" t="s">
        <v>2553</v>
      </c>
      <c r="C2551" s="57" t="s">
        <v>2428</v>
      </c>
      <c r="D2551" s="68">
        <v>1072.49040974062</v>
      </c>
      <c r="E2551" s="57" t="s">
        <v>2429</v>
      </c>
      <c r="F2551" s="62" t="str">
        <f>INDEX('Crosswalk Particulates'!$B:$B,MATCH('2017 EPA Data'!A2551,'Crosswalk Particulates'!$A:$A,0))</f>
        <v>industry-fuel-other</v>
      </c>
      <c r="G2551" s="66">
        <f>INDEX('Crosswalk Particulates'!$E:$E,MATCH('2017 EPA Data'!$B2551,'Crosswalk Particulates'!$D:$D,0))</f>
        <v>0</v>
      </c>
      <c r="H2551" s="78">
        <f t="shared" si="39"/>
        <v>0</v>
      </c>
    </row>
    <row r="2552" spans="1:8" hidden="1" x14ac:dyDescent="0.35">
      <c r="A2552" s="57" t="s">
        <v>2506</v>
      </c>
      <c r="B2552" s="57" t="s">
        <v>2471</v>
      </c>
      <c r="C2552" s="57" t="s">
        <v>2468</v>
      </c>
      <c r="D2552" s="68">
        <v>1071.2253724449999</v>
      </c>
      <c r="E2552" s="57" t="s">
        <v>2433</v>
      </c>
      <c r="F2552" s="62" t="str">
        <f>INDEX('Crosswalk Particulates'!$B:$B,MATCH('2017 EPA Data'!A2552,'Crosswalk Particulates'!$A:$A,0))</f>
        <v>process-other-industry</v>
      </c>
      <c r="G2552" s="66" t="str">
        <f>INDEX('Crosswalk Particulates'!$E:$E,MATCH('2017 EPA Data'!$B2552,'Crosswalk Particulates'!$D:$D,0))</f>
        <v>CO</v>
      </c>
      <c r="H2552" s="78">
        <f t="shared" si="39"/>
        <v>971800466.69720864</v>
      </c>
    </row>
    <row r="2553" spans="1:8" hidden="1" x14ac:dyDescent="0.35">
      <c r="A2553" s="57" t="s">
        <v>2519</v>
      </c>
      <c r="B2553" s="57" t="s">
        <v>2482</v>
      </c>
      <c r="C2553" s="57" t="s">
        <v>2428</v>
      </c>
      <c r="D2553" s="68">
        <v>1071.02125</v>
      </c>
      <c r="E2553" s="57" t="s">
        <v>2429</v>
      </c>
      <c r="F2553" s="62" t="str">
        <f>INDEX('Crosswalk Particulates'!$B:$B,MATCH('2017 EPA Data'!A2553,'Crosswalk Particulates'!$A:$A,0))</f>
        <v>Electricity Sector</v>
      </c>
      <c r="G2553" s="66">
        <f>INDEX('Crosswalk Particulates'!$E:$E,MATCH('2017 EPA Data'!$B2553,'Crosswalk Particulates'!$D:$D,0))</f>
        <v>0</v>
      </c>
      <c r="H2553" s="78">
        <f t="shared" si="39"/>
        <v>0</v>
      </c>
    </row>
    <row r="2554" spans="1:8" hidden="1" x14ac:dyDescent="0.35">
      <c r="A2554" s="57" t="s">
        <v>2560</v>
      </c>
      <c r="B2554" s="57" t="s">
        <v>2459</v>
      </c>
      <c r="C2554" s="57" t="s">
        <v>2428</v>
      </c>
      <c r="D2554" s="68">
        <v>1066.3207230298599</v>
      </c>
      <c r="E2554" s="57" t="s">
        <v>2429</v>
      </c>
      <c r="F2554" s="62" t="str">
        <f>INDEX('Crosswalk Particulates'!$B:$B,MATCH('2017 EPA Data'!A2554,'Crosswalk Particulates'!$A:$A,0))</f>
        <v>Electricity Sector</v>
      </c>
      <c r="G2554" s="66">
        <f>INDEX('Crosswalk Particulates'!$E:$E,MATCH('2017 EPA Data'!$B2554,'Crosswalk Particulates'!$D:$D,0))</f>
        <v>0</v>
      </c>
      <c r="H2554" s="78">
        <f t="shared" si="39"/>
        <v>0</v>
      </c>
    </row>
    <row r="2555" spans="1:8" hidden="1" x14ac:dyDescent="0.35">
      <c r="A2555" s="57" t="s">
        <v>2540</v>
      </c>
      <c r="B2555" s="57" t="s">
        <v>2531</v>
      </c>
      <c r="C2555" s="57" t="s">
        <v>2428</v>
      </c>
      <c r="D2555" s="68">
        <v>1065.8277497922134</v>
      </c>
      <c r="E2555" s="57" t="s">
        <v>2429</v>
      </c>
      <c r="F2555" s="62" t="str">
        <f>INDEX('Crosswalk Particulates'!$B:$B,MATCH('2017 EPA Data'!A2555,'Crosswalk Particulates'!$A:$A,0))</f>
        <v>industry-fuel-oil</v>
      </c>
      <c r="G2555" s="66">
        <f>INDEX('Crosswalk Particulates'!$E:$E,MATCH('2017 EPA Data'!$B2555,'Crosswalk Particulates'!$D:$D,0))</f>
        <v>0</v>
      </c>
      <c r="H2555" s="78">
        <f t="shared" si="39"/>
        <v>0</v>
      </c>
    </row>
    <row r="2556" spans="1:8" hidden="1" x14ac:dyDescent="0.35">
      <c r="A2556" s="57" t="s">
        <v>2495</v>
      </c>
      <c r="B2556" s="57" t="s">
        <v>2574</v>
      </c>
      <c r="C2556" s="57" t="s">
        <v>2428</v>
      </c>
      <c r="D2556" s="68">
        <v>1063.9926</v>
      </c>
      <c r="E2556" s="57" t="s">
        <v>2429</v>
      </c>
      <c r="F2556" s="62" t="str">
        <f>INDEX('Crosswalk Particulates'!$B:$B,MATCH('2017 EPA Data'!A2556,'Crosswalk Particulates'!$A:$A,0))</f>
        <v>Electricity Sector</v>
      </c>
      <c r="G2556" s="66">
        <f>INDEX('Crosswalk Particulates'!$E:$E,MATCH('2017 EPA Data'!$B2556,'Crosswalk Particulates'!$D:$D,0))</f>
        <v>0</v>
      </c>
      <c r="H2556" s="78">
        <f t="shared" si="39"/>
        <v>0</v>
      </c>
    </row>
    <row r="2557" spans="1:8" hidden="1" x14ac:dyDescent="0.35">
      <c r="A2557" s="57" t="s">
        <v>2514</v>
      </c>
      <c r="B2557" s="57" t="s">
        <v>2536</v>
      </c>
      <c r="C2557" s="57" t="s">
        <v>2428</v>
      </c>
      <c r="D2557" s="68">
        <v>1062.7144973087459</v>
      </c>
      <c r="E2557" s="57" t="s">
        <v>2429</v>
      </c>
      <c r="F2557" s="62" t="str">
        <f>INDEX('Crosswalk Particulates'!$B:$B,MATCH('2017 EPA Data'!A2557,'Crosswalk Particulates'!$A:$A,0))</f>
        <v>Transportation Sector</v>
      </c>
      <c r="G2557" s="66">
        <f>INDEX('Crosswalk Particulates'!$E:$E,MATCH('2017 EPA Data'!$B2557,'Crosswalk Particulates'!$D:$D,0))</f>
        <v>0</v>
      </c>
      <c r="H2557" s="78">
        <f t="shared" si="39"/>
        <v>0</v>
      </c>
    </row>
    <row r="2558" spans="1:8" hidden="1" x14ac:dyDescent="0.35">
      <c r="A2558" s="57" t="s">
        <v>2445</v>
      </c>
      <c r="B2558" s="57" t="s">
        <v>2547</v>
      </c>
      <c r="C2558" s="57" t="s">
        <v>2428</v>
      </c>
      <c r="D2558" s="68">
        <v>1059.8879094639469</v>
      </c>
      <c r="E2558" s="57" t="s">
        <v>2429</v>
      </c>
      <c r="F2558" s="62" t="str">
        <f>INDEX('Crosswalk Particulates'!$B:$B,MATCH('2017 EPA Data'!A2558,'Crosswalk Particulates'!$A:$A,0))</f>
        <v>Other-EPA</v>
      </c>
      <c r="G2558" s="66">
        <f>INDEX('Crosswalk Particulates'!$E:$E,MATCH('2017 EPA Data'!$B2558,'Crosswalk Particulates'!$D:$D,0))</f>
        <v>0</v>
      </c>
      <c r="H2558" s="78">
        <f t="shared" si="39"/>
        <v>0</v>
      </c>
    </row>
    <row r="2559" spans="1:8" hidden="1" x14ac:dyDescent="0.35">
      <c r="A2559" s="57" t="s">
        <v>2558</v>
      </c>
      <c r="B2559" s="57" t="s">
        <v>2605</v>
      </c>
      <c r="C2559" s="57" t="s">
        <v>2428</v>
      </c>
      <c r="D2559" s="68">
        <v>1059.6992344515538</v>
      </c>
      <c r="E2559" s="57" t="s">
        <v>2429</v>
      </c>
      <c r="F2559" s="62" t="str">
        <f>INDEX('Crosswalk Particulates'!$B:$B,MATCH('2017 EPA Data'!A2559,'Crosswalk Particulates'!$A:$A,0))</f>
        <v>process-mining-industry</v>
      </c>
      <c r="G2559" s="66">
        <f>INDEX('Crosswalk Particulates'!$E:$E,MATCH('2017 EPA Data'!$B2559,'Crosswalk Particulates'!$D:$D,0))</f>
        <v>0</v>
      </c>
      <c r="H2559" s="78">
        <f t="shared" si="39"/>
        <v>0</v>
      </c>
    </row>
    <row r="2560" spans="1:8" hidden="1" x14ac:dyDescent="0.35">
      <c r="A2560" s="57" t="s">
        <v>2489</v>
      </c>
      <c r="B2560" s="57" t="s">
        <v>2700</v>
      </c>
      <c r="C2560" s="57" t="s">
        <v>2428</v>
      </c>
      <c r="D2560" s="68">
        <v>1059.2</v>
      </c>
      <c r="E2560" s="57" t="s">
        <v>2429</v>
      </c>
      <c r="F2560" s="62" t="str">
        <f>INDEX('Crosswalk Particulates'!$B:$B,MATCH('2017 EPA Data'!A2560,'Crosswalk Particulates'!$A:$A,0))</f>
        <v>process-chemicals-industry</v>
      </c>
      <c r="G2560" s="66">
        <f>INDEX('Crosswalk Particulates'!$E:$E,MATCH('2017 EPA Data'!$B2560,'Crosswalk Particulates'!$D:$D,0))</f>
        <v>0</v>
      </c>
      <c r="H2560" s="78">
        <f t="shared" si="39"/>
        <v>0</v>
      </c>
    </row>
    <row r="2561" spans="1:8" hidden="1" x14ac:dyDescent="0.35">
      <c r="A2561" s="57" t="s">
        <v>2603</v>
      </c>
      <c r="B2561" s="57" t="s">
        <v>2467</v>
      </c>
      <c r="C2561" s="57" t="s">
        <v>2468</v>
      </c>
      <c r="D2561" s="68">
        <v>1058.3329574211564</v>
      </c>
      <c r="E2561" s="57" t="s">
        <v>2433</v>
      </c>
      <c r="F2561" s="62" t="str">
        <f>INDEX('Crosswalk Particulates'!$B:$B,MATCH('2017 EPA Data'!A2561,'Crosswalk Particulates'!$A:$A,0))</f>
        <v>Residential Buildings Sector</v>
      </c>
      <c r="G2561" s="66" t="str">
        <f>INDEX('Crosswalk Particulates'!$E:$E,MATCH('2017 EPA Data'!$B2561,'Crosswalk Particulates'!$D:$D,0))</f>
        <v>VOC</v>
      </c>
      <c r="H2561" s="78">
        <f t="shared" si="39"/>
        <v>960104650.61657476</v>
      </c>
    </row>
    <row r="2562" spans="1:8" hidden="1" x14ac:dyDescent="0.35">
      <c r="A2562" s="57" t="s">
        <v>2503</v>
      </c>
      <c r="B2562" s="57" t="s">
        <v>2637</v>
      </c>
      <c r="C2562" s="57" t="s">
        <v>2428</v>
      </c>
      <c r="D2562" s="68">
        <v>1058.1415213131199</v>
      </c>
      <c r="E2562" s="57" t="s">
        <v>2429</v>
      </c>
      <c r="F2562" s="62" t="str">
        <f>INDEX('Crosswalk Particulates'!$B:$B,MATCH('2017 EPA Data'!A2562,'Crosswalk Particulates'!$A:$A,0))</f>
        <v>process-ngps-industry</v>
      </c>
      <c r="G2562" s="66">
        <f>INDEX('Crosswalk Particulates'!$E:$E,MATCH('2017 EPA Data'!$B2562,'Crosswalk Particulates'!$D:$D,0))</f>
        <v>0</v>
      </c>
      <c r="H2562" s="78">
        <f t="shared" si="39"/>
        <v>0</v>
      </c>
    </row>
    <row r="2563" spans="1:8" hidden="1" x14ac:dyDescent="0.35">
      <c r="A2563" s="57" t="s">
        <v>2464</v>
      </c>
      <c r="B2563" s="57" t="s">
        <v>2660</v>
      </c>
      <c r="C2563" s="57" t="s">
        <v>2428</v>
      </c>
      <c r="D2563" s="68">
        <v>1050.98</v>
      </c>
      <c r="E2563" s="57" t="s">
        <v>2429</v>
      </c>
      <c r="F2563" s="62" t="str">
        <f>INDEX('Crosswalk Particulates'!$B:$B,MATCH('2017 EPA Data'!A2563,'Crosswalk Particulates'!$A:$A,0))</f>
        <v>process-other-industry</v>
      </c>
      <c r="G2563" s="66">
        <f>INDEX('Crosswalk Particulates'!$E:$E,MATCH('2017 EPA Data'!$B2563,'Crosswalk Particulates'!$D:$D,0))</f>
        <v>0</v>
      </c>
      <c r="H2563" s="78">
        <f t="shared" si="39"/>
        <v>0</v>
      </c>
    </row>
    <row r="2564" spans="1:8" hidden="1" x14ac:dyDescent="0.35">
      <c r="A2564" s="57" t="s">
        <v>2440</v>
      </c>
      <c r="B2564" s="57" t="s">
        <v>2664</v>
      </c>
      <c r="D2564" s="68">
        <v>1046.899303031792</v>
      </c>
      <c r="E2564" s="57" t="s">
        <v>2433</v>
      </c>
      <c r="F2564" s="62" t="str">
        <f>INDEX('Crosswalk Particulates'!$B:$B,MATCH('2017 EPA Data'!A2564,'Crosswalk Particulates'!$A:$A,0))</f>
        <v>Other-EPA</v>
      </c>
      <c r="G2564" s="66">
        <f>INDEX('Crosswalk Particulates'!$E:$E,MATCH('2017 EPA Data'!$B2564,'Crosswalk Particulates'!$D:$D,0))</f>
        <v>0</v>
      </c>
      <c r="H2564" s="78">
        <f t="shared" ref="H2564:H2627" si="40">IF(E2564="TON",D2564/metricton_to_shortton,0)*10^6</f>
        <v>949732201.49666798</v>
      </c>
    </row>
    <row r="2565" spans="1:8" hidden="1" x14ac:dyDescent="0.35">
      <c r="A2565" s="57" t="s">
        <v>2460</v>
      </c>
      <c r="B2565" s="57" t="s">
        <v>2662</v>
      </c>
      <c r="C2565" s="57" t="s">
        <v>2428</v>
      </c>
      <c r="D2565" s="68">
        <v>1045.7720851149288</v>
      </c>
      <c r="E2565" s="57" t="s">
        <v>2429</v>
      </c>
      <c r="F2565" s="62" t="str">
        <f>INDEX('Crosswalk Particulates'!$B:$B,MATCH('2017 EPA Data'!A2565,'Crosswalk Particulates'!$A:$A,0))</f>
        <v>Residential Buildings Sector</v>
      </c>
      <c r="G2565" s="66">
        <f>INDEX('Crosswalk Particulates'!$E:$E,MATCH('2017 EPA Data'!$B2565,'Crosswalk Particulates'!$D:$D,0))</f>
        <v>0</v>
      </c>
      <c r="H2565" s="78">
        <f t="shared" si="40"/>
        <v>0</v>
      </c>
    </row>
    <row r="2566" spans="1:8" hidden="1" x14ac:dyDescent="0.35">
      <c r="A2566" s="57" t="s">
        <v>2503</v>
      </c>
      <c r="B2566" s="57" t="s">
        <v>2548</v>
      </c>
      <c r="C2566" s="57" t="s">
        <v>2428</v>
      </c>
      <c r="D2566" s="68">
        <v>1043.7558231939474</v>
      </c>
      <c r="E2566" s="57" t="s">
        <v>2429</v>
      </c>
      <c r="F2566" s="62" t="str">
        <f>INDEX('Crosswalk Particulates'!$B:$B,MATCH('2017 EPA Data'!A2566,'Crosswalk Particulates'!$A:$A,0))</f>
        <v>process-ngps-industry</v>
      </c>
      <c r="G2566" s="66">
        <f>INDEX('Crosswalk Particulates'!$E:$E,MATCH('2017 EPA Data'!$B2566,'Crosswalk Particulates'!$D:$D,0))</f>
        <v>0</v>
      </c>
      <c r="H2566" s="78">
        <f t="shared" si="40"/>
        <v>0</v>
      </c>
    </row>
    <row r="2567" spans="1:8" hidden="1" x14ac:dyDescent="0.35">
      <c r="A2567" s="57" t="s">
        <v>2470</v>
      </c>
      <c r="B2567" s="57" t="s">
        <v>2612</v>
      </c>
      <c r="C2567" s="57" t="s">
        <v>2428</v>
      </c>
      <c r="D2567" s="68">
        <v>1034.7119148893837</v>
      </c>
      <c r="E2567" s="57" t="s">
        <v>2429</v>
      </c>
      <c r="F2567" s="62" t="str">
        <f>INDEX('Crosswalk Particulates'!$B:$B,MATCH('2017 EPA Data'!A2567,'Crosswalk Particulates'!$A:$A,0))</f>
        <v>process-waste-industry</v>
      </c>
      <c r="G2567" s="66">
        <f>INDEX('Crosswalk Particulates'!$E:$E,MATCH('2017 EPA Data'!$B2567,'Crosswalk Particulates'!$D:$D,0))</f>
        <v>0</v>
      </c>
      <c r="H2567" s="78">
        <f t="shared" si="40"/>
        <v>0</v>
      </c>
    </row>
    <row r="2568" spans="1:8" hidden="1" x14ac:dyDescent="0.35">
      <c r="A2568" s="57" t="s">
        <v>2441</v>
      </c>
      <c r="B2568" s="57" t="s">
        <v>2491</v>
      </c>
      <c r="C2568" s="57" t="s">
        <v>2428</v>
      </c>
      <c r="D2568" s="68">
        <v>1031.8629356307999</v>
      </c>
      <c r="E2568" s="57" t="s">
        <v>2429</v>
      </c>
      <c r="F2568" s="62" t="str">
        <f>INDEX('Crosswalk Particulates'!$B:$B,MATCH('2017 EPA Data'!A2568,'Crosswalk Particulates'!$A:$A,0))</f>
        <v>process-other-industry</v>
      </c>
      <c r="G2568" s="66">
        <f>INDEX('Crosswalk Particulates'!$E:$E,MATCH('2017 EPA Data'!$B2568,'Crosswalk Particulates'!$D:$D,0))</f>
        <v>0</v>
      </c>
      <c r="H2568" s="78">
        <f t="shared" si="40"/>
        <v>0</v>
      </c>
    </row>
    <row r="2569" spans="1:8" hidden="1" x14ac:dyDescent="0.35">
      <c r="A2569" s="57" t="s">
        <v>2575</v>
      </c>
      <c r="B2569" s="57" t="s">
        <v>2637</v>
      </c>
      <c r="C2569" s="57" t="s">
        <v>2428</v>
      </c>
      <c r="D2569" s="68">
        <v>1031.2429240174447</v>
      </c>
      <c r="E2569" s="57" t="s">
        <v>2429</v>
      </c>
      <c r="F2569" s="62" t="str">
        <f>INDEX('Crosswalk Particulates'!$B:$B,MATCH('2017 EPA Data'!A2569,'Crosswalk Particulates'!$A:$A,0))</f>
        <v>Commercial Buildings Sector</v>
      </c>
      <c r="G2569" s="66">
        <f>INDEX('Crosswalk Particulates'!$E:$E,MATCH('2017 EPA Data'!$B2569,'Crosswalk Particulates'!$D:$D,0))</f>
        <v>0</v>
      </c>
      <c r="H2569" s="78">
        <f t="shared" si="40"/>
        <v>0</v>
      </c>
    </row>
    <row r="2570" spans="1:8" hidden="1" x14ac:dyDescent="0.35">
      <c r="A2570" s="57" t="s">
        <v>2430</v>
      </c>
      <c r="B2570" s="57" t="s">
        <v>2659</v>
      </c>
      <c r="C2570" s="57" t="s">
        <v>2428</v>
      </c>
      <c r="D2570" s="68">
        <v>1026.4000000000001</v>
      </c>
      <c r="E2570" s="57" t="s">
        <v>2429</v>
      </c>
      <c r="F2570" s="62" t="str">
        <f>INDEX('Crosswalk Particulates'!$B:$B,MATCH('2017 EPA Data'!A2570,'Crosswalk Particulates'!$A:$A,0))</f>
        <v>process-other-industry</v>
      </c>
      <c r="G2570" s="66">
        <f>INDEX('Crosswalk Particulates'!$E:$E,MATCH('2017 EPA Data'!$B2570,'Crosswalk Particulates'!$D:$D,0))</f>
        <v>0</v>
      </c>
      <c r="H2570" s="78">
        <f t="shared" si="40"/>
        <v>0</v>
      </c>
    </row>
    <row r="2571" spans="1:8" hidden="1" x14ac:dyDescent="0.35">
      <c r="A2571" s="57" t="s">
        <v>2430</v>
      </c>
      <c r="B2571" s="57" t="s">
        <v>2549</v>
      </c>
      <c r="C2571" s="57" t="s">
        <v>2428</v>
      </c>
      <c r="D2571" s="68">
        <v>1024.6683811</v>
      </c>
      <c r="E2571" s="57" t="s">
        <v>2429</v>
      </c>
      <c r="F2571" s="62" t="str">
        <f>INDEX('Crosswalk Particulates'!$B:$B,MATCH('2017 EPA Data'!A2571,'Crosswalk Particulates'!$A:$A,0))</f>
        <v>process-other-industry</v>
      </c>
      <c r="G2571" s="66">
        <f>INDEX('Crosswalk Particulates'!$E:$E,MATCH('2017 EPA Data'!$B2571,'Crosswalk Particulates'!$D:$D,0))</f>
        <v>0</v>
      </c>
      <c r="H2571" s="78">
        <f t="shared" si="40"/>
        <v>0</v>
      </c>
    </row>
    <row r="2572" spans="1:8" hidden="1" x14ac:dyDescent="0.35">
      <c r="A2572" s="57" t="s">
        <v>2464</v>
      </c>
      <c r="B2572" s="57" t="s">
        <v>2436</v>
      </c>
      <c r="C2572" s="57" t="s">
        <v>2428</v>
      </c>
      <c r="D2572" s="68">
        <v>1022.3019008</v>
      </c>
      <c r="E2572" s="57" t="s">
        <v>2429</v>
      </c>
      <c r="F2572" s="62" t="str">
        <f>INDEX('Crosswalk Particulates'!$B:$B,MATCH('2017 EPA Data'!A2572,'Crosswalk Particulates'!$A:$A,0))</f>
        <v>process-other-industry</v>
      </c>
      <c r="G2572" s="66">
        <f>INDEX('Crosswalk Particulates'!$E:$E,MATCH('2017 EPA Data'!$B2572,'Crosswalk Particulates'!$D:$D,0))</f>
        <v>0</v>
      </c>
      <c r="H2572" s="78">
        <f t="shared" si="40"/>
        <v>0</v>
      </c>
    </row>
    <row r="2573" spans="1:8" hidden="1" x14ac:dyDescent="0.35">
      <c r="A2573" s="57" t="s">
        <v>2558</v>
      </c>
      <c r="B2573" s="57" t="s">
        <v>2435</v>
      </c>
      <c r="C2573" s="57" t="s">
        <v>2428</v>
      </c>
      <c r="D2573" s="68">
        <v>1020.9045708</v>
      </c>
      <c r="E2573" s="57" t="s">
        <v>2429</v>
      </c>
      <c r="F2573" s="62" t="str">
        <f>INDEX('Crosswalk Particulates'!$B:$B,MATCH('2017 EPA Data'!A2573,'Crosswalk Particulates'!$A:$A,0))</f>
        <v>process-mining-industry</v>
      </c>
      <c r="G2573" s="66">
        <f>INDEX('Crosswalk Particulates'!$E:$E,MATCH('2017 EPA Data'!$B2573,'Crosswalk Particulates'!$D:$D,0))</f>
        <v>0</v>
      </c>
      <c r="H2573" s="78">
        <f t="shared" si="40"/>
        <v>0</v>
      </c>
    </row>
    <row r="2574" spans="1:8" hidden="1" x14ac:dyDescent="0.35">
      <c r="A2574" s="57" t="s">
        <v>2465</v>
      </c>
      <c r="B2574" s="57" t="s">
        <v>2554</v>
      </c>
      <c r="C2574" s="57" t="s">
        <v>2428</v>
      </c>
      <c r="D2574" s="68">
        <v>1020.8357136641908</v>
      </c>
      <c r="E2574" s="57" t="s">
        <v>2429</v>
      </c>
      <c r="F2574" s="62" t="str">
        <f>INDEX('Crosswalk Particulates'!$B:$B,MATCH('2017 EPA Data'!A2574,'Crosswalk Particulates'!$A:$A,0))</f>
        <v>Transportation Sector</v>
      </c>
      <c r="G2574" s="66">
        <f>INDEX('Crosswalk Particulates'!$E:$E,MATCH('2017 EPA Data'!$B2574,'Crosswalk Particulates'!$D:$D,0))</f>
        <v>0</v>
      </c>
      <c r="H2574" s="78">
        <f t="shared" si="40"/>
        <v>0</v>
      </c>
    </row>
    <row r="2575" spans="1:8" hidden="1" x14ac:dyDescent="0.35">
      <c r="A2575" s="57" t="s">
        <v>2465</v>
      </c>
      <c r="B2575" s="57" t="s">
        <v>2586</v>
      </c>
      <c r="C2575" s="57" t="s">
        <v>2428</v>
      </c>
      <c r="D2575" s="68">
        <v>1015.1677983034111</v>
      </c>
      <c r="E2575" s="57" t="s">
        <v>2429</v>
      </c>
      <c r="F2575" s="62" t="str">
        <f>INDEX('Crosswalk Particulates'!$B:$B,MATCH('2017 EPA Data'!A2575,'Crosswalk Particulates'!$A:$A,0))</f>
        <v>Transportation Sector</v>
      </c>
      <c r="G2575" s="66">
        <f>INDEX('Crosswalk Particulates'!$E:$E,MATCH('2017 EPA Data'!$B2575,'Crosswalk Particulates'!$D:$D,0))</f>
        <v>0</v>
      </c>
      <c r="H2575" s="78">
        <f t="shared" si="40"/>
        <v>0</v>
      </c>
    </row>
    <row r="2576" spans="1:8" hidden="1" x14ac:dyDescent="0.35">
      <c r="A2576" s="57" t="s">
        <v>2575</v>
      </c>
      <c r="B2576" s="57" t="s">
        <v>2505</v>
      </c>
      <c r="C2576" s="57" t="s">
        <v>2428</v>
      </c>
      <c r="D2576" s="68">
        <v>1011.2</v>
      </c>
      <c r="E2576" s="57" t="s">
        <v>2429</v>
      </c>
      <c r="F2576" s="62" t="str">
        <f>INDEX('Crosswalk Particulates'!$B:$B,MATCH('2017 EPA Data'!A2576,'Crosswalk Particulates'!$A:$A,0))</f>
        <v>Commercial Buildings Sector</v>
      </c>
      <c r="G2576" s="66">
        <f>INDEX('Crosswalk Particulates'!$E:$E,MATCH('2017 EPA Data'!$B2576,'Crosswalk Particulates'!$D:$D,0))</f>
        <v>0</v>
      </c>
      <c r="H2576" s="78">
        <f t="shared" si="40"/>
        <v>0</v>
      </c>
    </row>
    <row r="2577" spans="1:8" hidden="1" x14ac:dyDescent="0.35">
      <c r="A2577" s="57" t="s">
        <v>2497</v>
      </c>
      <c r="B2577" s="57" t="s">
        <v>2639</v>
      </c>
      <c r="C2577" s="57" t="s">
        <v>2428</v>
      </c>
      <c r="D2577" s="68">
        <v>1009.683995564431</v>
      </c>
      <c r="E2577" s="57" t="s">
        <v>2429</v>
      </c>
      <c r="F2577" s="62" t="str">
        <f>INDEX('Crosswalk Particulates'!$B:$B,MATCH('2017 EPA Data'!A2577,'Crosswalk Particulates'!$A:$A,0))</f>
        <v>process-other-industry</v>
      </c>
      <c r="G2577" s="66">
        <f>INDEX('Crosswalk Particulates'!$E:$E,MATCH('2017 EPA Data'!$B2577,'Crosswalk Particulates'!$D:$D,0))</f>
        <v>0</v>
      </c>
      <c r="H2577" s="78">
        <f t="shared" si="40"/>
        <v>0</v>
      </c>
    </row>
    <row r="2578" spans="1:8" hidden="1" x14ac:dyDescent="0.35">
      <c r="A2578" s="57" t="s">
        <v>2566</v>
      </c>
      <c r="B2578" s="57" t="s">
        <v>2533</v>
      </c>
      <c r="C2578" s="57" t="s">
        <v>2534</v>
      </c>
      <c r="D2578" s="68">
        <v>1007.7237824842134</v>
      </c>
      <c r="E2578" s="57" t="s">
        <v>2429</v>
      </c>
      <c r="F2578" s="62" t="str">
        <f>INDEX('Crosswalk Particulates'!$B:$B,MATCH('2017 EPA Data'!A2578,'Crosswalk Particulates'!$A:$A,0))</f>
        <v>Commercial Buildings Sector</v>
      </c>
      <c r="G2578" s="66">
        <f>INDEX('Crosswalk Particulates'!$E:$E,MATCH('2017 EPA Data'!$B2578,'Crosswalk Particulates'!$D:$D,0))</f>
        <v>0</v>
      </c>
      <c r="H2578" s="78">
        <f t="shared" si="40"/>
        <v>0</v>
      </c>
    </row>
    <row r="2579" spans="1:8" hidden="1" x14ac:dyDescent="0.35">
      <c r="A2579" s="57" t="s">
        <v>2474</v>
      </c>
      <c r="B2579" s="57" t="s">
        <v>2526</v>
      </c>
      <c r="C2579" s="57" t="s">
        <v>2468</v>
      </c>
      <c r="D2579" s="68">
        <v>1004.173933239392</v>
      </c>
      <c r="E2579" s="57" t="s">
        <v>2433</v>
      </c>
      <c r="F2579" s="62" t="str">
        <f>INDEX('Crosswalk Particulates'!$B:$B,MATCH('2017 EPA Data'!A2579,'Crosswalk Particulates'!$A:$A,0))</f>
        <v>Other-EPA</v>
      </c>
      <c r="G2579" s="66" t="str">
        <f>INDEX('Crosswalk Particulates'!$E:$E,MATCH('2017 EPA Data'!$B2579,'Crosswalk Particulates'!$D:$D,0))</f>
        <v>SOx</v>
      </c>
      <c r="H2579" s="78">
        <f t="shared" si="40"/>
        <v>910972351.91497135</v>
      </c>
    </row>
    <row r="2580" spans="1:8" hidden="1" x14ac:dyDescent="0.35">
      <c r="A2580" s="57" t="s">
        <v>2530</v>
      </c>
      <c r="B2580" s="57" t="s">
        <v>2671</v>
      </c>
      <c r="C2580" s="57" t="s">
        <v>2428</v>
      </c>
      <c r="D2580" s="68">
        <v>998.74699999999996</v>
      </c>
      <c r="E2580" s="57" t="s">
        <v>2429</v>
      </c>
      <c r="F2580" s="62" t="str">
        <f>INDEX('Crosswalk Particulates'!$B:$B,MATCH('2017 EPA Data'!A2580,'Crosswalk Particulates'!$A:$A,0))</f>
        <v>process-iron and steel-industry</v>
      </c>
      <c r="G2580" s="66">
        <f>INDEX('Crosswalk Particulates'!$E:$E,MATCH('2017 EPA Data'!$B2580,'Crosswalk Particulates'!$D:$D,0))</f>
        <v>0</v>
      </c>
      <c r="H2580" s="78">
        <f t="shared" si="40"/>
        <v>0</v>
      </c>
    </row>
    <row r="2581" spans="1:8" hidden="1" x14ac:dyDescent="0.35">
      <c r="A2581" s="57" t="s">
        <v>2576</v>
      </c>
      <c r="B2581" s="57" t="s">
        <v>2581</v>
      </c>
      <c r="C2581" s="57" t="s">
        <v>2428</v>
      </c>
      <c r="D2581" s="68">
        <v>989.51605136543242</v>
      </c>
      <c r="E2581" s="57" t="s">
        <v>2429</v>
      </c>
      <c r="F2581" s="62" t="str">
        <f>INDEX('Crosswalk Particulates'!$B:$B,MATCH('2017 EPA Data'!A2581,'Crosswalk Particulates'!$A:$A,0))</f>
        <v>Commercial Buildings Sector</v>
      </c>
      <c r="G2581" s="66">
        <f>INDEX('Crosswalk Particulates'!$E:$E,MATCH('2017 EPA Data'!$B2581,'Crosswalk Particulates'!$D:$D,0))</f>
        <v>0</v>
      </c>
      <c r="H2581" s="78">
        <f t="shared" si="40"/>
        <v>0</v>
      </c>
    </row>
    <row r="2582" spans="1:8" hidden="1" x14ac:dyDescent="0.35">
      <c r="A2582" s="57" t="s">
        <v>2560</v>
      </c>
      <c r="B2582" s="57" t="s">
        <v>2664</v>
      </c>
      <c r="D2582" s="68">
        <v>985.83755290435317</v>
      </c>
      <c r="E2582" s="57" t="s">
        <v>2433</v>
      </c>
      <c r="F2582" s="62" t="str">
        <f>INDEX('Crosswalk Particulates'!$B:$B,MATCH('2017 EPA Data'!A2582,'Crosswalk Particulates'!$A:$A,0))</f>
        <v>Electricity Sector</v>
      </c>
      <c r="G2582" s="66">
        <f>INDEX('Crosswalk Particulates'!$E:$E,MATCH('2017 EPA Data'!$B2582,'Crosswalk Particulates'!$D:$D,0))</f>
        <v>0</v>
      </c>
      <c r="H2582" s="78">
        <f t="shared" si="40"/>
        <v>894337847.70559394</v>
      </c>
    </row>
    <row r="2583" spans="1:8" hidden="1" x14ac:dyDescent="0.35">
      <c r="A2583" s="57" t="s">
        <v>2519</v>
      </c>
      <c r="B2583" s="57" t="s">
        <v>2485</v>
      </c>
      <c r="C2583" s="57" t="s">
        <v>2428</v>
      </c>
      <c r="D2583" s="68">
        <v>985.70539289999999</v>
      </c>
      <c r="E2583" s="57" t="s">
        <v>2429</v>
      </c>
      <c r="F2583" s="62" t="str">
        <f>INDEX('Crosswalk Particulates'!$B:$B,MATCH('2017 EPA Data'!A2583,'Crosswalk Particulates'!$A:$A,0))</f>
        <v>Electricity Sector</v>
      </c>
      <c r="G2583" s="66">
        <f>INDEX('Crosswalk Particulates'!$E:$E,MATCH('2017 EPA Data'!$B2583,'Crosswalk Particulates'!$D:$D,0))</f>
        <v>0</v>
      </c>
      <c r="H2583" s="78">
        <f t="shared" si="40"/>
        <v>0</v>
      </c>
    </row>
    <row r="2584" spans="1:8" hidden="1" x14ac:dyDescent="0.35">
      <c r="A2584" s="57" t="s">
        <v>2489</v>
      </c>
      <c r="B2584" s="57" t="s">
        <v>2624</v>
      </c>
      <c r="C2584" s="57" t="s">
        <v>2428</v>
      </c>
      <c r="D2584" s="68">
        <v>982.75510599999996</v>
      </c>
      <c r="E2584" s="57" t="s">
        <v>2429</v>
      </c>
      <c r="F2584" s="62" t="str">
        <f>INDEX('Crosswalk Particulates'!$B:$B,MATCH('2017 EPA Data'!A2584,'Crosswalk Particulates'!$A:$A,0))</f>
        <v>process-chemicals-industry</v>
      </c>
      <c r="G2584" s="66">
        <f>INDEX('Crosswalk Particulates'!$E:$E,MATCH('2017 EPA Data'!$B2584,'Crosswalk Particulates'!$D:$D,0))</f>
        <v>0</v>
      </c>
      <c r="H2584" s="78">
        <f t="shared" si="40"/>
        <v>0</v>
      </c>
    </row>
    <row r="2585" spans="1:8" hidden="1" x14ac:dyDescent="0.35">
      <c r="A2585" s="57" t="s">
        <v>2566</v>
      </c>
      <c r="B2585" s="57" t="s">
        <v>2598</v>
      </c>
      <c r="C2585" s="57" t="s">
        <v>2428</v>
      </c>
      <c r="D2585" s="68">
        <v>976.43368639720086</v>
      </c>
      <c r="E2585" s="57" t="s">
        <v>2429</v>
      </c>
      <c r="F2585" s="62" t="str">
        <f>INDEX('Crosswalk Particulates'!$B:$B,MATCH('2017 EPA Data'!A2585,'Crosswalk Particulates'!$A:$A,0))</f>
        <v>Commercial Buildings Sector</v>
      </c>
      <c r="G2585" s="66">
        <f>INDEX('Crosswalk Particulates'!$E:$E,MATCH('2017 EPA Data'!$B2585,'Crosswalk Particulates'!$D:$D,0))</f>
        <v>0</v>
      </c>
      <c r="H2585" s="78">
        <f t="shared" si="40"/>
        <v>0</v>
      </c>
    </row>
    <row r="2586" spans="1:8" hidden="1" x14ac:dyDescent="0.35">
      <c r="A2586" s="57" t="s">
        <v>2462</v>
      </c>
      <c r="B2586" s="57" t="s">
        <v>2451</v>
      </c>
      <c r="C2586" s="57" t="s">
        <v>2428</v>
      </c>
      <c r="D2586" s="68">
        <v>975.55</v>
      </c>
      <c r="E2586" s="57" t="s">
        <v>2429</v>
      </c>
      <c r="F2586" s="62" t="str">
        <f>INDEX('Crosswalk Particulates'!$B:$B,MATCH('2017 EPA Data'!A2586,'Crosswalk Particulates'!$A:$A,0))</f>
        <v>industry-fuel-natural gas</v>
      </c>
      <c r="G2586" s="66">
        <f>INDEX('Crosswalk Particulates'!$E:$E,MATCH('2017 EPA Data'!$B2586,'Crosswalk Particulates'!$D:$D,0))</f>
        <v>0</v>
      </c>
      <c r="H2586" s="78">
        <f t="shared" si="40"/>
        <v>0</v>
      </c>
    </row>
    <row r="2587" spans="1:8" hidden="1" x14ac:dyDescent="0.35">
      <c r="A2587" s="57" t="s">
        <v>2576</v>
      </c>
      <c r="B2587" s="57" t="s">
        <v>2573</v>
      </c>
      <c r="C2587" s="57" t="s">
        <v>2428</v>
      </c>
      <c r="D2587" s="68">
        <v>970.29101395592227</v>
      </c>
      <c r="E2587" s="57" t="s">
        <v>2429</v>
      </c>
      <c r="F2587" s="62" t="str">
        <f>INDEX('Crosswalk Particulates'!$B:$B,MATCH('2017 EPA Data'!A2587,'Crosswalk Particulates'!$A:$A,0))</f>
        <v>Commercial Buildings Sector</v>
      </c>
      <c r="G2587" s="66">
        <f>INDEX('Crosswalk Particulates'!$E:$E,MATCH('2017 EPA Data'!$B2587,'Crosswalk Particulates'!$D:$D,0))</f>
        <v>0</v>
      </c>
      <c r="H2587" s="78">
        <f t="shared" si="40"/>
        <v>0</v>
      </c>
    </row>
    <row r="2588" spans="1:8" hidden="1" x14ac:dyDescent="0.35">
      <c r="A2588" s="57" t="s">
        <v>2476</v>
      </c>
      <c r="B2588" s="57" t="s">
        <v>2683</v>
      </c>
      <c r="C2588" s="57" t="s">
        <v>2428</v>
      </c>
      <c r="D2588" s="68">
        <v>969.15726900000004</v>
      </c>
      <c r="E2588" s="57" t="s">
        <v>2429</v>
      </c>
      <c r="F2588" s="62" t="str">
        <f>INDEX('Crosswalk Particulates'!$B:$B,MATCH('2017 EPA Data'!A2588,'Crosswalk Particulates'!$A:$A,0))</f>
        <v>Electricity Sector</v>
      </c>
      <c r="G2588" s="66">
        <f>INDEX('Crosswalk Particulates'!$E:$E,MATCH('2017 EPA Data'!$B2588,'Crosswalk Particulates'!$D:$D,0))</f>
        <v>0</v>
      </c>
      <c r="H2588" s="78">
        <f t="shared" si="40"/>
        <v>0</v>
      </c>
    </row>
    <row r="2589" spans="1:8" hidden="1" x14ac:dyDescent="0.35">
      <c r="A2589" s="57" t="s">
        <v>2493</v>
      </c>
      <c r="B2589" s="57" t="s">
        <v>2605</v>
      </c>
      <c r="C2589" s="57" t="s">
        <v>2428</v>
      </c>
      <c r="D2589" s="68">
        <v>968.18667000997073</v>
      </c>
      <c r="E2589" s="57" t="s">
        <v>2429</v>
      </c>
      <c r="F2589" s="62" t="str">
        <f>INDEX('Crosswalk Particulates'!$B:$B,MATCH('2017 EPA Data'!A2589,'Crosswalk Particulates'!$A:$A,0))</f>
        <v>Commercial Buildings Sector</v>
      </c>
      <c r="G2589" s="66">
        <f>INDEX('Crosswalk Particulates'!$E:$E,MATCH('2017 EPA Data'!$B2589,'Crosswalk Particulates'!$D:$D,0))</f>
        <v>0</v>
      </c>
      <c r="H2589" s="78">
        <f t="shared" si="40"/>
        <v>0</v>
      </c>
    </row>
    <row r="2590" spans="1:8" hidden="1" x14ac:dyDescent="0.35">
      <c r="A2590" s="57" t="s">
        <v>2449</v>
      </c>
      <c r="B2590" s="57" t="s">
        <v>2588</v>
      </c>
      <c r="C2590" s="57" t="s">
        <v>2428</v>
      </c>
      <c r="D2590" s="68">
        <v>964.95727999999997</v>
      </c>
      <c r="E2590" s="57" t="s">
        <v>2429</v>
      </c>
      <c r="F2590" s="62" t="str">
        <f>INDEX('Crosswalk Particulates'!$B:$B,MATCH('2017 EPA Data'!A2590,'Crosswalk Particulates'!$A:$A,0))</f>
        <v>process-other-industry</v>
      </c>
      <c r="G2590" s="66">
        <f>INDEX('Crosswalk Particulates'!$E:$E,MATCH('2017 EPA Data'!$B2590,'Crosswalk Particulates'!$D:$D,0))</f>
        <v>0</v>
      </c>
      <c r="H2590" s="78">
        <f t="shared" si="40"/>
        <v>0</v>
      </c>
    </row>
    <row r="2591" spans="1:8" hidden="1" x14ac:dyDescent="0.35">
      <c r="A2591" s="57" t="s">
        <v>2495</v>
      </c>
      <c r="B2591" s="57" t="s">
        <v>2541</v>
      </c>
      <c r="D2591" s="68">
        <v>963.5947013399408</v>
      </c>
      <c r="E2591" s="57" t="s">
        <v>2433</v>
      </c>
      <c r="F2591" s="62" t="str">
        <f>INDEX('Crosswalk Particulates'!$B:$B,MATCH('2017 EPA Data'!A2591,'Crosswalk Particulates'!$A:$A,0))</f>
        <v>Electricity Sector</v>
      </c>
      <c r="G2591" s="66">
        <f>INDEX('Crosswalk Particulates'!$E:$E,MATCH('2017 EPA Data'!$B2591,'Crosswalk Particulates'!$D:$D,0))</f>
        <v>0</v>
      </c>
      <c r="H2591" s="78">
        <f t="shared" si="40"/>
        <v>874159448.19510019</v>
      </c>
    </row>
    <row r="2592" spans="1:8" hidden="1" x14ac:dyDescent="0.35">
      <c r="A2592" s="57" t="s">
        <v>2462</v>
      </c>
      <c r="B2592" s="57" t="s">
        <v>2523</v>
      </c>
      <c r="C2592" s="57" t="s">
        <v>2428</v>
      </c>
      <c r="D2592" s="68">
        <v>960.28526831399995</v>
      </c>
      <c r="E2592" s="57" t="s">
        <v>2429</v>
      </c>
      <c r="F2592" s="62" t="str">
        <f>INDEX('Crosswalk Particulates'!$B:$B,MATCH('2017 EPA Data'!A2592,'Crosswalk Particulates'!$A:$A,0))</f>
        <v>industry-fuel-natural gas</v>
      </c>
      <c r="G2592" s="66">
        <f>INDEX('Crosswalk Particulates'!$E:$E,MATCH('2017 EPA Data'!$B2592,'Crosswalk Particulates'!$D:$D,0))</f>
        <v>0</v>
      </c>
      <c r="H2592" s="78">
        <f t="shared" si="40"/>
        <v>0</v>
      </c>
    </row>
    <row r="2593" spans="1:8" hidden="1" x14ac:dyDescent="0.35">
      <c r="A2593" s="57" t="s">
        <v>2542</v>
      </c>
      <c r="B2593" s="57" t="s">
        <v>2596</v>
      </c>
      <c r="C2593" s="57" t="s">
        <v>2428</v>
      </c>
      <c r="D2593" s="68">
        <v>959.95431498959999</v>
      </c>
      <c r="E2593" s="57" t="s">
        <v>2429</v>
      </c>
      <c r="F2593" s="62" t="str">
        <f>INDEX('Crosswalk Particulates'!$B:$B,MATCH('2017 EPA Data'!A2593,'Crosswalk Particulates'!$A:$A,0))</f>
        <v>Residential Buildings Sector</v>
      </c>
      <c r="G2593" s="66">
        <f>INDEX('Crosswalk Particulates'!$E:$E,MATCH('2017 EPA Data'!$B2593,'Crosswalk Particulates'!$D:$D,0))</f>
        <v>0</v>
      </c>
      <c r="H2593" s="78">
        <f t="shared" si="40"/>
        <v>0</v>
      </c>
    </row>
    <row r="2594" spans="1:8" hidden="1" x14ac:dyDescent="0.35">
      <c r="A2594" s="57" t="s">
        <v>2464</v>
      </c>
      <c r="B2594" s="57" t="s">
        <v>2596</v>
      </c>
      <c r="C2594" s="57" t="s">
        <v>2428</v>
      </c>
      <c r="D2594" s="68">
        <v>953.92678000000001</v>
      </c>
      <c r="E2594" s="57" t="s">
        <v>2429</v>
      </c>
      <c r="F2594" s="62" t="str">
        <f>INDEX('Crosswalk Particulates'!$B:$B,MATCH('2017 EPA Data'!A2594,'Crosswalk Particulates'!$A:$A,0))</f>
        <v>process-other-industry</v>
      </c>
      <c r="G2594" s="66">
        <f>INDEX('Crosswalk Particulates'!$E:$E,MATCH('2017 EPA Data'!$B2594,'Crosswalk Particulates'!$D:$D,0))</f>
        <v>0</v>
      </c>
      <c r="H2594" s="78">
        <f t="shared" si="40"/>
        <v>0</v>
      </c>
    </row>
    <row r="2595" spans="1:8" hidden="1" x14ac:dyDescent="0.35">
      <c r="A2595" s="57" t="s">
        <v>2507</v>
      </c>
      <c r="B2595" s="57" t="s">
        <v>2651</v>
      </c>
      <c r="C2595" s="57" t="s">
        <v>2428</v>
      </c>
      <c r="D2595" s="68">
        <v>953.48838022888935</v>
      </c>
      <c r="E2595" s="57" t="s">
        <v>2429</v>
      </c>
      <c r="F2595" s="62" t="str">
        <f>INDEX('Crosswalk Particulates'!$B:$B,MATCH('2017 EPA Data'!A2595,'Crosswalk Particulates'!$A:$A,0))</f>
        <v>industry-fuel-coal</v>
      </c>
      <c r="G2595" s="66">
        <f>INDEX('Crosswalk Particulates'!$E:$E,MATCH('2017 EPA Data'!$B2595,'Crosswalk Particulates'!$D:$D,0))</f>
        <v>0</v>
      </c>
      <c r="H2595" s="78">
        <f t="shared" si="40"/>
        <v>0</v>
      </c>
    </row>
    <row r="2596" spans="1:8" hidden="1" x14ac:dyDescent="0.35">
      <c r="A2596" s="57" t="s">
        <v>2503</v>
      </c>
      <c r="B2596" s="57" t="s">
        <v>2627</v>
      </c>
      <c r="D2596" s="68">
        <v>951.8571053434631</v>
      </c>
      <c r="E2596" s="57" t="s">
        <v>2433</v>
      </c>
      <c r="F2596" s="62" t="str">
        <f>INDEX('Crosswalk Particulates'!$B:$B,MATCH('2017 EPA Data'!A2596,'Crosswalk Particulates'!$A:$A,0))</f>
        <v>process-ngps-industry</v>
      </c>
      <c r="G2596" s="66" t="str">
        <f>INDEX('Crosswalk Particulates'!$E:$E,MATCH('2017 EPA Data'!$B2596,'Crosswalk Particulates'!$D:$D,0))</f>
        <v>BC</v>
      </c>
      <c r="H2596" s="78">
        <f t="shared" si="40"/>
        <v>863511267.55945528</v>
      </c>
    </row>
    <row r="2597" spans="1:8" hidden="1" x14ac:dyDescent="0.35">
      <c r="A2597" s="57" t="s">
        <v>2634</v>
      </c>
      <c r="B2597" s="57" t="s">
        <v>2446</v>
      </c>
      <c r="C2597" s="57" t="s">
        <v>2428</v>
      </c>
      <c r="D2597" s="68">
        <v>951.68434251228132</v>
      </c>
      <c r="E2597" s="57" t="s">
        <v>2429</v>
      </c>
      <c r="F2597" s="62" t="str">
        <f>INDEX('Crosswalk Particulates'!$B:$B,MATCH('2017 EPA Data'!A2597,'Crosswalk Particulates'!$A:$A,0))</f>
        <v>Residential Buildings Sector</v>
      </c>
      <c r="G2597" s="66">
        <f>INDEX('Crosswalk Particulates'!$E:$E,MATCH('2017 EPA Data'!$B2597,'Crosswalk Particulates'!$D:$D,0))</f>
        <v>0</v>
      </c>
      <c r="H2597" s="78">
        <f t="shared" si="40"/>
        <v>0</v>
      </c>
    </row>
    <row r="2598" spans="1:8" hidden="1" x14ac:dyDescent="0.35">
      <c r="A2598" s="57" t="s">
        <v>2576</v>
      </c>
      <c r="B2598" s="57" t="s">
        <v>2526</v>
      </c>
      <c r="C2598" s="57" t="s">
        <v>2468</v>
      </c>
      <c r="D2598" s="68">
        <v>949.10890570199001</v>
      </c>
      <c r="E2598" s="57" t="s">
        <v>2433</v>
      </c>
      <c r="F2598" s="62" t="str">
        <f>INDEX('Crosswalk Particulates'!$B:$B,MATCH('2017 EPA Data'!A2598,'Crosswalk Particulates'!$A:$A,0))</f>
        <v>Commercial Buildings Sector</v>
      </c>
      <c r="G2598" s="66" t="str">
        <f>INDEX('Crosswalk Particulates'!$E:$E,MATCH('2017 EPA Data'!$B2598,'Crosswalk Particulates'!$D:$D,0))</f>
        <v>SOx</v>
      </c>
      <c r="H2598" s="78">
        <f t="shared" si="40"/>
        <v>861018139.81728375</v>
      </c>
    </row>
    <row r="2599" spans="1:8" hidden="1" x14ac:dyDescent="0.35">
      <c r="A2599" s="57" t="s">
        <v>2458</v>
      </c>
      <c r="B2599" s="57" t="s">
        <v>2683</v>
      </c>
      <c r="C2599" s="57" t="s">
        <v>2428</v>
      </c>
      <c r="D2599" s="68">
        <v>949.10202340000001</v>
      </c>
      <c r="E2599" s="57" t="s">
        <v>2429</v>
      </c>
      <c r="F2599" s="62" t="str">
        <f>INDEX('Crosswalk Particulates'!$B:$B,MATCH('2017 EPA Data'!A2599,'Crosswalk Particulates'!$A:$A,0))</f>
        <v>process-other-industry</v>
      </c>
      <c r="G2599" s="66">
        <f>INDEX('Crosswalk Particulates'!$E:$E,MATCH('2017 EPA Data'!$B2599,'Crosswalk Particulates'!$D:$D,0))</f>
        <v>0</v>
      </c>
      <c r="H2599" s="78">
        <f t="shared" si="40"/>
        <v>0</v>
      </c>
    </row>
    <row r="2600" spans="1:8" hidden="1" x14ac:dyDescent="0.35">
      <c r="A2600" s="57" t="s">
        <v>2449</v>
      </c>
      <c r="B2600" s="57" t="s">
        <v>2579</v>
      </c>
      <c r="C2600" s="57" t="s">
        <v>2428</v>
      </c>
      <c r="D2600" s="68">
        <v>947.97091857999999</v>
      </c>
      <c r="E2600" s="57" t="s">
        <v>2429</v>
      </c>
      <c r="F2600" s="62" t="str">
        <f>INDEX('Crosswalk Particulates'!$B:$B,MATCH('2017 EPA Data'!A2600,'Crosswalk Particulates'!$A:$A,0))</f>
        <v>process-other-industry</v>
      </c>
      <c r="G2600" s="66">
        <f>INDEX('Crosswalk Particulates'!$E:$E,MATCH('2017 EPA Data'!$B2600,'Crosswalk Particulates'!$D:$D,0))</f>
        <v>0</v>
      </c>
      <c r="H2600" s="78">
        <f t="shared" si="40"/>
        <v>0</v>
      </c>
    </row>
    <row r="2601" spans="1:8" hidden="1" x14ac:dyDescent="0.35">
      <c r="A2601" s="57" t="s">
        <v>2558</v>
      </c>
      <c r="B2601" s="57" t="s">
        <v>2526</v>
      </c>
      <c r="C2601" s="57" t="s">
        <v>2468</v>
      </c>
      <c r="D2601" s="68">
        <v>946.22942430000001</v>
      </c>
      <c r="E2601" s="57" t="s">
        <v>2433</v>
      </c>
      <c r="F2601" s="62" t="str">
        <f>INDEX('Crosswalk Particulates'!$B:$B,MATCH('2017 EPA Data'!A2601,'Crosswalk Particulates'!$A:$A,0))</f>
        <v>process-mining-industry</v>
      </c>
      <c r="G2601" s="66" t="str">
        <f>INDEX('Crosswalk Particulates'!$E:$E,MATCH('2017 EPA Data'!$B2601,'Crosswalk Particulates'!$D:$D,0))</f>
        <v>SOx</v>
      </c>
      <c r="H2601" s="78">
        <f t="shared" si="40"/>
        <v>858405915.1236949</v>
      </c>
    </row>
    <row r="2602" spans="1:8" hidden="1" x14ac:dyDescent="0.35">
      <c r="A2602" s="57" t="s">
        <v>2566</v>
      </c>
      <c r="B2602" s="57" t="s">
        <v>2570</v>
      </c>
      <c r="C2602" s="57" t="s">
        <v>2428</v>
      </c>
      <c r="D2602" s="68">
        <v>946.12265734772711</v>
      </c>
      <c r="E2602" s="57" t="s">
        <v>2429</v>
      </c>
      <c r="F2602" s="62" t="str">
        <f>INDEX('Crosswalk Particulates'!$B:$B,MATCH('2017 EPA Data'!A2602,'Crosswalk Particulates'!$A:$A,0))</f>
        <v>Commercial Buildings Sector</v>
      </c>
      <c r="G2602" s="66">
        <f>INDEX('Crosswalk Particulates'!$E:$E,MATCH('2017 EPA Data'!$B2602,'Crosswalk Particulates'!$D:$D,0))</f>
        <v>0</v>
      </c>
      <c r="H2602" s="78">
        <f t="shared" si="40"/>
        <v>0</v>
      </c>
    </row>
    <row r="2603" spans="1:8" hidden="1" x14ac:dyDescent="0.35">
      <c r="A2603" s="57" t="s">
        <v>2430</v>
      </c>
      <c r="B2603" s="57" t="s">
        <v>2701</v>
      </c>
      <c r="C2603" s="57" t="s">
        <v>2428</v>
      </c>
      <c r="D2603" s="68">
        <v>939.58</v>
      </c>
      <c r="E2603" s="57" t="s">
        <v>2429</v>
      </c>
      <c r="F2603" s="62" t="str">
        <f>INDEX('Crosswalk Particulates'!$B:$B,MATCH('2017 EPA Data'!A2603,'Crosswalk Particulates'!$A:$A,0))</f>
        <v>process-other-industry</v>
      </c>
      <c r="G2603" s="66">
        <f>INDEX('Crosswalk Particulates'!$E:$E,MATCH('2017 EPA Data'!$B2603,'Crosswalk Particulates'!$D:$D,0))</f>
        <v>0</v>
      </c>
      <c r="H2603" s="78">
        <f t="shared" si="40"/>
        <v>0</v>
      </c>
    </row>
    <row r="2604" spans="1:8" hidden="1" x14ac:dyDescent="0.35">
      <c r="A2604" s="57" t="s">
        <v>2530</v>
      </c>
      <c r="B2604" s="57" t="s">
        <v>2515</v>
      </c>
      <c r="C2604" s="57" t="s">
        <v>2428</v>
      </c>
      <c r="D2604" s="68">
        <v>933.91951200000005</v>
      </c>
      <c r="E2604" s="57" t="s">
        <v>2429</v>
      </c>
      <c r="F2604" s="62" t="str">
        <f>INDEX('Crosswalk Particulates'!$B:$B,MATCH('2017 EPA Data'!A2604,'Crosswalk Particulates'!$A:$A,0))</f>
        <v>process-iron and steel-industry</v>
      </c>
      <c r="G2604" s="66">
        <f>INDEX('Crosswalk Particulates'!$E:$E,MATCH('2017 EPA Data'!$B2604,'Crosswalk Particulates'!$D:$D,0))</f>
        <v>0</v>
      </c>
      <c r="H2604" s="78">
        <f t="shared" si="40"/>
        <v>0</v>
      </c>
    </row>
    <row r="2605" spans="1:8" hidden="1" x14ac:dyDescent="0.35">
      <c r="A2605" s="57" t="s">
        <v>2449</v>
      </c>
      <c r="B2605" s="57" t="s">
        <v>2525</v>
      </c>
      <c r="C2605" s="57" t="s">
        <v>2428</v>
      </c>
      <c r="D2605" s="68">
        <v>931.78183152144595</v>
      </c>
      <c r="E2605" s="57" t="s">
        <v>2429</v>
      </c>
      <c r="F2605" s="62" t="str">
        <f>INDEX('Crosswalk Particulates'!$B:$B,MATCH('2017 EPA Data'!A2605,'Crosswalk Particulates'!$A:$A,0))</f>
        <v>process-other-industry</v>
      </c>
      <c r="G2605" s="66">
        <f>INDEX('Crosswalk Particulates'!$E:$E,MATCH('2017 EPA Data'!$B2605,'Crosswalk Particulates'!$D:$D,0))</f>
        <v>0</v>
      </c>
      <c r="H2605" s="78">
        <f t="shared" si="40"/>
        <v>0</v>
      </c>
    </row>
    <row r="2606" spans="1:8" hidden="1" x14ac:dyDescent="0.35">
      <c r="A2606" s="57" t="s">
        <v>2530</v>
      </c>
      <c r="B2606" s="57" t="s">
        <v>2484</v>
      </c>
      <c r="C2606" s="57" t="s">
        <v>2428</v>
      </c>
      <c r="D2606" s="68">
        <v>927.45579299999997</v>
      </c>
      <c r="E2606" s="57" t="s">
        <v>2429</v>
      </c>
      <c r="F2606" s="62" t="str">
        <f>INDEX('Crosswalk Particulates'!$B:$B,MATCH('2017 EPA Data'!A2606,'Crosswalk Particulates'!$A:$A,0))</f>
        <v>process-iron and steel-industry</v>
      </c>
      <c r="G2606" s="66">
        <f>INDEX('Crosswalk Particulates'!$E:$E,MATCH('2017 EPA Data'!$B2606,'Crosswalk Particulates'!$D:$D,0))</f>
        <v>0</v>
      </c>
      <c r="H2606" s="78">
        <f t="shared" si="40"/>
        <v>0</v>
      </c>
    </row>
    <row r="2607" spans="1:8" hidden="1" x14ac:dyDescent="0.35">
      <c r="A2607" s="57" t="s">
        <v>2513</v>
      </c>
      <c r="B2607" s="57" t="s">
        <v>2545</v>
      </c>
      <c r="D2607" s="68">
        <v>925.97976275665724</v>
      </c>
      <c r="E2607" s="57" t="s">
        <v>2433</v>
      </c>
      <c r="F2607" s="62" t="str">
        <f>INDEX('Crosswalk Particulates'!$B:$B,MATCH('2017 EPA Data'!A2607,'Crosswalk Particulates'!$A:$A,0))</f>
        <v>process-other-industry</v>
      </c>
      <c r="G2607" s="66" t="str">
        <f>INDEX('Crosswalk Particulates'!$E:$E,MATCH('2017 EPA Data'!$B2607,'Crosswalk Particulates'!$D:$D,0))</f>
        <v>OC</v>
      </c>
      <c r="H2607" s="78">
        <f t="shared" si="40"/>
        <v>840035709.3346312</v>
      </c>
    </row>
    <row r="2608" spans="1:8" hidden="1" x14ac:dyDescent="0.35">
      <c r="A2608" s="57" t="s">
        <v>2449</v>
      </c>
      <c r="B2608" s="57" t="s">
        <v>2627</v>
      </c>
      <c r="D2608" s="68">
        <v>925.79845025923737</v>
      </c>
      <c r="E2608" s="57" t="s">
        <v>2433</v>
      </c>
      <c r="F2608" s="62" t="str">
        <f>INDEX('Crosswalk Particulates'!$B:$B,MATCH('2017 EPA Data'!A2608,'Crosswalk Particulates'!$A:$A,0))</f>
        <v>process-other-industry</v>
      </c>
      <c r="G2608" s="66" t="str">
        <f>INDEX('Crosswalk Particulates'!$E:$E,MATCH('2017 EPA Data'!$B2608,'Crosswalk Particulates'!$D:$D,0))</f>
        <v>BC</v>
      </c>
      <c r="H2608" s="78">
        <f t="shared" si="40"/>
        <v>839871225.2081877</v>
      </c>
    </row>
    <row r="2609" spans="1:8" hidden="1" x14ac:dyDescent="0.35">
      <c r="A2609" s="57" t="s">
        <v>2507</v>
      </c>
      <c r="B2609" s="57" t="s">
        <v>2553</v>
      </c>
      <c r="C2609" s="57" t="s">
        <v>2428</v>
      </c>
      <c r="D2609" s="68">
        <v>924.30860327718005</v>
      </c>
      <c r="E2609" s="57" t="s">
        <v>2429</v>
      </c>
      <c r="F2609" s="62" t="str">
        <f>INDEX('Crosswalk Particulates'!$B:$B,MATCH('2017 EPA Data'!A2609,'Crosswalk Particulates'!$A:$A,0))</f>
        <v>industry-fuel-coal</v>
      </c>
      <c r="G2609" s="66">
        <f>INDEX('Crosswalk Particulates'!$E:$E,MATCH('2017 EPA Data'!$B2609,'Crosswalk Particulates'!$D:$D,0))</f>
        <v>0</v>
      </c>
      <c r="H2609" s="78">
        <f t="shared" si="40"/>
        <v>0</v>
      </c>
    </row>
    <row r="2610" spans="1:8" hidden="1" x14ac:dyDescent="0.35">
      <c r="A2610" s="57" t="s">
        <v>2453</v>
      </c>
      <c r="B2610" s="57" t="s">
        <v>2578</v>
      </c>
      <c r="C2610" s="57" t="s">
        <v>2428</v>
      </c>
      <c r="D2610" s="68">
        <v>924.07878400000004</v>
      </c>
      <c r="E2610" s="57" t="s">
        <v>2429</v>
      </c>
      <c r="F2610" s="62" t="str">
        <f>INDEX('Crosswalk Particulates'!$B:$B,MATCH('2017 EPA Data'!A2610,'Crosswalk Particulates'!$A:$A,0))</f>
        <v>process-ngps-industry</v>
      </c>
      <c r="G2610" s="66">
        <f>INDEX('Crosswalk Particulates'!$E:$E,MATCH('2017 EPA Data'!$B2610,'Crosswalk Particulates'!$D:$D,0))</f>
        <v>0</v>
      </c>
      <c r="H2610" s="78">
        <f t="shared" si="40"/>
        <v>0</v>
      </c>
    </row>
    <row r="2611" spans="1:8" hidden="1" x14ac:dyDescent="0.35">
      <c r="A2611" s="57" t="s">
        <v>2540</v>
      </c>
      <c r="B2611" s="57" t="s">
        <v>2524</v>
      </c>
      <c r="C2611" s="57" t="s">
        <v>2428</v>
      </c>
      <c r="D2611" s="68">
        <v>918</v>
      </c>
      <c r="E2611" s="57" t="s">
        <v>2429</v>
      </c>
      <c r="F2611" s="62" t="str">
        <f>INDEX('Crosswalk Particulates'!$B:$B,MATCH('2017 EPA Data'!A2611,'Crosswalk Particulates'!$A:$A,0))</f>
        <v>industry-fuel-oil</v>
      </c>
      <c r="G2611" s="66">
        <f>INDEX('Crosswalk Particulates'!$E:$E,MATCH('2017 EPA Data'!$B2611,'Crosswalk Particulates'!$D:$D,0))</f>
        <v>0</v>
      </c>
      <c r="H2611" s="78">
        <f t="shared" si="40"/>
        <v>0</v>
      </c>
    </row>
    <row r="2612" spans="1:8" hidden="1" x14ac:dyDescent="0.35">
      <c r="A2612" s="57" t="s">
        <v>2449</v>
      </c>
      <c r="B2612" s="57" t="s">
        <v>2702</v>
      </c>
      <c r="C2612" s="57" t="s">
        <v>2428</v>
      </c>
      <c r="D2612" s="68">
        <v>916.68903872726003</v>
      </c>
      <c r="E2612" s="57" t="s">
        <v>2429</v>
      </c>
      <c r="F2612" s="62" t="str">
        <f>INDEX('Crosswalk Particulates'!$B:$B,MATCH('2017 EPA Data'!A2612,'Crosswalk Particulates'!$A:$A,0))</f>
        <v>process-other-industry</v>
      </c>
      <c r="G2612" s="66">
        <f>INDEX('Crosswalk Particulates'!$E:$E,MATCH('2017 EPA Data'!$B2612,'Crosswalk Particulates'!$D:$D,0))</f>
        <v>0</v>
      </c>
      <c r="H2612" s="78">
        <f t="shared" si="40"/>
        <v>0</v>
      </c>
    </row>
    <row r="2613" spans="1:8" hidden="1" x14ac:dyDescent="0.35">
      <c r="A2613" s="57" t="s">
        <v>2495</v>
      </c>
      <c r="B2613" s="57" t="s">
        <v>2467</v>
      </c>
      <c r="C2613" s="57" t="s">
        <v>2468</v>
      </c>
      <c r="D2613" s="68">
        <v>912.57323125000005</v>
      </c>
      <c r="E2613" s="57" t="s">
        <v>2433</v>
      </c>
      <c r="F2613" s="62" t="str">
        <f>INDEX('Crosswalk Particulates'!$B:$B,MATCH('2017 EPA Data'!A2613,'Crosswalk Particulates'!$A:$A,0))</f>
        <v>Electricity Sector</v>
      </c>
      <c r="G2613" s="66" t="str">
        <f>INDEX('Crosswalk Particulates'!$E:$E,MATCH('2017 EPA Data'!$B2613,'Crosswalk Particulates'!$D:$D,0))</f>
        <v>VOC</v>
      </c>
      <c r="H2613" s="78">
        <f t="shared" si="40"/>
        <v>827873494.07154083</v>
      </c>
    </row>
    <row r="2614" spans="1:8" hidden="1" x14ac:dyDescent="0.35">
      <c r="A2614" s="57" t="s">
        <v>2456</v>
      </c>
      <c r="B2614" s="57" t="s">
        <v>2570</v>
      </c>
      <c r="C2614" s="57" t="s">
        <v>2428</v>
      </c>
      <c r="D2614" s="68">
        <v>912.44274414548624</v>
      </c>
      <c r="E2614" s="57" t="s">
        <v>2429</v>
      </c>
      <c r="F2614" s="62" t="str">
        <f>INDEX('Crosswalk Particulates'!$B:$B,MATCH('2017 EPA Data'!A2614,'Crosswalk Particulates'!$A:$A,0))</f>
        <v>Transportation Sector</v>
      </c>
      <c r="G2614" s="66">
        <f>INDEX('Crosswalk Particulates'!$E:$E,MATCH('2017 EPA Data'!$B2614,'Crosswalk Particulates'!$D:$D,0))</f>
        <v>0</v>
      </c>
      <c r="H2614" s="78">
        <f t="shared" si="40"/>
        <v>0</v>
      </c>
    </row>
    <row r="2615" spans="1:8" hidden="1" x14ac:dyDescent="0.35">
      <c r="A2615" s="57" t="s">
        <v>2474</v>
      </c>
      <c r="B2615" s="57" t="s">
        <v>2627</v>
      </c>
      <c r="D2615" s="68">
        <v>910.84908261469195</v>
      </c>
      <c r="E2615" s="57" t="s">
        <v>2433</v>
      </c>
      <c r="F2615" s="62" t="str">
        <f>INDEX('Crosswalk Particulates'!$B:$B,MATCH('2017 EPA Data'!A2615,'Crosswalk Particulates'!$A:$A,0))</f>
        <v>Other-EPA</v>
      </c>
      <c r="G2615" s="66" t="str">
        <f>INDEX('Crosswalk Particulates'!$E:$E,MATCH('2017 EPA Data'!$B2615,'Crosswalk Particulates'!$D:$D,0))</f>
        <v>BC</v>
      </c>
      <c r="H2615" s="78">
        <f t="shared" si="40"/>
        <v>826309370.87996304</v>
      </c>
    </row>
    <row r="2616" spans="1:8" hidden="1" x14ac:dyDescent="0.35">
      <c r="A2616" s="57" t="s">
        <v>2519</v>
      </c>
      <c r="B2616" s="57" t="s">
        <v>2545</v>
      </c>
      <c r="D2616" s="68">
        <v>903.08362501774673</v>
      </c>
      <c r="E2616" s="57" t="s">
        <v>2433</v>
      </c>
      <c r="F2616" s="62" t="str">
        <f>INDEX('Crosswalk Particulates'!$B:$B,MATCH('2017 EPA Data'!A2616,'Crosswalk Particulates'!$A:$A,0))</f>
        <v>Electricity Sector</v>
      </c>
      <c r="G2616" s="66" t="str">
        <f>INDEX('Crosswalk Particulates'!$E:$E,MATCH('2017 EPA Data'!$B2616,'Crosswalk Particulates'!$D:$D,0))</f>
        <v>OC</v>
      </c>
      <c r="H2616" s="78">
        <f t="shared" si="40"/>
        <v>819264657.8709681</v>
      </c>
    </row>
    <row r="2617" spans="1:8" hidden="1" x14ac:dyDescent="0.35">
      <c r="A2617" s="57" t="s">
        <v>2465</v>
      </c>
      <c r="B2617" s="57" t="s">
        <v>2609</v>
      </c>
      <c r="C2617" s="57" t="s">
        <v>2432</v>
      </c>
      <c r="D2617" s="68">
        <v>899.50930446153063</v>
      </c>
      <c r="E2617" s="57" t="s">
        <v>2433</v>
      </c>
      <c r="F2617" s="62" t="str">
        <f>INDEX('Crosswalk Particulates'!$B:$B,MATCH('2017 EPA Data'!A2617,'Crosswalk Particulates'!$A:$A,0))</f>
        <v>Transportation Sector</v>
      </c>
      <c r="G2617" s="66" t="str">
        <f>INDEX('Crosswalk Particulates'!$E:$E,MATCH('2017 EPA Data'!$B2617,'Crosswalk Particulates'!$D:$D,0))</f>
        <v>N2O</v>
      </c>
      <c r="H2617" s="78">
        <f t="shared" si="40"/>
        <v>816022084.95026875</v>
      </c>
    </row>
    <row r="2618" spans="1:8" hidden="1" x14ac:dyDescent="0.35">
      <c r="A2618" s="57" t="s">
        <v>2503</v>
      </c>
      <c r="B2618" s="57" t="s">
        <v>2617</v>
      </c>
      <c r="C2618" s="57" t="s">
        <v>2428</v>
      </c>
      <c r="D2618" s="68">
        <v>898.38322052772003</v>
      </c>
      <c r="E2618" s="57" t="s">
        <v>2429</v>
      </c>
      <c r="F2618" s="62" t="str">
        <f>INDEX('Crosswalk Particulates'!$B:$B,MATCH('2017 EPA Data'!A2618,'Crosswalk Particulates'!$A:$A,0))</f>
        <v>process-ngps-industry</v>
      </c>
      <c r="G2618" s="66">
        <f>INDEX('Crosswalk Particulates'!$E:$E,MATCH('2017 EPA Data'!$B2618,'Crosswalk Particulates'!$D:$D,0))</f>
        <v>0</v>
      </c>
      <c r="H2618" s="78">
        <f t="shared" si="40"/>
        <v>0</v>
      </c>
    </row>
    <row r="2619" spans="1:8" hidden="1" x14ac:dyDescent="0.35">
      <c r="A2619" s="57" t="s">
        <v>2449</v>
      </c>
      <c r="B2619" s="57" t="s">
        <v>2629</v>
      </c>
      <c r="C2619" s="57" t="s">
        <v>2428</v>
      </c>
      <c r="D2619" s="68">
        <v>898.04</v>
      </c>
      <c r="E2619" s="57" t="s">
        <v>2429</v>
      </c>
      <c r="F2619" s="62" t="str">
        <f>INDEX('Crosswalk Particulates'!$B:$B,MATCH('2017 EPA Data'!A2619,'Crosswalk Particulates'!$A:$A,0))</f>
        <v>process-other-industry</v>
      </c>
      <c r="G2619" s="66">
        <f>INDEX('Crosswalk Particulates'!$E:$E,MATCH('2017 EPA Data'!$B2619,'Crosswalk Particulates'!$D:$D,0))</f>
        <v>0</v>
      </c>
      <c r="H2619" s="78">
        <f t="shared" si="40"/>
        <v>0</v>
      </c>
    </row>
    <row r="2620" spans="1:8" hidden="1" x14ac:dyDescent="0.35">
      <c r="A2620" s="57" t="s">
        <v>2506</v>
      </c>
      <c r="B2620" s="57" t="s">
        <v>2454</v>
      </c>
      <c r="C2620" s="57" t="s">
        <v>2428</v>
      </c>
      <c r="D2620" s="68">
        <v>897.25287500000002</v>
      </c>
      <c r="E2620" s="57" t="s">
        <v>2429</v>
      </c>
      <c r="F2620" s="62" t="str">
        <f>INDEX('Crosswalk Particulates'!$B:$B,MATCH('2017 EPA Data'!A2620,'Crosswalk Particulates'!$A:$A,0))</f>
        <v>process-other-industry</v>
      </c>
      <c r="G2620" s="66">
        <f>INDEX('Crosswalk Particulates'!$E:$E,MATCH('2017 EPA Data'!$B2620,'Crosswalk Particulates'!$D:$D,0))</f>
        <v>0</v>
      </c>
      <c r="H2620" s="78">
        <f t="shared" si="40"/>
        <v>0</v>
      </c>
    </row>
    <row r="2621" spans="1:8" hidden="1" x14ac:dyDescent="0.35">
      <c r="A2621" s="57" t="s">
        <v>2489</v>
      </c>
      <c r="B2621" s="57" t="s">
        <v>2481</v>
      </c>
      <c r="C2621" s="57" t="s">
        <v>2428</v>
      </c>
      <c r="D2621" s="68">
        <v>895.21690000000001</v>
      </c>
      <c r="E2621" s="57" t="s">
        <v>2429</v>
      </c>
      <c r="F2621" s="62" t="str">
        <f>INDEX('Crosswalk Particulates'!$B:$B,MATCH('2017 EPA Data'!A2621,'Crosswalk Particulates'!$A:$A,0))</f>
        <v>process-chemicals-industry</v>
      </c>
      <c r="G2621" s="66">
        <f>INDEX('Crosswalk Particulates'!$E:$E,MATCH('2017 EPA Data'!$B2621,'Crosswalk Particulates'!$D:$D,0))</f>
        <v>0</v>
      </c>
      <c r="H2621" s="78">
        <f t="shared" si="40"/>
        <v>0</v>
      </c>
    </row>
    <row r="2622" spans="1:8" hidden="1" x14ac:dyDescent="0.35">
      <c r="A2622" s="57" t="s">
        <v>2519</v>
      </c>
      <c r="B2622" s="57" t="s">
        <v>2596</v>
      </c>
      <c r="C2622" s="57" t="s">
        <v>2428</v>
      </c>
      <c r="D2622" s="68">
        <v>893.41604568000002</v>
      </c>
      <c r="E2622" s="57" t="s">
        <v>2429</v>
      </c>
      <c r="F2622" s="62" t="str">
        <f>INDEX('Crosswalk Particulates'!$B:$B,MATCH('2017 EPA Data'!A2622,'Crosswalk Particulates'!$A:$A,0))</f>
        <v>Electricity Sector</v>
      </c>
      <c r="G2622" s="66">
        <f>INDEX('Crosswalk Particulates'!$E:$E,MATCH('2017 EPA Data'!$B2622,'Crosswalk Particulates'!$D:$D,0))</f>
        <v>0</v>
      </c>
      <c r="H2622" s="78">
        <f t="shared" si="40"/>
        <v>0</v>
      </c>
    </row>
    <row r="2623" spans="1:8" hidden="1" x14ac:dyDescent="0.35">
      <c r="A2623" s="57" t="s">
        <v>2580</v>
      </c>
      <c r="B2623" s="57" t="s">
        <v>2596</v>
      </c>
      <c r="C2623" s="57" t="s">
        <v>2428</v>
      </c>
      <c r="D2623" s="68">
        <v>892.49316175493459</v>
      </c>
      <c r="E2623" s="57" t="s">
        <v>2429</v>
      </c>
      <c r="F2623" s="62" t="str">
        <f>INDEX('Crosswalk Particulates'!$B:$B,MATCH('2017 EPA Data'!A2623,'Crosswalk Particulates'!$A:$A,0))</f>
        <v>Commercial Buildings Sector</v>
      </c>
      <c r="G2623" s="66">
        <f>INDEX('Crosswalk Particulates'!$E:$E,MATCH('2017 EPA Data'!$B2623,'Crosswalk Particulates'!$D:$D,0))</f>
        <v>0</v>
      </c>
      <c r="H2623" s="78">
        <f t="shared" si="40"/>
        <v>0</v>
      </c>
    </row>
    <row r="2624" spans="1:8" hidden="1" x14ac:dyDescent="0.35">
      <c r="A2624" s="57" t="s">
        <v>2456</v>
      </c>
      <c r="B2624" s="57" t="s">
        <v>2596</v>
      </c>
      <c r="C2624" s="57" t="s">
        <v>2428</v>
      </c>
      <c r="D2624" s="68">
        <v>890.37803963859005</v>
      </c>
      <c r="E2624" s="57" t="s">
        <v>2429</v>
      </c>
      <c r="F2624" s="62" t="str">
        <f>INDEX('Crosswalk Particulates'!$B:$B,MATCH('2017 EPA Data'!A2624,'Crosswalk Particulates'!$A:$A,0))</f>
        <v>Transportation Sector</v>
      </c>
      <c r="G2624" s="66">
        <f>INDEX('Crosswalk Particulates'!$E:$E,MATCH('2017 EPA Data'!$B2624,'Crosswalk Particulates'!$D:$D,0))</f>
        <v>0</v>
      </c>
      <c r="H2624" s="78">
        <f t="shared" si="40"/>
        <v>0</v>
      </c>
    </row>
    <row r="2625" spans="1:8" hidden="1" x14ac:dyDescent="0.35">
      <c r="A2625" s="57" t="s">
        <v>2458</v>
      </c>
      <c r="B2625" s="57" t="s">
        <v>2693</v>
      </c>
      <c r="C2625" s="57" t="s">
        <v>2428</v>
      </c>
      <c r="D2625" s="68">
        <v>889.23979999999995</v>
      </c>
      <c r="E2625" s="57" t="s">
        <v>2429</v>
      </c>
      <c r="F2625" s="62" t="str">
        <f>INDEX('Crosswalk Particulates'!$B:$B,MATCH('2017 EPA Data'!A2625,'Crosswalk Particulates'!$A:$A,0))</f>
        <v>process-other-industry</v>
      </c>
      <c r="G2625" s="66">
        <f>INDEX('Crosswalk Particulates'!$E:$E,MATCH('2017 EPA Data'!$B2625,'Crosswalk Particulates'!$D:$D,0))</f>
        <v>0</v>
      </c>
      <c r="H2625" s="78">
        <f t="shared" si="40"/>
        <v>0</v>
      </c>
    </row>
    <row r="2626" spans="1:8" hidden="1" x14ac:dyDescent="0.35">
      <c r="A2626" s="57" t="s">
        <v>2493</v>
      </c>
      <c r="B2626" s="57" t="s">
        <v>2444</v>
      </c>
      <c r="C2626" s="57" t="s">
        <v>2428</v>
      </c>
      <c r="D2626" s="68">
        <v>883.80020735999994</v>
      </c>
      <c r="E2626" s="57" t="s">
        <v>2429</v>
      </c>
      <c r="F2626" s="62" t="str">
        <f>INDEX('Crosswalk Particulates'!$B:$B,MATCH('2017 EPA Data'!A2626,'Crosswalk Particulates'!$A:$A,0))</f>
        <v>Commercial Buildings Sector</v>
      </c>
      <c r="G2626" s="66">
        <f>INDEX('Crosswalk Particulates'!$E:$E,MATCH('2017 EPA Data'!$B2626,'Crosswalk Particulates'!$D:$D,0))</f>
        <v>0</v>
      </c>
      <c r="H2626" s="78">
        <f t="shared" si="40"/>
        <v>0</v>
      </c>
    </row>
    <row r="2627" spans="1:8" hidden="1" x14ac:dyDescent="0.35">
      <c r="A2627" s="57" t="s">
        <v>2540</v>
      </c>
      <c r="B2627" s="57" t="s">
        <v>2567</v>
      </c>
      <c r="C2627" s="57" t="s">
        <v>2428</v>
      </c>
      <c r="D2627" s="68">
        <v>883.36071218623147</v>
      </c>
      <c r="E2627" s="57" t="s">
        <v>2429</v>
      </c>
      <c r="F2627" s="62" t="str">
        <f>INDEX('Crosswalk Particulates'!$B:$B,MATCH('2017 EPA Data'!A2627,'Crosswalk Particulates'!$A:$A,0))</f>
        <v>industry-fuel-oil</v>
      </c>
      <c r="G2627" s="66">
        <f>INDEX('Crosswalk Particulates'!$E:$E,MATCH('2017 EPA Data'!$B2627,'Crosswalk Particulates'!$D:$D,0))</f>
        <v>0</v>
      </c>
      <c r="H2627" s="78">
        <f t="shared" si="40"/>
        <v>0</v>
      </c>
    </row>
    <row r="2628" spans="1:8" hidden="1" x14ac:dyDescent="0.35">
      <c r="A2628" s="57" t="s">
        <v>2430</v>
      </c>
      <c r="B2628" s="57" t="s">
        <v>2588</v>
      </c>
      <c r="C2628" s="57" t="s">
        <v>2428</v>
      </c>
      <c r="D2628" s="68">
        <v>882.07799999999997</v>
      </c>
      <c r="E2628" s="57" t="s">
        <v>2429</v>
      </c>
      <c r="F2628" s="62" t="str">
        <f>INDEX('Crosswalk Particulates'!$B:$B,MATCH('2017 EPA Data'!A2628,'Crosswalk Particulates'!$A:$A,0))</f>
        <v>process-other-industry</v>
      </c>
      <c r="G2628" s="66">
        <f>INDEX('Crosswalk Particulates'!$E:$E,MATCH('2017 EPA Data'!$B2628,'Crosswalk Particulates'!$D:$D,0))</f>
        <v>0</v>
      </c>
      <c r="H2628" s="78">
        <f t="shared" ref="H2628:H2691" si="41">IF(E2628="TON",D2628/metricton_to_shortton,0)*10^6</f>
        <v>0</v>
      </c>
    </row>
    <row r="2629" spans="1:8" hidden="1" x14ac:dyDescent="0.35">
      <c r="A2629" s="57" t="s">
        <v>2443</v>
      </c>
      <c r="B2629" s="57" t="s">
        <v>2686</v>
      </c>
      <c r="C2629" s="57" t="s">
        <v>2428</v>
      </c>
      <c r="D2629" s="68">
        <v>881.96352963602271</v>
      </c>
      <c r="E2629" s="57" t="s">
        <v>2429</v>
      </c>
      <c r="F2629" s="62" t="str">
        <f>INDEX('Crosswalk Particulates'!$B:$B,MATCH('2017 EPA Data'!A2629,'Crosswalk Particulates'!$A:$A,0))</f>
        <v>Other-EPA</v>
      </c>
      <c r="G2629" s="66">
        <f>INDEX('Crosswalk Particulates'!$E:$E,MATCH('2017 EPA Data'!$B2629,'Crosswalk Particulates'!$D:$D,0))</f>
        <v>0</v>
      </c>
      <c r="H2629" s="78">
        <f t="shared" si="41"/>
        <v>0</v>
      </c>
    </row>
    <row r="2630" spans="1:8" hidden="1" x14ac:dyDescent="0.35">
      <c r="A2630" s="57" t="s">
        <v>2430</v>
      </c>
      <c r="B2630" s="57" t="s">
        <v>2668</v>
      </c>
      <c r="C2630" s="57" t="s">
        <v>2428</v>
      </c>
      <c r="D2630" s="68">
        <v>881.82719999999995</v>
      </c>
      <c r="E2630" s="57" t="s">
        <v>2429</v>
      </c>
      <c r="F2630" s="62" t="str">
        <f>INDEX('Crosswalk Particulates'!$B:$B,MATCH('2017 EPA Data'!A2630,'Crosswalk Particulates'!$A:$A,0))</f>
        <v>process-other-industry</v>
      </c>
      <c r="G2630" s="66">
        <f>INDEX('Crosswalk Particulates'!$E:$E,MATCH('2017 EPA Data'!$B2630,'Crosswalk Particulates'!$D:$D,0))</f>
        <v>0</v>
      </c>
      <c r="H2630" s="78">
        <f t="shared" si="41"/>
        <v>0</v>
      </c>
    </row>
    <row r="2631" spans="1:8" hidden="1" x14ac:dyDescent="0.35">
      <c r="A2631" s="57" t="s">
        <v>2518</v>
      </c>
      <c r="B2631" s="57" t="s">
        <v>2482</v>
      </c>
      <c r="C2631" s="57" t="s">
        <v>2428</v>
      </c>
      <c r="D2631" s="68">
        <v>881.19</v>
      </c>
      <c r="E2631" s="57" t="s">
        <v>2429</v>
      </c>
      <c r="F2631" s="62" t="str">
        <f>INDEX('Crosswalk Particulates'!$B:$B,MATCH('2017 EPA Data'!A2631,'Crosswalk Particulates'!$A:$A,0))</f>
        <v>process-cement-industry</v>
      </c>
      <c r="G2631" s="66">
        <f>INDEX('Crosswalk Particulates'!$E:$E,MATCH('2017 EPA Data'!$B2631,'Crosswalk Particulates'!$D:$D,0))</f>
        <v>0</v>
      </c>
      <c r="H2631" s="78">
        <f t="shared" si="41"/>
        <v>0</v>
      </c>
    </row>
    <row r="2632" spans="1:8" hidden="1" x14ac:dyDescent="0.35">
      <c r="A2632" s="57" t="s">
        <v>2430</v>
      </c>
      <c r="B2632" s="57" t="s">
        <v>2619</v>
      </c>
      <c r="C2632" s="57" t="s">
        <v>2428</v>
      </c>
      <c r="D2632" s="68">
        <v>879.22854762502004</v>
      </c>
      <c r="E2632" s="57" t="s">
        <v>2429</v>
      </c>
      <c r="F2632" s="62" t="str">
        <f>INDEX('Crosswalk Particulates'!$B:$B,MATCH('2017 EPA Data'!A2632,'Crosswalk Particulates'!$A:$A,0))</f>
        <v>process-other-industry</v>
      </c>
      <c r="G2632" s="66">
        <f>INDEX('Crosswalk Particulates'!$E:$E,MATCH('2017 EPA Data'!$B2632,'Crosswalk Particulates'!$D:$D,0))</f>
        <v>0</v>
      </c>
      <c r="H2632" s="78">
        <f t="shared" si="41"/>
        <v>0</v>
      </c>
    </row>
    <row r="2633" spans="1:8" hidden="1" x14ac:dyDescent="0.35">
      <c r="A2633" s="57" t="s">
        <v>2511</v>
      </c>
      <c r="B2633" s="57" t="s">
        <v>2651</v>
      </c>
      <c r="C2633" s="57" t="s">
        <v>2428</v>
      </c>
      <c r="D2633" s="68">
        <v>878.65097573354478</v>
      </c>
      <c r="E2633" s="57" t="s">
        <v>2429</v>
      </c>
      <c r="F2633" s="62" t="str">
        <f>INDEX('Crosswalk Particulates'!$B:$B,MATCH('2017 EPA Data'!A2633,'Crosswalk Particulates'!$A:$A,0))</f>
        <v>industry-fuel-biomass</v>
      </c>
      <c r="G2633" s="66">
        <f>INDEX('Crosswalk Particulates'!$E:$E,MATCH('2017 EPA Data'!$B2633,'Crosswalk Particulates'!$D:$D,0))</f>
        <v>0</v>
      </c>
      <c r="H2633" s="78">
        <f t="shared" si="41"/>
        <v>0</v>
      </c>
    </row>
    <row r="2634" spans="1:8" hidden="1" x14ac:dyDescent="0.35">
      <c r="A2634" s="57" t="s">
        <v>2507</v>
      </c>
      <c r="B2634" s="57" t="s">
        <v>2662</v>
      </c>
      <c r="C2634" s="57" t="s">
        <v>2428</v>
      </c>
      <c r="D2634" s="68">
        <v>878.35643954821819</v>
      </c>
      <c r="E2634" s="57" t="s">
        <v>2429</v>
      </c>
      <c r="F2634" s="62" t="str">
        <f>INDEX('Crosswalk Particulates'!$B:$B,MATCH('2017 EPA Data'!A2634,'Crosswalk Particulates'!$A:$A,0))</f>
        <v>industry-fuel-coal</v>
      </c>
      <c r="G2634" s="66">
        <f>INDEX('Crosswalk Particulates'!$E:$E,MATCH('2017 EPA Data'!$B2634,'Crosswalk Particulates'!$D:$D,0))</f>
        <v>0</v>
      </c>
      <c r="H2634" s="78">
        <f t="shared" si="41"/>
        <v>0</v>
      </c>
    </row>
    <row r="2635" spans="1:8" hidden="1" x14ac:dyDescent="0.35">
      <c r="A2635" s="57" t="s">
        <v>2543</v>
      </c>
      <c r="B2635" s="57" t="s">
        <v>2516</v>
      </c>
      <c r="C2635" s="57" t="s">
        <v>2468</v>
      </c>
      <c r="D2635" s="68">
        <v>878.29894309839278</v>
      </c>
      <c r="E2635" s="57" t="s">
        <v>2433</v>
      </c>
      <c r="F2635" s="62" t="str">
        <f>INDEX('Crosswalk Particulates'!$B:$B,MATCH('2017 EPA Data'!A2635,'Crosswalk Particulates'!$A:$A,0))</f>
        <v>industry-fuel-other</v>
      </c>
      <c r="G2635" s="66">
        <f>INDEX('Crosswalk Particulates'!$E:$E,MATCH('2017 EPA Data'!$B2635,'Crosswalk Particulates'!$D:$D,0))</f>
        <v>0</v>
      </c>
      <c r="H2635" s="78">
        <f t="shared" si="41"/>
        <v>796780345.90849471</v>
      </c>
    </row>
    <row r="2636" spans="1:8" hidden="1" x14ac:dyDescent="0.35">
      <c r="A2636" s="57" t="s">
        <v>2452</v>
      </c>
      <c r="B2636" s="57" t="s">
        <v>2640</v>
      </c>
      <c r="C2636" s="57" t="s">
        <v>2428</v>
      </c>
      <c r="D2636" s="68">
        <v>876.71572398152603</v>
      </c>
      <c r="E2636" s="57" t="s">
        <v>2429</v>
      </c>
      <c r="F2636" s="62" t="str">
        <f>INDEX('Crosswalk Particulates'!$B:$B,MATCH('2017 EPA Data'!A2636,'Crosswalk Particulates'!$A:$A,0))</f>
        <v>Transportation Sector</v>
      </c>
      <c r="G2636" s="66">
        <f>INDEX('Crosswalk Particulates'!$E:$E,MATCH('2017 EPA Data'!$B2636,'Crosswalk Particulates'!$D:$D,0))</f>
        <v>0</v>
      </c>
      <c r="H2636" s="78">
        <f t="shared" si="41"/>
        <v>0</v>
      </c>
    </row>
    <row r="2637" spans="1:8" hidden="1" x14ac:dyDescent="0.35">
      <c r="A2637" s="57" t="s">
        <v>2452</v>
      </c>
      <c r="B2637" s="57" t="s">
        <v>2564</v>
      </c>
      <c r="C2637" s="57" t="s">
        <v>2428</v>
      </c>
      <c r="D2637" s="68">
        <v>876.71572398152603</v>
      </c>
      <c r="E2637" s="57" t="s">
        <v>2429</v>
      </c>
      <c r="F2637" s="62" t="str">
        <f>INDEX('Crosswalk Particulates'!$B:$B,MATCH('2017 EPA Data'!A2637,'Crosswalk Particulates'!$A:$A,0))</f>
        <v>Transportation Sector</v>
      </c>
      <c r="G2637" s="66">
        <f>INDEX('Crosswalk Particulates'!$E:$E,MATCH('2017 EPA Data'!$B2637,'Crosswalk Particulates'!$D:$D,0))</f>
        <v>0</v>
      </c>
      <c r="H2637" s="78">
        <f t="shared" si="41"/>
        <v>0</v>
      </c>
    </row>
    <row r="2638" spans="1:8" hidden="1" x14ac:dyDescent="0.35">
      <c r="A2638" s="57" t="s">
        <v>2560</v>
      </c>
      <c r="B2638" s="57" t="s">
        <v>2447</v>
      </c>
      <c r="C2638" s="57" t="s">
        <v>2428</v>
      </c>
      <c r="D2638" s="68">
        <v>872.70399176752801</v>
      </c>
      <c r="E2638" s="57" t="s">
        <v>2429</v>
      </c>
      <c r="F2638" s="62" t="str">
        <f>INDEX('Crosswalk Particulates'!$B:$B,MATCH('2017 EPA Data'!A2638,'Crosswalk Particulates'!$A:$A,0))</f>
        <v>Electricity Sector</v>
      </c>
      <c r="G2638" s="66">
        <f>INDEX('Crosswalk Particulates'!$E:$E,MATCH('2017 EPA Data'!$B2638,'Crosswalk Particulates'!$D:$D,0))</f>
        <v>0</v>
      </c>
      <c r="H2638" s="78">
        <f t="shared" si="41"/>
        <v>0</v>
      </c>
    </row>
    <row r="2639" spans="1:8" hidden="1" x14ac:dyDescent="0.35">
      <c r="A2639" s="57" t="s">
        <v>2449</v>
      </c>
      <c r="B2639" s="57" t="s">
        <v>2606</v>
      </c>
      <c r="C2639" s="57" t="s">
        <v>2428</v>
      </c>
      <c r="D2639" s="68">
        <v>870.32482471595404</v>
      </c>
      <c r="E2639" s="57" t="s">
        <v>2429</v>
      </c>
      <c r="F2639" s="62" t="str">
        <f>INDEX('Crosswalk Particulates'!$B:$B,MATCH('2017 EPA Data'!A2639,'Crosswalk Particulates'!$A:$A,0))</f>
        <v>process-other-industry</v>
      </c>
      <c r="G2639" s="66">
        <f>INDEX('Crosswalk Particulates'!$E:$E,MATCH('2017 EPA Data'!$B2639,'Crosswalk Particulates'!$D:$D,0))</f>
        <v>0</v>
      </c>
      <c r="H2639" s="78">
        <f t="shared" si="41"/>
        <v>0</v>
      </c>
    </row>
    <row r="2640" spans="1:8" hidden="1" x14ac:dyDescent="0.35">
      <c r="A2640" s="57" t="s">
        <v>2449</v>
      </c>
      <c r="B2640" s="57" t="s">
        <v>2641</v>
      </c>
      <c r="C2640" s="57" t="s">
        <v>2428</v>
      </c>
      <c r="D2640" s="68">
        <v>865.57622200000003</v>
      </c>
      <c r="E2640" s="57" t="s">
        <v>2429</v>
      </c>
      <c r="F2640" s="62" t="str">
        <f>INDEX('Crosswalk Particulates'!$B:$B,MATCH('2017 EPA Data'!A2640,'Crosswalk Particulates'!$A:$A,0))</f>
        <v>process-other-industry</v>
      </c>
      <c r="G2640" s="66">
        <f>INDEX('Crosswalk Particulates'!$E:$E,MATCH('2017 EPA Data'!$B2640,'Crosswalk Particulates'!$D:$D,0))</f>
        <v>0</v>
      </c>
      <c r="H2640" s="78">
        <f t="shared" si="41"/>
        <v>0</v>
      </c>
    </row>
    <row r="2641" spans="1:8" hidden="1" x14ac:dyDescent="0.35">
      <c r="A2641" s="57" t="s">
        <v>2540</v>
      </c>
      <c r="B2641" s="57" t="s">
        <v>2579</v>
      </c>
      <c r="C2641" s="57" t="s">
        <v>2428</v>
      </c>
      <c r="D2641" s="68">
        <v>859.03613680000001</v>
      </c>
      <c r="E2641" s="57" t="s">
        <v>2429</v>
      </c>
      <c r="F2641" s="62" t="str">
        <f>INDEX('Crosswalk Particulates'!$B:$B,MATCH('2017 EPA Data'!A2641,'Crosswalk Particulates'!$A:$A,0))</f>
        <v>industry-fuel-oil</v>
      </c>
      <c r="G2641" s="66">
        <f>INDEX('Crosswalk Particulates'!$E:$E,MATCH('2017 EPA Data'!$B2641,'Crosswalk Particulates'!$D:$D,0))</f>
        <v>0</v>
      </c>
      <c r="H2641" s="78">
        <f t="shared" si="41"/>
        <v>0</v>
      </c>
    </row>
    <row r="2642" spans="1:8" hidden="1" x14ac:dyDescent="0.35">
      <c r="A2642" s="57" t="s">
        <v>2476</v>
      </c>
      <c r="B2642" s="57" t="s">
        <v>2556</v>
      </c>
      <c r="C2642" s="57" t="s">
        <v>2428</v>
      </c>
      <c r="D2642" s="68">
        <v>858.90501400000005</v>
      </c>
      <c r="E2642" s="57" t="s">
        <v>2429</v>
      </c>
      <c r="F2642" s="62" t="str">
        <f>INDEX('Crosswalk Particulates'!$B:$B,MATCH('2017 EPA Data'!A2642,'Crosswalk Particulates'!$A:$A,0))</f>
        <v>Electricity Sector</v>
      </c>
      <c r="G2642" s="66">
        <f>INDEX('Crosswalk Particulates'!$E:$E,MATCH('2017 EPA Data'!$B2642,'Crosswalk Particulates'!$D:$D,0))</f>
        <v>0</v>
      </c>
      <c r="H2642" s="78">
        <f t="shared" si="41"/>
        <v>0</v>
      </c>
    </row>
    <row r="2643" spans="1:8" hidden="1" x14ac:dyDescent="0.35">
      <c r="A2643" s="57" t="s">
        <v>2489</v>
      </c>
      <c r="B2643" s="57" t="s">
        <v>2664</v>
      </c>
      <c r="D2643" s="68">
        <v>854.92631540089178</v>
      </c>
      <c r="E2643" s="57" t="s">
        <v>2433</v>
      </c>
      <c r="F2643" s="62" t="str">
        <f>INDEX('Crosswalk Particulates'!$B:$B,MATCH('2017 EPA Data'!A2643,'Crosswalk Particulates'!$A:$A,0))</f>
        <v>process-chemicals-industry</v>
      </c>
      <c r="G2643" s="66">
        <f>INDEX('Crosswalk Particulates'!$E:$E,MATCH('2017 EPA Data'!$B2643,'Crosswalk Particulates'!$D:$D,0))</f>
        <v>0</v>
      </c>
      <c r="H2643" s="78">
        <f t="shared" si="41"/>
        <v>775577029.51156378</v>
      </c>
    </row>
    <row r="2644" spans="1:8" hidden="1" x14ac:dyDescent="0.35">
      <c r="A2644" s="57" t="s">
        <v>2430</v>
      </c>
      <c r="B2644" s="57" t="s">
        <v>2650</v>
      </c>
      <c r="C2644" s="57" t="s">
        <v>2428</v>
      </c>
      <c r="D2644" s="68">
        <v>851.20759970760002</v>
      </c>
      <c r="E2644" s="57" t="s">
        <v>2429</v>
      </c>
      <c r="F2644" s="62" t="str">
        <f>INDEX('Crosswalk Particulates'!$B:$B,MATCH('2017 EPA Data'!A2644,'Crosswalk Particulates'!$A:$A,0))</f>
        <v>process-other-industry</v>
      </c>
      <c r="G2644" s="66">
        <f>INDEX('Crosswalk Particulates'!$E:$E,MATCH('2017 EPA Data'!$B2644,'Crosswalk Particulates'!$D:$D,0))</f>
        <v>0</v>
      </c>
      <c r="H2644" s="78">
        <f t="shared" si="41"/>
        <v>0</v>
      </c>
    </row>
    <row r="2645" spans="1:8" hidden="1" x14ac:dyDescent="0.35">
      <c r="A2645" s="57" t="s">
        <v>2543</v>
      </c>
      <c r="B2645" s="57" t="s">
        <v>2485</v>
      </c>
      <c r="C2645" s="57" t="s">
        <v>2428</v>
      </c>
      <c r="D2645" s="68">
        <v>849.98750117999998</v>
      </c>
      <c r="E2645" s="57" t="s">
        <v>2429</v>
      </c>
      <c r="F2645" s="62" t="str">
        <f>INDEX('Crosswalk Particulates'!$B:$B,MATCH('2017 EPA Data'!A2645,'Crosswalk Particulates'!$A:$A,0))</f>
        <v>industry-fuel-other</v>
      </c>
      <c r="G2645" s="66">
        <f>INDEX('Crosswalk Particulates'!$E:$E,MATCH('2017 EPA Data'!$B2645,'Crosswalk Particulates'!$D:$D,0))</f>
        <v>0</v>
      </c>
      <c r="H2645" s="78">
        <f t="shared" si="41"/>
        <v>0</v>
      </c>
    </row>
    <row r="2646" spans="1:8" hidden="1" x14ac:dyDescent="0.35">
      <c r="A2646" s="57" t="s">
        <v>2634</v>
      </c>
      <c r="B2646" s="57" t="s">
        <v>2491</v>
      </c>
      <c r="C2646" s="57" t="s">
        <v>2428</v>
      </c>
      <c r="D2646" s="68">
        <v>849.55479600000001</v>
      </c>
      <c r="E2646" s="57" t="s">
        <v>2429</v>
      </c>
      <c r="F2646" s="62" t="str">
        <f>INDEX('Crosswalk Particulates'!$B:$B,MATCH('2017 EPA Data'!A2646,'Crosswalk Particulates'!$A:$A,0))</f>
        <v>Residential Buildings Sector</v>
      </c>
      <c r="G2646" s="66">
        <f>INDEX('Crosswalk Particulates'!$E:$E,MATCH('2017 EPA Data'!$B2646,'Crosswalk Particulates'!$D:$D,0))</f>
        <v>0</v>
      </c>
      <c r="H2646" s="78">
        <f t="shared" si="41"/>
        <v>0</v>
      </c>
    </row>
    <row r="2647" spans="1:8" hidden="1" x14ac:dyDescent="0.35">
      <c r="A2647" s="57" t="s">
        <v>2518</v>
      </c>
      <c r="B2647" s="57" t="s">
        <v>2545</v>
      </c>
      <c r="D2647" s="68">
        <v>847.79550785863535</v>
      </c>
      <c r="E2647" s="57" t="s">
        <v>2433</v>
      </c>
      <c r="F2647" s="62" t="str">
        <f>INDEX('Crosswalk Particulates'!$B:$B,MATCH('2017 EPA Data'!A2647,'Crosswalk Particulates'!$A:$A,0))</f>
        <v>process-cement-industry</v>
      </c>
      <c r="G2647" s="66" t="str">
        <f>INDEX('Crosswalk Particulates'!$E:$E,MATCH('2017 EPA Data'!$B2647,'Crosswalk Particulates'!$D:$D,0))</f>
        <v>OC</v>
      </c>
      <c r="H2647" s="78">
        <f t="shared" si="41"/>
        <v>769108062.03212833</v>
      </c>
    </row>
    <row r="2648" spans="1:8" hidden="1" x14ac:dyDescent="0.35">
      <c r="A2648" s="57" t="s">
        <v>2497</v>
      </c>
      <c r="B2648" s="57" t="s">
        <v>2574</v>
      </c>
      <c r="C2648" s="57" t="s">
        <v>2428</v>
      </c>
      <c r="D2648" s="68">
        <v>841.86389758000303</v>
      </c>
      <c r="E2648" s="57" t="s">
        <v>2429</v>
      </c>
      <c r="F2648" s="62" t="str">
        <f>INDEX('Crosswalk Particulates'!$B:$B,MATCH('2017 EPA Data'!A2648,'Crosswalk Particulates'!$A:$A,0))</f>
        <v>process-other-industry</v>
      </c>
      <c r="G2648" s="66">
        <f>INDEX('Crosswalk Particulates'!$E:$E,MATCH('2017 EPA Data'!$B2648,'Crosswalk Particulates'!$D:$D,0))</f>
        <v>0</v>
      </c>
      <c r="H2648" s="78">
        <f t="shared" si="41"/>
        <v>0</v>
      </c>
    </row>
    <row r="2649" spans="1:8" hidden="1" x14ac:dyDescent="0.35">
      <c r="A2649" s="57" t="s">
        <v>2458</v>
      </c>
      <c r="B2649" s="57" t="s">
        <v>2545</v>
      </c>
      <c r="D2649" s="68">
        <v>840.7414245976363</v>
      </c>
      <c r="E2649" s="57" t="s">
        <v>2433</v>
      </c>
      <c r="F2649" s="62" t="str">
        <f>INDEX('Crosswalk Particulates'!$B:$B,MATCH('2017 EPA Data'!A2649,'Crosswalk Particulates'!$A:$A,0))</f>
        <v>process-other-industry</v>
      </c>
      <c r="G2649" s="66" t="str">
        <f>INDEX('Crosswalk Particulates'!$E:$E,MATCH('2017 EPA Data'!$B2649,'Crosswalk Particulates'!$D:$D,0))</f>
        <v>OC</v>
      </c>
      <c r="H2649" s="78">
        <f t="shared" si="41"/>
        <v>762708697.73261285</v>
      </c>
    </row>
    <row r="2650" spans="1:8" hidden="1" x14ac:dyDescent="0.35">
      <c r="A2650" s="57" t="s">
        <v>2566</v>
      </c>
      <c r="B2650" s="57" t="s">
        <v>2626</v>
      </c>
      <c r="C2650" s="57" t="s">
        <v>2428</v>
      </c>
      <c r="D2650" s="68">
        <v>840.45887200000004</v>
      </c>
      <c r="E2650" s="57" t="s">
        <v>2429</v>
      </c>
      <c r="F2650" s="62" t="str">
        <f>INDEX('Crosswalk Particulates'!$B:$B,MATCH('2017 EPA Data'!A2650,'Crosswalk Particulates'!$A:$A,0))</f>
        <v>Commercial Buildings Sector</v>
      </c>
      <c r="G2650" s="66">
        <f>INDEX('Crosswalk Particulates'!$E:$E,MATCH('2017 EPA Data'!$B2650,'Crosswalk Particulates'!$D:$D,0))</f>
        <v>0</v>
      </c>
      <c r="H2650" s="78">
        <f t="shared" si="41"/>
        <v>0</v>
      </c>
    </row>
    <row r="2651" spans="1:8" hidden="1" x14ac:dyDescent="0.35">
      <c r="A2651" s="57" t="s">
        <v>2476</v>
      </c>
      <c r="B2651" s="57" t="s">
        <v>2594</v>
      </c>
      <c r="C2651" s="57" t="s">
        <v>2428</v>
      </c>
      <c r="D2651" s="68">
        <v>838.46342279999999</v>
      </c>
      <c r="E2651" s="57" t="s">
        <v>2429</v>
      </c>
      <c r="F2651" s="62" t="str">
        <f>INDEX('Crosswalk Particulates'!$B:$B,MATCH('2017 EPA Data'!A2651,'Crosswalk Particulates'!$A:$A,0))</f>
        <v>Electricity Sector</v>
      </c>
      <c r="G2651" s="66">
        <f>INDEX('Crosswalk Particulates'!$E:$E,MATCH('2017 EPA Data'!$B2651,'Crosswalk Particulates'!$D:$D,0))</f>
        <v>0</v>
      </c>
      <c r="H2651" s="78">
        <f t="shared" si="41"/>
        <v>0</v>
      </c>
    </row>
    <row r="2652" spans="1:8" hidden="1" x14ac:dyDescent="0.35">
      <c r="A2652" s="57" t="s">
        <v>2507</v>
      </c>
      <c r="B2652" s="57" t="s">
        <v>2451</v>
      </c>
      <c r="C2652" s="57" t="s">
        <v>2428</v>
      </c>
      <c r="D2652" s="68">
        <v>837</v>
      </c>
      <c r="E2652" s="57" t="s">
        <v>2429</v>
      </c>
      <c r="F2652" s="62" t="str">
        <f>INDEX('Crosswalk Particulates'!$B:$B,MATCH('2017 EPA Data'!A2652,'Crosswalk Particulates'!$A:$A,0))</f>
        <v>industry-fuel-coal</v>
      </c>
      <c r="G2652" s="66">
        <f>INDEX('Crosswalk Particulates'!$E:$E,MATCH('2017 EPA Data'!$B2652,'Crosswalk Particulates'!$D:$D,0))</f>
        <v>0</v>
      </c>
      <c r="H2652" s="78">
        <f t="shared" si="41"/>
        <v>0</v>
      </c>
    </row>
    <row r="2653" spans="1:8" hidden="1" x14ac:dyDescent="0.35">
      <c r="A2653" s="57" t="s">
        <v>2507</v>
      </c>
      <c r="B2653" s="57" t="s">
        <v>2572</v>
      </c>
      <c r="C2653" s="57" t="s">
        <v>2428</v>
      </c>
      <c r="D2653" s="68">
        <v>836.71287589999997</v>
      </c>
      <c r="E2653" s="57" t="s">
        <v>2429</v>
      </c>
      <c r="F2653" s="62" t="str">
        <f>INDEX('Crosswalk Particulates'!$B:$B,MATCH('2017 EPA Data'!A2653,'Crosswalk Particulates'!$A:$A,0))</f>
        <v>industry-fuel-coal</v>
      </c>
      <c r="G2653" s="66">
        <f>INDEX('Crosswalk Particulates'!$E:$E,MATCH('2017 EPA Data'!$B2653,'Crosswalk Particulates'!$D:$D,0))</f>
        <v>0</v>
      </c>
      <c r="H2653" s="78">
        <f t="shared" si="41"/>
        <v>0</v>
      </c>
    </row>
    <row r="2654" spans="1:8" hidden="1" x14ac:dyDescent="0.35">
      <c r="A2654" s="57" t="s">
        <v>2543</v>
      </c>
      <c r="B2654" s="57" t="s">
        <v>2574</v>
      </c>
      <c r="C2654" s="57" t="s">
        <v>2428</v>
      </c>
      <c r="D2654" s="68">
        <v>834.75784132340004</v>
      </c>
      <c r="E2654" s="57" t="s">
        <v>2429</v>
      </c>
      <c r="F2654" s="62" t="str">
        <f>INDEX('Crosswalk Particulates'!$B:$B,MATCH('2017 EPA Data'!A2654,'Crosswalk Particulates'!$A:$A,0))</f>
        <v>industry-fuel-other</v>
      </c>
      <c r="G2654" s="66">
        <f>INDEX('Crosswalk Particulates'!$E:$E,MATCH('2017 EPA Data'!$B2654,'Crosswalk Particulates'!$D:$D,0))</f>
        <v>0</v>
      </c>
      <c r="H2654" s="78">
        <f t="shared" si="41"/>
        <v>0</v>
      </c>
    </row>
    <row r="2655" spans="1:8" hidden="1" x14ac:dyDescent="0.35">
      <c r="A2655" s="57" t="s">
        <v>2476</v>
      </c>
      <c r="B2655" s="57" t="s">
        <v>2601</v>
      </c>
      <c r="C2655" s="57" t="s">
        <v>2428</v>
      </c>
      <c r="D2655" s="68">
        <v>834.09035283242793</v>
      </c>
      <c r="E2655" s="57" t="s">
        <v>2429</v>
      </c>
      <c r="F2655" s="62" t="str">
        <f>INDEX('Crosswalk Particulates'!$B:$B,MATCH('2017 EPA Data'!A2655,'Crosswalk Particulates'!$A:$A,0))</f>
        <v>Electricity Sector</v>
      </c>
      <c r="G2655" s="66">
        <f>INDEX('Crosswalk Particulates'!$E:$E,MATCH('2017 EPA Data'!$B2655,'Crosswalk Particulates'!$D:$D,0))</f>
        <v>0</v>
      </c>
      <c r="H2655" s="78">
        <f t="shared" si="41"/>
        <v>0</v>
      </c>
    </row>
    <row r="2656" spans="1:8" hidden="1" x14ac:dyDescent="0.35">
      <c r="A2656" s="57" t="s">
        <v>2576</v>
      </c>
      <c r="B2656" s="57" t="s">
        <v>2664</v>
      </c>
      <c r="D2656" s="68">
        <v>833.76102802523337</v>
      </c>
      <c r="E2656" s="57" t="s">
        <v>2433</v>
      </c>
      <c r="F2656" s="62" t="str">
        <f>INDEX('Crosswalk Particulates'!$B:$B,MATCH('2017 EPA Data'!A2656,'Crosswalk Particulates'!$A:$A,0))</f>
        <v>Commercial Buildings Sector</v>
      </c>
      <c r="G2656" s="66">
        <f>INDEX('Crosswalk Particulates'!$E:$E,MATCH('2017 EPA Data'!$B2656,'Crosswalk Particulates'!$D:$D,0))</f>
        <v>0</v>
      </c>
      <c r="H2656" s="78">
        <f t="shared" si="41"/>
        <v>756376180.95203114</v>
      </c>
    </row>
    <row r="2657" spans="1:8" hidden="1" x14ac:dyDescent="0.35">
      <c r="A2657" s="57" t="s">
        <v>2543</v>
      </c>
      <c r="B2657" s="57" t="s">
        <v>2508</v>
      </c>
      <c r="C2657" s="57" t="s">
        <v>2432</v>
      </c>
      <c r="D2657" s="68">
        <v>832.97241433925626</v>
      </c>
      <c r="E2657" s="57" t="s">
        <v>2433</v>
      </c>
      <c r="F2657" s="62" t="str">
        <f>INDEX('Crosswalk Particulates'!$B:$B,MATCH('2017 EPA Data'!A2657,'Crosswalk Particulates'!$A:$A,0))</f>
        <v>industry-fuel-other</v>
      </c>
      <c r="G2657" s="66" t="str">
        <f>INDEX('Crosswalk Particulates'!$E:$E,MATCH('2017 EPA Data'!$B2657,'Crosswalk Particulates'!$D:$D,0))</f>
        <v>CH4</v>
      </c>
      <c r="H2657" s="78">
        <f t="shared" si="41"/>
        <v>755660761.79954481</v>
      </c>
    </row>
    <row r="2658" spans="1:8" hidden="1" x14ac:dyDescent="0.35">
      <c r="A2658" s="57" t="s">
        <v>2603</v>
      </c>
      <c r="B2658" s="57" t="s">
        <v>2545</v>
      </c>
      <c r="D2658" s="68">
        <v>831.5696401210472</v>
      </c>
      <c r="E2658" s="57" t="s">
        <v>2433</v>
      </c>
      <c r="F2658" s="62" t="str">
        <f>INDEX('Crosswalk Particulates'!$B:$B,MATCH('2017 EPA Data'!A2658,'Crosswalk Particulates'!$A:$A,0))</f>
        <v>Residential Buildings Sector</v>
      </c>
      <c r="G2658" s="66" t="str">
        <f>INDEX('Crosswalk Particulates'!$E:$E,MATCH('2017 EPA Data'!$B2658,'Crosswalk Particulates'!$D:$D,0))</f>
        <v>OC</v>
      </c>
      <c r="H2658" s="78">
        <f t="shared" si="41"/>
        <v>754388184.92170739</v>
      </c>
    </row>
    <row r="2659" spans="1:8" hidden="1" x14ac:dyDescent="0.35">
      <c r="A2659" s="57" t="s">
        <v>2449</v>
      </c>
      <c r="B2659" s="57" t="s">
        <v>2650</v>
      </c>
      <c r="C2659" s="57" t="s">
        <v>2428</v>
      </c>
      <c r="D2659" s="68">
        <v>831.41376165999998</v>
      </c>
      <c r="E2659" s="57" t="s">
        <v>2429</v>
      </c>
      <c r="F2659" s="62" t="str">
        <f>INDEX('Crosswalk Particulates'!$B:$B,MATCH('2017 EPA Data'!A2659,'Crosswalk Particulates'!$A:$A,0))</f>
        <v>process-other-industry</v>
      </c>
      <c r="G2659" s="66">
        <f>INDEX('Crosswalk Particulates'!$E:$E,MATCH('2017 EPA Data'!$B2659,'Crosswalk Particulates'!$D:$D,0))</f>
        <v>0</v>
      </c>
      <c r="H2659" s="78">
        <f t="shared" si="41"/>
        <v>0</v>
      </c>
    </row>
    <row r="2660" spans="1:8" hidden="1" x14ac:dyDescent="0.35">
      <c r="A2660" s="57" t="s">
        <v>2566</v>
      </c>
      <c r="B2660" s="57" t="s">
        <v>2637</v>
      </c>
      <c r="C2660" s="57" t="s">
        <v>2428</v>
      </c>
      <c r="D2660" s="68">
        <v>830.55360925909611</v>
      </c>
      <c r="E2660" s="57" t="s">
        <v>2429</v>
      </c>
      <c r="F2660" s="62" t="str">
        <f>INDEX('Crosswalk Particulates'!$B:$B,MATCH('2017 EPA Data'!A2660,'Crosswalk Particulates'!$A:$A,0))</f>
        <v>Commercial Buildings Sector</v>
      </c>
      <c r="G2660" s="66">
        <f>INDEX('Crosswalk Particulates'!$E:$E,MATCH('2017 EPA Data'!$B2660,'Crosswalk Particulates'!$D:$D,0))</f>
        <v>0</v>
      </c>
      <c r="H2660" s="78">
        <f t="shared" si="41"/>
        <v>0</v>
      </c>
    </row>
    <row r="2661" spans="1:8" hidden="1" x14ac:dyDescent="0.35">
      <c r="A2661" s="57" t="s">
        <v>2503</v>
      </c>
      <c r="B2661" s="57" t="s">
        <v>2585</v>
      </c>
      <c r="C2661" s="57" t="s">
        <v>2428</v>
      </c>
      <c r="D2661" s="68">
        <v>829.16</v>
      </c>
      <c r="E2661" s="57" t="s">
        <v>2429</v>
      </c>
      <c r="F2661" s="62" t="str">
        <f>INDEX('Crosswalk Particulates'!$B:$B,MATCH('2017 EPA Data'!A2661,'Crosswalk Particulates'!$A:$A,0))</f>
        <v>process-ngps-industry</v>
      </c>
      <c r="G2661" s="66">
        <f>INDEX('Crosswalk Particulates'!$E:$E,MATCH('2017 EPA Data'!$B2661,'Crosswalk Particulates'!$D:$D,0))</f>
        <v>0</v>
      </c>
      <c r="H2661" s="78">
        <f t="shared" si="41"/>
        <v>0</v>
      </c>
    </row>
    <row r="2662" spans="1:8" hidden="1" x14ac:dyDescent="0.35">
      <c r="A2662" s="57" t="s">
        <v>2576</v>
      </c>
      <c r="B2662" s="57" t="s">
        <v>2504</v>
      </c>
      <c r="C2662" s="57" t="s">
        <v>2428</v>
      </c>
      <c r="D2662" s="68">
        <v>828.70135440000001</v>
      </c>
      <c r="E2662" s="57" t="s">
        <v>2429</v>
      </c>
      <c r="F2662" s="62" t="str">
        <f>INDEX('Crosswalk Particulates'!$B:$B,MATCH('2017 EPA Data'!A2662,'Crosswalk Particulates'!$A:$A,0))</f>
        <v>Commercial Buildings Sector</v>
      </c>
      <c r="G2662" s="66">
        <f>INDEX('Crosswalk Particulates'!$E:$E,MATCH('2017 EPA Data'!$B2662,'Crosswalk Particulates'!$D:$D,0))</f>
        <v>0</v>
      </c>
      <c r="H2662" s="78">
        <f t="shared" si="41"/>
        <v>0</v>
      </c>
    </row>
    <row r="2663" spans="1:8" hidden="1" x14ac:dyDescent="0.35">
      <c r="A2663" s="57" t="s">
        <v>2540</v>
      </c>
      <c r="B2663" s="57" t="s">
        <v>2488</v>
      </c>
      <c r="C2663" s="57" t="s">
        <v>2428</v>
      </c>
      <c r="D2663" s="68">
        <v>827.8</v>
      </c>
      <c r="E2663" s="57" t="s">
        <v>2429</v>
      </c>
      <c r="F2663" s="62" t="str">
        <f>INDEX('Crosswalk Particulates'!$B:$B,MATCH('2017 EPA Data'!A2663,'Crosswalk Particulates'!$A:$A,0))</f>
        <v>industry-fuel-oil</v>
      </c>
      <c r="G2663" s="66">
        <f>INDEX('Crosswalk Particulates'!$E:$E,MATCH('2017 EPA Data'!$B2663,'Crosswalk Particulates'!$D:$D,0))</f>
        <v>0</v>
      </c>
      <c r="H2663" s="78">
        <f t="shared" si="41"/>
        <v>0</v>
      </c>
    </row>
    <row r="2664" spans="1:8" hidden="1" x14ac:dyDescent="0.35">
      <c r="A2664" s="57" t="s">
        <v>2507</v>
      </c>
      <c r="B2664" s="57" t="s">
        <v>2628</v>
      </c>
      <c r="C2664" s="57" t="s">
        <v>2428</v>
      </c>
      <c r="D2664" s="68">
        <v>824.71004266</v>
      </c>
      <c r="E2664" s="57" t="s">
        <v>2429</v>
      </c>
      <c r="F2664" s="62" t="str">
        <f>INDEX('Crosswalk Particulates'!$B:$B,MATCH('2017 EPA Data'!A2664,'Crosswalk Particulates'!$A:$A,0))</f>
        <v>industry-fuel-coal</v>
      </c>
      <c r="G2664" s="66">
        <f>INDEX('Crosswalk Particulates'!$E:$E,MATCH('2017 EPA Data'!$B2664,'Crosswalk Particulates'!$D:$D,0))</f>
        <v>0</v>
      </c>
      <c r="H2664" s="78">
        <f t="shared" si="41"/>
        <v>0</v>
      </c>
    </row>
    <row r="2665" spans="1:8" hidden="1" x14ac:dyDescent="0.35">
      <c r="A2665" s="57" t="s">
        <v>2445</v>
      </c>
      <c r="B2665" s="57" t="s">
        <v>2640</v>
      </c>
      <c r="C2665" s="57" t="s">
        <v>2428</v>
      </c>
      <c r="D2665" s="68">
        <v>822.62679062404004</v>
      </c>
      <c r="E2665" s="57" t="s">
        <v>2429</v>
      </c>
      <c r="F2665" s="62" t="str">
        <f>INDEX('Crosswalk Particulates'!$B:$B,MATCH('2017 EPA Data'!A2665,'Crosswalk Particulates'!$A:$A,0))</f>
        <v>Other-EPA</v>
      </c>
      <c r="G2665" s="66">
        <f>INDEX('Crosswalk Particulates'!$E:$E,MATCH('2017 EPA Data'!$B2665,'Crosswalk Particulates'!$D:$D,0))</f>
        <v>0</v>
      </c>
      <c r="H2665" s="78">
        <f t="shared" si="41"/>
        <v>0</v>
      </c>
    </row>
    <row r="2666" spans="1:8" hidden="1" x14ac:dyDescent="0.35">
      <c r="A2666" s="57" t="s">
        <v>2476</v>
      </c>
      <c r="B2666" s="57" t="s">
        <v>2674</v>
      </c>
      <c r="C2666" s="57" t="s">
        <v>2428</v>
      </c>
      <c r="D2666" s="68">
        <v>821.40485635146172</v>
      </c>
      <c r="E2666" s="57" t="s">
        <v>2429</v>
      </c>
      <c r="F2666" s="62" t="str">
        <f>INDEX('Crosswalk Particulates'!$B:$B,MATCH('2017 EPA Data'!A2666,'Crosswalk Particulates'!$A:$A,0))</f>
        <v>Electricity Sector</v>
      </c>
      <c r="G2666" s="66">
        <f>INDEX('Crosswalk Particulates'!$E:$E,MATCH('2017 EPA Data'!$B2666,'Crosswalk Particulates'!$D:$D,0))</f>
        <v>0</v>
      </c>
      <c r="H2666" s="78">
        <f t="shared" si="41"/>
        <v>0</v>
      </c>
    </row>
    <row r="2667" spans="1:8" hidden="1" x14ac:dyDescent="0.35">
      <c r="A2667" s="57" t="s">
        <v>2430</v>
      </c>
      <c r="B2667" s="57" t="s">
        <v>2676</v>
      </c>
      <c r="C2667" s="57" t="s">
        <v>2428</v>
      </c>
      <c r="D2667" s="68">
        <v>818.49212460000001</v>
      </c>
      <c r="E2667" s="57" t="s">
        <v>2429</v>
      </c>
      <c r="F2667" s="62" t="str">
        <f>INDEX('Crosswalk Particulates'!$B:$B,MATCH('2017 EPA Data'!A2667,'Crosswalk Particulates'!$A:$A,0))</f>
        <v>process-other-industry</v>
      </c>
      <c r="G2667" s="66">
        <f>INDEX('Crosswalk Particulates'!$E:$E,MATCH('2017 EPA Data'!$B2667,'Crosswalk Particulates'!$D:$D,0))</f>
        <v>0</v>
      </c>
      <c r="H2667" s="78">
        <f t="shared" si="41"/>
        <v>0</v>
      </c>
    </row>
    <row r="2668" spans="1:8" hidden="1" x14ac:dyDescent="0.35">
      <c r="A2668" s="57" t="s">
        <v>2445</v>
      </c>
      <c r="B2668" s="57" t="s">
        <v>2570</v>
      </c>
      <c r="C2668" s="57" t="s">
        <v>2428</v>
      </c>
      <c r="D2668" s="68">
        <v>816.52904421935307</v>
      </c>
      <c r="E2668" s="57" t="s">
        <v>2429</v>
      </c>
      <c r="F2668" s="62" t="str">
        <f>INDEX('Crosswalk Particulates'!$B:$B,MATCH('2017 EPA Data'!A2668,'Crosswalk Particulates'!$A:$A,0))</f>
        <v>Other-EPA</v>
      </c>
      <c r="G2668" s="66">
        <f>INDEX('Crosswalk Particulates'!$E:$E,MATCH('2017 EPA Data'!$B2668,'Crosswalk Particulates'!$D:$D,0))</f>
        <v>0</v>
      </c>
      <c r="H2668" s="78">
        <f t="shared" si="41"/>
        <v>0</v>
      </c>
    </row>
    <row r="2669" spans="1:8" hidden="1" x14ac:dyDescent="0.35">
      <c r="A2669" s="57" t="s">
        <v>2430</v>
      </c>
      <c r="B2669" s="57" t="s">
        <v>2702</v>
      </c>
      <c r="C2669" s="57" t="s">
        <v>2428</v>
      </c>
      <c r="D2669" s="68">
        <v>814.77412184119999</v>
      </c>
      <c r="E2669" s="57" t="s">
        <v>2429</v>
      </c>
      <c r="F2669" s="62" t="str">
        <f>INDEX('Crosswalk Particulates'!$B:$B,MATCH('2017 EPA Data'!A2669,'Crosswalk Particulates'!$A:$A,0))</f>
        <v>process-other-industry</v>
      </c>
      <c r="G2669" s="66">
        <f>INDEX('Crosswalk Particulates'!$E:$E,MATCH('2017 EPA Data'!$B2669,'Crosswalk Particulates'!$D:$D,0))</f>
        <v>0</v>
      </c>
      <c r="H2669" s="78">
        <f t="shared" si="41"/>
        <v>0</v>
      </c>
    </row>
    <row r="2670" spans="1:8" hidden="1" x14ac:dyDescent="0.35">
      <c r="A2670" s="57" t="s">
        <v>2480</v>
      </c>
      <c r="B2670" s="57" t="s">
        <v>2541</v>
      </c>
      <c r="D2670" s="68">
        <v>811.55064846692869</v>
      </c>
      <c r="E2670" s="57" t="s">
        <v>2433</v>
      </c>
      <c r="F2670" s="62" t="str">
        <f>INDEX('Crosswalk Particulates'!$B:$B,MATCH('2017 EPA Data'!A2670,'Crosswalk Particulates'!$A:$A,0))</f>
        <v>Transportation Sector</v>
      </c>
      <c r="G2670" s="66">
        <f>INDEX('Crosswalk Particulates'!$E:$E,MATCH('2017 EPA Data'!$B2670,'Crosswalk Particulates'!$D:$D,0))</f>
        <v>0</v>
      </c>
      <c r="H2670" s="78">
        <f t="shared" si="41"/>
        <v>736227239.58498859</v>
      </c>
    </row>
    <row r="2671" spans="1:8" hidden="1" x14ac:dyDescent="0.35">
      <c r="A2671" s="57" t="s">
        <v>2543</v>
      </c>
      <c r="B2671" s="57" t="s">
        <v>2664</v>
      </c>
      <c r="D2671" s="68">
        <v>809.66015607883821</v>
      </c>
      <c r="E2671" s="57" t="s">
        <v>2433</v>
      </c>
      <c r="F2671" s="62" t="str">
        <f>INDEX('Crosswalk Particulates'!$B:$B,MATCH('2017 EPA Data'!A2671,'Crosswalk Particulates'!$A:$A,0))</f>
        <v>industry-fuel-other</v>
      </c>
      <c r="G2671" s="66">
        <f>INDEX('Crosswalk Particulates'!$E:$E,MATCH('2017 EPA Data'!$B2671,'Crosswalk Particulates'!$D:$D,0))</f>
        <v>0</v>
      </c>
      <c r="H2671" s="78">
        <f t="shared" si="41"/>
        <v>734512211.69982874</v>
      </c>
    </row>
    <row r="2672" spans="1:8" hidden="1" x14ac:dyDescent="0.35">
      <c r="A2672" s="57" t="s">
        <v>2512</v>
      </c>
      <c r="B2672" s="57" t="s">
        <v>2554</v>
      </c>
      <c r="C2672" s="57" t="s">
        <v>2428</v>
      </c>
      <c r="D2672" s="68">
        <v>809.40314590404</v>
      </c>
      <c r="E2672" s="57" t="s">
        <v>2429</v>
      </c>
      <c r="F2672" s="62" t="str">
        <f>INDEX('Crosswalk Particulates'!$B:$B,MATCH('2017 EPA Data'!A2672,'Crosswalk Particulates'!$A:$A,0))</f>
        <v>Commercial Buildings Sector</v>
      </c>
      <c r="G2672" s="66">
        <f>INDEX('Crosswalk Particulates'!$E:$E,MATCH('2017 EPA Data'!$B2672,'Crosswalk Particulates'!$D:$D,0))</f>
        <v>0</v>
      </c>
      <c r="H2672" s="78">
        <f t="shared" si="41"/>
        <v>0</v>
      </c>
    </row>
    <row r="2673" spans="1:8" hidden="1" x14ac:dyDescent="0.35">
      <c r="A2673" s="57" t="s">
        <v>2575</v>
      </c>
      <c r="B2673" s="57" t="s">
        <v>2523</v>
      </c>
      <c r="C2673" s="57" t="s">
        <v>2428</v>
      </c>
      <c r="D2673" s="68">
        <v>809.32</v>
      </c>
      <c r="E2673" s="57" t="s">
        <v>2429</v>
      </c>
      <c r="F2673" s="62" t="str">
        <f>INDEX('Crosswalk Particulates'!$B:$B,MATCH('2017 EPA Data'!A2673,'Crosswalk Particulates'!$A:$A,0))</f>
        <v>Commercial Buildings Sector</v>
      </c>
      <c r="G2673" s="66">
        <f>INDEX('Crosswalk Particulates'!$E:$E,MATCH('2017 EPA Data'!$B2673,'Crosswalk Particulates'!$D:$D,0))</f>
        <v>0</v>
      </c>
      <c r="H2673" s="78">
        <f t="shared" si="41"/>
        <v>0</v>
      </c>
    </row>
    <row r="2674" spans="1:8" hidden="1" x14ac:dyDescent="0.35">
      <c r="A2674" s="57" t="s">
        <v>2430</v>
      </c>
      <c r="B2674" s="57" t="s">
        <v>2703</v>
      </c>
      <c r="C2674" s="57" t="s">
        <v>2428</v>
      </c>
      <c r="D2674" s="68">
        <v>808.81899999999996</v>
      </c>
      <c r="E2674" s="57" t="s">
        <v>2429</v>
      </c>
      <c r="F2674" s="62" t="str">
        <f>INDEX('Crosswalk Particulates'!$B:$B,MATCH('2017 EPA Data'!A2674,'Crosswalk Particulates'!$A:$A,0))</f>
        <v>process-other-industry</v>
      </c>
      <c r="G2674" s="66">
        <f>INDEX('Crosswalk Particulates'!$E:$E,MATCH('2017 EPA Data'!$B2674,'Crosswalk Particulates'!$D:$D,0))</f>
        <v>0</v>
      </c>
      <c r="H2674" s="78">
        <f t="shared" si="41"/>
        <v>0</v>
      </c>
    </row>
    <row r="2675" spans="1:8" hidden="1" x14ac:dyDescent="0.35">
      <c r="A2675" s="57" t="s">
        <v>2492</v>
      </c>
      <c r="B2675" s="57" t="s">
        <v>2479</v>
      </c>
      <c r="C2675" s="57" t="s">
        <v>2428</v>
      </c>
      <c r="D2675" s="68">
        <v>808.4</v>
      </c>
      <c r="E2675" s="57" t="s">
        <v>2429</v>
      </c>
      <c r="F2675" s="62" t="str">
        <f>INDEX('Crosswalk Particulates'!$B:$B,MATCH('2017 EPA Data'!A2675,'Crosswalk Particulates'!$A:$A,0))</f>
        <v>Electricity Sector</v>
      </c>
      <c r="G2675" s="66">
        <f>INDEX('Crosswalk Particulates'!$E:$E,MATCH('2017 EPA Data'!$B2675,'Crosswalk Particulates'!$D:$D,0))</f>
        <v>0</v>
      </c>
      <c r="H2675" s="78">
        <f t="shared" si="41"/>
        <v>0</v>
      </c>
    </row>
    <row r="2676" spans="1:8" hidden="1" x14ac:dyDescent="0.35">
      <c r="A2676" s="57" t="s">
        <v>2466</v>
      </c>
      <c r="B2676" s="57" t="s">
        <v>2681</v>
      </c>
      <c r="C2676" s="57" t="s">
        <v>2428</v>
      </c>
      <c r="D2676" s="68">
        <v>803.49540000000002</v>
      </c>
      <c r="E2676" s="57" t="s">
        <v>2429</v>
      </c>
      <c r="F2676" s="62" t="str">
        <f>INDEX('Crosswalk Particulates'!$B:$B,MATCH('2017 EPA Data'!A2676,'Crosswalk Particulates'!$A:$A,0))</f>
        <v>process-other-industry</v>
      </c>
      <c r="G2676" s="66">
        <f>INDEX('Crosswalk Particulates'!$E:$E,MATCH('2017 EPA Data'!$B2676,'Crosswalk Particulates'!$D:$D,0))</f>
        <v>0</v>
      </c>
      <c r="H2676" s="78">
        <f t="shared" si="41"/>
        <v>0</v>
      </c>
    </row>
    <row r="2677" spans="1:8" hidden="1" x14ac:dyDescent="0.35">
      <c r="A2677" s="57" t="s">
        <v>2576</v>
      </c>
      <c r="B2677" s="57" t="s">
        <v>2572</v>
      </c>
      <c r="C2677" s="57" t="s">
        <v>2428</v>
      </c>
      <c r="D2677" s="68">
        <v>801.67996473491974</v>
      </c>
      <c r="E2677" s="57" t="s">
        <v>2429</v>
      </c>
      <c r="F2677" s="62" t="str">
        <f>INDEX('Crosswalk Particulates'!$B:$B,MATCH('2017 EPA Data'!A2677,'Crosswalk Particulates'!$A:$A,0))</f>
        <v>Commercial Buildings Sector</v>
      </c>
      <c r="G2677" s="66">
        <f>INDEX('Crosswalk Particulates'!$E:$E,MATCH('2017 EPA Data'!$B2677,'Crosswalk Particulates'!$D:$D,0))</f>
        <v>0</v>
      </c>
      <c r="H2677" s="78">
        <f t="shared" si="41"/>
        <v>0</v>
      </c>
    </row>
    <row r="2678" spans="1:8" hidden="1" x14ac:dyDescent="0.35">
      <c r="A2678" s="57" t="s">
        <v>2495</v>
      </c>
      <c r="B2678" s="57" t="s">
        <v>2601</v>
      </c>
      <c r="C2678" s="57" t="s">
        <v>2428</v>
      </c>
      <c r="D2678" s="68">
        <v>800.99260000000004</v>
      </c>
      <c r="E2678" s="57" t="s">
        <v>2429</v>
      </c>
      <c r="F2678" s="62" t="str">
        <f>INDEX('Crosswalk Particulates'!$B:$B,MATCH('2017 EPA Data'!A2678,'Crosswalk Particulates'!$A:$A,0))</f>
        <v>Electricity Sector</v>
      </c>
      <c r="G2678" s="66">
        <f>INDEX('Crosswalk Particulates'!$E:$E,MATCH('2017 EPA Data'!$B2678,'Crosswalk Particulates'!$D:$D,0))</f>
        <v>0</v>
      </c>
      <c r="H2678" s="78">
        <f t="shared" si="41"/>
        <v>0</v>
      </c>
    </row>
    <row r="2679" spans="1:8" hidden="1" x14ac:dyDescent="0.35">
      <c r="A2679" s="57" t="s">
        <v>2511</v>
      </c>
      <c r="B2679" s="57" t="s">
        <v>2589</v>
      </c>
      <c r="C2679" s="57" t="s">
        <v>2428</v>
      </c>
      <c r="D2679" s="68">
        <v>797.62242800000001</v>
      </c>
      <c r="E2679" s="57" t="s">
        <v>2429</v>
      </c>
      <c r="F2679" s="62" t="str">
        <f>INDEX('Crosswalk Particulates'!$B:$B,MATCH('2017 EPA Data'!A2679,'Crosswalk Particulates'!$A:$A,0))</f>
        <v>industry-fuel-biomass</v>
      </c>
      <c r="G2679" s="66">
        <f>INDEX('Crosswalk Particulates'!$E:$E,MATCH('2017 EPA Data'!$B2679,'Crosswalk Particulates'!$D:$D,0))</f>
        <v>0</v>
      </c>
      <c r="H2679" s="78">
        <f t="shared" si="41"/>
        <v>0</v>
      </c>
    </row>
    <row r="2680" spans="1:8" hidden="1" x14ac:dyDescent="0.35">
      <c r="A2680" s="57" t="s">
        <v>2476</v>
      </c>
      <c r="B2680" s="57" t="s">
        <v>2557</v>
      </c>
      <c r="C2680" s="57" t="s">
        <v>2428</v>
      </c>
      <c r="D2680" s="68">
        <v>793.52691297900003</v>
      </c>
      <c r="E2680" s="57" t="s">
        <v>2429</v>
      </c>
      <c r="F2680" s="62" t="str">
        <f>INDEX('Crosswalk Particulates'!$B:$B,MATCH('2017 EPA Data'!A2680,'Crosswalk Particulates'!$A:$A,0))</f>
        <v>Electricity Sector</v>
      </c>
      <c r="G2680" s="66">
        <f>INDEX('Crosswalk Particulates'!$E:$E,MATCH('2017 EPA Data'!$B2680,'Crosswalk Particulates'!$D:$D,0))</f>
        <v>0</v>
      </c>
      <c r="H2680" s="78">
        <f t="shared" si="41"/>
        <v>0</v>
      </c>
    </row>
    <row r="2681" spans="1:8" hidden="1" x14ac:dyDescent="0.35">
      <c r="A2681" s="57" t="s">
        <v>2434</v>
      </c>
      <c r="B2681" s="57" t="s">
        <v>2686</v>
      </c>
      <c r="C2681" s="57" t="s">
        <v>2428</v>
      </c>
      <c r="D2681" s="68">
        <v>789.51571010570672</v>
      </c>
      <c r="E2681" s="57" t="s">
        <v>2429</v>
      </c>
      <c r="F2681" s="62" t="str">
        <f>INDEX('Crosswalk Particulates'!$B:$B,MATCH('2017 EPA Data'!A2681,'Crosswalk Particulates'!$A:$A,0))</f>
        <v>Transportation Sector</v>
      </c>
      <c r="G2681" s="66">
        <f>INDEX('Crosswalk Particulates'!$E:$E,MATCH('2017 EPA Data'!$B2681,'Crosswalk Particulates'!$D:$D,0))</f>
        <v>0</v>
      </c>
      <c r="H2681" s="78">
        <f t="shared" si="41"/>
        <v>0</v>
      </c>
    </row>
    <row r="2682" spans="1:8" hidden="1" x14ac:dyDescent="0.35">
      <c r="A2682" s="57" t="s">
        <v>2457</v>
      </c>
      <c r="B2682" s="57" t="s">
        <v>2524</v>
      </c>
      <c r="C2682" s="57" t="s">
        <v>2428</v>
      </c>
      <c r="D2682" s="68">
        <v>786</v>
      </c>
      <c r="E2682" s="57" t="s">
        <v>2429</v>
      </c>
      <c r="F2682" s="62" t="str">
        <f>INDEX('Crosswalk Particulates'!$B:$B,MATCH('2017 EPA Data'!A2682,'Crosswalk Particulates'!$A:$A,0))</f>
        <v>process-other-industry</v>
      </c>
      <c r="G2682" s="66">
        <f>INDEX('Crosswalk Particulates'!$E:$E,MATCH('2017 EPA Data'!$B2682,'Crosswalk Particulates'!$D:$D,0))</f>
        <v>0</v>
      </c>
      <c r="H2682" s="78">
        <f t="shared" si="41"/>
        <v>0</v>
      </c>
    </row>
    <row r="2683" spans="1:8" hidden="1" x14ac:dyDescent="0.35">
      <c r="A2683" s="57" t="s">
        <v>2518</v>
      </c>
      <c r="B2683" s="57" t="s">
        <v>2579</v>
      </c>
      <c r="C2683" s="57" t="s">
        <v>2428</v>
      </c>
      <c r="D2683" s="68">
        <v>785.61816999999996</v>
      </c>
      <c r="E2683" s="57" t="s">
        <v>2429</v>
      </c>
      <c r="F2683" s="62" t="str">
        <f>INDEX('Crosswalk Particulates'!$B:$B,MATCH('2017 EPA Data'!A2683,'Crosswalk Particulates'!$A:$A,0))</f>
        <v>process-cement-industry</v>
      </c>
      <c r="G2683" s="66">
        <f>INDEX('Crosswalk Particulates'!$E:$E,MATCH('2017 EPA Data'!$B2683,'Crosswalk Particulates'!$D:$D,0))</f>
        <v>0</v>
      </c>
      <c r="H2683" s="78">
        <f t="shared" si="41"/>
        <v>0</v>
      </c>
    </row>
    <row r="2684" spans="1:8" hidden="1" x14ac:dyDescent="0.35">
      <c r="A2684" s="57" t="s">
        <v>2470</v>
      </c>
      <c r="B2684" s="57" t="s">
        <v>2643</v>
      </c>
      <c r="D2684" s="68">
        <v>784.5403483649784</v>
      </c>
      <c r="E2684" s="57" t="s">
        <v>2433</v>
      </c>
      <c r="F2684" s="62" t="str">
        <f>INDEX('Crosswalk Particulates'!$B:$B,MATCH('2017 EPA Data'!A2684,'Crosswalk Particulates'!$A:$A,0))</f>
        <v>process-waste-industry</v>
      </c>
      <c r="G2684" s="66">
        <f>INDEX('Crosswalk Particulates'!$E:$E,MATCH('2017 EPA Data'!$B2684,'Crosswalk Particulates'!$D:$D,0))</f>
        <v>0</v>
      </c>
      <c r="H2684" s="78">
        <f t="shared" si="41"/>
        <v>711723878.3690418</v>
      </c>
    </row>
    <row r="2685" spans="1:8" hidden="1" x14ac:dyDescent="0.35">
      <c r="A2685" s="57" t="s">
        <v>2495</v>
      </c>
      <c r="B2685" s="57" t="s">
        <v>2459</v>
      </c>
      <c r="C2685" s="57" t="s">
        <v>2428</v>
      </c>
      <c r="D2685" s="68">
        <v>783</v>
      </c>
      <c r="E2685" s="57" t="s">
        <v>2429</v>
      </c>
      <c r="F2685" s="62" t="str">
        <f>INDEX('Crosswalk Particulates'!$B:$B,MATCH('2017 EPA Data'!A2685,'Crosswalk Particulates'!$A:$A,0))</f>
        <v>Electricity Sector</v>
      </c>
      <c r="G2685" s="66">
        <f>INDEX('Crosswalk Particulates'!$E:$E,MATCH('2017 EPA Data'!$B2685,'Crosswalk Particulates'!$D:$D,0))</f>
        <v>0</v>
      </c>
      <c r="H2685" s="78">
        <f t="shared" si="41"/>
        <v>0</v>
      </c>
    </row>
    <row r="2686" spans="1:8" hidden="1" x14ac:dyDescent="0.35">
      <c r="A2686" s="57" t="s">
        <v>2497</v>
      </c>
      <c r="B2686" s="57" t="s">
        <v>2662</v>
      </c>
      <c r="C2686" s="57" t="s">
        <v>2428</v>
      </c>
      <c r="D2686" s="68">
        <v>782.46192669800575</v>
      </c>
      <c r="E2686" s="57" t="s">
        <v>2429</v>
      </c>
      <c r="F2686" s="62" t="str">
        <f>INDEX('Crosswalk Particulates'!$B:$B,MATCH('2017 EPA Data'!A2686,'Crosswalk Particulates'!$A:$A,0))</f>
        <v>process-other-industry</v>
      </c>
      <c r="G2686" s="66">
        <f>INDEX('Crosswalk Particulates'!$E:$E,MATCH('2017 EPA Data'!$B2686,'Crosswalk Particulates'!$D:$D,0))</f>
        <v>0</v>
      </c>
      <c r="H2686" s="78">
        <f t="shared" si="41"/>
        <v>0</v>
      </c>
    </row>
    <row r="2687" spans="1:8" hidden="1" x14ac:dyDescent="0.35">
      <c r="A2687" s="57" t="s">
        <v>2560</v>
      </c>
      <c r="B2687" s="57" t="s">
        <v>2597</v>
      </c>
      <c r="C2687" s="57" t="s">
        <v>2428</v>
      </c>
      <c r="D2687" s="68">
        <v>777.77364328255135</v>
      </c>
      <c r="E2687" s="57" t="s">
        <v>2429</v>
      </c>
      <c r="F2687" s="62" t="str">
        <f>INDEX('Crosswalk Particulates'!$B:$B,MATCH('2017 EPA Data'!A2687,'Crosswalk Particulates'!$A:$A,0))</f>
        <v>Electricity Sector</v>
      </c>
      <c r="G2687" s="66">
        <f>INDEX('Crosswalk Particulates'!$E:$E,MATCH('2017 EPA Data'!$B2687,'Crosswalk Particulates'!$D:$D,0))</f>
        <v>0</v>
      </c>
      <c r="H2687" s="78">
        <f t="shared" si="41"/>
        <v>0</v>
      </c>
    </row>
    <row r="2688" spans="1:8" hidden="1" x14ac:dyDescent="0.35">
      <c r="A2688" s="57" t="s">
        <v>2566</v>
      </c>
      <c r="B2688" s="57" t="s">
        <v>2605</v>
      </c>
      <c r="C2688" s="57" t="s">
        <v>2428</v>
      </c>
      <c r="D2688" s="68">
        <v>772.66347808686999</v>
      </c>
      <c r="E2688" s="57" t="s">
        <v>2429</v>
      </c>
      <c r="F2688" s="62" t="str">
        <f>INDEX('Crosswalk Particulates'!$B:$B,MATCH('2017 EPA Data'!A2688,'Crosswalk Particulates'!$A:$A,0))</f>
        <v>Commercial Buildings Sector</v>
      </c>
      <c r="G2688" s="66">
        <f>INDEX('Crosswalk Particulates'!$E:$E,MATCH('2017 EPA Data'!$B2688,'Crosswalk Particulates'!$D:$D,0))</f>
        <v>0</v>
      </c>
      <c r="H2688" s="78">
        <f t="shared" si="41"/>
        <v>0</v>
      </c>
    </row>
    <row r="2689" spans="1:8" hidden="1" x14ac:dyDescent="0.35">
      <c r="A2689" s="57" t="s">
        <v>2438</v>
      </c>
      <c r="B2689" s="57" t="s">
        <v>2554</v>
      </c>
      <c r="C2689" s="57" t="s">
        <v>2428</v>
      </c>
      <c r="D2689" s="68">
        <v>765.42017313858628</v>
      </c>
      <c r="E2689" s="57" t="s">
        <v>2429</v>
      </c>
      <c r="F2689" s="62" t="str">
        <f>INDEX('Crosswalk Particulates'!$B:$B,MATCH('2017 EPA Data'!A2689,'Crosswalk Particulates'!$A:$A,0))</f>
        <v>Transportation Sector</v>
      </c>
      <c r="G2689" s="66">
        <f>INDEX('Crosswalk Particulates'!$E:$E,MATCH('2017 EPA Data'!$B2689,'Crosswalk Particulates'!$D:$D,0))</f>
        <v>0</v>
      </c>
      <c r="H2689" s="78">
        <f t="shared" si="41"/>
        <v>0</v>
      </c>
    </row>
    <row r="2690" spans="1:8" hidden="1" x14ac:dyDescent="0.35">
      <c r="A2690" s="57" t="s">
        <v>2576</v>
      </c>
      <c r="B2690" s="57" t="s">
        <v>2553</v>
      </c>
      <c r="C2690" s="57" t="s">
        <v>2428</v>
      </c>
      <c r="D2690" s="68">
        <v>763.16776385077753</v>
      </c>
      <c r="E2690" s="57" t="s">
        <v>2429</v>
      </c>
      <c r="F2690" s="62" t="str">
        <f>INDEX('Crosswalk Particulates'!$B:$B,MATCH('2017 EPA Data'!A2690,'Crosswalk Particulates'!$A:$A,0))</f>
        <v>Commercial Buildings Sector</v>
      </c>
      <c r="G2690" s="66">
        <f>INDEX('Crosswalk Particulates'!$E:$E,MATCH('2017 EPA Data'!$B2690,'Crosswalk Particulates'!$D:$D,0))</f>
        <v>0</v>
      </c>
      <c r="H2690" s="78">
        <f t="shared" si="41"/>
        <v>0</v>
      </c>
    </row>
    <row r="2691" spans="1:8" hidden="1" x14ac:dyDescent="0.35">
      <c r="A2691" s="57" t="s">
        <v>2453</v>
      </c>
      <c r="B2691" s="57" t="s">
        <v>2604</v>
      </c>
      <c r="C2691" s="57" t="s">
        <v>2428</v>
      </c>
      <c r="D2691" s="68">
        <v>760</v>
      </c>
      <c r="E2691" s="57" t="s">
        <v>2429</v>
      </c>
      <c r="F2691" s="62" t="str">
        <f>INDEX('Crosswalk Particulates'!$B:$B,MATCH('2017 EPA Data'!A2691,'Crosswalk Particulates'!$A:$A,0))</f>
        <v>process-ngps-industry</v>
      </c>
      <c r="G2691" s="66">
        <f>INDEX('Crosswalk Particulates'!$E:$E,MATCH('2017 EPA Data'!$B2691,'Crosswalk Particulates'!$D:$D,0))</f>
        <v>0</v>
      </c>
      <c r="H2691" s="78">
        <f t="shared" si="41"/>
        <v>0</v>
      </c>
    </row>
    <row r="2692" spans="1:8" hidden="1" x14ac:dyDescent="0.35">
      <c r="A2692" s="57" t="s">
        <v>2458</v>
      </c>
      <c r="B2692" s="57" t="s">
        <v>2515</v>
      </c>
      <c r="C2692" s="57" t="s">
        <v>2428</v>
      </c>
      <c r="D2692" s="68">
        <v>757.35256000000004</v>
      </c>
      <c r="E2692" s="57" t="s">
        <v>2429</v>
      </c>
      <c r="F2692" s="62" t="str">
        <f>INDEX('Crosswalk Particulates'!$B:$B,MATCH('2017 EPA Data'!A2692,'Crosswalk Particulates'!$A:$A,0))</f>
        <v>process-other-industry</v>
      </c>
      <c r="G2692" s="66">
        <f>INDEX('Crosswalk Particulates'!$E:$E,MATCH('2017 EPA Data'!$B2692,'Crosswalk Particulates'!$D:$D,0))</f>
        <v>0</v>
      </c>
      <c r="H2692" s="78">
        <f t="shared" ref="H2692:H2755" si="42">IF(E2692="TON",D2692/metricton_to_shortton,0)*10^6</f>
        <v>0</v>
      </c>
    </row>
    <row r="2693" spans="1:8" hidden="1" x14ac:dyDescent="0.35">
      <c r="A2693" s="57" t="s">
        <v>2519</v>
      </c>
      <c r="B2693" s="57" t="s">
        <v>2552</v>
      </c>
      <c r="C2693" s="57" t="s">
        <v>2428</v>
      </c>
      <c r="D2693" s="68">
        <v>756.98588800000005</v>
      </c>
      <c r="E2693" s="57" t="s">
        <v>2429</v>
      </c>
      <c r="F2693" s="62" t="str">
        <f>INDEX('Crosswalk Particulates'!$B:$B,MATCH('2017 EPA Data'!A2693,'Crosswalk Particulates'!$A:$A,0))</f>
        <v>Electricity Sector</v>
      </c>
      <c r="G2693" s="66">
        <f>INDEX('Crosswalk Particulates'!$E:$E,MATCH('2017 EPA Data'!$B2693,'Crosswalk Particulates'!$D:$D,0))</f>
        <v>0</v>
      </c>
      <c r="H2693" s="78">
        <f t="shared" si="42"/>
        <v>0</v>
      </c>
    </row>
    <row r="2694" spans="1:8" hidden="1" x14ac:dyDescent="0.35">
      <c r="A2694" s="57" t="s">
        <v>2513</v>
      </c>
      <c r="B2694" s="57" t="s">
        <v>2624</v>
      </c>
      <c r="C2694" s="57" t="s">
        <v>2428</v>
      </c>
      <c r="D2694" s="68">
        <v>755.44740000000002</v>
      </c>
      <c r="E2694" s="57" t="s">
        <v>2429</v>
      </c>
      <c r="F2694" s="62" t="str">
        <f>INDEX('Crosswalk Particulates'!$B:$B,MATCH('2017 EPA Data'!A2694,'Crosswalk Particulates'!$A:$A,0))</f>
        <v>process-other-industry</v>
      </c>
      <c r="G2694" s="66">
        <f>INDEX('Crosswalk Particulates'!$E:$E,MATCH('2017 EPA Data'!$B2694,'Crosswalk Particulates'!$D:$D,0))</f>
        <v>0</v>
      </c>
      <c r="H2694" s="78">
        <f t="shared" si="42"/>
        <v>0</v>
      </c>
    </row>
    <row r="2695" spans="1:8" hidden="1" x14ac:dyDescent="0.35">
      <c r="A2695" s="57" t="s">
        <v>2493</v>
      </c>
      <c r="B2695" s="57" t="s">
        <v>2478</v>
      </c>
      <c r="C2695" s="57" t="s">
        <v>2428</v>
      </c>
      <c r="D2695" s="68">
        <v>755</v>
      </c>
      <c r="E2695" s="57" t="s">
        <v>2429</v>
      </c>
      <c r="F2695" s="62" t="str">
        <f>INDEX('Crosswalk Particulates'!$B:$B,MATCH('2017 EPA Data'!A2695,'Crosswalk Particulates'!$A:$A,0))</f>
        <v>Commercial Buildings Sector</v>
      </c>
      <c r="G2695" s="66">
        <f>INDEX('Crosswalk Particulates'!$E:$E,MATCH('2017 EPA Data'!$B2695,'Crosswalk Particulates'!$D:$D,0))</f>
        <v>0</v>
      </c>
      <c r="H2695" s="78">
        <f t="shared" si="42"/>
        <v>0</v>
      </c>
    </row>
    <row r="2696" spans="1:8" hidden="1" x14ac:dyDescent="0.35">
      <c r="A2696" s="57" t="s">
        <v>2430</v>
      </c>
      <c r="B2696" s="57" t="s">
        <v>2692</v>
      </c>
      <c r="C2696" s="57" t="s">
        <v>2428</v>
      </c>
      <c r="D2696" s="68">
        <v>753.48142881564195</v>
      </c>
      <c r="E2696" s="57" t="s">
        <v>2429</v>
      </c>
      <c r="F2696" s="62" t="str">
        <f>INDEX('Crosswalk Particulates'!$B:$B,MATCH('2017 EPA Data'!A2696,'Crosswalk Particulates'!$A:$A,0))</f>
        <v>process-other-industry</v>
      </c>
      <c r="G2696" s="66">
        <f>INDEX('Crosswalk Particulates'!$E:$E,MATCH('2017 EPA Data'!$B2696,'Crosswalk Particulates'!$D:$D,0))</f>
        <v>0</v>
      </c>
      <c r="H2696" s="78">
        <f t="shared" si="42"/>
        <v>0</v>
      </c>
    </row>
    <row r="2697" spans="1:8" hidden="1" x14ac:dyDescent="0.35">
      <c r="A2697" s="57" t="s">
        <v>2513</v>
      </c>
      <c r="B2697" s="57" t="s">
        <v>2664</v>
      </c>
      <c r="D2697" s="68">
        <v>749.54777463598384</v>
      </c>
      <c r="E2697" s="57" t="s">
        <v>2433</v>
      </c>
      <c r="F2697" s="62" t="str">
        <f>INDEX('Crosswalk Particulates'!$B:$B,MATCH('2017 EPA Data'!A2697,'Crosswalk Particulates'!$A:$A,0))</f>
        <v>process-other-industry</v>
      </c>
      <c r="G2697" s="66">
        <f>INDEX('Crosswalk Particulates'!$E:$E,MATCH('2017 EPA Data'!$B2697,'Crosswalk Particulates'!$D:$D,0))</f>
        <v>0</v>
      </c>
      <c r="H2697" s="78">
        <f t="shared" si="42"/>
        <v>679979111.71629024</v>
      </c>
    </row>
    <row r="2698" spans="1:8" hidden="1" x14ac:dyDescent="0.35">
      <c r="A2698" s="57" t="s">
        <v>2566</v>
      </c>
      <c r="B2698" s="57" t="s">
        <v>2600</v>
      </c>
      <c r="C2698" s="57" t="s">
        <v>2428</v>
      </c>
      <c r="D2698" s="68">
        <v>749.0742444</v>
      </c>
      <c r="E2698" s="57" t="s">
        <v>2429</v>
      </c>
      <c r="F2698" s="62" t="str">
        <f>INDEX('Crosswalk Particulates'!$B:$B,MATCH('2017 EPA Data'!A2698,'Crosswalk Particulates'!$A:$A,0))</f>
        <v>Commercial Buildings Sector</v>
      </c>
      <c r="G2698" s="66">
        <f>INDEX('Crosswalk Particulates'!$E:$E,MATCH('2017 EPA Data'!$B2698,'Crosswalk Particulates'!$D:$D,0))</f>
        <v>0</v>
      </c>
      <c r="H2698" s="78">
        <f t="shared" si="42"/>
        <v>0</v>
      </c>
    </row>
    <row r="2699" spans="1:8" hidden="1" x14ac:dyDescent="0.35">
      <c r="A2699" s="57" t="s">
        <v>2495</v>
      </c>
      <c r="B2699" s="57" t="s">
        <v>2450</v>
      </c>
      <c r="C2699" s="57" t="s">
        <v>2428</v>
      </c>
      <c r="D2699" s="68">
        <v>749.00540000000001</v>
      </c>
      <c r="E2699" s="57" t="s">
        <v>2429</v>
      </c>
      <c r="F2699" s="62" t="str">
        <f>INDEX('Crosswalk Particulates'!$B:$B,MATCH('2017 EPA Data'!A2699,'Crosswalk Particulates'!$A:$A,0))</f>
        <v>Electricity Sector</v>
      </c>
      <c r="G2699" s="66">
        <f>INDEX('Crosswalk Particulates'!$E:$E,MATCH('2017 EPA Data'!$B2699,'Crosswalk Particulates'!$D:$D,0))</f>
        <v>0</v>
      </c>
      <c r="H2699" s="78">
        <f t="shared" si="42"/>
        <v>0</v>
      </c>
    </row>
    <row r="2700" spans="1:8" hidden="1" x14ac:dyDescent="0.35">
      <c r="A2700" s="57" t="s">
        <v>2495</v>
      </c>
      <c r="B2700" s="57" t="s">
        <v>2596</v>
      </c>
      <c r="C2700" s="57" t="s">
        <v>2428</v>
      </c>
      <c r="D2700" s="68">
        <v>744.83299658240799</v>
      </c>
      <c r="E2700" s="57" t="s">
        <v>2429</v>
      </c>
      <c r="F2700" s="62" t="str">
        <f>INDEX('Crosswalk Particulates'!$B:$B,MATCH('2017 EPA Data'!A2700,'Crosswalk Particulates'!$A:$A,0))</f>
        <v>Electricity Sector</v>
      </c>
      <c r="G2700" s="66">
        <f>INDEX('Crosswalk Particulates'!$E:$E,MATCH('2017 EPA Data'!$B2700,'Crosswalk Particulates'!$D:$D,0))</f>
        <v>0</v>
      </c>
      <c r="H2700" s="78">
        <f t="shared" si="42"/>
        <v>0</v>
      </c>
    </row>
    <row r="2701" spans="1:8" hidden="1" x14ac:dyDescent="0.35">
      <c r="A2701" s="57" t="s">
        <v>2443</v>
      </c>
      <c r="B2701" s="57" t="s">
        <v>2516</v>
      </c>
      <c r="C2701" s="57" t="s">
        <v>2468</v>
      </c>
      <c r="D2701" s="68">
        <v>744.28509471258667</v>
      </c>
      <c r="E2701" s="57" t="s">
        <v>2433</v>
      </c>
      <c r="F2701" s="62" t="str">
        <f>INDEX('Crosswalk Particulates'!$B:$B,MATCH('2017 EPA Data'!A2701,'Crosswalk Particulates'!$A:$A,0))</f>
        <v>Other-EPA</v>
      </c>
      <c r="G2701" s="66">
        <f>INDEX('Crosswalk Particulates'!$E:$E,MATCH('2017 EPA Data'!$B2701,'Crosswalk Particulates'!$D:$D,0))</f>
        <v>0</v>
      </c>
      <c r="H2701" s="78">
        <f t="shared" si="42"/>
        <v>675204883.12052584</v>
      </c>
    </row>
    <row r="2702" spans="1:8" hidden="1" x14ac:dyDescent="0.35">
      <c r="A2702" s="57" t="s">
        <v>2493</v>
      </c>
      <c r="B2702" s="57" t="s">
        <v>2651</v>
      </c>
      <c r="C2702" s="57" t="s">
        <v>2428</v>
      </c>
      <c r="D2702" s="68">
        <v>743.79239461125599</v>
      </c>
      <c r="E2702" s="57" t="s">
        <v>2429</v>
      </c>
      <c r="F2702" s="62" t="str">
        <f>INDEX('Crosswalk Particulates'!$B:$B,MATCH('2017 EPA Data'!A2702,'Crosswalk Particulates'!$A:$A,0))</f>
        <v>Commercial Buildings Sector</v>
      </c>
      <c r="G2702" s="66">
        <f>INDEX('Crosswalk Particulates'!$E:$E,MATCH('2017 EPA Data'!$B2702,'Crosswalk Particulates'!$D:$D,0))</f>
        <v>0</v>
      </c>
      <c r="H2702" s="78">
        <f t="shared" si="42"/>
        <v>0</v>
      </c>
    </row>
    <row r="2703" spans="1:8" hidden="1" x14ac:dyDescent="0.35">
      <c r="A2703" s="57" t="s">
        <v>2558</v>
      </c>
      <c r="B2703" s="57" t="s">
        <v>2508</v>
      </c>
      <c r="C2703" s="57" t="s">
        <v>2432</v>
      </c>
      <c r="D2703" s="68">
        <v>742.82</v>
      </c>
      <c r="E2703" s="57" t="s">
        <v>2433</v>
      </c>
      <c r="F2703" s="62" t="str">
        <f>INDEX('Crosswalk Particulates'!$B:$B,MATCH('2017 EPA Data'!A2703,'Crosswalk Particulates'!$A:$A,0))</f>
        <v>process-mining-industry</v>
      </c>
      <c r="G2703" s="66" t="str">
        <f>INDEX('Crosswalk Particulates'!$E:$E,MATCH('2017 EPA Data'!$B2703,'Crosswalk Particulates'!$D:$D,0))</f>
        <v>CH4</v>
      </c>
      <c r="H2703" s="78">
        <f t="shared" si="42"/>
        <v>673875769.97396386</v>
      </c>
    </row>
    <row r="2704" spans="1:8" hidden="1" x14ac:dyDescent="0.35">
      <c r="A2704" s="57" t="s">
        <v>2576</v>
      </c>
      <c r="B2704" s="57" t="s">
        <v>2473</v>
      </c>
      <c r="C2704" s="57" t="s">
        <v>2428</v>
      </c>
      <c r="D2704" s="68">
        <v>742.18842327100424</v>
      </c>
      <c r="E2704" s="57" t="s">
        <v>2429</v>
      </c>
      <c r="F2704" s="62" t="str">
        <f>INDEX('Crosswalk Particulates'!$B:$B,MATCH('2017 EPA Data'!A2704,'Crosswalk Particulates'!$A:$A,0))</f>
        <v>Commercial Buildings Sector</v>
      </c>
      <c r="G2704" s="66">
        <f>INDEX('Crosswalk Particulates'!$E:$E,MATCH('2017 EPA Data'!$B2704,'Crosswalk Particulates'!$D:$D,0))</f>
        <v>0</v>
      </c>
      <c r="H2704" s="78">
        <f t="shared" si="42"/>
        <v>0</v>
      </c>
    </row>
    <row r="2705" spans="1:8" hidden="1" x14ac:dyDescent="0.35">
      <c r="A2705" s="57" t="s">
        <v>2519</v>
      </c>
      <c r="B2705" s="57" t="s">
        <v>2523</v>
      </c>
      <c r="C2705" s="57" t="s">
        <v>2428</v>
      </c>
      <c r="D2705" s="68">
        <v>739.05799999999999</v>
      </c>
      <c r="E2705" s="57" t="s">
        <v>2429</v>
      </c>
      <c r="F2705" s="62" t="str">
        <f>INDEX('Crosswalk Particulates'!$B:$B,MATCH('2017 EPA Data'!A2705,'Crosswalk Particulates'!$A:$A,0))</f>
        <v>Electricity Sector</v>
      </c>
      <c r="G2705" s="66">
        <f>INDEX('Crosswalk Particulates'!$E:$E,MATCH('2017 EPA Data'!$B2705,'Crosswalk Particulates'!$D:$D,0))</f>
        <v>0</v>
      </c>
      <c r="H2705" s="78">
        <f t="shared" si="42"/>
        <v>0</v>
      </c>
    </row>
    <row r="2706" spans="1:8" hidden="1" x14ac:dyDescent="0.35">
      <c r="A2706" s="57" t="s">
        <v>2543</v>
      </c>
      <c r="B2706" s="57" t="s">
        <v>2597</v>
      </c>
      <c r="C2706" s="57" t="s">
        <v>2428</v>
      </c>
      <c r="D2706" s="68">
        <v>736.67312019893654</v>
      </c>
      <c r="E2706" s="57" t="s">
        <v>2429</v>
      </c>
      <c r="F2706" s="62" t="str">
        <f>INDEX('Crosswalk Particulates'!$B:$B,MATCH('2017 EPA Data'!A2706,'Crosswalk Particulates'!$A:$A,0))</f>
        <v>industry-fuel-other</v>
      </c>
      <c r="G2706" s="66">
        <f>INDEX('Crosswalk Particulates'!$E:$E,MATCH('2017 EPA Data'!$B2706,'Crosswalk Particulates'!$D:$D,0))</f>
        <v>0</v>
      </c>
      <c r="H2706" s="78">
        <f t="shared" si="42"/>
        <v>0</v>
      </c>
    </row>
    <row r="2707" spans="1:8" hidden="1" x14ac:dyDescent="0.35">
      <c r="A2707" s="57" t="s">
        <v>2489</v>
      </c>
      <c r="B2707" s="57" t="s">
        <v>2680</v>
      </c>
      <c r="C2707" s="57" t="s">
        <v>2428</v>
      </c>
      <c r="D2707" s="68">
        <v>735.89599999999996</v>
      </c>
      <c r="E2707" s="57" t="s">
        <v>2429</v>
      </c>
      <c r="F2707" s="62" t="str">
        <f>INDEX('Crosswalk Particulates'!$B:$B,MATCH('2017 EPA Data'!A2707,'Crosswalk Particulates'!$A:$A,0))</f>
        <v>process-chemicals-industry</v>
      </c>
      <c r="G2707" s="66">
        <f>INDEX('Crosswalk Particulates'!$E:$E,MATCH('2017 EPA Data'!$B2707,'Crosswalk Particulates'!$D:$D,0))</f>
        <v>0</v>
      </c>
      <c r="H2707" s="78">
        <f t="shared" si="42"/>
        <v>0</v>
      </c>
    </row>
    <row r="2708" spans="1:8" hidden="1" x14ac:dyDescent="0.35">
      <c r="A2708" s="57" t="s">
        <v>2576</v>
      </c>
      <c r="B2708" s="57" t="s">
        <v>2485</v>
      </c>
      <c r="C2708" s="57" t="s">
        <v>2428</v>
      </c>
      <c r="D2708" s="68">
        <v>734.17115649106199</v>
      </c>
      <c r="E2708" s="57" t="s">
        <v>2429</v>
      </c>
      <c r="F2708" s="62" t="str">
        <f>INDEX('Crosswalk Particulates'!$B:$B,MATCH('2017 EPA Data'!A2708,'Crosswalk Particulates'!$A:$A,0))</f>
        <v>Commercial Buildings Sector</v>
      </c>
      <c r="G2708" s="66">
        <f>INDEX('Crosswalk Particulates'!$E:$E,MATCH('2017 EPA Data'!$B2708,'Crosswalk Particulates'!$D:$D,0))</f>
        <v>0</v>
      </c>
      <c r="H2708" s="78">
        <f t="shared" si="42"/>
        <v>0</v>
      </c>
    </row>
    <row r="2709" spans="1:8" hidden="1" x14ac:dyDescent="0.35">
      <c r="A2709" s="57" t="s">
        <v>2576</v>
      </c>
      <c r="B2709" s="57" t="s">
        <v>2467</v>
      </c>
      <c r="C2709" s="57" t="s">
        <v>2468</v>
      </c>
      <c r="D2709" s="68">
        <v>733.79703040337995</v>
      </c>
      <c r="E2709" s="57" t="s">
        <v>2433</v>
      </c>
      <c r="F2709" s="62" t="str">
        <f>INDEX('Crosswalk Particulates'!$B:$B,MATCH('2017 EPA Data'!A2709,'Crosswalk Particulates'!$A:$A,0))</f>
        <v>Commercial Buildings Sector</v>
      </c>
      <c r="G2709" s="66" t="str">
        <f>INDEX('Crosswalk Particulates'!$E:$E,MATCH('2017 EPA Data'!$B2709,'Crosswalk Particulates'!$D:$D,0))</f>
        <v>VOC</v>
      </c>
      <c r="H2709" s="78">
        <f t="shared" si="42"/>
        <v>665690259.91180336</v>
      </c>
    </row>
    <row r="2710" spans="1:8" hidden="1" x14ac:dyDescent="0.35">
      <c r="A2710" s="57" t="s">
        <v>2500</v>
      </c>
      <c r="B2710" s="57" t="s">
        <v>2643</v>
      </c>
      <c r="D2710" s="68">
        <v>731.30408166025347</v>
      </c>
      <c r="E2710" s="57" t="s">
        <v>2433</v>
      </c>
      <c r="F2710" s="62" t="str">
        <f>INDEX('Crosswalk Particulates'!$B:$B,MATCH('2017 EPA Data'!A2710,'Crosswalk Particulates'!$A:$A,0))</f>
        <v>Other-EPA</v>
      </c>
      <c r="G2710" s="66">
        <f>INDEX('Crosswalk Particulates'!$E:$E,MATCH('2017 EPA Data'!$B2710,'Crosswalk Particulates'!$D:$D,0))</f>
        <v>0</v>
      </c>
      <c r="H2710" s="78">
        <f t="shared" si="42"/>
        <v>663428692.16486609</v>
      </c>
    </row>
    <row r="2711" spans="1:8" hidden="1" x14ac:dyDescent="0.35">
      <c r="A2711" s="57" t="s">
        <v>2476</v>
      </c>
      <c r="B2711" s="57" t="s">
        <v>2610</v>
      </c>
      <c r="C2711" s="57" t="s">
        <v>2428</v>
      </c>
      <c r="D2711" s="68">
        <v>731.2894</v>
      </c>
      <c r="E2711" s="57" t="s">
        <v>2429</v>
      </c>
      <c r="F2711" s="62" t="str">
        <f>INDEX('Crosswalk Particulates'!$B:$B,MATCH('2017 EPA Data'!A2711,'Crosswalk Particulates'!$A:$A,0))</f>
        <v>Electricity Sector</v>
      </c>
      <c r="G2711" s="66">
        <f>INDEX('Crosswalk Particulates'!$E:$E,MATCH('2017 EPA Data'!$B2711,'Crosswalk Particulates'!$D:$D,0))</f>
        <v>0</v>
      </c>
      <c r="H2711" s="78">
        <f t="shared" si="42"/>
        <v>0</v>
      </c>
    </row>
    <row r="2712" spans="1:8" hidden="1" x14ac:dyDescent="0.35">
      <c r="A2712" s="57" t="s">
        <v>2452</v>
      </c>
      <c r="B2712" s="57" t="s">
        <v>2537</v>
      </c>
      <c r="C2712" s="57" t="s">
        <v>2428</v>
      </c>
      <c r="D2712" s="68">
        <v>730.75404532537618</v>
      </c>
      <c r="E2712" s="57" t="s">
        <v>2429</v>
      </c>
      <c r="F2712" s="62" t="str">
        <f>INDEX('Crosswalk Particulates'!$B:$B,MATCH('2017 EPA Data'!A2712,'Crosswalk Particulates'!$A:$A,0))</f>
        <v>Transportation Sector</v>
      </c>
      <c r="G2712" s="66">
        <f>INDEX('Crosswalk Particulates'!$E:$E,MATCH('2017 EPA Data'!$B2712,'Crosswalk Particulates'!$D:$D,0))</f>
        <v>0</v>
      </c>
      <c r="H2712" s="78">
        <f t="shared" si="42"/>
        <v>0</v>
      </c>
    </row>
    <row r="2713" spans="1:8" hidden="1" x14ac:dyDescent="0.35">
      <c r="A2713" s="57" t="s">
        <v>2452</v>
      </c>
      <c r="B2713" s="57" t="s">
        <v>2536</v>
      </c>
      <c r="C2713" s="57" t="s">
        <v>2428</v>
      </c>
      <c r="D2713" s="68">
        <v>730.74144655182113</v>
      </c>
      <c r="E2713" s="57" t="s">
        <v>2429</v>
      </c>
      <c r="F2713" s="62" t="str">
        <f>INDEX('Crosswalk Particulates'!$B:$B,MATCH('2017 EPA Data'!A2713,'Crosswalk Particulates'!$A:$A,0))</f>
        <v>Transportation Sector</v>
      </c>
      <c r="G2713" s="66">
        <f>INDEX('Crosswalk Particulates'!$E:$E,MATCH('2017 EPA Data'!$B2713,'Crosswalk Particulates'!$D:$D,0))</f>
        <v>0</v>
      </c>
      <c r="H2713" s="78">
        <f t="shared" si="42"/>
        <v>0</v>
      </c>
    </row>
    <row r="2714" spans="1:8" hidden="1" x14ac:dyDescent="0.35">
      <c r="A2714" s="57" t="s">
        <v>2452</v>
      </c>
      <c r="B2714" s="57" t="s">
        <v>2586</v>
      </c>
      <c r="C2714" s="57" t="s">
        <v>2428</v>
      </c>
      <c r="D2714" s="68">
        <v>730.42854639534266</v>
      </c>
      <c r="E2714" s="57" t="s">
        <v>2429</v>
      </c>
      <c r="F2714" s="62" t="str">
        <f>INDEX('Crosswalk Particulates'!$B:$B,MATCH('2017 EPA Data'!A2714,'Crosswalk Particulates'!$A:$A,0))</f>
        <v>Transportation Sector</v>
      </c>
      <c r="G2714" s="66">
        <f>INDEX('Crosswalk Particulates'!$E:$E,MATCH('2017 EPA Data'!$B2714,'Crosswalk Particulates'!$D:$D,0))</f>
        <v>0</v>
      </c>
      <c r="H2714" s="78">
        <f t="shared" si="42"/>
        <v>0</v>
      </c>
    </row>
    <row r="2715" spans="1:8" hidden="1" x14ac:dyDescent="0.35">
      <c r="A2715" s="57" t="s">
        <v>2540</v>
      </c>
      <c r="B2715" s="57" t="s">
        <v>2515</v>
      </c>
      <c r="C2715" s="57" t="s">
        <v>2428</v>
      </c>
      <c r="D2715" s="68">
        <v>729.80060562999995</v>
      </c>
      <c r="E2715" s="57" t="s">
        <v>2429</v>
      </c>
      <c r="F2715" s="62" t="str">
        <f>INDEX('Crosswalk Particulates'!$B:$B,MATCH('2017 EPA Data'!A2715,'Crosswalk Particulates'!$A:$A,0))</f>
        <v>industry-fuel-oil</v>
      </c>
      <c r="G2715" s="66">
        <f>INDEX('Crosswalk Particulates'!$E:$E,MATCH('2017 EPA Data'!$B2715,'Crosswalk Particulates'!$D:$D,0))</f>
        <v>0</v>
      </c>
      <c r="H2715" s="78">
        <f t="shared" si="42"/>
        <v>0</v>
      </c>
    </row>
    <row r="2716" spans="1:8" hidden="1" x14ac:dyDescent="0.35">
      <c r="A2716" s="57" t="s">
        <v>2493</v>
      </c>
      <c r="B2716" s="57" t="s">
        <v>2508</v>
      </c>
      <c r="C2716" s="57" t="s">
        <v>2432</v>
      </c>
      <c r="D2716" s="68">
        <v>727.68388252545003</v>
      </c>
      <c r="E2716" s="57" t="s">
        <v>2433</v>
      </c>
      <c r="F2716" s="62" t="str">
        <f>INDEX('Crosswalk Particulates'!$B:$B,MATCH('2017 EPA Data'!A2716,'Crosswalk Particulates'!$A:$A,0))</f>
        <v>Commercial Buildings Sector</v>
      </c>
      <c r="G2716" s="66" t="str">
        <f>INDEX('Crosswalk Particulates'!$E:$E,MATCH('2017 EPA Data'!$B2716,'Crosswalk Particulates'!$D:$D,0))</f>
        <v>CH4</v>
      </c>
      <c r="H2716" s="78">
        <f t="shared" si="42"/>
        <v>660144498.84828234</v>
      </c>
    </row>
    <row r="2717" spans="1:8" hidden="1" x14ac:dyDescent="0.35">
      <c r="A2717" s="57" t="s">
        <v>2503</v>
      </c>
      <c r="B2717" s="57" t="s">
        <v>2639</v>
      </c>
      <c r="C2717" s="57" t="s">
        <v>2428</v>
      </c>
      <c r="D2717" s="68">
        <v>722.56735612268801</v>
      </c>
      <c r="E2717" s="57" t="s">
        <v>2429</v>
      </c>
      <c r="F2717" s="62" t="str">
        <f>INDEX('Crosswalk Particulates'!$B:$B,MATCH('2017 EPA Data'!A2717,'Crosswalk Particulates'!$A:$A,0))</f>
        <v>process-ngps-industry</v>
      </c>
      <c r="G2717" s="66">
        <f>INDEX('Crosswalk Particulates'!$E:$E,MATCH('2017 EPA Data'!$B2717,'Crosswalk Particulates'!$D:$D,0))</f>
        <v>0</v>
      </c>
      <c r="H2717" s="78">
        <f t="shared" si="42"/>
        <v>0</v>
      </c>
    </row>
    <row r="2718" spans="1:8" hidden="1" x14ac:dyDescent="0.35">
      <c r="A2718" s="57" t="s">
        <v>2506</v>
      </c>
      <c r="B2718" s="57" t="s">
        <v>2601</v>
      </c>
      <c r="C2718" s="57" t="s">
        <v>2428</v>
      </c>
      <c r="D2718" s="68">
        <v>719.22860016000197</v>
      </c>
      <c r="E2718" s="57" t="s">
        <v>2429</v>
      </c>
      <c r="F2718" s="62" t="str">
        <f>INDEX('Crosswalk Particulates'!$B:$B,MATCH('2017 EPA Data'!A2718,'Crosswalk Particulates'!$A:$A,0))</f>
        <v>process-other-industry</v>
      </c>
      <c r="G2718" s="66">
        <f>INDEX('Crosswalk Particulates'!$E:$E,MATCH('2017 EPA Data'!$B2718,'Crosswalk Particulates'!$D:$D,0))</f>
        <v>0</v>
      </c>
      <c r="H2718" s="78">
        <f t="shared" si="42"/>
        <v>0</v>
      </c>
    </row>
    <row r="2719" spans="1:8" hidden="1" x14ac:dyDescent="0.35">
      <c r="A2719" s="57" t="s">
        <v>2458</v>
      </c>
      <c r="B2719" s="57" t="s">
        <v>2704</v>
      </c>
      <c r="C2719" s="57" t="s">
        <v>2428</v>
      </c>
      <c r="D2719" s="68">
        <v>718.92100000000005</v>
      </c>
      <c r="E2719" s="57" t="s">
        <v>2429</v>
      </c>
      <c r="F2719" s="62" t="str">
        <f>INDEX('Crosswalk Particulates'!$B:$B,MATCH('2017 EPA Data'!A2719,'Crosswalk Particulates'!$A:$A,0))</f>
        <v>process-other-industry</v>
      </c>
      <c r="G2719" s="66">
        <f>INDEX('Crosswalk Particulates'!$E:$E,MATCH('2017 EPA Data'!$B2719,'Crosswalk Particulates'!$D:$D,0))</f>
        <v>0</v>
      </c>
      <c r="H2719" s="78">
        <f t="shared" si="42"/>
        <v>0</v>
      </c>
    </row>
    <row r="2720" spans="1:8" hidden="1" x14ac:dyDescent="0.35">
      <c r="A2720" s="57" t="s">
        <v>2466</v>
      </c>
      <c r="B2720" s="57" t="s">
        <v>2515</v>
      </c>
      <c r="C2720" s="57" t="s">
        <v>2428</v>
      </c>
      <c r="D2720" s="68">
        <v>718.62199999999996</v>
      </c>
      <c r="E2720" s="57" t="s">
        <v>2429</v>
      </c>
      <c r="F2720" s="62" t="str">
        <f>INDEX('Crosswalk Particulates'!$B:$B,MATCH('2017 EPA Data'!A2720,'Crosswalk Particulates'!$A:$A,0))</f>
        <v>process-other-industry</v>
      </c>
      <c r="G2720" s="66">
        <f>INDEX('Crosswalk Particulates'!$E:$E,MATCH('2017 EPA Data'!$B2720,'Crosswalk Particulates'!$D:$D,0))</f>
        <v>0</v>
      </c>
      <c r="H2720" s="78">
        <f t="shared" si="42"/>
        <v>0</v>
      </c>
    </row>
    <row r="2721" spans="1:8" hidden="1" x14ac:dyDescent="0.35">
      <c r="A2721" s="57" t="s">
        <v>2430</v>
      </c>
      <c r="B2721" s="57" t="s">
        <v>2674</v>
      </c>
      <c r="C2721" s="57" t="s">
        <v>2428</v>
      </c>
      <c r="D2721" s="68">
        <v>718.26779750395497</v>
      </c>
      <c r="E2721" s="57" t="s">
        <v>2429</v>
      </c>
      <c r="F2721" s="62" t="str">
        <f>INDEX('Crosswalk Particulates'!$B:$B,MATCH('2017 EPA Data'!A2721,'Crosswalk Particulates'!$A:$A,0))</f>
        <v>process-other-industry</v>
      </c>
      <c r="G2721" s="66">
        <f>INDEX('Crosswalk Particulates'!$E:$E,MATCH('2017 EPA Data'!$B2721,'Crosswalk Particulates'!$D:$D,0))</f>
        <v>0</v>
      </c>
      <c r="H2721" s="78">
        <f t="shared" si="42"/>
        <v>0</v>
      </c>
    </row>
    <row r="2722" spans="1:8" hidden="1" x14ac:dyDescent="0.35">
      <c r="A2722" s="57" t="s">
        <v>2634</v>
      </c>
      <c r="B2722" s="57" t="s">
        <v>2526</v>
      </c>
      <c r="C2722" s="57" t="s">
        <v>2468</v>
      </c>
      <c r="D2722" s="68">
        <v>716.84694485973</v>
      </c>
      <c r="E2722" s="57" t="s">
        <v>2433</v>
      </c>
      <c r="F2722" s="62" t="str">
        <f>INDEX('Crosswalk Particulates'!$B:$B,MATCH('2017 EPA Data'!A2722,'Crosswalk Particulates'!$A:$A,0))</f>
        <v>Residential Buildings Sector</v>
      </c>
      <c r="G2722" s="66" t="str">
        <f>INDEX('Crosswalk Particulates'!$E:$E,MATCH('2017 EPA Data'!$B2722,'Crosswalk Particulates'!$D:$D,0))</f>
        <v>SOx</v>
      </c>
      <c r="H2722" s="78">
        <f t="shared" si="42"/>
        <v>650313382.67794907</v>
      </c>
    </row>
    <row r="2723" spans="1:8" hidden="1" x14ac:dyDescent="0.35">
      <c r="A2723" s="57" t="s">
        <v>2576</v>
      </c>
      <c r="B2723" s="57" t="s">
        <v>2561</v>
      </c>
      <c r="C2723" s="57" t="s">
        <v>2428</v>
      </c>
      <c r="D2723" s="68">
        <v>715.36633521096769</v>
      </c>
      <c r="E2723" s="57" t="s">
        <v>2429</v>
      </c>
      <c r="F2723" s="62" t="str">
        <f>INDEX('Crosswalk Particulates'!$B:$B,MATCH('2017 EPA Data'!A2723,'Crosswalk Particulates'!$A:$A,0))</f>
        <v>Commercial Buildings Sector</v>
      </c>
      <c r="G2723" s="66">
        <f>INDEX('Crosswalk Particulates'!$E:$E,MATCH('2017 EPA Data'!$B2723,'Crosswalk Particulates'!$D:$D,0))</f>
        <v>0</v>
      </c>
      <c r="H2723" s="78">
        <f t="shared" si="42"/>
        <v>0</v>
      </c>
    </row>
    <row r="2724" spans="1:8" hidden="1" x14ac:dyDescent="0.35">
      <c r="A2724" s="57" t="s">
        <v>2489</v>
      </c>
      <c r="B2724" s="57" t="s">
        <v>2683</v>
      </c>
      <c r="C2724" s="57" t="s">
        <v>2428</v>
      </c>
      <c r="D2724" s="68">
        <v>715.06299999999999</v>
      </c>
      <c r="E2724" s="57" t="s">
        <v>2429</v>
      </c>
      <c r="F2724" s="62" t="str">
        <f>INDEX('Crosswalk Particulates'!$B:$B,MATCH('2017 EPA Data'!A2724,'Crosswalk Particulates'!$A:$A,0))</f>
        <v>process-chemicals-industry</v>
      </c>
      <c r="G2724" s="66">
        <f>INDEX('Crosswalk Particulates'!$E:$E,MATCH('2017 EPA Data'!$B2724,'Crosswalk Particulates'!$D:$D,0))</f>
        <v>0</v>
      </c>
      <c r="H2724" s="78">
        <f t="shared" si="42"/>
        <v>0</v>
      </c>
    </row>
    <row r="2725" spans="1:8" hidden="1" x14ac:dyDescent="0.35">
      <c r="A2725" s="57" t="s">
        <v>2566</v>
      </c>
      <c r="B2725" s="57" t="s">
        <v>2596</v>
      </c>
      <c r="C2725" s="57" t="s">
        <v>2428</v>
      </c>
      <c r="D2725" s="68">
        <v>714.00996969874893</v>
      </c>
      <c r="E2725" s="57" t="s">
        <v>2429</v>
      </c>
      <c r="F2725" s="62" t="str">
        <f>INDEX('Crosswalk Particulates'!$B:$B,MATCH('2017 EPA Data'!A2725,'Crosswalk Particulates'!$A:$A,0))</f>
        <v>Commercial Buildings Sector</v>
      </c>
      <c r="G2725" s="66">
        <f>INDEX('Crosswalk Particulates'!$E:$E,MATCH('2017 EPA Data'!$B2725,'Crosswalk Particulates'!$D:$D,0))</f>
        <v>0</v>
      </c>
      <c r="H2725" s="78">
        <f t="shared" si="42"/>
        <v>0</v>
      </c>
    </row>
    <row r="2726" spans="1:8" hidden="1" x14ac:dyDescent="0.35">
      <c r="A2726" s="57" t="s">
        <v>2603</v>
      </c>
      <c r="B2726" s="57" t="s">
        <v>2446</v>
      </c>
      <c r="C2726" s="57" t="s">
        <v>2428</v>
      </c>
      <c r="D2726" s="68">
        <v>712.80527522095679</v>
      </c>
      <c r="E2726" s="57" t="s">
        <v>2429</v>
      </c>
      <c r="F2726" s="62" t="str">
        <f>INDEX('Crosswalk Particulates'!$B:$B,MATCH('2017 EPA Data'!A2726,'Crosswalk Particulates'!$A:$A,0))</f>
        <v>Residential Buildings Sector</v>
      </c>
      <c r="G2726" s="66">
        <f>INDEX('Crosswalk Particulates'!$E:$E,MATCH('2017 EPA Data'!$B2726,'Crosswalk Particulates'!$D:$D,0))</f>
        <v>0</v>
      </c>
      <c r="H2726" s="78">
        <f t="shared" si="42"/>
        <v>0</v>
      </c>
    </row>
    <row r="2727" spans="1:8" hidden="1" x14ac:dyDescent="0.35">
      <c r="A2727" s="57" t="s">
        <v>2470</v>
      </c>
      <c r="B2727" s="57" t="s">
        <v>2674</v>
      </c>
      <c r="C2727" s="57" t="s">
        <v>2428</v>
      </c>
      <c r="D2727" s="68">
        <v>712.02805725277005</v>
      </c>
      <c r="E2727" s="57" t="s">
        <v>2429</v>
      </c>
      <c r="F2727" s="62" t="str">
        <f>INDEX('Crosswalk Particulates'!$B:$B,MATCH('2017 EPA Data'!A2727,'Crosswalk Particulates'!$A:$A,0))</f>
        <v>process-waste-industry</v>
      </c>
      <c r="G2727" s="66">
        <f>INDEX('Crosswalk Particulates'!$E:$E,MATCH('2017 EPA Data'!$B2727,'Crosswalk Particulates'!$D:$D,0))</f>
        <v>0</v>
      </c>
      <c r="H2727" s="78">
        <f t="shared" si="42"/>
        <v>0</v>
      </c>
    </row>
    <row r="2728" spans="1:8" hidden="1" x14ac:dyDescent="0.35">
      <c r="A2728" s="57" t="s">
        <v>2480</v>
      </c>
      <c r="B2728" s="57" t="s">
        <v>2526</v>
      </c>
      <c r="C2728" s="57" t="s">
        <v>2468</v>
      </c>
      <c r="D2728" s="68">
        <v>711.82050523477096</v>
      </c>
      <c r="E2728" s="57" t="s">
        <v>2433</v>
      </c>
      <c r="F2728" s="62" t="str">
        <f>INDEX('Crosswalk Particulates'!$B:$B,MATCH('2017 EPA Data'!A2728,'Crosswalk Particulates'!$A:$A,0))</f>
        <v>Transportation Sector</v>
      </c>
      <c r="G2728" s="66" t="str">
        <f>INDEX('Crosswalk Particulates'!$E:$E,MATCH('2017 EPA Data'!$B2728,'Crosswalk Particulates'!$D:$D,0))</f>
        <v>SOx</v>
      </c>
      <c r="H2728" s="78">
        <f t="shared" si="42"/>
        <v>645753467.93077362</v>
      </c>
    </row>
    <row r="2729" spans="1:8" hidden="1" x14ac:dyDescent="0.35">
      <c r="A2729" s="57" t="s">
        <v>2580</v>
      </c>
      <c r="B2729" s="57" t="s">
        <v>2533</v>
      </c>
      <c r="C2729" s="57" t="s">
        <v>2534</v>
      </c>
      <c r="D2729" s="68">
        <v>711.39457419724431</v>
      </c>
      <c r="E2729" s="57" t="s">
        <v>2429</v>
      </c>
      <c r="F2729" s="62" t="str">
        <f>INDEX('Crosswalk Particulates'!$B:$B,MATCH('2017 EPA Data'!A2729,'Crosswalk Particulates'!$A:$A,0))</f>
        <v>Commercial Buildings Sector</v>
      </c>
      <c r="G2729" s="66">
        <f>INDEX('Crosswalk Particulates'!$E:$E,MATCH('2017 EPA Data'!$B2729,'Crosswalk Particulates'!$D:$D,0))</f>
        <v>0</v>
      </c>
      <c r="H2729" s="78">
        <f t="shared" si="42"/>
        <v>0</v>
      </c>
    </row>
    <row r="2730" spans="1:8" hidden="1" x14ac:dyDescent="0.35">
      <c r="A2730" s="57" t="s">
        <v>2507</v>
      </c>
      <c r="B2730" s="57" t="s">
        <v>2467</v>
      </c>
      <c r="C2730" s="57" t="s">
        <v>2468</v>
      </c>
      <c r="D2730" s="68">
        <v>709.40294585668005</v>
      </c>
      <c r="E2730" s="57" t="s">
        <v>2433</v>
      </c>
      <c r="F2730" s="62" t="str">
        <f>INDEX('Crosswalk Particulates'!$B:$B,MATCH('2017 EPA Data'!A2730,'Crosswalk Particulates'!$A:$A,0))</f>
        <v>industry-fuel-coal</v>
      </c>
      <c r="G2730" s="66" t="str">
        <f>INDEX('Crosswalk Particulates'!$E:$E,MATCH('2017 EPA Data'!$B2730,'Crosswalk Particulates'!$D:$D,0))</f>
        <v>VOC</v>
      </c>
      <c r="H2730" s="78">
        <f t="shared" si="42"/>
        <v>643560292.3466903</v>
      </c>
    </row>
    <row r="2731" spans="1:8" hidden="1" x14ac:dyDescent="0.35">
      <c r="A2731" s="57" t="s">
        <v>2558</v>
      </c>
      <c r="B2731" s="57" t="s">
        <v>2469</v>
      </c>
      <c r="C2731" s="57" t="s">
        <v>2428</v>
      </c>
      <c r="D2731" s="68">
        <v>708.95680000000004</v>
      </c>
      <c r="E2731" s="57" t="s">
        <v>2429</v>
      </c>
      <c r="F2731" s="62" t="str">
        <f>INDEX('Crosswalk Particulates'!$B:$B,MATCH('2017 EPA Data'!A2731,'Crosswalk Particulates'!$A:$A,0))</f>
        <v>process-mining-industry</v>
      </c>
      <c r="G2731" s="66">
        <f>INDEX('Crosswalk Particulates'!$E:$E,MATCH('2017 EPA Data'!$B2731,'Crosswalk Particulates'!$D:$D,0))</f>
        <v>0</v>
      </c>
      <c r="H2731" s="78">
        <f t="shared" si="42"/>
        <v>0</v>
      </c>
    </row>
    <row r="2732" spans="1:8" hidden="1" x14ac:dyDescent="0.35">
      <c r="A2732" s="57" t="s">
        <v>2492</v>
      </c>
      <c r="B2732" s="57" t="s">
        <v>2637</v>
      </c>
      <c r="C2732" s="57" t="s">
        <v>2428</v>
      </c>
      <c r="D2732" s="68">
        <v>704.28980382777161</v>
      </c>
      <c r="E2732" s="57" t="s">
        <v>2429</v>
      </c>
      <c r="F2732" s="62" t="str">
        <f>INDEX('Crosswalk Particulates'!$B:$B,MATCH('2017 EPA Data'!A2732,'Crosswalk Particulates'!$A:$A,0))</f>
        <v>Electricity Sector</v>
      </c>
      <c r="G2732" s="66">
        <f>INDEX('Crosswalk Particulates'!$E:$E,MATCH('2017 EPA Data'!$B2732,'Crosswalk Particulates'!$D:$D,0))</f>
        <v>0</v>
      </c>
      <c r="H2732" s="78">
        <f t="shared" si="42"/>
        <v>0</v>
      </c>
    </row>
    <row r="2733" spans="1:8" hidden="1" x14ac:dyDescent="0.35">
      <c r="A2733" s="57" t="s">
        <v>2518</v>
      </c>
      <c r="B2733" s="57" t="s">
        <v>2637</v>
      </c>
      <c r="C2733" s="57" t="s">
        <v>2428</v>
      </c>
      <c r="D2733" s="68">
        <v>694.22096132700005</v>
      </c>
      <c r="E2733" s="57" t="s">
        <v>2429</v>
      </c>
      <c r="F2733" s="62" t="str">
        <f>INDEX('Crosswalk Particulates'!$B:$B,MATCH('2017 EPA Data'!A2733,'Crosswalk Particulates'!$A:$A,0))</f>
        <v>process-cement-industry</v>
      </c>
      <c r="G2733" s="66">
        <f>INDEX('Crosswalk Particulates'!$E:$E,MATCH('2017 EPA Data'!$B2733,'Crosswalk Particulates'!$D:$D,0))</f>
        <v>0</v>
      </c>
      <c r="H2733" s="78">
        <f t="shared" si="42"/>
        <v>0</v>
      </c>
    </row>
    <row r="2734" spans="1:8" hidden="1" x14ac:dyDescent="0.35">
      <c r="A2734" s="57" t="s">
        <v>2560</v>
      </c>
      <c r="B2734" s="57" t="s">
        <v>2536</v>
      </c>
      <c r="C2734" s="57" t="s">
        <v>2428</v>
      </c>
      <c r="D2734" s="68">
        <v>691.53456969963872</v>
      </c>
      <c r="E2734" s="57" t="s">
        <v>2429</v>
      </c>
      <c r="F2734" s="62" t="str">
        <f>INDEX('Crosswalk Particulates'!$B:$B,MATCH('2017 EPA Data'!A2734,'Crosswalk Particulates'!$A:$A,0))</f>
        <v>Electricity Sector</v>
      </c>
      <c r="G2734" s="66">
        <f>INDEX('Crosswalk Particulates'!$E:$E,MATCH('2017 EPA Data'!$B2734,'Crosswalk Particulates'!$D:$D,0))</f>
        <v>0</v>
      </c>
      <c r="H2734" s="78">
        <f t="shared" si="42"/>
        <v>0</v>
      </c>
    </row>
    <row r="2735" spans="1:8" hidden="1" x14ac:dyDescent="0.35">
      <c r="A2735" s="57" t="s">
        <v>2513</v>
      </c>
      <c r="B2735" s="57" t="s">
        <v>2626</v>
      </c>
      <c r="C2735" s="57" t="s">
        <v>2428</v>
      </c>
      <c r="D2735" s="68">
        <v>690.95839560000002</v>
      </c>
      <c r="E2735" s="57" t="s">
        <v>2429</v>
      </c>
      <c r="F2735" s="62" t="str">
        <f>INDEX('Crosswalk Particulates'!$B:$B,MATCH('2017 EPA Data'!A2735,'Crosswalk Particulates'!$A:$A,0))</f>
        <v>process-other-industry</v>
      </c>
      <c r="G2735" s="66">
        <f>INDEX('Crosswalk Particulates'!$E:$E,MATCH('2017 EPA Data'!$B2735,'Crosswalk Particulates'!$D:$D,0))</f>
        <v>0</v>
      </c>
      <c r="H2735" s="78">
        <f t="shared" si="42"/>
        <v>0</v>
      </c>
    </row>
    <row r="2736" spans="1:8" hidden="1" x14ac:dyDescent="0.35">
      <c r="A2736" s="57" t="s">
        <v>2507</v>
      </c>
      <c r="B2736" s="57" t="s">
        <v>2584</v>
      </c>
      <c r="C2736" s="57" t="s">
        <v>2428</v>
      </c>
      <c r="D2736" s="68">
        <v>690.73360000000002</v>
      </c>
      <c r="E2736" s="57" t="s">
        <v>2429</v>
      </c>
      <c r="F2736" s="62" t="str">
        <f>INDEX('Crosswalk Particulates'!$B:$B,MATCH('2017 EPA Data'!A2736,'Crosswalk Particulates'!$A:$A,0))</f>
        <v>industry-fuel-coal</v>
      </c>
      <c r="G2736" s="66">
        <f>INDEX('Crosswalk Particulates'!$E:$E,MATCH('2017 EPA Data'!$B2736,'Crosswalk Particulates'!$D:$D,0))</f>
        <v>0</v>
      </c>
      <c r="H2736" s="78">
        <f t="shared" si="42"/>
        <v>0</v>
      </c>
    </row>
    <row r="2737" spans="1:8" hidden="1" x14ac:dyDescent="0.35">
      <c r="A2737" s="57" t="s">
        <v>2462</v>
      </c>
      <c r="B2737" s="57" t="s">
        <v>2615</v>
      </c>
      <c r="C2737" s="57" t="s">
        <v>2428</v>
      </c>
      <c r="D2737" s="68">
        <v>689.4</v>
      </c>
      <c r="E2737" s="57" t="s">
        <v>2429</v>
      </c>
      <c r="F2737" s="62" t="str">
        <f>INDEX('Crosswalk Particulates'!$B:$B,MATCH('2017 EPA Data'!A2737,'Crosswalk Particulates'!$A:$A,0))</f>
        <v>industry-fuel-natural gas</v>
      </c>
      <c r="G2737" s="66">
        <f>INDEX('Crosswalk Particulates'!$E:$E,MATCH('2017 EPA Data'!$B2737,'Crosswalk Particulates'!$D:$D,0))</f>
        <v>0</v>
      </c>
      <c r="H2737" s="78">
        <f t="shared" si="42"/>
        <v>0</v>
      </c>
    </row>
    <row r="2738" spans="1:8" hidden="1" x14ac:dyDescent="0.35">
      <c r="A2738" s="57" t="s">
        <v>2519</v>
      </c>
      <c r="B2738" s="57" t="s">
        <v>2651</v>
      </c>
      <c r="C2738" s="57" t="s">
        <v>2428</v>
      </c>
      <c r="D2738" s="68">
        <v>688.64455190000001</v>
      </c>
      <c r="E2738" s="57" t="s">
        <v>2429</v>
      </c>
      <c r="F2738" s="62" t="str">
        <f>INDEX('Crosswalk Particulates'!$B:$B,MATCH('2017 EPA Data'!A2738,'Crosswalk Particulates'!$A:$A,0))</f>
        <v>Electricity Sector</v>
      </c>
      <c r="G2738" s="66">
        <f>INDEX('Crosswalk Particulates'!$E:$E,MATCH('2017 EPA Data'!$B2738,'Crosswalk Particulates'!$D:$D,0))</f>
        <v>0</v>
      </c>
      <c r="H2738" s="78">
        <f t="shared" si="42"/>
        <v>0</v>
      </c>
    </row>
    <row r="2739" spans="1:8" hidden="1" x14ac:dyDescent="0.35">
      <c r="A2739" s="57" t="s">
        <v>2576</v>
      </c>
      <c r="B2739" s="57" t="s">
        <v>2650</v>
      </c>
      <c r="C2739" s="57" t="s">
        <v>2428</v>
      </c>
      <c r="D2739" s="68">
        <v>688.61310193096767</v>
      </c>
      <c r="E2739" s="57" t="s">
        <v>2429</v>
      </c>
      <c r="F2739" s="62" t="str">
        <f>INDEX('Crosswalk Particulates'!$B:$B,MATCH('2017 EPA Data'!A2739,'Crosswalk Particulates'!$A:$A,0))</f>
        <v>Commercial Buildings Sector</v>
      </c>
      <c r="G2739" s="66">
        <f>INDEX('Crosswalk Particulates'!$E:$E,MATCH('2017 EPA Data'!$B2739,'Crosswalk Particulates'!$D:$D,0))</f>
        <v>0</v>
      </c>
      <c r="H2739" s="78">
        <f t="shared" si="42"/>
        <v>0</v>
      </c>
    </row>
    <row r="2740" spans="1:8" hidden="1" x14ac:dyDescent="0.35">
      <c r="A2740" s="57" t="s">
        <v>2580</v>
      </c>
      <c r="B2740" s="57" t="s">
        <v>2484</v>
      </c>
      <c r="C2740" s="57" t="s">
        <v>2428</v>
      </c>
      <c r="D2740" s="68">
        <v>688.26291178700001</v>
      </c>
      <c r="E2740" s="57" t="s">
        <v>2429</v>
      </c>
      <c r="F2740" s="62" t="str">
        <f>INDEX('Crosswalk Particulates'!$B:$B,MATCH('2017 EPA Data'!A2740,'Crosswalk Particulates'!$A:$A,0))</f>
        <v>Commercial Buildings Sector</v>
      </c>
      <c r="G2740" s="66">
        <f>INDEX('Crosswalk Particulates'!$E:$E,MATCH('2017 EPA Data'!$B2740,'Crosswalk Particulates'!$D:$D,0))</f>
        <v>0</v>
      </c>
      <c r="H2740" s="78">
        <f t="shared" si="42"/>
        <v>0</v>
      </c>
    </row>
    <row r="2741" spans="1:8" hidden="1" x14ac:dyDescent="0.35">
      <c r="A2741" s="57" t="s">
        <v>2449</v>
      </c>
      <c r="B2741" s="57" t="s">
        <v>2548</v>
      </c>
      <c r="C2741" s="57" t="s">
        <v>2428</v>
      </c>
      <c r="D2741" s="68">
        <v>686.57938274332002</v>
      </c>
      <c r="E2741" s="57" t="s">
        <v>2429</v>
      </c>
      <c r="F2741" s="62" t="str">
        <f>INDEX('Crosswalk Particulates'!$B:$B,MATCH('2017 EPA Data'!A2741,'Crosswalk Particulates'!$A:$A,0))</f>
        <v>process-other-industry</v>
      </c>
      <c r="G2741" s="66">
        <f>INDEX('Crosswalk Particulates'!$E:$E,MATCH('2017 EPA Data'!$B2741,'Crosswalk Particulates'!$D:$D,0))</f>
        <v>0</v>
      </c>
      <c r="H2741" s="78">
        <f t="shared" si="42"/>
        <v>0</v>
      </c>
    </row>
    <row r="2742" spans="1:8" hidden="1" x14ac:dyDescent="0.35">
      <c r="A2742" s="57" t="s">
        <v>2492</v>
      </c>
      <c r="B2742" s="57" t="s">
        <v>2532</v>
      </c>
      <c r="C2742" s="57" t="s">
        <v>2428</v>
      </c>
      <c r="D2742" s="68">
        <v>686.33805679034265</v>
      </c>
      <c r="E2742" s="57" t="s">
        <v>2429</v>
      </c>
      <c r="F2742" s="62" t="str">
        <f>INDEX('Crosswalk Particulates'!$B:$B,MATCH('2017 EPA Data'!A2742,'Crosswalk Particulates'!$A:$A,0))</f>
        <v>Electricity Sector</v>
      </c>
      <c r="G2742" s="66">
        <f>INDEX('Crosswalk Particulates'!$E:$E,MATCH('2017 EPA Data'!$B2742,'Crosswalk Particulates'!$D:$D,0))</f>
        <v>0</v>
      </c>
      <c r="H2742" s="78">
        <f t="shared" si="42"/>
        <v>0</v>
      </c>
    </row>
    <row r="2743" spans="1:8" hidden="1" x14ac:dyDescent="0.35">
      <c r="A2743" s="57" t="s">
        <v>2497</v>
      </c>
      <c r="B2743" s="57" t="s">
        <v>2597</v>
      </c>
      <c r="C2743" s="57" t="s">
        <v>2428</v>
      </c>
      <c r="D2743" s="68">
        <v>685.05233982309994</v>
      </c>
      <c r="E2743" s="57" t="s">
        <v>2429</v>
      </c>
      <c r="F2743" s="62" t="str">
        <f>INDEX('Crosswalk Particulates'!$B:$B,MATCH('2017 EPA Data'!A2743,'Crosswalk Particulates'!$A:$A,0))</f>
        <v>process-other-industry</v>
      </c>
      <c r="G2743" s="66">
        <f>INDEX('Crosswalk Particulates'!$E:$E,MATCH('2017 EPA Data'!$B2743,'Crosswalk Particulates'!$D:$D,0))</f>
        <v>0</v>
      </c>
      <c r="H2743" s="78">
        <f t="shared" si="42"/>
        <v>0</v>
      </c>
    </row>
    <row r="2744" spans="1:8" hidden="1" x14ac:dyDescent="0.35">
      <c r="A2744" s="57" t="s">
        <v>2566</v>
      </c>
      <c r="B2744" s="57" t="s">
        <v>2472</v>
      </c>
      <c r="C2744" s="57" t="s">
        <v>2428</v>
      </c>
      <c r="D2744" s="68">
        <v>684.46442750000006</v>
      </c>
      <c r="E2744" s="57" t="s">
        <v>2429</v>
      </c>
      <c r="F2744" s="62" t="str">
        <f>INDEX('Crosswalk Particulates'!$B:$B,MATCH('2017 EPA Data'!A2744,'Crosswalk Particulates'!$A:$A,0))</f>
        <v>Commercial Buildings Sector</v>
      </c>
      <c r="G2744" s="66">
        <f>INDEX('Crosswalk Particulates'!$E:$E,MATCH('2017 EPA Data'!$B2744,'Crosswalk Particulates'!$D:$D,0))</f>
        <v>0</v>
      </c>
      <c r="H2744" s="78">
        <f t="shared" si="42"/>
        <v>0</v>
      </c>
    </row>
    <row r="2745" spans="1:8" hidden="1" x14ac:dyDescent="0.35">
      <c r="A2745" s="57" t="s">
        <v>2576</v>
      </c>
      <c r="B2745" s="57" t="s">
        <v>2671</v>
      </c>
      <c r="C2745" s="57" t="s">
        <v>2428</v>
      </c>
      <c r="D2745" s="68">
        <v>684.327816553503</v>
      </c>
      <c r="E2745" s="57" t="s">
        <v>2429</v>
      </c>
      <c r="F2745" s="62" t="str">
        <f>INDEX('Crosswalk Particulates'!$B:$B,MATCH('2017 EPA Data'!A2745,'Crosswalk Particulates'!$A:$A,0))</f>
        <v>Commercial Buildings Sector</v>
      </c>
      <c r="G2745" s="66">
        <f>INDEX('Crosswalk Particulates'!$E:$E,MATCH('2017 EPA Data'!$B2745,'Crosswalk Particulates'!$D:$D,0))</f>
        <v>0</v>
      </c>
      <c r="H2745" s="78">
        <f t="shared" si="42"/>
        <v>0</v>
      </c>
    </row>
    <row r="2746" spans="1:8" hidden="1" x14ac:dyDescent="0.35">
      <c r="A2746" s="57" t="s">
        <v>2456</v>
      </c>
      <c r="B2746" s="57" t="s">
        <v>2541</v>
      </c>
      <c r="D2746" s="68">
        <v>684.04602130413559</v>
      </c>
      <c r="E2746" s="57" t="s">
        <v>2433</v>
      </c>
      <c r="F2746" s="62" t="str">
        <f>INDEX('Crosswalk Particulates'!$B:$B,MATCH('2017 EPA Data'!A2746,'Crosswalk Particulates'!$A:$A,0))</f>
        <v>Transportation Sector</v>
      </c>
      <c r="G2746" s="66">
        <f>INDEX('Crosswalk Particulates'!$E:$E,MATCH('2017 EPA Data'!$B2746,'Crosswalk Particulates'!$D:$D,0))</f>
        <v>0</v>
      </c>
      <c r="H2746" s="78">
        <f t="shared" si="42"/>
        <v>620556849.98243296</v>
      </c>
    </row>
    <row r="2747" spans="1:8" hidden="1" x14ac:dyDescent="0.35">
      <c r="A2747" s="57" t="s">
        <v>2543</v>
      </c>
      <c r="B2747" s="57" t="s">
        <v>2637</v>
      </c>
      <c r="C2747" s="57" t="s">
        <v>2428</v>
      </c>
      <c r="D2747" s="68">
        <v>684.00959051637767</v>
      </c>
      <c r="E2747" s="57" t="s">
        <v>2429</v>
      </c>
      <c r="F2747" s="62" t="str">
        <f>INDEX('Crosswalk Particulates'!$B:$B,MATCH('2017 EPA Data'!A2747,'Crosswalk Particulates'!$A:$A,0))</f>
        <v>industry-fuel-other</v>
      </c>
      <c r="G2747" s="66">
        <f>INDEX('Crosswalk Particulates'!$E:$E,MATCH('2017 EPA Data'!$B2747,'Crosswalk Particulates'!$D:$D,0))</f>
        <v>0</v>
      </c>
      <c r="H2747" s="78">
        <f t="shared" si="42"/>
        <v>0</v>
      </c>
    </row>
    <row r="2748" spans="1:8" hidden="1" x14ac:dyDescent="0.35">
      <c r="A2748" s="57" t="s">
        <v>2434</v>
      </c>
      <c r="B2748" s="57" t="s">
        <v>2662</v>
      </c>
      <c r="C2748" s="57" t="s">
        <v>2428</v>
      </c>
      <c r="D2748" s="68">
        <v>682.93753268305647</v>
      </c>
      <c r="E2748" s="57" t="s">
        <v>2429</v>
      </c>
      <c r="F2748" s="62" t="str">
        <f>INDEX('Crosswalk Particulates'!$B:$B,MATCH('2017 EPA Data'!A2748,'Crosswalk Particulates'!$A:$A,0))</f>
        <v>Transportation Sector</v>
      </c>
      <c r="G2748" s="66">
        <f>INDEX('Crosswalk Particulates'!$E:$E,MATCH('2017 EPA Data'!$B2748,'Crosswalk Particulates'!$D:$D,0))</f>
        <v>0</v>
      </c>
      <c r="H2748" s="78">
        <f t="shared" si="42"/>
        <v>0</v>
      </c>
    </row>
    <row r="2749" spans="1:8" hidden="1" x14ac:dyDescent="0.35">
      <c r="A2749" s="57" t="s">
        <v>2497</v>
      </c>
      <c r="B2749" s="57" t="s">
        <v>2645</v>
      </c>
      <c r="C2749" s="57" t="s">
        <v>2428</v>
      </c>
      <c r="D2749" s="68">
        <v>680.02149999999995</v>
      </c>
      <c r="E2749" s="57" t="s">
        <v>2429</v>
      </c>
      <c r="F2749" s="62" t="str">
        <f>INDEX('Crosswalk Particulates'!$B:$B,MATCH('2017 EPA Data'!A2749,'Crosswalk Particulates'!$A:$A,0))</f>
        <v>process-other-industry</v>
      </c>
      <c r="G2749" s="66">
        <f>INDEX('Crosswalk Particulates'!$E:$E,MATCH('2017 EPA Data'!$B2749,'Crosswalk Particulates'!$D:$D,0))</f>
        <v>0</v>
      </c>
      <c r="H2749" s="78">
        <f t="shared" si="42"/>
        <v>0</v>
      </c>
    </row>
    <row r="2750" spans="1:8" hidden="1" x14ac:dyDescent="0.35">
      <c r="A2750" s="57" t="s">
        <v>2466</v>
      </c>
      <c r="B2750" s="57" t="s">
        <v>2644</v>
      </c>
      <c r="C2750" s="57" t="s">
        <v>2428</v>
      </c>
      <c r="D2750" s="68">
        <v>680</v>
      </c>
      <c r="E2750" s="57" t="s">
        <v>2429</v>
      </c>
      <c r="F2750" s="62" t="str">
        <f>INDEX('Crosswalk Particulates'!$B:$B,MATCH('2017 EPA Data'!A2750,'Crosswalk Particulates'!$A:$A,0))</f>
        <v>process-other-industry</v>
      </c>
      <c r="G2750" s="66">
        <f>INDEX('Crosswalk Particulates'!$E:$E,MATCH('2017 EPA Data'!$B2750,'Crosswalk Particulates'!$D:$D,0))</f>
        <v>0</v>
      </c>
      <c r="H2750" s="78">
        <f t="shared" si="42"/>
        <v>0</v>
      </c>
    </row>
    <row r="2751" spans="1:8" hidden="1" x14ac:dyDescent="0.35">
      <c r="A2751" s="57" t="s">
        <v>2507</v>
      </c>
      <c r="B2751" s="57" t="s">
        <v>2679</v>
      </c>
      <c r="C2751" s="57" t="s">
        <v>2428</v>
      </c>
      <c r="D2751" s="68">
        <v>678.73835999999994</v>
      </c>
      <c r="E2751" s="57" t="s">
        <v>2429</v>
      </c>
      <c r="F2751" s="62" t="str">
        <f>INDEX('Crosswalk Particulates'!$B:$B,MATCH('2017 EPA Data'!A2751,'Crosswalk Particulates'!$A:$A,0))</f>
        <v>industry-fuel-coal</v>
      </c>
      <c r="G2751" s="66">
        <f>INDEX('Crosswalk Particulates'!$E:$E,MATCH('2017 EPA Data'!$B2751,'Crosswalk Particulates'!$D:$D,0))</f>
        <v>0</v>
      </c>
      <c r="H2751" s="78">
        <f t="shared" si="42"/>
        <v>0</v>
      </c>
    </row>
    <row r="2752" spans="1:8" hidden="1" x14ac:dyDescent="0.35">
      <c r="A2752" s="57" t="s">
        <v>2576</v>
      </c>
      <c r="B2752" s="57" t="s">
        <v>2533</v>
      </c>
      <c r="C2752" s="57" t="s">
        <v>2534</v>
      </c>
      <c r="D2752" s="68">
        <v>678.70292309407137</v>
      </c>
      <c r="E2752" s="57" t="s">
        <v>2429</v>
      </c>
      <c r="F2752" s="62" t="str">
        <f>INDEX('Crosswalk Particulates'!$B:$B,MATCH('2017 EPA Data'!A2752,'Crosswalk Particulates'!$A:$A,0))</f>
        <v>Commercial Buildings Sector</v>
      </c>
      <c r="G2752" s="66">
        <f>INDEX('Crosswalk Particulates'!$E:$E,MATCH('2017 EPA Data'!$B2752,'Crosswalk Particulates'!$D:$D,0))</f>
        <v>0</v>
      </c>
      <c r="H2752" s="78">
        <f t="shared" si="42"/>
        <v>0</v>
      </c>
    </row>
    <row r="2753" spans="1:8" hidden="1" x14ac:dyDescent="0.35">
      <c r="A2753" s="57" t="s">
        <v>2464</v>
      </c>
      <c r="B2753" s="57" t="s">
        <v>2523</v>
      </c>
      <c r="C2753" s="57" t="s">
        <v>2428</v>
      </c>
      <c r="D2753" s="68">
        <v>673.77</v>
      </c>
      <c r="E2753" s="57" t="s">
        <v>2429</v>
      </c>
      <c r="F2753" s="62" t="str">
        <f>INDEX('Crosswalk Particulates'!$B:$B,MATCH('2017 EPA Data'!A2753,'Crosswalk Particulates'!$A:$A,0))</f>
        <v>process-other-industry</v>
      </c>
      <c r="G2753" s="66">
        <f>INDEX('Crosswalk Particulates'!$E:$E,MATCH('2017 EPA Data'!$B2753,'Crosswalk Particulates'!$D:$D,0))</f>
        <v>0</v>
      </c>
      <c r="H2753" s="78">
        <f t="shared" si="42"/>
        <v>0</v>
      </c>
    </row>
    <row r="2754" spans="1:8" hidden="1" x14ac:dyDescent="0.35">
      <c r="A2754" s="57" t="s">
        <v>2489</v>
      </c>
      <c r="B2754" s="57" t="s">
        <v>2531</v>
      </c>
      <c r="C2754" s="57" t="s">
        <v>2428</v>
      </c>
      <c r="D2754" s="68">
        <v>672.57356976553001</v>
      </c>
      <c r="E2754" s="57" t="s">
        <v>2429</v>
      </c>
      <c r="F2754" s="62" t="str">
        <f>INDEX('Crosswalk Particulates'!$B:$B,MATCH('2017 EPA Data'!A2754,'Crosswalk Particulates'!$A:$A,0))</f>
        <v>process-chemicals-industry</v>
      </c>
      <c r="G2754" s="66">
        <f>INDEX('Crosswalk Particulates'!$E:$E,MATCH('2017 EPA Data'!$B2754,'Crosswalk Particulates'!$D:$D,0))</f>
        <v>0</v>
      </c>
      <c r="H2754" s="78">
        <f t="shared" si="42"/>
        <v>0</v>
      </c>
    </row>
    <row r="2755" spans="1:8" hidden="1" x14ac:dyDescent="0.35">
      <c r="A2755" s="57" t="s">
        <v>2466</v>
      </c>
      <c r="B2755" s="57" t="s">
        <v>2469</v>
      </c>
      <c r="C2755" s="57" t="s">
        <v>2428</v>
      </c>
      <c r="D2755" s="68">
        <v>671.92156799999998</v>
      </c>
      <c r="E2755" s="57" t="s">
        <v>2429</v>
      </c>
      <c r="F2755" s="62" t="str">
        <f>INDEX('Crosswalk Particulates'!$B:$B,MATCH('2017 EPA Data'!A2755,'Crosswalk Particulates'!$A:$A,0))</f>
        <v>process-other-industry</v>
      </c>
      <c r="G2755" s="66">
        <f>INDEX('Crosswalk Particulates'!$E:$E,MATCH('2017 EPA Data'!$B2755,'Crosswalk Particulates'!$D:$D,0))</f>
        <v>0</v>
      </c>
      <c r="H2755" s="78">
        <f t="shared" si="42"/>
        <v>0</v>
      </c>
    </row>
    <row r="2756" spans="1:8" hidden="1" x14ac:dyDescent="0.35">
      <c r="A2756" s="57" t="s">
        <v>2530</v>
      </c>
      <c r="B2756" s="57" t="s">
        <v>2561</v>
      </c>
      <c r="C2756" s="57" t="s">
        <v>2428</v>
      </c>
      <c r="D2756" s="68">
        <v>670.69209999999998</v>
      </c>
      <c r="E2756" s="57" t="s">
        <v>2429</v>
      </c>
      <c r="F2756" s="62" t="str">
        <f>INDEX('Crosswalk Particulates'!$B:$B,MATCH('2017 EPA Data'!A2756,'Crosswalk Particulates'!$A:$A,0))</f>
        <v>process-iron and steel-industry</v>
      </c>
      <c r="G2756" s="66">
        <f>INDEX('Crosswalk Particulates'!$E:$E,MATCH('2017 EPA Data'!$B2756,'Crosswalk Particulates'!$D:$D,0))</f>
        <v>0</v>
      </c>
      <c r="H2756" s="78">
        <f t="shared" ref="H2756:H2819" si="43">IF(E2756="TON",D2756/metricton_to_shortton,0)*10^6</f>
        <v>0</v>
      </c>
    </row>
    <row r="2757" spans="1:8" hidden="1" x14ac:dyDescent="0.35">
      <c r="A2757" s="57" t="s">
        <v>2575</v>
      </c>
      <c r="B2757" s="57" t="s">
        <v>2459</v>
      </c>
      <c r="C2757" s="57" t="s">
        <v>2428</v>
      </c>
      <c r="D2757" s="68">
        <v>669.88754134162673</v>
      </c>
      <c r="E2757" s="57" t="s">
        <v>2429</v>
      </c>
      <c r="F2757" s="62" t="str">
        <f>INDEX('Crosswalk Particulates'!$B:$B,MATCH('2017 EPA Data'!A2757,'Crosswalk Particulates'!$A:$A,0))</f>
        <v>Commercial Buildings Sector</v>
      </c>
      <c r="G2757" s="66">
        <f>INDEX('Crosswalk Particulates'!$E:$E,MATCH('2017 EPA Data'!$B2757,'Crosswalk Particulates'!$D:$D,0))</f>
        <v>0</v>
      </c>
      <c r="H2757" s="78">
        <f t="shared" si="43"/>
        <v>0</v>
      </c>
    </row>
    <row r="2758" spans="1:8" hidden="1" x14ac:dyDescent="0.35">
      <c r="A2758" s="57" t="s">
        <v>2492</v>
      </c>
      <c r="B2758" s="57" t="s">
        <v>2444</v>
      </c>
      <c r="C2758" s="57" t="s">
        <v>2428</v>
      </c>
      <c r="D2758" s="68">
        <v>667.56665053874997</v>
      </c>
      <c r="E2758" s="57" t="s">
        <v>2429</v>
      </c>
      <c r="F2758" s="62" t="str">
        <f>INDEX('Crosswalk Particulates'!$B:$B,MATCH('2017 EPA Data'!A2758,'Crosswalk Particulates'!$A:$A,0))</f>
        <v>Electricity Sector</v>
      </c>
      <c r="G2758" s="66">
        <f>INDEX('Crosswalk Particulates'!$E:$E,MATCH('2017 EPA Data'!$B2758,'Crosswalk Particulates'!$D:$D,0))</f>
        <v>0</v>
      </c>
      <c r="H2758" s="78">
        <f t="shared" si="43"/>
        <v>0</v>
      </c>
    </row>
    <row r="2759" spans="1:8" hidden="1" x14ac:dyDescent="0.35">
      <c r="A2759" s="57" t="s">
        <v>2503</v>
      </c>
      <c r="B2759" s="57" t="s">
        <v>2665</v>
      </c>
      <c r="C2759" s="57" t="s">
        <v>2428</v>
      </c>
      <c r="D2759" s="68">
        <v>665.952</v>
      </c>
      <c r="E2759" s="57" t="s">
        <v>2429</v>
      </c>
      <c r="F2759" s="62" t="str">
        <f>INDEX('Crosswalk Particulates'!$B:$B,MATCH('2017 EPA Data'!A2759,'Crosswalk Particulates'!$A:$A,0))</f>
        <v>process-ngps-industry</v>
      </c>
      <c r="G2759" s="66">
        <f>INDEX('Crosswalk Particulates'!$E:$E,MATCH('2017 EPA Data'!$B2759,'Crosswalk Particulates'!$D:$D,0))</f>
        <v>0</v>
      </c>
      <c r="H2759" s="78">
        <f t="shared" si="43"/>
        <v>0</v>
      </c>
    </row>
    <row r="2760" spans="1:8" hidden="1" x14ac:dyDescent="0.35">
      <c r="A2760" s="57" t="s">
        <v>2558</v>
      </c>
      <c r="B2760" s="57" t="s">
        <v>2664</v>
      </c>
      <c r="D2760" s="68">
        <v>665.33509971360957</v>
      </c>
      <c r="E2760" s="57" t="s">
        <v>2433</v>
      </c>
      <c r="F2760" s="62" t="str">
        <f>INDEX('Crosswalk Particulates'!$B:$B,MATCH('2017 EPA Data'!A2760,'Crosswalk Particulates'!$A:$A,0))</f>
        <v>process-mining-industry</v>
      </c>
      <c r="G2760" s="66">
        <f>INDEX('Crosswalk Particulates'!$E:$E,MATCH('2017 EPA Data'!$B2760,'Crosswalk Particulates'!$D:$D,0))</f>
        <v>0</v>
      </c>
      <c r="H2760" s="78">
        <f t="shared" si="43"/>
        <v>603582567.25749528</v>
      </c>
    </row>
    <row r="2761" spans="1:8" hidden="1" x14ac:dyDescent="0.35">
      <c r="A2761" s="57" t="s">
        <v>2464</v>
      </c>
      <c r="B2761" s="57" t="s">
        <v>2533</v>
      </c>
      <c r="C2761" s="57" t="s">
        <v>2534</v>
      </c>
      <c r="D2761" s="68">
        <v>664.49337200000002</v>
      </c>
      <c r="E2761" s="57" t="s">
        <v>2429</v>
      </c>
      <c r="F2761" s="62" t="str">
        <f>INDEX('Crosswalk Particulates'!$B:$B,MATCH('2017 EPA Data'!A2761,'Crosswalk Particulates'!$A:$A,0))</f>
        <v>process-other-industry</v>
      </c>
      <c r="G2761" s="66">
        <f>INDEX('Crosswalk Particulates'!$E:$E,MATCH('2017 EPA Data'!$B2761,'Crosswalk Particulates'!$D:$D,0))</f>
        <v>0</v>
      </c>
      <c r="H2761" s="78">
        <f t="shared" si="43"/>
        <v>0</v>
      </c>
    </row>
    <row r="2762" spans="1:8" hidden="1" x14ac:dyDescent="0.35">
      <c r="A2762" s="57" t="s">
        <v>2462</v>
      </c>
      <c r="B2762" s="57" t="s">
        <v>2525</v>
      </c>
      <c r="C2762" s="57" t="s">
        <v>2428</v>
      </c>
      <c r="D2762" s="68">
        <v>660.79352626005902</v>
      </c>
      <c r="E2762" s="57" t="s">
        <v>2429</v>
      </c>
      <c r="F2762" s="62" t="str">
        <f>INDEX('Crosswalk Particulates'!$B:$B,MATCH('2017 EPA Data'!A2762,'Crosswalk Particulates'!$A:$A,0))</f>
        <v>industry-fuel-natural gas</v>
      </c>
      <c r="G2762" s="66">
        <f>INDEX('Crosswalk Particulates'!$E:$E,MATCH('2017 EPA Data'!$B2762,'Crosswalk Particulates'!$D:$D,0))</f>
        <v>0</v>
      </c>
      <c r="H2762" s="78">
        <f t="shared" si="43"/>
        <v>0</v>
      </c>
    </row>
    <row r="2763" spans="1:8" hidden="1" x14ac:dyDescent="0.35">
      <c r="A2763" s="57" t="s">
        <v>2465</v>
      </c>
      <c r="B2763" s="57" t="s">
        <v>2564</v>
      </c>
      <c r="C2763" s="57" t="s">
        <v>2428</v>
      </c>
      <c r="D2763" s="68">
        <v>660.24431964588234</v>
      </c>
      <c r="E2763" s="57" t="s">
        <v>2429</v>
      </c>
      <c r="F2763" s="62" t="str">
        <f>INDEX('Crosswalk Particulates'!$B:$B,MATCH('2017 EPA Data'!A2763,'Crosswalk Particulates'!$A:$A,0))</f>
        <v>Transportation Sector</v>
      </c>
      <c r="G2763" s="66">
        <f>INDEX('Crosswalk Particulates'!$E:$E,MATCH('2017 EPA Data'!$B2763,'Crosswalk Particulates'!$D:$D,0))</f>
        <v>0</v>
      </c>
      <c r="H2763" s="78">
        <f t="shared" si="43"/>
        <v>0</v>
      </c>
    </row>
    <row r="2764" spans="1:8" hidden="1" x14ac:dyDescent="0.35">
      <c r="A2764" s="57" t="s">
        <v>2465</v>
      </c>
      <c r="B2764" s="57" t="s">
        <v>2640</v>
      </c>
      <c r="C2764" s="57" t="s">
        <v>2428</v>
      </c>
      <c r="D2764" s="68">
        <v>660.24431964588234</v>
      </c>
      <c r="E2764" s="57" t="s">
        <v>2429</v>
      </c>
      <c r="F2764" s="62" t="str">
        <f>INDEX('Crosswalk Particulates'!$B:$B,MATCH('2017 EPA Data'!A2764,'Crosswalk Particulates'!$A:$A,0))</f>
        <v>Transportation Sector</v>
      </c>
      <c r="G2764" s="66">
        <f>INDEX('Crosswalk Particulates'!$E:$E,MATCH('2017 EPA Data'!$B2764,'Crosswalk Particulates'!$D:$D,0))</f>
        <v>0</v>
      </c>
      <c r="H2764" s="78">
        <f t="shared" si="43"/>
        <v>0</v>
      </c>
    </row>
    <row r="2765" spans="1:8" hidden="1" x14ac:dyDescent="0.35">
      <c r="A2765" s="57" t="s">
        <v>2466</v>
      </c>
      <c r="B2765" s="57" t="s">
        <v>2451</v>
      </c>
      <c r="C2765" s="57" t="s">
        <v>2428</v>
      </c>
      <c r="D2765" s="68">
        <v>660</v>
      </c>
      <c r="E2765" s="57" t="s">
        <v>2429</v>
      </c>
      <c r="F2765" s="62" t="str">
        <f>INDEX('Crosswalk Particulates'!$B:$B,MATCH('2017 EPA Data'!A2765,'Crosswalk Particulates'!$A:$A,0))</f>
        <v>process-other-industry</v>
      </c>
      <c r="G2765" s="66">
        <f>INDEX('Crosswalk Particulates'!$E:$E,MATCH('2017 EPA Data'!$B2765,'Crosswalk Particulates'!$D:$D,0))</f>
        <v>0</v>
      </c>
      <c r="H2765" s="78">
        <f t="shared" si="43"/>
        <v>0</v>
      </c>
    </row>
    <row r="2766" spans="1:8" hidden="1" x14ac:dyDescent="0.35">
      <c r="A2766" s="57" t="s">
        <v>2457</v>
      </c>
      <c r="B2766" s="57" t="s">
        <v>2552</v>
      </c>
      <c r="C2766" s="57" t="s">
        <v>2428</v>
      </c>
      <c r="D2766" s="68">
        <v>655.03298965399995</v>
      </c>
      <c r="E2766" s="57" t="s">
        <v>2429</v>
      </c>
      <c r="F2766" s="62" t="str">
        <f>INDEX('Crosswalk Particulates'!$B:$B,MATCH('2017 EPA Data'!A2766,'Crosswalk Particulates'!$A:$A,0))</f>
        <v>process-other-industry</v>
      </c>
      <c r="G2766" s="66">
        <f>INDEX('Crosswalk Particulates'!$E:$E,MATCH('2017 EPA Data'!$B2766,'Crosswalk Particulates'!$D:$D,0))</f>
        <v>0</v>
      </c>
      <c r="H2766" s="78">
        <f t="shared" si="43"/>
        <v>0</v>
      </c>
    </row>
    <row r="2767" spans="1:8" hidden="1" x14ac:dyDescent="0.35">
      <c r="A2767" s="57" t="s">
        <v>2460</v>
      </c>
      <c r="B2767" s="57" t="s">
        <v>2528</v>
      </c>
      <c r="C2767" s="57" t="s">
        <v>2428</v>
      </c>
      <c r="D2767" s="68">
        <v>654.24374856379598</v>
      </c>
      <c r="E2767" s="57" t="s">
        <v>2429</v>
      </c>
      <c r="F2767" s="62" t="str">
        <f>INDEX('Crosswalk Particulates'!$B:$B,MATCH('2017 EPA Data'!A2767,'Crosswalk Particulates'!$A:$A,0))</f>
        <v>Residential Buildings Sector</v>
      </c>
      <c r="G2767" s="66">
        <f>INDEX('Crosswalk Particulates'!$E:$E,MATCH('2017 EPA Data'!$B2767,'Crosswalk Particulates'!$D:$D,0))</f>
        <v>0</v>
      </c>
      <c r="H2767" s="78">
        <f t="shared" si="43"/>
        <v>0</v>
      </c>
    </row>
    <row r="2768" spans="1:8" hidden="1" x14ac:dyDescent="0.35">
      <c r="A2768" s="57" t="s">
        <v>2430</v>
      </c>
      <c r="B2768" s="57" t="s">
        <v>2689</v>
      </c>
      <c r="C2768" s="57" t="s">
        <v>2428</v>
      </c>
      <c r="D2768" s="68">
        <v>653.17367602000002</v>
      </c>
      <c r="E2768" s="57" t="s">
        <v>2429</v>
      </c>
      <c r="F2768" s="62" t="str">
        <f>INDEX('Crosswalk Particulates'!$B:$B,MATCH('2017 EPA Data'!A2768,'Crosswalk Particulates'!$A:$A,0))</f>
        <v>process-other-industry</v>
      </c>
      <c r="G2768" s="66">
        <f>INDEX('Crosswalk Particulates'!$E:$E,MATCH('2017 EPA Data'!$B2768,'Crosswalk Particulates'!$D:$D,0))</f>
        <v>0</v>
      </c>
      <c r="H2768" s="78">
        <f t="shared" si="43"/>
        <v>0</v>
      </c>
    </row>
    <row r="2769" spans="1:8" hidden="1" x14ac:dyDescent="0.35">
      <c r="A2769" s="57" t="s">
        <v>2513</v>
      </c>
      <c r="B2769" s="57" t="s">
        <v>2522</v>
      </c>
      <c r="C2769" s="57" t="s">
        <v>2428</v>
      </c>
      <c r="D2769" s="68">
        <v>651.94560000000001</v>
      </c>
      <c r="E2769" s="57" t="s">
        <v>2429</v>
      </c>
      <c r="F2769" s="62" t="str">
        <f>INDEX('Crosswalk Particulates'!$B:$B,MATCH('2017 EPA Data'!A2769,'Crosswalk Particulates'!$A:$A,0))</f>
        <v>process-other-industry</v>
      </c>
      <c r="G2769" s="66">
        <f>INDEX('Crosswalk Particulates'!$E:$E,MATCH('2017 EPA Data'!$B2769,'Crosswalk Particulates'!$D:$D,0))</f>
        <v>0</v>
      </c>
      <c r="H2769" s="78">
        <f t="shared" si="43"/>
        <v>0</v>
      </c>
    </row>
    <row r="2770" spans="1:8" hidden="1" x14ac:dyDescent="0.35">
      <c r="A2770" s="57" t="s">
        <v>2483</v>
      </c>
      <c r="B2770" s="57" t="s">
        <v>2454</v>
      </c>
      <c r="C2770" s="57" t="s">
        <v>2428</v>
      </c>
      <c r="D2770" s="68">
        <v>651.6</v>
      </c>
      <c r="E2770" s="57" t="s">
        <v>2429</v>
      </c>
      <c r="F2770" s="62" t="str">
        <f>INDEX('Crosswalk Particulates'!$B:$B,MATCH('2017 EPA Data'!A2770,'Crosswalk Particulates'!$A:$A,0))</f>
        <v>process-other-industry</v>
      </c>
      <c r="G2770" s="66">
        <f>INDEX('Crosswalk Particulates'!$E:$E,MATCH('2017 EPA Data'!$B2770,'Crosswalk Particulates'!$D:$D,0))</f>
        <v>0</v>
      </c>
      <c r="H2770" s="78">
        <f t="shared" si="43"/>
        <v>0</v>
      </c>
    </row>
    <row r="2771" spans="1:8" hidden="1" x14ac:dyDescent="0.35">
      <c r="A2771" s="57" t="s">
        <v>2464</v>
      </c>
      <c r="B2771" s="57" t="s">
        <v>2522</v>
      </c>
      <c r="C2771" s="57" t="s">
        <v>2428</v>
      </c>
      <c r="D2771" s="68">
        <v>650.41782999999998</v>
      </c>
      <c r="E2771" s="57" t="s">
        <v>2429</v>
      </c>
      <c r="F2771" s="62" t="str">
        <f>INDEX('Crosswalk Particulates'!$B:$B,MATCH('2017 EPA Data'!A2771,'Crosswalk Particulates'!$A:$A,0))</f>
        <v>process-other-industry</v>
      </c>
      <c r="G2771" s="66">
        <f>INDEX('Crosswalk Particulates'!$E:$E,MATCH('2017 EPA Data'!$B2771,'Crosswalk Particulates'!$D:$D,0))</f>
        <v>0</v>
      </c>
      <c r="H2771" s="78">
        <f t="shared" si="43"/>
        <v>0</v>
      </c>
    </row>
    <row r="2772" spans="1:8" hidden="1" x14ac:dyDescent="0.35">
      <c r="A2772" s="57" t="s">
        <v>2430</v>
      </c>
      <c r="B2772" s="57" t="s">
        <v>2700</v>
      </c>
      <c r="C2772" s="57" t="s">
        <v>2428</v>
      </c>
      <c r="D2772" s="68">
        <v>649.35</v>
      </c>
      <c r="E2772" s="57" t="s">
        <v>2429</v>
      </c>
      <c r="F2772" s="62" t="str">
        <f>INDEX('Crosswalk Particulates'!$B:$B,MATCH('2017 EPA Data'!A2772,'Crosswalk Particulates'!$A:$A,0))</f>
        <v>process-other-industry</v>
      </c>
      <c r="G2772" s="66">
        <f>INDEX('Crosswalk Particulates'!$E:$E,MATCH('2017 EPA Data'!$B2772,'Crosswalk Particulates'!$D:$D,0))</f>
        <v>0</v>
      </c>
      <c r="H2772" s="78">
        <f t="shared" si="43"/>
        <v>0</v>
      </c>
    </row>
    <row r="2773" spans="1:8" hidden="1" x14ac:dyDescent="0.35">
      <c r="A2773" s="57" t="s">
        <v>2503</v>
      </c>
      <c r="B2773" s="57" t="s">
        <v>2508</v>
      </c>
      <c r="C2773" s="57" t="s">
        <v>2432</v>
      </c>
      <c r="D2773" s="68">
        <v>648.51637201819995</v>
      </c>
      <c r="E2773" s="57" t="s">
        <v>2433</v>
      </c>
      <c r="F2773" s="62" t="str">
        <f>INDEX('Crosswalk Particulates'!$B:$B,MATCH('2017 EPA Data'!A2773,'Crosswalk Particulates'!$A:$A,0))</f>
        <v>process-ngps-industry</v>
      </c>
      <c r="G2773" s="66" t="str">
        <f>INDEX('Crosswalk Particulates'!$E:$E,MATCH('2017 EPA Data'!$B2773,'Crosswalk Particulates'!$D:$D,0))</f>
        <v>CH4</v>
      </c>
      <c r="H2773" s="78">
        <f t="shared" si="43"/>
        <v>588324856.00076199</v>
      </c>
    </row>
    <row r="2774" spans="1:8" hidden="1" x14ac:dyDescent="0.35">
      <c r="A2774" s="57" t="s">
        <v>2449</v>
      </c>
      <c r="B2774" s="57" t="s">
        <v>2673</v>
      </c>
      <c r="C2774" s="57" t="s">
        <v>2428</v>
      </c>
      <c r="D2774" s="68">
        <v>646.65</v>
      </c>
      <c r="E2774" s="57" t="s">
        <v>2429</v>
      </c>
      <c r="F2774" s="62" t="str">
        <f>INDEX('Crosswalk Particulates'!$B:$B,MATCH('2017 EPA Data'!A2774,'Crosswalk Particulates'!$A:$A,0))</f>
        <v>process-other-industry</v>
      </c>
      <c r="G2774" s="66">
        <f>INDEX('Crosswalk Particulates'!$E:$E,MATCH('2017 EPA Data'!$B2774,'Crosswalk Particulates'!$D:$D,0))</f>
        <v>0</v>
      </c>
      <c r="H2774" s="78">
        <f t="shared" si="43"/>
        <v>0</v>
      </c>
    </row>
    <row r="2775" spans="1:8" hidden="1" x14ac:dyDescent="0.35">
      <c r="A2775" s="57" t="s">
        <v>2495</v>
      </c>
      <c r="B2775" s="57" t="s">
        <v>2637</v>
      </c>
      <c r="C2775" s="57" t="s">
        <v>2428</v>
      </c>
      <c r="D2775" s="68">
        <v>644.06511618318405</v>
      </c>
      <c r="E2775" s="57" t="s">
        <v>2429</v>
      </c>
      <c r="F2775" s="62" t="str">
        <f>INDEX('Crosswalk Particulates'!$B:$B,MATCH('2017 EPA Data'!A2775,'Crosswalk Particulates'!$A:$A,0))</f>
        <v>Electricity Sector</v>
      </c>
      <c r="G2775" s="66">
        <f>INDEX('Crosswalk Particulates'!$E:$E,MATCH('2017 EPA Data'!$B2775,'Crosswalk Particulates'!$D:$D,0))</f>
        <v>0</v>
      </c>
      <c r="H2775" s="78">
        <f t="shared" si="43"/>
        <v>0</v>
      </c>
    </row>
    <row r="2776" spans="1:8" hidden="1" x14ac:dyDescent="0.35">
      <c r="A2776" s="57" t="s">
        <v>2430</v>
      </c>
      <c r="B2776" s="57" t="s">
        <v>2673</v>
      </c>
      <c r="C2776" s="57" t="s">
        <v>2428</v>
      </c>
      <c r="D2776" s="68">
        <v>643.33819000000005</v>
      </c>
      <c r="E2776" s="57" t="s">
        <v>2429</v>
      </c>
      <c r="F2776" s="62" t="str">
        <f>INDEX('Crosswalk Particulates'!$B:$B,MATCH('2017 EPA Data'!A2776,'Crosswalk Particulates'!$A:$A,0))</f>
        <v>process-other-industry</v>
      </c>
      <c r="G2776" s="66">
        <f>INDEX('Crosswalk Particulates'!$E:$E,MATCH('2017 EPA Data'!$B2776,'Crosswalk Particulates'!$D:$D,0))</f>
        <v>0</v>
      </c>
      <c r="H2776" s="78">
        <f t="shared" si="43"/>
        <v>0</v>
      </c>
    </row>
    <row r="2777" spans="1:8" hidden="1" x14ac:dyDescent="0.35">
      <c r="A2777" s="57" t="s">
        <v>2519</v>
      </c>
      <c r="B2777" s="57" t="s">
        <v>2459</v>
      </c>
      <c r="C2777" s="57" t="s">
        <v>2428</v>
      </c>
      <c r="D2777" s="68">
        <v>642.26376949999997</v>
      </c>
      <c r="E2777" s="57" t="s">
        <v>2429</v>
      </c>
      <c r="F2777" s="62" t="str">
        <f>INDEX('Crosswalk Particulates'!$B:$B,MATCH('2017 EPA Data'!A2777,'Crosswalk Particulates'!$A:$A,0))</f>
        <v>Electricity Sector</v>
      </c>
      <c r="G2777" s="66">
        <f>INDEX('Crosswalk Particulates'!$E:$E,MATCH('2017 EPA Data'!$B2777,'Crosswalk Particulates'!$D:$D,0))</f>
        <v>0</v>
      </c>
      <c r="H2777" s="78">
        <f t="shared" si="43"/>
        <v>0</v>
      </c>
    </row>
    <row r="2778" spans="1:8" hidden="1" x14ac:dyDescent="0.35">
      <c r="A2778" s="57" t="s">
        <v>2566</v>
      </c>
      <c r="B2778" s="57" t="s">
        <v>2612</v>
      </c>
      <c r="C2778" s="57" t="s">
        <v>2428</v>
      </c>
      <c r="D2778" s="68">
        <v>641.31488894793745</v>
      </c>
      <c r="E2778" s="57" t="s">
        <v>2429</v>
      </c>
      <c r="F2778" s="62" t="str">
        <f>INDEX('Crosswalk Particulates'!$B:$B,MATCH('2017 EPA Data'!A2778,'Crosswalk Particulates'!$A:$A,0))</f>
        <v>Commercial Buildings Sector</v>
      </c>
      <c r="G2778" s="66">
        <f>INDEX('Crosswalk Particulates'!$E:$E,MATCH('2017 EPA Data'!$B2778,'Crosswalk Particulates'!$D:$D,0))</f>
        <v>0</v>
      </c>
      <c r="H2778" s="78">
        <f t="shared" si="43"/>
        <v>0</v>
      </c>
    </row>
    <row r="2779" spans="1:8" hidden="1" x14ac:dyDescent="0.35">
      <c r="A2779" s="57" t="s">
        <v>2460</v>
      </c>
      <c r="B2779" s="57" t="s">
        <v>2643</v>
      </c>
      <c r="D2779" s="68">
        <v>640.88929521772002</v>
      </c>
      <c r="E2779" s="57" t="s">
        <v>2433</v>
      </c>
      <c r="F2779" s="62" t="str">
        <f>INDEX('Crosswalk Particulates'!$B:$B,MATCH('2017 EPA Data'!A2779,'Crosswalk Particulates'!$A:$A,0))</f>
        <v>Residential Buildings Sector</v>
      </c>
      <c r="G2779" s="66">
        <f>INDEX('Crosswalk Particulates'!$E:$E,MATCH('2017 EPA Data'!$B2779,'Crosswalk Particulates'!$D:$D,0))</f>
        <v>0</v>
      </c>
      <c r="H2779" s="78">
        <f t="shared" si="43"/>
        <v>581405680.0879246</v>
      </c>
    </row>
    <row r="2780" spans="1:8" hidden="1" x14ac:dyDescent="0.35">
      <c r="A2780" s="57" t="s">
        <v>2449</v>
      </c>
      <c r="B2780" s="57" t="s">
        <v>2617</v>
      </c>
      <c r="C2780" s="57" t="s">
        <v>2428</v>
      </c>
      <c r="D2780" s="68">
        <v>640.36871794779995</v>
      </c>
      <c r="E2780" s="57" t="s">
        <v>2429</v>
      </c>
      <c r="F2780" s="62" t="str">
        <f>INDEX('Crosswalk Particulates'!$B:$B,MATCH('2017 EPA Data'!A2780,'Crosswalk Particulates'!$A:$A,0))</f>
        <v>process-other-industry</v>
      </c>
      <c r="G2780" s="66">
        <f>INDEX('Crosswalk Particulates'!$E:$E,MATCH('2017 EPA Data'!$B2780,'Crosswalk Particulates'!$D:$D,0))</f>
        <v>0</v>
      </c>
      <c r="H2780" s="78">
        <f t="shared" si="43"/>
        <v>0</v>
      </c>
    </row>
    <row r="2781" spans="1:8" hidden="1" x14ac:dyDescent="0.35">
      <c r="A2781" s="57" t="s">
        <v>2462</v>
      </c>
      <c r="B2781" s="57" t="s">
        <v>2557</v>
      </c>
      <c r="C2781" s="57" t="s">
        <v>2428</v>
      </c>
      <c r="D2781" s="68">
        <v>639.63691682000001</v>
      </c>
      <c r="E2781" s="57" t="s">
        <v>2429</v>
      </c>
      <c r="F2781" s="62" t="str">
        <f>INDEX('Crosswalk Particulates'!$B:$B,MATCH('2017 EPA Data'!A2781,'Crosswalk Particulates'!$A:$A,0))</f>
        <v>industry-fuel-natural gas</v>
      </c>
      <c r="G2781" s="66">
        <f>INDEX('Crosswalk Particulates'!$E:$E,MATCH('2017 EPA Data'!$B2781,'Crosswalk Particulates'!$D:$D,0))</f>
        <v>0</v>
      </c>
      <c r="H2781" s="78">
        <f t="shared" si="43"/>
        <v>0</v>
      </c>
    </row>
    <row r="2782" spans="1:8" hidden="1" x14ac:dyDescent="0.35">
      <c r="A2782" s="57" t="s">
        <v>2456</v>
      </c>
      <c r="B2782" s="57" t="s">
        <v>2586</v>
      </c>
      <c r="C2782" s="57" t="s">
        <v>2428</v>
      </c>
      <c r="D2782" s="68">
        <v>639.41445315994588</v>
      </c>
      <c r="E2782" s="57" t="s">
        <v>2429</v>
      </c>
      <c r="F2782" s="62" t="str">
        <f>INDEX('Crosswalk Particulates'!$B:$B,MATCH('2017 EPA Data'!A2782,'Crosswalk Particulates'!$A:$A,0))</f>
        <v>Transportation Sector</v>
      </c>
      <c r="G2782" s="66">
        <f>INDEX('Crosswalk Particulates'!$E:$E,MATCH('2017 EPA Data'!$B2782,'Crosswalk Particulates'!$D:$D,0))</f>
        <v>0</v>
      </c>
      <c r="H2782" s="78">
        <f t="shared" si="43"/>
        <v>0</v>
      </c>
    </row>
    <row r="2783" spans="1:8" hidden="1" x14ac:dyDescent="0.35">
      <c r="A2783" s="57" t="s">
        <v>2445</v>
      </c>
      <c r="B2783" s="57" t="s">
        <v>2564</v>
      </c>
      <c r="C2783" s="57" t="s">
        <v>2428</v>
      </c>
      <c r="D2783" s="68">
        <v>632.32180459454025</v>
      </c>
      <c r="E2783" s="57" t="s">
        <v>2429</v>
      </c>
      <c r="F2783" s="62" t="str">
        <f>INDEX('Crosswalk Particulates'!$B:$B,MATCH('2017 EPA Data'!A2783,'Crosswalk Particulates'!$A:$A,0))</f>
        <v>Other-EPA</v>
      </c>
      <c r="G2783" s="66">
        <f>INDEX('Crosswalk Particulates'!$E:$E,MATCH('2017 EPA Data'!$B2783,'Crosswalk Particulates'!$D:$D,0))</f>
        <v>0</v>
      </c>
      <c r="H2783" s="78">
        <f t="shared" si="43"/>
        <v>0</v>
      </c>
    </row>
    <row r="2784" spans="1:8" hidden="1" x14ac:dyDescent="0.35">
      <c r="A2784" s="57" t="s">
        <v>2575</v>
      </c>
      <c r="B2784" s="57" t="s">
        <v>2545</v>
      </c>
      <c r="D2784" s="68">
        <v>631.65152153722784</v>
      </c>
      <c r="E2784" s="57" t="s">
        <v>2433</v>
      </c>
      <c r="F2784" s="62" t="str">
        <f>INDEX('Crosswalk Particulates'!$B:$B,MATCH('2017 EPA Data'!A2784,'Crosswalk Particulates'!$A:$A,0))</f>
        <v>Commercial Buildings Sector</v>
      </c>
      <c r="G2784" s="66" t="str">
        <f>INDEX('Crosswalk Particulates'!$E:$E,MATCH('2017 EPA Data'!$B2784,'Crosswalk Particulates'!$D:$D,0))</f>
        <v>OC</v>
      </c>
      <c r="H2784" s="78">
        <f t="shared" si="43"/>
        <v>573025302.80703974</v>
      </c>
    </row>
    <row r="2785" spans="1:8" hidden="1" x14ac:dyDescent="0.35">
      <c r="A2785" s="57" t="s">
        <v>2492</v>
      </c>
      <c r="B2785" s="57" t="s">
        <v>2639</v>
      </c>
      <c r="C2785" s="57" t="s">
        <v>2428</v>
      </c>
      <c r="D2785" s="68">
        <v>631.26522669654605</v>
      </c>
      <c r="E2785" s="57" t="s">
        <v>2429</v>
      </c>
      <c r="F2785" s="62" t="str">
        <f>INDEX('Crosswalk Particulates'!$B:$B,MATCH('2017 EPA Data'!A2785,'Crosswalk Particulates'!$A:$A,0))</f>
        <v>Electricity Sector</v>
      </c>
      <c r="G2785" s="66">
        <f>INDEX('Crosswalk Particulates'!$E:$E,MATCH('2017 EPA Data'!$B2785,'Crosswalk Particulates'!$D:$D,0))</f>
        <v>0</v>
      </c>
      <c r="H2785" s="78">
        <f t="shared" si="43"/>
        <v>0</v>
      </c>
    </row>
    <row r="2786" spans="1:8" hidden="1" x14ac:dyDescent="0.35">
      <c r="A2786" s="57" t="s">
        <v>2512</v>
      </c>
      <c r="B2786" s="57" t="s">
        <v>2683</v>
      </c>
      <c r="C2786" s="57" t="s">
        <v>2428</v>
      </c>
      <c r="D2786" s="68">
        <v>630.59817008000005</v>
      </c>
      <c r="E2786" s="57" t="s">
        <v>2429</v>
      </c>
      <c r="F2786" s="62" t="str">
        <f>INDEX('Crosswalk Particulates'!$B:$B,MATCH('2017 EPA Data'!A2786,'Crosswalk Particulates'!$A:$A,0))</f>
        <v>Commercial Buildings Sector</v>
      </c>
      <c r="G2786" s="66">
        <f>INDEX('Crosswalk Particulates'!$E:$E,MATCH('2017 EPA Data'!$B2786,'Crosswalk Particulates'!$D:$D,0))</f>
        <v>0</v>
      </c>
      <c r="H2786" s="78">
        <f t="shared" si="43"/>
        <v>0</v>
      </c>
    </row>
    <row r="2787" spans="1:8" hidden="1" x14ac:dyDescent="0.35">
      <c r="A2787" s="57" t="s">
        <v>2489</v>
      </c>
      <c r="B2787" s="57" t="s">
        <v>2667</v>
      </c>
      <c r="C2787" s="57" t="s">
        <v>2428</v>
      </c>
      <c r="D2787" s="68">
        <v>629.92539099999999</v>
      </c>
      <c r="E2787" s="57" t="s">
        <v>2429</v>
      </c>
      <c r="F2787" s="62" t="str">
        <f>INDEX('Crosswalk Particulates'!$B:$B,MATCH('2017 EPA Data'!A2787,'Crosswalk Particulates'!$A:$A,0))</f>
        <v>process-chemicals-industry</v>
      </c>
      <c r="G2787" s="66">
        <f>INDEX('Crosswalk Particulates'!$E:$E,MATCH('2017 EPA Data'!$B2787,'Crosswalk Particulates'!$D:$D,0))</f>
        <v>0</v>
      </c>
      <c r="H2787" s="78">
        <f t="shared" si="43"/>
        <v>0</v>
      </c>
    </row>
    <row r="2788" spans="1:8" hidden="1" x14ac:dyDescent="0.35">
      <c r="A2788" s="57" t="s">
        <v>2496</v>
      </c>
      <c r="B2788" s="57" t="s">
        <v>2525</v>
      </c>
      <c r="C2788" s="57" t="s">
        <v>2428</v>
      </c>
      <c r="D2788" s="68">
        <v>629.28435881578343</v>
      </c>
      <c r="E2788" s="57" t="s">
        <v>2429</v>
      </c>
      <c r="F2788" s="62" t="str">
        <f>INDEX('Crosswalk Particulates'!$B:$B,MATCH('2017 EPA Data'!A2788,'Crosswalk Particulates'!$A:$A,0))</f>
        <v>process-other-industry</v>
      </c>
      <c r="G2788" s="66">
        <f>INDEX('Crosswalk Particulates'!$E:$E,MATCH('2017 EPA Data'!$B2788,'Crosswalk Particulates'!$D:$D,0))</f>
        <v>0</v>
      </c>
      <c r="H2788" s="78">
        <f t="shared" si="43"/>
        <v>0</v>
      </c>
    </row>
    <row r="2789" spans="1:8" hidden="1" x14ac:dyDescent="0.35">
      <c r="A2789" s="57" t="s">
        <v>2507</v>
      </c>
      <c r="B2789" s="57" t="s">
        <v>2536</v>
      </c>
      <c r="C2789" s="57" t="s">
        <v>2428</v>
      </c>
      <c r="D2789" s="68">
        <v>628.32263341248063</v>
      </c>
      <c r="E2789" s="57" t="s">
        <v>2429</v>
      </c>
      <c r="F2789" s="62" t="str">
        <f>INDEX('Crosswalk Particulates'!$B:$B,MATCH('2017 EPA Data'!A2789,'Crosswalk Particulates'!$A:$A,0))</f>
        <v>industry-fuel-coal</v>
      </c>
      <c r="G2789" s="66">
        <f>INDEX('Crosswalk Particulates'!$E:$E,MATCH('2017 EPA Data'!$B2789,'Crosswalk Particulates'!$D:$D,0))</f>
        <v>0</v>
      </c>
      <c r="H2789" s="78">
        <f t="shared" si="43"/>
        <v>0</v>
      </c>
    </row>
    <row r="2790" spans="1:8" hidden="1" x14ac:dyDescent="0.35">
      <c r="A2790" s="57" t="s">
        <v>2438</v>
      </c>
      <c r="B2790" s="57" t="s">
        <v>2547</v>
      </c>
      <c r="C2790" s="57" t="s">
        <v>2428</v>
      </c>
      <c r="D2790" s="68">
        <v>627.64836084977503</v>
      </c>
      <c r="E2790" s="57" t="s">
        <v>2429</v>
      </c>
      <c r="F2790" s="62" t="str">
        <f>INDEX('Crosswalk Particulates'!$B:$B,MATCH('2017 EPA Data'!A2790,'Crosswalk Particulates'!$A:$A,0))</f>
        <v>Transportation Sector</v>
      </c>
      <c r="G2790" s="66">
        <f>INDEX('Crosswalk Particulates'!$E:$E,MATCH('2017 EPA Data'!$B2790,'Crosswalk Particulates'!$D:$D,0))</f>
        <v>0</v>
      </c>
      <c r="H2790" s="78">
        <f t="shared" si="43"/>
        <v>0</v>
      </c>
    </row>
    <row r="2791" spans="1:8" hidden="1" x14ac:dyDescent="0.35">
      <c r="A2791" s="57" t="s">
        <v>2519</v>
      </c>
      <c r="B2791" s="57" t="s">
        <v>2593</v>
      </c>
      <c r="C2791" s="57" t="s">
        <v>2428</v>
      </c>
      <c r="D2791" s="68">
        <v>627.28189999999995</v>
      </c>
      <c r="E2791" s="57" t="s">
        <v>2429</v>
      </c>
      <c r="F2791" s="62" t="str">
        <f>INDEX('Crosswalk Particulates'!$B:$B,MATCH('2017 EPA Data'!A2791,'Crosswalk Particulates'!$A:$A,0))</f>
        <v>Electricity Sector</v>
      </c>
      <c r="G2791" s="66">
        <f>INDEX('Crosswalk Particulates'!$E:$E,MATCH('2017 EPA Data'!$B2791,'Crosswalk Particulates'!$D:$D,0))</f>
        <v>0</v>
      </c>
      <c r="H2791" s="78">
        <f t="shared" si="43"/>
        <v>0</v>
      </c>
    </row>
    <row r="2792" spans="1:8" hidden="1" x14ac:dyDescent="0.35">
      <c r="A2792" s="57" t="s">
        <v>2514</v>
      </c>
      <c r="B2792" s="57" t="s">
        <v>2516</v>
      </c>
      <c r="C2792" s="57" t="s">
        <v>2468</v>
      </c>
      <c r="D2792" s="68">
        <v>625.75628877846157</v>
      </c>
      <c r="E2792" s="57" t="s">
        <v>2433</v>
      </c>
      <c r="F2792" s="62" t="str">
        <f>INDEX('Crosswalk Particulates'!$B:$B,MATCH('2017 EPA Data'!A2792,'Crosswalk Particulates'!$A:$A,0))</f>
        <v>Transportation Sector</v>
      </c>
      <c r="G2792" s="66">
        <f>INDEX('Crosswalk Particulates'!$E:$E,MATCH('2017 EPA Data'!$B2792,'Crosswalk Particulates'!$D:$D,0))</f>
        <v>0</v>
      </c>
      <c r="H2792" s="78">
        <f t="shared" si="43"/>
        <v>567677231.24934149</v>
      </c>
    </row>
    <row r="2793" spans="1:8" hidden="1" x14ac:dyDescent="0.35">
      <c r="A2793" s="57" t="s">
        <v>2452</v>
      </c>
      <c r="B2793" s="57" t="s">
        <v>2664</v>
      </c>
      <c r="D2793" s="68">
        <v>625.55647463599519</v>
      </c>
      <c r="E2793" s="57" t="s">
        <v>2433</v>
      </c>
      <c r="F2793" s="62" t="str">
        <f>INDEX('Crosswalk Particulates'!$B:$B,MATCH('2017 EPA Data'!A2793,'Crosswalk Particulates'!$A:$A,0))</f>
        <v>Transportation Sector</v>
      </c>
      <c r="G2793" s="66">
        <f>INDEX('Crosswalk Particulates'!$E:$E,MATCH('2017 EPA Data'!$B2793,'Crosswalk Particulates'!$D:$D,0))</f>
        <v>0</v>
      </c>
      <c r="H2793" s="78">
        <f t="shared" si="43"/>
        <v>567495962.69288611</v>
      </c>
    </row>
    <row r="2794" spans="1:8" hidden="1" x14ac:dyDescent="0.35">
      <c r="A2794" s="57" t="s">
        <v>2543</v>
      </c>
      <c r="B2794" s="57" t="s">
        <v>2662</v>
      </c>
      <c r="C2794" s="57" t="s">
        <v>2428</v>
      </c>
      <c r="D2794" s="68">
        <v>624.30841027323356</v>
      </c>
      <c r="E2794" s="57" t="s">
        <v>2429</v>
      </c>
      <c r="F2794" s="62" t="str">
        <f>INDEX('Crosswalk Particulates'!$B:$B,MATCH('2017 EPA Data'!A2794,'Crosswalk Particulates'!$A:$A,0))</f>
        <v>industry-fuel-other</v>
      </c>
      <c r="G2794" s="66">
        <f>INDEX('Crosswalk Particulates'!$E:$E,MATCH('2017 EPA Data'!$B2794,'Crosswalk Particulates'!$D:$D,0))</f>
        <v>0</v>
      </c>
      <c r="H2794" s="78">
        <f t="shared" si="43"/>
        <v>0</v>
      </c>
    </row>
    <row r="2795" spans="1:8" hidden="1" x14ac:dyDescent="0.35">
      <c r="A2795" s="57" t="s">
        <v>2507</v>
      </c>
      <c r="B2795" s="57" t="s">
        <v>2617</v>
      </c>
      <c r="C2795" s="57" t="s">
        <v>2428</v>
      </c>
      <c r="D2795" s="68">
        <v>623.32999056000006</v>
      </c>
      <c r="E2795" s="57" t="s">
        <v>2429</v>
      </c>
      <c r="F2795" s="62" t="str">
        <f>INDEX('Crosswalk Particulates'!$B:$B,MATCH('2017 EPA Data'!A2795,'Crosswalk Particulates'!$A:$A,0))</f>
        <v>industry-fuel-coal</v>
      </c>
      <c r="G2795" s="66">
        <f>INDEX('Crosswalk Particulates'!$E:$E,MATCH('2017 EPA Data'!$B2795,'Crosswalk Particulates'!$D:$D,0))</f>
        <v>0</v>
      </c>
      <c r="H2795" s="78">
        <f t="shared" si="43"/>
        <v>0</v>
      </c>
    </row>
    <row r="2796" spans="1:8" hidden="1" x14ac:dyDescent="0.35">
      <c r="A2796" s="57" t="s">
        <v>2465</v>
      </c>
      <c r="B2796" s="57" t="s">
        <v>2570</v>
      </c>
      <c r="C2796" s="57" t="s">
        <v>2428</v>
      </c>
      <c r="D2796" s="68">
        <v>622.91276412415539</v>
      </c>
      <c r="E2796" s="57" t="s">
        <v>2429</v>
      </c>
      <c r="F2796" s="62" t="str">
        <f>INDEX('Crosswalk Particulates'!$B:$B,MATCH('2017 EPA Data'!A2796,'Crosswalk Particulates'!$A:$A,0))</f>
        <v>Transportation Sector</v>
      </c>
      <c r="G2796" s="66">
        <f>INDEX('Crosswalk Particulates'!$E:$E,MATCH('2017 EPA Data'!$B2796,'Crosswalk Particulates'!$D:$D,0))</f>
        <v>0</v>
      </c>
      <c r="H2796" s="78">
        <f t="shared" si="43"/>
        <v>0</v>
      </c>
    </row>
    <row r="2797" spans="1:8" hidden="1" x14ac:dyDescent="0.35">
      <c r="A2797" s="57" t="s">
        <v>2465</v>
      </c>
      <c r="B2797" s="57" t="s">
        <v>2537</v>
      </c>
      <c r="C2797" s="57" t="s">
        <v>2428</v>
      </c>
      <c r="D2797" s="68">
        <v>622.87405365099323</v>
      </c>
      <c r="E2797" s="57" t="s">
        <v>2429</v>
      </c>
      <c r="F2797" s="62" t="str">
        <f>INDEX('Crosswalk Particulates'!$B:$B,MATCH('2017 EPA Data'!A2797,'Crosswalk Particulates'!$A:$A,0))</f>
        <v>Transportation Sector</v>
      </c>
      <c r="G2797" s="66">
        <f>INDEX('Crosswalk Particulates'!$E:$E,MATCH('2017 EPA Data'!$B2797,'Crosswalk Particulates'!$D:$D,0))</f>
        <v>0</v>
      </c>
      <c r="H2797" s="78">
        <f t="shared" si="43"/>
        <v>0</v>
      </c>
    </row>
    <row r="2798" spans="1:8" hidden="1" x14ac:dyDescent="0.35">
      <c r="A2798" s="57" t="s">
        <v>2518</v>
      </c>
      <c r="B2798" s="57" t="s">
        <v>2612</v>
      </c>
      <c r="C2798" s="57" t="s">
        <v>2428</v>
      </c>
      <c r="D2798" s="68">
        <v>622.41381200000001</v>
      </c>
      <c r="E2798" s="57" t="s">
        <v>2429</v>
      </c>
      <c r="F2798" s="62" t="str">
        <f>INDEX('Crosswalk Particulates'!$B:$B,MATCH('2017 EPA Data'!A2798,'Crosswalk Particulates'!$A:$A,0))</f>
        <v>process-cement-industry</v>
      </c>
      <c r="G2798" s="66">
        <f>INDEX('Crosswalk Particulates'!$E:$E,MATCH('2017 EPA Data'!$B2798,'Crosswalk Particulates'!$D:$D,0))</f>
        <v>0</v>
      </c>
      <c r="H2798" s="78">
        <f t="shared" si="43"/>
        <v>0</v>
      </c>
    </row>
    <row r="2799" spans="1:8" hidden="1" x14ac:dyDescent="0.35">
      <c r="A2799" s="57" t="s">
        <v>2476</v>
      </c>
      <c r="B2799" s="57" t="s">
        <v>2705</v>
      </c>
      <c r="C2799" s="57" t="s">
        <v>2428</v>
      </c>
      <c r="D2799" s="68">
        <v>622.09728199999995</v>
      </c>
      <c r="E2799" s="57" t="s">
        <v>2429</v>
      </c>
      <c r="F2799" s="62" t="str">
        <f>INDEX('Crosswalk Particulates'!$B:$B,MATCH('2017 EPA Data'!A2799,'Crosswalk Particulates'!$A:$A,0))</f>
        <v>Electricity Sector</v>
      </c>
      <c r="G2799" s="66">
        <f>INDEX('Crosswalk Particulates'!$E:$E,MATCH('2017 EPA Data'!$B2799,'Crosswalk Particulates'!$D:$D,0))</f>
        <v>0</v>
      </c>
      <c r="H2799" s="78">
        <f t="shared" si="43"/>
        <v>0</v>
      </c>
    </row>
    <row r="2800" spans="1:8" hidden="1" x14ac:dyDescent="0.35">
      <c r="A2800" s="57" t="s">
        <v>2603</v>
      </c>
      <c r="B2800" s="57" t="s">
        <v>2664</v>
      </c>
      <c r="D2800" s="68">
        <v>620.5507251543853</v>
      </c>
      <c r="E2800" s="57" t="s">
        <v>2433</v>
      </c>
      <c r="F2800" s="62" t="str">
        <f>INDEX('Crosswalk Particulates'!$B:$B,MATCH('2017 EPA Data'!A2800,'Crosswalk Particulates'!$A:$A,0))</f>
        <v>Residential Buildings Sector</v>
      </c>
      <c r="G2800" s="66">
        <f>INDEX('Crosswalk Particulates'!$E:$E,MATCH('2017 EPA Data'!$B2800,'Crosswalk Particulates'!$D:$D,0))</f>
        <v>0</v>
      </c>
      <c r="H2800" s="78">
        <f t="shared" si="43"/>
        <v>562954817.75034726</v>
      </c>
    </row>
    <row r="2801" spans="1:8" hidden="1" x14ac:dyDescent="0.35">
      <c r="A2801" s="57" t="s">
        <v>2470</v>
      </c>
      <c r="B2801" s="57" t="s">
        <v>2594</v>
      </c>
      <c r="C2801" s="57" t="s">
        <v>2428</v>
      </c>
      <c r="D2801" s="68">
        <v>620.21105660000001</v>
      </c>
      <c r="E2801" s="57" t="s">
        <v>2429</v>
      </c>
      <c r="F2801" s="62" t="str">
        <f>INDEX('Crosswalk Particulates'!$B:$B,MATCH('2017 EPA Data'!A2801,'Crosswalk Particulates'!$A:$A,0))</f>
        <v>process-waste-industry</v>
      </c>
      <c r="G2801" s="66">
        <f>INDEX('Crosswalk Particulates'!$E:$E,MATCH('2017 EPA Data'!$B2801,'Crosswalk Particulates'!$D:$D,0))</f>
        <v>0</v>
      </c>
      <c r="H2801" s="78">
        <f t="shared" si="43"/>
        <v>0</v>
      </c>
    </row>
    <row r="2802" spans="1:8" hidden="1" x14ac:dyDescent="0.35">
      <c r="A2802" s="57" t="s">
        <v>2560</v>
      </c>
      <c r="B2802" s="57" t="s">
        <v>2516</v>
      </c>
      <c r="C2802" s="57" t="s">
        <v>2468</v>
      </c>
      <c r="D2802" s="68">
        <v>619.88468367938003</v>
      </c>
      <c r="E2802" s="57" t="s">
        <v>2433</v>
      </c>
      <c r="F2802" s="62" t="str">
        <f>INDEX('Crosswalk Particulates'!$B:$B,MATCH('2017 EPA Data'!A2802,'Crosswalk Particulates'!$A:$A,0))</f>
        <v>Electricity Sector</v>
      </c>
      <c r="G2802" s="66">
        <f>INDEX('Crosswalk Particulates'!$E:$E,MATCH('2017 EPA Data'!$B2802,'Crosswalk Particulates'!$D:$D,0))</f>
        <v>0</v>
      </c>
      <c r="H2802" s="78">
        <f t="shared" si="43"/>
        <v>562350594.36944246</v>
      </c>
    </row>
    <row r="2803" spans="1:8" hidden="1" x14ac:dyDescent="0.35">
      <c r="A2803" s="57" t="s">
        <v>2507</v>
      </c>
      <c r="B2803" s="57" t="s">
        <v>2663</v>
      </c>
      <c r="C2803" s="57" t="s">
        <v>2428</v>
      </c>
      <c r="D2803" s="68">
        <v>618.87691659733002</v>
      </c>
      <c r="E2803" s="57" t="s">
        <v>2429</v>
      </c>
      <c r="F2803" s="62" t="str">
        <f>INDEX('Crosswalk Particulates'!$B:$B,MATCH('2017 EPA Data'!A2803,'Crosswalk Particulates'!$A:$A,0))</f>
        <v>industry-fuel-coal</v>
      </c>
      <c r="G2803" s="66">
        <f>INDEX('Crosswalk Particulates'!$E:$E,MATCH('2017 EPA Data'!$B2803,'Crosswalk Particulates'!$D:$D,0))</f>
        <v>0</v>
      </c>
      <c r="H2803" s="78">
        <f t="shared" si="43"/>
        <v>0</v>
      </c>
    </row>
    <row r="2804" spans="1:8" hidden="1" x14ac:dyDescent="0.35">
      <c r="A2804" s="57" t="s">
        <v>2507</v>
      </c>
      <c r="B2804" s="57" t="s">
        <v>2473</v>
      </c>
      <c r="C2804" s="57" t="s">
        <v>2428</v>
      </c>
      <c r="D2804" s="68">
        <v>618.51988118268923</v>
      </c>
      <c r="E2804" s="57" t="s">
        <v>2429</v>
      </c>
      <c r="F2804" s="62" t="str">
        <f>INDEX('Crosswalk Particulates'!$B:$B,MATCH('2017 EPA Data'!A2804,'Crosswalk Particulates'!$A:$A,0))</f>
        <v>industry-fuel-coal</v>
      </c>
      <c r="G2804" s="66">
        <f>INDEX('Crosswalk Particulates'!$E:$E,MATCH('2017 EPA Data'!$B2804,'Crosswalk Particulates'!$D:$D,0))</f>
        <v>0</v>
      </c>
      <c r="H2804" s="78">
        <f t="shared" si="43"/>
        <v>0</v>
      </c>
    </row>
    <row r="2805" spans="1:8" hidden="1" x14ac:dyDescent="0.35">
      <c r="A2805" s="57" t="s">
        <v>2543</v>
      </c>
      <c r="B2805" s="57" t="s">
        <v>2627</v>
      </c>
      <c r="D2805" s="68">
        <v>617.59125540335083</v>
      </c>
      <c r="E2805" s="57" t="s">
        <v>2433</v>
      </c>
      <c r="F2805" s="62" t="str">
        <f>INDEX('Crosswalk Particulates'!$B:$B,MATCH('2017 EPA Data'!A2805,'Crosswalk Particulates'!$A:$A,0))</f>
        <v>industry-fuel-other</v>
      </c>
      <c r="G2805" s="66" t="str">
        <f>INDEX('Crosswalk Particulates'!$E:$E,MATCH('2017 EPA Data'!$B2805,'Crosswalk Particulates'!$D:$D,0))</f>
        <v>BC</v>
      </c>
      <c r="H2805" s="78">
        <f t="shared" si="43"/>
        <v>560270028.76083028</v>
      </c>
    </row>
    <row r="2806" spans="1:8" hidden="1" x14ac:dyDescent="0.35">
      <c r="A2806" s="57" t="s">
        <v>2476</v>
      </c>
      <c r="B2806" s="57" t="s">
        <v>2536</v>
      </c>
      <c r="C2806" s="57" t="s">
        <v>2428</v>
      </c>
      <c r="D2806" s="68">
        <v>617.46748576843402</v>
      </c>
      <c r="E2806" s="57" t="s">
        <v>2429</v>
      </c>
      <c r="F2806" s="62" t="str">
        <f>INDEX('Crosswalk Particulates'!$B:$B,MATCH('2017 EPA Data'!A2806,'Crosswalk Particulates'!$A:$A,0))</f>
        <v>Electricity Sector</v>
      </c>
      <c r="G2806" s="66">
        <f>INDEX('Crosswalk Particulates'!$E:$E,MATCH('2017 EPA Data'!$B2806,'Crosswalk Particulates'!$D:$D,0))</f>
        <v>0</v>
      </c>
      <c r="H2806" s="78">
        <f t="shared" si="43"/>
        <v>0</v>
      </c>
    </row>
    <row r="2807" spans="1:8" hidden="1" x14ac:dyDescent="0.35">
      <c r="A2807" s="57" t="s">
        <v>2462</v>
      </c>
      <c r="B2807" s="57" t="s">
        <v>2617</v>
      </c>
      <c r="C2807" s="57" t="s">
        <v>2428</v>
      </c>
      <c r="D2807" s="68">
        <v>617.15121479897107</v>
      </c>
      <c r="E2807" s="57" t="s">
        <v>2429</v>
      </c>
      <c r="F2807" s="62" t="str">
        <f>INDEX('Crosswalk Particulates'!$B:$B,MATCH('2017 EPA Data'!A2807,'Crosswalk Particulates'!$A:$A,0))</f>
        <v>industry-fuel-natural gas</v>
      </c>
      <c r="G2807" s="66">
        <f>INDEX('Crosswalk Particulates'!$E:$E,MATCH('2017 EPA Data'!$B2807,'Crosswalk Particulates'!$D:$D,0))</f>
        <v>0</v>
      </c>
      <c r="H2807" s="78">
        <f t="shared" si="43"/>
        <v>0</v>
      </c>
    </row>
    <row r="2808" spans="1:8" hidden="1" x14ac:dyDescent="0.35">
      <c r="A2808" s="57" t="s">
        <v>2449</v>
      </c>
      <c r="B2808" s="57" t="s">
        <v>2639</v>
      </c>
      <c r="C2808" s="57" t="s">
        <v>2428</v>
      </c>
      <c r="D2808" s="68">
        <v>615.70502785079998</v>
      </c>
      <c r="E2808" s="57" t="s">
        <v>2429</v>
      </c>
      <c r="F2808" s="62" t="str">
        <f>INDEX('Crosswalk Particulates'!$B:$B,MATCH('2017 EPA Data'!A2808,'Crosswalk Particulates'!$A:$A,0))</f>
        <v>process-other-industry</v>
      </c>
      <c r="G2808" s="66">
        <f>INDEX('Crosswalk Particulates'!$E:$E,MATCH('2017 EPA Data'!$B2808,'Crosswalk Particulates'!$D:$D,0))</f>
        <v>0</v>
      </c>
      <c r="H2808" s="78">
        <f t="shared" si="43"/>
        <v>0</v>
      </c>
    </row>
    <row r="2809" spans="1:8" hidden="1" x14ac:dyDescent="0.35">
      <c r="A2809" s="57" t="s">
        <v>2542</v>
      </c>
      <c r="B2809" s="57" t="s">
        <v>2605</v>
      </c>
      <c r="C2809" s="57" t="s">
        <v>2428</v>
      </c>
      <c r="D2809" s="68">
        <v>614.37810284692796</v>
      </c>
      <c r="E2809" s="57" t="s">
        <v>2429</v>
      </c>
      <c r="F2809" s="62" t="str">
        <f>INDEX('Crosswalk Particulates'!$B:$B,MATCH('2017 EPA Data'!A2809,'Crosswalk Particulates'!$A:$A,0))</f>
        <v>Residential Buildings Sector</v>
      </c>
      <c r="G2809" s="66">
        <f>INDEX('Crosswalk Particulates'!$E:$E,MATCH('2017 EPA Data'!$B2809,'Crosswalk Particulates'!$D:$D,0))</f>
        <v>0</v>
      </c>
      <c r="H2809" s="78">
        <f t="shared" si="43"/>
        <v>0</v>
      </c>
    </row>
    <row r="2810" spans="1:8" hidden="1" x14ac:dyDescent="0.35">
      <c r="A2810" s="57" t="s">
        <v>2497</v>
      </c>
      <c r="B2810" s="57" t="s">
        <v>2649</v>
      </c>
      <c r="C2810" s="57" t="s">
        <v>2428</v>
      </c>
      <c r="D2810" s="68">
        <v>614.06161999999995</v>
      </c>
      <c r="E2810" s="57" t="s">
        <v>2429</v>
      </c>
      <c r="F2810" s="62" t="str">
        <f>INDEX('Crosswalk Particulates'!$B:$B,MATCH('2017 EPA Data'!A2810,'Crosswalk Particulates'!$A:$A,0))</f>
        <v>process-other-industry</v>
      </c>
      <c r="G2810" s="66">
        <f>INDEX('Crosswalk Particulates'!$E:$E,MATCH('2017 EPA Data'!$B2810,'Crosswalk Particulates'!$D:$D,0))</f>
        <v>0</v>
      </c>
      <c r="H2810" s="78">
        <f t="shared" si="43"/>
        <v>0</v>
      </c>
    </row>
    <row r="2811" spans="1:8" hidden="1" x14ac:dyDescent="0.35">
      <c r="A2811" s="57" t="s">
        <v>2461</v>
      </c>
      <c r="B2811" s="57" t="s">
        <v>2484</v>
      </c>
      <c r="C2811" s="57" t="s">
        <v>2428</v>
      </c>
      <c r="D2811" s="68">
        <v>613.48188400000004</v>
      </c>
      <c r="E2811" s="57" t="s">
        <v>2429</v>
      </c>
      <c r="F2811" s="62" t="str">
        <f>INDEX('Crosswalk Particulates'!$B:$B,MATCH('2017 EPA Data'!A2811,'Crosswalk Particulates'!$A:$A,0))</f>
        <v>process-other-industry</v>
      </c>
      <c r="G2811" s="66">
        <f>INDEX('Crosswalk Particulates'!$E:$E,MATCH('2017 EPA Data'!$B2811,'Crosswalk Particulates'!$D:$D,0))</f>
        <v>0</v>
      </c>
      <c r="H2811" s="78">
        <f t="shared" si="43"/>
        <v>0</v>
      </c>
    </row>
    <row r="2812" spans="1:8" hidden="1" x14ac:dyDescent="0.35">
      <c r="A2812" s="57" t="s">
        <v>2462</v>
      </c>
      <c r="B2812" s="57" t="s">
        <v>2606</v>
      </c>
      <c r="C2812" s="57" t="s">
        <v>2428</v>
      </c>
      <c r="D2812" s="68">
        <v>612.80009548652788</v>
      </c>
      <c r="E2812" s="57" t="s">
        <v>2429</v>
      </c>
      <c r="F2812" s="62" t="str">
        <f>INDEX('Crosswalk Particulates'!$B:$B,MATCH('2017 EPA Data'!A2812,'Crosswalk Particulates'!$A:$A,0))</f>
        <v>industry-fuel-natural gas</v>
      </c>
      <c r="G2812" s="66">
        <f>INDEX('Crosswalk Particulates'!$E:$E,MATCH('2017 EPA Data'!$B2812,'Crosswalk Particulates'!$D:$D,0))</f>
        <v>0</v>
      </c>
      <c r="H2812" s="78">
        <f t="shared" si="43"/>
        <v>0</v>
      </c>
    </row>
    <row r="2813" spans="1:8" hidden="1" x14ac:dyDescent="0.35">
      <c r="A2813" s="57" t="s">
        <v>2495</v>
      </c>
      <c r="B2813" s="57" t="s">
        <v>2516</v>
      </c>
      <c r="C2813" s="57" t="s">
        <v>2468</v>
      </c>
      <c r="D2813" s="68">
        <v>610.89934600000004</v>
      </c>
      <c r="E2813" s="57" t="s">
        <v>2433</v>
      </c>
      <c r="F2813" s="62" t="str">
        <f>INDEX('Crosswalk Particulates'!$B:$B,MATCH('2017 EPA Data'!A2813,'Crosswalk Particulates'!$A:$A,0))</f>
        <v>Electricity Sector</v>
      </c>
      <c r="G2813" s="66">
        <f>INDEX('Crosswalk Particulates'!$E:$E,MATCH('2017 EPA Data'!$B2813,'Crosswalk Particulates'!$D:$D,0))</f>
        <v>0</v>
      </c>
      <c r="H2813" s="78">
        <f t="shared" si="43"/>
        <v>554199223.4489392</v>
      </c>
    </row>
    <row r="2814" spans="1:8" hidden="1" x14ac:dyDescent="0.35">
      <c r="A2814" s="57" t="s">
        <v>2476</v>
      </c>
      <c r="B2814" s="57" t="s">
        <v>2608</v>
      </c>
      <c r="C2814" s="57" t="s">
        <v>2428</v>
      </c>
      <c r="D2814" s="68">
        <v>605.76137000000006</v>
      </c>
      <c r="E2814" s="57" t="s">
        <v>2429</v>
      </c>
      <c r="F2814" s="62" t="str">
        <f>INDEX('Crosswalk Particulates'!$B:$B,MATCH('2017 EPA Data'!A2814,'Crosswalk Particulates'!$A:$A,0))</f>
        <v>Electricity Sector</v>
      </c>
      <c r="G2814" s="66">
        <f>INDEX('Crosswalk Particulates'!$E:$E,MATCH('2017 EPA Data'!$B2814,'Crosswalk Particulates'!$D:$D,0))</f>
        <v>0</v>
      </c>
      <c r="H2814" s="78">
        <f t="shared" si="43"/>
        <v>0</v>
      </c>
    </row>
    <row r="2815" spans="1:8" hidden="1" x14ac:dyDescent="0.35">
      <c r="A2815" s="57" t="s">
        <v>2496</v>
      </c>
      <c r="B2815" s="57" t="s">
        <v>2573</v>
      </c>
      <c r="C2815" s="57" t="s">
        <v>2428</v>
      </c>
      <c r="D2815" s="68">
        <v>604.41650000000004</v>
      </c>
      <c r="E2815" s="57" t="s">
        <v>2429</v>
      </c>
      <c r="F2815" s="62" t="str">
        <f>INDEX('Crosswalk Particulates'!$B:$B,MATCH('2017 EPA Data'!A2815,'Crosswalk Particulates'!$A:$A,0))</f>
        <v>process-other-industry</v>
      </c>
      <c r="G2815" s="66">
        <f>INDEX('Crosswalk Particulates'!$E:$E,MATCH('2017 EPA Data'!$B2815,'Crosswalk Particulates'!$D:$D,0))</f>
        <v>0</v>
      </c>
      <c r="H2815" s="78">
        <f t="shared" si="43"/>
        <v>0</v>
      </c>
    </row>
    <row r="2816" spans="1:8" hidden="1" x14ac:dyDescent="0.35">
      <c r="A2816" s="57" t="s">
        <v>2465</v>
      </c>
      <c r="B2816" s="57" t="s">
        <v>2545</v>
      </c>
      <c r="D2816" s="68">
        <v>604.41012514460704</v>
      </c>
      <c r="E2816" s="57" t="s">
        <v>2433</v>
      </c>
      <c r="F2816" s="62" t="str">
        <f>INDEX('Crosswalk Particulates'!$B:$B,MATCH('2017 EPA Data'!A2816,'Crosswalk Particulates'!$A:$A,0))</f>
        <v>Transportation Sector</v>
      </c>
      <c r="G2816" s="66" t="str">
        <f>INDEX('Crosswalk Particulates'!$E:$E,MATCH('2017 EPA Data'!$B2816,'Crosswalk Particulates'!$D:$D,0))</f>
        <v>OC</v>
      </c>
      <c r="H2816" s="78">
        <f t="shared" si="43"/>
        <v>548312294.31340289</v>
      </c>
    </row>
    <row r="2817" spans="1:8" hidden="1" x14ac:dyDescent="0.35">
      <c r="A2817" s="57" t="s">
        <v>2507</v>
      </c>
      <c r="B2817" s="57" t="s">
        <v>2516</v>
      </c>
      <c r="C2817" s="57" t="s">
        <v>2468</v>
      </c>
      <c r="D2817" s="68">
        <v>602.21050618938295</v>
      </c>
      <c r="E2817" s="57" t="s">
        <v>2433</v>
      </c>
      <c r="F2817" s="62" t="str">
        <f>INDEX('Crosswalk Particulates'!$B:$B,MATCH('2017 EPA Data'!A2817,'Crosswalk Particulates'!$A:$A,0))</f>
        <v>industry-fuel-coal</v>
      </c>
      <c r="G2817" s="66">
        <f>INDEX('Crosswalk Particulates'!$E:$E,MATCH('2017 EPA Data'!$B2817,'Crosswalk Particulates'!$D:$D,0))</f>
        <v>0</v>
      </c>
      <c r="H2817" s="78">
        <f t="shared" si="43"/>
        <v>546316831.19030309</v>
      </c>
    </row>
    <row r="2818" spans="1:8" hidden="1" x14ac:dyDescent="0.35">
      <c r="A2818" s="57" t="s">
        <v>2580</v>
      </c>
      <c r="B2818" s="57" t="s">
        <v>2501</v>
      </c>
      <c r="C2818" s="57" t="s">
        <v>2468</v>
      </c>
      <c r="D2818" s="68">
        <v>601.81151706645835</v>
      </c>
      <c r="E2818" s="57" t="s">
        <v>2433</v>
      </c>
      <c r="F2818" s="62" t="str">
        <f>INDEX('Crosswalk Particulates'!$B:$B,MATCH('2017 EPA Data'!A2818,'Crosswalk Particulates'!$A:$A,0))</f>
        <v>Commercial Buildings Sector</v>
      </c>
      <c r="G2818" s="66" t="str">
        <f>INDEX('Crosswalk Particulates'!$E:$E,MATCH('2017 EPA Data'!$B2818,'Crosswalk Particulates'!$D:$D,0))</f>
        <v>PM10</v>
      </c>
      <c r="H2818" s="78">
        <f t="shared" si="43"/>
        <v>545954873.91610193</v>
      </c>
    </row>
    <row r="2819" spans="1:8" hidden="1" x14ac:dyDescent="0.35">
      <c r="A2819" s="57" t="s">
        <v>2496</v>
      </c>
      <c r="B2819" s="57" t="s">
        <v>2627</v>
      </c>
      <c r="D2819" s="68">
        <v>598.97963470697493</v>
      </c>
      <c r="E2819" s="57" t="s">
        <v>2433</v>
      </c>
      <c r="F2819" s="62" t="str">
        <f>INDEX('Crosswalk Particulates'!$B:$B,MATCH('2017 EPA Data'!A2819,'Crosswalk Particulates'!$A:$A,0))</f>
        <v>process-other-industry</v>
      </c>
      <c r="G2819" s="66" t="str">
        <f>INDEX('Crosswalk Particulates'!$E:$E,MATCH('2017 EPA Data'!$B2819,'Crosswalk Particulates'!$D:$D,0))</f>
        <v>BC</v>
      </c>
      <c r="H2819" s="78">
        <f t="shared" si="43"/>
        <v>543385830.39886689</v>
      </c>
    </row>
    <row r="2820" spans="1:8" hidden="1" x14ac:dyDescent="0.35">
      <c r="A2820" s="57" t="s">
        <v>2462</v>
      </c>
      <c r="B2820" s="57" t="s">
        <v>2597</v>
      </c>
      <c r="C2820" s="57" t="s">
        <v>2428</v>
      </c>
      <c r="D2820" s="68">
        <v>595.92297503049815</v>
      </c>
      <c r="E2820" s="57" t="s">
        <v>2429</v>
      </c>
      <c r="F2820" s="62" t="str">
        <f>INDEX('Crosswalk Particulates'!$B:$B,MATCH('2017 EPA Data'!A2820,'Crosswalk Particulates'!$A:$A,0))</f>
        <v>industry-fuel-natural gas</v>
      </c>
      <c r="G2820" s="66">
        <f>INDEX('Crosswalk Particulates'!$E:$E,MATCH('2017 EPA Data'!$B2820,'Crosswalk Particulates'!$D:$D,0))</f>
        <v>0</v>
      </c>
      <c r="H2820" s="78">
        <f t="shared" ref="H2820:H2883" si="44">IF(E2820="TON",D2820/metricton_to_shortton,0)*10^6</f>
        <v>0</v>
      </c>
    </row>
    <row r="2821" spans="1:8" hidden="1" x14ac:dyDescent="0.35">
      <c r="A2821" s="57" t="s">
        <v>2519</v>
      </c>
      <c r="B2821" s="57" t="s">
        <v>2448</v>
      </c>
      <c r="C2821" s="57" t="s">
        <v>2428</v>
      </c>
      <c r="D2821" s="68">
        <v>594.78399904000003</v>
      </c>
      <c r="E2821" s="57" t="s">
        <v>2429</v>
      </c>
      <c r="F2821" s="62" t="str">
        <f>INDEX('Crosswalk Particulates'!$B:$B,MATCH('2017 EPA Data'!A2821,'Crosswalk Particulates'!$A:$A,0))</f>
        <v>Electricity Sector</v>
      </c>
      <c r="G2821" s="66">
        <f>INDEX('Crosswalk Particulates'!$E:$E,MATCH('2017 EPA Data'!$B2821,'Crosswalk Particulates'!$D:$D,0))</f>
        <v>0</v>
      </c>
      <c r="H2821" s="78">
        <f t="shared" si="44"/>
        <v>0</v>
      </c>
    </row>
    <row r="2822" spans="1:8" hidden="1" x14ac:dyDescent="0.35">
      <c r="A2822" s="57" t="s">
        <v>2519</v>
      </c>
      <c r="B2822" s="57" t="s">
        <v>2579</v>
      </c>
      <c r="C2822" s="57" t="s">
        <v>2428</v>
      </c>
      <c r="D2822" s="68">
        <v>593.63385579999999</v>
      </c>
      <c r="E2822" s="57" t="s">
        <v>2429</v>
      </c>
      <c r="F2822" s="62" t="str">
        <f>INDEX('Crosswalk Particulates'!$B:$B,MATCH('2017 EPA Data'!A2822,'Crosswalk Particulates'!$A:$A,0))</f>
        <v>Electricity Sector</v>
      </c>
      <c r="G2822" s="66">
        <f>INDEX('Crosswalk Particulates'!$E:$E,MATCH('2017 EPA Data'!$B2822,'Crosswalk Particulates'!$D:$D,0))</f>
        <v>0</v>
      </c>
      <c r="H2822" s="78">
        <f t="shared" si="44"/>
        <v>0</v>
      </c>
    </row>
    <row r="2823" spans="1:8" hidden="1" x14ac:dyDescent="0.35">
      <c r="A2823" s="57" t="s">
        <v>2558</v>
      </c>
      <c r="B2823" s="57" t="s">
        <v>2614</v>
      </c>
      <c r="C2823" s="57" t="s">
        <v>2428</v>
      </c>
      <c r="D2823" s="68">
        <v>591</v>
      </c>
      <c r="E2823" s="57" t="s">
        <v>2429</v>
      </c>
      <c r="F2823" s="62" t="str">
        <f>INDEX('Crosswalk Particulates'!$B:$B,MATCH('2017 EPA Data'!A2823,'Crosswalk Particulates'!$A:$A,0))</f>
        <v>process-mining-industry</v>
      </c>
      <c r="G2823" s="66">
        <f>INDEX('Crosswalk Particulates'!$E:$E,MATCH('2017 EPA Data'!$B2823,'Crosswalk Particulates'!$D:$D,0))</f>
        <v>0</v>
      </c>
      <c r="H2823" s="78">
        <f t="shared" si="44"/>
        <v>0</v>
      </c>
    </row>
    <row r="2824" spans="1:8" hidden="1" x14ac:dyDescent="0.35">
      <c r="A2824" s="57" t="s">
        <v>2497</v>
      </c>
      <c r="B2824" s="57" t="s">
        <v>2637</v>
      </c>
      <c r="C2824" s="57" t="s">
        <v>2428</v>
      </c>
      <c r="D2824" s="68">
        <v>589.13424003958369</v>
      </c>
      <c r="E2824" s="57" t="s">
        <v>2429</v>
      </c>
      <c r="F2824" s="62" t="str">
        <f>INDEX('Crosswalk Particulates'!$B:$B,MATCH('2017 EPA Data'!A2824,'Crosswalk Particulates'!$A:$A,0))</f>
        <v>process-other-industry</v>
      </c>
      <c r="G2824" s="66">
        <f>INDEX('Crosswalk Particulates'!$E:$E,MATCH('2017 EPA Data'!$B2824,'Crosswalk Particulates'!$D:$D,0))</f>
        <v>0</v>
      </c>
      <c r="H2824" s="78">
        <f t="shared" si="44"/>
        <v>0</v>
      </c>
    </row>
    <row r="2825" spans="1:8" hidden="1" x14ac:dyDescent="0.35">
      <c r="A2825" s="57" t="s">
        <v>2513</v>
      </c>
      <c r="B2825" s="57" t="s">
        <v>2689</v>
      </c>
      <c r="C2825" s="57" t="s">
        <v>2428</v>
      </c>
      <c r="D2825" s="68">
        <v>588.80068000000006</v>
      </c>
      <c r="E2825" s="57" t="s">
        <v>2429</v>
      </c>
      <c r="F2825" s="62" t="str">
        <f>INDEX('Crosswalk Particulates'!$B:$B,MATCH('2017 EPA Data'!A2825,'Crosswalk Particulates'!$A:$A,0))</f>
        <v>process-other-industry</v>
      </c>
      <c r="G2825" s="66">
        <f>INDEX('Crosswalk Particulates'!$E:$E,MATCH('2017 EPA Data'!$B2825,'Crosswalk Particulates'!$D:$D,0))</f>
        <v>0</v>
      </c>
      <c r="H2825" s="78">
        <f t="shared" si="44"/>
        <v>0</v>
      </c>
    </row>
    <row r="2826" spans="1:8" hidden="1" x14ac:dyDescent="0.35">
      <c r="A2826" s="57" t="s">
        <v>2453</v>
      </c>
      <c r="B2826" s="57" t="s">
        <v>2509</v>
      </c>
      <c r="C2826" s="57" t="s">
        <v>2428</v>
      </c>
      <c r="D2826" s="68">
        <v>587.79999999999995</v>
      </c>
      <c r="E2826" s="57" t="s">
        <v>2429</v>
      </c>
      <c r="F2826" s="62" t="str">
        <f>INDEX('Crosswalk Particulates'!$B:$B,MATCH('2017 EPA Data'!A2826,'Crosswalk Particulates'!$A:$A,0))</f>
        <v>process-ngps-industry</v>
      </c>
      <c r="G2826" s="66">
        <f>INDEX('Crosswalk Particulates'!$E:$E,MATCH('2017 EPA Data'!$B2826,'Crosswalk Particulates'!$D:$D,0))</f>
        <v>0</v>
      </c>
      <c r="H2826" s="78">
        <f t="shared" si="44"/>
        <v>0</v>
      </c>
    </row>
    <row r="2827" spans="1:8" hidden="1" x14ac:dyDescent="0.35">
      <c r="A2827" s="57" t="s">
        <v>2458</v>
      </c>
      <c r="B2827" s="57" t="s">
        <v>2662</v>
      </c>
      <c r="C2827" s="57" t="s">
        <v>2428</v>
      </c>
      <c r="D2827" s="68">
        <v>585.38730996475795</v>
      </c>
      <c r="E2827" s="57" t="s">
        <v>2429</v>
      </c>
      <c r="F2827" s="62" t="str">
        <f>INDEX('Crosswalk Particulates'!$B:$B,MATCH('2017 EPA Data'!A2827,'Crosswalk Particulates'!$A:$A,0))</f>
        <v>process-other-industry</v>
      </c>
      <c r="G2827" s="66">
        <f>INDEX('Crosswalk Particulates'!$E:$E,MATCH('2017 EPA Data'!$B2827,'Crosswalk Particulates'!$D:$D,0))</f>
        <v>0</v>
      </c>
      <c r="H2827" s="78">
        <f t="shared" si="44"/>
        <v>0</v>
      </c>
    </row>
    <row r="2828" spans="1:8" hidden="1" x14ac:dyDescent="0.35">
      <c r="A2828" s="57" t="s">
        <v>2452</v>
      </c>
      <c r="B2828" s="57" t="s">
        <v>2554</v>
      </c>
      <c r="C2828" s="57" t="s">
        <v>2428</v>
      </c>
      <c r="D2828" s="68">
        <v>584.91160283642603</v>
      </c>
      <c r="E2828" s="57" t="s">
        <v>2429</v>
      </c>
      <c r="F2828" s="62" t="str">
        <f>INDEX('Crosswalk Particulates'!$B:$B,MATCH('2017 EPA Data'!A2828,'Crosswalk Particulates'!$A:$A,0))</f>
        <v>Transportation Sector</v>
      </c>
      <c r="G2828" s="66">
        <f>INDEX('Crosswalk Particulates'!$E:$E,MATCH('2017 EPA Data'!$B2828,'Crosswalk Particulates'!$D:$D,0))</f>
        <v>0</v>
      </c>
      <c r="H2828" s="78">
        <f t="shared" si="44"/>
        <v>0</v>
      </c>
    </row>
    <row r="2829" spans="1:8" hidden="1" x14ac:dyDescent="0.35">
      <c r="A2829" s="57" t="s">
        <v>2558</v>
      </c>
      <c r="B2829" s="57" t="s">
        <v>2448</v>
      </c>
      <c r="C2829" s="57" t="s">
        <v>2428</v>
      </c>
      <c r="D2829" s="68">
        <v>583.78998694699999</v>
      </c>
      <c r="E2829" s="57" t="s">
        <v>2429</v>
      </c>
      <c r="F2829" s="62" t="str">
        <f>INDEX('Crosswalk Particulates'!$B:$B,MATCH('2017 EPA Data'!A2829,'Crosswalk Particulates'!$A:$A,0))</f>
        <v>process-mining-industry</v>
      </c>
      <c r="G2829" s="66">
        <f>INDEX('Crosswalk Particulates'!$E:$E,MATCH('2017 EPA Data'!$B2829,'Crosswalk Particulates'!$D:$D,0))</f>
        <v>0</v>
      </c>
      <c r="H2829" s="78">
        <f t="shared" si="44"/>
        <v>0</v>
      </c>
    </row>
    <row r="2830" spans="1:8" hidden="1" x14ac:dyDescent="0.35">
      <c r="A2830" s="57" t="s">
        <v>2465</v>
      </c>
      <c r="B2830" s="57" t="s">
        <v>2536</v>
      </c>
      <c r="C2830" s="57" t="s">
        <v>2428</v>
      </c>
      <c r="D2830" s="68">
        <v>583.66937940655851</v>
      </c>
      <c r="E2830" s="57" t="s">
        <v>2429</v>
      </c>
      <c r="F2830" s="62" t="str">
        <f>INDEX('Crosswalk Particulates'!$B:$B,MATCH('2017 EPA Data'!A2830,'Crosswalk Particulates'!$A:$A,0))</f>
        <v>Transportation Sector</v>
      </c>
      <c r="G2830" s="66">
        <f>INDEX('Crosswalk Particulates'!$E:$E,MATCH('2017 EPA Data'!$B2830,'Crosswalk Particulates'!$D:$D,0))</f>
        <v>0</v>
      </c>
      <c r="H2830" s="78">
        <f t="shared" si="44"/>
        <v>0</v>
      </c>
    </row>
    <row r="2831" spans="1:8" hidden="1" x14ac:dyDescent="0.35">
      <c r="A2831" s="57" t="s">
        <v>2576</v>
      </c>
      <c r="B2831" s="57" t="s">
        <v>2472</v>
      </c>
      <c r="C2831" s="57" t="s">
        <v>2428</v>
      </c>
      <c r="D2831" s="68">
        <v>583.66875349918735</v>
      </c>
      <c r="E2831" s="57" t="s">
        <v>2429</v>
      </c>
      <c r="F2831" s="62" t="str">
        <f>INDEX('Crosswalk Particulates'!$B:$B,MATCH('2017 EPA Data'!A2831,'Crosswalk Particulates'!$A:$A,0))</f>
        <v>Commercial Buildings Sector</v>
      </c>
      <c r="G2831" s="66">
        <f>INDEX('Crosswalk Particulates'!$E:$E,MATCH('2017 EPA Data'!$B2831,'Crosswalk Particulates'!$D:$D,0))</f>
        <v>0</v>
      </c>
      <c r="H2831" s="78">
        <f t="shared" si="44"/>
        <v>0</v>
      </c>
    </row>
    <row r="2832" spans="1:8" hidden="1" x14ac:dyDescent="0.35">
      <c r="A2832" s="57" t="s">
        <v>2575</v>
      </c>
      <c r="B2832" s="57" t="s">
        <v>2651</v>
      </c>
      <c r="C2832" s="57" t="s">
        <v>2428</v>
      </c>
      <c r="D2832" s="68">
        <v>583.2301667899618</v>
      </c>
      <c r="E2832" s="57" t="s">
        <v>2429</v>
      </c>
      <c r="F2832" s="62" t="str">
        <f>INDEX('Crosswalk Particulates'!$B:$B,MATCH('2017 EPA Data'!A2832,'Crosswalk Particulates'!$A:$A,0))</f>
        <v>Commercial Buildings Sector</v>
      </c>
      <c r="G2832" s="66">
        <f>INDEX('Crosswalk Particulates'!$E:$E,MATCH('2017 EPA Data'!$B2832,'Crosswalk Particulates'!$D:$D,0))</f>
        <v>0</v>
      </c>
      <c r="H2832" s="78">
        <f t="shared" si="44"/>
        <v>0</v>
      </c>
    </row>
    <row r="2833" spans="1:8" hidden="1" x14ac:dyDescent="0.35">
      <c r="A2833" s="57" t="s">
        <v>2489</v>
      </c>
      <c r="B2833" s="57" t="s">
        <v>2549</v>
      </c>
      <c r="C2833" s="57" t="s">
        <v>2428</v>
      </c>
      <c r="D2833" s="68">
        <v>582.79999999999995</v>
      </c>
      <c r="E2833" s="57" t="s">
        <v>2429</v>
      </c>
      <c r="F2833" s="62" t="str">
        <f>INDEX('Crosswalk Particulates'!$B:$B,MATCH('2017 EPA Data'!A2833,'Crosswalk Particulates'!$A:$A,0))</f>
        <v>process-chemicals-industry</v>
      </c>
      <c r="G2833" s="66">
        <f>INDEX('Crosswalk Particulates'!$E:$E,MATCH('2017 EPA Data'!$B2833,'Crosswalk Particulates'!$D:$D,0))</f>
        <v>0</v>
      </c>
      <c r="H2833" s="78">
        <f t="shared" si="44"/>
        <v>0</v>
      </c>
    </row>
    <row r="2834" spans="1:8" hidden="1" x14ac:dyDescent="0.35">
      <c r="A2834" s="57" t="s">
        <v>2466</v>
      </c>
      <c r="B2834" s="57" t="s">
        <v>2523</v>
      </c>
      <c r="C2834" s="57" t="s">
        <v>2428</v>
      </c>
      <c r="D2834" s="68">
        <v>580.79</v>
      </c>
      <c r="E2834" s="57" t="s">
        <v>2429</v>
      </c>
      <c r="F2834" s="62" t="str">
        <f>INDEX('Crosswalk Particulates'!$B:$B,MATCH('2017 EPA Data'!A2834,'Crosswalk Particulates'!$A:$A,0))</f>
        <v>process-other-industry</v>
      </c>
      <c r="G2834" s="66">
        <f>INDEX('Crosswalk Particulates'!$E:$E,MATCH('2017 EPA Data'!$B2834,'Crosswalk Particulates'!$D:$D,0))</f>
        <v>0</v>
      </c>
      <c r="H2834" s="78">
        <f t="shared" si="44"/>
        <v>0</v>
      </c>
    </row>
    <row r="2835" spans="1:8" hidden="1" x14ac:dyDescent="0.35">
      <c r="A2835" s="57" t="s">
        <v>2493</v>
      </c>
      <c r="B2835" s="57" t="s">
        <v>2505</v>
      </c>
      <c r="C2835" s="57" t="s">
        <v>2428</v>
      </c>
      <c r="D2835" s="68">
        <v>579.97199999999998</v>
      </c>
      <c r="E2835" s="57" t="s">
        <v>2429</v>
      </c>
      <c r="F2835" s="62" t="str">
        <f>INDEX('Crosswalk Particulates'!$B:$B,MATCH('2017 EPA Data'!A2835,'Crosswalk Particulates'!$A:$A,0))</f>
        <v>Commercial Buildings Sector</v>
      </c>
      <c r="G2835" s="66">
        <f>INDEX('Crosswalk Particulates'!$E:$E,MATCH('2017 EPA Data'!$B2835,'Crosswalk Particulates'!$D:$D,0))</f>
        <v>0</v>
      </c>
      <c r="H2835" s="78">
        <f t="shared" si="44"/>
        <v>0</v>
      </c>
    </row>
    <row r="2836" spans="1:8" hidden="1" x14ac:dyDescent="0.35">
      <c r="A2836" s="57" t="s">
        <v>2483</v>
      </c>
      <c r="B2836" s="57" t="s">
        <v>2523</v>
      </c>
      <c r="C2836" s="57" t="s">
        <v>2428</v>
      </c>
      <c r="D2836" s="68">
        <v>579.6</v>
      </c>
      <c r="E2836" s="57" t="s">
        <v>2429</v>
      </c>
      <c r="F2836" s="62" t="str">
        <f>INDEX('Crosswalk Particulates'!$B:$B,MATCH('2017 EPA Data'!A2836,'Crosswalk Particulates'!$A:$A,0))</f>
        <v>process-other-industry</v>
      </c>
      <c r="G2836" s="66">
        <f>INDEX('Crosswalk Particulates'!$E:$E,MATCH('2017 EPA Data'!$B2836,'Crosswalk Particulates'!$D:$D,0))</f>
        <v>0</v>
      </c>
      <c r="H2836" s="78">
        <f t="shared" si="44"/>
        <v>0</v>
      </c>
    </row>
    <row r="2837" spans="1:8" hidden="1" x14ac:dyDescent="0.35">
      <c r="A2837" s="57" t="s">
        <v>2453</v>
      </c>
      <c r="B2837" s="57" t="s">
        <v>2627</v>
      </c>
      <c r="D2837" s="68">
        <v>579.56891055847404</v>
      </c>
      <c r="E2837" s="57" t="s">
        <v>2433</v>
      </c>
      <c r="F2837" s="62" t="str">
        <f>INDEX('Crosswalk Particulates'!$B:$B,MATCH('2017 EPA Data'!A2837,'Crosswalk Particulates'!$A:$A,0))</f>
        <v>process-ngps-industry</v>
      </c>
      <c r="G2837" s="66" t="str">
        <f>INDEX('Crosswalk Particulates'!$E:$E,MATCH('2017 EPA Data'!$B2837,'Crosswalk Particulates'!$D:$D,0))</f>
        <v>BC</v>
      </c>
      <c r="H2837" s="78">
        <f t="shared" si="44"/>
        <v>525776696.71732461</v>
      </c>
    </row>
    <row r="2838" spans="1:8" hidden="1" x14ac:dyDescent="0.35">
      <c r="A2838" s="57" t="s">
        <v>2580</v>
      </c>
      <c r="B2838" s="57" t="s">
        <v>2521</v>
      </c>
      <c r="C2838" s="57" t="s">
        <v>2468</v>
      </c>
      <c r="D2838" s="68">
        <v>579.19481294795344</v>
      </c>
      <c r="E2838" s="57" t="s">
        <v>2433</v>
      </c>
      <c r="F2838" s="62" t="str">
        <f>INDEX('Crosswalk Particulates'!$B:$B,MATCH('2017 EPA Data'!A2838,'Crosswalk Particulates'!$A:$A,0))</f>
        <v>Commercial Buildings Sector</v>
      </c>
      <c r="G2838" s="66" t="str">
        <f>INDEX('Crosswalk Particulates'!$E:$E,MATCH('2017 EPA Data'!$B2838,'Crosswalk Particulates'!$D:$D,0))</f>
        <v>PM25</v>
      </c>
      <c r="H2838" s="78">
        <f t="shared" si="44"/>
        <v>525437320.67018664</v>
      </c>
    </row>
    <row r="2839" spans="1:8" hidden="1" x14ac:dyDescent="0.35">
      <c r="A2839" s="57" t="s">
        <v>2492</v>
      </c>
      <c r="B2839" s="57" t="s">
        <v>2643</v>
      </c>
      <c r="D2839" s="68">
        <v>576.99085652839176</v>
      </c>
      <c r="E2839" s="57" t="s">
        <v>2433</v>
      </c>
      <c r="F2839" s="62" t="str">
        <f>INDEX('Crosswalk Particulates'!$B:$B,MATCH('2017 EPA Data'!A2839,'Crosswalk Particulates'!$A:$A,0))</f>
        <v>Electricity Sector</v>
      </c>
      <c r="G2839" s="66">
        <f>INDEX('Crosswalk Particulates'!$E:$E,MATCH('2017 EPA Data'!$B2839,'Crosswalk Particulates'!$D:$D,0))</f>
        <v>0</v>
      </c>
      <c r="H2839" s="78">
        <f t="shared" si="44"/>
        <v>523437922.66095001</v>
      </c>
    </row>
    <row r="2840" spans="1:8" hidden="1" x14ac:dyDescent="0.35">
      <c r="A2840" s="57" t="s">
        <v>2513</v>
      </c>
      <c r="B2840" s="57" t="s">
        <v>2481</v>
      </c>
      <c r="C2840" s="57" t="s">
        <v>2428</v>
      </c>
      <c r="D2840" s="68">
        <v>576.28679999999997</v>
      </c>
      <c r="E2840" s="57" t="s">
        <v>2429</v>
      </c>
      <c r="F2840" s="62" t="str">
        <f>INDEX('Crosswalk Particulates'!$B:$B,MATCH('2017 EPA Data'!A2840,'Crosswalk Particulates'!$A:$A,0))</f>
        <v>process-other-industry</v>
      </c>
      <c r="G2840" s="66">
        <f>INDEX('Crosswalk Particulates'!$E:$E,MATCH('2017 EPA Data'!$B2840,'Crosswalk Particulates'!$D:$D,0))</f>
        <v>0</v>
      </c>
      <c r="H2840" s="78">
        <f t="shared" si="44"/>
        <v>0</v>
      </c>
    </row>
    <row r="2841" spans="1:8" hidden="1" x14ac:dyDescent="0.35">
      <c r="A2841" s="57" t="s">
        <v>2458</v>
      </c>
      <c r="B2841" s="57" t="s">
        <v>2619</v>
      </c>
      <c r="C2841" s="57" t="s">
        <v>2428</v>
      </c>
      <c r="D2841" s="68">
        <v>575.43545807600003</v>
      </c>
      <c r="E2841" s="57" t="s">
        <v>2429</v>
      </c>
      <c r="F2841" s="62" t="str">
        <f>INDEX('Crosswalk Particulates'!$B:$B,MATCH('2017 EPA Data'!A2841,'Crosswalk Particulates'!$A:$A,0))</f>
        <v>process-other-industry</v>
      </c>
      <c r="G2841" s="66">
        <f>INDEX('Crosswalk Particulates'!$E:$E,MATCH('2017 EPA Data'!$B2841,'Crosswalk Particulates'!$D:$D,0))</f>
        <v>0</v>
      </c>
      <c r="H2841" s="78">
        <f t="shared" si="44"/>
        <v>0</v>
      </c>
    </row>
    <row r="2842" spans="1:8" hidden="1" x14ac:dyDescent="0.35">
      <c r="A2842" s="57" t="s">
        <v>2514</v>
      </c>
      <c r="B2842" s="57" t="s">
        <v>2537</v>
      </c>
      <c r="C2842" s="57" t="s">
        <v>2428</v>
      </c>
      <c r="D2842" s="68">
        <v>573.48950987465946</v>
      </c>
      <c r="E2842" s="57" t="s">
        <v>2429</v>
      </c>
      <c r="F2842" s="62" t="str">
        <f>INDEX('Crosswalk Particulates'!$B:$B,MATCH('2017 EPA Data'!A2842,'Crosswalk Particulates'!$A:$A,0))</f>
        <v>Transportation Sector</v>
      </c>
      <c r="G2842" s="66">
        <f>INDEX('Crosswalk Particulates'!$E:$E,MATCH('2017 EPA Data'!$B2842,'Crosswalk Particulates'!$D:$D,0))</f>
        <v>0</v>
      </c>
      <c r="H2842" s="78">
        <f t="shared" si="44"/>
        <v>0</v>
      </c>
    </row>
    <row r="2843" spans="1:8" hidden="1" x14ac:dyDescent="0.35">
      <c r="A2843" s="57" t="s">
        <v>2449</v>
      </c>
      <c r="B2843" s="57" t="s">
        <v>2498</v>
      </c>
      <c r="C2843" s="57" t="s">
        <v>2428</v>
      </c>
      <c r="D2843" s="68">
        <v>569</v>
      </c>
      <c r="E2843" s="57" t="s">
        <v>2429</v>
      </c>
      <c r="F2843" s="62" t="str">
        <f>INDEX('Crosswalk Particulates'!$B:$B,MATCH('2017 EPA Data'!A2843,'Crosswalk Particulates'!$A:$A,0))</f>
        <v>process-other-industry</v>
      </c>
      <c r="G2843" s="66">
        <f>INDEX('Crosswalk Particulates'!$E:$E,MATCH('2017 EPA Data'!$B2843,'Crosswalk Particulates'!$D:$D,0))</f>
        <v>0</v>
      </c>
      <c r="H2843" s="78">
        <f t="shared" si="44"/>
        <v>0</v>
      </c>
    </row>
    <row r="2844" spans="1:8" hidden="1" x14ac:dyDescent="0.35">
      <c r="A2844" s="57" t="s">
        <v>2476</v>
      </c>
      <c r="B2844" s="57" t="s">
        <v>2581</v>
      </c>
      <c r="C2844" s="57" t="s">
        <v>2428</v>
      </c>
      <c r="D2844" s="68">
        <v>564.89164340000002</v>
      </c>
      <c r="E2844" s="57" t="s">
        <v>2429</v>
      </c>
      <c r="F2844" s="62" t="str">
        <f>INDEX('Crosswalk Particulates'!$B:$B,MATCH('2017 EPA Data'!A2844,'Crosswalk Particulates'!$A:$A,0))</f>
        <v>Electricity Sector</v>
      </c>
      <c r="G2844" s="66">
        <f>INDEX('Crosswalk Particulates'!$E:$E,MATCH('2017 EPA Data'!$B2844,'Crosswalk Particulates'!$D:$D,0))</f>
        <v>0</v>
      </c>
      <c r="H2844" s="78">
        <f t="shared" si="44"/>
        <v>0</v>
      </c>
    </row>
    <row r="2845" spans="1:8" hidden="1" x14ac:dyDescent="0.35">
      <c r="A2845" s="57" t="s">
        <v>2514</v>
      </c>
      <c r="B2845" s="57" t="s">
        <v>2686</v>
      </c>
      <c r="C2845" s="57" t="s">
        <v>2428</v>
      </c>
      <c r="D2845" s="68">
        <v>562.62440154632441</v>
      </c>
      <c r="E2845" s="57" t="s">
        <v>2429</v>
      </c>
      <c r="F2845" s="62" t="str">
        <f>INDEX('Crosswalk Particulates'!$B:$B,MATCH('2017 EPA Data'!A2845,'Crosswalk Particulates'!$A:$A,0))</f>
        <v>Transportation Sector</v>
      </c>
      <c r="G2845" s="66">
        <f>INDEX('Crosswalk Particulates'!$E:$E,MATCH('2017 EPA Data'!$B2845,'Crosswalk Particulates'!$D:$D,0))</f>
        <v>0</v>
      </c>
      <c r="H2845" s="78">
        <f t="shared" si="44"/>
        <v>0</v>
      </c>
    </row>
    <row r="2846" spans="1:8" hidden="1" x14ac:dyDescent="0.35">
      <c r="A2846" s="57" t="s">
        <v>2493</v>
      </c>
      <c r="B2846" s="57" t="s">
        <v>2451</v>
      </c>
      <c r="C2846" s="57" t="s">
        <v>2428</v>
      </c>
      <c r="D2846" s="68">
        <v>559.68200000000002</v>
      </c>
      <c r="E2846" s="57" t="s">
        <v>2429</v>
      </c>
      <c r="F2846" s="62" t="str">
        <f>INDEX('Crosswalk Particulates'!$B:$B,MATCH('2017 EPA Data'!A2846,'Crosswalk Particulates'!$A:$A,0))</f>
        <v>Commercial Buildings Sector</v>
      </c>
      <c r="G2846" s="66">
        <f>INDEX('Crosswalk Particulates'!$E:$E,MATCH('2017 EPA Data'!$B2846,'Crosswalk Particulates'!$D:$D,0))</f>
        <v>0</v>
      </c>
      <c r="H2846" s="78">
        <f t="shared" si="44"/>
        <v>0</v>
      </c>
    </row>
    <row r="2847" spans="1:8" hidden="1" x14ac:dyDescent="0.35">
      <c r="A2847" s="57" t="s">
        <v>2500</v>
      </c>
      <c r="B2847" s="57" t="s">
        <v>2627</v>
      </c>
      <c r="D2847" s="68">
        <v>558.6589612055584</v>
      </c>
      <c r="E2847" s="57" t="s">
        <v>2433</v>
      </c>
      <c r="F2847" s="62" t="str">
        <f>INDEX('Crosswalk Particulates'!$B:$B,MATCH('2017 EPA Data'!A2847,'Crosswalk Particulates'!$A:$A,0))</f>
        <v>Other-EPA</v>
      </c>
      <c r="G2847" s="66" t="str">
        <f>INDEX('Crosswalk Particulates'!$E:$E,MATCH('2017 EPA Data'!$B2847,'Crosswalk Particulates'!$D:$D,0))</f>
        <v>BC</v>
      </c>
      <c r="H2847" s="78">
        <f t="shared" si="44"/>
        <v>506807487.19104284</v>
      </c>
    </row>
    <row r="2848" spans="1:8" hidden="1" x14ac:dyDescent="0.35">
      <c r="A2848" s="57" t="s">
        <v>2543</v>
      </c>
      <c r="B2848" s="57" t="s">
        <v>2557</v>
      </c>
      <c r="C2848" s="57" t="s">
        <v>2428</v>
      </c>
      <c r="D2848" s="68">
        <v>556.88284498600001</v>
      </c>
      <c r="E2848" s="57" t="s">
        <v>2429</v>
      </c>
      <c r="F2848" s="62" t="str">
        <f>INDEX('Crosswalk Particulates'!$B:$B,MATCH('2017 EPA Data'!A2848,'Crosswalk Particulates'!$A:$A,0))</f>
        <v>industry-fuel-other</v>
      </c>
      <c r="G2848" s="66">
        <f>INDEX('Crosswalk Particulates'!$E:$E,MATCH('2017 EPA Data'!$B2848,'Crosswalk Particulates'!$D:$D,0))</f>
        <v>0</v>
      </c>
      <c r="H2848" s="78">
        <f t="shared" si="44"/>
        <v>0</v>
      </c>
    </row>
    <row r="2849" spans="1:8" hidden="1" x14ac:dyDescent="0.35">
      <c r="A2849" s="57" t="s">
        <v>2466</v>
      </c>
      <c r="B2849" s="57" t="s">
        <v>2604</v>
      </c>
      <c r="C2849" s="57" t="s">
        <v>2428</v>
      </c>
      <c r="D2849" s="68">
        <v>553.47</v>
      </c>
      <c r="E2849" s="57" t="s">
        <v>2429</v>
      </c>
      <c r="F2849" s="62" t="str">
        <f>INDEX('Crosswalk Particulates'!$B:$B,MATCH('2017 EPA Data'!A2849,'Crosswalk Particulates'!$A:$A,0))</f>
        <v>process-other-industry</v>
      </c>
      <c r="G2849" s="66">
        <f>INDEX('Crosswalk Particulates'!$E:$E,MATCH('2017 EPA Data'!$B2849,'Crosswalk Particulates'!$D:$D,0))</f>
        <v>0</v>
      </c>
      <c r="H2849" s="78">
        <f t="shared" si="44"/>
        <v>0</v>
      </c>
    </row>
    <row r="2850" spans="1:8" hidden="1" x14ac:dyDescent="0.35">
      <c r="A2850" s="57" t="s">
        <v>2530</v>
      </c>
      <c r="B2850" s="57" t="s">
        <v>2485</v>
      </c>
      <c r="C2850" s="57" t="s">
        <v>2428</v>
      </c>
      <c r="D2850" s="68">
        <v>552.02161000000001</v>
      </c>
      <c r="E2850" s="57" t="s">
        <v>2429</v>
      </c>
      <c r="F2850" s="62" t="str">
        <f>INDEX('Crosswalk Particulates'!$B:$B,MATCH('2017 EPA Data'!A2850,'Crosswalk Particulates'!$A:$A,0))</f>
        <v>process-iron and steel-industry</v>
      </c>
      <c r="G2850" s="66">
        <f>INDEX('Crosswalk Particulates'!$E:$E,MATCH('2017 EPA Data'!$B2850,'Crosswalk Particulates'!$D:$D,0))</f>
        <v>0</v>
      </c>
      <c r="H2850" s="78">
        <f t="shared" si="44"/>
        <v>0</v>
      </c>
    </row>
    <row r="2851" spans="1:8" hidden="1" x14ac:dyDescent="0.35">
      <c r="A2851" s="57" t="s">
        <v>2513</v>
      </c>
      <c r="B2851" s="57" t="s">
        <v>2505</v>
      </c>
      <c r="C2851" s="57" t="s">
        <v>2428</v>
      </c>
      <c r="D2851" s="68">
        <v>551.63912200000004</v>
      </c>
      <c r="E2851" s="57" t="s">
        <v>2429</v>
      </c>
      <c r="F2851" s="62" t="str">
        <f>INDEX('Crosswalk Particulates'!$B:$B,MATCH('2017 EPA Data'!A2851,'Crosswalk Particulates'!$A:$A,0))</f>
        <v>process-other-industry</v>
      </c>
      <c r="G2851" s="66">
        <f>INDEX('Crosswalk Particulates'!$E:$E,MATCH('2017 EPA Data'!$B2851,'Crosswalk Particulates'!$D:$D,0))</f>
        <v>0</v>
      </c>
      <c r="H2851" s="78">
        <f t="shared" si="44"/>
        <v>0</v>
      </c>
    </row>
    <row r="2852" spans="1:8" hidden="1" x14ac:dyDescent="0.35">
      <c r="A2852" s="57" t="s">
        <v>2445</v>
      </c>
      <c r="B2852" s="57" t="s">
        <v>2586</v>
      </c>
      <c r="C2852" s="57" t="s">
        <v>2428</v>
      </c>
      <c r="D2852" s="68">
        <v>550.49141164786442</v>
      </c>
      <c r="E2852" s="57" t="s">
        <v>2429</v>
      </c>
      <c r="F2852" s="62" t="str">
        <f>INDEX('Crosswalk Particulates'!$B:$B,MATCH('2017 EPA Data'!A2852,'Crosswalk Particulates'!$A:$A,0))</f>
        <v>Other-EPA</v>
      </c>
      <c r="G2852" s="66">
        <f>INDEX('Crosswalk Particulates'!$E:$E,MATCH('2017 EPA Data'!$B2852,'Crosswalk Particulates'!$D:$D,0))</f>
        <v>0</v>
      </c>
      <c r="H2852" s="78">
        <f t="shared" si="44"/>
        <v>0</v>
      </c>
    </row>
    <row r="2853" spans="1:8" hidden="1" x14ac:dyDescent="0.35">
      <c r="A2853" s="57" t="s">
        <v>2513</v>
      </c>
      <c r="B2853" s="57" t="s">
        <v>2488</v>
      </c>
      <c r="C2853" s="57" t="s">
        <v>2428</v>
      </c>
      <c r="D2853" s="68">
        <v>549.33234000000004</v>
      </c>
      <c r="E2853" s="57" t="s">
        <v>2429</v>
      </c>
      <c r="F2853" s="62" t="str">
        <f>INDEX('Crosswalk Particulates'!$B:$B,MATCH('2017 EPA Data'!A2853,'Crosswalk Particulates'!$A:$A,0))</f>
        <v>process-other-industry</v>
      </c>
      <c r="G2853" s="66">
        <f>INDEX('Crosswalk Particulates'!$E:$E,MATCH('2017 EPA Data'!$B2853,'Crosswalk Particulates'!$D:$D,0))</f>
        <v>0</v>
      </c>
      <c r="H2853" s="78">
        <f t="shared" si="44"/>
        <v>0</v>
      </c>
    </row>
    <row r="2854" spans="1:8" hidden="1" x14ac:dyDescent="0.35">
      <c r="A2854" s="57" t="s">
        <v>2497</v>
      </c>
      <c r="B2854" s="57" t="s">
        <v>2621</v>
      </c>
      <c r="C2854" s="57" t="s">
        <v>2428</v>
      </c>
      <c r="D2854" s="68">
        <v>548.10735602</v>
      </c>
      <c r="E2854" s="57" t="s">
        <v>2429</v>
      </c>
      <c r="F2854" s="62" t="str">
        <f>INDEX('Crosswalk Particulates'!$B:$B,MATCH('2017 EPA Data'!A2854,'Crosswalk Particulates'!$A:$A,0))</f>
        <v>process-other-industry</v>
      </c>
      <c r="G2854" s="66">
        <f>INDEX('Crosswalk Particulates'!$E:$E,MATCH('2017 EPA Data'!$B2854,'Crosswalk Particulates'!$D:$D,0))</f>
        <v>0</v>
      </c>
      <c r="H2854" s="78">
        <f t="shared" si="44"/>
        <v>0</v>
      </c>
    </row>
    <row r="2855" spans="1:8" hidden="1" x14ac:dyDescent="0.35">
      <c r="A2855" s="57" t="s">
        <v>2476</v>
      </c>
      <c r="B2855" s="57" t="s">
        <v>2650</v>
      </c>
      <c r="C2855" s="57" t="s">
        <v>2428</v>
      </c>
      <c r="D2855" s="68">
        <v>547.6995412</v>
      </c>
      <c r="E2855" s="57" t="s">
        <v>2429</v>
      </c>
      <c r="F2855" s="62" t="str">
        <f>INDEX('Crosswalk Particulates'!$B:$B,MATCH('2017 EPA Data'!A2855,'Crosswalk Particulates'!$A:$A,0))</f>
        <v>Electricity Sector</v>
      </c>
      <c r="G2855" s="66">
        <f>INDEX('Crosswalk Particulates'!$E:$E,MATCH('2017 EPA Data'!$B2855,'Crosswalk Particulates'!$D:$D,0))</f>
        <v>0</v>
      </c>
      <c r="H2855" s="78">
        <f t="shared" si="44"/>
        <v>0</v>
      </c>
    </row>
    <row r="2856" spans="1:8" hidden="1" x14ac:dyDescent="0.35">
      <c r="A2856" s="57" t="s">
        <v>2514</v>
      </c>
      <c r="B2856" s="57" t="s">
        <v>2640</v>
      </c>
      <c r="C2856" s="57" t="s">
        <v>2428</v>
      </c>
      <c r="D2856" s="68">
        <v>542.95559925887221</v>
      </c>
      <c r="E2856" s="57" t="s">
        <v>2429</v>
      </c>
      <c r="F2856" s="62" t="str">
        <f>INDEX('Crosswalk Particulates'!$B:$B,MATCH('2017 EPA Data'!A2856,'Crosswalk Particulates'!$A:$A,0))</f>
        <v>Transportation Sector</v>
      </c>
      <c r="G2856" s="66">
        <f>INDEX('Crosswalk Particulates'!$E:$E,MATCH('2017 EPA Data'!$B2856,'Crosswalk Particulates'!$D:$D,0))</f>
        <v>0</v>
      </c>
      <c r="H2856" s="78">
        <f t="shared" si="44"/>
        <v>0</v>
      </c>
    </row>
    <row r="2857" spans="1:8" hidden="1" x14ac:dyDescent="0.35">
      <c r="A2857" s="57" t="s">
        <v>2514</v>
      </c>
      <c r="B2857" s="57" t="s">
        <v>2554</v>
      </c>
      <c r="C2857" s="57" t="s">
        <v>2428</v>
      </c>
      <c r="D2857" s="68">
        <v>542.95559925887221</v>
      </c>
      <c r="E2857" s="57" t="s">
        <v>2429</v>
      </c>
      <c r="F2857" s="62" t="str">
        <f>INDEX('Crosswalk Particulates'!$B:$B,MATCH('2017 EPA Data'!A2857,'Crosswalk Particulates'!$A:$A,0))</f>
        <v>Transportation Sector</v>
      </c>
      <c r="G2857" s="66">
        <f>INDEX('Crosswalk Particulates'!$E:$E,MATCH('2017 EPA Data'!$B2857,'Crosswalk Particulates'!$D:$D,0))</f>
        <v>0</v>
      </c>
      <c r="H2857" s="78">
        <f t="shared" si="44"/>
        <v>0</v>
      </c>
    </row>
    <row r="2858" spans="1:8" hidden="1" x14ac:dyDescent="0.35">
      <c r="A2858" s="57" t="s">
        <v>2530</v>
      </c>
      <c r="B2858" s="57" t="s">
        <v>2451</v>
      </c>
      <c r="C2858" s="57" t="s">
        <v>2428</v>
      </c>
      <c r="D2858" s="68">
        <v>540.11400000000003</v>
      </c>
      <c r="E2858" s="57" t="s">
        <v>2429</v>
      </c>
      <c r="F2858" s="62" t="str">
        <f>INDEX('Crosswalk Particulates'!$B:$B,MATCH('2017 EPA Data'!A2858,'Crosswalk Particulates'!$A:$A,0))</f>
        <v>process-iron and steel-industry</v>
      </c>
      <c r="G2858" s="66">
        <f>INDEX('Crosswalk Particulates'!$E:$E,MATCH('2017 EPA Data'!$B2858,'Crosswalk Particulates'!$D:$D,0))</f>
        <v>0</v>
      </c>
      <c r="H2858" s="78">
        <f t="shared" si="44"/>
        <v>0</v>
      </c>
    </row>
    <row r="2859" spans="1:8" hidden="1" x14ac:dyDescent="0.35">
      <c r="A2859" s="57" t="s">
        <v>2540</v>
      </c>
      <c r="B2859" s="57" t="s">
        <v>2610</v>
      </c>
      <c r="C2859" s="57" t="s">
        <v>2428</v>
      </c>
      <c r="D2859" s="68">
        <v>534.96590000000003</v>
      </c>
      <c r="E2859" s="57" t="s">
        <v>2429</v>
      </c>
      <c r="F2859" s="62" t="str">
        <f>INDEX('Crosswalk Particulates'!$B:$B,MATCH('2017 EPA Data'!A2859,'Crosswalk Particulates'!$A:$A,0))</f>
        <v>industry-fuel-oil</v>
      </c>
      <c r="G2859" s="66">
        <f>INDEX('Crosswalk Particulates'!$E:$E,MATCH('2017 EPA Data'!$B2859,'Crosswalk Particulates'!$D:$D,0))</f>
        <v>0</v>
      </c>
      <c r="H2859" s="78">
        <f t="shared" si="44"/>
        <v>0</v>
      </c>
    </row>
    <row r="2860" spans="1:8" hidden="1" x14ac:dyDescent="0.35">
      <c r="A2860" s="57" t="s">
        <v>2449</v>
      </c>
      <c r="B2860" s="57" t="s">
        <v>2584</v>
      </c>
      <c r="C2860" s="57" t="s">
        <v>2428</v>
      </c>
      <c r="D2860" s="68">
        <v>532.93802523750003</v>
      </c>
      <c r="E2860" s="57" t="s">
        <v>2429</v>
      </c>
      <c r="F2860" s="62" t="str">
        <f>INDEX('Crosswalk Particulates'!$B:$B,MATCH('2017 EPA Data'!A2860,'Crosswalk Particulates'!$A:$A,0))</f>
        <v>process-other-industry</v>
      </c>
      <c r="G2860" s="66">
        <f>INDEX('Crosswalk Particulates'!$E:$E,MATCH('2017 EPA Data'!$B2860,'Crosswalk Particulates'!$D:$D,0))</f>
        <v>0</v>
      </c>
      <c r="H2860" s="78">
        <f t="shared" si="44"/>
        <v>0</v>
      </c>
    </row>
    <row r="2861" spans="1:8" hidden="1" x14ac:dyDescent="0.35">
      <c r="A2861" s="57" t="s">
        <v>2462</v>
      </c>
      <c r="B2861" s="57" t="s">
        <v>2643</v>
      </c>
      <c r="D2861" s="68">
        <v>532.38696318010091</v>
      </c>
      <c r="E2861" s="57" t="s">
        <v>2433</v>
      </c>
      <c r="F2861" s="62" t="str">
        <f>INDEX('Crosswalk Particulates'!$B:$B,MATCH('2017 EPA Data'!A2861,'Crosswalk Particulates'!$A:$A,0))</f>
        <v>industry-fuel-natural gas</v>
      </c>
      <c r="G2861" s="66">
        <f>INDEX('Crosswalk Particulates'!$E:$E,MATCH('2017 EPA Data'!$B2861,'Crosswalk Particulates'!$D:$D,0))</f>
        <v>0</v>
      </c>
      <c r="H2861" s="78">
        <f t="shared" si="44"/>
        <v>482973903.14893359</v>
      </c>
    </row>
    <row r="2862" spans="1:8" hidden="1" x14ac:dyDescent="0.35">
      <c r="A2862" s="57" t="s">
        <v>2507</v>
      </c>
      <c r="B2862" s="57" t="s">
        <v>2484</v>
      </c>
      <c r="C2862" s="57" t="s">
        <v>2428</v>
      </c>
      <c r="D2862" s="68">
        <v>531.58068691999995</v>
      </c>
      <c r="E2862" s="57" t="s">
        <v>2429</v>
      </c>
      <c r="F2862" s="62" t="str">
        <f>INDEX('Crosswalk Particulates'!$B:$B,MATCH('2017 EPA Data'!A2862,'Crosswalk Particulates'!$A:$A,0))</f>
        <v>industry-fuel-coal</v>
      </c>
      <c r="G2862" s="66">
        <f>INDEX('Crosswalk Particulates'!$E:$E,MATCH('2017 EPA Data'!$B2862,'Crosswalk Particulates'!$D:$D,0))</f>
        <v>0</v>
      </c>
      <c r="H2862" s="78">
        <f t="shared" si="44"/>
        <v>0</v>
      </c>
    </row>
    <row r="2863" spans="1:8" hidden="1" x14ac:dyDescent="0.35">
      <c r="A2863" s="57" t="s">
        <v>2506</v>
      </c>
      <c r="B2863" s="57" t="s">
        <v>2602</v>
      </c>
      <c r="C2863" s="57" t="s">
        <v>2428</v>
      </c>
      <c r="D2863" s="68">
        <v>530.6</v>
      </c>
      <c r="E2863" s="57" t="s">
        <v>2429</v>
      </c>
      <c r="F2863" s="62" t="str">
        <f>INDEX('Crosswalk Particulates'!$B:$B,MATCH('2017 EPA Data'!A2863,'Crosswalk Particulates'!$A:$A,0))</f>
        <v>process-other-industry</v>
      </c>
      <c r="G2863" s="66">
        <f>INDEX('Crosswalk Particulates'!$E:$E,MATCH('2017 EPA Data'!$B2863,'Crosswalk Particulates'!$D:$D,0))</f>
        <v>0</v>
      </c>
      <c r="H2863" s="78">
        <f t="shared" si="44"/>
        <v>0</v>
      </c>
    </row>
    <row r="2864" spans="1:8" hidden="1" x14ac:dyDescent="0.35">
      <c r="A2864" s="57" t="s">
        <v>2445</v>
      </c>
      <c r="B2864" s="57" t="s">
        <v>2554</v>
      </c>
      <c r="C2864" s="57" t="s">
        <v>2428</v>
      </c>
      <c r="D2864" s="68">
        <v>529.07859645586973</v>
      </c>
      <c r="E2864" s="57" t="s">
        <v>2429</v>
      </c>
      <c r="F2864" s="62" t="str">
        <f>INDEX('Crosswalk Particulates'!$B:$B,MATCH('2017 EPA Data'!A2864,'Crosswalk Particulates'!$A:$A,0))</f>
        <v>Other-EPA</v>
      </c>
      <c r="G2864" s="66">
        <f>INDEX('Crosswalk Particulates'!$E:$E,MATCH('2017 EPA Data'!$B2864,'Crosswalk Particulates'!$D:$D,0))</f>
        <v>0</v>
      </c>
      <c r="H2864" s="78">
        <f t="shared" si="44"/>
        <v>0</v>
      </c>
    </row>
    <row r="2865" spans="1:8" hidden="1" x14ac:dyDescent="0.35">
      <c r="A2865" s="57" t="s">
        <v>2518</v>
      </c>
      <c r="B2865" s="57" t="s">
        <v>2584</v>
      </c>
      <c r="C2865" s="57" t="s">
        <v>2428</v>
      </c>
      <c r="D2865" s="68">
        <v>528.44082000000003</v>
      </c>
      <c r="E2865" s="57" t="s">
        <v>2429</v>
      </c>
      <c r="F2865" s="62" t="str">
        <f>INDEX('Crosswalk Particulates'!$B:$B,MATCH('2017 EPA Data'!A2865,'Crosswalk Particulates'!$A:$A,0))</f>
        <v>process-cement-industry</v>
      </c>
      <c r="G2865" s="66">
        <f>INDEX('Crosswalk Particulates'!$E:$E,MATCH('2017 EPA Data'!$B2865,'Crosswalk Particulates'!$D:$D,0))</f>
        <v>0</v>
      </c>
      <c r="H2865" s="78">
        <f t="shared" si="44"/>
        <v>0</v>
      </c>
    </row>
    <row r="2866" spans="1:8" hidden="1" x14ac:dyDescent="0.35">
      <c r="A2866" s="57" t="s">
        <v>2560</v>
      </c>
      <c r="B2866" s="57" t="s">
        <v>2545</v>
      </c>
      <c r="D2866" s="68">
        <v>525.73167466012922</v>
      </c>
      <c r="E2866" s="57" t="s">
        <v>2433</v>
      </c>
      <c r="F2866" s="62" t="str">
        <f>INDEX('Crosswalk Particulates'!$B:$B,MATCH('2017 EPA Data'!A2866,'Crosswalk Particulates'!$A:$A,0))</f>
        <v>Electricity Sector</v>
      </c>
      <c r="G2866" s="66" t="str">
        <f>INDEX('Crosswalk Particulates'!$E:$E,MATCH('2017 EPA Data'!$B2866,'Crosswalk Particulates'!$D:$D,0))</f>
        <v>OC</v>
      </c>
      <c r="H2866" s="78">
        <f t="shared" si="44"/>
        <v>476936319.78311837</v>
      </c>
    </row>
    <row r="2867" spans="1:8" hidden="1" x14ac:dyDescent="0.35">
      <c r="A2867" s="57" t="s">
        <v>2512</v>
      </c>
      <c r="B2867" s="57" t="s">
        <v>2643</v>
      </c>
      <c r="D2867" s="68">
        <v>525.49394252331854</v>
      </c>
      <c r="E2867" s="57" t="s">
        <v>2433</v>
      </c>
      <c r="F2867" s="62" t="str">
        <f>INDEX('Crosswalk Particulates'!$B:$B,MATCH('2017 EPA Data'!A2867,'Crosswalk Particulates'!$A:$A,0))</f>
        <v>Commercial Buildings Sector</v>
      </c>
      <c r="G2867" s="66">
        <f>INDEX('Crosswalk Particulates'!$E:$E,MATCH('2017 EPA Data'!$B2867,'Crosswalk Particulates'!$D:$D,0))</f>
        <v>0</v>
      </c>
      <c r="H2867" s="78">
        <f t="shared" si="44"/>
        <v>476720652.55991381</v>
      </c>
    </row>
    <row r="2868" spans="1:8" hidden="1" x14ac:dyDescent="0.35">
      <c r="A2868" s="57" t="s">
        <v>2443</v>
      </c>
      <c r="B2868" s="57" t="s">
        <v>2596</v>
      </c>
      <c r="C2868" s="57" t="s">
        <v>2428</v>
      </c>
      <c r="D2868" s="68">
        <v>520.03031036663037</v>
      </c>
      <c r="E2868" s="57" t="s">
        <v>2429</v>
      </c>
      <c r="F2868" s="62" t="str">
        <f>INDEX('Crosswalk Particulates'!$B:$B,MATCH('2017 EPA Data'!A2868,'Crosswalk Particulates'!$A:$A,0))</f>
        <v>Other-EPA</v>
      </c>
      <c r="G2868" s="66">
        <f>INDEX('Crosswalk Particulates'!$E:$E,MATCH('2017 EPA Data'!$B2868,'Crosswalk Particulates'!$D:$D,0))</f>
        <v>0</v>
      </c>
      <c r="H2868" s="78">
        <f t="shared" si="44"/>
        <v>0</v>
      </c>
    </row>
    <row r="2869" spans="1:8" hidden="1" x14ac:dyDescent="0.35">
      <c r="A2869" s="57" t="s">
        <v>2497</v>
      </c>
      <c r="B2869" s="57" t="s">
        <v>2631</v>
      </c>
      <c r="C2869" s="57" t="s">
        <v>2428</v>
      </c>
      <c r="D2869" s="68">
        <v>518.04337902715997</v>
      </c>
      <c r="E2869" s="57" t="s">
        <v>2429</v>
      </c>
      <c r="F2869" s="62" t="str">
        <f>INDEX('Crosswalk Particulates'!$B:$B,MATCH('2017 EPA Data'!A2869,'Crosswalk Particulates'!$A:$A,0))</f>
        <v>process-other-industry</v>
      </c>
      <c r="G2869" s="66">
        <f>INDEX('Crosswalk Particulates'!$E:$E,MATCH('2017 EPA Data'!$B2869,'Crosswalk Particulates'!$D:$D,0))</f>
        <v>0</v>
      </c>
      <c r="H2869" s="78">
        <f t="shared" si="44"/>
        <v>0</v>
      </c>
    </row>
    <row r="2870" spans="1:8" hidden="1" x14ac:dyDescent="0.35">
      <c r="A2870" s="57" t="s">
        <v>2430</v>
      </c>
      <c r="B2870" s="57" t="s">
        <v>2683</v>
      </c>
      <c r="C2870" s="57" t="s">
        <v>2428</v>
      </c>
      <c r="D2870" s="68">
        <v>517.29253631999995</v>
      </c>
      <c r="E2870" s="57" t="s">
        <v>2429</v>
      </c>
      <c r="F2870" s="62" t="str">
        <f>INDEX('Crosswalk Particulates'!$B:$B,MATCH('2017 EPA Data'!A2870,'Crosswalk Particulates'!$A:$A,0))</f>
        <v>process-other-industry</v>
      </c>
      <c r="G2870" s="66">
        <f>INDEX('Crosswalk Particulates'!$E:$E,MATCH('2017 EPA Data'!$B2870,'Crosswalk Particulates'!$D:$D,0))</f>
        <v>0</v>
      </c>
      <c r="H2870" s="78">
        <f t="shared" si="44"/>
        <v>0</v>
      </c>
    </row>
    <row r="2871" spans="1:8" hidden="1" x14ac:dyDescent="0.35">
      <c r="A2871" s="57" t="s">
        <v>2540</v>
      </c>
      <c r="B2871" s="57" t="s">
        <v>2590</v>
      </c>
      <c r="C2871" s="57" t="s">
        <v>2428</v>
      </c>
      <c r="D2871" s="68">
        <v>516.80300000842863</v>
      </c>
      <c r="E2871" s="57" t="s">
        <v>2429</v>
      </c>
      <c r="F2871" s="62" t="str">
        <f>INDEX('Crosswalk Particulates'!$B:$B,MATCH('2017 EPA Data'!A2871,'Crosswalk Particulates'!$A:$A,0))</f>
        <v>industry-fuel-oil</v>
      </c>
      <c r="G2871" s="66">
        <f>INDEX('Crosswalk Particulates'!$E:$E,MATCH('2017 EPA Data'!$B2871,'Crosswalk Particulates'!$D:$D,0))</f>
        <v>0</v>
      </c>
      <c r="H2871" s="78">
        <f t="shared" si="44"/>
        <v>0</v>
      </c>
    </row>
    <row r="2872" spans="1:8" hidden="1" x14ac:dyDescent="0.35">
      <c r="A2872" s="57" t="s">
        <v>2513</v>
      </c>
      <c r="B2872" s="57" t="s">
        <v>2672</v>
      </c>
      <c r="C2872" s="57" t="s">
        <v>2428</v>
      </c>
      <c r="D2872" s="68">
        <v>515.38513999999998</v>
      </c>
      <c r="E2872" s="57" t="s">
        <v>2429</v>
      </c>
      <c r="F2872" s="62" t="str">
        <f>INDEX('Crosswalk Particulates'!$B:$B,MATCH('2017 EPA Data'!A2872,'Crosswalk Particulates'!$A:$A,0))</f>
        <v>process-other-industry</v>
      </c>
      <c r="G2872" s="66">
        <f>INDEX('Crosswalk Particulates'!$E:$E,MATCH('2017 EPA Data'!$B2872,'Crosswalk Particulates'!$D:$D,0))</f>
        <v>0</v>
      </c>
      <c r="H2872" s="78">
        <f t="shared" si="44"/>
        <v>0</v>
      </c>
    </row>
    <row r="2873" spans="1:8" hidden="1" x14ac:dyDescent="0.35">
      <c r="A2873" s="57" t="s">
        <v>2476</v>
      </c>
      <c r="B2873" s="57" t="s">
        <v>2628</v>
      </c>
      <c r="C2873" s="57" t="s">
        <v>2428</v>
      </c>
      <c r="D2873" s="68">
        <v>513.38954000000001</v>
      </c>
      <c r="E2873" s="57" t="s">
        <v>2429</v>
      </c>
      <c r="F2873" s="62" t="str">
        <f>INDEX('Crosswalk Particulates'!$B:$B,MATCH('2017 EPA Data'!A2873,'Crosswalk Particulates'!$A:$A,0))</f>
        <v>Electricity Sector</v>
      </c>
      <c r="G2873" s="66">
        <f>INDEX('Crosswalk Particulates'!$E:$E,MATCH('2017 EPA Data'!$B2873,'Crosswalk Particulates'!$D:$D,0))</f>
        <v>0</v>
      </c>
      <c r="H2873" s="78">
        <f t="shared" si="44"/>
        <v>0</v>
      </c>
    </row>
    <row r="2874" spans="1:8" hidden="1" x14ac:dyDescent="0.35">
      <c r="A2874" s="57" t="s">
        <v>2575</v>
      </c>
      <c r="B2874" s="57" t="s">
        <v>2664</v>
      </c>
      <c r="D2874" s="68">
        <v>513.1819779780011</v>
      </c>
      <c r="E2874" s="57" t="s">
        <v>2433</v>
      </c>
      <c r="F2874" s="62" t="str">
        <f>INDEX('Crosswalk Particulates'!$B:$B,MATCH('2017 EPA Data'!A2874,'Crosswalk Particulates'!$A:$A,0))</f>
        <v>Commercial Buildings Sector</v>
      </c>
      <c r="G2874" s="66">
        <f>INDEX('Crosswalk Particulates'!$E:$E,MATCH('2017 EPA Data'!$B2874,'Crosswalk Particulates'!$D:$D,0))</f>
        <v>0</v>
      </c>
      <c r="H2874" s="78">
        <f t="shared" si="44"/>
        <v>465551412.92195582</v>
      </c>
    </row>
    <row r="2875" spans="1:8" hidden="1" x14ac:dyDescent="0.35">
      <c r="A2875" s="57" t="s">
        <v>2465</v>
      </c>
      <c r="B2875" s="57" t="s">
        <v>2541</v>
      </c>
      <c r="D2875" s="68">
        <v>513.13171814561804</v>
      </c>
      <c r="E2875" s="57" t="s">
        <v>2433</v>
      </c>
      <c r="F2875" s="62" t="str">
        <f>INDEX('Crosswalk Particulates'!$B:$B,MATCH('2017 EPA Data'!A2875,'Crosswalk Particulates'!$A:$A,0))</f>
        <v>Transportation Sector</v>
      </c>
      <c r="G2875" s="66">
        <f>INDEX('Crosswalk Particulates'!$E:$E,MATCH('2017 EPA Data'!$B2875,'Crosswalk Particulates'!$D:$D,0))</f>
        <v>0</v>
      </c>
      <c r="H2875" s="78">
        <f t="shared" si="44"/>
        <v>465505817.91475904</v>
      </c>
    </row>
    <row r="2876" spans="1:8" hidden="1" x14ac:dyDescent="0.35">
      <c r="A2876" s="57" t="s">
        <v>2476</v>
      </c>
      <c r="B2876" s="57" t="s">
        <v>2532</v>
      </c>
      <c r="C2876" s="57" t="s">
        <v>2428</v>
      </c>
      <c r="D2876" s="68">
        <v>512.82542123166002</v>
      </c>
      <c r="E2876" s="57" t="s">
        <v>2429</v>
      </c>
      <c r="F2876" s="62" t="str">
        <f>INDEX('Crosswalk Particulates'!$B:$B,MATCH('2017 EPA Data'!A2876,'Crosswalk Particulates'!$A:$A,0))</f>
        <v>Electricity Sector</v>
      </c>
      <c r="G2876" s="66">
        <f>INDEX('Crosswalk Particulates'!$E:$E,MATCH('2017 EPA Data'!$B2876,'Crosswalk Particulates'!$D:$D,0))</f>
        <v>0</v>
      </c>
      <c r="H2876" s="78">
        <f t="shared" si="44"/>
        <v>0</v>
      </c>
    </row>
    <row r="2877" spans="1:8" hidden="1" x14ac:dyDescent="0.35">
      <c r="A2877" s="57" t="s">
        <v>2558</v>
      </c>
      <c r="B2877" s="57" t="s">
        <v>2662</v>
      </c>
      <c r="C2877" s="57" t="s">
        <v>2428</v>
      </c>
      <c r="D2877" s="68">
        <v>512.48439709957222</v>
      </c>
      <c r="E2877" s="57" t="s">
        <v>2429</v>
      </c>
      <c r="F2877" s="62" t="str">
        <f>INDEX('Crosswalk Particulates'!$B:$B,MATCH('2017 EPA Data'!A2877,'Crosswalk Particulates'!$A:$A,0))</f>
        <v>process-mining-industry</v>
      </c>
      <c r="G2877" s="66">
        <f>INDEX('Crosswalk Particulates'!$E:$E,MATCH('2017 EPA Data'!$B2877,'Crosswalk Particulates'!$D:$D,0))</f>
        <v>0</v>
      </c>
      <c r="H2877" s="78">
        <f t="shared" si="44"/>
        <v>0</v>
      </c>
    </row>
    <row r="2878" spans="1:8" hidden="1" x14ac:dyDescent="0.35">
      <c r="A2878" s="57" t="s">
        <v>2470</v>
      </c>
      <c r="B2878" s="57" t="s">
        <v>2639</v>
      </c>
      <c r="C2878" s="57" t="s">
        <v>2428</v>
      </c>
      <c r="D2878" s="68">
        <v>509.98313455745006</v>
      </c>
      <c r="E2878" s="57" t="s">
        <v>2429</v>
      </c>
      <c r="F2878" s="62" t="str">
        <f>INDEX('Crosswalk Particulates'!$B:$B,MATCH('2017 EPA Data'!A2878,'Crosswalk Particulates'!$A:$A,0))</f>
        <v>process-waste-industry</v>
      </c>
      <c r="G2878" s="66">
        <f>INDEX('Crosswalk Particulates'!$E:$E,MATCH('2017 EPA Data'!$B2878,'Crosswalk Particulates'!$D:$D,0))</f>
        <v>0</v>
      </c>
      <c r="H2878" s="78">
        <f t="shared" si="44"/>
        <v>0</v>
      </c>
    </row>
    <row r="2879" spans="1:8" hidden="1" x14ac:dyDescent="0.35">
      <c r="A2879" s="57" t="s">
        <v>2542</v>
      </c>
      <c r="B2879" s="57" t="s">
        <v>2664</v>
      </c>
      <c r="D2879" s="68">
        <v>509.74731061855022</v>
      </c>
      <c r="E2879" s="57" t="s">
        <v>2433</v>
      </c>
      <c r="F2879" s="62" t="str">
        <f>INDEX('Crosswalk Particulates'!$B:$B,MATCH('2017 EPA Data'!A2879,'Crosswalk Particulates'!$A:$A,0))</f>
        <v>Residential Buildings Sector</v>
      </c>
      <c r="G2879" s="66">
        <f>INDEX('Crosswalk Particulates'!$E:$E,MATCH('2017 EPA Data'!$B2879,'Crosswalk Particulates'!$D:$D,0))</f>
        <v>0</v>
      </c>
      <c r="H2879" s="78">
        <f t="shared" si="44"/>
        <v>462435531.40092194</v>
      </c>
    </row>
    <row r="2880" spans="1:8" hidden="1" x14ac:dyDescent="0.35">
      <c r="A2880" s="57" t="s">
        <v>2449</v>
      </c>
      <c r="B2880" s="57" t="s">
        <v>2613</v>
      </c>
      <c r="C2880" s="57" t="s">
        <v>2428</v>
      </c>
      <c r="D2880" s="68">
        <v>509.2</v>
      </c>
      <c r="E2880" s="57" t="s">
        <v>2429</v>
      </c>
      <c r="F2880" s="62" t="str">
        <f>INDEX('Crosswalk Particulates'!$B:$B,MATCH('2017 EPA Data'!A2880,'Crosswalk Particulates'!$A:$A,0))</f>
        <v>process-other-industry</v>
      </c>
      <c r="G2880" s="66">
        <f>INDEX('Crosswalk Particulates'!$E:$E,MATCH('2017 EPA Data'!$B2880,'Crosswalk Particulates'!$D:$D,0))</f>
        <v>0</v>
      </c>
      <c r="H2880" s="78">
        <f t="shared" si="44"/>
        <v>0</v>
      </c>
    </row>
    <row r="2881" spans="1:8" hidden="1" x14ac:dyDescent="0.35">
      <c r="A2881" s="57" t="s">
        <v>2503</v>
      </c>
      <c r="B2881" s="57" t="s">
        <v>2633</v>
      </c>
      <c r="C2881" s="57" t="s">
        <v>2428</v>
      </c>
      <c r="D2881" s="68">
        <v>508.23993999999999</v>
      </c>
      <c r="E2881" s="57" t="s">
        <v>2429</v>
      </c>
      <c r="F2881" s="62" t="str">
        <f>INDEX('Crosswalk Particulates'!$B:$B,MATCH('2017 EPA Data'!A2881,'Crosswalk Particulates'!$A:$A,0))</f>
        <v>process-ngps-industry</v>
      </c>
      <c r="G2881" s="66">
        <f>INDEX('Crosswalk Particulates'!$E:$E,MATCH('2017 EPA Data'!$B2881,'Crosswalk Particulates'!$D:$D,0))</f>
        <v>0</v>
      </c>
      <c r="H2881" s="78">
        <f t="shared" si="44"/>
        <v>0</v>
      </c>
    </row>
    <row r="2882" spans="1:8" hidden="1" x14ac:dyDescent="0.35">
      <c r="A2882" s="57" t="s">
        <v>2502</v>
      </c>
      <c r="B2882" s="57" t="s">
        <v>2664</v>
      </c>
      <c r="D2882" s="68">
        <v>507.80590137058965</v>
      </c>
      <c r="E2882" s="57" t="s">
        <v>2433</v>
      </c>
      <c r="F2882" s="62" t="str">
        <f>INDEX('Crosswalk Particulates'!$B:$B,MATCH('2017 EPA Data'!A2882,'Crosswalk Particulates'!$A:$A,0))</f>
        <v>Other-EPA</v>
      </c>
      <c r="G2882" s="66">
        <f>INDEX('Crosswalk Particulates'!$E:$E,MATCH('2017 EPA Data'!$B2882,'Crosswalk Particulates'!$D:$D,0))</f>
        <v>0</v>
      </c>
      <c r="H2882" s="78">
        <f t="shared" si="44"/>
        <v>460674312.46254653</v>
      </c>
    </row>
    <row r="2883" spans="1:8" hidden="1" x14ac:dyDescent="0.35">
      <c r="A2883" s="57" t="s">
        <v>2575</v>
      </c>
      <c r="B2883" s="57" t="s">
        <v>2427</v>
      </c>
      <c r="C2883" s="57" t="s">
        <v>2428</v>
      </c>
      <c r="D2883" s="68">
        <v>507.78</v>
      </c>
      <c r="E2883" s="57" t="s">
        <v>2429</v>
      </c>
      <c r="F2883" s="62" t="str">
        <f>INDEX('Crosswalk Particulates'!$B:$B,MATCH('2017 EPA Data'!A2883,'Crosswalk Particulates'!$A:$A,0))</f>
        <v>Commercial Buildings Sector</v>
      </c>
      <c r="G2883" s="66">
        <f>INDEX('Crosswalk Particulates'!$E:$E,MATCH('2017 EPA Data'!$B2883,'Crosswalk Particulates'!$D:$D,0))</f>
        <v>0</v>
      </c>
      <c r="H2883" s="78">
        <f t="shared" si="44"/>
        <v>0</v>
      </c>
    </row>
    <row r="2884" spans="1:8" hidden="1" x14ac:dyDescent="0.35">
      <c r="A2884" s="57" t="s">
        <v>2495</v>
      </c>
      <c r="B2884" s="57" t="s">
        <v>2545</v>
      </c>
      <c r="D2884" s="68">
        <v>504.120992460867</v>
      </c>
      <c r="E2884" s="57" t="s">
        <v>2433</v>
      </c>
      <c r="F2884" s="62" t="str">
        <f>INDEX('Crosswalk Particulates'!$B:$B,MATCH('2017 EPA Data'!A2884,'Crosswalk Particulates'!$A:$A,0))</f>
        <v>Electricity Sector</v>
      </c>
      <c r="G2884" s="66" t="str">
        <f>INDEX('Crosswalk Particulates'!$E:$E,MATCH('2017 EPA Data'!$B2884,'Crosswalk Particulates'!$D:$D,0))</f>
        <v>OC</v>
      </c>
      <c r="H2884" s="78">
        <f t="shared" ref="H2884:H2947" si="45">IF(E2884="TON",D2884/metricton_to_shortton,0)*10^6</f>
        <v>457331415.35581374</v>
      </c>
    </row>
    <row r="2885" spans="1:8" hidden="1" x14ac:dyDescent="0.35">
      <c r="A2885" s="57" t="s">
        <v>2542</v>
      </c>
      <c r="B2885" s="57" t="s">
        <v>2651</v>
      </c>
      <c r="C2885" s="57" t="s">
        <v>2428</v>
      </c>
      <c r="D2885" s="68">
        <v>502.83317636480001</v>
      </c>
      <c r="E2885" s="57" t="s">
        <v>2429</v>
      </c>
      <c r="F2885" s="62" t="str">
        <f>INDEX('Crosswalk Particulates'!$B:$B,MATCH('2017 EPA Data'!A2885,'Crosswalk Particulates'!$A:$A,0))</f>
        <v>Residential Buildings Sector</v>
      </c>
      <c r="G2885" s="66">
        <f>INDEX('Crosswalk Particulates'!$E:$E,MATCH('2017 EPA Data'!$B2885,'Crosswalk Particulates'!$D:$D,0))</f>
        <v>0</v>
      </c>
      <c r="H2885" s="78">
        <f t="shared" si="45"/>
        <v>0</v>
      </c>
    </row>
    <row r="2886" spans="1:8" hidden="1" x14ac:dyDescent="0.35">
      <c r="A2886" s="57" t="s">
        <v>2497</v>
      </c>
      <c r="B2886" s="57" t="s">
        <v>2573</v>
      </c>
      <c r="C2886" s="57" t="s">
        <v>2428</v>
      </c>
      <c r="D2886" s="68">
        <v>502.63203607999998</v>
      </c>
      <c r="E2886" s="57" t="s">
        <v>2429</v>
      </c>
      <c r="F2886" s="62" t="str">
        <f>INDEX('Crosswalk Particulates'!$B:$B,MATCH('2017 EPA Data'!A2886,'Crosswalk Particulates'!$A:$A,0))</f>
        <v>process-other-industry</v>
      </c>
      <c r="G2886" s="66">
        <f>INDEX('Crosswalk Particulates'!$E:$E,MATCH('2017 EPA Data'!$B2886,'Crosswalk Particulates'!$D:$D,0))</f>
        <v>0</v>
      </c>
      <c r="H2886" s="78">
        <f t="shared" si="45"/>
        <v>0</v>
      </c>
    </row>
    <row r="2887" spans="1:8" hidden="1" x14ac:dyDescent="0.35">
      <c r="A2887" s="57" t="s">
        <v>2543</v>
      </c>
      <c r="B2887" s="57" t="s">
        <v>2522</v>
      </c>
      <c r="C2887" s="57" t="s">
        <v>2428</v>
      </c>
      <c r="D2887" s="68">
        <v>501.29654498000002</v>
      </c>
      <c r="E2887" s="57" t="s">
        <v>2429</v>
      </c>
      <c r="F2887" s="62" t="str">
        <f>INDEX('Crosswalk Particulates'!$B:$B,MATCH('2017 EPA Data'!A2887,'Crosswalk Particulates'!$A:$A,0))</f>
        <v>industry-fuel-other</v>
      </c>
      <c r="G2887" s="66">
        <f>INDEX('Crosswalk Particulates'!$E:$E,MATCH('2017 EPA Data'!$B2887,'Crosswalk Particulates'!$D:$D,0))</f>
        <v>0</v>
      </c>
      <c r="H2887" s="78">
        <f t="shared" si="45"/>
        <v>0</v>
      </c>
    </row>
    <row r="2888" spans="1:8" hidden="1" x14ac:dyDescent="0.35">
      <c r="A2888" s="57" t="s">
        <v>2603</v>
      </c>
      <c r="B2888" s="57" t="s">
        <v>2450</v>
      </c>
      <c r="C2888" s="57" t="s">
        <v>2428</v>
      </c>
      <c r="D2888" s="68">
        <v>501.26986362348401</v>
      </c>
      <c r="E2888" s="57" t="s">
        <v>2429</v>
      </c>
      <c r="F2888" s="62" t="str">
        <f>INDEX('Crosswalk Particulates'!$B:$B,MATCH('2017 EPA Data'!A2888,'Crosswalk Particulates'!$A:$A,0))</f>
        <v>Residential Buildings Sector</v>
      </c>
      <c r="G2888" s="66">
        <f>INDEX('Crosswalk Particulates'!$E:$E,MATCH('2017 EPA Data'!$B2888,'Crosswalk Particulates'!$D:$D,0))</f>
        <v>0</v>
      </c>
      <c r="H2888" s="78">
        <f t="shared" si="45"/>
        <v>0</v>
      </c>
    </row>
    <row r="2889" spans="1:8" hidden="1" x14ac:dyDescent="0.35">
      <c r="A2889" s="57" t="s">
        <v>2462</v>
      </c>
      <c r="B2889" s="57" t="s">
        <v>2639</v>
      </c>
      <c r="C2889" s="57" t="s">
        <v>2428</v>
      </c>
      <c r="D2889" s="68">
        <v>500.34320792074607</v>
      </c>
      <c r="E2889" s="57" t="s">
        <v>2429</v>
      </c>
      <c r="F2889" s="62" t="str">
        <f>INDEX('Crosswalk Particulates'!$B:$B,MATCH('2017 EPA Data'!A2889,'Crosswalk Particulates'!$A:$A,0))</f>
        <v>industry-fuel-natural gas</v>
      </c>
      <c r="G2889" s="66">
        <f>INDEX('Crosswalk Particulates'!$E:$E,MATCH('2017 EPA Data'!$B2889,'Crosswalk Particulates'!$D:$D,0))</f>
        <v>0</v>
      </c>
      <c r="H2889" s="78">
        <f t="shared" si="45"/>
        <v>0</v>
      </c>
    </row>
    <row r="2890" spans="1:8" hidden="1" x14ac:dyDescent="0.35">
      <c r="A2890" s="57" t="s">
        <v>2476</v>
      </c>
      <c r="B2890" s="57" t="s">
        <v>2606</v>
      </c>
      <c r="C2890" s="57" t="s">
        <v>2428</v>
      </c>
      <c r="D2890" s="68">
        <v>498.01162597256098</v>
      </c>
      <c r="E2890" s="57" t="s">
        <v>2429</v>
      </c>
      <c r="F2890" s="62" t="str">
        <f>INDEX('Crosswalk Particulates'!$B:$B,MATCH('2017 EPA Data'!A2890,'Crosswalk Particulates'!$A:$A,0))</f>
        <v>Electricity Sector</v>
      </c>
      <c r="G2890" s="66">
        <f>INDEX('Crosswalk Particulates'!$E:$E,MATCH('2017 EPA Data'!$B2890,'Crosswalk Particulates'!$D:$D,0))</f>
        <v>0</v>
      </c>
      <c r="H2890" s="78">
        <f t="shared" si="45"/>
        <v>0</v>
      </c>
    </row>
    <row r="2891" spans="1:8" hidden="1" x14ac:dyDescent="0.35">
      <c r="A2891" s="57" t="s">
        <v>2519</v>
      </c>
      <c r="B2891" s="57" t="s">
        <v>2608</v>
      </c>
      <c r="C2891" s="57" t="s">
        <v>2428</v>
      </c>
      <c r="D2891" s="68">
        <v>497.85974814000002</v>
      </c>
      <c r="E2891" s="57" t="s">
        <v>2429</v>
      </c>
      <c r="F2891" s="62" t="str">
        <f>INDEX('Crosswalk Particulates'!$B:$B,MATCH('2017 EPA Data'!A2891,'Crosswalk Particulates'!$A:$A,0))</f>
        <v>Electricity Sector</v>
      </c>
      <c r="G2891" s="66">
        <f>INDEX('Crosswalk Particulates'!$E:$E,MATCH('2017 EPA Data'!$B2891,'Crosswalk Particulates'!$D:$D,0))</f>
        <v>0</v>
      </c>
      <c r="H2891" s="78">
        <f t="shared" si="45"/>
        <v>0</v>
      </c>
    </row>
    <row r="2892" spans="1:8" hidden="1" x14ac:dyDescent="0.35">
      <c r="A2892" s="57" t="s">
        <v>2511</v>
      </c>
      <c r="B2892" s="57" t="s">
        <v>2662</v>
      </c>
      <c r="C2892" s="57" t="s">
        <v>2428</v>
      </c>
      <c r="D2892" s="68">
        <v>496.87583159476839</v>
      </c>
      <c r="E2892" s="57" t="s">
        <v>2429</v>
      </c>
      <c r="F2892" s="62" t="str">
        <f>INDEX('Crosswalk Particulates'!$B:$B,MATCH('2017 EPA Data'!A2892,'Crosswalk Particulates'!$A:$A,0))</f>
        <v>industry-fuel-biomass</v>
      </c>
      <c r="G2892" s="66">
        <f>INDEX('Crosswalk Particulates'!$E:$E,MATCH('2017 EPA Data'!$B2892,'Crosswalk Particulates'!$D:$D,0))</f>
        <v>0</v>
      </c>
      <c r="H2892" s="78">
        <f t="shared" si="45"/>
        <v>0</v>
      </c>
    </row>
    <row r="2893" spans="1:8" hidden="1" x14ac:dyDescent="0.35">
      <c r="A2893" s="57" t="s">
        <v>2457</v>
      </c>
      <c r="B2893" s="57" t="s">
        <v>2533</v>
      </c>
      <c r="C2893" s="57" t="s">
        <v>2534</v>
      </c>
      <c r="D2893" s="68">
        <v>496.66718120751</v>
      </c>
      <c r="E2893" s="57" t="s">
        <v>2429</v>
      </c>
      <c r="F2893" s="62" t="str">
        <f>INDEX('Crosswalk Particulates'!$B:$B,MATCH('2017 EPA Data'!A2893,'Crosswalk Particulates'!$A:$A,0))</f>
        <v>process-other-industry</v>
      </c>
      <c r="G2893" s="66">
        <f>INDEX('Crosswalk Particulates'!$E:$E,MATCH('2017 EPA Data'!$B2893,'Crosswalk Particulates'!$D:$D,0))</f>
        <v>0</v>
      </c>
      <c r="H2893" s="78">
        <f t="shared" si="45"/>
        <v>0</v>
      </c>
    </row>
    <row r="2894" spans="1:8" hidden="1" x14ac:dyDescent="0.35">
      <c r="A2894" s="57" t="s">
        <v>2437</v>
      </c>
      <c r="B2894" s="57" t="s">
        <v>2643</v>
      </c>
      <c r="D2894" s="68">
        <v>496.56322546280001</v>
      </c>
      <c r="E2894" s="57" t="s">
        <v>2433</v>
      </c>
      <c r="F2894" s="62" t="str">
        <f>INDEX('Crosswalk Particulates'!$B:$B,MATCH('2017 EPA Data'!A2894,'Crosswalk Particulates'!$A:$A,0))</f>
        <v>Other-EPA</v>
      </c>
      <c r="G2894" s="66">
        <f>INDEX('Crosswalk Particulates'!$E:$E,MATCH('2017 EPA Data'!$B2894,'Crosswalk Particulates'!$D:$D,0))</f>
        <v>0</v>
      </c>
      <c r="H2894" s="78">
        <f t="shared" si="45"/>
        <v>450475116.31283402</v>
      </c>
    </row>
    <row r="2895" spans="1:8" hidden="1" x14ac:dyDescent="0.35">
      <c r="A2895" s="57" t="s">
        <v>2507</v>
      </c>
      <c r="B2895" s="57" t="s">
        <v>2645</v>
      </c>
      <c r="C2895" s="57" t="s">
        <v>2428</v>
      </c>
      <c r="D2895" s="68">
        <v>495.97272972731997</v>
      </c>
      <c r="E2895" s="57" t="s">
        <v>2429</v>
      </c>
      <c r="F2895" s="62" t="str">
        <f>INDEX('Crosswalk Particulates'!$B:$B,MATCH('2017 EPA Data'!A2895,'Crosswalk Particulates'!$A:$A,0))</f>
        <v>industry-fuel-coal</v>
      </c>
      <c r="G2895" s="66">
        <f>INDEX('Crosswalk Particulates'!$E:$E,MATCH('2017 EPA Data'!$B2895,'Crosswalk Particulates'!$D:$D,0))</f>
        <v>0</v>
      </c>
      <c r="H2895" s="78">
        <f t="shared" si="45"/>
        <v>0</v>
      </c>
    </row>
    <row r="2896" spans="1:8" hidden="1" x14ac:dyDescent="0.35">
      <c r="A2896" s="57" t="s">
        <v>2530</v>
      </c>
      <c r="B2896" s="57" t="s">
        <v>2556</v>
      </c>
      <c r="C2896" s="57" t="s">
        <v>2428</v>
      </c>
      <c r="D2896" s="68">
        <v>495.40769999999998</v>
      </c>
      <c r="E2896" s="57" t="s">
        <v>2429</v>
      </c>
      <c r="F2896" s="62" t="str">
        <f>INDEX('Crosswalk Particulates'!$B:$B,MATCH('2017 EPA Data'!A2896,'Crosswalk Particulates'!$A:$A,0))</f>
        <v>process-iron and steel-industry</v>
      </c>
      <c r="G2896" s="66">
        <f>INDEX('Crosswalk Particulates'!$E:$E,MATCH('2017 EPA Data'!$B2896,'Crosswalk Particulates'!$D:$D,0))</f>
        <v>0</v>
      </c>
      <c r="H2896" s="78">
        <f t="shared" si="45"/>
        <v>0</v>
      </c>
    </row>
    <row r="2897" spans="1:8" hidden="1" x14ac:dyDescent="0.35">
      <c r="A2897" s="57" t="s">
        <v>2507</v>
      </c>
      <c r="B2897" s="57" t="s">
        <v>2627</v>
      </c>
      <c r="D2897" s="68">
        <v>494.86754935774786</v>
      </c>
      <c r="E2897" s="57" t="s">
        <v>2433</v>
      </c>
      <c r="F2897" s="62" t="str">
        <f>INDEX('Crosswalk Particulates'!$B:$B,MATCH('2017 EPA Data'!A2897,'Crosswalk Particulates'!$A:$A,0))</f>
        <v>industry-fuel-coal</v>
      </c>
      <c r="G2897" s="66" t="str">
        <f>INDEX('Crosswalk Particulates'!$E:$E,MATCH('2017 EPA Data'!$B2897,'Crosswalk Particulates'!$D:$D,0))</f>
        <v>BC</v>
      </c>
      <c r="H2897" s="78">
        <f t="shared" si="45"/>
        <v>448936822.99693185</v>
      </c>
    </row>
    <row r="2898" spans="1:8" hidden="1" x14ac:dyDescent="0.35">
      <c r="A2898" s="57" t="s">
        <v>2430</v>
      </c>
      <c r="B2898" s="57" t="s">
        <v>2694</v>
      </c>
      <c r="C2898" s="57" t="s">
        <v>2428</v>
      </c>
      <c r="D2898" s="68">
        <v>493.34460999999999</v>
      </c>
      <c r="E2898" s="57" t="s">
        <v>2429</v>
      </c>
      <c r="F2898" s="62" t="str">
        <f>INDEX('Crosswalk Particulates'!$B:$B,MATCH('2017 EPA Data'!A2898,'Crosswalk Particulates'!$A:$A,0))</f>
        <v>process-other-industry</v>
      </c>
      <c r="G2898" s="66">
        <f>INDEX('Crosswalk Particulates'!$E:$E,MATCH('2017 EPA Data'!$B2898,'Crosswalk Particulates'!$D:$D,0))</f>
        <v>0</v>
      </c>
      <c r="H2898" s="78">
        <f t="shared" si="45"/>
        <v>0</v>
      </c>
    </row>
    <row r="2899" spans="1:8" hidden="1" x14ac:dyDescent="0.35">
      <c r="A2899" s="57" t="s">
        <v>2464</v>
      </c>
      <c r="B2899" s="57" t="s">
        <v>2570</v>
      </c>
      <c r="C2899" s="57" t="s">
        <v>2428</v>
      </c>
      <c r="D2899" s="68">
        <v>492.73608000000002</v>
      </c>
      <c r="E2899" s="57" t="s">
        <v>2429</v>
      </c>
      <c r="F2899" s="62" t="str">
        <f>INDEX('Crosswalk Particulates'!$B:$B,MATCH('2017 EPA Data'!A2899,'Crosswalk Particulates'!$A:$A,0))</f>
        <v>process-other-industry</v>
      </c>
      <c r="G2899" s="66">
        <f>INDEX('Crosswalk Particulates'!$E:$E,MATCH('2017 EPA Data'!$B2899,'Crosswalk Particulates'!$D:$D,0))</f>
        <v>0</v>
      </c>
      <c r="H2899" s="78">
        <f t="shared" si="45"/>
        <v>0</v>
      </c>
    </row>
    <row r="2900" spans="1:8" hidden="1" x14ac:dyDescent="0.35">
      <c r="A2900" s="57" t="s">
        <v>2430</v>
      </c>
      <c r="B2900" s="57" t="s">
        <v>2644</v>
      </c>
      <c r="C2900" s="57" t="s">
        <v>2428</v>
      </c>
      <c r="D2900" s="68">
        <v>491.02667000000002</v>
      </c>
      <c r="E2900" s="57" t="s">
        <v>2429</v>
      </c>
      <c r="F2900" s="62" t="str">
        <f>INDEX('Crosswalk Particulates'!$B:$B,MATCH('2017 EPA Data'!A2900,'Crosswalk Particulates'!$A:$A,0))</f>
        <v>process-other-industry</v>
      </c>
      <c r="G2900" s="66">
        <f>INDEX('Crosswalk Particulates'!$E:$E,MATCH('2017 EPA Data'!$B2900,'Crosswalk Particulates'!$D:$D,0))</f>
        <v>0</v>
      </c>
      <c r="H2900" s="78">
        <f t="shared" si="45"/>
        <v>0</v>
      </c>
    </row>
    <row r="2901" spans="1:8" hidden="1" x14ac:dyDescent="0.35">
      <c r="A2901" s="57" t="s">
        <v>2566</v>
      </c>
      <c r="B2901" s="57" t="s">
        <v>2515</v>
      </c>
      <c r="C2901" s="57" t="s">
        <v>2428</v>
      </c>
      <c r="D2901" s="68">
        <v>490.76042239999998</v>
      </c>
      <c r="E2901" s="57" t="s">
        <v>2429</v>
      </c>
      <c r="F2901" s="62" t="str">
        <f>INDEX('Crosswalk Particulates'!$B:$B,MATCH('2017 EPA Data'!A2901,'Crosswalk Particulates'!$A:$A,0))</f>
        <v>Commercial Buildings Sector</v>
      </c>
      <c r="G2901" s="66">
        <f>INDEX('Crosswalk Particulates'!$E:$E,MATCH('2017 EPA Data'!$B2901,'Crosswalk Particulates'!$D:$D,0))</f>
        <v>0</v>
      </c>
      <c r="H2901" s="78">
        <f t="shared" si="45"/>
        <v>0</v>
      </c>
    </row>
    <row r="2902" spans="1:8" hidden="1" x14ac:dyDescent="0.35">
      <c r="A2902" s="57" t="s">
        <v>2480</v>
      </c>
      <c r="B2902" s="57" t="s">
        <v>2662</v>
      </c>
      <c r="C2902" s="57" t="s">
        <v>2428</v>
      </c>
      <c r="D2902" s="68">
        <v>490.30263952499649</v>
      </c>
      <c r="E2902" s="57" t="s">
        <v>2429</v>
      </c>
      <c r="F2902" s="62" t="str">
        <f>INDEX('Crosswalk Particulates'!$B:$B,MATCH('2017 EPA Data'!A2902,'Crosswalk Particulates'!$A:$A,0))</f>
        <v>Transportation Sector</v>
      </c>
      <c r="G2902" s="66">
        <f>INDEX('Crosswalk Particulates'!$E:$E,MATCH('2017 EPA Data'!$B2902,'Crosswalk Particulates'!$D:$D,0))</f>
        <v>0</v>
      </c>
      <c r="H2902" s="78">
        <f t="shared" si="45"/>
        <v>0</v>
      </c>
    </row>
    <row r="2903" spans="1:8" hidden="1" x14ac:dyDescent="0.35">
      <c r="A2903" s="57" t="s">
        <v>2489</v>
      </c>
      <c r="B2903" s="57" t="s">
        <v>2706</v>
      </c>
      <c r="C2903" s="57" t="s">
        <v>2428</v>
      </c>
      <c r="D2903" s="68">
        <v>490</v>
      </c>
      <c r="E2903" s="57" t="s">
        <v>2429</v>
      </c>
      <c r="F2903" s="62" t="str">
        <f>INDEX('Crosswalk Particulates'!$B:$B,MATCH('2017 EPA Data'!A2903,'Crosswalk Particulates'!$A:$A,0))</f>
        <v>process-chemicals-industry</v>
      </c>
      <c r="G2903" s="66">
        <f>INDEX('Crosswalk Particulates'!$E:$E,MATCH('2017 EPA Data'!$B2903,'Crosswalk Particulates'!$D:$D,0))</f>
        <v>0</v>
      </c>
      <c r="H2903" s="78">
        <f t="shared" si="45"/>
        <v>0</v>
      </c>
    </row>
    <row r="2904" spans="1:8" hidden="1" x14ac:dyDescent="0.35">
      <c r="A2904" s="57" t="s">
        <v>2458</v>
      </c>
      <c r="B2904" s="57" t="s">
        <v>2588</v>
      </c>
      <c r="C2904" s="57" t="s">
        <v>2428</v>
      </c>
      <c r="D2904" s="68">
        <v>489.74655200000001</v>
      </c>
      <c r="E2904" s="57" t="s">
        <v>2429</v>
      </c>
      <c r="F2904" s="62" t="str">
        <f>INDEX('Crosswalk Particulates'!$B:$B,MATCH('2017 EPA Data'!A2904,'Crosswalk Particulates'!$A:$A,0))</f>
        <v>process-other-industry</v>
      </c>
      <c r="G2904" s="66">
        <f>INDEX('Crosswalk Particulates'!$E:$E,MATCH('2017 EPA Data'!$B2904,'Crosswalk Particulates'!$D:$D,0))</f>
        <v>0</v>
      </c>
      <c r="H2904" s="78">
        <f t="shared" si="45"/>
        <v>0</v>
      </c>
    </row>
    <row r="2905" spans="1:8" hidden="1" x14ac:dyDescent="0.35">
      <c r="A2905" s="57" t="s">
        <v>2493</v>
      </c>
      <c r="B2905" s="57" t="s">
        <v>2454</v>
      </c>
      <c r="C2905" s="57" t="s">
        <v>2428</v>
      </c>
      <c r="D2905" s="68">
        <v>488.6</v>
      </c>
      <c r="E2905" s="57" t="s">
        <v>2429</v>
      </c>
      <c r="F2905" s="62" t="str">
        <f>INDEX('Crosswalk Particulates'!$B:$B,MATCH('2017 EPA Data'!A2905,'Crosswalk Particulates'!$A:$A,0))</f>
        <v>Commercial Buildings Sector</v>
      </c>
      <c r="G2905" s="66">
        <f>INDEX('Crosswalk Particulates'!$E:$E,MATCH('2017 EPA Data'!$B2905,'Crosswalk Particulates'!$D:$D,0))</f>
        <v>0</v>
      </c>
      <c r="H2905" s="78">
        <f t="shared" si="45"/>
        <v>0</v>
      </c>
    </row>
    <row r="2906" spans="1:8" hidden="1" x14ac:dyDescent="0.35">
      <c r="A2906" s="57" t="s">
        <v>2476</v>
      </c>
      <c r="B2906" s="57" t="s">
        <v>2586</v>
      </c>
      <c r="C2906" s="57" t="s">
        <v>2428</v>
      </c>
      <c r="D2906" s="68">
        <v>487.56651045293569</v>
      </c>
      <c r="E2906" s="57" t="s">
        <v>2429</v>
      </c>
      <c r="F2906" s="62" t="str">
        <f>INDEX('Crosswalk Particulates'!$B:$B,MATCH('2017 EPA Data'!A2906,'Crosswalk Particulates'!$A:$A,0))</f>
        <v>Electricity Sector</v>
      </c>
      <c r="G2906" s="66">
        <f>INDEX('Crosswalk Particulates'!$E:$E,MATCH('2017 EPA Data'!$B2906,'Crosswalk Particulates'!$D:$D,0))</f>
        <v>0</v>
      </c>
      <c r="H2906" s="78">
        <f t="shared" si="45"/>
        <v>0</v>
      </c>
    </row>
    <row r="2907" spans="1:8" hidden="1" x14ac:dyDescent="0.35">
      <c r="A2907" s="57" t="s">
        <v>2519</v>
      </c>
      <c r="B2907" s="57" t="s">
        <v>2487</v>
      </c>
      <c r="C2907" s="57" t="s">
        <v>2428</v>
      </c>
      <c r="D2907" s="68">
        <v>487.15941199999997</v>
      </c>
      <c r="E2907" s="57" t="s">
        <v>2429</v>
      </c>
      <c r="F2907" s="62" t="str">
        <f>INDEX('Crosswalk Particulates'!$B:$B,MATCH('2017 EPA Data'!A2907,'Crosswalk Particulates'!$A:$A,0))</f>
        <v>Electricity Sector</v>
      </c>
      <c r="G2907" s="66">
        <f>INDEX('Crosswalk Particulates'!$E:$E,MATCH('2017 EPA Data'!$B2907,'Crosswalk Particulates'!$D:$D,0))</f>
        <v>0</v>
      </c>
      <c r="H2907" s="78">
        <f t="shared" si="45"/>
        <v>0</v>
      </c>
    </row>
    <row r="2908" spans="1:8" hidden="1" x14ac:dyDescent="0.35">
      <c r="A2908" s="57" t="s">
        <v>2492</v>
      </c>
      <c r="B2908" s="57" t="s">
        <v>2598</v>
      </c>
      <c r="C2908" s="57" t="s">
        <v>2428</v>
      </c>
      <c r="D2908" s="68">
        <v>485.00470000000001</v>
      </c>
      <c r="E2908" s="57" t="s">
        <v>2429</v>
      </c>
      <c r="F2908" s="62" t="str">
        <f>INDEX('Crosswalk Particulates'!$B:$B,MATCH('2017 EPA Data'!A2908,'Crosswalk Particulates'!$A:$A,0))</f>
        <v>Electricity Sector</v>
      </c>
      <c r="G2908" s="66">
        <f>INDEX('Crosswalk Particulates'!$E:$E,MATCH('2017 EPA Data'!$B2908,'Crosswalk Particulates'!$D:$D,0))</f>
        <v>0</v>
      </c>
      <c r="H2908" s="78">
        <f t="shared" si="45"/>
        <v>0</v>
      </c>
    </row>
    <row r="2909" spans="1:8" hidden="1" x14ac:dyDescent="0.35">
      <c r="A2909" s="57" t="s">
        <v>2462</v>
      </c>
      <c r="B2909" s="57" t="s">
        <v>2473</v>
      </c>
      <c r="C2909" s="57" t="s">
        <v>2428</v>
      </c>
      <c r="D2909" s="68">
        <v>482.95355560000002</v>
      </c>
      <c r="E2909" s="57" t="s">
        <v>2429</v>
      </c>
      <c r="F2909" s="62" t="str">
        <f>INDEX('Crosswalk Particulates'!$B:$B,MATCH('2017 EPA Data'!A2909,'Crosswalk Particulates'!$A:$A,0))</f>
        <v>industry-fuel-natural gas</v>
      </c>
      <c r="G2909" s="66">
        <f>INDEX('Crosswalk Particulates'!$E:$E,MATCH('2017 EPA Data'!$B2909,'Crosswalk Particulates'!$D:$D,0))</f>
        <v>0</v>
      </c>
      <c r="H2909" s="78">
        <f t="shared" si="45"/>
        <v>0</v>
      </c>
    </row>
    <row r="2910" spans="1:8" hidden="1" x14ac:dyDescent="0.35">
      <c r="A2910" s="57" t="s">
        <v>2466</v>
      </c>
      <c r="B2910" s="57" t="s">
        <v>2632</v>
      </c>
      <c r="C2910" s="57" t="s">
        <v>2428</v>
      </c>
      <c r="D2910" s="68">
        <v>481.14035000000001</v>
      </c>
      <c r="E2910" s="57" t="s">
        <v>2429</v>
      </c>
      <c r="F2910" s="62" t="str">
        <f>INDEX('Crosswalk Particulates'!$B:$B,MATCH('2017 EPA Data'!A2910,'Crosswalk Particulates'!$A:$A,0))</f>
        <v>process-other-industry</v>
      </c>
      <c r="G2910" s="66">
        <f>INDEX('Crosswalk Particulates'!$E:$E,MATCH('2017 EPA Data'!$B2910,'Crosswalk Particulates'!$D:$D,0))</f>
        <v>0</v>
      </c>
      <c r="H2910" s="78">
        <f t="shared" si="45"/>
        <v>0</v>
      </c>
    </row>
    <row r="2911" spans="1:8" hidden="1" x14ac:dyDescent="0.35">
      <c r="A2911" s="57" t="s">
        <v>2476</v>
      </c>
      <c r="B2911" s="57" t="s">
        <v>2563</v>
      </c>
      <c r="C2911" s="57" t="s">
        <v>2428</v>
      </c>
      <c r="D2911" s="68">
        <v>480.37857480000002</v>
      </c>
      <c r="E2911" s="57" t="s">
        <v>2429</v>
      </c>
      <c r="F2911" s="62" t="str">
        <f>INDEX('Crosswalk Particulates'!$B:$B,MATCH('2017 EPA Data'!A2911,'Crosswalk Particulates'!$A:$A,0))</f>
        <v>Electricity Sector</v>
      </c>
      <c r="G2911" s="66">
        <f>INDEX('Crosswalk Particulates'!$E:$E,MATCH('2017 EPA Data'!$B2911,'Crosswalk Particulates'!$D:$D,0))</f>
        <v>0</v>
      </c>
      <c r="H2911" s="78">
        <f t="shared" si="45"/>
        <v>0</v>
      </c>
    </row>
    <row r="2912" spans="1:8" hidden="1" x14ac:dyDescent="0.35">
      <c r="A2912" s="57" t="s">
        <v>2530</v>
      </c>
      <c r="B2912" s="57" t="s">
        <v>2627</v>
      </c>
      <c r="D2912" s="68">
        <v>479.08024571365797</v>
      </c>
      <c r="E2912" s="57" t="s">
        <v>2433</v>
      </c>
      <c r="F2912" s="62" t="str">
        <f>INDEX('Crosswalk Particulates'!$B:$B,MATCH('2017 EPA Data'!A2912,'Crosswalk Particulates'!$A:$A,0))</f>
        <v>process-iron and steel-industry</v>
      </c>
      <c r="G2912" s="66" t="str">
        <f>INDEX('Crosswalk Particulates'!$E:$E,MATCH('2017 EPA Data'!$B2912,'Crosswalk Particulates'!$D:$D,0))</f>
        <v>BC</v>
      </c>
      <c r="H2912" s="78">
        <f t="shared" si="45"/>
        <v>434614805.01279855</v>
      </c>
    </row>
    <row r="2913" spans="1:8" hidden="1" x14ac:dyDescent="0.35">
      <c r="A2913" s="57" t="s">
        <v>2466</v>
      </c>
      <c r="B2913" s="57" t="s">
        <v>2635</v>
      </c>
      <c r="C2913" s="57" t="s">
        <v>2428</v>
      </c>
      <c r="D2913" s="68">
        <v>478.66296199999999</v>
      </c>
      <c r="E2913" s="57" t="s">
        <v>2429</v>
      </c>
      <c r="F2913" s="62" t="str">
        <f>INDEX('Crosswalk Particulates'!$B:$B,MATCH('2017 EPA Data'!A2913,'Crosswalk Particulates'!$A:$A,0))</f>
        <v>process-other-industry</v>
      </c>
      <c r="G2913" s="66">
        <f>INDEX('Crosswalk Particulates'!$E:$E,MATCH('2017 EPA Data'!$B2913,'Crosswalk Particulates'!$D:$D,0))</f>
        <v>0</v>
      </c>
      <c r="H2913" s="78">
        <f t="shared" si="45"/>
        <v>0</v>
      </c>
    </row>
    <row r="2914" spans="1:8" hidden="1" x14ac:dyDescent="0.35">
      <c r="A2914" s="57" t="s">
        <v>2492</v>
      </c>
      <c r="B2914" s="57" t="s">
        <v>2574</v>
      </c>
      <c r="C2914" s="57" t="s">
        <v>2428</v>
      </c>
      <c r="D2914" s="68">
        <v>476.56630160280201</v>
      </c>
      <c r="E2914" s="57" t="s">
        <v>2429</v>
      </c>
      <c r="F2914" s="62" t="str">
        <f>INDEX('Crosswalk Particulates'!$B:$B,MATCH('2017 EPA Data'!A2914,'Crosswalk Particulates'!$A:$A,0))</f>
        <v>Electricity Sector</v>
      </c>
      <c r="G2914" s="66">
        <f>INDEX('Crosswalk Particulates'!$E:$E,MATCH('2017 EPA Data'!$B2914,'Crosswalk Particulates'!$D:$D,0))</f>
        <v>0</v>
      </c>
      <c r="H2914" s="78">
        <f t="shared" si="45"/>
        <v>0</v>
      </c>
    </row>
    <row r="2915" spans="1:8" hidden="1" x14ac:dyDescent="0.35">
      <c r="A2915" s="57" t="s">
        <v>2530</v>
      </c>
      <c r="B2915" s="57" t="s">
        <v>2573</v>
      </c>
      <c r="C2915" s="57" t="s">
        <v>2428</v>
      </c>
      <c r="D2915" s="68">
        <v>474.88467759999997</v>
      </c>
      <c r="E2915" s="57" t="s">
        <v>2429</v>
      </c>
      <c r="F2915" s="62" t="str">
        <f>INDEX('Crosswalk Particulates'!$B:$B,MATCH('2017 EPA Data'!A2915,'Crosswalk Particulates'!$A:$A,0))</f>
        <v>process-iron and steel-industry</v>
      </c>
      <c r="G2915" s="66">
        <f>INDEX('Crosswalk Particulates'!$E:$E,MATCH('2017 EPA Data'!$B2915,'Crosswalk Particulates'!$D:$D,0))</f>
        <v>0</v>
      </c>
      <c r="H2915" s="78">
        <f t="shared" si="45"/>
        <v>0</v>
      </c>
    </row>
    <row r="2916" spans="1:8" hidden="1" x14ac:dyDescent="0.35">
      <c r="A2916" s="57" t="s">
        <v>2496</v>
      </c>
      <c r="B2916" s="57" t="s">
        <v>2532</v>
      </c>
      <c r="C2916" s="57" t="s">
        <v>2428</v>
      </c>
      <c r="D2916" s="68">
        <v>474.69386098296479</v>
      </c>
      <c r="E2916" s="57" t="s">
        <v>2429</v>
      </c>
      <c r="F2916" s="62" t="str">
        <f>INDEX('Crosswalk Particulates'!$B:$B,MATCH('2017 EPA Data'!A2916,'Crosswalk Particulates'!$A:$A,0))</f>
        <v>process-other-industry</v>
      </c>
      <c r="G2916" s="66">
        <f>INDEX('Crosswalk Particulates'!$E:$E,MATCH('2017 EPA Data'!$B2916,'Crosswalk Particulates'!$D:$D,0))</f>
        <v>0</v>
      </c>
      <c r="H2916" s="78">
        <f t="shared" si="45"/>
        <v>0</v>
      </c>
    </row>
    <row r="2917" spans="1:8" hidden="1" x14ac:dyDescent="0.35">
      <c r="A2917" s="57" t="s">
        <v>2576</v>
      </c>
      <c r="B2917" s="57" t="s">
        <v>2627</v>
      </c>
      <c r="D2917" s="68">
        <v>474.66785596209149</v>
      </c>
      <c r="E2917" s="57" t="s">
        <v>2433</v>
      </c>
      <c r="F2917" s="62" t="str">
        <f>INDEX('Crosswalk Particulates'!$B:$B,MATCH('2017 EPA Data'!A2917,'Crosswalk Particulates'!$A:$A,0))</f>
        <v>Commercial Buildings Sector</v>
      </c>
      <c r="G2917" s="66" t="str">
        <f>INDEX('Crosswalk Particulates'!$E:$E,MATCH('2017 EPA Data'!$B2917,'Crosswalk Particulates'!$D:$D,0))</f>
        <v>BC</v>
      </c>
      <c r="H2917" s="78">
        <f t="shared" si="45"/>
        <v>430611947.60284454</v>
      </c>
    </row>
    <row r="2918" spans="1:8" hidden="1" x14ac:dyDescent="0.35">
      <c r="A2918" s="57" t="s">
        <v>2507</v>
      </c>
      <c r="B2918" s="57" t="s">
        <v>2583</v>
      </c>
      <c r="C2918" s="57" t="s">
        <v>2428</v>
      </c>
      <c r="D2918" s="68">
        <v>471.49302599622001</v>
      </c>
      <c r="E2918" s="57" t="s">
        <v>2429</v>
      </c>
      <c r="F2918" s="62" t="str">
        <f>INDEX('Crosswalk Particulates'!$B:$B,MATCH('2017 EPA Data'!A2918,'Crosswalk Particulates'!$A:$A,0))</f>
        <v>industry-fuel-coal</v>
      </c>
      <c r="G2918" s="66">
        <f>INDEX('Crosswalk Particulates'!$E:$E,MATCH('2017 EPA Data'!$B2918,'Crosswalk Particulates'!$D:$D,0))</f>
        <v>0</v>
      </c>
      <c r="H2918" s="78">
        <f t="shared" si="45"/>
        <v>0</v>
      </c>
    </row>
    <row r="2919" spans="1:8" hidden="1" x14ac:dyDescent="0.35">
      <c r="A2919" s="57" t="s">
        <v>2503</v>
      </c>
      <c r="B2919" s="57" t="s">
        <v>2611</v>
      </c>
      <c r="C2919" s="57" t="s">
        <v>2428</v>
      </c>
      <c r="D2919" s="68">
        <v>469.77</v>
      </c>
      <c r="E2919" s="57" t="s">
        <v>2429</v>
      </c>
      <c r="F2919" s="62" t="str">
        <f>INDEX('Crosswalk Particulates'!$B:$B,MATCH('2017 EPA Data'!A2919,'Crosswalk Particulates'!$A:$A,0))</f>
        <v>process-ngps-industry</v>
      </c>
      <c r="G2919" s="66">
        <f>INDEX('Crosswalk Particulates'!$E:$E,MATCH('2017 EPA Data'!$B2919,'Crosswalk Particulates'!$D:$D,0))</f>
        <v>0</v>
      </c>
      <c r="H2919" s="78">
        <f t="shared" si="45"/>
        <v>0</v>
      </c>
    </row>
    <row r="2920" spans="1:8" hidden="1" x14ac:dyDescent="0.35">
      <c r="A2920" s="57" t="s">
        <v>2575</v>
      </c>
      <c r="B2920" s="57" t="s">
        <v>2674</v>
      </c>
      <c r="C2920" s="57" t="s">
        <v>2428</v>
      </c>
      <c r="D2920" s="68">
        <v>467.405657431897</v>
      </c>
      <c r="E2920" s="57" t="s">
        <v>2429</v>
      </c>
      <c r="F2920" s="62" t="str">
        <f>INDEX('Crosswalk Particulates'!$B:$B,MATCH('2017 EPA Data'!A2920,'Crosswalk Particulates'!$A:$A,0))</f>
        <v>Commercial Buildings Sector</v>
      </c>
      <c r="G2920" s="66">
        <f>INDEX('Crosswalk Particulates'!$E:$E,MATCH('2017 EPA Data'!$B2920,'Crosswalk Particulates'!$D:$D,0))</f>
        <v>0</v>
      </c>
      <c r="H2920" s="78">
        <f t="shared" si="45"/>
        <v>0</v>
      </c>
    </row>
    <row r="2921" spans="1:8" hidden="1" x14ac:dyDescent="0.35">
      <c r="A2921" s="57" t="s">
        <v>2507</v>
      </c>
      <c r="B2921" s="57" t="s">
        <v>2590</v>
      </c>
      <c r="C2921" s="57" t="s">
        <v>2428</v>
      </c>
      <c r="D2921" s="68">
        <v>467.21782938067003</v>
      </c>
      <c r="E2921" s="57" t="s">
        <v>2429</v>
      </c>
      <c r="F2921" s="62" t="str">
        <f>INDEX('Crosswalk Particulates'!$B:$B,MATCH('2017 EPA Data'!A2921,'Crosswalk Particulates'!$A:$A,0))</f>
        <v>industry-fuel-coal</v>
      </c>
      <c r="G2921" s="66">
        <f>INDEX('Crosswalk Particulates'!$E:$E,MATCH('2017 EPA Data'!$B2921,'Crosswalk Particulates'!$D:$D,0))</f>
        <v>0</v>
      </c>
      <c r="H2921" s="78">
        <f t="shared" si="45"/>
        <v>0</v>
      </c>
    </row>
    <row r="2922" spans="1:8" hidden="1" x14ac:dyDescent="0.35">
      <c r="A2922" s="57" t="s">
        <v>2476</v>
      </c>
      <c r="B2922" s="57" t="s">
        <v>2633</v>
      </c>
      <c r="C2922" s="57" t="s">
        <v>2428</v>
      </c>
      <c r="D2922" s="68">
        <v>466.71463139999997</v>
      </c>
      <c r="E2922" s="57" t="s">
        <v>2429</v>
      </c>
      <c r="F2922" s="62" t="str">
        <f>INDEX('Crosswalk Particulates'!$B:$B,MATCH('2017 EPA Data'!A2922,'Crosswalk Particulates'!$A:$A,0))</f>
        <v>Electricity Sector</v>
      </c>
      <c r="G2922" s="66">
        <f>INDEX('Crosswalk Particulates'!$E:$E,MATCH('2017 EPA Data'!$B2922,'Crosswalk Particulates'!$D:$D,0))</f>
        <v>0</v>
      </c>
      <c r="H2922" s="78">
        <f t="shared" si="45"/>
        <v>0</v>
      </c>
    </row>
    <row r="2923" spans="1:8" hidden="1" x14ac:dyDescent="0.35">
      <c r="A2923" s="57" t="s">
        <v>2465</v>
      </c>
      <c r="B2923" s="57" t="s">
        <v>2526</v>
      </c>
      <c r="C2923" s="57" t="s">
        <v>2468</v>
      </c>
      <c r="D2923" s="68">
        <v>466.70319518284498</v>
      </c>
      <c r="E2923" s="57" t="s">
        <v>2433</v>
      </c>
      <c r="F2923" s="62" t="str">
        <f>INDEX('Crosswalk Particulates'!$B:$B,MATCH('2017 EPA Data'!A2923,'Crosswalk Particulates'!$A:$A,0))</f>
        <v>Transportation Sector</v>
      </c>
      <c r="G2923" s="66" t="str">
        <f>INDEX('Crosswalk Particulates'!$E:$E,MATCH('2017 EPA Data'!$B2923,'Crosswalk Particulates'!$D:$D,0))</f>
        <v>SOx</v>
      </c>
      <c r="H2923" s="78">
        <f t="shared" si="45"/>
        <v>423386520.2917918</v>
      </c>
    </row>
    <row r="2924" spans="1:8" hidden="1" x14ac:dyDescent="0.35">
      <c r="A2924" s="57" t="s">
        <v>2576</v>
      </c>
      <c r="B2924" s="57" t="s">
        <v>2556</v>
      </c>
      <c r="C2924" s="57" t="s">
        <v>2428</v>
      </c>
      <c r="D2924" s="68">
        <v>466.59305758659718</v>
      </c>
      <c r="E2924" s="57" t="s">
        <v>2429</v>
      </c>
      <c r="F2924" s="62" t="str">
        <f>INDEX('Crosswalk Particulates'!$B:$B,MATCH('2017 EPA Data'!A2924,'Crosswalk Particulates'!$A:$A,0))</f>
        <v>Commercial Buildings Sector</v>
      </c>
      <c r="G2924" s="66">
        <f>INDEX('Crosswalk Particulates'!$E:$E,MATCH('2017 EPA Data'!$B2924,'Crosswalk Particulates'!$D:$D,0))</f>
        <v>0</v>
      </c>
      <c r="H2924" s="78">
        <f t="shared" si="45"/>
        <v>0</v>
      </c>
    </row>
    <row r="2925" spans="1:8" hidden="1" x14ac:dyDescent="0.35">
      <c r="A2925" s="57" t="s">
        <v>2445</v>
      </c>
      <c r="B2925" s="57" t="s">
        <v>2637</v>
      </c>
      <c r="C2925" s="57" t="s">
        <v>2428</v>
      </c>
      <c r="D2925" s="68">
        <v>464.34691650138694</v>
      </c>
      <c r="E2925" s="57" t="s">
        <v>2429</v>
      </c>
      <c r="F2925" s="62" t="str">
        <f>INDEX('Crosswalk Particulates'!$B:$B,MATCH('2017 EPA Data'!A2925,'Crosswalk Particulates'!$A:$A,0))</f>
        <v>Other-EPA</v>
      </c>
      <c r="G2925" s="66">
        <f>INDEX('Crosswalk Particulates'!$E:$E,MATCH('2017 EPA Data'!$B2925,'Crosswalk Particulates'!$D:$D,0))</f>
        <v>0</v>
      </c>
      <c r="H2925" s="78">
        <f t="shared" si="45"/>
        <v>0</v>
      </c>
    </row>
    <row r="2926" spans="1:8" hidden="1" x14ac:dyDescent="0.35">
      <c r="A2926" s="57" t="s">
        <v>2443</v>
      </c>
      <c r="B2926" s="57" t="s">
        <v>2570</v>
      </c>
      <c r="C2926" s="57" t="s">
        <v>2428</v>
      </c>
      <c r="D2926" s="68">
        <v>462.24913330817117</v>
      </c>
      <c r="E2926" s="57" t="s">
        <v>2429</v>
      </c>
      <c r="F2926" s="62" t="str">
        <f>INDEX('Crosswalk Particulates'!$B:$B,MATCH('2017 EPA Data'!A2926,'Crosswalk Particulates'!$A:$A,0))</f>
        <v>Other-EPA</v>
      </c>
      <c r="G2926" s="66">
        <f>INDEX('Crosswalk Particulates'!$E:$E,MATCH('2017 EPA Data'!$B2926,'Crosswalk Particulates'!$D:$D,0))</f>
        <v>0</v>
      </c>
      <c r="H2926" s="78">
        <f t="shared" si="45"/>
        <v>0</v>
      </c>
    </row>
    <row r="2927" spans="1:8" hidden="1" x14ac:dyDescent="0.35">
      <c r="A2927" s="57" t="s">
        <v>2458</v>
      </c>
      <c r="B2927" s="57" t="s">
        <v>2688</v>
      </c>
      <c r="C2927" s="57" t="s">
        <v>2428</v>
      </c>
      <c r="D2927" s="68">
        <v>462.19760000000002</v>
      </c>
      <c r="E2927" s="57" t="s">
        <v>2429</v>
      </c>
      <c r="F2927" s="62" t="str">
        <f>INDEX('Crosswalk Particulates'!$B:$B,MATCH('2017 EPA Data'!A2927,'Crosswalk Particulates'!$A:$A,0))</f>
        <v>process-other-industry</v>
      </c>
      <c r="G2927" s="66">
        <f>INDEX('Crosswalk Particulates'!$E:$E,MATCH('2017 EPA Data'!$B2927,'Crosswalk Particulates'!$D:$D,0))</f>
        <v>0</v>
      </c>
      <c r="H2927" s="78">
        <f t="shared" si="45"/>
        <v>0</v>
      </c>
    </row>
    <row r="2928" spans="1:8" hidden="1" x14ac:dyDescent="0.35">
      <c r="A2928" s="57" t="s">
        <v>2489</v>
      </c>
      <c r="B2928" s="57" t="s">
        <v>2548</v>
      </c>
      <c r="C2928" s="57" t="s">
        <v>2428</v>
      </c>
      <c r="D2928" s="68">
        <v>460.37118592539758</v>
      </c>
      <c r="E2928" s="57" t="s">
        <v>2429</v>
      </c>
      <c r="F2928" s="62" t="str">
        <f>INDEX('Crosswalk Particulates'!$B:$B,MATCH('2017 EPA Data'!A2928,'Crosswalk Particulates'!$A:$A,0))</f>
        <v>process-chemicals-industry</v>
      </c>
      <c r="G2928" s="66">
        <f>INDEX('Crosswalk Particulates'!$E:$E,MATCH('2017 EPA Data'!$B2928,'Crosswalk Particulates'!$D:$D,0))</f>
        <v>0</v>
      </c>
      <c r="H2928" s="78">
        <f t="shared" si="45"/>
        <v>0</v>
      </c>
    </row>
    <row r="2929" spans="1:8" hidden="1" x14ac:dyDescent="0.35">
      <c r="A2929" s="57" t="s">
        <v>2462</v>
      </c>
      <c r="B2929" s="57" t="s">
        <v>2522</v>
      </c>
      <c r="C2929" s="57" t="s">
        <v>2428</v>
      </c>
      <c r="D2929" s="68">
        <v>460.26049</v>
      </c>
      <c r="E2929" s="57" t="s">
        <v>2429</v>
      </c>
      <c r="F2929" s="62" t="str">
        <f>INDEX('Crosswalk Particulates'!$B:$B,MATCH('2017 EPA Data'!A2929,'Crosswalk Particulates'!$A:$A,0))</f>
        <v>industry-fuel-natural gas</v>
      </c>
      <c r="G2929" s="66">
        <f>INDEX('Crosswalk Particulates'!$E:$E,MATCH('2017 EPA Data'!$B2929,'Crosswalk Particulates'!$D:$D,0))</f>
        <v>0</v>
      </c>
      <c r="H2929" s="78">
        <f t="shared" si="45"/>
        <v>0</v>
      </c>
    </row>
    <row r="2930" spans="1:8" hidden="1" x14ac:dyDescent="0.35">
      <c r="A2930" s="57" t="s">
        <v>2540</v>
      </c>
      <c r="B2930" s="57" t="s">
        <v>2505</v>
      </c>
      <c r="C2930" s="57" t="s">
        <v>2428</v>
      </c>
      <c r="D2930" s="68">
        <v>460</v>
      </c>
      <c r="E2930" s="57" t="s">
        <v>2429</v>
      </c>
      <c r="F2930" s="62" t="str">
        <f>INDEX('Crosswalk Particulates'!$B:$B,MATCH('2017 EPA Data'!A2930,'Crosswalk Particulates'!$A:$A,0))</f>
        <v>industry-fuel-oil</v>
      </c>
      <c r="G2930" s="66">
        <f>INDEX('Crosswalk Particulates'!$E:$E,MATCH('2017 EPA Data'!$B2930,'Crosswalk Particulates'!$D:$D,0))</f>
        <v>0</v>
      </c>
      <c r="H2930" s="78">
        <f t="shared" si="45"/>
        <v>0</v>
      </c>
    </row>
    <row r="2931" spans="1:8" hidden="1" x14ac:dyDescent="0.35">
      <c r="A2931" s="57" t="s">
        <v>2503</v>
      </c>
      <c r="B2931" s="57" t="s">
        <v>2606</v>
      </c>
      <c r="C2931" s="57" t="s">
        <v>2428</v>
      </c>
      <c r="D2931" s="68">
        <v>459.90302686264482</v>
      </c>
      <c r="E2931" s="57" t="s">
        <v>2429</v>
      </c>
      <c r="F2931" s="62" t="str">
        <f>INDEX('Crosswalk Particulates'!$B:$B,MATCH('2017 EPA Data'!A2931,'Crosswalk Particulates'!$A:$A,0))</f>
        <v>process-ngps-industry</v>
      </c>
      <c r="G2931" s="66">
        <f>INDEX('Crosswalk Particulates'!$E:$E,MATCH('2017 EPA Data'!$B2931,'Crosswalk Particulates'!$D:$D,0))</f>
        <v>0</v>
      </c>
      <c r="H2931" s="78">
        <f t="shared" si="45"/>
        <v>0</v>
      </c>
    </row>
    <row r="2932" spans="1:8" hidden="1" x14ac:dyDescent="0.35">
      <c r="A2932" s="57" t="s">
        <v>2462</v>
      </c>
      <c r="B2932" s="57" t="s">
        <v>2585</v>
      </c>
      <c r="C2932" s="57" t="s">
        <v>2428</v>
      </c>
      <c r="D2932" s="68">
        <v>455.81</v>
      </c>
      <c r="E2932" s="57" t="s">
        <v>2429</v>
      </c>
      <c r="F2932" s="62" t="str">
        <f>INDEX('Crosswalk Particulates'!$B:$B,MATCH('2017 EPA Data'!A2932,'Crosswalk Particulates'!$A:$A,0))</f>
        <v>industry-fuel-natural gas</v>
      </c>
      <c r="G2932" s="66">
        <f>INDEX('Crosswalk Particulates'!$E:$E,MATCH('2017 EPA Data'!$B2932,'Crosswalk Particulates'!$D:$D,0))</f>
        <v>0</v>
      </c>
      <c r="H2932" s="78">
        <f t="shared" si="45"/>
        <v>0</v>
      </c>
    </row>
    <row r="2933" spans="1:8" hidden="1" x14ac:dyDescent="0.35">
      <c r="A2933" s="57" t="s">
        <v>2540</v>
      </c>
      <c r="B2933" s="57" t="s">
        <v>2605</v>
      </c>
      <c r="C2933" s="57" t="s">
        <v>2428</v>
      </c>
      <c r="D2933" s="68">
        <v>454.76197489422316</v>
      </c>
      <c r="E2933" s="57" t="s">
        <v>2429</v>
      </c>
      <c r="F2933" s="62" t="str">
        <f>INDEX('Crosswalk Particulates'!$B:$B,MATCH('2017 EPA Data'!A2933,'Crosswalk Particulates'!$A:$A,0))</f>
        <v>industry-fuel-oil</v>
      </c>
      <c r="G2933" s="66">
        <f>INDEX('Crosswalk Particulates'!$E:$E,MATCH('2017 EPA Data'!$B2933,'Crosswalk Particulates'!$D:$D,0))</f>
        <v>0</v>
      </c>
      <c r="H2933" s="78">
        <f t="shared" si="45"/>
        <v>0</v>
      </c>
    </row>
    <row r="2934" spans="1:8" hidden="1" x14ac:dyDescent="0.35">
      <c r="A2934" s="57" t="s">
        <v>2430</v>
      </c>
      <c r="B2934" s="57" t="s">
        <v>2475</v>
      </c>
      <c r="C2934" s="57" t="s">
        <v>2428</v>
      </c>
      <c r="D2934" s="68">
        <v>454.51600000000002</v>
      </c>
      <c r="E2934" s="57" t="s">
        <v>2429</v>
      </c>
      <c r="F2934" s="62" t="str">
        <f>INDEX('Crosswalk Particulates'!$B:$B,MATCH('2017 EPA Data'!A2934,'Crosswalk Particulates'!$A:$A,0))</f>
        <v>process-other-industry</v>
      </c>
      <c r="G2934" s="66">
        <f>INDEX('Crosswalk Particulates'!$E:$E,MATCH('2017 EPA Data'!$B2934,'Crosswalk Particulates'!$D:$D,0))</f>
        <v>0</v>
      </c>
      <c r="H2934" s="78">
        <f t="shared" si="45"/>
        <v>0</v>
      </c>
    </row>
    <row r="2935" spans="1:8" hidden="1" x14ac:dyDescent="0.35">
      <c r="A2935" s="57" t="s">
        <v>2462</v>
      </c>
      <c r="B2935" s="57" t="s">
        <v>2629</v>
      </c>
      <c r="C2935" s="57" t="s">
        <v>2428</v>
      </c>
      <c r="D2935" s="68">
        <v>453</v>
      </c>
      <c r="E2935" s="57" t="s">
        <v>2429</v>
      </c>
      <c r="F2935" s="62" t="str">
        <f>INDEX('Crosswalk Particulates'!$B:$B,MATCH('2017 EPA Data'!A2935,'Crosswalk Particulates'!$A:$A,0))</f>
        <v>industry-fuel-natural gas</v>
      </c>
      <c r="G2935" s="66">
        <f>INDEX('Crosswalk Particulates'!$E:$E,MATCH('2017 EPA Data'!$B2935,'Crosswalk Particulates'!$D:$D,0))</f>
        <v>0</v>
      </c>
      <c r="H2935" s="78">
        <f t="shared" si="45"/>
        <v>0</v>
      </c>
    </row>
    <row r="2936" spans="1:8" hidden="1" x14ac:dyDescent="0.35">
      <c r="A2936" s="57" t="s">
        <v>2530</v>
      </c>
      <c r="B2936" s="57" t="s">
        <v>2621</v>
      </c>
      <c r="C2936" s="57" t="s">
        <v>2428</v>
      </c>
      <c r="D2936" s="68">
        <v>452.4</v>
      </c>
      <c r="E2936" s="57" t="s">
        <v>2429</v>
      </c>
      <c r="F2936" s="62" t="str">
        <f>INDEX('Crosswalk Particulates'!$B:$B,MATCH('2017 EPA Data'!A2936,'Crosswalk Particulates'!$A:$A,0))</f>
        <v>process-iron and steel-industry</v>
      </c>
      <c r="G2936" s="66">
        <f>INDEX('Crosswalk Particulates'!$E:$E,MATCH('2017 EPA Data'!$B2936,'Crosswalk Particulates'!$D:$D,0))</f>
        <v>0</v>
      </c>
      <c r="H2936" s="78">
        <f t="shared" si="45"/>
        <v>0</v>
      </c>
    </row>
    <row r="2937" spans="1:8" hidden="1" x14ac:dyDescent="0.35">
      <c r="A2937" s="57" t="s">
        <v>2560</v>
      </c>
      <c r="B2937" s="57" t="s">
        <v>2605</v>
      </c>
      <c r="C2937" s="57" t="s">
        <v>2428</v>
      </c>
      <c r="D2937" s="68">
        <v>452.06208444819811</v>
      </c>
      <c r="E2937" s="57" t="s">
        <v>2429</v>
      </c>
      <c r="F2937" s="62" t="str">
        <f>INDEX('Crosswalk Particulates'!$B:$B,MATCH('2017 EPA Data'!A2937,'Crosswalk Particulates'!$A:$A,0))</f>
        <v>Electricity Sector</v>
      </c>
      <c r="G2937" s="66">
        <f>INDEX('Crosswalk Particulates'!$E:$E,MATCH('2017 EPA Data'!$B2937,'Crosswalk Particulates'!$D:$D,0))</f>
        <v>0</v>
      </c>
      <c r="H2937" s="78">
        <f t="shared" si="45"/>
        <v>0</v>
      </c>
    </row>
    <row r="2938" spans="1:8" hidden="1" x14ac:dyDescent="0.35">
      <c r="A2938" s="57" t="s">
        <v>2493</v>
      </c>
      <c r="B2938" s="57" t="s">
        <v>2590</v>
      </c>
      <c r="C2938" s="57" t="s">
        <v>2428</v>
      </c>
      <c r="D2938" s="68">
        <v>451.5</v>
      </c>
      <c r="E2938" s="57" t="s">
        <v>2429</v>
      </c>
      <c r="F2938" s="62" t="str">
        <f>INDEX('Crosswalk Particulates'!$B:$B,MATCH('2017 EPA Data'!A2938,'Crosswalk Particulates'!$A:$A,0))</f>
        <v>Commercial Buildings Sector</v>
      </c>
      <c r="G2938" s="66">
        <f>INDEX('Crosswalk Particulates'!$E:$E,MATCH('2017 EPA Data'!$B2938,'Crosswalk Particulates'!$D:$D,0))</f>
        <v>0</v>
      </c>
      <c r="H2938" s="78">
        <f t="shared" si="45"/>
        <v>0</v>
      </c>
    </row>
    <row r="2939" spans="1:8" hidden="1" x14ac:dyDescent="0.35">
      <c r="A2939" s="57" t="s">
        <v>2507</v>
      </c>
      <c r="B2939" s="57" t="s">
        <v>2694</v>
      </c>
      <c r="C2939" s="57" t="s">
        <v>2428</v>
      </c>
      <c r="D2939" s="68">
        <v>451.20848000000001</v>
      </c>
      <c r="E2939" s="57" t="s">
        <v>2429</v>
      </c>
      <c r="F2939" s="62" t="str">
        <f>INDEX('Crosswalk Particulates'!$B:$B,MATCH('2017 EPA Data'!A2939,'Crosswalk Particulates'!$A:$A,0))</f>
        <v>industry-fuel-coal</v>
      </c>
      <c r="G2939" s="66">
        <f>INDEX('Crosswalk Particulates'!$E:$E,MATCH('2017 EPA Data'!$B2939,'Crosswalk Particulates'!$D:$D,0))</f>
        <v>0</v>
      </c>
      <c r="H2939" s="78">
        <f t="shared" si="45"/>
        <v>0</v>
      </c>
    </row>
    <row r="2940" spans="1:8" hidden="1" x14ac:dyDescent="0.35">
      <c r="A2940" s="57" t="s">
        <v>2519</v>
      </c>
      <c r="B2940" s="57" t="s">
        <v>2516</v>
      </c>
      <c r="C2940" s="57" t="s">
        <v>2468</v>
      </c>
      <c r="D2940" s="68">
        <v>450.62172302499999</v>
      </c>
      <c r="E2940" s="57" t="s">
        <v>2433</v>
      </c>
      <c r="F2940" s="62" t="str">
        <f>INDEX('Crosswalk Particulates'!$B:$B,MATCH('2017 EPA Data'!A2940,'Crosswalk Particulates'!$A:$A,0))</f>
        <v>Electricity Sector</v>
      </c>
      <c r="G2940" s="66">
        <f>INDEX('Crosswalk Particulates'!$E:$E,MATCH('2017 EPA Data'!$B2940,'Crosswalk Particulates'!$D:$D,0))</f>
        <v>0</v>
      </c>
      <c r="H2940" s="78">
        <f t="shared" si="45"/>
        <v>408797636.80362153</v>
      </c>
    </row>
    <row r="2941" spans="1:8" hidden="1" x14ac:dyDescent="0.35">
      <c r="A2941" s="57" t="s">
        <v>2470</v>
      </c>
      <c r="B2941" s="57" t="s">
        <v>2641</v>
      </c>
      <c r="C2941" s="57" t="s">
        <v>2428</v>
      </c>
      <c r="D2941" s="68">
        <v>450.57925686873932</v>
      </c>
      <c r="E2941" s="57" t="s">
        <v>2429</v>
      </c>
      <c r="F2941" s="62" t="str">
        <f>INDEX('Crosswalk Particulates'!$B:$B,MATCH('2017 EPA Data'!A2941,'Crosswalk Particulates'!$A:$A,0))</f>
        <v>process-waste-industry</v>
      </c>
      <c r="G2941" s="66">
        <f>INDEX('Crosswalk Particulates'!$E:$E,MATCH('2017 EPA Data'!$B2941,'Crosswalk Particulates'!$D:$D,0))</f>
        <v>0</v>
      </c>
      <c r="H2941" s="78">
        <f t="shared" si="45"/>
        <v>0</v>
      </c>
    </row>
    <row r="2942" spans="1:8" hidden="1" x14ac:dyDescent="0.35">
      <c r="A2942" s="57" t="s">
        <v>2453</v>
      </c>
      <c r="B2942" s="57" t="s">
        <v>2626</v>
      </c>
      <c r="C2942" s="57" t="s">
        <v>2428</v>
      </c>
      <c r="D2942" s="68">
        <v>448.8957877469</v>
      </c>
      <c r="E2942" s="57" t="s">
        <v>2429</v>
      </c>
      <c r="F2942" s="62" t="str">
        <f>INDEX('Crosswalk Particulates'!$B:$B,MATCH('2017 EPA Data'!A2942,'Crosswalk Particulates'!$A:$A,0))</f>
        <v>process-ngps-industry</v>
      </c>
      <c r="G2942" s="66">
        <f>INDEX('Crosswalk Particulates'!$E:$E,MATCH('2017 EPA Data'!$B2942,'Crosswalk Particulates'!$D:$D,0))</f>
        <v>0</v>
      </c>
      <c r="H2942" s="78">
        <f t="shared" si="45"/>
        <v>0</v>
      </c>
    </row>
    <row r="2943" spans="1:8" hidden="1" x14ac:dyDescent="0.35">
      <c r="A2943" s="57" t="s">
        <v>2566</v>
      </c>
      <c r="B2943" s="57" t="s">
        <v>2521</v>
      </c>
      <c r="C2943" s="57" t="s">
        <v>2468</v>
      </c>
      <c r="D2943" s="68">
        <v>447.39796258186999</v>
      </c>
      <c r="E2943" s="57" t="s">
        <v>2433</v>
      </c>
      <c r="F2943" s="62" t="str">
        <f>INDEX('Crosswalk Particulates'!$B:$B,MATCH('2017 EPA Data'!A2943,'Crosswalk Particulates'!$A:$A,0))</f>
        <v>Commercial Buildings Sector</v>
      </c>
      <c r="G2943" s="66" t="str">
        <f>INDEX('Crosswalk Particulates'!$E:$E,MATCH('2017 EPA Data'!$B2943,'Crosswalk Particulates'!$D:$D,0))</f>
        <v>PM25</v>
      </c>
      <c r="H2943" s="78">
        <f t="shared" si="45"/>
        <v>405873087.04617578</v>
      </c>
    </row>
    <row r="2944" spans="1:8" hidden="1" x14ac:dyDescent="0.35">
      <c r="A2944" s="57" t="s">
        <v>2503</v>
      </c>
      <c r="B2944" s="57" t="s">
        <v>2573</v>
      </c>
      <c r="C2944" s="57" t="s">
        <v>2428</v>
      </c>
      <c r="D2944" s="68">
        <v>447.09729266168</v>
      </c>
      <c r="E2944" s="57" t="s">
        <v>2429</v>
      </c>
      <c r="F2944" s="62" t="str">
        <f>INDEX('Crosswalk Particulates'!$B:$B,MATCH('2017 EPA Data'!A2944,'Crosswalk Particulates'!$A:$A,0))</f>
        <v>process-ngps-industry</v>
      </c>
      <c r="G2944" s="66">
        <f>INDEX('Crosswalk Particulates'!$E:$E,MATCH('2017 EPA Data'!$B2944,'Crosswalk Particulates'!$D:$D,0))</f>
        <v>0</v>
      </c>
      <c r="H2944" s="78">
        <f t="shared" si="45"/>
        <v>0</v>
      </c>
    </row>
    <row r="2945" spans="1:8" hidden="1" x14ac:dyDescent="0.35">
      <c r="A2945" s="57" t="s">
        <v>2518</v>
      </c>
      <c r="B2945" s="57" t="s">
        <v>2633</v>
      </c>
      <c r="C2945" s="57" t="s">
        <v>2428</v>
      </c>
      <c r="D2945" s="68">
        <v>446.45600000000002</v>
      </c>
      <c r="E2945" s="57" t="s">
        <v>2429</v>
      </c>
      <c r="F2945" s="62" t="str">
        <f>INDEX('Crosswalk Particulates'!$B:$B,MATCH('2017 EPA Data'!A2945,'Crosswalk Particulates'!$A:$A,0))</f>
        <v>process-cement-industry</v>
      </c>
      <c r="G2945" s="66">
        <f>INDEX('Crosswalk Particulates'!$E:$E,MATCH('2017 EPA Data'!$B2945,'Crosswalk Particulates'!$D:$D,0))</f>
        <v>0</v>
      </c>
      <c r="H2945" s="78">
        <f t="shared" si="45"/>
        <v>0</v>
      </c>
    </row>
    <row r="2946" spans="1:8" hidden="1" x14ac:dyDescent="0.35">
      <c r="A2946" s="57" t="s">
        <v>2476</v>
      </c>
      <c r="B2946" s="57" t="s">
        <v>2656</v>
      </c>
      <c r="C2946" s="57" t="s">
        <v>2428</v>
      </c>
      <c r="D2946" s="68">
        <v>445.59071999999998</v>
      </c>
      <c r="E2946" s="57" t="s">
        <v>2429</v>
      </c>
      <c r="F2946" s="62" t="str">
        <f>INDEX('Crosswalk Particulates'!$B:$B,MATCH('2017 EPA Data'!A2946,'Crosswalk Particulates'!$A:$A,0))</f>
        <v>Electricity Sector</v>
      </c>
      <c r="G2946" s="66">
        <f>INDEX('Crosswalk Particulates'!$E:$E,MATCH('2017 EPA Data'!$B2946,'Crosswalk Particulates'!$D:$D,0))</f>
        <v>0</v>
      </c>
      <c r="H2946" s="78">
        <f t="shared" si="45"/>
        <v>0</v>
      </c>
    </row>
    <row r="2947" spans="1:8" hidden="1" x14ac:dyDescent="0.35">
      <c r="A2947" s="57" t="s">
        <v>2458</v>
      </c>
      <c r="B2947" s="57" t="s">
        <v>2707</v>
      </c>
      <c r="C2947" s="57" t="s">
        <v>2428</v>
      </c>
      <c r="D2947" s="68">
        <v>441</v>
      </c>
      <c r="E2947" s="57" t="s">
        <v>2429</v>
      </c>
      <c r="F2947" s="62" t="str">
        <f>INDEX('Crosswalk Particulates'!$B:$B,MATCH('2017 EPA Data'!A2947,'Crosswalk Particulates'!$A:$A,0))</f>
        <v>process-other-industry</v>
      </c>
      <c r="G2947" s="66">
        <f>INDEX('Crosswalk Particulates'!$E:$E,MATCH('2017 EPA Data'!$B2947,'Crosswalk Particulates'!$D:$D,0))</f>
        <v>0</v>
      </c>
      <c r="H2947" s="78">
        <f t="shared" si="45"/>
        <v>0</v>
      </c>
    </row>
    <row r="2948" spans="1:8" hidden="1" x14ac:dyDescent="0.35">
      <c r="A2948" s="57" t="s">
        <v>2575</v>
      </c>
      <c r="B2948" s="57" t="s">
        <v>2486</v>
      </c>
      <c r="C2948" s="57" t="s">
        <v>2428</v>
      </c>
      <c r="D2948" s="68">
        <v>436.6001</v>
      </c>
      <c r="E2948" s="57" t="s">
        <v>2429</v>
      </c>
      <c r="F2948" s="62" t="str">
        <f>INDEX('Crosswalk Particulates'!$B:$B,MATCH('2017 EPA Data'!A2948,'Crosswalk Particulates'!$A:$A,0))</f>
        <v>Commercial Buildings Sector</v>
      </c>
      <c r="G2948" s="66">
        <f>INDEX('Crosswalk Particulates'!$E:$E,MATCH('2017 EPA Data'!$B2948,'Crosswalk Particulates'!$D:$D,0))</f>
        <v>0</v>
      </c>
      <c r="H2948" s="78">
        <f t="shared" ref="H2948:H3011" si="46">IF(E2948="TON",D2948/metricton_to_shortton,0)*10^6</f>
        <v>0</v>
      </c>
    </row>
    <row r="2949" spans="1:8" hidden="1" x14ac:dyDescent="0.35">
      <c r="A2949" s="57" t="s">
        <v>2513</v>
      </c>
      <c r="B2949" s="57" t="s">
        <v>2516</v>
      </c>
      <c r="C2949" s="57" t="s">
        <v>2468</v>
      </c>
      <c r="D2949" s="68">
        <v>433.41683429126499</v>
      </c>
      <c r="E2949" s="57" t="s">
        <v>2433</v>
      </c>
      <c r="F2949" s="62" t="str">
        <f>INDEX('Crosswalk Particulates'!$B:$B,MATCH('2017 EPA Data'!A2949,'Crosswalk Particulates'!$A:$A,0))</f>
        <v>process-other-industry</v>
      </c>
      <c r="G2949" s="66">
        <f>INDEX('Crosswalk Particulates'!$E:$E,MATCH('2017 EPA Data'!$B2949,'Crosswalk Particulates'!$D:$D,0))</f>
        <v>0</v>
      </c>
      <c r="H2949" s="78">
        <f t="shared" si="46"/>
        <v>393189605.72911882</v>
      </c>
    </row>
    <row r="2950" spans="1:8" hidden="1" x14ac:dyDescent="0.35">
      <c r="A2950" s="57" t="s">
        <v>2506</v>
      </c>
      <c r="B2950" s="57" t="s">
        <v>2520</v>
      </c>
      <c r="C2950" s="57" t="s">
        <v>2468</v>
      </c>
      <c r="D2950" s="68">
        <v>433.414331135</v>
      </c>
      <c r="E2950" s="57" t="s">
        <v>2433</v>
      </c>
      <c r="F2950" s="62" t="str">
        <f>INDEX('Crosswalk Particulates'!$B:$B,MATCH('2017 EPA Data'!A2950,'Crosswalk Particulates'!$A:$A,0))</f>
        <v>process-other-industry</v>
      </c>
      <c r="G2950" s="66" t="str">
        <f>INDEX('Crosswalk Particulates'!$E:$E,MATCH('2017 EPA Data'!$B2950,'Crosswalk Particulates'!$D:$D,0))</f>
        <v>NOX</v>
      </c>
      <c r="H2950" s="78">
        <f t="shared" si="46"/>
        <v>393187334.90125287</v>
      </c>
    </row>
    <row r="2951" spans="1:8" hidden="1" x14ac:dyDescent="0.35">
      <c r="A2951" s="57" t="s">
        <v>2507</v>
      </c>
      <c r="B2951" s="57" t="s">
        <v>2633</v>
      </c>
      <c r="C2951" s="57" t="s">
        <v>2428</v>
      </c>
      <c r="D2951" s="68">
        <v>433.21186</v>
      </c>
      <c r="E2951" s="57" t="s">
        <v>2429</v>
      </c>
      <c r="F2951" s="62" t="str">
        <f>INDEX('Crosswalk Particulates'!$B:$B,MATCH('2017 EPA Data'!A2951,'Crosswalk Particulates'!$A:$A,0))</f>
        <v>industry-fuel-coal</v>
      </c>
      <c r="G2951" s="66">
        <f>INDEX('Crosswalk Particulates'!$E:$E,MATCH('2017 EPA Data'!$B2951,'Crosswalk Particulates'!$D:$D,0))</f>
        <v>0</v>
      </c>
      <c r="H2951" s="78">
        <f t="shared" si="46"/>
        <v>0</v>
      </c>
    </row>
    <row r="2952" spans="1:8" hidden="1" x14ac:dyDescent="0.35">
      <c r="A2952" s="57" t="s">
        <v>2543</v>
      </c>
      <c r="B2952" s="57" t="s">
        <v>2679</v>
      </c>
      <c r="C2952" s="57" t="s">
        <v>2428</v>
      </c>
      <c r="D2952" s="68">
        <v>432.4785</v>
      </c>
      <c r="E2952" s="57" t="s">
        <v>2429</v>
      </c>
      <c r="F2952" s="62" t="str">
        <f>INDEX('Crosswalk Particulates'!$B:$B,MATCH('2017 EPA Data'!A2952,'Crosswalk Particulates'!$A:$A,0))</f>
        <v>industry-fuel-other</v>
      </c>
      <c r="G2952" s="66">
        <f>INDEX('Crosswalk Particulates'!$E:$E,MATCH('2017 EPA Data'!$B2952,'Crosswalk Particulates'!$D:$D,0))</f>
        <v>0</v>
      </c>
      <c r="H2952" s="78">
        <f t="shared" si="46"/>
        <v>0</v>
      </c>
    </row>
    <row r="2953" spans="1:8" hidden="1" x14ac:dyDescent="0.35">
      <c r="A2953" s="57" t="s">
        <v>2464</v>
      </c>
      <c r="B2953" s="57" t="s">
        <v>2608</v>
      </c>
      <c r="C2953" s="57" t="s">
        <v>2428</v>
      </c>
      <c r="D2953" s="68">
        <v>429.68950999999998</v>
      </c>
      <c r="E2953" s="57" t="s">
        <v>2429</v>
      </c>
      <c r="F2953" s="62" t="str">
        <f>INDEX('Crosswalk Particulates'!$B:$B,MATCH('2017 EPA Data'!A2953,'Crosswalk Particulates'!$A:$A,0))</f>
        <v>process-other-industry</v>
      </c>
      <c r="G2953" s="66">
        <f>INDEX('Crosswalk Particulates'!$E:$E,MATCH('2017 EPA Data'!$B2953,'Crosswalk Particulates'!$D:$D,0))</f>
        <v>0</v>
      </c>
      <c r="H2953" s="78">
        <f t="shared" si="46"/>
        <v>0</v>
      </c>
    </row>
    <row r="2954" spans="1:8" hidden="1" x14ac:dyDescent="0.35">
      <c r="A2954" s="57" t="s">
        <v>2430</v>
      </c>
      <c r="B2954" s="57" t="s">
        <v>2708</v>
      </c>
      <c r="C2954" s="57" t="s">
        <v>2428</v>
      </c>
      <c r="D2954" s="68">
        <v>429.25965400000001</v>
      </c>
      <c r="E2954" s="57" t="s">
        <v>2429</v>
      </c>
      <c r="F2954" s="62" t="str">
        <f>INDEX('Crosswalk Particulates'!$B:$B,MATCH('2017 EPA Data'!A2954,'Crosswalk Particulates'!$A:$A,0))</f>
        <v>process-other-industry</v>
      </c>
      <c r="G2954" s="66">
        <f>INDEX('Crosswalk Particulates'!$E:$E,MATCH('2017 EPA Data'!$B2954,'Crosswalk Particulates'!$D:$D,0))</f>
        <v>0</v>
      </c>
      <c r="H2954" s="78">
        <f t="shared" si="46"/>
        <v>0</v>
      </c>
    </row>
    <row r="2955" spans="1:8" hidden="1" x14ac:dyDescent="0.35">
      <c r="A2955" s="57" t="s">
        <v>2449</v>
      </c>
      <c r="B2955" s="57" t="s">
        <v>2567</v>
      </c>
      <c r="C2955" s="57" t="s">
        <v>2428</v>
      </c>
      <c r="D2955" s="68">
        <v>424.93769932009002</v>
      </c>
      <c r="E2955" s="57" t="s">
        <v>2429</v>
      </c>
      <c r="F2955" s="62" t="str">
        <f>INDEX('Crosswalk Particulates'!$B:$B,MATCH('2017 EPA Data'!A2955,'Crosswalk Particulates'!$A:$A,0))</f>
        <v>process-other-industry</v>
      </c>
      <c r="G2955" s="66">
        <f>INDEX('Crosswalk Particulates'!$E:$E,MATCH('2017 EPA Data'!$B2955,'Crosswalk Particulates'!$D:$D,0))</f>
        <v>0</v>
      </c>
      <c r="H2955" s="78">
        <f t="shared" si="46"/>
        <v>0</v>
      </c>
    </row>
    <row r="2956" spans="1:8" hidden="1" x14ac:dyDescent="0.35">
      <c r="A2956" s="57" t="s">
        <v>2458</v>
      </c>
      <c r="B2956" s="57" t="s">
        <v>2700</v>
      </c>
      <c r="C2956" s="57" t="s">
        <v>2428</v>
      </c>
      <c r="D2956" s="68">
        <v>420.59460587000001</v>
      </c>
      <c r="E2956" s="57" t="s">
        <v>2429</v>
      </c>
      <c r="F2956" s="62" t="str">
        <f>INDEX('Crosswalk Particulates'!$B:$B,MATCH('2017 EPA Data'!A2956,'Crosswalk Particulates'!$A:$A,0))</f>
        <v>process-other-industry</v>
      </c>
      <c r="G2956" s="66">
        <f>INDEX('Crosswalk Particulates'!$E:$E,MATCH('2017 EPA Data'!$B2956,'Crosswalk Particulates'!$D:$D,0))</f>
        <v>0</v>
      </c>
      <c r="H2956" s="78">
        <f t="shared" si="46"/>
        <v>0</v>
      </c>
    </row>
    <row r="2957" spans="1:8" hidden="1" x14ac:dyDescent="0.35">
      <c r="A2957" s="57" t="s">
        <v>2575</v>
      </c>
      <c r="B2957" s="57" t="s">
        <v>2627</v>
      </c>
      <c r="D2957" s="68">
        <v>420.31813640008659</v>
      </c>
      <c r="E2957" s="57" t="s">
        <v>2433</v>
      </c>
      <c r="F2957" s="62" t="str">
        <f>INDEX('Crosswalk Particulates'!$B:$B,MATCH('2017 EPA Data'!A2957,'Crosswalk Particulates'!$A:$A,0))</f>
        <v>Commercial Buildings Sector</v>
      </c>
      <c r="G2957" s="66" t="str">
        <f>INDEX('Crosswalk Particulates'!$E:$E,MATCH('2017 EPA Data'!$B2957,'Crosswalk Particulates'!$D:$D,0))</f>
        <v>BC</v>
      </c>
      <c r="H2957" s="78">
        <f t="shared" si="46"/>
        <v>381306652.75656271</v>
      </c>
    </row>
    <row r="2958" spans="1:8" hidden="1" x14ac:dyDescent="0.35">
      <c r="A2958" s="57" t="s">
        <v>2438</v>
      </c>
      <c r="B2958" s="57" t="s">
        <v>2564</v>
      </c>
      <c r="C2958" s="57" t="s">
        <v>2428</v>
      </c>
      <c r="D2958" s="68">
        <v>418.40234428917353</v>
      </c>
      <c r="E2958" s="57" t="s">
        <v>2429</v>
      </c>
      <c r="F2958" s="62" t="str">
        <f>INDEX('Crosswalk Particulates'!$B:$B,MATCH('2017 EPA Data'!A2958,'Crosswalk Particulates'!$A:$A,0))</f>
        <v>Transportation Sector</v>
      </c>
      <c r="G2958" s="66">
        <f>INDEX('Crosswalk Particulates'!$E:$E,MATCH('2017 EPA Data'!$B2958,'Crosswalk Particulates'!$D:$D,0))</f>
        <v>0</v>
      </c>
      <c r="H2958" s="78">
        <f t="shared" si="46"/>
        <v>0</v>
      </c>
    </row>
    <row r="2959" spans="1:8" hidden="1" x14ac:dyDescent="0.35">
      <c r="A2959" s="57" t="s">
        <v>2493</v>
      </c>
      <c r="B2959" s="57" t="s">
        <v>2664</v>
      </c>
      <c r="D2959" s="68">
        <v>416.92270883585326</v>
      </c>
      <c r="E2959" s="57" t="s">
        <v>2433</v>
      </c>
      <c r="F2959" s="62" t="str">
        <f>INDEX('Crosswalk Particulates'!$B:$B,MATCH('2017 EPA Data'!A2959,'Crosswalk Particulates'!$A:$A,0))</f>
        <v>Commercial Buildings Sector</v>
      </c>
      <c r="G2959" s="66">
        <f>INDEX('Crosswalk Particulates'!$E:$E,MATCH('2017 EPA Data'!$B2959,'Crosswalk Particulates'!$D:$D,0))</f>
        <v>0</v>
      </c>
      <c r="H2959" s="78">
        <f t="shared" si="46"/>
        <v>378226369.02128553</v>
      </c>
    </row>
    <row r="2960" spans="1:8" hidden="1" x14ac:dyDescent="0.35">
      <c r="A2960" s="57" t="s">
        <v>2480</v>
      </c>
      <c r="B2960" s="57" t="s">
        <v>2536</v>
      </c>
      <c r="C2960" s="57" t="s">
        <v>2428</v>
      </c>
      <c r="D2960" s="68">
        <v>414.93109587205197</v>
      </c>
      <c r="E2960" s="57" t="s">
        <v>2429</v>
      </c>
      <c r="F2960" s="62" t="str">
        <f>INDEX('Crosswalk Particulates'!$B:$B,MATCH('2017 EPA Data'!A2960,'Crosswalk Particulates'!$A:$A,0))</f>
        <v>Transportation Sector</v>
      </c>
      <c r="G2960" s="66">
        <f>INDEX('Crosswalk Particulates'!$E:$E,MATCH('2017 EPA Data'!$B2960,'Crosswalk Particulates'!$D:$D,0))</f>
        <v>0</v>
      </c>
      <c r="H2960" s="78">
        <f t="shared" si="46"/>
        <v>0</v>
      </c>
    </row>
    <row r="2961" spans="1:8" hidden="1" x14ac:dyDescent="0.35">
      <c r="A2961" s="57" t="s">
        <v>2438</v>
      </c>
      <c r="B2961" s="57" t="s">
        <v>2686</v>
      </c>
      <c r="C2961" s="57" t="s">
        <v>2428</v>
      </c>
      <c r="D2961" s="68">
        <v>414.91956859858306</v>
      </c>
      <c r="E2961" s="57" t="s">
        <v>2429</v>
      </c>
      <c r="F2961" s="62" t="str">
        <f>INDEX('Crosswalk Particulates'!$B:$B,MATCH('2017 EPA Data'!A2961,'Crosswalk Particulates'!$A:$A,0))</f>
        <v>Transportation Sector</v>
      </c>
      <c r="G2961" s="66">
        <f>INDEX('Crosswalk Particulates'!$E:$E,MATCH('2017 EPA Data'!$B2961,'Crosswalk Particulates'!$D:$D,0))</f>
        <v>0</v>
      </c>
      <c r="H2961" s="78">
        <f t="shared" si="46"/>
        <v>0</v>
      </c>
    </row>
    <row r="2962" spans="1:8" hidden="1" x14ac:dyDescent="0.35">
      <c r="A2962" s="57" t="s">
        <v>2466</v>
      </c>
      <c r="B2962" s="57" t="s">
        <v>2622</v>
      </c>
      <c r="C2962" s="57" t="s">
        <v>2428</v>
      </c>
      <c r="D2962" s="68">
        <v>414.85570000000001</v>
      </c>
      <c r="E2962" s="57" t="s">
        <v>2429</v>
      </c>
      <c r="F2962" s="62" t="str">
        <f>INDEX('Crosswalk Particulates'!$B:$B,MATCH('2017 EPA Data'!A2962,'Crosswalk Particulates'!$A:$A,0))</f>
        <v>process-other-industry</v>
      </c>
      <c r="G2962" s="66">
        <f>INDEX('Crosswalk Particulates'!$E:$E,MATCH('2017 EPA Data'!$B2962,'Crosswalk Particulates'!$D:$D,0))</f>
        <v>0</v>
      </c>
      <c r="H2962" s="78">
        <f t="shared" si="46"/>
        <v>0</v>
      </c>
    </row>
    <row r="2963" spans="1:8" hidden="1" x14ac:dyDescent="0.35">
      <c r="A2963" s="57" t="s">
        <v>2466</v>
      </c>
      <c r="B2963" s="57" t="s">
        <v>2473</v>
      </c>
      <c r="C2963" s="57" t="s">
        <v>2428</v>
      </c>
      <c r="D2963" s="68">
        <v>414.30314585859998</v>
      </c>
      <c r="E2963" s="57" t="s">
        <v>2429</v>
      </c>
      <c r="F2963" s="62" t="str">
        <f>INDEX('Crosswalk Particulates'!$B:$B,MATCH('2017 EPA Data'!A2963,'Crosswalk Particulates'!$A:$A,0))</f>
        <v>process-other-industry</v>
      </c>
      <c r="G2963" s="66">
        <f>INDEX('Crosswalk Particulates'!$E:$E,MATCH('2017 EPA Data'!$B2963,'Crosswalk Particulates'!$D:$D,0))</f>
        <v>0</v>
      </c>
      <c r="H2963" s="78">
        <f t="shared" si="46"/>
        <v>0</v>
      </c>
    </row>
    <row r="2964" spans="1:8" hidden="1" x14ac:dyDescent="0.35">
      <c r="A2964" s="57" t="s">
        <v>2430</v>
      </c>
      <c r="B2964" s="57" t="s">
        <v>2632</v>
      </c>
      <c r="C2964" s="57" t="s">
        <v>2428</v>
      </c>
      <c r="D2964" s="68">
        <v>411.50855999999999</v>
      </c>
      <c r="E2964" s="57" t="s">
        <v>2429</v>
      </c>
      <c r="F2964" s="62" t="str">
        <f>INDEX('Crosswalk Particulates'!$B:$B,MATCH('2017 EPA Data'!A2964,'Crosswalk Particulates'!$A:$A,0))</f>
        <v>process-other-industry</v>
      </c>
      <c r="G2964" s="66">
        <f>INDEX('Crosswalk Particulates'!$E:$E,MATCH('2017 EPA Data'!$B2964,'Crosswalk Particulates'!$D:$D,0))</f>
        <v>0</v>
      </c>
      <c r="H2964" s="78">
        <f t="shared" si="46"/>
        <v>0</v>
      </c>
    </row>
    <row r="2965" spans="1:8" hidden="1" x14ac:dyDescent="0.35">
      <c r="A2965" s="57" t="s">
        <v>2476</v>
      </c>
      <c r="B2965" s="57" t="s">
        <v>2485</v>
      </c>
      <c r="C2965" s="57" t="s">
        <v>2428</v>
      </c>
      <c r="D2965" s="68">
        <v>410.64141899999998</v>
      </c>
      <c r="E2965" s="57" t="s">
        <v>2429</v>
      </c>
      <c r="F2965" s="62" t="str">
        <f>INDEX('Crosswalk Particulates'!$B:$B,MATCH('2017 EPA Data'!A2965,'Crosswalk Particulates'!$A:$A,0))</f>
        <v>Electricity Sector</v>
      </c>
      <c r="G2965" s="66">
        <f>INDEX('Crosswalk Particulates'!$E:$E,MATCH('2017 EPA Data'!$B2965,'Crosswalk Particulates'!$D:$D,0))</f>
        <v>0</v>
      </c>
      <c r="H2965" s="78">
        <f t="shared" si="46"/>
        <v>0</v>
      </c>
    </row>
    <row r="2966" spans="1:8" hidden="1" x14ac:dyDescent="0.35">
      <c r="A2966" s="57" t="s">
        <v>2530</v>
      </c>
      <c r="B2966" s="57" t="s">
        <v>2668</v>
      </c>
      <c r="C2966" s="57" t="s">
        <v>2428</v>
      </c>
      <c r="D2966" s="68">
        <v>409.62580000000003</v>
      </c>
      <c r="E2966" s="57" t="s">
        <v>2429</v>
      </c>
      <c r="F2966" s="62" t="str">
        <f>INDEX('Crosswalk Particulates'!$B:$B,MATCH('2017 EPA Data'!A2966,'Crosswalk Particulates'!$A:$A,0))</f>
        <v>process-iron and steel-industry</v>
      </c>
      <c r="G2966" s="66">
        <f>INDEX('Crosswalk Particulates'!$E:$E,MATCH('2017 EPA Data'!$B2966,'Crosswalk Particulates'!$D:$D,0))</f>
        <v>0</v>
      </c>
      <c r="H2966" s="78">
        <f t="shared" si="46"/>
        <v>0</v>
      </c>
    </row>
    <row r="2967" spans="1:8" hidden="1" x14ac:dyDescent="0.35">
      <c r="A2967" s="57" t="s">
        <v>2506</v>
      </c>
      <c r="B2967" s="57" t="s">
        <v>2633</v>
      </c>
      <c r="C2967" s="57" t="s">
        <v>2428</v>
      </c>
      <c r="D2967" s="68">
        <v>409.39325000000002</v>
      </c>
      <c r="E2967" s="57" t="s">
        <v>2429</v>
      </c>
      <c r="F2967" s="62" t="str">
        <f>INDEX('Crosswalk Particulates'!$B:$B,MATCH('2017 EPA Data'!A2967,'Crosswalk Particulates'!$A:$A,0))</f>
        <v>process-other-industry</v>
      </c>
      <c r="G2967" s="66">
        <f>INDEX('Crosswalk Particulates'!$E:$E,MATCH('2017 EPA Data'!$B2967,'Crosswalk Particulates'!$D:$D,0))</f>
        <v>0</v>
      </c>
      <c r="H2967" s="78">
        <f t="shared" si="46"/>
        <v>0</v>
      </c>
    </row>
    <row r="2968" spans="1:8" hidden="1" x14ac:dyDescent="0.35">
      <c r="A2968" s="57" t="s">
        <v>2492</v>
      </c>
      <c r="B2968" s="57" t="s">
        <v>2600</v>
      </c>
      <c r="C2968" s="57" t="s">
        <v>2428</v>
      </c>
      <c r="D2968" s="68">
        <v>407.87939999999998</v>
      </c>
      <c r="E2968" s="57" t="s">
        <v>2429</v>
      </c>
      <c r="F2968" s="62" t="str">
        <f>INDEX('Crosswalk Particulates'!$B:$B,MATCH('2017 EPA Data'!A2968,'Crosswalk Particulates'!$A:$A,0))</f>
        <v>Electricity Sector</v>
      </c>
      <c r="G2968" s="66">
        <f>INDEX('Crosswalk Particulates'!$E:$E,MATCH('2017 EPA Data'!$B2968,'Crosswalk Particulates'!$D:$D,0))</f>
        <v>0</v>
      </c>
      <c r="H2968" s="78">
        <f t="shared" si="46"/>
        <v>0</v>
      </c>
    </row>
    <row r="2969" spans="1:8" hidden="1" x14ac:dyDescent="0.35">
      <c r="A2969" s="57" t="s">
        <v>2560</v>
      </c>
      <c r="B2969" s="57" t="s">
        <v>2637</v>
      </c>
      <c r="C2969" s="57" t="s">
        <v>2428</v>
      </c>
      <c r="D2969" s="68">
        <v>407.34297081031207</v>
      </c>
      <c r="E2969" s="57" t="s">
        <v>2429</v>
      </c>
      <c r="F2969" s="62" t="str">
        <f>INDEX('Crosswalk Particulates'!$B:$B,MATCH('2017 EPA Data'!A2969,'Crosswalk Particulates'!$A:$A,0))</f>
        <v>Electricity Sector</v>
      </c>
      <c r="G2969" s="66">
        <f>INDEX('Crosswalk Particulates'!$E:$E,MATCH('2017 EPA Data'!$B2969,'Crosswalk Particulates'!$D:$D,0))</f>
        <v>0</v>
      </c>
      <c r="H2969" s="78">
        <f t="shared" si="46"/>
        <v>0</v>
      </c>
    </row>
    <row r="2970" spans="1:8" hidden="1" x14ac:dyDescent="0.35">
      <c r="A2970" s="57" t="s">
        <v>2575</v>
      </c>
      <c r="B2970" s="57" t="s">
        <v>2605</v>
      </c>
      <c r="C2970" s="57" t="s">
        <v>2428</v>
      </c>
      <c r="D2970" s="68">
        <v>405.44789938971235</v>
      </c>
      <c r="E2970" s="57" t="s">
        <v>2429</v>
      </c>
      <c r="F2970" s="62" t="str">
        <f>INDEX('Crosswalk Particulates'!$B:$B,MATCH('2017 EPA Data'!A2970,'Crosswalk Particulates'!$A:$A,0))</f>
        <v>Commercial Buildings Sector</v>
      </c>
      <c r="G2970" s="66">
        <f>INDEX('Crosswalk Particulates'!$E:$E,MATCH('2017 EPA Data'!$B2970,'Crosswalk Particulates'!$D:$D,0))</f>
        <v>0</v>
      </c>
      <c r="H2970" s="78">
        <f t="shared" si="46"/>
        <v>0</v>
      </c>
    </row>
    <row r="2971" spans="1:8" hidden="1" x14ac:dyDescent="0.35">
      <c r="A2971" s="57" t="s">
        <v>2464</v>
      </c>
      <c r="B2971" s="57" t="s">
        <v>2556</v>
      </c>
      <c r="C2971" s="57" t="s">
        <v>2428</v>
      </c>
      <c r="D2971" s="68">
        <v>405.35505999999998</v>
      </c>
      <c r="E2971" s="57" t="s">
        <v>2429</v>
      </c>
      <c r="F2971" s="62" t="str">
        <f>INDEX('Crosswalk Particulates'!$B:$B,MATCH('2017 EPA Data'!A2971,'Crosswalk Particulates'!$A:$A,0))</f>
        <v>process-other-industry</v>
      </c>
      <c r="G2971" s="66">
        <f>INDEX('Crosswalk Particulates'!$E:$E,MATCH('2017 EPA Data'!$B2971,'Crosswalk Particulates'!$D:$D,0))</f>
        <v>0</v>
      </c>
      <c r="H2971" s="78">
        <f t="shared" si="46"/>
        <v>0</v>
      </c>
    </row>
    <row r="2972" spans="1:8" hidden="1" x14ac:dyDescent="0.35">
      <c r="A2972" s="57" t="s">
        <v>2530</v>
      </c>
      <c r="B2972" s="57" t="s">
        <v>2537</v>
      </c>
      <c r="C2972" s="57" t="s">
        <v>2428</v>
      </c>
      <c r="D2972" s="68">
        <v>403.49065202399998</v>
      </c>
      <c r="E2972" s="57" t="s">
        <v>2429</v>
      </c>
      <c r="F2972" s="62" t="str">
        <f>INDEX('Crosswalk Particulates'!$B:$B,MATCH('2017 EPA Data'!A2972,'Crosswalk Particulates'!$A:$A,0))</f>
        <v>process-iron and steel-industry</v>
      </c>
      <c r="G2972" s="66">
        <f>INDEX('Crosswalk Particulates'!$E:$E,MATCH('2017 EPA Data'!$B2972,'Crosswalk Particulates'!$D:$D,0))</f>
        <v>0</v>
      </c>
      <c r="H2972" s="78">
        <f t="shared" si="46"/>
        <v>0</v>
      </c>
    </row>
    <row r="2973" spans="1:8" hidden="1" x14ac:dyDescent="0.35">
      <c r="A2973" s="57" t="s">
        <v>2495</v>
      </c>
      <c r="B2973" s="57" t="s">
        <v>2508</v>
      </c>
      <c r="C2973" s="57" t="s">
        <v>2432</v>
      </c>
      <c r="D2973" s="68">
        <v>401.58902039999998</v>
      </c>
      <c r="E2973" s="57" t="s">
        <v>2433</v>
      </c>
      <c r="F2973" s="62" t="str">
        <f>INDEX('Crosswalk Particulates'!$B:$B,MATCH('2017 EPA Data'!A2973,'Crosswalk Particulates'!$A:$A,0))</f>
        <v>Electricity Sector</v>
      </c>
      <c r="G2973" s="66" t="str">
        <f>INDEX('Crosswalk Particulates'!$E:$E,MATCH('2017 EPA Data'!$B2973,'Crosswalk Particulates'!$D:$D,0))</f>
        <v>CH4</v>
      </c>
      <c r="H2973" s="78">
        <f t="shared" si="46"/>
        <v>364315864.32128894</v>
      </c>
    </row>
    <row r="2974" spans="1:8" hidden="1" x14ac:dyDescent="0.35">
      <c r="A2974" s="57" t="s">
        <v>2489</v>
      </c>
      <c r="B2974" s="57" t="s">
        <v>2627</v>
      </c>
      <c r="D2974" s="68">
        <v>400.65093085954817</v>
      </c>
      <c r="E2974" s="57" t="s">
        <v>2433</v>
      </c>
      <c r="F2974" s="62" t="str">
        <f>INDEX('Crosswalk Particulates'!$B:$B,MATCH('2017 EPA Data'!A2974,'Crosswalk Particulates'!$A:$A,0))</f>
        <v>process-chemicals-industry</v>
      </c>
      <c r="G2974" s="66" t="str">
        <f>INDEX('Crosswalk Particulates'!$E:$E,MATCH('2017 EPA Data'!$B2974,'Crosswalk Particulates'!$D:$D,0))</f>
        <v>BC</v>
      </c>
      <c r="H2974" s="78">
        <f t="shared" si="46"/>
        <v>363464842.79335958</v>
      </c>
    </row>
    <row r="2975" spans="1:8" hidden="1" x14ac:dyDescent="0.35">
      <c r="A2975" s="57" t="s">
        <v>2430</v>
      </c>
      <c r="B2975" s="57" t="s">
        <v>2709</v>
      </c>
      <c r="C2975" s="57" t="s">
        <v>2428</v>
      </c>
      <c r="D2975" s="68">
        <v>400</v>
      </c>
      <c r="E2975" s="57" t="s">
        <v>2429</v>
      </c>
      <c r="F2975" s="62" t="str">
        <f>INDEX('Crosswalk Particulates'!$B:$B,MATCH('2017 EPA Data'!A2975,'Crosswalk Particulates'!$A:$A,0))</f>
        <v>process-other-industry</v>
      </c>
      <c r="G2975" s="66">
        <f>INDEX('Crosswalk Particulates'!$E:$E,MATCH('2017 EPA Data'!$B2975,'Crosswalk Particulates'!$D:$D,0))</f>
        <v>0</v>
      </c>
      <c r="H2975" s="78">
        <f t="shared" si="46"/>
        <v>0</v>
      </c>
    </row>
    <row r="2976" spans="1:8" hidden="1" x14ac:dyDescent="0.35">
      <c r="A2976" s="57" t="s">
        <v>2503</v>
      </c>
      <c r="B2976" s="57" t="s">
        <v>2571</v>
      </c>
      <c r="C2976" s="57" t="s">
        <v>2428</v>
      </c>
      <c r="D2976" s="68">
        <v>398.2731</v>
      </c>
      <c r="E2976" s="57" t="s">
        <v>2429</v>
      </c>
      <c r="F2976" s="62" t="str">
        <f>INDEX('Crosswalk Particulates'!$B:$B,MATCH('2017 EPA Data'!A2976,'Crosswalk Particulates'!$A:$A,0))</f>
        <v>process-ngps-industry</v>
      </c>
      <c r="G2976" s="66">
        <f>INDEX('Crosswalk Particulates'!$E:$E,MATCH('2017 EPA Data'!$B2976,'Crosswalk Particulates'!$D:$D,0))</f>
        <v>0</v>
      </c>
      <c r="H2976" s="78">
        <f t="shared" si="46"/>
        <v>0</v>
      </c>
    </row>
    <row r="2977" spans="1:8" hidden="1" x14ac:dyDescent="0.35">
      <c r="A2977" s="57" t="s">
        <v>2543</v>
      </c>
      <c r="B2977" s="57" t="s">
        <v>2579</v>
      </c>
      <c r="C2977" s="57" t="s">
        <v>2428</v>
      </c>
      <c r="D2977" s="68">
        <v>398.03051582294</v>
      </c>
      <c r="E2977" s="57" t="s">
        <v>2429</v>
      </c>
      <c r="F2977" s="62" t="str">
        <f>INDEX('Crosswalk Particulates'!$B:$B,MATCH('2017 EPA Data'!A2977,'Crosswalk Particulates'!$A:$A,0))</f>
        <v>industry-fuel-other</v>
      </c>
      <c r="G2977" s="66">
        <f>INDEX('Crosswalk Particulates'!$E:$E,MATCH('2017 EPA Data'!$B2977,'Crosswalk Particulates'!$D:$D,0))</f>
        <v>0</v>
      </c>
      <c r="H2977" s="78">
        <f t="shared" si="46"/>
        <v>0</v>
      </c>
    </row>
    <row r="2978" spans="1:8" hidden="1" x14ac:dyDescent="0.35">
      <c r="A2978" s="57" t="s">
        <v>2456</v>
      </c>
      <c r="B2978" s="57" t="s">
        <v>2526</v>
      </c>
      <c r="C2978" s="57" t="s">
        <v>2468</v>
      </c>
      <c r="D2978" s="68">
        <v>397.71809649945777</v>
      </c>
      <c r="E2978" s="57" t="s">
        <v>2433</v>
      </c>
      <c r="F2978" s="62" t="str">
        <f>INDEX('Crosswalk Particulates'!$B:$B,MATCH('2017 EPA Data'!A2978,'Crosswalk Particulates'!$A:$A,0))</f>
        <v>Transportation Sector</v>
      </c>
      <c r="G2978" s="66" t="str">
        <f>INDEX('Crosswalk Particulates'!$E:$E,MATCH('2017 EPA Data'!$B2978,'Crosswalk Particulates'!$D:$D,0))</f>
        <v>SOx</v>
      </c>
      <c r="H2978" s="78">
        <f t="shared" si="46"/>
        <v>360804217.05278718</v>
      </c>
    </row>
    <row r="2979" spans="1:8" hidden="1" x14ac:dyDescent="0.35">
      <c r="A2979" s="57" t="s">
        <v>2470</v>
      </c>
      <c r="B2979" s="57" t="s">
        <v>2702</v>
      </c>
      <c r="C2979" s="57" t="s">
        <v>2428</v>
      </c>
      <c r="D2979" s="68">
        <v>396.35168171150116</v>
      </c>
      <c r="E2979" s="57" t="s">
        <v>2429</v>
      </c>
      <c r="F2979" s="62" t="str">
        <f>INDEX('Crosswalk Particulates'!$B:$B,MATCH('2017 EPA Data'!A2979,'Crosswalk Particulates'!$A:$A,0))</f>
        <v>process-waste-industry</v>
      </c>
      <c r="G2979" s="66">
        <f>INDEX('Crosswalk Particulates'!$E:$E,MATCH('2017 EPA Data'!$B2979,'Crosswalk Particulates'!$D:$D,0))</f>
        <v>0</v>
      </c>
      <c r="H2979" s="78">
        <f t="shared" si="46"/>
        <v>0</v>
      </c>
    </row>
    <row r="2980" spans="1:8" hidden="1" x14ac:dyDescent="0.35">
      <c r="A2980" s="57" t="s">
        <v>2476</v>
      </c>
      <c r="B2980" s="57" t="s">
        <v>2622</v>
      </c>
      <c r="C2980" s="57" t="s">
        <v>2428</v>
      </c>
      <c r="D2980" s="68">
        <v>394.24</v>
      </c>
      <c r="E2980" s="57" t="s">
        <v>2429</v>
      </c>
      <c r="F2980" s="62" t="str">
        <f>INDEX('Crosswalk Particulates'!$B:$B,MATCH('2017 EPA Data'!A2980,'Crosswalk Particulates'!$A:$A,0))</f>
        <v>Electricity Sector</v>
      </c>
      <c r="G2980" s="66">
        <f>INDEX('Crosswalk Particulates'!$E:$E,MATCH('2017 EPA Data'!$B2980,'Crosswalk Particulates'!$D:$D,0))</f>
        <v>0</v>
      </c>
      <c r="H2980" s="78">
        <f t="shared" si="46"/>
        <v>0</v>
      </c>
    </row>
    <row r="2981" spans="1:8" hidden="1" x14ac:dyDescent="0.35">
      <c r="A2981" s="57" t="s">
        <v>2603</v>
      </c>
      <c r="B2981" s="57" t="s">
        <v>2627</v>
      </c>
      <c r="D2981" s="68">
        <v>394.08499556393127</v>
      </c>
      <c r="E2981" s="57" t="s">
        <v>2433</v>
      </c>
      <c r="F2981" s="62" t="str">
        <f>INDEX('Crosswalk Particulates'!$B:$B,MATCH('2017 EPA Data'!A2981,'Crosswalk Particulates'!$A:$A,0))</f>
        <v>Residential Buildings Sector</v>
      </c>
      <c r="G2981" s="66" t="str">
        <f>INDEX('Crosswalk Particulates'!$E:$E,MATCH('2017 EPA Data'!$B2981,'Crosswalk Particulates'!$D:$D,0))</f>
        <v>BC</v>
      </c>
      <c r="H2981" s="78">
        <f t="shared" si="46"/>
        <v>357508319.40554953</v>
      </c>
    </row>
    <row r="2982" spans="1:8" hidden="1" x14ac:dyDescent="0.35">
      <c r="A2982" s="57" t="s">
        <v>2503</v>
      </c>
      <c r="B2982" s="57" t="s">
        <v>2581</v>
      </c>
      <c r="C2982" s="57" t="s">
        <v>2428</v>
      </c>
      <c r="D2982" s="68">
        <v>392.21452144</v>
      </c>
      <c r="E2982" s="57" t="s">
        <v>2429</v>
      </c>
      <c r="F2982" s="62" t="str">
        <f>INDEX('Crosswalk Particulates'!$B:$B,MATCH('2017 EPA Data'!A2982,'Crosswalk Particulates'!$A:$A,0))</f>
        <v>process-ngps-industry</v>
      </c>
      <c r="G2982" s="66">
        <f>INDEX('Crosswalk Particulates'!$E:$E,MATCH('2017 EPA Data'!$B2982,'Crosswalk Particulates'!$D:$D,0))</f>
        <v>0</v>
      </c>
      <c r="H2982" s="78">
        <f t="shared" si="46"/>
        <v>0</v>
      </c>
    </row>
    <row r="2983" spans="1:8" hidden="1" x14ac:dyDescent="0.35">
      <c r="A2983" s="57" t="s">
        <v>2458</v>
      </c>
      <c r="B2983" s="57" t="s">
        <v>2516</v>
      </c>
      <c r="C2983" s="57" t="s">
        <v>2468</v>
      </c>
      <c r="D2983" s="68">
        <v>390.71803901734501</v>
      </c>
      <c r="E2983" s="57" t="s">
        <v>2433</v>
      </c>
      <c r="F2983" s="62" t="str">
        <f>INDEX('Crosswalk Particulates'!$B:$B,MATCH('2017 EPA Data'!A2983,'Crosswalk Particulates'!$A:$A,0))</f>
        <v>process-other-industry</v>
      </c>
      <c r="G2983" s="66">
        <f>INDEX('Crosswalk Particulates'!$E:$E,MATCH('2017 EPA Data'!$B2983,'Crosswalk Particulates'!$D:$D,0))</f>
        <v>0</v>
      </c>
      <c r="H2983" s="78">
        <f t="shared" si="46"/>
        <v>354453864.17373067</v>
      </c>
    </row>
    <row r="2984" spans="1:8" hidden="1" x14ac:dyDescent="0.35">
      <c r="A2984" s="57" t="s">
        <v>2566</v>
      </c>
      <c r="B2984" s="57" t="s">
        <v>2662</v>
      </c>
      <c r="C2984" s="57" t="s">
        <v>2428</v>
      </c>
      <c r="D2984" s="68">
        <v>388.44606174660333</v>
      </c>
      <c r="E2984" s="57" t="s">
        <v>2429</v>
      </c>
      <c r="F2984" s="62" t="str">
        <f>INDEX('Crosswalk Particulates'!$B:$B,MATCH('2017 EPA Data'!A2984,'Crosswalk Particulates'!$A:$A,0))</f>
        <v>Commercial Buildings Sector</v>
      </c>
      <c r="G2984" s="66">
        <f>INDEX('Crosswalk Particulates'!$E:$E,MATCH('2017 EPA Data'!$B2984,'Crosswalk Particulates'!$D:$D,0))</f>
        <v>0</v>
      </c>
      <c r="H2984" s="78">
        <f t="shared" si="46"/>
        <v>0</v>
      </c>
    </row>
    <row r="2985" spans="1:8" hidden="1" x14ac:dyDescent="0.35">
      <c r="A2985" s="57" t="s">
        <v>2543</v>
      </c>
      <c r="B2985" s="57" t="s">
        <v>2610</v>
      </c>
      <c r="C2985" s="57" t="s">
        <v>2428</v>
      </c>
      <c r="D2985" s="68">
        <v>384.0926</v>
      </c>
      <c r="E2985" s="57" t="s">
        <v>2429</v>
      </c>
      <c r="F2985" s="62" t="str">
        <f>INDEX('Crosswalk Particulates'!$B:$B,MATCH('2017 EPA Data'!A2985,'Crosswalk Particulates'!$A:$A,0))</f>
        <v>industry-fuel-other</v>
      </c>
      <c r="G2985" s="66">
        <f>INDEX('Crosswalk Particulates'!$E:$E,MATCH('2017 EPA Data'!$B2985,'Crosswalk Particulates'!$D:$D,0))</f>
        <v>0</v>
      </c>
      <c r="H2985" s="78">
        <f t="shared" si="46"/>
        <v>0</v>
      </c>
    </row>
    <row r="2986" spans="1:8" hidden="1" x14ac:dyDescent="0.35">
      <c r="A2986" s="57" t="s">
        <v>2543</v>
      </c>
      <c r="B2986" s="57" t="s">
        <v>2639</v>
      </c>
      <c r="C2986" s="57" t="s">
        <v>2428</v>
      </c>
      <c r="D2986" s="68">
        <v>384.0818386528893</v>
      </c>
      <c r="E2986" s="57" t="s">
        <v>2429</v>
      </c>
      <c r="F2986" s="62" t="str">
        <f>INDEX('Crosswalk Particulates'!$B:$B,MATCH('2017 EPA Data'!A2986,'Crosswalk Particulates'!$A:$A,0))</f>
        <v>industry-fuel-other</v>
      </c>
      <c r="G2986" s="66">
        <f>INDEX('Crosswalk Particulates'!$E:$E,MATCH('2017 EPA Data'!$B2986,'Crosswalk Particulates'!$D:$D,0))</f>
        <v>0</v>
      </c>
      <c r="H2986" s="78">
        <f t="shared" si="46"/>
        <v>0</v>
      </c>
    </row>
    <row r="2987" spans="1:8" hidden="1" x14ac:dyDescent="0.35">
      <c r="A2987" s="57" t="s">
        <v>2507</v>
      </c>
      <c r="B2987" s="57" t="s">
        <v>2561</v>
      </c>
      <c r="C2987" s="57" t="s">
        <v>2428</v>
      </c>
      <c r="D2987" s="68">
        <v>382.76782608000002</v>
      </c>
      <c r="E2987" s="57" t="s">
        <v>2429</v>
      </c>
      <c r="F2987" s="62" t="str">
        <f>INDEX('Crosswalk Particulates'!$B:$B,MATCH('2017 EPA Data'!A2987,'Crosswalk Particulates'!$A:$A,0))</f>
        <v>industry-fuel-coal</v>
      </c>
      <c r="G2987" s="66">
        <f>INDEX('Crosswalk Particulates'!$E:$E,MATCH('2017 EPA Data'!$B2987,'Crosswalk Particulates'!$D:$D,0))</f>
        <v>0</v>
      </c>
      <c r="H2987" s="78">
        <f t="shared" si="46"/>
        <v>0</v>
      </c>
    </row>
    <row r="2988" spans="1:8" hidden="1" x14ac:dyDescent="0.35">
      <c r="A2988" s="57" t="s">
        <v>2458</v>
      </c>
      <c r="B2988" s="57" t="s">
        <v>2598</v>
      </c>
      <c r="C2988" s="57" t="s">
        <v>2428</v>
      </c>
      <c r="D2988" s="68">
        <v>382.35121475679409</v>
      </c>
      <c r="E2988" s="57" t="s">
        <v>2429</v>
      </c>
      <c r="F2988" s="62" t="str">
        <f>INDEX('Crosswalk Particulates'!$B:$B,MATCH('2017 EPA Data'!A2988,'Crosswalk Particulates'!$A:$A,0))</f>
        <v>process-other-industry</v>
      </c>
      <c r="G2988" s="66">
        <f>INDEX('Crosswalk Particulates'!$E:$E,MATCH('2017 EPA Data'!$B2988,'Crosswalk Particulates'!$D:$D,0))</f>
        <v>0</v>
      </c>
      <c r="H2988" s="78">
        <f t="shared" si="46"/>
        <v>0</v>
      </c>
    </row>
    <row r="2989" spans="1:8" hidden="1" x14ac:dyDescent="0.35">
      <c r="A2989" s="57" t="s">
        <v>2566</v>
      </c>
      <c r="B2989" s="57" t="s">
        <v>2517</v>
      </c>
      <c r="C2989" s="57" t="s">
        <v>2428</v>
      </c>
      <c r="D2989" s="68">
        <v>381.41075840000002</v>
      </c>
      <c r="E2989" s="57" t="s">
        <v>2429</v>
      </c>
      <c r="F2989" s="62" t="str">
        <f>INDEX('Crosswalk Particulates'!$B:$B,MATCH('2017 EPA Data'!A2989,'Crosswalk Particulates'!$A:$A,0))</f>
        <v>Commercial Buildings Sector</v>
      </c>
      <c r="G2989" s="66">
        <f>INDEX('Crosswalk Particulates'!$E:$E,MATCH('2017 EPA Data'!$B2989,'Crosswalk Particulates'!$D:$D,0))</f>
        <v>0</v>
      </c>
      <c r="H2989" s="78">
        <f t="shared" si="46"/>
        <v>0</v>
      </c>
    </row>
    <row r="2990" spans="1:8" hidden="1" x14ac:dyDescent="0.35">
      <c r="A2990" s="57" t="s">
        <v>2506</v>
      </c>
      <c r="B2990" s="57" t="s">
        <v>2629</v>
      </c>
      <c r="C2990" s="57" t="s">
        <v>2428</v>
      </c>
      <c r="D2990" s="68">
        <v>380.4</v>
      </c>
      <c r="E2990" s="57" t="s">
        <v>2429</v>
      </c>
      <c r="F2990" s="62" t="str">
        <f>INDEX('Crosswalk Particulates'!$B:$B,MATCH('2017 EPA Data'!A2990,'Crosswalk Particulates'!$A:$A,0))</f>
        <v>process-other-industry</v>
      </c>
      <c r="G2990" s="66">
        <f>INDEX('Crosswalk Particulates'!$E:$E,MATCH('2017 EPA Data'!$B2990,'Crosswalk Particulates'!$D:$D,0))</f>
        <v>0</v>
      </c>
      <c r="H2990" s="78">
        <f t="shared" si="46"/>
        <v>0</v>
      </c>
    </row>
    <row r="2991" spans="1:8" hidden="1" x14ac:dyDescent="0.35">
      <c r="A2991" s="57" t="s">
        <v>2449</v>
      </c>
      <c r="B2991" s="57" t="s">
        <v>2577</v>
      </c>
      <c r="C2991" s="57" t="s">
        <v>2428</v>
      </c>
      <c r="D2991" s="68">
        <v>378.3846408</v>
      </c>
      <c r="E2991" s="57" t="s">
        <v>2429</v>
      </c>
      <c r="F2991" s="62" t="str">
        <f>INDEX('Crosswalk Particulates'!$B:$B,MATCH('2017 EPA Data'!A2991,'Crosswalk Particulates'!$A:$A,0))</f>
        <v>process-other-industry</v>
      </c>
      <c r="G2991" s="66">
        <f>INDEX('Crosswalk Particulates'!$E:$E,MATCH('2017 EPA Data'!$B2991,'Crosswalk Particulates'!$D:$D,0))</f>
        <v>0</v>
      </c>
      <c r="H2991" s="78">
        <f t="shared" si="46"/>
        <v>0</v>
      </c>
    </row>
    <row r="2992" spans="1:8" hidden="1" x14ac:dyDescent="0.35">
      <c r="A2992" s="57" t="s">
        <v>2496</v>
      </c>
      <c r="B2992" s="57" t="s">
        <v>2595</v>
      </c>
      <c r="C2992" s="57" t="s">
        <v>2428</v>
      </c>
      <c r="D2992" s="68">
        <v>378.19587857200003</v>
      </c>
      <c r="E2992" s="57" t="s">
        <v>2429</v>
      </c>
      <c r="F2992" s="62" t="str">
        <f>INDEX('Crosswalk Particulates'!$B:$B,MATCH('2017 EPA Data'!A2992,'Crosswalk Particulates'!$A:$A,0))</f>
        <v>process-other-industry</v>
      </c>
      <c r="G2992" s="66">
        <f>INDEX('Crosswalk Particulates'!$E:$E,MATCH('2017 EPA Data'!$B2992,'Crosswalk Particulates'!$D:$D,0))</f>
        <v>0</v>
      </c>
      <c r="H2992" s="78">
        <f t="shared" si="46"/>
        <v>0</v>
      </c>
    </row>
    <row r="2993" spans="1:8" hidden="1" x14ac:dyDescent="0.35">
      <c r="A2993" s="57" t="s">
        <v>2511</v>
      </c>
      <c r="B2993" s="57" t="s">
        <v>2508</v>
      </c>
      <c r="C2993" s="57" t="s">
        <v>2432</v>
      </c>
      <c r="D2993" s="68">
        <v>377.99135340999999</v>
      </c>
      <c r="E2993" s="57" t="s">
        <v>2433</v>
      </c>
      <c r="F2993" s="62" t="str">
        <f>INDEX('Crosswalk Particulates'!$B:$B,MATCH('2017 EPA Data'!A2993,'Crosswalk Particulates'!$A:$A,0))</f>
        <v>industry-fuel-biomass</v>
      </c>
      <c r="G2993" s="66" t="str">
        <f>INDEX('Crosswalk Particulates'!$E:$E,MATCH('2017 EPA Data'!$B2993,'Crosswalk Particulates'!$D:$D,0))</f>
        <v>CH4</v>
      </c>
      <c r="H2993" s="78">
        <f t="shared" si="46"/>
        <v>342908395.46951407</v>
      </c>
    </row>
    <row r="2994" spans="1:8" hidden="1" x14ac:dyDescent="0.35">
      <c r="A2994" s="57" t="s">
        <v>2566</v>
      </c>
      <c r="B2994" s="57" t="s">
        <v>2447</v>
      </c>
      <c r="C2994" s="57" t="s">
        <v>2428</v>
      </c>
      <c r="D2994" s="68">
        <v>377.29193839999999</v>
      </c>
      <c r="E2994" s="57" t="s">
        <v>2429</v>
      </c>
      <c r="F2994" s="62" t="str">
        <f>INDEX('Crosswalk Particulates'!$B:$B,MATCH('2017 EPA Data'!A2994,'Crosswalk Particulates'!$A:$A,0))</f>
        <v>Commercial Buildings Sector</v>
      </c>
      <c r="G2994" s="66">
        <f>INDEX('Crosswalk Particulates'!$E:$E,MATCH('2017 EPA Data'!$B2994,'Crosswalk Particulates'!$D:$D,0))</f>
        <v>0</v>
      </c>
      <c r="H2994" s="78">
        <f t="shared" si="46"/>
        <v>0</v>
      </c>
    </row>
    <row r="2995" spans="1:8" hidden="1" x14ac:dyDescent="0.35">
      <c r="A2995" s="57" t="s">
        <v>2530</v>
      </c>
      <c r="B2995" s="57" t="s">
        <v>2624</v>
      </c>
      <c r="C2995" s="57" t="s">
        <v>2428</v>
      </c>
      <c r="D2995" s="68">
        <v>376.76</v>
      </c>
      <c r="E2995" s="57" t="s">
        <v>2429</v>
      </c>
      <c r="F2995" s="62" t="str">
        <f>INDEX('Crosswalk Particulates'!$B:$B,MATCH('2017 EPA Data'!A2995,'Crosswalk Particulates'!$A:$A,0))</f>
        <v>process-iron and steel-industry</v>
      </c>
      <c r="G2995" s="66">
        <f>INDEX('Crosswalk Particulates'!$E:$E,MATCH('2017 EPA Data'!$B2995,'Crosswalk Particulates'!$D:$D,0))</f>
        <v>0</v>
      </c>
      <c r="H2995" s="78">
        <f t="shared" si="46"/>
        <v>0</v>
      </c>
    </row>
    <row r="2996" spans="1:8" hidden="1" x14ac:dyDescent="0.35">
      <c r="A2996" s="57" t="s">
        <v>2470</v>
      </c>
      <c r="B2996" s="57" t="s">
        <v>2665</v>
      </c>
      <c r="C2996" s="57" t="s">
        <v>2428</v>
      </c>
      <c r="D2996" s="68">
        <v>376.14412089599301</v>
      </c>
      <c r="E2996" s="57" t="s">
        <v>2429</v>
      </c>
      <c r="F2996" s="62" t="str">
        <f>INDEX('Crosswalk Particulates'!$B:$B,MATCH('2017 EPA Data'!A2996,'Crosswalk Particulates'!$A:$A,0))</f>
        <v>process-waste-industry</v>
      </c>
      <c r="G2996" s="66">
        <f>INDEX('Crosswalk Particulates'!$E:$E,MATCH('2017 EPA Data'!$B2996,'Crosswalk Particulates'!$D:$D,0))</f>
        <v>0</v>
      </c>
      <c r="H2996" s="78">
        <f t="shared" si="46"/>
        <v>0</v>
      </c>
    </row>
    <row r="2997" spans="1:8" hidden="1" x14ac:dyDescent="0.35">
      <c r="A2997" s="57" t="s">
        <v>2530</v>
      </c>
      <c r="B2997" s="57" t="s">
        <v>2652</v>
      </c>
      <c r="C2997" s="57" t="s">
        <v>2428</v>
      </c>
      <c r="D2997" s="68">
        <v>376.01</v>
      </c>
      <c r="E2997" s="57" t="s">
        <v>2429</v>
      </c>
      <c r="F2997" s="62" t="str">
        <f>INDEX('Crosswalk Particulates'!$B:$B,MATCH('2017 EPA Data'!A2997,'Crosswalk Particulates'!$A:$A,0))</f>
        <v>process-iron and steel-industry</v>
      </c>
      <c r="G2997" s="66">
        <f>INDEX('Crosswalk Particulates'!$E:$E,MATCH('2017 EPA Data'!$B2997,'Crosswalk Particulates'!$D:$D,0))</f>
        <v>0</v>
      </c>
      <c r="H2997" s="78">
        <f t="shared" si="46"/>
        <v>0</v>
      </c>
    </row>
    <row r="2998" spans="1:8" hidden="1" x14ac:dyDescent="0.35">
      <c r="A2998" s="57" t="s">
        <v>2503</v>
      </c>
      <c r="B2998" s="57" t="s">
        <v>2661</v>
      </c>
      <c r="C2998" s="57" t="s">
        <v>2428</v>
      </c>
      <c r="D2998" s="68">
        <v>375.54676799999999</v>
      </c>
      <c r="E2998" s="57" t="s">
        <v>2429</v>
      </c>
      <c r="F2998" s="62" t="str">
        <f>INDEX('Crosswalk Particulates'!$B:$B,MATCH('2017 EPA Data'!A2998,'Crosswalk Particulates'!$A:$A,0))</f>
        <v>process-ngps-industry</v>
      </c>
      <c r="G2998" s="66">
        <f>INDEX('Crosswalk Particulates'!$E:$E,MATCH('2017 EPA Data'!$B2998,'Crosswalk Particulates'!$D:$D,0))</f>
        <v>0</v>
      </c>
      <c r="H2998" s="78">
        <f t="shared" si="46"/>
        <v>0</v>
      </c>
    </row>
    <row r="2999" spans="1:8" hidden="1" x14ac:dyDescent="0.35">
      <c r="A2999" s="57" t="s">
        <v>2518</v>
      </c>
      <c r="B2999" s="57" t="s">
        <v>2639</v>
      </c>
      <c r="C2999" s="57" t="s">
        <v>2428</v>
      </c>
      <c r="D2999" s="68">
        <v>373.60680580107999</v>
      </c>
      <c r="E2999" s="57" t="s">
        <v>2429</v>
      </c>
      <c r="F2999" s="62" t="str">
        <f>INDEX('Crosswalk Particulates'!$B:$B,MATCH('2017 EPA Data'!A2999,'Crosswalk Particulates'!$A:$A,0))</f>
        <v>process-cement-industry</v>
      </c>
      <c r="G2999" s="66">
        <f>INDEX('Crosswalk Particulates'!$E:$E,MATCH('2017 EPA Data'!$B2999,'Crosswalk Particulates'!$D:$D,0))</f>
        <v>0</v>
      </c>
      <c r="H2999" s="78">
        <f t="shared" si="46"/>
        <v>0</v>
      </c>
    </row>
    <row r="3000" spans="1:8" hidden="1" x14ac:dyDescent="0.35">
      <c r="A3000" s="57" t="s">
        <v>2492</v>
      </c>
      <c r="B3000" s="57" t="s">
        <v>2472</v>
      </c>
      <c r="C3000" s="57" t="s">
        <v>2428</v>
      </c>
      <c r="D3000" s="68">
        <v>373.33960000000002</v>
      </c>
      <c r="E3000" s="57" t="s">
        <v>2429</v>
      </c>
      <c r="F3000" s="62" t="str">
        <f>INDEX('Crosswalk Particulates'!$B:$B,MATCH('2017 EPA Data'!A3000,'Crosswalk Particulates'!$A:$A,0))</f>
        <v>Electricity Sector</v>
      </c>
      <c r="G3000" s="66">
        <f>INDEX('Crosswalk Particulates'!$E:$E,MATCH('2017 EPA Data'!$B3000,'Crosswalk Particulates'!$D:$D,0))</f>
        <v>0</v>
      </c>
      <c r="H3000" s="78">
        <f t="shared" si="46"/>
        <v>0</v>
      </c>
    </row>
    <row r="3001" spans="1:8" hidden="1" x14ac:dyDescent="0.35">
      <c r="A3001" s="57" t="s">
        <v>2493</v>
      </c>
      <c r="B3001" s="57" t="s">
        <v>2482</v>
      </c>
      <c r="C3001" s="57" t="s">
        <v>2428</v>
      </c>
      <c r="D3001" s="68">
        <v>373</v>
      </c>
      <c r="E3001" s="57" t="s">
        <v>2429</v>
      </c>
      <c r="F3001" s="62" t="str">
        <f>INDEX('Crosswalk Particulates'!$B:$B,MATCH('2017 EPA Data'!A3001,'Crosswalk Particulates'!$A:$A,0))</f>
        <v>Commercial Buildings Sector</v>
      </c>
      <c r="G3001" s="66">
        <f>INDEX('Crosswalk Particulates'!$E:$E,MATCH('2017 EPA Data'!$B3001,'Crosswalk Particulates'!$D:$D,0))</f>
        <v>0</v>
      </c>
      <c r="H3001" s="78">
        <f t="shared" si="46"/>
        <v>0</v>
      </c>
    </row>
    <row r="3002" spans="1:8" hidden="1" x14ac:dyDescent="0.35">
      <c r="A3002" s="57" t="s">
        <v>2464</v>
      </c>
      <c r="B3002" s="57" t="s">
        <v>2605</v>
      </c>
      <c r="C3002" s="57" t="s">
        <v>2428</v>
      </c>
      <c r="D3002" s="68">
        <v>372.05543840000001</v>
      </c>
      <c r="E3002" s="57" t="s">
        <v>2429</v>
      </c>
      <c r="F3002" s="62" t="str">
        <f>INDEX('Crosswalk Particulates'!$B:$B,MATCH('2017 EPA Data'!A3002,'Crosswalk Particulates'!$A:$A,0))</f>
        <v>process-other-industry</v>
      </c>
      <c r="G3002" s="66">
        <f>INDEX('Crosswalk Particulates'!$E:$E,MATCH('2017 EPA Data'!$B3002,'Crosswalk Particulates'!$D:$D,0))</f>
        <v>0</v>
      </c>
      <c r="H3002" s="78">
        <f t="shared" si="46"/>
        <v>0</v>
      </c>
    </row>
    <row r="3003" spans="1:8" hidden="1" x14ac:dyDescent="0.35">
      <c r="A3003" s="57" t="s">
        <v>2496</v>
      </c>
      <c r="B3003" s="57" t="s">
        <v>2651</v>
      </c>
      <c r="C3003" s="57" t="s">
        <v>2428</v>
      </c>
      <c r="D3003" s="68">
        <v>371.38790048932907</v>
      </c>
      <c r="E3003" s="57" t="s">
        <v>2429</v>
      </c>
      <c r="F3003" s="62" t="str">
        <f>INDEX('Crosswalk Particulates'!$B:$B,MATCH('2017 EPA Data'!A3003,'Crosswalk Particulates'!$A:$A,0))</f>
        <v>process-other-industry</v>
      </c>
      <c r="G3003" s="66">
        <f>INDEX('Crosswalk Particulates'!$E:$E,MATCH('2017 EPA Data'!$B3003,'Crosswalk Particulates'!$D:$D,0))</f>
        <v>0</v>
      </c>
      <c r="H3003" s="78">
        <f t="shared" si="46"/>
        <v>0</v>
      </c>
    </row>
    <row r="3004" spans="1:8" hidden="1" x14ac:dyDescent="0.35">
      <c r="A3004" s="57" t="s">
        <v>2580</v>
      </c>
      <c r="B3004" s="57" t="s">
        <v>2508</v>
      </c>
      <c r="C3004" s="57" t="s">
        <v>2432</v>
      </c>
      <c r="D3004" s="68">
        <v>371.12588382609999</v>
      </c>
      <c r="E3004" s="57" t="s">
        <v>2433</v>
      </c>
      <c r="F3004" s="62" t="str">
        <f>INDEX('Crosswalk Particulates'!$B:$B,MATCH('2017 EPA Data'!A3004,'Crosswalk Particulates'!$A:$A,0))</f>
        <v>Commercial Buildings Sector</v>
      </c>
      <c r="G3004" s="66" t="str">
        <f>INDEX('Crosswalk Particulates'!$E:$E,MATCH('2017 EPA Data'!$B3004,'Crosswalk Particulates'!$D:$D,0))</f>
        <v>CH4</v>
      </c>
      <c r="H3004" s="78">
        <f t="shared" si="46"/>
        <v>336680138.8231079</v>
      </c>
    </row>
    <row r="3005" spans="1:8" hidden="1" x14ac:dyDescent="0.35">
      <c r="A3005" s="57" t="s">
        <v>2507</v>
      </c>
      <c r="B3005" s="57" t="s">
        <v>2545</v>
      </c>
      <c r="D3005" s="68">
        <v>371.05478903130449</v>
      </c>
      <c r="E3005" s="57" t="s">
        <v>2433</v>
      </c>
      <c r="F3005" s="62" t="str">
        <f>INDEX('Crosswalk Particulates'!$B:$B,MATCH('2017 EPA Data'!A3005,'Crosswalk Particulates'!$A:$A,0))</f>
        <v>industry-fuel-coal</v>
      </c>
      <c r="G3005" s="66" t="str">
        <f>INDEX('Crosswalk Particulates'!$E:$E,MATCH('2017 EPA Data'!$B3005,'Crosswalk Particulates'!$D:$D,0))</f>
        <v>OC</v>
      </c>
      <c r="H3005" s="78">
        <f t="shared" si="46"/>
        <v>336615642.63347381</v>
      </c>
    </row>
    <row r="3006" spans="1:8" hidden="1" x14ac:dyDescent="0.35">
      <c r="A3006" s="57" t="s">
        <v>2449</v>
      </c>
      <c r="B3006" s="57" t="s">
        <v>2593</v>
      </c>
      <c r="C3006" s="57" t="s">
        <v>2428</v>
      </c>
      <c r="D3006" s="68">
        <v>370.67155350000002</v>
      </c>
      <c r="E3006" s="57" t="s">
        <v>2429</v>
      </c>
      <c r="F3006" s="62" t="str">
        <f>INDEX('Crosswalk Particulates'!$B:$B,MATCH('2017 EPA Data'!A3006,'Crosswalk Particulates'!$A:$A,0))</f>
        <v>process-other-industry</v>
      </c>
      <c r="G3006" s="66">
        <f>INDEX('Crosswalk Particulates'!$E:$E,MATCH('2017 EPA Data'!$B3006,'Crosswalk Particulates'!$D:$D,0))</f>
        <v>0</v>
      </c>
      <c r="H3006" s="78">
        <f t="shared" si="46"/>
        <v>0</v>
      </c>
    </row>
    <row r="3007" spans="1:8" hidden="1" x14ac:dyDescent="0.35">
      <c r="A3007" s="57" t="s">
        <v>2566</v>
      </c>
      <c r="B3007" s="57" t="s">
        <v>2541</v>
      </c>
      <c r="D3007" s="68">
        <v>368.3642018407869</v>
      </c>
      <c r="E3007" s="57" t="s">
        <v>2433</v>
      </c>
      <c r="F3007" s="62" t="str">
        <f>INDEX('Crosswalk Particulates'!$B:$B,MATCH('2017 EPA Data'!A3007,'Crosswalk Particulates'!$A:$A,0))</f>
        <v>Commercial Buildings Sector</v>
      </c>
      <c r="G3007" s="66">
        <f>INDEX('Crosswalk Particulates'!$E:$E,MATCH('2017 EPA Data'!$B3007,'Crosswalk Particulates'!$D:$D,0))</f>
        <v>0</v>
      </c>
      <c r="H3007" s="78">
        <f t="shared" si="46"/>
        <v>334174780.08979952</v>
      </c>
    </row>
    <row r="3008" spans="1:8" hidden="1" x14ac:dyDescent="0.35">
      <c r="A3008" s="57" t="s">
        <v>2453</v>
      </c>
      <c r="B3008" s="57" t="s">
        <v>2479</v>
      </c>
      <c r="C3008" s="57" t="s">
        <v>2428</v>
      </c>
      <c r="D3008" s="68">
        <v>367.90247299999999</v>
      </c>
      <c r="E3008" s="57" t="s">
        <v>2429</v>
      </c>
      <c r="F3008" s="62" t="str">
        <f>INDEX('Crosswalk Particulates'!$B:$B,MATCH('2017 EPA Data'!A3008,'Crosswalk Particulates'!$A:$A,0))</f>
        <v>process-ngps-industry</v>
      </c>
      <c r="G3008" s="66">
        <f>INDEX('Crosswalk Particulates'!$E:$E,MATCH('2017 EPA Data'!$B3008,'Crosswalk Particulates'!$D:$D,0))</f>
        <v>0</v>
      </c>
      <c r="H3008" s="78">
        <f t="shared" si="46"/>
        <v>0</v>
      </c>
    </row>
    <row r="3009" spans="1:8" hidden="1" x14ac:dyDescent="0.35">
      <c r="A3009" s="57" t="s">
        <v>2543</v>
      </c>
      <c r="B3009" s="57" t="s">
        <v>2631</v>
      </c>
      <c r="C3009" s="57" t="s">
        <v>2428</v>
      </c>
      <c r="D3009" s="68">
        <v>367.17669209514952</v>
      </c>
      <c r="E3009" s="57" t="s">
        <v>2429</v>
      </c>
      <c r="F3009" s="62" t="str">
        <f>INDEX('Crosswalk Particulates'!$B:$B,MATCH('2017 EPA Data'!A3009,'Crosswalk Particulates'!$A:$A,0))</f>
        <v>industry-fuel-other</v>
      </c>
      <c r="G3009" s="66">
        <f>INDEX('Crosswalk Particulates'!$E:$E,MATCH('2017 EPA Data'!$B3009,'Crosswalk Particulates'!$D:$D,0))</f>
        <v>0</v>
      </c>
      <c r="H3009" s="78">
        <f t="shared" si="46"/>
        <v>0</v>
      </c>
    </row>
    <row r="3010" spans="1:8" hidden="1" x14ac:dyDescent="0.35">
      <c r="A3010" s="57" t="s">
        <v>2457</v>
      </c>
      <c r="B3010" s="57" t="s">
        <v>2550</v>
      </c>
      <c r="C3010" s="57" t="s">
        <v>2428</v>
      </c>
      <c r="D3010" s="68">
        <v>367</v>
      </c>
      <c r="E3010" s="57" t="s">
        <v>2429</v>
      </c>
      <c r="F3010" s="62" t="str">
        <f>INDEX('Crosswalk Particulates'!$B:$B,MATCH('2017 EPA Data'!A3010,'Crosswalk Particulates'!$A:$A,0))</f>
        <v>process-other-industry</v>
      </c>
      <c r="G3010" s="66">
        <f>INDEX('Crosswalk Particulates'!$E:$E,MATCH('2017 EPA Data'!$B3010,'Crosswalk Particulates'!$D:$D,0))</f>
        <v>0</v>
      </c>
      <c r="H3010" s="78">
        <f t="shared" si="46"/>
        <v>0</v>
      </c>
    </row>
    <row r="3011" spans="1:8" hidden="1" x14ac:dyDescent="0.35">
      <c r="A3011" s="57" t="s">
        <v>2453</v>
      </c>
      <c r="B3011" s="57" t="s">
        <v>2533</v>
      </c>
      <c r="C3011" s="57" t="s">
        <v>2534</v>
      </c>
      <c r="D3011" s="68">
        <v>366.97425694886402</v>
      </c>
      <c r="E3011" s="57" t="s">
        <v>2429</v>
      </c>
      <c r="F3011" s="62" t="str">
        <f>INDEX('Crosswalk Particulates'!$B:$B,MATCH('2017 EPA Data'!A3011,'Crosswalk Particulates'!$A:$A,0))</f>
        <v>process-ngps-industry</v>
      </c>
      <c r="G3011" s="66">
        <f>INDEX('Crosswalk Particulates'!$E:$E,MATCH('2017 EPA Data'!$B3011,'Crosswalk Particulates'!$D:$D,0))</f>
        <v>0</v>
      </c>
      <c r="H3011" s="78">
        <f t="shared" si="46"/>
        <v>0</v>
      </c>
    </row>
    <row r="3012" spans="1:8" hidden="1" x14ac:dyDescent="0.35">
      <c r="A3012" s="57" t="s">
        <v>2519</v>
      </c>
      <c r="B3012" s="57" t="s">
        <v>2662</v>
      </c>
      <c r="C3012" s="57" t="s">
        <v>2428</v>
      </c>
      <c r="D3012" s="68">
        <v>365.94796496679999</v>
      </c>
      <c r="E3012" s="57" t="s">
        <v>2429</v>
      </c>
      <c r="F3012" s="62" t="str">
        <f>INDEX('Crosswalk Particulates'!$B:$B,MATCH('2017 EPA Data'!A3012,'Crosswalk Particulates'!$A:$A,0))</f>
        <v>Electricity Sector</v>
      </c>
      <c r="G3012" s="66">
        <f>INDEX('Crosswalk Particulates'!$E:$E,MATCH('2017 EPA Data'!$B3012,'Crosswalk Particulates'!$D:$D,0))</f>
        <v>0</v>
      </c>
      <c r="H3012" s="78">
        <f t="shared" ref="H3012:H3075" si="47">IF(E3012="TON",D3012/metricton_to_shortton,0)*10^6</f>
        <v>0</v>
      </c>
    </row>
    <row r="3013" spans="1:8" hidden="1" x14ac:dyDescent="0.35">
      <c r="A3013" s="57" t="s">
        <v>2449</v>
      </c>
      <c r="B3013" s="57" t="s">
        <v>2621</v>
      </c>
      <c r="C3013" s="57" t="s">
        <v>2428</v>
      </c>
      <c r="D3013" s="68">
        <v>364.53800000000001</v>
      </c>
      <c r="E3013" s="57" t="s">
        <v>2429</v>
      </c>
      <c r="F3013" s="62" t="str">
        <f>INDEX('Crosswalk Particulates'!$B:$B,MATCH('2017 EPA Data'!A3013,'Crosswalk Particulates'!$A:$A,0))</f>
        <v>process-other-industry</v>
      </c>
      <c r="G3013" s="66">
        <f>INDEX('Crosswalk Particulates'!$E:$E,MATCH('2017 EPA Data'!$B3013,'Crosswalk Particulates'!$D:$D,0))</f>
        <v>0</v>
      </c>
      <c r="H3013" s="78">
        <f t="shared" si="47"/>
        <v>0</v>
      </c>
    </row>
    <row r="3014" spans="1:8" hidden="1" x14ac:dyDescent="0.35">
      <c r="A3014" s="57" t="s">
        <v>2457</v>
      </c>
      <c r="B3014" s="57" t="s">
        <v>2454</v>
      </c>
      <c r="C3014" s="57" t="s">
        <v>2428</v>
      </c>
      <c r="D3014" s="68">
        <v>364.25</v>
      </c>
      <c r="E3014" s="57" t="s">
        <v>2429</v>
      </c>
      <c r="F3014" s="62" t="str">
        <f>INDEX('Crosswalk Particulates'!$B:$B,MATCH('2017 EPA Data'!A3014,'Crosswalk Particulates'!$A:$A,0))</f>
        <v>process-other-industry</v>
      </c>
      <c r="G3014" s="66">
        <f>INDEX('Crosswalk Particulates'!$E:$E,MATCH('2017 EPA Data'!$B3014,'Crosswalk Particulates'!$D:$D,0))</f>
        <v>0</v>
      </c>
      <c r="H3014" s="78">
        <f t="shared" si="47"/>
        <v>0</v>
      </c>
    </row>
    <row r="3015" spans="1:8" hidden="1" x14ac:dyDescent="0.35">
      <c r="A3015" s="57" t="s">
        <v>2543</v>
      </c>
      <c r="B3015" s="57" t="s">
        <v>2628</v>
      </c>
      <c r="C3015" s="57" t="s">
        <v>2428</v>
      </c>
      <c r="D3015" s="68">
        <v>362.69151862808002</v>
      </c>
      <c r="E3015" s="57" t="s">
        <v>2429</v>
      </c>
      <c r="F3015" s="62" t="str">
        <f>INDEX('Crosswalk Particulates'!$B:$B,MATCH('2017 EPA Data'!A3015,'Crosswalk Particulates'!$A:$A,0))</f>
        <v>industry-fuel-other</v>
      </c>
      <c r="G3015" s="66">
        <f>INDEX('Crosswalk Particulates'!$E:$E,MATCH('2017 EPA Data'!$B3015,'Crosswalk Particulates'!$D:$D,0))</f>
        <v>0</v>
      </c>
      <c r="H3015" s="78">
        <f t="shared" si="47"/>
        <v>0</v>
      </c>
    </row>
    <row r="3016" spans="1:8" hidden="1" x14ac:dyDescent="0.35">
      <c r="A3016" s="57" t="s">
        <v>2519</v>
      </c>
      <c r="B3016" s="57" t="s">
        <v>2616</v>
      </c>
      <c r="C3016" s="57" t="s">
        <v>2428</v>
      </c>
      <c r="D3016" s="68">
        <v>362.6524235</v>
      </c>
      <c r="E3016" s="57" t="s">
        <v>2429</v>
      </c>
      <c r="F3016" s="62" t="str">
        <f>INDEX('Crosswalk Particulates'!$B:$B,MATCH('2017 EPA Data'!A3016,'Crosswalk Particulates'!$A:$A,0))</f>
        <v>Electricity Sector</v>
      </c>
      <c r="G3016" s="66">
        <f>INDEX('Crosswalk Particulates'!$E:$E,MATCH('2017 EPA Data'!$B3016,'Crosswalk Particulates'!$D:$D,0))</f>
        <v>0</v>
      </c>
      <c r="H3016" s="78">
        <f t="shared" si="47"/>
        <v>0</v>
      </c>
    </row>
    <row r="3017" spans="1:8" hidden="1" x14ac:dyDescent="0.35">
      <c r="A3017" s="57" t="s">
        <v>2576</v>
      </c>
      <c r="B3017" s="57" t="s">
        <v>2479</v>
      </c>
      <c r="C3017" s="57" t="s">
        <v>2428</v>
      </c>
      <c r="D3017" s="68">
        <v>361.77020740243188</v>
      </c>
      <c r="E3017" s="57" t="s">
        <v>2429</v>
      </c>
      <c r="F3017" s="62" t="str">
        <f>INDEX('Crosswalk Particulates'!$B:$B,MATCH('2017 EPA Data'!A3017,'Crosswalk Particulates'!$A:$A,0))</f>
        <v>Commercial Buildings Sector</v>
      </c>
      <c r="G3017" s="66">
        <f>INDEX('Crosswalk Particulates'!$E:$E,MATCH('2017 EPA Data'!$B3017,'Crosswalk Particulates'!$D:$D,0))</f>
        <v>0</v>
      </c>
      <c r="H3017" s="78">
        <f t="shared" si="47"/>
        <v>0</v>
      </c>
    </row>
    <row r="3018" spans="1:8" hidden="1" x14ac:dyDescent="0.35">
      <c r="A3018" s="57" t="s">
        <v>2480</v>
      </c>
      <c r="B3018" s="57" t="s">
        <v>2516</v>
      </c>
      <c r="C3018" s="57" t="s">
        <v>2468</v>
      </c>
      <c r="D3018" s="68">
        <v>360.94290427902388</v>
      </c>
      <c r="E3018" s="57" t="s">
        <v>2433</v>
      </c>
      <c r="F3018" s="62" t="str">
        <f>INDEX('Crosswalk Particulates'!$B:$B,MATCH('2017 EPA Data'!A3018,'Crosswalk Particulates'!$A:$A,0))</f>
        <v>Transportation Sector</v>
      </c>
      <c r="G3018" s="66">
        <f>INDEX('Crosswalk Particulates'!$E:$E,MATCH('2017 EPA Data'!$B3018,'Crosswalk Particulates'!$D:$D,0))</f>
        <v>0</v>
      </c>
      <c r="H3018" s="78">
        <f t="shared" si="47"/>
        <v>327442284.18414414</v>
      </c>
    </row>
    <row r="3019" spans="1:8" hidden="1" x14ac:dyDescent="0.35">
      <c r="A3019" s="57" t="s">
        <v>2519</v>
      </c>
      <c r="B3019" s="57" t="s">
        <v>2505</v>
      </c>
      <c r="C3019" s="57" t="s">
        <v>2428</v>
      </c>
      <c r="D3019" s="68">
        <v>360</v>
      </c>
      <c r="E3019" s="57" t="s">
        <v>2429</v>
      </c>
      <c r="F3019" s="62" t="str">
        <f>INDEX('Crosswalk Particulates'!$B:$B,MATCH('2017 EPA Data'!A3019,'Crosswalk Particulates'!$A:$A,0))</f>
        <v>Electricity Sector</v>
      </c>
      <c r="G3019" s="66">
        <f>INDEX('Crosswalk Particulates'!$E:$E,MATCH('2017 EPA Data'!$B3019,'Crosswalk Particulates'!$D:$D,0))</f>
        <v>0</v>
      </c>
      <c r="H3019" s="78">
        <f t="shared" si="47"/>
        <v>0</v>
      </c>
    </row>
    <row r="3020" spans="1:8" hidden="1" x14ac:dyDescent="0.35">
      <c r="A3020" s="57" t="s">
        <v>2492</v>
      </c>
      <c r="B3020" s="57" t="s">
        <v>2515</v>
      </c>
      <c r="C3020" s="57" t="s">
        <v>2428</v>
      </c>
      <c r="D3020" s="68">
        <v>358.87063000000001</v>
      </c>
      <c r="E3020" s="57" t="s">
        <v>2429</v>
      </c>
      <c r="F3020" s="62" t="str">
        <f>INDEX('Crosswalk Particulates'!$B:$B,MATCH('2017 EPA Data'!A3020,'Crosswalk Particulates'!$A:$A,0))</f>
        <v>Electricity Sector</v>
      </c>
      <c r="G3020" s="66">
        <f>INDEX('Crosswalk Particulates'!$E:$E,MATCH('2017 EPA Data'!$B3020,'Crosswalk Particulates'!$D:$D,0))</f>
        <v>0</v>
      </c>
      <c r="H3020" s="78">
        <f t="shared" si="47"/>
        <v>0</v>
      </c>
    </row>
    <row r="3021" spans="1:8" hidden="1" x14ac:dyDescent="0.35">
      <c r="A3021" s="57" t="s">
        <v>2496</v>
      </c>
      <c r="B3021" s="57" t="s">
        <v>2624</v>
      </c>
      <c r="C3021" s="57" t="s">
        <v>2428</v>
      </c>
      <c r="D3021" s="68">
        <v>358.51086575199997</v>
      </c>
      <c r="E3021" s="57" t="s">
        <v>2429</v>
      </c>
      <c r="F3021" s="62" t="str">
        <f>INDEX('Crosswalk Particulates'!$B:$B,MATCH('2017 EPA Data'!A3021,'Crosswalk Particulates'!$A:$A,0))</f>
        <v>process-other-industry</v>
      </c>
      <c r="G3021" s="66">
        <f>INDEX('Crosswalk Particulates'!$E:$E,MATCH('2017 EPA Data'!$B3021,'Crosswalk Particulates'!$D:$D,0))</f>
        <v>0</v>
      </c>
      <c r="H3021" s="78">
        <f t="shared" si="47"/>
        <v>0</v>
      </c>
    </row>
    <row r="3022" spans="1:8" hidden="1" x14ac:dyDescent="0.35">
      <c r="A3022" s="57" t="s">
        <v>2466</v>
      </c>
      <c r="B3022" s="57" t="s">
        <v>2633</v>
      </c>
      <c r="C3022" s="57" t="s">
        <v>2428</v>
      </c>
      <c r="D3022" s="68">
        <v>356.33199999999999</v>
      </c>
      <c r="E3022" s="57" t="s">
        <v>2429</v>
      </c>
      <c r="F3022" s="62" t="str">
        <f>INDEX('Crosswalk Particulates'!$B:$B,MATCH('2017 EPA Data'!A3022,'Crosswalk Particulates'!$A:$A,0))</f>
        <v>process-other-industry</v>
      </c>
      <c r="G3022" s="66">
        <f>INDEX('Crosswalk Particulates'!$E:$E,MATCH('2017 EPA Data'!$B3022,'Crosswalk Particulates'!$D:$D,0))</f>
        <v>0</v>
      </c>
      <c r="H3022" s="78">
        <f t="shared" si="47"/>
        <v>0</v>
      </c>
    </row>
    <row r="3023" spans="1:8" hidden="1" x14ac:dyDescent="0.35">
      <c r="A3023" s="57" t="s">
        <v>2513</v>
      </c>
      <c r="B3023" s="57" t="s">
        <v>2582</v>
      </c>
      <c r="C3023" s="57" t="s">
        <v>2428</v>
      </c>
      <c r="D3023" s="68">
        <v>355.28</v>
      </c>
      <c r="E3023" s="57" t="s">
        <v>2429</v>
      </c>
      <c r="F3023" s="62" t="str">
        <f>INDEX('Crosswalk Particulates'!$B:$B,MATCH('2017 EPA Data'!A3023,'Crosswalk Particulates'!$A:$A,0))</f>
        <v>process-other-industry</v>
      </c>
      <c r="G3023" s="66">
        <f>INDEX('Crosswalk Particulates'!$E:$E,MATCH('2017 EPA Data'!$B3023,'Crosswalk Particulates'!$D:$D,0))</f>
        <v>0</v>
      </c>
      <c r="H3023" s="78">
        <f t="shared" si="47"/>
        <v>0</v>
      </c>
    </row>
    <row r="3024" spans="1:8" hidden="1" x14ac:dyDescent="0.35">
      <c r="A3024" s="57" t="s">
        <v>2558</v>
      </c>
      <c r="B3024" s="57" t="s">
        <v>2545</v>
      </c>
      <c r="D3024" s="68">
        <v>354.29923218265503</v>
      </c>
      <c r="E3024" s="57" t="s">
        <v>2433</v>
      </c>
      <c r="F3024" s="62" t="str">
        <f>INDEX('Crosswalk Particulates'!$B:$B,MATCH('2017 EPA Data'!A3024,'Crosswalk Particulates'!$A:$A,0))</f>
        <v>process-mining-industry</v>
      </c>
      <c r="G3024" s="66" t="str">
        <f>INDEX('Crosswalk Particulates'!$E:$E,MATCH('2017 EPA Data'!$B3024,'Crosswalk Particulates'!$D:$D,0))</f>
        <v>OC</v>
      </c>
      <c r="H3024" s="78">
        <f t="shared" si="47"/>
        <v>321415239.07308751</v>
      </c>
    </row>
    <row r="3025" spans="1:8" hidden="1" x14ac:dyDescent="0.35">
      <c r="A3025" s="57" t="s">
        <v>2449</v>
      </c>
      <c r="B3025" s="57" t="s">
        <v>2662</v>
      </c>
      <c r="C3025" s="57" t="s">
        <v>2428</v>
      </c>
      <c r="D3025" s="68">
        <v>350.24856376000753</v>
      </c>
      <c r="E3025" s="57" t="s">
        <v>2429</v>
      </c>
      <c r="F3025" s="62" t="str">
        <f>INDEX('Crosswalk Particulates'!$B:$B,MATCH('2017 EPA Data'!A3025,'Crosswalk Particulates'!$A:$A,0))</f>
        <v>process-other-industry</v>
      </c>
      <c r="G3025" s="66">
        <f>INDEX('Crosswalk Particulates'!$E:$E,MATCH('2017 EPA Data'!$B3025,'Crosswalk Particulates'!$D:$D,0))</f>
        <v>0</v>
      </c>
      <c r="H3025" s="78">
        <f t="shared" si="47"/>
        <v>0</v>
      </c>
    </row>
    <row r="3026" spans="1:8" hidden="1" x14ac:dyDescent="0.35">
      <c r="A3026" s="57" t="s">
        <v>2458</v>
      </c>
      <c r="B3026" s="57" t="s">
        <v>2526</v>
      </c>
      <c r="C3026" s="57" t="s">
        <v>2468</v>
      </c>
      <c r="D3026" s="68">
        <v>349.67492661569997</v>
      </c>
      <c r="E3026" s="57" t="s">
        <v>2433</v>
      </c>
      <c r="F3026" s="62" t="str">
        <f>INDEX('Crosswalk Particulates'!$B:$B,MATCH('2017 EPA Data'!A3026,'Crosswalk Particulates'!$A:$A,0))</f>
        <v>process-other-industry</v>
      </c>
      <c r="G3026" s="66" t="str">
        <f>INDEX('Crosswalk Particulates'!$E:$E,MATCH('2017 EPA Data'!$B3026,'Crosswalk Particulates'!$D:$D,0))</f>
        <v>SOx</v>
      </c>
      <c r="H3026" s="78">
        <f t="shared" si="47"/>
        <v>317220134.64061838</v>
      </c>
    </row>
    <row r="3027" spans="1:8" hidden="1" x14ac:dyDescent="0.35">
      <c r="A3027" s="57" t="s">
        <v>2430</v>
      </c>
      <c r="B3027" s="57" t="s">
        <v>2710</v>
      </c>
      <c r="C3027" s="57" t="s">
        <v>2428</v>
      </c>
      <c r="D3027" s="68">
        <v>347.34411281119998</v>
      </c>
      <c r="E3027" s="57" t="s">
        <v>2429</v>
      </c>
      <c r="F3027" s="62" t="str">
        <f>INDEX('Crosswalk Particulates'!$B:$B,MATCH('2017 EPA Data'!A3027,'Crosswalk Particulates'!$A:$A,0))</f>
        <v>process-other-industry</v>
      </c>
      <c r="G3027" s="66">
        <f>INDEX('Crosswalk Particulates'!$E:$E,MATCH('2017 EPA Data'!$B3027,'Crosswalk Particulates'!$D:$D,0))</f>
        <v>0</v>
      </c>
      <c r="H3027" s="78">
        <f t="shared" si="47"/>
        <v>0</v>
      </c>
    </row>
    <row r="3028" spans="1:8" hidden="1" x14ac:dyDescent="0.35">
      <c r="A3028" s="57" t="s">
        <v>2462</v>
      </c>
      <c r="B3028" s="57" t="s">
        <v>2537</v>
      </c>
      <c r="C3028" s="57" t="s">
        <v>2428</v>
      </c>
      <c r="D3028" s="68">
        <v>347.12008862745097</v>
      </c>
      <c r="E3028" s="57" t="s">
        <v>2429</v>
      </c>
      <c r="F3028" s="62" t="str">
        <f>INDEX('Crosswalk Particulates'!$B:$B,MATCH('2017 EPA Data'!A3028,'Crosswalk Particulates'!$A:$A,0))</f>
        <v>industry-fuel-natural gas</v>
      </c>
      <c r="G3028" s="66">
        <f>INDEX('Crosswalk Particulates'!$E:$E,MATCH('2017 EPA Data'!$B3028,'Crosswalk Particulates'!$D:$D,0))</f>
        <v>0</v>
      </c>
      <c r="H3028" s="78">
        <f t="shared" si="47"/>
        <v>0</v>
      </c>
    </row>
    <row r="3029" spans="1:8" hidden="1" x14ac:dyDescent="0.35">
      <c r="A3029" s="57" t="s">
        <v>2489</v>
      </c>
      <c r="B3029" s="57" t="s">
        <v>2673</v>
      </c>
      <c r="C3029" s="57" t="s">
        <v>2428</v>
      </c>
      <c r="D3029" s="68">
        <v>346.62666999999999</v>
      </c>
      <c r="E3029" s="57" t="s">
        <v>2429</v>
      </c>
      <c r="F3029" s="62" t="str">
        <f>INDEX('Crosswalk Particulates'!$B:$B,MATCH('2017 EPA Data'!A3029,'Crosswalk Particulates'!$A:$A,0))</f>
        <v>process-chemicals-industry</v>
      </c>
      <c r="G3029" s="66">
        <f>INDEX('Crosswalk Particulates'!$E:$E,MATCH('2017 EPA Data'!$B3029,'Crosswalk Particulates'!$D:$D,0))</f>
        <v>0</v>
      </c>
      <c r="H3029" s="78">
        <f t="shared" si="47"/>
        <v>0</v>
      </c>
    </row>
    <row r="3030" spans="1:8" hidden="1" x14ac:dyDescent="0.35">
      <c r="A3030" s="57" t="s">
        <v>2540</v>
      </c>
      <c r="B3030" s="57" t="s">
        <v>2606</v>
      </c>
      <c r="C3030" s="57" t="s">
        <v>2428</v>
      </c>
      <c r="D3030" s="68">
        <v>346.19116608485501</v>
      </c>
      <c r="E3030" s="57" t="s">
        <v>2429</v>
      </c>
      <c r="F3030" s="62" t="str">
        <f>INDEX('Crosswalk Particulates'!$B:$B,MATCH('2017 EPA Data'!A3030,'Crosswalk Particulates'!$A:$A,0))</f>
        <v>industry-fuel-oil</v>
      </c>
      <c r="G3030" s="66">
        <f>INDEX('Crosswalk Particulates'!$E:$E,MATCH('2017 EPA Data'!$B3030,'Crosswalk Particulates'!$D:$D,0))</f>
        <v>0</v>
      </c>
      <c r="H3030" s="78">
        <f t="shared" si="47"/>
        <v>0</v>
      </c>
    </row>
    <row r="3031" spans="1:8" hidden="1" x14ac:dyDescent="0.35">
      <c r="A3031" s="57" t="s">
        <v>2470</v>
      </c>
      <c r="B3031" s="57" t="s">
        <v>2622</v>
      </c>
      <c r="C3031" s="57" t="s">
        <v>2428</v>
      </c>
      <c r="D3031" s="68">
        <v>342.47040995999998</v>
      </c>
      <c r="E3031" s="57" t="s">
        <v>2429</v>
      </c>
      <c r="F3031" s="62" t="str">
        <f>INDEX('Crosswalk Particulates'!$B:$B,MATCH('2017 EPA Data'!A3031,'Crosswalk Particulates'!$A:$A,0))</f>
        <v>process-waste-industry</v>
      </c>
      <c r="G3031" s="66">
        <f>INDEX('Crosswalk Particulates'!$E:$E,MATCH('2017 EPA Data'!$B3031,'Crosswalk Particulates'!$D:$D,0))</f>
        <v>0</v>
      </c>
      <c r="H3031" s="78">
        <f t="shared" si="47"/>
        <v>0</v>
      </c>
    </row>
    <row r="3032" spans="1:8" hidden="1" x14ac:dyDescent="0.35">
      <c r="A3032" s="57" t="s">
        <v>2530</v>
      </c>
      <c r="B3032" s="57" t="s">
        <v>2674</v>
      </c>
      <c r="C3032" s="57" t="s">
        <v>2428</v>
      </c>
      <c r="D3032" s="68">
        <v>340.43401503054002</v>
      </c>
      <c r="E3032" s="57" t="s">
        <v>2429</v>
      </c>
      <c r="F3032" s="62" t="str">
        <f>INDEX('Crosswalk Particulates'!$B:$B,MATCH('2017 EPA Data'!A3032,'Crosswalk Particulates'!$A:$A,0))</f>
        <v>process-iron and steel-industry</v>
      </c>
      <c r="G3032" s="66">
        <f>INDEX('Crosswalk Particulates'!$E:$E,MATCH('2017 EPA Data'!$B3032,'Crosswalk Particulates'!$D:$D,0))</f>
        <v>0</v>
      </c>
      <c r="H3032" s="78">
        <f t="shared" si="47"/>
        <v>0</v>
      </c>
    </row>
    <row r="3033" spans="1:8" hidden="1" x14ac:dyDescent="0.35">
      <c r="A3033" s="57" t="s">
        <v>2518</v>
      </c>
      <c r="B3033" s="57" t="s">
        <v>2550</v>
      </c>
      <c r="C3033" s="57" t="s">
        <v>2428</v>
      </c>
      <c r="D3033" s="68">
        <v>340.24</v>
      </c>
      <c r="E3033" s="57" t="s">
        <v>2429</v>
      </c>
      <c r="F3033" s="62" t="str">
        <f>INDEX('Crosswalk Particulates'!$B:$B,MATCH('2017 EPA Data'!A3033,'Crosswalk Particulates'!$A:$A,0))</f>
        <v>process-cement-industry</v>
      </c>
      <c r="G3033" s="66">
        <f>INDEX('Crosswalk Particulates'!$E:$E,MATCH('2017 EPA Data'!$B3033,'Crosswalk Particulates'!$D:$D,0))</f>
        <v>0</v>
      </c>
      <c r="H3033" s="78">
        <f t="shared" si="47"/>
        <v>0</v>
      </c>
    </row>
    <row r="3034" spans="1:8" hidden="1" x14ac:dyDescent="0.35">
      <c r="A3034" s="57" t="s">
        <v>2483</v>
      </c>
      <c r="B3034" s="57" t="s">
        <v>2477</v>
      </c>
      <c r="C3034" s="57" t="s">
        <v>2428</v>
      </c>
      <c r="D3034" s="68">
        <v>340</v>
      </c>
      <c r="E3034" s="57" t="s">
        <v>2429</v>
      </c>
      <c r="F3034" s="62" t="str">
        <f>INDEX('Crosswalk Particulates'!$B:$B,MATCH('2017 EPA Data'!A3034,'Crosswalk Particulates'!$A:$A,0))</f>
        <v>process-other-industry</v>
      </c>
      <c r="G3034" s="66">
        <f>INDEX('Crosswalk Particulates'!$E:$E,MATCH('2017 EPA Data'!$B3034,'Crosswalk Particulates'!$D:$D,0))</f>
        <v>0</v>
      </c>
      <c r="H3034" s="78">
        <f t="shared" si="47"/>
        <v>0</v>
      </c>
    </row>
    <row r="3035" spans="1:8" hidden="1" x14ac:dyDescent="0.35">
      <c r="A3035" s="57" t="s">
        <v>2497</v>
      </c>
      <c r="B3035" s="57" t="s">
        <v>2594</v>
      </c>
      <c r="C3035" s="57" t="s">
        <v>2428</v>
      </c>
      <c r="D3035" s="68">
        <v>340</v>
      </c>
      <c r="E3035" s="57" t="s">
        <v>2429</v>
      </c>
      <c r="F3035" s="62" t="str">
        <f>INDEX('Crosswalk Particulates'!$B:$B,MATCH('2017 EPA Data'!A3035,'Crosswalk Particulates'!$A:$A,0))</f>
        <v>process-other-industry</v>
      </c>
      <c r="G3035" s="66">
        <f>INDEX('Crosswalk Particulates'!$E:$E,MATCH('2017 EPA Data'!$B3035,'Crosswalk Particulates'!$D:$D,0))</f>
        <v>0</v>
      </c>
      <c r="H3035" s="78">
        <f t="shared" si="47"/>
        <v>0</v>
      </c>
    </row>
    <row r="3036" spans="1:8" hidden="1" x14ac:dyDescent="0.35">
      <c r="A3036" s="57" t="s">
        <v>2495</v>
      </c>
      <c r="B3036" s="57" t="s">
        <v>2531</v>
      </c>
      <c r="C3036" s="57" t="s">
        <v>2428</v>
      </c>
      <c r="D3036" s="68">
        <v>339.892148075536</v>
      </c>
      <c r="E3036" s="57" t="s">
        <v>2429</v>
      </c>
      <c r="F3036" s="62" t="str">
        <f>INDEX('Crosswalk Particulates'!$B:$B,MATCH('2017 EPA Data'!A3036,'Crosswalk Particulates'!$A:$A,0))</f>
        <v>Electricity Sector</v>
      </c>
      <c r="G3036" s="66">
        <f>INDEX('Crosswalk Particulates'!$E:$E,MATCH('2017 EPA Data'!$B3036,'Crosswalk Particulates'!$D:$D,0))</f>
        <v>0</v>
      </c>
      <c r="H3036" s="78">
        <f t="shared" si="47"/>
        <v>0</v>
      </c>
    </row>
    <row r="3037" spans="1:8" hidden="1" x14ac:dyDescent="0.35">
      <c r="A3037" s="57" t="s">
        <v>2474</v>
      </c>
      <c r="B3037" s="57" t="s">
        <v>2596</v>
      </c>
      <c r="C3037" s="57" t="s">
        <v>2428</v>
      </c>
      <c r="D3037" s="68">
        <v>339.81542877505353</v>
      </c>
      <c r="E3037" s="57" t="s">
        <v>2429</v>
      </c>
      <c r="F3037" s="62" t="str">
        <f>INDEX('Crosswalk Particulates'!$B:$B,MATCH('2017 EPA Data'!A3037,'Crosswalk Particulates'!$A:$A,0))</f>
        <v>Other-EPA</v>
      </c>
      <c r="G3037" s="66">
        <f>INDEX('Crosswalk Particulates'!$E:$E,MATCH('2017 EPA Data'!$B3037,'Crosswalk Particulates'!$D:$D,0))</f>
        <v>0</v>
      </c>
      <c r="H3037" s="78">
        <f t="shared" si="47"/>
        <v>0</v>
      </c>
    </row>
    <row r="3038" spans="1:8" hidden="1" x14ac:dyDescent="0.35">
      <c r="A3038" s="57" t="s">
        <v>2576</v>
      </c>
      <c r="B3038" s="57" t="s">
        <v>2596</v>
      </c>
      <c r="C3038" s="57" t="s">
        <v>2428</v>
      </c>
      <c r="D3038" s="68">
        <v>338.70788978212744</v>
      </c>
      <c r="E3038" s="57" t="s">
        <v>2429</v>
      </c>
      <c r="F3038" s="62" t="str">
        <f>INDEX('Crosswalk Particulates'!$B:$B,MATCH('2017 EPA Data'!A3038,'Crosswalk Particulates'!$A:$A,0))</f>
        <v>Commercial Buildings Sector</v>
      </c>
      <c r="G3038" s="66">
        <f>INDEX('Crosswalk Particulates'!$E:$E,MATCH('2017 EPA Data'!$B3038,'Crosswalk Particulates'!$D:$D,0))</f>
        <v>0</v>
      </c>
      <c r="H3038" s="78">
        <f t="shared" si="47"/>
        <v>0</v>
      </c>
    </row>
    <row r="3039" spans="1:8" hidden="1" x14ac:dyDescent="0.35">
      <c r="A3039" s="57" t="s">
        <v>2576</v>
      </c>
      <c r="B3039" s="57" t="s">
        <v>2509</v>
      </c>
      <c r="C3039" s="57" t="s">
        <v>2428</v>
      </c>
      <c r="D3039" s="68">
        <v>338.56180000000001</v>
      </c>
      <c r="E3039" s="57" t="s">
        <v>2429</v>
      </c>
      <c r="F3039" s="62" t="str">
        <f>INDEX('Crosswalk Particulates'!$B:$B,MATCH('2017 EPA Data'!A3039,'Crosswalk Particulates'!$A:$A,0))</f>
        <v>Commercial Buildings Sector</v>
      </c>
      <c r="G3039" s="66">
        <f>INDEX('Crosswalk Particulates'!$E:$E,MATCH('2017 EPA Data'!$B3039,'Crosswalk Particulates'!$D:$D,0))</f>
        <v>0</v>
      </c>
      <c r="H3039" s="78">
        <f t="shared" si="47"/>
        <v>0</v>
      </c>
    </row>
    <row r="3040" spans="1:8" hidden="1" x14ac:dyDescent="0.35">
      <c r="A3040" s="57" t="s">
        <v>2506</v>
      </c>
      <c r="B3040" s="57" t="s">
        <v>2478</v>
      </c>
      <c r="C3040" s="57" t="s">
        <v>2428</v>
      </c>
      <c r="D3040" s="68">
        <v>338.2</v>
      </c>
      <c r="E3040" s="57" t="s">
        <v>2429</v>
      </c>
      <c r="F3040" s="62" t="str">
        <f>INDEX('Crosswalk Particulates'!$B:$B,MATCH('2017 EPA Data'!A3040,'Crosswalk Particulates'!$A:$A,0))</f>
        <v>process-other-industry</v>
      </c>
      <c r="G3040" s="66">
        <f>INDEX('Crosswalk Particulates'!$E:$E,MATCH('2017 EPA Data'!$B3040,'Crosswalk Particulates'!$D:$D,0))</f>
        <v>0</v>
      </c>
      <c r="H3040" s="78">
        <f t="shared" si="47"/>
        <v>0</v>
      </c>
    </row>
    <row r="3041" spans="1:8" hidden="1" x14ac:dyDescent="0.35">
      <c r="A3041" s="57" t="s">
        <v>2513</v>
      </c>
      <c r="B3041" s="57" t="s">
        <v>2581</v>
      </c>
      <c r="C3041" s="57" t="s">
        <v>2428</v>
      </c>
      <c r="D3041" s="68">
        <v>337.62099999999998</v>
      </c>
      <c r="E3041" s="57" t="s">
        <v>2429</v>
      </c>
      <c r="F3041" s="62" t="str">
        <f>INDEX('Crosswalk Particulates'!$B:$B,MATCH('2017 EPA Data'!A3041,'Crosswalk Particulates'!$A:$A,0))</f>
        <v>process-other-industry</v>
      </c>
      <c r="G3041" s="66">
        <f>INDEX('Crosswalk Particulates'!$E:$E,MATCH('2017 EPA Data'!$B3041,'Crosswalk Particulates'!$D:$D,0))</f>
        <v>0</v>
      </c>
      <c r="H3041" s="78">
        <f t="shared" si="47"/>
        <v>0</v>
      </c>
    </row>
    <row r="3042" spans="1:8" hidden="1" x14ac:dyDescent="0.35">
      <c r="A3042" s="57" t="s">
        <v>2503</v>
      </c>
      <c r="B3042" s="57" t="s">
        <v>2561</v>
      </c>
      <c r="C3042" s="57" t="s">
        <v>2428</v>
      </c>
      <c r="D3042" s="68">
        <v>336.10914539999999</v>
      </c>
      <c r="E3042" s="57" t="s">
        <v>2429</v>
      </c>
      <c r="F3042" s="62" t="str">
        <f>INDEX('Crosswalk Particulates'!$B:$B,MATCH('2017 EPA Data'!A3042,'Crosswalk Particulates'!$A:$A,0))</f>
        <v>process-ngps-industry</v>
      </c>
      <c r="G3042" s="66">
        <f>INDEX('Crosswalk Particulates'!$E:$E,MATCH('2017 EPA Data'!$B3042,'Crosswalk Particulates'!$D:$D,0))</f>
        <v>0</v>
      </c>
      <c r="H3042" s="78">
        <f t="shared" si="47"/>
        <v>0</v>
      </c>
    </row>
    <row r="3043" spans="1:8" hidden="1" x14ac:dyDescent="0.35">
      <c r="A3043" s="57" t="s">
        <v>2456</v>
      </c>
      <c r="B3043" s="57" t="s">
        <v>2637</v>
      </c>
      <c r="C3043" s="57" t="s">
        <v>2428</v>
      </c>
      <c r="D3043" s="68">
        <v>335.20371617564939</v>
      </c>
      <c r="E3043" s="57" t="s">
        <v>2429</v>
      </c>
      <c r="F3043" s="62" t="str">
        <f>INDEX('Crosswalk Particulates'!$B:$B,MATCH('2017 EPA Data'!A3043,'Crosswalk Particulates'!$A:$A,0))</f>
        <v>Transportation Sector</v>
      </c>
      <c r="G3043" s="66">
        <f>INDEX('Crosswalk Particulates'!$E:$E,MATCH('2017 EPA Data'!$B3043,'Crosswalk Particulates'!$D:$D,0))</f>
        <v>0</v>
      </c>
      <c r="H3043" s="78">
        <f t="shared" si="47"/>
        <v>0</v>
      </c>
    </row>
    <row r="3044" spans="1:8" hidden="1" x14ac:dyDescent="0.35">
      <c r="A3044" s="57" t="s">
        <v>2489</v>
      </c>
      <c r="B3044" s="57" t="s">
        <v>2674</v>
      </c>
      <c r="C3044" s="57" t="s">
        <v>2428</v>
      </c>
      <c r="D3044" s="68">
        <v>334.98264271223002</v>
      </c>
      <c r="E3044" s="57" t="s">
        <v>2429</v>
      </c>
      <c r="F3044" s="62" t="str">
        <f>INDEX('Crosswalk Particulates'!$B:$B,MATCH('2017 EPA Data'!A3044,'Crosswalk Particulates'!$A:$A,0))</f>
        <v>process-chemicals-industry</v>
      </c>
      <c r="G3044" s="66">
        <f>INDEX('Crosswalk Particulates'!$E:$E,MATCH('2017 EPA Data'!$B3044,'Crosswalk Particulates'!$D:$D,0))</f>
        <v>0</v>
      </c>
      <c r="H3044" s="78">
        <f t="shared" si="47"/>
        <v>0</v>
      </c>
    </row>
    <row r="3045" spans="1:8" hidden="1" x14ac:dyDescent="0.35">
      <c r="A3045" s="57" t="s">
        <v>2458</v>
      </c>
      <c r="B3045" s="57" t="s">
        <v>2608</v>
      </c>
      <c r="C3045" s="57" t="s">
        <v>2428</v>
      </c>
      <c r="D3045" s="68">
        <v>334.7906504</v>
      </c>
      <c r="E3045" s="57" t="s">
        <v>2429</v>
      </c>
      <c r="F3045" s="62" t="str">
        <f>INDEX('Crosswalk Particulates'!$B:$B,MATCH('2017 EPA Data'!A3045,'Crosswalk Particulates'!$A:$A,0))</f>
        <v>process-other-industry</v>
      </c>
      <c r="G3045" s="66">
        <f>INDEX('Crosswalk Particulates'!$E:$E,MATCH('2017 EPA Data'!$B3045,'Crosswalk Particulates'!$D:$D,0))</f>
        <v>0</v>
      </c>
      <c r="H3045" s="78">
        <f t="shared" si="47"/>
        <v>0</v>
      </c>
    </row>
    <row r="3046" spans="1:8" hidden="1" x14ac:dyDescent="0.35">
      <c r="A3046" s="57" t="s">
        <v>2462</v>
      </c>
      <c r="B3046" s="57" t="s">
        <v>2536</v>
      </c>
      <c r="C3046" s="57" t="s">
        <v>2428</v>
      </c>
      <c r="D3046" s="68">
        <v>334.76811865185039</v>
      </c>
      <c r="E3046" s="57" t="s">
        <v>2429</v>
      </c>
      <c r="F3046" s="62" t="str">
        <f>INDEX('Crosswalk Particulates'!$B:$B,MATCH('2017 EPA Data'!A3046,'Crosswalk Particulates'!$A:$A,0))</f>
        <v>industry-fuel-natural gas</v>
      </c>
      <c r="G3046" s="66">
        <f>INDEX('Crosswalk Particulates'!$E:$E,MATCH('2017 EPA Data'!$B3046,'Crosswalk Particulates'!$D:$D,0))</f>
        <v>0</v>
      </c>
      <c r="H3046" s="78">
        <f t="shared" si="47"/>
        <v>0</v>
      </c>
    </row>
    <row r="3047" spans="1:8" hidden="1" x14ac:dyDescent="0.35">
      <c r="A3047" s="57" t="s">
        <v>2476</v>
      </c>
      <c r="B3047" s="57" t="s">
        <v>2531</v>
      </c>
      <c r="C3047" s="57" t="s">
        <v>2428</v>
      </c>
      <c r="D3047" s="68">
        <v>333.93504046610002</v>
      </c>
      <c r="E3047" s="57" t="s">
        <v>2429</v>
      </c>
      <c r="F3047" s="62" t="str">
        <f>INDEX('Crosswalk Particulates'!$B:$B,MATCH('2017 EPA Data'!A3047,'Crosswalk Particulates'!$A:$A,0))</f>
        <v>Electricity Sector</v>
      </c>
      <c r="G3047" s="66">
        <f>INDEX('Crosswalk Particulates'!$E:$E,MATCH('2017 EPA Data'!$B3047,'Crosswalk Particulates'!$D:$D,0))</f>
        <v>0</v>
      </c>
      <c r="H3047" s="78">
        <f t="shared" si="47"/>
        <v>0</v>
      </c>
    </row>
    <row r="3048" spans="1:8" hidden="1" x14ac:dyDescent="0.35">
      <c r="A3048" s="57" t="s">
        <v>2470</v>
      </c>
      <c r="B3048" s="57" t="s">
        <v>2619</v>
      </c>
      <c r="C3048" s="57" t="s">
        <v>2428</v>
      </c>
      <c r="D3048" s="68">
        <v>333.110094</v>
      </c>
      <c r="E3048" s="57" t="s">
        <v>2429</v>
      </c>
      <c r="F3048" s="62" t="str">
        <f>INDEX('Crosswalk Particulates'!$B:$B,MATCH('2017 EPA Data'!A3048,'Crosswalk Particulates'!$A:$A,0))</f>
        <v>process-waste-industry</v>
      </c>
      <c r="G3048" s="66">
        <f>INDEX('Crosswalk Particulates'!$E:$E,MATCH('2017 EPA Data'!$B3048,'Crosswalk Particulates'!$D:$D,0))</f>
        <v>0</v>
      </c>
      <c r="H3048" s="78">
        <f t="shared" si="47"/>
        <v>0</v>
      </c>
    </row>
    <row r="3049" spans="1:8" hidden="1" x14ac:dyDescent="0.35">
      <c r="A3049" s="57" t="s">
        <v>2464</v>
      </c>
      <c r="B3049" s="57" t="s">
        <v>2561</v>
      </c>
      <c r="C3049" s="57" t="s">
        <v>2428</v>
      </c>
      <c r="D3049" s="68">
        <v>333.09485000000001</v>
      </c>
      <c r="E3049" s="57" t="s">
        <v>2429</v>
      </c>
      <c r="F3049" s="62" t="str">
        <f>INDEX('Crosswalk Particulates'!$B:$B,MATCH('2017 EPA Data'!A3049,'Crosswalk Particulates'!$A:$A,0))</f>
        <v>process-other-industry</v>
      </c>
      <c r="G3049" s="66">
        <f>INDEX('Crosswalk Particulates'!$E:$E,MATCH('2017 EPA Data'!$B3049,'Crosswalk Particulates'!$D:$D,0))</f>
        <v>0</v>
      </c>
      <c r="H3049" s="78">
        <f t="shared" si="47"/>
        <v>0</v>
      </c>
    </row>
    <row r="3050" spans="1:8" hidden="1" x14ac:dyDescent="0.35">
      <c r="A3050" s="57" t="s">
        <v>2489</v>
      </c>
      <c r="B3050" s="57" t="s">
        <v>2709</v>
      </c>
      <c r="C3050" s="57" t="s">
        <v>2428</v>
      </c>
      <c r="D3050" s="68">
        <v>333</v>
      </c>
      <c r="E3050" s="57" t="s">
        <v>2429</v>
      </c>
      <c r="F3050" s="62" t="str">
        <f>INDEX('Crosswalk Particulates'!$B:$B,MATCH('2017 EPA Data'!A3050,'Crosswalk Particulates'!$A:$A,0))</f>
        <v>process-chemicals-industry</v>
      </c>
      <c r="G3050" s="66">
        <f>INDEX('Crosswalk Particulates'!$E:$E,MATCH('2017 EPA Data'!$B3050,'Crosswalk Particulates'!$D:$D,0))</f>
        <v>0</v>
      </c>
      <c r="H3050" s="78">
        <f t="shared" si="47"/>
        <v>0</v>
      </c>
    </row>
    <row r="3051" spans="1:8" hidden="1" x14ac:dyDescent="0.35">
      <c r="A3051" s="57" t="s">
        <v>2576</v>
      </c>
      <c r="B3051" s="57" t="s">
        <v>2522</v>
      </c>
      <c r="C3051" s="57" t="s">
        <v>2428</v>
      </c>
      <c r="D3051" s="68">
        <v>332.79218260037044</v>
      </c>
      <c r="E3051" s="57" t="s">
        <v>2429</v>
      </c>
      <c r="F3051" s="62" t="str">
        <f>INDEX('Crosswalk Particulates'!$B:$B,MATCH('2017 EPA Data'!A3051,'Crosswalk Particulates'!$A:$A,0))</f>
        <v>Commercial Buildings Sector</v>
      </c>
      <c r="G3051" s="66">
        <f>INDEX('Crosswalk Particulates'!$E:$E,MATCH('2017 EPA Data'!$B3051,'Crosswalk Particulates'!$D:$D,0))</f>
        <v>0</v>
      </c>
      <c r="H3051" s="78">
        <f t="shared" si="47"/>
        <v>0</v>
      </c>
    </row>
    <row r="3052" spans="1:8" hidden="1" x14ac:dyDescent="0.35">
      <c r="A3052" s="57" t="s">
        <v>2489</v>
      </c>
      <c r="B3052" s="57" t="s">
        <v>2643</v>
      </c>
      <c r="D3052" s="68">
        <v>332.70298041497296</v>
      </c>
      <c r="E3052" s="57" t="s">
        <v>2433</v>
      </c>
      <c r="F3052" s="62" t="str">
        <f>INDEX('Crosswalk Particulates'!$B:$B,MATCH('2017 EPA Data'!A3052,'Crosswalk Particulates'!$A:$A,0))</f>
        <v>process-chemicals-industry</v>
      </c>
      <c r="G3052" s="66">
        <f>INDEX('Crosswalk Particulates'!$E:$E,MATCH('2017 EPA Data'!$B3052,'Crosswalk Particulates'!$D:$D,0))</f>
        <v>0</v>
      </c>
      <c r="H3052" s="78">
        <f t="shared" si="47"/>
        <v>301823425.7286725</v>
      </c>
    </row>
    <row r="3053" spans="1:8" hidden="1" x14ac:dyDescent="0.35">
      <c r="A3053" s="57" t="s">
        <v>2507</v>
      </c>
      <c r="B3053" s="57" t="s">
        <v>2631</v>
      </c>
      <c r="C3053" s="57" t="s">
        <v>2428</v>
      </c>
      <c r="D3053" s="68">
        <v>332.559705915</v>
      </c>
      <c r="E3053" s="57" t="s">
        <v>2429</v>
      </c>
      <c r="F3053" s="62" t="str">
        <f>INDEX('Crosswalk Particulates'!$B:$B,MATCH('2017 EPA Data'!A3053,'Crosswalk Particulates'!$A:$A,0))</f>
        <v>industry-fuel-coal</v>
      </c>
      <c r="G3053" s="66">
        <f>INDEX('Crosswalk Particulates'!$E:$E,MATCH('2017 EPA Data'!$B3053,'Crosswalk Particulates'!$D:$D,0))</f>
        <v>0</v>
      </c>
      <c r="H3053" s="78">
        <f t="shared" si="47"/>
        <v>0</v>
      </c>
    </row>
    <row r="3054" spans="1:8" hidden="1" x14ac:dyDescent="0.35">
      <c r="A3054" s="57" t="s">
        <v>2497</v>
      </c>
      <c r="B3054" s="57" t="s">
        <v>2651</v>
      </c>
      <c r="C3054" s="57" t="s">
        <v>2428</v>
      </c>
      <c r="D3054" s="68">
        <v>332.38336878074142</v>
      </c>
      <c r="E3054" s="57" t="s">
        <v>2429</v>
      </c>
      <c r="F3054" s="62" t="str">
        <f>INDEX('Crosswalk Particulates'!$B:$B,MATCH('2017 EPA Data'!A3054,'Crosswalk Particulates'!$A:$A,0))</f>
        <v>process-other-industry</v>
      </c>
      <c r="G3054" s="66">
        <f>INDEX('Crosswalk Particulates'!$E:$E,MATCH('2017 EPA Data'!$B3054,'Crosswalk Particulates'!$D:$D,0))</f>
        <v>0</v>
      </c>
      <c r="H3054" s="78">
        <f t="shared" si="47"/>
        <v>0</v>
      </c>
    </row>
    <row r="3055" spans="1:8" hidden="1" x14ac:dyDescent="0.35">
      <c r="A3055" s="57" t="s">
        <v>2576</v>
      </c>
      <c r="B3055" s="57" t="s">
        <v>2633</v>
      </c>
      <c r="C3055" s="57" t="s">
        <v>2428</v>
      </c>
      <c r="D3055" s="68">
        <v>330.17579999999998</v>
      </c>
      <c r="E3055" s="57" t="s">
        <v>2429</v>
      </c>
      <c r="F3055" s="62" t="str">
        <f>INDEX('Crosswalk Particulates'!$B:$B,MATCH('2017 EPA Data'!A3055,'Crosswalk Particulates'!$A:$A,0))</f>
        <v>Commercial Buildings Sector</v>
      </c>
      <c r="G3055" s="66">
        <f>INDEX('Crosswalk Particulates'!$E:$E,MATCH('2017 EPA Data'!$B3055,'Crosswalk Particulates'!$D:$D,0))</f>
        <v>0</v>
      </c>
      <c r="H3055" s="78">
        <f t="shared" si="47"/>
        <v>0</v>
      </c>
    </row>
    <row r="3056" spans="1:8" hidden="1" x14ac:dyDescent="0.35">
      <c r="A3056" s="57" t="s">
        <v>2513</v>
      </c>
      <c r="B3056" s="57" t="s">
        <v>2633</v>
      </c>
      <c r="C3056" s="57" t="s">
        <v>2428</v>
      </c>
      <c r="D3056" s="68">
        <v>329.11313799999999</v>
      </c>
      <c r="E3056" s="57" t="s">
        <v>2429</v>
      </c>
      <c r="F3056" s="62" t="str">
        <f>INDEX('Crosswalk Particulates'!$B:$B,MATCH('2017 EPA Data'!A3056,'Crosswalk Particulates'!$A:$A,0))</f>
        <v>process-other-industry</v>
      </c>
      <c r="G3056" s="66">
        <f>INDEX('Crosswalk Particulates'!$E:$E,MATCH('2017 EPA Data'!$B3056,'Crosswalk Particulates'!$D:$D,0))</f>
        <v>0</v>
      </c>
      <c r="H3056" s="78">
        <f t="shared" si="47"/>
        <v>0</v>
      </c>
    </row>
    <row r="3057" spans="1:8" hidden="1" x14ac:dyDescent="0.35">
      <c r="A3057" s="57" t="s">
        <v>2540</v>
      </c>
      <c r="B3057" s="57" t="s">
        <v>2601</v>
      </c>
      <c r="C3057" s="57" t="s">
        <v>2428</v>
      </c>
      <c r="D3057" s="68">
        <v>328.56445595519</v>
      </c>
      <c r="E3057" s="57" t="s">
        <v>2429</v>
      </c>
      <c r="F3057" s="62" t="str">
        <f>INDEX('Crosswalk Particulates'!$B:$B,MATCH('2017 EPA Data'!A3057,'Crosswalk Particulates'!$A:$A,0))</f>
        <v>industry-fuel-oil</v>
      </c>
      <c r="G3057" s="66">
        <f>INDEX('Crosswalk Particulates'!$E:$E,MATCH('2017 EPA Data'!$B3057,'Crosswalk Particulates'!$D:$D,0))</f>
        <v>0</v>
      </c>
      <c r="H3057" s="78">
        <f t="shared" si="47"/>
        <v>0</v>
      </c>
    </row>
    <row r="3058" spans="1:8" hidden="1" x14ac:dyDescent="0.35">
      <c r="A3058" s="57" t="s">
        <v>2470</v>
      </c>
      <c r="B3058" s="57" t="s">
        <v>2598</v>
      </c>
      <c r="C3058" s="57" t="s">
        <v>2428</v>
      </c>
      <c r="D3058" s="68">
        <v>327.62503286713053</v>
      </c>
      <c r="E3058" s="57" t="s">
        <v>2429</v>
      </c>
      <c r="F3058" s="62" t="str">
        <f>INDEX('Crosswalk Particulates'!$B:$B,MATCH('2017 EPA Data'!A3058,'Crosswalk Particulates'!$A:$A,0))</f>
        <v>process-waste-industry</v>
      </c>
      <c r="G3058" s="66">
        <f>INDEX('Crosswalk Particulates'!$E:$E,MATCH('2017 EPA Data'!$B3058,'Crosswalk Particulates'!$D:$D,0))</f>
        <v>0</v>
      </c>
      <c r="H3058" s="78">
        <f t="shared" si="47"/>
        <v>0</v>
      </c>
    </row>
    <row r="3059" spans="1:8" hidden="1" x14ac:dyDescent="0.35">
      <c r="A3059" s="57" t="s">
        <v>2495</v>
      </c>
      <c r="B3059" s="57" t="s">
        <v>2442</v>
      </c>
      <c r="C3059" s="57" t="s">
        <v>2428</v>
      </c>
      <c r="D3059" s="68">
        <v>327.53772500000002</v>
      </c>
      <c r="E3059" s="57" t="s">
        <v>2429</v>
      </c>
      <c r="F3059" s="62" t="str">
        <f>INDEX('Crosswalk Particulates'!$B:$B,MATCH('2017 EPA Data'!A3059,'Crosswalk Particulates'!$A:$A,0))</f>
        <v>Electricity Sector</v>
      </c>
      <c r="G3059" s="66">
        <f>INDEX('Crosswalk Particulates'!$E:$E,MATCH('2017 EPA Data'!$B3059,'Crosswalk Particulates'!$D:$D,0))</f>
        <v>0</v>
      </c>
      <c r="H3059" s="78">
        <f t="shared" si="47"/>
        <v>0</v>
      </c>
    </row>
    <row r="3060" spans="1:8" hidden="1" x14ac:dyDescent="0.35">
      <c r="A3060" s="57" t="s">
        <v>2449</v>
      </c>
      <c r="B3060" s="57" t="s">
        <v>2444</v>
      </c>
      <c r="C3060" s="57" t="s">
        <v>2428</v>
      </c>
      <c r="D3060" s="68">
        <v>327.16095899999999</v>
      </c>
      <c r="E3060" s="57" t="s">
        <v>2429</v>
      </c>
      <c r="F3060" s="62" t="str">
        <f>INDEX('Crosswalk Particulates'!$B:$B,MATCH('2017 EPA Data'!A3060,'Crosswalk Particulates'!$A:$A,0))</f>
        <v>process-other-industry</v>
      </c>
      <c r="G3060" s="66">
        <f>INDEX('Crosswalk Particulates'!$E:$E,MATCH('2017 EPA Data'!$B3060,'Crosswalk Particulates'!$D:$D,0))</f>
        <v>0</v>
      </c>
      <c r="H3060" s="78">
        <f t="shared" si="47"/>
        <v>0</v>
      </c>
    </row>
    <row r="3061" spans="1:8" hidden="1" x14ac:dyDescent="0.35">
      <c r="A3061" s="57" t="s">
        <v>2457</v>
      </c>
      <c r="B3061" s="57" t="s">
        <v>2477</v>
      </c>
      <c r="C3061" s="57" t="s">
        <v>2428</v>
      </c>
      <c r="D3061" s="68">
        <v>325.9401896</v>
      </c>
      <c r="E3061" s="57" t="s">
        <v>2429</v>
      </c>
      <c r="F3061" s="62" t="str">
        <f>INDEX('Crosswalk Particulates'!$B:$B,MATCH('2017 EPA Data'!A3061,'Crosswalk Particulates'!$A:$A,0))</f>
        <v>process-other-industry</v>
      </c>
      <c r="G3061" s="66">
        <f>INDEX('Crosswalk Particulates'!$E:$E,MATCH('2017 EPA Data'!$B3061,'Crosswalk Particulates'!$D:$D,0))</f>
        <v>0</v>
      </c>
      <c r="H3061" s="78">
        <f t="shared" si="47"/>
        <v>0</v>
      </c>
    </row>
    <row r="3062" spans="1:8" hidden="1" x14ac:dyDescent="0.35">
      <c r="A3062" s="57" t="s">
        <v>2464</v>
      </c>
      <c r="B3062" s="57" t="s">
        <v>2572</v>
      </c>
      <c r="C3062" s="57" t="s">
        <v>2428</v>
      </c>
      <c r="D3062" s="68">
        <v>325.28868</v>
      </c>
      <c r="E3062" s="57" t="s">
        <v>2429</v>
      </c>
      <c r="F3062" s="62" t="str">
        <f>INDEX('Crosswalk Particulates'!$B:$B,MATCH('2017 EPA Data'!A3062,'Crosswalk Particulates'!$A:$A,0))</f>
        <v>process-other-industry</v>
      </c>
      <c r="G3062" s="66">
        <f>INDEX('Crosswalk Particulates'!$E:$E,MATCH('2017 EPA Data'!$B3062,'Crosswalk Particulates'!$D:$D,0))</f>
        <v>0</v>
      </c>
      <c r="H3062" s="78">
        <f t="shared" si="47"/>
        <v>0</v>
      </c>
    </row>
    <row r="3063" spans="1:8" hidden="1" x14ac:dyDescent="0.35">
      <c r="A3063" s="57" t="s">
        <v>2543</v>
      </c>
      <c r="B3063" s="57" t="s">
        <v>2444</v>
      </c>
      <c r="C3063" s="57" t="s">
        <v>2428</v>
      </c>
      <c r="D3063" s="68">
        <v>320.32130148599998</v>
      </c>
      <c r="E3063" s="57" t="s">
        <v>2429</v>
      </c>
      <c r="F3063" s="62" t="str">
        <f>INDEX('Crosswalk Particulates'!$B:$B,MATCH('2017 EPA Data'!A3063,'Crosswalk Particulates'!$A:$A,0))</f>
        <v>industry-fuel-other</v>
      </c>
      <c r="G3063" s="66">
        <f>INDEX('Crosswalk Particulates'!$E:$E,MATCH('2017 EPA Data'!$B3063,'Crosswalk Particulates'!$D:$D,0))</f>
        <v>0</v>
      </c>
      <c r="H3063" s="78">
        <f t="shared" si="47"/>
        <v>0</v>
      </c>
    </row>
    <row r="3064" spans="1:8" hidden="1" x14ac:dyDescent="0.35">
      <c r="A3064" s="57" t="s">
        <v>2576</v>
      </c>
      <c r="B3064" s="57" t="s">
        <v>2567</v>
      </c>
      <c r="C3064" s="57" t="s">
        <v>2428</v>
      </c>
      <c r="D3064" s="68">
        <v>320.09933132850335</v>
      </c>
      <c r="E3064" s="57" t="s">
        <v>2429</v>
      </c>
      <c r="F3064" s="62" t="str">
        <f>INDEX('Crosswalk Particulates'!$B:$B,MATCH('2017 EPA Data'!A3064,'Crosswalk Particulates'!$A:$A,0))</f>
        <v>Commercial Buildings Sector</v>
      </c>
      <c r="G3064" s="66">
        <f>INDEX('Crosswalk Particulates'!$E:$E,MATCH('2017 EPA Data'!$B3064,'Crosswalk Particulates'!$D:$D,0))</f>
        <v>0</v>
      </c>
      <c r="H3064" s="78">
        <f t="shared" si="47"/>
        <v>0</v>
      </c>
    </row>
    <row r="3065" spans="1:8" hidden="1" x14ac:dyDescent="0.35">
      <c r="A3065" s="57" t="s">
        <v>2543</v>
      </c>
      <c r="B3065" s="57" t="s">
        <v>2590</v>
      </c>
      <c r="C3065" s="57" t="s">
        <v>2428</v>
      </c>
      <c r="D3065" s="68">
        <v>319.486535</v>
      </c>
      <c r="E3065" s="57" t="s">
        <v>2429</v>
      </c>
      <c r="F3065" s="62" t="str">
        <f>INDEX('Crosswalk Particulates'!$B:$B,MATCH('2017 EPA Data'!A3065,'Crosswalk Particulates'!$A:$A,0))</f>
        <v>industry-fuel-other</v>
      </c>
      <c r="G3065" s="66">
        <f>INDEX('Crosswalk Particulates'!$E:$E,MATCH('2017 EPA Data'!$B3065,'Crosswalk Particulates'!$D:$D,0))</f>
        <v>0</v>
      </c>
      <c r="H3065" s="78">
        <f t="shared" si="47"/>
        <v>0</v>
      </c>
    </row>
    <row r="3066" spans="1:8" hidden="1" x14ac:dyDescent="0.35">
      <c r="A3066" s="57" t="s">
        <v>2489</v>
      </c>
      <c r="B3066" s="57" t="s">
        <v>2532</v>
      </c>
      <c r="C3066" s="57" t="s">
        <v>2428</v>
      </c>
      <c r="D3066" s="68">
        <v>319.18459144239756</v>
      </c>
      <c r="E3066" s="57" t="s">
        <v>2429</v>
      </c>
      <c r="F3066" s="62" t="str">
        <f>INDEX('Crosswalk Particulates'!$B:$B,MATCH('2017 EPA Data'!A3066,'Crosswalk Particulates'!$A:$A,0))</f>
        <v>process-chemicals-industry</v>
      </c>
      <c r="G3066" s="66">
        <f>INDEX('Crosswalk Particulates'!$E:$E,MATCH('2017 EPA Data'!$B3066,'Crosswalk Particulates'!$D:$D,0))</f>
        <v>0</v>
      </c>
      <c r="H3066" s="78">
        <f t="shared" si="47"/>
        <v>0</v>
      </c>
    </row>
    <row r="3067" spans="1:8" hidden="1" x14ac:dyDescent="0.35">
      <c r="A3067" s="57" t="s">
        <v>2506</v>
      </c>
      <c r="B3067" s="57" t="s">
        <v>2577</v>
      </c>
      <c r="C3067" s="57" t="s">
        <v>2428</v>
      </c>
      <c r="D3067" s="68">
        <v>318.73950989999997</v>
      </c>
      <c r="E3067" s="57" t="s">
        <v>2429</v>
      </c>
      <c r="F3067" s="62" t="str">
        <f>INDEX('Crosswalk Particulates'!$B:$B,MATCH('2017 EPA Data'!A3067,'Crosswalk Particulates'!$A:$A,0))</f>
        <v>process-other-industry</v>
      </c>
      <c r="G3067" s="66">
        <f>INDEX('Crosswalk Particulates'!$E:$E,MATCH('2017 EPA Data'!$B3067,'Crosswalk Particulates'!$D:$D,0))</f>
        <v>0</v>
      </c>
      <c r="H3067" s="78">
        <f t="shared" si="47"/>
        <v>0</v>
      </c>
    </row>
    <row r="3068" spans="1:8" hidden="1" x14ac:dyDescent="0.35">
      <c r="A3068" s="57" t="s">
        <v>2540</v>
      </c>
      <c r="B3068" s="57" t="s">
        <v>2626</v>
      </c>
      <c r="C3068" s="57" t="s">
        <v>2428</v>
      </c>
      <c r="D3068" s="68">
        <v>318.15123287</v>
      </c>
      <c r="E3068" s="57" t="s">
        <v>2429</v>
      </c>
      <c r="F3068" s="62" t="str">
        <f>INDEX('Crosswalk Particulates'!$B:$B,MATCH('2017 EPA Data'!A3068,'Crosswalk Particulates'!$A:$A,0))</f>
        <v>industry-fuel-oil</v>
      </c>
      <c r="G3068" s="66">
        <f>INDEX('Crosswalk Particulates'!$E:$E,MATCH('2017 EPA Data'!$B3068,'Crosswalk Particulates'!$D:$D,0))</f>
        <v>0</v>
      </c>
      <c r="H3068" s="78">
        <f t="shared" si="47"/>
        <v>0</v>
      </c>
    </row>
    <row r="3069" spans="1:8" hidden="1" x14ac:dyDescent="0.35">
      <c r="A3069" s="57" t="s">
        <v>2458</v>
      </c>
      <c r="B3069" s="57" t="s">
        <v>2597</v>
      </c>
      <c r="C3069" s="57" t="s">
        <v>2428</v>
      </c>
      <c r="D3069" s="68">
        <v>317.0247138158</v>
      </c>
      <c r="E3069" s="57" t="s">
        <v>2429</v>
      </c>
      <c r="F3069" s="62" t="str">
        <f>INDEX('Crosswalk Particulates'!$B:$B,MATCH('2017 EPA Data'!A3069,'Crosswalk Particulates'!$A:$A,0))</f>
        <v>process-other-industry</v>
      </c>
      <c r="G3069" s="66">
        <f>INDEX('Crosswalk Particulates'!$E:$E,MATCH('2017 EPA Data'!$B3069,'Crosswalk Particulates'!$D:$D,0))</f>
        <v>0</v>
      </c>
      <c r="H3069" s="78">
        <f t="shared" si="47"/>
        <v>0</v>
      </c>
    </row>
    <row r="3070" spans="1:8" hidden="1" x14ac:dyDescent="0.35">
      <c r="A3070" s="57" t="s">
        <v>2449</v>
      </c>
      <c r="B3070" s="57" t="s">
        <v>2625</v>
      </c>
      <c r="C3070" s="57" t="s">
        <v>2428</v>
      </c>
      <c r="D3070" s="68">
        <v>317</v>
      </c>
      <c r="E3070" s="57" t="s">
        <v>2429</v>
      </c>
      <c r="F3070" s="62" t="str">
        <f>INDEX('Crosswalk Particulates'!$B:$B,MATCH('2017 EPA Data'!A3070,'Crosswalk Particulates'!$A:$A,0))</f>
        <v>process-other-industry</v>
      </c>
      <c r="G3070" s="66">
        <f>INDEX('Crosswalk Particulates'!$E:$E,MATCH('2017 EPA Data'!$B3070,'Crosswalk Particulates'!$D:$D,0))</f>
        <v>0</v>
      </c>
      <c r="H3070" s="78">
        <f t="shared" si="47"/>
        <v>0</v>
      </c>
    </row>
    <row r="3071" spans="1:8" hidden="1" x14ac:dyDescent="0.35">
      <c r="A3071" s="57" t="s">
        <v>2566</v>
      </c>
      <c r="B3071" s="57" t="s">
        <v>2439</v>
      </c>
      <c r="C3071" s="57" t="s">
        <v>2428</v>
      </c>
      <c r="D3071" s="68">
        <v>316.33640589999999</v>
      </c>
      <c r="E3071" s="57" t="s">
        <v>2429</v>
      </c>
      <c r="F3071" s="62" t="str">
        <f>INDEX('Crosswalk Particulates'!$B:$B,MATCH('2017 EPA Data'!A3071,'Crosswalk Particulates'!$A:$A,0))</f>
        <v>Commercial Buildings Sector</v>
      </c>
      <c r="G3071" s="66">
        <f>INDEX('Crosswalk Particulates'!$E:$E,MATCH('2017 EPA Data'!$B3071,'Crosswalk Particulates'!$D:$D,0))</f>
        <v>0</v>
      </c>
      <c r="H3071" s="78">
        <f t="shared" si="47"/>
        <v>0</v>
      </c>
    </row>
    <row r="3072" spans="1:8" hidden="1" x14ac:dyDescent="0.35">
      <c r="A3072" s="57" t="s">
        <v>2512</v>
      </c>
      <c r="B3072" s="57" t="s">
        <v>2619</v>
      </c>
      <c r="C3072" s="57" t="s">
        <v>2428</v>
      </c>
      <c r="D3072" s="68">
        <v>315.56206936379999</v>
      </c>
      <c r="E3072" s="57" t="s">
        <v>2429</v>
      </c>
      <c r="F3072" s="62" t="str">
        <f>INDEX('Crosswalk Particulates'!$B:$B,MATCH('2017 EPA Data'!A3072,'Crosswalk Particulates'!$A:$A,0))</f>
        <v>Commercial Buildings Sector</v>
      </c>
      <c r="G3072" s="66">
        <f>INDEX('Crosswalk Particulates'!$E:$E,MATCH('2017 EPA Data'!$B3072,'Crosswalk Particulates'!$D:$D,0))</f>
        <v>0</v>
      </c>
      <c r="H3072" s="78">
        <f t="shared" si="47"/>
        <v>0</v>
      </c>
    </row>
    <row r="3073" spans="1:8" hidden="1" x14ac:dyDescent="0.35">
      <c r="A3073" s="57" t="s">
        <v>2430</v>
      </c>
      <c r="B3073" s="57" t="s">
        <v>2647</v>
      </c>
      <c r="C3073" s="57" t="s">
        <v>2428</v>
      </c>
      <c r="D3073" s="68">
        <v>314.5</v>
      </c>
      <c r="E3073" s="57" t="s">
        <v>2429</v>
      </c>
      <c r="F3073" s="62" t="str">
        <f>INDEX('Crosswalk Particulates'!$B:$B,MATCH('2017 EPA Data'!A3073,'Crosswalk Particulates'!$A:$A,0))</f>
        <v>process-other-industry</v>
      </c>
      <c r="G3073" s="66">
        <f>INDEX('Crosswalk Particulates'!$E:$E,MATCH('2017 EPA Data'!$B3073,'Crosswalk Particulates'!$D:$D,0))</f>
        <v>0</v>
      </c>
      <c r="H3073" s="78">
        <f t="shared" si="47"/>
        <v>0</v>
      </c>
    </row>
    <row r="3074" spans="1:8" hidden="1" x14ac:dyDescent="0.35">
      <c r="A3074" s="57" t="s">
        <v>2474</v>
      </c>
      <c r="B3074" s="57" t="s">
        <v>2545</v>
      </c>
      <c r="D3074" s="68">
        <v>313.85983090703871</v>
      </c>
      <c r="E3074" s="57" t="s">
        <v>2433</v>
      </c>
      <c r="F3074" s="62" t="str">
        <f>INDEX('Crosswalk Particulates'!$B:$B,MATCH('2017 EPA Data'!A3074,'Crosswalk Particulates'!$A:$A,0))</f>
        <v>Other-EPA</v>
      </c>
      <c r="G3074" s="66" t="str">
        <f>INDEX('Crosswalk Particulates'!$E:$E,MATCH('2017 EPA Data'!$B3074,'Crosswalk Particulates'!$D:$D,0))</f>
        <v>OC</v>
      </c>
      <c r="H3074" s="78">
        <f t="shared" si="47"/>
        <v>284729187.7122032</v>
      </c>
    </row>
    <row r="3075" spans="1:8" hidden="1" x14ac:dyDescent="0.35">
      <c r="A3075" s="57" t="s">
        <v>2518</v>
      </c>
      <c r="B3075" s="57" t="s">
        <v>2643</v>
      </c>
      <c r="D3075" s="68">
        <v>313.57736055654573</v>
      </c>
      <c r="E3075" s="57" t="s">
        <v>2433</v>
      </c>
      <c r="F3075" s="62" t="str">
        <f>INDEX('Crosswalk Particulates'!$B:$B,MATCH('2017 EPA Data'!A3075,'Crosswalk Particulates'!$A:$A,0))</f>
        <v>process-cement-industry</v>
      </c>
      <c r="G3075" s="66">
        <f>INDEX('Crosswalk Particulates'!$E:$E,MATCH('2017 EPA Data'!$B3075,'Crosswalk Particulates'!$D:$D,0))</f>
        <v>0</v>
      </c>
      <c r="H3075" s="78">
        <f t="shared" si="47"/>
        <v>284472934.61598438</v>
      </c>
    </row>
    <row r="3076" spans="1:8" hidden="1" x14ac:dyDescent="0.35">
      <c r="A3076" s="57" t="s">
        <v>2470</v>
      </c>
      <c r="B3076" s="57" t="s">
        <v>2522</v>
      </c>
      <c r="C3076" s="57" t="s">
        <v>2428</v>
      </c>
      <c r="D3076" s="68">
        <v>311.07216056103999</v>
      </c>
      <c r="E3076" s="57" t="s">
        <v>2429</v>
      </c>
      <c r="F3076" s="62" t="str">
        <f>INDEX('Crosswalk Particulates'!$B:$B,MATCH('2017 EPA Data'!A3076,'Crosswalk Particulates'!$A:$A,0))</f>
        <v>process-waste-industry</v>
      </c>
      <c r="G3076" s="66">
        <f>INDEX('Crosswalk Particulates'!$E:$E,MATCH('2017 EPA Data'!$B3076,'Crosswalk Particulates'!$D:$D,0))</f>
        <v>0</v>
      </c>
      <c r="H3076" s="78">
        <f t="shared" ref="H3076:H3139" si="48">IF(E3076="TON",D3076/metricton_to_shortton,0)*10^6</f>
        <v>0</v>
      </c>
    </row>
    <row r="3077" spans="1:8" hidden="1" x14ac:dyDescent="0.35">
      <c r="A3077" s="57" t="s">
        <v>2497</v>
      </c>
      <c r="B3077" s="57" t="s">
        <v>2657</v>
      </c>
      <c r="C3077" s="57" t="s">
        <v>2428</v>
      </c>
      <c r="D3077" s="68">
        <v>310.21109000000001</v>
      </c>
      <c r="E3077" s="57" t="s">
        <v>2429</v>
      </c>
      <c r="F3077" s="62" t="str">
        <f>INDEX('Crosswalk Particulates'!$B:$B,MATCH('2017 EPA Data'!A3077,'Crosswalk Particulates'!$A:$A,0))</f>
        <v>process-other-industry</v>
      </c>
      <c r="G3077" s="66">
        <f>INDEX('Crosswalk Particulates'!$E:$E,MATCH('2017 EPA Data'!$B3077,'Crosswalk Particulates'!$D:$D,0))</f>
        <v>0</v>
      </c>
      <c r="H3077" s="78">
        <f t="shared" si="48"/>
        <v>0</v>
      </c>
    </row>
    <row r="3078" spans="1:8" hidden="1" x14ac:dyDescent="0.35">
      <c r="A3078" s="57" t="s">
        <v>2540</v>
      </c>
      <c r="B3078" s="57" t="s">
        <v>2662</v>
      </c>
      <c r="C3078" s="57" t="s">
        <v>2428</v>
      </c>
      <c r="D3078" s="68">
        <v>309.86860574287817</v>
      </c>
      <c r="E3078" s="57" t="s">
        <v>2429</v>
      </c>
      <c r="F3078" s="62" t="str">
        <f>INDEX('Crosswalk Particulates'!$B:$B,MATCH('2017 EPA Data'!A3078,'Crosswalk Particulates'!$A:$A,0))</f>
        <v>industry-fuel-oil</v>
      </c>
      <c r="G3078" s="66">
        <f>INDEX('Crosswalk Particulates'!$E:$E,MATCH('2017 EPA Data'!$B3078,'Crosswalk Particulates'!$D:$D,0))</f>
        <v>0</v>
      </c>
      <c r="H3078" s="78">
        <f t="shared" si="48"/>
        <v>0</v>
      </c>
    </row>
    <row r="3079" spans="1:8" hidden="1" x14ac:dyDescent="0.35">
      <c r="A3079" s="57" t="s">
        <v>2492</v>
      </c>
      <c r="B3079" s="57" t="s">
        <v>2617</v>
      </c>
      <c r="C3079" s="57" t="s">
        <v>2428</v>
      </c>
      <c r="D3079" s="68">
        <v>308.6599291527304</v>
      </c>
      <c r="E3079" s="57" t="s">
        <v>2429</v>
      </c>
      <c r="F3079" s="62" t="str">
        <f>INDEX('Crosswalk Particulates'!$B:$B,MATCH('2017 EPA Data'!A3079,'Crosswalk Particulates'!$A:$A,0))</f>
        <v>Electricity Sector</v>
      </c>
      <c r="G3079" s="66">
        <f>INDEX('Crosswalk Particulates'!$E:$E,MATCH('2017 EPA Data'!$B3079,'Crosswalk Particulates'!$D:$D,0))</f>
        <v>0</v>
      </c>
      <c r="H3079" s="78">
        <f t="shared" si="48"/>
        <v>0</v>
      </c>
    </row>
    <row r="3080" spans="1:8" hidden="1" x14ac:dyDescent="0.35">
      <c r="A3080" s="57" t="s">
        <v>2513</v>
      </c>
      <c r="B3080" s="57" t="s">
        <v>2674</v>
      </c>
      <c r="C3080" s="57" t="s">
        <v>2428</v>
      </c>
      <c r="D3080" s="68">
        <v>308.23205877089481</v>
      </c>
      <c r="E3080" s="57" t="s">
        <v>2429</v>
      </c>
      <c r="F3080" s="62" t="str">
        <f>INDEX('Crosswalk Particulates'!$B:$B,MATCH('2017 EPA Data'!A3080,'Crosswalk Particulates'!$A:$A,0))</f>
        <v>process-other-industry</v>
      </c>
      <c r="G3080" s="66">
        <f>INDEX('Crosswalk Particulates'!$E:$E,MATCH('2017 EPA Data'!$B3080,'Crosswalk Particulates'!$D:$D,0))</f>
        <v>0</v>
      </c>
      <c r="H3080" s="78">
        <f t="shared" si="48"/>
        <v>0</v>
      </c>
    </row>
    <row r="3081" spans="1:8" hidden="1" x14ac:dyDescent="0.35">
      <c r="A3081" s="57" t="s">
        <v>2470</v>
      </c>
      <c r="B3081" s="57" t="s">
        <v>2631</v>
      </c>
      <c r="C3081" s="57" t="s">
        <v>2428</v>
      </c>
      <c r="D3081" s="68">
        <v>307.22701286400002</v>
      </c>
      <c r="E3081" s="57" t="s">
        <v>2429</v>
      </c>
      <c r="F3081" s="62" t="str">
        <f>INDEX('Crosswalk Particulates'!$B:$B,MATCH('2017 EPA Data'!A3081,'Crosswalk Particulates'!$A:$A,0))</f>
        <v>process-waste-industry</v>
      </c>
      <c r="G3081" s="66">
        <f>INDEX('Crosswalk Particulates'!$E:$E,MATCH('2017 EPA Data'!$B3081,'Crosswalk Particulates'!$D:$D,0))</f>
        <v>0</v>
      </c>
      <c r="H3081" s="78">
        <f t="shared" si="48"/>
        <v>0</v>
      </c>
    </row>
    <row r="3082" spans="1:8" hidden="1" x14ac:dyDescent="0.35">
      <c r="A3082" s="57" t="s">
        <v>2530</v>
      </c>
      <c r="B3082" s="57" t="s">
        <v>2581</v>
      </c>
      <c r="C3082" s="57" t="s">
        <v>2428</v>
      </c>
      <c r="D3082" s="68">
        <v>307.05579999999998</v>
      </c>
      <c r="E3082" s="57" t="s">
        <v>2429</v>
      </c>
      <c r="F3082" s="62" t="str">
        <f>INDEX('Crosswalk Particulates'!$B:$B,MATCH('2017 EPA Data'!A3082,'Crosswalk Particulates'!$A:$A,0))</f>
        <v>process-iron and steel-industry</v>
      </c>
      <c r="G3082" s="66">
        <f>INDEX('Crosswalk Particulates'!$E:$E,MATCH('2017 EPA Data'!$B3082,'Crosswalk Particulates'!$D:$D,0))</f>
        <v>0</v>
      </c>
      <c r="H3082" s="78">
        <f t="shared" si="48"/>
        <v>0</v>
      </c>
    </row>
    <row r="3083" spans="1:8" hidden="1" x14ac:dyDescent="0.35">
      <c r="A3083" s="57" t="s">
        <v>2462</v>
      </c>
      <c r="B3083" s="57" t="s">
        <v>2478</v>
      </c>
      <c r="C3083" s="57" t="s">
        <v>2428</v>
      </c>
      <c r="D3083" s="68">
        <v>306.27</v>
      </c>
      <c r="E3083" s="57" t="s">
        <v>2429</v>
      </c>
      <c r="F3083" s="62" t="str">
        <f>INDEX('Crosswalk Particulates'!$B:$B,MATCH('2017 EPA Data'!A3083,'Crosswalk Particulates'!$A:$A,0))</f>
        <v>industry-fuel-natural gas</v>
      </c>
      <c r="G3083" s="66">
        <f>INDEX('Crosswalk Particulates'!$E:$E,MATCH('2017 EPA Data'!$B3083,'Crosswalk Particulates'!$D:$D,0))</f>
        <v>0</v>
      </c>
      <c r="H3083" s="78">
        <f t="shared" si="48"/>
        <v>0</v>
      </c>
    </row>
    <row r="3084" spans="1:8" hidden="1" x14ac:dyDescent="0.35">
      <c r="A3084" s="57" t="s">
        <v>2462</v>
      </c>
      <c r="B3084" s="57" t="s">
        <v>2485</v>
      </c>
      <c r="C3084" s="57" t="s">
        <v>2428</v>
      </c>
      <c r="D3084" s="68">
        <v>306.25400000000002</v>
      </c>
      <c r="E3084" s="57" t="s">
        <v>2429</v>
      </c>
      <c r="F3084" s="62" t="str">
        <f>INDEX('Crosswalk Particulates'!$B:$B,MATCH('2017 EPA Data'!A3084,'Crosswalk Particulates'!$A:$A,0))</f>
        <v>industry-fuel-natural gas</v>
      </c>
      <c r="G3084" s="66">
        <f>INDEX('Crosswalk Particulates'!$E:$E,MATCH('2017 EPA Data'!$B3084,'Crosswalk Particulates'!$D:$D,0))</f>
        <v>0</v>
      </c>
      <c r="H3084" s="78">
        <f t="shared" si="48"/>
        <v>0</v>
      </c>
    </row>
    <row r="3085" spans="1:8" hidden="1" x14ac:dyDescent="0.35">
      <c r="A3085" s="57" t="s">
        <v>2492</v>
      </c>
      <c r="B3085" s="57" t="s">
        <v>2626</v>
      </c>
      <c r="C3085" s="57" t="s">
        <v>2428</v>
      </c>
      <c r="D3085" s="68">
        <v>304.35597903299998</v>
      </c>
      <c r="E3085" s="57" t="s">
        <v>2429</v>
      </c>
      <c r="F3085" s="62" t="str">
        <f>INDEX('Crosswalk Particulates'!$B:$B,MATCH('2017 EPA Data'!A3085,'Crosswalk Particulates'!$A:$A,0))</f>
        <v>Electricity Sector</v>
      </c>
      <c r="G3085" s="66">
        <f>INDEX('Crosswalk Particulates'!$E:$E,MATCH('2017 EPA Data'!$B3085,'Crosswalk Particulates'!$D:$D,0))</f>
        <v>0</v>
      </c>
      <c r="H3085" s="78">
        <f t="shared" si="48"/>
        <v>0</v>
      </c>
    </row>
    <row r="3086" spans="1:8" hidden="1" x14ac:dyDescent="0.35">
      <c r="A3086" s="57" t="s">
        <v>2518</v>
      </c>
      <c r="B3086" s="57" t="s">
        <v>2602</v>
      </c>
      <c r="C3086" s="57" t="s">
        <v>2428</v>
      </c>
      <c r="D3086" s="68">
        <v>304.35000000000002</v>
      </c>
      <c r="E3086" s="57" t="s">
        <v>2429</v>
      </c>
      <c r="F3086" s="62" t="str">
        <f>INDEX('Crosswalk Particulates'!$B:$B,MATCH('2017 EPA Data'!A3086,'Crosswalk Particulates'!$A:$A,0))</f>
        <v>process-cement-industry</v>
      </c>
      <c r="G3086" s="66">
        <f>INDEX('Crosswalk Particulates'!$E:$E,MATCH('2017 EPA Data'!$B3086,'Crosswalk Particulates'!$D:$D,0))</f>
        <v>0</v>
      </c>
      <c r="H3086" s="78">
        <f t="shared" si="48"/>
        <v>0</v>
      </c>
    </row>
    <row r="3087" spans="1:8" hidden="1" x14ac:dyDescent="0.35">
      <c r="A3087" s="57" t="s">
        <v>2430</v>
      </c>
      <c r="B3087" s="57" t="s">
        <v>2653</v>
      </c>
      <c r="C3087" s="57" t="s">
        <v>2428</v>
      </c>
      <c r="D3087" s="68">
        <v>304.15231458199997</v>
      </c>
      <c r="E3087" s="57" t="s">
        <v>2429</v>
      </c>
      <c r="F3087" s="62" t="str">
        <f>INDEX('Crosswalk Particulates'!$B:$B,MATCH('2017 EPA Data'!A3087,'Crosswalk Particulates'!$A:$A,0))</f>
        <v>process-other-industry</v>
      </c>
      <c r="G3087" s="66">
        <f>INDEX('Crosswalk Particulates'!$E:$E,MATCH('2017 EPA Data'!$B3087,'Crosswalk Particulates'!$D:$D,0))</f>
        <v>0</v>
      </c>
      <c r="H3087" s="78">
        <f t="shared" si="48"/>
        <v>0</v>
      </c>
    </row>
    <row r="3088" spans="1:8" hidden="1" x14ac:dyDescent="0.35">
      <c r="A3088" s="57" t="s">
        <v>2430</v>
      </c>
      <c r="B3088" s="57" t="s">
        <v>2711</v>
      </c>
      <c r="C3088" s="57" t="s">
        <v>2428</v>
      </c>
      <c r="D3088" s="68">
        <v>303.35199999999998</v>
      </c>
      <c r="E3088" s="57" t="s">
        <v>2429</v>
      </c>
      <c r="F3088" s="62" t="str">
        <f>INDEX('Crosswalk Particulates'!$B:$B,MATCH('2017 EPA Data'!A3088,'Crosswalk Particulates'!$A:$A,0))</f>
        <v>process-other-industry</v>
      </c>
      <c r="G3088" s="66">
        <f>INDEX('Crosswalk Particulates'!$E:$E,MATCH('2017 EPA Data'!$B3088,'Crosswalk Particulates'!$D:$D,0))</f>
        <v>0</v>
      </c>
      <c r="H3088" s="78">
        <f t="shared" si="48"/>
        <v>0</v>
      </c>
    </row>
    <row r="3089" spans="1:8" hidden="1" x14ac:dyDescent="0.35">
      <c r="A3089" s="57" t="s">
        <v>2430</v>
      </c>
      <c r="B3089" s="57" t="s">
        <v>2661</v>
      </c>
      <c r="C3089" s="57" t="s">
        <v>2428</v>
      </c>
      <c r="D3089" s="68">
        <v>303.10303791152</v>
      </c>
      <c r="E3089" s="57" t="s">
        <v>2429</v>
      </c>
      <c r="F3089" s="62" t="str">
        <f>INDEX('Crosswalk Particulates'!$B:$B,MATCH('2017 EPA Data'!A3089,'Crosswalk Particulates'!$A:$A,0))</f>
        <v>process-other-industry</v>
      </c>
      <c r="G3089" s="66">
        <f>INDEX('Crosswalk Particulates'!$E:$E,MATCH('2017 EPA Data'!$B3089,'Crosswalk Particulates'!$D:$D,0))</f>
        <v>0</v>
      </c>
      <c r="H3089" s="78">
        <f t="shared" si="48"/>
        <v>0</v>
      </c>
    </row>
    <row r="3090" spans="1:8" hidden="1" x14ac:dyDescent="0.35">
      <c r="A3090" s="57" t="s">
        <v>2503</v>
      </c>
      <c r="B3090" s="57" t="s">
        <v>2550</v>
      </c>
      <c r="C3090" s="57" t="s">
        <v>2428</v>
      </c>
      <c r="D3090" s="68">
        <v>302.93117599999999</v>
      </c>
      <c r="E3090" s="57" t="s">
        <v>2429</v>
      </c>
      <c r="F3090" s="62" t="str">
        <f>INDEX('Crosswalk Particulates'!$B:$B,MATCH('2017 EPA Data'!A3090,'Crosswalk Particulates'!$A:$A,0))</f>
        <v>process-ngps-industry</v>
      </c>
      <c r="G3090" s="66">
        <f>INDEX('Crosswalk Particulates'!$E:$E,MATCH('2017 EPA Data'!$B3090,'Crosswalk Particulates'!$D:$D,0))</f>
        <v>0</v>
      </c>
      <c r="H3090" s="78">
        <f t="shared" si="48"/>
        <v>0</v>
      </c>
    </row>
    <row r="3091" spans="1:8" hidden="1" x14ac:dyDescent="0.35">
      <c r="A3091" s="57" t="s">
        <v>2519</v>
      </c>
      <c r="B3091" s="57" t="s">
        <v>2509</v>
      </c>
      <c r="C3091" s="57" t="s">
        <v>2428</v>
      </c>
      <c r="D3091" s="68">
        <v>302.23793460000002</v>
      </c>
      <c r="E3091" s="57" t="s">
        <v>2429</v>
      </c>
      <c r="F3091" s="62" t="str">
        <f>INDEX('Crosswalk Particulates'!$B:$B,MATCH('2017 EPA Data'!A3091,'Crosswalk Particulates'!$A:$A,0))</f>
        <v>Electricity Sector</v>
      </c>
      <c r="G3091" s="66">
        <f>INDEX('Crosswalk Particulates'!$E:$E,MATCH('2017 EPA Data'!$B3091,'Crosswalk Particulates'!$D:$D,0))</f>
        <v>0</v>
      </c>
      <c r="H3091" s="78">
        <f t="shared" si="48"/>
        <v>0</v>
      </c>
    </row>
    <row r="3092" spans="1:8" hidden="1" x14ac:dyDescent="0.35">
      <c r="A3092" s="57" t="s">
        <v>2513</v>
      </c>
      <c r="B3092" s="57" t="s">
        <v>2611</v>
      </c>
      <c r="C3092" s="57" t="s">
        <v>2428</v>
      </c>
      <c r="D3092" s="68">
        <v>301.4938363</v>
      </c>
      <c r="E3092" s="57" t="s">
        <v>2429</v>
      </c>
      <c r="F3092" s="62" t="str">
        <f>INDEX('Crosswalk Particulates'!$B:$B,MATCH('2017 EPA Data'!A3092,'Crosswalk Particulates'!$A:$A,0))</f>
        <v>process-other-industry</v>
      </c>
      <c r="G3092" s="66">
        <f>INDEX('Crosswalk Particulates'!$E:$E,MATCH('2017 EPA Data'!$B3092,'Crosswalk Particulates'!$D:$D,0))</f>
        <v>0</v>
      </c>
      <c r="H3092" s="78">
        <f t="shared" si="48"/>
        <v>0</v>
      </c>
    </row>
    <row r="3093" spans="1:8" hidden="1" x14ac:dyDescent="0.35">
      <c r="A3093" s="57" t="s">
        <v>2512</v>
      </c>
      <c r="B3093" s="57" t="s">
        <v>2664</v>
      </c>
      <c r="D3093" s="68">
        <v>301.37103738277915</v>
      </c>
      <c r="E3093" s="57" t="s">
        <v>2433</v>
      </c>
      <c r="F3093" s="62" t="str">
        <f>INDEX('Crosswalk Particulates'!$B:$B,MATCH('2017 EPA Data'!A3093,'Crosswalk Particulates'!$A:$A,0))</f>
        <v>Commercial Buildings Sector</v>
      </c>
      <c r="G3093" s="66">
        <f>INDEX('Crosswalk Particulates'!$E:$E,MATCH('2017 EPA Data'!$B3093,'Crosswalk Particulates'!$D:$D,0))</f>
        <v>0</v>
      </c>
      <c r="H3093" s="78">
        <f t="shared" si="48"/>
        <v>273399531.33218348</v>
      </c>
    </row>
    <row r="3094" spans="1:8" hidden="1" x14ac:dyDescent="0.35">
      <c r="A3094" s="57" t="s">
        <v>2497</v>
      </c>
      <c r="B3094" s="57" t="s">
        <v>2584</v>
      </c>
      <c r="C3094" s="57" t="s">
        <v>2428</v>
      </c>
      <c r="D3094" s="68">
        <v>301.29557684000002</v>
      </c>
      <c r="E3094" s="57" t="s">
        <v>2429</v>
      </c>
      <c r="F3094" s="62" t="str">
        <f>INDEX('Crosswalk Particulates'!$B:$B,MATCH('2017 EPA Data'!A3094,'Crosswalk Particulates'!$A:$A,0))</f>
        <v>process-other-industry</v>
      </c>
      <c r="G3094" s="66">
        <f>INDEX('Crosswalk Particulates'!$E:$E,MATCH('2017 EPA Data'!$B3094,'Crosswalk Particulates'!$D:$D,0))</f>
        <v>0</v>
      </c>
      <c r="H3094" s="78">
        <f t="shared" si="48"/>
        <v>0</v>
      </c>
    </row>
    <row r="3095" spans="1:8" hidden="1" x14ac:dyDescent="0.35">
      <c r="A3095" s="57" t="s">
        <v>2496</v>
      </c>
      <c r="B3095" s="57" t="s">
        <v>2605</v>
      </c>
      <c r="C3095" s="57" t="s">
        <v>2428</v>
      </c>
      <c r="D3095" s="68">
        <v>300.80584858415097</v>
      </c>
      <c r="E3095" s="57" t="s">
        <v>2429</v>
      </c>
      <c r="F3095" s="62" t="str">
        <f>INDEX('Crosswalk Particulates'!$B:$B,MATCH('2017 EPA Data'!A3095,'Crosswalk Particulates'!$A:$A,0))</f>
        <v>process-other-industry</v>
      </c>
      <c r="G3095" s="66">
        <f>INDEX('Crosswalk Particulates'!$E:$E,MATCH('2017 EPA Data'!$B3095,'Crosswalk Particulates'!$D:$D,0))</f>
        <v>0</v>
      </c>
      <c r="H3095" s="78">
        <f t="shared" si="48"/>
        <v>0</v>
      </c>
    </row>
    <row r="3096" spans="1:8" hidden="1" x14ac:dyDescent="0.35">
      <c r="A3096" s="57" t="s">
        <v>2489</v>
      </c>
      <c r="B3096" s="57" t="s">
        <v>2654</v>
      </c>
      <c r="C3096" s="57" t="s">
        <v>2428</v>
      </c>
      <c r="D3096" s="68">
        <v>300.60000000000002</v>
      </c>
      <c r="E3096" s="57" t="s">
        <v>2429</v>
      </c>
      <c r="F3096" s="62" t="str">
        <f>INDEX('Crosswalk Particulates'!$B:$B,MATCH('2017 EPA Data'!A3096,'Crosswalk Particulates'!$A:$A,0))</f>
        <v>process-chemicals-industry</v>
      </c>
      <c r="G3096" s="66">
        <f>INDEX('Crosswalk Particulates'!$E:$E,MATCH('2017 EPA Data'!$B3096,'Crosswalk Particulates'!$D:$D,0))</f>
        <v>0</v>
      </c>
      <c r="H3096" s="78">
        <f t="shared" si="48"/>
        <v>0</v>
      </c>
    </row>
    <row r="3097" spans="1:8" hidden="1" x14ac:dyDescent="0.35">
      <c r="A3097" s="57" t="s">
        <v>2513</v>
      </c>
      <c r="B3097" s="57" t="s">
        <v>2479</v>
      </c>
      <c r="C3097" s="57" t="s">
        <v>2428</v>
      </c>
      <c r="D3097" s="68">
        <v>299.76317982</v>
      </c>
      <c r="E3097" s="57" t="s">
        <v>2429</v>
      </c>
      <c r="F3097" s="62" t="str">
        <f>INDEX('Crosswalk Particulates'!$B:$B,MATCH('2017 EPA Data'!A3097,'Crosswalk Particulates'!$A:$A,0))</f>
        <v>process-other-industry</v>
      </c>
      <c r="G3097" s="66">
        <f>INDEX('Crosswalk Particulates'!$E:$E,MATCH('2017 EPA Data'!$B3097,'Crosswalk Particulates'!$D:$D,0))</f>
        <v>0</v>
      </c>
      <c r="H3097" s="78">
        <f t="shared" si="48"/>
        <v>0</v>
      </c>
    </row>
    <row r="3098" spans="1:8" hidden="1" x14ac:dyDescent="0.35">
      <c r="A3098" s="57" t="s">
        <v>2506</v>
      </c>
      <c r="B3098" s="57" t="s">
        <v>2622</v>
      </c>
      <c r="C3098" s="57" t="s">
        <v>2428</v>
      </c>
      <c r="D3098" s="68">
        <v>299.39999999999998</v>
      </c>
      <c r="E3098" s="57" t="s">
        <v>2429</v>
      </c>
      <c r="F3098" s="62" t="str">
        <f>INDEX('Crosswalk Particulates'!$B:$B,MATCH('2017 EPA Data'!A3098,'Crosswalk Particulates'!$A:$A,0))</f>
        <v>process-other-industry</v>
      </c>
      <c r="G3098" s="66">
        <f>INDEX('Crosswalk Particulates'!$E:$E,MATCH('2017 EPA Data'!$B3098,'Crosswalk Particulates'!$D:$D,0))</f>
        <v>0</v>
      </c>
      <c r="H3098" s="78">
        <f t="shared" si="48"/>
        <v>0</v>
      </c>
    </row>
    <row r="3099" spans="1:8" hidden="1" x14ac:dyDescent="0.35">
      <c r="A3099" s="57" t="s">
        <v>2560</v>
      </c>
      <c r="B3099" s="57" t="s">
        <v>2602</v>
      </c>
      <c r="C3099" s="57" t="s">
        <v>2428</v>
      </c>
      <c r="D3099" s="68">
        <v>298.45999999999998</v>
      </c>
      <c r="E3099" s="57" t="s">
        <v>2429</v>
      </c>
      <c r="F3099" s="62" t="str">
        <f>INDEX('Crosswalk Particulates'!$B:$B,MATCH('2017 EPA Data'!A3099,'Crosswalk Particulates'!$A:$A,0))</f>
        <v>Electricity Sector</v>
      </c>
      <c r="G3099" s="66">
        <f>INDEX('Crosswalk Particulates'!$E:$E,MATCH('2017 EPA Data'!$B3099,'Crosswalk Particulates'!$D:$D,0))</f>
        <v>0</v>
      </c>
      <c r="H3099" s="78">
        <f t="shared" si="48"/>
        <v>0</v>
      </c>
    </row>
    <row r="3100" spans="1:8" hidden="1" x14ac:dyDescent="0.35">
      <c r="A3100" s="57" t="s">
        <v>2529</v>
      </c>
      <c r="B3100" s="57" t="s">
        <v>2439</v>
      </c>
      <c r="C3100" s="57" t="s">
        <v>2428</v>
      </c>
      <c r="D3100" s="68">
        <v>297.39999999999998</v>
      </c>
      <c r="E3100" s="57" t="s">
        <v>2429</v>
      </c>
      <c r="F3100" s="62" t="str">
        <f>INDEX('Crosswalk Particulates'!$B:$B,MATCH('2017 EPA Data'!A3100,'Crosswalk Particulates'!$A:$A,0))</f>
        <v>Other-EPA</v>
      </c>
      <c r="G3100" s="66">
        <f>INDEX('Crosswalk Particulates'!$E:$E,MATCH('2017 EPA Data'!$B3100,'Crosswalk Particulates'!$D:$D,0))</f>
        <v>0</v>
      </c>
      <c r="H3100" s="78">
        <f t="shared" si="48"/>
        <v>0</v>
      </c>
    </row>
    <row r="3101" spans="1:8" hidden="1" x14ac:dyDescent="0.35">
      <c r="A3101" s="57" t="s">
        <v>2453</v>
      </c>
      <c r="B3101" s="57" t="s">
        <v>2525</v>
      </c>
      <c r="C3101" s="57" t="s">
        <v>2428</v>
      </c>
      <c r="D3101" s="68">
        <v>297.21172214454305</v>
      </c>
      <c r="E3101" s="57" t="s">
        <v>2429</v>
      </c>
      <c r="F3101" s="62" t="str">
        <f>INDEX('Crosswalk Particulates'!$B:$B,MATCH('2017 EPA Data'!A3101,'Crosswalk Particulates'!$A:$A,0))</f>
        <v>process-ngps-industry</v>
      </c>
      <c r="G3101" s="66">
        <f>INDEX('Crosswalk Particulates'!$E:$E,MATCH('2017 EPA Data'!$B3101,'Crosswalk Particulates'!$D:$D,0))</f>
        <v>0</v>
      </c>
      <c r="H3101" s="78">
        <f t="shared" si="48"/>
        <v>0</v>
      </c>
    </row>
    <row r="3102" spans="1:8" hidden="1" x14ac:dyDescent="0.35">
      <c r="A3102" s="57" t="s">
        <v>2430</v>
      </c>
      <c r="B3102" s="57" t="s">
        <v>2498</v>
      </c>
      <c r="C3102" s="57" t="s">
        <v>2428</v>
      </c>
      <c r="D3102" s="68">
        <v>297.04631999999998</v>
      </c>
      <c r="E3102" s="57" t="s">
        <v>2429</v>
      </c>
      <c r="F3102" s="62" t="str">
        <f>INDEX('Crosswalk Particulates'!$B:$B,MATCH('2017 EPA Data'!A3102,'Crosswalk Particulates'!$A:$A,0))</f>
        <v>process-other-industry</v>
      </c>
      <c r="G3102" s="66">
        <f>INDEX('Crosswalk Particulates'!$E:$E,MATCH('2017 EPA Data'!$B3102,'Crosswalk Particulates'!$D:$D,0))</f>
        <v>0</v>
      </c>
      <c r="H3102" s="78">
        <f t="shared" si="48"/>
        <v>0</v>
      </c>
    </row>
    <row r="3103" spans="1:8" hidden="1" x14ac:dyDescent="0.35">
      <c r="A3103" s="57" t="s">
        <v>2462</v>
      </c>
      <c r="B3103" s="57" t="s">
        <v>2552</v>
      </c>
      <c r="C3103" s="57" t="s">
        <v>2428</v>
      </c>
      <c r="D3103" s="68">
        <v>296.93772580000001</v>
      </c>
      <c r="E3103" s="57" t="s">
        <v>2429</v>
      </c>
      <c r="F3103" s="62" t="str">
        <f>INDEX('Crosswalk Particulates'!$B:$B,MATCH('2017 EPA Data'!A3103,'Crosswalk Particulates'!$A:$A,0))</f>
        <v>industry-fuel-natural gas</v>
      </c>
      <c r="G3103" s="66">
        <f>INDEX('Crosswalk Particulates'!$E:$E,MATCH('2017 EPA Data'!$B3103,'Crosswalk Particulates'!$D:$D,0))</f>
        <v>0</v>
      </c>
      <c r="H3103" s="78">
        <f t="shared" si="48"/>
        <v>0</v>
      </c>
    </row>
    <row r="3104" spans="1:8" hidden="1" x14ac:dyDescent="0.35">
      <c r="A3104" s="57" t="s">
        <v>2560</v>
      </c>
      <c r="B3104" s="57" t="s">
        <v>2598</v>
      </c>
      <c r="C3104" s="57" t="s">
        <v>2428</v>
      </c>
      <c r="D3104" s="68">
        <v>296.8</v>
      </c>
      <c r="E3104" s="57" t="s">
        <v>2429</v>
      </c>
      <c r="F3104" s="62" t="str">
        <f>INDEX('Crosswalk Particulates'!$B:$B,MATCH('2017 EPA Data'!A3104,'Crosswalk Particulates'!$A:$A,0))</f>
        <v>Electricity Sector</v>
      </c>
      <c r="G3104" s="66">
        <f>INDEX('Crosswalk Particulates'!$E:$E,MATCH('2017 EPA Data'!$B3104,'Crosswalk Particulates'!$D:$D,0))</f>
        <v>0</v>
      </c>
      <c r="H3104" s="78">
        <f t="shared" si="48"/>
        <v>0</v>
      </c>
    </row>
    <row r="3105" spans="1:8" hidden="1" x14ac:dyDescent="0.35">
      <c r="A3105" s="57" t="s">
        <v>2480</v>
      </c>
      <c r="B3105" s="57" t="s">
        <v>2537</v>
      </c>
      <c r="C3105" s="57" t="s">
        <v>2428</v>
      </c>
      <c r="D3105" s="68">
        <v>296.61466864537857</v>
      </c>
      <c r="E3105" s="57" t="s">
        <v>2429</v>
      </c>
      <c r="F3105" s="62" t="str">
        <f>INDEX('Crosswalk Particulates'!$B:$B,MATCH('2017 EPA Data'!A3105,'Crosswalk Particulates'!$A:$A,0))</f>
        <v>Transportation Sector</v>
      </c>
      <c r="G3105" s="66">
        <f>INDEX('Crosswalk Particulates'!$E:$E,MATCH('2017 EPA Data'!$B3105,'Crosswalk Particulates'!$D:$D,0))</f>
        <v>0</v>
      </c>
      <c r="H3105" s="78">
        <f t="shared" si="48"/>
        <v>0</v>
      </c>
    </row>
    <row r="3106" spans="1:8" hidden="1" x14ac:dyDescent="0.35">
      <c r="A3106" s="57" t="s">
        <v>2540</v>
      </c>
      <c r="B3106" s="57" t="s">
        <v>2532</v>
      </c>
      <c r="C3106" s="57" t="s">
        <v>2428</v>
      </c>
      <c r="D3106" s="68">
        <v>296.44978202440808</v>
      </c>
      <c r="E3106" s="57" t="s">
        <v>2429</v>
      </c>
      <c r="F3106" s="62" t="str">
        <f>INDEX('Crosswalk Particulates'!$B:$B,MATCH('2017 EPA Data'!A3106,'Crosswalk Particulates'!$A:$A,0))</f>
        <v>industry-fuel-oil</v>
      </c>
      <c r="G3106" s="66">
        <f>INDEX('Crosswalk Particulates'!$E:$E,MATCH('2017 EPA Data'!$B3106,'Crosswalk Particulates'!$D:$D,0))</f>
        <v>0</v>
      </c>
      <c r="H3106" s="78">
        <f t="shared" si="48"/>
        <v>0</v>
      </c>
    </row>
    <row r="3107" spans="1:8" hidden="1" x14ac:dyDescent="0.35">
      <c r="A3107" s="57" t="s">
        <v>2453</v>
      </c>
      <c r="B3107" s="57" t="s">
        <v>2482</v>
      </c>
      <c r="C3107" s="57" t="s">
        <v>2428</v>
      </c>
      <c r="D3107" s="68">
        <v>295.8</v>
      </c>
      <c r="E3107" s="57" t="s">
        <v>2429</v>
      </c>
      <c r="F3107" s="62" t="str">
        <f>INDEX('Crosswalk Particulates'!$B:$B,MATCH('2017 EPA Data'!A3107,'Crosswalk Particulates'!$A:$A,0))</f>
        <v>process-ngps-industry</v>
      </c>
      <c r="G3107" s="66">
        <f>INDEX('Crosswalk Particulates'!$E:$E,MATCH('2017 EPA Data'!$B3107,'Crosswalk Particulates'!$D:$D,0))</f>
        <v>0</v>
      </c>
      <c r="H3107" s="78">
        <f t="shared" si="48"/>
        <v>0</v>
      </c>
    </row>
    <row r="3108" spans="1:8" hidden="1" x14ac:dyDescent="0.35">
      <c r="A3108" s="57" t="s">
        <v>2466</v>
      </c>
      <c r="B3108" s="57" t="s">
        <v>2654</v>
      </c>
      <c r="C3108" s="57" t="s">
        <v>2428</v>
      </c>
      <c r="D3108" s="68">
        <v>294.86200000000002</v>
      </c>
      <c r="E3108" s="57" t="s">
        <v>2429</v>
      </c>
      <c r="F3108" s="62" t="str">
        <f>INDEX('Crosswalk Particulates'!$B:$B,MATCH('2017 EPA Data'!A3108,'Crosswalk Particulates'!$A:$A,0))</f>
        <v>process-other-industry</v>
      </c>
      <c r="G3108" s="66">
        <f>INDEX('Crosswalk Particulates'!$E:$E,MATCH('2017 EPA Data'!$B3108,'Crosswalk Particulates'!$D:$D,0))</f>
        <v>0</v>
      </c>
      <c r="H3108" s="78">
        <f t="shared" si="48"/>
        <v>0</v>
      </c>
    </row>
    <row r="3109" spans="1:8" hidden="1" x14ac:dyDescent="0.35">
      <c r="A3109" s="57" t="s">
        <v>2489</v>
      </c>
      <c r="B3109" s="57" t="s">
        <v>2695</v>
      </c>
      <c r="C3109" s="57" t="s">
        <v>2428</v>
      </c>
      <c r="D3109" s="68">
        <v>294.74</v>
      </c>
      <c r="E3109" s="57" t="s">
        <v>2429</v>
      </c>
      <c r="F3109" s="62" t="str">
        <f>INDEX('Crosswalk Particulates'!$B:$B,MATCH('2017 EPA Data'!A3109,'Crosswalk Particulates'!$A:$A,0))</f>
        <v>process-chemicals-industry</v>
      </c>
      <c r="G3109" s="66">
        <f>INDEX('Crosswalk Particulates'!$E:$E,MATCH('2017 EPA Data'!$B3109,'Crosswalk Particulates'!$D:$D,0))</f>
        <v>0</v>
      </c>
      <c r="H3109" s="78">
        <f t="shared" si="48"/>
        <v>0</v>
      </c>
    </row>
    <row r="3110" spans="1:8" hidden="1" x14ac:dyDescent="0.35">
      <c r="A3110" s="57" t="s">
        <v>2493</v>
      </c>
      <c r="B3110" s="57" t="s">
        <v>2627</v>
      </c>
      <c r="D3110" s="68">
        <v>294.45442638884231</v>
      </c>
      <c r="E3110" s="57" t="s">
        <v>2433</v>
      </c>
      <c r="F3110" s="62" t="str">
        <f>INDEX('Crosswalk Particulates'!$B:$B,MATCH('2017 EPA Data'!A3110,'Crosswalk Particulates'!$A:$A,0))</f>
        <v>Commercial Buildings Sector</v>
      </c>
      <c r="G3110" s="66" t="str">
        <f>INDEX('Crosswalk Particulates'!$E:$E,MATCH('2017 EPA Data'!$B3110,'Crosswalk Particulates'!$D:$D,0))</f>
        <v>BC</v>
      </c>
      <c r="H3110" s="78">
        <f t="shared" si="48"/>
        <v>267124879.92383477</v>
      </c>
    </row>
    <row r="3111" spans="1:8" hidden="1" x14ac:dyDescent="0.35">
      <c r="A3111" s="57" t="s">
        <v>2476</v>
      </c>
      <c r="B3111" s="57" t="s">
        <v>2537</v>
      </c>
      <c r="C3111" s="57" t="s">
        <v>2428</v>
      </c>
      <c r="D3111" s="68">
        <v>293.18617681732701</v>
      </c>
      <c r="E3111" s="57" t="s">
        <v>2429</v>
      </c>
      <c r="F3111" s="62" t="str">
        <f>INDEX('Crosswalk Particulates'!$B:$B,MATCH('2017 EPA Data'!A3111,'Crosswalk Particulates'!$A:$A,0))</f>
        <v>Electricity Sector</v>
      </c>
      <c r="G3111" s="66">
        <f>INDEX('Crosswalk Particulates'!$E:$E,MATCH('2017 EPA Data'!$B3111,'Crosswalk Particulates'!$D:$D,0))</f>
        <v>0</v>
      </c>
      <c r="H3111" s="78">
        <f t="shared" si="48"/>
        <v>0</v>
      </c>
    </row>
    <row r="3112" spans="1:8" hidden="1" x14ac:dyDescent="0.35">
      <c r="A3112" s="57" t="s">
        <v>2462</v>
      </c>
      <c r="B3112" s="57" t="s">
        <v>2631</v>
      </c>
      <c r="C3112" s="57" t="s">
        <v>2428</v>
      </c>
      <c r="D3112" s="68">
        <v>293.05202995441999</v>
      </c>
      <c r="E3112" s="57" t="s">
        <v>2429</v>
      </c>
      <c r="F3112" s="62" t="str">
        <f>INDEX('Crosswalk Particulates'!$B:$B,MATCH('2017 EPA Data'!A3112,'Crosswalk Particulates'!$A:$A,0))</f>
        <v>industry-fuel-natural gas</v>
      </c>
      <c r="G3112" s="66">
        <f>INDEX('Crosswalk Particulates'!$E:$E,MATCH('2017 EPA Data'!$B3112,'Crosswalk Particulates'!$D:$D,0))</f>
        <v>0</v>
      </c>
      <c r="H3112" s="78">
        <f t="shared" si="48"/>
        <v>0</v>
      </c>
    </row>
    <row r="3113" spans="1:8" hidden="1" x14ac:dyDescent="0.35">
      <c r="A3113" s="57" t="s">
        <v>2503</v>
      </c>
      <c r="B3113" s="57" t="s">
        <v>2593</v>
      </c>
      <c r="C3113" s="57" t="s">
        <v>2428</v>
      </c>
      <c r="D3113" s="68">
        <v>290.56</v>
      </c>
      <c r="E3113" s="57" t="s">
        <v>2429</v>
      </c>
      <c r="F3113" s="62" t="str">
        <f>INDEX('Crosswalk Particulates'!$B:$B,MATCH('2017 EPA Data'!A3113,'Crosswalk Particulates'!$A:$A,0))</f>
        <v>process-ngps-industry</v>
      </c>
      <c r="G3113" s="66">
        <f>INDEX('Crosswalk Particulates'!$E:$E,MATCH('2017 EPA Data'!$B3113,'Crosswalk Particulates'!$D:$D,0))</f>
        <v>0</v>
      </c>
      <c r="H3113" s="78">
        <f t="shared" si="48"/>
        <v>0</v>
      </c>
    </row>
    <row r="3114" spans="1:8" hidden="1" x14ac:dyDescent="0.35">
      <c r="A3114" s="57" t="s">
        <v>2430</v>
      </c>
      <c r="B3114" s="57" t="s">
        <v>2643</v>
      </c>
      <c r="D3114" s="68">
        <v>290.53913555457058</v>
      </c>
      <c r="E3114" s="57" t="s">
        <v>2433</v>
      </c>
      <c r="F3114" s="62" t="str">
        <f>INDEX('Crosswalk Particulates'!$B:$B,MATCH('2017 EPA Data'!A3114,'Crosswalk Particulates'!$A:$A,0))</f>
        <v>process-other-industry</v>
      </c>
      <c r="G3114" s="66">
        <f>INDEX('Crosswalk Particulates'!$E:$E,MATCH('2017 EPA Data'!$B3114,'Crosswalk Particulates'!$D:$D,0))</f>
        <v>0</v>
      </c>
      <c r="H3114" s="78">
        <f t="shared" si="48"/>
        <v>263572983.60222676</v>
      </c>
    </row>
    <row r="3115" spans="1:8" hidden="1" x14ac:dyDescent="0.35">
      <c r="A3115" s="57" t="s">
        <v>2530</v>
      </c>
      <c r="B3115" s="57" t="s">
        <v>2645</v>
      </c>
      <c r="C3115" s="57" t="s">
        <v>2428</v>
      </c>
      <c r="D3115" s="68">
        <v>289.66271999999998</v>
      </c>
      <c r="E3115" s="57" t="s">
        <v>2429</v>
      </c>
      <c r="F3115" s="62" t="str">
        <f>INDEX('Crosswalk Particulates'!$B:$B,MATCH('2017 EPA Data'!A3115,'Crosswalk Particulates'!$A:$A,0))</f>
        <v>process-iron and steel-industry</v>
      </c>
      <c r="G3115" s="66">
        <f>INDEX('Crosswalk Particulates'!$E:$E,MATCH('2017 EPA Data'!$B3115,'Crosswalk Particulates'!$D:$D,0))</f>
        <v>0</v>
      </c>
      <c r="H3115" s="78">
        <f t="shared" si="48"/>
        <v>0</v>
      </c>
    </row>
    <row r="3116" spans="1:8" hidden="1" x14ac:dyDescent="0.35">
      <c r="A3116" s="57" t="s">
        <v>2462</v>
      </c>
      <c r="B3116" s="57" t="s">
        <v>2621</v>
      </c>
      <c r="C3116" s="57" t="s">
        <v>2428</v>
      </c>
      <c r="D3116" s="68">
        <v>288.85199999999998</v>
      </c>
      <c r="E3116" s="57" t="s">
        <v>2429</v>
      </c>
      <c r="F3116" s="62" t="str">
        <f>INDEX('Crosswalk Particulates'!$B:$B,MATCH('2017 EPA Data'!A3116,'Crosswalk Particulates'!$A:$A,0))</f>
        <v>industry-fuel-natural gas</v>
      </c>
      <c r="G3116" s="66">
        <f>INDEX('Crosswalk Particulates'!$E:$E,MATCH('2017 EPA Data'!$B3116,'Crosswalk Particulates'!$D:$D,0))</f>
        <v>0</v>
      </c>
      <c r="H3116" s="78">
        <f t="shared" si="48"/>
        <v>0</v>
      </c>
    </row>
    <row r="3117" spans="1:8" hidden="1" x14ac:dyDescent="0.35">
      <c r="A3117" s="57" t="s">
        <v>2493</v>
      </c>
      <c r="B3117" s="57" t="s">
        <v>2490</v>
      </c>
      <c r="C3117" s="57" t="s">
        <v>2428</v>
      </c>
      <c r="D3117" s="68">
        <v>288.56599999999997</v>
      </c>
      <c r="E3117" s="57" t="s">
        <v>2429</v>
      </c>
      <c r="F3117" s="62" t="str">
        <f>INDEX('Crosswalk Particulates'!$B:$B,MATCH('2017 EPA Data'!A3117,'Crosswalk Particulates'!$A:$A,0))</f>
        <v>Commercial Buildings Sector</v>
      </c>
      <c r="G3117" s="66">
        <f>INDEX('Crosswalk Particulates'!$E:$E,MATCH('2017 EPA Data'!$B3117,'Crosswalk Particulates'!$D:$D,0))</f>
        <v>0</v>
      </c>
      <c r="H3117" s="78">
        <f t="shared" si="48"/>
        <v>0</v>
      </c>
    </row>
    <row r="3118" spans="1:8" hidden="1" x14ac:dyDescent="0.35">
      <c r="A3118" s="57" t="s">
        <v>2457</v>
      </c>
      <c r="B3118" s="57" t="s">
        <v>2469</v>
      </c>
      <c r="C3118" s="57" t="s">
        <v>2428</v>
      </c>
      <c r="D3118" s="68">
        <v>283.66478469999998</v>
      </c>
      <c r="E3118" s="57" t="s">
        <v>2429</v>
      </c>
      <c r="F3118" s="62" t="str">
        <f>INDEX('Crosswalk Particulates'!$B:$B,MATCH('2017 EPA Data'!A3118,'Crosswalk Particulates'!$A:$A,0))</f>
        <v>process-other-industry</v>
      </c>
      <c r="G3118" s="66">
        <f>INDEX('Crosswalk Particulates'!$E:$E,MATCH('2017 EPA Data'!$B3118,'Crosswalk Particulates'!$D:$D,0))</f>
        <v>0</v>
      </c>
      <c r="H3118" s="78">
        <f t="shared" si="48"/>
        <v>0</v>
      </c>
    </row>
    <row r="3119" spans="1:8" hidden="1" x14ac:dyDescent="0.35">
      <c r="A3119" s="57" t="s">
        <v>2489</v>
      </c>
      <c r="B3119" s="57" t="s">
        <v>2606</v>
      </c>
      <c r="C3119" s="57" t="s">
        <v>2428</v>
      </c>
      <c r="D3119" s="68">
        <v>282.72367557658112</v>
      </c>
      <c r="E3119" s="57" t="s">
        <v>2429</v>
      </c>
      <c r="F3119" s="62" t="str">
        <f>INDEX('Crosswalk Particulates'!$B:$B,MATCH('2017 EPA Data'!A3119,'Crosswalk Particulates'!$A:$A,0))</f>
        <v>process-chemicals-industry</v>
      </c>
      <c r="G3119" s="66">
        <f>INDEX('Crosswalk Particulates'!$E:$E,MATCH('2017 EPA Data'!$B3119,'Crosswalk Particulates'!$D:$D,0))</f>
        <v>0</v>
      </c>
      <c r="H3119" s="78">
        <f t="shared" si="48"/>
        <v>0</v>
      </c>
    </row>
    <row r="3120" spans="1:8" hidden="1" x14ac:dyDescent="0.35">
      <c r="A3120" s="57" t="s">
        <v>2580</v>
      </c>
      <c r="B3120" s="57" t="s">
        <v>2556</v>
      </c>
      <c r="C3120" s="57" t="s">
        <v>2428</v>
      </c>
      <c r="D3120" s="68">
        <v>282.44228116900001</v>
      </c>
      <c r="E3120" s="57" t="s">
        <v>2429</v>
      </c>
      <c r="F3120" s="62" t="str">
        <f>INDEX('Crosswalk Particulates'!$B:$B,MATCH('2017 EPA Data'!A3120,'Crosswalk Particulates'!$A:$A,0))</f>
        <v>Commercial Buildings Sector</v>
      </c>
      <c r="G3120" s="66">
        <f>INDEX('Crosswalk Particulates'!$E:$E,MATCH('2017 EPA Data'!$B3120,'Crosswalk Particulates'!$D:$D,0))</f>
        <v>0</v>
      </c>
      <c r="H3120" s="78">
        <f t="shared" si="48"/>
        <v>0</v>
      </c>
    </row>
    <row r="3121" spans="1:8" hidden="1" x14ac:dyDescent="0.35">
      <c r="A3121" s="57" t="s">
        <v>2466</v>
      </c>
      <c r="B3121" s="57" t="s">
        <v>2704</v>
      </c>
      <c r="C3121" s="57" t="s">
        <v>2428</v>
      </c>
      <c r="D3121" s="68">
        <v>282.226</v>
      </c>
      <c r="E3121" s="57" t="s">
        <v>2429</v>
      </c>
      <c r="F3121" s="62" t="str">
        <f>INDEX('Crosswalk Particulates'!$B:$B,MATCH('2017 EPA Data'!A3121,'Crosswalk Particulates'!$A:$A,0))</f>
        <v>process-other-industry</v>
      </c>
      <c r="G3121" s="66">
        <f>INDEX('Crosswalk Particulates'!$E:$E,MATCH('2017 EPA Data'!$B3121,'Crosswalk Particulates'!$D:$D,0))</f>
        <v>0</v>
      </c>
      <c r="H3121" s="78">
        <f t="shared" si="48"/>
        <v>0</v>
      </c>
    </row>
    <row r="3122" spans="1:8" hidden="1" x14ac:dyDescent="0.35">
      <c r="A3122" s="57" t="s">
        <v>2530</v>
      </c>
      <c r="B3122" s="57" t="s">
        <v>2595</v>
      </c>
      <c r="C3122" s="57" t="s">
        <v>2428</v>
      </c>
      <c r="D3122" s="68">
        <v>281.39940000000001</v>
      </c>
      <c r="E3122" s="57" t="s">
        <v>2429</v>
      </c>
      <c r="F3122" s="62" t="str">
        <f>INDEX('Crosswalk Particulates'!$B:$B,MATCH('2017 EPA Data'!A3122,'Crosswalk Particulates'!$A:$A,0))</f>
        <v>process-iron and steel-industry</v>
      </c>
      <c r="G3122" s="66">
        <f>INDEX('Crosswalk Particulates'!$E:$E,MATCH('2017 EPA Data'!$B3122,'Crosswalk Particulates'!$D:$D,0))</f>
        <v>0</v>
      </c>
      <c r="H3122" s="78">
        <f t="shared" si="48"/>
        <v>0</v>
      </c>
    </row>
    <row r="3123" spans="1:8" hidden="1" x14ac:dyDescent="0.35">
      <c r="A3123" s="57" t="s">
        <v>2518</v>
      </c>
      <c r="B3123" s="57" t="s">
        <v>2641</v>
      </c>
      <c r="C3123" s="57" t="s">
        <v>2428</v>
      </c>
      <c r="D3123" s="68">
        <v>280.85129999999998</v>
      </c>
      <c r="E3123" s="57" t="s">
        <v>2429</v>
      </c>
      <c r="F3123" s="62" t="str">
        <f>INDEX('Crosswalk Particulates'!$B:$B,MATCH('2017 EPA Data'!A3123,'Crosswalk Particulates'!$A:$A,0))</f>
        <v>process-cement-industry</v>
      </c>
      <c r="G3123" s="66">
        <f>INDEX('Crosswalk Particulates'!$E:$E,MATCH('2017 EPA Data'!$B3123,'Crosswalk Particulates'!$D:$D,0))</f>
        <v>0</v>
      </c>
      <c r="H3123" s="78">
        <f t="shared" si="48"/>
        <v>0</v>
      </c>
    </row>
    <row r="3124" spans="1:8" hidden="1" x14ac:dyDescent="0.35">
      <c r="A3124" s="57" t="s">
        <v>2453</v>
      </c>
      <c r="B3124" s="57" t="s">
        <v>2532</v>
      </c>
      <c r="C3124" s="57" t="s">
        <v>2428</v>
      </c>
      <c r="D3124" s="68">
        <v>279.76854477452292</v>
      </c>
      <c r="E3124" s="57" t="s">
        <v>2429</v>
      </c>
      <c r="F3124" s="62" t="str">
        <f>INDEX('Crosswalk Particulates'!$B:$B,MATCH('2017 EPA Data'!A3124,'Crosswalk Particulates'!$A:$A,0))</f>
        <v>process-ngps-industry</v>
      </c>
      <c r="G3124" s="66">
        <f>INDEX('Crosswalk Particulates'!$E:$E,MATCH('2017 EPA Data'!$B3124,'Crosswalk Particulates'!$D:$D,0))</f>
        <v>0</v>
      </c>
      <c r="H3124" s="78">
        <f t="shared" si="48"/>
        <v>0</v>
      </c>
    </row>
    <row r="3125" spans="1:8" hidden="1" x14ac:dyDescent="0.35">
      <c r="A3125" s="57" t="s">
        <v>2543</v>
      </c>
      <c r="B3125" s="57" t="s">
        <v>2583</v>
      </c>
      <c r="C3125" s="57" t="s">
        <v>2428</v>
      </c>
      <c r="D3125" s="68">
        <v>279.48733476899997</v>
      </c>
      <c r="E3125" s="57" t="s">
        <v>2429</v>
      </c>
      <c r="F3125" s="62" t="str">
        <f>INDEX('Crosswalk Particulates'!$B:$B,MATCH('2017 EPA Data'!A3125,'Crosswalk Particulates'!$A:$A,0))</f>
        <v>industry-fuel-other</v>
      </c>
      <c r="G3125" s="66">
        <f>INDEX('Crosswalk Particulates'!$E:$E,MATCH('2017 EPA Data'!$B3125,'Crosswalk Particulates'!$D:$D,0))</f>
        <v>0</v>
      </c>
      <c r="H3125" s="78">
        <f t="shared" si="48"/>
        <v>0</v>
      </c>
    </row>
    <row r="3126" spans="1:8" hidden="1" x14ac:dyDescent="0.35">
      <c r="A3126" s="57" t="s">
        <v>2513</v>
      </c>
      <c r="B3126" s="57" t="s">
        <v>2553</v>
      </c>
      <c r="C3126" s="57" t="s">
        <v>2428</v>
      </c>
      <c r="D3126" s="68">
        <v>279.10176539999998</v>
      </c>
      <c r="E3126" s="57" t="s">
        <v>2429</v>
      </c>
      <c r="F3126" s="62" t="str">
        <f>INDEX('Crosswalk Particulates'!$B:$B,MATCH('2017 EPA Data'!A3126,'Crosswalk Particulates'!$A:$A,0))</f>
        <v>process-other-industry</v>
      </c>
      <c r="G3126" s="66">
        <f>INDEX('Crosswalk Particulates'!$E:$E,MATCH('2017 EPA Data'!$B3126,'Crosswalk Particulates'!$D:$D,0))</f>
        <v>0</v>
      </c>
      <c r="H3126" s="78">
        <f t="shared" si="48"/>
        <v>0</v>
      </c>
    </row>
    <row r="3127" spans="1:8" hidden="1" x14ac:dyDescent="0.35">
      <c r="A3127" s="57" t="s">
        <v>2513</v>
      </c>
      <c r="B3127" s="57" t="s">
        <v>2622</v>
      </c>
      <c r="C3127" s="57" t="s">
        <v>2428</v>
      </c>
      <c r="D3127" s="68">
        <v>278.83460000000002</v>
      </c>
      <c r="E3127" s="57" t="s">
        <v>2429</v>
      </c>
      <c r="F3127" s="62" t="str">
        <f>INDEX('Crosswalk Particulates'!$B:$B,MATCH('2017 EPA Data'!A3127,'Crosswalk Particulates'!$A:$A,0))</f>
        <v>process-other-industry</v>
      </c>
      <c r="G3127" s="66">
        <f>INDEX('Crosswalk Particulates'!$E:$E,MATCH('2017 EPA Data'!$B3127,'Crosswalk Particulates'!$D:$D,0))</f>
        <v>0</v>
      </c>
      <c r="H3127" s="78">
        <f t="shared" si="48"/>
        <v>0</v>
      </c>
    </row>
    <row r="3128" spans="1:8" hidden="1" x14ac:dyDescent="0.35">
      <c r="A3128" s="57" t="s">
        <v>2540</v>
      </c>
      <c r="B3128" s="57" t="s">
        <v>2516</v>
      </c>
      <c r="C3128" s="57" t="s">
        <v>2468</v>
      </c>
      <c r="D3128" s="68">
        <v>278.30148892966827</v>
      </c>
      <c r="E3128" s="57" t="s">
        <v>2433</v>
      </c>
      <c r="F3128" s="62" t="str">
        <f>INDEX('Crosswalk Particulates'!$B:$B,MATCH('2017 EPA Data'!A3128,'Crosswalk Particulates'!$A:$A,0))</f>
        <v>industry-fuel-oil</v>
      </c>
      <c r="G3128" s="66">
        <f>INDEX('Crosswalk Particulates'!$E:$E,MATCH('2017 EPA Data'!$B3128,'Crosswalk Particulates'!$D:$D,0))</f>
        <v>0</v>
      </c>
      <c r="H3128" s="78">
        <f t="shared" si="48"/>
        <v>252471164.12775743</v>
      </c>
    </row>
    <row r="3129" spans="1:8" hidden="1" x14ac:dyDescent="0.35">
      <c r="A3129" s="57" t="s">
        <v>2507</v>
      </c>
      <c r="B3129" s="57" t="s">
        <v>2524</v>
      </c>
      <c r="C3129" s="57" t="s">
        <v>2428</v>
      </c>
      <c r="D3129" s="68">
        <v>278.24832426821001</v>
      </c>
      <c r="E3129" s="57" t="s">
        <v>2429</v>
      </c>
      <c r="F3129" s="62" t="str">
        <f>INDEX('Crosswalk Particulates'!$B:$B,MATCH('2017 EPA Data'!A3129,'Crosswalk Particulates'!$A:$A,0))</f>
        <v>industry-fuel-coal</v>
      </c>
      <c r="G3129" s="66">
        <f>INDEX('Crosswalk Particulates'!$E:$E,MATCH('2017 EPA Data'!$B3129,'Crosswalk Particulates'!$D:$D,0))</f>
        <v>0</v>
      </c>
      <c r="H3129" s="78">
        <f t="shared" si="48"/>
        <v>0</v>
      </c>
    </row>
    <row r="3130" spans="1:8" hidden="1" x14ac:dyDescent="0.35">
      <c r="A3130" s="57" t="s">
        <v>2495</v>
      </c>
      <c r="B3130" s="57" t="s">
        <v>2639</v>
      </c>
      <c r="C3130" s="57" t="s">
        <v>2428</v>
      </c>
      <c r="D3130" s="68">
        <v>277.42870690405601</v>
      </c>
      <c r="E3130" s="57" t="s">
        <v>2429</v>
      </c>
      <c r="F3130" s="62" t="str">
        <f>INDEX('Crosswalk Particulates'!$B:$B,MATCH('2017 EPA Data'!A3130,'Crosswalk Particulates'!$A:$A,0))</f>
        <v>Electricity Sector</v>
      </c>
      <c r="G3130" s="66">
        <f>INDEX('Crosswalk Particulates'!$E:$E,MATCH('2017 EPA Data'!$B3130,'Crosswalk Particulates'!$D:$D,0))</f>
        <v>0</v>
      </c>
      <c r="H3130" s="78">
        <f t="shared" si="48"/>
        <v>0</v>
      </c>
    </row>
    <row r="3131" spans="1:8" hidden="1" x14ac:dyDescent="0.35">
      <c r="A3131" s="57" t="s">
        <v>2634</v>
      </c>
      <c r="B3131" s="57" t="s">
        <v>2448</v>
      </c>
      <c r="C3131" s="57" t="s">
        <v>2428</v>
      </c>
      <c r="D3131" s="68">
        <v>276.15910793787475</v>
      </c>
      <c r="E3131" s="57" t="s">
        <v>2429</v>
      </c>
      <c r="F3131" s="62" t="str">
        <f>INDEX('Crosswalk Particulates'!$B:$B,MATCH('2017 EPA Data'!A3131,'Crosswalk Particulates'!$A:$A,0))</f>
        <v>Residential Buildings Sector</v>
      </c>
      <c r="G3131" s="66">
        <f>INDEX('Crosswalk Particulates'!$E:$E,MATCH('2017 EPA Data'!$B3131,'Crosswalk Particulates'!$D:$D,0))</f>
        <v>0</v>
      </c>
      <c r="H3131" s="78">
        <f t="shared" si="48"/>
        <v>0</v>
      </c>
    </row>
    <row r="3132" spans="1:8" hidden="1" x14ac:dyDescent="0.35">
      <c r="A3132" s="57" t="s">
        <v>2476</v>
      </c>
      <c r="B3132" s="57" t="s">
        <v>2616</v>
      </c>
      <c r="C3132" s="57" t="s">
        <v>2428</v>
      </c>
      <c r="D3132" s="68">
        <v>272.63098600000001</v>
      </c>
      <c r="E3132" s="57" t="s">
        <v>2429</v>
      </c>
      <c r="F3132" s="62" t="str">
        <f>INDEX('Crosswalk Particulates'!$B:$B,MATCH('2017 EPA Data'!A3132,'Crosswalk Particulates'!$A:$A,0))</f>
        <v>Electricity Sector</v>
      </c>
      <c r="G3132" s="66">
        <f>INDEX('Crosswalk Particulates'!$E:$E,MATCH('2017 EPA Data'!$B3132,'Crosswalk Particulates'!$D:$D,0))</f>
        <v>0</v>
      </c>
      <c r="H3132" s="78">
        <f t="shared" si="48"/>
        <v>0</v>
      </c>
    </row>
    <row r="3133" spans="1:8" hidden="1" x14ac:dyDescent="0.35">
      <c r="A3133" s="57" t="s">
        <v>2514</v>
      </c>
      <c r="B3133" s="57" t="s">
        <v>2564</v>
      </c>
      <c r="C3133" s="57" t="s">
        <v>2428</v>
      </c>
      <c r="D3133" s="68">
        <v>271.47780930649861</v>
      </c>
      <c r="E3133" s="57" t="s">
        <v>2429</v>
      </c>
      <c r="F3133" s="62" t="str">
        <f>INDEX('Crosswalk Particulates'!$B:$B,MATCH('2017 EPA Data'!A3133,'Crosswalk Particulates'!$A:$A,0))</f>
        <v>Transportation Sector</v>
      </c>
      <c r="G3133" s="66">
        <f>INDEX('Crosswalk Particulates'!$E:$E,MATCH('2017 EPA Data'!$B3133,'Crosswalk Particulates'!$D:$D,0))</f>
        <v>0</v>
      </c>
      <c r="H3133" s="78">
        <f t="shared" si="48"/>
        <v>0</v>
      </c>
    </row>
    <row r="3134" spans="1:8" hidden="1" x14ac:dyDescent="0.35">
      <c r="A3134" s="57" t="s">
        <v>2514</v>
      </c>
      <c r="B3134" s="57" t="s">
        <v>2586</v>
      </c>
      <c r="C3134" s="57" t="s">
        <v>2428</v>
      </c>
      <c r="D3134" s="68">
        <v>271.47780930649861</v>
      </c>
      <c r="E3134" s="57" t="s">
        <v>2429</v>
      </c>
      <c r="F3134" s="62" t="str">
        <f>INDEX('Crosswalk Particulates'!$B:$B,MATCH('2017 EPA Data'!A3134,'Crosswalk Particulates'!$A:$A,0))</f>
        <v>Transportation Sector</v>
      </c>
      <c r="G3134" s="66">
        <f>INDEX('Crosswalk Particulates'!$E:$E,MATCH('2017 EPA Data'!$B3134,'Crosswalk Particulates'!$D:$D,0))</f>
        <v>0</v>
      </c>
      <c r="H3134" s="78">
        <f t="shared" si="48"/>
        <v>0</v>
      </c>
    </row>
    <row r="3135" spans="1:8" hidden="1" x14ac:dyDescent="0.35">
      <c r="A3135" s="57" t="s">
        <v>2519</v>
      </c>
      <c r="B3135" s="57" t="s">
        <v>2664</v>
      </c>
      <c r="D3135" s="68">
        <v>271.42073065906027</v>
      </c>
      <c r="E3135" s="57" t="s">
        <v>2433</v>
      </c>
      <c r="F3135" s="62" t="str">
        <f>INDEX('Crosswalk Particulates'!$B:$B,MATCH('2017 EPA Data'!A3135,'Crosswalk Particulates'!$A:$A,0))</f>
        <v>Electricity Sector</v>
      </c>
      <c r="G3135" s="66">
        <f>INDEX('Crosswalk Particulates'!$E:$E,MATCH('2017 EPA Data'!$B3135,'Crosswalk Particulates'!$D:$D,0))</f>
        <v>0</v>
      </c>
      <c r="H3135" s="78">
        <f t="shared" si="48"/>
        <v>246229037.80158058</v>
      </c>
    </row>
    <row r="3136" spans="1:8" hidden="1" x14ac:dyDescent="0.35">
      <c r="A3136" s="57" t="s">
        <v>2542</v>
      </c>
      <c r="B3136" s="57" t="s">
        <v>2627</v>
      </c>
      <c r="D3136" s="68">
        <v>271.05610961462588</v>
      </c>
      <c r="E3136" s="57" t="s">
        <v>2433</v>
      </c>
      <c r="F3136" s="62" t="str">
        <f>INDEX('Crosswalk Particulates'!$B:$B,MATCH('2017 EPA Data'!A3136,'Crosswalk Particulates'!$A:$A,0))</f>
        <v>Residential Buildings Sector</v>
      </c>
      <c r="G3136" s="66" t="str">
        <f>INDEX('Crosswalk Particulates'!$E:$E,MATCH('2017 EPA Data'!$B3136,'Crosswalk Particulates'!$D:$D,0))</f>
        <v>BC</v>
      </c>
      <c r="H3136" s="78">
        <f t="shared" si="48"/>
        <v>245898258.76080766</v>
      </c>
    </row>
    <row r="3137" spans="1:8" hidden="1" x14ac:dyDescent="0.35">
      <c r="A3137" s="57" t="s">
        <v>2458</v>
      </c>
      <c r="B3137" s="57" t="s">
        <v>2656</v>
      </c>
      <c r="C3137" s="57" t="s">
        <v>2428</v>
      </c>
      <c r="D3137" s="68">
        <v>270.77091999999999</v>
      </c>
      <c r="E3137" s="57" t="s">
        <v>2429</v>
      </c>
      <c r="F3137" s="62" t="str">
        <f>INDEX('Crosswalk Particulates'!$B:$B,MATCH('2017 EPA Data'!A3137,'Crosswalk Particulates'!$A:$A,0))</f>
        <v>process-other-industry</v>
      </c>
      <c r="G3137" s="66">
        <f>INDEX('Crosswalk Particulates'!$E:$E,MATCH('2017 EPA Data'!$B3137,'Crosswalk Particulates'!$D:$D,0))</f>
        <v>0</v>
      </c>
      <c r="H3137" s="78">
        <f t="shared" si="48"/>
        <v>0</v>
      </c>
    </row>
    <row r="3138" spans="1:8" hidden="1" x14ac:dyDescent="0.35">
      <c r="A3138" s="57" t="s">
        <v>2530</v>
      </c>
      <c r="B3138" s="57" t="s">
        <v>2590</v>
      </c>
      <c r="C3138" s="57" t="s">
        <v>2428</v>
      </c>
      <c r="D3138" s="68">
        <v>270.18437999999998</v>
      </c>
      <c r="E3138" s="57" t="s">
        <v>2429</v>
      </c>
      <c r="F3138" s="62" t="str">
        <f>INDEX('Crosswalk Particulates'!$B:$B,MATCH('2017 EPA Data'!A3138,'Crosswalk Particulates'!$A:$A,0))</f>
        <v>process-iron and steel-industry</v>
      </c>
      <c r="G3138" s="66">
        <f>INDEX('Crosswalk Particulates'!$E:$E,MATCH('2017 EPA Data'!$B3138,'Crosswalk Particulates'!$D:$D,0))</f>
        <v>0</v>
      </c>
      <c r="H3138" s="78">
        <f t="shared" si="48"/>
        <v>0</v>
      </c>
    </row>
    <row r="3139" spans="1:8" hidden="1" x14ac:dyDescent="0.35">
      <c r="A3139" s="57" t="s">
        <v>2464</v>
      </c>
      <c r="B3139" s="57" t="s">
        <v>2447</v>
      </c>
      <c r="C3139" s="57" t="s">
        <v>2428</v>
      </c>
      <c r="D3139" s="68">
        <v>269.73224800000003</v>
      </c>
      <c r="E3139" s="57" t="s">
        <v>2429</v>
      </c>
      <c r="F3139" s="62" t="str">
        <f>INDEX('Crosswalk Particulates'!$B:$B,MATCH('2017 EPA Data'!A3139,'Crosswalk Particulates'!$A:$A,0))</f>
        <v>process-other-industry</v>
      </c>
      <c r="G3139" s="66">
        <f>INDEX('Crosswalk Particulates'!$E:$E,MATCH('2017 EPA Data'!$B3139,'Crosswalk Particulates'!$D:$D,0))</f>
        <v>0</v>
      </c>
      <c r="H3139" s="78">
        <f t="shared" si="48"/>
        <v>0</v>
      </c>
    </row>
    <row r="3140" spans="1:8" hidden="1" x14ac:dyDescent="0.35">
      <c r="A3140" s="57" t="s">
        <v>2453</v>
      </c>
      <c r="B3140" s="57" t="s">
        <v>2516</v>
      </c>
      <c r="C3140" s="57" t="s">
        <v>2468</v>
      </c>
      <c r="D3140" s="68">
        <v>269.08136567631198</v>
      </c>
      <c r="E3140" s="57" t="s">
        <v>2433</v>
      </c>
      <c r="F3140" s="62" t="str">
        <f>INDEX('Crosswalk Particulates'!$B:$B,MATCH('2017 EPA Data'!A3140,'Crosswalk Particulates'!$A:$A,0))</f>
        <v>process-ngps-industry</v>
      </c>
      <c r="G3140" s="66">
        <f>INDEX('Crosswalk Particulates'!$E:$E,MATCH('2017 EPA Data'!$B3140,'Crosswalk Particulates'!$D:$D,0))</f>
        <v>0</v>
      </c>
      <c r="H3140" s="78">
        <f t="shared" ref="H3140:H3203" si="49">IF(E3140="TON",D3140/metricton_to_shortton,0)*10^6</f>
        <v>244106799.06406727</v>
      </c>
    </row>
    <row r="3141" spans="1:8" hidden="1" x14ac:dyDescent="0.35">
      <c r="A3141" s="57" t="s">
        <v>2497</v>
      </c>
      <c r="B3141" s="57" t="s">
        <v>2583</v>
      </c>
      <c r="C3141" s="57" t="s">
        <v>2428</v>
      </c>
      <c r="D3141" s="68">
        <v>267.4904204497708</v>
      </c>
      <c r="E3141" s="57" t="s">
        <v>2429</v>
      </c>
      <c r="F3141" s="62" t="str">
        <f>INDEX('Crosswalk Particulates'!$B:$B,MATCH('2017 EPA Data'!A3141,'Crosswalk Particulates'!$A:$A,0))</f>
        <v>process-other-industry</v>
      </c>
      <c r="G3141" s="66">
        <f>INDEX('Crosswalk Particulates'!$E:$E,MATCH('2017 EPA Data'!$B3141,'Crosswalk Particulates'!$D:$D,0))</f>
        <v>0</v>
      </c>
      <c r="H3141" s="78">
        <f t="shared" si="49"/>
        <v>0</v>
      </c>
    </row>
    <row r="3142" spans="1:8" hidden="1" x14ac:dyDescent="0.35">
      <c r="A3142" s="57" t="s">
        <v>2518</v>
      </c>
      <c r="B3142" s="57" t="s">
        <v>2473</v>
      </c>
      <c r="C3142" s="57" t="s">
        <v>2428</v>
      </c>
      <c r="D3142" s="68">
        <v>267.33859999999999</v>
      </c>
      <c r="E3142" s="57" t="s">
        <v>2429</v>
      </c>
      <c r="F3142" s="62" t="str">
        <f>INDEX('Crosswalk Particulates'!$B:$B,MATCH('2017 EPA Data'!A3142,'Crosswalk Particulates'!$A:$A,0))</f>
        <v>process-cement-industry</v>
      </c>
      <c r="G3142" s="66">
        <f>INDEX('Crosswalk Particulates'!$E:$E,MATCH('2017 EPA Data'!$B3142,'Crosswalk Particulates'!$D:$D,0))</f>
        <v>0</v>
      </c>
      <c r="H3142" s="78">
        <f t="shared" si="49"/>
        <v>0</v>
      </c>
    </row>
    <row r="3143" spans="1:8" hidden="1" x14ac:dyDescent="0.35">
      <c r="A3143" s="57" t="s">
        <v>2519</v>
      </c>
      <c r="B3143" s="57" t="s">
        <v>2473</v>
      </c>
      <c r="C3143" s="57" t="s">
        <v>2428</v>
      </c>
      <c r="D3143" s="68">
        <v>266.91987875000001</v>
      </c>
      <c r="E3143" s="57" t="s">
        <v>2429</v>
      </c>
      <c r="F3143" s="62" t="str">
        <f>INDEX('Crosswalk Particulates'!$B:$B,MATCH('2017 EPA Data'!A3143,'Crosswalk Particulates'!$A:$A,0))</f>
        <v>Electricity Sector</v>
      </c>
      <c r="G3143" s="66">
        <f>INDEX('Crosswalk Particulates'!$E:$E,MATCH('2017 EPA Data'!$B3143,'Crosswalk Particulates'!$D:$D,0))</f>
        <v>0</v>
      </c>
      <c r="H3143" s="78">
        <f t="shared" si="49"/>
        <v>0</v>
      </c>
    </row>
    <row r="3144" spans="1:8" hidden="1" x14ac:dyDescent="0.35">
      <c r="A3144" s="57" t="s">
        <v>2483</v>
      </c>
      <c r="B3144" s="57" t="s">
        <v>2553</v>
      </c>
      <c r="C3144" s="57" t="s">
        <v>2428</v>
      </c>
      <c r="D3144" s="68">
        <v>265.89</v>
      </c>
      <c r="E3144" s="57" t="s">
        <v>2429</v>
      </c>
      <c r="F3144" s="62" t="str">
        <f>INDEX('Crosswalk Particulates'!$B:$B,MATCH('2017 EPA Data'!A3144,'Crosswalk Particulates'!$A:$A,0))</f>
        <v>process-other-industry</v>
      </c>
      <c r="G3144" s="66">
        <f>INDEX('Crosswalk Particulates'!$E:$E,MATCH('2017 EPA Data'!$B3144,'Crosswalk Particulates'!$D:$D,0))</f>
        <v>0</v>
      </c>
      <c r="H3144" s="78">
        <f t="shared" si="49"/>
        <v>0</v>
      </c>
    </row>
    <row r="3145" spans="1:8" hidden="1" x14ac:dyDescent="0.35">
      <c r="A3145" s="57" t="s">
        <v>2543</v>
      </c>
      <c r="B3145" s="57" t="s">
        <v>2650</v>
      </c>
      <c r="C3145" s="57" t="s">
        <v>2428</v>
      </c>
      <c r="D3145" s="68">
        <v>265.82826476029999</v>
      </c>
      <c r="E3145" s="57" t="s">
        <v>2429</v>
      </c>
      <c r="F3145" s="62" t="str">
        <f>INDEX('Crosswalk Particulates'!$B:$B,MATCH('2017 EPA Data'!A3145,'Crosswalk Particulates'!$A:$A,0))</f>
        <v>industry-fuel-other</v>
      </c>
      <c r="G3145" s="66">
        <f>INDEX('Crosswalk Particulates'!$E:$E,MATCH('2017 EPA Data'!$B3145,'Crosswalk Particulates'!$D:$D,0))</f>
        <v>0</v>
      </c>
      <c r="H3145" s="78">
        <f t="shared" si="49"/>
        <v>0</v>
      </c>
    </row>
    <row r="3146" spans="1:8" hidden="1" x14ac:dyDescent="0.35">
      <c r="A3146" s="57" t="s">
        <v>2464</v>
      </c>
      <c r="B3146" s="57" t="s">
        <v>2577</v>
      </c>
      <c r="C3146" s="57" t="s">
        <v>2428</v>
      </c>
      <c r="D3146" s="68">
        <v>264.31875000000002</v>
      </c>
      <c r="E3146" s="57" t="s">
        <v>2429</v>
      </c>
      <c r="F3146" s="62" t="str">
        <f>INDEX('Crosswalk Particulates'!$B:$B,MATCH('2017 EPA Data'!A3146,'Crosswalk Particulates'!$A:$A,0))</f>
        <v>process-other-industry</v>
      </c>
      <c r="G3146" s="66">
        <f>INDEX('Crosswalk Particulates'!$E:$E,MATCH('2017 EPA Data'!$B3146,'Crosswalk Particulates'!$D:$D,0))</f>
        <v>0</v>
      </c>
      <c r="H3146" s="78">
        <f t="shared" si="49"/>
        <v>0</v>
      </c>
    </row>
    <row r="3147" spans="1:8" hidden="1" x14ac:dyDescent="0.35">
      <c r="A3147" s="57" t="s">
        <v>2445</v>
      </c>
      <c r="B3147" s="57" t="s">
        <v>2664</v>
      </c>
      <c r="D3147" s="68">
        <v>262.73986981297548</v>
      </c>
      <c r="E3147" s="57" t="s">
        <v>2433</v>
      </c>
      <c r="F3147" s="62" t="str">
        <f>INDEX('Crosswalk Particulates'!$B:$B,MATCH('2017 EPA Data'!A3147,'Crosswalk Particulates'!$A:$A,0))</f>
        <v>Other-EPA</v>
      </c>
      <c r="G3147" s="66">
        <f>INDEX('Crosswalk Particulates'!$E:$E,MATCH('2017 EPA Data'!$B3147,'Crosswalk Particulates'!$D:$D,0))</f>
        <v>0</v>
      </c>
      <c r="H3147" s="78">
        <f t="shared" si="49"/>
        <v>238353883.94641754</v>
      </c>
    </row>
    <row r="3148" spans="1:8" hidden="1" x14ac:dyDescent="0.35">
      <c r="A3148" s="57" t="s">
        <v>2449</v>
      </c>
      <c r="B3148" s="57" t="s">
        <v>2524</v>
      </c>
      <c r="C3148" s="57" t="s">
        <v>2428</v>
      </c>
      <c r="D3148" s="68">
        <v>262</v>
      </c>
      <c r="E3148" s="57" t="s">
        <v>2429</v>
      </c>
      <c r="F3148" s="62" t="str">
        <f>INDEX('Crosswalk Particulates'!$B:$B,MATCH('2017 EPA Data'!A3148,'Crosswalk Particulates'!$A:$A,0))</f>
        <v>process-other-industry</v>
      </c>
      <c r="G3148" s="66">
        <f>INDEX('Crosswalk Particulates'!$E:$E,MATCH('2017 EPA Data'!$B3148,'Crosswalk Particulates'!$D:$D,0))</f>
        <v>0</v>
      </c>
      <c r="H3148" s="78">
        <f t="shared" si="49"/>
        <v>0</v>
      </c>
    </row>
    <row r="3149" spans="1:8" hidden="1" x14ac:dyDescent="0.35">
      <c r="A3149" s="57" t="s">
        <v>2576</v>
      </c>
      <c r="B3149" s="57" t="s">
        <v>2595</v>
      </c>
      <c r="C3149" s="57" t="s">
        <v>2428</v>
      </c>
      <c r="D3149" s="68">
        <v>261.79756098127103</v>
      </c>
      <c r="E3149" s="57" t="s">
        <v>2429</v>
      </c>
      <c r="F3149" s="62" t="str">
        <f>INDEX('Crosswalk Particulates'!$B:$B,MATCH('2017 EPA Data'!A3149,'Crosswalk Particulates'!$A:$A,0))</f>
        <v>Commercial Buildings Sector</v>
      </c>
      <c r="G3149" s="66">
        <f>INDEX('Crosswalk Particulates'!$E:$E,MATCH('2017 EPA Data'!$B3149,'Crosswalk Particulates'!$D:$D,0))</f>
        <v>0</v>
      </c>
      <c r="H3149" s="78">
        <f t="shared" si="49"/>
        <v>0</v>
      </c>
    </row>
    <row r="3150" spans="1:8" hidden="1" x14ac:dyDescent="0.35">
      <c r="A3150" s="57" t="s">
        <v>2580</v>
      </c>
      <c r="B3150" s="57" t="s">
        <v>2427</v>
      </c>
      <c r="C3150" s="57" t="s">
        <v>2428</v>
      </c>
      <c r="D3150" s="68">
        <v>261.51943080000001</v>
      </c>
      <c r="E3150" s="57" t="s">
        <v>2429</v>
      </c>
      <c r="F3150" s="62" t="str">
        <f>INDEX('Crosswalk Particulates'!$B:$B,MATCH('2017 EPA Data'!A3150,'Crosswalk Particulates'!$A:$A,0))</f>
        <v>Commercial Buildings Sector</v>
      </c>
      <c r="G3150" s="66">
        <f>INDEX('Crosswalk Particulates'!$E:$E,MATCH('2017 EPA Data'!$B3150,'Crosswalk Particulates'!$D:$D,0))</f>
        <v>0</v>
      </c>
      <c r="H3150" s="78">
        <f t="shared" si="49"/>
        <v>0</v>
      </c>
    </row>
    <row r="3151" spans="1:8" hidden="1" x14ac:dyDescent="0.35">
      <c r="A3151" s="57" t="s">
        <v>2470</v>
      </c>
      <c r="B3151" s="57" t="s">
        <v>2647</v>
      </c>
      <c r="C3151" s="57" t="s">
        <v>2428</v>
      </c>
      <c r="D3151" s="68">
        <v>260.40001696600001</v>
      </c>
      <c r="E3151" s="57" t="s">
        <v>2429</v>
      </c>
      <c r="F3151" s="62" t="str">
        <f>INDEX('Crosswalk Particulates'!$B:$B,MATCH('2017 EPA Data'!A3151,'Crosswalk Particulates'!$A:$A,0))</f>
        <v>process-waste-industry</v>
      </c>
      <c r="G3151" s="66">
        <f>INDEX('Crosswalk Particulates'!$E:$E,MATCH('2017 EPA Data'!$B3151,'Crosswalk Particulates'!$D:$D,0))</f>
        <v>0</v>
      </c>
      <c r="H3151" s="78">
        <f t="shared" si="49"/>
        <v>0</v>
      </c>
    </row>
    <row r="3152" spans="1:8" hidden="1" x14ac:dyDescent="0.35">
      <c r="A3152" s="57" t="s">
        <v>2458</v>
      </c>
      <c r="B3152" s="57" t="s">
        <v>2616</v>
      </c>
      <c r="C3152" s="57" t="s">
        <v>2428</v>
      </c>
      <c r="D3152" s="68">
        <v>259.8293524</v>
      </c>
      <c r="E3152" s="57" t="s">
        <v>2429</v>
      </c>
      <c r="F3152" s="62" t="str">
        <f>INDEX('Crosswalk Particulates'!$B:$B,MATCH('2017 EPA Data'!A3152,'Crosswalk Particulates'!$A:$A,0))</f>
        <v>process-other-industry</v>
      </c>
      <c r="G3152" s="66">
        <f>INDEX('Crosswalk Particulates'!$E:$E,MATCH('2017 EPA Data'!$B3152,'Crosswalk Particulates'!$D:$D,0))</f>
        <v>0</v>
      </c>
      <c r="H3152" s="78">
        <f t="shared" si="49"/>
        <v>0</v>
      </c>
    </row>
    <row r="3153" spans="1:8" hidden="1" x14ac:dyDescent="0.35">
      <c r="A3153" s="57" t="s">
        <v>2530</v>
      </c>
      <c r="B3153" s="57" t="s">
        <v>2531</v>
      </c>
      <c r="C3153" s="57" t="s">
        <v>2428</v>
      </c>
      <c r="D3153" s="68">
        <v>258.46630479999999</v>
      </c>
      <c r="E3153" s="57" t="s">
        <v>2429</v>
      </c>
      <c r="F3153" s="62" t="str">
        <f>INDEX('Crosswalk Particulates'!$B:$B,MATCH('2017 EPA Data'!A3153,'Crosswalk Particulates'!$A:$A,0))</f>
        <v>process-iron and steel-industry</v>
      </c>
      <c r="G3153" s="66">
        <f>INDEX('Crosswalk Particulates'!$E:$E,MATCH('2017 EPA Data'!$B3153,'Crosswalk Particulates'!$D:$D,0))</f>
        <v>0</v>
      </c>
      <c r="H3153" s="78">
        <f t="shared" si="49"/>
        <v>0</v>
      </c>
    </row>
    <row r="3154" spans="1:8" hidden="1" x14ac:dyDescent="0.35">
      <c r="A3154" s="57" t="s">
        <v>2519</v>
      </c>
      <c r="B3154" s="57" t="s">
        <v>2583</v>
      </c>
      <c r="C3154" s="57" t="s">
        <v>2428</v>
      </c>
      <c r="D3154" s="68">
        <v>257.54760099999999</v>
      </c>
      <c r="E3154" s="57" t="s">
        <v>2429</v>
      </c>
      <c r="F3154" s="62" t="str">
        <f>INDEX('Crosswalk Particulates'!$B:$B,MATCH('2017 EPA Data'!A3154,'Crosswalk Particulates'!$A:$A,0))</f>
        <v>Electricity Sector</v>
      </c>
      <c r="G3154" s="66">
        <f>INDEX('Crosswalk Particulates'!$E:$E,MATCH('2017 EPA Data'!$B3154,'Crosswalk Particulates'!$D:$D,0))</f>
        <v>0</v>
      </c>
      <c r="H3154" s="78">
        <f t="shared" si="49"/>
        <v>0</v>
      </c>
    </row>
    <row r="3155" spans="1:8" hidden="1" x14ac:dyDescent="0.35">
      <c r="A3155" s="57" t="s">
        <v>2456</v>
      </c>
      <c r="B3155" s="57" t="s">
        <v>2664</v>
      </c>
      <c r="D3155" s="68">
        <v>255.59355868194692</v>
      </c>
      <c r="E3155" s="57" t="s">
        <v>2433</v>
      </c>
      <c r="F3155" s="62" t="str">
        <f>INDEX('Crosswalk Particulates'!$B:$B,MATCH('2017 EPA Data'!A3155,'Crosswalk Particulates'!$A:$A,0))</f>
        <v>Transportation Sector</v>
      </c>
      <c r="G3155" s="66">
        <f>INDEX('Crosswalk Particulates'!$E:$E,MATCH('2017 EPA Data'!$B3155,'Crosswalk Particulates'!$D:$D,0))</f>
        <v>0</v>
      </c>
      <c r="H3155" s="78">
        <f t="shared" si="49"/>
        <v>231870851.83110645</v>
      </c>
    </row>
    <row r="3156" spans="1:8" hidden="1" x14ac:dyDescent="0.35">
      <c r="A3156" s="57" t="s">
        <v>2458</v>
      </c>
      <c r="B3156" s="57" t="s">
        <v>2712</v>
      </c>
      <c r="C3156" s="57" t="s">
        <v>2428</v>
      </c>
      <c r="D3156" s="68">
        <v>255.2</v>
      </c>
      <c r="E3156" s="57" t="s">
        <v>2429</v>
      </c>
      <c r="F3156" s="62" t="str">
        <f>INDEX('Crosswalk Particulates'!$B:$B,MATCH('2017 EPA Data'!A3156,'Crosswalk Particulates'!$A:$A,0))</f>
        <v>process-other-industry</v>
      </c>
      <c r="G3156" s="66">
        <f>INDEX('Crosswalk Particulates'!$E:$E,MATCH('2017 EPA Data'!$B3156,'Crosswalk Particulates'!$D:$D,0))</f>
        <v>0</v>
      </c>
      <c r="H3156" s="78">
        <f t="shared" si="49"/>
        <v>0</v>
      </c>
    </row>
    <row r="3157" spans="1:8" hidden="1" x14ac:dyDescent="0.35">
      <c r="A3157" s="57" t="s">
        <v>2580</v>
      </c>
      <c r="B3157" s="57" t="s">
        <v>2545</v>
      </c>
      <c r="D3157" s="68">
        <v>253.2449629900388</v>
      </c>
      <c r="E3157" s="57" t="s">
        <v>2433</v>
      </c>
      <c r="F3157" s="62" t="str">
        <f>INDEX('Crosswalk Particulates'!$B:$B,MATCH('2017 EPA Data'!A3157,'Crosswalk Particulates'!$A:$A,0))</f>
        <v>Commercial Buildings Sector</v>
      </c>
      <c r="G3157" s="66" t="str">
        <f>INDEX('Crosswalk Particulates'!$E:$E,MATCH('2017 EPA Data'!$B3157,'Crosswalk Particulates'!$D:$D,0))</f>
        <v>OC</v>
      </c>
      <c r="H3157" s="78">
        <f t="shared" si="49"/>
        <v>229740239.12514523</v>
      </c>
    </row>
    <row r="3158" spans="1:8" hidden="1" x14ac:dyDescent="0.35">
      <c r="A3158" s="57" t="s">
        <v>2462</v>
      </c>
      <c r="B3158" s="57" t="s">
        <v>2598</v>
      </c>
      <c r="C3158" s="57" t="s">
        <v>2428</v>
      </c>
      <c r="D3158" s="68">
        <v>252.85579999999999</v>
      </c>
      <c r="E3158" s="57" t="s">
        <v>2429</v>
      </c>
      <c r="F3158" s="62" t="str">
        <f>INDEX('Crosswalk Particulates'!$B:$B,MATCH('2017 EPA Data'!A3158,'Crosswalk Particulates'!$A:$A,0))</f>
        <v>industry-fuel-natural gas</v>
      </c>
      <c r="G3158" s="66">
        <f>INDEX('Crosswalk Particulates'!$E:$E,MATCH('2017 EPA Data'!$B3158,'Crosswalk Particulates'!$D:$D,0))</f>
        <v>0</v>
      </c>
      <c r="H3158" s="78">
        <f t="shared" si="49"/>
        <v>0</v>
      </c>
    </row>
    <row r="3159" spans="1:8" hidden="1" x14ac:dyDescent="0.35">
      <c r="A3159" s="57" t="s">
        <v>2456</v>
      </c>
      <c r="B3159" s="57" t="s">
        <v>2609</v>
      </c>
      <c r="C3159" s="57" t="s">
        <v>2432</v>
      </c>
      <c r="D3159" s="68">
        <v>252.10127987226235</v>
      </c>
      <c r="E3159" s="57" t="s">
        <v>2433</v>
      </c>
      <c r="F3159" s="62" t="str">
        <f>INDEX('Crosswalk Particulates'!$B:$B,MATCH('2017 EPA Data'!A3159,'Crosswalk Particulates'!$A:$A,0))</f>
        <v>Transportation Sector</v>
      </c>
      <c r="G3159" s="66" t="str">
        <f>INDEX('Crosswalk Particulates'!$E:$E,MATCH('2017 EPA Data'!$B3159,'Crosswalk Particulates'!$D:$D,0))</f>
        <v>N2O</v>
      </c>
      <c r="H3159" s="78">
        <f t="shared" si="49"/>
        <v>228702706.01941592</v>
      </c>
    </row>
    <row r="3160" spans="1:8" hidden="1" x14ac:dyDescent="0.35">
      <c r="A3160" s="57" t="s">
        <v>2470</v>
      </c>
      <c r="B3160" s="57" t="s">
        <v>2615</v>
      </c>
      <c r="C3160" s="57" t="s">
        <v>2428</v>
      </c>
      <c r="D3160" s="68">
        <v>251.77184643706403</v>
      </c>
      <c r="E3160" s="57" t="s">
        <v>2429</v>
      </c>
      <c r="F3160" s="62" t="str">
        <f>INDEX('Crosswalk Particulates'!$B:$B,MATCH('2017 EPA Data'!A3160,'Crosswalk Particulates'!$A:$A,0))</f>
        <v>process-waste-industry</v>
      </c>
      <c r="G3160" s="66">
        <f>INDEX('Crosswalk Particulates'!$E:$E,MATCH('2017 EPA Data'!$B3160,'Crosswalk Particulates'!$D:$D,0))</f>
        <v>0</v>
      </c>
      <c r="H3160" s="78">
        <f t="shared" si="49"/>
        <v>0</v>
      </c>
    </row>
    <row r="3161" spans="1:8" hidden="1" x14ac:dyDescent="0.35">
      <c r="A3161" s="57" t="s">
        <v>2580</v>
      </c>
      <c r="B3161" s="57" t="s">
        <v>2486</v>
      </c>
      <c r="C3161" s="57" t="s">
        <v>2428</v>
      </c>
      <c r="D3161" s="68">
        <v>251.08964420000001</v>
      </c>
      <c r="E3161" s="57" t="s">
        <v>2429</v>
      </c>
      <c r="F3161" s="62" t="str">
        <f>INDEX('Crosswalk Particulates'!$B:$B,MATCH('2017 EPA Data'!A3161,'Crosswalk Particulates'!$A:$A,0))</f>
        <v>Commercial Buildings Sector</v>
      </c>
      <c r="G3161" s="66">
        <f>INDEX('Crosswalk Particulates'!$E:$E,MATCH('2017 EPA Data'!$B3161,'Crosswalk Particulates'!$D:$D,0))</f>
        <v>0</v>
      </c>
      <c r="H3161" s="78">
        <f t="shared" si="49"/>
        <v>0</v>
      </c>
    </row>
    <row r="3162" spans="1:8" hidden="1" x14ac:dyDescent="0.35">
      <c r="A3162" s="57" t="s">
        <v>2493</v>
      </c>
      <c r="B3162" s="57" t="s">
        <v>2693</v>
      </c>
      <c r="C3162" s="57" t="s">
        <v>2428</v>
      </c>
      <c r="D3162" s="68">
        <v>250.4</v>
      </c>
      <c r="E3162" s="57" t="s">
        <v>2429</v>
      </c>
      <c r="F3162" s="62" t="str">
        <f>INDEX('Crosswalk Particulates'!$B:$B,MATCH('2017 EPA Data'!A3162,'Crosswalk Particulates'!$A:$A,0))</f>
        <v>Commercial Buildings Sector</v>
      </c>
      <c r="G3162" s="66">
        <f>INDEX('Crosswalk Particulates'!$E:$E,MATCH('2017 EPA Data'!$B3162,'Crosswalk Particulates'!$D:$D,0))</f>
        <v>0</v>
      </c>
      <c r="H3162" s="78">
        <f t="shared" si="49"/>
        <v>0</v>
      </c>
    </row>
    <row r="3163" spans="1:8" hidden="1" x14ac:dyDescent="0.35">
      <c r="A3163" s="57" t="s">
        <v>2540</v>
      </c>
      <c r="B3163" s="57" t="s">
        <v>2454</v>
      </c>
      <c r="C3163" s="57" t="s">
        <v>2428</v>
      </c>
      <c r="D3163" s="68">
        <v>250</v>
      </c>
      <c r="E3163" s="57" t="s">
        <v>2429</v>
      </c>
      <c r="F3163" s="62" t="str">
        <f>INDEX('Crosswalk Particulates'!$B:$B,MATCH('2017 EPA Data'!A3163,'Crosswalk Particulates'!$A:$A,0))</f>
        <v>industry-fuel-oil</v>
      </c>
      <c r="G3163" s="66">
        <f>INDEX('Crosswalk Particulates'!$E:$E,MATCH('2017 EPA Data'!$B3163,'Crosswalk Particulates'!$D:$D,0))</f>
        <v>0</v>
      </c>
      <c r="H3163" s="78">
        <f t="shared" si="49"/>
        <v>0</v>
      </c>
    </row>
    <row r="3164" spans="1:8" hidden="1" x14ac:dyDescent="0.35">
      <c r="A3164" s="57" t="s">
        <v>2449</v>
      </c>
      <c r="B3164" s="57" t="s">
        <v>2594</v>
      </c>
      <c r="C3164" s="57" t="s">
        <v>2428</v>
      </c>
      <c r="D3164" s="68">
        <v>250</v>
      </c>
      <c r="E3164" s="57" t="s">
        <v>2429</v>
      </c>
      <c r="F3164" s="62" t="str">
        <f>INDEX('Crosswalk Particulates'!$B:$B,MATCH('2017 EPA Data'!A3164,'Crosswalk Particulates'!$A:$A,0))</f>
        <v>process-other-industry</v>
      </c>
      <c r="G3164" s="66">
        <f>INDEX('Crosswalk Particulates'!$E:$E,MATCH('2017 EPA Data'!$B3164,'Crosswalk Particulates'!$D:$D,0))</f>
        <v>0</v>
      </c>
      <c r="H3164" s="78">
        <f t="shared" si="49"/>
        <v>0</v>
      </c>
    </row>
    <row r="3165" spans="1:8" hidden="1" x14ac:dyDescent="0.35">
      <c r="A3165" s="57" t="s">
        <v>2464</v>
      </c>
      <c r="B3165" s="57" t="s">
        <v>2486</v>
      </c>
      <c r="C3165" s="57" t="s">
        <v>2428</v>
      </c>
      <c r="D3165" s="68">
        <v>249.2</v>
      </c>
      <c r="E3165" s="57" t="s">
        <v>2429</v>
      </c>
      <c r="F3165" s="62" t="str">
        <f>INDEX('Crosswalk Particulates'!$B:$B,MATCH('2017 EPA Data'!A3165,'Crosswalk Particulates'!$A:$A,0))</f>
        <v>process-other-industry</v>
      </c>
      <c r="G3165" s="66">
        <f>INDEX('Crosswalk Particulates'!$E:$E,MATCH('2017 EPA Data'!$B3165,'Crosswalk Particulates'!$D:$D,0))</f>
        <v>0</v>
      </c>
      <c r="H3165" s="78">
        <f t="shared" si="49"/>
        <v>0</v>
      </c>
    </row>
    <row r="3166" spans="1:8" hidden="1" x14ac:dyDescent="0.35">
      <c r="A3166" s="57" t="s">
        <v>2464</v>
      </c>
      <c r="B3166" s="57" t="s">
        <v>2607</v>
      </c>
      <c r="C3166" s="57" t="s">
        <v>2428</v>
      </c>
      <c r="D3166" s="68">
        <v>247.73500000000001</v>
      </c>
      <c r="E3166" s="57" t="s">
        <v>2429</v>
      </c>
      <c r="F3166" s="62" t="str">
        <f>INDEX('Crosswalk Particulates'!$B:$B,MATCH('2017 EPA Data'!A3166,'Crosswalk Particulates'!$A:$A,0))</f>
        <v>process-other-industry</v>
      </c>
      <c r="G3166" s="66">
        <f>INDEX('Crosswalk Particulates'!$E:$E,MATCH('2017 EPA Data'!$B3166,'Crosswalk Particulates'!$D:$D,0))</f>
        <v>0</v>
      </c>
      <c r="H3166" s="78">
        <f t="shared" si="49"/>
        <v>0</v>
      </c>
    </row>
    <row r="3167" spans="1:8" hidden="1" x14ac:dyDescent="0.35">
      <c r="A3167" s="57" t="s">
        <v>2497</v>
      </c>
      <c r="B3167" s="57" t="s">
        <v>2608</v>
      </c>
      <c r="C3167" s="57" t="s">
        <v>2428</v>
      </c>
      <c r="D3167" s="68">
        <v>247.50290000000001</v>
      </c>
      <c r="E3167" s="57" t="s">
        <v>2429</v>
      </c>
      <c r="F3167" s="62" t="str">
        <f>INDEX('Crosswalk Particulates'!$B:$B,MATCH('2017 EPA Data'!A3167,'Crosswalk Particulates'!$A:$A,0))</f>
        <v>process-other-industry</v>
      </c>
      <c r="G3167" s="66">
        <f>INDEX('Crosswalk Particulates'!$E:$E,MATCH('2017 EPA Data'!$B3167,'Crosswalk Particulates'!$D:$D,0))</f>
        <v>0</v>
      </c>
      <c r="H3167" s="78">
        <f t="shared" si="49"/>
        <v>0</v>
      </c>
    </row>
    <row r="3168" spans="1:8" hidden="1" x14ac:dyDescent="0.35">
      <c r="A3168" s="57" t="s">
        <v>2513</v>
      </c>
      <c r="B3168" s="57" t="s">
        <v>2478</v>
      </c>
      <c r="C3168" s="57" t="s">
        <v>2428</v>
      </c>
      <c r="D3168" s="68">
        <v>244</v>
      </c>
      <c r="E3168" s="57" t="s">
        <v>2429</v>
      </c>
      <c r="F3168" s="62" t="str">
        <f>INDEX('Crosswalk Particulates'!$B:$B,MATCH('2017 EPA Data'!A3168,'Crosswalk Particulates'!$A:$A,0))</f>
        <v>process-other-industry</v>
      </c>
      <c r="G3168" s="66">
        <f>INDEX('Crosswalk Particulates'!$E:$E,MATCH('2017 EPA Data'!$B3168,'Crosswalk Particulates'!$D:$D,0))</f>
        <v>0</v>
      </c>
      <c r="H3168" s="78">
        <f t="shared" si="49"/>
        <v>0</v>
      </c>
    </row>
    <row r="3169" spans="1:8" hidden="1" x14ac:dyDescent="0.35">
      <c r="A3169" s="57" t="s">
        <v>2560</v>
      </c>
      <c r="B3169" s="57" t="s">
        <v>2577</v>
      </c>
      <c r="C3169" s="57" t="s">
        <v>2428</v>
      </c>
      <c r="D3169" s="68">
        <v>243</v>
      </c>
      <c r="E3169" s="57" t="s">
        <v>2429</v>
      </c>
      <c r="F3169" s="62" t="str">
        <f>INDEX('Crosswalk Particulates'!$B:$B,MATCH('2017 EPA Data'!A3169,'Crosswalk Particulates'!$A:$A,0))</f>
        <v>Electricity Sector</v>
      </c>
      <c r="G3169" s="66">
        <f>INDEX('Crosswalk Particulates'!$E:$E,MATCH('2017 EPA Data'!$B3169,'Crosswalk Particulates'!$D:$D,0))</f>
        <v>0</v>
      </c>
      <c r="H3169" s="78">
        <f t="shared" si="49"/>
        <v>0</v>
      </c>
    </row>
    <row r="3170" spans="1:8" hidden="1" x14ac:dyDescent="0.35">
      <c r="A3170" s="57" t="s">
        <v>2576</v>
      </c>
      <c r="B3170" s="57" t="s">
        <v>2548</v>
      </c>
      <c r="C3170" s="57" t="s">
        <v>2428</v>
      </c>
      <c r="D3170" s="68">
        <v>242.31910169614812</v>
      </c>
      <c r="E3170" s="57" t="s">
        <v>2429</v>
      </c>
      <c r="F3170" s="62" t="str">
        <f>INDEX('Crosswalk Particulates'!$B:$B,MATCH('2017 EPA Data'!A3170,'Crosswalk Particulates'!$A:$A,0))</f>
        <v>Commercial Buildings Sector</v>
      </c>
      <c r="G3170" s="66">
        <f>INDEX('Crosswalk Particulates'!$E:$E,MATCH('2017 EPA Data'!$B3170,'Crosswalk Particulates'!$D:$D,0))</f>
        <v>0</v>
      </c>
      <c r="H3170" s="78">
        <f t="shared" si="49"/>
        <v>0</v>
      </c>
    </row>
    <row r="3171" spans="1:8" hidden="1" x14ac:dyDescent="0.35">
      <c r="A3171" s="57" t="s">
        <v>2440</v>
      </c>
      <c r="B3171" s="57" t="s">
        <v>2643</v>
      </c>
      <c r="D3171" s="68">
        <v>241.59213894269499</v>
      </c>
      <c r="E3171" s="57" t="s">
        <v>2433</v>
      </c>
      <c r="F3171" s="62" t="str">
        <f>INDEX('Crosswalk Particulates'!$B:$B,MATCH('2017 EPA Data'!A3171,'Crosswalk Particulates'!$A:$A,0))</f>
        <v>Other-EPA</v>
      </c>
      <c r="G3171" s="66">
        <f>INDEX('Crosswalk Particulates'!$E:$E,MATCH('2017 EPA Data'!$B3171,'Crosswalk Particulates'!$D:$D,0))</f>
        <v>0</v>
      </c>
      <c r="H3171" s="78">
        <f t="shared" si="49"/>
        <v>219168962.3995927</v>
      </c>
    </row>
    <row r="3172" spans="1:8" hidden="1" x14ac:dyDescent="0.35">
      <c r="A3172" s="57" t="s">
        <v>2449</v>
      </c>
      <c r="B3172" s="57" t="s">
        <v>2631</v>
      </c>
      <c r="C3172" s="57" t="s">
        <v>2428</v>
      </c>
      <c r="D3172" s="68">
        <v>241.212225319</v>
      </c>
      <c r="E3172" s="57" t="s">
        <v>2429</v>
      </c>
      <c r="F3172" s="62" t="str">
        <f>INDEX('Crosswalk Particulates'!$B:$B,MATCH('2017 EPA Data'!A3172,'Crosswalk Particulates'!$A:$A,0))</f>
        <v>process-other-industry</v>
      </c>
      <c r="G3172" s="66">
        <f>INDEX('Crosswalk Particulates'!$E:$E,MATCH('2017 EPA Data'!$B3172,'Crosswalk Particulates'!$D:$D,0))</f>
        <v>0</v>
      </c>
      <c r="H3172" s="78">
        <f t="shared" si="49"/>
        <v>0</v>
      </c>
    </row>
    <row r="3173" spans="1:8" hidden="1" x14ac:dyDescent="0.35">
      <c r="A3173" s="57" t="s">
        <v>2603</v>
      </c>
      <c r="B3173" s="57" t="s">
        <v>2639</v>
      </c>
      <c r="C3173" s="57" t="s">
        <v>2428</v>
      </c>
      <c r="D3173" s="68">
        <v>240.93839391114531</v>
      </c>
      <c r="E3173" s="57" t="s">
        <v>2429</v>
      </c>
      <c r="F3173" s="62" t="str">
        <f>INDEX('Crosswalk Particulates'!$B:$B,MATCH('2017 EPA Data'!A3173,'Crosswalk Particulates'!$A:$A,0))</f>
        <v>Residential Buildings Sector</v>
      </c>
      <c r="G3173" s="66">
        <f>INDEX('Crosswalk Particulates'!$E:$E,MATCH('2017 EPA Data'!$B3173,'Crosswalk Particulates'!$D:$D,0))</f>
        <v>0</v>
      </c>
      <c r="H3173" s="78">
        <f t="shared" si="49"/>
        <v>0</v>
      </c>
    </row>
    <row r="3174" spans="1:8" hidden="1" x14ac:dyDescent="0.35">
      <c r="A3174" s="57" t="s">
        <v>2530</v>
      </c>
      <c r="B3174" s="57" t="s">
        <v>2643</v>
      </c>
      <c r="D3174" s="68">
        <v>240.52900038658095</v>
      </c>
      <c r="E3174" s="57" t="s">
        <v>2433</v>
      </c>
      <c r="F3174" s="62" t="str">
        <f>INDEX('Crosswalk Particulates'!$B:$B,MATCH('2017 EPA Data'!A3174,'Crosswalk Particulates'!$A:$A,0))</f>
        <v>process-iron and steel-industry</v>
      </c>
      <c r="G3174" s="66">
        <f>INDEX('Crosswalk Particulates'!$E:$E,MATCH('2017 EPA Data'!$B3174,'Crosswalk Particulates'!$D:$D,0))</f>
        <v>0</v>
      </c>
      <c r="H3174" s="78">
        <f t="shared" si="49"/>
        <v>218204498.17799073</v>
      </c>
    </row>
    <row r="3175" spans="1:8" hidden="1" x14ac:dyDescent="0.35">
      <c r="A3175" s="57" t="s">
        <v>2513</v>
      </c>
      <c r="B3175" s="57" t="s">
        <v>2561</v>
      </c>
      <c r="C3175" s="57" t="s">
        <v>2428</v>
      </c>
      <c r="D3175" s="68">
        <v>240.35690550000001</v>
      </c>
      <c r="E3175" s="57" t="s">
        <v>2429</v>
      </c>
      <c r="F3175" s="62" t="str">
        <f>INDEX('Crosswalk Particulates'!$B:$B,MATCH('2017 EPA Data'!A3175,'Crosswalk Particulates'!$A:$A,0))</f>
        <v>process-other-industry</v>
      </c>
      <c r="G3175" s="66">
        <f>INDEX('Crosswalk Particulates'!$E:$E,MATCH('2017 EPA Data'!$B3175,'Crosswalk Particulates'!$D:$D,0))</f>
        <v>0</v>
      </c>
      <c r="H3175" s="78">
        <f t="shared" si="49"/>
        <v>0</v>
      </c>
    </row>
    <row r="3176" spans="1:8" hidden="1" x14ac:dyDescent="0.35">
      <c r="A3176" s="57" t="s">
        <v>2466</v>
      </c>
      <c r="B3176" s="57" t="s">
        <v>2553</v>
      </c>
      <c r="C3176" s="57" t="s">
        <v>2428</v>
      </c>
      <c r="D3176" s="68">
        <v>240</v>
      </c>
      <c r="E3176" s="57" t="s">
        <v>2429</v>
      </c>
      <c r="F3176" s="62" t="str">
        <f>INDEX('Crosswalk Particulates'!$B:$B,MATCH('2017 EPA Data'!A3176,'Crosswalk Particulates'!$A:$A,0))</f>
        <v>process-other-industry</v>
      </c>
      <c r="G3176" s="66">
        <f>INDEX('Crosswalk Particulates'!$E:$E,MATCH('2017 EPA Data'!$B3176,'Crosswalk Particulates'!$D:$D,0))</f>
        <v>0</v>
      </c>
      <c r="H3176" s="78">
        <f t="shared" si="49"/>
        <v>0</v>
      </c>
    </row>
    <row r="3177" spans="1:8" hidden="1" x14ac:dyDescent="0.35">
      <c r="A3177" s="57" t="s">
        <v>2540</v>
      </c>
      <c r="B3177" s="57" t="s">
        <v>2557</v>
      </c>
      <c r="C3177" s="57" t="s">
        <v>2428</v>
      </c>
      <c r="D3177" s="68">
        <v>239.6977100084286</v>
      </c>
      <c r="E3177" s="57" t="s">
        <v>2429</v>
      </c>
      <c r="F3177" s="62" t="str">
        <f>INDEX('Crosswalk Particulates'!$B:$B,MATCH('2017 EPA Data'!A3177,'Crosswalk Particulates'!$A:$A,0))</f>
        <v>industry-fuel-oil</v>
      </c>
      <c r="G3177" s="66">
        <f>INDEX('Crosswalk Particulates'!$E:$E,MATCH('2017 EPA Data'!$B3177,'Crosswalk Particulates'!$D:$D,0))</f>
        <v>0</v>
      </c>
      <c r="H3177" s="78">
        <f t="shared" si="49"/>
        <v>0</v>
      </c>
    </row>
    <row r="3178" spans="1:8" hidden="1" x14ac:dyDescent="0.35">
      <c r="A3178" s="57" t="s">
        <v>2495</v>
      </c>
      <c r="B3178" s="57" t="s">
        <v>2605</v>
      </c>
      <c r="C3178" s="57" t="s">
        <v>2428</v>
      </c>
      <c r="D3178" s="68">
        <v>238.98367766726801</v>
      </c>
      <c r="E3178" s="57" t="s">
        <v>2429</v>
      </c>
      <c r="F3178" s="62" t="str">
        <f>INDEX('Crosswalk Particulates'!$B:$B,MATCH('2017 EPA Data'!A3178,'Crosswalk Particulates'!$A:$A,0))</f>
        <v>Electricity Sector</v>
      </c>
      <c r="G3178" s="66">
        <f>INDEX('Crosswalk Particulates'!$E:$E,MATCH('2017 EPA Data'!$B3178,'Crosswalk Particulates'!$D:$D,0))</f>
        <v>0</v>
      </c>
      <c r="H3178" s="78">
        <f t="shared" si="49"/>
        <v>0</v>
      </c>
    </row>
    <row r="3179" spans="1:8" hidden="1" x14ac:dyDescent="0.35">
      <c r="A3179" s="57" t="s">
        <v>2495</v>
      </c>
      <c r="B3179" s="57" t="s">
        <v>2539</v>
      </c>
      <c r="C3179" s="57" t="s">
        <v>2428</v>
      </c>
      <c r="D3179" s="68">
        <v>238.68215889707199</v>
      </c>
      <c r="E3179" s="57" t="s">
        <v>2429</v>
      </c>
      <c r="F3179" s="62" t="str">
        <f>INDEX('Crosswalk Particulates'!$B:$B,MATCH('2017 EPA Data'!A3179,'Crosswalk Particulates'!$A:$A,0))</f>
        <v>Electricity Sector</v>
      </c>
      <c r="G3179" s="66">
        <f>INDEX('Crosswalk Particulates'!$E:$E,MATCH('2017 EPA Data'!$B3179,'Crosswalk Particulates'!$D:$D,0))</f>
        <v>0</v>
      </c>
      <c r="H3179" s="78">
        <f t="shared" si="49"/>
        <v>0</v>
      </c>
    </row>
    <row r="3180" spans="1:8" hidden="1" x14ac:dyDescent="0.35">
      <c r="A3180" s="57" t="s">
        <v>2575</v>
      </c>
      <c r="B3180" s="57" t="s">
        <v>2472</v>
      </c>
      <c r="C3180" s="57" t="s">
        <v>2428</v>
      </c>
      <c r="D3180" s="68">
        <v>238</v>
      </c>
      <c r="E3180" s="57" t="s">
        <v>2429</v>
      </c>
      <c r="F3180" s="62" t="str">
        <f>INDEX('Crosswalk Particulates'!$B:$B,MATCH('2017 EPA Data'!A3180,'Crosswalk Particulates'!$A:$A,0))</f>
        <v>Commercial Buildings Sector</v>
      </c>
      <c r="G3180" s="66">
        <f>INDEX('Crosswalk Particulates'!$E:$E,MATCH('2017 EPA Data'!$B3180,'Crosswalk Particulates'!$D:$D,0))</f>
        <v>0</v>
      </c>
      <c r="H3180" s="78">
        <f t="shared" si="49"/>
        <v>0</v>
      </c>
    </row>
    <row r="3181" spans="1:8" hidden="1" x14ac:dyDescent="0.35">
      <c r="A3181" s="57" t="s">
        <v>2493</v>
      </c>
      <c r="B3181" s="57" t="s">
        <v>2517</v>
      </c>
      <c r="C3181" s="57" t="s">
        <v>2428</v>
      </c>
      <c r="D3181" s="68">
        <v>237.07737670399999</v>
      </c>
      <c r="E3181" s="57" t="s">
        <v>2429</v>
      </c>
      <c r="F3181" s="62" t="str">
        <f>INDEX('Crosswalk Particulates'!$B:$B,MATCH('2017 EPA Data'!A3181,'Crosswalk Particulates'!$A:$A,0))</f>
        <v>Commercial Buildings Sector</v>
      </c>
      <c r="G3181" s="66">
        <f>INDEX('Crosswalk Particulates'!$E:$E,MATCH('2017 EPA Data'!$B3181,'Crosswalk Particulates'!$D:$D,0))</f>
        <v>0</v>
      </c>
      <c r="H3181" s="78">
        <f t="shared" si="49"/>
        <v>0</v>
      </c>
    </row>
    <row r="3182" spans="1:8" hidden="1" x14ac:dyDescent="0.35">
      <c r="A3182" s="57" t="s">
        <v>2566</v>
      </c>
      <c r="B3182" s="57" t="s">
        <v>2630</v>
      </c>
      <c r="C3182" s="57" t="s">
        <v>2428</v>
      </c>
      <c r="D3182" s="68">
        <v>236.0018481085026</v>
      </c>
      <c r="E3182" s="57" t="s">
        <v>2429</v>
      </c>
      <c r="F3182" s="62" t="str">
        <f>INDEX('Crosswalk Particulates'!$B:$B,MATCH('2017 EPA Data'!A3182,'Crosswalk Particulates'!$A:$A,0))</f>
        <v>Commercial Buildings Sector</v>
      </c>
      <c r="G3182" s="66">
        <f>INDEX('Crosswalk Particulates'!$E:$E,MATCH('2017 EPA Data'!$B3182,'Crosswalk Particulates'!$D:$D,0))</f>
        <v>0</v>
      </c>
      <c r="H3182" s="78">
        <f t="shared" si="49"/>
        <v>0</v>
      </c>
    </row>
    <row r="3183" spans="1:8" hidden="1" x14ac:dyDescent="0.35">
      <c r="A3183" s="57" t="s">
        <v>2430</v>
      </c>
      <c r="B3183" s="57" t="s">
        <v>2690</v>
      </c>
      <c r="C3183" s="57" t="s">
        <v>2428</v>
      </c>
      <c r="D3183" s="68">
        <v>235.93637980119999</v>
      </c>
      <c r="E3183" s="57" t="s">
        <v>2429</v>
      </c>
      <c r="F3183" s="62" t="str">
        <f>INDEX('Crosswalk Particulates'!$B:$B,MATCH('2017 EPA Data'!A3183,'Crosswalk Particulates'!$A:$A,0))</f>
        <v>process-other-industry</v>
      </c>
      <c r="G3183" s="66">
        <f>INDEX('Crosswalk Particulates'!$E:$E,MATCH('2017 EPA Data'!$B3183,'Crosswalk Particulates'!$D:$D,0))</f>
        <v>0</v>
      </c>
      <c r="H3183" s="78">
        <f t="shared" si="49"/>
        <v>0</v>
      </c>
    </row>
    <row r="3184" spans="1:8" hidden="1" x14ac:dyDescent="0.35">
      <c r="A3184" s="57" t="s">
        <v>2470</v>
      </c>
      <c r="B3184" s="57" t="s">
        <v>2690</v>
      </c>
      <c r="C3184" s="57" t="s">
        <v>2428</v>
      </c>
      <c r="D3184" s="68">
        <v>234.34218606224502</v>
      </c>
      <c r="E3184" s="57" t="s">
        <v>2429</v>
      </c>
      <c r="F3184" s="62" t="str">
        <f>INDEX('Crosswalk Particulates'!$B:$B,MATCH('2017 EPA Data'!A3184,'Crosswalk Particulates'!$A:$A,0))</f>
        <v>process-waste-industry</v>
      </c>
      <c r="G3184" s="66">
        <f>INDEX('Crosswalk Particulates'!$E:$E,MATCH('2017 EPA Data'!$B3184,'Crosswalk Particulates'!$D:$D,0))</f>
        <v>0</v>
      </c>
      <c r="H3184" s="78">
        <f t="shared" si="49"/>
        <v>0</v>
      </c>
    </row>
    <row r="3185" spans="1:8" hidden="1" x14ac:dyDescent="0.35">
      <c r="A3185" s="57" t="s">
        <v>2542</v>
      </c>
      <c r="B3185" s="57" t="s">
        <v>2533</v>
      </c>
      <c r="C3185" s="57" t="s">
        <v>2534</v>
      </c>
      <c r="D3185" s="68">
        <v>234.05757513862</v>
      </c>
      <c r="E3185" s="57" t="s">
        <v>2429</v>
      </c>
      <c r="F3185" s="62" t="str">
        <f>INDEX('Crosswalk Particulates'!$B:$B,MATCH('2017 EPA Data'!A3185,'Crosswalk Particulates'!$A:$A,0))</f>
        <v>Residential Buildings Sector</v>
      </c>
      <c r="G3185" s="66">
        <f>INDEX('Crosswalk Particulates'!$E:$E,MATCH('2017 EPA Data'!$B3185,'Crosswalk Particulates'!$D:$D,0))</f>
        <v>0</v>
      </c>
      <c r="H3185" s="78">
        <f t="shared" si="49"/>
        <v>0</v>
      </c>
    </row>
    <row r="3186" spans="1:8" hidden="1" x14ac:dyDescent="0.35">
      <c r="A3186" s="57" t="s">
        <v>2580</v>
      </c>
      <c r="B3186" s="57" t="s">
        <v>2589</v>
      </c>
      <c r="C3186" s="57" t="s">
        <v>2428</v>
      </c>
      <c r="D3186" s="68">
        <v>234</v>
      </c>
      <c r="E3186" s="57" t="s">
        <v>2429</v>
      </c>
      <c r="F3186" s="62" t="str">
        <f>INDEX('Crosswalk Particulates'!$B:$B,MATCH('2017 EPA Data'!A3186,'Crosswalk Particulates'!$A:$A,0))</f>
        <v>Commercial Buildings Sector</v>
      </c>
      <c r="G3186" s="66">
        <f>INDEX('Crosswalk Particulates'!$E:$E,MATCH('2017 EPA Data'!$B3186,'Crosswalk Particulates'!$D:$D,0))</f>
        <v>0</v>
      </c>
      <c r="H3186" s="78">
        <f t="shared" si="49"/>
        <v>0</v>
      </c>
    </row>
    <row r="3187" spans="1:8" hidden="1" x14ac:dyDescent="0.35">
      <c r="A3187" s="57" t="s">
        <v>2560</v>
      </c>
      <c r="B3187" s="57" t="s">
        <v>2600</v>
      </c>
      <c r="C3187" s="57" t="s">
        <v>2428</v>
      </c>
      <c r="D3187" s="68">
        <v>233.8</v>
      </c>
      <c r="E3187" s="57" t="s">
        <v>2429</v>
      </c>
      <c r="F3187" s="62" t="str">
        <f>INDEX('Crosswalk Particulates'!$B:$B,MATCH('2017 EPA Data'!A3187,'Crosswalk Particulates'!$A:$A,0))</f>
        <v>Electricity Sector</v>
      </c>
      <c r="G3187" s="66">
        <f>INDEX('Crosswalk Particulates'!$E:$E,MATCH('2017 EPA Data'!$B3187,'Crosswalk Particulates'!$D:$D,0))</f>
        <v>0</v>
      </c>
      <c r="H3187" s="78">
        <f t="shared" si="49"/>
        <v>0</v>
      </c>
    </row>
    <row r="3188" spans="1:8" hidden="1" x14ac:dyDescent="0.35">
      <c r="A3188" s="57" t="s">
        <v>2580</v>
      </c>
      <c r="B3188" s="57" t="s">
        <v>2482</v>
      </c>
      <c r="C3188" s="57" t="s">
        <v>2428</v>
      </c>
      <c r="D3188" s="68">
        <v>233.70132000000001</v>
      </c>
      <c r="E3188" s="57" t="s">
        <v>2429</v>
      </c>
      <c r="F3188" s="62" t="str">
        <f>INDEX('Crosswalk Particulates'!$B:$B,MATCH('2017 EPA Data'!A3188,'Crosswalk Particulates'!$A:$A,0))</f>
        <v>Commercial Buildings Sector</v>
      </c>
      <c r="G3188" s="66">
        <f>INDEX('Crosswalk Particulates'!$E:$E,MATCH('2017 EPA Data'!$B3188,'Crosswalk Particulates'!$D:$D,0))</f>
        <v>0</v>
      </c>
      <c r="H3188" s="78">
        <f t="shared" si="49"/>
        <v>0</v>
      </c>
    </row>
    <row r="3189" spans="1:8" hidden="1" x14ac:dyDescent="0.35">
      <c r="A3189" s="57" t="s">
        <v>2453</v>
      </c>
      <c r="B3189" s="57" t="s">
        <v>2548</v>
      </c>
      <c r="C3189" s="57" t="s">
        <v>2428</v>
      </c>
      <c r="D3189" s="68">
        <v>232.60445043207588</v>
      </c>
      <c r="E3189" s="57" t="s">
        <v>2429</v>
      </c>
      <c r="F3189" s="62" t="str">
        <f>INDEX('Crosswalk Particulates'!$B:$B,MATCH('2017 EPA Data'!A3189,'Crosswalk Particulates'!$A:$A,0))</f>
        <v>process-ngps-industry</v>
      </c>
      <c r="G3189" s="66">
        <f>INDEX('Crosswalk Particulates'!$E:$E,MATCH('2017 EPA Data'!$B3189,'Crosswalk Particulates'!$D:$D,0))</f>
        <v>0</v>
      </c>
      <c r="H3189" s="78">
        <f t="shared" si="49"/>
        <v>0</v>
      </c>
    </row>
    <row r="3190" spans="1:8" hidden="1" x14ac:dyDescent="0.35">
      <c r="A3190" s="57" t="s">
        <v>2466</v>
      </c>
      <c r="B3190" s="57" t="s">
        <v>2585</v>
      </c>
      <c r="C3190" s="57" t="s">
        <v>2428</v>
      </c>
      <c r="D3190" s="68">
        <v>232.36</v>
      </c>
      <c r="E3190" s="57" t="s">
        <v>2429</v>
      </c>
      <c r="F3190" s="62" t="str">
        <f>INDEX('Crosswalk Particulates'!$B:$B,MATCH('2017 EPA Data'!A3190,'Crosswalk Particulates'!$A:$A,0))</f>
        <v>process-other-industry</v>
      </c>
      <c r="G3190" s="66">
        <f>INDEX('Crosswalk Particulates'!$E:$E,MATCH('2017 EPA Data'!$B3190,'Crosswalk Particulates'!$D:$D,0))</f>
        <v>0</v>
      </c>
      <c r="H3190" s="78">
        <f t="shared" si="49"/>
        <v>0</v>
      </c>
    </row>
    <row r="3191" spans="1:8" hidden="1" x14ac:dyDescent="0.35">
      <c r="A3191" s="57" t="s">
        <v>2575</v>
      </c>
      <c r="B3191" s="57" t="s">
        <v>2516</v>
      </c>
      <c r="C3191" s="57" t="s">
        <v>2468</v>
      </c>
      <c r="D3191" s="68">
        <v>231.79661551812487</v>
      </c>
      <c r="E3191" s="57" t="s">
        <v>2433</v>
      </c>
      <c r="F3191" s="62" t="str">
        <f>INDEX('Crosswalk Particulates'!$B:$B,MATCH('2017 EPA Data'!A3191,'Crosswalk Particulates'!$A:$A,0))</f>
        <v>Commercial Buildings Sector</v>
      </c>
      <c r="G3191" s="66">
        <f>INDEX('Crosswalk Particulates'!$E:$E,MATCH('2017 EPA Data'!$B3191,'Crosswalk Particulates'!$D:$D,0))</f>
        <v>0</v>
      </c>
      <c r="H3191" s="78">
        <f t="shared" si="49"/>
        <v>210282602.46040124</v>
      </c>
    </row>
    <row r="3192" spans="1:8" hidden="1" x14ac:dyDescent="0.35">
      <c r="A3192" s="57" t="s">
        <v>2511</v>
      </c>
      <c r="B3192" s="57" t="s">
        <v>2674</v>
      </c>
      <c r="C3192" s="57" t="s">
        <v>2428</v>
      </c>
      <c r="D3192" s="68">
        <v>230.45481477715879</v>
      </c>
      <c r="E3192" s="57" t="s">
        <v>2429</v>
      </c>
      <c r="F3192" s="62" t="str">
        <f>INDEX('Crosswalk Particulates'!$B:$B,MATCH('2017 EPA Data'!A3192,'Crosswalk Particulates'!$A:$A,0))</f>
        <v>industry-fuel-biomass</v>
      </c>
      <c r="G3192" s="66">
        <f>INDEX('Crosswalk Particulates'!$E:$E,MATCH('2017 EPA Data'!$B3192,'Crosswalk Particulates'!$D:$D,0))</f>
        <v>0</v>
      </c>
      <c r="H3192" s="78">
        <f t="shared" si="49"/>
        <v>0</v>
      </c>
    </row>
    <row r="3193" spans="1:8" hidden="1" x14ac:dyDescent="0.35">
      <c r="A3193" s="57" t="s">
        <v>2576</v>
      </c>
      <c r="B3193" s="57" t="s">
        <v>2637</v>
      </c>
      <c r="C3193" s="57" t="s">
        <v>2428</v>
      </c>
      <c r="D3193" s="68">
        <v>230.16153368439129</v>
      </c>
      <c r="E3193" s="57" t="s">
        <v>2429</v>
      </c>
      <c r="F3193" s="62" t="str">
        <f>INDEX('Crosswalk Particulates'!$B:$B,MATCH('2017 EPA Data'!A3193,'Crosswalk Particulates'!$A:$A,0))</f>
        <v>Commercial Buildings Sector</v>
      </c>
      <c r="G3193" s="66">
        <f>INDEX('Crosswalk Particulates'!$E:$E,MATCH('2017 EPA Data'!$B3193,'Crosswalk Particulates'!$D:$D,0))</f>
        <v>0</v>
      </c>
      <c r="H3193" s="78">
        <f t="shared" si="49"/>
        <v>0</v>
      </c>
    </row>
    <row r="3194" spans="1:8" hidden="1" x14ac:dyDescent="0.35">
      <c r="A3194" s="57" t="s">
        <v>2497</v>
      </c>
      <c r="B3194" s="57" t="s">
        <v>2611</v>
      </c>
      <c r="C3194" s="57" t="s">
        <v>2428</v>
      </c>
      <c r="D3194" s="68">
        <v>230.07597920000001</v>
      </c>
      <c r="E3194" s="57" t="s">
        <v>2429</v>
      </c>
      <c r="F3194" s="62" t="str">
        <f>INDEX('Crosswalk Particulates'!$B:$B,MATCH('2017 EPA Data'!A3194,'Crosswalk Particulates'!$A:$A,0))</f>
        <v>process-other-industry</v>
      </c>
      <c r="G3194" s="66">
        <f>INDEX('Crosswalk Particulates'!$E:$E,MATCH('2017 EPA Data'!$B3194,'Crosswalk Particulates'!$D:$D,0))</f>
        <v>0</v>
      </c>
      <c r="H3194" s="78">
        <f t="shared" si="49"/>
        <v>0</v>
      </c>
    </row>
    <row r="3195" spans="1:8" hidden="1" x14ac:dyDescent="0.35">
      <c r="A3195" s="57" t="s">
        <v>2492</v>
      </c>
      <c r="B3195" s="57" t="s">
        <v>2505</v>
      </c>
      <c r="C3195" s="57" t="s">
        <v>2428</v>
      </c>
      <c r="D3195" s="68">
        <v>230</v>
      </c>
      <c r="E3195" s="57" t="s">
        <v>2429</v>
      </c>
      <c r="F3195" s="62" t="str">
        <f>INDEX('Crosswalk Particulates'!$B:$B,MATCH('2017 EPA Data'!A3195,'Crosswalk Particulates'!$A:$A,0))</f>
        <v>Electricity Sector</v>
      </c>
      <c r="G3195" s="66">
        <f>INDEX('Crosswalk Particulates'!$E:$E,MATCH('2017 EPA Data'!$B3195,'Crosswalk Particulates'!$D:$D,0))</f>
        <v>0</v>
      </c>
      <c r="H3195" s="78">
        <f t="shared" si="49"/>
        <v>0</v>
      </c>
    </row>
    <row r="3196" spans="1:8" hidden="1" x14ac:dyDescent="0.35">
      <c r="A3196" s="57" t="s">
        <v>2503</v>
      </c>
      <c r="B3196" s="57" t="s">
        <v>2671</v>
      </c>
      <c r="C3196" s="57" t="s">
        <v>2428</v>
      </c>
      <c r="D3196" s="68">
        <v>229.7300213394</v>
      </c>
      <c r="E3196" s="57" t="s">
        <v>2429</v>
      </c>
      <c r="F3196" s="62" t="str">
        <f>INDEX('Crosswalk Particulates'!$B:$B,MATCH('2017 EPA Data'!A3196,'Crosswalk Particulates'!$A:$A,0))</f>
        <v>process-ngps-industry</v>
      </c>
      <c r="G3196" s="66">
        <f>INDEX('Crosswalk Particulates'!$E:$E,MATCH('2017 EPA Data'!$B3196,'Crosswalk Particulates'!$D:$D,0))</f>
        <v>0</v>
      </c>
      <c r="H3196" s="78">
        <f t="shared" si="49"/>
        <v>0</v>
      </c>
    </row>
    <row r="3197" spans="1:8" hidden="1" x14ac:dyDescent="0.35">
      <c r="A3197" s="57" t="s">
        <v>2511</v>
      </c>
      <c r="B3197" s="57" t="s">
        <v>2609</v>
      </c>
      <c r="C3197" s="57" t="s">
        <v>2432</v>
      </c>
      <c r="D3197" s="68">
        <v>229.49002906000001</v>
      </c>
      <c r="E3197" s="57" t="s">
        <v>2433</v>
      </c>
      <c r="F3197" s="62" t="str">
        <f>INDEX('Crosswalk Particulates'!$B:$B,MATCH('2017 EPA Data'!A3197,'Crosswalk Particulates'!$A:$A,0))</f>
        <v>industry-fuel-biomass</v>
      </c>
      <c r="G3197" s="66" t="str">
        <f>INDEX('Crosswalk Particulates'!$E:$E,MATCH('2017 EPA Data'!$B3197,'Crosswalk Particulates'!$D:$D,0))</f>
        <v>N2O</v>
      </c>
      <c r="H3197" s="78">
        <f t="shared" si="49"/>
        <v>208190099.93558985</v>
      </c>
    </row>
    <row r="3198" spans="1:8" hidden="1" x14ac:dyDescent="0.35">
      <c r="A3198" s="57" t="s">
        <v>2474</v>
      </c>
      <c r="B3198" s="57" t="s">
        <v>2637</v>
      </c>
      <c r="C3198" s="57" t="s">
        <v>2428</v>
      </c>
      <c r="D3198" s="68">
        <v>229.29435461234709</v>
      </c>
      <c r="E3198" s="57" t="s">
        <v>2429</v>
      </c>
      <c r="F3198" s="62" t="str">
        <f>INDEX('Crosswalk Particulates'!$B:$B,MATCH('2017 EPA Data'!A3198,'Crosswalk Particulates'!$A:$A,0))</f>
        <v>Other-EPA</v>
      </c>
      <c r="G3198" s="66">
        <f>INDEX('Crosswalk Particulates'!$E:$E,MATCH('2017 EPA Data'!$B3198,'Crosswalk Particulates'!$D:$D,0))</f>
        <v>0</v>
      </c>
      <c r="H3198" s="78">
        <f t="shared" si="49"/>
        <v>0</v>
      </c>
    </row>
    <row r="3199" spans="1:8" hidden="1" x14ac:dyDescent="0.35">
      <c r="A3199" s="57" t="s">
        <v>2470</v>
      </c>
      <c r="B3199" s="57" t="s">
        <v>2655</v>
      </c>
      <c r="C3199" s="57" t="s">
        <v>2428</v>
      </c>
      <c r="D3199" s="68">
        <v>228.32570013</v>
      </c>
      <c r="E3199" s="57" t="s">
        <v>2429</v>
      </c>
      <c r="F3199" s="62" t="str">
        <f>INDEX('Crosswalk Particulates'!$B:$B,MATCH('2017 EPA Data'!A3199,'Crosswalk Particulates'!$A:$A,0))</f>
        <v>process-waste-industry</v>
      </c>
      <c r="G3199" s="66">
        <f>INDEX('Crosswalk Particulates'!$E:$E,MATCH('2017 EPA Data'!$B3199,'Crosswalk Particulates'!$D:$D,0))</f>
        <v>0</v>
      </c>
      <c r="H3199" s="78">
        <f t="shared" si="49"/>
        <v>0</v>
      </c>
    </row>
    <row r="3200" spans="1:8" hidden="1" x14ac:dyDescent="0.35">
      <c r="A3200" s="57" t="s">
        <v>2575</v>
      </c>
      <c r="B3200" s="57" t="s">
        <v>2662</v>
      </c>
      <c r="C3200" s="57" t="s">
        <v>2428</v>
      </c>
      <c r="D3200" s="68">
        <v>227.70170820783162</v>
      </c>
      <c r="E3200" s="57" t="s">
        <v>2429</v>
      </c>
      <c r="F3200" s="62" t="str">
        <f>INDEX('Crosswalk Particulates'!$B:$B,MATCH('2017 EPA Data'!A3200,'Crosswalk Particulates'!$A:$A,0))</f>
        <v>Commercial Buildings Sector</v>
      </c>
      <c r="G3200" s="66">
        <f>INDEX('Crosswalk Particulates'!$E:$E,MATCH('2017 EPA Data'!$B3200,'Crosswalk Particulates'!$D:$D,0))</f>
        <v>0</v>
      </c>
      <c r="H3200" s="78">
        <f t="shared" si="49"/>
        <v>0</v>
      </c>
    </row>
    <row r="3201" spans="1:8" hidden="1" x14ac:dyDescent="0.35">
      <c r="A3201" s="57" t="s">
        <v>2503</v>
      </c>
      <c r="B3201" s="57" t="s">
        <v>2547</v>
      </c>
      <c r="C3201" s="57" t="s">
        <v>2428</v>
      </c>
      <c r="D3201" s="68">
        <v>227.523525807467</v>
      </c>
      <c r="E3201" s="57" t="s">
        <v>2429</v>
      </c>
      <c r="F3201" s="62" t="str">
        <f>INDEX('Crosswalk Particulates'!$B:$B,MATCH('2017 EPA Data'!A3201,'Crosswalk Particulates'!$A:$A,0))</f>
        <v>process-ngps-industry</v>
      </c>
      <c r="G3201" s="66">
        <f>INDEX('Crosswalk Particulates'!$E:$E,MATCH('2017 EPA Data'!$B3201,'Crosswalk Particulates'!$D:$D,0))</f>
        <v>0</v>
      </c>
      <c r="H3201" s="78">
        <f t="shared" si="49"/>
        <v>0</v>
      </c>
    </row>
    <row r="3202" spans="1:8" hidden="1" x14ac:dyDescent="0.35">
      <c r="A3202" s="57" t="s">
        <v>2518</v>
      </c>
      <c r="B3202" s="57" t="s">
        <v>2626</v>
      </c>
      <c r="C3202" s="57" t="s">
        <v>2428</v>
      </c>
      <c r="D3202" s="68">
        <v>225.59381999999999</v>
      </c>
      <c r="E3202" s="57" t="s">
        <v>2429</v>
      </c>
      <c r="F3202" s="62" t="str">
        <f>INDEX('Crosswalk Particulates'!$B:$B,MATCH('2017 EPA Data'!A3202,'Crosswalk Particulates'!$A:$A,0))</f>
        <v>process-cement-industry</v>
      </c>
      <c r="G3202" s="66">
        <f>INDEX('Crosswalk Particulates'!$E:$E,MATCH('2017 EPA Data'!$B3202,'Crosswalk Particulates'!$D:$D,0))</f>
        <v>0</v>
      </c>
      <c r="H3202" s="78">
        <f t="shared" si="49"/>
        <v>0</v>
      </c>
    </row>
    <row r="3203" spans="1:8" hidden="1" x14ac:dyDescent="0.35">
      <c r="A3203" s="57" t="s">
        <v>2460</v>
      </c>
      <c r="B3203" s="57" t="s">
        <v>2651</v>
      </c>
      <c r="C3203" s="57" t="s">
        <v>2428</v>
      </c>
      <c r="D3203" s="68">
        <v>225.45292333798216</v>
      </c>
      <c r="E3203" s="57" t="s">
        <v>2429</v>
      </c>
      <c r="F3203" s="62" t="str">
        <f>INDEX('Crosswalk Particulates'!$B:$B,MATCH('2017 EPA Data'!A3203,'Crosswalk Particulates'!$A:$A,0))</f>
        <v>Residential Buildings Sector</v>
      </c>
      <c r="G3203" s="66">
        <f>INDEX('Crosswalk Particulates'!$E:$E,MATCH('2017 EPA Data'!$B3203,'Crosswalk Particulates'!$D:$D,0))</f>
        <v>0</v>
      </c>
      <c r="H3203" s="78">
        <f t="shared" si="49"/>
        <v>0</v>
      </c>
    </row>
    <row r="3204" spans="1:8" hidden="1" x14ac:dyDescent="0.35">
      <c r="A3204" s="57" t="s">
        <v>2476</v>
      </c>
      <c r="B3204" s="57" t="s">
        <v>2587</v>
      </c>
      <c r="C3204" s="57" t="s">
        <v>2428</v>
      </c>
      <c r="D3204" s="68">
        <v>225.09216000000001</v>
      </c>
      <c r="E3204" s="57" t="s">
        <v>2429</v>
      </c>
      <c r="F3204" s="62" t="str">
        <f>INDEX('Crosswalk Particulates'!$B:$B,MATCH('2017 EPA Data'!A3204,'Crosswalk Particulates'!$A:$A,0))</f>
        <v>Electricity Sector</v>
      </c>
      <c r="G3204" s="66">
        <f>INDEX('Crosswalk Particulates'!$E:$E,MATCH('2017 EPA Data'!$B3204,'Crosswalk Particulates'!$D:$D,0))</f>
        <v>0</v>
      </c>
      <c r="H3204" s="78">
        <f t="shared" ref="H3204:H3267" si="50">IF(E3204="TON",D3204/metricton_to_shortton,0)*10^6</f>
        <v>0</v>
      </c>
    </row>
    <row r="3205" spans="1:8" hidden="1" x14ac:dyDescent="0.35">
      <c r="A3205" s="57" t="s">
        <v>2503</v>
      </c>
      <c r="B3205" s="57" t="s">
        <v>2614</v>
      </c>
      <c r="C3205" s="57" t="s">
        <v>2428</v>
      </c>
      <c r="D3205" s="68">
        <v>222.55</v>
      </c>
      <c r="E3205" s="57" t="s">
        <v>2429</v>
      </c>
      <c r="F3205" s="62" t="str">
        <f>INDEX('Crosswalk Particulates'!$B:$B,MATCH('2017 EPA Data'!A3205,'Crosswalk Particulates'!$A:$A,0))</f>
        <v>process-ngps-industry</v>
      </c>
      <c r="G3205" s="66">
        <f>INDEX('Crosswalk Particulates'!$E:$E,MATCH('2017 EPA Data'!$B3205,'Crosswalk Particulates'!$D:$D,0))</f>
        <v>0</v>
      </c>
      <c r="H3205" s="78">
        <f t="shared" si="50"/>
        <v>0</v>
      </c>
    </row>
    <row r="3206" spans="1:8" hidden="1" x14ac:dyDescent="0.35">
      <c r="A3206" s="57" t="s">
        <v>2462</v>
      </c>
      <c r="B3206" s="57" t="s">
        <v>2600</v>
      </c>
      <c r="C3206" s="57" t="s">
        <v>2428</v>
      </c>
      <c r="D3206" s="68">
        <v>221.95849999999999</v>
      </c>
      <c r="E3206" s="57" t="s">
        <v>2429</v>
      </c>
      <c r="F3206" s="62" t="str">
        <f>INDEX('Crosswalk Particulates'!$B:$B,MATCH('2017 EPA Data'!A3206,'Crosswalk Particulates'!$A:$A,0))</f>
        <v>industry-fuel-natural gas</v>
      </c>
      <c r="G3206" s="66">
        <f>INDEX('Crosswalk Particulates'!$E:$E,MATCH('2017 EPA Data'!$B3206,'Crosswalk Particulates'!$D:$D,0))</f>
        <v>0</v>
      </c>
      <c r="H3206" s="78">
        <f t="shared" si="50"/>
        <v>0</v>
      </c>
    </row>
    <row r="3207" spans="1:8" hidden="1" x14ac:dyDescent="0.35">
      <c r="A3207" s="57" t="s">
        <v>2580</v>
      </c>
      <c r="B3207" s="57" t="s">
        <v>2608</v>
      </c>
      <c r="C3207" s="57" t="s">
        <v>2428</v>
      </c>
      <c r="D3207" s="68">
        <v>218.62142597299999</v>
      </c>
      <c r="E3207" s="57" t="s">
        <v>2429</v>
      </c>
      <c r="F3207" s="62" t="str">
        <f>INDEX('Crosswalk Particulates'!$B:$B,MATCH('2017 EPA Data'!A3207,'Crosswalk Particulates'!$A:$A,0))</f>
        <v>Commercial Buildings Sector</v>
      </c>
      <c r="G3207" s="66">
        <f>INDEX('Crosswalk Particulates'!$E:$E,MATCH('2017 EPA Data'!$B3207,'Crosswalk Particulates'!$D:$D,0))</f>
        <v>0</v>
      </c>
      <c r="H3207" s="78">
        <f t="shared" si="50"/>
        <v>0</v>
      </c>
    </row>
    <row r="3208" spans="1:8" hidden="1" x14ac:dyDescent="0.35">
      <c r="A3208" s="57" t="s">
        <v>2530</v>
      </c>
      <c r="B3208" s="57" t="s">
        <v>2459</v>
      </c>
      <c r="C3208" s="57" t="s">
        <v>2428</v>
      </c>
      <c r="D3208" s="68">
        <v>217.81059999999999</v>
      </c>
      <c r="E3208" s="57" t="s">
        <v>2429</v>
      </c>
      <c r="F3208" s="62" t="str">
        <f>INDEX('Crosswalk Particulates'!$B:$B,MATCH('2017 EPA Data'!A3208,'Crosswalk Particulates'!$A:$A,0))</f>
        <v>process-iron and steel-industry</v>
      </c>
      <c r="G3208" s="66">
        <f>INDEX('Crosswalk Particulates'!$E:$E,MATCH('2017 EPA Data'!$B3208,'Crosswalk Particulates'!$D:$D,0))</f>
        <v>0</v>
      </c>
      <c r="H3208" s="78">
        <f t="shared" si="50"/>
        <v>0</v>
      </c>
    </row>
    <row r="3209" spans="1:8" hidden="1" x14ac:dyDescent="0.35">
      <c r="A3209" s="57" t="s">
        <v>2507</v>
      </c>
      <c r="B3209" s="57" t="s">
        <v>2636</v>
      </c>
      <c r="C3209" s="57" t="s">
        <v>2428</v>
      </c>
      <c r="D3209" s="68">
        <v>217.7705</v>
      </c>
      <c r="E3209" s="57" t="s">
        <v>2429</v>
      </c>
      <c r="F3209" s="62" t="str">
        <f>INDEX('Crosswalk Particulates'!$B:$B,MATCH('2017 EPA Data'!A3209,'Crosswalk Particulates'!$A:$A,0))</f>
        <v>industry-fuel-coal</v>
      </c>
      <c r="G3209" s="66">
        <f>INDEX('Crosswalk Particulates'!$E:$E,MATCH('2017 EPA Data'!$B3209,'Crosswalk Particulates'!$D:$D,0))</f>
        <v>0</v>
      </c>
      <c r="H3209" s="78">
        <f t="shared" si="50"/>
        <v>0</v>
      </c>
    </row>
    <row r="3210" spans="1:8" hidden="1" x14ac:dyDescent="0.35">
      <c r="A3210" s="57" t="s">
        <v>2580</v>
      </c>
      <c r="B3210" s="57" t="s">
        <v>2541</v>
      </c>
      <c r="D3210" s="68">
        <v>217.2846999344421</v>
      </c>
      <c r="E3210" s="57" t="s">
        <v>2433</v>
      </c>
      <c r="F3210" s="62" t="str">
        <f>INDEX('Crosswalk Particulates'!$B:$B,MATCH('2017 EPA Data'!A3210,'Crosswalk Particulates'!$A:$A,0))</f>
        <v>Commercial Buildings Sector</v>
      </c>
      <c r="G3210" s="66">
        <f>INDEX('Crosswalk Particulates'!$E:$E,MATCH('2017 EPA Data'!$B3210,'Crosswalk Particulates'!$D:$D,0))</f>
        <v>0</v>
      </c>
      <c r="H3210" s="78">
        <f t="shared" si="50"/>
        <v>197117598.43822712</v>
      </c>
    </row>
    <row r="3211" spans="1:8" hidden="1" x14ac:dyDescent="0.35">
      <c r="A3211" s="57" t="s">
        <v>2507</v>
      </c>
      <c r="B3211" s="57" t="s">
        <v>2531</v>
      </c>
      <c r="C3211" s="57" t="s">
        <v>2428</v>
      </c>
      <c r="D3211" s="68">
        <v>216.99778046132499</v>
      </c>
      <c r="E3211" s="57" t="s">
        <v>2429</v>
      </c>
      <c r="F3211" s="62" t="str">
        <f>INDEX('Crosswalk Particulates'!$B:$B,MATCH('2017 EPA Data'!A3211,'Crosswalk Particulates'!$A:$A,0))</f>
        <v>industry-fuel-coal</v>
      </c>
      <c r="G3211" s="66">
        <f>INDEX('Crosswalk Particulates'!$E:$E,MATCH('2017 EPA Data'!$B3211,'Crosswalk Particulates'!$D:$D,0))</f>
        <v>0</v>
      </c>
      <c r="H3211" s="78">
        <f t="shared" si="50"/>
        <v>0</v>
      </c>
    </row>
    <row r="3212" spans="1:8" hidden="1" x14ac:dyDescent="0.35">
      <c r="A3212" s="57" t="s">
        <v>2543</v>
      </c>
      <c r="B3212" s="57" t="s">
        <v>2674</v>
      </c>
      <c r="C3212" s="57" t="s">
        <v>2428</v>
      </c>
      <c r="D3212" s="68">
        <v>215.34032461833991</v>
      </c>
      <c r="E3212" s="57" t="s">
        <v>2429</v>
      </c>
      <c r="F3212" s="62" t="str">
        <f>INDEX('Crosswalk Particulates'!$B:$B,MATCH('2017 EPA Data'!A3212,'Crosswalk Particulates'!$A:$A,0))</f>
        <v>industry-fuel-other</v>
      </c>
      <c r="G3212" s="66">
        <f>INDEX('Crosswalk Particulates'!$E:$E,MATCH('2017 EPA Data'!$B3212,'Crosswalk Particulates'!$D:$D,0))</f>
        <v>0</v>
      </c>
      <c r="H3212" s="78">
        <f t="shared" si="50"/>
        <v>0</v>
      </c>
    </row>
    <row r="3213" spans="1:8" hidden="1" x14ac:dyDescent="0.35">
      <c r="A3213" s="57" t="s">
        <v>2453</v>
      </c>
      <c r="B3213" s="57" t="s">
        <v>2643</v>
      </c>
      <c r="D3213" s="68">
        <v>215.22222134626875</v>
      </c>
      <c r="E3213" s="57" t="s">
        <v>2433</v>
      </c>
      <c r="F3213" s="62" t="str">
        <f>INDEX('Crosswalk Particulates'!$B:$B,MATCH('2017 EPA Data'!A3213,'Crosswalk Particulates'!$A:$A,0))</f>
        <v>process-ngps-industry</v>
      </c>
      <c r="G3213" s="66">
        <f>INDEX('Crosswalk Particulates'!$E:$E,MATCH('2017 EPA Data'!$B3213,'Crosswalk Particulates'!$D:$D,0))</f>
        <v>0</v>
      </c>
      <c r="H3213" s="78">
        <f t="shared" si="50"/>
        <v>195246547.11131057</v>
      </c>
    </row>
    <row r="3214" spans="1:8" hidden="1" x14ac:dyDescent="0.35">
      <c r="A3214" s="57" t="s">
        <v>2465</v>
      </c>
      <c r="B3214" s="57" t="s">
        <v>2627</v>
      </c>
      <c r="D3214" s="68">
        <v>214.35764963138064</v>
      </c>
      <c r="E3214" s="57" t="s">
        <v>2433</v>
      </c>
      <c r="F3214" s="62" t="str">
        <f>INDEX('Crosswalk Particulates'!$B:$B,MATCH('2017 EPA Data'!A3214,'Crosswalk Particulates'!$A:$A,0))</f>
        <v>Transportation Sector</v>
      </c>
      <c r="G3214" s="66" t="str">
        <f>INDEX('Crosswalk Particulates'!$E:$E,MATCH('2017 EPA Data'!$B3214,'Crosswalk Particulates'!$D:$D,0))</f>
        <v>BC</v>
      </c>
      <c r="H3214" s="78">
        <f t="shared" si="50"/>
        <v>194462219.91216686</v>
      </c>
    </row>
    <row r="3215" spans="1:8" hidden="1" x14ac:dyDescent="0.35">
      <c r="A3215" s="57" t="s">
        <v>2518</v>
      </c>
      <c r="B3215" s="57" t="s">
        <v>2583</v>
      </c>
      <c r="C3215" s="57" t="s">
        <v>2428</v>
      </c>
      <c r="D3215" s="68">
        <v>213.51669999999999</v>
      </c>
      <c r="E3215" s="57" t="s">
        <v>2429</v>
      </c>
      <c r="F3215" s="62" t="str">
        <f>INDEX('Crosswalk Particulates'!$B:$B,MATCH('2017 EPA Data'!A3215,'Crosswalk Particulates'!$A:$A,0))</f>
        <v>process-cement-industry</v>
      </c>
      <c r="G3215" s="66">
        <f>INDEX('Crosswalk Particulates'!$E:$E,MATCH('2017 EPA Data'!$B3215,'Crosswalk Particulates'!$D:$D,0))</f>
        <v>0</v>
      </c>
      <c r="H3215" s="78">
        <f t="shared" si="50"/>
        <v>0</v>
      </c>
    </row>
    <row r="3216" spans="1:8" hidden="1" x14ac:dyDescent="0.35">
      <c r="A3216" s="57" t="s">
        <v>2540</v>
      </c>
      <c r="B3216" s="57" t="s">
        <v>2594</v>
      </c>
      <c r="C3216" s="57" t="s">
        <v>2428</v>
      </c>
      <c r="D3216" s="68">
        <v>213</v>
      </c>
      <c r="E3216" s="57" t="s">
        <v>2429</v>
      </c>
      <c r="F3216" s="62" t="str">
        <f>INDEX('Crosswalk Particulates'!$B:$B,MATCH('2017 EPA Data'!A3216,'Crosswalk Particulates'!$A:$A,0))</f>
        <v>industry-fuel-oil</v>
      </c>
      <c r="G3216" s="66">
        <f>INDEX('Crosswalk Particulates'!$E:$E,MATCH('2017 EPA Data'!$B3216,'Crosswalk Particulates'!$D:$D,0))</f>
        <v>0</v>
      </c>
      <c r="H3216" s="78">
        <f t="shared" si="50"/>
        <v>0</v>
      </c>
    </row>
    <row r="3217" spans="1:8" hidden="1" x14ac:dyDescent="0.35">
      <c r="A3217" s="57" t="s">
        <v>2470</v>
      </c>
      <c r="B3217" s="57" t="s">
        <v>2617</v>
      </c>
      <c r="C3217" s="57" t="s">
        <v>2428</v>
      </c>
      <c r="D3217" s="68">
        <v>212.87694901634001</v>
      </c>
      <c r="E3217" s="57" t="s">
        <v>2429</v>
      </c>
      <c r="F3217" s="62" t="str">
        <f>INDEX('Crosswalk Particulates'!$B:$B,MATCH('2017 EPA Data'!A3217,'Crosswalk Particulates'!$A:$A,0))</f>
        <v>process-waste-industry</v>
      </c>
      <c r="G3217" s="66">
        <f>INDEX('Crosswalk Particulates'!$E:$E,MATCH('2017 EPA Data'!$B3217,'Crosswalk Particulates'!$D:$D,0))</f>
        <v>0</v>
      </c>
      <c r="H3217" s="78">
        <f t="shared" si="50"/>
        <v>0</v>
      </c>
    </row>
    <row r="3218" spans="1:8" hidden="1" x14ac:dyDescent="0.35">
      <c r="A3218" s="57" t="s">
        <v>2503</v>
      </c>
      <c r="B3218" s="57" t="s">
        <v>2618</v>
      </c>
      <c r="C3218" s="57" t="s">
        <v>2428</v>
      </c>
      <c r="D3218" s="68">
        <v>212.2388</v>
      </c>
      <c r="E3218" s="57" t="s">
        <v>2429</v>
      </c>
      <c r="F3218" s="62" t="str">
        <f>INDEX('Crosswalk Particulates'!$B:$B,MATCH('2017 EPA Data'!A3218,'Crosswalk Particulates'!$A:$A,0))</f>
        <v>process-ngps-industry</v>
      </c>
      <c r="G3218" s="66">
        <f>INDEX('Crosswalk Particulates'!$E:$E,MATCH('2017 EPA Data'!$B3218,'Crosswalk Particulates'!$D:$D,0))</f>
        <v>0</v>
      </c>
      <c r="H3218" s="78">
        <f t="shared" si="50"/>
        <v>0</v>
      </c>
    </row>
    <row r="3219" spans="1:8" hidden="1" x14ac:dyDescent="0.35">
      <c r="A3219" s="57" t="s">
        <v>2540</v>
      </c>
      <c r="B3219" s="57" t="s">
        <v>2574</v>
      </c>
      <c r="C3219" s="57" t="s">
        <v>2428</v>
      </c>
      <c r="D3219" s="68">
        <v>211.6542426176</v>
      </c>
      <c r="E3219" s="57" t="s">
        <v>2429</v>
      </c>
      <c r="F3219" s="62" t="str">
        <f>INDEX('Crosswalk Particulates'!$B:$B,MATCH('2017 EPA Data'!A3219,'Crosswalk Particulates'!$A:$A,0))</f>
        <v>industry-fuel-oil</v>
      </c>
      <c r="G3219" s="66">
        <f>INDEX('Crosswalk Particulates'!$E:$E,MATCH('2017 EPA Data'!$B3219,'Crosswalk Particulates'!$D:$D,0))</f>
        <v>0</v>
      </c>
      <c r="H3219" s="78">
        <f t="shared" si="50"/>
        <v>0</v>
      </c>
    </row>
    <row r="3220" spans="1:8" hidden="1" x14ac:dyDescent="0.35">
      <c r="A3220" s="57" t="s">
        <v>2470</v>
      </c>
      <c r="B3220" s="57" t="s">
        <v>2588</v>
      </c>
      <c r="C3220" s="57" t="s">
        <v>2428</v>
      </c>
      <c r="D3220" s="68">
        <v>210.26682064537999</v>
      </c>
      <c r="E3220" s="57" t="s">
        <v>2429</v>
      </c>
      <c r="F3220" s="62" t="str">
        <f>INDEX('Crosswalk Particulates'!$B:$B,MATCH('2017 EPA Data'!A3220,'Crosswalk Particulates'!$A:$A,0))</f>
        <v>process-waste-industry</v>
      </c>
      <c r="G3220" s="66">
        <f>INDEX('Crosswalk Particulates'!$E:$E,MATCH('2017 EPA Data'!$B3220,'Crosswalk Particulates'!$D:$D,0))</f>
        <v>0</v>
      </c>
      <c r="H3220" s="78">
        <f t="shared" si="50"/>
        <v>0</v>
      </c>
    </row>
    <row r="3221" spans="1:8" hidden="1" x14ac:dyDescent="0.35">
      <c r="A3221" s="57" t="s">
        <v>2543</v>
      </c>
      <c r="B3221" s="57" t="s">
        <v>2550</v>
      </c>
      <c r="C3221" s="57" t="s">
        <v>2428</v>
      </c>
      <c r="D3221" s="68">
        <v>209.71944199999999</v>
      </c>
      <c r="E3221" s="57" t="s">
        <v>2429</v>
      </c>
      <c r="F3221" s="62" t="str">
        <f>INDEX('Crosswalk Particulates'!$B:$B,MATCH('2017 EPA Data'!A3221,'Crosswalk Particulates'!$A:$A,0))</f>
        <v>industry-fuel-other</v>
      </c>
      <c r="G3221" s="66">
        <f>INDEX('Crosswalk Particulates'!$E:$E,MATCH('2017 EPA Data'!$B3221,'Crosswalk Particulates'!$D:$D,0))</f>
        <v>0</v>
      </c>
      <c r="H3221" s="78">
        <f t="shared" si="50"/>
        <v>0</v>
      </c>
    </row>
    <row r="3222" spans="1:8" hidden="1" x14ac:dyDescent="0.35">
      <c r="A3222" s="57" t="s">
        <v>2480</v>
      </c>
      <c r="B3222" s="57" t="s">
        <v>2533</v>
      </c>
      <c r="C3222" s="57" t="s">
        <v>2534</v>
      </c>
      <c r="D3222" s="68">
        <v>209.560535002004</v>
      </c>
      <c r="E3222" s="57" t="s">
        <v>2429</v>
      </c>
      <c r="F3222" s="62" t="str">
        <f>INDEX('Crosswalk Particulates'!$B:$B,MATCH('2017 EPA Data'!A3222,'Crosswalk Particulates'!$A:$A,0))</f>
        <v>Transportation Sector</v>
      </c>
      <c r="G3222" s="66">
        <f>INDEX('Crosswalk Particulates'!$E:$E,MATCH('2017 EPA Data'!$B3222,'Crosswalk Particulates'!$D:$D,0))</f>
        <v>0</v>
      </c>
      <c r="H3222" s="78">
        <f t="shared" si="50"/>
        <v>0</v>
      </c>
    </row>
    <row r="3223" spans="1:8" hidden="1" x14ac:dyDescent="0.35">
      <c r="A3223" s="57" t="s">
        <v>2464</v>
      </c>
      <c r="B3223" s="57" t="s">
        <v>2594</v>
      </c>
      <c r="C3223" s="57" t="s">
        <v>2428</v>
      </c>
      <c r="D3223" s="68">
        <v>209.45169000000001</v>
      </c>
      <c r="E3223" s="57" t="s">
        <v>2429</v>
      </c>
      <c r="F3223" s="62" t="str">
        <f>INDEX('Crosswalk Particulates'!$B:$B,MATCH('2017 EPA Data'!A3223,'Crosswalk Particulates'!$A:$A,0))</f>
        <v>process-other-industry</v>
      </c>
      <c r="G3223" s="66">
        <f>INDEX('Crosswalk Particulates'!$E:$E,MATCH('2017 EPA Data'!$B3223,'Crosswalk Particulates'!$D:$D,0))</f>
        <v>0</v>
      </c>
      <c r="H3223" s="78">
        <f t="shared" si="50"/>
        <v>0</v>
      </c>
    </row>
    <row r="3224" spans="1:8" hidden="1" x14ac:dyDescent="0.35">
      <c r="A3224" s="57" t="s">
        <v>2514</v>
      </c>
      <c r="B3224" s="57" t="s">
        <v>2570</v>
      </c>
      <c r="C3224" s="57" t="s">
        <v>2428</v>
      </c>
      <c r="D3224" s="68">
        <v>209.28584990225588</v>
      </c>
      <c r="E3224" s="57" t="s">
        <v>2429</v>
      </c>
      <c r="F3224" s="62" t="str">
        <f>INDEX('Crosswalk Particulates'!$B:$B,MATCH('2017 EPA Data'!A3224,'Crosswalk Particulates'!$A:$A,0))</f>
        <v>Transportation Sector</v>
      </c>
      <c r="G3224" s="66">
        <f>INDEX('Crosswalk Particulates'!$E:$E,MATCH('2017 EPA Data'!$B3224,'Crosswalk Particulates'!$D:$D,0))</f>
        <v>0</v>
      </c>
      <c r="H3224" s="78">
        <f t="shared" si="50"/>
        <v>0</v>
      </c>
    </row>
    <row r="3225" spans="1:8" hidden="1" x14ac:dyDescent="0.35">
      <c r="A3225" s="57" t="s">
        <v>2497</v>
      </c>
      <c r="B3225" s="57" t="s">
        <v>2627</v>
      </c>
      <c r="D3225" s="68">
        <v>208.26925780023385</v>
      </c>
      <c r="E3225" s="57" t="s">
        <v>2433</v>
      </c>
      <c r="F3225" s="62" t="str">
        <f>INDEX('Crosswalk Particulates'!$B:$B,MATCH('2017 EPA Data'!A3225,'Crosswalk Particulates'!$A:$A,0))</f>
        <v>process-other-industry</v>
      </c>
      <c r="G3225" s="66" t="str">
        <f>INDEX('Crosswalk Particulates'!$E:$E,MATCH('2017 EPA Data'!$B3225,'Crosswalk Particulates'!$D:$D,0))</f>
        <v>BC</v>
      </c>
      <c r="H3225" s="78">
        <f t="shared" si="50"/>
        <v>188938917.18321878</v>
      </c>
    </row>
    <row r="3226" spans="1:8" hidden="1" x14ac:dyDescent="0.35">
      <c r="A3226" s="57" t="s">
        <v>2492</v>
      </c>
      <c r="B3226" s="57" t="s">
        <v>2610</v>
      </c>
      <c r="C3226" s="57" t="s">
        <v>2428</v>
      </c>
      <c r="D3226" s="68">
        <v>207.83</v>
      </c>
      <c r="E3226" s="57" t="s">
        <v>2429</v>
      </c>
      <c r="F3226" s="62" t="str">
        <f>INDEX('Crosswalk Particulates'!$B:$B,MATCH('2017 EPA Data'!A3226,'Crosswalk Particulates'!$A:$A,0))</f>
        <v>Electricity Sector</v>
      </c>
      <c r="G3226" s="66">
        <f>INDEX('Crosswalk Particulates'!$E:$E,MATCH('2017 EPA Data'!$B3226,'Crosswalk Particulates'!$D:$D,0))</f>
        <v>0</v>
      </c>
      <c r="H3226" s="78">
        <f t="shared" si="50"/>
        <v>0</v>
      </c>
    </row>
    <row r="3227" spans="1:8" hidden="1" x14ac:dyDescent="0.35">
      <c r="A3227" s="57" t="s">
        <v>2495</v>
      </c>
      <c r="B3227" s="57" t="s">
        <v>2609</v>
      </c>
      <c r="C3227" s="57" t="s">
        <v>2432</v>
      </c>
      <c r="D3227" s="68">
        <v>206.4528612</v>
      </c>
      <c r="E3227" s="57" t="s">
        <v>2433</v>
      </c>
      <c r="F3227" s="62" t="str">
        <f>INDEX('Crosswalk Particulates'!$B:$B,MATCH('2017 EPA Data'!A3227,'Crosswalk Particulates'!$A:$A,0))</f>
        <v>Electricity Sector</v>
      </c>
      <c r="G3227" s="66" t="str">
        <f>INDEX('Crosswalk Particulates'!$E:$E,MATCH('2017 EPA Data'!$B3227,'Crosswalk Particulates'!$D:$D,0))</f>
        <v>N2O</v>
      </c>
      <c r="H3227" s="78">
        <f t="shared" si="50"/>
        <v>187291107.9460406</v>
      </c>
    </row>
    <row r="3228" spans="1:8" hidden="1" x14ac:dyDescent="0.35">
      <c r="A3228" s="57" t="s">
        <v>2575</v>
      </c>
      <c r="B3228" s="57" t="s">
        <v>2531</v>
      </c>
      <c r="C3228" s="57" t="s">
        <v>2428</v>
      </c>
      <c r="D3228" s="68">
        <v>206.31265481372364</v>
      </c>
      <c r="E3228" s="57" t="s">
        <v>2429</v>
      </c>
      <c r="F3228" s="62" t="str">
        <f>INDEX('Crosswalk Particulates'!$B:$B,MATCH('2017 EPA Data'!A3228,'Crosswalk Particulates'!$A:$A,0))</f>
        <v>Commercial Buildings Sector</v>
      </c>
      <c r="G3228" s="66">
        <f>INDEX('Crosswalk Particulates'!$E:$E,MATCH('2017 EPA Data'!$B3228,'Crosswalk Particulates'!$D:$D,0))</f>
        <v>0</v>
      </c>
      <c r="H3228" s="78">
        <f t="shared" si="50"/>
        <v>0</v>
      </c>
    </row>
    <row r="3229" spans="1:8" hidden="1" x14ac:dyDescent="0.35">
      <c r="A3229" s="57" t="s">
        <v>2449</v>
      </c>
      <c r="B3229" s="57" t="s">
        <v>2624</v>
      </c>
      <c r="C3229" s="57" t="s">
        <v>2428</v>
      </c>
      <c r="D3229" s="68">
        <v>206.17259092437814</v>
      </c>
      <c r="E3229" s="57" t="s">
        <v>2429</v>
      </c>
      <c r="F3229" s="62" t="str">
        <f>INDEX('Crosswalk Particulates'!$B:$B,MATCH('2017 EPA Data'!A3229,'Crosswalk Particulates'!$A:$A,0))</f>
        <v>process-other-industry</v>
      </c>
      <c r="G3229" s="66">
        <f>INDEX('Crosswalk Particulates'!$E:$E,MATCH('2017 EPA Data'!$B3229,'Crosswalk Particulates'!$D:$D,0))</f>
        <v>0</v>
      </c>
      <c r="H3229" s="78">
        <f t="shared" si="50"/>
        <v>0</v>
      </c>
    </row>
    <row r="3230" spans="1:8" hidden="1" x14ac:dyDescent="0.35">
      <c r="A3230" s="57" t="s">
        <v>2576</v>
      </c>
      <c r="B3230" s="57" t="s">
        <v>2532</v>
      </c>
      <c r="C3230" s="57" t="s">
        <v>2428</v>
      </c>
      <c r="D3230" s="68">
        <v>205.59843030342122</v>
      </c>
      <c r="E3230" s="57" t="s">
        <v>2429</v>
      </c>
      <c r="F3230" s="62" t="str">
        <f>INDEX('Crosswalk Particulates'!$B:$B,MATCH('2017 EPA Data'!A3230,'Crosswalk Particulates'!$A:$A,0))</f>
        <v>Commercial Buildings Sector</v>
      </c>
      <c r="G3230" s="66">
        <f>INDEX('Crosswalk Particulates'!$E:$E,MATCH('2017 EPA Data'!$B3230,'Crosswalk Particulates'!$D:$D,0))</f>
        <v>0</v>
      </c>
      <c r="H3230" s="78">
        <f t="shared" si="50"/>
        <v>0</v>
      </c>
    </row>
    <row r="3231" spans="1:8" hidden="1" x14ac:dyDescent="0.35">
      <c r="A3231" s="57" t="s">
        <v>2566</v>
      </c>
      <c r="B3231" s="57" t="s">
        <v>2522</v>
      </c>
      <c r="C3231" s="57" t="s">
        <v>2428</v>
      </c>
      <c r="D3231" s="68">
        <v>205.56565090000001</v>
      </c>
      <c r="E3231" s="57" t="s">
        <v>2429</v>
      </c>
      <c r="F3231" s="62" t="str">
        <f>INDEX('Crosswalk Particulates'!$B:$B,MATCH('2017 EPA Data'!A3231,'Crosswalk Particulates'!$A:$A,0))</f>
        <v>Commercial Buildings Sector</v>
      </c>
      <c r="G3231" s="66">
        <f>INDEX('Crosswalk Particulates'!$E:$E,MATCH('2017 EPA Data'!$B3231,'Crosswalk Particulates'!$D:$D,0))</f>
        <v>0</v>
      </c>
      <c r="H3231" s="78">
        <f t="shared" si="50"/>
        <v>0</v>
      </c>
    </row>
    <row r="3232" spans="1:8" hidden="1" x14ac:dyDescent="0.35">
      <c r="A3232" s="57" t="s">
        <v>2489</v>
      </c>
      <c r="B3232" s="57" t="s">
        <v>2702</v>
      </c>
      <c r="C3232" s="57" t="s">
        <v>2428</v>
      </c>
      <c r="D3232" s="68">
        <v>205.08954299999999</v>
      </c>
      <c r="E3232" s="57" t="s">
        <v>2429</v>
      </c>
      <c r="F3232" s="62" t="str">
        <f>INDEX('Crosswalk Particulates'!$B:$B,MATCH('2017 EPA Data'!A3232,'Crosswalk Particulates'!$A:$A,0))</f>
        <v>process-chemicals-industry</v>
      </c>
      <c r="G3232" s="66">
        <f>INDEX('Crosswalk Particulates'!$E:$E,MATCH('2017 EPA Data'!$B3232,'Crosswalk Particulates'!$D:$D,0))</f>
        <v>0</v>
      </c>
      <c r="H3232" s="78">
        <f t="shared" si="50"/>
        <v>0</v>
      </c>
    </row>
    <row r="3233" spans="1:8" hidden="1" x14ac:dyDescent="0.35">
      <c r="A3233" s="57" t="s">
        <v>2449</v>
      </c>
      <c r="B3233" s="57" t="s">
        <v>2642</v>
      </c>
      <c r="C3233" s="57" t="s">
        <v>2428</v>
      </c>
      <c r="D3233" s="68">
        <v>204.90600000000001</v>
      </c>
      <c r="E3233" s="57" t="s">
        <v>2429</v>
      </c>
      <c r="F3233" s="62" t="str">
        <f>INDEX('Crosswalk Particulates'!$B:$B,MATCH('2017 EPA Data'!A3233,'Crosswalk Particulates'!$A:$A,0))</f>
        <v>process-other-industry</v>
      </c>
      <c r="G3233" s="66">
        <f>INDEX('Crosswalk Particulates'!$E:$E,MATCH('2017 EPA Data'!$B3233,'Crosswalk Particulates'!$D:$D,0))</f>
        <v>0</v>
      </c>
      <c r="H3233" s="78">
        <f t="shared" si="50"/>
        <v>0</v>
      </c>
    </row>
    <row r="3234" spans="1:8" hidden="1" x14ac:dyDescent="0.35">
      <c r="A3234" s="57" t="s">
        <v>2542</v>
      </c>
      <c r="B3234" s="57" t="s">
        <v>2531</v>
      </c>
      <c r="C3234" s="57" t="s">
        <v>2428</v>
      </c>
      <c r="D3234" s="68">
        <v>204.85245543551659</v>
      </c>
      <c r="E3234" s="57" t="s">
        <v>2429</v>
      </c>
      <c r="F3234" s="62" t="str">
        <f>INDEX('Crosswalk Particulates'!$B:$B,MATCH('2017 EPA Data'!A3234,'Crosswalk Particulates'!$A:$A,0))</f>
        <v>Residential Buildings Sector</v>
      </c>
      <c r="G3234" s="66">
        <f>INDEX('Crosswalk Particulates'!$E:$E,MATCH('2017 EPA Data'!$B3234,'Crosswalk Particulates'!$D:$D,0))</f>
        <v>0</v>
      </c>
      <c r="H3234" s="78">
        <f t="shared" si="50"/>
        <v>0</v>
      </c>
    </row>
    <row r="3235" spans="1:8" hidden="1" x14ac:dyDescent="0.35">
      <c r="A3235" s="57" t="s">
        <v>2576</v>
      </c>
      <c r="B3235" s="57" t="s">
        <v>2601</v>
      </c>
      <c r="C3235" s="57" t="s">
        <v>2428</v>
      </c>
      <c r="D3235" s="68">
        <v>204.01390000000001</v>
      </c>
      <c r="E3235" s="57" t="s">
        <v>2429</v>
      </c>
      <c r="F3235" s="62" t="str">
        <f>INDEX('Crosswalk Particulates'!$B:$B,MATCH('2017 EPA Data'!A3235,'Crosswalk Particulates'!$A:$A,0))</f>
        <v>Commercial Buildings Sector</v>
      </c>
      <c r="G3235" s="66">
        <f>INDEX('Crosswalk Particulates'!$E:$E,MATCH('2017 EPA Data'!$B3235,'Crosswalk Particulates'!$D:$D,0))</f>
        <v>0</v>
      </c>
      <c r="H3235" s="78">
        <f t="shared" si="50"/>
        <v>0</v>
      </c>
    </row>
    <row r="3236" spans="1:8" hidden="1" x14ac:dyDescent="0.35">
      <c r="A3236" s="57" t="s">
        <v>2513</v>
      </c>
      <c r="B3236" s="57" t="s">
        <v>2515</v>
      </c>
      <c r="C3236" s="57" t="s">
        <v>2428</v>
      </c>
      <c r="D3236" s="68">
        <v>203.77500000000001</v>
      </c>
      <c r="E3236" s="57" t="s">
        <v>2429</v>
      </c>
      <c r="F3236" s="62" t="str">
        <f>INDEX('Crosswalk Particulates'!$B:$B,MATCH('2017 EPA Data'!A3236,'Crosswalk Particulates'!$A:$A,0))</f>
        <v>process-other-industry</v>
      </c>
      <c r="G3236" s="66">
        <f>INDEX('Crosswalk Particulates'!$E:$E,MATCH('2017 EPA Data'!$B3236,'Crosswalk Particulates'!$D:$D,0))</f>
        <v>0</v>
      </c>
      <c r="H3236" s="78">
        <f t="shared" si="50"/>
        <v>0</v>
      </c>
    </row>
    <row r="3237" spans="1:8" hidden="1" x14ac:dyDescent="0.35">
      <c r="A3237" s="57" t="s">
        <v>2530</v>
      </c>
      <c r="B3237" s="57" t="s">
        <v>2524</v>
      </c>
      <c r="C3237" s="57" t="s">
        <v>2428</v>
      </c>
      <c r="D3237" s="68">
        <v>203.44533999999999</v>
      </c>
      <c r="E3237" s="57" t="s">
        <v>2429</v>
      </c>
      <c r="F3237" s="62" t="str">
        <f>INDEX('Crosswalk Particulates'!$B:$B,MATCH('2017 EPA Data'!A3237,'Crosswalk Particulates'!$A:$A,0))</f>
        <v>process-iron and steel-industry</v>
      </c>
      <c r="G3237" s="66">
        <f>INDEX('Crosswalk Particulates'!$E:$E,MATCH('2017 EPA Data'!$B3237,'Crosswalk Particulates'!$D:$D,0))</f>
        <v>0</v>
      </c>
      <c r="H3237" s="78">
        <f t="shared" si="50"/>
        <v>0</v>
      </c>
    </row>
    <row r="3238" spans="1:8" hidden="1" x14ac:dyDescent="0.35">
      <c r="A3238" s="57" t="s">
        <v>2530</v>
      </c>
      <c r="B3238" s="57" t="s">
        <v>2516</v>
      </c>
      <c r="C3238" s="57" t="s">
        <v>2468</v>
      </c>
      <c r="D3238" s="68">
        <v>203.42334306000001</v>
      </c>
      <c r="E3238" s="57" t="s">
        <v>2433</v>
      </c>
      <c r="F3238" s="62" t="str">
        <f>INDEX('Crosswalk Particulates'!$B:$B,MATCH('2017 EPA Data'!A3238,'Crosswalk Particulates'!$A:$A,0))</f>
        <v>process-iron and steel-industry</v>
      </c>
      <c r="G3238" s="66">
        <f>INDEX('Crosswalk Particulates'!$E:$E,MATCH('2017 EPA Data'!$B3238,'Crosswalk Particulates'!$D:$D,0))</f>
        <v>0</v>
      </c>
      <c r="H3238" s="78">
        <f t="shared" si="50"/>
        <v>184542772.05141932</v>
      </c>
    </row>
    <row r="3239" spans="1:8" hidden="1" x14ac:dyDescent="0.35">
      <c r="A3239" s="57" t="s">
        <v>2507</v>
      </c>
      <c r="B3239" s="57" t="s">
        <v>2485</v>
      </c>
      <c r="C3239" s="57" t="s">
        <v>2428</v>
      </c>
      <c r="D3239" s="68">
        <v>203.40227999999999</v>
      </c>
      <c r="E3239" s="57" t="s">
        <v>2429</v>
      </c>
      <c r="F3239" s="62" t="str">
        <f>INDEX('Crosswalk Particulates'!$B:$B,MATCH('2017 EPA Data'!A3239,'Crosswalk Particulates'!$A:$A,0))</f>
        <v>industry-fuel-coal</v>
      </c>
      <c r="G3239" s="66">
        <f>INDEX('Crosswalk Particulates'!$E:$E,MATCH('2017 EPA Data'!$B3239,'Crosswalk Particulates'!$D:$D,0))</f>
        <v>0</v>
      </c>
      <c r="H3239" s="78">
        <f t="shared" si="50"/>
        <v>0</v>
      </c>
    </row>
    <row r="3240" spans="1:8" hidden="1" x14ac:dyDescent="0.35">
      <c r="A3240" s="57" t="s">
        <v>2511</v>
      </c>
      <c r="B3240" s="57" t="s">
        <v>2610</v>
      </c>
      <c r="C3240" s="57" t="s">
        <v>2428</v>
      </c>
      <c r="D3240" s="68">
        <v>202.7</v>
      </c>
      <c r="E3240" s="57" t="s">
        <v>2429</v>
      </c>
      <c r="F3240" s="62" t="str">
        <f>INDEX('Crosswalk Particulates'!$B:$B,MATCH('2017 EPA Data'!A3240,'Crosswalk Particulates'!$A:$A,0))</f>
        <v>industry-fuel-biomass</v>
      </c>
      <c r="G3240" s="66">
        <f>INDEX('Crosswalk Particulates'!$E:$E,MATCH('2017 EPA Data'!$B3240,'Crosswalk Particulates'!$D:$D,0))</f>
        <v>0</v>
      </c>
      <c r="H3240" s="78">
        <f t="shared" si="50"/>
        <v>0</v>
      </c>
    </row>
    <row r="3241" spans="1:8" hidden="1" x14ac:dyDescent="0.35">
      <c r="A3241" s="57" t="s">
        <v>2519</v>
      </c>
      <c r="B3241" s="57" t="s">
        <v>2572</v>
      </c>
      <c r="C3241" s="57" t="s">
        <v>2428</v>
      </c>
      <c r="D3241" s="68">
        <v>202.53474779999999</v>
      </c>
      <c r="E3241" s="57" t="s">
        <v>2429</v>
      </c>
      <c r="F3241" s="62" t="str">
        <f>INDEX('Crosswalk Particulates'!$B:$B,MATCH('2017 EPA Data'!A3241,'Crosswalk Particulates'!$A:$A,0))</f>
        <v>Electricity Sector</v>
      </c>
      <c r="G3241" s="66">
        <f>INDEX('Crosswalk Particulates'!$E:$E,MATCH('2017 EPA Data'!$B3241,'Crosswalk Particulates'!$D:$D,0))</f>
        <v>0</v>
      </c>
      <c r="H3241" s="78">
        <f t="shared" si="50"/>
        <v>0</v>
      </c>
    </row>
    <row r="3242" spans="1:8" hidden="1" x14ac:dyDescent="0.35">
      <c r="A3242" s="57" t="s">
        <v>2506</v>
      </c>
      <c r="B3242" s="57" t="s">
        <v>2447</v>
      </c>
      <c r="C3242" s="57" t="s">
        <v>2428</v>
      </c>
      <c r="D3242" s="68">
        <v>200.4460067</v>
      </c>
      <c r="E3242" s="57" t="s">
        <v>2429</v>
      </c>
      <c r="F3242" s="62" t="str">
        <f>INDEX('Crosswalk Particulates'!$B:$B,MATCH('2017 EPA Data'!A3242,'Crosswalk Particulates'!$A:$A,0))</f>
        <v>process-other-industry</v>
      </c>
      <c r="G3242" s="66">
        <f>INDEX('Crosswalk Particulates'!$E:$E,MATCH('2017 EPA Data'!$B3242,'Crosswalk Particulates'!$D:$D,0))</f>
        <v>0</v>
      </c>
      <c r="H3242" s="78">
        <f t="shared" si="50"/>
        <v>0</v>
      </c>
    </row>
    <row r="3243" spans="1:8" hidden="1" x14ac:dyDescent="0.35">
      <c r="A3243" s="57" t="s">
        <v>2580</v>
      </c>
      <c r="B3243" s="57" t="s">
        <v>2485</v>
      </c>
      <c r="C3243" s="57" t="s">
        <v>2428</v>
      </c>
      <c r="D3243" s="68">
        <v>200.24552990000001</v>
      </c>
      <c r="E3243" s="57" t="s">
        <v>2429</v>
      </c>
      <c r="F3243" s="62" t="str">
        <f>INDEX('Crosswalk Particulates'!$B:$B,MATCH('2017 EPA Data'!A3243,'Crosswalk Particulates'!$A:$A,0))</f>
        <v>Commercial Buildings Sector</v>
      </c>
      <c r="G3243" s="66">
        <f>INDEX('Crosswalk Particulates'!$E:$E,MATCH('2017 EPA Data'!$B3243,'Crosswalk Particulates'!$D:$D,0))</f>
        <v>0</v>
      </c>
      <c r="H3243" s="78">
        <f t="shared" si="50"/>
        <v>0</v>
      </c>
    </row>
    <row r="3244" spans="1:8" hidden="1" x14ac:dyDescent="0.35">
      <c r="A3244" s="57" t="s">
        <v>2476</v>
      </c>
      <c r="B3244" s="57" t="s">
        <v>2661</v>
      </c>
      <c r="C3244" s="57" t="s">
        <v>2428</v>
      </c>
      <c r="D3244" s="68">
        <v>199.10839999999999</v>
      </c>
      <c r="E3244" s="57" t="s">
        <v>2429</v>
      </c>
      <c r="F3244" s="62" t="str">
        <f>INDEX('Crosswalk Particulates'!$B:$B,MATCH('2017 EPA Data'!A3244,'Crosswalk Particulates'!$A:$A,0))</f>
        <v>Electricity Sector</v>
      </c>
      <c r="G3244" s="66">
        <f>INDEX('Crosswalk Particulates'!$E:$E,MATCH('2017 EPA Data'!$B3244,'Crosswalk Particulates'!$D:$D,0))</f>
        <v>0</v>
      </c>
      <c r="H3244" s="78">
        <f t="shared" si="50"/>
        <v>0</v>
      </c>
    </row>
    <row r="3245" spans="1:8" hidden="1" x14ac:dyDescent="0.35">
      <c r="A3245" s="57" t="s">
        <v>2476</v>
      </c>
      <c r="B3245" s="57" t="s">
        <v>2636</v>
      </c>
      <c r="C3245" s="57" t="s">
        <v>2428</v>
      </c>
      <c r="D3245" s="68">
        <v>198.34800000000001</v>
      </c>
      <c r="E3245" s="57" t="s">
        <v>2429</v>
      </c>
      <c r="F3245" s="62" t="str">
        <f>INDEX('Crosswalk Particulates'!$B:$B,MATCH('2017 EPA Data'!A3245,'Crosswalk Particulates'!$A:$A,0))</f>
        <v>Electricity Sector</v>
      </c>
      <c r="G3245" s="66">
        <f>INDEX('Crosswalk Particulates'!$E:$E,MATCH('2017 EPA Data'!$B3245,'Crosswalk Particulates'!$D:$D,0))</f>
        <v>0</v>
      </c>
      <c r="H3245" s="78">
        <f t="shared" si="50"/>
        <v>0</v>
      </c>
    </row>
    <row r="3246" spans="1:8" hidden="1" x14ac:dyDescent="0.35">
      <c r="A3246" s="57" t="s">
        <v>2495</v>
      </c>
      <c r="B3246" s="57" t="s">
        <v>2631</v>
      </c>
      <c r="C3246" s="57" t="s">
        <v>2428</v>
      </c>
      <c r="D3246" s="68">
        <v>198.10546508845599</v>
      </c>
      <c r="E3246" s="57" t="s">
        <v>2429</v>
      </c>
      <c r="F3246" s="62" t="str">
        <f>INDEX('Crosswalk Particulates'!$B:$B,MATCH('2017 EPA Data'!A3246,'Crosswalk Particulates'!$A:$A,0))</f>
        <v>Electricity Sector</v>
      </c>
      <c r="G3246" s="66">
        <f>INDEX('Crosswalk Particulates'!$E:$E,MATCH('2017 EPA Data'!$B3246,'Crosswalk Particulates'!$D:$D,0))</f>
        <v>0</v>
      </c>
      <c r="H3246" s="78">
        <f t="shared" si="50"/>
        <v>0</v>
      </c>
    </row>
    <row r="3247" spans="1:8" hidden="1" x14ac:dyDescent="0.35">
      <c r="A3247" s="57" t="s">
        <v>2513</v>
      </c>
      <c r="B3247" s="57" t="s">
        <v>2595</v>
      </c>
      <c r="C3247" s="57" t="s">
        <v>2428</v>
      </c>
      <c r="D3247" s="68">
        <v>196.39500000000001</v>
      </c>
      <c r="E3247" s="57" t="s">
        <v>2429</v>
      </c>
      <c r="F3247" s="62" t="str">
        <f>INDEX('Crosswalk Particulates'!$B:$B,MATCH('2017 EPA Data'!A3247,'Crosswalk Particulates'!$A:$A,0))</f>
        <v>process-other-industry</v>
      </c>
      <c r="G3247" s="66">
        <f>INDEX('Crosswalk Particulates'!$E:$E,MATCH('2017 EPA Data'!$B3247,'Crosswalk Particulates'!$D:$D,0))</f>
        <v>0</v>
      </c>
      <c r="H3247" s="78">
        <f t="shared" si="50"/>
        <v>0</v>
      </c>
    </row>
    <row r="3248" spans="1:8" hidden="1" x14ac:dyDescent="0.35">
      <c r="A3248" s="57" t="s">
        <v>2575</v>
      </c>
      <c r="B3248" s="57" t="s">
        <v>2567</v>
      </c>
      <c r="C3248" s="57" t="s">
        <v>2428</v>
      </c>
      <c r="D3248" s="68">
        <v>196.3250588156607</v>
      </c>
      <c r="E3248" s="57" t="s">
        <v>2429</v>
      </c>
      <c r="F3248" s="62" t="str">
        <f>INDEX('Crosswalk Particulates'!$B:$B,MATCH('2017 EPA Data'!A3248,'Crosswalk Particulates'!$A:$A,0))</f>
        <v>Commercial Buildings Sector</v>
      </c>
      <c r="G3248" s="66">
        <f>INDEX('Crosswalk Particulates'!$E:$E,MATCH('2017 EPA Data'!$B3248,'Crosswalk Particulates'!$D:$D,0))</f>
        <v>0</v>
      </c>
      <c r="H3248" s="78">
        <f t="shared" si="50"/>
        <v>0</v>
      </c>
    </row>
    <row r="3249" spans="1:8" hidden="1" x14ac:dyDescent="0.35">
      <c r="A3249" s="57" t="s">
        <v>2489</v>
      </c>
      <c r="B3249" s="57" t="s">
        <v>2713</v>
      </c>
      <c r="C3249" s="57" t="s">
        <v>2428</v>
      </c>
      <c r="D3249" s="68">
        <v>196</v>
      </c>
      <c r="E3249" s="57" t="s">
        <v>2429</v>
      </c>
      <c r="F3249" s="62" t="str">
        <f>INDEX('Crosswalk Particulates'!$B:$B,MATCH('2017 EPA Data'!A3249,'Crosswalk Particulates'!$A:$A,0))</f>
        <v>process-chemicals-industry</v>
      </c>
      <c r="G3249" s="66">
        <f>INDEX('Crosswalk Particulates'!$E:$E,MATCH('2017 EPA Data'!$B3249,'Crosswalk Particulates'!$D:$D,0))</f>
        <v>0</v>
      </c>
      <c r="H3249" s="78">
        <f t="shared" si="50"/>
        <v>0</v>
      </c>
    </row>
    <row r="3250" spans="1:8" hidden="1" x14ac:dyDescent="0.35">
      <c r="A3250" s="57" t="s">
        <v>2518</v>
      </c>
      <c r="B3250" s="57" t="s">
        <v>2627</v>
      </c>
      <c r="D3250" s="68">
        <v>195.90227429225564</v>
      </c>
      <c r="E3250" s="57" t="s">
        <v>2433</v>
      </c>
      <c r="F3250" s="62" t="str">
        <f>INDEX('Crosswalk Particulates'!$B:$B,MATCH('2017 EPA Data'!A3250,'Crosswalk Particulates'!$A:$A,0))</f>
        <v>process-cement-industry</v>
      </c>
      <c r="G3250" s="66" t="str">
        <f>INDEX('Crosswalk Particulates'!$E:$E,MATCH('2017 EPA Data'!$B3250,'Crosswalk Particulates'!$D:$D,0))</f>
        <v>BC</v>
      </c>
      <c r="H3250" s="78">
        <f t="shared" si="50"/>
        <v>177719765.12256595</v>
      </c>
    </row>
    <row r="3251" spans="1:8" hidden="1" x14ac:dyDescent="0.35">
      <c r="A3251" s="57" t="s">
        <v>2453</v>
      </c>
      <c r="B3251" s="57" t="s">
        <v>2688</v>
      </c>
      <c r="C3251" s="57" t="s">
        <v>2428</v>
      </c>
      <c r="D3251" s="68">
        <v>195.2</v>
      </c>
      <c r="E3251" s="57" t="s">
        <v>2429</v>
      </c>
      <c r="F3251" s="62" t="str">
        <f>INDEX('Crosswalk Particulates'!$B:$B,MATCH('2017 EPA Data'!A3251,'Crosswalk Particulates'!$A:$A,0))</f>
        <v>process-ngps-industry</v>
      </c>
      <c r="G3251" s="66">
        <f>INDEX('Crosswalk Particulates'!$E:$E,MATCH('2017 EPA Data'!$B3251,'Crosswalk Particulates'!$D:$D,0))</f>
        <v>0</v>
      </c>
      <c r="H3251" s="78">
        <f t="shared" si="50"/>
        <v>0</v>
      </c>
    </row>
    <row r="3252" spans="1:8" hidden="1" x14ac:dyDescent="0.35">
      <c r="A3252" s="57" t="s">
        <v>2430</v>
      </c>
      <c r="B3252" s="57" t="s">
        <v>2663</v>
      </c>
      <c r="C3252" s="57" t="s">
        <v>2428</v>
      </c>
      <c r="D3252" s="68">
        <v>194.37856469100001</v>
      </c>
      <c r="E3252" s="57" t="s">
        <v>2429</v>
      </c>
      <c r="F3252" s="62" t="str">
        <f>INDEX('Crosswalk Particulates'!$B:$B,MATCH('2017 EPA Data'!A3252,'Crosswalk Particulates'!$A:$A,0))</f>
        <v>process-other-industry</v>
      </c>
      <c r="G3252" s="66">
        <f>INDEX('Crosswalk Particulates'!$E:$E,MATCH('2017 EPA Data'!$B3252,'Crosswalk Particulates'!$D:$D,0))</f>
        <v>0</v>
      </c>
      <c r="H3252" s="78">
        <f t="shared" si="50"/>
        <v>0</v>
      </c>
    </row>
    <row r="3253" spans="1:8" hidden="1" x14ac:dyDescent="0.35">
      <c r="A3253" s="57" t="s">
        <v>2458</v>
      </c>
      <c r="B3253" s="57" t="s">
        <v>2673</v>
      </c>
      <c r="C3253" s="57" t="s">
        <v>2428</v>
      </c>
      <c r="D3253" s="68">
        <v>194.08</v>
      </c>
      <c r="E3253" s="57" t="s">
        <v>2429</v>
      </c>
      <c r="F3253" s="62" t="str">
        <f>INDEX('Crosswalk Particulates'!$B:$B,MATCH('2017 EPA Data'!A3253,'Crosswalk Particulates'!$A:$A,0))</f>
        <v>process-other-industry</v>
      </c>
      <c r="G3253" s="66">
        <f>INDEX('Crosswalk Particulates'!$E:$E,MATCH('2017 EPA Data'!$B3253,'Crosswalk Particulates'!$D:$D,0))</f>
        <v>0</v>
      </c>
      <c r="H3253" s="78">
        <f t="shared" si="50"/>
        <v>0</v>
      </c>
    </row>
    <row r="3254" spans="1:8" hidden="1" x14ac:dyDescent="0.35">
      <c r="A3254" s="57" t="s">
        <v>2507</v>
      </c>
      <c r="B3254" s="57" t="s">
        <v>2674</v>
      </c>
      <c r="C3254" s="57" t="s">
        <v>2428</v>
      </c>
      <c r="D3254" s="68">
        <v>193.16821831454999</v>
      </c>
      <c r="E3254" s="57" t="s">
        <v>2429</v>
      </c>
      <c r="F3254" s="62" t="str">
        <f>INDEX('Crosswalk Particulates'!$B:$B,MATCH('2017 EPA Data'!A3254,'Crosswalk Particulates'!$A:$A,0))</f>
        <v>industry-fuel-coal</v>
      </c>
      <c r="G3254" s="66">
        <f>INDEX('Crosswalk Particulates'!$E:$E,MATCH('2017 EPA Data'!$B3254,'Crosswalk Particulates'!$D:$D,0))</f>
        <v>0</v>
      </c>
      <c r="H3254" s="78">
        <f t="shared" si="50"/>
        <v>0</v>
      </c>
    </row>
    <row r="3255" spans="1:8" hidden="1" x14ac:dyDescent="0.35">
      <c r="A3255" s="57" t="s">
        <v>2506</v>
      </c>
      <c r="B3255" s="57" t="s">
        <v>2484</v>
      </c>
      <c r="C3255" s="57" t="s">
        <v>2428</v>
      </c>
      <c r="D3255" s="68">
        <v>192.81180000000001</v>
      </c>
      <c r="E3255" s="57" t="s">
        <v>2429</v>
      </c>
      <c r="F3255" s="62" t="str">
        <f>INDEX('Crosswalk Particulates'!$B:$B,MATCH('2017 EPA Data'!A3255,'Crosswalk Particulates'!$A:$A,0))</f>
        <v>process-other-industry</v>
      </c>
      <c r="G3255" s="66">
        <f>INDEX('Crosswalk Particulates'!$E:$E,MATCH('2017 EPA Data'!$B3255,'Crosswalk Particulates'!$D:$D,0))</f>
        <v>0</v>
      </c>
      <c r="H3255" s="78">
        <f t="shared" si="50"/>
        <v>0</v>
      </c>
    </row>
    <row r="3256" spans="1:8" hidden="1" x14ac:dyDescent="0.35">
      <c r="A3256" s="57" t="s">
        <v>2466</v>
      </c>
      <c r="B3256" s="57" t="s">
        <v>2678</v>
      </c>
      <c r="C3256" s="57" t="s">
        <v>2428</v>
      </c>
      <c r="D3256" s="68">
        <v>192</v>
      </c>
      <c r="E3256" s="57" t="s">
        <v>2429</v>
      </c>
      <c r="F3256" s="62" t="str">
        <f>INDEX('Crosswalk Particulates'!$B:$B,MATCH('2017 EPA Data'!A3256,'Crosswalk Particulates'!$A:$A,0))</f>
        <v>process-other-industry</v>
      </c>
      <c r="G3256" s="66">
        <f>INDEX('Crosswalk Particulates'!$E:$E,MATCH('2017 EPA Data'!$B3256,'Crosswalk Particulates'!$D:$D,0))</f>
        <v>0</v>
      </c>
      <c r="H3256" s="78">
        <f t="shared" si="50"/>
        <v>0</v>
      </c>
    </row>
    <row r="3257" spans="1:8" hidden="1" x14ac:dyDescent="0.35">
      <c r="A3257" s="57" t="s">
        <v>2511</v>
      </c>
      <c r="B3257" s="57" t="s">
        <v>2552</v>
      </c>
      <c r="C3257" s="57" t="s">
        <v>2428</v>
      </c>
      <c r="D3257" s="68">
        <v>191.29247938</v>
      </c>
      <c r="E3257" s="57" t="s">
        <v>2429</v>
      </c>
      <c r="F3257" s="62" t="str">
        <f>INDEX('Crosswalk Particulates'!$B:$B,MATCH('2017 EPA Data'!A3257,'Crosswalk Particulates'!$A:$A,0))</f>
        <v>industry-fuel-biomass</v>
      </c>
      <c r="G3257" s="66">
        <f>INDEX('Crosswalk Particulates'!$E:$E,MATCH('2017 EPA Data'!$B3257,'Crosswalk Particulates'!$D:$D,0))</f>
        <v>0</v>
      </c>
      <c r="H3257" s="78">
        <f t="shared" si="50"/>
        <v>0</v>
      </c>
    </row>
    <row r="3258" spans="1:8" hidden="1" x14ac:dyDescent="0.35">
      <c r="A3258" s="57" t="s">
        <v>2456</v>
      </c>
      <c r="B3258" s="57" t="s">
        <v>2640</v>
      </c>
      <c r="C3258" s="57" t="s">
        <v>2428</v>
      </c>
      <c r="D3258" s="68">
        <v>190.77999504371172</v>
      </c>
      <c r="E3258" s="57" t="s">
        <v>2429</v>
      </c>
      <c r="F3258" s="62" t="str">
        <f>INDEX('Crosswalk Particulates'!$B:$B,MATCH('2017 EPA Data'!A3258,'Crosswalk Particulates'!$A:$A,0))</f>
        <v>Transportation Sector</v>
      </c>
      <c r="G3258" s="66">
        <f>INDEX('Crosswalk Particulates'!$E:$E,MATCH('2017 EPA Data'!$B3258,'Crosswalk Particulates'!$D:$D,0))</f>
        <v>0</v>
      </c>
      <c r="H3258" s="78">
        <f t="shared" si="50"/>
        <v>0</v>
      </c>
    </row>
    <row r="3259" spans="1:8" hidden="1" x14ac:dyDescent="0.35">
      <c r="A3259" s="57" t="s">
        <v>2438</v>
      </c>
      <c r="B3259" s="57" t="s">
        <v>2643</v>
      </c>
      <c r="D3259" s="68">
        <v>190.64250665864591</v>
      </c>
      <c r="E3259" s="57" t="s">
        <v>2433</v>
      </c>
      <c r="F3259" s="62" t="str">
        <f>INDEX('Crosswalk Particulates'!$B:$B,MATCH('2017 EPA Data'!A3259,'Crosswalk Particulates'!$A:$A,0))</f>
        <v>Transportation Sector</v>
      </c>
      <c r="G3259" s="66">
        <f>INDEX('Crosswalk Particulates'!$E:$E,MATCH('2017 EPA Data'!$B3259,'Crosswalk Particulates'!$D:$D,0))</f>
        <v>0</v>
      </c>
      <c r="H3259" s="78">
        <f t="shared" si="50"/>
        <v>172948178.51479703</v>
      </c>
    </row>
    <row r="3260" spans="1:8" hidden="1" x14ac:dyDescent="0.35">
      <c r="A3260" s="57" t="s">
        <v>2540</v>
      </c>
      <c r="B3260" s="57" t="s">
        <v>2525</v>
      </c>
      <c r="C3260" s="57" t="s">
        <v>2428</v>
      </c>
      <c r="D3260" s="68">
        <v>190.40960191740621</v>
      </c>
      <c r="E3260" s="57" t="s">
        <v>2429</v>
      </c>
      <c r="F3260" s="62" t="str">
        <f>INDEX('Crosswalk Particulates'!$B:$B,MATCH('2017 EPA Data'!A3260,'Crosswalk Particulates'!$A:$A,0))</f>
        <v>industry-fuel-oil</v>
      </c>
      <c r="G3260" s="66">
        <f>INDEX('Crosswalk Particulates'!$E:$E,MATCH('2017 EPA Data'!$B3260,'Crosswalk Particulates'!$D:$D,0))</f>
        <v>0</v>
      </c>
      <c r="H3260" s="78">
        <f t="shared" si="50"/>
        <v>0</v>
      </c>
    </row>
    <row r="3261" spans="1:8" hidden="1" x14ac:dyDescent="0.35">
      <c r="A3261" s="57" t="s">
        <v>2496</v>
      </c>
      <c r="B3261" s="57" t="s">
        <v>2539</v>
      </c>
      <c r="C3261" s="57" t="s">
        <v>2428</v>
      </c>
      <c r="D3261" s="68">
        <v>190.35424978279647</v>
      </c>
      <c r="E3261" s="57" t="s">
        <v>2429</v>
      </c>
      <c r="F3261" s="62" t="str">
        <f>INDEX('Crosswalk Particulates'!$B:$B,MATCH('2017 EPA Data'!A3261,'Crosswalk Particulates'!$A:$A,0))</f>
        <v>process-other-industry</v>
      </c>
      <c r="G3261" s="66">
        <f>INDEX('Crosswalk Particulates'!$E:$E,MATCH('2017 EPA Data'!$B3261,'Crosswalk Particulates'!$D:$D,0))</f>
        <v>0</v>
      </c>
      <c r="H3261" s="78">
        <f t="shared" si="50"/>
        <v>0</v>
      </c>
    </row>
    <row r="3262" spans="1:8" hidden="1" x14ac:dyDescent="0.35">
      <c r="A3262" s="57" t="s">
        <v>2530</v>
      </c>
      <c r="B3262" s="57" t="s">
        <v>2554</v>
      </c>
      <c r="C3262" s="57" t="s">
        <v>2428</v>
      </c>
      <c r="D3262" s="68">
        <v>189.20552372</v>
      </c>
      <c r="E3262" s="57" t="s">
        <v>2429</v>
      </c>
      <c r="F3262" s="62" t="str">
        <f>INDEX('Crosswalk Particulates'!$B:$B,MATCH('2017 EPA Data'!A3262,'Crosswalk Particulates'!$A:$A,0))</f>
        <v>process-iron and steel-industry</v>
      </c>
      <c r="G3262" s="66">
        <f>INDEX('Crosswalk Particulates'!$E:$E,MATCH('2017 EPA Data'!$B3262,'Crosswalk Particulates'!$D:$D,0))</f>
        <v>0</v>
      </c>
      <c r="H3262" s="78">
        <f t="shared" si="50"/>
        <v>0</v>
      </c>
    </row>
    <row r="3263" spans="1:8" hidden="1" x14ac:dyDescent="0.35">
      <c r="A3263" s="57" t="s">
        <v>2506</v>
      </c>
      <c r="B3263" s="57" t="s">
        <v>2561</v>
      </c>
      <c r="C3263" s="57" t="s">
        <v>2428</v>
      </c>
      <c r="D3263" s="68">
        <v>188.215023</v>
      </c>
      <c r="E3263" s="57" t="s">
        <v>2429</v>
      </c>
      <c r="F3263" s="62" t="str">
        <f>INDEX('Crosswalk Particulates'!$B:$B,MATCH('2017 EPA Data'!A3263,'Crosswalk Particulates'!$A:$A,0))</f>
        <v>process-other-industry</v>
      </c>
      <c r="G3263" s="66">
        <f>INDEX('Crosswalk Particulates'!$E:$E,MATCH('2017 EPA Data'!$B3263,'Crosswalk Particulates'!$D:$D,0))</f>
        <v>0</v>
      </c>
      <c r="H3263" s="78">
        <f t="shared" si="50"/>
        <v>0</v>
      </c>
    </row>
    <row r="3264" spans="1:8" hidden="1" x14ac:dyDescent="0.35">
      <c r="A3264" s="57" t="s">
        <v>2634</v>
      </c>
      <c r="B3264" s="57" t="s">
        <v>2501</v>
      </c>
      <c r="C3264" s="57" t="s">
        <v>2468</v>
      </c>
      <c r="D3264" s="68">
        <v>188.10962804325001</v>
      </c>
      <c r="E3264" s="57" t="s">
        <v>2433</v>
      </c>
      <c r="F3264" s="62" t="str">
        <f>INDEX('Crosswalk Particulates'!$B:$B,MATCH('2017 EPA Data'!A3264,'Crosswalk Particulates'!$A:$A,0))</f>
        <v>Residential Buildings Sector</v>
      </c>
      <c r="G3264" s="66" t="str">
        <f>INDEX('Crosswalk Particulates'!$E:$E,MATCH('2017 EPA Data'!$B3264,'Crosswalk Particulates'!$D:$D,0))</f>
        <v>PM10</v>
      </c>
      <c r="H3264" s="78">
        <f t="shared" si="50"/>
        <v>170650386.95398754</v>
      </c>
    </row>
    <row r="3265" spans="1:8" hidden="1" x14ac:dyDescent="0.35">
      <c r="A3265" s="57" t="s">
        <v>2518</v>
      </c>
      <c r="B3265" s="57" t="s">
        <v>2488</v>
      </c>
      <c r="C3265" s="57" t="s">
        <v>2428</v>
      </c>
      <c r="D3265" s="68">
        <v>188</v>
      </c>
      <c r="E3265" s="57" t="s">
        <v>2429</v>
      </c>
      <c r="F3265" s="62" t="str">
        <f>INDEX('Crosswalk Particulates'!$B:$B,MATCH('2017 EPA Data'!A3265,'Crosswalk Particulates'!$A:$A,0))</f>
        <v>process-cement-industry</v>
      </c>
      <c r="G3265" s="66">
        <f>INDEX('Crosswalk Particulates'!$E:$E,MATCH('2017 EPA Data'!$B3265,'Crosswalk Particulates'!$D:$D,0))</f>
        <v>0</v>
      </c>
      <c r="H3265" s="78">
        <f t="shared" si="50"/>
        <v>0</v>
      </c>
    </row>
    <row r="3266" spans="1:8" hidden="1" x14ac:dyDescent="0.35">
      <c r="A3266" s="57" t="s">
        <v>2489</v>
      </c>
      <c r="B3266" s="57" t="s">
        <v>2499</v>
      </c>
      <c r="C3266" s="57" t="s">
        <v>2428</v>
      </c>
      <c r="D3266" s="68">
        <v>187.1652</v>
      </c>
      <c r="E3266" s="57" t="s">
        <v>2429</v>
      </c>
      <c r="F3266" s="62" t="str">
        <f>INDEX('Crosswalk Particulates'!$B:$B,MATCH('2017 EPA Data'!A3266,'Crosswalk Particulates'!$A:$A,0))</f>
        <v>process-chemicals-industry</v>
      </c>
      <c r="G3266" s="66">
        <f>INDEX('Crosswalk Particulates'!$E:$E,MATCH('2017 EPA Data'!$B3266,'Crosswalk Particulates'!$D:$D,0))</f>
        <v>0</v>
      </c>
      <c r="H3266" s="78">
        <f t="shared" si="50"/>
        <v>0</v>
      </c>
    </row>
    <row r="3267" spans="1:8" hidden="1" x14ac:dyDescent="0.35">
      <c r="A3267" s="57" t="s">
        <v>2518</v>
      </c>
      <c r="B3267" s="57" t="s">
        <v>2656</v>
      </c>
      <c r="C3267" s="57" t="s">
        <v>2428</v>
      </c>
      <c r="D3267" s="68">
        <v>186.78044600000001</v>
      </c>
      <c r="E3267" s="57" t="s">
        <v>2429</v>
      </c>
      <c r="F3267" s="62" t="str">
        <f>INDEX('Crosswalk Particulates'!$B:$B,MATCH('2017 EPA Data'!A3267,'Crosswalk Particulates'!$A:$A,0))</f>
        <v>process-cement-industry</v>
      </c>
      <c r="G3267" s="66">
        <f>INDEX('Crosswalk Particulates'!$E:$E,MATCH('2017 EPA Data'!$B3267,'Crosswalk Particulates'!$D:$D,0))</f>
        <v>0</v>
      </c>
      <c r="H3267" s="78">
        <f t="shared" si="50"/>
        <v>0</v>
      </c>
    </row>
    <row r="3268" spans="1:8" hidden="1" x14ac:dyDescent="0.35">
      <c r="A3268" s="57" t="s">
        <v>2449</v>
      </c>
      <c r="B3268" s="57" t="s">
        <v>2585</v>
      </c>
      <c r="C3268" s="57" t="s">
        <v>2428</v>
      </c>
      <c r="D3268" s="68">
        <v>186</v>
      </c>
      <c r="E3268" s="57" t="s">
        <v>2429</v>
      </c>
      <c r="F3268" s="62" t="str">
        <f>INDEX('Crosswalk Particulates'!$B:$B,MATCH('2017 EPA Data'!A3268,'Crosswalk Particulates'!$A:$A,0))</f>
        <v>process-other-industry</v>
      </c>
      <c r="G3268" s="66">
        <f>INDEX('Crosswalk Particulates'!$E:$E,MATCH('2017 EPA Data'!$B3268,'Crosswalk Particulates'!$D:$D,0))</f>
        <v>0</v>
      </c>
      <c r="H3268" s="78">
        <f t="shared" ref="H3268:H3331" si="51">IF(E3268="TON",D3268/metricton_to_shortton,0)*10^6</f>
        <v>0</v>
      </c>
    </row>
    <row r="3269" spans="1:8" hidden="1" x14ac:dyDescent="0.35">
      <c r="A3269" s="57" t="s">
        <v>2492</v>
      </c>
      <c r="B3269" s="57" t="s">
        <v>2581</v>
      </c>
      <c r="C3269" s="57" t="s">
        <v>2428</v>
      </c>
      <c r="D3269" s="68">
        <v>185.88358585843508</v>
      </c>
      <c r="E3269" s="57" t="s">
        <v>2429</v>
      </c>
      <c r="F3269" s="62" t="str">
        <f>INDEX('Crosswalk Particulates'!$B:$B,MATCH('2017 EPA Data'!A3269,'Crosswalk Particulates'!$A:$A,0))</f>
        <v>Electricity Sector</v>
      </c>
      <c r="G3269" s="66">
        <f>INDEX('Crosswalk Particulates'!$E:$E,MATCH('2017 EPA Data'!$B3269,'Crosswalk Particulates'!$D:$D,0))</f>
        <v>0</v>
      </c>
      <c r="H3269" s="78">
        <f t="shared" si="51"/>
        <v>0</v>
      </c>
    </row>
    <row r="3270" spans="1:8" hidden="1" x14ac:dyDescent="0.35">
      <c r="A3270" s="57" t="s">
        <v>2503</v>
      </c>
      <c r="B3270" s="57" t="s">
        <v>2673</v>
      </c>
      <c r="C3270" s="57" t="s">
        <v>2428</v>
      </c>
      <c r="D3270" s="68">
        <v>185.686297</v>
      </c>
      <c r="E3270" s="57" t="s">
        <v>2429</v>
      </c>
      <c r="F3270" s="62" t="str">
        <f>INDEX('Crosswalk Particulates'!$B:$B,MATCH('2017 EPA Data'!A3270,'Crosswalk Particulates'!$A:$A,0))</f>
        <v>process-ngps-industry</v>
      </c>
      <c r="G3270" s="66">
        <f>INDEX('Crosswalk Particulates'!$E:$E,MATCH('2017 EPA Data'!$B3270,'Crosswalk Particulates'!$D:$D,0))</f>
        <v>0</v>
      </c>
      <c r="H3270" s="78">
        <f t="shared" si="51"/>
        <v>0</v>
      </c>
    </row>
    <row r="3271" spans="1:8" hidden="1" x14ac:dyDescent="0.35">
      <c r="A3271" s="57" t="s">
        <v>2464</v>
      </c>
      <c r="B3271" s="57" t="s">
        <v>2681</v>
      </c>
      <c r="C3271" s="57" t="s">
        <v>2428</v>
      </c>
      <c r="D3271" s="68">
        <v>185.32488620000001</v>
      </c>
      <c r="E3271" s="57" t="s">
        <v>2429</v>
      </c>
      <c r="F3271" s="62" t="str">
        <f>INDEX('Crosswalk Particulates'!$B:$B,MATCH('2017 EPA Data'!A3271,'Crosswalk Particulates'!$A:$A,0))</f>
        <v>process-other-industry</v>
      </c>
      <c r="G3271" s="66">
        <f>INDEX('Crosswalk Particulates'!$E:$E,MATCH('2017 EPA Data'!$B3271,'Crosswalk Particulates'!$D:$D,0))</f>
        <v>0</v>
      </c>
      <c r="H3271" s="78">
        <f t="shared" si="51"/>
        <v>0</v>
      </c>
    </row>
    <row r="3272" spans="1:8" hidden="1" x14ac:dyDescent="0.35">
      <c r="A3272" s="57" t="s">
        <v>2495</v>
      </c>
      <c r="B3272" s="57" t="s">
        <v>2617</v>
      </c>
      <c r="C3272" s="57" t="s">
        <v>2428</v>
      </c>
      <c r="D3272" s="68">
        <v>185.24821521506399</v>
      </c>
      <c r="E3272" s="57" t="s">
        <v>2429</v>
      </c>
      <c r="F3272" s="62" t="str">
        <f>INDEX('Crosswalk Particulates'!$B:$B,MATCH('2017 EPA Data'!A3272,'Crosswalk Particulates'!$A:$A,0))</f>
        <v>Electricity Sector</v>
      </c>
      <c r="G3272" s="66">
        <f>INDEX('Crosswalk Particulates'!$E:$E,MATCH('2017 EPA Data'!$B3272,'Crosswalk Particulates'!$D:$D,0))</f>
        <v>0</v>
      </c>
      <c r="H3272" s="78">
        <f t="shared" si="51"/>
        <v>0</v>
      </c>
    </row>
    <row r="3273" spans="1:8" hidden="1" x14ac:dyDescent="0.35">
      <c r="A3273" s="57" t="s">
        <v>2519</v>
      </c>
      <c r="B3273" s="57" t="s">
        <v>2472</v>
      </c>
      <c r="C3273" s="57" t="s">
        <v>2428</v>
      </c>
      <c r="D3273" s="68">
        <v>185.072338</v>
      </c>
      <c r="E3273" s="57" t="s">
        <v>2429</v>
      </c>
      <c r="F3273" s="62" t="str">
        <f>INDEX('Crosswalk Particulates'!$B:$B,MATCH('2017 EPA Data'!A3273,'Crosswalk Particulates'!$A:$A,0))</f>
        <v>Electricity Sector</v>
      </c>
      <c r="G3273" s="66">
        <f>INDEX('Crosswalk Particulates'!$E:$E,MATCH('2017 EPA Data'!$B3273,'Crosswalk Particulates'!$D:$D,0))</f>
        <v>0</v>
      </c>
      <c r="H3273" s="78">
        <f t="shared" si="51"/>
        <v>0</v>
      </c>
    </row>
    <row r="3274" spans="1:8" hidden="1" x14ac:dyDescent="0.35">
      <c r="A3274" s="57" t="s">
        <v>2449</v>
      </c>
      <c r="B3274" s="57" t="s">
        <v>2635</v>
      </c>
      <c r="C3274" s="57" t="s">
        <v>2428</v>
      </c>
      <c r="D3274" s="68">
        <v>185.0355734</v>
      </c>
      <c r="E3274" s="57" t="s">
        <v>2429</v>
      </c>
      <c r="F3274" s="62" t="str">
        <f>INDEX('Crosswalk Particulates'!$B:$B,MATCH('2017 EPA Data'!A3274,'Crosswalk Particulates'!$A:$A,0))</f>
        <v>process-other-industry</v>
      </c>
      <c r="G3274" s="66">
        <f>INDEX('Crosswalk Particulates'!$E:$E,MATCH('2017 EPA Data'!$B3274,'Crosswalk Particulates'!$D:$D,0))</f>
        <v>0</v>
      </c>
      <c r="H3274" s="78">
        <f t="shared" si="51"/>
        <v>0</v>
      </c>
    </row>
    <row r="3275" spans="1:8" hidden="1" x14ac:dyDescent="0.35">
      <c r="A3275" s="57" t="s">
        <v>2460</v>
      </c>
      <c r="B3275" s="57" t="s">
        <v>2596</v>
      </c>
      <c r="C3275" s="57" t="s">
        <v>2428</v>
      </c>
      <c r="D3275" s="68">
        <v>184.95102122394724</v>
      </c>
      <c r="E3275" s="57" t="s">
        <v>2429</v>
      </c>
      <c r="F3275" s="62" t="str">
        <f>INDEX('Crosswalk Particulates'!$B:$B,MATCH('2017 EPA Data'!A3275,'Crosswalk Particulates'!$A:$A,0))</f>
        <v>Residential Buildings Sector</v>
      </c>
      <c r="G3275" s="66">
        <f>INDEX('Crosswalk Particulates'!$E:$E,MATCH('2017 EPA Data'!$B3275,'Crosswalk Particulates'!$D:$D,0))</f>
        <v>0</v>
      </c>
      <c r="H3275" s="78">
        <f t="shared" si="51"/>
        <v>0</v>
      </c>
    </row>
    <row r="3276" spans="1:8" hidden="1" x14ac:dyDescent="0.35">
      <c r="A3276" s="57" t="s">
        <v>2580</v>
      </c>
      <c r="B3276" s="57" t="s">
        <v>2583</v>
      </c>
      <c r="C3276" s="57" t="s">
        <v>2428</v>
      </c>
      <c r="D3276" s="68">
        <v>184.851086009</v>
      </c>
      <c r="E3276" s="57" t="s">
        <v>2429</v>
      </c>
      <c r="F3276" s="62" t="str">
        <f>INDEX('Crosswalk Particulates'!$B:$B,MATCH('2017 EPA Data'!A3276,'Crosswalk Particulates'!$A:$A,0))</f>
        <v>Commercial Buildings Sector</v>
      </c>
      <c r="G3276" s="66">
        <f>INDEX('Crosswalk Particulates'!$E:$E,MATCH('2017 EPA Data'!$B3276,'Crosswalk Particulates'!$D:$D,0))</f>
        <v>0</v>
      </c>
      <c r="H3276" s="78">
        <f t="shared" si="51"/>
        <v>0</v>
      </c>
    </row>
    <row r="3277" spans="1:8" hidden="1" x14ac:dyDescent="0.35">
      <c r="A3277" s="57" t="s">
        <v>2518</v>
      </c>
      <c r="B3277" s="57" t="s">
        <v>2553</v>
      </c>
      <c r="C3277" s="57" t="s">
        <v>2428</v>
      </c>
      <c r="D3277" s="68">
        <v>184.26186000000001</v>
      </c>
      <c r="E3277" s="57" t="s">
        <v>2429</v>
      </c>
      <c r="F3277" s="62" t="str">
        <f>INDEX('Crosswalk Particulates'!$B:$B,MATCH('2017 EPA Data'!A3277,'Crosswalk Particulates'!$A:$A,0))</f>
        <v>process-cement-industry</v>
      </c>
      <c r="G3277" s="66">
        <f>INDEX('Crosswalk Particulates'!$E:$E,MATCH('2017 EPA Data'!$B3277,'Crosswalk Particulates'!$D:$D,0))</f>
        <v>0</v>
      </c>
      <c r="H3277" s="78">
        <f t="shared" si="51"/>
        <v>0</v>
      </c>
    </row>
    <row r="3278" spans="1:8" hidden="1" x14ac:dyDescent="0.35">
      <c r="A3278" s="57" t="s">
        <v>2462</v>
      </c>
      <c r="B3278" s="57" t="s">
        <v>2547</v>
      </c>
      <c r="C3278" s="57" t="s">
        <v>2428</v>
      </c>
      <c r="D3278" s="68">
        <v>182.81693901182072</v>
      </c>
      <c r="E3278" s="57" t="s">
        <v>2429</v>
      </c>
      <c r="F3278" s="62" t="str">
        <f>INDEX('Crosswalk Particulates'!$B:$B,MATCH('2017 EPA Data'!A3278,'Crosswalk Particulates'!$A:$A,0))</f>
        <v>industry-fuel-natural gas</v>
      </c>
      <c r="G3278" s="66">
        <f>INDEX('Crosswalk Particulates'!$E:$E,MATCH('2017 EPA Data'!$B3278,'Crosswalk Particulates'!$D:$D,0))</f>
        <v>0</v>
      </c>
      <c r="H3278" s="78">
        <f t="shared" si="51"/>
        <v>0</v>
      </c>
    </row>
    <row r="3279" spans="1:8" hidden="1" x14ac:dyDescent="0.35">
      <c r="A3279" s="57" t="s">
        <v>2511</v>
      </c>
      <c r="B3279" s="57" t="s">
        <v>2586</v>
      </c>
      <c r="C3279" s="57" t="s">
        <v>2428</v>
      </c>
      <c r="D3279" s="68">
        <v>182.61516251500879</v>
      </c>
      <c r="E3279" s="57" t="s">
        <v>2429</v>
      </c>
      <c r="F3279" s="62" t="str">
        <f>INDEX('Crosswalk Particulates'!$B:$B,MATCH('2017 EPA Data'!A3279,'Crosswalk Particulates'!$A:$A,0))</f>
        <v>industry-fuel-biomass</v>
      </c>
      <c r="G3279" s="66">
        <f>INDEX('Crosswalk Particulates'!$E:$E,MATCH('2017 EPA Data'!$B3279,'Crosswalk Particulates'!$D:$D,0))</f>
        <v>0</v>
      </c>
      <c r="H3279" s="78">
        <f t="shared" si="51"/>
        <v>0</v>
      </c>
    </row>
    <row r="3280" spans="1:8" hidden="1" x14ac:dyDescent="0.35">
      <c r="A3280" s="57" t="s">
        <v>2466</v>
      </c>
      <c r="B3280" s="57" t="s">
        <v>2444</v>
      </c>
      <c r="C3280" s="57" t="s">
        <v>2428</v>
      </c>
      <c r="D3280" s="68">
        <v>182.4</v>
      </c>
      <c r="E3280" s="57" t="s">
        <v>2429</v>
      </c>
      <c r="F3280" s="62" t="str">
        <f>INDEX('Crosswalk Particulates'!$B:$B,MATCH('2017 EPA Data'!A3280,'Crosswalk Particulates'!$A:$A,0))</f>
        <v>process-other-industry</v>
      </c>
      <c r="G3280" s="66">
        <f>INDEX('Crosswalk Particulates'!$E:$E,MATCH('2017 EPA Data'!$B3280,'Crosswalk Particulates'!$D:$D,0))</f>
        <v>0</v>
      </c>
      <c r="H3280" s="78">
        <f t="shared" si="51"/>
        <v>0</v>
      </c>
    </row>
    <row r="3281" spans="1:8" hidden="1" x14ac:dyDescent="0.35">
      <c r="A3281" s="57" t="s">
        <v>2470</v>
      </c>
      <c r="B3281" s="57" t="s">
        <v>2649</v>
      </c>
      <c r="C3281" s="57" t="s">
        <v>2428</v>
      </c>
      <c r="D3281" s="68">
        <v>182.30578830330137</v>
      </c>
      <c r="E3281" s="57" t="s">
        <v>2429</v>
      </c>
      <c r="F3281" s="62" t="str">
        <f>INDEX('Crosswalk Particulates'!$B:$B,MATCH('2017 EPA Data'!A3281,'Crosswalk Particulates'!$A:$A,0))</f>
        <v>process-waste-industry</v>
      </c>
      <c r="G3281" s="66">
        <f>INDEX('Crosswalk Particulates'!$E:$E,MATCH('2017 EPA Data'!$B3281,'Crosswalk Particulates'!$D:$D,0))</f>
        <v>0</v>
      </c>
      <c r="H3281" s="78">
        <f t="shared" si="51"/>
        <v>0</v>
      </c>
    </row>
    <row r="3282" spans="1:8" hidden="1" x14ac:dyDescent="0.35">
      <c r="A3282" s="57" t="s">
        <v>2462</v>
      </c>
      <c r="B3282" s="57" t="s">
        <v>2562</v>
      </c>
      <c r="C3282" s="57" t="s">
        <v>2428</v>
      </c>
      <c r="D3282" s="68">
        <v>180.8346831397146</v>
      </c>
      <c r="E3282" s="57" t="s">
        <v>2429</v>
      </c>
      <c r="F3282" s="62" t="str">
        <f>INDEX('Crosswalk Particulates'!$B:$B,MATCH('2017 EPA Data'!A3282,'Crosswalk Particulates'!$A:$A,0))</f>
        <v>industry-fuel-natural gas</v>
      </c>
      <c r="G3282" s="66">
        <f>INDEX('Crosswalk Particulates'!$E:$E,MATCH('2017 EPA Data'!$B3282,'Crosswalk Particulates'!$D:$D,0))</f>
        <v>0</v>
      </c>
      <c r="H3282" s="78">
        <f t="shared" si="51"/>
        <v>0</v>
      </c>
    </row>
    <row r="3283" spans="1:8" hidden="1" x14ac:dyDescent="0.35">
      <c r="A3283" s="57" t="s">
        <v>2470</v>
      </c>
      <c r="B3283" s="57" t="s">
        <v>2602</v>
      </c>
      <c r="C3283" s="57" t="s">
        <v>2428</v>
      </c>
      <c r="D3283" s="68">
        <v>180.34577999999999</v>
      </c>
      <c r="E3283" s="57" t="s">
        <v>2429</v>
      </c>
      <c r="F3283" s="62" t="str">
        <f>INDEX('Crosswalk Particulates'!$B:$B,MATCH('2017 EPA Data'!A3283,'Crosswalk Particulates'!$A:$A,0))</f>
        <v>process-waste-industry</v>
      </c>
      <c r="G3283" s="66">
        <f>INDEX('Crosswalk Particulates'!$E:$E,MATCH('2017 EPA Data'!$B3283,'Crosswalk Particulates'!$D:$D,0))</f>
        <v>0</v>
      </c>
      <c r="H3283" s="78">
        <f t="shared" si="51"/>
        <v>0</v>
      </c>
    </row>
    <row r="3284" spans="1:8" hidden="1" x14ac:dyDescent="0.35">
      <c r="A3284" s="57" t="s">
        <v>2470</v>
      </c>
      <c r="B3284" s="57" t="s">
        <v>2652</v>
      </c>
      <c r="C3284" s="57" t="s">
        <v>2428</v>
      </c>
      <c r="D3284" s="68">
        <v>179.06034600000001</v>
      </c>
      <c r="E3284" s="57" t="s">
        <v>2429</v>
      </c>
      <c r="F3284" s="62" t="str">
        <f>INDEX('Crosswalk Particulates'!$B:$B,MATCH('2017 EPA Data'!A3284,'Crosswalk Particulates'!$A:$A,0))</f>
        <v>process-waste-industry</v>
      </c>
      <c r="G3284" s="66">
        <f>INDEX('Crosswalk Particulates'!$E:$E,MATCH('2017 EPA Data'!$B3284,'Crosswalk Particulates'!$D:$D,0))</f>
        <v>0</v>
      </c>
      <c r="H3284" s="78">
        <f t="shared" si="51"/>
        <v>0</v>
      </c>
    </row>
    <row r="3285" spans="1:8" hidden="1" x14ac:dyDescent="0.35">
      <c r="A3285" s="57" t="s">
        <v>2543</v>
      </c>
      <c r="B3285" s="57" t="s">
        <v>2454</v>
      </c>
      <c r="C3285" s="57" t="s">
        <v>2428</v>
      </c>
      <c r="D3285" s="68">
        <v>179.059</v>
      </c>
      <c r="E3285" s="57" t="s">
        <v>2429</v>
      </c>
      <c r="F3285" s="62" t="str">
        <f>INDEX('Crosswalk Particulates'!$B:$B,MATCH('2017 EPA Data'!A3285,'Crosswalk Particulates'!$A:$A,0))</f>
        <v>industry-fuel-other</v>
      </c>
      <c r="G3285" s="66">
        <f>INDEX('Crosswalk Particulates'!$E:$E,MATCH('2017 EPA Data'!$B3285,'Crosswalk Particulates'!$D:$D,0))</f>
        <v>0</v>
      </c>
      <c r="H3285" s="78">
        <f t="shared" si="51"/>
        <v>0</v>
      </c>
    </row>
    <row r="3286" spans="1:8" hidden="1" x14ac:dyDescent="0.35">
      <c r="A3286" s="57" t="s">
        <v>2513</v>
      </c>
      <c r="B3286" s="57" t="s">
        <v>2600</v>
      </c>
      <c r="C3286" s="57" t="s">
        <v>2428</v>
      </c>
      <c r="D3286" s="68">
        <v>178.71299999999999</v>
      </c>
      <c r="E3286" s="57" t="s">
        <v>2429</v>
      </c>
      <c r="F3286" s="62" t="str">
        <f>INDEX('Crosswalk Particulates'!$B:$B,MATCH('2017 EPA Data'!A3286,'Crosswalk Particulates'!$A:$A,0))</f>
        <v>process-other-industry</v>
      </c>
      <c r="G3286" s="66">
        <f>INDEX('Crosswalk Particulates'!$E:$E,MATCH('2017 EPA Data'!$B3286,'Crosswalk Particulates'!$D:$D,0))</f>
        <v>0</v>
      </c>
      <c r="H3286" s="78">
        <f t="shared" si="51"/>
        <v>0</v>
      </c>
    </row>
    <row r="3287" spans="1:8" hidden="1" x14ac:dyDescent="0.35">
      <c r="A3287" s="57" t="s">
        <v>2476</v>
      </c>
      <c r="B3287" s="57" t="s">
        <v>2685</v>
      </c>
      <c r="C3287" s="57" t="s">
        <v>2428</v>
      </c>
      <c r="D3287" s="68">
        <v>178.36549744000001</v>
      </c>
      <c r="E3287" s="57" t="s">
        <v>2429</v>
      </c>
      <c r="F3287" s="62" t="str">
        <f>INDEX('Crosswalk Particulates'!$B:$B,MATCH('2017 EPA Data'!A3287,'Crosswalk Particulates'!$A:$A,0))</f>
        <v>Electricity Sector</v>
      </c>
      <c r="G3287" s="66">
        <f>INDEX('Crosswalk Particulates'!$E:$E,MATCH('2017 EPA Data'!$B3287,'Crosswalk Particulates'!$D:$D,0))</f>
        <v>0</v>
      </c>
      <c r="H3287" s="78">
        <f t="shared" si="51"/>
        <v>0</v>
      </c>
    </row>
    <row r="3288" spans="1:8" hidden="1" x14ac:dyDescent="0.35">
      <c r="A3288" s="57" t="s">
        <v>2462</v>
      </c>
      <c r="B3288" s="57" t="s">
        <v>2626</v>
      </c>
      <c r="C3288" s="57" t="s">
        <v>2428</v>
      </c>
      <c r="D3288" s="68">
        <v>177.51141963750001</v>
      </c>
      <c r="E3288" s="57" t="s">
        <v>2429</v>
      </c>
      <c r="F3288" s="62" t="str">
        <f>INDEX('Crosswalk Particulates'!$B:$B,MATCH('2017 EPA Data'!A3288,'Crosswalk Particulates'!$A:$A,0))</f>
        <v>industry-fuel-natural gas</v>
      </c>
      <c r="G3288" s="66">
        <f>INDEX('Crosswalk Particulates'!$E:$E,MATCH('2017 EPA Data'!$B3288,'Crosswalk Particulates'!$D:$D,0))</f>
        <v>0</v>
      </c>
      <c r="H3288" s="78">
        <f t="shared" si="51"/>
        <v>0</v>
      </c>
    </row>
    <row r="3289" spans="1:8" hidden="1" x14ac:dyDescent="0.35">
      <c r="A3289" s="57" t="s">
        <v>2476</v>
      </c>
      <c r="B3289" s="57" t="s">
        <v>2668</v>
      </c>
      <c r="C3289" s="57" t="s">
        <v>2428</v>
      </c>
      <c r="D3289" s="68">
        <v>177.107596</v>
      </c>
      <c r="E3289" s="57" t="s">
        <v>2429</v>
      </c>
      <c r="F3289" s="62" t="str">
        <f>INDEX('Crosswalk Particulates'!$B:$B,MATCH('2017 EPA Data'!A3289,'Crosswalk Particulates'!$A:$A,0))</f>
        <v>Electricity Sector</v>
      </c>
      <c r="G3289" s="66">
        <f>INDEX('Crosswalk Particulates'!$E:$E,MATCH('2017 EPA Data'!$B3289,'Crosswalk Particulates'!$D:$D,0))</f>
        <v>0</v>
      </c>
      <c r="H3289" s="78">
        <f t="shared" si="51"/>
        <v>0</v>
      </c>
    </row>
    <row r="3290" spans="1:8" hidden="1" x14ac:dyDescent="0.35">
      <c r="A3290" s="57" t="s">
        <v>2464</v>
      </c>
      <c r="B3290" s="57" t="s">
        <v>2639</v>
      </c>
      <c r="C3290" s="57" t="s">
        <v>2428</v>
      </c>
      <c r="D3290" s="68">
        <v>177.06106310000001</v>
      </c>
      <c r="E3290" s="57" t="s">
        <v>2429</v>
      </c>
      <c r="F3290" s="62" t="str">
        <f>INDEX('Crosswalk Particulates'!$B:$B,MATCH('2017 EPA Data'!A3290,'Crosswalk Particulates'!$A:$A,0))</f>
        <v>process-other-industry</v>
      </c>
      <c r="G3290" s="66">
        <f>INDEX('Crosswalk Particulates'!$E:$E,MATCH('2017 EPA Data'!$B3290,'Crosswalk Particulates'!$D:$D,0))</f>
        <v>0</v>
      </c>
      <c r="H3290" s="78">
        <f t="shared" si="51"/>
        <v>0</v>
      </c>
    </row>
    <row r="3291" spans="1:8" hidden="1" x14ac:dyDescent="0.35">
      <c r="A3291" s="57" t="s">
        <v>2497</v>
      </c>
      <c r="B3291" s="57" t="s">
        <v>2571</v>
      </c>
      <c r="C3291" s="57" t="s">
        <v>2428</v>
      </c>
      <c r="D3291" s="68">
        <v>175.766052</v>
      </c>
      <c r="E3291" s="57" t="s">
        <v>2429</v>
      </c>
      <c r="F3291" s="62" t="str">
        <f>INDEX('Crosswalk Particulates'!$B:$B,MATCH('2017 EPA Data'!A3291,'Crosswalk Particulates'!$A:$A,0))</f>
        <v>process-other-industry</v>
      </c>
      <c r="G3291" s="66">
        <f>INDEX('Crosswalk Particulates'!$E:$E,MATCH('2017 EPA Data'!$B3291,'Crosswalk Particulates'!$D:$D,0))</f>
        <v>0</v>
      </c>
      <c r="H3291" s="78">
        <f t="shared" si="51"/>
        <v>0</v>
      </c>
    </row>
    <row r="3292" spans="1:8" hidden="1" x14ac:dyDescent="0.35">
      <c r="A3292" s="57" t="s">
        <v>2470</v>
      </c>
      <c r="B3292" s="57" t="s">
        <v>2645</v>
      </c>
      <c r="C3292" s="57" t="s">
        <v>2428</v>
      </c>
      <c r="D3292" s="68">
        <v>175.453313757258</v>
      </c>
      <c r="E3292" s="57" t="s">
        <v>2429</v>
      </c>
      <c r="F3292" s="62" t="str">
        <f>INDEX('Crosswalk Particulates'!$B:$B,MATCH('2017 EPA Data'!A3292,'Crosswalk Particulates'!$A:$A,0))</f>
        <v>process-waste-industry</v>
      </c>
      <c r="G3292" s="66">
        <f>INDEX('Crosswalk Particulates'!$E:$E,MATCH('2017 EPA Data'!$B3292,'Crosswalk Particulates'!$D:$D,0))</f>
        <v>0</v>
      </c>
      <c r="H3292" s="78">
        <f t="shared" si="51"/>
        <v>0</v>
      </c>
    </row>
    <row r="3293" spans="1:8" hidden="1" x14ac:dyDescent="0.35">
      <c r="A3293" s="57" t="s">
        <v>2519</v>
      </c>
      <c r="B3293" s="57" t="s">
        <v>2469</v>
      </c>
      <c r="C3293" s="57" t="s">
        <v>2428</v>
      </c>
      <c r="D3293" s="68">
        <v>175.02915411000001</v>
      </c>
      <c r="E3293" s="57" t="s">
        <v>2429</v>
      </c>
      <c r="F3293" s="62" t="str">
        <f>INDEX('Crosswalk Particulates'!$B:$B,MATCH('2017 EPA Data'!A3293,'Crosswalk Particulates'!$A:$A,0))</f>
        <v>Electricity Sector</v>
      </c>
      <c r="G3293" s="66">
        <f>INDEX('Crosswalk Particulates'!$E:$E,MATCH('2017 EPA Data'!$B3293,'Crosswalk Particulates'!$D:$D,0))</f>
        <v>0</v>
      </c>
      <c r="H3293" s="78">
        <f t="shared" si="51"/>
        <v>0</v>
      </c>
    </row>
    <row r="3294" spans="1:8" hidden="1" x14ac:dyDescent="0.35">
      <c r="A3294" s="57" t="s">
        <v>2540</v>
      </c>
      <c r="B3294" s="57" t="s">
        <v>2473</v>
      </c>
      <c r="C3294" s="57" t="s">
        <v>2428</v>
      </c>
      <c r="D3294" s="68">
        <v>174.87311304191999</v>
      </c>
      <c r="E3294" s="57" t="s">
        <v>2429</v>
      </c>
      <c r="F3294" s="62" t="str">
        <f>INDEX('Crosswalk Particulates'!$B:$B,MATCH('2017 EPA Data'!A3294,'Crosswalk Particulates'!$A:$A,0))</f>
        <v>industry-fuel-oil</v>
      </c>
      <c r="G3294" s="66">
        <f>INDEX('Crosswalk Particulates'!$E:$E,MATCH('2017 EPA Data'!$B3294,'Crosswalk Particulates'!$D:$D,0))</f>
        <v>0</v>
      </c>
      <c r="H3294" s="78">
        <f t="shared" si="51"/>
        <v>0</v>
      </c>
    </row>
    <row r="3295" spans="1:8" hidden="1" x14ac:dyDescent="0.35">
      <c r="A3295" s="57" t="s">
        <v>2518</v>
      </c>
      <c r="B3295" s="57" t="s">
        <v>2557</v>
      </c>
      <c r="C3295" s="57" t="s">
        <v>2428</v>
      </c>
      <c r="D3295" s="68">
        <v>174.62</v>
      </c>
      <c r="E3295" s="57" t="s">
        <v>2429</v>
      </c>
      <c r="F3295" s="62" t="str">
        <f>INDEX('Crosswalk Particulates'!$B:$B,MATCH('2017 EPA Data'!A3295,'Crosswalk Particulates'!$A:$A,0))</f>
        <v>process-cement-industry</v>
      </c>
      <c r="G3295" s="66">
        <f>INDEX('Crosswalk Particulates'!$E:$E,MATCH('2017 EPA Data'!$B3295,'Crosswalk Particulates'!$D:$D,0))</f>
        <v>0</v>
      </c>
      <c r="H3295" s="78">
        <f t="shared" si="51"/>
        <v>0</v>
      </c>
    </row>
    <row r="3296" spans="1:8" hidden="1" x14ac:dyDescent="0.35">
      <c r="A3296" s="57" t="s">
        <v>2453</v>
      </c>
      <c r="B3296" s="57" t="s">
        <v>2651</v>
      </c>
      <c r="C3296" s="57" t="s">
        <v>2428</v>
      </c>
      <c r="D3296" s="68">
        <v>173.82920339600199</v>
      </c>
      <c r="E3296" s="57" t="s">
        <v>2429</v>
      </c>
      <c r="F3296" s="62" t="str">
        <f>INDEX('Crosswalk Particulates'!$B:$B,MATCH('2017 EPA Data'!A3296,'Crosswalk Particulates'!$A:$A,0))</f>
        <v>process-ngps-industry</v>
      </c>
      <c r="G3296" s="66">
        <f>INDEX('Crosswalk Particulates'!$E:$E,MATCH('2017 EPA Data'!$B3296,'Crosswalk Particulates'!$D:$D,0))</f>
        <v>0</v>
      </c>
      <c r="H3296" s="78">
        <f t="shared" si="51"/>
        <v>0</v>
      </c>
    </row>
    <row r="3297" spans="1:8" hidden="1" x14ac:dyDescent="0.35">
      <c r="A3297" s="57" t="s">
        <v>2542</v>
      </c>
      <c r="B3297" s="57" t="s">
        <v>2570</v>
      </c>
      <c r="C3297" s="57" t="s">
        <v>2428</v>
      </c>
      <c r="D3297" s="68">
        <v>173.70600411397999</v>
      </c>
      <c r="E3297" s="57" t="s">
        <v>2429</v>
      </c>
      <c r="F3297" s="62" t="str">
        <f>INDEX('Crosswalk Particulates'!$B:$B,MATCH('2017 EPA Data'!A3297,'Crosswalk Particulates'!$A:$A,0))</f>
        <v>Residential Buildings Sector</v>
      </c>
      <c r="G3297" s="66">
        <f>INDEX('Crosswalk Particulates'!$E:$E,MATCH('2017 EPA Data'!$B3297,'Crosswalk Particulates'!$D:$D,0))</f>
        <v>0</v>
      </c>
      <c r="H3297" s="78">
        <f t="shared" si="51"/>
        <v>0</v>
      </c>
    </row>
    <row r="3298" spans="1:8" hidden="1" x14ac:dyDescent="0.35">
      <c r="A3298" s="57" t="s">
        <v>2430</v>
      </c>
      <c r="B3298" s="57" t="s">
        <v>2640</v>
      </c>
      <c r="C3298" s="57" t="s">
        <v>2428</v>
      </c>
      <c r="D3298" s="68">
        <v>173.4442170640927</v>
      </c>
      <c r="E3298" s="57" t="s">
        <v>2429</v>
      </c>
      <c r="F3298" s="62" t="str">
        <f>INDEX('Crosswalk Particulates'!$B:$B,MATCH('2017 EPA Data'!A3298,'Crosswalk Particulates'!$A:$A,0))</f>
        <v>process-other-industry</v>
      </c>
      <c r="G3298" s="66">
        <f>INDEX('Crosswalk Particulates'!$E:$E,MATCH('2017 EPA Data'!$B3298,'Crosswalk Particulates'!$D:$D,0))</f>
        <v>0</v>
      </c>
      <c r="H3298" s="78">
        <f t="shared" si="51"/>
        <v>0</v>
      </c>
    </row>
    <row r="3299" spans="1:8" hidden="1" x14ac:dyDescent="0.35">
      <c r="A3299" s="57" t="s">
        <v>2493</v>
      </c>
      <c r="B3299" s="57" t="s">
        <v>2469</v>
      </c>
      <c r="C3299" s="57" t="s">
        <v>2428</v>
      </c>
      <c r="D3299" s="68">
        <v>172.65208576800001</v>
      </c>
      <c r="E3299" s="57" t="s">
        <v>2429</v>
      </c>
      <c r="F3299" s="62" t="str">
        <f>INDEX('Crosswalk Particulates'!$B:$B,MATCH('2017 EPA Data'!A3299,'Crosswalk Particulates'!$A:$A,0))</f>
        <v>Commercial Buildings Sector</v>
      </c>
      <c r="G3299" s="66">
        <f>INDEX('Crosswalk Particulates'!$E:$E,MATCH('2017 EPA Data'!$B3299,'Crosswalk Particulates'!$D:$D,0))</f>
        <v>0</v>
      </c>
      <c r="H3299" s="78">
        <f t="shared" si="51"/>
        <v>0</v>
      </c>
    </row>
    <row r="3300" spans="1:8" hidden="1" x14ac:dyDescent="0.35">
      <c r="A3300" s="57" t="s">
        <v>2449</v>
      </c>
      <c r="B3300" s="57" t="s">
        <v>2478</v>
      </c>
      <c r="C3300" s="57" t="s">
        <v>2428</v>
      </c>
      <c r="D3300" s="68">
        <v>171.67</v>
      </c>
      <c r="E3300" s="57" t="s">
        <v>2429</v>
      </c>
      <c r="F3300" s="62" t="str">
        <f>INDEX('Crosswalk Particulates'!$B:$B,MATCH('2017 EPA Data'!A3300,'Crosswalk Particulates'!$A:$A,0))</f>
        <v>process-other-industry</v>
      </c>
      <c r="G3300" s="66">
        <f>INDEX('Crosswalk Particulates'!$E:$E,MATCH('2017 EPA Data'!$B3300,'Crosswalk Particulates'!$D:$D,0))</f>
        <v>0</v>
      </c>
      <c r="H3300" s="78">
        <f t="shared" si="51"/>
        <v>0</v>
      </c>
    </row>
    <row r="3301" spans="1:8" hidden="1" x14ac:dyDescent="0.35">
      <c r="A3301" s="57" t="s">
        <v>2519</v>
      </c>
      <c r="B3301" s="57" t="s">
        <v>2605</v>
      </c>
      <c r="C3301" s="57" t="s">
        <v>2428</v>
      </c>
      <c r="D3301" s="68">
        <v>171.3523873476</v>
      </c>
      <c r="E3301" s="57" t="s">
        <v>2429</v>
      </c>
      <c r="F3301" s="62" t="str">
        <f>INDEX('Crosswalk Particulates'!$B:$B,MATCH('2017 EPA Data'!A3301,'Crosswalk Particulates'!$A:$A,0))</f>
        <v>Electricity Sector</v>
      </c>
      <c r="G3301" s="66">
        <f>INDEX('Crosswalk Particulates'!$E:$E,MATCH('2017 EPA Data'!$B3301,'Crosswalk Particulates'!$D:$D,0))</f>
        <v>0</v>
      </c>
      <c r="H3301" s="78">
        <f t="shared" si="51"/>
        <v>0</v>
      </c>
    </row>
    <row r="3302" spans="1:8" hidden="1" x14ac:dyDescent="0.35">
      <c r="A3302" s="57" t="s">
        <v>2518</v>
      </c>
      <c r="B3302" s="57" t="s">
        <v>2590</v>
      </c>
      <c r="C3302" s="57" t="s">
        <v>2428</v>
      </c>
      <c r="D3302" s="68">
        <v>171.35220000000001</v>
      </c>
      <c r="E3302" s="57" t="s">
        <v>2429</v>
      </c>
      <c r="F3302" s="62" t="str">
        <f>INDEX('Crosswalk Particulates'!$B:$B,MATCH('2017 EPA Data'!A3302,'Crosswalk Particulates'!$A:$A,0))</f>
        <v>process-cement-industry</v>
      </c>
      <c r="G3302" s="66">
        <f>INDEX('Crosswalk Particulates'!$E:$E,MATCH('2017 EPA Data'!$B3302,'Crosswalk Particulates'!$D:$D,0))</f>
        <v>0</v>
      </c>
      <c r="H3302" s="78">
        <f t="shared" si="51"/>
        <v>0</v>
      </c>
    </row>
    <row r="3303" spans="1:8" hidden="1" x14ac:dyDescent="0.35">
      <c r="A3303" s="57" t="s">
        <v>2540</v>
      </c>
      <c r="B3303" s="57" t="s">
        <v>2508</v>
      </c>
      <c r="C3303" s="57" t="s">
        <v>2432</v>
      </c>
      <c r="D3303" s="68">
        <v>171.1014275696302</v>
      </c>
      <c r="E3303" s="57" t="s">
        <v>2433</v>
      </c>
      <c r="F3303" s="62" t="str">
        <f>INDEX('Crosswalk Particulates'!$B:$B,MATCH('2017 EPA Data'!A3303,'Crosswalk Particulates'!$A:$A,0))</f>
        <v>industry-fuel-oil</v>
      </c>
      <c r="G3303" s="66" t="str">
        <f>INDEX('Crosswalk Particulates'!$E:$E,MATCH('2017 EPA Data'!$B3303,'Crosswalk Particulates'!$D:$D,0))</f>
        <v>CH4</v>
      </c>
      <c r="H3303" s="78">
        <f t="shared" si="51"/>
        <v>155220788.67979988</v>
      </c>
    </row>
    <row r="3304" spans="1:8" hidden="1" x14ac:dyDescent="0.35">
      <c r="A3304" s="57" t="s">
        <v>2518</v>
      </c>
      <c r="B3304" s="57" t="s">
        <v>2572</v>
      </c>
      <c r="C3304" s="57" t="s">
        <v>2428</v>
      </c>
      <c r="D3304" s="68">
        <v>170.53408999999999</v>
      </c>
      <c r="E3304" s="57" t="s">
        <v>2429</v>
      </c>
      <c r="F3304" s="62" t="str">
        <f>INDEX('Crosswalk Particulates'!$B:$B,MATCH('2017 EPA Data'!A3304,'Crosswalk Particulates'!$A:$A,0))</f>
        <v>process-cement-industry</v>
      </c>
      <c r="G3304" s="66">
        <f>INDEX('Crosswalk Particulates'!$E:$E,MATCH('2017 EPA Data'!$B3304,'Crosswalk Particulates'!$D:$D,0))</f>
        <v>0</v>
      </c>
      <c r="H3304" s="78">
        <f t="shared" si="51"/>
        <v>0</v>
      </c>
    </row>
    <row r="3305" spans="1:8" hidden="1" x14ac:dyDescent="0.35">
      <c r="A3305" s="57" t="s">
        <v>2518</v>
      </c>
      <c r="B3305" s="57" t="s">
        <v>2567</v>
      </c>
      <c r="C3305" s="57" t="s">
        <v>2428</v>
      </c>
      <c r="D3305" s="68">
        <v>170.48456587699999</v>
      </c>
      <c r="E3305" s="57" t="s">
        <v>2429</v>
      </c>
      <c r="F3305" s="62" t="str">
        <f>INDEX('Crosswalk Particulates'!$B:$B,MATCH('2017 EPA Data'!A3305,'Crosswalk Particulates'!$A:$A,0))</f>
        <v>process-cement-industry</v>
      </c>
      <c r="G3305" s="66">
        <f>INDEX('Crosswalk Particulates'!$E:$E,MATCH('2017 EPA Data'!$B3305,'Crosswalk Particulates'!$D:$D,0))</f>
        <v>0</v>
      </c>
      <c r="H3305" s="78">
        <f t="shared" si="51"/>
        <v>0</v>
      </c>
    </row>
    <row r="3306" spans="1:8" hidden="1" x14ac:dyDescent="0.35">
      <c r="A3306" s="57" t="s">
        <v>2566</v>
      </c>
      <c r="B3306" s="57" t="s">
        <v>2610</v>
      </c>
      <c r="C3306" s="57" t="s">
        <v>2428</v>
      </c>
      <c r="D3306" s="68">
        <v>170</v>
      </c>
      <c r="E3306" s="57" t="s">
        <v>2429</v>
      </c>
      <c r="F3306" s="62" t="str">
        <f>INDEX('Crosswalk Particulates'!$B:$B,MATCH('2017 EPA Data'!A3306,'Crosswalk Particulates'!$A:$A,0))</f>
        <v>Commercial Buildings Sector</v>
      </c>
      <c r="G3306" s="66">
        <f>INDEX('Crosswalk Particulates'!$E:$E,MATCH('2017 EPA Data'!$B3306,'Crosswalk Particulates'!$D:$D,0))</f>
        <v>0</v>
      </c>
      <c r="H3306" s="78">
        <f t="shared" si="51"/>
        <v>0</v>
      </c>
    </row>
    <row r="3307" spans="1:8" hidden="1" x14ac:dyDescent="0.35">
      <c r="A3307" s="57" t="s">
        <v>2503</v>
      </c>
      <c r="B3307" s="57" t="s">
        <v>2643</v>
      </c>
      <c r="D3307" s="68">
        <v>169.68143844769475</v>
      </c>
      <c r="E3307" s="57" t="s">
        <v>2433</v>
      </c>
      <c r="F3307" s="62" t="str">
        <f>INDEX('Crosswalk Particulates'!$B:$B,MATCH('2017 EPA Data'!A3307,'Crosswalk Particulates'!$A:$A,0))</f>
        <v>process-ngps-industry</v>
      </c>
      <c r="G3307" s="66">
        <f>INDEX('Crosswalk Particulates'!$E:$E,MATCH('2017 EPA Data'!$B3307,'Crosswalk Particulates'!$D:$D,0))</f>
        <v>0</v>
      </c>
      <c r="H3307" s="78">
        <f t="shared" si="51"/>
        <v>153932594.68542856</v>
      </c>
    </row>
    <row r="3308" spans="1:8" hidden="1" x14ac:dyDescent="0.35">
      <c r="A3308" s="57" t="s">
        <v>2492</v>
      </c>
      <c r="B3308" s="57" t="s">
        <v>2547</v>
      </c>
      <c r="C3308" s="57" t="s">
        <v>2428</v>
      </c>
      <c r="D3308" s="68">
        <v>169.16724933886758</v>
      </c>
      <c r="E3308" s="57" t="s">
        <v>2429</v>
      </c>
      <c r="F3308" s="62" t="str">
        <f>INDEX('Crosswalk Particulates'!$B:$B,MATCH('2017 EPA Data'!A3308,'Crosswalk Particulates'!$A:$A,0))</f>
        <v>Electricity Sector</v>
      </c>
      <c r="G3308" s="66">
        <f>INDEX('Crosswalk Particulates'!$E:$E,MATCH('2017 EPA Data'!$B3308,'Crosswalk Particulates'!$D:$D,0))</f>
        <v>0</v>
      </c>
      <c r="H3308" s="78">
        <f t="shared" si="51"/>
        <v>0</v>
      </c>
    </row>
    <row r="3309" spans="1:8" hidden="1" x14ac:dyDescent="0.35">
      <c r="A3309" s="57" t="s">
        <v>2634</v>
      </c>
      <c r="B3309" s="57" t="s">
        <v>2521</v>
      </c>
      <c r="C3309" s="57" t="s">
        <v>2468</v>
      </c>
      <c r="D3309" s="68">
        <v>169.05986680345001</v>
      </c>
      <c r="E3309" s="57" t="s">
        <v>2433</v>
      </c>
      <c r="F3309" s="62" t="str">
        <f>INDEX('Crosswalk Particulates'!$B:$B,MATCH('2017 EPA Data'!A3309,'Crosswalk Particulates'!$A:$A,0))</f>
        <v>Residential Buildings Sector</v>
      </c>
      <c r="G3309" s="66" t="str">
        <f>INDEX('Crosswalk Particulates'!$E:$E,MATCH('2017 EPA Data'!$B3309,'Crosswalk Particulates'!$D:$D,0))</f>
        <v>PM25</v>
      </c>
      <c r="H3309" s="78">
        <f t="shared" si="51"/>
        <v>153368713.70435721</v>
      </c>
    </row>
    <row r="3310" spans="1:8" hidden="1" x14ac:dyDescent="0.35">
      <c r="A3310" s="57" t="s">
        <v>2476</v>
      </c>
      <c r="B3310" s="57" t="s">
        <v>2702</v>
      </c>
      <c r="C3310" s="57" t="s">
        <v>2428</v>
      </c>
      <c r="D3310" s="68">
        <v>167.9549744</v>
      </c>
      <c r="E3310" s="57" t="s">
        <v>2429</v>
      </c>
      <c r="F3310" s="62" t="str">
        <f>INDEX('Crosswalk Particulates'!$B:$B,MATCH('2017 EPA Data'!A3310,'Crosswalk Particulates'!$A:$A,0))</f>
        <v>Electricity Sector</v>
      </c>
      <c r="G3310" s="66">
        <f>INDEX('Crosswalk Particulates'!$E:$E,MATCH('2017 EPA Data'!$B3310,'Crosswalk Particulates'!$D:$D,0))</f>
        <v>0</v>
      </c>
      <c r="H3310" s="78">
        <f t="shared" si="51"/>
        <v>0</v>
      </c>
    </row>
    <row r="3311" spans="1:8" hidden="1" x14ac:dyDescent="0.35">
      <c r="A3311" s="57" t="s">
        <v>2453</v>
      </c>
      <c r="B3311" s="57" t="s">
        <v>2596</v>
      </c>
      <c r="C3311" s="57" t="s">
        <v>2428</v>
      </c>
      <c r="D3311" s="68">
        <v>167.66366063335278</v>
      </c>
      <c r="E3311" s="57" t="s">
        <v>2429</v>
      </c>
      <c r="F3311" s="62" t="str">
        <f>INDEX('Crosswalk Particulates'!$B:$B,MATCH('2017 EPA Data'!A3311,'Crosswalk Particulates'!$A:$A,0))</f>
        <v>process-ngps-industry</v>
      </c>
      <c r="G3311" s="66">
        <f>INDEX('Crosswalk Particulates'!$E:$E,MATCH('2017 EPA Data'!$B3311,'Crosswalk Particulates'!$D:$D,0))</f>
        <v>0</v>
      </c>
      <c r="H3311" s="78">
        <f t="shared" si="51"/>
        <v>0</v>
      </c>
    </row>
    <row r="3312" spans="1:8" hidden="1" x14ac:dyDescent="0.35">
      <c r="A3312" s="57" t="s">
        <v>2493</v>
      </c>
      <c r="B3312" s="57" t="s">
        <v>2662</v>
      </c>
      <c r="C3312" s="57" t="s">
        <v>2428</v>
      </c>
      <c r="D3312" s="68">
        <v>167.36459127970437</v>
      </c>
      <c r="E3312" s="57" t="s">
        <v>2429</v>
      </c>
      <c r="F3312" s="62" t="str">
        <f>INDEX('Crosswalk Particulates'!$B:$B,MATCH('2017 EPA Data'!A3312,'Crosswalk Particulates'!$A:$A,0))</f>
        <v>Commercial Buildings Sector</v>
      </c>
      <c r="G3312" s="66">
        <f>INDEX('Crosswalk Particulates'!$E:$E,MATCH('2017 EPA Data'!$B3312,'Crosswalk Particulates'!$D:$D,0))</f>
        <v>0</v>
      </c>
      <c r="H3312" s="78">
        <f t="shared" si="51"/>
        <v>0</v>
      </c>
    </row>
    <row r="3313" spans="1:8" hidden="1" x14ac:dyDescent="0.35">
      <c r="A3313" s="57" t="s">
        <v>2566</v>
      </c>
      <c r="B3313" s="57" t="s">
        <v>2509</v>
      </c>
      <c r="C3313" s="57" t="s">
        <v>2428</v>
      </c>
      <c r="D3313" s="68">
        <v>167.02573061999999</v>
      </c>
      <c r="E3313" s="57" t="s">
        <v>2429</v>
      </c>
      <c r="F3313" s="62" t="str">
        <f>INDEX('Crosswalk Particulates'!$B:$B,MATCH('2017 EPA Data'!A3313,'Crosswalk Particulates'!$A:$A,0))</f>
        <v>Commercial Buildings Sector</v>
      </c>
      <c r="G3313" s="66">
        <f>INDEX('Crosswalk Particulates'!$E:$E,MATCH('2017 EPA Data'!$B3313,'Crosswalk Particulates'!$D:$D,0))</f>
        <v>0</v>
      </c>
      <c r="H3313" s="78">
        <f t="shared" si="51"/>
        <v>0</v>
      </c>
    </row>
    <row r="3314" spans="1:8" hidden="1" x14ac:dyDescent="0.35">
      <c r="A3314" s="57" t="s">
        <v>2462</v>
      </c>
      <c r="B3314" s="57" t="s">
        <v>2479</v>
      </c>
      <c r="C3314" s="57" t="s">
        <v>2428</v>
      </c>
      <c r="D3314" s="68">
        <v>166.97925499999999</v>
      </c>
      <c r="E3314" s="57" t="s">
        <v>2429</v>
      </c>
      <c r="F3314" s="62" t="str">
        <f>INDEX('Crosswalk Particulates'!$B:$B,MATCH('2017 EPA Data'!A3314,'Crosswalk Particulates'!$A:$A,0))</f>
        <v>industry-fuel-natural gas</v>
      </c>
      <c r="G3314" s="66">
        <f>INDEX('Crosswalk Particulates'!$E:$E,MATCH('2017 EPA Data'!$B3314,'Crosswalk Particulates'!$D:$D,0))</f>
        <v>0</v>
      </c>
      <c r="H3314" s="78">
        <f t="shared" si="51"/>
        <v>0</v>
      </c>
    </row>
    <row r="3315" spans="1:8" hidden="1" x14ac:dyDescent="0.35">
      <c r="A3315" s="57" t="s">
        <v>2506</v>
      </c>
      <c r="B3315" s="57" t="s">
        <v>2600</v>
      </c>
      <c r="C3315" s="57" t="s">
        <v>2428</v>
      </c>
      <c r="D3315" s="68">
        <v>166.46</v>
      </c>
      <c r="E3315" s="57" t="s">
        <v>2429</v>
      </c>
      <c r="F3315" s="62" t="str">
        <f>INDEX('Crosswalk Particulates'!$B:$B,MATCH('2017 EPA Data'!A3315,'Crosswalk Particulates'!$A:$A,0))</f>
        <v>process-other-industry</v>
      </c>
      <c r="G3315" s="66">
        <f>INDEX('Crosswalk Particulates'!$E:$E,MATCH('2017 EPA Data'!$B3315,'Crosswalk Particulates'!$D:$D,0))</f>
        <v>0</v>
      </c>
      <c r="H3315" s="78">
        <f t="shared" si="51"/>
        <v>0</v>
      </c>
    </row>
    <row r="3316" spans="1:8" hidden="1" x14ac:dyDescent="0.35">
      <c r="A3316" s="57" t="s">
        <v>2560</v>
      </c>
      <c r="B3316" s="57" t="s">
        <v>2601</v>
      </c>
      <c r="C3316" s="57" t="s">
        <v>2428</v>
      </c>
      <c r="D3316" s="68">
        <v>166.15755767904</v>
      </c>
      <c r="E3316" s="57" t="s">
        <v>2429</v>
      </c>
      <c r="F3316" s="62" t="str">
        <f>INDEX('Crosswalk Particulates'!$B:$B,MATCH('2017 EPA Data'!A3316,'Crosswalk Particulates'!$A:$A,0))</f>
        <v>Electricity Sector</v>
      </c>
      <c r="G3316" s="66">
        <f>INDEX('Crosswalk Particulates'!$E:$E,MATCH('2017 EPA Data'!$B3316,'Crosswalk Particulates'!$D:$D,0))</f>
        <v>0</v>
      </c>
      <c r="H3316" s="78">
        <f t="shared" si="51"/>
        <v>0</v>
      </c>
    </row>
    <row r="3317" spans="1:8" hidden="1" x14ac:dyDescent="0.35">
      <c r="A3317" s="57" t="s">
        <v>2507</v>
      </c>
      <c r="B3317" s="57" t="s">
        <v>2556</v>
      </c>
      <c r="C3317" s="57" t="s">
        <v>2428</v>
      </c>
      <c r="D3317" s="68">
        <v>166.09917999999999</v>
      </c>
      <c r="E3317" s="57" t="s">
        <v>2429</v>
      </c>
      <c r="F3317" s="62" t="str">
        <f>INDEX('Crosswalk Particulates'!$B:$B,MATCH('2017 EPA Data'!A3317,'Crosswalk Particulates'!$A:$A,0))</f>
        <v>industry-fuel-coal</v>
      </c>
      <c r="G3317" s="66">
        <f>INDEX('Crosswalk Particulates'!$E:$E,MATCH('2017 EPA Data'!$B3317,'Crosswalk Particulates'!$D:$D,0))</f>
        <v>0</v>
      </c>
      <c r="H3317" s="78">
        <f t="shared" si="51"/>
        <v>0</v>
      </c>
    </row>
    <row r="3318" spans="1:8" hidden="1" x14ac:dyDescent="0.35">
      <c r="A3318" s="57" t="s">
        <v>2495</v>
      </c>
      <c r="B3318" s="57" t="s">
        <v>2567</v>
      </c>
      <c r="C3318" s="57" t="s">
        <v>2428</v>
      </c>
      <c r="D3318" s="68">
        <v>165.29644500073601</v>
      </c>
      <c r="E3318" s="57" t="s">
        <v>2429</v>
      </c>
      <c r="F3318" s="62" t="str">
        <f>INDEX('Crosswalk Particulates'!$B:$B,MATCH('2017 EPA Data'!A3318,'Crosswalk Particulates'!$A:$A,0))</f>
        <v>Electricity Sector</v>
      </c>
      <c r="G3318" s="66">
        <f>INDEX('Crosswalk Particulates'!$E:$E,MATCH('2017 EPA Data'!$B3318,'Crosswalk Particulates'!$D:$D,0))</f>
        <v>0</v>
      </c>
      <c r="H3318" s="78">
        <f t="shared" si="51"/>
        <v>0</v>
      </c>
    </row>
    <row r="3319" spans="1:8" hidden="1" x14ac:dyDescent="0.35">
      <c r="A3319" s="57" t="s">
        <v>2518</v>
      </c>
      <c r="B3319" s="57" t="s">
        <v>2479</v>
      </c>
      <c r="C3319" s="57" t="s">
        <v>2428</v>
      </c>
      <c r="D3319" s="68">
        <v>165.1352</v>
      </c>
      <c r="E3319" s="57" t="s">
        <v>2429</v>
      </c>
      <c r="F3319" s="62" t="str">
        <f>INDEX('Crosswalk Particulates'!$B:$B,MATCH('2017 EPA Data'!A3319,'Crosswalk Particulates'!$A:$A,0))</f>
        <v>process-cement-industry</v>
      </c>
      <c r="G3319" s="66">
        <f>INDEX('Crosswalk Particulates'!$E:$E,MATCH('2017 EPA Data'!$B3319,'Crosswalk Particulates'!$D:$D,0))</f>
        <v>0</v>
      </c>
      <c r="H3319" s="78">
        <f t="shared" si="51"/>
        <v>0</v>
      </c>
    </row>
    <row r="3320" spans="1:8" hidden="1" x14ac:dyDescent="0.35">
      <c r="A3320" s="57" t="s">
        <v>2543</v>
      </c>
      <c r="B3320" s="57" t="s">
        <v>2561</v>
      </c>
      <c r="C3320" s="57" t="s">
        <v>2428</v>
      </c>
      <c r="D3320" s="68">
        <v>164.33877478996001</v>
      </c>
      <c r="E3320" s="57" t="s">
        <v>2429</v>
      </c>
      <c r="F3320" s="62" t="str">
        <f>INDEX('Crosswalk Particulates'!$B:$B,MATCH('2017 EPA Data'!A3320,'Crosswalk Particulates'!$A:$A,0))</f>
        <v>industry-fuel-other</v>
      </c>
      <c r="G3320" s="66">
        <f>INDEX('Crosswalk Particulates'!$E:$E,MATCH('2017 EPA Data'!$B3320,'Crosswalk Particulates'!$D:$D,0))</f>
        <v>0</v>
      </c>
      <c r="H3320" s="78">
        <f t="shared" si="51"/>
        <v>0</v>
      </c>
    </row>
    <row r="3321" spans="1:8" hidden="1" x14ac:dyDescent="0.35">
      <c r="A3321" s="57" t="s">
        <v>2497</v>
      </c>
      <c r="B3321" s="57" t="s">
        <v>2567</v>
      </c>
      <c r="C3321" s="57" t="s">
        <v>2428</v>
      </c>
      <c r="D3321" s="68">
        <v>163.73360543202</v>
      </c>
      <c r="E3321" s="57" t="s">
        <v>2429</v>
      </c>
      <c r="F3321" s="62" t="str">
        <f>INDEX('Crosswalk Particulates'!$B:$B,MATCH('2017 EPA Data'!A3321,'Crosswalk Particulates'!$A:$A,0))</f>
        <v>process-other-industry</v>
      </c>
      <c r="G3321" s="66">
        <f>INDEX('Crosswalk Particulates'!$E:$E,MATCH('2017 EPA Data'!$B3321,'Crosswalk Particulates'!$D:$D,0))</f>
        <v>0</v>
      </c>
      <c r="H3321" s="78">
        <f t="shared" si="51"/>
        <v>0</v>
      </c>
    </row>
    <row r="3322" spans="1:8" hidden="1" x14ac:dyDescent="0.35">
      <c r="A3322" s="57" t="s">
        <v>2462</v>
      </c>
      <c r="B3322" s="57" t="s">
        <v>2586</v>
      </c>
      <c r="C3322" s="57" t="s">
        <v>2428</v>
      </c>
      <c r="D3322" s="68">
        <v>163.42593304587535</v>
      </c>
      <c r="E3322" s="57" t="s">
        <v>2429</v>
      </c>
      <c r="F3322" s="62" t="str">
        <f>INDEX('Crosswalk Particulates'!$B:$B,MATCH('2017 EPA Data'!A3322,'Crosswalk Particulates'!$A:$A,0))</f>
        <v>industry-fuel-natural gas</v>
      </c>
      <c r="G3322" s="66">
        <f>INDEX('Crosswalk Particulates'!$E:$E,MATCH('2017 EPA Data'!$B3322,'Crosswalk Particulates'!$D:$D,0))</f>
        <v>0</v>
      </c>
      <c r="H3322" s="78">
        <f t="shared" si="51"/>
        <v>0</v>
      </c>
    </row>
    <row r="3323" spans="1:8" hidden="1" x14ac:dyDescent="0.35">
      <c r="A3323" s="57" t="s">
        <v>2430</v>
      </c>
      <c r="B3323" s="57" t="s">
        <v>2669</v>
      </c>
      <c r="C3323" s="57" t="s">
        <v>2428</v>
      </c>
      <c r="D3323" s="68">
        <v>163.00441000000001</v>
      </c>
      <c r="E3323" s="57" t="s">
        <v>2429</v>
      </c>
      <c r="F3323" s="62" t="str">
        <f>INDEX('Crosswalk Particulates'!$B:$B,MATCH('2017 EPA Data'!A3323,'Crosswalk Particulates'!$A:$A,0))</f>
        <v>process-other-industry</v>
      </c>
      <c r="G3323" s="66">
        <f>INDEX('Crosswalk Particulates'!$E:$E,MATCH('2017 EPA Data'!$B3323,'Crosswalk Particulates'!$D:$D,0))</f>
        <v>0</v>
      </c>
      <c r="H3323" s="78">
        <f t="shared" si="51"/>
        <v>0</v>
      </c>
    </row>
    <row r="3324" spans="1:8" hidden="1" x14ac:dyDescent="0.35">
      <c r="A3324" s="57" t="s">
        <v>2497</v>
      </c>
      <c r="B3324" s="57" t="s">
        <v>2610</v>
      </c>
      <c r="C3324" s="57" t="s">
        <v>2428</v>
      </c>
      <c r="D3324" s="68">
        <v>162.65</v>
      </c>
      <c r="E3324" s="57" t="s">
        <v>2429</v>
      </c>
      <c r="F3324" s="62" t="str">
        <f>INDEX('Crosswalk Particulates'!$B:$B,MATCH('2017 EPA Data'!A3324,'Crosswalk Particulates'!$A:$A,0))</f>
        <v>process-other-industry</v>
      </c>
      <c r="G3324" s="66">
        <f>INDEX('Crosswalk Particulates'!$E:$E,MATCH('2017 EPA Data'!$B3324,'Crosswalk Particulates'!$D:$D,0))</f>
        <v>0</v>
      </c>
      <c r="H3324" s="78">
        <f t="shared" si="51"/>
        <v>0</v>
      </c>
    </row>
    <row r="3325" spans="1:8" hidden="1" x14ac:dyDescent="0.35">
      <c r="A3325" s="57" t="s">
        <v>2492</v>
      </c>
      <c r="B3325" s="57" t="s">
        <v>2494</v>
      </c>
      <c r="D3325" s="68">
        <v>162.53540000000001</v>
      </c>
      <c r="E3325" s="57" t="s">
        <v>2429</v>
      </c>
      <c r="F3325" s="62" t="str">
        <f>INDEX('Crosswalk Particulates'!$B:$B,MATCH('2017 EPA Data'!A3325,'Crosswalk Particulates'!$A:$A,0))</f>
        <v>Electricity Sector</v>
      </c>
      <c r="G3325" s="66">
        <f>INDEX('Crosswalk Particulates'!$E:$E,MATCH('2017 EPA Data'!$B3325,'Crosswalk Particulates'!$D:$D,0))</f>
        <v>0</v>
      </c>
      <c r="H3325" s="78">
        <f t="shared" si="51"/>
        <v>0</v>
      </c>
    </row>
    <row r="3326" spans="1:8" hidden="1" x14ac:dyDescent="0.35">
      <c r="A3326" s="57" t="s">
        <v>2518</v>
      </c>
      <c r="B3326" s="57" t="s">
        <v>2485</v>
      </c>
      <c r="C3326" s="57" t="s">
        <v>2428</v>
      </c>
      <c r="D3326" s="68">
        <v>162.50094000000001</v>
      </c>
      <c r="E3326" s="57" t="s">
        <v>2429</v>
      </c>
      <c r="F3326" s="62" t="str">
        <f>INDEX('Crosswalk Particulates'!$B:$B,MATCH('2017 EPA Data'!A3326,'Crosswalk Particulates'!$A:$A,0))</f>
        <v>process-cement-industry</v>
      </c>
      <c r="G3326" s="66">
        <f>INDEX('Crosswalk Particulates'!$E:$E,MATCH('2017 EPA Data'!$B3326,'Crosswalk Particulates'!$D:$D,0))</f>
        <v>0</v>
      </c>
      <c r="H3326" s="78">
        <f t="shared" si="51"/>
        <v>0</v>
      </c>
    </row>
    <row r="3327" spans="1:8" hidden="1" x14ac:dyDescent="0.35">
      <c r="A3327" s="57" t="s">
        <v>2489</v>
      </c>
      <c r="B3327" s="57" t="s">
        <v>2714</v>
      </c>
      <c r="C3327" s="57" t="s">
        <v>2428</v>
      </c>
      <c r="D3327" s="68">
        <v>162.00021820000001</v>
      </c>
      <c r="E3327" s="57" t="s">
        <v>2429</v>
      </c>
      <c r="F3327" s="62" t="str">
        <f>INDEX('Crosswalk Particulates'!$B:$B,MATCH('2017 EPA Data'!A3327,'Crosswalk Particulates'!$A:$A,0))</f>
        <v>process-chemicals-industry</v>
      </c>
      <c r="G3327" s="66">
        <f>INDEX('Crosswalk Particulates'!$E:$E,MATCH('2017 EPA Data'!$B3327,'Crosswalk Particulates'!$D:$D,0))</f>
        <v>0</v>
      </c>
      <c r="H3327" s="78">
        <f t="shared" si="51"/>
        <v>0</v>
      </c>
    </row>
    <row r="3328" spans="1:8" hidden="1" x14ac:dyDescent="0.35">
      <c r="A3328" s="57" t="s">
        <v>2513</v>
      </c>
      <c r="B3328" s="57" t="s">
        <v>2627</v>
      </c>
      <c r="D3328" s="68">
        <v>161.88289367592617</v>
      </c>
      <c r="E3328" s="57" t="s">
        <v>2433</v>
      </c>
      <c r="F3328" s="62" t="str">
        <f>INDEX('Crosswalk Particulates'!$B:$B,MATCH('2017 EPA Data'!A3328,'Crosswalk Particulates'!$A:$A,0))</f>
        <v>process-other-industry</v>
      </c>
      <c r="G3328" s="66" t="str">
        <f>INDEX('Crosswalk Particulates'!$E:$E,MATCH('2017 EPA Data'!$B3328,'Crosswalk Particulates'!$D:$D,0))</f>
        <v>BC</v>
      </c>
      <c r="H3328" s="78">
        <f t="shared" si="51"/>
        <v>146857865.46064737</v>
      </c>
    </row>
    <row r="3329" spans="1:8" hidden="1" x14ac:dyDescent="0.35">
      <c r="A3329" s="57" t="s">
        <v>2489</v>
      </c>
      <c r="B3329" s="57" t="s">
        <v>2715</v>
      </c>
      <c r="C3329" s="57" t="s">
        <v>2428</v>
      </c>
      <c r="D3329" s="68">
        <v>160.81979999999999</v>
      </c>
      <c r="E3329" s="57" t="s">
        <v>2429</v>
      </c>
      <c r="F3329" s="62" t="str">
        <f>INDEX('Crosswalk Particulates'!$B:$B,MATCH('2017 EPA Data'!A3329,'Crosswalk Particulates'!$A:$A,0))</f>
        <v>process-chemicals-industry</v>
      </c>
      <c r="G3329" s="66">
        <f>INDEX('Crosswalk Particulates'!$E:$E,MATCH('2017 EPA Data'!$B3329,'Crosswalk Particulates'!$D:$D,0))</f>
        <v>0</v>
      </c>
      <c r="H3329" s="78">
        <f t="shared" si="51"/>
        <v>0</v>
      </c>
    </row>
    <row r="3330" spans="1:8" hidden="1" x14ac:dyDescent="0.35">
      <c r="A3330" s="57" t="s">
        <v>2474</v>
      </c>
      <c r="B3330" s="57" t="s">
        <v>2531</v>
      </c>
      <c r="C3330" s="57" t="s">
        <v>2428</v>
      </c>
      <c r="D3330" s="68">
        <v>160.75571502478135</v>
      </c>
      <c r="E3330" s="57" t="s">
        <v>2429</v>
      </c>
      <c r="F3330" s="62" t="str">
        <f>INDEX('Crosswalk Particulates'!$B:$B,MATCH('2017 EPA Data'!A3330,'Crosswalk Particulates'!$A:$A,0))</f>
        <v>Other-EPA</v>
      </c>
      <c r="G3330" s="66">
        <f>INDEX('Crosswalk Particulates'!$E:$E,MATCH('2017 EPA Data'!$B3330,'Crosswalk Particulates'!$D:$D,0))</f>
        <v>0</v>
      </c>
      <c r="H3330" s="78">
        <f t="shared" si="51"/>
        <v>0</v>
      </c>
    </row>
    <row r="3331" spans="1:8" hidden="1" x14ac:dyDescent="0.35">
      <c r="A3331" s="57" t="s">
        <v>2519</v>
      </c>
      <c r="B3331" s="57" t="s">
        <v>2627</v>
      </c>
      <c r="D3331" s="68">
        <v>160.56445302339992</v>
      </c>
      <c r="E3331" s="57" t="s">
        <v>2433</v>
      </c>
      <c r="F3331" s="62" t="str">
        <f>INDEX('Crosswalk Particulates'!$B:$B,MATCH('2017 EPA Data'!A3331,'Crosswalk Particulates'!$A:$A,0))</f>
        <v>Electricity Sector</v>
      </c>
      <c r="G3331" s="66" t="str">
        <f>INDEX('Crosswalk Particulates'!$E:$E,MATCH('2017 EPA Data'!$B3331,'Crosswalk Particulates'!$D:$D,0))</f>
        <v>BC</v>
      </c>
      <c r="H3331" s="78">
        <f t="shared" si="51"/>
        <v>145661794.79765213</v>
      </c>
    </row>
    <row r="3332" spans="1:8" hidden="1" x14ac:dyDescent="0.35">
      <c r="A3332" s="57" t="s">
        <v>2518</v>
      </c>
      <c r="B3332" s="57" t="s">
        <v>2484</v>
      </c>
      <c r="C3332" s="57" t="s">
        <v>2428</v>
      </c>
      <c r="D3332" s="68">
        <v>160.09079</v>
      </c>
      <c r="E3332" s="57" t="s">
        <v>2429</v>
      </c>
      <c r="F3332" s="62" t="str">
        <f>INDEX('Crosswalk Particulates'!$B:$B,MATCH('2017 EPA Data'!A3332,'Crosswalk Particulates'!$A:$A,0))</f>
        <v>process-cement-industry</v>
      </c>
      <c r="G3332" s="66">
        <f>INDEX('Crosswalk Particulates'!$E:$E,MATCH('2017 EPA Data'!$B3332,'Crosswalk Particulates'!$D:$D,0))</f>
        <v>0</v>
      </c>
      <c r="H3332" s="78">
        <f t="shared" ref="H3332:H3395" si="52">IF(E3332="TON",D3332/metricton_to_shortton,0)*10^6</f>
        <v>0</v>
      </c>
    </row>
    <row r="3333" spans="1:8" hidden="1" x14ac:dyDescent="0.35">
      <c r="A3333" s="57" t="s">
        <v>2492</v>
      </c>
      <c r="B3333" s="57" t="s">
        <v>2485</v>
      </c>
      <c r="C3333" s="57" t="s">
        <v>2428</v>
      </c>
      <c r="D3333" s="68">
        <v>160</v>
      </c>
      <c r="E3333" s="57" t="s">
        <v>2429</v>
      </c>
      <c r="F3333" s="62" t="str">
        <f>INDEX('Crosswalk Particulates'!$B:$B,MATCH('2017 EPA Data'!A3333,'Crosswalk Particulates'!$A:$A,0))</f>
        <v>Electricity Sector</v>
      </c>
      <c r="G3333" s="66">
        <f>INDEX('Crosswalk Particulates'!$E:$E,MATCH('2017 EPA Data'!$B3333,'Crosswalk Particulates'!$D:$D,0))</f>
        <v>0</v>
      </c>
      <c r="H3333" s="78">
        <f t="shared" si="52"/>
        <v>0</v>
      </c>
    </row>
    <row r="3334" spans="1:8" hidden="1" x14ac:dyDescent="0.35">
      <c r="A3334" s="57" t="s">
        <v>2519</v>
      </c>
      <c r="B3334" s="57" t="s">
        <v>2570</v>
      </c>
      <c r="C3334" s="57" t="s">
        <v>2428</v>
      </c>
      <c r="D3334" s="68">
        <v>159.86115699999999</v>
      </c>
      <c r="E3334" s="57" t="s">
        <v>2429</v>
      </c>
      <c r="F3334" s="62" t="str">
        <f>INDEX('Crosswalk Particulates'!$B:$B,MATCH('2017 EPA Data'!A3334,'Crosswalk Particulates'!$A:$A,0))</f>
        <v>Electricity Sector</v>
      </c>
      <c r="G3334" s="66">
        <f>INDEX('Crosswalk Particulates'!$E:$E,MATCH('2017 EPA Data'!$B3334,'Crosswalk Particulates'!$D:$D,0))</f>
        <v>0</v>
      </c>
      <c r="H3334" s="78">
        <f t="shared" si="52"/>
        <v>0</v>
      </c>
    </row>
    <row r="3335" spans="1:8" hidden="1" x14ac:dyDescent="0.35">
      <c r="A3335" s="57" t="s">
        <v>2466</v>
      </c>
      <c r="B3335" s="57" t="s">
        <v>2605</v>
      </c>
      <c r="C3335" s="57" t="s">
        <v>2428</v>
      </c>
      <c r="D3335" s="68">
        <v>159.74763487999999</v>
      </c>
      <c r="E3335" s="57" t="s">
        <v>2429</v>
      </c>
      <c r="F3335" s="62" t="str">
        <f>INDEX('Crosswalk Particulates'!$B:$B,MATCH('2017 EPA Data'!A3335,'Crosswalk Particulates'!$A:$A,0))</f>
        <v>process-other-industry</v>
      </c>
      <c r="G3335" s="66">
        <f>INDEX('Crosswalk Particulates'!$E:$E,MATCH('2017 EPA Data'!$B3335,'Crosswalk Particulates'!$D:$D,0))</f>
        <v>0</v>
      </c>
      <c r="H3335" s="78">
        <f t="shared" si="52"/>
        <v>0</v>
      </c>
    </row>
    <row r="3336" spans="1:8" hidden="1" x14ac:dyDescent="0.35">
      <c r="A3336" s="57" t="s">
        <v>2492</v>
      </c>
      <c r="B3336" s="57" t="s">
        <v>2553</v>
      </c>
      <c r="C3336" s="57" t="s">
        <v>2428</v>
      </c>
      <c r="D3336" s="68">
        <v>159.24373393926834</v>
      </c>
      <c r="E3336" s="57" t="s">
        <v>2429</v>
      </c>
      <c r="F3336" s="62" t="str">
        <f>INDEX('Crosswalk Particulates'!$B:$B,MATCH('2017 EPA Data'!A3336,'Crosswalk Particulates'!$A:$A,0))</f>
        <v>Electricity Sector</v>
      </c>
      <c r="G3336" s="66">
        <f>INDEX('Crosswalk Particulates'!$E:$E,MATCH('2017 EPA Data'!$B3336,'Crosswalk Particulates'!$D:$D,0))</f>
        <v>0</v>
      </c>
      <c r="H3336" s="78">
        <f t="shared" si="52"/>
        <v>0</v>
      </c>
    </row>
    <row r="3337" spans="1:8" hidden="1" x14ac:dyDescent="0.35">
      <c r="A3337" s="57" t="s">
        <v>2506</v>
      </c>
      <c r="B3337" s="57" t="s">
        <v>2688</v>
      </c>
      <c r="C3337" s="57" t="s">
        <v>2428</v>
      </c>
      <c r="D3337" s="68">
        <v>159</v>
      </c>
      <c r="E3337" s="57" t="s">
        <v>2429</v>
      </c>
      <c r="F3337" s="62" t="str">
        <f>INDEX('Crosswalk Particulates'!$B:$B,MATCH('2017 EPA Data'!A3337,'Crosswalk Particulates'!$A:$A,0))</f>
        <v>process-other-industry</v>
      </c>
      <c r="G3337" s="66">
        <f>INDEX('Crosswalk Particulates'!$E:$E,MATCH('2017 EPA Data'!$B3337,'Crosswalk Particulates'!$D:$D,0))</f>
        <v>0</v>
      </c>
      <c r="H3337" s="78">
        <f t="shared" si="52"/>
        <v>0</v>
      </c>
    </row>
    <row r="3338" spans="1:8" hidden="1" x14ac:dyDescent="0.35">
      <c r="A3338" s="57" t="s">
        <v>2519</v>
      </c>
      <c r="B3338" s="57" t="s">
        <v>2479</v>
      </c>
      <c r="C3338" s="57" t="s">
        <v>2428</v>
      </c>
      <c r="D3338" s="68">
        <v>158.83256220000001</v>
      </c>
      <c r="E3338" s="57" t="s">
        <v>2429</v>
      </c>
      <c r="F3338" s="62" t="str">
        <f>INDEX('Crosswalk Particulates'!$B:$B,MATCH('2017 EPA Data'!A3338,'Crosswalk Particulates'!$A:$A,0))</f>
        <v>Electricity Sector</v>
      </c>
      <c r="G3338" s="66">
        <f>INDEX('Crosswalk Particulates'!$E:$E,MATCH('2017 EPA Data'!$B3338,'Crosswalk Particulates'!$D:$D,0))</f>
        <v>0</v>
      </c>
      <c r="H3338" s="78">
        <f t="shared" si="52"/>
        <v>0</v>
      </c>
    </row>
    <row r="3339" spans="1:8" hidden="1" x14ac:dyDescent="0.35">
      <c r="A3339" s="57" t="s">
        <v>2540</v>
      </c>
      <c r="B3339" s="57" t="s">
        <v>2593</v>
      </c>
      <c r="C3339" s="57" t="s">
        <v>2428</v>
      </c>
      <c r="D3339" s="68">
        <v>158.088852</v>
      </c>
      <c r="E3339" s="57" t="s">
        <v>2429</v>
      </c>
      <c r="F3339" s="62" t="str">
        <f>INDEX('Crosswalk Particulates'!$B:$B,MATCH('2017 EPA Data'!A3339,'Crosswalk Particulates'!$A:$A,0))</f>
        <v>industry-fuel-oil</v>
      </c>
      <c r="G3339" s="66">
        <f>INDEX('Crosswalk Particulates'!$E:$E,MATCH('2017 EPA Data'!$B3339,'Crosswalk Particulates'!$D:$D,0))</f>
        <v>0</v>
      </c>
      <c r="H3339" s="78">
        <f t="shared" si="52"/>
        <v>0</v>
      </c>
    </row>
    <row r="3340" spans="1:8" hidden="1" x14ac:dyDescent="0.35">
      <c r="A3340" s="57" t="s">
        <v>2576</v>
      </c>
      <c r="B3340" s="57" t="s">
        <v>2525</v>
      </c>
      <c r="C3340" s="57" t="s">
        <v>2428</v>
      </c>
      <c r="D3340" s="68">
        <v>157.86788714711344</v>
      </c>
      <c r="E3340" s="57" t="s">
        <v>2429</v>
      </c>
      <c r="F3340" s="62" t="str">
        <f>INDEX('Crosswalk Particulates'!$B:$B,MATCH('2017 EPA Data'!A3340,'Crosswalk Particulates'!$A:$A,0))</f>
        <v>Commercial Buildings Sector</v>
      </c>
      <c r="G3340" s="66">
        <f>INDEX('Crosswalk Particulates'!$E:$E,MATCH('2017 EPA Data'!$B3340,'Crosswalk Particulates'!$D:$D,0))</f>
        <v>0</v>
      </c>
      <c r="H3340" s="78">
        <f t="shared" si="52"/>
        <v>0</v>
      </c>
    </row>
    <row r="3341" spans="1:8" hidden="1" x14ac:dyDescent="0.35">
      <c r="A3341" s="57" t="s">
        <v>2575</v>
      </c>
      <c r="B3341" s="57" t="s">
        <v>2485</v>
      </c>
      <c r="C3341" s="57" t="s">
        <v>2428</v>
      </c>
      <c r="D3341" s="68">
        <v>157.75653</v>
      </c>
      <c r="E3341" s="57" t="s">
        <v>2429</v>
      </c>
      <c r="F3341" s="62" t="str">
        <f>INDEX('Crosswalk Particulates'!$B:$B,MATCH('2017 EPA Data'!A3341,'Crosswalk Particulates'!$A:$A,0))</f>
        <v>Commercial Buildings Sector</v>
      </c>
      <c r="G3341" s="66">
        <f>INDEX('Crosswalk Particulates'!$E:$E,MATCH('2017 EPA Data'!$B3341,'Crosswalk Particulates'!$D:$D,0))</f>
        <v>0</v>
      </c>
      <c r="H3341" s="78">
        <f t="shared" si="52"/>
        <v>0</v>
      </c>
    </row>
    <row r="3342" spans="1:8" hidden="1" x14ac:dyDescent="0.35">
      <c r="A3342" s="57" t="s">
        <v>2476</v>
      </c>
      <c r="B3342" s="57" t="s">
        <v>2716</v>
      </c>
      <c r="C3342" s="57" t="s">
        <v>2428</v>
      </c>
      <c r="D3342" s="68">
        <v>157.696</v>
      </c>
      <c r="E3342" s="57" t="s">
        <v>2429</v>
      </c>
      <c r="F3342" s="62" t="str">
        <f>INDEX('Crosswalk Particulates'!$B:$B,MATCH('2017 EPA Data'!A3342,'Crosswalk Particulates'!$A:$A,0))</f>
        <v>Electricity Sector</v>
      </c>
      <c r="G3342" s="66">
        <f>INDEX('Crosswalk Particulates'!$E:$E,MATCH('2017 EPA Data'!$B3342,'Crosswalk Particulates'!$D:$D,0))</f>
        <v>0</v>
      </c>
      <c r="H3342" s="78">
        <f t="shared" si="52"/>
        <v>0</v>
      </c>
    </row>
    <row r="3343" spans="1:8" hidden="1" x14ac:dyDescent="0.35">
      <c r="A3343" s="57" t="s">
        <v>2566</v>
      </c>
      <c r="B3343" s="57" t="s">
        <v>2574</v>
      </c>
      <c r="C3343" s="57" t="s">
        <v>2428</v>
      </c>
      <c r="D3343" s="68">
        <v>157.2206601291</v>
      </c>
      <c r="E3343" s="57" t="s">
        <v>2429</v>
      </c>
      <c r="F3343" s="62" t="str">
        <f>INDEX('Crosswalk Particulates'!$B:$B,MATCH('2017 EPA Data'!A3343,'Crosswalk Particulates'!$A:$A,0))</f>
        <v>Commercial Buildings Sector</v>
      </c>
      <c r="G3343" s="66">
        <f>INDEX('Crosswalk Particulates'!$E:$E,MATCH('2017 EPA Data'!$B3343,'Crosswalk Particulates'!$D:$D,0))</f>
        <v>0</v>
      </c>
      <c r="H3343" s="78">
        <f t="shared" si="52"/>
        <v>0</v>
      </c>
    </row>
    <row r="3344" spans="1:8" hidden="1" x14ac:dyDescent="0.35">
      <c r="A3344" s="57" t="s">
        <v>2489</v>
      </c>
      <c r="B3344" s="57" t="s">
        <v>2525</v>
      </c>
      <c r="C3344" s="57" t="s">
        <v>2428</v>
      </c>
      <c r="D3344" s="68">
        <v>157.17012688684949</v>
      </c>
      <c r="E3344" s="57" t="s">
        <v>2429</v>
      </c>
      <c r="F3344" s="62" t="str">
        <f>INDEX('Crosswalk Particulates'!$B:$B,MATCH('2017 EPA Data'!A3344,'Crosswalk Particulates'!$A:$A,0))</f>
        <v>process-chemicals-industry</v>
      </c>
      <c r="G3344" s="66">
        <f>INDEX('Crosswalk Particulates'!$E:$E,MATCH('2017 EPA Data'!$B3344,'Crosswalk Particulates'!$D:$D,0))</f>
        <v>0</v>
      </c>
      <c r="H3344" s="78">
        <f t="shared" si="52"/>
        <v>0</v>
      </c>
    </row>
    <row r="3345" spans="1:8" hidden="1" x14ac:dyDescent="0.35">
      <c r="A3345" s="57" t="s">
        <v>2430</v>
      </c>
      <c r="B3345" s="57" t="s">
        <v>2684</v>
      </c>
      <c r="C3345" s="57" t="s">
        <v>2428</v>
      </c>
      <c r="D3345" s="68">
        <v>155.989</v>
      </c>
      <c r="E3345" s="57" t="s">
        <v>2429</v>
      </c>
      <c r="F3345" s="62" t="str">
        <f>INDEX('Crosswalk Particulates'!$B:$B,MATCH('2017 EPA Data'!A3345,'Crosswalk Particulates'!$A:$A,0))</f>
        <v>process-other-industry</v>
      </c>
      <c r="G3345" s="66">
        <f>INDEX('Crosswalk Particulates'!$E:$E,MATCH('2017 EPA Data'!$B3345,'Crosswalk Particulates'!$D:$D,0))</f>
        <v>0</v>
      </c>
      <c r="H3345" s="78">
        <f t="shared" si="52"/>
        <v>0</v>
      </c>
    </row>
    <row r="3346" spans="1:8" hidden="1" x14ac:dyDescent="0.35">
      <c r="A3346" s="57" t="s">
        <v>2449</v>
      </c>
      <c r="B3346" s="57" t="s">
        <v>2643</v>
      </c>
      <c r="D3346" s="68">
        <v>155.69462114678666</v>
      </c>
      <c r="E3346" s="57" t="s">
        <v>2433</v>
      </c>
      <c r="F3346" s="62" t="str">
        <f>INDEX('Crosswalk Particulates'!$B:$B,MATCH('2017 EPA Data'!A3346,'Crosswalk Particulates'!$A:$A,0))</f>
        <v>process-other-industry</v>
      </c>
      <c r="G3346" s="66">
        <f>INDEX('Crosswalk Particulates'!$E:$E,MATCH('2017 EPA Data'!$B3346,'Crosswalk Particulates'!$D:$D,0))</f>
        <v>0</v>
      </c>
      <c r="H3346" s="78">
        <f t="shared" si="52"/>
        <v>141243952.37890127</v>
      </c>
    </row>
    <row r="3347" spans="1:8" hidden="1" x14ac:dyDescent="0.35">
      <c r="A3347" s="57" t="s">
        <v>2493</v>
      </c>
      <c r="B3347" s="57" t="s">
        <v>2641</v>
      </c>
      <c r="C3347" s="57" t="s">
        <v>2428</v>
      </c>
      <c r="D3347" s="68">
        <v>155.31641009800001</v>
      </c>
      <c r="E3347" s="57" t="s">
        <v>2429</v>
      </c>
      <c r="F3347" s="62" t="str">
        <f>INDEX('Crosswalk Particulates'!$B:$B,MATCH('2017 EPA Data'!A3347,'Crosswalk Particulates'!$A:$A,0))</f>
        <v>Commercial Buildings Sector</v>
      </c>
      <c r="G3347" s="66">
        <f>INDEX('Crosswalk Particulates'!$E:$E,MATCH('2017 EPA Data'!$B3347,'Crosswalk Particulates'!$D:$D,0))</f>
        <v>0</v>
      </c>
      <c r="H3347" s="78">
        <f t="shared" si="52"/>
        <v>0</v>
      </c>
    </row>
    <row r="3348" spans="1:8" hidden="1" x14ac:dyDescent="0.35">
      <c r="A3348" s="57" t="s">
        <v>2560</v>
      </c>
      <c r="B3348" s="57" t="s">
        <v>2508</v>
      </c>
      <c r="C3348" s="57" t="s">
        <v>2432</v>
      </c>
      <c r="D3348" s="68">
        <v>154.77540024003</v>
      </c>
      <c r="E3348" s="57" t="s">
        <v>2433</v>
      </c>
      <c r="F3348" s="62" t="str">
        <f>INDEX('Crosswalk Particulates'!$B:$B,MATCH('2017 EPA Data'!A3348,'Crosswalk Particulates'!$A:$A,0))</f>
        <v>Electricity Sector</v>
      </c>
      <c r="G3348" s="66" t="str">
        <f>INDEX('Crosswalk Particulates'!$E:$E,MATCH('2017 EPA Data'!$B3348,'Crosswalk Particulates'!$D:$D,0))</f>
        <v>CH4</v>
      </c>
      <c r="H3348" s="78">
        <f t="shared" si="52"/>
        <v>140410048.20788163</v>
      </c>
    </row>
    <row r="3349" spans="1:8" hidden="1" x14ac:dyDescent="0.35">
      <c r="A3349" s="57" t="s">
        <v>2540</v>
      </c>
      <c r="B3349" s="57" t="s">
        <v>2539</v>
      </c>
      <c r="C3349" s="57" t="s">
        <v>2428</v>
      </c>
      <c r="D3349" s="68">
        <v>154.25500993379057</v>
      </c>
      <c r="E3349" s="57" t="s">
        <v>2429</v>
      </c>
      <c r="F3349" s="62" t="str">
        <f>INDEX('Crosswalk Particulates'!$B:$B,MATCH('2017 EPA Data'!A3349,'Crosswalk Particulates'!$A:$A,0))</f>
        <v>industry-fuel-oil</v>
      </c>
      <c r="G3349" s="66">
        <f>INDEX('Crosswalk Particulates'!$E:$E,MATCH('2017 EPA Data'!$B3349,'Crosswalk Particulates'!$D:$D,0))</f>
        <v>0</v>
      </c>
      <c r="H3349" s="78">
        <f t="shared" si="52"/>
        <v>0</v>
      </c>
    </row>
    <row r="3350" spans="1:8" hidden="1" x14ac:dyDescent="0.35">
      <c r="A3350" s="57" t="s">
        <v>2445</v>
      </c>
      <c r="B3350" s="57" t="s">
        <v>2686</v>
      </c>
      <c r="C3350" s="57" t="s">
        <v>2428</v>
      </c>
      <c r="D3350" s="68">
        <v>154.20388767952454</v>
      </c>
      <c r="E3350" s="57" t="s">
        <v>2429</v>
      </c>
      <c r="F3350" s="62" t="str">
        <f>INDEX('Crosswalk Particulates'!$B:$B,MATCH('2017 EPA Data'!A3350,'Crosswalk Particulates'!$A:$A,0))</f>
        <v>Other-EPA</v>
      </c>
      <c r="G3350" s="66">
        <f>INDEX('Crosswalk Particulates'!$E:$E,MATCH('2017 EPA Data'!$B3350,'Crosswalk Particulates'!$D:$D,0))</f>
        <v>0</v>
      </c>
      <c r="H3350" s="78">
        <f t="shared" si="52"/>
        <v>0</v>
      </c>
    </row>
    <row r="3351" spans="1:8" hidden="1" x14ac:dyDescent="0.35">
      <c r="A3351" s="57" t="s">
        <v>2480</v>
      </c>
      <c r="B3351" s="57" t="s">
        <v>2639</v>
      </c>
      <c r="C3351" s="57" t="s">
        <v>2428</v>
      </c>
      <c r="D3351" s="68">
        <v>153.41699692820484</v>
      </c>
      <c r="E3351" s="57" t="s">
        <v>2429</v>
      </c>
      <c r="F3351" s="62" t="str">
        <f>INDEX('Crosswalk Particulates'!$B:$B,MATCH('2017 EPA Data'!A3351,'Crosswalk Particulates'!$A:$A,0))</f>
        <v>Transportation Sector</v>
      </c>
      <c r="G3351" s="66">
        <f>INDEX('Crosswalk Particulates'!$E:$E,MATCH('2017 EPA Data'!$B3351,'Crosswalk Particulates'!$D:$D,0))</f>
        <v>0</v>
      </c>
      <c r="H3351" s="78">
        <f t="shared" si="52"/>
        <v>0</v>
      </c>
    </row>
    <row r="3352" spans="1:8" hidden="1" x14ac:dyDescent="0.35">
      <c r="A3352" s="57" t="s">
        <v>2503</v>
      </c>
      <c r="B3352" s="57" t="s">
        <v>2674</v>
      </c>
      <c r="C3352" s="57" t="s">
        <v>2428</v>
      </c>
      <c r="D3352" s="68">
        <v>152.10214877870001</v>
      </c>
      <c r="E3352" s="57" t="s">
        <v>2429</v>
      </c>
      <c r="F3352" s="62" t="str">
        <f>INDEX('Crosswalk Particulates'!$B:$B,MATCH('2017 EPA Data'!A3352,'Crosswalk Particulates'!$A:$A,0))</f>
        <v>process-ngps-industry</v>
      </c>
      <c r="G3352" s="66">
        <f>INDEX('Crosswalk Particulates'!$E:$E,MATCH('2017 EPA Data'!$B3352,'Crosswalk Particulates'!$D:$D,0))</f>
        <v>0</v>
      </c>
      <c r="H3352" s="78">
        <f t="shared" si="52"/>
        <v>0</v>
      </c>
    </row>
    <row r="3353" spans="1:8" hidden="1" x14ac:dyDescent="0.35">
      <c r="A3353" s="57" t="s">
        <v>2576</v>
      </c>
      <c r="B3353" s="57" t="s">
        <v>2605</v>
      </c>
      <c r="C3353" s="57" t="s">
        <v>2428</v>
      </c>
      <c r="D3353" s="68">
        <v>151.35305342608163</v>
      </c>
      <c r="E3353" s="57" t="s">
        <v>2429</v>
      </c>
      <c r="F3353" s="62" t="str">
        <f>INDEX('Crosswalk Particulates'!$B:$B,MATCH('2017 EPA Data'!A3353,'Crosswalk Particulates'!$A:$A,0))</f>
        <v>Commercial Buildings Sector</v>
      </c>
      <c r="G3353" s="66">
        <f>INDEX('Crosswalk Particulates'!$E:$E,MATCH('2017 EPA Data'!$B3353,'Crosswalk Particulates'!$D:$D,0))</f>
        <v>0</v>
      </c>
      <c r="H3353" s="78">
        <f t="shared" si="52"/>
        <v>0</v>
      </c>
    </row>
    <row r="3354" spans="1:8" hidden="1" x14ac:dyDescent="0.35">
      <c r="A3354" s="57" t="s">
        <v>2483</v>
      </c>
      <c r="B3354" s="57" t="s">
        <v>2517</v>
      </c>
      <c r="C3354" s="57" t="s">
        <v>2428</v>
      </c>
      <c r="D3354" s="68">
        <v>150.76</v>
      </c>
      <c r="E3354" s="57" t="s">
        <v>2429</v>
      </c>
      <c r="F3354" s="62" t="str">
        <f>INDEX('Crosswalk Particulates'!$B:$B,MATCH('2017 EPA Data'!A3354,'Crosswalk Particulates'!$A:$A,0))</f>
        <v>process-other-industry</v>
      </c>
      <c r="G3354" s="66">
        <f>INDEX('Crosswalk Particulates'!$E:$E,MATCH('2017 EPA Data'!$B3354,'Crosswalk Particulates'!$D:$D,0))</f>
        <v>0</v>
      </c>
      <c r="H3354" s="78">
        <f t="shared" si="52"/>
        <v>0</v>
      </c>
    </row>
    <row r="3355" spans="1:8" hidden="1" x14ac:dyDescent="0.35">
      <c r="A3355" s="57" t="s">
        <v>2576</v>
      </c>
      <c r="B3355" s="57" t="s">
        <v>2606</v>
      </c>
      <c r="C3355" s="57" t="s">
        <v>2428</v>
      </c>
      <c r="D3355" s="68">
        <v>150.47490245619849</v>
      </c>
      <c r="E3355" s="57" t="s">
        <v>2429</v>
      </c>
      <c r="F3355" s="62" t="str">
        <f>INDEX('Crosswalk Particulates'!$B:$B,MATCH('2017 EPA Data'!A3355,'Crosswalk Particulates'!$A:$A,0))</f>
        <v>Commercial Buildings Sector</v>
      </c>
      <c r="G3355" s="66">
        <f>INDEX('Crosswalk Particulates'!$E:$E,MATCH('2017 EPA Data'!$B3355,'Crosswalk Particulates'!$D:$D,0))</f>
        <v>0</v>
      </c>
      <c r="H3355" s="78">
        <f t="shared" si="52"/>
        <v>0</v>
      </c>
    </row>
    <row r="3356" spans="1:8" hidden="1" x14ac:dyDescent="0.35">
      <c r="A3356" s="57" t="s">
        <v>2458</v>
      </c>
      <c r="B3356" s="57" t="s">
        <v>2574</v>
      </c>
      <c r="C3356" s="57" t="s">
        <v>2428</v>
      </c>
      <c r="D3356" s="68">
        <v>150.414807416</v>
      </c>
      <c r="E3356" s="57" t="s">
        <v>2429</v>
      </c>
      <c r="F3356" s="62" t="str">
        <f>INDEX('Crosswalk Particulates'!$B:$B,MATCH('2017 EPA Data'!A3356,'Crosswalk Particulates'!$A:$A,0))</f>
        <v>process-other-industry</v>
      </c>
      <c r="G3356" s="66">
        <f>INDEX('Crosswalk Particulates'!$E:$E,MATCH('2017 EPA Data'!$B3356,'Crosswalk Particulates'!$D:$D,0))</f>
        <v>0</v>
      </c>
      <c r="H3356" s="78">
        <f t="shared" si="52"/>
        <v>0</v>
      </c>
    </row>
    <row r="3357" spans="1:8" hidden="1" x14ac:dyDescent="0.35">
      <c r="A3357" s="57" t="s">
        <v>2449</v>
      </c>
      <c r="B3357" s="57" t="s">
        <v>2505</v>
      </c>
      <c r="C3357" s="57" t="s">
        <v>2428</v>
      </c>
      <c r="D3357" s="68">
        <v>150.4063214</v>
      </c>
      <c r="E3357" s="57" t="s">
        <v>2429</v>
      </c>
      <c r="F3357" s="62" t="str">
        <f>INDEX('Crosswalk Particulates'!$B:$B,MATCH('2017 EPA Data'!A3357,'Crosswalk Particulates'!$A:$A,0))</f>
        <v>process-other-industry</v>
      </c>
      <c r="G3357" s="66">
        <f>INDEX('Crosswalk Particulates'!$E:$E,MATCH('2017 EPA Data'!$B3357,'Crosswalk Particulates'!$D:$D,0))</f>
        <v>0</v>
      </c>
      <c r="H3357" s="78">
        <f t="shared" si="52"/>
        <v>0</v>
      </c>
    </row>
    <row r="3358" spans="1:8" hidden="1" x14ac:dyDescent="0.35">
      <c r="A3358" s="57" t="s">
        <v>2445</v>
      </c>
      <c r="B3358" s="57" t="s">
        <v>2533</v>
      </c>
      <c r="C3358" s="57" t="s">
        <v>2534</v>
      </c>
      <c r="D3358" s="68">
        <v>150.38690478149999</v>
      </c>
      <c r="E3358" s="57" t="s">
        <v>2429</v>
      </c>
      <c r="F3358" s="62" t="str">
        <f>INDEX('Crosswalk Particulates'!$B:$B,MATCH('2017 EPA Data'!A3358,'Crosswalk Particulates'!$A:$A,0))</f>
        <v>Other-EPA</v>
      </c>
      <c r="G3358" s="66">
        <f>INDEX('Crosswalk Particulates'!$E:$E,MATCH('2017 EPA Data'!$B3358,'Crosswalk Particulates'!$D:$D,0))</f>
        <v>0</v>
      </c>
      <c r="H3358" s="78">
        <f t="shared" si="52"/>
        <v>0</v>
      </c>
    </row>
    <row r="3359" spans="1:8" hidden="1" x14ac:dyDescent="0.35">
      <c r="A3359" s="57" t="s">
        <v>2506</v>
      </c>
      <c r="B3359" s="57" t="s">
        <v>2650</v>
      </c>
      <c r="C3359" s="57" t="s">
        <v>2428</v>
      </c>
      <c r="D3359" s="68">
        <v>150.0325923</v>
      </c>
      <c r="E3359" s="57" t="s">
        <v>2429</v>
      </c>
      <c r="F3359" s="62" t="str">
        <f>INDEX('Crosswalk Particulates'!$B:$B,MATCH('2017 EPA Data'!A3359,'Crosswalk Particulates'!$A:$A,0))</f>
        <v>process-other-industry</v>
      </c>
      <c r="G3359" s="66">
        <f>INDEX('Crosswalk Particulates'!$E:$E,MATCH('2017 EPA Data'!$B3359,'Crosswalk Particulates'!$D:$D,0))</f>
        <v>0</v>
      </c>
      <c r="H3359" s="78">
        <f t="shared" si="52"/>
        <v>0</v>
      </c>
    </row>
    <row r="3360" spans="1:8" hidden="1" x14ac:dyDescent="0.35">
      <c r="A3360" s="57" t="s">
        <v>2506</v>
      </c>
      <c r="B3360" s="57" t="s">
        <v>2581</v>
      </c>
      <c r="C3360" s="57" t="s">
        <v>2428</v>
      </c>
      <c r="D3360" s="68">
        <v>149.89639027000001</v>
      </c>
      <c r="E3360" s="57" t="s">
        <v>2429</v>
      </c>
      <c r="F3360" s="62" t="str">
        <f>INDEX('Crosswalk Particulates'!$B:$B,MATCH('2017 EPA Data'!A3360,'Crosswalk Particulates'!$A:$A,0))</f>
        <v>process-other-industry</v>
      </c>
      <c r="G3360" s="66">
        <f>INDEX('Crosswalk Particulates'!$E:$E,MATCH('2017 EPA Data'!$B3360,'Crosswalk Particulates'!$D:$D,0))</f>
        <v>0</v>
      </c>
      <c r="H3360" s="78">
        <f t="shared" si="52"/>
        <v>0</v>
      </c>
    </row>
    <row r="3361" spans="1:8" hidden="1" x14ac:dyDescent="0.35">
      <c r="A3361" s="57" t="s">
        <v>2506</v>
      </c>
      <c r="B3361" s="57" t="s">
        <v>2624</v>
      </c>
      <c r="C3361" s="57" t="s">
        <v>2428</v>
      </c>
      <c r="D3361" s="68">
        <v>149.81344799999999</v>
      </c>
      <c r="E3361" s="57" t="s">
        <v>2429</v>
      </c>
      <c r="F3361" s="62" t="str">
        <f>INDEX('Crosswalk Particulates'!$B:$B,MATCH('2017 EPA Data'!A3361,'Crosswalk Particulates'!$A:$A,0))</f>
        <v>process-other-industry</v>
      </c>
      <c r="G3361" s="66">
        <f>INDEX('Crosswalk Particulates'!$E:$E,MATCH('2017 EPA Data'!$B3361,'Crosswalk Particulates'!$D:$D,0))</f>
        <v>0</v>
      </c>
      <c r="H3361" s="78">
        <f t="shared" si="52"/>
        <v>0</v>
      </c>
    </row>
    <row r="3362" spans="1:8" hidden="1" x14ac:dyDescent="0.35">
      <c r="A3362" s="57" t="s">
        <v>2506</v>
      </c>
      <c r="B3362" s="57" t="s">
        <v>2451</v>
      </c>
      <c r="C3362" s="57" t="s">
        <v>2428</v>
      </c>
      <c r="D3362" s="68">
        <v>149.80000000000001</v>
      </c>
      <c r="E3362" s="57" t="s">
        <v>2429</v>
      </c>
      <c r="F3362" s="62" t="str">
        <f>INDEX('Crosswalk Particulates'!$B:$B,MATCH('2017 EPA Data'!A3362,'Crosswalk Particulates'!$A:$A,0))</f>
        <v>process-other-industry</v>
      </c>
      <c r="G3362" s="66">
        <f>INDEX('Crosswalk Particulates'!$E:$E,MATCH('2017 EPA Data'!$B3362,'Crosswalk Particulates'!$D:$D,0))</f>
        <v>0</v>
      </c>
      <c r="H3362" s="78">
        <f t="shared" si="52"/>
        <v>0</v>
      </c>
    </row>
    <row r="3363" spans="1:8" hidden="1" x14ac:dyDescent="0.35">
      <c r="A3363" s="57" t="s">
        <v>2474</v>
      </c>
      <c r="B3363" s="57" t="s">
        <v>2525</v>
      </c>
      <c r="C3363" s="57" t="s">
        <v>2428</v>
      </c>
      <c r="D3363" s="68">
        <v>149.70685871927222</v>
      </c>
      <c r="E3363" s="57" t="s">
        <v>2429</v>
      </c>
      <c r="F3363" s="62" t="str">
        <f>INDEX('Crosswalk Particulates'!$B:$B,MATCH('2017 EPA Data'!A3363,'Crosswalk Particulates'!$A:$A,0))</f>
        <v>Other-EPA</v>
      </c>
      <c r="G3363" s="66">
        <f>INDEX('Crosswalk Particulates'!$E:$E,MATCH('2017 EPA Data'!$B3363,'Crosswalk Particulates'!$D:$D,0))</f>
        <v>0</v>
      </c>
      <c r="H3363" s="78">
        <f t="shared" si="52"/>
        <v>0</v>
      </c>
    </row>
    <row r="3364" spans="1:8" hidden="1" x14ac:dyDescent="0.35">
      <c r="A3364" s="57" t="s">
        <v>2530</v>
      </c>
      <c r="B3364" s="57" t="s">
        <v>2598</v>
      </c>
      <c r="C3364" s="57" t="s">
        <v>2428</v>
      </c>
      <c r="D3364" s="68">
        <v>149.6086</v>
      </c>
      <c r="E3364" s="57" t="s">
        <v>2429</v>
      </c>
      <c r="F3364" s="62" t="str">
        <f>INDEX('Crosswalk Particulates'!$B:$B,MATCH('2017 EPA Data'!A3364,'Crosswalk Particulates'!$A:$A,0))</f>
        <v>process-iron and steel-industry</v>
      </c>
      <c r="G3364" s="66">
        <f>INDEX('Crosswalk Particulates'!$E:$E,MATCH('2017 EPA Data'!$B3364,'Crosswalk Particulates'!$D:$D,0))</f>
        <v>0</v>
      </c>
      <c r="H3364" s="78">
        <f t="shared" si="52"/>
        <v>0</v>
      </c>
    </row>
    <row r="3365" spans="1:8" hidden="1" x14ac:dyDescent="0.35">
      <c r="A3365" s="57" t="s">
        <v>2519</v>
      </c>
      <c r="B3365" s="57" t="s">
        <v>2490</v>
      </c>
      <c r="C3365" s="57" t="s">
        <v>2428</v>
      </c>
      <c r="D3365" s="68">
        <v>149.31360000000001</v>
      </c>
      <c r="E3365" s="57" t="s">
        <v>2429</v>
      </c>
      <c r="F3365" s="62" t="str">
        <f>INDEX('Crosswalk Particulates'!$B:$B,MATCH('2017 EPA Data'!A3365,'Crosswalk Particulates'!$A:$A,0))</f>
        <v>Electricity Sector</v>
      </c>
      <c r="G3365" s="66">
        <f>INDEX('Crosswalk Particulates'!$E:$E,MATCH('2017 EPA Data'!$B3365,'Crosswalk Particulates'!$D:$D,0))</f>
        <v>0</v>
      </c>
      <c r="H3365" s="78">
        <f t="shared" si="52"/>
        <v>0</v>
      </c>
    </row>
    <row r="3366" spans="1:8" hidden="1" x14ac:dyDescent="0.35">
      <c r="A3366" s="57" t="s">
        <v>2470</v>
      </c>
      <c r="B3366" s="57" t="s">
        <v>2563</v>
      </c>
      <c r="C3366" s="57" t="s">
        <v>2428</v>
      </c>
      <c r="D3366" s="68">
        <v>149.29746100002313</v>
      </c>
      <c r="E3366" s="57" t="s">
        <v>2429</v>
      </c>
      <c r="F3366" s="62" t="str">
        <f>INDEX('Crosswalk Particulates'!$B:$B,MATCH('2017 EPA Data'!A3366,'Crosswalk Particulates'!$A:$A,0))</f>
        <v>process-waste-industry</v>
      </c>
      <c r="G3366" s="66">
        <f>INDEX('Crosswalk Particulates'!$E:$E,MATCH('2017 EPA Data'!$B3366,'Crosswalk Particulates'!$D:$D,0))</f>
        <v>0</v>
      </c>
      <c r="H3366" s="78">
        <f t="shared" si="52"/>
        <v>0</v>
      </c>
    </row>
    <row r="3367" spans="1:8" hidden="1" x14ac:dyDescent="0.35">
      <c r="A3367" s="57" t="s">
        <v>2580</v>
      </c>
      <c r="B3367" s="57" t="s">
        <v>2577</v>
      </c>
      <c r="C3367" s="57" t="s">
        <v>2428</v>
      </c>
      <c r="D3367" s="68">
        <v>149.0542749</v>
      </c>
      <c r="E3367" s="57" t="s">
        <v>2429</v>
      </c>
      <c r="F3367" s="62" t="str">
        <f>INDEX('Crosswalk Particulates'!$B:$B,MATCH('2017 EPA Data'!A3367,'Crosswalk Particulates'!$A:$A,0))</f>
        <v>Commercial Buildings Sector</v>
      </c>
      <c r="G3367" s="66">
        <f>INDEX('Crosswalk Particulates'!$E:$E,MATCH('2017 EPA Data'!$B3367,'Crosswalk Particulates'!$D:$D,0))</f>
        <v>0</v>
      </c>
      <c r="H3367" s="78">
        <f t="shared" si="52"/>
        <v>0</v>
      </c>
    </row>
    <row r="3368" spans="1:8" hidden="1" x14ac:dyDescent="0.35">
      <c r="A3368" s="57" t="s">
        <v>2470</v>
      </c>
      <c r="B3368" s="57" t="s">
        <v>2609</v>
      </c>
      <c r="C3368" s="57" t="s">
        <v>2432</v>
      </c>
      <c r="D3368" s="68">
        <v>148.47837998259999</v>
      </c>
      <c r="E3368" s="57" t="s">
        <v>2433</v>
      </c>
      <c r="F3368" s="62" t="str">
        <f>INDEX('Crosswalk Particulates'!$B:$B,MATCH('2017 EPA Data'!A3368,'Crosswalk Particulates'!$A:$A,0))</f>
        <v>process-waste-industry</v>
      </c>
      <c r="G3368" s="66" t="str">
        <f>INDEX('Crosswalk Particulates'!$E:$E,MATCH('2017 EPA Data'!$B3368,'Crosswalk Particulates'!$D:$D,0))</f>
        <v>N2O</v>
      </c>
      <c r="H3368" s="78">
        <f t="shared" si="52"/>
        <v>134697480.72919598</v>
      </c>
    </row>
    <row r="3369" spans="1:8" hidden="1" x14ac:dyDescent="0.35">
      <c r="A3369" s="57" t="s">
        <v>2518</v>
      </c>
      <c r="B3369" s="57" t="s">
        <v>2690</v>
      </c>
      <c r="C3369" s="57" t="s">
        <v>2428</v>
      </c>
      <c r="D3369" s="68">
        <v>148.31549999999999</v>
      </c>
      <c r="E3369" s="57" t="s">
        <v>2429</v>
      </c>
      <c r="F3369" s="62" t="str">
        <f>INDEX('Crosswalk Particulates'!$B:$B,MATCH('2017 EPA Data'!A3369,'Crosswalk Particulates'!$A:$A,0))</f>
        <v>process-cement-industry</v>
      </c>
      <c r="G3369" s="66">
        <f>INDEX('Crosswalk Particulates'!$E:$E,MATCH('2017 EPA Data'!$B3369,'Crosswalk Particulates'!$D:$D,0))</f>
        <v>0</v>
      </c>
      <c r="H3369" s="78">
        <f t="shared" si="52"/>
        <v>0</v>
      </c>
    </row>
    <row r="3370" spans="1:8" hidden="1" x14ac:dyDescent="0.35">
      <c r="A3370" s="57" t="s">
        <v>2540</v>
      </c>
      <c r="B3370" s="57" t="s">
        <v>2444</v>
      </c>
      <c r="C3370" s="57" t="s">
        <v>2428</v>
      </c>
      <c r="D3370" s="68">
        <v>148.2914318484286</v>
      </c>
      <c r="E3370" s="57" t="s">
        <v>2429</v>
      </c>
      <c r="F3370" s="62" t="str">
        <f>INDEX('Crosswalk Particulates'!$B:$B,MATCH('2017 EPA Data'!A3370,'Crosswalk Particulates'!$A:$A,0))</f>
        <v>industry-fuel-oil</v>
      </c>
      <c r="G3370" s="66">
        <f>INDEX('Crosswalk Particulates'!$E:$E,MATCH('2017 EPA Data'!$B3370,'Crosswalk Particulates'!$D:$D,0))</f>
        <v>0</v>
      </c>
      <c r="H3370" s="78">
        <f t="shared" si="52"/>
        <v>0</v>
      </c>
    </row>
    <row r="3371" spans="1:8" hidden="1" x14ac:dyDescent="0.35">
      <c r="A3371" s="57" t="s">
        <v>2453</v>
      </c>
      <c r="B3371" s="57" t="s">
        <v>2583</v>
      </c>
      <c r="C3371" s="57" t="s">
        <v>2428</v>
      </c>
      <c r="D3371" s="68">
        <v>148.2057438278149</v>
      </c>
      <c r="E3371" s="57" t="s">
        <v>2429</v>
      </c>
      <c r="F3371" s="62" t="str">
        <f>INDEX('Crosswalk Particulates'!$B:$B,MATCH('2017 EPA Data'!A3371,'Crosswalk Particulates'!$A:$A,0))</f>
        <v>process-ngps-industry</v>
      </c>
      <c r="G3371" s="66">
        <f>INDEX('Crosswalk Particulates'!$E:$E,MATCH('2017 EPA Data'!$B3371,'Crosswalk Particulates'!$D:$D,0))</f>
        <v>0</v>
      </c>
      <c r="H3371" s="78">
        <f t="shared" si="52"/>
        <v>0</v>
      </c>
    </row>
    <row r="3372" spans="1:8" hidden="1" x14ac:dyDescent="0.35">
      <c r="A3372" s="57" t="s">
        <v>2519</v>
      </c>
      <c r="B3372" s="57" t="s">
        <v>2601</v>
      </c>
      <c r="C3372" s="57" t="s">
        <v>2428</v>
      </c>
      <c r="D3372" s="68">
        <v>147.8000001764</v>
      </c>
      <c r="E3372" s="57" t="s">
        <v>2429</v>
      </c>
      <c r="F3372" s="62" t="str">
        <f>INDEX('Crosswalk Particulates'!$B:$B,MATCH('2017 EPA Data'!A3372,'Crosswalk Particulates'!$A:$A,0))</f>
        <v>Electricity Sector</v>
      </c>
      <c r="G3372" s="66">
        <f>INDEX('Crosswalk Particulates'!$E:$E,MATCH('2017 EPA Data'!$B3372,'Crosswalk Particulates'!$D:$D,0))</f>
        <v>0</v>
      </c>
      <c r="H3372" s="78">
        <f t="shared" si="52"/>
        <v>0</v>
      </c>
    </row>
    <row r="3373" spans="1:8" hidden="1" x14ac:dyDescent="0.35">
      <c r="A3373" s="57" t="s">
        <v>2462</v>
      </c>
      <c r="B3373" s="57" t="s">
        <v>2633</v>
      </c>
      <c r="C3373" s="57" t="s">
        <v>2428</v>
      </c>
      <c r="D3373" s="68">
        <v>147.69200000000001</v>
      </c>
      <c r="E3373" s="57" t="s">
        <v>2429</v>
      </c>
      <c r="F3373" s="62" t="str">
        <f>INDEX('Crosswalk Particulates'!$B:$B,MATCH('2017 EPA Data'!A3373,'Crosswalk Particulates'!$A:$A,0))</f>
        <v>industry-fuel-natural gas</v>
      </c>
      <c r="G3373" s="66">
        <f>INDEX('Crosswalk Particulates'!$E:$E,MATCH('2017 EPA Data'!$B3373,'Crosswalk Particulates'!$D:$D,0))</f>
        <v>0</v>
      </c>
      <c r="H3373" s="78">
        <f t="shared" si="52"/>
        <v>0</v>
      </c>
    </row>
    <row r="3374" spans="1:8" hidden="1" x14ac:dyDescent="0.35">
      <c r="A3374" s="57" t="s">
        <v>2496</v>
      </c>
      <c r="B3374" s="57" t="s">
        <v>2526</v>
      </c>
      <c r="C3374" s="57" t="s">
        <v>2468</v>
      </c>
      <c r="D3374" s="68">
        <v>146.76909757330782</v>
      </c>
      <c r="E3374" s="57" t="s">
        <v>2433</v>
      </c>
      <c r="F3374" s="62" t="str">
        <f>INDEX('Crosswalk Particulates'!$B:$B,MATCH('2017 EPA Data'!A3374,'Crosswalk Particulates'!$A:$A,0))</f>
        <v>process-other-industry</v>
      </c>
      <c r="G3374" s="66" t="str">
        <f>INDEX('Crosswalk Particulates'!$E:$E,MATCH('2017 EPA Data'!$B3374,'Crosswalk Particulates'!$D:$D,0))</f>
        <v>SOx</v>
      </c>
      <c r="H3374" s="78">
        <f t="shared" si="52"/>
        <v>133146843.96703999</v>
      </c>
    </row>
    <row r="3375" spans="1:8" hidden="1" x14ac:dyDescent="0.35">
      <c r="A3375" s="57" t="s">
        <v>2566</v>
      </c>
      <c r="B3375" s="57" t="s">
        <v>2467</v>
      </c>
      <c r="C3375" s="57" t="s">
        <v>2468</v>
      </c>
      <c r="D3375" s="68">
        <v>146.119947820692</v>
      </c>
      <c r="E3375" s="57" t="s">
        <v>2433</v>
      </c>
      <c r="F3375" s="62" t="str">
        <f>INDEX('Crosswalk Particulates'!$B:$B,MATCH('2017 EPA Data'!A3375,'Crosswalk Particulates'!$A:$A,0))</f>
        <v>Commercial Buildings Sector</v>
      </c>
      <c r="G3375" s="66" t="str">
        <f>INDEX('Crosswalk Particulates'!$E:$E,MATCH('2017 EPA Data'!$B3375,'Crosswalk Particulates'!$D:$D,0))</f>
        <v>VOC</v>
      </c>
      <c r="H3375" s="78">
        <f t="shared" si="52"/>
        <v>132557944.51714312</v>
      </c>
    </row>
    <row r="3376" spans="1:8" hidden="1" x14ac:dyDescent="0.35">
      <c r="A3376" s="57" t="s">
        <v>2453</v>
      </c>
      <c r="B3376" s="57" t="s">
        <v>2451</v>
      </c>
      <c r="C3376" s="57" t="s">
        <v>2428</v>
      </c>
      <c r="D3376" s="68">
        <v>146</v>
      </c>
      <c r="E3376" s="57" t="s">
        <v>2429</v>
      </c>
      <c r="F3376" s="62" t="str">
        <f>INDEX('Crosswalk Particulates'!$B:$B,MATCH('2017 EPA Data'!A3376,'Crosswalk Particulates'!$A:$A,0))</f>
        <v>process-ngps-industry</v>
      </c>
      <c r="G3376" s="66">
        <f>INDEX('Crosswalk Particulates'!$E:$E,MATCH('2017 EPA Data'!$B3376,'Crosswalk Particulates'!$D:$D,0))</f>
        <v>0</v>
      </c>
      <c r="H3376" s="78">
        <f t="shared" si="52"/>
        <v>0</v>
      </c>
    </row>
    <row r="3377" spans="1:8" hidden="1" x14ac:dyDescent="0.35">
      <c r="A3377" s="57" t="s">
        <v>2503</v>
      </c>
      <c r="B3377" s="57" t="s">
        <v>2653</v>
      </c>
      <c r="C3377" s="57" t="s">
        <v>2428</v>
      </c>
      <c r="D3377" s="68">
        <v>145.56</v>
      </c>
      <c r="E3377" s="57" t="s">
        <v>2429</v>
      </c>
      <c r="F3377" s="62" t="str">
        <f>INDEX('Crosswalk Particulates'!$B:$B,MATCH('2017 EPA Data'!A3377,'Crosswalk Particulates'!$A:$A,0))</f>
        <v>process-ngps-industry</v>
      </c>
      <c r="G3377" s="66">
        <f>INDEX('Crosswalk Particulates'!$E:$E,MATCH('2017 EPA Data'!$B3377,'Crosswalk Particulates'!$D:$D,0))</f>
        <v>0</v>
      </c>
      <c r="H3377" s="78">
        <f t="shared" si="52"/>
        <v>0</v>
      </c>
    </row>
    <row r="3378" spans="1:8" hidden="1" x14ac:dyDescent="0.35">
      <c r="A3378" s="57" t="s">
        <v>2495</v>
      </c>
      <c r="B3378" s="57" t="s">
        <v>2548</v>
      </c>
      <c r="C3378" s="57" t="s">
        <v>2428</v>
      </c>
      <c r="D3378" s="68">
        <v>145.17721684660799</v>
      </c>
      <c r="E3378" s="57" t="s">
        <v>2429</v>
      </c>
      <c r="F3378" s="62" t="str">
        <f>INDEX('Crosswalk Particulates'!$B:$B,MATCH('2017 EPA Data'!A3378,'Crosswalk Particulates'!$A:$A,0))</f>
        <v>Electricity Sector</v>
      </c>
      <c r="G3378" s="66">
        <f>INDEX('Crosswalk Particulates'!$E:$E,MATCH('2017 EPA Data'!$B3378,'Crosswalk Particulates'!$D:$D,0))</f>
        <v>0</v>
      </c>
      <c r="H3378" s="78">
        <f t="shared" si="52"/>
        <v>0</v>
      </c>
    </row>
    <row r="3379" spans="1:8" hidden="1" x14ac:dyDescent="0.35">
      <c r="A3379" s="57" t="s">
        <v>2430</v>
      </c>
      <c r="B3379" s="57" t="s">
        <v>2672</v>
      </c>
      <c r="C3379" s="57" t="s">
        <v>2428</v>
      </c>
      <c r="D3379" s="68">
        <v>145.14357602000001</v>
      </c>
      <c r="E3379" s="57" t="s">
        <v>2429</v>
      </c>
      <c r="F3379" s="62" t="str">
        <f>INDEX('Crosswalk Particulates'!$B:$B,MATCH('2017 EPA Data'!A3379,'Crosswalk Particulates'!$A:$A,0))</f>
        <v>process-other-industry</v>
      </c>
      <c r="G3379" s="66">
        <f>INDEX('Crosswalk Particulates'!$E:$E,MATCH('2017 EPA Data'!$B3379,'Crosswalk Particulates'!$D:$D,0))</f>
        <v>0</v>
      </c>
      <c r="H3379" s="78">
        <f t="shared" si="52"/>
        <v>0</v>
      </c>
    </row>
    <row r="3380" spans="1:8" hidden="1" x14ac:dyDescent="0.35">
      <c r="A3380" s="57" t="s">
        <v>2430</v>
      </c>
      <c r="B3380" s="57" t="s">
        <v>2564</v>
      </c>
      <c r="C3380" s="57" t="s">
        <v>2428</v>
      </c>
      <c r="D3380" s="68">
        <v>144.88478415253476</v>
      </c>
      <c r="E3380" s="57" t="s">
        <v>2429</v>
      </c>
      <c r="F3380" s="62" t="str">
        <f>INDEX('Crosswalk Particulates'!$B:$B,MATCH('2017 EPA Data'!A3380,'Crosswalk Particulates'!$A:$A,0))</f>
        <v>process-other-industry</v>
      </c>
      <c r="G3380" s="66">
        <f>INDEX('Crosswalk Particulates'!$E:$E,MATCH('2017 EPA Data'!$B3380,'Crosswalk Particulates'!$D:$D,0))</f>
        <v>0</v>
      </c>
      <c r="H3380" s="78">
        <f t="shared" si="52"/>
        <v>0</v>
      </c>
    </row>
    <row r="3381" spans="1:8" hidden="1" x14ac:dyDescent="0.35">
      <c r="A3381" s="57" t="s">
        <v>2464</v>
      </c>
      <c r="B3381" s="57" t="s">
        <v>2479</v>
      </c>
      <c r="C3381" s="57" t="s">
        <v>2428</v>
      </c>
      <c r="D3381" s="68">
        <v>144.61770000000001</v>
      </c>
      <c r="E3381" s="57" t="s">
        <v>2429</v>
      </c>
      <c r="F3381" s="62" t="str">
        <f>INDEX('Crosswalk Particulates'!$B:$B,MATCH('2017 EPA Data'!A3381,'Crosswalk Particulates'!$A:$A,0))</f>
        <v>process-other-industry</v>
      </c>
      <c r="G3381" s="66">
        <f>INDEX('Crosswalk Particulates'!$E:$E,MATCH('2017 EPA Data'!$B3381,'Crosswalk Particulates'!$D:$D,0))</f>
        <v>0</v>
      </c>
      <c r="H3381" s="78">
        <f t="shared" si="52"/>
        <v>0</v>
      </c>
    </row>
    <row r="3382" spans="1:8" hidden="1" x14ac:dyDescent="0.35">
      <c r="A3382" s="57" t="s">
        <v>2576</v>
      </c>
      <c r="B3382" s="57" t="s">
        <v>2697</v>
      </c>
      <c r="C3382" s="57" t="s">
        <v>2428</v>
      </c>
      <c r="D3382" s="68">
        <v>143.32095007628322</v>
      </c>
      <c r="E3382" s="57" t="s">
        <v>2429</v>
      </c>
      <c r="F3382" s="62" t="str">
        <f>INDEX('Crosswalk Particulates'!$B:$B,MATCH('2017 EPA Data'!A3382,'Crosswalk Particulates'!$A:$A,0))</f>
        <v>Commercial Buildings Sector</v>
      </c>
      <c r="G3382" s="66">
        <f>INDEX('Crosswalk Particulates'!$E:$E,MATCH('2017 EPA Data'!$B3382,'Crosswalk Particulates'!$D:$D,0))</f>
        <v>0</v>
      </c>
      <c r="H3382" s="78">
        <f t="shared" si="52"/>
        <v>0</v>
      </c>
    </row>
    <row r="3383" spans="1:8" hidden="1" x14ac:dyDescent="0.35">
      <c r="A3383" s="57" t="s">
        <v>2470</v>
      </c>
      <c r="B3383" s="57" t="s">
        <v>2644</v>
      </c>
      <c r="C3383" s="57" t="s">
        <v>2428</v>
      </c>
      <c r="D3383" s="68">
        <v>143.08320000000001</v>
      </c>
      <c r="E3383" s="57" t="s">
        <v>2429</v>
      </c>
      <c r="F3383" s="62" t="str">
        <f>INDEX('Crosswalk Particulates'!$B:$B,MATCH('2017 EPA Data'!A3383,'Crosswalk Particulates'!$A:$A,0))</f>
        <v>process-waste-industry</v>
      </c>
      <c r="G3383" s="66">
        <f>INDEX('Crosswalk Particulates'!$E:$E,MATCH('2017 EPA Data'!$B3383,'Crosswalk Particulates'!$D:$D,0))</f>
        <v>0</v>
      </c>
      <c r="H3383" s="78">
        <f t="shared" si="52"/>
        <v>0</v>
      </c>
    </row>
    <row r="3384" spans="1:8" hidden="1" x14ac:dyDescent="0.35">
      <c r="A3384" s="57" t="s">
        <v>2464</v>
      </c>
      <c r="B3384" s="57" t="s">
        <v>2617</v>
      </c>
      <c r="C3384" s="57" t="s">
        <v>2428</v>
      </c>
      <c r="D3384" s="68">
        <v>142.52934999999999</v>
      </c>
      <c r="E3384" s="57" t="s">
        <v>2429</v>
      </c>
      <c r="F3384" s="62" t="str">
        <f>INDEX('Crosswalk Particulates'!$B:$B,MATCH('2017 EPA Data'!A3384,'Crosswalk Particulates'!$A:$A,0))</f>
        <v>process-other-industry</v>
      </c>
      <c r="G3384" s="66">
        <f>INDEX('Crosswalk Particulates'!$E:$E,MATCH('2017 EPA Data'!$B3384,'Crosswalk Particulates'!$D:$D,0))</f>
        <v>0</v>
      </c>
      <c r="H3384" s="78">
        <f t="shared" si="52"/>
        <v>0</v>
      </c>
    </row>
    <row r="3385" spans="1:8" hidden="1" x14ac:dyDescent="0.35">
      <c r="A3385" s="57" t="s">
        <v>2453</v>
      </c>
      <c r="B3385" s="57" t="s">
        <v>2631</v>
      </c>
      <c r="C3385" s="57" t="s">
        <v>2428</v>
      </c>
      <c r="D3385" s="68">
        <v>141.52779923395229</v>
      </c>
      <c r="E3385" s="57" t="s">
        <v>2429</v>
      </c>
      <c r="F3385" s="62" t="str">
        <f>INDEX('Crosswalk Particulates'!$B:$B,MATCH('2017 EPA Data'!A3385,'Crosswalk Particulates'!$A:$A,0))</f>
        <v>process-ngps-industry</v>
      </c>
      <c r="G3385" s="66">
        <f>INDEX('Crosswalk Particulates'!$E:$E,MATCH('2017 EPA Data'!$B3385,'Crosswalk Particulates'!$D:$D,0))</f>
        <v>0</v>
      </c>
      <c r="H3385" s="78">
        <f t="shared" si="52"/>
        <v>0</v>
      </c>
    </row>
    <row r="3386" spans="1:8" hidden="1" x14ac:dyDescent="0.35">
      <c r="A3386" s="57" t="s">
        <v>2493</v>
      </c>
      <c r="B3386" s="57" t="s">
        <v>2637</v>
      </c>
      <c r="C3386" s="57" t="s">
        <v>2428</v>
      </c>
      <c r="D3386" s="68">
        <v>141.49227101674313</v>
      </c>
      <c r="E3386" s="57" t="s">
        <v>2429</v>
      </c>
      <c r="F3386" s="62" t="str">
        <f>INDEX('Crosswalk Particulates'!$B:$B,MATCH('2017 EPA Data'!A3386,'Crosswalk Particulates'!$A:$A,0))</f>
        <v>Commercial Buildings Sector</v>
      </c>
      <c r="G3386" s="66">
        <f>INDEX('Crosswalk Particulates'!$E:$E,MATCH('2017 EPA Data'!$B3386,'Crosswalk Particulates'!$D:$D,0))</f>
        <v>0</v>
      </c>
      <c r="H3386" s="78">
        <f t="shared" si="52"/>
        <v>0</v>
      </c>
    </row>
    <row r="3387" spans="1:8" hidden="1" x14ac:dyDescent="0.35">
      <c r="A3387" s="57" t="s">
        <v>2575</v>
      </c>
      <c r="B3387" s="57" t="s">
        <v>2590</v>
      </c>
      <c r="C3387" s="57" t="s">
        <v>2428</v>
      </c>
      <c r="D3387" s="68">
        <v>141.1</v>
      </c>
      <c r="E3387" s="57" t="s">
        <v>2429</v>
      </c>
      <c r="F3387" s="62" t="str">
        <f>INDEX('Crosswalk Particulates'!$B:$B,MATCH('2017 EPA Data'!A3387,'Crosswalk Particulates'!$A:$A,0))</f>
        <v>Commercial Buildings Sector</v>
      </c>
      <c r="G3387" s="66">
        <f>INDEX('Crosswalk Particulates'!$E:$E,MATCH('2017 EPA Data'!$B3387,'Crosswalk Particulates'!$D:$D,0))</f>
        <v>0</v>
      </c>
      <c r="H3387" s="78">
        <f t="shared" si="52"/>
        <v>0</v>
      </c>
    </row>
    <row r="3388" spans="1:8" hidden="1" x14ac:dyDescent="0.35">
      <c r="A3388" s="57" t="s">
        <v>2580</v>
      </c>
      <c r="B3388" s="57" t="s">
        <v>2579</v>
      </c>
      <c r="C3388" s="57" t="s">
        <v>2428</v>
      </c>
      <c r="D3388" s="68">
        <v>140.621117</v>
      </c>
      <c r="E3388" s="57" t="s">
        <v>2429</v>
      </c>
      <c r="F3388" s="62" t="str">
        <f>INDEX('Crosswalk Particulates'!$B:$B,MATCH('2017 EPA Data'!A3388,'Crosswalk Particulates'!$A:$A,0))</f>
        <v>Commercial Buildings Sector</v>
      </c>
      <c r="G3388" s="66">
        <f>INDEX('Crosswalk Particulates'!$E:$E,MATCH('2017 EPA Data'!$B3388,'Crosswalk Particulates'!$D:$D,0))</f>
        <v>0</v>
      </c>
      <c r="H3388" s="78">
        <f t="shared" si="52"/>
        <v>0</v>
      </c>
    </row>
    <row r="3389" spans="1:8" hidden="1" x14ac:dyDescent="0.35">
      <c r="A3389" s="57" t="s">
        <v>2513</v>
      </c>
      <c r="B3389" s="57" t="s">
        <v>2619</v>
      </c>
      <c r="C3389" s="57" t="s">
        <v>2428</v>
      </c>
      <c r="D3389" s="68">
        <v>139.6944</v>
      </c>
      <c r="E3389" s="57" t="s">
        <v>2429</v>
      </c>
      <c r="F3389" s="62" t="str">
        <f>INDEX('Crosswalk Particulates'!$B:$B,MATCH('2017 EPA Data'!A3389,'Crosswalk Particulates'!$A:$A,0))</f>
        <v>process-other-industry</v>
      </c>
      <c r="G3389" s="66">
        <f>INDEX('Crosswalk Particulates'!$E:$E,MATCH('2017 EPA Data'!$B3389,'Crosswalk Particulates'!$D:$D,0))</f>
        <v>0</v>
      </c>
      <c r="H3389" s="78">
        <f t="shared" si="52"/>
        <v>0</v>
      </c>
    </row>
    <row r="3390" spans="1:8" hidden="1" x14ac:dyDescent="0.35">
      <c r="A3390" s="57" t="s">
        <v>2576</v>
      </c>
      <c r="B3390" s="57" t="s">
        <v>2516</v>
      </c>
      <c r="C3390" s="57" t="s">
        <v>2468</v>
      </c>
      <c r="D3390" s="68">
        <v>139.641073411501</v>
      </c>
      <c r="E3390" s="57" t="s">
        <v>2433</v>
      </c>
      <c r="F3390" s="62" t="str">
        <f>INDEX('Crosswalk Particulates'!$B:$B,MATCH('2017 EPA Data'!A3390,'Crosswalk Particulates'!$A:$A,0))</f>
        <v>Commercial Buildings Sector</v>
      </c>
      <c r="G3390" s="66">
        <f>INDEX('Crosswalk Particulates'!$E:$E,MATCH('2017 EPA Data'!$B3390,'Crosswalk Particulates'!$D:$D,0))</f>
        <v>0</v>
      </c>
      <c r="H3390" s="78">
        <f t="shared" si="52"/>
        <v>126680401.53087699</v>
      </c>
    </row>
    <row r="3391" spans="1:8" hidden="1" x14ac:dyDescent="0.35">
      <c r="A3391" s="57" t="s">
        <v>2458</v>
      </c>
      <c r="B3391" s="57" t="s">
        <v>2695</v>
      </c>
      <c r="C3391" s="57" t="s">
        <v>2428</v>
      </c>
      <c r="D3391" s="68">
        <v>139.48480000000001</v>
      </c>
      <c r="E3391" s="57" t="s">
        <v>2429</v>
      </c>
      <c r="F3391" s="62" t="str">
        <f>INDEX('Crosswalk Particulates'!$B:$B,MATCH('2017 EPA Data'!A3391,'Crosswalk Particulates'!$A:$A,0))</f>
        <v>process-other-industry</v>
      </c>
      <c r="G3391" s="66">
        <f>INDEX('Crosswalk Particulates'!$E:$E,MATCH('2017 EPA Data'!$B3391,'Crosswalk Particulates'!$D:$D,0))</f>
        <v>0</v>
      </c>
      <c r="H3391" s="78">
        <f t="shared" si="52"/>
        <v>0</v>
      </c>
    </row>
    <row r="3392" spans="1:8" hidden="1" x14ac:dyDescent="0.35">
      <c r="A3392" s="57" t="s">
        <v>2507</v>
      </c>
      <c r="B3392" s="57" t="s">
        <v>2581</v>
      </c>
      <c r="C3392" s="57" t="s">
        <v>2428</v>
      </c>
      <c r="D3392" s="68">
        <v>139.30888999999999</v>
      </c>
      <c r="E3392" s="57" t="s">
        <v>2429</v>
      </c>
      <c r="F3392" s="62" t="str">
        <f>INDEX('Crosswalk Particulates'!$B:$B,MATCH('2017 EPA Data'!A3392,'Crosswalk Particulates'!$A:$A,0))</f>
        <v>industry-fuel-coal</v>
      </c>
      <c r="G3392" s="66">
        <f>INDEX('Crosswalk Particulates'!$E:$E,MATCH('2017 EPA Data'!$B3392,'Crosswalk Particulates'!$D:$D,0))</f>
        <v>0</v>
      </c>
      <c r="H3392" s="78">
        <f t="shared" si="52"/>
        <v>0</v>
      </c>
    </row>
    <row r="3393" spans="1:8" hidden="1" x14ac:dyDescent="0.35">
      <c r="A3393" s="57" t="s">
        <v>2492</v>
      </c>
      <c r="B3393" s="57" t="s">
        <v>2550</v>
      </c>
      <c r="C3393" s="57" t="s">
        <v>2428</v>
      </c>
      <c r="D3393" s="68">
        <v>139.30742000000001</v>
      </c>
      <c r="E3393" s="57" t="s">
        <v>2429</v>
      </c>
      <c r="F3393" s="62" t="str">
        <f>INDEX('Crosswalk Particulates'!$B:$B,MATCH('2017 EPA Data'!A3393,'Crosswalk Particulates'!$A:$A,0))</f>
        <v>Electricity Sector</v>
      </c>
      <c r="G3393" s="66">
        <f>INDEX('Crosswalk Particulates'!$E:$E,MATCH('2017 EPA Data'!$B3393,'Crosswalk Particulates'!$D:$D,0))</f>
        <v>0</v>
      </c>
      <c r="H3393" s="78">
        <f t="shared" si="52"/>
        <v>0</v>
      </c>
    </row>
    <row r="3394" spans="1:8" hidden="1" x14ac:dyDescent="0.35">
      <c r="A3394" s="57" t="s">
        <v>2497</v>
      </c>
      <c r="B3394" s="57" t="s">
        <v>2643</v>
      </c>
      <c r="D3394" s="68">
        <v>139.13190232848001</v>
      </c>
      <c r="E3394" s="57" t="s">
        <v>2433</v>
      </c>
      <c r="F3394" s="62" t="str">
        <f>INDEX('Crosswalk Particulates'!$B:$B,MATCH('2017 EPA Data'!A3394,'Crosswalk Particulates'!$A:$A,0))</f>
        <v>process-other-industry</v>
      </c>
      <c r="G3394" s="66">
        <f>INDEX('Crosswalk Particulates'!$E:$E,MATCH('2017 EPA Data'!$B3394,'Crosswalk Particulates'!$D:$D,0))</f>
        <v>0</v>
      </c>
      <c r="H3394" s="78">
        <f t="shared" si="52"/>
        <v>126218488.74498102</v>
      </c>
    </row>
    <row r="3395" spans="1:8" hidden="1" x14ac:dyDescent="0.35">
      <c r="A3395" s="57" t="s">
        <v>2503</v>
      </c>
      <c r="B3395" s="57" t="s">
        <v>2532</v>
      </c>
      <c r="C3395" s="57" t="s">
        <v>2428</v>
      </c>
      <c r="D3395" s="68">
        <v>138.79065849500719</v>
      </c>
      <c r="E3395" s="57" t="s">
        <v>2429</v>
      </c>
      <c r="F3395" s="62" t="str">
        <f>INDEX('Crosswalk Particulates'!$B:$B,MATCH('2017 EPA Data'!A3395,'Crosswalk Particulates'!$A:$A,0))</f>
        <v>process-ngps-industry</v>
      </c>
      <c r="G3395" s="66">
        <f>INDEX('Crosswalk Particulates'!$E:$E,MATCH('2017 EPA Data'!$B3395,'Crosswalk Particulates'!$D:$D,0))</f>
        <v>0</v>
      </c>
      <c r="H3395" s="78">
        <f t="shared" si="52"/>
        <v>0</v>
      </c>
    </row>
    <row r="3396" spans="1:8" hidden="1" x14ac:dyDescent="0.35">
      <c r="A3396" s="57" t="s">
        <v>2495</v>
      </c>
      <c r="B3396" s="57" t="s">
        <v>2651</v>
      </c>
      <c r="C3396" s="57" t="s">
        <v>2428</v>
      </c>
      <c r="D3396" s="68">
        <v>138.341962062492</v>
      </c>
      <c r="E3396" s="57" t="s">
        <v>2429</v>
      </c>
      <c r="F3396" s="62" t="str">
        <f>INDEX('Crosswalk Particulates'!$B:$B,MATCH('2017 EPA Data'!A3396,'Crosswalk Particulates'!$A:$A,0))</f>
        <v>Electricity Sector</v>
      </c>
      <c r="G3396" s="66">
        <f>INDEX('Crosswalk Particulates'!$E:$E,MATCH('2017 EPA Data'!$B3396,'Crosswalk Particulates'!$D:$D,0))</f>
        <v>0</v>
      </c>
      <c r="H3396" s="78">
        <f t="shared" ref="H3396:H3459" si="53">IF(E3396="TON",D3396/metricton_to_shortton,0)*10^6</f>
        <v>0</v>
      </c>
    </row>
    <row r="3397" spans="1:8" hidden="1" x14ac:dyDescent="0.35">
      <c r="A3397" s="57" t="s">
        <v>2543</v>
      </c>
      <c r="B3397" s="57" t="s">
        <v>2585</v>
      </c>
      <c r="C3397" s="57" t="s">
        <v>2428</v>
      </c>
      <c r="D3397" s="68">
        <v>138.22200000000001</v>
      </c>
      <c r="E3397" s="57" t="s">
        <v>2429</v>
      </c>
      <c r="F3397" s="62" t="str">
        <f>INDEX('Crosswalk Particulates'!$B:$B,MATCH('2017 EPA Data'!A3397,'Crosswalk Particulates'!$A:$A,0))</f>
        <v>industry-fuel-other</v>
      </c>
      <c r="G3397" s="66">
        <f>INDEX('Crosswalk Particulates'!$E:$E,MATCH('2017 EPA Data'!$B3397,'Crosswalk Particulates'!$D:$D,0))</f>
        <v>0</v>
      </c>
      <c r="H3397" s="78">
        <f t="shared" si="53"/>
        <v>0</v>
      </c>
    </row>
    <row r="3398" spans="1:8" hidden="1" x14ac:dyDescent="0.35">
      <c r="A3398" s="57" t="s">
        <v>2518</v>
      </c>
      <c r="B3398" s="57" t="s">
        <v>2617</v>
      </c>
      <c r="C3398" s="57" t="s">
        <v>2428</v>
      </c>
      <c r="D3398" s="68">
        <v>138.092520933</v>
      </c>
      <c r="E3398" s="57" t="s">
        <v>2429</v>
      </c>
      <c r="F3398" s="62" t="str">
        <f>INDEX('Crosswalk Particulates'!$B:$B,MATCH('2017 EPA Data'!A3398,'Crosswalk Particulates'!$A:$A,0))</f>
        <v>process-cement-industry</v>
      </c>
      <c r="G3398" s="66">
        <f>INDEX('Crosswalk Particulates'!$E:$E,MATCH('2017 EPA Data'!$B3398,'Crosswalk Particulates'!$D:$D,0))</f>
        <v>0</v>
      </c>
      <c r="H3398" s="78">
        <f t="shared" si="53"/>
        <v>0</v>
      </c>
    </row>
    <row r="3399" spans="1:8" hidden="1" x14ac:dyDescent="0.35">
      <c r="A3399" s="57" t="s">
        <v>2530</v>
      </c>
      <c r="B3399" s="57" t="s">
        <v>2673</v>
      </c>
      <c r="C3399" s="57" t="s">
        <v>2428</v>
      </c>
      <c r="D3399" s="68">
        <v>138</v>
      </c>
      <c r="E3399" s="57" t="s">
        <v>2429</v>
      </c>
      <c r="F3399" s="62" t="str">
        <f>INDEX('Crosswalk Particulates'!$B:$B,MATCH('2017 EPA Data'!A3399,'Crosswalk Particulates'!$A:$A,0))</f>
        <v>process-iron and steel-industry</v>
      </c>
      <c r="G3399" s="66">
        <f>INDEX('Crosswalk Particulates'!$E:$E,MATCH('2017 EPA Data'!$B3399,'Crosswalk Particulates'!$D:$D,0))</f>
        <v>0</v>
      </c>
      <c r="H3399" s="78">
        <f t="shared" si="53"/>
        <v>0</v>
      </c>
    </row>
    <row r="3400" spans="1:8" hidden="1" x14ac:dyDescent="0.35">
      <c r="A3400" s="57" t="s">
        <v>2542</v>
      </c>
      <c r="B3400" s="57" t="s">
        <v>2643</v>
      </c>
      <c r="D3400" s="68">
        <v>137.95542295311557</v>
      </c>
      <c r="E3400" s="57" t="s">
        <v>2433</v>
      </c>
      <c r="F3400" s="62" t="str">
        <f>INDEX('Crosswalk Particulates'!$B:$B,MATCH('2017 EPA Data'!A3400,'Crosswalk Particulates'!$A:$A,0))</f>
        <v>Residential Buildings Sector</v>
      </c>
      <c r="G3400" s="66">
        <f>INDEX('Crosswalk Particulates'!$E:$E,MATCH('2017 EPA Data'!$B3400,'Crosswalk Particulates'!$D:$D,0))</f>
        <v>0</v>
      </c>
      <c r="H3400" s="78">
        <f t="shared" si="53"/>
        <v>125151203.33945586</v>
      </c>
    </row>
    <row r="3401" spans="1:8" hidden="1" x14ac:dyDescent="0.35">
      <c r="A3401" s="57" t="s">
        <v>2493</v>
      </c>
      <c r="B3401" s="57" t="s">
        <v>2531</v>
      </c>
      <c r="C3401" s="57" t="s">
        <v>2428</v>
      </c>
      <c r="D3401" s="68">
        <v>135.60211642508494</v>
      </c>
      <c r="E3401" s="57" t="s">
        <v>2429</v>
      </c>
      <c r="F3401" s="62" t="str">
        <f>INDEX('Crosswalk Particulates'!$B:$B,MATCH('2017 EPA Data'!A3401,'Crosswalk Particulates'!$A:$A,0))</f>
        <v>Commercial Buildings Sector</v>
      </c>
      <c r="G3401" s="66">
        <f>INDEX('Crosswalk Particulates'!$E:$E,MATCH('2017 EPA Data'!$B3401,'Crosswalk Particulates'!$D:$D,0))</f>
        <v>0</v>
      </c>
      <c r="H3401" s="78">
        <f t="shared" si="53"/>
        <v>0</v>
      </c>
    </row>
    <row r="3402" spans="1:8" hidden="1" x14ac:dyDescent="0.35">
      <c r="A3402" s="57" t="s">
        <v>2449</v>
      </c>
      <c r="B3402" s="57" t="s">
        <v>2537</v>
      </c>
      <c r="C3402" s="57" t="s">
        <v>2428</v>
      </c>
      <c r="D3402" s="68">
        <v>134.90021031581077</v>
      </c>
      <c r="E3402" s="57" t="s">
        <v>2429</v>
      </c>
      <c r="F3402" s="62" t="str">
        <f>INDEX('Crosswalk Particulates'!$B:$B,MATCH('2017 EPA Data'!A3402,'Crosswalk Particulates'!$A:$A,0))</f>
        <v>process-other-industry</v>
      </c>
      <c r="G3402" s="66">
        <f>INDEX('Crosswalk Particulates'!$E:$E,MATCH('2017 EPA Data'!$B3402,'Crosswalk Particulates'!$D:$D,0))</f>
        <v>0</v>
      </c>
      <c r="H3402" s="78">
        <f t="shared" si="53"/>
        <v>0</v>
      </c>
    </row>
    <row r="3403" spans="1:8" hidden="1" x14ac:dyDescent="0.35">
      <c r="A3403" s="57" t="s">
        <v>2458</v>
      </c>
      <c r="B3403" s="57" t="s">
        <v>2703</v>
      </c>
      <c r="C3403" s="57" t="s">
        <v>2428</v>
      </c>
      <c r="D3403" s="68">
        <v>134.417577577</v>
      </c>
      <c r="E3403" s="57" t="s">
        <v>2429</v>
      </c>
      <c r="F3403" s="62" t="str">
        <f>INDEX('Crosswalk Particulates'!$B:$B,MATCH('2017 EPA Data'!A3403,'Crosswalk Particulates'!$A:$A,0))</f>
        <v>process-other-industry</v>
      </c>
      <c r="G3403" s="66">
        <f>INDEX('Crosswalk Particulates'!$E:$E,MATCH('2017 EPA Data'!$B3403,'Crosswalk Particulates'!$D:$D,0))</f>
        <v>0</v>
      </c>
      <c r="H3403" s="78">
        <f t="shared" si="53"/>
        <v>0</v>
      </c>
    </row>
    <row r="3404" spans="1:8" hidden="1" x14ac:dyDescent="0.35">
      <c r="A3404" s="57" t="s">
        <v>2540</v>
      </c>
      <c r="B3404" s="57" t="s">
        <v>2614</v>
      </c>
      <c r="C3404" s="57" t="s">
        <v>2428</v>
      </c>
      <c r="D3404" s="68">
        <v>134.33000000000001</v>
      </c>
      <c r="E3404" s="57" t="s">
        <v>2429</v>
      </c>
      <c r="F3404" s="62" t="str">
        <f>INDEX('Crosswalk Particulates'!$B:$B,MATCH('2017 EPA Data'!A3404,'Crosswalk Particulates'!$A:$A,0))</f>
        <v>industry-fuel-oil</v>
      </c>
      <c r="G3404" s="66">
        <f>INDEX('Crosswalk Particulates'!$E:$E,MATCH('2017 EPA Data'!$B3404,'Crosswalk Particulates'!$D:$D,0))</f>
        <v>0</v>
      </c>
      <c r="H3404" s="78">
        <f t="shared" si="53"/>
        <v>0</v>
      </c>
    </row>
    <row r="3405" spans="1:8" hidden="1" x14ac:dyDescent="0.35">
      <c r="A3405" s="57" t="s">
        <v>2497</v>
      </c>
      <c r="B3405" s="57" t="s">
        <v>2625</v>
      </c>
      <c r="C3405" s="57" t="s">
        <v>2428</v>
      </c>
      <c r="D3405" s="68">
        <v>133.99</v>
      </c>
      <c r="E3405" s="57" t="s">
        <v>2429</v>
      </c>
      <c r="F3405" s="62" t="str">
        <f>INDEX('Crosswalk Particulates'!$B:$B,MATCH('2017 EPA Data'!A3405,'Crosswalk Particulates'!$A:$A,0))</f>
        <v>process-other-industry</v>
      </c>
      <c r="G3405" s="66">
        <f>INDEX('Crosswalk Particulates'!$E:$E,MATCH('2017 EPA Data'!$B3405,'Crosswalk Particulates'!$D:$D,0))</f>
        <v>0</v>
      </c>
      <c r="H3405" s="78">
        <f t="shared" si="53"/>
        <v>0</v>
      </c>
    </row>
    <row r="3406" spans="1:8" hidden="1" x14ac:dyDescent="0.35">
      <c r="A3406" s="57" t="s">
        <v>2458</v>
      </c>
      <c r="B3406" s="57" t="s">
        <v>2651</v>
      </c>
      <c r="C3406" s="57" t="s">
        <v>2428</v>
      </c>
      <c r="D3406" s="68">
        <v>133.95398738540001</v>
      </c>
      <c r="E3406" s="57" t="s">
        <v>2429</v>
      </c>
      <c r="F3406" s="62" t="str">
        <f>INDEX('Crosswalk Particulates'!$B:$B,MATCH('2017 EPA Data'!A3406,'Crosswalk Particulates'!$A:$A,0))</f>
        <v>process-other-industry</v>
      </c>
      <c r="G3406" s="66">
        <f>INDEX('Crosswalk Particulates'!$E:$E,MATCH('2017 EPA Data'!$B3406,'Crosswalk Particulates'!$D:$D,0))</f>
        <v>0</v>
      </c>
      <c r="H3406" s="78">
        <f t="shared" si="53"/>
        <v>0</v>
      </c>
    </row>
    <row r="3407" spans="1:8" hidden="1" x14ac:dyDescent="0.35">
      <c r="A3407" s="57" t="s">
        <v>2560</v>
      </c>
      <c r="B3407" s="57" t="s">
        <v>2651</v>
      </c>
      <c r="C3407" s="57" t="s">
        <v>2428</v>
      </c>
      <c r="D3407" s="68">
        <v>133.33402674207886</v>
      </c>
      <c r="E3407" s="57" t="s">
        <v>2429</v>
      </c>
      <c r="F3407" s="62" t="str">
        <f>INDEX('Crosswalk Particulates'!$B:$B,MATCH('2017 EPA Data'!A3407,'Crosswalk Particulates'!$A:$A,0))</f>
        <v>Electricity Sector</v>
      </c>
      <c r="G3407" s="66">
        <f>INDEX('Crosswalk Particulates'!$E:$E,MATCH('2017 EPA Data'!$B3407,'Crosswalk Particulates'!$D:$D,0))</f>
        <v>0</v>
      </c>
      <c r="H3407" s="78">
        <f t="shared" si="53"/>
        <v>0</v>
      </c>
    </row>
    <row r="3408" spans="1:8" hidden="1" x14ac:dyDescent="0.35">
      <c r="A3408" s="57" t="s">
        <v>2543</v>
      </c>
      <c r="B3408" s="57" t="s">
        <v>2612</v>
      </c>
      <c r="C3408" s="57" t="s">
        <v>2428</v>
      </c>
      <c r="D3408" s="68">
        <v>133.07538314799999</v>
      </c>
      <c r="E3408" s="57" t="s">
        <v>2429</v>
      </c>
      <c r="F3408" s="62" t="str">
        <f>INDEX('Crosswalk Particulates'!$B:$B,MATCH('2017 EPA Data'!A3408,'Crosswalk Particulates'!$A:$A,0))</f>
        <v>industry-fuel-other</v>
      </c>
      <c r="G3408" s="66">
        <f>INDEX('Crosswalk Particulates'!$E:$E,MATCH('2017 EPA Data'!$B3408,'Crosswalk Particulates'!$D:$D,0))</f>
        <v>0</v>
      </c>
      <c r="H3408" s="78">
        <f t="shared" si="53"/>
        <v>0</v>
      </c>
    </row>
    <row r="3409" spans="1:8" hidden="1" x14ac:dyDescent="0.35">
      <c r="A3409" s="57" t="s">
        <v>2458</v>
      </c>
      <c r="B3409" s="57" t="s">
        <v>2579</v>
      </c>
      <c r="C3409" s="57" t="s">
        <v>2428</v>
      </c>
      <c r="D3409" s="68">
        <v>132.80872358920001</v>
      </c>
      <c r="E3409" s="57" t="s">
        <v>2429</v>
      </c>
      <c r="F3409" s="62" t="str">
        <f>INDEX('Crosswalk Particulates'!$B:$B,MATCH('2017 EPA Data'!A3409,'Crosswalk Particulates'!$A:$A,0))</f>
        <v>process-other-industry</v>
      </c>
      <c r="G3409" s="66">
        <f>INDEX('Crosswalk Particulates'!$E:$E,MATCH('2017 EPA Data'!$B3409,'Crosswalk Particulates'!$D:$D,0))</f>
        <v>0</v>
      </c>
      <c r="H3409" s="78">
        <f t="shared" si="53"/>
        <v>0</v>
      </c>
    </row>
    <row r="3410" spans="1:8" hidden="1" x14ac:dyDescent="0.35">
      <c r="A3410" s="57" t="s">
        <v>2492</v>
      </c>
      <c r="B3410" s="57" t="s">
        <v>2561</v>
      </c>
      <c r="C3410" s="57" t="s">
        <v>2428</v>
      </c>
      <c r="D3410" s="68">
        <v>132.67595177575222</v>
      </c>
      <c r="E3410" s="57" t="s">
        <v>2429</v>
      </c>
      <c r="F3410" s="62" t="str">
        <f>INDEX('Crosswalk Particulates'!$B:$B,MATCH('2017 EPA Data'!A3410,'Crosswalk Particulates'!$A:$A,0))</f>
        <v>Electricity Sector</v>
      </c>
      <c r="G3410" s="66">
        <f>INDEX('Crosswalk Particulates'!$E:$E,MATCH('2017 EPA Data'!$B3410,'Crosswalk Particulates'!$D:$D,0))</f>
        <v>0</v>
      </c>
      <c r="H3410" s="78">
        <f t="shared" si="53"/>
        <v>0</v>
      </c>
    </row>
    <row r="3411" spans="1:8" hidden="1" x14ac:dyDescent="0.35">
      <c r="A3411" s="57" t="s">
        <v>2530</v>
      </c>
      <c r="B3411" s="57" t="s">
        <v>2647</v>
      </c>
      <c r="C3411" s="57" t="s">
        <v>2428</v>
      </c>
      <c r="D3411" s="68">
        <v>132.24</v>
      </c>
      <c r="E3411" s="57" t="s">
        <v>2429</v>
      </c>
      <c r="F3411" s="62" t="str">
        <f>INDEX('Crosswalk Particulates'!$B:$B,MATCH('2017 EPA Data'!A3411,'Crosswalk Particulates'!$A:$A,0))</f>
        <v>process-iron and steel-industry</v>
      </c>
      <c r="G3411" s="66">
        <f>INDEX('Crosswalk Particulates'!$E:$E,MATCH('2017 EPA Data'!$B3411,'Crosswalk Particulates'!$D:$D,0))</f>
        <v>0</v>
      </c>
      <c r="H3411" s="78">
        <f t="shared" si="53"/>
        <v>0</v>
      </c>
    </row>
    <row r="3412" spans="1:8" hidden="1" x14ac:dyDescent="0.35">
      <c r="A3412" s="57" t="s">
        <v>2493</v>
      </c>
      <c r="B3412" s="57" t="s">
        <v>2581</v>
      </c>
      <c r="C3412" s="57" t="s">
        <v>2428</v>
      </c>
      <c r="D3412" s="68">
        <v>130.42055406599999</v>
      </c>
      <c r="E3412" s="57" t="s">
        <v>2429</v>
      </c>
      <c r="F3412" s="62" t="str">
        <f>INDEX('Crosswalk Particulates'!$B:$B,MATCH('2017 EPA Data'!A3412,'Crosswalk Particulates'!$A:$A,0))</f>
        <v>Commercial Buildings Sector</v>
      </c>
      <c r="G3412" s="66">
        <f>INDEX('Crosswalk Particulates'!$E:$E,MATCH('2017 EPA Data'!$B3412,'Crosswalk Particulates'!$D:$D,0))</f>
        <v>0</v>
      </c>
      <c r="H3412" s="78">
        <f t="shared" si="53"/>
        <v>0</v>
      </c>
    </row>
    <row r="3413" spans="1:8" hidden="1" x14ac:dyDescent="0.35">
      <c r="A3413" s="57" t="s">
        <v>2465</v>
      </c>
      <c r="B3413" s="57" t="s">
        <v>2637</v>
      </c>
      <c r="C3413" s="57" t="s">
        <v>2428</v>
      </c>
      <c r="D3413" s="68">
        <v>128.30665151343609</v>
      </c>
      <c r="E3413" s="57" t="s">
        <v>2429</v>
      </c>
      <c r="F3413" s="62" t="str">
        <f>INDEX('Crosswalk Particulates'!$B:$B,MATCH('2017 EPA Data'!A3413,'Crosswalk Particulates'!$A:$A,0))</f>
        <v>Transportation Sector</v>
      </c>
      <c r="G3413" s="66">
        <f>INDEX('Crosswalk Particulates'!$E:$E,MATCH('2017 EPA Data'!$B3413,'Crosswalk Particulates'!$D:$D,0))</f>
        <v>0</v>
      </c>
      <c r="H3413" s="78">
        <f t="shared" si="53"/>
        <v>0</v>
      </c>
    </row>
    <row r="3414" spans="1:8" hidden="1" x14ac:dyDescent="0.35">
      <c r="A3414" s="57" t="s">
        <v>2543</v>
      </c>
      <c r="B3414" s="57" t="s">
        <v>2643</v>
      </c>
      <c r="D3414" s="68">
        <v>128.28273270549303</v>
      </c>
      <c r="E3414" s="57" t="s">
        <v>2433</v>
      </c>
      <c r="F3414" s="62" t="str">
        <f>INDEX('Crosswalk Particulates'!$B:$B,MATCH('2017 EPA Data'!A3414,'Crosswalk Particulates'!$A:$A,0))</f>
        <v>industry-fuel-other</v>
      </c>
      <c r="G3414" s="66">
        <f>INDEX('Crosswalk Particulates'!$E:$E,MATCH('2017 EPA Data'!$B3414,'Crosswalk Particulates'!$D:$D,0))</f>
        <v>0</v>
      </c>
      <c r="H3414" s="78">
        <f t="shared" si="53"/>
        <v>116376275.91647816</v>
      </c>
    </row>
    <row r="3415" spans="1:8" hidden="1" x14ac:dyDescent="0.35">
      <c r="A3415" s="57" t="s">
        <v>2483</v>
      </c>
      <c r="B3415" s="57" t="s">
        <v>2482</v>
      </c>
      <c r="C3415" s="57" t="s">
        <v>2428</v>
      </c>
      <c r="D3415" s="68">
        <v>127.15</v>
      </c>
      <c r="E3415" s="57" t="s">
        <v>2429</v>
      </c>
      <c r="F3415" s="62" t="str">
        <f>INDEX('Crosswalk Particulates'!$B:$B,MATCH('2017 EPA Data'!A3415,'Crosswalk Particulates'!$A:$A,0))</f>
        <v>process-other-industry</v>
      </c>
      <c r="G3415" s="66">
        <f>INDEX('Crosswalk Particulates'!$E:$E,MATCH('2017 EPA Data'!$B3415,'Crosswalk Particulates'!$D:$D,0))</f>
        <v>0</v>
      </c>
      <c r="H3415" s="78">
        <f t="shared" si="53"/>
        <v>0</v>
      </c>
    </row>
    <row r="3416" spans="1:8" hidden="1" x14ac:dyDescent="0.35">
      <c r="A3416" s="57" t="s">
        <v>2493</v>
      </c>
      <c r="B3416" s="57" t="s">
        <v>2617</v>
      </c>
      <c r="C3416" s="57" t="s">
        <v>2428</v>
      </c>
      <c r="D3416" s="68">
        <v>126.91770200808165</v>
      </c>
      <c r="E3416" s="57" t="s">
        <v>2429</v>
      </c>
      <c r="F3416" s="62" t="str">
        <f>INDEX('Crosswalk Particulates'!$B:$B,MATCH('2017 EPA Data'!A3416,'Crosswalk Particulates'!$A:$A,0))</f>
        <v>Commercial Buildings Sector</v>
      </c>
      <c r="G3416" s="66">
        <f>INDEX('Crosswalk Particulates'!$E:$E,MATCH('2017 EPA Data'!$B3416,'Crosswalk Particulates'!$D:$D,0))</f>
        <v>0</v>
      </c>
      <c r="H3416" s="78">
        <f t="shared" si="53"/>
        <v>0</v>
      </c>
    </row>
    <row r="3417" spans="1:8" hidden="1" x14ac:dyDescent="0.35">
      <c r="A3417" s="57" t="s">
        <v>2497</v>
      </c>
      <c r="B3417" s="57" t="s">
        <v>2688</v>
      </c>
      <c r="C3417" s="57" t="s">
        <v>2428</v>
      </c>
      <c r="D3417" s="68">
        <v>126.4</v>
      </c>
      <c r="E3417" s="57" t="s">
        <v>2429</v>
      </c>
      <c r="F3417" s="62" t="str">
        <f>INDEX('Crosswalk Particulates'!$B:$B,MATCH('2017 EPA Data'!A3417,'Crosswalk Particulates'!$A:$A,0))</f>
        <v>process-other-industry</v>
      </c>
      <c r="G3417" s="66">
        <f>INDEX('Crosswalk Particulates'!$E:$E,MATCH('2017 EPA Data'!$B3417,'Crosswalk Particulates'!$D:$D,0))</f>
        <v>0</v>
      </c>
      <c r="H3417" s="78">
        <f t="shared" si="53"/>
        <v>0</v>
      </c>
    </row>
    <row r="3418" spans="1:8" hidden="1" x14ac:dyDescent="0.35">
      <c r="A3418" s="57" t="s">
        <v>2493</v>
      </c>
      <c r="B3418" s="57" t="s">
        <v>2616</v>
      </c>
      <c r="C3418" s="57" t="s">
        <v>2428</v>
      </c>
      <c r="D3418" s="68">
        <v>126.199912398</v>
      </c>
      <c r="E3418" s="57" t="s">
        <v>2429</v>
      </c>
      <c r="F3418" s="62" t="str">
        <f>INDEX('Crosswalk Particulates'!$B:$B,MATCH('2017 EPA Data'!A3418,'Crosswalk Particulates'!$A:$A,0))</f>
        <v>Commercial Buildings Sector</v>
      </c>
      <c r="G3418" s="66">
        <f>INDEX('Crosswalk Particulates'!$E:$E,MATCH('2017 EPA Data'!$B3418,'Crosswalk Particulates'!$D:$D,0))</f>
        <v>0</v>
      </c>
      <c r="H3418" s="78">
        <f t="shared" si="53"/>
        <v>0</v>
      </c>
    </row>
    <row r="3419" spans="1:8" hidden="1" x14ac:dyDescent="0.35">
      <c r="A3419" s="57" t="s">
        <v>2449</v>
      </c>
      <c r="B3419" s="57" t="s">
        <v>2599</v>
      </c>
      <c r="C3419" s="57" t="s">
        <v>2428</v>
      </c>
      <c r="D3419" s="68">
        <v>125.39014400000001</v>
      </c>
      <c r="E3419" s="57" t="s">
        <v>2429</v>
      </c>
      <c r="F3419" s="62" t="str">
        <f>INDEX('Crosswalk Particulates'!$B:$B,MATCH('2017 EPA Data'!A3419,'Crosswalk Particulates'!$A:$A,0))</f>
        <v>process-other-industry</v>
      </c>
      <c r="G3419" s="66">
        <f>INDEX('Crosswalk Particulates'!$E:$E,MATCH('2017 EPA Data'!$B3419,'Crosswalk Particulates'!$D:$D,0))</f>
        <v>0</v>
      </c>
      <c r="H3419" s="78">
        <f t="shared" si="53"/>
        <v>0</v>
      </c>
    </row>
    <row r="3420" spans="1:8" hidden="1" x14ac:dyDescent="0.35">
      <c r="A3420" s="57" t="s">
        <v>2519</v>
      </c>
      <c r="B3420" s="57" t="s">
        <v>2581</v>
      </c>
      <c r="C3420" s="57" t="s">
        <v>2428</v>
      </c>
      <c r="D3420" s="68">
        <v>125.115491701</v>
      </c>
      <c r="E3420" s="57" t="s">
        <v>2429</v>
      </c>
      <c r="F3420" s="62" t="str">
        <f>INDEX('Crosswalk Particulates'!$B:$B,MATCH('2017 EPA Data'!A3420,'Crosswalk Particulates'!$A:$A,0))</f>
        <v>Electricity Sector</v>
      </c>
      <c r="G3420" s="66">
        <f>INDEX('Crosswalk Particulates'!$E:$E,MATCH('2017 EPA Data'!$B3420,'Crosswalk Particulates'!$D:$D,0))</f>
        <v>0</v>
      </c>
      <c r="H3420" s="78">
        <f t="shared" si="53"/>
        <v>0</v>
      </c>
    </row>
    <row r="3421" spans="1:8" hidden="1" x14ac:dyDescent="0.35">
      <c r="A3421" s="57" t="s">
        <v>2540</v>
      </c>
      <c r="B3421" s="57" t="s">
        <v>2639</v>
      </c>
      <c r="C3421" s="57" t="s">
        <v>2428</v>
      </c>
      <c r="D3421" s="68">
        <v>124.97610581460073</v>
      </c>
      <c r="E3421" s="57" t="s">
        <v>2429</v>
      </c>
      <c r="F3421" s="62" t="str">
        <f>INDEX('Crosswalk Particulates'!$B:$B,MATCH('2017 EPA Data'!A3421,'Crosswalk Particulates'!$A:$A,0))</f>
        <v>industry-fuel-oil</v>
      </c>
      <c r="G3421" s="66">
        <f>INDEX('Crosswalk Particulates'!$E:$E,MATCH('2017 EPA Data'!$B3421,'Crosswalk Particulates'!$D:$D,0))</f>
        <v>0</v>
      </c>
      <c r="H3421" s="78">
        <f t="shared" si="53"/>
        <v>0</v>
      </c>
    </row>
    <row r="3422" spans="1:8" hidden="1" x14ac:dyDescent="0.35">
      <c r="A3422" s="57" t="s">
        <v>2492</v>
      </c>
      <c r="B3422" s="57" t="s">
        <v>2631</v>
      </c>
      <c r="C3422" s="57" t="s">
        <v>2428</v>
      </c>
      <c r="D3422" s="68">
        <v>124.50490803958</v>
      </c>
      <c r="E3422" s="57" t="s">
        <v>2429</v>
      </c>
      <c r="F3422" s="62" t="str">
        <f>INDEX('Crosswalk Particulates'!$B:$B,MATCH('2017 EPA Data'!A3422,'Crosswalk Particulates'!$A:$A,0))</f>
        <v>Electricity Sector</v>
      </c>
      <c r="G3422" s="66">
        <f>INDEX('Crosswalk Particulates'!$E:$E,MATCH('2017 EPA Data'!$B3422,'Crosswalk Particulates'!$D:$D,0))</f>
        <v>0</v>
      </c>
      <c r="H3422" s="78">
        <f t="shared" si="53"/>
        <v>0</v>
      </c>
    </row>
    <row r="3423" spans="1:8" hidden="1" x14ac:dyDescent="0.35">
      <c r="A3423" s="57" t="s">
        <v>2480</v>
      </c>
      <c r="B3423" s="57" t="s">
        <v>2547</v>
      </c>
      <c r="C3423" s="57" t="s">
        <v>2428</v>
      </c>
      <c r="D3423" s="68">
        <v>123.90274035130813</v>
      </c>
      <c r="E3423" s="57" t="s">
        <v>2429</v>
      </c>
      <c r="F3423" s="62" t="str">
        <f>INDEX('Crosswalk Particulates'!$B:$B,MATCH('2017 EPA Data'!A3423,'Crosswalk Particulates'!$A:$A,0))</f>
        <v>Transportation Sector</v>
      </c>
      <c r="G3423" s="66">
        <f>INDEX('Crosswalk Particulates'!$E:$E,MATCH('2017 EPA Data'!$B3423,'Crosswalk Particulates'!$D:$D,0))</f>
        <v>0</v>
      </c>
      <c r="H3423" s="78">
        <f t="shared" si="53"/>
        <v>0</v>
      </c>
    </row>
    <row r="3424" spans="1:8" hidden="1" x14ac:dyDescent="0.35">
      <c r="A3424" s="57" t="s">
        <v>2566</v>
      </c>
      <c r="B3424" s="57" t="s">
        <v>2639</v>
      </c>
      <c r="C3424" s="57" t="s">
        <v>2428</v>
      </c>
      <c r="D3424" s="68">
        <v>123.74164334186263</v>
      </c>
      <c r="E3424" s="57" t="s">
        <v>2429</v>
      </c>
      <c r="F3424" s="62" t="str">
        <f>INDEX('Crosswalk Particulates'!$B:$B,MATCH('2017 EPA Data'!A3424,'Crosswalk Particulates'!$A:$A,0))</f>
        <v>Commercial Buildings Sector</v>
      </c>
      <c r="G3424" s="66">
        <f>INDEX('Crosswalk Particulates'!$E:$E,MATCH('2017 EPA Data'!$B3424,'Crosswalk Particulates'!$D:$D,0))</f>
        <v>0</v>
      </c>
      <c r="H3424" s="78">
        <f t="shared" si="53"/>
        <v>0</v>
      </c>
    </row>
    <row r="3425" spans="1:8" hidden="1" x14ac:dyDescent="0.35">
      <c r="A3425" s="57" t="s">
        <v>2503</v>
      </c>
      <c r="B3425" s="57" t="s">
        <v>2579</v>
      </c>
      <c r="C3425" s="57" t="s">
        <v>2428</v>
      </c>
      <c r="D3425" s="68">
        <v>122.92347013424001</v>
      </c>
      <c r="E3425" s="57" t="s">
        <v>2429</v>
      </c>
      <c r="F3425" s="62" t="str">
        <f>INDEX('Crosswalk Particulates'!$B:$B,MATCH('2017 EPA Data'!A3425,'Crosswalk Particulates'!$A:$A,0))</f>
        <v>process-ngps-industry</v>
      </c>
      <c r="G3425" s="66">
        <f>INDEX('Crosswalk Particulates'!$E:$E,MATCH('2017 EPA Data'!$B3425,'Crosswalk Particulates'!$D:$D,0))</f>
        <v>0</v>
      </c>
      <c r="H3425" s="78">
        <f t="shared" si="53"/>
        <v>0</v>
      </c>
    </row>
    <row r="3426" spans="1:8" hidden="1" x14ac:dyDescent="0.35">
      <c r="A3426" s="57" t="s">
        <v>2580</v>
      </c>
      <c r="B3426" s="57" t="s">
        <v>2473</v>
      </c>
      <c r="C3426" s="57" t="s">
        <v>2428</v>
      </c>
      <c r="D3426" s="68">
        <v>121.96328737499999</v>
      </c>
      <c r="E3426" s="57" t="s">
        <v>2429</v>
      </c>
      <c r="F3426" s="62" t="str">
        <f>INDEX('Crosswalk Particulates'!$B:$B,MATCH('2017 EPA Data'!A3426,'Crosswalk Particulates'!$A:$A,0))</f>
        <v>Commercial Buildings Sector</v>
      </c>
      <c r="G3426" s="66">
        <f>INDEX('Crosswalk Particulates'!$E:$E,MATCH('2017 EPA Data'!$B3426,'Crosswalk Particulates'!$D:$D,0))</f>
        <v>0</v>
      </c>
      <c r="H3426" s="78">
        <f t="shared" si="53"/>
        <v>0</v>
      </c>
    </row>
    <row r="3427" spans="1:8" hidden="1" x14ac:dyDescent="0.35">
      <c r="A3427" s="57" t="s">
        <v>2462</v>
      </c>
      <c r="B3427" s="57" t="s">
        <v>2589</v>
      </c>
      <c r="C3427" s="57" t="s">
        <v>2428</v>
      </c>
      <c r="D3427" s="68">
        <v>121.30045</v>
      </c>
      <c r="E3427" s="57" t="s">
        <v>2429</v>
      </c>
      <c r="F3427" s="62" t="str">
        <f>INDEX('Crosswalk Particulates'!$B:$B,MATCH('2017 EPA Data'!A3427,'Crosswalk Particulates'!$A:$A,0))</f>
        <v>industry-fuel-natural gas</v>
      </c>
      <c r="G3427" s="66">
        <f>INDEX('Crosswalk Particulates'!$E:$E,MATCH('2017 EPA Data'!$B3427,'Crosswalk Particulates'!$D:$D,0))</f>
        <v>0</v>
      </c>
      <c r="H3427" s="78">
        <f t="shared" si="53"/>
        <v>0</v>
      </c>
    </row>
    <row r="3428" spans="1:8" hidden="1" x14ac:dyDescent="0.35">
      <c r="A3428" s="57" t="s">
        <v>2503</v>
      </c>
      <c r="B3428" s="57" t="s">
        <v>2624</v>
      </c>
      <c r="C3428" s="57" t="s">
        <v>2428</v>
      </c>
      <c r="D3428" s="68">
        <v>121.2871146</v>
      </c>
      <c r="E3428" s="57" t="s">
        <v>2429</v>
      </c>
      <c r="F3428" s="62" t="str">
        <f>INDEX('Crosswalk Particulates'!$B:$B,MATCH('2017 EPA Data'!A3428,'Crosswalk Particulates'!$A:$A,0))</f>
        <v>process-ngps-industry</v>
      </c>
      <c r="G3428" s="66">
        <f>INDEX('Crosswalk Particulates'!$E:$E,MATCH('2017 EPA Data'!$B3428,'Crosswalk Particulates'!$D:$D,0))</f>
        <v>0</v>
      </c>
      <c r="H3428" s="78">
        <f t="shared" si="53"/>
        <v>0</v>
      </c>
    </row>
    <row r="3429" spans="1:8" hidden="1" x14ac:dyDescent="0.35">
      <c r="A3429" s="57" t="s">
        <v>2513</v>
      </c>
      <c r="B3429" s="57" t="s">
        <v>2679</v>
      </c>
      <c r="C3429" s="57" t="s">
        <v>2428</v>
      </c>
      <c r="D3429" s="68">
        <v>121</v>
      </c>
      <c r="E3429" s="57" t="s">
        <v>2429</v>
      </c>
      <c r="F3429" s="62" t="str">
        <f>INDEX('Crosswalk Particulates'!$B:$B,MATCH('2017 EPA Data'!A3429,'Crosswalk Particulates'!$A:$A,0))</f>
        <v>process-other-industry</v>
      </c>
      <c r="G3429" s="66">
        <f>INDEX('Crosswalk Particulates'!$E:$E,MATCH('2017 EPA Data'!$B3429,'Crosswalk Particulates'!$D:$D,0))</f>
        <v>0</v>
      </c>
      <c r="H3429" s="78">
        <f t="shared" si="53"/>
        <v>0</v>
      </c>
    </row>
    <row r="3430" spans="1:8" hidden="1" x14ac:dyDescent="0.35">
      <c r="A3430" s="57" t="s">
        <v>2566</v>
      </c>
      <c r="B3430" s="57" t="s">
        <v>2455</v>
      </c>
      <c r="C3430" s="57" t="s">
        <v>2428</v>
      </c>
      <c r="D3430" s="68">
        <v>120.74844432</v>
      </c>
      <c r="E3430" s="57" t="s">
        <v>2429</v>
      </c>
      <c r="F3430" s="62" t="str">
        <f>INDEX('Crosswalk Particulates'!$B:$B,MATCH('2017 EPA Data'!A3430,'Crosswalk Particulates'!$A:$A,0))</f>
        <v>Commercial Buildings Sector</v>
      </c>
      <c r="G3430" s="66">
        <f>INDEX('Crosswalk Particulates'!$E:$E,MATCH('2017 EPA Data'!$B3430,'Crosswalk Particulates'!$D:$D,0))</f>
        <v>0</v>
      </c>
      <c r="H3430" s="78">
        <f t="shared" si="53"/>
        <v>0</v>
      </c>
    </row>
    <row r="3431" spans="1:8" hidden="1" x14ac:dyDescent="0.35">
      <c r="A3431" s="57" t="s">
        <v>2434</v>
      </c>
      <c r="B3431" s="57" t="s">
        <v>2643</v>
      </c>
      <c r="D3431" s="68">
        <v>120.68358163100551</v>
      </c>
      <c r="E3431" s="57" t="s">
        <v>2433</v>
      </c>
      <c r="F3431" s="62" t="str">
        <f>INDEX('Crosswalk Particulates'!$B:$B,MATCH('2017 EPA Data'!A3431,'Crosswalk Particulates'!$A:$A,0))</f>
        <v>Transportation Sector</v>
      </c>
      <c r="G3431" s="66">
        <f>INDEX('Crosswalk Particulates'!$E:$E,MATCH('2017 EPA Data'!$B3431,'Crosswalk Particulates'!$D:$D,0))</f>
        <v>0</v>
      </c>
      <c r="H3431" s="78">
        <f t="shared" si="53"/>
        <v>109482433.82624264</v>
      </c>
    </row>
    <row r="3432" spans="1:8" hidden="1" x14ac:dyDescent="0.35">
      <c r="A3432" s="57" t="s">
        <v>2540</v>
      </c>
      <c r="B3432" s="57" t="s">
        <v>2537</v>
      </c>
      <c r="C3432" s="57" t="s">
        <v>2428</v>
      </c>
      <c r="D3432" s="68">
        <v>120.4370226571618</v>
      </c>
      <c r="E3432" s="57" t="s">
        <v>2429</v>
      </c>
      <c r="F3432" s="62" t="str">
        <f>INDEX('Crosswalk Particulates'!$B:$B,MATCH('2017 EPA Data'!A3432,'Crosswalk Particulates'!$A:$A,0))</f>
        <v>industry-fuel-oil</v>
      </c>
      <c r="G3432" s="66">
        <f>INDEX('Crosswalk Particulates'!$E:$E,MATCH('2017 EPA Data'!$B3432,'Crosswalk Particulates'!$D:$D,0))</f>
        <v>0</v>
      </c>
      <c r="H3432" s="78">
        <f t="shared" si="53"/>
        <v>0</v>
      </c>
    </row>
    <row r="3433" spans="1:8" hidden="1" x14ac:dyDescent="0.35">
      <c r="A3433" s="57" t="s">
        <v>2476</v>
      </c>
      <c r="B3433" s="57" t="s">
        <v>2488</v>
      </c>
      <c r="C3433" s="57" t="s">
        <v>2428</v>
      </c>
      <c r="D3433" s="68">
        <v>119.4102</v>
      </c>
      <c r="E3433" s="57" t="s">
        <v>2429</v>
      </c>
      <c r="F3433" s="62" t="str">
        <f>INDEX('Crosswalk Particulates'!$B:$B,MATCH('2017 EPA Data'!A3433,'Crosswalk Particulates'!$A:$A,0))</f>
        <v>Electricity Sector</v>
      </c>
      <c r="G3433" s="66">
        <f>INDEX('Crosswalk Particulates'!$E:$E,MATCH('2017 EPA Data'!$B3433,'Crosswalk Particulates'!$D:$D,0))</f>
        <v>0</v>
      </c>
      <c r="H3433" s="78">
        <f t="shared" si="53"/>
        <v>0</v>
      </c>
    </row>
    <row r="3434" spans="1:8" hidden="1" x14ac:dyDescent="0.35">
      <c r="A3434" s="57" t="s">
        <v>2540</v>
      </c>
      <c r="B3434" s="57" t="s">
        <v>2631</v>
      </c>
      <c r="C3434" s="57" t="s">
        <v>2428</v>
      </c>
      <c r="D3434" s="68">
        <v>119.39446997756161</v>
      </c>
      <c r="E3434" s="57" t="s">
        <v>2429</v>
      </c>
      <c r="F3434" s="62" t="str">
        <f>INDEX('Crosswalk Particulates'!$B:$B,MATCH('2017 EPA Data'!A3434,'Crosswalk Particulates'!$A:$A,0))</f>
        <v>industry-fuel-oil</v>
      </c>
      <c r="G3434" s="66">
        <f>INDEX('Crosswalk Particulates'!$E:$E,MATCH('2017 EPA Data'!$B3434,'Crosswalk Particulates'!$D:$D,0))</f>
        <v>0</v>
      </c>
      <c r="H3434" s="78">
        <f t="shared" si="53"/>
        <v>0</v>
      </c>
    </row>
    <row r="3435" spans="1:8" hidden="1" x14ac:dyDescent="0.35">
      <c r="A3435" s="57" t="s">
        <v>2507</v>
      </c>
      <c r="B3435" s="57" t="s">
        <v>2650</v>
      </c>
      <c r="C3435" s="57" t="s">
        <v>2428</v>
      </c>
      <c r="D3435" s="68">
        <v>119.35599999999999</v>
      </c>
      <c r="E3435" s="57" t="s">
        <v>2429</v>
      </c>
      <c r="F3435" s="62" t="str">
        <f>INDEX('Crosswalk Particulates'!$B:$B,MATCH('2017 EPA Data'!A3435,'Crosswalk Particulates'!$A:$A,0))</f>
        <v>industry-fuel-coal</v>
      </c>
      <c r="G3435" s="66">
        <f>INDEX('Crosswalk Particulates'!$E:$E,MATCH('2017 EPA Data'!$B3435,'Crosswalk Particulates'!$D:$D,0))</f>
        <v>0</v>
      </c>
      <c r="H3435" s="78">
        <f t="shared" si="53"/>
        <v>0</v>
      </c>
    </row>
    <row r="3436" spans="1:8" hidden="1" x14ac:dyDescent="0.35">
      <c r="A3436" s="57" t="s">
        <v>2529</v>
      </c>
      <c r="B3436" s="57" t="s">
        <v>2471</v>
      </c>
      <c r="C3436" s="57" t="s">
        <v>2468</v>
      </c>
      <c r="D3436" s="68">
        <v>119.3477046</v>
      </c>
      <c r="E3436" s="57" t="s">
        <v>2433</v>
      </c>
      <c r="F3436" s="62" t="str">
        <f>INDEX('Crosswalk Particulates'!$B:$B,MATCH('2017 EPA Data'!A3436,'Crosswalk Particulates'!$A:$A,0))</f>
        <v>Other-EPA</v>
      </c>
      <c r="G3436" s="66" t="str">
        <f>INDEX('Crosswalk Particulates'!$E:$E,MATCH('2017 EPA Data'!$B3436,'Crosswalk Particulates'!$D:$D,0))</f>
        <v>CO</v>
      </c>
      <c r="H3436" s="78">
        <f t="shared" si="53"/>
        <v>108270545.12795857</v>
      </c>
    </row>
    <row r="3437" spans="1:8" hidden="1" x14ac:dyDescent="0.35">
      <c r="A3437" s="57" t="s">
        <v>2513</v>
      </c>
      <c r="B3437" s="57" t="s">
        <v>2451</v>
      </c>
      <c r="C3437" s="57" t="s">
        <v>2428</v>
      </c>
      <c r="D3437" s="68">
        <v>119.0495312</v>
      </c>
      <c r="E3437" s="57" t="s">
        <v>2429</v>
      </c>
      <c r="F3437" s="62" t="str">
        <f>INDEX('Crosswalk Particulates'!$B:$B,MATCH('2017 EPA Data'!A3437,'Crosswalk Particulates'!$A:$A,0))</f>
        <v>process-other-industry</v>
      </c>
      <c r="G3437" s="66">
        <f>INDEX('Crosswalk Particulates'!$E:$E,MATCH('2017 EPA Data'!$B3437,'Crosswalk Particulates'!$D:$D,0))</f>
        <v>0</v>
      </c>
      <c r="H3437" s="78">
        <f t="shared" si="53"/>
        <v>0</v>
      </c>
    </row>
    <row r="3438" spans="1:8" hidden="1" x14ac:dyDescent="0.35">
      <c r="A3438" s="57" t="s">
        <v>2542</v>
      </c>
      <c r="B3438" s="57" t="s">
        <v>2662</v>
      </c>
      <c r="C3438" s="57" t="s">
        <v>2428</v>
      </c>
      <c r="D3438" s="68">
        <v>118.85148775858001</v>
      </c>
      <c r="E3438" s="57" t="s">
        <v>2429</v>
      </c>
      <c r="F3438" s="62" t="str">
        <f>INDEX('Crosswalk Particulates'!$B:$B,MATCH('2017 EPA Data'!A3438,'Crosswalk Particulates'!$A:$A,0))</f>
        <v>Residential Buildings Sector</v>
      </c>
      <c r="G3438" s="66">
        <f>INDEX('Crosswalk Particulates'!$E:$E,MATCH('2017 EPA Data'!$B3438,'Crosswalk Particulates'!$D:$D,0))</f>
        <v>0</v>
      </c>
      <c r="H3438" s="78">
        <f t="shared" si="53"/>
        <v>0</v>
      </c>
    </row>
    <row r="3439" spans="1:8" hidden="1" x14ac:dyDescent="0.35">
      <c r="A3439" s="57" t="s">
        <v>2497</v>
      </c>
      <c r="B3439" s="57" t="s">
        <v>2598</v>
      </c>
      <c r="C3439" s="57" t="s">
        <v>2428</v>
      </c>
      <c r="D3439" s="68">
        <v>118.7</v>
      </c>
      <c r="E3439" s="57" t="s">
        <v>2429</v>
      </c>
      <c r="F3439" s="62" t="str">
        <f>INDEX('Crosswalk Particulates'!$B:$B,MATCH('2017 EPA Data'!A3439,'Crosswalk Particulates'!$A:$A,0))</f>
        <v>process-other-industry</v>
      </c>
      <c r="G3439" s="66">
        <f>INDEX('Crosswalk Particulates'!$E:$E,MATCH('2017 EPA Data'!$B3439,'Crosswalk Particulates'!$D:$D,0))</f>
        <v>0</v>
      </c>
      <c r="H3439" s="78">
        <f t="shared" si="53"/>
        <v>0</v>
      </c>
    </row>
    <row r="3440" spans="1:8" hidden="1" x14ac:dyDescent="0.35">
      <c r="A3440" s="57" t="s">
        <v>2558</v>
      </c>
      <c r="B3440" s="57" t="s">
        <v>2455</v>
      </c>
      <c r="C3440" s="57" t="s">
        <v>2428</v>
      </c>
      <c r="D3440" s="68">
        <v>118.676313096</v>
      </c>
      <c r="E3440" s="57" t="s">
        <v>2429</v>
      </c>
      <c r="F3440" s="62" t="str">
        <f>INDEX('Crosswalk Particulates'!$B:$B,MATCH('2017 EPA Data'!A3440,'Crosswalk Particulates'!$A:$A,0))</f>
        <v>process-mining-industry</v>
      </c>
      <c r="G3440" s="66">
        <f>INDEX('Crosswalk Particulates'!$E:$E,MATCH('2017 EPA Data'!$B3440,'Crosswalk Particulates'!$D:$D,0))</f>
        <v>0</v>
      </c>
      <c r="H3440" s="78">
        <f t="shared" si="53"/>
        <v>0</v>
      </c>
    </row>
    <row r="3441" spans="1:8" hidden="1" x14ac:dyDescent="0.35">
      <c r="A3441" s="57" t="s">
        <v>2457</v>
      </c>
      <c r="B3441" s="57" t="s">
        <v>2479</v>
      </c>
      <c r="C3441" s="57" t="s">
        <v>2428</v>
      </c>
      <c r="D3441" s="68">
        <v>118.48701663200001</v>
      </c>
      <c r="E3441" s="57" t="s">
        <v>2429</v>
      </c>
      <c r="F3441" s="62" t="str">
        <f>INDEX('Crosswalk Particulates'!$B:$B,MATCH('2017 EPA Data'!A3441,'Crosswalk Particulates'!$A:$A,0))</f>
        <v>process-other-industry</v>
      </c>
      <c r="G3441" s="66">
        <f>INDEX('Crosswalk Particulates'!$E:$E,MATCH('2017 EPA Data'!$B3441,'Crosswalk Particulates'!$D:$D,0))</f>
        <v>0</v>
      </c>
      <c r="H3441" s="78">
        <f t="shared" si="53"/>
        <v>0</v>
      </c>
    </row>
    <row r="3442" spans="1:8" hidden="1" x14ac:dyDescent="0.35">
      <c r="A3442" s="57" t="s">
        <v>2476</v>
      </c>
      <c r="B3442" s="57" t="s">
        <v>2642</v>
      </c>
      <c r="C3442" s="57" t="s">
        <v>2428</v>
      </c>
      <c r="D3442" s="68">
        <v>117.97</v>
      </c>
      <c r="E3442" s="57" t="s">
        <v>2429</v>
      </c>
      <c r="F3442" s="62" t="str">
        <f>INDEX('Crosswalk Particulates'!$B:$B,MATCH('2017 EPA Data'!A3442,'Crosswalk Particulates'!$A:$A,0))</f>
        <v>Electricity Sector</v>
      </c>
      <c r="G3442" s="66">
        <f>INDEX('Crosswalk Particulates'!$E:$E,MATCH('2017 EPA Data'!$B3442,'Crosswalk Particulates'!$D:$D,0))</f>
        <v>0</v>
      </c>
      <c r="H3442" s="78">
        <f t="shared" si="53"/>
        <v>0</v>
      </c>
    </row>
    <row r="3443" spans="1:8" hidden="1" x14ac:dyDescent="0.35">
      <c r="A3443" s="57" t="s">
        <v>2476</v>
      </c>
      <c r="B3443" s="57" t="s">
        <v>2690</v>
      </c>
      <c r="C3443" s="57" t="s">
        <v>2428</v>
      </c>
      <c r="D3443" s="68">
        <v>117.97</v>
      </c>
      <c r="E3443" s="57" t="s">
        <v>2429</v>
      </c>
      <c r="F3443" s="62" t="str">
        <f>INDEX('Crosswalk Particulates'!$B:$B,MATCH('2017 EPA Data'!A3443,'Crosswalk Particulates'!$A:$A,0))</f>
        <v>Electricity Sector</v>
      </c>
      <c r="G3443" s="66">
        <f>INDEX('Crosswalk Particulates'!$E:$E,MATCH('2017 EPA Data'!$B3443,'Crosswalk Particulates'!$D:$D,0))</f>
        <v>0</v>
      </c>
      <c r="H3443" s="78">
        <f t="shared" si="53"/>
        <v>0</v>
      </c>
    </row>
    <row r="3444" spans="1:8" hidden="1" x14ac:dyDescent="0.35">
      <c r="A3444" s="57" t="s">
        <v>2476</v>
      </c>
      <c r="B3444" s="57" t="s">
        <v>2618</v>
      </c>
      <c r="C3444" s="57" t="s">
        <v>2428</v>
      </c>
      <c r="D3444" s="68">
        <v>117.97</v>
      </c>
      <c r="E3444" s="57" t="s">
        <v>2429</v>
      </c>
      <c r="F3444" s="62" t="str">
        <f>INDEX('Crosswalk Particulates'!$B:$B,MATCH('2017 EPA Data'!A3444,'Crosswalk Particulates'!$A:$A,0))</f>
        <v>Electricity Sector</v>
      </c>
      <c r="G3444" s="66">
        <f>INDEX('Crosswalk Particulates'!$E:$E,MATCH('2017 EPA Data'!$B3444,'Crosswalk Particulates'!$D:$D,0))</f>
        <v>0</v>
      </c>
      <c r="H3444" s="78">
        <f t="shared" si="53"/>
        <v>0</v>
      </c>
    </row>
    <row r="3445" spans="1:8" hidden="1" x14ac:dyDescent="0.35">
      <c r="A3445" s="57" t="s">
        <v>2476</v>
      </c>
      <c r="B3445" s="57" t="s">
        <v>2658</v>
      </c>
      <c r="C3445" s="57" t="s">
        <v>2428</v>
      </c>
      <c r="D3445" s="68">
        <v>117.97</v>
      </c>
      <c r="E3445" s="57" t="s">
        <v>2429</v>
      </c>
      <c r="F3445" s="62" t="str">
        <f>INDEX('Crosswalk Particulates'!$B:$B,MATCH('2017 EPA Data'!A3445,'Crosswalk Particulates'!$A:$A,0))</f>
        <v>Electricity Sector</v>
      </c>
      <c r="G3445" s="66">
        <f>INDEX('Crosswalk Particulates'!$E:$E,MATCH('2017 EPA Data'!$B3445,'Crosswalk Particulates'!$D:$D,0))</f>
        <v>0</v>
      </c>
      <c r="H3445" s="78">
        <f t="shared" si="53"/>
        <v>0</v>
      </c>
    </row>
    <row r="3446" spans="1:8" hidden="1" x14ac:dyDescent="0.35">
      <c r="A3446" s="57" t="s">
        <v>2506</v>
      </c>
      <c r="B3446" s="57" t="s">
        <v>2612</v>
      </c>
      <c r="C3446" s="57" t="s">
        <v>2428</v>
      </c>
      <c r="D3446" s="68">
        <v>116.7730579614</v>
      </c>
      <c r="E3446" s="57" t="s">
        <v>2429</v>
      </c>
      <c r="F3446" s="62" t="str">
        <f>INDEX('Crosswalk Particulates'!$B:$B,MATCH('2017 EPA Data'!A3446,'Crosswalk Particulates'!$A:$A,0))</f>
        <v>process-other-industry</v>
      </c>
      <c r="G3446" s="66">
        <f>INDEX('Crosswalk Particulates'!$E:$E,MATCH('2017 EPA Data'!$B3446,'Crosswalk Particulates'!$D:$D,0))</f>
        <v>0</v>
      </c>
      <c r="H3446" s="78">
        <f t="shared" si="53"/>
        <v>0</v>
      </c>
    </row>
    <row r="3447" spans="1:8" hidden="1" x14ac:dyDescent="0.35">
      <c r="A3447" s="57" t="s">
        <v>2430</v>
      </c>
      <c r="B3447" s="57" t="s">
        <v>2606</v>
      </c>
      <c r="C3447" s="57" t="s">
        <v>2428</v>
      </c>
      <c r="D3447" s="68">
        <v>116.7035412215949</v>
      </c>
      <c r="E3447" s="57" t="s">
        <v>2429</v>
      </c>
      <c r="F3447" s="62" t="str">
        <f>INDEX('Crosswalk Particulates'!$B:$B,MATCH('2017 EPA Data'!A3447,'Crosswalk Particulates'!$A:$A,0))</f>
        <v>process-other-industry</v>
      </c>
      <c r="G3447" s="66">
        <f>INDEX('Crosswalk Particulates'!$E:$E,MATCH('2017 EPA Data'!$B3447,'Crosswalk Particulates'!$D:$D,0))</f>
        <v>0</v>
      </c>
      <c r="H3447" s="78">
        <f t="shared" si="53"/>
        <v>0</v>
      </c>
    </row>
    <row r="3448" spans="1:8" hidden="1" x14ac:dyDescent="0.35">
      <c r="A3448" s="57" t="s">
        <v>2496</v>
      </c>
      <c r="B3448" s="57" t="s">
        <v>2567</v>
      </c>
      <c r="C3448" s="57" t="s">
        <v>2428</v>
      </c>
      <c r="D3448" s="68">
        <v>116.32129313238362</v>
      </c>
      <c r="E3448" s="57" t="s">
        <v>2429</v>
      </c>
      <c r="F3448" s="62" t="str">
        <f>INDEX('Crosswalk Particulates'!$B:$B,MATCH('2017 EPA Data'!A3448,'Crosswalk Particulates'!$A:$A,0))</f>
        <v>process-other-industry</v>
      </c>
      <c r="G3448" s="66">
        <f>INDEX('Crosswalk Particulates'!$E:$E,MATCH('2017 EPA Data'!$B3448,'Crosswalk Particulates'!$D:$D,0))</f>
        <v>0</v>
      </c>
      <c r="H3448" s="78">
        <f t="shared" si="53"/>
        <v>0</v>
      </c>
    </row>
    <row r="3449" spans="1:8" hidden="1" x14ac:dyDescent="0.35">
      <c r="A3449" s="57" t="s">
        <v>2560</v>
      </c>
      <c r="B3449" s="57" t="s">
        <v>2586</v>
      </c>
      <c r="C3449" s="57" t="s">
        <v>2428</v>
      </c>
      <c r="D3449" s="68">
        <v>115.94179629116496</v>
      </c>
      <c r="E3449" s="57" t="s">
        <v>2429</v>
      </c>
      <c r="F3449" s="62" t="str">
        <f>INDEX('Crosswalk Particulates'!$B:$B,MATCH('2017 EPA Data'!A3449,'Crosswalk Particulates'!$A:$A,0))</f>
        <v>Electricity Sector</v>
      </c>
      <c r="G3449" s="66">
        <f>INDEX('Crosswalk Particulates'!$E:$E,MATCH('2017 EPA Data'!$B3449,'Crosswalk Particulates'!$D:$D,0))</f>
        <v>0</v>
      </c>
      <c r="H3449" s="78">
        <f t="shared" si="53"/>
        <v>0</v>
      </c>
    </row>
    <row r="3450" spans="1:8" hidden="1" x14ac:dyDescent="0.35">
      <c r="A3450" s="57" t="s">
        <v>2492</v>
      </c>
      <c r="B3450" s="57" t="s">
        <v>2630</v>
      </c>
      <c r="C3450" s="57" t="s">
        <v>2428</v>
      </c>
      <c r="D3450" s="68">
        <v>115.83467</v>
      </c>
      <c r="E3450" s="57" t="s">
        <v>2429</v>
      </c>
      <c r="F3450" s="62" t="str">
        <f>INDEX('Crosswalk Particulates'!$B:$B,MATCH('2017 EPA Data'!A3450,'Crosswalk Particulates'!$A:$A,0))</f>
        <v>Electricity Sector</v>
      </c>
      <c r="G3450" s="66">
        <f>INDEX('Crosswalk Particulates'!$E:$E,MATCH('2017 EPA Data'!$B3450,'Crosswalk Particulates'!$D:$D,0))</f>
        <v>0</v>
      </c>
      <c r="H3450" s="78">
        <f t="shared" si="53"/>
        <v>0</v>
      </c>
    </row>
    <row r="3451" spans="1:8" hidden="1" x14ac:dyDescent="0.35">
      <c r="A3451" s="57" t="s">
        <v>2519</v>
      </c>
      <c r="B3451" s="57" t="s">
        <v>2561</v>
      </c>
      <c r="C3451" s="57" t="s">
        <v>2428</v>
      </c>
      <c r="D3451" s="68">
        <v>115.62460710000001</v>
      </c>
      <c r="E3451" s="57" t="s">
        <v>2429</v>
      </c>
      <c r="F3451" s="62" t="str">
        <f>INDEX('Crosswalk Particulates'!$B:$B,MATCH('2017 EPA Data'!A3451,'Crosswalk Particulates'!$A:$A,0))</f>
        <v>Electricity Sector</v>
      </c>
      <c r="G3451" s="66">
        <f>INDEX('Crosswalk Particulates'!$E:$E,MATCH('2017 EPA Data'!$B3451,'Crosswalk Particulates'!$D:$D,0))</f>
        <v>0</v>
      </c>
      <c r="H3451" s="78">
        <f t="shared" si="53"/>
        <v>0</v>
      </c>
    </row>
    <row r="3452" spans="1:8" hidden="1" x14ac:dyDescent="0.35">
      <c r="A3452" s="57" t="s">
        <v>2503</v>
      </c>
      <c r="B3452" s="57" t="s">
        <v>2556</v>
      </c>
      <c r="C3452" s="57" t="s">
        <v>2428</v>
      </c>
      <c r="D3452" s="68">
        <v>115.223706842</v>
      </c>
      <c r="E3452" s="57" t="s">
        <v>2429</v>
      </c>
      <c r="F3452" s="62" t="str">
        <f>INDEX('Crosswalk Particulates'!$B:$B,MATCH('2017 EPA Data'!A3452,'Crosswalk Particulates'!$A:$A,0))</f>
        <v>process-ngps-industry</v>
      </c>
      <c r="G3452" s="66">
        <f>INDEX('Crosswalk Particulates'!$E:$E,MATCH('2017 EPA Data'!$B3452,'Crosswalk Particulates'!$D:$D,0))</f>
        <v>0</v>
      </c>
      <c r="H3452" s="78">
        <f t="shared" si="53"/>
        <v>0</v>
      </c>
    </row>
    <row r="3453" spans="1:8" hidden="1" x14ac:dyDescent="0.35">
      <c r="A3453" s="57" t="s">
        <v>2495</v>
      </c>
      <c r="B3453" s="57" t="s">
        <v>2525</v>
      </c>
      <c r="C3453" s="57" t="s">
        <v>2428</v>
      </c>
      <c r="D3453" s="68">
        <v>114.72936109132</v>
      </c>
      <c r="E3453" s="57" t="s">
        <v>2429</v>
      </c>
      <c r="F3453" s="62" t="str">
        <f>INDEX('Crosswalk Particulates'!$B:$B,MATCH('2017 EPA Data'!A3453,'Crosswalk Particulates'!$A:$A,0))</f>
        <v>Electricity Sector</v>
      </c>
      <c r="G3453" s="66">
        <f>INDEX('Crosswalk Particulates'!$E:$E,MATCH('2017 EPA Data'!$B3453,'Crosswalk Particulates'!$D:$D,0))</f>
        <v>0</v>
      </c>
      <c r="H3453" s="78">
        <f t="shared" si="53"/>
        <v>0</v>
      </c>
    </row>
    <row r="3454" spans="1:8" hidden="1" x14ac:dyDescent="0.35">
      <c r="A3454" s="57" t="s">
        <v>2463</v>
      </c>
      <c r="B3454" s="57" t="s">
        <v>2501</v>
      </c>
      <c r="C3454" s="57" t="s">
        <v>2468</v>
      </c>
      <c r="D3454" s="68">
        <v>114.67909667000001</v>
      </c>
      <c r="E3454" s="57" t="s">
        <v>2433</v>
      </c>
      <c r="F3454" s="62" t="str">
        <f>INDEX('Crosswalk Particulates'!$B:$B,MATCH('2017 EPA Data'!A3454,'Crosswalk Particulates'!$A:$A,0))</f>
        <v>process-agriculture-industry</v>
      </c>
      <c r="G3454" s="66" t="str">
        <f>INDEX('Crosswalk Particulates'!$E:$E,MATCH('2017 EPA Data'!$B3454,'Crosswalk Particulates'!$D:$D,0))</f>
        <v>PM10</v>
      </c>
      <c r="H3454" s="78">
        <f t="shared" si="53"/>
        <v>104035250.21999258</v>
      </c>
    </row>
    <row r="3455" spans="1:8" hidden="1" x14ac:dyDescent="0.35">
      <c r="A3455" s="57" t="s">
        <v>2575</v>
      </c>
      <c r="B3455" s="57" t="s">
        <v>2574</v>
      </c>
      <c r="C3455" s="57" t="s">
        <v>2428</v>
      </c>
      <c r="D3455" s="68">
        <v>114.433375665</v>
      </c>
      <c r="E3455" s="57" t="s">
        <v>2429</v>
      </c>
      <c r="F3455" s="62" t="str">
        <f>INDEX('Crosswalk Particulates'!$B:$B,MATCH('2017 EPA Data'!A3455,'Crosswalk Particulates'!$A:$A,0))</f>
        <v>Commercial Buildings Sector</v>
      </c>
      <c r="G3455" s="66">
        <f>INDEX('Crosswalk Particulates'!$E:$E,MATCH('2017 EPA Data'!$B3455,'Crosswalk Particulates'!$D:$D,0))</f>
        <v>0</v>
      </c>
      <c r="H3455" s="78">
        <f t="shared" si="53"/>
        <v>0</v>
      </c>
    </row>
    <row r="3456" spans="1:8" hidden="1" x14ac:dyDescent="0.35">
      <c r="A3456" s="57" t="s">
        <v>2489</v>
      </c>
      <c r="B3456" s="57" t="s">
        <v>2567</v>
      </c>
      <c r="C3456" s="57" t="s">
        <v>2428</v>
      </c>
      <c r="D3456" s="68">
        <v>113.9720681645702</v>
      </c>
      <c r="E3456" s="57" t="s">
        <v>2429</v>
      </c>
      <c r="F3456" s="62" t="str">
        <f>INDEX('Crosswalk Particulates'!$B:$B,MATCH('2017 EPA Data'!A3456,'Crosswalk Particulates'!$A:$A,0))</f>
        <v>process-chemicals-industry</v>
      </c>
      <c r="G3456" s="66">
        <f>INDEX('Crosswalk Particulates'!$E:$E,MATCH('2017 EPA Data'!$B3456,'Crosswalk Particulates'!$D:$D,0))</f>
        <v>0</v>
      </c>
      <c r="H3456" s="78">
        <f t="shared" si="53"/>
        <v>0</v>
      </c>
    </row>
    <row r="3457" spans="1:8" hidden="1" x14ac:dyDescent="0.35">
      <c r="A3457" s="57" t="s">
        <v>2497</v>
      </c>
      <c r="B3457" s="57" t="s">
        <v>2606</v>
      </c>
      <c r="C3457" s="57" t="s">
        <v>2428</v>
      </c>
      <c r="D3457" s="68">
        <v>113.50472059825999</v>
      </c>
      <c r="E3457" s="57" t="s">
        <v>2429</v>
      </c>
      <c r="F3457" s="62" t="str">
        <f>INDEX('Crosswalk Particulates'!$B:$B,MATCH('2017 EPA Data'!A3457,'Crosswalk Particulates'!$A:$A,0))</f>
        <v>process-other-industry</v>
      </c>
      <c r="G3457" s="66">
        <f>INDEX('Crosswalk Particulates'!$E:$E,MATCH('2017 EPA Data'!$B3457,'Crosswalk Particulates'!$D:$D,0))</f>
        <v>0</v>
      </c>
      <c r="H3457" s="78">
        <f t="shared" si="53"/>
        <v>0</v>
      </c>
    </row>
    <row r="3458" spans="1:8" hidden="1" x14ac:dyDescent="0.35">
      <c r="A3458" s="57" t="s">
        <v>2543</v>
      </c>
      <c r="B3458" s="57" t="s">
        <v>2581</v>
      </c>
      <c r="C3458" s="57" t="s">
        <v>2428</v>
      </c>
      <c r="D3458" s="68">
        <v>113.48255604942</v>
      </c>
      <c r="E3458" s="57" t="s">
        <v>2429</v>
      </c>
      <c r="F3458" s="62" t="str">
        <f>INDEX('Crosswalk Particulates'!$B:$B,MATCH('2017 EPA Data'!A3458,'Crosswalk Particulates'!$A:$A,0))</f>
        <v>industry-fuel-other</v>
      </c>
      <c r="G3458" s="66">
        <f>INDEX('Crosswalk Particulates'!$E:$E,MATCH('2017 EPA Data'!$B3458,'Crosswalk Particulates'!$D:$D,0))</f>
        <v>0</v>
      </c>
      <c r="H3458" s="78">
        <f t="shared" si="53"/>
        <v>0</v>
      </c>
    </row>
    <row r="3459" spans="1:8" hidden="1" x14ac:dyDescent="0.35">
      <c r="A3459" s="57" t="s">
        <v>2466</v>
      </c>
      <c r="B3459" s="57" t="s">
        <v>2520</v>
      </c>
      <c r="C3459" s="57" t="s">
        <v>2468</v>
      </c>
      <c r="D3459" s="68">
        <v>113.2363672</v>
      </c>
      <c r="E3459" s="57" t="s">
        <v>2433</v>
      </c>
      <c r="F3459" s="62" t="str">
        <f>INDEX('Crosswalk Particulates'!$B:$B,MATCH('2017 EPA Data'!A3459,'Crosswalk Particulates'!$A:$A,0))</f>
        <v>process-other-industry</v>
      </c>
      <c r="G3459" s="66" t="str">
        <f>INDEX('Crosswalk Particulates'!$E:$E,MATCH('2017 EPA Data'!$B3459,'Crosswalk Particulates'!$D:$D,0))</f>
        <v>NOX</v>
      </c>
      <c r="H3459" s="78">
        <f t="shared" si="53"/>
        <v>102726426.50434089</v>
      </c>
    </row>
    <row r="3460" spans="1:8" hidden="1" x14ac:dyDescent="0.35">
      <c r="A3460" s="57" t="s">
        <v>2462</v>
      </c>
      <c r="B3460" s="57" t="s">
        <v>2577</v>
      </c>
      <c r="C3460" s="57" t="s">
        <v>2428</v>
      </c>
      <c r="D3460" s="68">
        <v>113.215581</v>
      </c>
      <c r="E3460" s="57" t="s">
        <v>2429</v>
      </c>
      <c r="F3460" s="62" t="str">
        <f>INDEX('Crosswalk Particulates'!$B:$B,MATCH('2017 EPA Data'!A3460,'Crosswalk Particulates'!$A:$A,0))</f>
        <v>industry-fuel-natural gas</v>
      </c>
      <c r="G3460" s="66">
        <f>INDEX('Crosswalk Particulates'!$E:$E,MATCH('2017 EPA Data'!$B3460,'Crosswalk Particulates'!$D:$D,0))</f>
        <v>0</v>
      </c>
      <c r="H3460" s="78">
        <f t="shared" ref="H3460:H3523" si="54">IF(E3460="TON",D3460/metricton_to_shortton,0)*10^6</f>
        <v>0</v>
      </c>
    </row>
    <row r="3461" spans="1:8" hidden="1" x14ac:dyDescent="0.35">
      <c r="A3461" s="57" t="s">
        <v>2576</v>
      </c>
      <c r="B3461" s="57" t="s">
        <v>2639</v>
      </c>
      <c r="C3461" s="57" t="s">
        <v>2428</v>
      </c>
      <c r="D3461" s="68">
        <v>112.75554081544348</v>
      </c>
      <c r="E3461" s="57" t="s">
        <v>2429</v>
      </c>
      <c r="F3461" s="62" t="str">
        <f>INDEX('Crosswalk Particulates'!$B:$B,MATCH('2017 EPA Data'!A3461,'Crosswalk Particulates'!$A:$A,0))</f>
        <v>Commercial Buildings Sector</v>
      </c>
      <c r="G3461" s="66">
        <f>INDEX('Crosswalk Particulates'!$E:$E,MATCH('2017 EPA Data'!$B3461,'Crosswalk Particulates'!$D:$D,0))</f>
        <v>0</v>
      </c>
      <c r="H3461" s="78">
        <f t="shared" si="54"/>
        <v>0</v>
      </c>
    </row>
    <row r="3462" spans="1:8" hidden="1" x14ac:dyDescent="0.35">
      <c r="A3462" s="57" t="s">
        <v>2493</v>
      </c>
      <c r="B3462" s="57" t="s">
        <v>2609</v>
      </c>
      <c r="C3462" s="57" t="s">
        <v>2432</v>
      </c>
      <c r="D3462" s="68">
        <v>112.30026400486</v>
      </c>
      <c r="E3462" s="57" t="s">
        <v>2433</v>
      </c>
      <c r="F3462" s="62" t="str">
        <f>INDEX('Crosswalk Particulates'!$B:$B,MATCH('2017 EPA Data'!A3462,'Crosswalk Particulates'!$A:$A,0))</f>
        <v>Commercial Buildings Sector</v>
      </c>
      <c r="G3462" s="66" t="str">
        <f>INDEX('Crosswalk Particulates'!$E:$E,MATCH('2017 EPA Data'!$B3462,'Crosswalk Particulates'!$D:$D,0))</f>
        <v>N2O</v>
      </c>
      <c r="H3462" s="78">
        <f t="shared" si="54"/>
        <v>101877206.96070978</v>
      </c>
    </row>
    <row r="3463" spans="1:8" hidden="1" x14ac:dyDescent="0.35">
      <c r="A3463" s="57" t="s">
        <v>2530</v>
      </c>
      <c r="B3463" s="57" t="s">
        <v>2698</v>
      </c>
      <c r="C3463" s="57" t="s">
        <v>2428</v>
      </c>
      <c r="D3463" s="68">
        <v>112.20059999999999</v>
      </c>
      <c r="E3463" s="57" t="s">
        <v>2429</v>
      </c>
      <c r="F3463" s="62" t="str">
        <f>INDEX('Crosswalk Particulates'!$B:$B,MATCH('2017 EPA Data'!A3463,'Crosswalk Particulates'!$A:$A,0))</f>
        <v>process-iron and steel-industry</v>
      </c>
      <c r="G3463" s="66">
        <f>INDEX('Crosswalk Particulates'!$E:$E,MATCH('2017 EPA Data'!$B3463,'Crosswalk Particulates'!$D:$D,0))</f>
        <v>0</v>
      </c>
      <c r="H3463" s="78">
        <f t="shared" si="54"/>
        <v>0</v>
      </c>
    </row>
    <row r="3464" spans="1:8" hidden="1" x14ac:dyDescent="0.35">
      <c r="A3464" s="57" t="s">
        <v>2497</v>
      </c>
      <c r="B3464" s="57" t="s">
        <v>2475</v>
      </c>
      <c r="C3464" s="57" t="s">
        <v>2428</v>
      </c>
      <c r="D3464" s="68">
        <v>112.2</v>
      </c>
      <c r="E3464" s="57" t="s">
        <v>2429</v>
      </c>
      <c r="F3464" s="62" t="str">
        <f>INDEX('Crosswalk Particulates'!$B:$B,MATCH('2017 EPA Data'!A3464,'Crosswalk Particulates'!$A:$A,0))</f>
        <v>process-other-industry</v>
      </c>
      <c r="G3464" s="66">
        <f>INDEX('Crosswalk Particulates'!$E:$E,MATCH('2017 EPA Data'!$B3464,'Crosswalk Particulates'!$D:$D,0))</f>
        <v>0</v>
      </c>
      <c r="H3464" s="78">
        <f t="shared" si="54"/>
        <v>0</v>
      </c>
    </row>
    <row r="3465" spans="1:8" hidden="1" x14ac:dyDescent="0.35">
      <c r="A3465" s="57" t="s">
        <v>2530</v>
      </c>
      <c r="B3465" s="57" t="s">
        <v>2473</v>
      </c>
      <c r="C3465" s="57" t="s">
        <v>2428</v>
      </c>
      <c r="D3465" s="68">
        <v>112.11320000000001</v>
      </c>
      <c r="E3465" s="57" t="s">
        <v>2429</v>
      </c>
      <c r="F3465" s="62" t="str">
        <f>INDEX('Crosswalk Particulates'!$B:$B,MATCH('2017 EPA Data'!A3465,'Crosswalk Particulates'!$A:$A,0))</f>
        <v>process-iron and steel-industry</v>
      </c>
      <c r="G3465" s="66">
        <f>INDEX('Crosswalk Particulates'!$E:$E,MATCH('2017 EPA Data'!$B3465,'Crosswalk Particulates'!$D:$D,0))</f>
        <v>0</v>
      </c>
      <c r="H3465" s="78">
        <f t="shared" si="54"/>
        <v>0</v>
      </c>
    </row>
    <row r="3466" spans="1:8" hidden="1" x14ac:dyDescent="0.35">
      <c r="A3466" s="57" t="s">
        <v>2507</v>
      </c>
      <c r="B3466" s="57" t="s">
        <v>2586</v>
      </c>
      <c r="C3466" s="57" t="s">
        <v>2428</v>
      </c>
      <c r="D3466" s="68">
        <v>110.59010215611862</v>
      </c>
      <c r="E3466" s="57" t="s">
        <v>2429</v>
      </c>
      <c r="F3466" s="62" t="str">
        <f>INDEX('Crosswalk Particulates'!$B:$B,MATCH('2017 EPA Data'!A3466,'Crosswalk Particulates'!$A:$A,0))</f>
        <v>industry-fuel-coal</v>
      </c>
      <c r="G3466" s="66">
        <f>INDEX('Crosswalk Particulates'!$E:$E,MATCH('2017 EPA Data'!$B3466,'Crosswalk Particulates'!$D:$D,0))</f>
        <v>0</v>
      </c>
      <c r="H3466" s="78">
        <f t="shared" si="54"/>
        <v>0</v>
      </c>
    </row>
    <row r="3467" spans="1:8" hidden="1" x14ac:dyDescent="0.35">
      <c r="A3467" s="57" t="s">
        <v>2518</v>
      </c>
      <c r="B3467" s="57" t="s">
        <v>2651</v>
      </c>
      <c r="C3467" s="57" t="s">
        <v>2428</v>
      </c>
      <c r="D3467" s="68">
        <v>110.526468556</v>
      </c>
      <c r="E3467" s="57" t="s">
        <v>2429</v>
      </c>
      <c r="F3467" s="62" t="str">
        <f>INDEX('Crosswalk Particulates'!$B:$B,MATCH('2017 EPA Data'!A3467,'Crosswalk Particulates'!$A:$A,0))</f>
        <v>process-cement-industry</v>
      </c>
      <c r="G3467" s="66">
        <f>INDEX('Crosswalk Particulates'!$E:$E,MATCH('2017 EPA Data'!$B3467,'Crosswalk Particulates'!$D:$D,0))</f>
        <v>0</v>
      </c>
      <c r="H3467" s="78">
        <f t="shared" si="54"/>
        <v>0</v>
      </c>
    </row>
    <row r="3468" spans="1:8" hidden="1" x14ac:dyDescent="0.35">
      <c r="A3468" s="57" t="s">
        <v>2495</v>
      </c>
      <c r="B3468" s="57" t="s">
        <v>2662</v>
      </c>
      <c r="C3468" s="57" t="s">
        <v>2428</v>
      </c>
      <c r="D3468" s="68">
        <v>110.41948148799599</v>
      </c>
      <c r="E3468" s="57" t="s">
        <v>2429</v>
      </c>
      <c r="F3468" s="62" t="str">
        <f>INDEX('Crosswalk Particulates'!$B:$B,MATCH('2017 EPA Data'!A3468,'Crosswalk Particulates'!$A:$A,0))</f>
        <v>Electricity Sector</v>
      </c>
      <c r="G3468" s="66">
        <f>INDEX('Crosswalk Particulates'!$E:$E,MATCH('2017 EPA Data'!$B3468,'Crosswalk Particulates'!$D:$D,0))</f>
        <v>0</v>
      </c>
      <c r="H3468" s="78">
        <f t="shared" si="54"/>
        <v>0</v>
      </c>
    </row>
    <row r="3469" spans="1:8" hidden="1" x14ac:dyDescent="0.35">
      <c r="A3469" s="57" t="s">
        <v>2483</v>
      </c>
      <c r="B3469" s="57" t="s">
        <v>2485</v>
      </c>
      <c r="C3469" s="57" t="s">
        <v>2428</v>
      </c>
      <c r="D3469" s="68">
        <v>110.26</v>
      </c>
      <c r="E3469" s="57" t="s">
        <v>2429</v>
      </c>
      <c r="F3469" s="62" t="str">
        <f>INDEX('Crosswalk Particulates'!$B:$B,MATCH('2017 EPA Data'!A3469,'Crosswalk Particulates'!$A:$A,0))</f>
        <v>process-other-industry</v>
      </c>
      <c r="G3469" s="66">
        <f>INDEX('Crosswalk Particulates'!$E:$E,MATCH('2017 EPA Data'!$B3469,'Crosswalk Particulates'!$D:$D,0))</f>
        <v>0</v>
      </c>
      <c r="H3469" s="78">
        <f t="shared" si="54"/>
        <v>0</v>
      </c>
    </row>
    <row r="3470" spans="1:8" hidden="1" x14ac:dyDescent="0.35">
      <c r="A3470" s="57" t="s">
        <v>2560</v>
      </c>
      <c r="B3470" s="57" t="s">
        <v>2639</v>
      </c>
      <c r="C3470" s="57" t="s">
        <v>2428</v>
      </c>
      <c r="D3470" s="68">
        <v>110.04161891131841</v>
      </c>
      <c r="E3470" s="57" t="s">
        <v>2429</v>
      </c>
      <c r="F3470" s="62" t="str">
        <f>INDEX('Crosswalk Particulates'!$B:$B,MATCH('2017 EPA Data'!A3470,'Crosswalk Particulates'!$A:$A,0))</f>
        <v>Electricity Sector</v>
      </c>
      <c r="G3470" s="66">
        <f>INDEX('Crosswalk Particulates'!$E:$E,MATCH('2017 EPA Data'!$B3470,'Crosswalk Particulates'!$D:$D,0))</f>
        <v>0</v>
      </c>
      <c r="H3470" s="78">
        <f t="shared" si="54"/>
        <v>0</v>
      </c>
    </row>
    <row r="3471" spans="1:8" hidden="1" x14ac:dyDescent="0.35">
      <c r="A3471" s="57" t="s">
        <v>2430</v>
      </c>
      <c r="B3471" s="57" t="s">
        <v>2717</v>
      </c>
      <c r="C3471" s="57" t="s">
        <v>2428</v>
      </c>
      <c r="D3471" s="68">
        <v>110</v>
      </c>
      <c r="E3471" s="57" t="s">
        <v>2429</v>
      </c>
      <c r="F3471" s="62" t="str">
        <f>INDEX('Crosswalk Particulates'!$B:$B,MATCH('2017 EPA Data'!A3471,'Crosswalk Particulates'!$A:$A,0))</f>
        <v>process-other-industry</v>
      </c>
      <c r="G3471" s="66">
        <f>INDEX('Crosswalk Particulates'!$E:$E,MATCH('2017 EPA Data'!$B3471,'Crosswalk Particulates'!$D:$D,0))</f>
        <v>0</v>
      </c>
      <c r="H3471" s="78">
        <f t="shared" si="54"/>
        <v>0</v>
      </c>
    </row>
    <row r="3472" spans="1:8" hidden="1" x14ac:dyDescent="0.35">
      <c r="A3472" s="57" t="s">
        <v>2530</v>
      </c>
      <c r="B3472" s="57" t="s">
        <v>2636</v>
      </c>
      <c r="C3472" s="57" t="s">
        <v>2428</v>
      </c>
      <c r="D3472" s="68">
        <v>109.8</v>
      </c>
      <c r="E3472" s="57" t="s">
        <v>2429</v>
      </c>
      <c r="F3472" s="62" t="str">
        <f>INDEX('Crosswalk Particulates'!$B:$B,MATCH('2017 EPA Data'!A3472,'Crosswalk Particulates'!$A:$A,0))</f>
        <v>process-iron and steel-industry</v>
      </c>
      <c r="G3472" s="66">
        <f>INDEX('Crosswalk Particulates'!$E:$E,MATCH('2017 EPA Data'!$B3472,'Crosswalk Particulates'!$D:$D,0))</f>
        <v>0</v>
      </c>
      <c r="H3472" s="78">
        <f t="shared" si="54"/>
        <v>0</v>
      </c>
    </row>
    <row r="3473" spans="1:8" hidden="1" x14ac:dyDescent="0.35">
      <c r="A3473" s="57" t="s">
        <v>2540</v>
      </c>
      <c r="B3473" s="57" t="s">
        <v>2572</v>
      </c>
      <c r="C3473" s="57" t="s">
        <v>2428</v>
      </c>
      <c r="D3473" s="68">
        <v>109.73530332</v>
      </c>
      <c r="E3473" s="57" t="s">
        <v>2429</v>
      </c>
      <c r="F3473" s="62" t="str">
        <f>INDEX('Crosswalk Particulates'!$B:$B,MATCH('2017 EPA Data'!A3473,'Crosswalk Particulates'!$A:$A,0))</f>
        <v>industry-fuel-oil</v>
      </c>
      <c r="G3473" s="66">
        <f>INDEX('Crosswalk Particulates'!$E:$E,MATCH('2017 EPA Data'!$B3473,'Crosswalk Particulates'!$D:$D,0))</f>
        <v>0</v>
      </c>
      <c r="H3473" s="78">
        <f t="shared" si="54"/>
        <v>0</v>
      </c>
    </row>
    <row r="3474" spans="1:8" hidden="1" x14ac:dyDescent="0.35">
      <c r="A3474" s="57" t="s">
        <v>2518</v>
      </c>
      <c r="B3474" s="57" t="s">
        <v>2581</v>
      </c>
      <c r="C3474" s="57" t="s">
        <v>2428</v>
      </c>
      <c r="D3474" s="68">
        <v>109.71569</v>
      </c>
      <c r="E3474" s="57" t="s">
        <v>2429</v>
      </c>
      <c r="F3474" s="62" t="str">
        <f>INDEX('Crosswalk Particulates'!$B:$B,MATCH('2017 EPA Data'!A3474,'Crosswalk Particulates'!$A:$A,0))</f>
        <v>process-cement-industry</v>
      </c>
      <c r="G3474" s="66">
        <f>INDEX('Crosswalk Particulates'!$E:$E,MATCH('2017 EPA Data'!$B3474,'Crosswalk Particulates'!$D:$D,0))</f>
        <v>0</v>
      </c>
      <c r="H3474" s="78">
        <f t="shared" si="54"/>
        <v>0</v>
      </c>
    </row>
    <row r="3475" spans="1:8" hidden="1" x14ac:dyDescent="0.35">
      <c r="A3475" s="57" t="s">
        <v>2462</v>
      </c>
      <c r="B3475" s="57" t="s">
        <v>2702</v>
      </c>
      <c r="C3475" s="57" t="s">
        <v>2428</v>
      </c>
      <c r="D3475" s="68">
        <v>109.48099999999999</v>
      </c>
      <c r="E3475" s="57" t="s">
        <v>2429</v>
      </c>
      <c r="F3475" s="62" t="str">
        <f>INDEX('Crosswalk Particulates'!$B:$B,MATCH('2017 EPA Data'!A3475,'Crosswalk Particulates'!$A:$A,0))</f>
        <v>industry-fuel-natural gas</v>
      </c>
      <c r="G3475" s="66">
        <f>INDEX('Crosswalk Particulates'!$E:$E,MATCH('2017 EPA Data'!$B3475,'Crosswalk Particulates'!$D:$D,0))</f>
        <v>0</v>
      </c>
      <c r="H3475" s="78">
        <f t="shared" si="54"/>
        <v>0</v>
      </c>
    </row>
    <row r="3476" spans="1:8" hidden="1" x14ac:dyDescent="0.35">
      <c r="A3476" s="57" t="s">
        <v>2492</v>
      </c>
      <c r="B3476" s="57" t="s">
        <v>2522</v>
      </c>
      <c r="C3476" s="57" t="s">
        <v>2428</v>
      </c>
      <c r="D3476" s="68">
        <v>109.20671</v>
      </c>
      <c r="E3476" s="57" t="s">
        <v>2429</v>
      </c>
      <c r="F3476" s="62" t="str">
        <f>INDEX('Crosswalk Particulates'!$B:$B,MATCH('2017 EPA Data'!A3476,'Crosswalk Particulates'!$A:$A,0))</f>
        <v>Electricity Sector</v>
      </c>
      <c r="G3476" s="66">
        <f>INDEX('Crosswalk Particulates'!$E:$E,MATCH('2017 EPA Data'!$B3476,'Crosswalk Particulates'!$D:$D,0))</f>
        <v>0</v>
      </c>
      <c r="H3476" s="78">
        <f t="shared" si="54"/>
        <v>0</v>
      </c>
    </row>
    <row r="3477" spans="1:8" hidden="1" x14ac:dyDescent="0.35">
      <c r="A3477" s="57" t="s">
        <v>2540</v>
      </c>
      <c r="B3477" s="57" t="s">
        <v>2472</v>
      </c>
      <c r="C3477" s="57" t="s">
        <v>2428</v>
      </c>
      <c r="D3477" s="68">
        <v>107.9103602</v>
      </c>
      <c r="E3477" s="57" t="s">
        <v>2429</v>
      </c>
      <c r="F3477" s="62" t="str">
        <f>INDEX('Crosswalk Particulates'!$B:$B,MATCH('2017 EPA Data'!A3477,'Crosswalk Particulates'!$A:$A,0))</f>
        <v>industry-fuel-oil</v>
      </c>
      <c r="G3477" s="66">
        <f>INDEX('Crosswalk Particulates'!$E:$E,MATCH('2017 EPA Data'!$B3477,'Crosswalk Particulates'!$D:$D,0))</f>
        <v>0</v>
      </c>
      <c r="H3477" s="78">
        <f t="shared" si="54"/>
        <v>0</v>
      </c>
    </row>
    <row r="3478" spans="1:8" hidden="1" x14ac:dyDescent="0.35">
      <c r="A3478" s="57" t="s">
        <v>2476</v>
      </c>
      <c r="B3478" s="57" t="s">
        <v>2718</v>
      </c>
      <c r="C3478" s="57" t="s">
        <v>2428</v>
      </c>
      <c r="D3478" s="68">
        <v>107.7602</v>
      </c>
      <c r="E3478" s="57" t="s">
        <v>2429</v>
      </c>
      <c r="F3478" s="62" t="str">
        <f>INDEX('Crosswalk Particulates'!$B:$B,MATCH('2017 EPA Data'!A3478,'Crosswalk Particulates'!$A:$A,0))</f>
        <v>Electricity Sector</v>
      </c>
      <c r="G3478" s="66">
        <f>INDEX('Crosswalk Particulates'!$E:$E,MATCH('2017 EPA Data'!$B3478,'Crosswalk Particulates'!$D:$D,0))</f>
        <v>0</v>
      </c>
      <c r="H3478" s="78">
        <f t="shared" si="54"/>
        <v>0</v>
      </c>
    </row>
    <row r="3479" spans="1:8" hidden="1" x14ac:dyDescent="0.35">
      <c r="A3479" s="57" t="s">
        <v>2502</v>
      </c>
      <c r="B3479" s="57" t="s">
        <v>2643</v>
      </c>
      <c r="D3479" s="68">
        <v>107.71640332103416</v>
      </c>
      <c r="E3479" s="57" t="s">
        <v>2433</v>
      </c>
      <c r="F3479" s="62" t="str">
        <f>INDEX('Crosswalk Particulates'!$B:$B,MATCH('2017 EPA Data'!A3479,'Crosswalk Particulates'!$A:$A,0))</f>
        <v>Other-EPA</v>
      </c>
      <c r="G3479" s="66">
        <f>INDEX('Crosswalk Particulates'!$E:$E,MATCH('2017 EPA Data'!$B3479,'Crosswalk Particulates'!$D:$D,0))</f>
        <v>0</v>
      </c>
      <c r="H3479" s="78">
        <f t="shared" si="54"/>
        <v>97718793.552661374</v>
      </c>
    </row>
    <row r="3480" spans="1:8" hidden="1" x14ac:dyDescent="0.35">
      <c r="A3480" s="57" t="s">
        <v>2496</v>
      </c>
      <c r="B3480" s="57" t="s">
        <v>2548</v>
      </c>
      <c r="C3480" s="57" t="s">
        <v>2428</v>
      </c>
      <c r="D3480" s="68">
        <v>107.13868739834014</v>
      </c>
      <c r="E3480" s="57" t="s">
        <v>2429</v>
      </c>
      <c r="F3480" s="62" t="str">
        <f>INDEX('Crosswalk Particulates'!$B:$B,MATCH('2017 EPA Data'!A3480,'Crosswalk Particulates'!$A:$A,0))</f>
        <v>process-other-industry</v>
      </c>
      <c r="G3480" s="66">
        <f>INDEX('Crosswalk Particulates'!$E:$E,MATCH('2017 EPA Data'!$B3480,'Crosswalk Particulates'!$D:$D,0))</f>
        <v>0</v>
      </c>
      <c r="H3480" s="78">
        <f t="shared" si="54"/>
        <v>0</v>
      </c>
    </row>
    <row r="3481" spans="1:8" hidden="1" x14ac:dyDescent="0.35">
      <c r="A3481" s="57" t="s">
        <v>2430</v>
      </c>
      <c r="B3481" s="57" t="s">
        <v>2641</v>
      </c>
      <c r="C3481" s="57" t="s">
        <v>2428</v>
      </c>
      <c r="D3481" s="68">
        <v>106.802805593074</v>
      </c>
      <c r="E3481" s="57" t="s">
        <v>2429</v>
      </c>
      <c r="F3481" s="62" t="str">
        <f>INDEX('Crosswalk Particulates'!$B:$B,MATCH('2017 EPA Data'!A3481,'Crosswalk Particulates'!$A:$A,0))</f>
        <v>process-other-industry</v>
      </c>
      <c r="G3481" s="66">
        <f>INDEX('Crosswalk Particulates'!$E:$E,MATCH('2017 EPA Data'!$B3481,'Crosswalk Particulates'!$D:$D,0))</f>
        <v>0</v>
      </c>
      <c r="H3481" s="78">
        <f t="shared" si="54"/>
        <v>0</v>
      </c>
    </row>
    <row r="3482" spans="1:8" hidden="1" x14ac:dyDescent="0.35">
      <c r="A3482" s="57" t="s">
        <v>2540</v>
      </c>
      <c r="B3482" s="57" t="s">
        <v>2633</v>
      </c>
      <c r="C3482" s="57" t="s">
        <v>2428</v>
      </c>
      <c r="D3482" s="68">
        <v>106.6003052996</v>
      </c>
      <c r="E3482" s="57" t="s">
        <v>2429</v>
      </c>
      <c r="F3482" s="62" t="str">
        <f>INDEX('Crosswalk Particulates'!$B:$B,MATCH('2017 EPA Data'!A3482,'Crosswalk Particulates'!$A:$A,0))</f>
        <v>industry-fuel-oil</v>
      </c>
      <c r="G3482" s="66">
        <f>INDEX('Crosswalk Particulates'!$E:$E,MATCH('2017 EPA Data'!$B3482,'Crosswalk Particulates'!$D:$D,0))</f>
        <v>0</v>
      </c>
      <c r="H3482" s="78">
        <f t="shared" si="54"/>
        <v>0</v>
      </c>
    </row>
    <row r="3483" spans="1:8" hidden="1" x14ac:dyDescent="0.35">
      <c r="A3483" s="57" t="s">
        <v>2575</v>
      </c>
      <c r="B3483" s="57" t="s">
        <v>2631</v>
      </c>
      <c r="C3483" s="57" t="s">
        <v>2428</v>
      </c>
      <c r="D3483" s="68">
        <v>106.52853927</v>
      </c>
      <c r="E3483" s="57" t="s">
        <v>2429</v>
      </c>
      <c r="F3483" s="62" t="str">
        <f>INDEX('Crosswalk Particulates'!$B:$B,MATCH('2017 EPA Data'!A3483,'Crosswalk Particulates'!$A:$A,0))</f>
        <v>Commercial Buildings Sector</v>
      </c>
      <c r="G3483" s="66">
        <f>INDEX('Crosswalk Particulates'!$E:$E,MATCH('2017 EPA Data'!$B3483,'Crosswalk Particulates'!$D:$D,0))</f>
        <v>0</v>
      </c>
      <c r="H3483" s="78">
        <f t="shared" si="54"/>
        <v>0</v>
      </c>
    </row>
    <row r="3484" spans="1:8" hidden="1" x14ac:dyDescent="0.35">
      <c r="A3484" s="57" t="s">
        <v>2576</v>
      </c>
      <c r="B3484" s="57" t="s">
        <v>2574</v>
      </c>
      <c r="C3484" s="57" t="s">
        <v>2428</v>
      </c>
      <c r="D3484" s="68">
        <v>106.42</v>
      </c>
      <c r="E3484" s="57" t="s">
        <v>2429</v>
      </c>
      <c r="F3484" s="62" t="str">
        <f>INDEX('Crosswalk Particulates'!$B:$B,MATCH('2017 EPA Data'!A3484,'Crosswalk Particulates'!$A:$A,0))</f>
        <v>Commercial Buildings Sector</v>
      </c>
      <c r="G3484" s="66">
        <f>INDEX('Crosswalk Particulates'!$E:$E,MATCH('2017 EPA Data'!$B3484,'Crosswalk Particulates'!$D:$D,0))</f>
        <v>0</v>
      </c>
      <c r="H3484" s="78">
        <f t="shared" si="54"/>
        <v>0</v>
      </c>
    </row>
    <row r="3485" spans="1:8" hidden="1" x14ac:dyDescent="0.35">
      <c r="A3485" s="57" t="s">
        <v>2540</v>
      </c>
      <c r="B3485" s="57" t="s">
        <v>2617</v>
      </c>
      <c r="C3485" s="57" t="s">
        <v>2428</v>
      </c>
      <c r="D3485" s="68">
        <v>106.36271820854</v>
      </c>
      <c r="E3485" s="57" t="s">
        <v>2429</v>
      </c>
      <c r="F3485" s="62" t="str">
        <f>INDEX('Crosswalk Particulates'!$B:$B,MATCH('2017 EPA Data'!A3485,'Crosswalk Particulates'!$A:$A,0))</f>
        <v>industry-fuel-oil</v>
      </c>
      <c r="G3485" s="66">
        <f>INDEX('Crosswalk Particulates'!$E:$E,MATCH('2017 EPA Data'!$B3485,'Crosswalk Particulates'!$D:$D,0))</f>
        <v>0</v>
      </c>
      <c r="H3485" s="78">
        <f t="shared" si="54"/>
        <v>0</v>
      </c>
    </row>
    <row r="3486" spans="1:8" hidden="1" x14ac:dyDescent="0.35">
      <c r="A3486" s="57" t="s">
        <v>2634</v>
      </c>
      <c r="B3486" s="57" t="s">
        <v>2504</v>
      </c>
      <c r="C3486" s="57" t="s">
        <v>2428</v>
      </c>
      <c r="D3486" s="68">
        <v>106.1943496</v>
      </c>
      <c r="E3486" s="57" t="s">
        <v>2429</v>
      </c>
      <c r="F3486" s="62" t="str">
        <f>INDEX('Crosswalk Particulates'!$B:$B,MATCH('2017 EPA Data'!A3486,'Crosswalk Particulates'!$A:$A,0))</f>
        <v>Residential Buildings Sector</v>
      </c>
      <c r="G3486" s="66">
        <f>INDEX('Crosswalk Particulates'!$E:$E,MATCH('2017 EPA Data'!$B3486,'Crosswalk Particulates'!$D:$D,0))</f>
        <v>0</v>
      </c>
      <c r="H3486" s="78">
        <f t="shared" si="54"/>
        <v>0</v>
      </c>
    </row>
    <row r="3487" spans="1:8" hidden="1" x14ac:dyDescent="0.35">
      <c r="A3487" s="57" t="s">
        <v>2493</v>
      </c>
      <c r="B3487" s="57" t="s">
        <v>2643</v>
      </c>
      <c r="D3487" s="68">
        <v>105.22545567649318</v>
      </c>
      <c r="E3487" s="57" t="s">
        <v>2433</v>
      </c>
      <c r="F3487" s="62" t="str">
        <f>INDEX('Crosswalk Particulates'!$B:$B,MATCH('2017 EPA Data'!A3487,'Crosswalk Particulates'!$A:$A,0))</f>
        <v>Commercial Buildings Sector</v>
      </c>
      <c r="G3487" s="66">
        <f>INDEX('Crosswalk Particulates'!$E:$E,MATCH('2017 EPA Data'!$B3487,'Crosswalk Particulates'!$D:$D,0))</f>
        <v>0</v>
      </c>
      <c r="H3487" s="78">
        <f t="shared" si="54"/>
        <v>95459041.173982993</v>
      </c>
    </row>
    <row r="3488" spans="1:8" hidden="1" x14ac:dyDescent="0.35">
      <c r="A3488" s="57" t="s">
        <v>2495</v>
      </c>
      <c r="B3488" s="57" t="s">
        <v>2664</v>
      </c>
      <c r="D3488" s="68">
        <v>105.20502190024099</v>
      </c>
      <c r="E3488" s="57" t="s">
        <v>2433</v>
      </c>
      <c r="F3488" s="62" t="str">
        <f>INDEX('Crosswalk Particulates'!$B:$B,MATCH('2017 EPA Data'!A3488,'Crosswalk Particulates'!$A:$A,0))</f>
        <v>Electricity Sector</v>
      </c>
      <c r="G3488" s="66">
        <f>INDEX('Crosswalk Particulates'!$E:$E,MATCH('2017 EPA Data'!$B3488,'Crosswalk Particulates'!$D:$D,0))</f>
        <v>0</v>
      </c>
      <c r="H3488" s="78">
        <f t="shared" si="54"/>
        <v>95440503.941941023</v>
      </c>
    </row>
    <row r="3489" spans="1:8" hidden="1" x14ac:dyDescent="0.35">
      <c r="A3489" s="57" t="s">
        <v>2496</v>
      </c>
      <c r="B3489" s="57" t="s">
        <v>2664</v>
      </c>
      <c r="D3489" s="68">
        <v>105.17671466053228</v>
      </c>
      <c r="E3489" s="57" t="s">
        <v>2433</v>
      </c>
      <c r="F3489" s="62" t="str">
        <f>INDEX('Crosswalk Particulates'!$B:$B,MATCH('2017 EPA Data'!A3489,'Crosswalk Particulates'!$A:$A,0))</f>
        <v>process-other-industry</v>
      </c>
      <c r="G3489" s="66">
        <f>INDEX('Crosswalk Particulates'!$E:$E,MATCH('2017 EPA Data'!$B3489,'Crosswalk Particulates'!$D:$D,0))</f>
        <v>0</v>
      </c>
      <c r="H3489" s="78">
        <f t="shared" si="54"/>
        <v>95414824.01550588</v>
      </c>
    </row>
    <row r="3490" spans="1:8" hidden="1" x14ac:dyDescent="0.35">
      <c r="A3490" s="57" t="s">
        <v>2476</v>
      </c>
      <c r="B3490" s="57" t="s">
        <v>2574</v>
      </c>
      <c r="C3490" s="57" t="s">
        <v>2428</v>
      </c>
      <c r="D3490" s="68">
        <v>105.032442</v>
      </c>
      <c r="E3490" s="57" t="s">
        <v>2429</v>
      </c>
      <c r="F3490" s="62" t="str">
        <f>INDEX('Crosswalk Particulates'!$B:$B,MATCH('2017 EPA Data'!A3490,'Crosswalk Particulates'!$A:$A,0))</f>
        <v>Electricity Sector</v>
      </c>
      <c r="G3490" s="66">
        <f>INDEX('Crosswalk Particulates'!$E:$E,MATCH('2017 EPA Data'!$B3490,'Crosswalk Particulates'!$D:$D,0))</f>
        <v>0</v>
      </c>
      <c r="H3490" s="78">
        <f t="shared" si="54"/>
        <v>0</v>
      </c>
    </row>
    <row r="3491" spans="1:8" hidden="1" x14ac:dyDescent="0.35">
      <c r="A3491" s="57" t="s">
        <v>2519</v>
      </c>
      <c r="B3491" s="57" t="s">
        <v>2597</v>
      </c>
      <c r="C3491" s="57" t="s">
        <v>2428</v>
      </c>
      <c r="D3491" s="68">
        <v>104.910390568</v>
      </c>
      <c r="E3491" s="57" t="s">
        <v>2429</v>
      </c>
      <c r="F3491" s="62" t="str">
        <f>INDEX('Crosswalk Particulates'!$B:$B,MATCH('2017 EPA Data'!A3491,'Crosswalk Particulates'!$A:$A,0))</f>
        <v>Electricity Sector</v>
      </c>
      <c r="G3491" s="66">
        <f>INDEX('Crosswalk Particulates'!$E:$E,MATCH('2017 EPA Data'!$B3491,'Crosswalk Particulates'!$D:$D,0))</f>
        <v>0</v>
      </c>
      <c r="H3491" s="78">
        <f t="shared" si="54"/>
        <v>0</v>
      </c>
    </row>
    <row r="3492" spans="1:8" hidden="1" x14ac:dyDescent="0.35">
      <c r="A3492" s="57" t="s">
        <v>2507</v>
      </c>
      <c r="B3492" s="57" t="s">
        <v>2532</v>
      </c>
      <c r="C3492" s="57" t="s">
        <v>2428</v>
      </c>
      <c r="D3492" s="68">
        <v>104.1733056316414</v>
      </c>
      <c r="E3492" s="57" t="s">
        <v>2429</v>
      </c>
      <c r="F3492" s="62" t="str">
        <f>INDEX('Crosswalk Particulates'!$B:$B,MATCH('2017 EPA Data'!A3492,'Crosswalk Particulates'!$A:$A,0))</f>
        <v>industry-fuel-coal</v>
      </c>
      <c r="G3492" s="66">
        <f>INDEX('Crosswalk Particulates'!$E:$E,MATCH('2017 EPA Data'!$B3492,'Crosswalk Particulates'!$D:$D,0))</f>
        <v>0</v>
      </c>
      <c r="H3492" s="78">
        <f t="shared" si="54"/>
        <v>0</v>
      </c>
    </row>
    <row r="3493" spans="1:8" hidden="1" x14ac:dyDescent="0.35">
      <c r="A3493" s="57" t="s">
        <v>2518</v>
      </c>
      <c r="B3493" s="57" t="s">
        <v>2524</v>
      </c>
      <c r="C3493" s="57" t="s">
        <v>2428</v>
      </c>
      <c r="D3493" s="68">
        <v>104.00394</v>
      </c>
      <c r="E3493" s="57" t="s">
        <v>2429</v>
      </c>
      <c r="F3493" s="62" t="str">
        <f>INDEX('Crosswalk Particulates'!$B:$B,MATCH('2017 EPA Data'!A3493,'Crosswalk Particulates'!$A:$A,0))</f>
        <v>process-cement-industry</v>
      </c>
      <c r="G3493" s="66">
        <f>INDEX('Crosswalk Particulates'!$E:$E,MATCH('2017 EPA Data'!$B3493,'Crosswalk Particulates'!$D:$D,0))</f>
        <v>0</v>
      </c>
      <c r="H3493" s="78">
        <f t="shared" si="54"/>
        <v>0</v>
      </c>
    </row>
    <row r="3494" spans="1:8" hidden="1" x14ac:dyDescent="0.35">
      <c r="A3494" s="57" t="s">
        <v>2449</v>
      </c>
      <c r="B3494" s="57" t="s">
        <v>2536</v>
      </c>
      <c r="C3494" s="57" t="s">
        <v>2428</v>
      </c>
      <c r="D3494" s="68">
        <v>103.64611041996535</v>
      </c>
      <c r="E3494" s="57" t="s">
        <v>2429</v>
      </c>
      <c r="F3494" s="62" t="str">
        <f>INDEX('Crosswalk Particulates'!$B:$B,MATCH('2017 EPA Data'!A3494,'Crosswalk Particulates'!$A:$A,0))</f>
        <v>process-other-industry</v>
      </c>
      <c r="G3494" s="66">
        <f>INDEX('Crosswalk Particulates'!$E:$E,MATCH('2017 EPA Data'!$B3494,'Crosswalk Particulates'!$D:$D,0))</f>
        <v>0</v>
      </c>
      <c r="H3494" s="78">
        <f t="shared" si="54"/>
        <v>0</v>
      </c>
    </row>
    <row r="3495" spans="1:8" hidden="1" x14ac:dyDescent="0.35">
      <c r="A3495" s="57" t="s">
        <v>2506</v>
      </c>
      <c r="B3495" s="57" t="s">
        <v>2435</v>
      </c>
      <c r="C3495" s="57" t="s">
        <v>2428</v>
      </c>
      <c r="D3495" s="68">
        <v>103.63792447</v>
      </c>
      <c r="E3495" s="57" t="s">
        <v>2429</v>
      </c>
      <c r="F3495" s="62" t="str">
        <f>INDEX('Crosswalk Particulates'!$B:$B,MATCH('2017 EPA Data'!A3495,'Crosswalk Particulates'!$A:$A,0))</f>
        <v>process-other-industry</v>
      </c>
      <c r="G3495" s="66">
        <f>INDEX('Crosswalk Particulates'!$E:$E,MATCH('2017 EPA Data'!$B3495,'Crosswalk Particulates'!$D:$D,0))</f>
        <v>0</v>
      </c>
      <c r="H3495" s="78">
        <f t="shared" si="54"/>
        <v>0</v>
      </c>
    </row>
    <row r="3496" spans="1:8" hidden="1" x14ac:dyDescent="0.35">
      <c r="A3496" s="57" t="s">
        <v>2470</v>
      </c>
      <c r="B3496" s="57" t="s">
        <v>2629</v>
      </c>
      <c r="C3496" s="57" t="s">
        <v>2428</v>
      </c>
      <c r="D3496" s="68">
        <v>103.06273805569963</v>
      </c>
      <c r="E3496" s="57" t="s">
        <v>2429</v>
      </c>
      <c r="F3496" s="62" t="str">
        <f>INDEX('Crosswalk Particulates'!$B:$B,MATCH('2017 EPA Data'!A3496,'Crosswalk Particulates'!$A:$A,0))</f>
        <v>process-waste-industry</v>
      </c>
      <c r="G3496" s="66">
        <f>INDEX('Crosswalk Particulates'!$E:$E,MATCH('2017 EPA Data'!$B3496,'Crosswalk Particulates'!$D:$D,0))</f>
        <v>0</v>
      </c>
      <c r="H3496" s="78">
        <f t="shared" si="54"/>
        <v>0</v>
      </c>
    </row>
    <row r="3497" spans="1:8" hidden="1" x14ac:dyDescent="0.35">
      <c r="A3497" s="57" t="s">
        <v>2518</v>
      </c>
      <c r="B3497" s="57" t="s">
        <v>2616</v>
      </c>
      <c r="C3497" s="57" t="s">
        <v>2428</v>
      </c>
      <c r="D3497" s="68">
        <v>103.04998999999999</v>
      </c>
      <c r="E3497" s="57" t="s">
        <v>2429</v>
      </c>
      <c r="F3497" s="62" t="str">
        <f>INDEX('Crosswalk Particulates'!$B:$B,MATCH('2017 EPA Data'!A3497,'Crosswalk Particulates'!$A:$A,0))</f>
        <v>process-cement-industry</v>
      </c>
      <c r="G3497" s="66">
        <f>INDEX('Crosswalk Particulates'!$E:$E,MATCH('2017 EPA Data'!$B3497,'Crosswalk Particulates'!$D:$D,0))</f>
        <v>0</v>
      </c>
      <c r="H3497" s="78">
        <f t="shared" si="54"/>
        <v>0</v>
      </c>
    </row>
    <row r="3498" spans="1:8" hidden="1" x14ac:dyDescent="0.35">
      <c r="A3498" s="57" t="s">
        <v>2497</v>
      </c>
      <c r="B3498" s="57" t="s">
        <v>2671</v>
      </c>
      <c r="C3498" s="57" t="s">
        <v>2428</v>
      </c>
      <c r="D3498" s="68">
        <v>102.343411364</v>
      </c>
      <c r="E3498" s="57" t="s">
        <v>2429</v>
      </c>
      <c r="F3498" s="62" t="str">
        <f>INDEX('Crosswalk Particulates'!$B:$B,MATCH('2017 EPA Data'!A3498,'Crosswalk Particulates'!$A:$A,0))</f>
        <v>process-other-industry</v>
      </c>
      <c r="G3498" s="66">
        <f>INDEX('Crosswalk Particulates'!$E:$E,MATCH('2017 EPA Data'!$B3498,'Crosswalk Particulates'!$D:$D,0))</f>
        <v>0</v>
      </c>
      <c r="H3498" s="78">
        <f t="shared" si="54"/>
        <v>0</v>
      </c>
    </row>
    <row r="3499" spans="1:8" hidden="1" x14ac:dyDescent="0.35">
      <c r="A3499" s="57" t="s">
        <v>2503</v>
      </c>
      <c r="B3499" s="57" t="s">
        <v>2678</v>
      </c>
      <c r="C3499" s="57" t="s">
        <v>2428</v>
      </c>
      <c r="D3499" s="68">
        <v>102</v>
      </c>
      <c r="E3499" s="57" t="s">
        <v>2429</v>
      </c>
      <c r="F3499" s="62" t="str">
        <f>INDEX('Crosswalk Particulates'!$B:$B,MATCH('2017 EPA Data'!A3499,'Crosswalk Particulates'!$A:$A,0))</f>
        <v>process-ngps-industry</v>
      </c>
      <c r="G3499" s="66">
        <f>INDEX('Crosswalk Particulates'!$E:$E,MATCH('2017 EPA Data'!$B3499,'Crosswalk Particulates'!$D:$D,0))</f>
        <v>0</v>
      </c>
      <c r="H3499" s="78">
        <f t="shared" si="54"/>
        <v>0</v>
      </c>
    </row>
    <row r="3500" spans="1:8" hidden="1" x14ac:dyDescent="0.35">
      <c r="A3500" s="57" t="s">
        <v>2449</v>
      </c>
      <c r="B3500" s="57" t="s">
        <v>2547</v>
      </c>
      <c r="C3500" s="57" t="s">
        <v>2428</v>
      </c>
      <c r="D3500" s="68">
        <v>101.94000704323859</v>
      </c>
      <c r="E3500" s="57" t="s">
        <v>2429</v>
      </c>
      <c r="F3500" s="62" t="str">
        <f>INDEX('Crosswalk Particulates'!$B:$B,MATCH('2017 EPA Data'!A3500,'Crosswalk Particulates'!$A:$A,0))</f>
        <v>process-other-industry</v>
      </c>
      <c r="G3500" s="66">
        <f>INDEX('Crosswalk Particulates'!$E:$E,MATCH('2017 EPA Data'!$B3500,'Crosswalk Particulates'!$D:$D,0))</f>
        <v>0</v>
      </c>
      <c r="H3500" s="78">
        <f t="shared" si="54"/>
        <v>0</v>
      </c>
    </row>
    <row r="3501" spans="1:8" hidden="1" x14ac:dyDescent="0.35">
      <c r="A3501" s="57" t="s">
        <v>2518</v>
      </c>
      <c r="B3501" s="57" t="s">
        <v>2719</v>
      </c>
      <c r="C3501" s="57" t="s">
        <v>2428</v>
      </c>
      <c r="D3501" s="68">
        <v>101.837</v>
      </c>
      <c r="E3501" s="57" t="s">
        <v>2429</v>
      </c>
      <c r="F3501" s="62" t="str">
        <f>INDEX('Crosswalk Particulates'!$B:$B,MATCH('2017 EPA Data'!A3501,'Crosswalk Particulates'!$A:$A,0))</f>
        <v>process-cement-industry</v>
      </c>
      <c r="G3501" s="66">
        <f>INDEX('Crosswalk Particulates'!$E:$E,MATCH('2017 EPA Data'!$B3501,'Crosswalk Particulates'!$D:$D,0))</f>
        <v>0</v>
      </c>
      <c r="H3501" s="78">
        <f t="shared" si="54"/>
        <v>0</v>
      </c>
    </row>
    <row r="3502" spans="1:8" hidden="1" x14ac:dyDescent="0.35">
      <c r="A3502" s="57" t="s">
        <v>2458</v>
      </c>
      <c r="B3502" s="57" t="s">
        <v>2720</v>
      </c>
      <c r="C3502" s="57" t="s">
        <v>2428</v>
      </c>
      <c r="D3502" s="68">
        <v>101.52200000000001</v>
      </c>
      <c r="E3502" s="57" t="s">
        <v>2429</v>
      </c>
      <c r="F3502" s="62" t="str">
        <f>INDEX('Crosswalk Particulates'!$B:$B,MATCH('2017 EPA Data'!A3502,'Crosswalk Particulates'!$A:$A,0))</f>
        <v>process-other-industry</v>
      </c>
      <c r="G3502" s="66">
        <f>INDEX('Crosswalk Particulates'!$E:$E,MATCH('2017 EPA Data'!$B3502,'Crosswalk Particulates'!$D:$D,0))</f>
        <v>0</v>
      </c>
      <c r="H3502" s="78">
        <f t="shared" si="54"/>
        <v>0</v>
      </c>
    </row>
    <row r="3503" spans="1:8" hidden="1" x14ac:dyDescent="0.35">
      <c r="A3503" s="57" t="s">
        <v>2462</v>
      </c>
      <c r="B3503" s="57" t="s">
        <v>2607</v>
      </c>
      <c r="C3503" s="57" t="s">
        <v>2428</v>
      </c>
      <c r="D3503" s="68">
        <v>101.5</v>
      </c>
      <c r="E3503" s="57" t="s">
        <v>2429</v>
      </c>
      <c r="F3503" s="62" t="str">
        <f>INDEX('Crosswalk Particulates'!$B:$B,MATCH('2017 EPA Data'!A3503,'Crosswalk Particulates'!$A:$A,0))</f>
        <v>industry-fuel-natural gas</v>
      </c>
      <c r="G3503" s="66">
        <f>INDEX('Crosswalk Particulates'!$E:$E,MATCH('2017 EPA Data'!$B3503,'Crosswalk Particulates'!$D:$D,0))</f>
        <v>0</v>
      </c>
      <c r="H3503" s="78">
        <f t="shared" si="54"/>
        <v>0</v>
      </c>
    </row>
    <row r="3504" spans="1:8" hidden="1" x14ac:dyDescent="0.35">
      <c r="A3504" s="57" t="s">
        <v>2453</v>
      </c>
      <c r="B3504" s="57" t="s">
        <v>2570</v>
      </c>
      <c r="C3504" s="57" t="s">
        <v>2428</v>
      </c>
      <c r="D3504" s="68">
        <v>101.28285459165538</v>
      </c>
      <c r="E3504" s="57" t="s">
        <v>2429</v>
      </c>
      <c r="F3504" s="62" t="str">
        <f>INDEX('Crosswalk Particulates'!$B:$B,MATCH('2017 EPA Data'!A3504,'Crosswalk Particulates'!$A:$A,0))</f>
        <v>process-ngps-industry</v>
      </c>
      <c r="G3504" s="66">
        <f>INDEX('Crosswalk Particulates'!$E:$E,MATCH('2017 EPA Data'!$B3504,'Crosswalk Particulates'!$D:$D,0))</f>
        <v>0</v>
      </c>
      <c r="H3504" s="78">
        <f t="shared" si="54"/>
        <v>0</v>
      </c>
    </row>
    <row r="3505" spans="1:8" hidden="1" x14ac:dyDescent="0.35">
      <c r="A3505" s="57" t="s">
        <v>2518</v>
      </c>
      <c r="B3505" s="57" t="s">
        <v>2598</v>
      </c>
      <c r="C3505" s="57" t="s">
        <v>2428</v>
      </c>
      <c r="D3505" s="68">
        <v>100.99637</v>
      </c>
      <c r="E3505" s="57" t="s">
        <v>2429</v>
      </c>
      <c r="F3505" s="62" t="str">
        <f>INDEX('Crosswalk Particulates'!$B:$B,MATCH('2017 EPA Data'!A3505,'Crosswalk Particulates'!$A:$A,0))</f>
        <v>process-cement-industry</v>
      </c>
      <c r="G3505" s="66">
        <f>INDEX('Crosswalk Particulates'!$E:$E,MATCH('2017 EPA Data'!$B3505,'Crosswalk Particulates'!$D:$D,0))</f>
        <v>0</v>
      </c>
      <c r="H3505" s="78">
        <f t="shared" si="54"/>
        <v>0</v>
      </c>
    </row>
    <row r="3506" spans="1:8" hidden="1" x14ac:dyDescent="0.35">
      <c r="A3506" s="57" t="s">
        <v>2513</v>
      </c>
      <c r="B3506" s="57" t="s">
        <v>2721</v>
      </c>
      <c r="C3506" s="57" t="s">
        <v>2428</v>
      </c>
      <c r="D3506" s="68">
        <v>100.8824</v>
      </c>
      <c r="E3506" s="57" t="s">
        <v>2429</v>
      </c>
      <c r="F3506" s="62" t="str">
        <f>INDEX('Crosswalk Particulates'!$B:$B,MATCH('2017 EPA Data'!A3506,'Crosswalk Particulates'!$A:$A,0))</f>
        <v>process-other-industry</v>
      </c>
      <c r="G3506" s="66">
        <f>INDEX('Crosswalk Particulates'!$E:$E,MATCH('2017 EPA Data'!$B3506,'Crosswalk Particulates'!$D:$D,0))</f>
        <v>0</v>
      </c>
      <c r="H3506" s="78">
        <f t="shared" si="54"/>
        <v>0</v>
      </c>
    </row>
    <row r="3507" spans="1:8" hidden="1" x14ac:dyDescent="0.35">
      <c r="A3507" s="57" t="s">
        <v>2529</v>
      </c>
      <c r="B3507" s="57" t="s">
        <v>2520</v>
      </c>
      <c r="C3507" s="57" t="s">
        <v>2468</v>
      </c>
      <c r="D3507" s="68">
        <v>100.1199737</v>
      </c>
      <c r="E3507" s="57" t="s">
        <v>2433</v>
      </c>
      <c r="F3507" s="62" t="str">
        <f>INDEX('Crosswalk Particulates'!$B:$B,MATCH('2017 EPA Data'!A3507,'Crosswalk Particulates'!$A:$A,0))</f>
        <v>Other-EPA</v>
      </c>
      <c r="G3507" s="66" t="str">
        <f>INDEX('Crosswalk Particulates'!$E:$E,MATCH('2017 EPA Data'!$B3507,'Crosswalk Particulates'!$D:$D,0))</f>
        <v>NOX</v>
      </c>
      <c r="H3507" s="78">
        <f t="shared" si="54"/>
        <v>90827420.326405481</v>
      </c>
    </row>
    <row r="3508" spans="1:8" hidden="1" x14ac:dyDescent="0.35">
      <c r="A3508" s="57" t="s">
        <v>2476</v>
      </c>
      <c r="B3508" s="57" t="s">
        <v>2479</v>
      </c>
      <c r="C3508" s="57" t="s">
        <v>2428</v>
      </c>
      <c r="D3508" s="68">
        <v>99.709680000000006</v>
      </c>
      <c r="E3508" s="57" t="s">
        <v>2429</v>
      </c>
      <c r="F3508" s="62" t="str">
        <f>INDEX('Crosswalk Particulates'!$B:$B,MATCH('2017 EPA Data'!A3508,'Crosswalk Particulates'!$A:$A,0))</f>
        <v>Electricity Sector</v>
      </c>
      <c r="G3508" s="66">
        <f>INDEX('Crosswalk Particulates'!$E:$E,MATCH('2017 EPA Data'!$B3508,'Crosswalk Particulates'!$D:$D,0))</f>
        <v>0</v>
      </c>
      <c r="H3508" s="78">
        <f t="shared" si="54"/>
        <v>0</v>
      </c>
    </row>
    <row r="3509" spans="1:8" hidden="1" x14ac:dyDescent="0.35">
      <c r="A3509" s="57" t="s">
        <v>2495</v>
      </c>
      <c r="B3509" s="57" t="s">
        <v>2616</v>
      </c>
      <c r="C3509" s="57" t="s">
        <v>2428</v>
      </c>
      <c r="D3509" s="68">
        <v>99.196100000000001</v>
      </c>
      <c r="E3509" s="57" t="s">
        <v>2429</v>
      </c>
      <c r="F3509" s="62" t="str">
        <f>INDEX('Crosswalk Particulates'!$B:$B,MATCH('2017 EPA Data'!A3509,'Crosswalk Particulates'!$A:$A,0))</f>
        <v>Electricity Sector</v>
      </c>
      <c r="G3509" s="66">
        <f>INDEX('Crosswalk Particulates'!$E:$E,MATCH('2017 EPA Data'!$B3509,'Crosswalk Particulates'!$D:$D,0))</f>
        <v>0</v>
      </c>
      <c r="H3509" s="78">
        <f t="shared" si="54"/>
        <v>0</v>
      </c>
    </row>
    <row r="3510" spans="1:8" hidden="1" x14ac:dyDescent="0.35">
      <c r="A3510" s="57" t="s">
        <v>2492</v>
      </c>
      <c r="B3510" s="57" t="s">
        <v>2612</v>
      </c>
      <c r="C3510" s="57" t="s">
        <v>2428</v>
      </c>
      <c r="D3510" s="68">
        <v>99.078733395052595</v>
      </c>
      <c r="E3510" s="57" t="s">
        <v>2429</v>
      </c>
      <c r="F3510" s="62" t="str">
        <f>INDEX('Crosswalk Particulates'!$B:$B,MATCH('2017 EPA Data'!A3510,'Crosswalk Particulates'!$A:$A,0))</f>
        <v>Electricity Sector</v>
      </c>
      <c r="G3510" s="66">
        <f>INDEX('Crosswalk Particulates'!$E:$E,MATCH('2017 EPA Data'!$B3510,'Crosswalk Particulates'!$D:$D,0))</f>
        <v>0</v>
      </c>
      <c r="H3510" s="78">
        <f t="shared" si="54"/>
        <v>0</v>
      </c>
    </row>
    <row r="3511" spans="1:8" hidden="1" x14ac:dyDescent="0.35">
      <c r="A3511" s="57" t="s">
        <v>2497</v>
      </c>
      <c r="B3511" s="57" t="s">
        <v>2563</v>
      </c>
      <c r="C3511" s="57" t="s">
        <v>2428</v>
      </c>
      <c r="D3511" s="68">
        <v>99.007360000000006</v>
      </c>
      <c r="E3511" s="57" t="s">
        <v>2429</v>
      </c>
      <c r="F3511" s="62" t="str">
        <f>INDEX('Crosswalk Particulates'!$B:$B,MATCH('2017 EPA Data'!A3511,'Crosswalk Particulates'!$A:$A,0))</f>
        <v>process-other-industry</v>
      </c>
      <c r="G3511" s="66">
        <f>INDEX('Crosswalk Particulates'!$E:$E,MATCH('2017 EPA Data'!$B3511,'Crosswalk Particulates'!$D:$D,0))</f>
        <v>0</v>
      </c>
      <c r="H3511" s="78">
        <f t="shared" si="54"/>
        <v>0</v>
      </c>
    </row>
    <row r="3512" spans="1:8" hidden="1" x14ac:dyDescent="0.35">
      <c r="A3512" s="57" t="s">
        <v>2634</v>
      </c>
      <c r="B3512" s="57" t="s">
        <v>2516</v>
      </c>
      <c r="C3512" s="57" t="s">
        <v>2468</v>
      </c>
      <c r="D3512" s="68">
        <v>98.923736262709994</v>
      </c>
      <c r="E3512" s="57" t="s">
        <v>2433</v>
      </c>
      <c r="F3512" s="62" t="str">
        <f>INDEX('Crosswalk Particulates'!$B:$B,MATCH('2017 EPA Data'!A3512,'Crosswalk Particulates'!$A:$A,0))</f>
        <v>Residential Buildings Sector</v>
      </c>
      <c r="G3512" s="66">
        <f>INDEX('Crosswalk Particulates'!$E:$E,MATCH('2017 EPA Data'!$B3512,'Crosswalk Particulates'!$D:$D,0))</f>
        <v>0</v>
      </c>
      <c r="H3512" s="78">
        <f t="shared" si="54"/>
        <v>89742210.687293053</v>
      </c>
    </row>
    <row r="3513" spans="1:8" hidden="1" x14ac:dyDescent="0.35">
      <c r="A3513" s="57" t="s">
        <v>2540</v>
      </c>
      <c r="B3513" s="57" t="s">
        <v>2509</v>
      </c>
      <c r="C3513" s="57" t="s">
        <v>2428</v>
      </c>
      <c r="D3513" s="68">
        <v>98.743073850000002</v>
      </c>
      <c r="E3513" s="57" t="s">
        <v>2429</v>
      </c>
      <c r="F3513" s="62" t="str">
        <f>INDEX('Crosswalk Particulates'!$B:$B,MATCH('2017 EPA Data'!A3513,'Crosswalk Particulates'!$A:$A,0))</f>
        <v>industry-fuel-oil</v>
      </c>
      <c r="G3513" s="66">
        <f>INDEX('Crosswalk Particulates'!$E:$E,MATCH('2017 EPA Data'!$B3513,'Crosswalk Particulates'!$D:$D,0))</f>
        <v>0</v>
      </c>
      <c r="H3513" s="78">
        <f t="shared" si="54"/>
        <v>0</v>
      </c>
    </row>
    <row r="3514" spans="1:8" hidden="1" x14ac:dyDescent="0.35">
      <c r="A3514" s="57" t="s">
        <v>2476</v>
      </c>
      <c r="B3514" s="57" t="s">
        <v>2691</v>
      </c>
      <c r="C3514" s="57" t="s">
        <v>2428</v>
      </c>
      <c r="D3514" s="68">
        <v>98.550799999999995</v>
      </c>
      <c r="E3514" s="57" t="s">
        <v>2429</v>
      </c>
      <c r="F3514" s="62" t="str">
        <f>INDEX('Crosswalk Particulates'!$B:$B,MATCH('2017 EPA Data'!A3514,'Crosswalk Particulates'!$A:$A,0))</f>
        <v>Electricity Sector</v>
      </c>
      <c r="G3514" s="66">
        <f>INDEX('Crosswalk Particulates'!$E:$E,MATCH('2017 EPA Data'!$B3514,'Crosswalk Particulates'!$D:$D,0))</f>
        <v>0</v>
      </c>
      <c r="H3514" s="78">
        <f t="shared" si="54"/>
        <v>0</v>
      </c>
    </row>
    <row r="3515" spans="1:8" hidden="1" x14ac:dyDescent="0.35">
      <c r="A3515" s="57" t="s">
        <v>2474</v>
      </c>
      <c r="B3515" s="57" t="s">
        <v>2570</v>
      </c>
      <c r="C3515" s="57" t="s">
        <v>2428</v>
      </c>
      <c r="D3515" s="68">
        <v>98.503614616029168</v>
      </c>
      <c r="E3515" s="57" t="s">
        <v>2429</v>
      </c>
      <c r="F3515" s="62" t="str">
        <f>INDEX('Crosswalk Particulates'!$B:$B,MATCH('2017 EPA Data'!A3515,'Crosswalk Particulates'!$A:$A,0))</f>
        <v>Other-EPA</v>
      </c>
      <c r="G3515" s="66">
        <f>INDEX('Crosswalk Particulates'!$E:$E,MATCH('2017 EPA Data'!$B3515,'Crosswalk Particulates'!$D:$D,0))</f>
        <v>0</v>
      </c>
      <c r="H3515" s="78">
        <f t="shared" si="54"/>
        <v>0</v>
      </c>
    </row>
    <row r="3516" spans="1:8" hidden="1" x14ac:dyDescent="0.35">
      <c r="A3516" s="57" t="s">
        <v>2518</v>
      </c>
      <c r="B3516" s="57" t="s">
        <v>2631</v>
      </c>
      <c r="C3516" s="57" t="s">
        <v>2428</v>
      </c>
      <c r="D3516" s="68">
        <v>98.373518240999999</v>
      </c>
      <c r="E3516" s="57" t="s">
        <v>2429</v>
      </c>
      <c r="F3516" s="62" t="str">
        <f>INDEX('Crosswalk Particulates'!$B:$B,MATCH('2017 EPA Data'!A3516,'Crosswalk Particulates'!$A:$A,0))</f>
        <v>process-cement-industry</v>
      </c>
      <c r="G3516" s="66">
        <f>INDEX('Crosswalk Particulates'!$E:$E,MATCH('2017 EPA Data'!$B3516,'Crosswalk Particulates'!$D:$D,0))</f>
        <v>0</v>
      </c>
      <c r="H3516" s="78">
        <f t="shared" si="54"/>
        <v>0</v>
      </c>
    </row>
    <row r="3517" spans="1:8" hidden="1" x14ac:dyDescent="0.35">
      <c r="A3517" s="57" t="s">
        <v>2493</v>
      </c>
      <c r="B3517" s="57" t="s">
        <v>2487</v>
      </c>
      <c r="C3517" s="57" t="s">
        <v>2428</v>
      </c>
      <c r="D3517" s="68">
        <v>97.796378774000004</v>
      </c>
      <c r="E3517" s="57" t="s">
        <v>2429</v>
      </c>
      <c r="F3517" s="62" t="str">
        <f>INDEX('Crosswalk Particulates'!$B:$B,MATCH('2017 EPA Data'!A3517,'Crosswalk Particulates'!$A:$A,0))</f>
        <v>Commercial Buildings Sector</v>
      </c>
      <c r="G3517" s="66">
        <f>INDEX('Crosswalk Particulates'!$E:$E,MATCH('2017 EPA Data'!$B3517,'Crosswalk Particulates'!$D:$D,0))</f>
        <v>0</v>
      </c>
      <c r="H3517" s="78">
        <f t="shared" si="54"/>
        <v>0</v>
      </c>
    </row>
    <row r="3518" spans="1:8" hidden="1" x14ac:dyDescent="0.35">
      <c r="A3518" s="57" t="s">
        <v>2466</v>
      </c>
      <c r="B3518" s="57" t="s">
        <v>2660</v>
      </c>
      <c r="C3518" s="57" t="s">
        <v>2428</v>
      </c>
      <c r="D3518" s="68">
        <v>97.65</v>
      </c>
      <c r="E3518" s="57" t="s">
        <v>2429</v>
      </c>
      <c r="F3518" s="62" t="str">
        <f>INDEX('Crosswalk Particulates'!$B:$B,MATCH('2017 EPA Data'!A3518,'Crosswalk Particulates'!$A:$A,0))</f>
        <v>process-other-industry</v>
      </c>
      <c r="G3518" s="66">
        <f>INDEX('Crosswalk Particulates'!$E:$E,MATCH('2017 EPA Data'!$B3518,'Crosswalk Particulates'!$D:$D,0))</f>
        <v>0</v>
      </c>
      <c r="H3518" s="78">
        <f t="shared" si="54"/>
        <v>0</v>
      </c>
    </row>
    <row r="3519" spans="1:8" hidden="1" x14ac:dyDescent="0.35">
      <c r="A3519" s="57" t="s">
        <v>2489</v>
      </c>
      <c r="B3519" s="57" t="s">
        <v>2722</v>
      </c>
      <c r="C3519" s="57" t="s">
        <v>2428</v>
      </c>
      <c r="D3519" s="68">
        <v>97.547799999999995</v>
      </c>
      <c r="E3519" s="57" t="s">
        <v>2429</v>
      </c>
      <c r="F3519" s="62" t="str">
        <f>INDEX('Crosswalk Particulates'!$B:$B,MATCH('2017 EPA Data'!A3519,'Crosswalk Particulates'!$A:$A,0))</f>
        <v>process-chemicals-industry</v>
      </c>
      <c r="G3519" s="66">
        <f>INDEX('Crosswalk Particulates'!$E:$E,MATCH('2017 EPA Data'!$B3519,'Crosswalk Particulates'!$D:$D,0))</f>
        <v>0</v>
      </c>
      <c r="H3519" s="78">
        <f t="shared" si="54"/>
        <v>0</v>
      </c>
    </row>
    <row r="3520" spans="1:8" hidden="1" x14ac:dyDescent="0.35">
      <c r="A3520" s="57" t="s">
        <v>2566</v>
      </c>
      <c r="B3520" s="57" t="s">
        <v>2553</v>
      </c>
      <c r="C3520" s="57" t="s">
        <v>2428</v>
      </c>
      <c r="D3520" s="68">
        <v>97.303087942188782</v>
      </c>
      <c r="E3520" s="57" t="s">
        <v>2429</v>
      </c>
      <c r="F3520" s="62" t="str">
        <f>INDEX('Crosswalk Particulates'!$B:$B,MATCH('2017 EPA Data'!A3520,'Crosswalk Particulates'!$A:$A,0))</f>
        <v>Commercial Buildings Sector</v>
      </c>
      <c r="G3520" s="66">
        <f>INDEX('Crosswalk Particulates'!$E:$E,MATCH('2017 EPA Data'!$B3520,'Crosswalk Particulates'!$D:$D,0))</f>
        <v>0</v>
      </c>
      <c r="H3520" s="78">
        <f t="shared" si="54"/>
        <v>0</v>
      </c>
    </row>
    <row r="3521" spans="1:8" hidden="1" x14ac:dyDescent="0.35">
      <c r="A3521" s="57" t="s">
        <v>2474</v>
      </c>
      <c r="B3521" s="57" t="s">
        <v>2567</v>
      </c>
      <c r="C3521" s="57" t="s">
        <v>2428</v>
      </c>
      <c r="D3521" s="68">
        <v>96.064679767592054</v>
      </c>
      <c r="E3521" s="57" t="s">
        <v>2429</v>
      </c>
      <c r="F3521" s="62" t="str">
        <f>INDEX('Crosswalk Particulates'!$B:$B,MATCH('2017 EPA Data'!A3521,'Crosswalk Particulates'!$A:$A,0))</f>
        <v>Other-EPA</v>
      </c>
      <c r="G3521" s="66">
        <f>INDEX('Crosswalk Particulates'!$E:$E,MATCH('2017 EPA Data'!$B3521,'Crosswalk Particulates'!$D:$D,0))</f>
        <v>0</v>
      </c>
      <c r="H3521" s="78">
        <f t="shared" si="54"/>
        <v>0</v>
      </c>
    </row>
    <row r="3522" spans="1:8" hidden="1" x14ac:dyDescent="0.35">
      <c r="A3522" s="57" t="s">
        <v>2470</v>
      </c>
      <c r="B3522" s="57" t="s">
        <v>2723</v>
      </c>
      <c r="C3522" s="57" t="s">
        <v>2428</v>
      </c>
      <c r="D3522" s="68">
        <v>95.853078004712842</v>
      </c>
      <c r="E3522" s="57" t="s">
        <v>2429</v>
      </c>
      <c r="F3522" s="62" t="str">
        <f>INDEX('Crosswalk Particulates'!$B:$B,MATCH('2017 EPA Data'!A3522,'Crosswalk Particulates'!$A:$A,0))</f>
        <v>process-waste-industry</v>
      </c>
      <c r="G3522" s="66">
        <f>INDEX('Crosswalk Particulates'!$E:$E,MATCH('2017 EPA Data'!$B3522,'Crosswalk Particulates'!$D:$D,0))</f>
        <v>0</v>
      </c>
      <c r="H3522" s="78">
        <f t="shared" si="54"/>
        <v>0</v>
      </c>
    </row>
    <row r="3523" spans="1:8" hidden="1" x14ac:dyDescent="0.35">
      <c r="A3523" s="57" t="s">
        <v>2511</v>
      </c>
      <c r="B3523" s="57" t="s">
        <v>2661</v>
      </c>
      <c r="C3523" s="57" t="s">
        <v>2428</v>
      </c>
      <c r="D3523" s="68">
        <v>95.162662284419994</v>
      </c>
      <c r="E3523" s="57" t="s">
        <v>2429</v>
      </c>
      <c r="F3523" s="62" t="str">
        <f>INDEX('Crosswalk Particulates'!$B:$B,MATCH('2017 EPA Data'!A3523,'Crosswalk Particulates'!$A:$A,0))</f>
        <v>industry-fuel-biomass</v>
      </c>
      <c r="G3523" s="66">
        <f>INDEX('Crosswalk Particulates'!$E:$E,MATCH('2017 EPA Data'!$B3523,'Crosswalk Particulates'!$D:$D,0))</f>
        <v>0</v>
      </c>
      <c r="H3523" s="78">
        <f t="shared" si="54"/>
        <v>0</v>
      </c>
    </row>
    <row r="3524" spans="1:8" hidden="1" x14ac:dyDescent="0.35">
      <c r="A3524" s="57" t="s">
        <v>2462</v>
      </c>
      <c r="B3524" s="57" t="s">
        <v>2610</v>
      </c>
      <c r="C3524" s="57" t="s">
        <v>2428</v>
      </c>
      <c r="D3524" s="68">
        <v>94.743369999999999</v>
      </c>
      <c r="E3524" s="57" t="s">
        <v>2429</v>
      </c>
      <c r="F3524" s="62" t="str">
        <f>INDEX('Crosswalk Particulates'!$B:$B,MATCH('2017 EPA Data'!A3524,'Crosswalk Particulates'!$A:$A,0))</f>
        <v>industry-fuel-natural gas</v>
      </c>
      <c r="G3524" s="66">
        <f>INDEX('Crosswalk Particulates'!$E:$E,MATCH('2017 EPA Data'!$B3524,'Crosswalk Particulates'!$D:$D,0))</f>
        <v>0</v>
      </c>
      <c r="H3524" s="78">
        <f t="shared" ref="H3524:H3587" si="55">IF(E3524="TON",D3524/metricton_to_shortton,0)*10^6</f>
        <v>0</v>
      </c>
    </row>
    <row r="3525" spans="1:8" hidden="1" x14ac:dyDescent="0.35">
      <c r="A3525" s="57" t="s">
        <v>2492</v>
      </c>
      <c r="B3525" s="57" t="s">
        <v>2508</v>
      </c>
      <c r="C3525" s="57" t="s">
        <v>2432</v>
      </c>
      <c r="D3525" s="68">
        <v>94.455094965445468</v>
      </c>
      <c r="E3525" s="57" t="s">
        <v>2433</v>
      </c>
      <c r="F3525" s="62" t="str">
        <f>INDEX('Crosswalk Particulates'!$B:$B,MATCH('2017 EPA Data'!A3525,'Crosswalk Particulates'!$A:$A,0))</f>
        <v>Electricity Sector</v>
      </c>
      <c r="G3525" s="66" t="str">
        <f>INDEX('Crosswalk Particulates'!$E:$E,MATCH('2017 EPA Data'!$B3525,'Crosswalk Particulates'!$D:$D,0))</f>
        <v>CH4</v>
      </c>
      <c r="H3525" s="78">
        <f t="shared" si="55"/>
        <v>85688322.672792107</v>
      </c>
    </row>
    <row r="3526" spans="1:8" hidden="1" x14ac:dyDescent="0.35">
      <c r="A3526" s="57" t="s">
        <v>2558</v>
      </c>
      <c r="B3526" s="57" t="s">
        <v>2674</v>
      </c>
      <c r="C3526" s="57" t="s">
        <v>2428</v>
      </c>
      <c r="D3526" s="68">
        <v>94.386939353754002</v>
      </c>
      <c r="E3526" s="57" t="s">
        <v>2429</v>
      </c>
      <c r="F3526" s="62" t="str">
        <f>INDEX('Crosswalk Particulates'!$B:$B,MATCH('2017 EPA Data'!A3526,'Crosswalk Particulates'!$A:$A,0))</f>
        <v>process-mining-industry</v>
      </c>
      <c r="G3526" s="66">
        <f>INDEX('Crosswalk Particulates'!$E:$E,MATCH('2017 EPA Data'!$B3526,'Crosswalk Particulates'!$D:$D,0))</f>
        <v>0</v>
      </c>
      <c r="H3526" s="78">
        <f t="shared" si="55"/>
        <v>0</v>
      </c>
    </row>
    <row r="3527" spans="1:8" hidden="1" x14ac:dyDescent="0.35">
      <c r="A3527" s="57" t="s">
        <v>2470</v>
      </c>
      <c r="B3527" s="57" t="s">
        <v>2663</v>
      </c>
      <c r="C3527" s="57" t="s">
        <v>2428</v>
      </c>
      <c r="D3527" s="68">
        <v>94.351475834840898</v>
      </c>
      <c r="E3527" s="57" t="s">
        <v>2429</v>
      </c>
      <c r="F3527" s="62" t="str">
        <f>INDEX('Crosswalk Particulates'!$B:$B,MATCH('2017 EPA Data'!A3527,'Crosswalk Particulates'!$A:$A,0))</f>
        <v>process-waste-industry</v>
      </c>
      <c r="G3527" s="66">
        <f>INDEX('Crosswalk Particulates'!$E:$E,MATCH('2017 EPA Data'!$B3527,'Crosswalk Particulates'!$D:$D,0))</f>
        <v>0</v>
      </c>
      <c r="H3527" s="78">
        <f t="shared" si="55"/>
        <v>0</v>
      </c>
    </row>
    <row r="3528" spans="1:8" hidden="1" x14ac:dyDescent="0.35">
      <c r="A3528" s="57" t="s">
        <v>2543</v>
      </c>
      <c r="B3528" s="57" t="s">
        <v>2556</v>
      </c>
      <c r="C3528" s="57" t="s">
        <v>2428</v>
      </c>
      <c r="D3528" s="68">
        <v>93.877075519480002</v>
      </c>
      <c r="E3528" s="57" t="s">
        <v>2429</v>
      </c>
      <c r="F3528" s="62" t="str">
        <f>INDEX('Crosswalk Particulates'!$B:$B,MATCH('2017 EPA Data'!A3528,'Crosswalk Particulates'!$A:$A,0))</f>
        <v>industry-fuel-other</v>
      </c>
      <c r="G3528" s="66">
        <f>INDEX('Crosswalk Particulates'!$E:$E,MATCH('2017 EPA Data'!$B3528,'Crosswalk Particulates'!$D:$D,0))</f>
        <v>0</v>
      </c>
      <c r="H3528" s="78">
        <f t="shared" si="55"/>
        <v>0</v>
      </c>
    </row>
    <row r="3529" spans="1:8" hidden="1" x14ac:dyDescent="0.35">
      <c r="A3529" s="57" t="s">
        <v>2449</v>
      </c>
      <c r="B3529" s="57" t="s">
        <v>2656</v>
      </c>
      <c r="C3529" s="57" t="s">
        <v>2428</v>
      </c>
      <c r="D3529" s="68">
        <v>93.079679999999996</v>
      </c>
      <c r="E3529" s="57" t="s">
        <v>2429</v>
      </c>
      <c r="F3529" s="62" t="str">
        <f>INDEX('Crosswalk Particulates'!$B:$B,MATCH('2017 EPA Data'!A3529,'Crosswalk Particulates'!$A:$A,0))</f>
        <v>process-other-industry</v>
      </c>
      <c r="G3529" s="66">
        <f>INDEX('Crosswalk Particulates'!$E:$E,MATCH('2017 EPA Data'!$B3529,'Crosswalk Particulates'!$D:$D,0))</f>
        <v>0</v>
      </c>
      <c r="H3529" s="78">
        <f t="shared" si="55"/>
        <v>0</v>
      </c>
    </row>
    <row r="3530" spans="1:8" hidden="1" x14ac:dyDescent="0.35">
      <c r="A3530" s="57" t="s">
        <v>2530</v>
      </c>
      <c r="B3530" s="57" t="s">
        <v>2650</v>
      </c>
      <c r="C3530" s="57" t="s">
        <v>2428</v>
      </c>
      <c r="D3530" s="68">
        <v>93.071600000000004</v>
      </c>
      <c r="E3530" s="57" t="s">
        <v>2429</v>
      </c>
      <c r="F3530" s="62" t="str">
        <f>INDEX('Crosswalk Particulates'!$B:$B,MATCH('2017 EPA Data'!A3530,'Crosswalk Particulates'!$A:$A,0))</f>
        <v>process-iron and steel-industry</v>
      </c>
      <c r="G3530" s="66">
        <f>INDEX('Crosswalk Particulates'!$E:$E,MATCH('2017 EPA Data'!$B3530,'Crosswalk Particulates'!$D:$D,0))</f>
        <v>0</v>
      </c>
      <c r="H3530" s="78">
        <f t="shared" si="55"/>
        <v>0</v>
      </c>
    </row>
    <row r="3531" spans="1:8" hidden="1" x14ac:dyDescent="0.35">
      <c r="A3531" s="57" t="s">
        <v>2518</v>
      </c>
      <c r="B3531" s="57" t="s">
        <v>2563</v>
      </c>
      <c r="C3531" s="57" t="s">
        <v>2428</v>
      </c>
      <c r="D3531" s="68">
        <v>92.672520000000006</v>
      </c>
      <c r="E3531" s="57" t="s">
        <v>2429</v>
      </c>
      <c r="F3531" s="62" t="str">
        <f>INDEX('Crosswalk Particulates'!$B:$B,MATCH('2017 EPA Data'!A3531,'Crosswalk Particulates'!$A:$A,0))</f>
        <v>process-cement-industry</v>
      </c>
      <c r="G3531" s="66">
        <f>INDEX('Crosswalk Particulates'!$E:$E,MATCH('2017 EPA Data'!$B3531,'Crosswalk Particulates'!$D:$D,0))</f>
        <v>0</v>
      </c>
      <c r="H3531" s="78">
        <f t="shared" si="55"/>
        <v>0</v>
      </c>
    </row>
    <row r="3532" spans="1:8" hidden="1" x14ac:dyDescent="0.35">
      <c r="A3532" s="57" t="s">
        <v>2456</v>
      </c>
      <c r="B3532" s="57" t="s">
        <v>2547</v>
      </c>
      <c r="C3532" s="57" t="s">
        <v>2428</v>
      </c>
      <c r="D3532" s="68">
        <v>92.499859936934541</v>
      </c>
      <c r="E3532" s="57" t="s">
        <v>2429</v>
      </c>
      <c r="F3532" s="62" t="str">
        <f>INDEX('Crosswalk Particulates'!$B:$B,MATCH('2017 EPA Data'!A3532,'Crosswalk Particulates'!$A:$A,0))</f>
        <v>Transportation Sector</v>
      </c>
      <c r="G3532" s="66">
        <f>INDEX('Crosswalk Particulates'!$E:$E,MATCH('2017 EPA Data'!$B3532,'Crosswalk Particulates'!$D:$D,0))</f>
        <v>0</v>
      </c>
      <c r="H3532" s="78">
        <f t="shared" si="55"/>
        <v>0</v>
      </c>
    </row>
    <row r="3533" spans="1:8" hidden="1" x14ac:dyDescent="0.35">
      <c r="A3533" s="57" t="s">
        <v>2543</v>
      </c>
      <c r="B3533" s="57" t="s">
        <v>2532</v>
      </c>
      <c r="C3533" s="57" t="s">
        <v>2428</v>
      </c>
      <c r="D3533" s="68">
        <v>92.398630322450714</v>
      </c>
      <c r="E3533" s="57" t="s">
        <v>2429</v>
      </c>
      <c r="F3533" s="62" t="str">
        <f>INDEX('Crosswalk Particulates'!$B:$B,MATCH('2017 EPA Data'!A3533,'Crosswalk Particulates'!$A:$A,0))</f>
        <v>industry-fuel-other</v>
      </c>
      <c r="G3533" s="66">
        <f>INDEX('Crosswalk Particulates'!$E:$E,MATCH('2017 EPA Data'!$B3533,'Crosswalk Particulates'!$D:$D,0))</f>
        <v>0</v>
      </c>
      <c r="H3533" s="78">
        <f t="shared" si="55"/>
        <v>0</v>
      </c>
    </row>
    <row r="3534" spans="1:8" hidden="1" x14ac:dyDescent="0.35">
      <c r="A3534" s="57" t="s">
        <v>2530</v>
      </c>
      <c r="B3534" s="57" t="s">
        <v>2641</v>
      </c>
      <c r="C3534" s="57" t="s">
        <v>2428</v>
      </c>
      <c r="D3534" s="68">
        <v>91.6982</v>
      </c>
      <c r="E3534" s="57" t="s">
        <v>2429</v>
      </c>
      <c r="F3534" s="62" t="str">
        <f>INDEX('Crosswalk Particulates'!$B:$B,MATCH('2017 EPA Data'!A3534,'Crosswalk Particulates'!$A:$A,0))</f>
        <v>process-iron and steel-industry</v>
      </c>
      <c r="G3534" s="66">
        <f>INDEX('Crosswalk Particulates'!$E:$E,MATCH('2017 EPA Data'!$B3534,'Crosswalk Particulates'!$D:$D,0))</f>
        <v>0</v>
      </c>
      <c r="H3534" s="78">
        <f t="shared" si="55"/>
        <v>0</v>
      </c>
    </row>
    <row r="3535" spans="1:8" hidden="1" x14ac:dyDescent="0.35">
      <c r="A3535" s="57" t="s">
        <v>2542</v>
      </c>
      <c r="B3535" s="57" t="s">
        <v>2637</v>
      </c>
      <c r="C3535" s="57" t="s">
        <v>2428</v>
      </c>
      <c r="D3535" s="68">
        <v>91.424212229559998</v>
      </c>
      <c r="E3535" s="57" t="s">
        <v>2429</v>
      </c>
      <c r="F3535" s="62" t="str">
        <f>INDEX('Crosswalk Particulates'!$B:$B,MATCH('2017 EPA Data'!A3535,'Crosswalk Particulates'!$A:$A,0))</f>
        <v>Residential Buildings Sector</v>
      </c>
      <c r="G3535" s="66">
        <f>INDEX('Crosswalk Particulates'!$E:$E,MATCH('2017 EPA Data'!$B3535,'Crosswalk Particulates'!$D:$D,0))</f>
        <v>0</v>
      </c>
      <c r="H3535" s="78">
        <f t="shared" si="55"/>
        <v>0</v>
      </c>
    </row>
    <row r="3536" spans="1:8" hidden="1" x14ac:dyDescent="0.35">
      <c r="A3536" s="57" t="s">
        <v>2480</v>
      </c>
      <c r="B3536" s="57" t="s">
        <v>2640</v>
      </c>
      <c r="C3536" s="57" t="s">
        <v>2428</v>
      </c>
      <c r="D3536" s="68">
        <v>90.881545103607593</v>
      </c>
      <c r="E3536" s="57" t="s">
        <v>2429</v>
      </c>
      <c r="F3536" s="62" t="str">
        <f>INDEX('Crosswalk Particulates'!$B:$B,MATCH('2017 EPA Data'!A3536,'Crosswalk Particulates'!$A:$A,0))</f>
        <v>Transportation Sector</v>
      </c>
      <c r="G3536" s="66">
        <f>INDEX('Crosswalk Particulates'!$E:$E,MATCH('2017 EPA Data'!$B3536,'Crosswalk Particulates'!$D:$D,0))</f>
        <v>0</v>
      </c>
      <c r="H3536" s="78">
        <f t="shared" si="55"/>
        <v>0</v>
      </c>
    </row>
    <row r="3537" spans="1:8" hidden="1" x14ac:dyDescent="0.35">
      <c r="A3537" s="57" t="s">
        <v>2493</v>
      </c>
      <c r="B3537" s="57" t="s">
        <v>2628</v>
      </c>
      <c r="C3537" s="57" t="s">
        <v>2428</v>
      </c>
      <c r="D3537" s="68">
        <v>90.671859007999998</v>
      </c>
      <c r="E3537" s="57" t="s">
        <v>2429</v>
      </c>
      <c r="F3537" s="62" t="str">
        <f>INDEX('Crosswalk Particulates'!$B:$B,MATCH('2017 EPA Data'!A3537,'Crosswalk Particulates'!$A:$A,0))</f>
        <v>Commercial Buildings Sector</v>
      </c>
      <c r="G3537" s="66">
        <f>INDEX('Crosswalk Particulates'!$E:$E,MATCH('2017 EPA Data'!$B3537,'Crosswalk Particulates'!$D:$D,0))</f>
        <v>0</v>
      </c>
      <c r="H3537" s="78">
        <f t="shared" si="55"/>
        <v>0</v>
      </c>
    </row>
    <row r="3538" spans="1:8" hidden="1" x14ac:dyDescent="0.35">
      <c r="A3538" s="57" t="s">
        <v>2462</v>
      </c>
      <c r="B3538" s="57" t="s">
        <v>2590</v>
      </c>
      <c r="C3538" s="57" t="s">
        <v>2428</v>
      </c>
      <c r="D3538" s="68">
        <v>90.630290000000002</v>
      </c>
      <c r="E3538" s="57" t="s">
        <v>2429</v>
      </c>
      <c r="F3538" s="62" t="str">
        <f>INDEX('Crosswalk Particulates'!$B:$B,MATCH('2017 EPA Data'!A3538,'Crosswalk Particulates'!$A:$A,0))</f>
        <v>industry-fuel-natural gas</v>
      </c>
      <c r="G3538" s="66">
        <f>INDEX('Crosswalk Particulates'!$E:$E,MATCH('2017 EPA Data'!$B3538,'Crosswalk Particulates'!$D:$D,0))</f>
        <v>0</v>
      </c>
      <c r="H3538" s="78">
        <f t="shared" si="55"/>
        <v>0</v>
      </c>
    </row>
    <row r="3539" spans="1:8" hidden="1" x14ac:dyDescent="0.35">
      <c r="A3539" s="57" t="s">
        <v>2575</v>
      </c>
      <c r="B3539" s="57" t="s">
        <v>2639</v>
      </c>
      <c r="C3539" s="57" t="s">
        <v>2428</v>
      </c>
      <c r="D3539" s="68">
        <v>90.270959997649172</v>
      </c>
      <c r="E3539" s="57" t="s">
        <v>2429</v>
      </c>
      <c r="F3539" s="62" t="str">
        <f>INDEX('Crosswalk Particulates'!$B:$B,MATCH('2017 EPA Data'!A3539,'Crosswalk Particulates'!$A:$A,0))</f>
        <v>Commercial Buildings Sector</v>
      </c>
      <c r="G3539" s="66">
        <f>INDEX('Crosswalk Particulates'!$E:$E,MATCH('2017 EPA Data'!$B3539,'Crosswalk Particulates'!$D:$D,0))</f>
        <v>0</v>
      </c>
      <c r="H3539" s="78">
        <f t="shared" si="55"/>
        <v>0</v>
      </c>
    </row>
    <row r="3540" spans="1:8" hidden="1" x14ac:dyDescent="0.35">
      <c r="A3540" s="57" t="s">
        <v>2430</v>
      </c>
      <c r="B3540" s="57" t="s">
        <v>2691</v>
      </c>
      <c r="C3540" s="57" t="s">
        <v>2428</v>
      </c>
      <c r="D3540" s="68">
        <v>89.782089066400005</v>
      </c>
      <c r="E3540" s="57" t="s">
        <v>2429</v>
      </c>
      <c r="F3540" s="62" t="str">
        <f>INDEX('Crosswalk Particulates'!$B:$B,MATCH('2017 EPA Data'!A3540,'Crosswalk Particulates'!$A:$A,0))</f>
        <v>process-other-industry</v>
      </c>
      <c r="G3540" s="66">
        <f>INDEX('Crosswalk Particulates'!$E:$E,MATCH('2017 EPA Data'!$B3540,'Crosswalk Particulates'!$D:$D,0))</f>
        <v>0</v>
      </c>
      <c r="H3540" s="78">
        <f t="shared" si="55"/>
        <v>0</v>
      </c>
    </row>
    <row r="3541" spans="1:8" hidden="1" x14ac:dyDescent="0.35">
      <c r="A3541" s="57" t="s">
        <v>2580</v>
      </c>
      <c r="B3541" s="57" t="s">
        <v>2570</v>
      </c>
      <c r="C3541" s="57" t="s">
        <v>2428</v>
      </c>
      <c r="D3541" s="68">
        <v>89.402816916772295</v>
      </c>
      <c r="E3541" s="57" t="s">
        <v>2429</v>
      </c>
      <c r="F3541" s="62" t="str">
        <f>INDEX('Crosswalk Particulates'!$B:$B,MATCH('2017 EPA Data'!A3541,'Crosswalk Particulates'!$A:$A,0))</f>
        <v>Commercial Buildings Sector</v>
      </c>
      <c r="G3541" s="66">
        <f>INDEX('Crosswalk Particulates'!$E:$E,MATCH('2017 EPA Data'!$B3541,'Crosswalk Particulates'!$D:$D,0))</f>
        <v>0</v>
      </c>
      <c r="H3541" s="78">
        <f t="shared" si="55"/>
        <v>0</v>
      </c>
    </row>
    <row r="3542" spans="1:8" hidden="1" x14ac:dyDescent="0.35">
      <c r="A3542" s="57" t="s">
        <v>2530</v>
      </c>
      <c r="B3542" s="57" t="s">
        <v>2583</v>
      </c>
      <c r="C3542" s="57" t="s">
        <v>2428</v>
      </c>
      <c r="D3542" s="68">
        <v>89.353319999999997</v>
      </c>
      <c r="E3542" s="57" t="s">
        <v>2429</v>
      </c>
      <c r="F3542" s="62" t="str">
        <f>INDEX('Crosswalk Particulates'!$B:$B,MATCH('2017 EPA Data'!A3542,'Crosswalk Particulates'!$A:$A,0))</f>
        <v>process-iron and steel-industry</v>
      </c>
      <c r="G3542" s="66">
        <f>INDEX('Crosswalk Particulates'!$E:$E,MATCH('2017 EPA Data'!$B3542,'Crosswalk Particulates'!$D:$D,0))</f>
        <v>0</v>
      </c>
      <c r="H3542" s="78">
        <f t="shared" si="55"/>
        <v>0</v>
      </c>
    </row>
    <row r="3543" spans="1:8" hidden="1" x14ac:dyDescent="0.35">
      <c r="A3543" s="57" t="s">
        <v>2511</v>
      </c>
      <c r="B3543" s="57" t="s">
        <v>2699</v>
      </c>
      <c r="C3543" s="57" t="s">
        <v>2428</v>
      </c>
      <c r="D3543" s="68">
        <v>89.288374000000005</v>
      </c>
      <c r="E3543" s="57" t="s">
        <v>2429</v>
      </c>
      <c r="F3543" s="62" t="str">
        <f>INDEX('Crosswalk Particulates'!$B:$B,MATCH('2017 EPA Data'!A3543,'Crosswalk Particulates'!$A:$A,0))</f>
        <v>industry-fuel-biomass</v>
      </c>
      <c r="G3543" s="66">
        <f>INDEX('Crosswalk Particulates'!$E:$E,MATCH('2017 EPA Data'!$B3543,'Crosswalk Particulates'!$D:$D,0))</f>
        <v>0</v>
      </c>
      <c r="H3543" s="78">
        <f t="shared" si="55"/>
        <v>0</v>
      </c>
    </row>
    <row r="3544" spans="1:8" hidden="1" x14ac:dyDescent="0.35">
      <c r="A3544" s="57" t="s">
        <v>2470</v>
      </c>
      <c r="B3544" s="57" t="s">
        <v>2601</v>
      </c>
      <c r="C3544" s="57" t="s">
        <v>2428</v>
      </c>
      <c r="D3544" s="68">
        <v>88.822335658292005</v>
      </c>
      <c r="E3544" s="57" t="s">
        <v>2429</v>
      </c>
      <c r="F3544" s="62" t="str">
        <f>INDEX('Crosswalk Particulates'!$B:$B,MATCH('2017 EPA Data'!A3544,'Crosswalk Particulates'!$A:$A,0))</f>
        <v>process-waste-industry</v>
      </c>
      <c r="G3544" s="66">
        <f>INDEX('Crosswalk Particulates'!$E:$E,MATCH('2017 EPA Data'!$B3544,'Crosswalk Particulates'!$D:$D,0))</f>
        <v>0</v>
      </c>
      <c r="H3544" s="78">
        <f t="shared" si="55"/>
        <v>0</v>
      </c>
    </row>
    <row r="3545" spans="1:8" hidden="1" x14ac:dyDescent="0.35">
      <c r="A3545" s="57" t="s">
        <v>2493</v>
      </c>
      <c r="B3545" s="57" t="s">
        <v>2573</v>
      </c>
      <c r="C3545" s="57" t="s">
        <v>2428</v>
      </c>
      <c r="D3545" s="68">
        <v>88.748186008904639</v>
      </c>
      <c r="E3545" s="57" t="s">
        <v>2429</v>
      </c>
      <c r="F3545" s="62" t="str">
        <f>INDEX('Crosswalk Particulates'!$B:$B,MATCH('2017 EPA Data'!A3545,'Crosswalk Particulates'!$A:$A,0))</f>
        <v>Commercial Buildings Sector</v>
      </c>
      <c r="G3545" s="66">
        <f>INDEX('Crosswalk Particulates'!$E:$E,MATCH('2017 EPA Data'!$B3545,'Crosswalk Particulates'!$D:$D,0))</f>
        <v>0</v>
      </c>
      <c r="H3545" s="78">
        <f t="shared" si="55"/>
        <v>0</v>
      </c>
    </row>
    <row r="3546" spans="1:8" hidden="1" x14ac:dyDescent="0.35">
      <c r="A3546" s="57" t="s">
        <v>2492</v>
      </c>
      <c r="B3546" s="57" t="s">
        <v>2509</v>
      </c>
      <c r="C3546" s="57" t="s">
        <v>2428</v>
      </c>
      <c r="D3546" s="68">
        <v>88.532989999999998</v>
      </c>
      <c r="E3546" s="57" t="s">
        <v>2429</v>
      </c>
      <c r="F3546" s="62" t="str">
        <f>INDEX('Crosswalk Particulates'!$B:$B,MATCH('2017 EPA Data'!A3546,'Crosswalk Particulates'!$A:$A,0))</f>
        <v>Electricity Sector</v>
      </c>
      <c r="G3546" s="66">
        <f>INDEX('Crosswalk Particulates'!$E:$E,MATCH('2017 EPA Data'!$B3546,'Crosswalk Particulates'!$D:$D,0))</f>
        <v>0</v>
      </c>
      <c r="H3546" s="78">
        <f t="shared" si="55"/>
        <v>0</v>
      </c>
    </row>
    <row r="3547" spans="1:8" hidden="1" x14ac:dyDescent="0.35">
      <c r="A3547" s="57" t="s">
        <v>2464</v>
      </c>
      <c r="B3547" s="57" t="s">
        <v>2668</v>
      </c>
      <c r="C3547" s="57" t="s">
        <v>2428</v>
      </c>
      <c r="D3547" s="68">
        <v>88.391999999999996</v>
      </c>
      <c r="E3547" s="57" t="s">
        <v>2429</v>
      </c>
      <c r="F3547" s="62" t="str">
        <f>INDEX('Crosswalk Particulates'!$B:$B,MATCH('2017 EPA Data'!A3547,'Crosswalk Particulates'!$A:$A,0))</f>
        <v>process-other-industry</v>
      </c>
      <c r="G3547" s="66">
        <f>INDEX('Crosswalk Particulates'!$E:$E,MATCH('2017 EPA Data'!$B3547,'Crosswalk Particulates'!$D:$D,0))</f>
        <v>0</v>
      </c>
      <c r="H3547" s="78">
        <f t="shared" si="55"/>
        <v>0</v>
      </c>
    </row>
    <row r="3548" spans="1:8" hidden="1" x14ac:dyDescent="0.35">
      <c r="A3548" s="57" t="s">
        <v>2493</v>
      </c>
      <c r="B3548" s="57" t="s">
        <v>2553</v>
      </c>
      <c r="C3548" s="57" t="s">
        <v>2428</v>
      </c>
      <c r="D3548" s="68">
        <v>88.083994701999998</v>
      </c>
      <c r="E3548" s="57" t="s">
        <v>2429</v>
      </c>
      <c r="F3548" s="62" t="str">
        <f>INDEX('Crosswalk Particulates'!$B:$B,MATCH('2017 EPA Data'!A3548,'Crosswalk Particulates'!$A:$A,0))</f>
        <v>Commercial Buildings Sector</v>
      </c>
      <c r="G3548" s="66">
        <f>INDEX('Crosswalk Particulates'!$E:$E,MATCH('2017 EPA Data'!$B3548,'Crosswalk Particulates'!$D:$D,0))</f>
        <v>0</v>
      </c>
      <c r="H3548" s="78">
        <f t="shared" si="55"/>
        <v>0</v>
      </c>
    </row>
    <row r="3549" spans="1:8" hidden="1" x14ac:dyDescent="0.35">
      <c r="A3549" s="57" t="s">
        <v>2580</v>
      </c>
      <c r="B3549" s="57" t="s">
        <v>2469</v>
      </c>
      <c r="C3549" s="57" t="s">
        <v>2428</v>
      </c>
      <c r="D3549" s="68">
        <v>87.657803917999999</v>
      </c>
      <c r="E3549" s="57" t="s">
        <v>2429</v>
      </c>
      <c r="F3549" s="62" t="str">
        <f>INDEX('Crosswalk Particulates'!$B:$B,MATCH('2017 EPA Data'!A3549,'Crosswalk Particulates'!$A:$A,0))</f>
        <v>Commercial Buildings Sector</v>
      </c>
      <c r="G3549" s="66">
        <f>INDEX('Crosswalk Particulates'!$E:$E,MATCH('2017 EPA Data'!$B3549,'Crosswalk Particulates'!$D:$D,0))</f>
        <v>0</v>
      </c>
      <c r="H3549" s="78">
        <f t="shared" si="55"/>
        <v>0</v>
      </c>
    </row>
    <row r="3550" spans="1:8" hidden="1" x14ac:dyDescent="0.35">
      <c r="A3550" s="57" t="s">
        <v>2493</v>
      </c>
      <c r="B3550" s="57" t="s">
        <v>2577</v>
      </c>
      <c r="C3550" s="57" t="s">
        <v>2428</v>
      </c>
      <c r="D3550" s="68">
        <v>87.444000000000003</v>
      </c>
      <c r="E3550" s="57" t="s">
        <v>2429</v>
      </c>
      <c r="F3550" s="62" t="str">
        <f>INDEX('Crosswalk Particulates'!$B:$B,MATCH('2017 EPA Data'!A3550,'Crosswalk Particulates'!$A:$A,0))</f>
        <v>Commercial Buildings Sector</v>
      </c>
      <c r="G3550" s="66">
        <f>INDEX('Crosswalk Particulates'!$E:$E,MATCH('2017 EPA Data'!$B3550,'Crosswalk Particulates'!$D:$D,0))</f>
        <v>0</v>
      </c>
      <c r="H3550" s="78">
        <f t="shared" si="55"/>
        <v>0</v>
      </c>
    </row>
    <row r="3551" spans="1:8" hidden="1" x14ac:dyDescent="0.35">
      <c r="A3551" s="57" t="s">
        <v>2507</v>
      </c>
      <c r="B3551" s="57" t="s">
        <v>2698</v>
      </c>
      <c r="C3551" s="57" t="s">
        <v>2428</v>
      </c>
      <c r="D3551" s="68">
        <v>87.061112126937999</v>
      </c>
      <c r="E3551" s="57" t="s">
        <v>2429</v>
      </c>
      <c r="F3551" s="62" t="str">
        <f>INDEX('Crosswalk Particulates'!$B:$B,MATCH('2017 EPA Data'!A3551,'Crosswalk Particulates'!$A:$A,0))</f>
        <v>industry-fuel-coal</v>
      </c>
      <c r="G3551" s="66">
        <f>INDEX('Crosswalk Particulates'!$E:$E,MATCH('2017 EPA Data'!$B3551,'Crosswalk Particulates'!$D:$D,0))</f>
        <v>0</v>
      </c>
      <c r="H3551" s="78">
        <f t="shared" si="55"/>
        <v>0</v>
      </c>
    </row>
    <row r="3552" spans="1:8" hidden="1" x14ac:dyDescent="0.35">
      <c r="A3552" s="57" t="s">
        <v>2518</v>
      </c>
      <c r="B3552" s="57" t="s">
        <v>2589</v>
      </c>
      <c r="C3552" s="57" t="s">
        <v>2428</v>
      </c>
      <c r="D3552" s="68">
        <v>87.033929999999998</v>
      </c>
      <c r="E3552" s="57" t="s">
        <v>2429</v>
      </c>
      <c r="F3552" s="62" t="str">
        <f>INDEX('Crosswalk Particulates'!$B:$B,MATCH('2017 EPA Data'!A3552,'Crosswalk Particulates'!$A:$A,0))</f>
        <v>process-cement-industry</v>
      </c>
      <c r="G3552" s="66">
        <f>INDEX('Crosswalk Particulates'!$E:$E,MATCH('2017 EPA Data'!$B3552,'Crosswalk Particulates'!$D:$D,0))</f>
        <v>0</v>
      </c>
      <c r="H3552" s="78">
        <f t="shared" si="55"/>
        <v>0</v>
      </c>
    </row>
    <row r="3553" spans="1:8" hidden="1" x14ac:dyDescent="0.35">
      <c r="A3553" s="57" t="s">
        <v>2466</v>
      </c>
      <c r="B3553" s="57" t="s">
        <v>2501</v>
      </c>
      <c r="C3553" s="57" t="s">
        <v>2468</v>
      </c>
      <c r="D3553" s="68">
        <v>86.826892426000001</v>
      </c>
      <c r="E3553" s="57" t="s">
        <v>2433</v>
      </c>
      <c r="F3553" s="62" t="str">
        <f>INDEX('Crosswalk Particulates'!$B:$B,MATCH('2017 EPA Data'!A3553,'Crosswalk Particulates'!$A:$A,0))</f>
        <v>process-other-industry</v>
      </c>
      <c r="G3553" s="66" t="str">
        <f>INDEX('Crosswalk Particulates'!$E:$E,MATCH('2017 EPA Data'!$B3553,'Crosswalk Particulates'!$D:$D,0))</f>
        <v>PM10</v>
      </c>
      <c r="H3553" s="78">
        <f t="shared" si="55"/>
        <v>78768125.505529314</v>
      </c>
    </row>
    <row r="3554" spans="1:8" hidden="1" x14ac:dyDescent="0.35">
      <c r="A3554" s="57" t="s">
        <v>2566</v>
      </c>
      <c r="B3554" s="57" t="s">
        <v>2531</v>
      </c>
      <c r="C3554" s="57" t="s">
        <v>2428</v>
      </c>
      <c r="D3554" s="68">
        <v>86.420625581560444</v>
      </c>
      <c r="E3554" s="57" t="s">
        <v>2429</v>
      </c>
      <c r="F3554" s="62" t="str">
        <f>INDEX('Crosswalk Particulates'!$B:$B,MATCH('2017 EPA Data'!A3554,'Crosswalk Particulates'!$A:$A,0))</f>
        <v>Commercial Buildings Sector</v>
      </c>
      <c r="G3554" s="66">
        <f>INDEX('Crosswalk Particulates'!$E:$E,MATCH('2017 EPA Data'!$B3554,'Crosswalk Particulates'!$D:$D,0))</f>
        <v>0</v>
      </c>
      <c r="H3554" s="78">
        <f t="shared" si="55"/>
        <v>0</v>
      </c>
    </row>
    <row r="3555" spans="1:8" hidden="1" x14ac:dyDescent="0.35">
      <c r="A3555" s="57" t="s">
        <v>2430</v>
      </c>
      <c r="B3555" s="57" t="s">
        <v>2724</v>
      </c>
      <c r="C3555" s="57" t="s">
        <v>2428</v>
      </c>
      <c r="D3555" s="68">
        <v>85.820779999999999</v>
      </c>
      <c r="E3555" s="57" t="s">
        <v>2429</v>
      </c>
      <c r="F3555" s="62" t="str">
        <f>INDEX('Crosswalk Particulates'!$B:$B,MATCH('2017 EPA Data'!A3555,'Crosswalk Particulates'!$A:$A,0))</f>
        <v>process-other-industry</v>
      </c>
      <c r="G3555" s="66">
        <f>INDEX('Crosswalk Particulates'!$E:$E,MATCH('2017 EPA Data'!$B3555,'Crosswalk Particulates'!$D:$D,0))</f>
        <v>0</v>
      </c>
      <c r="H3555" s="78">
        <f t="shared" si="55"/>
        <v>0</v>
      </c>
    </row>
    <row r="3556" spans="1:8" hidden="1" x14ac:dyDescent="0.35">
      <c r="A3556" s="57" t="s">
        <v>2430</v>
      </c>
      <c r="B3556" s="57" t="s">
        <v>2630</v>
      </c>
      <c r="C3556" s="57" t="s">
        <v>2428</v>
      </c>
      <c r="D3556" s="68">
        <v>85.617418697999994</v>
      </c>
      <c r="E3556" s="57" t="s">
        <v>2429</v>
      </c>
      <c r="F3556" s="62" t="str">
        <f>INDEX('Crosswalk Particulates'!$B:$B,MATCH('2017 EPA Data'!A3556,'Crosswalk Particulates'!$A:$A,0))</f>
        <v>process-other-industry</v>
      </c>
      <c r="G3556" s="66">
        <f>INDEX('Crosswalk Particulates'!$E:$E,MATCH('2017 EPA Data'!$B3556,'Crosswalk Particulates'!$D:$D,0))</f>
        <v>0</v>
      </c>
      <c r="H3556" s="78">
        <f t="shared" si="55"/>
        <v>0</v>
      </c>
    </row>
    <row r="3557" spans="1:8" hidden="1" x14ac:dyDescent="0.35">
      <c r="A3557" s="57" t="s">
        <v>2513</v>
      </c>
      <c r="B3557" s="57" t="s">
        <v>2643</v>
      </c>
      <c r="D3557" s="68">
        <v>85.477153614116247</v>
      </c>
      <c r="E3557" s="57" t="s">
        <v>2433</v>
      </c>
      <c r="F3557" s="62" t="str">
        <f>INDEX('Crosswalk Particulates'!$B:$B,MATCH('2017 EPA Data'!A3557,'Crosswalk Particulates'!$A:$A,0))</f>
        <v>process-other-industry</v>
      </c>
      <c r="G3557" s="66">
        <f>INDEX('Crosswalk Particulates'!$E:$E,MATCH('2017 EPA Data'!$B3557,'Crosswalk Particulates'!$D:$D,0))</f>
        <v>0</v>
      </c>
      <c r="H3557" s="78">
        <f t="shared" si="55"/>
        <v>77543661.5962082</v>
      </c>
    </row>
    <row r="3558" spans="1:8" hidden="1" x14ac:dyDescent="0.35">
      <c r="A3558" s="57" t="s">
        <v>2449</v>
      </c>
      <c r="B3558" s="57" t="s">
        <v>2590</v>
      </c>
      <c r="C3558" s="57" t="s">
        <v>2428</v>
      </c>
      <c r="D3558" s="68">
        <v>85.38</v>
      </c>
      <c r="E3558" s="57" t="s">
        <v>2429</v>
      </c>
      <c r="F3558" s="62" t="str">
        <f>INDEX('Crosswalk Particulates'!$B:$B,MATCH('2017 EPA Data'!A3558,'Crosswalk Particulates'!$A:$A,0))</f>
        <v>process-other-industry</v>
      </c>
      <c r="G3558" s="66">
        <f>INDEX('Crosswalk Particulates'!$E:$E,MATCH('2017 EPA Data'!$B3558,'Crosswalk Particulates'!$D:$D,0))</f>
        <v>0</v>
      </c>
      <c r="H3558" s="78">
        <f t="shared" si="55"/>
        <v>0</v>
      </c>
    </row>
    <row r="3559" spans="1:8" hidden="1" x14ac:dyDescent="0.35">
      <c r="A3559" s="57" t="s">
        <v>2430</v>
      </c>
      <c r="B3559" s="57" t="s">
        <v>2544</v>
      </c>
      <c r="C3559" s="57" t="s">
        <v>2428</v>
      </c>
      <c r="D3559" s="68">
        <v>85.22</v>
      </c>
      <c r="E3559" s="57" t="s">
        <v>2429</v>
      </c>
      <c r="F3559" s="62" t="str">
        <f>INDEX('Crosswalk Particulates'!$B:$B,MATCH('2017 EPA Data'!A3559,'Crosswalk Particulates'!$A:$A,0))</f>
        <v>process-other-industry</v>
      </c>
      <c r="G3559" s="66">
        <f>INDEX('Crosswalk Particulates'!$E:$E,MATCH('2017 EPA Data'!$B3559,'Crosswalk Particulates'!$D:$D,0))</f>
        <v>0</v>
      </c>
      <c r="H3559" s="78">
        <f t="shared" si="55"/>
        <v>0</v>
      </c>
    </row>
    <row r="3560" spans="1:8" hidden="1" x14ac:dyDescent="0.35">
      <c r="A3560" s="57" t="s">
        <v>2466</v>
      </c>
      <c r="B3560" s="57" t="s">
        <v>2521</v>
      </c>
      <c r="C3560" s="57" t="s">
        <v>2468</v>
      </c>
      <c r="D3560" s="68">
        <v>85.207439691489995</v>
      </c>
      <c r="E3560" s="57" t="s">
        <v>2433</v>
      </c>
      <c r="F3560" s="62" t="str">
        <f>INDEX('Crosswalk Particulates'!$B:$B,MATCH('2017 EPA Data'!A3560,'Crosswalk Particulates'!$A:$A,0))</f>
        <v>process-other-industry</v>
      </c>
      <c r="G3560" s="66" t="str">
        <f>INDEX('Crosswalk Particulates'!$E:$E,MATCH('2017 EPA Data'!$B3560,'Crosswalk Particulates'!$D:$D,0))</f>
        <v>PM25</v>
      </c>
      <c r="H3560" s="78">
        <f t="shared" si="55"/>
        <v>77298980.950449511</v>
      </c>
    </row>
    <row r="3561" spans="1:8" hidden="1" x14ac:dyDescent="0.35">
      <c r="A3561" s="57" t="s">
        <v>2457</v>
      </c>
      <c r="B3561" s="57" t="s">
        <v>2578</v>
      </c>
      <c r="C3561" s="57" t="s">
        <v>2428</v>
      </c>
      <c r="D3561" s="68">
        <v>85.193016631999996</v>
      </c>
      <c r="E3561" s="57" t="s">
        <v>2429</v>
      </c>
      <c r="F3561" s="62" t="str">
        <f>INDEX('Crosswalk Particulates'!$B:$B,MATCH('2017 EPA Data'!A3561,'Crosswalk Particulates'!$A:$A,0))</f>
        <v>process-other-industry</v>
      </c>
      <c r="G3561" s="66">
        <f>INDEX('Crosswalk Particulates'!$E:$E,MATCH('2017 EPA Data'!$B3561,'Crosswalk Particulates'!$D:$D,0))</f>
        <v>0</v>
      </c>
      <c r="H3561" s="78">
        <f t="shared" si="55"/>
        <v>0</v>
      </c>
    </row>
    <row r="3562" spans="1:8" hidden="1" x14ac:dyDescent="0.35">
      <c r="A3562" s="57" t="s">
        <v>2470</v>
      </c>
      <c r="B3562" s="57" t="s">
        <v>2587</v>
      </c>
      <c r="C3562" s="57" t="s">
        <v>2428</v>
      </c>
      <c r="D3562" s="68">
        <v>85.124000312000007</v>
      </c>
      <c r="E3562" s="57" t="s">
        <v>2429</v>
      </c>
      <c r="F3562" s="62" t="str">
        <f>INDEX('Crosswalk Particulates'!$B:$B,MATCH('2017 EPA Data'!A3562,'Crosswalk Particulates'!$A:$A,0))</f>
        <v>process-waste-industry</v>
      </c>
      <c r="G3562" s="66">
        <f>INDEX('Crosswalk Particulates'!$E:$E,MATCH('2017 EPA Data'!$B3562,'Crosswalk Particulates'!$D:$D,0))</f>
        <v>0</v>
      </c>
      <c r="H3562" s="78">
        <f t="shared" si="55"/>
        <v>0</v>
      </c>
    </row>
    <row r="3563" spans="1:8" hidden="1" x14ac:dyDescent="0.35">
      <c r="A3563" s="57" t="s">
        <v>2519</v>
      </c>
      <c r="B3563" s="57" t="s">
        <v>2584</v>
      </c>
      <c r="C3563" s="57" t="s">
        <v>2428</v>
      </c>
      <c r="D3563" s="68">
        <v>84.525242579999997</v>
      </c>
      <c r="E3563" s="57" t="s">
        <v>2429</v>
      </c>
      <c r="F3563" s="62" t="str">
        <f>INDEX('Crosswalk Particulates'!$B:$B,MATCH('2017 EPA Data'!A3563,'Crosswalk Particulates'!$A:$A,0))</f>
        <v>Electricity Sector</v>
      </c>
      <c r="G3563" s="66">
        <f>INDEX('Crosswalk Particulates'!$E:$E,MATCH('2017 EPA Data'!$B3563,'Crosswalk Particulates'!$D:$D,0))</f>
        <v>0</v>
      </c>
      <c r="H3563" s="78">
        <f t="shared" si="55"/>
        <v>0</v>
      </c>
    </row>
    <row r="3564" spans="1:8" hidden="1" x14ac:dyDescent="0.35">
      <c r="A3564" s="57" t="s">
        <v>2470</v>
      </c>
      <c r="B3564" s="57" t="s">
        <v>2571</v>
      </c>
      <c r="C3564" s="57" t="s">
        <v>2428</v>
      </c>
      <c r="D3564" s="68">
        <v>84.325429999999997</v>
      </c>
      <c r="E3564" s="57" t="s">
        <v>2429</v>
      </c>
      <c r="F3564" s="62" t="str">
        <f>INDEX('Crosswalk Particulates'!$B:$B,MATCH('2017 EPA Data'!A3564,'Crosswalk Particulates'!$A:$A,0))</f>
        <v>process-waste-industry</v>
      </c>
      <c r="G3564" s="66">
        <f>INDEX('Crosswalk Particulates'!$E:$E,MATCH('2017 EPA Data'!$B3564,'Crosswalk Particulates'!$D:$D,0))</f>
        <v>0</v>
      </c>
      <c r="H3564" s="78">
        <f t="shared" si="55"/>
        <v>0</v>
      </c>
    </row>
    <row r="3565" spans="1:8" hidden="1" x14ac:dyDescent="0.35">
      <c r="A3565" s="57" t="s">
        <v>2518</v>
      </c>
      <c r="B3565" s="57" t="s">
        <v>2532</v>
      </c>
      <c r="C3565" s="57" t="s">
        <v>2428</v>
      </c>
      <c r="D3565" s="68">
        <v>84.236596096</v>
      </c>
      <c r="E3565" s="57" t="s">
        <v>2429</v>
      </c>
      <c r="F3565" s="62" t="str">
        <f>INDEX('Crosswalk Particulates'!$B:$B,MATCH('2017 EPA Data'!A3565,'Crosswalk Particulates'!$A:$A,0))</f>
        <v>process-cement-industry</v>
      </c>
      <c r="G3565" s="66">
        <f>INDEX('Crosswalk Particulates'!$E:$E,MATCH('2017 EPA Data'!$B3565,'Crosswalk Particulates'!$D:$D,0))</f>
        <v>0</v>
      </c>
      <c r="H3565" s="78">
        <f t="shared" si="55"/>
        <v>0</v>
      </c>
    </row>
    <row r="3566" spans="1:8" hidden="1" x14ac:dyDescent="0.35">
      <c r="A3566" s="57" t="s">
        <v>2530</v>
      </c>
      <c r="B3566" s="57" t="s">
        <v>2584</v>
      </c>
      <c r="C3566" s="57" t="s">
        <v>2428</v>
      </c>
      <c r="D3566" s="68">
        <v>84</v>
      </c>
      <c r="E3566" s="57" t="s">
        <v>2429</v>
      </c>
      <c r="F3566" s="62" t="str">
        <f>INDEX('Crosswalk Particulates'!$B:$B,MATCH('2017 EPA Data'!A3566,'Crosswalk Particulates'!$A:$A,0))</f>
        <v>process-iron and steel-industry</v>
      </c>
      <c r="G3566" s="66">
        <f>INDEX('Crosswalk Particulates'!$E:$E,MATCH('2017 EPA Data'!$B3566,'Crosswalk Particulates'!$D:$D,0))</f>
        <v>0</v>
      </c>
      <c r="H3566" s="78">
        <f t="shared" si="55"/>
        <v>0</v>
      </c>
    </row>
    <row r="3567" spans="1:8" hidden="1" x14ac:dyDescent="0.35">
      <c r="A3567" s="57" t="s">
        <v>2538</v>
      </c>
      <c r="B3567" s="57" t="s">
        <v>2643</v>
      </c>
      <c r="D3567" s="68">
        <v>83.574703163807996</v>
      </c>
      <c r="E3567" s="57" t="s">
        <v>2433</v>
      </c>
      <c r="F3567" s="62" t="str">
        <f>INDEX('Crosswalk Particulates'!$B:$B,MATCH('2017 EPA Data'!A3567,'Crosswalk Particulates'!$A:$A,0))</f>
        <v>Other-EPA</v>
      </c>
      <c r="G3567" s="66">
        <f>INDEX('Crosswalk Particulates'!$E:$E,MATCH('2017 EPA Data'!$B3567,'Crosswalk Particulates'!$D:$D,0))</f>
        <v>0</v>
      </c>
      <c r="H3567" s="78">
        <f t="shared" si="55"/>
        <v>75817785.526583269</v>
      </c>
    </row>
    <row r="3568" spans="1:8" hidden="1" x14ac:dyDescent="0.35">
      <c r="A3568" s="57" t="s">
        <v>2466</v>
      </c>
      <c r="B3568" s="57" t="s">
        <v>2471</v>
      </c>
      <c r="C3568" s="57" t="s">
        <v>2468</v>
      </c>
      <c r="D3568" s="68">
        <v>83.492778599999994</v>
      </c>
      <c r="E3568" s="57" t="s">
        <v>2433</v>
      </c>
      <c r="F3568" s="62" t="str">
        <f>INDEX('Crosswalk Particulates'!$B:$B,MATCH('2017 EPA Data'!A3568,'Crosswalk Particulates'!$A:$A,0))</f>
        <v>process-other-industry</v>
      </c>
      <c r="G3568" s="66" t="str">
        <f>INDEX('Crosswalk Particulates'!$E:$E,MATCH('2017 EPA Data'!$B3568,'Crosswalk Particulates'!$D:$D,0))</f>
        <v>CO</v>
      </c>
      <c r="H3568" s="78">
        <f t="shared" si="55"/>
        <v>75743464.72407943</v>
      </c>
    </row>
    <row r="3569" spans="1:8" hidden="1" x14ac:dyDescent="0.35">
      <c r="A3569" s="57" t="s">
        <v>2503</v>
      </c>
      <c r="B3569" s="57" t="s">
        <v>2725</v>
      </c>
      <c r="C3569" s="57" t="s">
        <v>2428</v>
      </c>
      <c r="D3569" s="68">
        <v>83.38</v>
      </c>
      <c r="E3569" s="57" t="s">
        <v>2429</v>
      </c>
      <c r="F3569" s="62" t="str">
        <f>INDEX('Crosswalk Particulates'!$B:$B,MATCH('2017 EPA Data'!A3569,'Crosswalk Particulates'!$A:$A,0))</f>
        <v>process-ngps-industry</v>
      </c>
      <c r="G3569" s="66">
        <f>INDEX('Crosswalk Particulates'!$E:$E,MATCH('2017 EPA Data'!$B3569,'Crosswalk Particulates'!$D:$D,0))</f>
        <v>0</v>
      </c>
      <c r="H3569" s="78">
        <f t="shared" si="55"/>
        <v>0</v>
      </c>
    </row>
    <row r="3570" spans="1:8" hidden="1" x14ac:dyDescent="0.35">
      <c r="A3570" s="57" t="s">
        <v>2530</v>
      </c>
      <c r="B3570" s="57" t="s">
        <v>2608</v>
      </c>
      <c r="C3570" s="57" t="s">
        <v>2428</v>
      </c>
      <c r="D3570" s="68">
        <v>83.028019999999998</v>
      </c>
      <c r="E3570" s="57" t="s">
        <v>2429</v>
      </c>
      <c r="F3570" s="62" t="str">
        <f>INDEX('Crosswalk Particulates'!$B:$B,MATCH('2017 EPA Data'!A3570,'Crosswalk Particulates'!$A:$A,0))</f>
        <v>process-iron and steel-industry</v>
      </c>
      <c r="G3570" s="66">
        <f>INDEX('Crosswalk Particulates'!$E:$E,MATCH('2017 EPA Data'!$B3570,'Crosswalk Particulates'!$D:$D,0))</f>
        <v>0</v>
      </c>
      <c r="H3570" s="78">
        <f t="shared" si="55"/>
        <v>0</v>
      </c>
    </row>
    <row r="3571" spans="1:8" hidden="1" x14ac:dyDescent="0.35">
      <c r="A3571" s="57" t="s">
        <v>2634</v>
      </c>
      <c r="B3571" s="57" t="s">
        <v>2545</v>
      </c>
      <c r="D3571" s="68">
        <v>82.745193320753813</v>
      </c>
      <c r="E3571" s="57" t="s">
        <v>2433</v>
      </c>
      <c r="F3571" s="62" t="str">
        <f>INDEX('Crosswalk Particulates'!$B:$B,MATCH('2017 EPA Data'!A3571,'Crosswalk Particulates'!$A:$A,0))</f>
        <v>Residential Buildings Sector</v>
      </c>
      <c r="G3571" s="66" t="str">
        <f>INDEX('Crosswalk Particulates'!$E:$E,MATCH('2017 EPA Data'!$B3571,'Crosswalk Particulates'!$D:$D,0))</f>
        <v>OC</v>
      </c>
      <c r="H3571" s="78">
        <f t="shared" si="55"/>
        <v>75065265.960350379</v>
      </c>
    </row>
    <row r="3572" spans="1:8" hidden="1" x14ac:dyDescent="0.35">
      <c r="A3572" s="57" t="s">
        <v>2503</v>
      </c>
      <c r="B3572" s="57" t="s">
        <v>2726</v>
      </c>
      <c r="C3572" s="57" t="s">
        <v>2428</v>
      </c>
      <c r="D3572" s="68">
        <v>82.38</v>
      </c>
      <c r="E3572" s="57" t="s">
        <v>2429</v>
      </c>
      <c r="F3572" s="62" t="str">
        <f>INDEX('Crosswalk Particulates'!$B:$B,MATCH('2017 EPA Data'!A3572,'Crosswalk Particulates'!$A:$A,0))</f>
        <v>process-ngps-industry</v>
      </c>
      <c r="G3572" s="66">
        <f>INDEX('Crosswalk Particulates'!$E:$E,MATCH('2017 EPA Data'!$B3572,'Crosswalk Particulates'!$D:$D,0))</f>
        <v>0</v>
      </c>
      <c r="H3572" s="78">
        <f t="shared" si="55"/>
        <v>0</v>
      </c>
    </row>
    <row r="3573" spans="1:8" hidden="1" x14ac:dyDescent="0.35">
      <c r="A3573" s="57" t="s">
        <v>2519</v>
      </c>
      <c r="B3573" s="57" t="s">
        <v>2612</v>
      </c>
      <c r="C3573" s="57" t="s">
        <v>2428</v>
      </c>
      <c r="D3573" s="68">
        <v>82.356774000000001</v>
      </c>
      <c r="E3573" s="57" t="s">
        <v>2429</v>
      </c>
      <c r="F3573" s="62" t="str">
        <f>INDEX('Crosswalk Particulates'!$B:$B,MATCH('2017 EPA Data'!A3573,'Crosswalk Particulates'!$A:$A,0))</f>
        <v>Electricity Sector</v>
      </c>
      <c r="G3573" s="66">
        <f>INDEX('Crosswalk Particulates'!$E:$E,MATCH('2017 EPA Data'!$B3573,'Crosswalk Particulates'!$D:$D,0))</f>
        <v>0</v>
      </c>
      <c r="H3573" s="78">
        <f t="shared" si="55"/>
        <v>0</v>
      </c>
    </row>
    <row r="3574" spans="1:8" hidden="1" x14ac:dyDescent="0.35">
      <c r="A3574" s="57" t="s">
        <v>2543</v>
      </c>
      <c r="B3574" s="57" t="s">
        <v>2653</v>
      </c>
      <c r="C3574" s="57" t="s">
        <v>2428</v>
      </c>
      <c r="D3574" s="68">
        <v>82</v>
      </c>
      <c r="E3574" s="57" t="s">
        <v>2429</v>
      </c>
      <c r="F3574" s="62" t="str">
        <f>INDEX('Crosswalk Particulates'!$B:$B,MATCH('2017 EPA Data'!A3574,'Crosswalk Particulates'!$A:$A,0))</f>
        <v>industry-fuel-other</v>
      </c>
      <c r="G3574" s="66">
        <f>INDEX('Crosswalk Particulates'!$E:$E,MATCH('2017 EPA Data'!$B3574,'Crosswalk Particulates'!$D:$D,0))</f>
        <v>0</v>
      </c>
      <c r="H3574" s="78">
        <f t="shared" si="55"/>
        <v>0</v>
      </c>
    </row>
    <row r="3575" spans="1:8" hidden="1" x14ac:dyDescent="0.35">
      <c r="A3575" s="57" t="s">
        <v>2540</v>
      </c>
      <c r="B3575" s="57" t="s">
        <v>2522</v>
      </c>
      <c r="C3575" s="57" t="s">
        <v>2428</v>
      </c>
      <c r="D3575" s="68">
        <v>81.532290000000003</v>
      </c>
      <c r="E3575" s="57" t="s">
        <v>2429</v>
      </c>
      <c r="F3575" s="62" t="str">
        <f>INDEX('Crosswalk Particulates'!$B:$B,MATCH('2017 EPA Data'!A3575,'Crosswalk Particulates'!$A:$A,0))</f>
        <v>industry-fuel-oil</v>
      </c>
      <c r="G3575" s="66">
        <f>INDEX('Crosswalk Particulates'!$E:$E,MATCH('2017 EPA Data'!$B3575,'Crosswalk Particulates'!$D:$D,0))</f>
        <v>0</v>
      </c>
      <c r="H3575" s="78">
        <f t="shared" si="55"/>
        <v>0</v>
      </c>
    </row>
    <row r="3576" spans="1:8" hidden="1" x14ac:dyDescent="0.35">
      <c r="A3576" s="57" t="s">
        <v>2497</v>
      </c>
      <c r="B3576" s="57" t="s">
        <v>2618</v>
      </c>
      <c r="C3576" s="57" t="s">
        <v>2428</v>
      </c>
      <c r="D3576" s="68">
        <v>81.400000000000006</v>
      </c>
      <c r="E3576" s="57" t="s">
        <v>2429</v>
      </c>
      <c r="F3576" s="62" t="str">
        <f>INDEX('Crosswalk Particulates'!$B:$B,MATCH('2017 EPA Data'!A3576,'Crosswalk Particulates'!$A:$A,0))</f>
        <v>process-other-industry</v>
      </c>
      <c r="G3576" s="66">
        <f>INDEX('Crosswalk Particulates'!$E:$E,MATCH('2017 EPA Data'!$B3576,'Crosswalk Particulates'!$D:$D,0))</f>
        <v>0</v>
      </c>
      <c r="H3576" s="78">
        <f t="shared" si="55"/>
        <v>0</v>
      </c>
    </row>
    <row r="3577" spans="1:8" hidden="1" x14ac:dyDescent="0.35">
      <c r="A3577" s="57" t="s">
        <v>2540</v>
      </c>
      <c r="B3577" s="57" t="s">
        <v>2677</v>
      </c>
      <c r="C3577" s="57" t="s">
        <v>2428</v>
      </c>
      <c r="D3577" s="68">
        <v>80.733320000000006</v>
      </c>
      <c r="E3577" s="57" t="s">
        <v>2429</v>
      </c>
      <c r="F3577" s="62" t="str">
        <f>INDEX('Crosswalk Particulates'!$B:$B,MATCH('2017 EPA Data'!A3577,'Crosswalk Particulates'!$A:$A,0))</f>
        <v>industry-fuel-oil</v>
      </c>
      <c r="G3577" s="66">
        <f>INDEX('Crosswalk Particulates'!$E:$E,MATCH('2017 EPA Data'!$B3577,'Crosswalk Particulates'!$D:$D,0))</f>
        <v>0</v>
      </c>
      <c r="H3577" s="78">
        <f t="shared" si="55"/>
        <v>0</v>
      </c>
    </row>
    <row r="3578" spans="1:8" hidden="1" x14ac:dyDescent="0.35">
      <c r="A3578" s="57" t="s">
        <v>2449</v>
      </c>
      <c r="B3578" s="57" t="s">
        <v>2654</v>
      </c>
      <c r="C3578" s="57" t="s">
        <v>2428</v>
      </c>
      <c r="D3578" s="68">
        <v>80.477999999999994</v>
      </c>
      <c r="E3578" s="57" t="s">
        <v>2429</v>
      </c>
      <c r="F3578" s="62" t="str">
        <f>INDEX('Crosswalk Particulates'!$B:$B,MATCH('2017 EPA Data'!A3578,'Crosswalk Particulates'!$A:$A,0))</f>
        <v>process-other-industry</v>
      </c>
      <c r="G3578" s="66">
        <f>INDEX('Crosswalk Particulates'!$E:$E,MATCH('2017 EPA Data'!$B3578,'Crosswalk Particulates'!$D:$D,0))</f>
        <v>0</v>
      </c>
      <c r="H3578" s="78">
        <f t="shared" si="55"/>
        <v>0</v>
      </c>
    </row>
    <row r="3579" spans="1:8" hidden="1" x14ac:dyDescent="0.35">
      <c r="A3579" s="57" t="s">
        <v>2503</v>
      </c>
      <c r="B3579" s="57" t="s">
        <v>2647</v>
      </c>
      <c r="C3579" s="57" t="s">
        <v>2428</v>
      </c>
      <c r="D3579" s="68">
        <v>80.285692999999995</v>
      </c>
      <c r="E3579" s="57" t="s">
        <v>2429</v>
      </c>
      <c r="F3579" s="62" t="str">
        <f>INDEX('Crosswalk Particulates'!$B:$B,MATCH('2017 EPA Data'!A3579,'Crosswalk Particulates'!$A:$A,0))</f>
        <v>process-ngps-industry</v>
      </c>
      <c r="G3579" s="66">
        <f>INDEX('Crosswalk Particulates'!$E:$E,MATCH('2017 EPA Data'!$B3579,'Crosswalk Particulates'!$D:$D,0))</f>
        <v>0</v>
      </c>
      <c r="H3579" s="78">
        <f t="shared" si="55"/>
        <v>0</v>
      </c>
    </row>
    <row r="3580" spans="1:8" hidden="1" x14ac:dyDescent="0.35">
      <c r="A3580" s="57" t="s">
        <v>2519</v>
      </c>
      <c r="B3580" s="57" t="s">
        <v>2553</v>
      </c>
      <c r="C3580" s="57" t="s">
        <v>2428</v>
      </c>
      <c r="D3580" s="68">
        <v>80.026813942999993</v>
      </c>
      <c r="E3580" s="57" t="s">
        <v>2429</v>
      </c>
      <c r="F3580" s="62" t="str">
        <f>INDEX('Crosswalk Particulates'!$B:$B,MATCH('2017 EPA Data'!A3580,'Crosswalk Particulates'!$A:$A,0))</f>
        <v>Electricity Sector</v>
      </c>
      <c r="G3580" s="66">
        <f>INDEX('Crosswalk Particulates'!$E:$E,MATCH('2017 EPA Data'!$B3580,'Crosswalk Particulates'!$D:$D,0))</f>
        <v>0</v>
      </c>
      <c r="H3580" s="78">
        <f t="shared" si="55"/>
        <v>0</v>
      </c>
    </row>
    <row r="3581" spans="1:8" hidden="1" x14ac:dyDescent="0.35">
      <c r="A3581" s="57" t="s">
        <v>2506</v>
      </c>
      <c r="B3581" s="57" t="s">
        <v>2488</v>
      </c>
      <c r="C3581" s="57" t="s">
        <v>2428</v>
      </c>
      <c r="D3581" s="68">
        <v>79.825218968399994</v>
      </c>
      <c r="E3581" s="57" t="s">
        <v>2429</v>
      </c>
      <c r="F3581" s="62" t="str">
        <f>INDEX('Crosswalk Particulates'!$B:$B,MATCH('2017 EPA Data'!A3581,'Crosswalk Particulates'!$A:$A,0))</f>
        <v>process-other-industry</v>
      </c>
      <c r="G3581" s="66">
        <f>INDEX('Crosswalk Particulates'!$E:$E,MATCH('2017 EPA Data'!$B3581,'Crosswalk Particulates'!$D:$D,0))</f>
        <v>0</v>
      </c>
      <c r="H3581" s="78">
        <f t="shared" si="55"/>
        <v>0</v>
      </c>
    </row>
    <row r="3582" spans="1:8" hidden="1" x14ac:dyDescent="0.35">
      <c r="A3582" s="57" t="s">
        <v>2430</v>
      </c>
      <c r="B3582" s="57" t="s">
        <v>2714</v>
      </c>
      <c r="C3582" s="57" t="s">
        <v>2428</v>
      </c>
      <c r="D3582" s="68">
        <v>79</v>
      </c>
      <c r="E3582" s="57" t="s">
        <v>2429</v>
      </c>
      <c r="F3582" s="62" t="str">
        <f>INDEX('Crosswalk Particulates'!$B:$B,MATCH('2017 EPA Data'!A3582,'Crosswalk Particulates'!$A:$A,0))</f>
        <v>process-other-industry</v>
      </c>
      <c r="G3582" s="66">
        <f>INDEX('Crosswalk Particulates'!$E:$E,MATCH('2017 EPA Data'!$B3582,'Crosswalk Particulates'!$D:$D,0))</f>
        <v>0</v>
      </c>
      <c r="H3582" s="78">
        <f t="shared" si="55"/>
        <v>0</v>
      </c>
    </row>
    <row r="3583" spans="1:8" hidden="1" x14ac:dyDescent="0.35">
      <c r="A3583" s="57" t="s">
        <v>2580</v>
      </c>
      <c r="B3583" s="57" t="s">
        <v>2572</v>
      </c>
      <c r="C3583" s="57" t="s">
        <v>2428</v>
      </c>
      <c r="D3583" s="68">
        <v>78.899879396000003</v>
      </c>
      <c r="E3583" s="57" t="s">
        <v>2429</v>
      </c>
      <c r="F3583" s="62" t="str">
        <f>INDEX('Crosswalk Particulates'!$B:$B,MATCH('2017 EPA Data'!A3583,'Crosswalk Particulates'!$A:$A,0))</f>
        <v>Commercial Buildings Sector</v>
      </c>
      <c r="G3583" s="66">
        <f>INDEX('Crosswalk Particulates'!$E:$E,MATCH('2017 EPA Data'!$B3583,'Crosswalk Particulates'!$D:$D,0))</f>
        <v>0</v>
      </c>
      <c r="H3583" s="78">
        <f t="shared" si="55"/>
        <v>0</v>
      </c>
    </row>
    <row r="3584" spans="1:8" hidden="1" x14ac:dyDescent="0.35">
      <c r="A3584" s="57" t="s">
        <v>2560</v>
      </c>
      <c r="B3584" s="57" t="s">
        <v>2584</v>
      </c>
      <c r="C3584" s="57" t="s">
        <v>2428</v>
      </c>
      <c r="D3584" s="68">
        <v>78.81</v>
      </c>
      <c r="E3584" s="57" t="s">
        <v>2429</v>
      </c>
      <c r="F3584" s="62" t="str">
        <f>INDEX('Crosswalk Particulates'!$B:$B,MATCH('2017 EPA Data'!A3584,'Crosswalk Particulates'!$A:$A,0))</f>
        <v>Electricity Sector</v>
      </c>
      <c r="G3584" s="66">
        <f>INDEX('Crosswalk Particulates'!$E:$E,MATCH('2017 EPA Data'!$B3584,'Crosswalk Particulates'!$D:$D,0))</f>
        <v>0</v>
      </c>
      <c r="H3584" s="78">
        <f t="shared" si="55"/>
        <v>0</v>
      </c>
    </row>
    <row r="3585" spans="1:8" hidden="1" x14ac:dyDescent="0.35">
      <c r="A3585" s="57" t="s">
        <v>2465</v>
      </c>
      <c r="B3585" s="57" t="s">
        <v>2596</v>
      </c>
      <c r="C3585" s="57" t="s">
        <v>2428</v>
      </c>
      <c r="D3585" s="68">
        <v>78.654151737183966</v>
      </c>
      <c r="E3585" s="57" t="s">
        <v>2429</v>
      </c>
      <c r="F3585" s="62" t="str">
        <f>INDEX('Crosswalk Particulates'!$B:$B,MATCH('2017 EPA Data'!A3585,'Crosswalk Particulates'!$A:$A,0))</f>
        <v>Transportation Sector</v>
      </c>
      <c r="G3585" s="66">
        <f>INDEX('Crosswalk Particulates'!$E:$E,MATCH('2017 EPA Data'!$B3585,'Crosswalk Particulates'!$D:$D,0))</f>
        <v>0</v>
      </c>
      <c r="H3585" s="78">
        <f t="shared" si="55"/>
        <v>0</v>
      </c>
    </row>
    <row r="3586" spans="1:8" hidden="1" x14ac:dyDescent="0.35">
      <c r="A3586" s="57" t="s">
        <v>2474</v>
      </c>
      <c r="B3586" s="57" t="s">
        <v>2532</v>
      </c>
      <c r="C3586" s="57" t="s">
        <v>2428</v>
      </c>
      <c r="D3586" s="68">
        <v>77.809000384333103</v>
      </c>
      <c r="E3586" s="57" t="s">
        <v>2429</v>
      </c>
      <c r="F3586" s="62" t="str">
        <f>INDEX('Crosswalk Particulates'!$B:$B,MATCH('2017 EPA Data'!A3586,'Crosswalk Particulates'!$A:$A,0))</f>
        <v>Other-EPA</v>
      </c>
      <c r="G3586" s="66">
        <f>INDEX('Crosswalk Particulates'!$E:$E,MATCH('2017 EPA Data'!$B3586,'Crosswalk Particulates'!$D:$D,0))</f>
        <v>0</v>
      </c>
      <c r="H3586" s="78">
        <f t="shared" si="55"/>
        <v>0</v>
      </c>
    </row>
    <row r="3587" spans="1:8" hidden="1" x14ac:dyDescent="0.35">
      <c r="A3587" s="57" t="s">
        <v>2530</v>
      </c>
      <c r="B3587" s="57" t="s">
        <v>2522</v>
      </c>
      <c r="C3587" s="57" t="s">
        <v>2428</v>
      </c>
      <c r="D3587" s="68">
        <v>77.760599999999997</v>
      </c>
      <c r="E3587" s="57" t="s">
        <v>2429</v>
      </c>
      <c r="F3587" s="62" t="str">
        <f>INDEX('Crosswalk Particulates'!$B:$B,MATCH('2017 EPA Data'!A3587,'Crosswalk Particulates'!$A:$A,0))</f>
        <v>process-iron and steel-industry</v>
      </c>
      <c r="G3587" s="66">
        <f>INDEX('Crosswalk Particulates'!$E:$E,MATCH('2017 EPA Data'!$B3587,'Crosswalk Particulates'!$D:$D,0))</f>
        <v>0</v>
      </c>
      <c r="H3587" s="78">
        <f t="shared" si="55"/>
        <v>0</v>
      </c>
    </row>
    <row r="3588" spans="1:8" hidden="1" x14ac:dyDescent="0.35">
      <c r="A3588" s="57" t="s">
        <v>2464</v>
      </c>
      <c r="B3588" s="57" t="s">
        <v>2624</v>
      </c>
      <c r="C3588" s="57" t="s">
        <v>2428</v>
      </c>
      <c r="D3588" s="68">
        <v>77.705820000000003</v>
      </c>
      <c r="E3588" s="57" t="s">
        <v>2429</v>
      </c>
      <c r="F3588" s="62" t="str">
        <f>INDEX('Crosswalk Particulates'!$B:$B,MATCH('2017 EPA Data'!A3588,'Crosswalk Particulates'!$A:$A,0))</f>
        <v>process-other-industry</v>
      </c>
      <c r="G3588" s="66">
        <f>INDEX('Crosswalk Particulates'!$E:$E,MATCH('2017 EPA Data'!$B3588,'Crosswalk Particulates'!$D:$D,0))</f>
        <v>0</v>
      </c>
      <c r="H3588" s="78">
        <f t="shared" ref="H3588:H3651" si="56">IF(E3588="TON",D3588/metricton_to_shortton,0)*10^6</f>
        <v>0</v>
      </c>
    </row>
    <row r="3589" spans="1:8" hidden="1" x14ac:dyDescent="0.35">
      <c r="A3589" s="57" t="s">
        <v>2503</v>
      </c>
      <c r="B3589" s="57" t="s">
        <v>2537</v>
      </c>
      <c r="C3589" s="57" t="s">
        <v>2428</v>
      </c>
      <c r="D3589" s="68">
        <v>77.6659813307364</v>
      </c>
      <c r="E3589" s="57" t="s">
        <v>2429</v>
      </c>
      <c r="F3589" s="62" t="str">
        <f>INDEX('Crosswalk Particulates'!$B:$B,MATCH('2017 EPA Data'!A3589,'Crosswalk Particulates'!$A:$A,0))</f>
        <v>process-ngps-industry</v>
      </c>
      <c r="G3589" s="66">
        <f>INDEX('Crosswalk Particulates'!$E:$E,MATCH('2017 EPA Data'!$B3589,'Crosswalk Particulates'!$D:$D,0))</f>
        <v>0</v>
      </c>
      <c r="H3589" s="78">
        <f t="shared" si="56"/>
        <v>0</v>
      </c>
    </row>
    <row r="3590" spans="1:8" hidden="1" x14ac:dyDescent="0.35">
      <c r="A3590" s="57" t="s">
        <v>2470</v>
      </c>
      <c r="B3590" s="57" t="s">
        <v>2688</v>
      </c>
      <c r="C3590" s="57" t="s">
        <v>2428</v>
      </c>
      <c r="D3590" s="68">
        <v>77.521500055699619</v>
      </c>
      <c r="E3590" s="57" t="s">
        <v>2429</v>
      </c>
      <c r="F3590" s="62" t="str">
        <f>INDEX('Crosswalk Particulates'!$B:$B,MATCH('2017 EPA Data'!A3590,'Crosswalk Particulates'!$A:$A,0))</f>
        <v>process-waste-industry</v>
      </c>
      <c r="G3590" s="66">
        <f>INDEX('Crosswalk Particulates'!$E:$E,MATCH('2017 EPA Data'!$B3590,'Crosswalk Particulates'!$D:$D,0))</f>
        <v>0</v>
      </c>
      <c r="H3590" s="78">
        <f t="shared" si="56"/>
        <v>0</v>
      </c>
    </row>
    <row r="3591" spans="1:8" hidden="1" x14ac:dyDescent="0.35">
      <c r="A3591" s="57" t="s">
        <v>2470</v>
      </c>
      <c r="B3591" s="57" t="s">
        <v>2660</v>
      </c>
      <c r="C3591" s="57" t="s">
        <v>2428</v>
      </c>
      <c r="D3591" s="68">
        <v>77.478532000000001</v>
      </c>
      <c r="E3591" s="57" t="s">
        <v>2429</v>
      </c>
      <c r="F3591" s="62" t="str">
        <f>INDEX('Crosswalk Particulates'!$B:$B,MATCH('2017 EPA Data'!A3591,'Crosswalk Particulates'!$A:$A,0))</f>
        <v>process-waste-industry</v>
      </c>
      <c r="G3591" s="66">
        <f>INDEX('Crosswalk Particulates'!$E:$E,MATCH('2017 EPA Data'!$B3591,'Crosswalk Particulates'!$D:$D,0))</f>
        <v>0</v>
      </c>
      <c r="H3591" s="78">
        <f t="shared" si="56"/>
        <v>0</v>
      </c>
    </row>
    <row r="3592" spans="1:8" hidden="1" x14ac:dyDescent="0.35">
      <c r="A3592" s="57" t="s">
        <v>2493</v>
      </c>
      <c r="B3592" s="57" t="s">
        <v>2572</v>
      </c>
      <c r="C3592" s="57" t="s">
        <v>2428</v>
      </c>
      <c r="D3592" s="68">
        <v>77.407373108000002</v>
      </c>
      <c r="E3592" s="57" t="s">
        <v>2429</v>
      </c>
      <c r="F3592" s="62" t="str">
        <f>INDEX('Crosswalk Particulates'!$B:$B,MATCH('2017 EPA Data'!A3592,'Crosswalk Particulates'!$A:$A,0))</f>
        <v>Commercial Buildings Sector</v>
      </c>
      <c r="G3592" s="66">
        <f>INDEX('Crosswalk Particulates'!$E:$E,MATCH('2017 EPA Data'!$B3592,'Crosswalk Particulates'!$D:$D,0))</f>
        <v>0</v>
      </c>
      <c r="H3592" s="78">
        <f t="shared" si="56"/>
        <v>0</v>
      </c>
    </row>
    <row r="3593" spans="1:8" hidden="1" x14ac:dyDescent="0.35">
      <c r="A3593" s="57" t="s">
        <v>2518</v>
      </c>
      <c r="B3593" s="57" t="s">
        <v>2628</v>
      </c>
      <c r="C3593" s="57" t="s">
        <v>2428</v>
      </c>
      <c r="D3593" s="68">
        <v>76.875460000000004</v>
      </c>
      <c r="E3593" s="57" t="s">
        <v>2429</v>
      </c>
      <c r="F3593" s="62" t="str">
        <f>INDEX('Crosswalk Particulates'!$B:$B,MATCH('2017 EPA Data'!A3593,'Crosswalk Particulates'!$A:$A,0))</f>
        <v>process-cement-industry</v>
      </c>
      <c r="G3593" s="66">
        <f>INDEX('Crosswalk Particulates'!$E:$E,MATCH('2017 EPA Data'!$B3593,'Crosswalk Particulates'!$D:$D,0))</f>
        <v>0</v>
      </c>
      <c r="H3593" s="78">
        <f t="shared" si="56"/>
        <v>0</v>
      </c>
    </row>
    <row r="3594" spans="1:8" hidden="1" x14ac:dyDescent="0.35">
      <c r="A3594" s="57" t="s">
        <v>2480</v>
      </c>
      <c r="B3594" s="57" t="s">
        <v>2586</v>
      </c>
      <c r="C3594" s="57" t="s">
        <v>2428</v>
      </c>
      <c r="D3594" s="68">
        <v>76.398118286045843</v>
      </c>
      <c r="E3594" s="57" t="s">
        <v>2429</v>
      </c>
      <c r="F3594" s="62" t="str">
        <f>INDEX('Crosswalk Particulates'!$B:$B,MATCH('2017 EPA Data'!A3594,'Crosswalk Particulates'!$A:$A,0))</f>
        <v>Transportation Sector</v>
      </c>
      <c r="G3594" s="66">
        <f>INDEX('Crosswalk Particulates'!$E:$E,MATCH('2017 EPA Data'!$B3594,'Crosswalk Particulates'!$D:$D,0))</f>
        <v>0</v>
      </c>
      <c r="H3594" s="78">
        <f t="shared" si="56"/>
        <v>0</v>
      </c>
    </row>
    <row r="3595" spans="1:8" hidden="1" x14ac:dyDescent="0.35">
      <c r="A3595" s="57" t="s">
        <v>2518</v>
      </c>
      <c r="B3595" s="57" t="s">
        <v>2573</v>
      </c>
      <c r="C3595" s="57" t="s">
        <v>2428</v>
      </c>
      <c r="D3595" s="68">
        <v>76.301220999999998</v>
      </c>
      <c r="E3595" s="57" t="s">
        <v>2429</v>
      </c>
      <c r="F3595" s="62" t="str">
        <f>INDEX('Crosswalk Particulates'!$B:$B,MATCH('2017 EPA Data'!A3595,'Crosswalk Particulates'!$A:$A,0))</f>
        <v>process-cement-industry</v>
      </c>
      <c r="G3595" s="66">
        <f>INDEX('Crosswalk Particulates'!$E:$E,MATCH('2017 EPA Data'!$B3595,'Crosswalk Particulates'!$D:$D,0))</f>
        <v>0</v>
      </c>
      <c r="H3595" s="78">
        <f t="shared" si="56"/>
        <v>0</v>
      </c>
    </row>
    <row r="3596" spans="1:8" hidden="1" x14ac:dyDescent="0.35">
      <c r="A3596" s="57" t="s">
        <v>2493</v>
      </c>
      <c r="B3596" s="57" t="s">
        <v>2525</v>
      </c>
      <c r="C3596" s="57" t="s">
        <v>2428</v>
      </c>
      <c r="D3596" s="68">
        <v>76.292474608624033</v>
      </c>
      <c r="E3596" s="57" t="s">
        <v>2429</v>
      </c>
      <c r="F3596" s="62" t="str">
        <f>INDEX('Crosswalk Particulates'!$B:$B,MATCH('2017 EPA Data'!A3596,'Crosswalk Particulates'!$A:$A,0))</f>
        <v>Commercial Buildings Sector</v>
      </c>
      <c r="G3596" s="66">
        <f>INDEX('Crosswalk Particulates'!$E:$E,MATCH('2017 EPA Data'!$B3596,'Crosswalk Particulates'!$D:$D,0))</f>
        <v>0</v>
      </c>
      <c r="H3596" s="78">
        <f t="shared" si="56"/>
        <v>0</v>
      </c>
    </row>
    <row r="3597" spans="1:8" hidden="1" x14ac:dyDescent="0.35">
      <c r="A3597" s="57" t="s">
        <v>2507</v>
      </c>
      <c r="B3597" s="57" t="s">
        <v>2508</v>
      </c>
      <c r="C3597" s="57" t="s">
        <v>2432</v>
      </c>
      <c r="D3597" s="68">
        <v>76.114918404999997</v>
      </c>
      <c r="E3597" s="57" t="s">
        <v>2433</v>
      </c>
      <c r="F3597" s="62" t="str">
        <f>INDEX('Crosswalk Particulates'!$B:$B,MATCH('2017 EPA Data'!A3597,'Crosswalk Particulates'!$A:$A,0))</f>
        <v>industry-fuel-coal</v>
      </c>
      <c r="G3597" s="66" t="str">
        <f>INDEX('Crosswalk Particulates'!$E:$E,MATCH('2017 EPA Data'!$B3597,'Crosswalk Particulates'!$D:$D,0))</f>
        <v>CH4</v>
      </c>
      <c r="H3597" s="78">
        <f t="shared" si="56"/>
        <v>69050374.581560552</v>
      </c>
    </row>
    <row r="3598" spans="1:8" hidden="1" x14ac:dyDescent="0.35">
      <c r="A3598" s="57" t="s">
        <v>2560</v>
      </c>
      <c r="B3598" s="57" t="s">
        <v>2609</v>
      </c>
      <c r="C3598" s="57" t="s">
        <v>2432</v>
      </c>
      <c r="D3598" s="68">
        <v>75.636524166330005</v>
      </c>
      <c r="E3598" s="57" t="s">
        <v>2433</v>
      </c>
      <c r="F3598" s="62" t="str">
        <f>INDEX('Crosswalk Particulates'!$B:$B,MATCH('2017 EPA Data'!A3598,'Crosswalk Particulates'!$A:$A,0))</f>
        <v>Electricity Sector</v>
      </c>
      <c r="G3598" s="66" t="str">
        <f>INDEX('Crosswalk Particulates'!$E:$E,MATCH('2017 EPA Data'!$B3598,'Crosswalk Particulates'!$D:$D,0))</f>
        <v>N2O</v>
      </c>
      <c r="H3598" s="78">
        <f t="shared" si="56"/>
        <v>68616382.112409413</v>
      </c>
    </row>
    <row r="3599" spans="1:8" hidden="1" x14ac:dyDescent="0.35">
      <c r="A3599" s="57" t="s">
        <v>2464</v>
      </c>
      <c r="B3599" s="57" t="s">
        <v>2501</v>
      </c>
      <c r="C3599" s="57" t="s">
        <v>2468</v>
      </c>
      <c r="D3599" s="68">
        <v>75.393472245228807</v>
      </c>
      <c r="E3599" s="57" t="s">
        <v>2433</v>
      </c>
      <c r="F3599" s="62" t="str">
        <f>INDEX('Crosswalk Particulates'!$B:$B,MATCH('2017 EPA Data'!A3599,'Crosswalk Particulates'!$A:$A,0))</f>
        <v>process-other-industry</v>
      </c>
      <c r="G3599" s="66" t="str">
        <f>INDEX('Crosswalk Particulates'!$E:$E,MATCH('2017 EPA Data'!$B3599,'Crosswalk Particulates'!$D:$D,0))</f>
        <v>PM10</v>
      </c>
      <c r="H3599" s="78">
        <f t="shared" si="56"/>
        <v>68395888.856336981</v>
      </c>
    </row>
    <row r="3600" spans="1:8" hidden="1" x14ac:dyDescent="0.35">
      <c r="A3600" s="57" t="s">
        <v>2493</v>
      </c>
      <c r="B3600" s="57" t="s">
        <v>2563</v>
      </c>
      <c r="C3600" s="57" t="s">
        <v>2428</v>
      </c>
      <c r="D3600" s="68">
        <v>74.869060386000001</v>
      </c>
      <c r="E3600" s="57" t="s">
        <v>2429</v>
      </c>
      <c r="F3600" s="62" t="str">
        <f>INDEX('Crosswalk Particulates'!$B:$B,MATCH('2017 EPA Data'!A3600,'Crosswalk Particulates'!$A:$A,0))</f>
        <v>Commercial Buildings Sector</v>
      </c>
      <c r="G3600" s="66">
        <f>INDEX('Crosswalk Particulates'!$E:$E,MATCH('2017 EPA Data'!$B3600,'Crosswalk Particulates'!$D:$D,0))</f>
        <v>0</v>
      </c>
      <c r="H3600" s="78">
        <f t="shared" si="56"/>
        <v>0</v>
      </c>
    </row>
    <row r="3601" spans="1:8" hidden="1" x14ac:dyDescent="0.35">
      <c r="A3601" s="57" t="s">
        <v>2576</v>
      </c>
      <c r="B3601" s="57" t="s">
        <v>2631</v>
      </c>
      <c r="C3601" s="57" t="s">
        <v>2428</v>
      </c>
      <c r="D3601" s="68">
        <v>74.566098478894233</v>
      </c>
      <c r="E3601" s="57" t="s">
        <v>2429</v>
      </c>
      <c r="F3601" s="62" t="str">
        <f>INDEX('Crosswalk Particulates'!$B:$B,MATCH('2017 EPA Data'!A3601,'Crosswalk Particulates'!$A:$A,0))</f>
        <v>Commercial Buildings Sector</v>
      </c>
      <c r="G3601" s="66">
        <f>INDEX('Crosswalk Particulates'!$E:$E,MATCH('2017 EPA Data'!$B3601,'Crosswalk Particulates'!$D:$D,0))</f>
        <v>0</v>
      </c>
      <c r="H3601" s="78">
        <f t="shared" si="56"/>
        <v>0</v>
      </c>
    </row>
    <row r="3602" spans="1:8" hidden="1" x14ac:dyDescent="0.35">
      <c r="A3602" s="57" t="s">
        <v>2457</v>
      </c>
      <c r="B3602" s="57" t="s">
        <v>2517</v>
      </c>
      <c r="C3602" s="57" t="s">
        <v>2428</v>
      </c>
      <c r="D3602" s="68">
        <v>74.243792999999997</v>
      </c>
      <c r="E3602" s="57" t="s">
        <v>2429</v>
      </c>
      <c r="F3602" s="62" t="str">
        <f>INDEX('Crosswalk Particulates'!$B:$B,MATCH('2017 EPA Data'!A3602,'Crosswalk Particulates'!$A:$A,0))</f>
        <v>process-other-industry</v>
      </c>
      <c r="G3602" s="66">
        <f>INDEX('Crosswalk Particulates'!$E:$E,MATCH('2017 EPA Data'!$B3602,'Crosswalk Particulates'!$D:$D,0))</f>
        <v>0</v>
      </c>
      <c r="H3602" s="78">
        <f t="shared" si="56"/>
        <v>0</v>
      </c>
    </row>
    <row r="3603" spans="1:8" hidden="1" x14ac:dyDescent="0.35">
      <c r="A3603" s="57" t="s">
        <v>2511</v>
      </c>
      <c r="B3603" s="57" t="s">
        <v>2523</v>
      </c>
      <c r="C3603" s="57" t="s">
        <v>2428</v>
      </c>
      <c r="D3603" s="68">
        <v>74.168700000000001</v>
      </c>
      <c r="E3603" s="57" t="s">
        <v>2429</v>
      </c>
      <c r="F3603" s="62" t="str">
        <f>INDEX('Crosswalk Particulates'!$B:$B,MATCH('2017 EPA Data'!A3603,'Crosswalk Particulates'!$A:$A,0))</f>
        <v>industry-fuel-biomass</v>
      </c>
      <c r="G3603" s="66">
        <f>INDEX('Crosswalk Particulates'!$E:$E,MATCH('2017 EPA Data'!$B3603,'Crosswalk Particulates'!$D:$D,0))</f>
        <v>0</v>
      </c>
      <c r="H3603" s="78">
        <f t="shared" si="56"/>
        <v>0</v>
      </c>
    </row>
    <row r="3604" spans="1:8" hidden="1" x14ac:dyDescent="0.35">
      <c r="A3604" s="57" t="s">
        <v>2511</v>
      </c>
      <c r="B3604" s="57" t="s">
        <v>2598</v>
      </c>
      <c r="C3604" s="57" t="s">
        <v>2428</v>
      </c>
      <c r="D3604" s="68">
        <v>74.167240000000007</v>
      </c>
      <c r="E3604" s="57" t="s">
        <v>2429</v>
      </c>
      <c r="F3604" s="62" t="str">
        <f>INDEX('Crosswalk Particulates'!$B:$B,MATCH('2017 EPA Data'!A3604,'Crosswalk Particulates'!$A:$A,0))</f>
        <v>industry-fuel-biomass</v>
      </c>
      <c r="G3604" s="66">
        <f>INDEX('Crosswalk Particulates'!$E:$E,MATCH('2017 EPA Data'!$B3604,'Crosswalk Particulates'!$D:$D,0))</f>
        <v>0</v>
      </c>
      <c r="H3604" s="78">
        <f t="shared" si="56"/>
        <v>0</v>
      </c>
    </row>
    <row r="3605" spans="1:8" hidden="1" x14ac:dyDescent="0.35">
      <c r="A3605" s="57" t="s">
        <v>2503</v>
      </c>
      <c r="B3605" s="57" t="s">
        <v>2668</v>
      </c>
      <c r="C3605" s="57" t="s">
        <v>2428</v>
      </c>
      <c r="D3605" s="68">
        <v>74.157820884239996</v>
      </c>
      <c r="E3605" s="57" t="s">
        <v>2429</v>
      </c>
      <c r="F3605" s="62" t="str">
        <f>INDEX('Crosswalk Particulates'!$B:$B,MATCH('2017 EPA Data'!A3605,'Crosswalk Particulates'!$A:$A,0))</f>
        <v>process-ngps-industry</v>
      </c>
      <c r="G3605" s="66">
        <f>INDEX('Crosswalk Particulates'!$E:$E,MATCH('2017 EPA Data'!$B3605,'Crosswalk Particulates'!$D:$D,0))</f>
        <v>0</v>
      </c>
      <c r="H3605" s="78">
        <f t="shared" si="56"/>
        <v>0</v>
      </c>
    </row>
    <row r="3606" spans="1:8" hidden="1" x14ac:dyDescent="0.35">
      <c r="A3606" s="57" t="s">
        <v>2503</v>
      </c>
      <c r="B3606" s="57" t="s">
        <v>2536</v>
      </c>
      <c r="C3606" s="57" t="s">
        <v>2428</v>
      </c>
      <c r="D3606" s="68">
        <v>74.148258796984194</v>
      </c>
      <c r="E3606" s="57" t="s">
        <v>2429</v>
      </c>
      <c r="F3606" s="62" t="str">
        <f>INDEX('Crosswalk Particulates'!$B:$B,MATCH('2017 EPA Data'!A3606,'Crosswalk Particulates'!$A:$A,0))</f>
        <v>process-ngps-industry</v>
      </c>
      <c r="G3606" s="66">
        <f>INDEX('Crosswalk Particulates'!$E:$E,MATCH('2017 EPA Data'!$B3606,'Crosswalk Particulates'!$D:$D,0))</f>
        <v>0</v>
      </c>
      <c r="H3606" s="78">
        <f t="shared" si="56"/>
        <v>0</v>
      </c>
    </row>
    <row r="3607" spans="1:8" hidden="1" x14ac:dyDescent="0.35">
      <c r="A3607" s="57" t="s">
        <v>2566</v>
      </c>
      <c r="B3607" s="57" t="s">
        <v>2651</v>
      </c>
      <c r="C3607" s="57" t="s">
        <v>2428</v>
      </c>
      <c r="D3607" s="68">
        <v>73.990856218721348</v>
      </c>
      <c r="E3607" s="57" t="s">
        <v>2429</v>
      </c>
      <c r="F3607" s="62" t="str">
        <f>INDEX('Crosswalk Particulates'!$B:$B,MATCH('2017 EPA Data'!A3607,'Crosswalk Particulates'!$A:$A,0))</f>
        <v>Commercial Buildings Sector</v>
      </c>
      <c r="G3607" s="66">
        <f>INDEX('Crosswalk Particulates'!$E:$E,MATCH('2017 EPA Data'!$B3607,'Crosswalk Particulates'!$D:$D,0))</f>
        <v>0</v>
      </c>
      <c r="H3607" s="78">
        <f t="shared" si="56"/>
        <v>0</v>
      </c>
    </row>
    <row r="3608" spans="1:8" hidden="1" x14ac:dyDescent="0.35">
      <c r="A3608" s="57" t="s">
        <v>2464</v>
      </c>
      <c r="B3608" s="57" t="s">
        <v>2675</v>
      </c>
      <c r="C3608" s="57" t="s">
        <v>2428</v>
      </c>
      <c r="D3608" s="68">
        <v>73.900000000000006</v>
      </c>
      <c r="E3608" s="57" t="s">
        <v>2429</v>
      </c>
      <c r="F3608" s="62" t="str">
        <f>INDEX('Crosswalk Particulates'!$B:$B,MATCH('2017 EPA Data'!A3608,'Crosswalk Particulates'!$A:$A,0))</f>
        <v>process-other-industry</v>
      </c>
      <c r="G3608" s="66">
        <f>INDEX('Crosswalk Particulates'!$E:$E,MATCH('2017 EPA Data'!$B3608,'Crosswalk Particulates'!$D:$D,0))</f>
        <v>0</v>
      </c>
      <c r="H3608" s="78">
        <f t="shared" si="56"/>
        <v>0</v>
      </c>
    </row>
    <row r="3609" spans="1:8" hidden="1" x14ac:dyDescent="0.35">
      <c r="A3609" s="57" t="s">
        <v>2493</v>
      </c>
      <c r="B3609" s="57" t="s">
        <v>2650</v>
      </c>
      <c r="C3609" s="57" t="s">
        <v>2428</v>
      </c>
      <c r="D3609" s="68">
        <v>73.651028531999998</v>
      </c>
      <c r="E3609" s="57" t="s">
        <v>2429</v>
      </c>
      <c r="F3609" s="62" t="str">
        <f>INDEX('Crosswalk Particulates'!$B:$B,MATCH('2017 EPA Data'!A3609,'Crosswalk Particulates'!$A:$A,0))</f>
        <v>Commercial Buildings Sector</v>
      </c>
      <c r="G3609" s="66">
        <f>INDEX('Crosswalk Particulates'!$E:$E,MATCH('2017 EPA Data'!$B3609,'Crosswalk Particulates'!$D:$D,0))</f>
        <v>0</v>
      </c>
      <c r="H3609" s="78">
        <f t="shared" si="56"/>
        <v>0</v>
      </c>
    </row>
    <row r="3610" spans="1:8" hidden="1" x14ac:dyDescent="0.35">
      <c r="A3610" s="57" t="s">
        <v>2506</v>
      </c>
      <c r="B3610" s="57" t="s">
        <v>2678</v>
      </c>
      <c r="C3610" s="57" t="s">
        <v>2428</v>
      </c>
      <c r="D3610" s="68">
        <v>73.599999999999994</v>
      </c>
      <c r="E3610" s="57" t="s">
        <v>2429</v>
      </c>
      <c r="F3610" s="62" t="str">
        <f>INDEX('Crosswalk Particulates'!$B:$B,MATCH('2017 EPA Data'!A3610,'Crosswalk Particulates'!$A:$A,0))</f>
        <v>process-other-industry</v>
      </c>
      <c r="G3610" s="66">
        <f>INDEX('Crosswalk Particulates'!$E:$E,MATCH('2017 EPA Data'!$B3610,'Crosswalk Particulates'!$D:$D,0))</f>
        <v>0</v>
      </c>
      <c r="H3610" s="78">
        <f t="shared" si="56"/>
        <v>0</v>
      </c>
    </row>
    <row r="3611" spans="1:8" hidden="1" x14ac:dyDescent="0.35">
      <c r="A3611" s="57" t="s">
        <v>2466</v>
      </c>
      <c r="B3611" s="57" t="s">
        <v>2516</v>
      </c>
      <c r="C3611" s="57" t="s">
        <v>2468</v>
      </c>
      <c r="D3611" s="68">
        <v>73.550158043525002</v>
      </c>
      <c r="E3611" s="57" t="s">
        <v>2433</v>
      </c>
      <c r="F3611" s="62" t="str">
        <f>INDEX('Crosswalk Particulates'!$B:$B,MATCH('2017 EPA Data'!A3611,'Crosswalk Particulates'!$A:$A,0))</f>
        <v>process-other-industry</v>
      </c>
      <c r="G3611" s="66">
        <f>INDEX('Crosswalk Particulates'!$E:$E,MATCH('2017 EPA Data'!$B3611,'Crosswalk Particulates'!$D:$D,0))</f>
        <v>0</v>
      </c>
      <c r="H3611" s="78">
        <f t="shared" si="56"/>
        <v>66723660.352827251</v>
      </c>
    </row>
    <row r="3612" spans="1:8" hidden="1" x14ac:dyDescent="0.35">
      <c r="A3612" s="57" t="s">
        <v>2480</v>
      </c>
      <c r="B3612" s="57" t="s">
        <v>2564</v>
      </c>
      <c r="C3612" s="57" t="s">
        <v>2428</v>
      </c>
      <c r="D3612" s="68">
        <v>73.332136373549346</v>
      </c>
      <c r="E3612" s="57" t="s">
        <v>2429</v>
      </c>
      <c r="F3612" s="62" t="str">
        <f>INDEX('Crosswalk Particulates'!$B:$B,MATCH('2017 EPA Data'!A3612,'Crosswalk Particulates'!$A:$A,0))</f>
        <v>Transportation Sector</v>
      </c>
      <c r="G3612" s="66">
        <f>INDEX('Crosswalk Particulates'!$E:$E,MATCH('2017 EPA Data'!$B3612,'Crosswalk Particulates'!$D:$D,0))</f>
        <v>0</v>
      </c>
      <c r="H3612" s="78">
        <f t="shared" si="56"/>
        <v>0</v>
      </c>
    </row>
    <row r="3613" spans="1:8" hidden="1" x14ac:dyDescent="0.35">
      <c r="A3613" s="57" t="s">
        <v>2462</v>
      </c>
      <c r="B3613" s="57" t="s">
        <v>2640</v>
      </c>
      <c r="C3613" s="57" t="s">
        <v>2428</v>
      </c>
      <c r="D3613" s="68">
        <v>73.038265562168078</v>
      </c>
      <c r="E3613" s="57" t="s">
        <v>2429</v>
      </c>
      <c r="F3613" s="62" t="str">
        <f>INDEX('Crosswalk Particulates'!$B:$B,MATCH('2017 EPA Data'!A3613,'Crosswalk Particulates'!$A:$A,0))</f>
        <v>industry-fuel-natural gas</v>
      </c>
      <c r="G3613" s="66">
        <f>INDEX('Crosswalk Particulates'!$E:$E,MATCH('2017 EPA Data'!$B3613,'Crosswalk Particulates'!$D:$D,0))</f>
        <v>0</v>
      </c>
      <c r="H3613" s="78">
        <f t="shared" si="56"/>
        <v>0</v>
      </c>
    </row>
    <row r="3614" spans="1:8" hidden="1" x14ac:dyDescent="0.35">
      <c r="A3614" s="57" t="s">
        <v>2519</v>
      </c>
      <c r="B3614" s="57" t="s">
        <v>2574</v>
      </c>
      <c r="C3614" s="57" t="s">
        <v>2428</v>
      </c>
      <c r="D3614" s="68">
        <v>72.928381990000005</v>
      </c>
      <c r="E3614" s="57" t="s">
        <v>2429</v>
      </c>
      <c r="F3614" s="62" t="str">
        <f>INDEX('Crosswalk Particulates'!$B:$B,MATCH('2017 EPA Data'!A3614,'Crosswalk Particulates'!$A:$A,0))</f>
        <v>Electricity Sector</v>
      </c>
      <c r="G3614" s="66">
        <f>INDEX('Crosswalk Particulates'!$E:$E,MATCH('2017 EPA Data'!$B3614,'Crosswalk Particulates'!$D:$D,0))</f>
        <v>0</v>
      </c>
      <c r="H3614" s="78">
        <f t="shared" si="56"/>
        <v>0</v>
      </c>
    </row>
    <row r="3615" spans="1:8" hidden="1" x14ac:dyDescent="0.35">
      <c r="A3615" s="57" t="s">
        <v>2580</v>
      </c>
      <c r="B3615" s="57" t="s">
        <v>2509</v>
      </c>
      <c r="C3615" s="57" t="s">
        <v>2428</v>
      </c>
      <c r="D3615" s="68">
        <v>72.712400000000002</v>
      </c>
      <c r="E3615" s="57" t="s">
        <v>2429</v>
      </c>
      <c r="F3615" s="62" t="str">
        <f>INDEX('Crosswalk Particulates'!$B:$B,MATCH('2017 EPA Data'!A3615,'Crosswalk Particulates'!$A:$A,0))</f>
        <v>Commercial Buildings Sector</v>
      </c>
      <c r="G3615" s="66">
        <f>INDEX('Crosswalk Particulates'!$E:$E,MATCH('2017 EPA Data'!$B3615,'Crosswalk Particulates'!$D:$D,0))</f>
        <v>0</v>
      </c>
      <c r="H3615" s="78">
        <f t="shared" si="56"/>
        <v>0</v>
      </c>
    </row>
    <row r="3616" spans="1:8" hidden="1" x14ac:dyDescent="0.35">
      <c r="A3616" s="57" t="s">
        <v>2495</v>
      </c>
      <c r="B3616" s="57" t="s">
        <v>2586</v>
      </c>
      <c r="C3616" s="57" t="s">
        <v>2428</v>
      </c>
      <c r="D3616" s="68">
        <v>72.452928845695993</v>
      </c>
      <c r="E3616" s="57" t="s">
        <v>2429</v>
      </c>
      <c r="F3616" s="62" t="str">
        <f>INDEX('Crosswalk Particulates'!$B:$B,MATCH('2017 EPA Data'!A3616,'Crosswalk Particulates'!$A:$A,0))</f>
        <v>Electricity Sector</v>
      </c>
      <c r="G3616" s="66">
        <f>INDEX('Crosswalk Particulates'!$E:$E,MATCH('2017 EPA Data'!$B3616,'Crosswalk Particulates'!$D:$D,0))</f>
        <v>0</v>
      </c>
      <c r="H3616" s="78">
        <f t="shared" si="56"/>
        <v>0</v>
      </c>
    </row>
    <row r="3617" spans="1:8" hidden="1" x14ac:dyDescent="0.35">
      <c r="A3617" s="57" t="s">
        <v>2476</v>
      </c>
      <c r="B3617" s="57" t="s">
        <v>2643</v>
      </c>
      <c r="D3617" s="68">
        <v>72.44148056757308</v>
      </c>
      <c r="E3617" s="57" t="s">
        <v>2433</v>
      </c>
      <c r="F3617" s="62" t="str">
        <f>INDEX('Crosswalk Particulates'!$B:$B,MATCH('2017 EPA Data'!A3617,'Crosswalk Particulates'!$A:$A,0))</f>
        <v>Electricity Sector</v>
      </c>
      <c r="G3617" s="66">
        <f>INDEX('Crosswalk Particulates'!$E:$E,MATCH('2017 EPA Data'!$B3617,'Crosswalk Particulates'!$D:$D,0))</f>
        <v>0</v>
      </c>
      <c r="H3617" s="78">
        <f t="shared" si="56"/>
        <v>65717883.868941672</v>
      </c>
    </row>
    <row r="3618" spans="1:8" hidden="1" x14ac:dyDescent="0.35">
      <c r="A3618" s="57" t="s">
        <v>2489</v>
      </c>
      <c r="B3618" s="57" t="s">
        <v>2539</v>
      </c>
      <c r="C3618" s="57" t="s">
        <v>2428</v>
      </c>
      <c r="D3618" s="68">
        <v>72.088945336581105</v>
      </c>
      <c r="E3618" s="57" t="s">
        <v>2429</v>
      </c>
      <c r="F3618" s="62" t="str">
        <f>INDEX('Crosswalk Particulates'!$B:$B,MATCH('2017 EPA Data'!A3618,'Crosswalk Particulates'!$A:$A,0))</f>
        <v>process-chemicals-industry</v>
      </c>
      <c r="G3618" s="66">
        <f>INDEX('Crosswalk Particulates'!$E:$E,MATCH('2017 EPA Data'!$B3618,'Crosswalk Particulates'!$D:$D,0))</f>
        <v>0</v>
      </c>
      <c r="H3618" s="78">
        <f t="shared" si="56"/>
        <v>0</v>
      </c>
    </row>
    <row r="3619" spans="1:8" hidden="1" x14ac:dyDescent="0.35">
      <c r="A3619" s="57" t="s">
        <v>2464</v>
      </c>
      <c r="B3619" s="57" t="s">
        <v>2521</v>
      </c>
      <c r="C3619" s="57" t="s">
        <v>2468</v>
      </c>
      <c r="D3619" s="68">
        <v>71.768927682865254</v>
      </c>
      <c r="E3619" s="57" t="s">
        <v>2433</v>
      </c>
      <c r="F3619" s="62" t="str">
        <f>INDEX('Crosswalk Particulates'!$B:$B,MATCH('2017 EPA Data'!A3619,'Crosswalk Particulates'!$A:$A,0))</f>
        <v>process-other-industry</v>
      </c>
      <c r="G3619" s="66" t="str">
        <f>INDEX('Crosswalk Particulates'!$E:$E,MATCH('2017 EPA Data'!$B3619,'Crosswalk Particulates'!$D:$D,0))</f>
        <v>PM25</v>
      </c>
      <c r="H3619" s="78">
        <f t="shared" si="56"/>
        <v>65107753.429493755</v>
      </c>
    </row>
    <row r="3620" spans="1:8" hidden="1" x14ac:dyDescent="0.35">
      <c r="A3620" s="57" t="s">
        <v>2458</v>
      </c>
      <c r="B3620" s="57" t="s">
        <v>2475</v>
      </c>
      <c r="C3620" s="57" t="s">
        <v>2428</v>
      </c>
      <c r="D3620" s="68">
        <v>71.402100000000004</v>
      </c>
      <c r="E3620" s="57" t="s">
        <v>2429</v>
      </c>
      <c r="F3620" s="62" t="str">
        <f>INDEX('Crosswalk Particulates'!$B:$B,MATCH('2017 EPA Data'!A3620,'Crosswalk Particulates'!$A:$A,0))</f>
        <v>process-other-industry</v>
      </c>
      <c r="G3620" s="66">
        <f>INDEX('Crosswalk Particulates'!$E:$E,MATCH('2017 EPA Data'!$B3620,'Crosswalk Particulates'!$D:$D,0))</f>
        <v>0</v>
      </c>
      <c r="H3620" s="78">
        <f t="shared" si="56"/>
        <v>0</v>
      </c>
    </row>
    <row r="3621" spans="1:8" hidden="1" x14ac:dyDescent="0.35">
      <c r="A3621" s="57" t="s">
        <v>2506</v>
      </c>
      <c r="B3621" s="57" t="s">
        <v>2610</v>
      </c>
      <c r="C3621" s="57" t="s">
        <v>2428</v>
      </c>
      <c r="D3621" s="68">
        <v>71.287980000000005</v>
      </c>
      <c r="E3621" s="57" t="s">
        <v>2429</v>
      </c>
      <c r="F3621" s="62" t="str">
        <f>INDEX('Crosswalk Particulates'!$B:$B,MATCH('2017 EPA Data'!A3621,'Crosswalk Particulates'!$A:$A,0))</f>
        <v>process-other-industry</v>
      </c>
      <c r="G3621" s="66">
        <f>INDEX('Crosswalk Particulates'!$E:$E,MATCH('2017 EPA Data'!$B3621,'Crosswalk Particulates'!$D:$D,0))</f>
        <v>0</v>
      </c>
      <c r="H3621" s="78">
        <f t="shared" si="56"/>
        <v>0</v>
      </c>
    </row>
    <row r="3622" spans="1:8" hidden="1" x14ac:dyDescent="0.35">
      <c r="A3622" s="57" t="s">
        <v>2449</v>
      </c>
      <c r="B3622" s="57" t="s">
        <v>2674</v>
      </c>
      <c r="C3622" s="57" t="s">
        <v>2428</v>
      </c>
      <c r="D3622" s="68">
        <v>71.230586173909998</v>
      </c>
      <c r="E3622" s="57" t="s">
        <v>2429</v>
      </c>
      <c r="F3622" s="62" t="str">
        <f>INDEX('Crosswalk Particulates'!$B:$B,MATCH('2017 EPA Data'!A3622,'Crosswalk Particulates'!$A:$A,0))</f>
        <v>process-other-industry</v>
      </c>
      <c r="G3622" s="66">
        <f>INDEX('Crosswalk Particulates'!$E:$E,MATCH('2017 EPA Data'!$B3622,'Crosswalk Particulates'!$D:$D,0))</f>
        <v>0</v>
      </c>
      <c r="H3622" s="78">
        <f t="shared" si="56"/>
        <v>0</v>
      </c>
    </row>
    <row r="3623" spans="1:8" hidden="1" x14ac:dyDescent="0.35">
      <c r="A3623" s="57" t="s">
        <v>2511</v>
      </c>
      <c r="B3623" s="57" t="s">
        <v>2667</v>
      </c>
      <c r="C3623" s="57" t="s">
        <v>2428</v>
      </c>
      <c r="D3623" s="68">
        <v>71.126462164000003</v>
      </c>
      <c r="E3623" s="57" t="s">
        <v>2429</v>
      </c>
      <c r="F3623" s="62" t="str">
        <f>INDEX('Crosswalk Particulates'!$B:$B,MATCH('2017 EPA Data'!A3623,'Crosswalk Particulates'!$A:$A,0))</f>
        <v>industry-fuel-biomass</v>
      </c>
      <c r="G3623" s="66">
        <f>INDEX('Crosswalk Particulates'!$E:$E,MATCH('2017 EPA Data'!$B3623,'Crosswalk Particulates'!$D:$D,0))</f>
        <v>0</v>
      </c>
      <c r="H3623" s="78">
        <f t="shared" si="56"/>
        <v>0</v>
      </c>
    </row>
    <row r="3624" spans="1:8" hidden="1" x14ac:dyDescent="0.35">
      <c r="A3624" s="57" t="s">
        <v>2466</v>
      </c>
      <c r="B3624" s="57" t="s">
        <v>2629</v>
      </c>
      <c r="C3624" s="57" t="s">
        <v>2428</v>
      </c>
      <c r="D3624" s="68">
        <v>71.120720000000006</v>
      </c>
      <c r="E3624" s="57" t="s">
        <v>2429</v>
      </c>
      <c r="F3624" s="62" t="str">
        <f>INDEX('Crosswalk Particulates'!$B:$B,MATCH('2017 EPA Data'!A3624,'Crosswalk Particulates'!$A:$A,0))</f>
        <v>process-other-industry</v>
      </c>
      <c r="G3624" s="66">
        <f>INDEX('Crosswalk Particulates'!$E:$E,MATCH('2017 EPA Data'!$B3624,'Crosswalk Particulates'!$D:$D,0))</f>
        <v>0</v>
      </c>
      <c r="H3624" s="78">
        <f t="shared" si="56"/>
        <v>0</v>
      </c>
    </row>
    <row r="3625" spans="1:8" hidden="1" x14ac:dyDescent="0.35">
      <c r="A3625" s="57" t="s">
        <v>2566</v>
      </c>
      <c r="B3625" s="57" t="s">
        <v>2617</v>
      </c>
      <c r="C3625" s="57" t="s">
        <v>2428</v>
      </c>
      <c r="D3625" s="68">
        <v>71.061028559999997</v>
      </c>
      <c r="E3625" s="57" t="s">
        <v>2429</v>
      </c>
      <c r="F3625" s="62" t="str">
        <f>INDEX('Crosswalk Particulates'!$B:$B,MATCH('2017 EPA Data'!A3625,'Crosswalk Particulates'!$A:$A,0))</f>
        <v>Commercial Buildings Sector</v>
      </c>
      <c r="G3625" s="66">
        <f>INDEX('Crosswalk Particulates'!$E:$E,MATCH('2017 EPA Data'!$B3625,'Crosswalk Particulates'!$D:$D,0))</f>
        <v>0</v>
      </c>
      <c r="H3625" s="78">
        <f t="shared" si="56"/>
        <v>0</v>
      </c>
    </row>
    <row r="3626" spans="1:8" hidden="1" x14ac:dyDescent="0.35">
      <c r="A3626" s="57" t="s">
        <v>2496</v>
      </c>
      <c r="B3626" s="57" t="s">
        <v>2639</v>
      </c>
      <c r="C3626" s="57" t="s">
        <v>2428</v>
      </c>
      <c r="D3626" s="68">
        <v>70.589475579715355</v>
      </c>
      <c r="E3626" s="57" t="s">
        <v>2429</v>
      </c>
      <c r="F3626" s="62" t="str">
        <f>INDEX('Crosswalk Particulates'!$B:$B,MATCH('2017 EPA Data'!A3626,'Crosswalk Particulates'!$A:$A,0))</f>
        <v>process-other-industry</v>
      </c>
      <c r="G3626" s="66">
        <f>INDEX('Crosswalk Particulates'!$E:$E,MATCH('2017 EPA Data'!$B3626,'Crosswalk Particulates'!$D:$D,0))</f>
        <v>0</v>
      </c>
      <c r="H3626" s="78">
        <f t="shared" si="56"/>
        <v>0</v>
      </c>
    </row>
    <row r="3627" spans="1:8" hidden="1" x14ac:dyDescent="0.35">
      <c r="A3627" s="57" t="s">
        <v>2540</v>
      </c>
      <c r="B3627" s="57" t="s">
        <v>2548</v>
      </c>
      <c r="C3627" s="57" t="s">
        <v>2428</v>
      </c>
      <c r="D3627" s="68">
        <v>70.524443026953435</v>
      </c>
      <c r="E3627" s="57" t="s">
        <v>2429</v>
      </c>
      <c r="F3627" s="62" t="str">
        <f>INDEX('Crosswalk Particulates'!$B:$B,MATCH('2017 EPA Data'!A3627,'Crosswalk Particulates'!$A:$A,0))</f>
        <v>industry-fuel-oil</v>
      </c>
      <c r="G3627" s="66">
        <f>INDEX('Crosswalk Particulates'!$E:$E,MATCH('2017 EPA Data'!$B3627,'Crosswalk Particulates'!$D:$D,0))</f>
        <v>0</v>
      </c>
      <c r="H3627" s="78">
        <f t="shared" si="56"/>
        <v>0</v>
      </c>
    </row>
    <row r="3628" spans="1:8" hidden="1" x14ac:dyDescent="0.35">
      <c r="A3628" s="57" t="s">
        <v>2489</v>
      </c>
      <c r="B3628" s="57" t="s">
        <v>2681</v>
      </c>
      <c r="C3628" s="57" t="s">
        <v>2428</v>
      </c>
      <c r="D3628" s="68">
        <v>70.41</v>
      </c>
      <c r="E3628" s="57" t="s">
        <v>2429</v>
      </c>
      <c r="F3628" s="62" t="str">
        <f>INDEX('Crosswalk Particulates'!$B:$B,MATCH('2017 EPA Data'!A3628,'Crosswalk Particulates'!$A:$A,0))</f>
        <v>process-chemicals-industry</v>
      </c>
      <c r="G3628" s="66">
        <f>INDEX('Crosswalk Particulates'!$E:$E,MATCH('2017 EPA Data'!$B3628,'Crosswalk Particulates'!$D:$D,0))</f>
        <v>0</v>
      </c>
      <c r="H3628" s="78">
        <f t="shared" si="56"/>
        <v>0</v>
      </c>
    </row>
    <row r="3629" spans="1:8" hidden="1" x14ac:dyDescent="0.35">
      <c r="A3629" s="57" t="s">
        <v>2543</v>
      </c>
      <c r="B3629" s="57" t="s">
        <v>2573</v>
      </c>
      <c r="C3629" s="57" t="s">
        <v>2428</v>
      </c>
      <c r="D3629" s="68">
        <v>70.246525074696606</v>
      </c>
      <c r="E3629" s="57" t="s">
        <v>2429</v>
      </c>
      <c r="F3629" s="62" t="str">
        <f>INDEX('Crosswalk Particulates'!$B:$B,MATCH('2017 EPA Data'!A3629,'Crosswalk Particulates'!$A:$A,0))</f>
        <v>industry-fuel-other</v>
      </c>
      <c r="G3629" s="66">
        <f>INDEX('Crosswalk Particulates'!$E:$E,MATCH('2017 EPA Data'!$B3629,'Crosswalk Particulates'!$D:$D,0))</f>
        <v>0</v>
      </c>
      <c r="H3629" s="78">
        <f t="shared" si="56"/>
        <v>0</v>
      </c>
    </row>
    <row r="3630" spans="1:8" hidden="1" x14ac:dyDescent="0.35">
      <c r="A3630" s="57" t="s">
        <v>2480</v>
      </c>
      <c r="B3630" s="57" t="s">
        <v>2651</v>
      </c>
      <c r="C3630" s="57" t="s">
        <v>2428</v>
      </c>
      <c r="D3630" s="68">
        <v>69.867746615106</v>
      </c>
      <c r="E3630" s="57" t="s">
        <v>2429</v>
      </c>
      <c r="F3630" s="62" t="str">
        <f>INDEX('Crosswalk Particulates'!$B:$B,MATCH('2017 EPA Data'!A3630,'Crosswalk Particulates'!$A:$A,0))</f>
        <v>Transportation Sector</v>
      </c>
      <c r="G3630" s="66">
        <f>INDEX('Crosswalk Particulates'!$E:$E,MATCH('2017 EPA Data'!$B3630,'Crosswalk Particulates'!$D:$D,0))</f>
        <v>0</v>
      </c>
      <c r="H3630" s="78">
        <f t="shared" si="56"/>
        <v>0</v>
      </c>
    </row>
    <row r="3631" spans="1:8" hidden="1" x14ac:dyDescent="0.35">
      <c r="A3631" s="57" t="s">
        <v>2480</v>
      </c>
      <c r="B3631" s="57" t="s">
        <v>2674</v>
      </c>
      <c r="C3631" s="57" t="s">
        <v>2428</v>
      </c>
      <c r="D3631" s="68">
        <v>69.845026615105994</v>
      </c>
      <c r="E3631" s="57" t="s">
        <v>2429</v>
      </c>
      <c r="F3631" s="62" t="str">
        <f>INDEX('Crosswalk Particulates'!$B:$B,MATCH('2017 EPA Data'!A3631,'Crosswalk Particulates'!$A:$A,0))</f>
        <v>Transportation Sector</v>
      </c>
      <c r="G3631" s="66">
        <f>INDEX('Crosswalk Particulates'!$E:$E,MATCH('2017 EPA Data'!$B3631,'Crosswalk Particulates'!$D:$D,0))</f>
        <v>0</v>
      </c>
      <c r="H3631" s="78">
        <f t="shared" si="56"/>
        <v>0</v>
      </c>
    </row>
    <row r="3632" spans="1:8" hidden="1" x14ac:dyDescent="0.35">
      <c r="A3632" s="57" t="s">
        <v>2566</v>
      </c>
      <c r="B3632" s="57" t="s">
        <v>2505</v>
      </c>
      <c r="C3632" s="57" t="s">
        <v>2428</v>
      </c>
      <c r="D3632" s="68">
        <v>69.562399999999997</v>
      </c>
      <c r="E3632" s="57" t="s">
        <v>2429</v>
      </c>
      <c r="F3632" s="62" t="str">
        <f>INDEX('Crosswalk Particulates'!$B:$B,MATCH('2017 EPA Data'!A3632,'Crosswalk Particulates'!$A:$A,0))</f>
        <v>Commercial Buildings Sector</v>
      </c>
      <c r="G3632" s="66">
        <f>INDEX('Crosswalk Particulates'!$E:$E,MATCH('2017 EPA Data'!$B3632,'Crosswalk Particulates'!$D:$D,0))</f>
        <v>0</v>
      </c>
      <c r="H3632" s="78">
        <f t="shared" si="56"/>
        <v>0</v>
      </c>
    </row>
    <row r="3633" spans="1:8" hidden="1" x14ac:dyDescent="0.35">
      <c r="A3633" s="57" t="s">
        <v>2518</v>
      </c>
      <c r="B3633" s="57" t="s">
        <v>2621</v>
      </c>
      <c r="C3633" s="57" t="s">
        <v>2428</v>
      </c>
      <c r="D3633" s="68">
        <v>69.41</v>
      </c>
      <c r="E3633" s="57" t="s">
        <v>2429</v>
      </c>
      <c r="F3633" s="62" t="str">
        <f>INDEX('Crosswalk Particulates'!$B:$B,MATCH('2017 EPA Data'!A3633,'Crosswalk Particulates'!$A:$A,0))</f>
        <v>process-cement-industry</v>
      </c>
      <c r="G3633" s="66">
        <f>INDEX('Crosswalk Particulates'!$E:$E,MATCH('2017 EPA Data'!$B3633,'Crosswalk Particulates'!$D:$D,0))</f>
        <v>0</v>
      </c>
      <c r="H3633" s="78">
        <f t="shared" si="56"/>
        <v>0</v>
      </c>
    </row>
    <row r="3634" spans="1:8" hidden="1" x14ac:dyDescent="0.35">
      <c r="A3634" s="57" t="s">
        <v>2492</v>
      </c>
      <c r="B3634" s="57" t="s">
        <v>2531</v>
      </c>
      <c r="C3634" s="57" t="s">
        <v>2428</v>
      </c>
      <c r="D3634" s="68">
        <v>69.115855263996295</v>
      </c>
      <c r="E3634" s="57" t="s">
        <v>2429</v>
      </c>
      <c r="F3634" s="62" t="str">
        <f>INDEX('Crosswalk Particulates'!$B:$B,MATCH('2017 EPA Data'!A3634,'Crosswalk Particulates'!$A:$A,0))</f>
        <v>Electricity Sector</v>
      </c>
      <c r="G3634" s="66">
        <f>INDEX('Crosswalk Particulates'!$E:$E,MATCH('2017 EPA Data'!$B3634,'Crosswalk Particulates'!$D:$D,0))</f>
        <v>0</v>
      </c>
      <c r="H3634" s="78">
        <f t="shared" si="56"/>
        <v>0</v>
      </c>
    </row>
    <row r="3635" spans="1:8" hidden="1" x14ac:dyDescent="0.35">
      <c r="A3635" s="57" t="s">
        <v>2575</v>
      </c>
      <c r="B3635" s="57" t="s">
        <v>2553</v>
      </c>
      <c r="C3635" s="57" t="s">
        <v>2428</v>
      </c>
      <c r="D3635" s="68">
        <v>68.841499999999996</v>
      </c>
      <c r="E3635" s="57" t="s">
        <v>2429</v>
      </c>
      <c r="F3635" s="62" t="str">
        <f>INDEX('Crosswalk Particulates'!$B:$B,MATCH('2017 EPA Data'!A3635,'Crosswalk Particulates'!$A:$A,0))</f>
        <v>Commercial Buildings Sector</v>
      </c>
      <c r="G3635" s="66">
        <f>INDEX('Crosswalk Particulates'!$E:$E,MATCH('2017 EPA Data'!$B3635,'Crosswalk Particulates'!$D:$D,0))</f>
        <v>0</v>
      </c>
      <c r="H3635" s="78">
        <f t="shared" si="56"/>
        <v>0</v>
      </c>
    </row>
    <row r="3636" spans="1:8" hidden="1" x14ac:dyDescent="0.35">
      <c r="A3636" s="57" t="s">
        <v>2445</v>
      </c>
      <c r="B3636" s="57" t="s">
        <v>2643</v>
      </c>
      <c r="D3636" s="68">
        <v>68.733295907926006</v>
      </c>
      <c r="E3636" s="57" t="s">
        <v>2433</v>
      </c>
      <c r="F3636" s="62" t="str">
        <f>INDEX('Crosswalk Particulates'!$B:$B,MATCH('2017 EPA Data'!A3636,'Crosswalk Particulates'!$A:$A,0))</f>
        <v>Other-EPA</v>
      </c>
      <c r="G3636" s="66">
        <f>INDEX('Crosswalk Particulates'!$E:$E,MATCH('2017 EPA Data'!$B3636,'Crosswalk Particulates'!$D:$D,0))</f>
        <v>0</v>
      </c>
      <c r="H3636" s="78">
        <f t="shared" si="56"/>
        <v>62353871.331953816</v>
      </c>
    </row>
    <row r="3637" spans="1:8" hidden="1" x14ac:dyDescent="0.35">
      <c r="A3637" s="57" t="s">
        <v>2474</v>
      </c>
      <c r="B3637" s="57" t="s">
        <v>2664</v>
      </c>
      <c r="D3637" s="68">
        <v>68.307135202227343</v>
      </c>
      <c r="E3637" s="57" t="s">
        <v>2433</v>
      </c>
      <c r="F3637" s="62" t="str">
        <f>INDEX('Crosswalk Particulates'!$B:$B,MATCH('2017 EPA Data'!A3637,'Crosswalk Particulates'!$A:$A,0))</f>
        <v>Other-EPA</v>
      </c>
      <c r="G3637" s="66">
        <f>INDEX('Crosswalk Particulates'!$E:$E,MATCH('2017 EPA Data'!$B3637,'Crosswalk Particulates'!$D:$D,0))</f>
        <v>0</v>
      </c>
      <c r="H3637" s="78">
        <f t="shared" si="56"/>
        <v>61967264.383183807</v>
      </c>
    </row>
    <row r="3638" spans="1:8" hidden="1" x14ac:dyDescent="0.35">
      <c r="A3638" s="57" t="s">
        <v>2603</v>
      </c>
      <c r="B3638" s="57" t="s">
        <v>2606</v>
      </c>
      <c r="C3638" s="57" t="s">
        <v>2428</v>
      </c>
      <c r="D3638" s="68">
        <v>68.228398138244131</v>
      </c>
      <c r="E3638" s="57" t="s">
        <v>2429</v>
      </c>
      <c r="F3638" s="62" t="str">
        <f>INDEX('Crosswalk Particulates'!$B:$B,MATCH('2017 EPA Data'!A3638,'Crosswalk Particulates'!$A:$A,0))</f>
        <v>Residential Buildings Sector</v>
      </c>
      <c r="G3638" s="66">
        <f>INDEX('Crosswalk Particulates'!$E:$E,MATCH('2017 EPA Data'!$B3638,'Crosswalk Particulates'!$D:$D,0))</f>
        <v>0</v>
      </c>
      <c r="H3638" s="78">
        <f t="shared" si="56"/>
        <v>0</v>
      </c>
    </row>
    <row r="3639" spans="1:8" hidden="1" x14ac:dyDescent="0.35">
      <c r="A3639" s="57" t="s">
        <v>2434</v>
      </c>
      <c r="B3639" s="57" t="s">
        <v>2639</v>
      </c>
      <c r="C3639" s="57" t="s">
        <v>2428</v>
      </c>
      <c r="D3639" s="68">
        <v>68.123535920760105</v>
      </c>
      <c r="E3639" s="57" t="s">
        <v>2429</v>
      </c>
      <c r="F3639" s="62" t="str">
        <f>INDEX('Crosswalk Particulates'!$B:$B,MATCH('2017 EPA Data'!A3639,'Crosswalk Particulates'!$A:$A,0))</f>
        <v>Transportation Sector</v>
      </c>
      <c r="G3639" s="66">
        <f>INDEX('Crosswalk Particulates'!$E:$E,MATCH('2017 EPA Data'!$B3639,'Crosswalk Particulates'!$D:$D,0))</f>
        <v>0</v>
      </c>
      <c r="H3639" s="78">
        <f t="shared" si="56"/>
        <v>0</v>
      </c>
    </row>
    <row r="3640" spans="1:8" hidden="1" x14ac:dyDescent="0.35">
      <c r="A3640" s="57" t="s">
        <v>2518</v>
      </c>
      <c r="B3640" s="57" t="s">
        <v>2451</v>
      </c>
      <c r="C3640" s="57" t="s">
        <v>2428</v>
      </c>
      <c r="D3640" s="68">
        <v>67.86</v>
      </c>
      <c r="E3640" s="57" t="s">
        <v>2429</v>
      </c>
      <c r="F3640" s="62" t="str">
        <f>INDEX('Crosswalk Particulates'!$B:$B,MATCH('2017 EPA Data'!A3640,'Crosswalk Particulates'!$A:$A,0))</f>
        <v>process-cement-industry</v>
      </c>
      <c r="G3640" s="66">
        <f>INDEX('Crosswalk Particulates'!$E:$E,MATCH('2017 EPA Data'!$B3640,'Crosswalk Particulates'!$D:$D,0))</f>
        <v>0</v>
      </c>
      <c r="H3640" s="78">
        <f t="shared" si="56"/>
        <v>0</v>
      </c>
    </row>
    <row r="3641" spans="1:8" hidden="1" x14ac:dyDescent="0.35">
      <c r="A3641" s="57" t="s">
        <v>2506</v>
      </c>
      <c r="B3641" s="57" t="s">
        <v>2584</v>
      </c>
      <c r="C3641" s="57" t="s">
        <v>2428</v>
      </c>
      <c r="D3641" s="68">
        <v>67.86</v>
      </c>
      <c r="E3641" s="57" t="s">
        <v>2429</v>
      </c>
      <c r="F3641" s="62" t="str">
        <f>INDEX('Crosswalk Particulates'!$B:$B,MATCH('2017 EPA Data'!A3641,'Crosswalk Particulates'!$A:$A,0))</f>
        <v>process-other-industry</v>
      </c>
      <c r="G3641" s="66">
        <f>INDEX('Crosswalk Particulates'!$E:$E,MATCH('2017 EPA Data'!$B3641,'Crosswalk Particulates'!$D:$D,0))</f>
        <v>0</v>
      </c>
      <c r="H3641" s="78">
        <f t="shared" si="56"/>
        <v>0</v>
      </c>
    </row>
    <row r="3642" spans="1:8" hidden="1" x14ac:dyDescent="0.35">
      <c r="A3642" s="57" t="s">
        <v>2476</v>
      </c>
      <c r="B3642" s="57" t="s">
        <v>2567</v>
      </c>
      <c r="C3642" s="57" t="s">
        <v>2428</v>
      </c>
      <c r="D3642" s="68">
        <v>67.815759105929999</v>
      </c>
      <c r="E3642" s="57" t="s">
        <v>2429</v>
      </c>
      <c r="F3642" s="62" t="str">
        <f>INDEX('Crosswalk Particulates'!$B:$B,MATCH('2017 EPA Data'!A3642,'Crosswalk Particulates'!$A:$A,0))</f>
        <v>Electricity Sector</v>
      </c>
      <c r="G3642" s="66">
        <f>INDEX('Crosswalk Particulates'!$E:$E,MATCH('2017 EPA Data'!$B3642,'Crosswalk Particulates'!$D:$D,0))</f>
        <v>0</v>
      </c>
      <c r="H3642" s="78">
        <f t="shared" si="56"/>
        <v>0</v>
      </c>
    </row>
    <row r="3643" spans="1:8" hidden="1" x14ac:dyDescent="0.35">
      <c r="A3643" s="57" t="s">
        <v>2493</v>
      </c>
      <c r="B3643" s="57" t="s">
        <v>2574</v>
      </c>
      <c r="C3643" s="57" t="s">
        <v>2428</v>
      </c>
      <c r="D3643" s="68">
        <v>67.386305942000007</v>
      </c>
      <c r="E3643" s="57" t="s">
        <v>2429</v>
      </c>
      <c r="F3643" s="62" t="str">
        <f>INDEX('Crosswalk Particulates'!$B:$B,MATCH('2017 EPA Data'!A3643,'Crosswalk Particulates'!$A:$A,0))</f>
        <v>Commercial Buildings Sector</v>
      </c>
      <c r="G3643" s="66">
        <f>INDEX('Crosswalk Particulates'!$E:$E,MATCH('2017 EPA Data'!$B3643,'Crosswalk Particulates'!$D:$D,0))</f>
        <v>0</v>
      </c>
      <c r="H3643" s="78">
        <f t="shared" si="56"/>
        <v>0</v>
      </c>
    </row>
    <row r="3644" spans="1:8" hidden="1" x14ac:dyDescent="0.35">
      <c r="A3644" s="57" t="s">
        <v>2576</v>
      </c>
      <c r="B3644" s="57" t="s">
        <v>2617</v>
      </c>
      <c r="C3644" s="57" t="s">
        <v>2428</v>
      </c>
      <c r="D3644" s="68">
        <v>67.185023479114079</v>
      </c>
      <c r="E3644" s="57" t="s">
        <v>2429</v>
      </c>
      <c r="F3644" s="62" t="str">
        <f>INDEX('Crosswalk Particulates'!$B:$B,MATCH('2017 EPA Data'!A3644,'Crosswalk Particulates'!$A:$A,0))</f>
        <v>Commercial Buildings Sector</v>
      </c>
      <c r="G3644" s="66">
        <f>INDEX('Crosswalk Particulates'!$E:$E,MATCH('2017 EPA Data'!$B3644,'Crosswalk Particulates'!$D:$D,0))</f>
        <v>0</v>
      </c>
      <c r="H3644" s="78">
        <f t="shared" si="56"/>
        <v>0</v>
      </c>
    </row>
    <row r="3645" spans="1:8" hidden="1" x14ac:dyDescent="0.35">
      <c r="A3645" s="57" t="s">
        <v>2466</v>
      </c>
      <c r="B3645" s="57" t="s">
        <v>2541</v>
      </c>
      <c r="D3645" s="68">
        <v>67.096040586247099</v>
      </c>
      <c r="E3645" s="57" t="s">
        <v>2433</v>
      </c>
      <c r="F3645" s="62" t="str">
        <f>INDEX('Crosswalk Particulates'!$B:$B,MATCH('2017 EPA Data'!A3645,'Crosswalk Particulates'!$A:$A,0))</f>
        <v>process-other-industry</v>
      </c>
      <c r="G3645" s="66">
        <f>INDEX('Crosswalk Particulates'!$E:$E,MATCH('2017 EPA Data'!$B3645,'Crosswalk Particulates'!$D:$D,0))</f>
        <v>0</v>
      </c>
      <c r="H3645" s="78">
        <f t="shared" si="56"/>
        <v>60868576.522255175</v>
      </c>
    </row>
    <row r="3646" spans="1:8" hidden="1" x14ac:dyDescent="0.35">
      <c r="A3646" s="57" t="s">
        <v>2519</v>
      </c>
      <c r="B3646" s="57" t="s">
        <v>2637</v>
      </c>
      <c r="C3646" s="57" t="s">
        <v>2428</v>
      </c>
      <c r="D3646" s="68">
        <v>67.057798399999996</v>
      </c>
      <c r="E3646" s="57" t="s">
        <v>2429</v>
      </c>
      <c r="F3646" s="62" t="str">
        <f>INDEX('Crosswalk Particulates'!$B:$B,MATCH('2017 EPA Data'!A3646,'Crosswalk Particulates'!$A:$A,0))</f>
        <v>Electricity Sector</v>
      </c>
      <c r="G3646" s="66">
        <f>INDEX('Crosswalk Particulates'!$E:$E,MATCH('2017 EPA Data'!$B3646,'Crosswalk Particulates'!$D:$D,0))</f>
        <v>0</v>
      </c>
      <c r="H3646" s="78">
        <f t="shared" si="56"/>
        <v>0</v>
      </c>
    </row>
    <row r="3647" spans="1:8" hidden="1" x14ac:dyDescent="0.35">
      <c r="A3647" s="57" t="s">
        <v>2511</v>
      </c>
      <c r="B3647" s="57" t="s">
        <v>2702</v>
      </c>
      <c r="C3647" s="57" t="s">
        <v>2428</v>
      </c>
      <c r="D3647" s="68">
        <v>66.853185879999998</v>
      </c>
      <c r="E3647" s="57" t="s">
        <v>2429</v>
      </c>
      <c r="F3647" s="62" t="str">
        <f>INDEX('Crosswalk Particulates'!$B:$B,MATCH('2017 EPA Data'!A3647,'Crosswalk Particulates'!$A:$A,0))</f>
        <v>industry-fuel-biomass</v>
      </c>
      <c r="G3647" s="66">
        <f>INDEX('Crosswalk Particulates'!$E:$E,MATCH('2017 EPA Data'!$B3647,'Crosswalk Particulates'!$D:$D,0))</f>
        <v>0</v>
      </c>
      <c r="H3647" s="78">
        <f t="shared" si="56"/>
        <v>0</v>
      </c>
    </row>
    <row r="3648" spans="1:8" hidden="1" x14ac:dyDescent="0.35">
      <c r="A3648" s="57" t="s">
        <v>2530</v>
      </c>
      <c r="B3648" s="57" t="s">
        <v>2633</v>
      </c>
      <c r="C3648" s="57" t="s">
        <v>2428</v>
      </c>
      <c r="D3648" s="68">
        <v>66.651600000000002</v>
      </c>
      <c r="E3648" s="57" t="s">
        <v>2429</v>
      </c>
      <c r="F3648" s="62" t="str">
        <f>INDEX('Crosswalk Particulates'!$B:$B,MATCH('2017 EPA Data'!A3648,'Crosswalk Particulates'!$A:$A,0))</f>
        <v>process-iron and steel-industry</v>
      </c>
      <c r="G3648" s="66">
        <f>INDEX('Crosswalk Particulates'!$E:$E,MATCH('2017 EPA Data'!$B3648,'Crosswalk Particulates'!$D:$D,0))</f>
        <v>0</v>
      </c>
      <c r="H3648" s="78">
        <f t="shared" si="56"/>
        <v>0</v>
      </c>
    </row>
    <row r="3649" spans="1:8" hidden="1" x14ac:dyDescent="0.35">
      <c r="A3649" s="57" t="s">
        <v>2462</v>
      </c>
      <c r="B3649" s="57" t="s">
        <v>2578</v>
      </c>
      <c r="C3649" s="57" t="s">
        <v>2428</v>
      </c>
      <c r="D3649" s="68">
        <v>66.332575000000006</v>
      </c>
      <c r="E3649" s="57" t="s">
        <v>2429</v>
      </c>
      <c r="F3649" s="62" t="str">
        <f>INDEX('Crosswalk Particulates'!$B:$B,MATCH('2017 EPA Data'!A3649,'Crosswalk Particulates'!$A:$A,0))</f>
        <v>industry-fuel-natural gas</v>
      </c>
      <c r="G3649" s="66">
        <f>INDEX('Crosswalk Particulates'!$E:$E,MATCH('2017 EPA Data'!$B3649,'Crosswalk Particulates'!$D:$D,0))</f>
        <v>0</v>
      </c>
      <c r="H3649" s="78">
        <f t="shared" si="56"/>
        <v>0</v>
      </c>
    </row>
    <row r="3650" spans="1:8" hidden="1" x14ac:dyDescent="0.35">
      <c r="A3650" s="57" t="s">
        <v>2493</v>
      </c>
      <c r="B3650" s="57" t="s">
        <v>2631</v>
      </c>
      <c r="C3650" s="57" t="s">
        <v>2428</v>
      </c>
      <c r="D3650" s="68">
        <v>66.011925000000005</v>
      </c>
      <c r="E3650" s="57" t="s">
        <v>2429</v>
      </c>
      <c r="F3650" s="62" t="str">
        <f>INDEX('Crosswalk Particulates'!$B:$B,MATCH('2017 EPA Data'!A3650,'Crosswalk Particulates'!$A:$A,0))</f>
        <v>Commercial Buildings Sector</v>
      </c>
      <c r="G3650" s="66">
        <f>INDEX('Crosswalk Particulates'!$E:$E,MATCH('2017 EPA Data'!$B3650,'Crosswalk Particulates'!$D:$D,0))</f>
        <v>0</v>
      </c>
      <c r="H3650" s="78">
        <f t="shared" si="56"/>
        <v>0</v>
      </c>
    </row>
    <row r="3651" spans="1:8" hidden="1" x14ac:dyDescent="0.35">
      <c r="A3651" s="57" t="s">
        <v>2497</v>
      </c>
      <c r="B3651" s="57" t="s">
        <v>2481</v>
      </c>
      <c r="C3651" s="57" t="s">
        <v>2428</v>
      </c>
      <c r="D3651" s="68">
        <v>65.898526000000004</v>
      </c>
      <c r="E3651" s="57" t="s">
        <v>2429</v>
      </c>
      <c r="F3651" s="62" t="str">
        <f>INDEX('Crosswalk Particulates'!$B:$B,MATCH('2017 EPA Data'!A3651,'Crosswalk Particulates'!$A:$A,0))</f>
        <v>process-other-industry</v>
      </c>
      <c r="G3651" s="66">
        <f>INDEX('Crosswalk Particulates'!$E:$E,MATCH('2017 EPA Data'!$B3651,'Crosswalk Particulates'!$D:$D,0))</f>
        <v>0</v>
      </c>
      <c r="H3651" s="78">
        <f t="shared" si="56"/>
        <v>0</v>
      </c>
    </row>
    <row r="3652" spans="1:8" hidden="1" x14ac:dyDescent="0.35">
      <c r="A3652" s="57" t="s">
        <v>2449</v>
      </c>
      <c r="B3652" s="57" t="s">
        <v>2694</v>
      </c>
      <c r="C3652" s="57" t="s">
        <v>2428</v>
      </c>
      <c r="D3652" s="68">
        <v>65.815590560000004</v>
      </c>
      <c r="E3652" s="57" t="s">
        <v>2429</v>
      </c>
      <c r="F3652" s="62" t="str">
        <f>INDEX('Crosswalk Particulates'!$B:$B,MATCH('2017 EPA Data'!A3652,'Crosswalk Particulates'!$A:$A,0))</f>
        <v>process-other-industry</v>
      </c>
      <c r="G3652" s="66">
        <f>INDEX('Crosswalk Particulates'!$E:$E,MATCH('2017 EPA Data'!$B3652,'Crosswalk Particulates'!$D:$D,0))</f>
        <v>0</v>
      </c>
      <c r="H3652" s="78">
        <f t="shared" ref="H3652:H3715" si="57">IF(E3652="TON",D3652/metricton_to_shortton,0)*10^6</f>
        <v>0</v>
      </c>
    </row>
    <row r="3653" spans="1:8" hidden="1" x14ac:dyDescent="0.35">
      <c r="A3653" s="57" t="s">
        <v>2513</v>
      </c>
      <c r="B3653" s="57" t="s">
        <v>2668</v>
      </c>
      <c r="C3653" s="57" t="s">
        <v>2428</v>
      </c>
      <c r="D3653" s="68">
        <v>65.333699999999993</v>
      </c>
      <c r="E3653" s="57" t="s">
        <v>2429</v>
      </c>
      <c r="F3653" s="62" t="str">
        <f>INDEX('Crosswalk Particulates'!$B:$B,MATCH('2017 EPA Data'!A3653,'Crosswalk Particulates'!$A:$A,0))</f>
        <v>process-other-industry</v>
      </c>
      <c r="G3653" s="66">
        <f>INDEX('Crosswalk Particulates'!$E:$E,MATCH('2017 EPA Data'!$B3653,'Crosswalk Particulates'!$D:$D,0))</f>
        <v>0</v>
      </c>
      <c r="H3653" s="78">
        <f t="shared" si="57"/>
        <v>0</v>
      </c>
    </row>
    <row r="3654" spans="1:8" hidden="1" x14ac:dyDescent="0.35">
      <c r="A3654" s="57" t="s">
        <v>2497</v>
      </c>
      <c r="B3654" s="57" t="s">
        <v>2689</v>
      </c>
      <c r="C3654" s="57" t="s">
        <v>2428</v>
      </c>
      <c r="D3654" s="68">
        <v>65</v>
      </c>
      <c r="E3654" s="57" t="s">
        <v>2429</v>
      </c>
      <c r="F3654" s="62" t="str">
        <f>INDEX('Crosswalk Particulates'!$B:$B,MATCH('2017 EPA Data'!A3654,'Crosswalk Particulates'!$A:$A,0))</f>
        <v>process-other-industry</v>
      </c>
      <c r="G3654" s="66">
        <f>INDEX('Crosswalk Particulates'!$E:$E,MATCH('2017 EPA Data'!$B3654,'Crosswalk Particulates'!$D:$D,0))</f>
        <v>0</v>
      </c>
      <c r="H3654" s="78">
        <f t="shared" si="57"/>
        <v>0</v>
      </c>
    </row>
    <row r="3655" spans="1:8" hidden="1" x14ac:dyDescent="0.35">
      <c r="A3655" s="57" t="s">
        <v>2507</v>
      </c>
      <c r="B3655" s="57" t="s">
        <v>2622</v>
      </c>
      <c r="C3655" s="57" t="s">
        <v>2428</v>
      </c>
      <c r="D3655" s="68">
        <v>65</v>
      </c>
      <c r="E3655" s="57" t="s">
        <v>2429</v>
      </c>
      <c r="F3655" s="62" t="str">
        <f>INDEX('Crosswalk Particulates'!$B:$B,MATCH('2017 EPA Data'!A3655,'Crosswalk Particulates'!$A:$A,0))</f>
        <v>industry-fuel-coal</v>
      </c>
      <c r="G3655" s="66">
        <f>INDEX('Crosswalk Particulates'!$E:$E,MATCH('2017 EPA Data'!$B3655,'Crosswalk Particulates'!$D:$D,0))</f>
        <v>0</v>
      </c>
      <c r="H3655" s="78">
        <f t="shared" si="57"/>
        <v>0</v>
      </c>
    </row>
    <row r="3656" spans="1:8" hidden="1" x14ac:dyDescent="0.35">
      <c r="A3656" s="57" t="s">
        <v>2558</v>
      </c>
      <c r="B3656" s="57" t="s">
        <v>2651</v>
      </c>
      <c r="C3656" s="57" t="s">
        <v>2428</v>
      </c>
      <c r="D3656" s="68">
        <v>64.957561311955217</v>
      </c>
      <c r="E3656" s="57" t="s">
        <v>2429</v>
      </c>
      <c r="F3656" s="62" t="str">
        <f>INDEX('Crosswalk Particulates'!$B:$B,MATCH('2017 EPA Data'!A3656,'Crosswalk Particulates'!$A:$A,0))</f>
        <v>process-mining-industry</v>
      </c>
      <c r="G3656" s="66">
        <f>INDEX('Crosswalk Particulates'!$E:$E,MATCH('2017 EPA Data'!$B3656,'Crosswalk Particulates'!$D:$D,0))</f>
        <v>0</v>
      </c>
      <c r="H3656" s="78">
        <f t="shared" si="57"/>
        <v>0</v>
      </c>
    </row>
    <row r="3657" spans="1:8" hidden="1" x14ac:dyDescent="0.35">
      <c r="A3657" s="57" t="s">
        <v>2518</v>
      </c>
      <c r="B3657" s="57" t="s">
        <v>2650</v>
      </c>
      <c r="C3657" s="57" t="s">
        <v>2428</v>
      </c>
      <c r="D3657" s="68">
        <v>64.266630000000006</v>
      </c>
      <c r="E3657" s="57" t="s">
        <v>2429</v>
      </c>
      <c r="F3657" s="62" t="str">
        <f>INDEX('Crosswalk Particulates'!$B:$B,MATCH('2017 EPA Data'!A3657,'Crosswalk Particulates'!$A:$A,0))</f>
        <v>process-cement-industry</v>
      </c>
      <c r="G3657" s="66">
        <f>INDEX('Crosswalk Particulates'!$E:$E,MATCH('2017 EPA Data'!$B3657,'Crosswalk Particulates'!$D:$D,0))</f>
        <v>0</v>
      </c>
      <c r="H3657" s="78">
        <f t="shared" si="57"/>
        <v>0</v>
      </c>
    </row>
    <row r="3658" spans="1:8" hidden="1" x14ac:dyDescent="0.35">
      <c r="A3658" s="57" t="s">
        <v>2474</v>
      </c>
      <c r="B3658" s="57" t="s">
        <v>2539</v>
      </c>
      <c r="C3658" s="57" t="s">
        <v>2428</v>
      </c>
      <c r="D3658" s="68">
        <v>64.083834733758493</v>
      </c>
      <c r="E3658" s="57" t="s">
        <v>2429</v>
      </c>
      <c r="F3658" s="62" t="str">
        <f>INDEX('Crosswalk Particulates'!$B:$B,MATCH('2017 EPA Data'!A3658,'Crosswalk Particulates'!$A:$A,0))</f>
        <v>Other-EPA</v>
      </c>
      <c r="G3658" s="66">
        <f>INDEX('Crosswalk Particulates'!$E:$E,MATCH('2017 EPA Data'!$B3658,'Crosswalk Particulates'!$D:$D,0))</f>
        <v>0</v>
      </c>
      <c r="H3658" s="78">
        <f t="shared" si="57"/>
        <v>0</v>
      </c>
    </row>
    <row r="3659" spans="1:8" hidden="1" x14ac:dyDescent="0.35">
      <c r="A3659" s="57" t="s">
        <v>2566</v>
      </c>
      <c r="B3659" s="57" t="s">
        <v>2663</v>
      </c>
      <c r="C3659" s="57" t="s">
        <v>2428</v>
      </c>
      <c r="D3659" s="68">
        <v>63.330285762123232</v>
      </c>
      <c r="E3659" s="57" t="s">
        <v>2429</v>
      </c>
      <c r="F3659" s="62" t="str">
        <f>INDEX('Crosswalk Particulates'!$B:$B,MATCH('2017 EPA Data'!A3659,'Crosswalk Particulates'!$A:$A,0))</f>
        <v>Commercial Buildings Sector</v>
      </c>
      <c r="G3659" s="66">
        <f>INDEX('Crosswalk Particulates'!$E:$E,MATCH('2017 EPA Data'!$B3659,'Crosswalk Particulates'!$D:$D,0))</f>
        <v>0</v>
      </c>
      <c r="H3659" s="78">
        <f t="shared" si="57"/>
        <v>0</v>
      </c>
    </row>
    <row r="3660" spans="1:8" hidden="1" x14ac:dyDescent="0.35">
      <c r="A3660" s="57" t="s">
        <v>2493</v>
      </c>
      <c r="B3660" s="57" t="s">
        <v>2612</v>
      </c>
      <c r="C3660" s="57" t="s">
        <v>2428</v>
      </c>
      <c r="D3660" s="68">
        <v>63.169731935000001</v>
      </c>
      <c r="E3660" s="57" t="s">
        <v>2429</v>
      </c>
      <c r="F3660" s="62" t="str">
        <f>INDEX('Crosswalk Particulates'!$B:$B,MATCH('2017 EPA Data'!A3660,'Crosswalk Particulates'!$A:$A,0))</f>
        <v>Commercial Buildings Sector</v>
      </c>
      <c r="G3660" s="66">
        <f>INDEX('Crosswalk Particulates'!$E:$E,MATCH('2017 EPA Data'!$B3660,'Crosswalk Particulates'!$D:$D,0))</f>
        <v>0</v>
      </c>
      <c r="H3660" s="78">
        <f t="shared" si="57"/>
        <v>0</v>
      </c>
    </row>
    <row r="3661" spans="1:8" hidden="1" x14ac:dyDescent="0.35">
      <c r="A3661" s="57" t="s">
        <v>2518</v>
      </c>
      <c r="B3661" s="57" t="s">
        <v>2674</v>
      </c>
      <c r="C3661" s="57" t="s">
        <v>2428</v>
      </c>
      <c r="D3661" s="68">
        <v>62.863018877999998</v>
      </c>
      <c r="E3661" s="57" t="s">
        <v>2429</v>
      </c>
      <c r="F3661" s="62" t="str">
        <f>INDEX('Crosswalk Particulates'!$B:$B,MATCH('2017 EPA Data'!A3661,'Crosswalk Particulates'!$A:$A,0))</f>
        <v>process-cement-industry</v>
      </c>
      <c r="G3661" s="66">
        <f>INDEX('Crosswalk Particulates'!$E:$E,MATCH('2017 EPA Data'!$B3661,'Crosswalk Particulates'!$D:$D,0))</f>
        <v>0</v>
      </c>
      <c r="H3661" s="78">
        <f t="shared" si="57"/>
        <v>0</v>
      </c>
    </row>
    <row r="3662" spans="1:8" hidden="1" x14ac:dyDescent="0.35">
      <c r="A3662" s="57" t="s">
        <v>2560</v>
      </c>
      <c r="B3662" s="57" t="s">
        <v>2662</v>
      </c>
      <c r="C3662" s="57" t="s">
        <v>2428</v>
      </c>
      <c r="D3662" s="68">
        <v>62.761312399570961</v>
      </c>
      <c r="E3662" s="57" t="s">
        <v>2429</v>
      </c>
      <c r="F3662" s="62" t="str">
        <f>INDEX('Crosswalk Particulates'!$B:$B,MATCH('2017 EPA Data'!A3662,'Crosswalk Particulates'!$A:$A,0))</f>
        <v>Electricity Sector</v>
      </c>
      <c r="G3662" s="66">
        <f>INDEX('Crosswalk Particulates'!$E:$E,MATCH('2017 EPA Data'!$B3662,'Crosswalk Particulates'!$D:$D,0))</f>
        <v>0</v>
      </c>
      <c r="H3662" s="78">
        <f t="shared" si="57"/>
        <v>0</v>
      </c>
    </row>
    <row r="3663" spans="1:8" hidden="1" x14ac:dyDescent="0.35">
      <c r="A3663" s="57" t="s">
        <v>2496</v>
      </c>
      <c r="B3663" s="57" t="s">
        <v>2637</v>
      </c>
      <c r="C3663" s="57" t="s">
        <v>2428</v>
      </c>
      <c r="D3663" s="68">
        <v>62.628776663271033</v>
      </c>
      <c r="E3663" s="57" t="s">
        <v>2429</v>
      </c>
      <c r="F3663" s="62" t="str">
        <f>INDEX('Crosswalk Particulates'!$B:$B,MATCH('2017 EPA Data'!A3663,'Crosswalk Particulates'!$A:$A,0))</f>
        <v>process-other-industry</v>
      </c>
      <c r="G3663" s="66">
        <f>INDEX('Crosswalk Particulates'!$E:$E,MATCH('2017 EPA Data'!$B3663,'Crosswalk Particulates'!$D:$D,0))</f>
        <v>0</v>
      </c>
      <c r="H3663" s="78">
        <f t="shared" si="57"/>
        <v>0</v>
      </c>
    </row>
    <row r="3664" spans="1:8" hidden="1" x14ac:dyDescent="0.35">
      <c r="A3664" s="57" t="s">
        <v>2519</v>
      </c>
      <c r="B3664" s="57" t="s">
        <v>2515</v>
      </c>
      <c r="C3664" s="57" t="s">
        <v>2428</v>
      </c>
      <c r="D3664" s="68">
        <v>62.531199999999998</v>
      </c>
      <c r="E3664" s="57" t="s">
        <v>2429</v>
      </c>
      <c r="F3664" s="62" t="str">
        <f>INDEX('Crosswalk Particulates'!$B:$B,MATCH('2017 EPA Data'!A3664,'Crosswalk Particulates'!$A:$A,0))</f>
        <v>Electricity Sector</v>
      </c>
      <c r="G3664" s="66">
        <f>INDEX('Crosswalk Particulates'!$E:$E,MATCH('2017 EPA Data'!$B3664,'Crosswalk Particulates'!$D:$D,0))</f>
        <v>0</v>
      </c>
      <c r="H3664" s="78">
        <f t="shared" si="57"/>
        <v>0</v>
      </c>
    </row>
    <row r="3665" spans="1:8" hidden="1" x14ac:dyDescent="0.35">
      <c r="A3665" s="57" t="s">
        <v>2495</v>
      </c>
      <c r="B3665" s="57" t="s">
        <v>2627</v>
      </c>
      <c r="D3665" s="68">
        <v>62.495277274286998</v>
      </c>
      <c r="E3665" s="57" t="s">
        <v>2433</v>
      </c>
      <c r="F3665" s="62" t="str">
        <f>INDEX('Crosswalk Particulates'!$B:$B,MATCH('2017 EPA Data'!A3665,'Crosswalk Particulates'!$A:$A,0))</f>
        <v>Electricity Sector</v>
      </c>
      <c r="G3665" s="66" t="str">
        <f>INDEX('Crosswalk Particulates'!$E:$E,MATCH('2017 EPA Data'!$B3665,'Crosswalk Particulates'!$D:$D,0))</f>
        <v>BC</v>
      </c>
      <c r="H3665" s="78">
        <f t="shared" si="57"/>
        <v>56694829.289661713</v>
      </c>
    </row>
    <row r="3666" spans="1:8" hidden="1" x14ac:dyDescent="0.35">
      <c r="A3666" s="57" t="s">
        <v>2470</v>
      </c>
      <c r="B3666" s="57" t="s">
        <v>2661</v>
      </c>
      <c r="C3666" s="57" t="s">
        <v>2428</v>
      </c>
      <c r="D3666" s="68">
        <v>62.409301839999998</v>
      </c>
      <c r="E3666" s="57" t="s">
        <v>2429</v>
      </c>
      <c r="F3666" s="62" t="str">
        <f>INDEX('Crosswalk Particulates'!$B:$B,MATCH('2017 EPA Data'!A3666,'Crosswalk Particulates'!$A:$A,0))</f>
        <v>process-waste-industry</v>
      </c>
      <c r="G3666" s="66">
        <f>INDEX('Crosswalk Particulates'!$E:$E,MATCH('2017 EPA Data'!$B3666,'Crosswalk Particulates'!$D:$D,0))</f>
        <v>0</v>
      </c>
      <c r="H3666" s="78">
        <f t="shared" si="57"/>
        <v>0</v>
      </c>
    </row>
    <row r="3667" spans="1:8" hidden="1" x14ac:dyDescent="0.35">
      <c r="A3667" s="57" t="s">
        <v>2470</v>
      </c>
      <c r="B3667" s="57" t="s">
        <v>2618</v>
      </c>
      <c r="C3667" s="57" t="s">
        <v>2428</v>
      </c>
      <c r="D3667" s="68">
        <v>62.393259999999998</v>
      </c>
      <c r="E3667" s="57" t="s">
        <v>2429</v>
      </c>
      <c r="F3667" s="62" t="str">
        <f>INDEX('Crosswalk Particulates'!$B:$B,MATCH('2017 EPA Data'!A3667,'Crosswalk Particulates'!$A:$A,0))</f>
        <v>process-waste-industry</v>
      </c>
      <c r="G3667" s="66">
        <f>INDEX('Crosswalk Particulates'!$E:$E,MATCH('2017 EPA Data'!$B3667,'Crosswalk Particulates'!$D:$D,0))</f>
        <v>0</v>
      </c>
      <c r="H3667" s="78">
        <f t="shared" si="57"/>
        <v>0</v>
      </c>
    </row>
    <row r="3668" spans="1:8" hidden="1" x14ac:dyDescent="0.35">
      <c r="A3668" s="57" t="s">
        <v>2462</v>
      </c>
      <c r="B3668" s="57" t="s">
        <v>2694</v>
      </c>
      <c r="C3668" s="57" t="s">
        <v>2428</v>
      </c>
      <c r="D3668" s="68">
        <v>62.334760000000003</v>
      </c>
      <c r="E3668" s="57" t="s">
        <v>2429</v>
      </c>
      <c r="F3668" s="62" t="str">
        <f>INDEX('Crosswalk Particulates'!$B:$B,MATCH('2017 EPA Data'!A3668,'Crosswalk Particulates'!$A:$A,0))</f>
        <v>industry-fuel-natural gas</v>
      </c>
      <c r="G3668" s="66">
        <f>INDEX('Crosswalk Particulates'!$E:$E,MATCH('2017 EPA Data'!$B3668,'Crosswalk Particulates'!$D:$D,0))</f>
        <v>0</v>
      </c>
      <c r="H3668" s="78">
        <f t="shared" si="57"/>
        <v>0</v>
      </c>
    </row>
    <row r="3669" spans="1:8" hidden="1" x14ac:dyDescent="0.35">
      <c r="A3669" s="57" t="s">
        <v>2462</v>
      </c>
      <c r="B3669" s="57" t="s">
        <v>2719</v>
      </c>
      <c r="C3669" s="57" t="s">
        <v>2428</v>
      </c>
      <c r="D3669" s="68">
        <v>62.304000000000002</v>
      </c>
      <c r="E3669" s="57" t="s">
        <v>2429</v>
      </c>
      <c r="F3669" s="62" t="str">
        <f>INDEX('Crosswalk Particulates'!$B:$B,MATCH('2017 EPA Data'!A3669,'Crosswalk Particulates'!$A:$A,0))</f>
        <v>industry-fuel-natural gas</v>
      </c>
      <c r="G3669" s="66">
        <f>INDEX('Crosswalk Particulates'!$E:$E,MATCH('2017 EPA Data'!$B3669,'Crosswalk Particulates'!$D:$D,0))</f>
        <v>0</v>
      </c>
      <c r="H3669" s="78">
        <f t="shared" si="57"/>
        <v>0</v>
      </c>
    </row>
    <row r="3670" spans="1:8" hidden="1" x14ac:dyDescent="0.35">
      <c r="A3670" s="57" t="s">
        <v>2560</v>
      </c>
      <c r="B3670" s="57" t="s">
        <v>2556</v>
      </c>
      <c r="C3670" s="57" t="s">
        <v>2428</v>
      </c>
      <c r="D3670" s="68">
        <v>62.222041599000001</v>
      </c>
      <c r="E3670" s="57" t="s">
        <v>2429</v>
      </c>
      <c r="F3670" s="62" t="str">
        <f>INDEX('Crosswalk Particulates'!$B:$B,MATCH('2017 EPA Data'!A3670,'Crosswalk Particulates'!$A:$A,0))</f>
        <v>Electricity Sector</v>
      </c>
      <c r="G3670" s="66">
        <f>INDEX('Crosswalk Particulates'!$E:$E,MATCH('2017 EPA Data'!$B3670,'Crosswalk Particulates'!$D:$D,0))</f>
        <v>0</v>
      </c>
      <c r="H3670" s="78">
        <f t="shared" si="57"/>
        <v>0</v>
      </c>
    </row>
    <row r="3671" spans="1:8" hidden="1" x14ac:dyDescent="0.35">
      <c r="A3671" s="57" t="s">
        <v>2529</v>
      </c>
      <c r="B3671" s="57" t="s">
        <v>2442</v>
      </c>
      <c r="C3671" s="57" t="s">
        <v>2428</v>
      </c>
      <c r="D3671" s="68">
        <v>62.2</v>
      </c>
      <c r="E3671" s="57" t="s">
        <v>2429</v>
      </c>
      <c r="F3671" s="62" t="str">
        <f>INDEX('Crosswalk Particulates'!$B:$B,MATCH('2017 EPA Data'!A3671,'Crosswalk Particulates'!$A:$A,0))</f>
        <v>Other-EPA</v>
      </c>
      <c r="G3671" s="66">
        <f>INDEX('Crosswalk Particulates'!$E:$E,MATCH('2017 EPA Data'!$B3671,'Crosswalk Particulates'!$D:$D,0))</f>
        <v>0</v>
      </c>
      <c r="H3671" s="78">
        <f t="shared" si="57"/>
        <v>0</v>
      </c>
    </row>
    <row r="3672" spans="1:8" hidden="1" x14ac:dyDescent="0.35">
      <c r="A3672" s="57" t="s">
        <v>2496</v>
      </c>
      <c r="B3672" s="57" t="s">
        <v>2597</v>
      </c>
      <c r="C3672" s="57" t="s">
        <v>2428</v>
      </c>
      <c r="D3672" s="68">
        <v>61.969500911872252</v>
      </c>
      <c r="E3672" s="57" t="s">
        <v>2429</v>
      </c>
      <c r="F3672" s="62" t="str">
        <f>INDEX('Crosswalk Particulates'!$B:$B,MATCH('2017 EPA Data'!A3672,'Crosswalk Particulates'!$A:$A,0))</f>
        <v>process-other-industry</v>
      </c>
      <c r="G3672" s="66">
        <f>INDEX('Crosswalk Particulates'!$E:$E,MATCH('2017 EPA Data'!$B3672,'Crosswalk Particulates'!$D:$D,0))</f>
        <v>0</v>
      </c>
      <c r="H3672" s="78">
        <f t="shared" si="57"/>
        <v>0</v>
      </c>
    </row>
    <row r="3673" spans="1:8" hidden="1" x14ac:dyDescent="0.35">
      <c r="A3673" s="57" t="s">
        <v>2497</v>
      </c>
      <c r="B3673" s="57" t="s">
        <v>2548</v>
      </c>
      <c r="C3673" s="57" t="s">
        <v>2428</v>
      </c>
      <c r="D3673" s="68">
        <v>61.797196347990003</v>
      </c>
      <c r="E3673" s="57" t="s">
        <v>2429</v>
      </c>
      <c r="F3673" s="62" t="str">
        <f>INDEX('Crosswalk Particulates'!$B:$B,MATCH('2017 EPA Data'!A3673,'Crosswalk Particulates'!$A:$A,0))</f>
        <v>process-other-industry</v>
      </c>
      <c r="G3673" s="66">
        <f>INDEX('Crosswalk Particulates'!$E:$E,MATCH('2017 EPA Data'!$B3673,'Crosswalk Particulates'!$D:$D,0))</f>
        <v>0</v>
      </c>
      <c r="H3673" s="78">
        <f t="shared" si="57"/>
        <v>0</v>
      </c>
    </row>
    <row r="3674" spans="1:8" hidden="1" x14ac:dyDescent="0.35">
      <c r="A3674" s="57" t="s">
        <v>2511</v>
      </c>
      <c r="B3674" s="57" t="s">
        <v>2600</v>
      </c>
      <c r="C3674" s="57" t="s">
        <v>2428</v>
      </c>
      <c r="D3674" s="68">
        <v>61.607137999999999</v>
      </c>
      <c r="E3674" s="57" t="s">
        <v>2429</v>
      </c>
      <c r="F3674" s="62" t="str">
        <f>INDEX('Crosswalk Particulates'!$B:$B,MATCH('2017 EPA Data'!A3674,'Crosswalk Particulates'!$A:$A,0))</f>
        <v>industry-fuel-biomass</v>
      </c>
      <c r="G3674" s="66">
        <f>INDEX('Crosswalk Particulates'!$E:$E,MATCH('2017 EPA Data'!$B3674,'Crosswalk Particulates'!$D:$D,0))</f>
        <v>0</v>
      </c>
      <c r="H3674" s="78">
        <f t="shared" si="57"/>
        <v>0</v>
      </c>
    </row>
    <row r="3675" spans="1:8" hidden="1" x14ac:dyDescent="0.35">
      <c r="A3675" s="57" t="s">
        <v>2449</v>
      </c>
      <c r="B3675" s="57" t="s">
        <v>2583</v>
      </c>
      <c r="C3675" s="57" t="s">
        <v>2428</v>
      </c>
      <c r="D3675" s="68">
        <v>61.446107859999998</v>
      </c>
      <c r="E3675" s="57" t="s">
        <v>2429</v>
      </c>
      <c r="F3675" s="62" t="str">
        <f>INDEX('Crosswalk Particulates'!$B:$B,MATCH('2017 EPA Data'!A3675,'Crosswalk Particulates'!$A:$A,0))</f>
        <v>process-other-industry</v>
      </c>
      <c r="G3675" s="66">
        <f>INDEX('Crosswalk Particulates'!$E:$E,MATCH('2017 EPA Data'!$B3675,'Crosswalk Particulates'!$D:$D,0))</f>
        <v>0</v>
      </c>
      <c r="H3675" s="78">
        <f t="shared" si="57"/>
        <v>0</v>
      </c>
    </row>
    <row r="3676" spans="1:8" hidden="1" x14ac:dyDescent="0.35">
      <c r="A3676" s="57" t="s">
        <v>2470</v>
      </c>
      <c r="B3676" s="57" t="s">
        <v>2727</v>
      </c>
      <c r="C3676" s="57" t="s">
        <v>2428</v>
      </c>
      <c r="D3676" s="68">
        <v>61.381999999999998</v>
      </c>
      <c r="E3676" s="57" t="s">
        <v>2429</v>
      </c>
      <c r="F3676" s="62" t="str">
        <f>INDEX('Crosswalk Particulates'!$B:$B,MATCH('2017 EPA Data'!A3676,'Crosswalk Particulates'!$A:$A,0))</f>
        <v>process-waste-industry</v>
      </c>
      <c r="G3676" s="66">
        <f>INDEX('Crosswalk Particulates'!$E:$E,MATCH('2017 EPA Data'!$B3676,'Crosswalk Particulates'!$D:$D,0))</f>
        <v>0</v>
      </c>
      <c r="H3676" s="78">
        <f t="shared" si="57"/>
        <v>0</v>
      </c>
    </row>
    <row r="3677" spans="1:8" hidden="1" x14ac:dyDescent="0.35">
      <c r="A3677" s="57" t="s">
        <v>2462</v>
      </c>
      <c r="B3677" s="57" t="s">
        <v>2630</v>
      </c>
      <c r="C3677" s="57" t="s">
        <v>2428</v>
      </c>
      <c r="D3677" s="68">
        <v>61.308860000000003</v>
      </c>
      <c r="E3677" s="57" t="s">
        <v>2429</v>
      </c>
      <c r="F3677" s="62" t="str">
        <f>INDEX('Crosswalk Particulates'!$B:$B,MATCH('2017 EPA Data'!A3677,'Crosswalk Particulates'!$A:$A,0))</f>
        <v>industry-fuel-natural gas</v>
      </c>
      <c r="G3677" s="66">
        <f>INDEX('Crosswalk Particulates'!$E:$E,MATCH('2017 EPA Data'!$B3677,'Crosswalk Particulates'!$D:$D,0))</f>
        <v>0</v>
      </c>
      <c r="H3677" s="78">
        <f t="shared" si="57"/>
        <v>0</v>
      </c>
    </row>
    <row r="3678" spans="1:8" hidden="1" x14ac:dyDescent="0.35">
      <c r="A3678" s="57" t="s">
        <v>2476</v>
      </c>
      <c r="B3678" s="57" t="s">
        <v>2573</v>
      </c>
      <c r="C3678" s="57" t="s">
        <v>2428</v>
      </c>
      <c r="D3678" s="68">
        <v>61.206428747499999</v>
      </c>
      <c r="E3678" s="57" t="s">
        <v>2429</v>
      </c>
      <c r="F3678" s="62" t="str">
        <f>INDEX('Crosswalk Particulates'!$B:$B,MATCH('2017 EPA Data'!A3678,'Crosswalk Particulates'!$A:$A,0))</f>
        <v>Electricity Sector</v>
      </c>
      <c r="G3678" s="66">
        <f>INDEX('Crosswalk Particulates'!$E:$E,MATCH('2017 EPA Data'!$B3678,'Crosswalk Particulates'!$D:$D,0))</f>
        <v>0</v>
      </c>
      <c r="H3678" s="78">
        <f t="shared" si="57"/>
        <v>0</v>
      </c>
    </row>
    <row r="3679" spans="1:8" hidden="1" x14ac:dyDescent="0.35">
      <c r="A3679" s="57" t="s">
        <v>2495</v>
      </c>
      <c r="B3679" s="57" t="s">
        <v>2597</v>
      </c>
      <c r="C3679" s="57" t="s">
        <v>2428</v>
      </c>
      <c r="D3679" s="68">
        <v>61.129731994099998</v>
      </c>
      <c r="E3679" s="57" t="s">
        <v>2429</v>
      </c>
      <c r="F3679" s="62" t="str">
        <f>INDEX('Crosswalk Particulates'!$B:$B,MATCH('2017 EPA Data'!A3679,'Crosswalk Particulates'!$A:$A,0))</f>
        <v>Electricity Sector</v>
      </c>
      <c r="G3679" s="66">
        <f>INDEX('Crosswalk Particulates'!$E:$E,MATCH('2017 EPA Data'!$B3679,'Crosswalk Particulates'!$D:$D,0))</f>
        <v>0</v>
      </c>
      <c r="H3679" s="78">
        <f t="shared" si="57"/>
        <v>0</v>
      </c>
    </row>
    <row r="3680" spans="1:8" hidden="1" x14ac:dyDescent="0.35">
      <c r="A3680" s="57" t="s">
        <v>2489</v>
      </c>
      <c r="B3680" s="57" t="s">
        <v>2573</v>
      </c>
      <c r="C3680" s="57" t="s">
        <v>2428</v>
      </c>
      <c r="D3680" s="68">
        <v>61.089399284339997</v>
      </c>
      <c r="E3680" s="57" t="s">
        <v>2429</v>
      </c>
      <c r="F3680" s="62" t="str">
        <f>INDEX('Crosswalk Particulates'!$B:$B,MATCH('2017 EPA Data'!A3680,'Crosswalk Particulates'!$A:$A,0))</f>
        <v>process-chemicals-industry</v>
      </c>
      <c r="G3680" s="66">
        <f>INDEX('Crosswalk Particulates'!$E:$E,MATCH('2017 EPA Data'!$B3680,'Crosswalk Particulates'!$D:$D,0))</f>
        <v>0</v>
      </c>
      <c r="H3680" s="78">
        <f t="shared" si="57"/>
        <v>0</v>
      </c>
    </row>
    <row r="3681" spans="1:8" hidden="1" x14ac:dyDescent="0.35">
      <c r="A3681" s="57" t="s">
        <v>2518</v>
      </c>
      <c r="B3681" s="57" t="s">
        <v>2601</v>
      </c>
      <c r="C3681" s="57" t="s">
        <v>2428</v>
      </c>
      <c r="D3681" s="68">
        <v>60.912579999999998</v>
      </c>
      <c r="E3681" s="57" t="s">
        <v>2429</v>
      </c>
      <c r="F3681" s="62" t="str">
        <f>INDEX('Crosswalk Particulates'!$B:$B,MATCH('2017 EPA Data'!A3681,'Crosswalk Particulates'!$A:$A,0))</f>
        <v>process-cement-industry</v>
      </c>
      <c r="G3681" s="66">
        <f>INDEX('Crosswalk Particulates'!$E:$E,MATCH('2017 EPA Data'!$B3681,'Crosswalk Particulates'!$D:$D,0))</f>
        <v>0</v>
      </c>
      <c r="H3681" s="78">
        <f t="shared" si="57"/>
        <v>0</v>
      </c>
    </row>
    <row r="3682" spans="1:8" hidden="1" x14ac:dyDescent="0.35">
      <c r="A3682" s="57" t="s">
        <v>2513</v>
      </c>
      <c r="B3682" s="57" t="s">
        <v>2567</v>
      </c>
      <c r="C3682" s="57" t="s">
        <v>2428</v>
      </c>
      <c r="D3682" s="68">
        <v>60.824601934176002</v>
      </c>
      <c r="E3682" s="57" t="s">
        <v>2429</v>
      </c>
      <c r="F3682" s="62" t="str">
        <f>INDEX('Crosswalk Particulates'!$B:$B,MATCH('2017 EPA Data'!A3682,'Crosswalk Particulates'!$A:$A,0))</f>
        <v>process-other-industry</v>
      </c>
      <c r="G3682" s="66">
        <f>INDEX('Crosswalk Particulates'!$E:$E,MATCH('2017 EPA Data'!$B3682,'Crosswalk Particulates'!$D:$D,0))</f>
        <v>0</v>
      </c>
      <c r="H3682" s="78">
        <f t="shared" si="57"/>
        <v>0</v>
      </c>
    </row>
    <row r="3683" spans="1:8" hidden="1" x14ac:dyDescent="0.35">
      <c r="A3683" s="57" t="s">
        <v>2458</v>
      </c>
      <c r="B3683" s="57" t="s">
        <v>2627</v>
      </c>
      <c r="D3683" s="68">
        <v>60.703494968007561</v>
      </c>
      <c r="E3683" s="57" t="s">
        <v>2433</v>
      </c>
      <c r="F3683" s="62" t="str">
        <f>INDEX('Crosswalk Particulates'!$B:$B,MATCH('2017 EPA Data'!A3683,'Crosswalk Particulates'!$A:$A,0))</f>
        <v>process-other-industry</v>
      </c>
      <c r="G3683" s="66" t="str">
        <f>INDEX('Crosswalk Particulates'!$E:$E,MATCH('2017 EPA Data'!$B3683,'Crosswalk Particulates'!$D:$D,0))</f>
        <v>BC</v>
      </c>
      <c r="H3683" s="78">
        <f t="shared" si="57"/>
        <v>55069349.790900528</v>
      </c>
    </row>
    <row r="3684" spans="1:8" hidden="1" x14ac:dyDescent="0.35">
      <c r="A3684" s="57" t="s">
        <v>2540</v>
      </c>
      <c r="B3684" s="57" t="s">
        <v>2556</v>
      </c>
      <c r="C3684" s="57" t="s">
        <v>2428</v>
      </c>
      <c r="D3684" s="68">
        <v>60.484140800000404</v>
      </c>
      <c r="E3684" s="57" t="s">
        <v>2429</v>
      </c>
      <c r="F3684" s="62" t="str">
        <f>INDEX('Crosswalk Particulates'!$B:$B,MATCH('2017 EPA Data'!A3684,'Crosswalk Particulates'!$A:$A,0))</f>
        <v>industry-fuel-oil</v>
      </c>
      <c r="G3684" s="66">
        <f>INDEX('Crosswalk Particulates'!$E:$E,MATCH('2017 EPA Data'!$B3684,'Crosswalk Particulates'!$D:$D,0))</f>
        <v>0</v>
      </c>
      <c r="H3684" s="78">
        <f t="shared" si="57"/>
        <v>0</v>
      </c>
    </row>
    <row r="3685" spans="1:8" hidden="1" x14ac:dyDescent="0.35">
      <c r="A3685" s="57" t="s">
        <v>2430</v>
      </c>
      <c r="B3685" s="57" t="s">
        <v>2618</v>
      </c>
      <c r="C3685" s="57" t="s">
        <v>2428</v>
      </c>
      <c r="D3685" s="68">
        <v>60.328677990000003</v>
      </c>
      <c r="E3685" s="57" t="s">
        <v>2429</v>
      </c>
      <c r="F3685" s="62" t="str">
        <f>INDEX('Crosswalk Particulates'!$B:$B,MATCH('2017 EPA Data'!A3685,'Crosswalk Particulates'!$A:$A,0))</f>
        <v>process-other-industry</v>
      </c>
      <c r="G3685" s="66">
        <f>INDEX('Crosswalk Particulates'!$E:$E,MATCH('2017 EPA Data'!$B3685,'Crosswalk Particulates'!$D:$D,0))</f>
        <v>0</v>
      </c>
      <c r="H3685" s="78">
        <f t="shared" si="57"/>
        <v>0</v>
      </c>
    </row>
    <row r="3686" spans="1:8" hidden="1" x14ac:dyDescent="0.35">
      <c r="A3686" s="57" t="s">
        <v>2542</v>
      </c>
      <c r="B3686" s="57" t="s">
        <v>2436</v>
      </c>
      <c r="C3686" s="57" t="s">
        <v>2428</v>
      </c>
      <c r="D3686" s="68">
        <v>60.264327954126564</v>
      </c>
      <c r="E3686" s="57" t="s">
        <v>2429</v>
      </c>
      <c r="F3686" s="62" t="str">
        <f>INDEX('Crosswalk Particulates'!$B:$B,MATCH('2017 EPA Data'!A3686,'Crosswalk Particulates'!$A:$A,0))</f>
        <v>Residential Buildings Sector</v>
      </c>
      <c r="G3686" s="66">
        <f>INDEX('Crosswalk Particulates'!$E:$E,MATCH('2017 EPA Data'!$B3686,'Crosswalk Particulates'!$D:$D,0))</f>
        <v>0</v>
      </c>
      <c r="H3686" s="78">
        <f t="shared" si="57"/>
        <v>0</v>
      </c>
    </row>
    <row r="3687" spans="1:8" hidden="1" x14ac:dyDescent="0.35">
      <c r="A3687" s="57" t="s">
        <v>2543</v>
      </c>
      <c r="B3687" s="57" t="s">
        <v>2539</v>
      </c>
      <c r="C3687" s="57" t="s">
        <v>2428</v>
      </c>
      <c r="D3687" s="68">
        <v>60.256475347439817</v>
      </c>
      <c r="E3687" s="57" t="s">
        <v>2429</v>
      </c>
      <c r="F3687" s="62" t="str">
        <f>INDEX('Crosswalk Particulates'!$B:$B,MATCH('2017 EPA Data'!A3687,'Crosswalk Particulates'!$A:$A,0))</f>
        <v>industry-fuel-other</v>
      </c>
      <c r="G3687" s="66">
        <f>INDEX('Crosswalk Particulates'!$E:$E,MATCH('2017 EPA Data'!$B3687,'Crosswalk Particulates'!$D:$D,0))</f>
        <v>0</v>
      </c>
      <c r="H3687" s="78">
        <f t="shared" si="57"/>
        <v>0</v>
      </c>
    </row>
    <row r="3688" spans="1:8" hidden="1" x14ac:dyDescent="0.35">
      <c r="A3688" s="57" t="s">
        <v>2542</v>
      </c>
      <c r="B3688" s="57" t="s">
        <v>2525</v>
      </c>
      <c r="C3688" s="57" t="s">
        <v>2428</v>
      </c>
      <c r="D3688" s="68">
        <v>60.250723934614292</v>
      </c>
      <c r="E3688" s="57" t="s">
        <v>2429</v>
      </c>
      <c r="F3688" s="62" t="str">
        <f>INDEX('Crosswalk Particulates'!$B:$B,MATCH('2017 EPA Data'!A3688,'Crosswalk Particulates'!$A:$A,0))</f>
        <v>Residential Buildings Sector</v>
      </c>
      <c r="G3688" s="66">
        <f>INDEX('Crosswalk Particulates'!$E:$E,MATCH('2017 EPA Data'!$B3688,'Crosswalk Particulates'!$D:$D,0))</f>
        <v>0</v>
      </c>
      <c r="H3688" s="78">
        <f t="shared" si="57"/>
        <v>0</v>
      </c>
    </row>
    <row r="3689" spans="1:8" hidden="1" x14ac:dyDescent="0.35">
      <c r="A3689" s="57" t="s">
        <v>2466</v>
      </c>
      <c r="B3689" s="57" t="s">
        <v>2701</v>
      </c>
      <c r="C3689" s="57" t="s">
        <v>2428</v>
      </c>
      <c r="D3689" s="68">
        <v>60</v>
      </c>
      <c r="E3689" s="57" t="s">
        <v>2429</v>
      </c>
      <c r="F3689" s="62" t="str">
        <f>INDEX('Crosswalk Particulates'!$B:$B,MATCH('2017 EPA Data'!A3689,'Crosswalk Particulates'!$A:$A,0))</f>
        <v>process-other-industry</v>
      </c>
      <c r="G3689" s="66">
        <f>INDEX('Crosswalk Particulates'!$E:$E,MATCH('2017 EPA Data'!$B3689,'Crosswalk Particulates'!$D:$D,0))</f>
        <v>0</v>
      </c>
      <c r="H3689" s="78">
        <f t="shared" si="57"/>
        <v>0</v>
      </c>
    </row>
    <row r="3690" spans="1:8" hidden="1" x14ac:dyDescent="0.35">
      <c r="A3690" s="57" t="s">
        <v>2558</v>
      </c>
      <c r="B3690" s="57" t="s">
        <v>2617</v>
      </c>
      <c r="C3690" s="57" t="s">
        <v>2428</v>
      </c>
      <c r="D3690" s="68">
        <v>59.813310095200002</v>
      </c>
      <c r="E3690" s="57" t="s">
        <v>2429</v>
      </c>
      <c r="F3690" s="62" t="str">
        <f>INDEX('Crosswalk Particulates'!$B:$B,MATCH('2017 EPA Data'!A3690,'Crosswalk Particulates'!$A:$A,0))</f>
        <v>process-mining-industry</v>
      </c>
      <c r="G3690" s="66">
        <f>INDEX('Crosswalk Particulates'!$E:$E,MATCH('2017 EPA Data'!$B3690,'Crosswalk Particulates'!$D:$D,0))</f>
        <v>0</v>
      </c>
      <c r="H3690" s="78">
        <f t="shared" si="57"/>
        <v>0</v>
      </c>
    </row>
    <row r="3691" spans="1:8" hidden="1" x14ac:dyDescent="0.35">
      <c r="A3691" s="57" t="s">
        <v>2513</v>
      </c>
      <c r="B3691" s="57" t="s">
        <v>2652</v>
      </c>
      <c r="C3691" s="57" t="s">
        <v>2428</v>
      </c>
      <c r="D3691" s="68">
        <v>59.8</v>
      </c>
      <c r="E3691" s="57" t="s">
        <v>2429</v>
      </c>
      <c r="F3691" s="62" t="str">
        <f>INDEX('Crosswalk Particulates'!$B:$B,MATCH('2017 EPA Data'!A3691,'Crosswalk Particulates'!$A:$A,0))</f>
        <v>process-other-industry</v>
      </c>
      <c r="G3691" s="66">
        <f>INDEX('Crosswalk Particulates'!$E:$E,MATCH('2017 EPA Data'!$B3691,'Crosswalk Particulates'!$D:$D,0))</f>
        <v>0</v>
      </c>
      <c r="H3691" s="78">
        <f t="shared" si="57"/>
        <v>0</v>
      </c>
    </row>
    <row r="3692" spans="1:8" hidden="1" x14ac:dyDescent="0.35">
      <c r="A3692" s="57" t="s">
        <v>2511</v>
      </c>
      <c r="B3692" s="57" t="s">
        <v>2636</v>
      </c>
      <c r="C3692" s="57" t="s">
        <v>2428</v>
      </c>
      <c r="D3692" s="68">
        <v>59.480062085405997</v>
      </c>
      <c r="E3692" s="57" t="s">
        <v>2429</v>
      </c>
      <c r="F3692" s="62" t="str">
        <f>INDEX('Crosswalk Particulates'!$B:$B,MATCH('2017 EPA Data'!A3692,'Crosswalk Particulates'!$A:$A,0))</f>
        <v>industry-fuel-biomass</v>
      </c>
      <c r="G3692" s="66">
        <f>INDEX('Crosswalk Particulates'!$E:$E,MATCH('2017 EPA Data'!$B3692,'Crosswalk Particulates'!$D:$D,0))</f>
        <v>0</v>
      </c>
      <c r="H3692" s="78">
        <f t="shared" si="57"/>
        <v>0</v>
      </c>
    </row>
    <row r="3693" spans="1:8" hidden="1" x14ac:dyDescent="0.35">
      <c r="A3693" s="57" t="s">
        <v>2576</v>
      </c>
      <c r="B3693" s="57" t="s">
        <v>2641</v>
      </c>
      <c r="C3693" s="57" t="s">
        <v>2428</v>
      </c>
      <c r="D3693" s="68">
        <v>59.001202431999999</v>
      </c>
      <c r="E3693" s="57" t="s">
        <v>2429</v>
      </c>
      <c r="F3693" s="62" t="str">
        <f>INDEX('Crosswalk Particulates'!$B:$B,MATCH('2017 EPA Data'!A3693,'Crosswalk Particulates'!$A:$A,0))</f>
        <v>Commercial Buildings Sector</v>
      </c>
      <c r="G3693" s="66">
        <f>INDEX('Crosswalk Particulates'!$E:$E,MATCH('2017 EPA Data'!$B3693,'Crosswalk Particulates'!$D:$D,0))</f>
        <v>0</v>
      </c>
      <c r="H3693" s="78">
        <f t="shared" si="57"/>
        <v>0</v>
      </c>
    </row>
    <row r="3694" spans="1:8" hidden="1" x14ac:dyDescent="0.35">
      <c r="A3694" s="57" t="s">
        <v>2476</v>
      </c>
      <c r="B3694" s="57" t="s">
        <v>2548</v>
      </c>
      <c r="C3694" s="57" t="s">
        <v>2428</v>
      </c>
      <c r="D3694" s="68">
        <v>58.758684689671</v>
      </c>
      <c r="E3694" s="57" t="s">
        <v>2429</v>
      </c>
      <c r="F3694" s="62" t="str">
        <f>INDEX('Crosswalk Particulates'!$B:$B,MATCH('2017 EPA Data'!A3694,'Crosswalk Particulates'!$A:$A,0))</f>
        <v>Electricity Sector</v>
      </c>
      <c r="G3694" s="66">
        <f>INDEX('Crosswalk Particulates'!$E:$E,MATCH('2017 EPA Data'!$B3694,'Crosswalk Particulates'!$D:$D,0))</f>
        <v>0</v>
      </c>
      <c r="H3694" s="78">
        <f t="shared" si="57"/>
        <v>0</v>
      </c>
    </row>
    <row r="3695" spans="1:8" hidden="1" x14ac:dyDescent="0.35">
      <c r="A3695" s="57" t="s">
        <v>2449</v>
      </c>
      <c r="B3695" s="57" t="s">
        <v>2608</v>
      </c>
      <c r="C3695" s="57" t="s">
        <v>2428</v>
      </c>
      <c r="D3695" s="68">
        <v>58.3787606</v>
      </c>
      <c r="E3695" s="57" t="s">
        <v>2429</v>
      </c>
      <c r="F3695" s="62" t="str">
        <f>INDEX('Crosswalk Particulates'!$B:$B,MATCH('2017 EPA Data'!A3695,'Crosswalk Particulates'!$A:$A,0))</f>
        <v>process-other-industry</v>
      </c>
      <c r="G3695" s="66">
        <f>INDEX('Crosswalk Particulates'!$E:$E,MATCH('2017 EPA Data'!$B3695,'Crosswalk Particulates'!$D:$D,0))</f>
        <v>0</v>
      </c>
      <c r="H3695" s="78">
        <f t="shared" si="57"/>
        <v>0</v>
      </c>
    </row>
    <row r="3696" spans="1:8" hidden="1" x14ac:dyDescent="0.35">
      <c r="A3696" s="57" t="s">
        <v>2540</v>
      </c>
      <c r="B3696" s="57" t="s">
        <v>2561</v>
      </c>
      <c r="C3696" s="57" t="s">
        <v>2428</v>
      </c>
      <c r="D3696" s="68">
        <v>58.032901461999998</v>
      </c>
      <c r="E3696" s="57" t="s">
        <v>2429</v>
      </c>
      <c r="F3696" s="62" t="str">
        <f>INDEX('Crosswalk Particulates'!$B:$B,MATCH('2017 EPA Data'!A3696,'Crosswalk Particulates'!$A:$A,0))</f>
        <v>industry-fuel-oil</v>
      </c>
      <c r="G3696" s="66">
        <f>INDEX('Crosswalk Particulates'!$E:$E,MATCH('2017 EPA Data'!$B3696,'Crosswalk Particulates'!$D:$D,0))</f>
        <v>0</v>
      </c>
      <c r="H3696" s="78">
        <f t="shared" si="57"/>
        <v>0</v>
      </c>
    </row>
    <row r="3697" spans="1:8" hidden="1" x14ac:dyDescent="0.35">
      <c r="A3697" s="57" t="s">
        <v>2566</v>
      </c>
      <c r="B3697" s="57" t="s">
        <v>2583</v>
      </c>
      <c r="C3697" s="57" t="s">
        <v>2428</v>
      </c>
      <c r="D3697" s="68">
        <v>57.990063336884553</v>
      </c>
      <c r="E3697" s="57" t="s">
        <v>2429</v>
      </c>
      <c r="F3697" s="62" t="str">
        <f>INDEX('Crosswalk Particulates'!$B:$B,MATCH('2017 EPA Data'!A3697,'Crosswalk Particulates'!$A:$A,0))</f>
        <v>Commercial Buildings Sector</v>
      </c>
      <c r="G3697" s="66">
        <f>INDEX('Crosswalk Particulates'!$E:$E,MATCH('2017 EPA Data'!$B3697,'Crosswalk Particulates'!$D:$D,0))</f>
        <v>0</v>
      </c>
      <c r="H3697" s="78">
        <f t="shared" si="57"/>
        <v>0</v>
      </c>
    </row>
    <row r="3698" spans="1:8" hidden="1" x14ac:dyDescent="0.35">
      <c r="A3698" s="57" t="s">
        <v>2506</v>
      </c>
      <c r="B3698" s="57" t="s">
        <v>2573</v>
      </c>
      <c r="C3698" s="57" t="s">
        <v>2428</v>
      </c>
      <c r="D3698" s="68">
        <v>57.605768585600003</v>
      </c>
      <c r="E3698" s="57" t="s">
        <v>2429</v>
      </c>
      <c r="F3698" s="62" t="str">
        <f>INDEX('Crosswalk Particulates'!$B:$B,MATCH('2017 EPA Data'!A3698,'Crosswalk Particulates'!$A:$A,0))</f>
        <v>process-other-industry</v>
      </c>
      <c r="G3698" s="66">
        <f>INDEX('Crosswalk Particulates'!$E:$E,MATCH('2017 EPA Data'!$B3698,'Crosswalk Particulates'!$D:$D,0))</f>
        <v>0</v>
      </c>
      <c r="H3698" s="78">
        <f t="shared" si="57"/>
        <v>0</v>
      </c>
    </row>
    <row r="3699" spans="1:8" hidden="1" x14ac:dyDescent="0.35">
      <c r="A3699" s="57" t="s">
        <v>2530</v>
      </c>
      <c r="B3699" s="57" t="s">
        <v>2705</v>
      </c>
      <c r="C3699" s="57" t="s">
        <v>2428</v>
      </c>
      <c r="D3699" s="68">
        <v>57.6</v>
      </c>
      <c r="E3699" s="57" t="s">
        <v>2429</v>
      </c>
      <c r="F3699" s="62" t="str">
        <f>INDEX('Crosswalk Particulates'!$B:$B,MATCH('2017 EPA Data'!A3699,'Crosswalk Particulates'!$A:$A,0))</f>
        <v>process-iron and steel-industry</v>
      </c>
      <c r="G3699" s="66">
        <f>INDEX('Crosswalk Particulates'!$E:$E,MATCH('2017 EPA Data'!$B3699,'Crosswalk Particulates'!$D:$D,0))</f>
        <v>0</v>
      </c>
      <c r="H3699" s="78">
        <f t="shared" si="57"/>
        <v>0</v>
      </c>
    </row>
    <row r="3700" spans="1:8" hidden="1" x14ac:dyDescent="0.35">
      <c r="A3700" s="57" t="s">
        <v>2470</v>
      </c>
      <c r="B3700" s="57" t="s">
        <v>2475</v>
      </c>
      <c r="C3700" s="57" t="s">
        <v>2428</v>
      </c>
      <c r="D3700" s="68">
        <v>57.48</v>
      </c>
      <c r="E3700" s="57" t="s">
        <v>2429</v>
      </c>
      <c r="F3700" s="62" t="str">
        <f>INDEX('Crosswalk Particulates'!$B:$B,MATCH('2017 EPA Data'!A3700,'Crosswalk Particulates'!$A:$A,0))</f>
        <v>process-waste-industry</v>
      </c>
      <c r="G3700" s="66">
        <f>INDEX('Crosswalk Particulates'!$E:$E,MATCH('2017 EPA Data'!$B3700,'Crosswalk Particulates'!$D:$D,0))</f>
        <v>0</v>
      </c>
      <c r="H3700" s="78">
        <f t="shared" si="57"/>
        <v>0</v>
      </c>
    </row>
    <row r="3701" spans="1:8" hidden="1" x14ac:dyDescent="0.35">
      <c r="A3701" s="57" t="s">
        <v>2453</v>
      </c>
      <c r="B3701" s="57" t="s">
        <v>2484</v>
      </c>
      <c r="C3701" s="57" t="s">
        <v>2428</v>
      </c>
      <c r="D3701" s="68">
        <v>57.427956000000002</v>
      </c>
      <c r="E3701" s="57" t="s">
        <v>2429</v>
      </c>
      <c r="F3701" s="62" t="str">
        <f>INDEX('Crosswalk Particulates'!$B:$B,MATCH('2017 EPA Data'!A3701,'Crosswalk Particulates'!$A:$A,0))</f>
        <v>process-ngps-industry</v>
      </c>
      <c r="G3701" s="66">
        <f>INDEX('Crosswalk Particulates'!$E:$E,MATCH('2017 EPA Data'!$B3701,'Crosswalk Particulates'!$D:$D,0))</f>
        <v>0</v>
      </c>
      <c r="H3701" s="78">
        <f t="shared" si="57"/>
        <v>0</v>
      </c>
    </row>
    <row r="3702" spans="1:8" hidden="1" x14ac:dyDescent="0.35">
      <c r="A3702" s="57" t="s">
        <v>2558</v>
      </c>
      <c r="B3702" s="57" t="s">
        <v>2516</v>
      </c>
      <c r="C3702" s="57" t="s">
        <v>2468</v>
      </c>
      <c r="D3702" s="68">
        <v>57.400297020410001</v>
      </c>
      <c r="E3702" s="57" t="s">
        <v>2433</v>
      </c>
      <c r="F3702" s="62" t="str">
        <f>INDEX('Crosswalk Particulates'!$B:$B,MATCH('2017 EPA Data'!A3702,'Crosswalk Particulates'!$A:$A,0))</f>
        <v>process-mining-industry</v>
      </c>
      <c r="G3702" s="66">
        <f>INDEX('Crosswalk Particulates'!$E:$E,MATCH('2017 EPA Data'!$B3702,'Crosswalk Particulates'!$D:$D,0))</f>
        <v>0</v>
      </c>
      <c r="H3702" s="78">
        <f t="shared" si="57"/>
        <v>52072735.455915317</v>
      </c>
    </row>
    <row r="3703" spans="1:8" hidden="1" x14ac:dyDescent="0.35">
      <c r="A3703" s="57" t="s">
        <v>2449</v>
      </c>
      <c r="B3703" s="57" t="s">
        <v>2671</v>
      </c>
      <c r="C3703" s="57" t="s">
        <v>2428</v>
      </c>
      <c r="D3703" s="68">
        <v>57.37068</v>
      </c>
      <c r="E3703" s="57" t="s">
        <v>2429</v>
      </c>
      <c r="F3703" s="62" t="str">
        <f>INDEX('Crosswalk Particulates'!$B:$B,MATCH('2017 EPA Data'!A3703,'Crosswalk Particulates'!$A:$A,0))</f>
        <v>process-other-industry</v>
      </c>
      <c r="G3703" s="66">
        <f>INDEX('Crosswalk Particulates'!$E:$E,MATCH('2017 EPA Data'!$B3703,'Crosswalk Particulates'!$D:$D,0))</f>
        <v>0</v>
      </c>
      <c r="H3703" s="78">
        <f t="shared" si="57"/>
        <v>0</v>
      </c>
    </row>
    <row r="3704" spans="1:8" hidden="1" x14ac:dyDescent="0.35">
      <c r="A3704" s="57" t="s">
        <v>2493</v>
      </c>
      <c r="B3704" s="57" t="s">
        <v>2556</v>
      </c>
      <c r="C3704" s="57" t="s">
        <v>2428</v>
      </c>
      <c r="D3704" s="68">
        <v>57.286387565040002</v>
      </c>
      <c r="E3704" s="57" t="s">
        <v>2429</v>
      </c>
      <c r="F3704" s="62" t="str">
        <f>INDEX('Crosswalk Particulates'!$B:$B,MATCH('2017 EPA Data'!A3704,'Crosswalk Particulates'!$A:$A,0))</f>
        <v>Commercial Buildings Sector</v>
      </c>
      <c r="G3704" s="66">
        <f>INDEX('Crosswalk Particulates'!$E:$E,MATCH('2017 EPA Data'!$B3704,'Crosswalk Particulates'!$D:$D,0))</f>
        <v>0</v>
      </c>
      <c r="H3704" s="78">
        <f t="shared" si="57"/>
        <v>0</v>
      </c>
    </row>
    <row r="3705" spans="1:8" hidden="1" x14ac:dyDescent="0.35">
      <c r="A3705" s="57" t="s">
        <v>2580</v>
      </c>
      <c r="B3705" s="57" t="s">
        <v>2552</v>
      </c>
      <c r="C3705" s="57" t="s">
        <v>2428</v>
      </c>
      <c r="D3705" s="68">
        <v>57.239199999999997</v>
      </c>
      <c r="E3705" s="57" t="s">
        <v>2429</v>
      </c>
      <c r="F3705" s="62" t="str">
        <f>INDEX('Crosswalk Particulates'!$B:$B,MATCH('2017 EPA Data'!A3705,'Crosswalk Particulates'!$A:$A,0))</f>
        <v>Commercial Buildings Sector</v>
      </c>
      <c r="G3705" s="66">
        <f>INDEX('Crosswalk Particulates'!$E:$E,MATCH('2017 EPA Data'!$B3705,'Crosswalk Particulates'!$D:$D,0))</f>
        <v>0</v>
      </c>
      <c r="H3705" s="78">
        <f t="shared" si="57"/>
        <v>0</v>
      </c>
    </row>
    <row r="3706" spans="1:8" hidden="1" x14ac:dyDescent="0.35">
      <c r="A3706" s="57" t="s">
        <v>2580</v>
      </c>
      <c r="B3706" s="57" t="s">
        <v>2664</v>
      </c>
      <c r="D3706" s="68">
        <v>57.148284374601168</v>
      </c>
      <c r="E3706" s="57" t="s">
        <v>2433</v>
      </c>
      <c r="F3706" s="62" t="str">
        <f>INDEX('Crosswalk Particulates'!$B:$B,MATCH('2017 EPA Data'!A3706,'Crosswalk Particulates'!$A:$A,0))</f>
        <v>Commercial Buildings Sector</v>
      </c>
      <c r="G3706" s="66">
        <f>INDEX('Crosswalk Particulates'!$E:$E,MATCH('2017 EPA Data'!$B3706,'Crosswalk Particulates'!$D:$D,0))</f>
        <v>0</v>
      </c>
      <c r="H3706" s="78">
        <f t="shared" si="57"/>
        <v>51844113.157461308</v>
      </c>
    </row>
    <row r="3707" spans="1:8" hidden="1" x14ac:dyDescent="0.35">
      <c r="A3707" s="57" t="s">
        <v>2575</v>
      </c>
      <c r="B3707" s="57" t="s">
        <v>2455</v>
      </c>
      <c r="C3707" s="57" t="s">
        <v>2428</v>
      </c>
      <c r="D3707" s="68">
        <v>57.059357978960001</v>
      </c>
      <c r="E3707" s="57" t="s">
        <v>2429</v>
      </c>
      <c r="F3707" s="62" t="str">
        <f>INDEX('Crosswalk Particulates'!$B:$B,MATCH('2017 EPA Data'!A3707,'Crosswalk Particulates'!$A:$A,0))</f>
        <v>Commercial Buildings Sector</v>
      </c>
      <c r="G3707" s="66">
        <f>INDEX('Crosswalk Particulates'!$E:$E,MATCH('2017 EPA Data'!$B3707,'Crosswalk Particulates'!$D:$D,0))</f>
        <v>0</v>
      </c>
      <c r="H3707" s="78">
        <f t="shared" si="57"/>
        <v>0</v>
      </c>
    </row>
    <row r="3708" spans="1:8" hidden="1" x14ac:dyDescent="0.35">
      <c r="A3708" s="57" t="s">
        <v>2558</v>
      </c>
      <c r="B3708" s="57" t="s">
        <v>2627</v>
      </c>
      <c r="D3708" s="68">
        <v>56.823100845570458</v>
      </c>
      <c r="E3708" s="57" t="s">
        <v>2433</v>
      </c>
      <c r="F3708" s="62" t="str">
        <f>INDEX('Crosswalk Particulates'!$B:$B,MATCH('2017 EPA Data'!A3708,'Crosswalk Particulates'!$A:$A,0))</f>
        <v>process-mining-industry</v>
      </c>
      <c r="G3708" s="66" t="str">
        <f>INDEX('Crosswalk Particulates'!$E:$E,MATCH('2017 EPA Data'!$B3708,'Crosswalk Particulates'!$D:$D,0))</f>
        <v>BC</v>
      </c>
      <c r="H3708" s="78">
        <f t="shared" si="57"/>
        <v>51549111.271394134</v>
      </c>
    </row>
    <row r="3709" spans="1:8" hidden="1" x14ac:dyDescent="0.35">
      <c r="A3709" s="57" t="s">
        <v>2543</v>
      </c>
      <c r="B3709" s="57" t="s">
        <v>2673</v>
      </c>
      <c r="C3709" s="57" t="s">
        <v>2428</v>
      </c>
      <c r="D3709" s="68">
        <v>56.292999999999999</v>
      </c>
      <c r="E3709" s="57" t="s">
        <v>2429</v>
      </c>
      <c r="F3709" s="62" t="str">
        <f>INDEX('Crosswalk Particulates'!$B:$B,MATCH('2017 EPA Data'!A3709,'Crosswalk Particulates'!$A:$A,0))</f>
        <v>industry-fuel-other</v>
      </c>
      <c r="G3709" s="66">
        <f>INDEX('Crosswalk Particulates'!$E:$E,MATCH('2017 EPA Data'!$B3709,'Crosswalk Particulates'!$D:$D,0))</f>
        <v>0</v>
      </c>
      <c r="H3709" s="78">
        <f t="shared" si="57"/>
        <v>0</v>
      </c>
    </row>
    <row r="3710" spans="1:8" hidden="1" x14ac:dyDescent="0.35">
      <c r="A3710" s="57" t="s">
        <v>2518</v>
      </c>
      <c r="B3710" s="57" t="s">
        <v>2608</v>
      </c>
      <c r="C3710" s="57" t="s">
        <v>2428</v>
      </c>
      <c r="D3710" s="68">
        <v>56.286630000000002</v>
      </c>
      <c r="E3710" s="57" t="s">
        <v>2429</v>
      </c>
      <c r="F3710" s="62" t="str">
        <f>INDEX('Crosswalk Particulates'!$B:$B,MATCH('2017 EPA Data'!A3710,'Crosswalk Particulates'!$A:$A,0))</f>
        <v>process-cement-industry</v>
      </c>
      <c r="G3710" s="66">
        <f>INDEX('Crosswalk Particulates'!$E:$E,MATCH('2017 EPA Data'!$B3710,'Crosswalk Particulates'!$D:$D,0))</f>
        <v>0</v>
      </c>
      <c r="H3710" s="78">
        <f t="shared" si="57"/>
        <v>0</v>
      </c>
    </row>
    <row r="3711" spans="1:8" hidden="1" x14ac:dyDescent="0.35">
      <c r="A3711" s="57" t="s">
        <v>2560</v>
      </c>
      <c r="B3711" s="57" t="s">
        <v>2574</v>
      </c>
      <c r="C3711" s="57" t="s">
        <v>2428</v>
      </c>
      <c r="D3711" s="68">
        <v>56.146992232432041</v>
      </c>
      <c r="E3711" s="57" t="s">
        <v>2429</v>
      </c>
      <c r="F3711" s="62" t="str">
        <f>INDEX('Crosswalk Particulates'!$B:$B,MATCH('2017 EPA Data'!A3711,'Crosswalk Particulates'!$A:$A,0))</f>
        <v>Electricity Sector</v>
      </c>
      <c r="G3711" s="66">
        <f>INDEX('Crosswalk Particulates'!$E:$E,MATCH('2017 EPA Data'!$B3711,'Crosswalk Particulates'!$D:$D,0))</f>
        <v>0</v>
      </c>
      <c r="H3711" s="78">
        <f t="shared" si="57"/>
        <v>0</v>
      </c>
    </row>
    <row r="3712" spans="1:8" hidden="1" x14ac:dyDescent="0.35">
      <c r="A3712" s="57" t="s">
        <v>2464</v>
      </c>
      <c r="B3712" s="57" t="s">
        <v>2541</v>
      </c>
      <c r="D3712" s="68">
        <v>56.132765827354078</v>
      </c>
      <c r="E3712" s="57" t="s">
        <v>2433</v>
      </c>
      <c r="F3712" s="62" t="str">
        <f>INDEX('Crosswalk Particulates'!$B:$B,MATCH('2017 EPA Data'!A3712,'Crosswalk Particulates'!$A:$A,0))</f>
        <v>process-other-industry</v>
      </c>
      <c r="G3712" s="66">
        <f>INDEX('Crosswalk Particulates'!$E:$E,MATCH('2017 EPA Data'!$B3712,'Crosswalk Particulates'!$D:$D,0))</f>
        <v>0</v>
      </c>
      <c r="H3712" s="78">
        <f t="shared" si="57"/>
        <v>50922849.132597983</v>
      </c>
    </row>
    <row r="3713" spans="1:8" hidden="1" x14ac:dyDescent="0.35">
      <c r="A3713" s="57" t="s">
        <v>2575</v>
      </c>
      <c r="B3713" s="57" t="s">
        <v>2532</v>
      </c>
      <c r="C3713" s="57" t="s">
        <v>2428</v>
      </c>
      <c r="D3713" s="68">
        <v>56.094085373041729</v>
      </c>
      <c r="E3713" s="57" t="s">
        <v>2429</v>
      </c>
      <c r="F3713" s="62" t="str">
        <f>INDEX('Crosswalk Particulates'!$B:$B,MATCH('2017 EPA Data'!A3713,'Crosswalk Particulates'!$A:$A,0))</f>
        <v>Commercial Buildings Sector</v>
      </c>
      <c r="G3713" s="66">
        <f>INDEX('Crosswalk Particulates'!$E:$E,MATCH('2017 EPA Data'!$B3713,'Crosswalk Particulates'!$D:$D,0))</f>
        <v>0</v>
      </c>
      <c r="H3713" s="78">
        <f t="shared" si="57"/>
        <v>0</v>
      </c>
    </row>
    <row r="3714" spans="1:8" hidden="1" x14ac:dyDescent="0.35">
      <c r="A3714" s="57" t="s">
        <v>2560</v>
      </c>
      <c r="B3714" s="57" t="s">
        <v>2473</v>
      </c>
      <c r="C3714" s="57" t="s">
        <v>2428</v>
      </c>
      <c r="D3714" s="68">
        <v>55.925053423999998</v>
      </c>
      <c r="E3714" s="57" t="s">
        <v>2429</v>
      </c>
      <c r="F3714" s="62" t="str">
        <f>INDEX('Crosswalk Particulates'!$B:$B,MATCH('2017 EPA Data'!A3714,'Crosswalk Particulates'!$A:$A,0))</f>
        <v>Electricity Sector</v>
      </c>
      <c r="G3714" s="66">
        <f>INDEX('Crosswalk Particulates'!$E:$E,MATCH('2017 EPA Data'!$B3714,'Crosswalk Particulates'!$D:$D,0))</f>
        <v>0</v>
      </c>
      <c r="H3714" s="78">
        <f t="shared" si="57"/>
        <v>0</v>
      </c>
    </row>
    <row r="3715" spans="1:8" hidden="1" x14ac:dyDescent="0.35">
      <c r="A3715" s="57" t="s">
        <v>2495</v>
      </c>
      <c r="B3715" s="57" t="s">
        <v>2595</v>
      </c>
      <c r="C3715" s="57" t="s">
        <v>2428</v>
      </c>
      <c r="D3715" s="68">
        <v>55.889677682829998</v>
      </c>
      <c r="E3715" s="57" t="s">
        <v>2429</v>
      </c>
      <c r="F3715" s="62" t="str">
        <f>INDEX('Crosswalk Particulates'!$B:$B,MATCH('2017 EPA Data'!A3715,'Crosswalk Particulates'!$A:$A,0))</f>
        <v>Electricity Sector</v>
      </c>
      <c r="G3715" s="66">
        <f>INDEX('Crosswalk Particulates'!$E:$E,MATCH('2017 EPA Data'!$B3715,'Crosswalk Particulates'!$D:$D,0))</f>
        <v>0</v>
      </c>
      <c r="H3715" s="78">
        <f t="shared" si="57"/>
        <v>0</v>
      </c>
    </row>
    <row r="3716" spans="1:8" hidden="1" x14ac:dyDescent="0.35">
      <c r="A3716" s="57" t="s">
        <v>2543</v>
      </c>
      <c r="B3716" s="57" t="s">
        <v>2586</v>
      </c>
      <c r="C3716" s="57" t="s">
        <v>2428</v>
      </c>
      <c r="D3716" s="68">
        <v>55.65178646141554</v>
      </c>
      <c r="E3716" s="57" t="s">
        <v>2429</v>
      </c>
      <c r="F3716" s="62" t="str">
        <f>INDEX('Crosswalk Particulates'!$B:$B,MATCH('2017 EPA Data'!A3716,'Crosswalk Particulates'!$A:$A,0))</f>
        <v>industry-fuel-other</v>
      </c>
      <c r="G3716" s="66">
        <f>INDEX('Crosswalk Particulates'!$E:$E,MATCH('2017 EPA Data'!$B3716,'Crosswalk Particulates'!$D:$D,0))</f>
        <v>0</v>
      </c>
      <c r="H3716" s="78">
        <f t="shared" ref="H3716:H3779" si="58">IF(E3716="TON",D3716/metricton_to_shortton,0)*10^6</f>
        <v>0</v>
      </c>
    </row>
    <row r="3717" spans="1:8" hidden="1" x14ac:dyDescent="0.35">
      <c r="A3717" s="57" t="s">
        <v>2558</v>
      </c>
      <c r="B3717" s="57" t="s">
        <v>2631</v>
      </c>
      <c r="C3717" s="57" t="s">
        <v>2428</v>
      </c>
      <c r="D3717" s="68">
        <v>55.607655674867999</v>
      </c>
      <c r="E3717" s="57" t="s">
        <v>2429</v>
      </c>
      <c r="F3717" s="62" t="str">
        <f>INDEX('Crosswalk Particulates'!$B:$B,MATCH('2017 EPA Data'!A3717,'Crosswalk Particulates'!$A:$A,0))</f>
        <v>process-mining-industry</v>
      </c>
      <c r="G3717" s="66">
        <f>INDEX('Crosswalk Particulates'!$E:$E,MATCH('2017 EPA Data'!$B3717,'Crosswalk Particulates'!$D:$D,0))</f>
        <v>0</v>
      </c>
      <c r="H3717" s="78">
        <f t="shared" si="58"/>
        <v>0</v>
      </c>
    </row>
    <row r="3718" spans="1:8" hidden="1" x14ac:dyDescent="0.35">
      <c r="A3718" s="57" t="s">
        <v>2453</v>
      </c>
      <c r="B3718" s="57" t="s">
        <v>2579</v>
      </c>
      <c r="C3718" s="57" t="s">
        <v>2428</v>
      </c>
      <c r="D3718" s="68">
        <v>55.482489999999999</v>
      </c>
      <c r="E3718" s="57" t="s">
        <v>2429</v>
      </c>
      <c r="F3718" s="62" t="str">
        <f>INDEX('Crosswalk Particulates'!$B:$B,MATCH('2017 EPA Data'!A3718,'Crosswalk Particulates'!$A:$A,0))</f>
        <v>process-ngps-industry</v>
      </c>
      <c r="G3718" s="66">
        <f>INDEX('Crosswalk Particulates'!$E:$E,MATCH('2017 EPA Data'!$B3718,'Crosswalk Particulates'!$D:$D,0))</f>
        <v>0</v>
      </c>
      <c r="H3718" s="78">
        <f t="shared" si="58"/>
        <v>0</v>
      </c>
    </row>
    <row r="3719" spans="1:8" hidden="1" x14ac:dyDescent="0.35">
      <c r="A3719" s="57" t="s">
        <v>2466</v>
      </c>
      <c r="B3719" s="57" t="s">
        <v>2446</v>
      </c>
      <c r="C3719" s="57" t="s">
        <v>2428</v>
      </c>
      <c r="D3719" s="68">
        <v>55.30645950848178</v>
      </c>
      <c r="E3719" s="57" t="s">
        <v>2429</v>
      </c>
      <c r="F3719" s="62" t="str">
        <f>INDEX('Crosswalk Particulates'!$B:$B,MATCH('2017 EPA Data'!A3719,'Crosswalk Particulates'!$A:$A,0))</f>
        <v>process-other-industry</v>
      </c>
      <c r="G3719" s="66">
        <f>INDEX('Crosswalk Particulates'!$E:$E,MATCH('2017 EPA Data'!$B3719,'Crosswalk Particulates'!$D:$D,0))</f>
        <v>0</v>
      </c>
      <c r="H3719" s="78">
        <f t="shared" si="58"/>
        <v>0</v>
      </c>
    </row>
    <row r="3720" spans="1:8" hidden="1" x14ac:dyDescent="0.35">
      <c r="A3720" s="57" t="s">
        <v>2480</v>
      </c>
      <c r="B3720" s="57" t="s">
        <v>2554</v>
      </c>
      <c r="C3720" s="57" t="s">
        <v>2428</v>
      </c>
      <c r="D3720" s="68">
        <v>55.278941253620246</v>
      </c>
      <c r="E3720" s="57" t="s">
        <v>2429</v>
      </c>
      <c r="F3720" s="62" t="str">
        <f>INDEX('Crosswalk Particulates'!$B:$B,MATCH('2017 EPA Data'!A3720,'Crosswalk Particulates'!$A:$A,0))</f>
        <v>Transportation Sector</v>
      </c>
      <c r="G3720" s="66">
        <f>INDEX('Crosswalk Particulates'!$E:$E,MATCH('2017 EPA Data'!$B3720,'Crosswalk Particulates'!$D:$D,0))</f>
        <v>0</v>
      </c>
      <c r="H3720" s="78">
        <f t="shared" si="58"/>
        <v>0</v>
      </c>
    </row>
    <row r="3721" spans="1:8" hidden="1" x14ac:dyDescent="0.35">
      <c r="A3721" s="57" t="s">
        <v>2513</v>
      </c>
      <c r="B3721" s="57" t="s">
        <v>2594</v>
      </c>
      <c r="C3721" s="57" t="s">
        <v>2428</v>
      </c>
      <c r="D3721" s="68">
        <v>55.101599999999998</v>
      </c>
      <c r="E3721" s="57" t="s">
        <v>2429</v>
      </c>
      <c r="F3721" s="62" t="str">
        <f>INDEX('Crosswalk Particulates'!$B:$B,MATCH('2017 EPA Data'!A3721,'Crosswalk Particulates'!$A:$A,0))</f>
        <v>process-other-industry</v>
      </c>
      <c r="G3721" s="66">
        <f>INDEX('Crosswalk Particulates'!$E:$E,MATCH('2017 EPA Data'!$B3721,'Crosswalk Particulates'!$D:$D,0))</f>
        <v>0</v>
      </c>
      <c r="H3721" s="78">
        <f t="shared" si="58"/>
        <v>0</v>
      </c>
    </row>
    <row r="3722" spans="1:8" hidden="1" x14ac:dyDescent="0.35">
      <c r="A3722" s="57" t="s">
        <v>2470</v>
      </c>
      <c r="B3722" s="57" t="s">
        <v>2728</v>
      </c>
      <c r="C3722" s="57" t="s">
        <v>2428</v>
      </c>
      <c r="D3722" s="68">
        <v>54.607700078000001</v>
      </c>
      <c r="E3722" s="57" t="s">
        <v>2429</v>
      </c>
      <c r="F3722" s="62" t="str">
        <f>INDEX('Crosswalk Particulates'!$B:$B,MATCH('2017 EPA Data'!A3722,'Crosswalk Particulates'!$A:$A,0))</f>
        <v>process-waste-industry</v>
      </c>
      <c r="G3722" s="66">
        <f>INDEX('Crosswalk Particulates'!$E:$E,MATCH('2017 EPA Data'!$B3722,'Crosswalk Particulates'!$D:$D,0))</f>
        <v>0</v>
      </c>
      <c r="H3722" s="78">
        <f t="shared" si="58"/>
        <v>0</v>
      </c>
    </row>
    <row r="3723" spans="1:8" hidden="1" x14ac:dyDescent="0.35">
      <c r="A3723" s="57" t="s">
        <v>2493</v>
      </c>
      <c r="B3723" s="57" t="s">
        <v>2567</v>
      </c>
      <c r="C3723" s="57" t="s">
        <v>2428</v>
      </c>
      <c r="D3723" s="68">
        <v>54.345356749791605</v>
      </c>
      <c r="E3723" s="57" t="s">
        <v>2429</v>
      </c>
      <c r="F3723" s="62" t="str">
        <f>INDEX('Crosswalk Particulates'!$B:$B,MATCH('2017 EPA Data'!A3723,'Crosswalk Particulates'!$A:$A,0))</f>
        <v>Commercial Buildings Sector</v>
      </c>
      <c r="G3723" s="66">
        <f>INDEX('Crosswalk Particulates'!$E:$E,MATCH('2017 EPA Data'!$B3723,'Crosswalk Particulates'!$D:$D,0))</f>
        <v>0</v>
      </c>
      <c r="H3723" s="78">
        <f t="shared" si="58"/>
        <v>0</v>
      </c>
    </row>
    <row r="3724" spans="1:8" hidden="1" x14ac:dyDescent="0.35">
      <c r="A3724" s="57" t="s">
        <v>2466</v>
      </c>
      <c r="B3724" s="57" t="s">
        <v>2524</v>
      </c>
      <c r="C3724" s="57" t="s">
        <v>2428</v>
      </c>
      <c r="D3724" s="68">
        <v>54.081000000000003</v>
      </c>
      <c r="E3724" s="57" t="s">
        <v>2429</v>
      </c>
      <c r="F3724" s="62" t="str">
        <f>INDEX('Crosswalk Particulates'!$B:$B,MATCH('2017 EPA Data'!A3724,'Crosswalk Particulates'!$A:$A,0))</f>
        <v>process-other-industry</v>
      </c>
      <c r="G3724" s="66">
        <f>INDEX('Crosswalk Particulates'!$E:$E,MATCH('2017 EPA Data'!$B3724,'Crosswalk Particulates'!$D:$D,0))</f>
        <v>0</v>
      </c>
      <c r="H3724" s="78">
        <f t="shared" si="58"/>
        <v>0</v>
      </c>
    </row>
    <row r="3725" spans="1:8" hidden="1" x14ac:dyDescent="0.35">
      <c r="A3725" s="57" t="s">
        <v>2566</v>
      </c>
      <c r="B3725" s="57" t="s">
        <v>2645</v>
      </c>
      <c r="C3725" s="57" t="s">
        <v>2428</v>
      </c>
      <c r="D3725" s="68">
        <v>53.850751613569088</v>
      </c>
      <c r="E3725" s="57" t="s">
        <v>2429</v>
      </c>
      <c r="F3725" s="62" t="str">
        <f>INDEX('Crosswalk Particulates'!$B:$B,MATCH('2017 EPA Data'!A3725,'Crosswalk Particulates'!$A:$A,0))</f>
        <v>Commercial Buildings Sector</v>
      </c>
      <c r="G3725" s="66">
        <f>INDEX('Crosswalk Particulates'!$E:$E,MATCH('2017 EPA Data'!$B3725,'Crosswalk Particulates'!$D:$D,0))</f>
        <v>0</v>
      </c>
      <c r="H3725" s="78">
        <f t="shared" si="58"/>
        <v>0</v>
      </c>
    </row>
    <row r="3726" spans="1:8" hidden="1" x14ac:dyDescent="0.35">
      <c r="A3726" s="57" t="s">
        <v>2470</v>
      </c>
      <c r="B3726" s="57" t="s">
        <v>2716</v>
      </c>
      <c r="C3726" s="57" t="s">
        <v>2428</v>
      </c>
      <c r="D3726" s="68">
        <v>53.484000000000002</v>
      </c>
      <c r="E3726" s="57" t="s">
        <v>2429</v>
      </c>
      <c r="F3726" s="62" t="str">
        <f>INDEX('Crosswalk Particulates'!$B:$B,MATCH('2017 EPA Data'!A3726,'Crosswalk Particulates'!$A:$A,0))</f>
        <v>process-waste-industry</v>
      </c>
      <c r="G3726" s="66">
        <f>INDEX('Crosswalk Particulates'!$E:$E,MATCH('2017 EPA Data'!$B3726,'Crosswalk Particulates'!$D:$D,0))</f>
        <v>0</v>
      </c>
      <c r="H3726" s="78">
        <f t="shared" si="58"/>
        <v>0</v>
      </c>
    </row>
    <row r="3727" spans="1:8" hidden="1" x14ac:dyDescent="0.35">
      <c r="A3727" s="57" t="s">
        <v>2507</v>
      </c>
      <c r="B3727" s="57" t="s">
        <v>2624</v>
      </c>
      <c r="C3727" s="57" t="s">
        <v>2428</v>
      </c>
      <c r="D3727" s="68">
        <v>53.467730000000003</v>
      </c>
      <c r="E3727" s="57" t="s">
        <v>2429</v>
      </c>
      <c r="F3727" s="62" t="str">
        <f>INDEX('Crosswalk Particulates'!$B:$B,MATCH('2017 EPA Data'!A3727,'Crosswalk Particulates'!$A:$A,0))</f>
        <v>industry-fuel-coal</v>
      </c>
      <c r="G3727" s="66">
        <f>INDEX('Crosswalk Particulates'!$E:$E,MATCH('2017 EPA Data'!$B3727,'Crosswalk Particulates'!$D:$D,0))</f>
        <v>0</v>
      </c>
      <c r="H3727" s="78">
        <f t="shared" si="58"/>
        <v>0</v>
      </c>
    </row>
    <row r="3728" spans="1:8" hidden="1" x14ac:dyDescent="0.35">
      <c r="A3728" s="57" t="s">
        <v>2458</v>
      </c>
      <c r="B3728" s="57" t="s">
        <v>2589</v>
      </c>
      <c r="C3728" s="57" t="s">
        <v>2428</v>
      </c>
      <c r="D3728" s="68">
        <v>53.436579999999999</v>
      </c>
      <c r="E3728" s="57" t="s">
        <v>2429</v>
      </c>
      <c r="F3728" s="62" t="str">
        <f>INDEX('Crosswalk Particulates'!$B:$B,MATCH('2017 EPA Data'!A3728,'Crosswalk Particulates'!$A:$A,0))</f>
        <v>process-other-industry</v>
      </c>
      <c r="G3728" s="66">
        <f>INDEX('Crosswalk Particulates'!$E:$E,MATCH('2017 EPA Data'!$B3728,'Crosswalk Particulates'!$D:$D,0))</f>
        <v>0</v>
      </c>
      <c r="H3728" s="78">
        <f t="shared" si="58"/>
        <v>0</v>
      </c>
    </row>
    <row r="3729" spans="1:8" hidden="1" x14ac:dyDescent="0.35">
      <c r="A3729" s="57" t="s">
        <v>2493</v>
      </c>
      <c r="B3729" s="57" t="s">
        <v>2532</v>
      </c>
      <c r="C3729" s="57" t="s">
        <v>2428</v>
      </c>
      <c r="D3729" s="68">
        <v>53.418737129872355</v>
      </c>
      <c r="E3729" s="57" t="s">
        <v>2429</v>
      </c>
      <c r="F3729" s="62" t="str">
        <f>INDEX('Crosswalk Particulates'!$B:$B,MATCH('2017 EPA Data'!A3729,'Crosswalk Particulates'!$A:$A,0))</f>
        <v>Commercial Buildings Sector</v>
      </c>
      <c r="G3729" s="66">
        <f>INDEX('Crosswalk Particulates'!$E:$E,MATCH('2017 EPA Data'!$B3729,'Crosswalk Particulates'!$D:$D,0))</f>
        <v>0</v>
      </c>
      <c r="H3729" s="78">
        <f t="shared" si="58"/>
        <v>0</v>
      </c>
    </row>
    <row r="3730" spans="1:8" hidden="1" x14ac:dyDescent="0.35">
      <c r="A3730" s="57" t="s">
        <v>2483</v>
      </c>
      <c r="B3730" s="57" t="s">
        <v>2451</v>
      </c>
      <c r="C3730" s="57" t="s">
        <v>2428</v>
      </c>
      <c r="D3730" s="68">
        <v>53.4</v>
      </c>
      <c r="E3730" s="57" t="s">
        <v>2429</v>
      </c>
      <c r="F3730" s="62" t="str">
        <f>INDEX('Crosswalk Particulates'!$B:$B,MATCH('2017 EPA Data'!A3730,'Crosswalk Particulates'!$A:$A,0))</f>
        <v>process-other-industry</v>
      </c>
      <c r="G3730" s="66">
        <f>INDEX('Crosswalk Particulates'!$E:$E,MATCH('2017 EPA Data'!$B3730,'Crosswalk Particulates'!$D:$D,0))</f>
        <v>0</v>
      </c>
      <c r="H3730" s="78">
        <f t="shared" si="58"/>
        <v>0</v>
      </c>
    </row>
    <row r="3731" spans="1:8" hidden="1" x14ac:dyDescent="0.35">
      <c r="A3731" s="57" t="s">
        <v>2519</v>
      </c>
      <c r="B3731" s="57" t="s">
        <v>2650</v>
      </c>
      <c r="C3731" s="57" t="s">
        <v>2428</v>
      </c>
      <c r="D3731" s="68">
        <v>53.308291820000001</v>
      </c>
      <c r="E3731" s="57" t="s">
        <v>2429</v>
      </c>
      <c r="F3731" s="62" t="str">
        <f>INDEX('Crosswalk Particulates'!$B:$B,MATCH('2017 EPA Data'!A3731,'Crosswalk Particulates'!$A:$A,0))</f>
        <v>Electricity Sector</v>
      </c>
      <c r="G3731" s="66">
        <f>INDEX('Crosswalk Particulates'!$E:$E,MATCH('2017 EPA Data'!$B3731,'Crosswalk Particulates'!$D:$D,0))</f>
        <v>0</v>
      </c>
      <c r="H3731" s="78">
        <f t="shared" si="58"/>
        <v>0</v>
      </c>
    </row>
    <row r="3732" spans="1:8" hidden="1" x14ac:dyDescent="0.35">
      <c r="A3732" s="57" t="s">
        <v>2470</v>
      </c>
      <c r="B3732" s="57" t="s">
        <v>2729</v>
      </c>
      <c r="C3732" s="57" t="s">
        <v>2428</v>
      </c>
      <c r="D3732" s="68">
        <v>53.274000000000001</v>
      </c>
      <c r="E3732" s="57" t="s">
        <v>2429</v>
      </c>
      <c r="F3732" s="62" t="str">
        <f>INDEX('Crosswalk Particulates'!$B:$B,MATCH('2017 EPA Data'!A3732,'Crosswalk Particulates'!$A:$A,0))</f>
        <v>process-waste-industry</v>
      </c>
      <c r="G3732" s="66">
        <f>INDEX('Crosswalk Particulates'!$E:$E,MATCH('2017 EPA Data'!$B3732,'Crosswalk Particulates'!$D:$D,0))</f>
        <v>0</v>
      </c>
      <c r="H3732" s="78">
        <f t="shared" si="58"/>
        <v>0</v>
      </c>
    </row>
    <row r="3733" spans="1:8" hidden="1" x14ac:dyDescent="0.35">
      <c r="A3733" s="57" t="s">
        <v>2513</v>
      </c>
      <c r="B3733" s="57" t="s">
        <v>2563</v>
      </c>
      <c r="C3733" s="57" t="s">
        <v>2428</v>
      </c>
      <c r="D3733" s="68">
        <v>53.2</v>
      </c>
      <c r="E3733" s="57" t="s">
        <v>2429</v>
      </c>
      <c r="F3733" s="62" t="str">
        <f>INDEX('Crosswalk Particulates'!$B:$B,MATCH('2017 EPA Data'!A3733,'Crosswalk Particulates'!$A:$A,0))</f>
        <v>process-other-industry</v>
      </c>
      <c r="G3733" s="66">
        <f>INDEX('Crosswalk Particulates'!$E:$E,MATCH('2017 EPA Data'!$B3733,'Crosswalk Particulates'!$D:$D,0))</f>
        <v>0</v>
      </c>
      <c r="H3733" s="78">
        <f t="shared" si="58"/>
        <v>0</v>
      </c>
    </row>
    <row r="3734" spans="1:8" hidden="1" x14ac:dyDescent="0.35">
      <c r="A3734" s="57" t="s">
        <v>2458</v>
      </c>
      <c r="B3734" s="57" t="s">
        <v>2730</v>
      </c>
      <c r="C3734" s="57" t="s">
        <v>2428</v>
      </c>
      <c r="D3734" s="68">
        <v>53.114995</v>
      </c>
      <c r="E3734" s="57" t="s">
        <v>2429</v>
      </c>
      <c r="F3734" s="62" t="str">
        <f>INDEX('Crosswalk Particulates'!$B:$B,MATCH('2017 EPA Data'!A3734,'Crosswalk Particulates'!$A:$A,0))</f>
        <v>process-other-industry</v>
      </c>
      <c r="G3734" s="66">
        <f>INDEX('Crosswalk Particulates'!$E:$E,MATCH('2017 EPA Data'!$B3734,'Crosswalk Particulates'!$D:$D,0))</f>
        <v>0</v>
      </c>
      <c r="H3734" s="78">
        <f t="shared" si="58"/>
        <v>0</v>
      </c>
    </row>
    <row r="3735" spans="1:8" hidden="1" x14ac:dyDescent="0.35">
      <c r="A3735" s="57" t="s">
        <v>2566</v>
      </c>
      <c r="B3735" s="57" t="s">
        <v>2484</v>
      </c>
      <c r="C3735" s="57" t="s">
        <v>2428</v>
      </c>
      <c r="D3735" s="68">
        <v>53.11301323</v>
      </c>
      <c r="E3735" s="57" t="s">
        <v>2429</v>
      </c>
      <c r="F3735" s="62" t="str">
        <f>INDEX('Crosswalk Particulates'!$B:$B,MATCH('2017 EPA Data'!A3735,'Crosswalk Particulates'!$A:$A,0))</f>
        <v>Commercial Buildings Sector</v>
      </c>
      <c r="G3735" s="66">
        <f>INDEX('Crosswalk Particulates'!$E:$E,MATCH('2017 EPA Data'!$B3735,'Crosswalk Particulates'!$D:$D,0))</f>
        <v>0</v>
      </c>
      <c r="H3735" s="78">
        <f t="shared" si="58"/>
        <v>0</v>
      </c>
    </row>
    <row r="3736" spans="1:8" hidden="1" x14ac:dyDescent="0.35">
      <c r="A3736" s="57" t="s">
        <v>2464</v>
      </c>
      <c r="B3736" s="57" t="s">
        <v>2613</v>
      </c>
      <c r="C3736" s="57" t="s">
        <v>2428</v>
      </c>
      <c r="D3736" s="68">
        <v>53.08</v>
      </c>
      <c r="E3736" s="57" t="s">
        <v>2429</v>
      </c>
      <c r="F3736" s="62" t="str">
        <f>INDEX('Crosswalk Particulates'!$B:$B,MATCH('2017 EPA Data'!A3736,'Crosswalk Particulates'!$A:$A,0))</f>
        <v>process-other-industry</v>
      </c>
      <c r="G3736" s="66">
        <f>INDEX('Crosswalk Particulates'!$E:$E,MATCH('2017 EPA Data'!$B3736,'Crosswalk Particulates'!$D:$D,0))</f>
        <v>0</v>
      </c>
      <c r="H3736" s="78">
        <f t="shared" si="58"/>
        <v>0</v>
      </c>
    </row>
    <row r="3737" spans="1:8" hidden="1" x14ac:dyDescent="0.35">
      <c r="A3737" s="57" t="s">
        <v>2492</v>
      </c>
      <c r="B3737" s="57" t="s">
        <v>2641</v>
      </c>
      <c r="C3737" s="57" t="s">
        <v>2428</v>
      </c>
      <c r="D3737" s="68">
        <v>52.935674265496182</v>
      </c>
      <c r="E3737" s="57" t="s">
        <v>2429</v>
      </c>
      <c r="F3737" s="62" t="str">
        <f>INDEX('Crosswalk Particulates'!$B:$B,MATCH('2017 EPA Data'!A3737,'Crosswalk Particulates'!$A:$A,0))</f>
        <v>Electricity Sector</v>
      </c>
      <c r="G3737" s="66">
        <f>INDEX('Crosswalk Particulates'!$E:$E,MATCH('2017 EPA Data'!$B3737,'Crosswalk Particulates'!$D:$D,0))</f>
        <v>0</v>
      </c>
      <c r="H3737" s="78">
        <f t="shared" si="58"/>
        <v>0</v>
      </c>
    </row>
    <row r="3738" spans="1:8" hidden="1" x14ac:dyDescent="0.35">
      <c r="A3738" s="57" t="s">
        <v>2496</v>
      </c>
      <c r="B3738" s="57" t="s">
        <v>2596</v>
      </c>
      <c r="C3738" s="57" t="s">
        <v>2428</v>
      </c>
      <c r="D3738" s="68">
        <v>52.891345844999172</v>
      </c>
      <c r="E3738" s="57" t="s">
        <v>2429</v>
      </c>
      <c r="F3738" s="62" t="str">
        <f>INDEX('Crosswalk Particulates'!$B:$B,MATCH('2017 EPA Data'!A3738,'Crosswalk Particulates'!$A:$A,0))</f>
        <v>process-other-industry</v>
      </c>
      <c r="G3738" s="66">
        <f>INDEX('Crosswalk Particulates'!$E:$E,MATCH('2017 EPA Data'!$B3738,'Crosswalk Particulates'!$D:$D,0))</f>
        <v>0</v>
      </c>
      <c r="H3738" s="78">
        <f t="shared" si="58"/>
        <v>0</v>
      </c>
    </row>
    <row r="3739" spans="1:8" hidden="1" x14ac:dyDescent="0.35">
      <c r="A3739" s="57" t="s">
        <v>2476</v>
      </c>
      <c r="B3739" s="57" t="s">
        <v>2694</v>
      </c>
      <c r="C3739" s="57" t="s">
        <v>2428</v>
      </c>
      <c r="D3739" s="68">
        <v>52.863520000000001</v>
      </c>
      <c r="E3739" s="57" t="s">
        <v>2429</v>
      </c>
      <c r="F3739" s="62" t="str">
        <f>INDEX('Crosswalk Particulates'!$B:$B,MATCH('2017 EPA Data'!A3739,'Crosswalk Particulates'!$A:$A,0))</f>
        <v>Electricity Sector</v>
      </c>
      <c r="G3739" s="66">
        <f>INDEX('Crosswalk Particulates'!$E:$E,MATCH('2017 EPA Data'!$B3739,'Crosswalk Particulates'!$D:$D,0))</f>
        <v>0</v>
      </c>
      <c r="H3739" s="78">
        <f t="shared" si="58"/>
        <v>0</v>
      </c>
    </row>
    <row r="3740" spans="1:8" hidden="1" x14ac:dyDescent="0.35">
      <c r="A3740" s="57" t="s">
        <v>2576</v>
      </c>
      <c r="B3740" s="57" t="s">
        <v>2651</v>
      </c>
      <c r="C3740" s="57" t="s">
        <v>2428</v>
      </c>
      <c r="D3740" s="68">
        <v>52.82290160975672</v>
      </c>
      <c r="E3740" s="57" t="s">
        <v>2429</v>
      </c>
      <c r="F3740" s="62" t="str">
        <f>INDEX('Crosswalk Particulates'!$B:$B,MATCH('2017 EPA Data'!A3740,'Crosswalk Particulates'!$A:$A,0))</f>
        <v>Commercial Buildings Sector</v>
      </c>
      <c r="G3740" s="66">
        <f>INDEX('Crosswalk Particulates'!$E:$E,MATCH('2017 EPA Data'!$B3740,'Crosswalk Particulates'!$D:$D,0))</f>
        <v>0</v>
      </c>
      <c r="H3740" s="78">
        <f t="shared" si="58"/>
        <v>0</v>
      </c>
    </row>
    <row r="3741" spans="1:8" hidden="1" x14ac:dyDescent="0.35">
      <c r="A3741" s="57" t="s">
        <v>2464</v>
      </c>
      <c r="B3741" s="57" t="s">
        <v>2583</v>
      </c>
      <c r="C3741" s="57" t="s">
        <v>2428</v>
      </c>
      <c r="D3741" s="68">
        <v>52.34375</v>
      </c>
      <c r="E3741" s="57" t="s">
        <v>2429</v>
      </c>
      <c r="F3741" s="62" t="str">
        <f>INDEX('Crosswalk Particulates'!$B:$B,MATCH('2017 EPA Data'!A3741,'Crosswalk Particulates'!$A:$A,0))</f>
        <v>process-other-industry</v>
      </c>
      <c r="G3741" s="66">
        <f>INDEX('Crosswalk Particulates'!$E:$E,MATCH('2017 EPA Data'!$B3741,'Crosswalk Particulates'!$D:$D,0))</f>
        <v>0</v>
      </c>
      <c r="H3741" s="78">
        <f t="shared" si="58"/>
        <v>0</v>
      </c>
    </row>
    <row r="3742" spans="1:8" hidden="1" x14ac:dyDescent="0.35">
      <c r="A3742" s="57" t="s">
        <v>2530</v>
      </c>
      <c r="B3742" s="57" t="s">
        <v>2727</v>
      </c>
      <c r="C3742" s="57" t="s">
        <v>2428</v>
      </c>
      <c r="D3742" s="68">
        <v>52.332000000000001</v>
      </c>
      <c r="E3742" s="57" t="s">
        <v>2429</v>
      </c>
      <c r="F3742" s="62" t="str">
        <f>INDEX('Crosswalk Particulates'!$B:$B,MATCH('2017 EPA Data'!A3742,'Crosswalk Particulates'!$A:$A,0))</f>
        <v>process-iron and steel-industry</v>
      </c>
      <c r="G3742" s="66">
        <f>INDEX('Crosswalk Particulates'!$E:$E,MATCH('2017 EPA Data'!$B3742,'Crosswalk Particulates'!$D:$D,0))</f>
        <v>0</v>
      </c>
      <c r="H3742" s="78">
        <f t="shared" si="58"/>
        <v>0</v>
      </c>
    </row>
    <row r="3743" spans="1:8" hidden="1" x14ac:dyDescent="0.35">
      <c r="A3743" s="57" t="s">
        <v>2503</v>
      </c>
      <c r="B3743" s="57" t="s">
        <v>2613</v>
      </c>
      <c r="C3743" s="57" t="s">
        <v>2428</v>
      </c>
      <c r="D3743" s="68">
        <v>52.144120000000001</v>
      </c>
      <c r="E3743" s="57" t="s">
        <v>2429</v>
      </c>
      <c r="F3743" s="62" t="str">
        <f>INDEX('Crosswalk Particulates'!$B:$B,MATCH('2017 EPA Data'!A3743,'Crosswalk Particulates'!$A:$A,0))</f>
        <v>process-ngps-industry</v>
      </c>
      <c r="G3743" s="66">
        <f>INDEX('Crosswalk Particulates'!$E:$E,MATCH('2017 EPA Data'!$B3743,'Crosswalk Particulates'!$D:$D,0))</f>
        <v>0</v>
      </c>
      <c r="H3743" s="78">
        <f t="shared" si="58"/>
        <v>0</v>
      </c>
    </row>
    <row r="3744" spans="1:8" hidden="1" x14ac:dyDescent="0.35">
      <c r="A3744" s="57" t="s">
        <v>2430</v>
      </c>
      <c r="B3744" s="57" t="s">
        <v>2731</v>
      </c>
      <c r="C3744" s="57" t="s">
        <v>2432</v>
      </c>
      <c r="D3744" s="68">
        <v>51.767645247700003</v>
      </c>
      <c r="E3744" s="57" t="s">
        <v>2433</v>
      </c>
      <c r="F3744" s="62" t="str">
        <f>INDEX('Crosswalk Particulates'!$B:$B,MATCH('2017 EPA Data'!A3744,'Crosswalk Particulates'!$A:$A,0))</f>
        <v>process-other-industry</v>
      </c>
      <c r="G3744" s="66">
        <f>INDEX('Crosswalk Particulates'!$E:$E,MATCH('2017 EPA Data'!$B3744,'Crosswalk Particulates'!$D:$D,0))</f>
        <v>0</v>
      </c>
      <c r="H3744" s="78">
        <f t="shared" si="58"/>
        <v>46962873.645072624</v>
      </c>
    </row>
    <row r="3745" spans="1:8" hidden="1" x14ac:dyDescent="0.35">
      <c r="A3745" s="57" t="s">
        <v>2457</v>
      </c>
      <c r="B3745" s="57" t="s">
        <v>2459</v>
      </c>
      <c r="C3745" s="57" t="s">
        <v>2428</v>
      </c>
      <c r="D3745" s="68">
        <v>51.652105708000001</v>
      </c>
      <c r="E3745" s="57" t="s">
        <v>2429</v>
      </c>
      <c r="F3745" s="62" t="str">
        <f>INDEX('Crosswalk Particulates'!$B:$B,MATCH('2017 EPA Data'!A3745,'Crosswalk Particulates'!$A:$A,0))</f>
        <v>process-other-industry</v>
      </c>
      <c r="G3745" s="66">
        <f>INDEX('Crosswalk Particulates'!$E:$E,MATCH('2017 EPA Data'!$B3745,'Crosswalk Particulates'!$D:$D,0))</f>
        <v>0</v>
      </c>
      <c r="H3745" s="78">
        <f t="shared" si="58"/>
        <v>0</v>
      </c>
    </row>
    <row r="3746" spans="1:8" hidden="1" x14ac:dyDescent="0.35">
      <c r="A3746" s="57" t="s">
        <v>2519</v>
      </c>
      <c r="B3746" s="57" t="s">
        <v>2656</v>
      </c>
      <c r="C3746" s="57" t="s">
        <v>2428</v>
      </c>
      <c r="D3746" s="68">
        <v>51.524708807000003</v>
      </c>
      <c r="E3746" s="57" t="s">
        <v>2429</v>
      </c>
      <c r="F3746" s="62" t="str">
        <f>INDEX('Crosswalk Particulates'!$B:$B,MATCH('2017 EPA Data'!A3746,'Crosswalk Particulates'!$A:$A,0))</f>
        <v>Electricity Sector</v>
      </c>
      <c r="G3746" s="66">
        <f>INDEX('Crosswalk Particulates'!$E:$E,MATCH('2017 EPA Data'!$B3746,'Crosswalk Particulates'!$D:$D,0))</f>
        <v>0</v>
      </c>
      <c r="H3746" s="78">
        <f t="shared" si="58"/>
        <v>0</v>
      </c>
    </row>
    <row r="3747" spans="1:8" hidden="1" x14ac:dyDescent="0.35">
      <c r="A3747" s="57" t="s">
        <v>2507</v>
      </c>
      <c r="B3747" s="57" t="s">
        <v>2574</v>
      </c>
      <c r="C3747" s="57" t="s">
        <v>2428</v>
      </c>
      <c r="D3747" s="68">
        <v>51.433080330000003</v>
      </c>
      <c r="E3747" s="57" t="s">
        <v>2429</v>
      </c>
      <c r="F3747" s="62" t="str">
        <f>INDEX('Crosswalk Particulates'!$B:$B,MATCH('2017 EPA Data'!A3747,'Crosswalk Particulates'!$A:$A,0))</f>
        <v>industry-fuel-coal</v>
      </c>
      <c r="G3747" s="66">
        <f>INDEX('Crosswalk Particulates'!$E:$E,MATCH('2017 EPA Data'!$B3747,'Crosswalk Particulates'!$D:$D,0))</f>
        <v>0</v>
      </c>
      <c r="H3747" s="78">
        <f t="shared" si="58"/>
        <v>0</v>
      </c>
    </row>
    <row r="3748" spans="1:8" hidden="1" x14ac:dyDescent="0.35">
      <c r="A3748" s="57" t="s">
        <v>2558</v>
      </c>
      <c r="B3748" s="57" t="s">
        <v>2639</v>
      </c>
      <c r="C3748" s="57" t="s">
        <v>2428</v>
      </c>
      <c r="D3748" s="68">
        <v>51.23519563861602</v>
      </c>
      <c r="E3748" s="57" t="s">
        <v>2429</v>
      </c>
      <c r="F3748" s="62" t="str">
        <f>INDEX('Crosswalk Particulates'!$B:$B,MATCH('2017 EPA Data'!A3748,'Crosswalk Particulates'!$A:$A,0))</f>
        <v>process-mining-industry</v>
      </c>
      <c r="G3748" s="66">
        <f>INDEX('Crosswalk Particulates'!$E:$E,MATCH('2017 EPA Data'!$B3748,'Crosswalk Particulates'!$D:$D,0))</f>
        <v>0</v>
      </c>
      <c r="H3748" s="78">
        <f t="shared" si="58"/>
        <v>0</v>
      </c>
    </row>
    <row r="3749" spans="1:8" hidden="1" x14ac:dyDescent="0.35">
      <c r="A3749" s="57" t="s">
        <v>2576</v>
      </c>
      <c r="B3749" s="57" t="s">
        <v>2557</v>
      </c>
      <c r="C3749" s="57" t="s">
        <v>2428</v>
      </c>
      <c r="D3749" s="68">
        <v>51.104840000000003</v>
      </c>
      <c r="E3749" s="57" t="s">
        <v>2429</v>
      </c>
      <c r="F3749" s="62" t="str">
        <f>INDEX('Crosswalk Particulates'!$B:$B,MATCH('2017 EPA Data'!A3749,'Crosswalk Particulates'!$A:$A,0))</f>
        <v>Commercial Buildings Sector</v>
      </c>
      <c r="G3749" s="66">
        <f>INDEX('Crosswalk Particulates'!$E:$E,MATCH('2017 EPA Data'!$B3749,'Crosswalk Particulates'!$D:$D,0))</f>
        <v>0</v>
      </c>
      <c r="H3749" s="78">
        <f t="shared" si="58"/>
        <v>0</v>
      </c>
    </row>
    <row r="3750" spans="1:8" hidden="1" x14ac:dyDescent="0.35">
      <c r="A3750" s="57" t="s">
        <v>2497</v>
      </c>
      <c r="B3750" s="57" t="s">
        <v>2525</v>
      </c>
      <c r="C3750" s="57" t="s">
        <v>2428</v>
      </c>
      <c r="D3750" s="68">
        <v>50.561800666992163</v>
      </c>
      <c r="E3750" s="57" t="s">
        <v>2429</v>
      </c>
      <c r="F3750" s="62" t="str">
        <f>INDEX('Crosswalk Particulates'!$B:$B,MATCH('2017 EPA Data'!A3750,'Crosswalk Particulates'!$A:$A,0))</f>
        <v>process-other-industry</v>
      </c>
      <c r="G3750" s="66">
        <f>INDEX('Crosswalk Particulates'!$E:$E,MATCH('2017 EPA Data'!$B3750,'Crosswalk Particulates'!$D:$D,0))</f>
        <v>0</v>
      </c>
      <c r="H3750" s="78">
        <f t="shared" si="58"/>
        <v>0</v>
      </c>
    </row>
    <row r="3751" spans="1:8" hidden="1" x14ac:dyDescent="0.35">
      <c r="A3751" s="57" t="s">
        <v>2506</v>
      </c>
      <c r="B3751" s="57" t="s">
        <v>2501</v>
      </c>
      <c r="C3751" s="57" t="s">
        <v>2468</v>
      </c>
      <c r="D3751" s="68">
        <v>50.252047175000001</v>
      </c>
      <c r="E3751" s="57" t="s">
        <v>2433</v>
      </c>
      <c r="F3751" s="62" t="str">
        <f>INDEX('Crosswalk Particulates'!$B:$B,MATCH('2017 EPA Data'!A3751,'Crosswalk Particulates'!$A:$A,0))</f>
        <v>process-other-industry</v>
      </c>
      <c r="G3751" s="66" t="str">
        <f>INDEX('Crosswalk Particulates'!$E:$E,MATCH('2017 EPA Data'!$B3751,'Crosswalk Particulates'!$D:$D,0))</f>
        <v>PM10</v>
      </c>
      <c r="H3751" s="78">
        <f t="shared" si="58"/>
        <v>45587944.566410542</v>
      </c>
    </row>
    <row r="3752" spans="1:8" hidden="1" x14ac:dyDescent="0.35">
      <c r="A3752" s="57" t="s">
        <v>2518</v>
      </c>
      <c r="B3752" s="57" t="s">
        <v>2732</v>
      </c>
      <c r="C3752" s="57" t="s">
        <v>2428</v>
      </c>
      <c r="D3752" s="68">
        <v>50</v>
      </c>
      <c r="E3752" s="57" t="s">
        <v>2429</v>
      </c>
      <c r="F3752" s="62" t="str">
        <f>INDEX('Crosswalk Particulates'!$B:$B,MATCH('2017 EPA Data'!A3752,'Crosswalk Particulates'!$A:$A,0))</f>
        <v>process-cement-industry</v>
      </c>
      <c r="G3752" s="66">
        <f>INDEX('Crosswalk Particulates'!$E:$E,MATCH('2017 EPA Data'!$B3752,'Crosswalk Particulates'!$D:$D,0))</f>
        <v>0</v>
      </c>
      <c r="H3752" s="78">
        <f t="shared" si="58"/>
        <v>0</v>
      </c>
    </row>
    <row r="3753" spans="1:8" hidden="1" x14ac:dyDescent="0.35">
      <c r="A3753" s="57" t="s">
        <v>2464</v>
      </c>
      <c r="B3753" s="57" t="s">
        <v>2657</v>
      </c>
      <c r="C3753" s="57" t="s">
        <v>2428</v>
      </c>
      <c r="D3753" s="68">
        <v>49.980200000000004</v>
      </c>
      <c r="E3753" s="57" t="s">
        <v>2429</v>
      </c>
      <c r="F3753" s="62" t="str">
        <f>INDEX('Crosswalk Particulates'!$B:$B,MATCH('2017 EPA Data'!A3753,'Crosswalk Particulates'!$A:$A,0))</f>
        <v>process-other-industry</v>
      </c>
      <c r="G3753" s="66">
        <f>INDEX('Crosswalk Particulates'!$E:$E,MATCH('2017 EPA Data'!$B3753,'Crosswalk Particulates'!$D:$D,0))</f>
        <v>0</v>
      </c>
      <c r="H3753" s="78">
        <f t="shared" si="58"/>
        <v>0</v>
      </c>
    </row>
    <row r="3754" spans="1:8" hidden="1" x14ac:dyDescent="0.35">
      <c r="A3754" s="57" t="s">
        <v>2566</v>
      </c>
      <c r="B3754" s="57" t="s">
        <v>2572</v>
      </c>
      <c r="C3754" s="57" t="s">
        <v>2428</v>
      </c>
      <c r="D3754" s="68">
        <v>49.923282620000002</v>
      </c>
      <c r="E3754" s="57" t="s">
        <v>2429</v>
      </c>
      <c r="F3754" s="62" t="str">
        <f>INDEX('Crosswalk Particulates'!$B:$B,MATCH('2017 EPA Data'!A3754,'Crosswalk Particulates'!$A:$A,0))</f>
        <v>Commercial Buildings Sector</v>
      </c>
      <c r="G3754" s="66">
        <f>INDEX('Crosswalk Particulates'!$E:$E,MATCH('2017 EPA Data'!$B3754,'Crosswalk Particulates'!$D:$D,0))</f>
        <v>0</v>
      </c>
      <c r="H3754" s="78">
        <f t="shared" si="58"/>
        <v>0</v>
      </c>
    </row>
    <row r="3755" spans="1:8" hidden="1" x14ac:dyDescent="0.35">
      <c r="A3755" s="57" t="s">
        <v>2519</v>
      </c>
      <c r="B3755" s="57" t="s">
        <v>2643</v>
      </c>
      <c r="D3755" s="68">
        <v>49.919695824259442</v>
      </c>
      <c r="E3755" s="57" t="s">
        <v>2433</v>
      </c>
      <c r="F3755" s="62" t="str">
        <f>INDEX('Crosswalk Particulates'!$B:$B,MATCH('2017 EPA Data'!A3755,'Crosswalk Particulates'!$A:$A,0))</f>
        <v>Electricity Sector</v>
      </c>
      <c r="G3755" s="66">
        <f>INDEX('Crosswalk Particulates'!$E:$E,MATCH('2017 EPA Data'!$B3755,'Crosswalk Particulates'!$D:$D,0))</f>
        <v>0</v>
      </c>
      <c r="H3755" s="78">
        <f t="shared" si="58"/>
        <v>45286440.134135991</v>
      </c>
    </row>
    <row r="3756" spans="1:8" hidden="1" x14ac:dyDescent="0.35">
      <c r="A3756" s="57" t="s">
        <v>2575</v>
      </c>
      <c r="B3756" s="57" t="s">
        <v>2601</v>
      </c>
      <c r="C3756" s="57" t="s">
        <v>2428</v>
      </c>
      <c r="D3756" s="68">
        <v>49.8561729364732</v>
      </c>
      <c r="E3756" s="57" t="s">
        <v>2429</v>
      </c>
      <c r="F3756" s="62" t="str">
        <f>INDEX('Crosswalk Particulates'!$B:$B,MATCH('2017 EPA Data'!A3756,'Crosswalk Particulates'!$A:$A,0))</f>
        <v>Commercial Buildings Sector</v>
      </c>
      <c r="G3756" s="66">
        <f>INDEX('Crosswalk Particulates'!$E:$E,MATCH('2017 EPA Data'!$B3756,'Crosswalk Particulates'!$D:$D,0))</f>
        <v>0</v>
      </c>
      <c r="H3756" s="78">
        <f t="shared" si="58"/>
        <v>0</v>
      </c>
    </row>
    <row r="3757" spans="1:8" hidden="1" x14ac:dyDescent="0.35">
      <c r="A3757" s="57" t="s">
        <v>2462</v>
      </c>
      <c r="B3757" s="57" t="s">
        <v>2656</v>
      </c>
      <c r="C3757" s="57" t="s">
        <v>2428</v>
      </c>
      <c r="D3757" s="68">
        <v>49.603999999999999</v>
      </c>
      <c r="E3757" s="57" t="s">
        <v>2429</v>
      </c>
      <c r="F3757" s="62" t="str">
        <f>INDEX('Crosswalk Particulates'!$B:$B,MATCH('2017 EPA Data'!A3757,'Crosswalk Particulates'!$A:$A,0))</f>
        <v>industry-fuel-natural gas</v>
      </c>
      <c r="G3757" s="66">
        <f>INDEX('Crosswalk Particulates'!$E:$E,MATCH('2017 EPA Data'!$B3757,'Crosswalk Particulates'!$D:$D,0))</f>
        <v>0</v>
      </c>
      <c r="H3757" s="78">
        <f t="shared" si="58"/>
        <v>0</v>
      </c>
    </row>
    <row r="3758" spans="1:8" hidden="1" x14ac:dyDescent="0.35">
      <c r="A3758" s="57" t="s">
        <v>2470</v>
      </c>
      <c r="B3758" s="57" t="s">
        <v>2733</v>
      </c>
      <c r="C3758" s="57" t="s">
        <v>2428</v>
      </c>
      <c r="D3758" s="68">
        <v>49.268999999999998</v>
      </c>
      <c r="E3758" s="57" t="s">
        <v>2429</v>
      </c>
      <c r="F3758" s="62" t="str">
        <f>INDEX('Crosswalk Particulates'!$B:$B,MATCH('2017 EPA Data'!A3758,'Crosswalk Particulates'!$A:$A,0))</f>
        <v>process-waste-industry</v>
      </c>
      <c r="G3758" s="66">
        <f>INDEX('Crosswalk Particulates'!$E:$E,MATCH('2017 EPA Data'!$B3758,'Crosswalk Particulates'!$D:$D,0))</f>
        <v>0</v>
      </c>
      <c r="H3758" s="78">
        <f t="shared" si="58"/>
        <v>0</v>
      </c>
    </row>
    <row r="3759" spans="1:8" hidden="1" x14ac:dyDescent="0.35">
      <c r="A3759" s="57" t="s">
        <v>2503</v>
      </c>
      <c r="B3759" s="57" t="s">
        <v>2691</v>
      </c>
      <c r="C3759" s="57" t="s">
        <v>2428</v>
      </c>
      <c r="D3759" s="68">
        <v>49.216000000000001</v>
      </c>
      <c r="E3759" s="57" t="s">
        <v>2429</v>
      </c>
      <c r="F3759" s="62" t="str">
        <f>INDEX('Crosswalk Particulates'!$B:$B,MATCH('2017 EPA Data'!A3759,'Crosswalk Particulates'!$A:$A,0))</f>
        <v>process-ngps-industry</v>
      </c>
      <c r="G3759" s="66">
        <f>INDEX('Crosswalk Particulates'!$E:$E,MATCH('2017 EPA Data'!$B3759,'Crosswalk Particulates'!$D:$D,0))</f>
        <v>0</v>
      </c>
      <c r="H3759" s="78">
        <f t="shared" si="58"/>
        <v>0</v>
      </c>
    </row>
    <row r="3760" spans="1:8" hidden="1" x14ac:dyDescent="0.35">
      <c r="A3760" s="57" t="s">
        <v>2492</v>
      </c>
      <c r="B3760" s="57" t="s">
        <v>2584</v>
      </c>
      <c r="C3760" s="57" t="s">
        <v>2428</v>
      </c>
      <c r="D3760" s="68">
        <v>49.124809999999997</v>
      </c>
      <c r="E3760" s="57" t="s">
        <v>2429</v>
      </c>
      <c r="F3760" s="62" t="str">
        <f>INDEX('Crosswalk Particulates'!$B:$B,MATCH('2017 EPA Data'!A3760,'Crosswalk Particulates'!$A:$A,0))</f>
        <v>Electricity Sector</v>
      </c>
      <c r="G3760" s="66">
        <f>INDEX('Crosswalk Particulates'!$E:$E,MATCH('2017 EPA Data'!$B3760,'Crosswalk Particulates'!$D:$D,0))</f>
        <v>0</v>
      </c>
      <c r="H3760" s="78">
        <f t="shared" si="58"/>
        <v>0</v>
      </c>
    </row>
    <row r="3761" spans="1:8" hidden="1" x14ac:dyDescent="0.35">
      <c r="A3761" s="57" t="s">
        <v>2493</v>
      </c>
      <c r="B3761" s="57" t="s">
        <v>2597</v>
      </c>
      <c r="C3761" s="57" t="s">
        <v>2428</v>
      </c>
      <c r="D3761" s="68">
        <v>49.000722660020202</v>
      </c>
      <c r="E3761" s="57" t="s">
        <v>2429</v>
      </c>
      <c r="F3761" s="62" t="str">
        <f>INDEX('Crosswalk Particulates'!$B:$B,MATCH('2017 EPA Data'!A3761,'Crosswalk Particulates'!$A:$A,0))</f>
        <v>Commercial Buildings Sector</v>
      </c>
      <c r="G3761" s="66">
        <f>INDEX('Crosswalk Particulates'!$E:$E,MATCH('2017 EPA Data'!$B3761,'Crosswalk Particulates'!$D:$D,0))</f>
        <v>0</v>
      </c>
      <c r="H3761" s="78">
        <f t="shared" si="58"/>
        <v>0</v>
      </c>
    </row>
    <row r="3762" spans="1:8" hidden="1" x14ac:dyDescent="0.35">
      <c r="A3762" s="57" t="s">
        <v>2453</v>
      </c>
      <c r="B3762" s="57" t="s">
        <v>2597</v>
      </c>
      <c r="C3762" s="57" t="s">
        <v>2428</v>
      </c>
      <c r="D3762" s="68">
        <v>48.99990435417476</v>
      </c>
      <c r="E3762" s="57" t="s">
        <v>2429</v>
      </c>
      <c r="F3762" s="62" t="str">
        <f>INDEX('Crosswalk Particulates'!$B:$B,MATCH('2017 EPA Data'!A3762,'Crosswalk Particulates'!$A:$A,0))</f>
        <v>process-ngps-industry</v>
      </c>
      <c r="G3762" s="66">
        <f>INDEX('Crosswalk Particulates'!$E:$E,MATCH('2017 EPA Data'!$B3762,'Crosswalk Particulates'!$D:$D,0))</f>
        <v>0</v>
      </c>
      <c r="H3762" s="78">
        <f t="shared" si="58"/>
        <v>0</v>
      </c>
    </row>
    <row r="3763" spans="1:8" hidden="1" x14ac:dyDescent="0.35">
      <c r="A3763" s="57" t="s">
        <v>2580</v>
      </c>
      <c r="B3763" s="57" t="s">
        <v>2516</v>
      </c>
      <c r="C3763" s="57" t="s">
        <v>2468</v>
      </c>
      <c r="D3763" s="68">
        <v>48.913376630960542</v>
      </c>
      <c r="E3763" s="57" t="s">
        <v>2433</v>
      </c>
      <c r="F3763" s="62" t="str">
        <f>INDEX('Crosswalk Particulates'!$B:$B,MATCH('2017 EPA Data'!A3763,'Crosswalk Particulates'!$A:$A,0))</f>
        <v>Commercial Buildings Sector</v>
      </c>
      <c r="G3763" s="66">
        <f>INDEX('Crosswalk Particulates'!$E:$E,MATCH('2017 EPA Data'!$B3763,'Crosswalk Particulates'!$D:$D,0))</f>
        <v>0</v>
      </c>
      <c r="H3763" s="78">
        <f t="shared" si="58"/>
        <v>44373521.632717244</v>
      </c>
    </row>
    <row r="3764" spans="1:8" hidden="1" x14ac:dyDescent="0.35">
      <c r="A3764" s="57" t="s">
        <v>2480</v>
      </c>
      <c r="B3764" s="57" t="s">
        <v>2664</v>
      </c>
      <c r="D3764" s="68">
        <v>48.77604084871421</v>
      </c>
      <c r="E3764" s="57" t="s">
        <v>2433</v>
      </c>
      <c r="F3764" s="62" t="str">
        <f>INDEX('Crosswalk Particulates'!$B:$B,MATCH('2017 EPA Data'!A3764,'Crosswalk Particulates'!$A:$A,0))</f>
        <v>Transportation Sector</v>
      </c>
      <c r="G3764" s="66">
        <f>INDEX('Crosswalk Particulates'!$E:$E,MATCH('2017 EPA Data'!$B3764,'Crosswalk Particulates'!$D:$D,0))</f>
        <v>0</v>
      </c>
      <c r="H3764" s="78">
        <f t="shared" si="58"/>
        <v>44248932.55863978</v>
      </c>
    </row>
    <row r="3765" spans="1:8" hidden="1" x14ac:dyDescent="0.35">
      <c r="A3765" s="57" t="s">
        <v>2540</v>
      </c>
      <c r="B3765" s="57" t="s">
        <v>2650</v>
      </c>
      <c r="C3765" s="57" t="s">
        <v>2428</v>
      </c>
      <c r="D3765" s="68">
        <v>48.726931700000002</v>
      </c>
      <c r="E3765" s="57" t="s">
        <v>2429</v>
      </c>
      <c r="F3765" s="62" t="str">
        <f>INDEX('Crosswalk Particulates'!$B:$B,MATCH('2017 EPA Data'!A3765,'Crosswalk Particulates'!$A:$A,0))</f>
        <v>industry-fuel-oil</v>
      </c>
      <c r="G3765" s="66">
        <f>INDEX('Crosswalk Particulates'!$E:$E,MATCH('2017 EPA Data'!$B3765,'Crosswalk Particulates'!$D:$D,0))</f>
        <v>0</v>
      </c>
      <c r="H3765" s="78">
        <f t="shared" si="58"/>
        <v>0</v>
      </c>
    </row>
    <row r="3766" spans="1:8" hidden="1" x14ac:dyDescent="0.35">
      <c r="A3766" s="57" t="s">
        <v>2576</v>
      </c>
      <c r="B3766" s="57" t="s">
        <v>2508</v>
      </c>
      <c r="C3766" s="57" t="s">
        <v>2432</v>
      </c>
      <c r="D3766" s="68">
        <v>48.636617999999999</v>
      </c>
      <c r="E3766" s="57" t="s">
        <v>2433</v>
      </c>
      <c r="F3766" s="62" t="str">
        <f>INDEX('Crosswalk Particulates'!$B:$B,MATCH('2017 EPA Data'!A3766,'Crosswalk Particulates'!$A:$A,0))</f>
        <v>Commercial Buildings Sector</v>
      </c>
      <c r="G3766" s="66" t="str">
        <f>INDEX('Crosswalk Particulates'!$E:$E,MATCH('2017 EPA Data'!$B3766,'Crosswalk Particulates'!$D:$D,0))</f>
        <v>CH4</v>
      </c>
      <c r="H3766" s="78">
        <f t="shared" si="58"/>
        <v>44122450.127459608</v>
      </c>
    </row>
    <row r="3767" spans="1:8" hidden="1" x14ac:dyDescent="0.35">
      <c r="A3767" s="57" t="s">
        <v>2566</v>
      </c>
      <c r="B3767" s="57" t="s">
        <v>2442</v>
      </c>
      <c r="C3767" s="57" t="s">
        <v>2428</v>
      </c>
      <c r="D3767" s="68">
        <v>48.609653274500687</v>
      </c>
      <c r="E3767" s="57" t="s">
        <v>2429</v>
      </c>
      <c r="F3767" s="62" t="str">
        <f>INDEX('Crosswalk Particulates'!$B:$B,MATCH('2017 EPA Data'!A3767,'Crosswalk Particulates'!$A:$A,0))</f>
        <v>Commercial Buildings Sector</v>
      </c>
      <c r="G3767" s="66">
        <f>INDEX('Crosswalk Particulates'!$E:$E,MATCH('2017 EPA Data'!$B3767,'Crosswalk Particulates'!$D:$D,0))</f>
        <v>0</v>
      </c>
      <c r="H3767" s="78">
        <f t="shared" si="58"/>
        <v>0</v>
      </c>
    </row>
    <row r="3768" spans="1:8" hidden="1" x14ac:dyDescent="0.35">
      <c r="A3768" s="57" t="s">
        <v>2456</v>
      </c>
      <c r="B3768" s="57" t="s">
        <v>2554</v>
      </c>
      <c r="C3768" s="57" t="s">
        <v>2428</v>
      </c>
      <c r="D3768" s="68">
        <v>48.605921377516673</v>
      </c>
      <c r="E3768" s="57" t="s">
        <v>2429</v>
      </c>
      <c r="F3768" s="62" t="str">
        <f>INDEX('Crosswalk Particulates'!$B:$B,MATCH('2017 EPA Data'!A3768,'Crosswalk Particulates'!$A:$A,0))</f>
        <v>Transportation Sector</v>
      </c>
      <c r="G3768" s="66">
        <f>INDEX('Crosswalk Particulates'!$E:$E,MATCH('2017 EPA Data'!$B3768,'Crosswalk Particulates'!$D:$D,0))</f>
        <v>0</v>
      </c>
      <c r="H3768" s="78">
        <f t="shared" si="58"/>
        <v>0</v>
      </c>
    </row>
    <row r="3769" spans="1:8" hidden="1" x14ac:dyDescent="0.35">
      <c r="A3769" s="57" t="s">
        <v>2489</v>
      </c>
      <c r="B3769" s="57" t="s">
        <v>2547</v>
      </c>
      <c r="C3769" s="57" t="s">
        <v>2428</v>
      </c>
      <c r="D3769" s="68">
        <v>48.515093262434</v>
      </c>
      <c r="E3769" s="57" t="s">
        <v>2429</v>
      </c>
      <c r="F3769" s="62" t="str">
        <f>INDEX('Crosswalk Particulates'!$B:$B,MATCH('2017 EPA Data'!A3769,'Crosswalk Particulates'!$A:$A,0))</f>
        <v>process-chemicals-industry</v>
      </c>
      <c r="G3769" s="66">
        <f>INDEX('Crosswalk Particulates'!$E:$E,MATCH('2017 EPA Data'!$B3769,'Crosswalk Particulates'!$D:$D,0))</f>
        <v>0</v>
      </c>
      <c r="H3769" s="78">
        <f t="shared" si="58"/>
        <v>0</v>
      </c>
    </row>
    <row r="3770" spans="1:8" hidden="1" x14ac:dyDescent="0.35">
      <c r="A3770" s="57" t="s">
        <v>2560</v>
      </c>
      <c r="B3770" s="57" t="s">
        <v>2553</v>
      </c>
      <c r="C3770" s="57" t="s">
        <v>2428</v>
      </c>
      <c r="D3770" s="68">
        <v>48.500348787</v>
      </c>
      <c r="E3770" s="57" t="s">
        <v>2429</v>
      </c>
      <c r="F3770" s="62" t="str">
        <f>INDEX('Crosswalk Particulates'!$B:$B,MATCH('2017 EPA Data'!A3770,'Crosswalk Particulates'!$A:$A,0))</f>
        <v>Electricity Sector</v>
      </c>
      <c r="G3770" s="66">
        <f>INDEX('Crosswalk Particulates'!$E:$E,MATCH('2017 EPA Data'!$B3770,'Crosswalk Particulates'!$D:$D,0))</f>
        <v>0</v>
      </c>
      <c r="H3770" s="78">
        <f t="shared" si="58"/>
        <v>0</v>
      </c>
    </row>
    <row r="3771" spans="1:8" hidden="1" x14ac:dyDescent="0.35">
      <c r="A3771" s="57" t="s">
        <v>2566</v>
      </c>
      <c r="B3771" s="57" t="s">
        <v>2590</v>
      </c>
      <c r="C3771" s="57" t="s">
        <v>2428</v>
      </c>
      <c r="D3771" s="68">
        <v>48.322413887478788</v>
      </c>
      <c r="E3771" s="57" t="s">
        <v>2429</v>
      </c>
      <c r="F3771" s="62" t="str">
        <f>INDEX('Crosswalk Particulates'!$B:$B,MATCH('2017 EPA Data'!A3771,'Crosswalk Particulates'!$A:$A,0))</f>
        <v>Commercial Buildings Sector</v>
      </c>
      <c r="G3771" s="66">
        <f>INDEX('Crosswalk Particulates'!$E:$E,MATCH('2017 EPA Data'!$B3771,'Crosswalk Particulates'!$D:$D,0))</f>
        <v>0</v>
      </c>
      <c r="H3771" s="78">
        <f t="shared" si="58"/>
        <v>0</v>
      </c>
    </row>
    <row r="3772" spans="1:8" hidden="1" x14ac:dyDescent="0.35">
      <c r="A3772" s="57" t="s">
        <v>2470</v>
      </c>
      <c r="B3772" s="57" t="s">
        <v>2711</v>
      </c>
      <c r="C3772" s="57" t="s">
        <v>2428</v>
      </c>
      <c r="D3772" s="68">
        <v>48.278032119999999</v>
      </c>
      <c r="E3772" s="57" t="s">
        <v>2429</v>
      </c>
      <c r="F3772" s="62" t="str">
        <f>INDEX('Crosswalk Particulates'!$B:$B,MATCH('2017 EPA Data'!A3772,'Crosswalk Particulates'!$A:$A,0))</f>
        <v>process-waste-industry</v>
      </c>
      <c r="G3772" s="66">
        <f>INDEX('Crosswalk Particulates'!$E:$E,MATCH('2017 EPA Data'!$B3772,'Crosswalk Particulates'!$D:$D,0))</f>
        <v>0</v>
      </c>
      <c r="H3772" s="78">
        <f t="shared" si="58"/>
        <v>0</v>
      </c>
    </row>
    <row r="3773" spans="1:8" hidden="1" x14ac:dyDescent="0.35">
      <c r="A3773" s="57" t="s">
        <v>2580</v>
      </c>
      <c r="B3773" s="57" t="s">
        <v>2616</v>
      </c>
      <c r="C3773" s="57" t="s">
        <v>2428</v>
      </c>
      <c r="D3773" s="68">
        <v>48.274053819000002</v>
      </c>
      <c r="E3773" s="57" t="s">
        <v>2429</v>
      </c>
      <c r="F3773" s="62" t="str">
        <f>INDEX('Crosswalk Particulates'!$B:$B,MATCH('2017 EPA Data'!A3773,'Crosswalk Particulates'!$A:$A,0))</f>
        <v>Commercial Buildings Sector</v>
      </c>
      <c r="G3773" s="66">
        <f>INDEX('Crosswalk Particulates'!$E:$E,MATCH('2017 EPA Data'!$B3773,'Crosswalk Particulates'!$D:$D,0))</f>
        <v>0</v>
      </c>
      <c r="H3773" s="78">
        <f t="shared" si="58"/>
        <v>0</v>
      </c>
    </row>
    <row r="3774" spans="1:8" hidden="1" x14ac:dyDescent="0.35">
      <c r="A3774" s="57" t="s">
        <v>2470</v>
      </c>
      <c r="B3774" s="57" t="s">
        <v>2726</v>
      </c>
      <c r="C3774" s="57" t="s">
        <v>2428</v>
      </c>
      <c r="D3774" s="68">
        <v>48.27</v>
      </c>
      <c r="E3774" s="57" t="s">
        <v>2429</v>
      </c>
      <c r="F3774" s="62" t="str">
        <f>INDEX('Crosswalk Particulates'!$B:$B,MATCH('2017 EPA Data'!A3774,'Crosswalk Particulates'!$A:$A,0))</f>
        <v>process-waste-industry</v>
      </c>
      <c r="G3774" s="66">
        <f>INDEX('Crosswalk Particulates'!$E:$E,MATCH('2017 EPA Data'!$B3774,'Crosswalk Particulates'!$D:$D,0))</f>
        <v>0</v>
      </c>
      <c r="H3774" s="78">
        <f t="shared" si="58"/>
        <v>0</v>
      </c>
    </row>
    <row r="3775" spans="1:8" hidden="1" x14ac:dyDescent="0.35">
      <c r="A3775" s="57" t="s">
        <v>2470</v>
      </c>
      <c r="B3775" s="57" t="s">
        <v>2725</v>
      </c>
      <c r="C3775" s="57" t="s">
        <v>2428</v>
      </c>
      <c r="D3775" s="68">
        <v>48.268999999999998</v>
      </c>
      <c r="E3775" s="57" t="s">
        <v>2429</v>
      </c>
      <c r="F3775" s="62" t="str">
        <f>INDEX('Crosswalk Particulates'!$B:$B,MATCH('2017 EPA Data'!A3775,'Crosswalk Particulates'!$A:$A,0))</f>
        <v>process-waste-industry</v>
      </c>
      <c r="G3775" s="66">
        <f>INDEX('Crosswalk Particulates'!$E:$E,MATCH('2017 EPA Data'!$B3775,'Crosswalk Particulates'!$D:$D,0))</f>
        <v>0</v>
      </c>
      <c r="H3775" s="78">
        <f t="shared" si="58"/>
        <v>0</v>
      </c>
    </row>
    <row r="3776" spans="1:8" hidden="1" x14ac:dyDescent="0.35">
      <c r="A3776" s="57" t="s">
        <v>2497</v>
      </c>
      <c r="B3776" s="57" t="s">
        <v>2714</v>
      </c>
      <c r="C3776" s="57" t="s">
        <v>2428</v>
      </c>
      <c r="D3776" s="68">
        <v>48.2</v>
      </c>
      <c r="E3776" s="57" t="s">
        <v>2429</v>
      </c>
      <c r="F3776" s="62" t="str">
        <f>INDEX('Crosswalk Particulates'!$B:$B,MATCH('2017 EPA Data'!A3776,'Crosswalk Particulates'!$A:$A,0))</f>
        <v>process-other-industry</v>
      </c>
      <c r="G3776" s="66">
        <f>INDEX('Crosswalk Particulates'!$E:$E,MATCH('2017 EPA Data'!$B3776,'Crosswalk Particulates'!$D:$D,0))</f>
        <v>0</v>
      </c>
      <c r="H3776" s="78">
        <f t="shared" si="58"/>
        <v>0</v>
      </c>
    </row>
    <row r="3777" spans="1:8" hidden="1" x14ac:dyDescent="0.35">
      <c r="A3777" s="57" t="s">
        <v>2470</v>
      </c>
      <c r="B3777" s="57" t="s">
        <v>2706</v>
      </c>
      <c r="C3777" s="57" t="s">
        <v>2428</v>
      </c>
      <c r="D3777" s="68">
        <v>48.097200000000001</v>
      </c>
      <c r="E3777" s="57" t="s">
        <v>2429</v>
      </c>
      <c r="F3777" s="62" t="str">
        <f>INDEX('Crosswalk Particulates'!$B:$B,MATCH('2017 EPA Data'!A3777,'Crosswalk Particulates'!$A:$A,0))</f>
        <v>process-waste-industry</v>
      </c>
      <c r="G3777" s="66">
        <f>INDEX('Crosswalk Particulates'!$E:$E,MATCH('2017 EPA Data'!$B3777,'Crosswalk Particulates'!$D:$D,0))</f>
        <v>0</v>
      </c>
      <c r="H3777" s="78">
        <f t="shared" si="58"/>
        <v>0</v>
      </c>
    </row>
    <row r="3778" spans="1:8" hidden="1" x14ac:dyDescent="0.35">
      <c r="A3778" s="57" t="s">
        <v>2470</v>
      </c>
      <c r="B3778" s="57" t="s">
        <v>2734</v>
      </c>
      <c r="C3778" s="57" t="s">
        <v>2428</v>
      </c>
      <c r="D3778" s="68">
        <v>48.09</v>
      </c>
      <c r="E3778" s="57" t="s">
        <v>2429</v>
      </c>
      <c r="F3778" s="62" t="str">
        <f>INDEX('Crosswalk Particulates'!$B:$B,MATCH('2017 EPA Data'!A3778,'Crosswalk Particulates'!$A:$A,0))</f>
        <v>process-waste-industry</v>
      </c>
      <c r="G3778" s="66">
        <f>INDEX('Crosswalk Particulates'!$E:$E,MATCH('2017 EPA Data'!$B3778,'Crosswalk Particulates'!$D:$D,0))</f>
        <v>0</v>
      </c>
      <c r="H3778" s="78">
        <f t="shared" si="58"/>
        <v>0</v>
      </c>
    </row>
    <row r="3779" spans="1:8" hidden="1" x14ac:dyDescent="0.35">
      <c r="A3779" s="57" t="s">
        <v>2470</v>
      </c>
      <c r="B3779" s="57" t="s">
        <v>2735</v>
      </c>
      <c r="C3779" s="57" t="s">
        <v>2428</v>
      </c>
      <c r="D3779" s="68">
        <v>48.062399999999997</v>
      </c>
      <c r="E3779" s="57" t="s">
        <v>2429</v>
      </c>
      <c r="F3779" s="62" t="str">
        <f>INDEX('Crosswalk Particulates'!$B:$B,MATCH('2017 EPA Data'!A3779,'Crosswalk Particulates'!$A:$A,0))</f>
        <v>process-waste-industry</v>
      </c>
      <c r="G3779" s="66">
        <f>INDEX('Crosswalk Particulates'!$E:$E,MATCH('2017 EPA Data'!$B3779,'Crosswalk Particulates'!$D:$D,0))</f>
        <v>0</v>
      </c>
      <c r="H3779" s="78">
        <f t="shared" si="58"/>
        <v>0</v>
      </c>
    </row>
    <row r="3780" spans="1:8" hidden="1" x14ac:dyDescent="0.35">
      <c r="A3780" s="57" t="s">
        <v>2489</v>
      </c>
      <c r="B3780" s="57" t="s">
        <v>2537</v>
      </c>
      <c r="C3780" s="57" t="s">
        <v>2428</v>
      </c>
      <c r="D3780" s="68">
        <v>48.030261312406601</v>
      </c>
      <c r="E3780" s="57" t="s">
        <v>2429</v>
      </c>
      <c r="F3780" s="62" t="str">
        <f>INDEX('Crosswalk Particulates'!$B:$B,MATCH('2017 EPA Data'!A3780,'Crosswalk Particulates'!$A:$A,0))</f>
        <v>process-chemicals-industry</v>
      </c>
      <c r="G3780" s="66">
        <f>INDEX('Crosswalk Particulates'!$E:$E,MATCH('2017 EPA Data'!$B3780,'Crosswalk Particulates'!$D:$D,0))</f>
        <v>0</v>
      </c>
      <c r="H3780" s="78">
        <f t="shared" ref="H3780:H3843" si="59">IF(E3780="TON",D3780/metricton_to_shortton,0)*10^6</f>
        <v>0</v>
      </c>
    </row>
    <row r="3781" spans="1:8" hidden="1" x14ac:dyDescent="0.35">
      <c r="A3781" s="57" t="s">
        <v>2511</v>
      </c>
      <c r="B3781" s="57" t="s">
        <v>2648</v>
      </c>
      <c r="C3781" s="57" t="s">
        <v>2428</v>
      </c>
      <c r="D3781" s="68">
        <v>48.014788374474534</v>
      </c>
      <c r="E3781" s="57" t="s">
        <v>2429</v>
      </c>
      <c r="F3781" s="62" t="str">
        <f>INDEX('Crosswalk Particulates'!$B:$B,MATCH('2017 EPA Data'!A3781,'Crosswalk Particulates'!$A:$A,0))</f>
        <v>industry-fuel-biomass</v>
      </c>
      <c r="G3781" s="66">
        <f>INDEX('Crosswalk Particulates'!$E:$E,MATCH('2017 EPA Data'!$B3781,'Crosswalk Particulates'!$D:$D,0))</f>
        <v>0</v>
      </c>
      <c r="H3781" s="78">
        <f t="shared" si="59"/>
        <v>0</v>
      </c>
    </row>
    <row r="3782" spans="1:8" hidden="1" x14ac:dyDescent="0.35">
      <c r="A3782" s="57" t="s">
        <v>2470</v>
      </c>
      <c r="B3782" s="57" t="s">
        <v>2736</v>
      </c>
      <c r="C3782" s="57" t="s">
        <v>2428</v>
      </c>
      <c r="D3782" s="68">
        <v>48.014000000000003</v>
      </c>
      <c r="E3782" s="57" t="s">
        <v>2429</v>
      </c>
      <c r="F3782" s="62" t="str">
        <f>INDEX('Crosswalk Particulates'!$B:$B,MATCH('2017 EPA Data'!A3782,'Crosswalk Particulates'!$A:$A,0))</f>
        <v>process-waste-industry</v>
      </c>
      <c r="G3782" s="66">
        <f>INDEX('Crosswalk Particulates'!$E:$E,MATCH('2017 EPA Data'!$B3782,'Crosswalk Particulates'!$D:$D,0))</f>
        <v>0</v>
      </c>
      <c r="H3782" s="78">
        <f t="shared" si="59"/>
        <v>0</v>
      </c>
    </row>
    <row r="3783" spans="1:8" hidden="1" x14ac:dyDescent="0.35">
      <c r="A3783" s="57" t="s">
        <v>2470</v>
      </c>
      <c r="B3783" s="57" t="s">
        <v>2737</v>
      </c>
      <c r="C3783" s="57" t="s">
        <v>2428</v>
      </c>
      <c r="D3783" s="68">
        <v>48.000494000000003</v>
      </c>
      <c r="E3783" s="57" t="s">
        <v>2429</v>
      </c>
      <c r="F3783" s="62" t="str">
        <f>INDEX('Crosswalk Particulates'!$B:$B,MATCH('2017 EPA Data'!A3783,'Crosswalk Particulates'!$A:$A,0))</f>
        <v>process-waste-industry</v>
      </c>
      <c r="G3783" s="66">
        <f>INDEX('Crosswalk Particulates'!$E:$E,MATCH('2017 EPA Data'!$B3783,'Crosswalk Particulates'!$D:$D,0))</f>
        <v>0</v>
      </c>
      <c r="H3783" s="78">
        <f t="shared" si="59"/>
        <v>0</v>
      </c>
    </row>
    <row r="3784" spans="1:8" hidden="1" x14ac:dyDescent="0.35">
      <c r="A3784" s="57" t="s">
        <v>2458</v>
      </c>
      <c r="B3784" s="57" t="s">
        <v>2664</v>
      </c>
      <c r="D3784" s="68">
        <v>47.876200291956195</v>
      </c>
      <c r="E3784" s="57" t="s">
        <v>2433</v>
      </c>
      <c r="F3784" s="62" t="str">
        <f>INDEX('Crosswalk Particulates'!$B:$B,MATCH('2017 EPA Data'!A3784,'Crosswalk Particulates'!$A:$A,0))</f>
        <v>process-other-industry</v>
      </c>
      <c r="G3784" s="66">
        <f>INDEX('Crosswalk Particulates'!$E:$E,MATCH('2017 EPA Data'!$B3784,'Crosswalk Particulates'!$D:$D,0))</f>
        <v>0</v>
      </c>
      <c r="H3784" s="78">
        <f t="shared" si="59"/>
        <v>43432609.966303676</v>
      </c>
    </row>
    <row r="3785" spans="1:8" hidden="1" x14ac:dyDescent="0.35">
      <c r="A3785" s="57" t="s">
        <v>2474</v>
      </c>
      <c r="B3785" s="57" t="s">
        <v>2606</v>
      </c>
      <c r="C3785" s="57" t="s">
        <v>2428</v>
      </c>
      <c r="D3785" s="68">
        <v>47.870341083037033</v>
      </c>
      <c r="E3785" s="57" t="s">
        <v>2429</v>
      </c>
      <c r="F3785" s="62" t="str">
        <f>INDEX('Crosswalk Particulates'!$B:$B,MATCH('2017 EPA Data'!A3785,'Crosswalk Particulates'!$A:$A,0))</f>
        <v>Other-EPA</v>
      </c>
      <c r="G3785" s="66">
        <f>INDEX('Crosswalk Particulates'!$E:$E,MATCH('2017 EPA Data'!$B3785,'Crosswalk Particulates'!$D:$D,0))</f>
        <v>0</v>
      </c>
      <c r="H3785" s="78">
        <f t="shared" si="59"/>
        <v>0</v>
      </c>
    </row>
    <row r="3786" spans="1:8" hidden="1" x14ac:dyDescent="0.35">
      <c r="A3786" s="57" t="s">
        <v>2634</v>
      </c>
      <c r="B3786" s="57" t="s">
        <v>2541</v>
      </c>
      <c r="D3786" s="68">
        <v>47.855138022277636</v>
      </c>
      <c r="E3786" s="57" t="s">
        <v>2433</v>
      </c>
      <c r="F3786" s="62" t="str">
        <f>INDEX('Crosswalk Particulates'!$B:$B,MATCH('2017 EPA Data'!A3786,'Crosswalk Particulates'!$A:$A,0))</f>
        <v>Residential Buildings Sector</v>
      </c>
      <c r="G3786" s="66">
        <f>INDEX('Crosswalk Particulates'!$E:$E,MATCH('2017 EPA Data'!$B3786,'Crosswalk Particulates'!$D:$D,0))</f>
        <v>0</v>
      </c>
      <c r="H3786" s="78">
        <f t="shared" si="59"/>
        <v>43413502.573938042</v>
      </c>
    </row>
    <row r="3787" spans="1:8" hidden="1" x14ac:dyDescent="0.35">
      <c r="A3787" s="57" t="s">
        <v>2489</v>
      </c>
      <c r="B3787" s="57" t="s">
        <v>2536</v>
      </c>
      <c r="C3787" s="57" t="s">
        <v>2428</v>
      </c>
      <c r="D3787" s="68">
        <v>47.832768502860539</v>
      </c>
      <c r="E3787" s="57" t="s">
        <v>2429</v>
      </c>
      <c r="F3787" s="62" t="str">
        <f>INDEX('Crosswalk Particulates'!$B:$B,MATCH('2017 EPA Data'!A3787,'Crosswalk Particulates'!$A:$A,0))</f>
        <v>process-chemicals-industry</v>
      </c>
      <c r="G3787" s="66">
        <f>INDEX('Crosswalk Particulates'!$E:$E,MATCH('2017 EPA Data'!$B3787,'Crosswalk Particulates'!$D:$D,0))</f>
        <v>0</v>
      </c>
      <c r="H3787" s="78">
        <f t="shared" si="59"/>
        <v>0</v>
      </c>
    </row>
    <row r="3788" spans="1:8" hidden="1" x14ac:dyDescent="0.35">
      <c r="A3788" s="57" t="s">
        <v>2462</v>
      </c>
      <c r="B3788" s="57" t="s">
        <v>2550</v>
      </c>
      <c r="C3788" s="57" t="s">
        <v>2428</v>
      </c>
      <c r="D3788" s="68">
        <v>47.781407000000002</v>
      </c>
      <c r="E3788" s="57" t="s">
        <v>2429</v>
      </c>
      <c r="F3788" s="62" t="str">
        <f>INDEX('Crosswalk Particulates'!$B:$B,MATCH('2017 EPA Data'!A3788,'Crosswalk Particulates'!$A:$A,0))</f>
        <v>industry-fuel-natural gas</v>
      </c>
      <c r="G3788" s="66">
        <f>INDEX('Crosswalk Particulates'!$E:$E,MATCH('2017 EPA Data'!$B3788,'Crosswalk Particulates'!$D:$D,0))</f>
        <v>0</v>
      </c>
      <c r="H3788" s="78">
        <f t="shared" si="59"/>
        <v>0</v>
      </c>
    </row>
    <row r="3789" spans="1:8" hidden="1" x14ac:dyDescent="0.35">
      <c r="A3789" s="57" t="s">
        <v>2492</v>
      </c>
      <c r="B3789" s="57" t="s">
        <v>2674</v>
      </c>
      <c r="C3789" s="57" t="s">
        <v>2428</v>
      </c>
      <c r="D3789" s="68">
        <v>47.749017994368401</v>
      </c>
      <c r="E3789" s="57" t="s">
        <v>2429</v>
      </c>
      <c r="F3789" s="62" t="str">
        <f>INDEX('Crosswalk Particulates'!$B:$B,MATCH('2017 EPA Data'!A3789,'Crosswalk Particulates'!$A:$A,0))</f>
        <v>Electricity Sector</v>
      </c>
      <c r="G3789" s="66">
        <f>INDEX('Crosswalk Particulates'!$E:$E,MATCH('2017 EPA Data'!$B3789,'Crosswalk Particulates'!$D:$D,0))</f>
        <v>0</v>
      </c>
      <c r="H3789" s="78">
        <f t="shared" si="59"/>
        <v>0</v>
      </c>
    </row>
    <row r="3790" spans="1:8" hidden="1" x14ac:dyDescent="0.35">
      <c r="A3790" s="57" t="s">
        <v>2540</v>
      </c>
      <c r="B3790" s="57" t="s">
        <v>2581</v>
      </c>
      <c r="C3790" s="57" t="s">
        <v>2428</v>
      </c>
      <c r="D3790" s="68">
        <v>47.617083299999997</v>
      </c>
      <c r="E3790" s="57" t="s">
        <v>2429</v>
      </c>
      <c r="F3790" s="62" t="str">
        <f>INDEX('Crosswalk Particulates'!$B:$B,MATCH('2017 EPA Data'!A3790,'Crosswalk Particulates'!$A:$A,0))</f>
        <v>industry-fuel-oil</v>
      </c>
      <c r="G3790" s="66">
        <f>INDEX('Crosswalk Particulates'!$E:$E,MATCH('2017 EPA Data'!$B3790,'Crosswalk Particulates'!$D:$D,0))</f>
        <v>0</v>
      </c>
      <c r="H3790" s="78">
        <f t="shared" si="59"/>
        <v>0</v>
      </c>
    </row>
    <row r="3791" spans="1:8" hidden="1" x14ac:dyDescent="0.35">
      <c r="A3791" s="57" t="s">
        <v>2518</v>
      </c>
      <c r="B3791" s="57" t="s">
        <v>2577</v>
      </c>
      <c r="C3791" s="57" t="s">
        <v>2428</v>
      </c>
      <c r="D3791" s="68">
        <v>47.58</v>
      </c>
      <c r="E3791" s="57" t="s">
        <v>2429</v>
      </c>
      <c r="F3791" s="62" t="str">
        <f>INDEX('Crosswalk Particulates'!$B:$B,MATCH('2017 EPA Data'!A3791,'Crosswalk Particulates'!$A:$A,0))</f>
        <v>process-cement-industry</v>
      </c>
      <c r="G3791" s="66">
        <f>INDEX('Crosswalk Particulates'!$E:$E,MATCH('2017 EPA Data'!$B3791,'Crosswalk Particulates'!$D:$D,0))</f>
        <v>0</v>
      </c>
      <c r="H3791" s="78">
        <f t="shared" si="59"/>
        <v>0</v>
      </c>
    </row>
    <row r="3792" spans="1:8" hidden="1" x14ac:dyDescent="0.35">
      <c r="A3792" s="57" t="s">
        <v>2458</v>
      </c>
      <c r="B3792" s="57" t="s">
        <v>2637</v>
      </c>
      <c r="C3792" s="57" t="s">
        <v>2428</v>
      </c>
      <c r="D3792" s="68">
        <v>47.411253557400002</v>
      </c>
      <c r="E3792" s="57" t="s">
        <v>2429</v>
      </c>
      <c r="F3792" s="62" t="str">
        <f>INDEX('Crosswalk Particulates'!$B:$B,MATCH('2017 EPA Data'!A3792,'Crosswalk Particulates'!$A:$A,0))</f>
        <v>process-other-industry</v>
      </c>
      <c r="G3792" s="66">
        <f>INDEX('Crosswalk Particulates'!$E:$E,MATCH('2017 EPA Data'!$B3792,'Crosswalk Particulates'!$D:$D,0))</f>
        <v>0</v>
      </c>
      <c r="H3792" s="78">
        <f t="shared" si="59"/>
        <v>0</v>
      </c>
    </row>
    <row r="3793" spans="1:8" hidden="1" x14ac:dyDescent="0.35">
      <c r="A3793" s="57" t="s">
        <v>2489</v>
      </c>
      <c r="B3793" s="57" t="s">
        <v>2640</v>
      </c>
      <c r="C3793" s="57" t="s">
        <v>2428</v>
      </c>
      <c r="D3793" s="68">
        <v>47.226649652301099</v>
      </c>
      <c r="E3793" s="57" t="s">
        <v>2429</v>
      </c>
      <c r="F3793" s="62" t="str">
        <f>INDEX('Crosswalk Particulates'!$B:$B,MATCH('2017 EPA Data'!A3793,'Crosswalk Particulates'!$A:$A,0))</f>
        <v>process-chemicals-industry</v>
      </c>
      <c r="G3793" s="66">
        <f>INDEX('Crosswalk Particulates'!$E:$E,MATCH('2017 EPA Data'!$B3793,'Crosswalk Particulates'!$D:$D,0))</f>
        <v>0</v>
      </c>
      <c r="H3793" s="78">
        <f t="shared" si="59"/>
        <v>0</v>
      </c>
    </row>
    <row r="3794" spans="1:8" hidden="1" x14ac:dyDescent="0.35">
      <c r="A3794" s="57" t="s">
        <v>2493</v>
      </c>
      <c r="B3794" s="57" t="s">
        <v>2607</v>
      </c>
      <c r="C3794" s="57" t="s">
        <v>2428</v>
      </c>
      <c r="D3794" s="68">
        <v>47.085000000000001</v>
      </c>
      <c r="E3794" s="57" t="s">
        <v>2429</v>
      </c>
      <c r="F3794" s="62" t="str">
        <f>INDEX('Crosswalk Particulates'!$B:$B,MATCH('2017 EPA Data'!A3794,'Crosswalk Particulates'!$A:$A,0))</f>
        <v>Commercial Buildings Sector</v>
      </c>
      <c r="G3794" s="66">
        <f>INDEX('Crosswalk Particulates'!$E:$E,MATCH('2017 EPA Data'!$B3794,'Crosswalk Particulates'!$D:$D,0))</f>
        <v>0</v>
      </c>
      <c r="H3794" s="78">
        <f t="shared" si="59"/>
        <v>0</v>
      </c>
    </row>
    <row r="3795" spans="1:8" hidden="1" x14ac:dyDescent="0.35">
      <c r="A3795" s="57" t="s">
        <v>2470</v>
      </c>
      <c r="B3795" s="57" t="s">
        <v>2718</v>
      </c>
      <c r="C3795" s="57" t="s">
        <v>2428</v>
      </c>
      <c r="D3795" s="68">
        <v>47.014000000000003</v>
      </c>
      <c r="E3795" s="57" t="s">
        <v>2429</v>
      </c>
      <c r="F3795" s="62" t="str">
        <f>INDEX('Crosswalk Particulates'!$B:$B,MATCH('2017 EPA Data'!A3795,'Crosswalk Particulates'!$A:$A,0))</f>
        <v>process-waste-industry</v>
      </c>
      <c r="G3795" s="66">
        <f>INDEX('Crosswalk Particulates'!$E:$E,MATCH('2017 EPA Data'!$B3795,'Crosswalk Particulates'!$D:$D,0))</f>
        <v>0</v>
      </c>
      <c r="H3795" s="78">
        <f t="shared" si="59"/>
        <v>0</v>
      </c>
    </row>
    <row r="3796" spans="1:8" hidden="1" x14ac:dyDescent="0.35">
      <c r="A3796" s="57" t="s">
        <v>2497</v>
      </c>
      <c r="B3796" s="57" t="s">
        <v>2613</v>
      </c>
      <c r="C3796" s="57" t="s">
        <v>2428</v>
      </c>
      <c r="D3796" s="68">
        <v>47.003300000000003</v>
      </c>
      <c r="E3796" s="57" t="s">
        <v>2429</v>
      </c>
      <c r="F3796" s="62" t="str">
        <f>INDEX('Crosswalk Particulates'!$B:$B,MATCH('2017 EPA Data'!A3796,'Crosswalk Particulates'!$A:$A,0))</f>
        <v>process-other-industry</v>
      </c>
      <c r="G3796" s="66">
        <f>INDEX('Crosswalk Particulates'!$E:$E,MATCH('2017 EPA Data'!$B3796,'Crosswalk Particulates'!$D:$D,0))</f>
        <v>0</v>
      </c>
      <c r="H3796" s="78">
        <f t="shared" si="59"/>
        <v>0</v>
      </c>
    </row>
    <row r="3797" spans="1:8" hidden="1" x14ac:dyDescent="0.35">
      <c r="A3797" s="57" t="s">
        <v>2483</v>
      </c>
      <c r="B3797" s="57" t="s">
        <v>2450</v>
      </c>
      <c r="C3797" s="57" t="s">
        <v>2428</v>
      </c>
      <c r="D3797" s="68">
        <v>46.65</v>
      </c>
      <c r="E3797" s="57" t="s">
        <v>2429</v>
      </c>
      <c r="F3797" s="62" t="str">
        <f>INDEX('Crosswalk Particulates'!$B:$B,MATCH('2017 EPA Data'!A3797,'Crosswalk Particulates'!$A:$A,0))</f>
        <v>process-other-industry</v>
      </c>
      <c r="G3797" s="66">
        <f>INDEX('Crosswalk Particulates'!$E:$E,MATCH('2017 EPA Data'!$B3797,'Crosswalk Particulates'!$D:$D,0))</f>
        <v>0</v>
      </c>
      <c r="H3797" s="78">
        <f t="shared" si="59"/>
        <v>0</v>
      </c>
    </row>
    <row r="3798" spans="1:8" hidden="1" x14ac:dyDescent="0.35">
      <c r="A3798" s="57" t="s">
        <v>2489</v>
      </c>
      <c r="B3798" s="57" t="s">
        <v>2564</v>
      </c>
      <c r="C3798" s="57" t="s">
        <v>2428</v>
      </c>
      <c r="D3798" s="68">
        <v>46.626839840301102</v>
      </c>
      <c r="E3798" s="57" t="s">
        <v>2429</v>
      </c>
      <c r="F3798" s="62" t="str">
        <f>INDEX('Crosswalk Particulates'!$B:$B,MATCH('2017 EPA Data'!A3798,'Crosswalk Particulates'!$A:$A,0))</f>
        <v>process-chemicals-industry</v>
      </c>
      <c r="G3798" s="66">
        <f>INDEX('Crosswalk Particulates'!$E:$E,MATCH('2017 EPA Data'!$B3798,'Crosswalk Particulates'!$D:$D,0))</f>
        <v>0</v>
      </c>
      <c r="H3798" s="78">
        <f t="shared" si="59"/>
        <v>0</v>
      </c>
    </row>
    <row r="3799" spans="1:8" hidden="1" x14ac:dyDescent="0.35">
      <c r="A3799" s="57" t="s">
        <v>2513</v>
      </c>
      <c r="B3799" s="57" t="s">
        <v>2650</v>
      </c>
      <c r="C3799" s="57" t="s">
        <v>2428</v>
      </c>
      <c r="D3799" s="68">
        <v>46.561999999999998</v>
      </c>
      <c r="E3799" s="57" t="s">
        <v>2429</v>
      </c>
      <c r="F3799" s="62" t="str">
        <f>INDEX('Crosswalk Particulates'!$B:$B,MATCH('2017 EPA Data'!A3799,'Crosswalk Particulates'!$A:$A,0))</f>
        <v>process-other-industry</v>
      </c>
      <c r="G3799" s="66">
        <f>INDEX('Crosswalk Particulates'!$E:$E,MATCH('2017 EPA Data'!$B3799,'Crosswalk Particulates'!$D:$D,0))</f>
        <v>0</v>
      </c>
      <c r="H3799" s="78">
        <f t="shared" si="59"/>
        <v>0</v>
      </c>
    </row>
    <row r="3800" spans="1:8" hidden="1" x14ac:dyDescent="0.35">
      <c r="A3800" s="57" t="s">
        <v>2464</v>
      </c>
      <c r="B3800" s="57" t="s">
        <v>2616</v>
      </c>
      <c r="C3800" s="57" t="s">
        <v>2428</v>
      </c>
      <c r="D3800" s="68">
        <v>46.514560000000003</v>
      </c>
      <c r="E3800" s="57" t="s">
        <v>2429</v>
      </c>
      <c r="F3800" s="62" t="str">
        <f>INDEX('Crosswalk Particulates'!$B:$B,MATCH('2017 EPA Data'!A3800,'Crosswalk Particulates'!$A:$A,0))</f>
        <v>process-other-industry</v>
      </c>
      <c r="G3800" s="66">
        <f>INDEX('Crosswalk Particulates'!$E:$E,MATCH('2017 EPA Data'!$B3800,'Crosswalk Particulates'!$D:$D,0))</f>
        <v>0</v>
      </c>
      <c r="H3800" s="78">
        <f t="shared" si="59"/>
        <v>0</v>
      </c>
    </row>
    <row r="3801" spans="1:8" hidden="1" x14ac:dyDescent="0.35">
      <c r="A3801" s="57" t="s">
        <v>2489</v>
      </c>
      <c r="B3801" s="57" t="s">
        <v>2554</v>
      </c>
      <c r="C3801" s="57" t="s">
        <v>2428</v>
      </c>
      <c r="D3801" s="68">
        <v>46.426767874301099</v>
      </c>
      <c r="E3801" s="57" t="s">
        <v>2429</v>
      </c>
      <c r="F3801" s="62" t="str">
        <f>INDEX('Crosswalk Particulates'!$B:$B,MATCH('2017 EPA Data'!A3801,'Crosswalk Particulates'!$A:$A,0))</f>
        <v>process-chemicals-industry</v>
      </c>
      <c r="G3801" s="66">
        <f>INDEX('Crosswalk Particulates'!$E:$E,MATCH('2017 EPA Data'!$B3801,'Crosswalk Particulates'!$D:$D,0))</f>
        <v>0</v>
      </c>
      <c r="H3801" s="78">
        <f t="shared" si="59"/>
        <v>0</v>
      </c>
    </row>
    <row r="3802" spans="1:8" hidden="1" x14ac:dyDescent="0.35">
      <c r="A3802" s="57" t="s">
        <v>2470</v>
      </c>
      <c r="B3802" s="57" t="s">
        <v>2714</v>
      </c>
      <c r="C3802" s="57" t="s">
        <v>2428</v>
      </c>
      <c r="D3802" s="68">
        <v>46.150000558999999</v>
      </c>
      <c r="E3802" s="57" t="s">
        <v>2429</v>
      </c>
      <c r="F3802" s="62" t="str">
        <f>INDEX('Crosswalk Particulates'!$B:$B,MATCH('2017 EPA Data'!A3802,'Crosswalk Particulates'!$A:$A,0))</f>
        <v>process-waste-industry</v>
      </c>
      <c r="G3802" s="66">
        <f>INDEX('Crosswalk Particulates'!$E:$E,MATCH('2017 EPA Data'!$B3802,'Crosswalk Particulates'!$D:$D,0))</f>
        <v>0</v>
      </c>
      <c r="H3802" s="78">
        <f t="shared" si="59"/>
        <v>0</v>
      </c>
    </row>
    <row r="3803" spans="1:8" hidden="1" x14ac:dyDescent="0.35">
      <c r="A3803" s="57" t="s">
        <v>2497</v>
      </c>
      <c r="B3803" s="57" t="s">
        <v>2727</v>
      </c>
      <c r="C3803" s="57" t="s">
        <v>2428</v>
      </c>
      <c r="D3803" s="68">
        <v>46.023499999999999</v>
      </c>
      <c r="E3803" s="57" t="s">
        <v>2429</v>
      </c>
      <c r="F3803" s="62" t="str">
        <f>INDEX('Crosswalk Particulates'!$B:$B,MATCH('2017 EPA Data'!A3803,'Crosswalk Particulates'!$A:$A,0))</f>
        <v>process-other-industry</v>
      </c>
      <c r="G3803" s="66">
        <f>INDEX('Crosswalk Particulates'!$E:$E,MATCH('2017 EPA Data'!$B3803,'Crosswalk Particulates'!$D:$D,0))</f>
        <v>0</v>
      </c>
      <c r="H3803" s="78">
        <f t="shared" si="59"/>
        <v>0</v>
      </c>
    </row>
    <row r="3804" spans="1:8" hidden="1" x14ac:dyDescent="0.35">
      <c r="A3804" s="57" t="s">
        <v>2462</v>
      </c>
      <c r="B3804" s="57" t="s">
        <v>2548</v>
      </c>
      <c r="C3804" s="57" t="s">
        <v>2428</v>
      </c>
      <c r="D3804" s="68">
        <v>46.022228296323192</v>
      </c>
      <c r="E3804" s="57" t="s">
        <v>2429</v>
      </c>
      <c r="F3804" s="62" t="str">
        <f>INDEX('Crosswalk Particulates'!$B:$B,MATCH('2017 EPA Data'!A3804,'Crosswalk Particulates'!$A:$A,0))</f>
        <v>industry-fuel-natural gas</v>
      </c>
      <c r="G3804" s="66">
        <f>INDEX('Crosswalk Particulates'!$E:$E,MATCH('2017 EPA Data'!$B3804,'Crosswalk Particulates'!$D:$D,0))</f>
        <v>0</v>
      </c>
      <c r="H3804" s="78">
        <f t="shared" si="59"/>
        <v>0</v>
      </c>
    </row>
    <row r="3805" spans="1:8" hidden="1" x14ac:dyDescent="0.35">
      <c r="A3805" s="57" t="s">
        <v>2489</v>
      </c>
      <c r="B3805" s="57" t="s">
        <v>2738</v>
      </c>
      <c r="C3805" s="57" t="s">
        <v>2428</v>
      </c>
      <c r="D3805" s="68">
        <v>46.008226343622397</v>
      </c>
      <c r="E3805" s="57" t="s">
        <v>2429</v>
      </c>
      <c r="F3805" s="62" t="str">
        <f>INDEX('Crosswalk Particulates'!$B:$B,MATCH('2017 EPA Data'!A3805,'Crosswalk Particulates'!$A:$A,0))</f>
        <v>process-chemicals-industry</v>
      </c>
      <c r="G3805" s="66">
        <f>INDEX('Crosswalk Particulates'!$E:$E,MATCH('2017 EPA Data'!$B3805,'Crosswalk Particulates'!$D:$D,0))</f>
        <v>0</v>
      </c>
      <c r="H3805" s="78">
        <f t="shared" si="59"/>
        <v>0</v>
      </c>
    </row>
    <row r="3806" spans="1:8" hidden="1" x14ac:dyDescent="0.35">
      <c r="A3806" s="57" t="s">
        <v>2470</v>
      </c>
      <c r="B3806" s="57" t="s">
        <v>2739</v>
      </c>
      <c r="C3806" s="57" t="s">
        <v>2428</v>
      </c>
      <c r="D3806" s="68">
        <v>46</v>
      </c>
      <c r="E3806" s="57" t="s">
        <v>2429</v>
      </c>
      <c r="F3806" s="62" t="str">
        <f>INDEX('Crosswalk Particulates'!$B:$B,MATCH('2017 EPA Data'!A3806,'Crosswalk Particulates'!$A:$A,0))</f>
        <v>process-waste-industry</v>
      </c>
      <c r="G3806" s="66">
        <f>INDEX('Crosswalk Particulates'!$E:$E,MATCH('2017 EPA Data'!$B3806,'Crosswalk Particulates'!$D:$D,0))</f>
        <v>0</v>
      </c>
      <c r="H3806" s="78">
        <f t="shared" si="59"/>
        <v>0</v>
      </c>
    </row>
    <row r="3807" spans="1:8" hidden="1" x14ac:dyDescent="0.35">
      <c r="A3807" s="57" t="s">
        <v>2470</v>
      </c>
      <c r="B3807" s="57" t="s">
        <v>2630</v>
      </c>
      <c r="C3807" s="57" t="s">
        <v>2428</v>
      </c>
      <c r="D3807" s="68">
        <v>46</v>
      </c>
      <c r="E3807" s="57" t="s">
        <v>2429</v>
      </c>
      <c r="F3807" s="62" t="str">
        <f>INDEX('Crosswalk Particulates'!$B:$B,MATCH('2017 EPA Data'!A3807,'Crosswalk Particulates'!$A:$A,0))</f>
        <v>process-waste-industry</v>
      </c>
      <c r="G3807" s="66">
        <f>INDEX('Crosswalk Particulates'!$E:$E,MATCH('2017 EPA Data'!$B3807,'Crosswalk Particulates'!$D:$D,0))</f>
        <v>0</v>
      </c>
      <c r="H3807" s="78">
        <f t="shared" si="59"/>
        <v>0</v>
      </c>
    </row>
    <row r="3808" spans="1:8" hidden="1" x14ac:dyDescent="0.35">
      <c r="A3808" s="57" t="s">
        <v>2470</v>
      </c>
      <c r="B3808" s="57" t="s">
        <v>2720</v>
      </c>
      <c r="C3808" s="57" t="s">
        <v>2428</v>
      </c>
      <c r="D3808" s="68">
        <v>46</v>
      </c>
      <c r="E3808" s="57" t="s">
        <v>2429</v>
      </c>
      <c r="F3808" s="62" t="str">
        <f>INDEX('Crosswalk Particulates'!$B:$B,MATCH('2017 EPA Data'!A3808,'Crosswalk Particulates'!$A:$A,0))</f>
        <v>process-waste-industry</v>
      </c>
      <c r="G3808" s="66">
        <f>INDEX('Crosswalk Particulates'!$E:$E,MATCH('2017 EPA Data'!$B3808,'Crosswalk Particulates'!$D:$D,0))</f>
        <v>0</v>
      </c>
      <c r="H3808" s="78">
        <f t="shared" si="59"/>
        <v>0</v>
      </c>
    </row>
    <row r="3809" spans="1:8" hidden="1" x14ac:dyDescent="0.35">
      <c r="A3809" s="57" t="s">
        <v>2580</v>
      </c>
      <c r="B3809" s="57" t="s">
        <v>2459</v>
      </c>
      <c r="C3809" s="57" t="s">
        <v>2428</v>
      </c>
      <c r="D3809" s="68">
        <v>45.819359691999999</v>
      </c>
      <c r="E3809" s="57" t="s">
        <v>2429</v>
      </c>
      <c r="F3809" s="62" t="str">
        <f>INDEX('Crosswalk Particulates'!$B:$B,MATCH('2017 EPA Data'!A3809,'Crosswalk Particulates'!$A:$A,0))</f>
        <v>Commercial Buildings Sector</v>
      </c>
      <c r="G3809" s="66">
        <f>INDEX('Crosswalk Particulates'!$E:$E,MATCH('2017 EPA Data'!$B3809,'Crosswalk Particulates'!$D:$D,0))</f>
        <v>0</v>
      </c>
      <c r="H3809" s="78">
        <f t="shared" si="59"/>
        <v>0</v>
      </c>
    </row>
    <row r="3810" spans="1:8" hidden="1" x14ac:dyDescent="0.35">
      <c r="A3810" s="57" t="s">
        <v>2511</v>
      </c>
      <c r="B3810" s="57" t="s">
        <v>2740</v>
      </c>
      <c r="C3810" s="57" t="s">
        <v>2428</v>
      </c>
      <c r="D3810" s="68">
        <v>45.508898918088157</v>
      </c>
      <c r="E3810" s="57" t="s">
        <v>2429</v>
      </c>
      <c r="F3810" s="62" t="str">
        <f>INDEX('Crosswalk Particulates'!$B:$B,MATCH('2017 EPA Data'!A3810,'Crosswalk Particulates'!$A:$A,0))</f>
        <v>industry-fuel-biomass</v>
      </c>
      <c r="G3810" s="66">
        <f>INDEX('Crosswalk Particulates'!$E:$E,MATCH('2017 EPA Data'!$B3810,'Crosswalk Particulates'!$D:$D,0))</f>
        <v>0</v>
      </c>
      <c r="H3810" s="78">
        <f t="shared" si="59"/>
        <v>0</v>
      </c>
    </row>
    <row r="3811" spans="1:8" hidden="1" x14ac:dyDescent="0.35">
      <c r="A3811" s="57" t="s">
        <v>2566</v>
      </c>
      <c r="B3811" s="57" t="s">
        <v>2664</v>
      </c>
      <c r="D3811" s="68">
        <v>45.50037073920118</v>
      </c>
      <c r="E3811" s="57" t="s">
        <v>2433</v>
      </c>
      <c r="F3811" s="62" t="str">
        <f>INDEX('Crosswalk Particulates'!$B:$B,MATCH('2017 EPA Data'!A3811,'Crosswalk Particulates'!$A:$A,0))</f>
        <v>Commercial Buildings Sector</v>
      </c>
      <c r="G3811" s="66">
        <f>INDEX('Crosswalk Particulates'!$E:$E,MATCH('2017 EPA Data'!$B3811,'Crosswalk Particulates'!$D:$D,0))</f>
        <v>0</v>
      </c>
      <c r="H3811" s="78">
        <f t="shared" si="59"/>
        <v>41277291.087989025</v>
      </c>
    </row>
    <row r="3812" spans="1:8" hidden="1" x14ac:dyDescent="0.35">
      <c r="A3812" s="57" t="s">
        <v>2492</v>
      </c>
      <c r="B3812" s="57" t="s">
        <v>2469</v>
      </c>
      <c r="C3812" s="57" t="s">
        <v>2428</v>
      </c>
      <c r="D3812" s="68">
        <v>45.274011251017342</v>
      </c>
      <c r="E3812" s="57" t="s">
        <v>2429</v>
      </c>
      <c r="F3812" s="62" t="str">
        <f>INDEX('Crosswalk Particulates'!$B:$B,MATCH('2017 EPA Data'!A3812,'Crosswalk Particulates'!$A:$A,0))</f>
        <v>Electricity Sector</v>
      </c>
      <c r="G3812" s="66">
        <f>INDEX('Crosswalk Particulates'!$E:$E,MATCH('2017 EPA Data'!$B3812,'Crosswalk Particulates'!$D:$D,0))</f>
        <v>0</v>
      </c>
      <c r="H3812" s="78">
        <f t="shared" si="59"/>
        <v>0</v>
      </c>
    </row>
    <row r="3813" spans="1:8" hidden="1" x14ac:dyDescent="0.35">
      <c r="A3813" s="57" t="s">
        <v>2458</v>
      </c>
      <c r="B3813" s="57" t="s">
        <v>2721</v>
      </c>
      <c r="C3813" s="57" t="s">
        <v>2428</v>
      </c>
      <c r="D3813" s="68">
        <v>45.141256000009413</v>
      </c>
      <c r="E3813" s="57" t="s">
        <v>2429</v>
      </c>
      <c r="F3813" s="62" t="str">
        <f>INDEX('Crosswalk Particulates'!$B:$B,MATCH('2017 EPA Data'!A3813,'Crosswalk Particulates'!$A:$A,0))</f>
        <v>process-other-industry</v>
      </c>
      <c r="G3813" s="66">
        <f>INDEX('Crosswalk Particulates'!$E:$E,MATCH('2017 EPA Data'!$B3813,'Crosswalk Particulates'!$D:$D,0))</f>
        <v>0</v>
      </c>
      <c r="H3813" s="78">
        <f t="shared" si="59"/>
        <v>0</v>
      </c>
    </row>
    <row r="3814" spans="1:8" hidden="1" x14ac:dyDescent="0.35">
      <c r="A3814" s="57" t="s">
        <v>2543</v>
      </c>
      <c r="B3814" s="57" t="s">
        <v>2665</v>
      </c>
      <c r="C3814" s="57" t="s">
        <v>2428</v>
      </c>
      <c r="D3814" s="68">
        <v>45.06</v>
      </c>
      <c r="E3814" s="57" t="s">
        <v>2429</v>
      </c>
      <c r="F3814" s="62" t="str">
        <f>INDEX('Crosswalk Particulates'!$B:$B,MATCH('2017 EPA Data'!A3814,'Crosswalk Particulates'!$A:$A,0))</f>
        <v>industry-fuel-other</v>
      </c>
      <c r="G3814" s="66">
        <f>INDEX('Crosswalk Particulates'!$E:$E,MATCH('2017 EPA Data'!$B3814,'Crosswalk Particulates'!$D:$D,0))</f>
        <v>0</v>
      </c>
      <c r="H3814" s="78">
        <f t="shared" si="59"/>
        <v>0</v>
      </c>
    </row>
    <row r="3815" spans="1:8" hidden="1" x14ac:dyDescent="0.35">
      <c r="A3815" s="57" t="s">
        <v>2476</v>
      </c>
      <c r="B3815" s="57" t="s">
        <v>2525</v>
      </c>
      <c r="C3815" s="57" t="s">
        <v>2428</v>
      </c>
      <c r="D3815" s="68">
        <v>44.938076764900998</v>
      </c>
      <c r="E3815" s="57" t="s">
        <v>2429</v>
      </c>
      <c r="F3815" s="62" t="str">
        <f>INDEX('Crosswalk Particulates'!$B:$B,MATCH('2017 EPA Data'!A3815,'Crosswalk Particulates'!$A:$A,0))</f>
        <v>Electricity Sector</v>
      </c>
      <c r="G3815" s="66">
        <f>INDEX('Crosswalk Particulates'!$E:$E,MATCH('2017 EPA Data'!$B3815,'Crosswalk Particulates'!$D:$D,0))</f>
        <v>0</v>
      </c>
      <c r="H3815" s="78">
        <f t="shared" si="59"/>
        <v>0</v>
      </c>
    </row>
    <row r="3816" spans="1:8" hidden="1" x14ac:dyDescent="0.35">
      <c r="A3816" s="57" t="s">
        <v>2506</v>
      </c>
      <c r="B3816" s="57" t="s">
        <v>2521</v>
      </c>
      <c r="C3816" s="57" t="s">
        <v>2468</v>
      </c>
      <c r="D3816" s="68">
        <v>44.913231332000002</v>
      </c>
      <c r="E3816" s="57" t="s">
        <v>2433</v>
      </c>
      <c r="F3816" s="62" t="str">
        <f>INDEX('Crosswalk Particulates'!$B:$B,MATCH('2017 EPA Data'!A3816,'Crosswalk Particulates'!$A:$A,0))</f>
        <v>process-other-industry</v>
      </c>
      <c r="G3816" s="66" t="str">
        <f>INDEX('Crosswalk Particulates'!$E:$E,MATCH('2017 EPA Data'!$B3816,'Crosswalk Particulates'!$D:$D,0))</f>
        <v>PM25</v>
      </c>
      <c r="H3816" s="78">
        <f t="shared" si="59"/>
        <v>40744646.544075631</v>
      </c>
    </row>
    <row r="3817" spans="1:8" hidden="1" x14ac:dyDescent="0.35">
      <c r="A3817" s="57" t="s">
        <v>2543</v>
      </c>
      <c r="B3817" s="57" t="s">
        <v>2699</v>
      </c>
      <c r="C3817" s="57" t="s">
        <v>2428</v>
      </c>
      <c r="D3817" s="68">
        <v>44.904620000000001</v>
      </c>
      <c r="E3817" s="57" t="s">
        <v>2429</v>
      </c>
      <c r="F3817" s="62" t="str">
        <f>INDEX('Crosswalk Particulates'!$B:$B,MATCH('2017 EPA Data'!A3817,'Crosswalk Particulates'!$A:$A,0))</f>
        <v>industry-fuel-other</v>
      </c>
      <c r="G3817" s="66">
        <f>INDEX('Crosswalk Particulates'!$E:$E,MATCH('2017 EPA Data'!$B3817,'Crosswalk Particulates'!$D:$D,0))</f>
        <v>0</v>
      </c>
      <c r="H3817" s="78">
        <f t="shared" si="59"/>
        <v>0</v>
      </c>
    </row>
    <row r="3818" spans="1:8" hidden="1" x14ac:dyDescent="0.35">
      <c r="A3818" s="57" t="s">
        <v>2462</v>
      </c>
      <c r="B3818" s="57" t="s">
        <v>2674</v>
      </c>
      <c r="C3818" s="57" t="s">
        <v>2428</v>
      </c>
      <c r="D3818" s="68">
        <v>44.89321997606605</v>
      </c>
      <c r="E3818" s="57" t="s">
        <v>2429</v>
      </c>
      <c r="F3818" s="62" t="str">
        <f>INDEX('Crosswalk Particulates'!$B:$B,MATCH('2017 EPA Data'!A3818,'Crosswalk Particulates'!$A:$A,0))</f>
        <v>industry-fuel-natural gas</v>
      </c>
      <c r="G3818" s="66">
        <f>INDEX('Crosswalk Particulates'!$E:$E,MATCH('2017 EPA Data'!$B3818,'Crosswalk Particulates'!$D:$D,0))</f>
        <v>0</v>
      </c>
      <c r="H3818" s="78">
        <f t="shared" si="59"/>
        <v>0</v>
      </c>
    </row>
    <row r="3819" spans="1:8" hidden="1" x14ac:dyDescent="0.35">
      <c r="A3819" s="57" t="s">
        <v>2503</v>
      </c>
      <c r="B3819" s="57" t="s">
        <v>2685</v>
      </c>
      <c r="C3819" s="57" t="s">
        <v>2428</v>
      </c>
      <c r="D3819" s="68">
        <v>44.642000000000003</v>
      </c>
      <c r="E3819" s="57" t="s">
        <v>2429</v>
      </c>
      <c r="F3819" s="62" t="str">
        <f>INDEX('Crosswalk Particulates'!$B:$B,MATCH('2017 EPA Data'!A3819,'Crosswalk Particulates'!$A:$A,0))</f>
        <v>process-ngps-industry</v>
      </c>
      <c r="G3819" s="66">
        <f>INDEX('Crosswalk Particulates'!$E:$E,MATCH('2017 EPA Data'!$B3819,'Crosswalk Particulates'!$D:$D,0))</f>
        <v>0</v>
      </c>
      <c r="H3819" s="78">
        <f t="shared" si="59"/>
        <v>0</v>
      </c>
    </row>
    <row r="3820" spans="1:8" hidden="1" x14ac:dyDescent="0.35">
      <c r="A3820" s="57" t="s">
        <v>2492</v>
      </c>
      <c r="B3820" s="57" t="s">
        <v>2599</v>
      </c>
      <c r="C3820" s="57" t="s">
        <v>2428</v>
      </c>
      <c r="D3820" s="68">
        <v>44.6</v>
      </c>
      <c r="E3820" s="57" t="s">
        <v>2429</v>
      </c>
      <c r="F3820" s="62" t="str">
        <f>INDEX('Crosswalk Particulates'!$B:$B,MATCH('2017 EPA Data'!A3820,'Crosswalk Particulates'!$A:$A,0))</f>
        <v>Electricity Sector</v>
      </c>
      <c r="G3820" s="66">
        <f>INDEX('Crosswalk Particulates'!$E:$E,MATCH('2017 EPA Data'!$B3820,'Crosswalk Particulates'!$D:$D,0))</f>
        <v>0</v>
      </c>
      <c r="H3820" s="78">
        <f t="shared" si="59"/>
        <v>0</v>
      </c>
    </row>
    <row r="3821" spans="1:8" hidden="1" x14ac:dyDescent="0.35">
      <c r="A3821" s="57" t="s">
        <v>2576</v>
      </c>
      <c r="B3821" s="57" t="s">
        <v>2597</v>
      </c>
      <c r="C3821" s="57" t="s">
        <v>2428</v>
      </c>
      <c r="D3821" s="68">
        <v>44.469715839448241</v>
      </c>
      <c r="E3821" s="57" t="s">
        <v>2429</v>
      </c>
      <c r="F3821" s="62" t="str">
        <f>INDEX('Crosswalk Particulates'!$B:$B,MATCH('2017 EPA Data'!A3821,'Crosswalk Particulates'!$A:$A,0))</f>
        <v>Commercial Buildings Sector</v>
      </c>
      <c r="G3821" s="66">
        <f>INDEX('Crosswalk Particulates'!$E:$E,MATCH('2017 EPA Data'!$B3821,'Crosswalk Particulates'!$D:$D,0))</f>
        <v>0</v>
      </c>
      <c r="H3821" s="78">
        <f t="shared" si="59"/>
        <v>0</v>
      </c>
    </row>
    <row r="3822" spans="1:8" hidden="1" x14ac:dyDescent="0.35">
      <c r="A3822" s="57" t="s">
        <v>2458</v>
      </c>
      <c r="B3822" s="57" t="s">
        <v>2638</v>
      </c>
      <c r="C3822" s="57" t="s">
        <v>2428</v>
      </c>
      <c r="D3822" s="68">
        <v>44.450219740000001</v>
      </c>
      <c r="E3822" s="57" t="s">
        <v>2429</v>
      </c>
      <c r="F3822" s="62" t="str">
        <f>INDEX('Crosswalk Particulates'!$B:$B,MATCH('2017 EPA Data'!A3822,'Crosswalk Particulates'!$A:$A,0))</f>
        <v>process-other-industry</v>
      </c>
      <c r="G3822" s="66">
        <f>INDEX('Crosswalk Particulates'!$E:$E,MATCH('2017 EPA Data'!$B3822,'Crosswalk Particulates'!$D:$D,0))</f>
        <v>0</v>
      </c>
      <c r="H3822" s="78">
        <f t="shared" si="59"/>
        <v>0</v>
      </c>
    </row>
    <row r="3823" spans="1:8" hidden="1" x14ac:dyDescent="0.35">
      <c r="A3823" s="57" t="s">
        <v>2493</v>
      </c>
      <c r="B3823" s="57" t="s">
        <v>2639</v>
      </c>
      <c r="C3823" s="57" t="s">
        <v>2428</v>
      </c>
      <c r="D3823" s="68">
        <v>44.339752819718107</v>
      </c>
      <c r="E3823" s="57" t="s">
        <v>2429</v>
      </c>
      <c r="F3823" s="62" t="str">
        <f>INDEX('Crosswalk Particulates'!$B:$B,MATCH('2017 EPA Data'!A3823,'Crosswalk Particulates'!$A:$A,0))</f>
        <v>Commercial Buildings Sector</v>
      </c>
      <c r="G3823" s="66">
        <f>INDEX('Crosswalk Particulates'!$E:$E,MATCH('2017 EPA Data'!$B3823,'Crosswalk Particulates'!$D:$D,0))</f>
        <v>0</v>
      </c>
      <c r="H3823" s="78">
        <f t="shared" si="59"/>
        <v>0</v>
      </c>
    </row>
    <row r="3824" spans="1:8" hidden="1" x14ac:dyDescent="0.35">
      <c r="A3824" s="57" t="s">
        <v>2495</v>
      </c>
      <c r="B3824" s="57" t="s">
        <v>2606</v>
      </c>
      <c r="C3824" s="57" t="s">
        <v>2428</v>
      </c>
      <c r="D3824" s="68">
        <v>44.135584571000003</v>
      </c>
      <c r="E3824" s="57" t="s">
        <v>2429</v>
      </c>
      <c r="F3824" s="62" t="str">
        <f>INDEX('Crosswalk Particulates'!$B:$B,MATCH('2017 EPA Data'!A3824,'Crosswalk Particulates'!$A:$A,0))</f>
        <v>Electricity Sector</v>
      </c>
      <c r="G3824" s="66">
        <f>INDEX('Crosswalk Particulates'!$E:$E,MATCH('2017 EPA Data'!$B3824,'Crosswalk Particulates'!$D:$D,0))</f>
        <v>0</v>
      </c>
      <c r="H3824" s="78">
        <f t="shared" si="59"/>
        <v>0</v>
      </c>
    </row>
    <row r="3825" spans="1:8" hidden="1" x14ac:dyDescent="0.35">
      <c r="A3825" s="57" t="s">
        <v>2453</v>
      </c>
      <c r="B3825" s="57" t="s">
        <v>2617</v>
      </c>
      <c r="C3825" s="57" t="s">
        <v>2428</v>
      </c>
      <c r="D3825" s="68">
        <v>43.855432525566798</v>
      </c>
      <c r="E3825" s="57" t="s">
        <v>2429</v>
      </c>
      <c r="F3825" s="62" t="str">
        <f>INDEX('Crosswalk Particulates'!$B:$B,MATCH('2017 EPA Data'!A3825,'Crosswalk Particulates'!$A:$A,0))</f>
        <v>process-ngps-industry</v>
      </c>
      <c r="G3825" s="66">
        <f>INDEX('Crosswalk Particulates'!$E:$E,MATCH('2017 EPA Data'!$B3825,'Crosswalk Particulates'!$D:$D,0))</f>
        <v>0</v>
      </c>
      <c r="H3825" s="78">
        <f t="shared" si="59"/>
        <v>0</v>
      </c>
    </row>
    <row r="3826" spans="1:8" hidden="1" x14ac:dyDescent="0.35">
      <c r="A3826" s="57" t="s">
        <v>2529</v>
      </c>
      <c r="B3826" s="57" t="s">
        <v>2643</v>
      </c>
      <c r="D3826" s="68">
        <v>43.563622356052115</v>
      </c>
      <c r="E3826" s="57" t="s">
        <v>2433</v>
      </c>
      <c r="F3826" s="62" t="str">
        <f>INDEX('Crosswalk Particulates'!$B:$B,MATCH('2017 EPA Data'!A3826,'Crosswalk Particulates'!$A:$A,0))</f>
        <v>Other-EPA</v>
      </c>
      <c r="G3826" s="66">
        <f>INDEX('Crosswalk Particulates'!$E:$E,MATCH('2017 EPA Data'!$B3826,'Crosswalk Particulates'!$D:$D,0))</f>
        <v>0</v>
      </c>
      <c r="H3826" s="78">
        <f t="shared" si="59"/>
        <v>39520300.420074314</v>
      </c>
    </row>
    <row r="3827" spans="1:8" hidden="1" x14ac:dyDescent="0.35">
      <c r="A3827" s="57" t="s">
        <v>2495</v>
      </c>
      <c r="B3827" s="57" t="s">
        <v>2674</v>
      </c>
      <c r="C3827" s="57" t="s">
        <v>2428</v>
      </c>
      <c r="D3827" s="68">
        <v>43.276880615743998</v>
      </c>
      <c r="E3827" s="57" t="s">
        <v>2429</v>
      </c>
      <c r="F3827" s="62" t="str">
        <f>INDEX('Crosswalk Particulates'!$B:$B,MATCH('2017 EPA Data'!A3827,'Crosswalk Particulates'!$A:$A,0))</f>
        <v>Electricity Sector</v>
      </c>
      <c r="G3827" s="66">
        <f>INDEX('Crosswalk Particulates'!$E:$E,MATCH('2017 EPA Data'!$B3827,'Crosswalk Particulates'!$D:$D,0))</f>
        <v>0</v>
      </c>
      <c r="H3827" s="78">
        <f t="shared" si="59"/>
        <v>0</v>
      </c>
    </row>
    <row r="3828" spans="1:8" hidden="1" x14ac:dyDescent="0.35">
      <c r="A3828" s="57" t="s">
        <v>2463</v>
      </c>
      <c r="B3828" s="57" t="s">
        <v>2521</v>
      </c>
      <c r="C3828" s="57" t="s">
        <v>2468</v>
      </c>
      <c r="D3828" s="68">
        <v>43.042444134999997</v>
      </c>
      <c r="E3828" s="57" t="s">
        <v>2433</v>
      </c>
      <c r="F3828" s="62" t="str">
        <f>INDEX('Crosswalk Particulates'!$B:$B,MATCH('2017 EPA Data'!A3828,'Crosswalk Particulates'!$A:$A,0))</f>
        <v>process-agriculture-industry</v>
      </c>
      <c r="G3828" s="66" t="str">
        <f>INDEX('Crosswalk Particulates'!$E:$E,MATCH('2017 EPA Data'!$B3828,'Crosswalk Particulates'!$D:$D,0))</f>
        <v>PM25</v>
      </c>
      <c r="H3828" s="78">
        <f t="shared" si="59"/>
        <v>39047494.928831272</v>
      </c>
    </row>
    <row r="3829" spans="1:8" hidden="1" x14ac:dyDescent="0.35">
      <c r="A3829" s="57" t="s">
        <v>2575</v>
      </c>
      <c r="B3829" s="57" t="s">
        <v>2482</v>
      </c>
      <c r="C3829" s="57" t="s">
        <v>2428</v>
      </c>
      <c r="D3829" s="68">
        <v>42.96</v>
      </c>
      <c r="E3829" s="57" t="s">
        <v>2429</v>
      </c>
      <c r="F3829" s="62" t="str">
        <f>INDEX('Crosswalk Particulates'!$B:$B,MATCH('2017 EPA Data'!A3829,'Crosswalk Particulates'!$A:$A,0))</f>
        <v>Commercial Buildings Sector</v>
      </c>
      <c r="G3829" s="66">
        <f>INDEX('Crosswalk Particulates'!$E:$E,MATCH('2017 EPA Data'!$B3829,'Crosswalk Particulates'!$D:$D,0))</f>
        <v>0</v>
      </c>
      <c r="H3829" s="78">
        <f t="shared" si="59"/>
        <v>0</v>
      </c>
    </row>
    <row r="3830" spans="1:8" hidden="1" x14ac:dyDescent="0.35">
      <c r="A3830" s="57" t="s">
        <v>2457</v>
      </c>
      <c r="B3830" s="57" t="s">
        <v>2613</v>
      </c>
      <c r="C3830" s="57" t="s">
        <v>2428</v>
      </c>
      <c r="D3830" s="68">
        <v>42.688389999999998</v>
      </c>
      <c r="E3830" s="57" t="s">
        <v>2429</v>
      </c>
      <c r="F3830" s="62" t="str">
        <f>INDEX('Crosswalk Particulates'!$B:$B,MATCH('2017 EPA Data'!A3830,'Crosswalk Particulates'!$A:$A,0))</f>
        <v>process-other-industry</v>
      </c>
      <c r="G3830" s="66">
        <f>INDEX('Crosswalk Particulates'!$E:$E,MATCH('2017 EPA Data'!$B3830,'Crosswalk Particulates'!$D:$D,0))</f>
        <v>0</v>
      </c>
      <c r="H3830" s="78">
        <f t="shared" si="59"/>
        <v>0</v>
      </c>
    </row>
    <row r="3831" spans="1:8" hidden="1" x14ac:dyDescent="0.35">
      <c r="A3831" s="57" t="s">
        <v>2458</v>
      </c>
      <c r="B3831" s="57" t="s">
        <v>2741</v>
      </c>
      <c r="C3831" s="57" t="s">
        <v>2428</v>
      </c>
      <c r="D3831" s="68">
        <v>42.555999999999997</v>
      </c>
      <c r="E3831" s="57" t="s">
        <v>2429</v>
      </c>
      <c r="F3831" s="62" t="str">
        <f>INDEX('Crosswalk Particulates'!$B:$B,MATCH('2017 EPA Data'!A3831,'Crosswalk Particulates'!$A:$A,0))</f>
        <v>process-other-industry</v>
      </c>
      <c r="G3831" s="66">
        <f>INDEX('Crosswalk Particulates'!$E:$E,MATCH('2017 EPA Data'!$B3831,'Crosswalk Particulates'!$D:$D,0))</f>
        <v>0</v>
      </c>
      <c r="H3831" s="78">
        <f t="shared" si="59"/>
        <v>0</v>
      </c>
    </row>
    <row r="3832" spans="1:8" hidden="1" x14ac:dyDescent="0.35">
      <c r="A3832" s="57" t="s">
        <v>2558</v>
      </c>
      <c r="B3832" s="57" t="s">
        <v>2557</v>
      </c>
      <c r="C3832" s="57" t="s">
        <v>2428</v>
      </c>
      <c r="D3832" s="68">
        <v>42.063334920000003</v>
      </c>
      <c r="E3832" s="57" t="s">
        <v>2429</v>
      </c>
      <c r="F3832" s="62" t="str">
        <f>INDEX('Crosswalk Particulates'!$B:$B,MATCH('2017 EPA Data'!A3832,'Crosswalk Particulates'!$A:$A,0))</f>
        <v>process-mining-industry</v>
      </c>
      <c r="G3832" s="66">
        <f>INDEX('Crosswalk Particulates'!$E:$E,MATCH('2017 EPA Data'!$B3832,'Crosswalk Particulates'!$D:$D,0))</f>
        <v>0</v>
      </c>
      <c r="H3832" s="78">
        <f t="shared" si="59"/>
        <v>0</v>
      </c>
    </row>
    <row r="3833" spans="1:8" hidden="1" x14ac:dyDescent="0.35">
      <c r="A3833" s="57" t="s">
        <v>2453</v>
      </c>
      <c r="B3833" s="57" t="s">
        <v>2592</v>
      </c>
      <c r="C3833" s="57" t="s">
        <v>2428</v>
      </c>
      <c r="D3833" s="68">
        <v>42</v>
      </c>
      <c r="E3833" s="57" t="s">
        <v>2429</v>
      </c>
      <c r="F3833" s="62" t="str">
        <f>INDEX('Crosswalk Particulates'!$B:$B,MATCH('2017 EPA Data'!A3833,'Crosswalk Particulates'!$A:$A,0))</f>
        <v>process-ngps-industry</v>
      </c>
      <c r="G3833" s="66">
        <f>INDEX('Crosswalk Particulates'!$E:$E,MATCH('2017 EPA Data'!$B3833,'Crosswalk Particulates'!$D:$D,0))</f>
        <v>0</v>
      </c>
      <c r="H3833" s="78">
        <f t="shared" si="59"/>
        <v>0</v>
      </c>
    </row>
    <row r="3834" spans="1:8" hidden="1" x14ac:dyDescent="0.35">
      <c r="A3834" s="57" t="s">
        <v>2580</v>
      </c>
      <c r="B3834" s="57" t="s">
        <v>2561</v>
      </c>
      <c r="C3834" s="57" t="s">
        <v>2428</v>
      </c>
      <c r="D3834" s="68">
        <v>41.870237553000003</v>
      </c>
      <c r="E3834" s="57" t="s">
        <v>2429</v>
      </c>
      <c r="F3834" s="62" t="str">
        <f>INDEX('Crosswalk Particulates'!$B:$B,MATCH('2017 EPA Data'!A3834,'Crosswalk Particulates'!$A:$A,0))</f>
        <v>Commercial Buildings Sector</v>
      </c>
      <c r="G3834" s="66">
        <f>INDEX('Crosswalk Particulates'!$E:$E,MATCH('2017 EPA Data'!$B3834,'Crosswalk Particulates'!$D:$D,0))</f>
        <v>0</v>
      </c>
      <c r="H3834" s="78">
        <f t="shared" si="59"/>
        <v>0</v>
      </c>
    </row>
    <row r="3835" spans="1:8" hidden="1" x14ac:dyDescent="0.35">
      <c r="A3835" s="57" t="s">
        <v>2518</v>
      </c>
      <c r="B3835" s="57" t="s">
        <v>2525</v>
      </c>
      <c r="C3835" s="57" t="s">
        <v>2428</v>
      </c>
      <c r="D3835" s="68">
        <v>41.798300630999996</v>
      </c>
      <c r="E3835" s="57" t="s">
        <v>2429</v>
      </c>
      <c r="F3835" s="62" t="str">
        <f>INDEX('Crosswalk Particulates'!$B:$B,MATCH('2017 EPA Data'!A3835,'Crosswalk Particulates'!$A:$A,0))</f>
        <v>process-cement-industry</v>
      </c>
      <c r="G3835" s="66">
        <f>INDEX('Crosswalk Particulates'!$E:$E,MATCH('2017 EPA Data'!$B3835,'Crosswalk Particulates'!$D:$D,0))</f>
        <v>0</v>
      </c>
      <c r="H3835" s="78">
        <f t="shared" si="59"/>
        <v>0</v>
      </c>
    </row>
    <row r="3836" spans="1:8" hidden="1" x14ac:dyDescent="0.35">
      <c r="A3836" s="57" t="s">
        <v>2466</v>
      </c>
      <c r="B3836" s="57" t="s">
        <v>2655</v>
      </c>
      <c r="C3836" s="57" t="s">
        <v>2428</v>
      </c>
      <c r="D3836" s="68">
        <v>41.76</v>
      </c>
      <c r="E3836" s="57" t="s">
        <v>2429</v>
      </c>
      <c r="F3836" s="62" t="str">
        <f>INDEX('Crosswalk Particulates'!$B:$B,MATCH('2017 EPA Data'!A3836,'Crosswalk Particulates'!$A:$A,0))</f>
        <v>process-other-industry</v>
      </c>
      <c r="G3836" s="66">
        <f>INDEX('Crosswalk Particulates'!$E:$E,MATCH('2017 EPA Data'!$B3836,'Crosswalk Particulates'!$D:$D,0))</f>
        <v>0</v>
      </c>
      <c r="H3836" s="78">
        <f t="shared" si="59"/>
        <v>0</v>
      </c>
    </row>
    <row r="3837" spans="1:8" hidden="1" x14ac:dyDescent="0.35">
      <c r="A3837" s="57" t="s">
        <v>2492</v>
      </c>
      <c r="B3837" s="57" t="s">
        <v>2572</v>
      </c>
      <c r="C3837" s="57" t="s">
        <v>2428</v>
      </c>
      <c r="D3837" s="68">
        <v>41.630870781017343</v>
      </c>
      <c r="E3837" s="57" t="s">
        <v>2429</v>
      </c>
      <c r="F3837" s="62" t="str">
        <f>INDEX('Crosswalk Particulates'!$B:$B,MATCH('2017 EPA Data'!A3837,'Crosswalk Particulates'!$A:$A,0))</f>
        <v>Electricity Sector</v>
      </c>
      <c r="G3837" s="66">
        <f>INDEX('Crosswalk Particulates'!$E:$E,MATCH('2017 EPA Data'!$B3837,'Crosswalk Particulates'!$D:$D,0))</f>
        <v>0</v>
      </c>
      <c r="H3837" s="78">
        <f t="shared" si="59"/>
        <v>0</v>
      </c>
    </row>
    <row r="3838" spans="1:8" hidden="1" x14ac:dyDescent="0.35">
      <c r="A3838" s="57" t="s">
        <v>2497</v>
      </c>
      <c r="B3838" s="57" t="s">
        <v>2709</v>
      </c>
      <c r="C3838" s="57" t="s">
        <v>2428</v>
      </c>
      <c r="D3838" s="68">
        <v>41.4</v>
      </c>
      <c r="E3838" s="57" t="s">
        <v>2429</v>
      </c>
      <c r="F3838" s="62" t="str">
        <f>INDEX('Crosswalk Particulates'!$B:$B,MATCH('2017 EPA Data'!A3838,'Crosswalk Particulates'!$A:$A,0))</f>
        <v>process-other-industry</v>
      </c>
      <c r="G3838" s="66">
        <f>INDEX('Crosswalk Particulates'!$E:$E,MATCH('2017 EPA Data'!$B3838,'Crosswalk Particulates'!$D:$D,0))</f>
        <v>0</v>
      </c>
      <c r="H3838" s="78">
        <f t="shared" si="59"/>
        <v>0</v>
      </c>
    </row>
    <row r="3839" spans="1:8" hidden="1" x14ac:dyDescent="0.35">
      <c r="A3839" s="57" t="s">
        <v>2540</v>
      </c>
      <c r="B3839" s="57" t="s">
        <v>2536</v>
      </c>
      <c r="C3839" s="57" t="s">
        <v>2428</v>
      </c>
      <c r="D3839" s="68">
        <v>41.390553676950063</v>
      </c>
      <c r="E3839" s="57" t="s">
        <v>2429</v>
      </c>
      <c r="F3839" s="62" t="str">
        <f>INDEX('Crosswalk Particulates'!$B:$B,MATCH('2017 EPA Data'!A3839,'Crosswalk Particulates'!$A:$A,0))</f>
        <v>industry-fuel-oil</v>
      </c>
      <c r="G3839" s="66">
        <f>INDEX('Crosswalk Particulates'!$E:$E,MATCH('2017 EPA Data'!$B3839,'Crosswalk Particulates'!$D:$D,0))</f>
        <v>0</v>
      </c>
      <c r="H3839" s="78">
        <f t="shared" si="59"/>
        <v>0</v>
      </c>
    </row>
    <row r="3840" spans="1:8" hidden="1" x14ac:dyDescent="0.35">
      <c r="A3840" s="57" t="s">
        <v>2457</v>
      </c>
      <c r="B3840" s="57" t="s">
        <v>2487</v>
      </c>
      <c r="C3840" s="57" t="s">
        <v>2428</v>
      </c>
      <c r="D3840" s="68">
        <v>41.318399999999997</v>
      </c>
      <c r="E3840" s="57" t="s">
        <v>2429</v>
      </c>
      <c r="F3840" s="62" t="str">
        <f>INDEX('Crosswalk Particulates'!$B:$B,MATCH('2017 EPA Data'!A3840,'Crosswalk Particulates'!$A:$A,0))</f>
        <v>process-other-industry</v>
      </c>
      <c r="G3840" s="66">
        <f>INDEX('Crosswalk Particulates'!$E:$E,MATCH('2017 EPA Data'!$B3840,'Crosswalk Particulates'!$D:$D,0))</f>
        <v>0</v>
      </c>
      <c r="H3840" s="78">
        <f t="shared" si="59"/>
        <v>0</v>
      </c>
    </row>
    <row r="3841" spans="1:8" hidden="1" x14ac:dyDescent="0.35">
      <c r="A3841" s="57" t="s">
        <v>2503</v>
      </c>
      <c r="B3841" s="57" t="s">
        <v>2567</v>
      </c>
      <c r="C3841" s="57" t="s">
        <v>2428</v>
      </c>
      <c r="D3841" s="68">
        <v>41.295595849992999</v>
      </c>
      <c r="E3841" s="57" t="s">
        <v>2429</v>
      </c>
      <c r="F3841" s="62" t="str">
        <f>INDEX('Crosswalk Particulates'!$B:$B,MATCH('2017 EPA Data'!A3841,'Crosswalk Particulates'!$A:$A,0))</f>
        <v>process-ngps-industry</v>
      </c>
      <c r="G3841" s="66">
        <f>INDEX('Crosswalk Particulates'!$E:$E,MATCH('2017 EPA Data'!$B3841,'Crosswalk Particulates'!$D:$D,0))</f>
        <v>0</v>
      </c>
      <c r="H3841" s="78">
        <f t="shared" si="59"/>
        <v>0</v>
      </c>
    </row>
    <row r="3842" spans="1:8" hidden="1" x14ac:dyDescent="0.35">
      <c r="A3842" s="57" t="s">
        <v>2529</v>
      </c>
      <c r="B3842" s="57" t="s">
        <v>2557</v>
      </c>
      <c r="C3842" s="57" t="s">
        <v>2428</v>
      </c>
      <c r="D3842" s="68">
        <v>41.16</v>
      </c>
      <c r="E3842" s="57" t="s">
        <v>2429</v>
      </c>
      <c r="F3842" s="62" t="str">
        <f>INDEX('Crosswalk Particulates'!$B:$B,MATCH('2017 EPA Data'!A3842,'Crosswalk Particulates'!$A:$A,0))</f>
        <v>Other-EPA</v>
      </c>
      <c r="G3842" s="66">
        <f>INDEX('Crosswalk Particulates'!$E:$E,MATCH('2017 EPA Data'!$B3842,'Crosswalk Particulates'!$D:$D,0))</f>
        <v>0</v>
      </c>
      <c r="H3842" s="78">
        <f t="shared" si="59"/>
        <v>0</v>
      </c>
    </row>
    <row r="3843" spans="1:8" hidden="1" x14ac:dyDescent="0.35">
      <c r="A3843" s="57" t="s">
        <v>2543</v>
      </c>
      <c r="B3843" s="57" t="s">
        <v>2661</v>
      </c>
      <c r="C3843" s="57" t="s">
        <v>2428</v>
      </c>
      <c r="D3843" s="68">
        <v>41.031700399999998</v>
      </c>
      <c r="E3843" s="57" t="s">
        <v>2429</v>
      </c>
      <c r="F3843" s="62" t="str">
        <f>INDEX('Crosswalk Particulates'!$B:$B,MATCH('2017 EPA Data'!A3843,'Crosswalk Particulates'!$A:$A,0))</f>
        <v>industry-fuel-other</v>
      </c>
      <c r="G3843" s="66">
        <f>INDEX('Crosswalk Particulates'!$E:$E,MATCH('2017 EPA Data'!$B3843,'Crosswalk Particulates'!$D:$D,0))</f>
        <v>0</v>
      </c>
      <c r="H3843" s="78">
        <f t="shared" si="59"/>
        <v>0</v>
      </c>
    </row>
    <row r="3844" spans="1:8" hidden="1" x14ac:dyDescent="0.35">
      <c r="A3844" s="57" t="s">
        <v>2543</v>
      </c>
      <c r="B3844" s="57" t="s">
        <v>2636</v>
      </c>
      <c r="C3844" s="57" t="s">
        <v>2428</v>
      </c>
      <c r="D3844" s="68">
        <v>40.910266</v>
      </c>
      <c r="E3844" s="57" t="s">
        <v>2429</v>
      </c>
      <c r="F3844" s="62" t="str">
        <f>INDEX('Crosswalk Particulates'!$B:$B,MATCH('2017 EPA Data'!A3844,'Crosswalk Particulates'!$A:$A,0))</f>
        <v>industry-fuel-other</v>
      </c>
      <c r="G3844" s="66">
        <f>INDEX('Crosswalk Particulates'!$E:$E,MATCH('2017 EPA Data'!$B3844,'Crosswalk Particulates'!$D:$D,0))</f>
        <v>0</v>
      </c>
      <c r="H3844" s="78">
        <f t="shared" ref="H3844:H3907" si="60">IF(E3844="TON",D3844/metricton_to_shortton,0)*10^6</f>
        <v>0</v>
      </c>
    </row>
    <row r="3845" spans="1:8" hidden="1" x14ac:dyDescent="0.35">
      <c r="A3845" s="57" t="s">
        <v>2503</v>
      </c>
      <c r="B3845" s="57" t="s">
        <v>2583</v>
      </c>
      <c r="C3845" s="57" t="s">
        <v>2428</v>
      </c>
      <c r="D3845" s="68">
        <v>40.861414799999999</v>
      </c>
      <c r="E3845" s="57" t="s">
        <v>2429</v>
      </c>
      <c r="F3845" s="62" t="str">
        <f>INDEX('Crosswalk Particulates'!$B:$B,MATCH('2017 EPA Data'!A3845,'Crosswalk Particulates'!$A:$A,0))</f>
        <v>process-ngps-industry</v>
      </c>
      <c r="G3845" s="66">
        <f>INDEX('Crosswalk Particulates'!$E:$E,MATCH('2017 EPA Data'!$B3845,'Crosswalk Particulates'!$D:$D,0))</f>
        <v>0</v>
      </c>
      <c r="H3845" s="78">
        <f t="shared" si="60"/>
        <v>0</v>
      </c>
    </row>
    <row r="3846" spans="1:8" hidden="1" x14ac:dyDescent="0.35">
      <c r="A3846" s="57" t="s">
        <v>2543</v>
      </c>
      <c r="B3846" s="57" t="s">
        <v>2685</v>
      </c>
      <c r="C3846" s="57" t="s">
        <v>2428</v>
      </c>
      <c r="D3846" s="68">
        <v>40.662622599999999</v>
      </c>
      <c r="E3846" s="57" t="s">
        <v>2429</v>
      </c>
      <c r="F3846" s="62" t="str">
        <f>INDEX('Crosswalk Particulates'!$B:$B,MATCH('2017 EPA Data'!A3846,'Crosswalk Particulates'!$A:$A,0))</f>
        <v>industry-fuel-other</v>
      </c>
      <c r="G3846" s="66">
        <f>INDEX('Crosswalk Particulates'!$E:$E,MATCH('2017 EPA Data'!$B3846,'Crosswalk Particulates'!$D:$D,0))</f>
        <v>0</v>
      </c>
      <c r="H3846" s="78">
        <f t="shared" si="60"/>
        <v>0</v>
      </c>
    </row>
    <row r="3847" spans="1:8" hidden="1" x14ac:dyDescent="0.35">
      <c r="A3847" s="57" t="s">
        <v>2543</v>
      </c>
      <c r="B3847" s="57" t="s">
        <v>2658</v>
      </c>
      <c r="C3847" s="57" t="s">
        <v>2428</v>
      </c>
      <c r="D3847" s="68">
        <v>40.6</v>
      </c>
      <c r="E3847" s="57" t="s">
        <v>2429</v>
      </c>
      <c r="F3847" s="62" t="str">
        <f>INDEX('Crosswalk Particulates'!$B:$B,MATCH('2017 EPA Data'!A3847,'Crosswalk Particulates'!$A:$A,0))</f>
        <v>industry-fuel-other</v>
      </c>
      <c r="G3847" s="66">
        <f>INDEX('Crosswalk Particulates'!$E:$E,MATCH('2017 EPA Data'!$B3847,'Crosswalk Particulates'!$D:$D,0))</f>
        <v>0</v>
      </c>
      <c r="H3847" s="78">
        <f t="shared" si="60"/>
        <v>0</v>
      </c>
    </row>
    <row r="3848" spans="1:8" hidden="1" x14ac:dyDescent="0.35">
      <c r="A3848" s="57" t="s">
        <v>2543</v>
      </c>
      <c r="B3848" s="57" t="s">
        <v>2716</v>
      </c>
      <c r="C3848" s="57" t="s">
        <v>2428</v>
      </c>
      <c r="D3848" s="68">
        <v>40.6</v>
      </c>
      <c r="E3848" s="57" t="s">
        <v>2429</v>
      </c>
      <c r="F3848" s="62" t="str">
        <f>INDEX('Crosswalk Particulates'!$B:$B,MATCH('2017 EPA Data'!A3848,'Crosswalk Particulates'!$A:$A,0))</f>
        <v>industry-fuel-other</v>
      </c>
      <c r="G3848" s="66">
        <f>INDEX('Crosswalk Particulates'!$E:$E,MATCH('2017 EPA Data'!$B3848,'Crosswalk Particulates'!$D:$D,0))</f>
        <v>0</v>
      </c>
      <c r="H3848" s="78">
        <f t="shared" si="60"/>
        <v>0</v>
      </c>
    </row>
    <row r="3849" spans="1:8" hidden="1" x14ac:dyDescent="0.35">
      <c r="A3849" s="57" t="s">
        <v>2543</v>
      </c>
      <c r="B3849" s="57" t="s">
        <v>2723</v>
      </c>
      <c r="C3849" s="57" t="s">
        <v>2428</v>
      </c>
      <c r="D3849" s="68">
        <v>40.6</v>
      </c>
      <c r="E3849" s="57" t="s">
        <v>2429</v>
      </c>
      <c r="F3849" s="62" t="str">
        <f>INDEX('Crosswalk Particulates'!$B:$B,MATCH('2017 EPA Data'!A3849,'Crosswalk Particulates'!$A:$A,0))</f>
        <v>industry-fuel-other</v>
      </c>
      <c r="G3849" s="66">
        <f>INDEX('Crosswalk Particulates'!$E:$E,MATCH('2017 EPA Data'!$B3849,'Crosswalk Particulates'!$D:$D,0))</f>
        <v>0</v>
      </c>
      <c r="H3849" s="78">
        <f t="shared" si="60"/>
        <v>0</v>
      </c>
    </row>
    <row r="3850" spans="1:8" hidden="1" x14ac:dyDescent="0.35">
      <c r="A3850" s="57" t="s">
        <v>2507</v>
      </c>
      <c r="B3850" s="57" t="s">
        <v>2505</v>
      </c>
      <c r="C3850" s="57" t="s">
        <v>2428</v>
      </c>
      <c r="D3850" s="68">
        <v>40.584510000000002</v>
      </c>
      <c r="E3850" s="57" t="s">
        <v>2429</v>
      </c>
      <c r="F3850" s="62" t="str">
        <f>INDEX('Crosswalk Particulates'!$B:$B,MATCH('2017 EPA Data'!A3850,'Crosswalk Particulates'!$A:$A,0))</f>
        <v>industry-fuel-coal</v>
      </c>
      <c r="G3850" s="66">
        <f>INDEX('Crosswalk Particulates'!$E:$E,MATCH('2017 EPA Data'!$B3850,'Crosswalk Particulates'!$D:$D,0))</f>
        <v>0</v>
      </c>
      <c r="H3850" s="78">
        <f t="shared" si="60"/>
        <v>0</v>
      </c>
    </row>
    <row r="3851" spans="1:8" hidden="1" x14ac:dyDescent="0.35">
      <c r="A3851" s="57" t="s">
        <v>2519</v>
      </c>
      <c r="B3851" s="57" t="s">
        <v>2610</v>
      </c>
      <c r="C3851" s="57" t="s">
        <v>2428</v>
      </c>
      <c r="D3851" s="68">
        <v>40.5</v>
      </c>
      <c r="E3851" s="57" t="s">
        <v>2429</v>
      </c>
      <c r="F3851" s="62" t="str">
        <f>INDEX('Crosswalk Particulates'!$B:$B,MATCH('2017 EPA Data'!A3851,'Crosswalk Particulates'!$A:$A,0))</f>
        <v>Electricity Sector</v>
      </c>
      <c r="G3851" s="66">
        <f>INDEX('Crosswalk Particulates'!$E:$E,MATCH('2017 EPA Data'!$B3851,'Crosswalk Particulates'!$D:$D,0))</f>
        <v>0</v>
      </c>
      <c r="H3851" s="78">
        <f t="shared" si="60"/>
        <v>0</v>
      </c>
    </row>
    <row r="3852" spans="1:8" hidden="1" x14ac:dyDescent="0.35">
      <c r="A3852" s="57" t="s">
        <v>2489</v>
      </c>
      <c r="B3852" s="57" t="s">
        <v>2692</v>
      </c>
      <c r="C3852" s="57" t="s">
        <v>2428</v>
      </c>
      <c r="D3852" s="68">
        <v>40.082084159475997</v>
      </c>
      <c r="E3852" s="57" t="s">
        <v>2429</v>
      </c>
      <c r="F3852" s="62" t="str">
        <f>INDEX('Crosswalk Particulates'!$B:$B,MATCH('2017 EPA Data'!A3852,'Crosswalk Particulates'!$A:$A,0))</f>
        <v>process-chemicals-industry</v>
      </c>
      <c r="G3852" s="66">
        <f>INDEX('Crosswalk Particulates'!$E:$E,MATCH('2017 EPA Data'!$B3852,'Crosswalk Particulates'!$D:$D,0))</f>
        <v>0</v>
      </c>
      <c r="H3852" s="78">
        <f t="shared" si="60"/>
        <v>0</v>
      </c>
    </row>
    <row r="3853" spans="1:8" hidden="1" x14ac:dyDescent="0.35">
      <c r="A3853" s="57" t="s">
        <v>2466</v>
      </c>
      <c r="B3853" s="57" t="s">
        <v>2479</v>
      </c>
      <c r="C3853" s="57" t="s">
        <v>2428</v>
      </c>
      <c r="D3853" s="68">
        <v>40</v>
      </c>
      <c r="E3853" s="57" t="s">
        <v>2429</v>
      </c>
      <c r="F3853" s="62" t="str">
        <f>INDEX('Crosswalk Particulates'!$B:$B,MATCH('2017 EPA Data'!A3853,'Crosswalk Particulates'!$A:$A,0))</f>
        <v>process-other-industry</v>
      </c>
      <c r="G3853" s="66">
        <f>INDEX('Crosswalk Particulates'!$E:$E,MATCH('2017 EPA Data'!$B3853,'Crosswalk Particulates'!$D:$D,0))</f>
        <v>0</v>
      </c>
      <c r="H3853" s="78">
        <f t="shared" si="60"/>
        <v>0</v>
      </c>
    </row>
    <row r="3854" spans="1:8" hidden="1" x14ac:dyDescent="0.35">
      <c r="A3854" s="57" t="s">
        <v>2466</v>
      </c>
      <c r="B3854" s="57" t="s">
        <v>2589</v>
      </c>
      <c r="C3854" s="57" t="s">
        <v>2428</v>
      </c>
      <c r="D3854" s="68">
        <v>40</v>
      </c>
      <c r="E3854" s="57" t="s">
        <v>2429</v>
      </c>
      <c r="F3854" s="62" t="str">
        <f>INDEX('Crosswalk Particulates'!$B:$B,MATCH('2017 EPA Data'!A3854,'Crosswalk Particulates'!$A:$A,0))</f>
        <v>process-other-industry</v>
      </c>
      <c r="G3854" s="66">
        <f>INDEX('Crosswalk Particulates'!$E:$E,MATCH('2017 EPA Data'!$B3854,'Crosswalk Particulates'!$D:$D,0))</f>
        <v>0</v>
      </c>
      <c r="H3854" s="78">
        <f t="shared" si="60"/>
        <v>0</v>
      </c>
    </row>
    <row r="3855" spans="1:8" hidden="1" x14ac:dyDescent="0.35">
      <c r="A3855" s="57" t="s">
        <v>2529</v>
      </c>
      <c r="B3855" s="57" t="s">
        <v>2435</v>
      </c>
      <c r="C3855" s="57" t="s">
        <v>2428</v>
      </c>
      <c r="D3855" s="68">
        <v>40</v>
      </c>
      <c r="E3855" s="57" t="s">
        <v>2429</v>
      </c>
      <c r="F3855" s="62" t="str">
        <f>INDEX('Crosswalk Particulates'!$B:$B,MATCH('2017 EPA Data'!A3855,'Crosswalk Particulates'!$A:$A,0))</f>
        <v>Other-EPA</v>
      </c>
      <c r="G3855" s="66">
        <f>INDEX('Crosswalk Particulates'!$E:$E,MATCH('2017 EPA Data'!$B3855,'Crosswalk Particulates'!$D:$D,0))</f>
        <v>0</v>
      </c>
      <c r="H3855" s="78">
        <f t="shared" si="60"/>
        <v>0</v>
      </c>
    </row>
    <row r="3856" spans="1:8" hidden="1" x14ac:dyDescent="0.35">
      <c r="A3856" s="57" t="s">
        <v>2558</v>
      </c>
      <c r="B3856" s="57" t="s">
        <v>2643</v>
      </c>
      <c r="D3856" s="68">
        <v>39.925473105121199</v>
      </c>
      <c r="E3856" s="57" t="s">
        <v>2433</v>
      </c>
      <c r="F3856" s="62" t="str">
        <f>INDEX('Crosswalk Particulates'!$B:$B,MATCH('2017 EPA Data'!A3856,'Crosswalk Particulates'!$A:$A,0))</f>
        <v>process-mining-industry</v>
      </c>
      <c r="G3856" s="66">
        <f>INDEX('Crosswalk Particulates'!$E:$E,MATCH('2017 EPA Data'!$B3856,'Crosswalk Particulates'!$D:$D,0))</f>
        <v>0</v>
      </c>
      <c r="H3856" s="78">
        <f t="shared" si="60"/>
        <v>36219823.012692623</v>
      </c>
    </row>
    <row r="3857" spans="1:8" hidden="1" x14ac:dyDescent="0.35">
      <c r="A3857" s="57" t="s">
        <v>2470</v>
      </c>
      <c r="B3857" s="57" t="s">
        <v>2684</v>
      </c>
      <c r="C3857" s="57" t="s">
        <v>2428</v>
      </c>
      <c r="D3857" s="68">
        <v>39.747069160000002</v>
      </c>
      <c r="E3857" s="57" t="s">
        <v>2429</v>
      </c>
      <c r="F3857" s="62" t="str">
        <f>INDEX('Crosswalk Particulates'!$B:$B,MATCH('2017 EPA Data'!A3857,'Crosswalk Particulates'!$A:$A,0))</f>
        <v>process-waste-industry</v>
      </c>
      <c r="G3857" s="66">
        <f>INDEX('Crosswalk Particulates'!$E:$E,MATCH('2017 EPA Data'!$B3857,'Crosswalk Particulates'!$D:$D,0))</f>
        <v>0</v>
      </c>
      <c r="H3857" s="78">
        <f t="shared" si="60"/>
        <v>0</v>
      </c>
    </row>
    <row r="3858" spans="1:8" hidden="1" x14ac:dyDescent="0.35">
      <c r="A3858" s="57" t="s">
        <v>2543</v>
      </c>
      <c r="B3858" s="57" t="s">
        <v>2547</v>
      </c>
      <c r="C3858" s="57" t="s">
        <v>2428</v>
      </c>
      <c r="D3858" s="68">
        <v>39.735978277836743</v>
      </c>
      <c r="E3858" s="57" t="s">
        <v>2429</v>
      </c>
      <c r="F3858" s="62" t="str">
        <f>INDEX('Crosswalk Particulates'!$B:$B,MATCH('2017 EPA Data'!A3858,'Crosswalk Particulates'!$A:$A,0))</f>
        <v>industry-fuel-other</v>
      </c>
      <c r="G3858" s="66">
        <f>INDEX('Crosswalk Particulates'!$E:$E,MATCH('2017 EPA Data'!$B3858,'Crosswalk Particulates'!$D:$D,0))</f>
        <v>0</v>
      </c>
      <c r="H3858" s="78">
        <f t="shared" si="60"/>
        <v>0</v>
      </c>
    </row>
    <row r="3859" spans="1:8" hidden="1" x14ac:dyDescent="0.35">
      <c r="A3859" s="57" t="s">
        <v>2497</v>
      </c>
      <c r="B3859" s="57" t="s">
        <v>2547</v>
      </c>
      <c r="C3859" s="57" t="s">
        <v>2428</v>
      </c>
      <c r="D3859" s="68">
        <v>39.500887746827907</v>
      </c>
      <c r="E3859" s="57" t="s">
        <v>2429</v>
      </c>
      <c r="F3859" s="62" t="str">
        <f>INDEX('Crosswalk Particulates'!$B:$B,MATCH('2017 EPA Data'!A3859,'Crosswalk Particulates'!$A:$A,0))</f>
        <v>process-other-industry</v>
      </c>
      <c r="G3859" s="66">
        <f>INDEX('Crosswalk Particulates'!$E:$E,MATCH('2017 EPA Data'!$B3859,'Crosswalk Particulates'!$D:$D,0))</f>
        <v>0</v>
      </c>
      <c r="H3859" s="78">
        <f t="shared" si="60"/>
        <v>0</v>
      </c>
    </row>
    <row r="3860" spans="1:8" hidden="1" x14ac:dyDescent="0.35">
      <c r="A3860" s="57" t="s">
        <v>2540</v>
      </c>
      <c r="B3860" s="57" t="s">
        <v>2584</v>
      </c>
      <c r="C3860" s="57" t="s">
        <v>2428</v>
      </c>
      <c r="D3860" s="68">
        <v>39.489699999999999</v>
      </c>
      <c r="E3860" s="57" t="s">
        <v>2429</v>
      </c>
      <c r="F3860" s="62" t="str">
        <f>INDEX('Crosswalk Particulates'!$B:$B,MATCH('2017 EPA Data'!A3860,'Crosswalk Particulates'!$A:$A,0))</f>
        <v>industry-fuel-oil</v>
      </c>
      <c r="G3860" s="66">
        <f>INDEX('Crosswalk Particulates'!$E:$E,MATCH('2017 EPA Data'!$B3860,'Crosswalk Particulates'!$D:$D,0))</f>
        <v>0</v>
      </c>
      <c r="H3860" s="78">
        <f t="shared" si="60"/>
        <v>0</v>
      </c>
    </row>
    <row r="3861" spans="1:8" hidden="1" x14ac:dyDescent="0.35">
      <c r="A3861" s="57" t="s">
        <v>2462</v>
      </c>
      <c r="B3861" s="57" t="s">
        <v>2582</v>
      </c>
      <c r="C3861" s="57" t="s">
        <v>2428</v>
      </c>
      <c r="D3861" s="68">
        <v>39.4</v>
      </c>
      <c r="E3861" s="57" t="s">
        <v>2429</v>
      </c>
      <c r="F3861" s="62" t="str">
        <f>INDEX('Crosswalk Particulates'!$B:$B,MATCH('2017 EPA Data'!A3861,'Crosswalk Particulates'!$A:$A,0))</f>
        <v>industry-fuel-natural gas</v>
      </c>
      <c r="G3861" s="66">
        <f>INDEX('Crosswalk Particulates'!$E:$E,MATCH('2017 EPA Data'!$B3861,'Crosswalk Particulates'!$D:$D,0))</f>
        <v>0</v>
      </c>
      <c r="H3861" s="78">
        <f t="shared" si="60"/>
        <v>0</v>
      </c>
    </row>
    <row r="3862" spans="1:8" hidden="1" x14ac:dyDescent="0.35">
      <c r="A3862" s="57" t="s">
        <v>2543</v>
      </c>
      <c r="B3862" s="57" t="s">
        <v>2688</v>
      </c>
      <c r="C3862" s="57" t="s">
        <v>2428</v>
      </c>
      <c r="D3862" s="68">
        <v>38.991999999999997</v>
      </c>
      <c r="E3862" s="57" t="s">
        <v>2429</v>
      </c>
      <c r="F3862" s="62" t="str">
        <f>INDEX('Crosswalk Particulates'!$B:$B,MATCH('2017 EPA Data'!A3862,'Crosswalk Particulates'!$A:$A,0))</f>
        <v>industry-fuel-other</v>
      </c>
      <c r="G3862" s="66">
        <f>INDEX('Crosswalk Particulates'!$E:$E,MATCH('2017 EPA Data'!$B3862,'Crosswalk Particulates'!$D:$D,0))</f>
        <v>0</v>
      </c>
      <c r="H3862" s="78">
        <f t="shared" si="60"/>
        <v>0</v>
      </c>
    </row>
    <row r="3863" spans="1:8" hidden="1" x14ac:dyDescent="0.35">
      <c r="A3863" s="57" t="s">
        <v>2575</v>
      </c>
      <c r="B3863" s="57" t="s">
        <v>2614</v>
      </c>
      <c r="C3863" s="57" t="s">
        <v>2428</v>
      </c>
      <c r="D3863" s="68">
        <v>38.83</v>
      </c>
      <c r="E3863" s="57" t="s">
        <v>2429</v>
      </c>
      <c r="F3863" s="62" t="str">
        <f>INDEX('Crosswalk Particulates'!$B:$B,MATCH('2017 EPA Data'!A3863,'Crosswalk Particulates'!$A:$A,0))</f>
        <v>Commercial Buildings Sector</v>
      </c>
      <c r="G3863" s="66">
        <f>INDEX('Crosswalk Particulates'!$E:$E,MATCH('2017 EPA Data'!$B3863,'Crosswalk Particulates'!$D:$D,0))</f>
        <v>0</v>
      </c>
      <c r="H3863" s="78">
        <f t="shared" si="60"/>
        <v>0</v>
      </c>
    </row>
    <row r="3864" spans="1:8" hidden="1" x14ac:dyDescent="0.35">
      <c r="A3864" s="57" t="s">
        <v>2430</v>
      </c>
      <c r="B3864" s="57" t="s">
        <v>2742</v>
      </c>
      <c r="C3864" s="57" t="s">
        <v>2428</v>
      </c>
      <c r="D3864" s="68">
        <v>38.661963047999997</v>
      </c>
      <c r="E3864" s="57" t="s">
        <v>2429</v>
      </c>
      <c r="F3864" s="62" t="str">
        <f>INDEX('Crosswalk Particulates'!$B:$B,MATCH('2017 EPA Data'!A3864,'Crosswalk Particulates'!$A:$A,0))</f>
        <v>process-other-industry</v>
      </c>
      <c r="G3864" s="66">
        <f>INDEX('Crosswalk Particulates'!$E:$E,MATCH('2017 EPA Data'!$B3864,'Crosswalk Particulates'!$D:$D,0))</f>
        <v>0</v>
      </c>
      <c r="H3864" s="78">
        <f t="shared" si="60"/>
        <v>0</v>
      </c>
    </row>
    <row r="3865" spans="1:8" hidden="1" x14ac:dyDescent="0.35">
      <c r="A3865" s="57" t="s">
        <v>2453</v>
      </c>
      <c r="B3865" s="57" t="s">
        <v>2637</v>
      </c>
      <c r="C3865" s="57" t="s">
        <v>2428</v>
      </c>
      <c r="D3865" s="68">
        <v>38.586795414116779</v>
      </c>
      <c r="E3865" s="57" t="s">
        <v>2429</v>
      </c>
      <c r="F3865" s="62" t="str">
        <f>INDEX('Crosswalk Particulates'!$B:$B,MATCH('2017 EPA Data'!A3865,'Crosswalk Particulates'!$A:$A,0))</f>
        <v>process-ngps-industry</v>
      </c>
      <c r="G3865" s="66">
        <f>INDEX('Crosswalk Particulates'!$E:$E,MATCH('2017 EPA Data'!$B3865,'Crosswalk Particulates'!$D:$D,0))</f>
        <v>0</v>
      </c>
      <c r="H3865" s="78">
        <f t="shared" si="60"/>
        <v>0</v>
      </c>
    </row>
    <row r="3866" spans="1:8" hidden="1" x14ac:dyDescent="0.35">
      <c r="A3866" s="57" t="s">
        <v>2474</v>
      </c>
      <c r="B3866" s="57" t="s">
        <v>2536</v>
      </c>
      <c r="C3866" s="57" t="s">
        <v>2428</v>
      </c>
      <c r="D3866" s="68">
        <v>38.537259508985315</v>
      </c>
      <c r="E3866" s="57" t="s">
        <v>2429</v>
      </c>
      <c r="F3866" s="62" t="str">
        <f>INDEX('Crosswalk Particulates'!$B:$B,MATCH('2017 EPA Data'!A3866,'Crosswalk Particulates'!$A:$A,0))</f>
        <v>Other-EPA</v>
      </c>
      <c r="G3866" s="66">
        <f>INDEX('Crosswalk Particulates'!$E:$E,MATCH('2017 EPA Data'!$B3866,'Crosswalk Particulates'!$D:$D,0))</f>
        <v>0</v>
      </c>
      <c r="H3866" s="78">
        <f t="shared" si="60"/>
        <v>0</v>
      </c>
    </row>
    <row r="3867" spans="1:8" hidden="1" x14ac:dyDescent="0.35">
      <c r="A3867" s="57" t="s">
        <v>2470</v>
      </c>
      <c r="B3867" s="57" t="s">
        <v>2585</v>
      </c>
      <c r="C3867" s="57" t="s">
        <v>2428</v>
      </c>
      <c r="D3867" s="68">
        <v>38.398717400000002</v>
      </c>
      <c r="E3867" s="57" t="s">
        <v>2429</v>
      </c>
      <c r="F3867" s="62" t="str">
        <f>INDEX('Crosswalk Particulates'!$B:$B,MATCH('2017 EPA Data'!A3867,'Crosswalk Particulates'!$A:$A,0))</f>
        <v>process-waste-industry</v>
      </c>
      <c r="G3867" s="66">
        <f>INDEX('Crosswalk Particulates'!$E:$E,MATCH('2017 EPA Data'!$B3867,'Crosswalk Particulates'!$D:$D,0))</f>
        <v>0</v>
      </c>
      <c r="H3867" s="78">
        <f t="shared" si="60"/>
        <v>0</v>
      </c>
    </row>
    <row r="3868" spans="1:8" hidden="1" x14ac:dyDescent="0.35">
      <c r="A3868" s="57" t="s">
        <v>2542</v>
      </c>
      <c r="B3868" s="57" t="s">
        <v>2617</v>
      </c>
      <c r="C3868" s="57" t="s">
        <v>2428</v>
      </c>
      <c r="D3868" s="68">
        <v>38.398169810340001</v>
      </c>
      <c r="E3868" s="57" t="s">
        <v>2429</v>
      </c>
      <c r="F3868" s="62" t="str">
        <f>INDEX('Crosswalk Particulates'!$B:$B,MATCH('2017 EPA Data'!A3868,'Crosswalk Particulates'!$A:$A,0))</f>
        <v>Residential Buildings Sector</v>
      </c>
      <c r="G3868" s="66">
        <f>INDEX('Crosswalk Particulates'!$E:$E,MATCH('2017 EPA Data'!$B3868,'Crosswalk Particulates'!$D:$D,0))</f>
        <v>0</v>
      </c>
      <c r="H3868" s="78">
        <f t="shared" si="60"/>
        <v>0</v>
      </c>
    </row>
    <row r="3869" spans="1:8" hidden="1" x14ac:dyDescent="0.35">
      <c r="A3869" s="57" t="s">
        <v>2492</v>
      </c>
      <c r="B3869" s="57" t="s">
        <v>2573</v>
      </c>
      <c r="C3869" s="57" t="s">
        <v>2428</v>
      </c>
      <c r="D3869" s="68">
        <v>38.361980783862393</v>
      </c>
      <c r="E3869" s="57" t="s">
        <v>2429</v>
      </c>
      <c r="F3869" s="62" t="str">
        <f>INDEX('Crosswalk Particulates'!$B:$B,MATCH('2017 EPA Data'!A3869,'Crosswalk Particulates'!$A:$A,0))</f>
        <v>Electricity Sector</v>
      </c>
      <c r="G3869" s="66">
        <f>INDEX('Crosswalk Particulates'!$E:$E,MATCH('2017 EPA Data'!$B3869,'Crosswalk Particulates'!$D:$D,0))</f>
        <v>0</v>
      </c>
      <c r="H3869" s="78">
        <f t="shared" si="60"/>
        <v>0</v>
      </c>
    </row>
    <row r="3870" spans="1:8" hidden="1" x14ac:dyDescent="0.35">
      <c r="A3870" s="57" t="s">
        <v>2580</v>
      </c>
      <c r="B3870" s="57" t="s">
        <v>2627</v>
      </c>
      <c r="D3870" s="68">
        <v>38.049091299053075</v>
      </c>
      <c r="E3870" s="57" t="s">
        <v>2433</v>
      </c>
      <c r="F3870" s="62" t="str">
        <f>INDEX('Crosswalk Particulates'!$B:$B,MATCH('2017 EPA Data'!A3870,'Crosswalk Particulates'!$A:$A,0))</f>
        <v>Commercial Buildings Sector</v>
      </c>
      <c r="G3870" s="66" t="str">
        <f>INDEX('Crosswalk Particulates'!$E:$E,MATCH('2017 EPA Data'!$B3870,'Crosswalk Particulates'!$D:$D,0))</f>
        <v>BC</v>
      </c>
      <c r="H3870" s="78">
        <f t="shared" si="60"/>
        <v>34517596.047439538</v>
      </c>
    </row>
    <row r="3871" spans="1:8" hidden="1" x14ac:dyDescent="0.35">
      <c r="A3871" s="57" t="s">
        <v>2576</v>
      </c>
      <c r="B3871" s="57" t="s">
        <v>2579</v>
      </c>
      <c r="C3871" s="57" t="s">
        <v>2428</v>
      </c>
      <c r="D3871" s="68">
        <v>38</v>
      </c>
      <c r="E3871" s="57" t="s">
        <v>2429</v>
      </c>
      <c r="F3871" s="62" t="str">
        <f>INDEX('Crosswalk Particulates'!$B:$B,MATCH('2017 EPA Data'!A3871,'Crosswalk Particulates'!$A:$A,0))</f>
        <v>Commercial Buildings Sector</v>
      </c>
      <c r="G3871" s="66">
        <f>INDEX('Crosswalk Particulates'!$E:$E,MATCH('2017 EPA Data'!$B3871,'Crosswalk Particulates'!$D:$D,0))</f>
        <v>0</v>
      </c>
      <c r="H3871" s="78">
        <f t="shared" si="60"/>
        <v>0</v>
      </c>
    </row>
    <row r="3872" spans="1:8" hidden="1" x14ac:dyDescent="0.35">
      <c r="A3872" s="57" t="s">
        <v>2453</v>
      </c>
      <c r="B3872" s="57" t="s">
        <v>2605</v>
      </c>
      <c r="C3872" s="57" t="s">
        <v>2428</v>
      </c>
      <c r="D3872" s="68">
        <v>37.883430506848001</v>
      </c>
      <c r="E3872" s="57" t="s">
        <v>2429</v>
      </c>
      <c r="F3872" s="62" t="str">
        <f>INDEX('Crosswalk Particulates'!$B:$B,MATCH('2017 EPA Data'!A3872,'Crosswalk Particulates'!$A:$A,0))</f>
        <v>process-ngps-industry</v>
      </c>
      <c r="G3872" s="66">
        <f>INDEX('Crosswalk Particulates'!$E:$E,MATCH('2017 EPA Data'!$B3872,'Crosswalk Particulates'!$D:$D,0))</f>
        <v>0</v>
      </c>
      <c r="H3872" s="78">
        <f t="shared" si="60"/>
        <v>0</v>
      </c>
    </row>
    <row r="3873" spans="1:8" hidden="1" x14ac:dyDescent="0.35">
      <c r="A3873" s="57" t="s">
        <v>2575</v>
      </c>
      <c r="B3873" s="57" t="s">
        <v>2525</v>
      </c>
      <c r="C3873" s="57" t="s">
        <v>2428</v>
      </c>
      <c r="D3873" s="68">
        <v>37.457801588039629</v>
      </c>
      <c r="E3873" s="57" t="s">
        <v>2429</v>
      </c>
      <c r="F3873" s="62" t="str">
        <f>INDEX('Crosswalk Particulates'!$B:$B,MATCH('2017 EPA Data'!A3873,'Crosswalk Particulates'!$A:$A,0))</f>
        <v>Commercial Buildings Sector</v>
      </c>
      <c r="G3873" s="66">
        <f>INDEX('Crosswalk Particulates'!$E:$E,MATCH('2017 EPA Data'!$B3873,'Crosswalk Particulates'!$D:$D,0))</f>
        <v>0</v>
      </c>
      <c r="H3873" s="78">
        <f t="shared" si="60"/>
        <v>0</v>
      </c>
    </row>
    <row r="3874" spans="1:8" hidden="1" x14ac:dyDescent="0.35">
      <c r="A3874" s="57" t="s">
        <v>2449</v>
      </c>
      <c r="B3874" s="57" t="s">
        <v>2640</v>
      </c>
      <c r="C3874" s="57" t="s">
        <v>2428</v>
      </c>
      <c r="D3874" s="68">
        <v>37.323124212591942</v>
      </c>
      <c r="E3874" s="57" t="s">
        <v>2429</v>
      </c>
      <c r="F3874" s="62" t="str">
        <f>INDEX('Crosswalk Particulates'!$B:$B,MATCH('2017 EPA Data'!A3874,'Crosswalk Particulates'!$A:$A,0))</f>
        <v>process-other-industry</v>
      </c>
      <c r="G3874" s="66">
        <f>INDEX('Crosswalk Particulates'!$E:$E,MATCH('2017 EPA Data'!$B3874,'Crosswalk Particulates'!$D:$D,0))</f>
        <v>0</v>
      </c>
      <c r="H3874" s="78">
        <f t="shared" si="60"/>
        <v>0</v>
      </c>
    </row>
    <row r="3875" spans="1:8" hidden="1" x14ac:dyDescent="0.35">
      <c r="A3875" s="57" t="s">
        <v>2465</v>
      </c>
      <c r="B3875" s="57" t="s">
        <v>2664</v>
      </c>
      <c r="D3875" s="68">
        <v>37.174654354916527</v>
      </c>
      <c r="E3875" s="57" t="s">
        <v>2433</v>
      </c>
      <c r="F3875" s="62" t="str">
        <f>INDEX('Crosswalk Particulates'!$B:$B,MATCH('2017 EPA Data'!A3875,'Crosswalk Particulates'!$A:$A,0))</f>
        <v>Transportation Sector</v>
      </c>
      <c r="G3875" s="66">
        <f>INDEX('Crosswalk Particulates'!$E:$E,MATCH('2017 EPA Data'!$B3875,'Crosswalk Particulates'!$D:$D,0))</f>
        <v>0</v>
      </c>
      <c r="H3875" s="78">
        <f t="shared" si="60"/>
        <v>33724319.252221726</v>
      </c>
    </row>
    <row r="3876" spans="1:8" hidden="1" x14ac:dyDescent="0.35">
      <c r="A3876" s="57" t="s">
        <v>2543</v>
      </c>
      <c r="B3876" s="57" t="s">
        <v>2606</v>
      </c>
      <c r="C3876" s="57" t="s">
        <v>2428</v>
      </c>
      <c r="D3876" s="68">
        <v>37.116324024779821</v>
      </c>
      <c r="E3876" s="57" t="s">
        <v>2429</v>
      </c>
      <c r="F3876" s="62" t="str">
        <f>INDEX('Crosswalk Particulates'!$B:$B,MATCH('2017 EPA Data'!A3876,'Crosswalk Particulates'!$A:$A,0))</f>
        <v>industry-fuel-other</v>
      </c>
      <c r="G3876" s="66">
        <f>INDEX('Crosswalk Particulates'!$E:$E,MATCH('2017 EPA Data'!$B3876,'Crosswalk Particulates'!$D:$D,0))</f>
        <v>0</v>
      </c>
      <c r="H3876" s="78">
        <f t="shared" si="60"/>
        <v>0</v>
      </c>
    </row>
    <row r="3877" spans="1:8" hidden="1" x14ac:dyDescent="0.35">
      <c r="A3877" s="57" t="s">
        <v>2476</v>
      </c>
      <c r="B3877" s="57" t="s">
        <v>2451</v>
      </c>
      <c r="C3877" s="57" t="s">
        <v>2428</v>
      </c>
      <c r="D3877" s="68">
        <v>37.04</v>
      </c>
      <c r="E3877" s="57" t="s">
        <v>2429</v>
      </c>
      <c r="F3877" s="62" t="str">
        <f>INDEX('Crosswalk Particulates'!$B:$B,MATCH('2017 EPA Data'!A3877,'Crosswalk Particulates'!$A:$A,0))</f>
        <v>Electricity Sector</v>
      </c>
      <c r="G3877" s="66">
        <f>INDEX('Crosswalk Particulates'!$E:$E,MATCH('2017 EPA Data'!$B3877,'Crosswalk Particulates'!$D:$D,0))</f>
        <v>0</v>
      </c>
      <c r="H3877" s="78">
        <f t="shared" si="60"/>
        <v>0</v>
      </c>
    </row>
    <row r="3878" spans="1:8" hidden="1" x14ac:dyDescent="0.35">
      <c r="A3878" s="57" t="s">
        <v>2513</v>
      </c>
      <c r="B3878" s="57" t="s">
        <v>2552</v>
      </c>
      <c r="C3878" s="57" t="s">
        <v>2428</v>
      </c>
      <c r="D3878" s="68">
        <v>37.012095199999997</v>
      </c>
      <c r="E3878" s="57" t="s">
        <v>2429</v>
      </c>
      <c r="F3878" s="62" t="str">
        <f>INDEX('Crosswalk Particulates'!$B:$B,MATCH('2017 EPA Data'!A3878,'Crosswalk Particulates'!$A:$A,0))</f>
        <v>process-other-industry</v>
      </c>
      <c r="G3878" s="66">
        <f>INDEX('Crosswalk Particulates'!$E:$E,MATCH('2017 EPA Data'!$B3878,'Crosswalk Particulates'!$D:$D,0))</f>
        <v>0</v>
      </c>
      <c r="H3878" s="78">
        <f t="shared" si="60"/>
        <v>0</v>
      </c>
    </row>
    <row r="3879" spans="1:8" hidden="1" x14ac:dyDescent="0.35">
      <c r="A3879" s="57" t="s">
        <v>2540</v>
      </c>
      <c r="B3879" s="57" t="s">
        <v>2547</v>
      </c>
      <c r="C3879" s="57" t="s">
        <v>2428</v>
      </c>
      <c r="D3879" s="68">
        <v>36.96696106095898</v>
      </c>
      <c r="E3879" s="57" t="s">
        <v>2429</v>
      </c>
      <c r="F3879" s="62" t="str">
        <f>INDEX('Crosswalk Particulates'!$B:$B,MATCH('2017 EPA Data'!A3879,'Crosswalk Particulates'!$A:$A,0))</f>
        <v>industry-fuel-oil</v>
      </c>
      <c r="G3879" s="66">
        <f>INDEX('Crosswalk Particulates'!$E:$E,MATCH('2017 EPA Data'!$B3879,'Crosswalk Particulates'!$D:$D,0))</f>
        <v>0</v>
      </c>
      <c r="H3879" s="78">
        <f t="shared" si="60"/>
        <v>0</v>
      </c>
    </row>
    <row r="3880" spans="1:8" hidden="1" x14ac:dyDescent="0.35">
      <c r="A3880" s="57" t="s">
        <v>2519</v>
      </c>
      <c r="B3880" s="57" t="s">
        <v>2639</v>
      </c>
      <c r="C3880" s="57" t="s">
        <v>2428</v>
      </c>
      <c r="D3880" s="68">
        <v>36.939324444</v>
      </c>
      <c r="E3880" s="57" t="s">
        <v>2429</v>
      </c>
      <c r="F3880" s="62" t="str">
        <f>INDEX('Crosswalk Particulates'!$B:$B,MATCH('2017 EPA Data'!A3880,'Crosswalk Particulates'!$A:$A,0))</f>
        <v>Electricity Sector</v>
      </c>
      <c r="G3880" s="66">
        <f>INDEX('Crosswalk Particulates'!$E:$E,MATCH('2017 EPA Data'!$B3880,'Crosswalk Particulates'!$D:$D,0))</f>
        <v>0</v>
      </c>
      <c r="H3880" s="78">
        <f t="shared" si="60"/>
        <v>0</v>
      </c>
    </row>
    <row r="3881" spans="1:8" hidden="1" x14ac:dyDescent="0.35">
      <c r="A3881" s="57" t="s">
        <v>2497</v>
      </c>
      <c r="B3881" s="57" t="s">
        <v>2679</v>
      </c>
      <c r="C3881" s="57" t="s">
        <v>2428</v>
      </c>
      <c r="D3881" s="68">
        <v>36.6</v>
      </c>
      <c r="E3881" s="57" t="s">
        <v>2429</v>
      </c>
      <c r="F3881" s="62" t="str">
        <f>INDEX('Crosswalk Particulates'!$B:$B,MATCH('2017 EPA Data'!A3881,'Crosswalk Particulates'!$A:$A,0))</f>
        <v>process-other-industry</v>
      </c>
      <c r="G3881" s="66">
        <f>INDEX('Crosswalk Particulates'!$E:$E,MATCH('2017 EPA Data'!$B3881,'Crosswalk Particulates'!$D:$D,0))</f>
        <v>0</v>
      </c>
      <c r="H3881" s="78">
        <f t="shared" si="60"/>
        <v>0</v>
      </c>
    </row>
    <row r="3882" spans="1:8" hidden="1" x14ac:dyDescent="0.35">
      <c r="A3882" s="57" t="s">
        <v>2576</v>
      </c>
      <c r="B3882" s="57" t="s">
        <v>2662</v>
      </c>
      <c r="C3882" s="57" t="s">
        <v>2428</v>
      </c>
      <c r="D3882" s="68">
        <v>36.553184621038319</v>
      </c>
      <c r="E3882" s="57" t="s">
        <v>2429</v>
      </c>
      <c r="F3882" s="62" t="str">
        <f>INDEX('Crosswalk Particulates'!$B:$B,MATCH('2017 EPA Data'!A3882,'Crosswalk Particulates'!$A:$A,0))</f>
        <v>Commercial Buildings Sector</v>
      </c>
      <c r="G3882" s="66">
        <f>INDEX('Crosswalk Particulates'!$E:$E,MATCH('2017 EPA Data'!$B3882,'Crosswalk Particulates'!$D:$D,0))</f>
        <v>0</v>
      </c>
      <c r="H3882" s="78">
        <f t="shared" si="60"/>
        <v>0</v>
      </c>
    </row>
    <row r="3883" spans="1:8" hidden="1" x14ac:dyDescent="0.35">
      <c r="A3883" s="57" t="s">
        <v>2511</v>
      </c>
      <c r="B3883" s="57" t="s">
        <v>2578</v>
      </c>
      <c r="C3883" s="57" t="s">
        <v>2428</v>
      </c>
      <c r="D3883" s="68">
        <v>36.492479379999999</v>
      </c>
      <c r="E3883" s="57" t="s">
        <v>2429</v>
      </c>
      <c r="F3883" s="62" t="str">
        <f>INDEX('Crosswalk Particulates'!$B:$B,MATCH('2017 EPA Data'!A3883,'Crosswalk Particulates'!$A:$A,0))</f>
        <v>industry-fuel-biomass</v>
      </c>
      <c r="G3883" s="66">
        <f>INDEX('Crosswalk Particulates'!$E:$E,MATCH('2017 EPA Data'!$B3883,'Crosswalk Particulates'!$D:$D,0))</f>
        <v>0</v>
      </c>
      <c r="H3883" s="78">
        <f t="shared" si="60"/>
        <v>0</v>
      </c>
    </row>
    <row r="3884" spans="1:8" hidden="1" x14ac:dyDescent="0.35">
      <c r="A3884" s="57" t="s">
        <v>2493</v>
      </c>
      <c r="B3884" s="57" t="s">
        <v>2608</v>
      </c>
      <c r="C3884" s="57" t="s">
        <v>2428</v>
      </c>
      <c r="D3884" s="68">
        <v>36.385379538000002</v>
      </c>
      <c r="E3884" s="57" t="s">
        <v>2429</v>
      </c>
      <c r="F3884" s="62" t="str">
        <f>INDEX('Crosswalk Particulates'!$B:$B,MATCH('2017 EPA Data'!A3884,'Crosswalk Particulates'!$A:$A,0))</f>
        <v>Commercial Buildings Sector</v>
      </c>
      <c r="G3884" s="66">
        <f>INDEX('Crosswalk Particulates'!$E:$E,MATCH('2017 EPA Data'!$B3884,'Crosswalk Particulates'!$D:$D,0))</f>
        <v>0</v>
      </c>
      <c r="H3884" s="78">
        <f t="shared" si="60"/>
        <v>0</v>
      </c>
    </row>
    <row r="3885" spans="1:8" hidden="1" x14ac:dyDescent="0.35">
      <c r="A3885" s="57" t="s">
        <v>2489</v>
      </c>
      <c r="B3885" s="57" t="s">
        <v>2604</v>
      </c>
      <c r="C3885" s="57" t="s">
        <v>2428</v>
      </c>
      <c r="D3885" s="68">
        <v>36.28904</v>
      </c>
      <c r="E3885" s="57" t="s">
        <v>2429</v>
      </c>
      <c r="F3885" s="62" t="str">
        <f>INDEX('Crosswalk Particulates'!$B:$B,MATCH('2017 EPA Data'!A3885,'Crosswalk Particulates'!$A:$A,0))</f>
        <v>process-chemicals-industry</v>
      </c>
      <c r="G3885" s="66">
        <f>INDEX('Crosswalk Particulates'!$E:$E,MATCH('2017 EPA Data'!$B3885,'Crosswalk Particulates'!$D:$D,0))</f>
        <v>0</v>
      </c>
      <c r="H3885" s="78">
        <f t="shared" si="60"/>
        <v>0</v>
      </c>
    </row>
    <row r="3886" spans="1:8" hidden="1" x14ac:dyDescent="0.35">
      <c r="A3886" s="57" t="s">
        <v>2542</v>
      </c>
      <c r="B3886" s="57" t="s">
        <v>2532</v>
      </c>
      <c r="C3886" s="57" t="s">
        <v>2428</v>
      </c>
      <c r="D3886" s="68">
        <v>36.150434544476056</v>
      </c>
      <c r="E3886" s="57" t="s">
        <v>2429</v>
      </c>
      <c r="F3886" s="62" t="str">
        <f>INDEX('Crosswalk Particulates'!$B:$B,MATCH('2017 EPA Data'!A3886,'Crosswalk Particulates'!$A:$A,0))</f>
        <v>Residential Buildings Sector</v>
      </c>
      <c r="G3886" s="66">
        <f>INDEX('Crosswalk Particulates'!$E:$E,MATCH('2017 EPA Data'!$B3886,'Crosswalk Particulates'!$D:$D,0))</f>
        <v>0</v>
      </c>
      <c r="H3886" s="78">
        <f t="shared" si="60"/>
        <v>0</v>
      </c>
    </row>
    <row r="3887" spans="1:8" hidden="1" x14ac:dyDescent="0.35">
      <c r="A3887" s="57" t="s">
        <v>2519</v>
      </c>
      <c r="B3887" s="57" t="s">
        <v>2598</v>
      </c>
      <c r="C3887" s="57" t="s">
        <v>2428</v>
      </c>
      <c r="D3887" s="68">
        <v>36.065896199999997</v>
      </c>
      <c r="E3887" s="57" t="s">
        <v>2429</v>
      </c>
      <c r="F3887" s="62" t="str">
        <f>INDEX('Crosswalk Particulates'!$B:$B,MATCH('2017 EPA Data'!A3887,'Crosswalk Particulates'!$A:$A,0))</f>
        <v>Electricity Sector</v>
      </c>
      <c r="G3887" s="66">
        <f>INDEX('Crosswalk Particulates'!$E:$E,MATCH('2017 EPA Data'!$B3887,'Crosswalk Particulates'!$D:$D,0))</f>
        <v>0</v>
      </c>
      <c r="H3887" s="78">
        <f t="shared" si="60"/>
        <v>0</v>
      </c>
    </row>
    <row r="3888" spans="1:8" hidden="1" x14ac:dyDescent="0.35">
      <c r="A3888" s="57" t="s">
        <v>2506</v>
      </c>
      <c r="B3888" s="57" t="s">
        <v>2498</v>
      </c>
      <c r="C3888" s="57" t="s">
        <v>2428</v>
      </c>
      <c r="D3888" s="68">
        <v>36</v>
      </c>
      <c r="E3888" s="57" t="s">
        <v>2429</v>
      </c>
      <c r="F3888" s="62" t="str">
        <f>INDEX('Crosswalk Particulates'!$B:$B,MATCH('2017 EPA Data'!A3888,'Crosswalk Particulates'!$A:$A,0))</f>
        <v>process-other-industry</v>
      </c>
      <c r="G3888" s="66">
        <f>INDEX('Crosswalk Particulates'!$E:$E,MATCH('2017 EPA Data'!$B3888,'Crosswalk Particulates'!$D:$D,0))</f>
        <v>0</v>
      </c>
      <c r="H3888" s="78">
        <f t="shared" si="60"/>
        <v>0</v>
      </c>
    </row>
    <row r="3889" spans="1:8" hidden="1" x14ac:dyDescent="0.35">
      <c r="A3889" s="57" t="s">
        <v>2493</v>
      </c>
      <c r="B3889" s="57" t="s">
        <v>2537</v>
      </c>
      <c r="C3889" s="57" t="s">
        <v>2428</v>
      </c>
      <c r="D3889" s="68">
        <v>35.747354259569512</v>
      </c>
      <c r="E3889" s="57" t="s">
        <v>2429</v>
      </c>
      <c r="F3889" s="62" t="str">
        <f>INDEX('Crosswalk Particulates'!$B:$B,MATCH('2017 EPA Data'!A3889,'Crosswalk Particulates'!$A:$A,0))</f>
        <v>Commercial Buildings Sector</v>
      </c>
      <c r="G3889" s="66">
        <f>INDEX('Crosswalk Particulates'!$E:$E,MATCH('2017 EPA Data'!$B3889,'Crosswalk Particulates'!$D:$D,0))</f>
        <v>0</v>
      </c>
      <c r="H3889" s="78">
        <f t="shared" si="60"/>
        <v>0</v>
      </c>
    </row>
    <row r="3890" spans="1:8" hidden="1" x14ac:dyDescent="0.35">
      <c r="A3890" s="57" t="s">
        <v>2458</v>
      </c>
      <c r="B3890" s="57" t="s">
        <v>2732</v>
      </c>
      <c r="C3890" s="57" t="s">
        <v>2428</v>
      </c>
      <c r="D3890" s="68">
        <v>35.71</v>
      </c>
      <c r="E3890" s="57" t="s">
        <v>2429</v>
      </c>
      <c r="F3890" s="62" t="str">
        <f>INDEX('Crosswalk Particulates'!$B:$B,MATCH('2017 EPA Data'!A3890,'Crosswalk Particulates'!$A:$A,0))</f>
        <v>process-other-industry</v>
      </c>
      <c r="G3890" s="66">
        <f>INDEX('Crosswalk Particulates'!$E:$E,MATCH('2017 EPA Data'!$B3890,'Crosswalk Particulates'!$D:$D,0))</f>
        <v>0</v>
      </c>
      <c r="H3890" s="78">
        <f t="shared" si="60"/>
        <v>0</v>
      </c>
    </row>
    <row r="3891" spans="1:8" hidden="1" x14ac:dyDescent="0.35">
      <c r="A3891" s="57" t="s">
        <v>2566</v>
      </c>
      <c r="B3891" s="57" t="s">
        <v>2674</v>
      </c>
      <c r="C3891" s="57" t="s">
        <v>2428</v>
      </c>
      <c r="D3891" s="68">
        <v>35.417043481880391</v>
      </c>
      <c r="E3891" s="57" t="s">
        <v>2429</v>
      </c>
      <c r="F3891" s="62" t="str">
        <f>INDEX('Crosswalk Particulates'!$B:$B,MATCH('2017 EPA Data'!A3891,'Crosswalk Particulates'!$A:$A,0))</f>
        <v>Commercial Buildings Sector</v>
      </c>
      <c r="G3891" s="66">
        <f>INDEX('Crosswalk Particulates'!$E:$E,MATCH('2017 EPA Data'!$B3891,'Crosswalk Particulates'!$D:$D,0))</f>
        <v>0</v>
      </c>
      <c r="H3891" s="78">
        <f t="shared" si="60"/>
        <v>0</v>
      </c>
    </row>
    <row r="3892" spans="1:8" hidden="1" x14ac:dyDescent="0.35">
      <c r="A3892" s="57" t="s">
        <v>2560</v>
      </c>
      <c r="B3892" s="57" t="s">
        <v>2567</v>
      </c>
      <c r="C3892" s="57" t="s">
        <v>2428</v>
      </c>
      <c r="D3892" s="68">
        <v>35.359872530776798</v>
      </c>
      <c r="E3892" s="57" t="s">
        <v>2429</v>
      </c>
      <c r="F3892" s="62" t="str">
        <f>INDEX('Crosswalk Particulates'!$B:$B,MATCH('2017 EPA Data'!A3892,'Crosswalk Particulates'!$A:$A,0))</f>
        <v>Electricity Sector</v>
      </c>
      <c r="G3892" s="66">
        <f>INDEX('Crosswalk Particulates'!$E:$E,MATCH('2017 EPA Data'!$B3892,'Crosswalk Particulates'!$D:$D,0))</f>
        <v>0</v>
      </c>
      <c r="H3892" s="78">
        <f t="shared" si="60"/>
        <v>0</v>
      </c>
    </row>
    <row r="3893" spans="1:8" hidden="1" x14ac:dyDescent="0.35">
      <c r="A3893" s="57" t="s">
        <v>2506</v>
      </c>
      <c r="B3893" s="57" t="s">
        <v>2541</v>
      </c>
      <c r="D3893" s="68">
        <v>35.294392525499603</v>
      </c>
      <c r="E3893" s="57" t="s">
        <v>2433</v>
      </c>
      <c r="F3893" s="62" t="str">
        <f>INDEX('Crosswalk Particulates'!$B:$B,MATCH('2017 EPA Data'!A3893,'Crosswalk Particulates'!$A:$A,0))</f>
        <v>process-other-industry</v>
      </c>
      <c r="G3893" s="66">
        <f>INDEX('Crosswalk Particulates'!$E:$E,MATCH('2017 EPA Data'!$B3893,'Crosswalk Particulates'!$D:$D,0))</f>
        <v>0</v>
      </c>
      <c r="H3893" s="78">
        <f t="shared" si="60"/>
        <v>32018572.384809721</v>
      </c>
    </row>
    <row r="3894" spans="1:8" hidden="1" x14ac:dyDescent="0.35">
      <c r="A3894" s="57" t="s">
        <v>2464</v>
      </c>
      <c r="B3894" s="57" t="s">
        <v>2509</v>
      </c>
      <c r="C3894" s="57" t="s">
        <v>2428</v>
      </c>
      <c r="D3894" s="68">
        <v>35.132930000000002</v>
      </c>
      <c r="E3894" s="57" t="s">
        <v>2429</v>
      </c>
      <c r="F3894" s="62" t="str">
        <f>INDEX('Crosswalk Particulates'!$B:$B,MATCH('2017 EPA Data'!A3894,'Crosswalk Particulates'!$A:$A,0))</f>
        <v>process-other-industry</v>
      </c>
      <c r="G3894" s="66">
        <f>INDEX('Crosswalk Particulates'!$E:$E,MATCH('2017 EPA Data'!$B3894,'Crosswalk Particulates'!$D:$D,0))</f>
        <v>0</v>
      </c>
      <c r="H3894" s="78">
        <f t="shared" si="60"/>
        <v>0</v>
      </c>
    </row>
    <row r="3895" spans="1:8" hidden="1" x14ac:dyDescent="0.35">
      <c r="A3895" s="57" t="s">
        <v>2519</v>
      </c>
      <c r="B3895" s="57" t="s">
        <v>2451</v>
      </c>
      <c r="C3895" s="57" t="s">
        <v>2428</v>
      </c>
      <c r="D3895" s="68">
        <v>35.098896199999999</v>
      </c>
      <c r="E3895" s="57" t="s">
        <v>2429</v>
      </c>
      <c r="F3895" s="62" t="str">
        <f>INDEX('Crosswalk Particulates'!$B:$B,MATCH('2017 EPA Data'!A3895,'Crosswalk Particulates'!$A:$A,0))</f>
        <v>Electricity Sector</v>
      </c>
      <c r="G3895" s="66">
        <f>INDEX('Crosswalk Particulates'!$E:$E,MATCH('2017 EPA Data'!$B3895,'Crosswalk Particulates'!$D:$D,0))</f>
        <v>0</v>
      </c>
      <c r="H3895" s="78">
        <f t="shared" si="60"/>
        <v>0</v>
      </c>
    </row>
    <row r="3896" spans="1:8" hidden="1" x14ac:dyDescent="0.35">
      <c r="A3896" s="57" t="s">
        <v>2495</v>
      </c>
      <c r="B3896" s="57" t="s">
        <v>2550</v>
      </c>
      <c r="C3896" s="57" t="s">
        <v>2428</v>
      </c>
      <c r="D3896" s="68">
        <v>34.85718</v>
      </c>
      <c r="E3896" s="57" t="s">
        <v>2429</v>
      </c>
      <c r="F3896" s="62" t="str">
        <f>INDEX('Crosswalk Particulates'!$B:$B,MATCH('2017 EPA Data'!A3896,'Crosswalk Particulates'!$A:$A,0))</f>
        <v>Electricity Sector</v>
      </c>
      <c r="G3896" s="66">
        <f>INDEX('Crosswalk Particulates'!$E:$E,MATCH('2017 EPA Data'!$B3896,'Crosswalk Particulates'!$D:$D,0))</f>
        <v>0</v>
      </c>
      <c r="H3896" s="78">
        <f t="shared" si="60"/>
        <v>0</v>
      </c>
    </row>
    <row r="3897" spans="1:8" hidden="1" x14ac:dyDescent="0.35">
      <c r="A3897" s="57" t="s">
        <v>2495</v>
      </c>
      <c r="B3897" s="57" t="s">
        <v>2577</v>
      </c>
      <c r="C3897" s="57" t="s">
        <v>2428</v>
      </c>
      <c r="D3897" s="68">
        <v>34.85718</v>
      </c>
      <c r="E3897" s="57" t="s">
        <v>2429</v>
      </c>
      <c r="F3897" s="62" t="str">
        <f>INDEX('Crosswalk Particulates'!$B:$B,MATCH('2017 EPA Data'!A3897,'Crosswalk Particulates'!$A:$A,0))</f>
        <v>Electricity Sector</v>
      </c>
      <c r="G3897" s="66">
        <f>INDEX('Crosswalk Particulates'!$E:$E,MATCH('2017 EPA Data'!$B3897,'Crosswalk Particulates'!$D:$D,0))</f>
        <v>0</v>
      </c>
      <c r="H3897" s="78">
        <f t="shared" si="60"/>
        <v>0</v>
      </c>
    </row>
    <row r="3898" spans="1:8" hidden="1" x14ac:dyDescent="0.35">
      <c r="A3898" s="57" t="s">
        <v>2580</v>
      </c>
      <c r="B3898" s="57" t="s">
        <v>2651</v>
      </c>
      <c r="C3898" s="57" t="s">
        <v>2428</v>
      </c>
      <c r="D3898" s="68">
        <v>34.790182508377399</v>
      </c>
      <c r="E3898" s="57" t="s">
        <v>2429</v>
      </c>
      <c r="F3898" s="62" t="str">
        <f>INDEX('Crosswalk Particulates'!$B:$B,MATCH('2017 EPA Data'!A3898,'Crosswalk Particulates'!$A:$A,0))</f>
        <v>Commercial Buildings Sector</v>
      </c>
      <c r="G3898" s="66">
        <f>INDEX('Crosswalk Particulates'!$E:$E,MATCH('2017 EPA Data'!$B3898,'Crosswalk Particulates'!$D:$D,0))</f>
        <v>0</v>
      </c>
      <c r="H3898" s="78">
        <f t="shared" si="60"/>
        <v>0</v>
      </c>
    </row>
    <row r="3899" spans="1:8" hidden="1" x14ac:dyDescent="0.35">
      <c r="A3899" s="57" t="s">
        <v>2470</v>
      </c>
      <c r="B3899" s="57" t="s">
        <v>2607</v>
      </c>
      <c r="C3899" s="57" t="s">
        <v>2428</v>
      </c>
      <c r="D3899" s="68">
        <v>34.771724800000001</v>
      </c>
      <c r="E3899" s="57" t="s">
        <v>2429</v>
      </c>
      <c r="F3899" s="62" t="str">
        <f>INDEX('Crosswalk Particulates'!$B:$B,MATCH('2017 EPA Data'!A3899,'Crosswalk Particulates'!$A:$A,0))</f>
        <v>process-waste-industry</v>
      </c>
      <c r="G3899" s="66">
        <f>INDEX('Crosswalk Particulates'!$E:$E,MATCH('2017 EPA Data'!$B3899,'Crosswalk Particulates'!$D:$D,0))</f>
        <v>0</v>
      </c>
      <c r="H3899" s="78">
        <f t="shared" si="60"/>
        <v>0</v>
      </c>
    </row>
    <row r="3900" spans="1:8" hidden="1" x14ac:dyDescent="0.35">
      <c r="A3900" s="57" t="s">
        <v>2503</v>
      </c>
      <c r="B3900" s="57" t="s">
        <v>2515</v>
      </c>
      <c r="C3900" s="57" t="s">
        <v>2428</v>
      </c>
      <c r="D3900" s="68">
        <v>34.533999999999999</v>
      </c>
      <c r="E3900" s="57" t="s">
        <v>2429</v>
      </c>
      <c r="F3900" s="62" t="str">
        <f>INDEX('Crosswalk Particulates'!$B:$B,MATCH('2017 EPA Data'!A3900,'Crosswalk Particulates'!$A:$A,0))</f>
        <v>process-ngps-industry</v>
      </c>
      <c r="G3900" s="66">
        <f>INDEX('Crosswalk Particulates'!$E:$E,MATCH('2017 EPA Data'!$B3900,'Crosswalk Particulates'!$D:$D,0))</f>
        <v>0</v>
      </c>
      <c r="H3900" s="78">
        <f t="shared" si="60"/>
        <v>0</v>
      </c>
    </row>
    <row r="3901" spans="1:8" hidden="1" x14ac:dyDescent="0.35">
      <c r="A3901" s="57" t="s">
        <v>2430</v>
      </c>
      <c r="B3901" s="57" t="s">
        <v>2743</v>
      </c>
      <c r="C3901" s="57" t="s">
        <v>2428</v>
      </c>
      <c r="D3901" s="68">
        <v>34.4</v>
      </c>
      <c r="E3901" s="57" t="s">
        <v>2429</v>
      </c>
      <c r="F3901" s="62" t="str">
        <f>INDEX('Crosswalk Particulates'!$B:$B,MATCH('2017 EPA Data'!A3901,'Crosswalk Particulates'!$A:$A,0))</f>
        <v>process-other-industry</v>
      </c>
      <c r="G3901" s="66">
        <f>INDEX('Crosswalk Particulates'!$E:$E,MATCH('2017 EPA Data'!$B3901,'Crosswalk Particulates'!$D:$D,0))</f>
        <v>0</v>
      </c>
      <c r="H3901" s="78">
        <f t="shared" si="60"/>
        <v>0</v>
      </c>
    </row>
    <row r="3902" spans="1:8" hidden="1" x14ac:dyDescent="0.35">
      <c r="A3902" s="57" t="s">
        <v>2575</v>
      </c>
      <c r="B3902" s="57" t="s">
        <v>2581</v>
      </c>
      <c r="C3902" s="57" t="s">
        <v>2428</v>
      </c>
      <c r="D3902" s="68">
        <v>34.33</v>
      </c>
      <c r="E3902" s="57" t="s">
        <v>2429</v>
      </c>
      <c r="F3902" s="62" t="str">
        <f>INDEX('Crosswalk Particulates'!$B:$B,MATCH('2017 EPA Data'!A3902,'Crosswalk Particulates'!$A:$A,0))</f>
        <v>Commercial Buildings Sector</v>
      </c>
      <c r="G3902" s="66">
        <f>INDEX('Crosswalk Particulates'!$E:$E,MATCH('2017 EPA Data'!$B3902,'Crosswalk Particulates'!$D:$D,0))</f>
        <v>0</v>
      </c>
      <c r="H3902" s="78">
        <f t="shared" si="60"/>
        <v>0</v>
      </c>
    </row>
    <row r="3903" spans="1:8" hidden="1" x14ac:dyDescent="0.35">
      <c r="A3903" s="57" t="s">
        <v>2560</v>
      </c>
      <c r="B3903" s="57" t="s">
        <v>2674</v>
      </c>
      <c r="C3903" s="57" t="s">
        <v>2428</v>
      </c>
      <c r="D3903" s="68">
        <v>34.273238151815463</v>
      </c>
      <c r="E3903" s="57" t="s">
        <v>2429</v>
      </c>
      <c r="F3903" s="62" t="str">
        <f>INDEX('Crosswalk Particulates'!$B:$B,MATCH('2017 EPA Data'!A3903,'Crosswalk Particulates'!$A:$A,0))</f>
        <v>Electricity Sector</v>
      </c>
      <c r="G3903" s="66">
        <f>INDEX('Crosswalk Particulates'!$E:$E,MATCH('2017 EPA Data'!$B3903,'Crosswalk Particulates'!$D:$D,0))</f>
        <v>0</v>
      </c>
      <c r="H3903" s="78">
        <f t="shared" si="60"/>
        <v>0</v>
      </c>
    </row>
    <row r="3904" spans="1:8" hidden="1" x14ac:dyDescent="0.35">
      <c r="A3904" s="57" t="s">
        <v>2603</v>
      </c>
      <c r="B3904" s="57" t="s">
        <v>2531</v>
      </c>
      <c r="C3904" s="57" t="s">
        <v>2428</v>
      </c>
      <c r="D3904" s="68">
        <v>34.004024151209883</v>
      </c>
      <c r="E3904" s="57" t="s">
        <v>2429</v>
      </c>
      <c r="F3904" s="62" t="str">
        <f>INDEX('Crosswalk Particulates'!$B:$B,MATCH('2017 EPA Data'!A3904,'Crosswalk Particulates'!$A:$A,0))</f>
        <v>Residential Buildings Sector</v>
      </c>
      <c r="G3904" s="66">
        <f>INDEX('Crosswalk Particulates'!$E:$E,MATCH('2017 EPA Data'!$B3904,'Crosswalk Particulates'!$D:$D,0))</f>
        <v>0</v>
      </c>
      <c r="H3904" s="78">
        <f t="shared" si="60"/>
        <v>0</v>
      </c>
    </row>
    <row r="3905" spans="1:8" hidden="1" x14ac:dyDescent="0.35">
      <c r="A3905" s="57" t="s">
        <v>2493</v>
      </c>
      <c r="B3905" s="57" t="s">
        <v>2578</v>
      </c>
      <c r="C3905" s="57" t="s">
        <v>2428</v>
      </c>
      <c r="D3905" s="68">
        <v>34</v>
      </c>
      <c r="E3905" s="57" t="s">
        <v>2429</v>
      </c>
      <c r="F3905" s="62" t="str">
        <f>INDEX('Crosswalk Particulates'!$B:$B,MATCH('2017 EPA Data'!A3905,'Crosswalk Particulates'!$A:$A,0))</f>
        <v>Commercial Buildings Sector</v>
      </c>
      <c r="G3905" s="66">
        <f>INDEX('Crosswalk Particulates'!$E:$E,MATCH('2017 EPA Data'!$B3905,'Crosswalk Particulates'!$D:$D,0))</f>
        <v>0</v>
      </c>
      <c r="H3905" s="78">
        <f t="shared" si="60"/>
        <v>0</v>
      </c>
    </row>
    <row r="3906" spans="1:8" hidden="1" x14ac:dyDescent="0.35">
      <c r="A3906" s="57" t="s">
        <v>2542</v>
      </c>
      <c r="B3906" s="57" t="s">
        <v>2567</v>
      </c>
      <c r="C3906" s="57" t="s">
        <v>2428</v>
      </c>
      <c r="D3906" s="68">
        <v>33.740404932083159</v>
      </c>
      <c r="E3906" s="57" t="s">
        <v>2429</v>
      </c>
      <c r="F3906" s="62" t="str">
        <f>INDEX('Crosswalk Particulates'!$B:$B,MATCH('2017 EPA Data'!A3906,'Crosswalk Particulates'!$A:$A,0))</f>
        <v>Residential Buildings Sector</v>
      </c>
      <c r="G3906" s="66">
        <f>INDEX('Crosswalk Particulates'!$E:$E,MATCH('2017 EPA Data'!$B3906,'Crosswalk Particulates'!$D:$D,0))</f>
        <v>0</v>
      </c>
      <c r="H3906" s="78">
        <f t="shared" si="60"/>
        <v>0</v>
      </c>
    </row>
    <row r="3907" spans="1:8" hidden="1" x14ac:dyDescent="0.35">
      <c r="A3907" s="57" t="s">
        <v>2519</v>
      </c>
      <c r="B3907" s="57" t="s">
        <v>2628</v>
      </c>
      <c r="C3907" s="57" t="s">
        <v>2428</v>
      </c>
      <c r="D3907" s="68">
        <v>33.716532780000001</v>
      </c>
      <c r="E3907" s="57" t="s">
        <v>2429</v>
      </c>
      <c r="F3907" s="62" t="str">
        <f>INDEX('Crosswalk Particulates'!$B:$B,MATCH('2017 EPA Data'!A3907,'Crosswalk Particulates'!$A:$A,0))</f>
        <v>Electricity Sector</v>
      </c>
      <c r="G3907" s="66">
        <f>INDEX('Crosswalk Particulates'!$E:$E,MATCH('2017 EPA Data'!$B3907,'Crosswalk Particulates'!$D:$D,0))</f>
        <v>0</v>
      </c>
      <c r="H3907" s="78">
        <f t="shared" si="60"/>
        <v>0</v>
      </c>
    </row>
    <row r="3908" spans="1:8" hidden="1" x14ac:dyDescent="0.35">
      <c r="A3908" s="57" t="s">
        <v>2580</v>
      </c>
      <c r="B3908" s="57" t="s">
        <v>2581</v>
      </c>
      <c r="C3908" s="57" t="s">
        <v>2428</v>
      </c>
      <c r="D3908" s="68">
        <v>33.710008981999998</v>
      </c>
      <c r="E3908" s="57" t="s">
        <v>2429</v>
      </c>
      <c r="F3908" s="62" t="str">
        <f>INDEX('Crosswalk Particulates'!$B:$B,MATCH('2017 EPA Data'!A3908,'Crosswalk Particulates'!$A:$A,0))</f>
        <v>Commercial Buildings Sector</v>
      </c>
      <c r="G3908" s="66">
        <f>INDEX('Crosswalk Particulates'!$E:$E,MATCH('2017 EPA Data'!$B3908,'Crosswalk Particulates'!$D:$D,0))</f>
        <v>0</v>
      </c>
      <c r="H3908" s="78">
        <f t="shared" ref="H3908:H3971" si="61">IF(E3908="TON",D3908/metricton_to_shortton,0)*10^6</f>
        <v>0</v>
      </c>
    </row>
    <row r="3909" spans="1:8" hidden="1" x14ac:dyDescent="0.35">
      <c r="A3909" s="57" t="s">
        <v>2560</v>
      </c>
      <c r="B3909" s="57" t="s">
        <v>2531</v>
      </c>
      <c r="C3909" s="57" t="s">
        <v>2428</v>
      </c>
      <c r="D3909" s="68">
        <v>33.617949784852001</v>
      </c>
      <c r="E3909" s="57" t="s">
        <v>2429</v>
      </c>
      <c r="F3909" s="62" t="str">
        <f>INDEX('Crosswalk Particulates'!$B:$B,MATCH('2017 EPA Data'!A3909,'Crosswalk Particulates'!$A:$A,0))</f>
        <v>Electricity Sector</v>
      </c>
      <c r="G3909" s="66">
        <f>INDEX('Crosswalk Particulates'!$E:$E,MATCH('2017 EPA Data'!$B3909,'Crosswalk Particulates'!$D:$D,0))</f>
        <v>0</v>
      </c>
      <c r="H3909" s="78">
        <f t="shared" si="61"/>
        <v>0</v>
      </c>
    </row>
    <row r="3910" spans="1:8" hidden="1" x14ac:dyDescent="0.35">
      <c r="A3910" s="57" t="s">
        <v>2443</v>
      </c>
      <c r="B3910" s="57" t="s">
        <v>2662</v>
      </c>
      <c r="C3910" s="57" t="s">
        <v>2428</v>
      </c>
      <c r="D3910" s="68">
        <v>33.596335945238025</v>
      </c>
      <c r="E3910" s="57" t="s">
        <v>2429</v>
      </c>
      <c r="F3910" s="62" t="str">
        <f>INDEX('Crosswalk Particulates'!$B:$B,MATCH('2017 EPA Data'!A3910,'Crosswalk Particulates'!$A:$A,0))</f>
        <v>Other-EPA</v>
      </c>
      <c r="G3910" s="66">
        <f>INDEX('Crosswalk Particulates'!$E:$E,MATCH('2017 EPA Data'!$B3910,'Crosswalk Particulates'!$D:$D,0))</f>
        <v>0</v>
      </c>
      <c r="H3910" s="78">
        <f t="shared" si="61"/>
        <v>0</v>
      </c>
    </row>
    <row r="3911" spans="1:8" hidden="1" x14ac:dyDescent="0.35">
      <c r="A3911" s="57" t="s">
        <v>2529</v>
      </c>
      <c r="B3911" s="57" t="s">
        <v>2467</v>
      </c>
      <c r="C3911" s="57" t="s">
        <v>2468</v>
      </c>
      <c r="D3911" s="68">
        <v>33.502413750000002</v>
      </c>
      <c r="E3911" s="57" t="s">
        <v>2433</v>
      </c>
      <c r="F3911" s="62" t="str">
        <f>INDEX('Crosswalk Particulates'!$B:$B,MATCH('2017 EPA Data'!A3911,'Crosswalk Particulates'!$A:$A,0))</f>
        <v>Other-EPA</v>
      </c>
      <c r="G3911" s="66" t="str">
        <f>INDEX('Crosswalk Particulates'!$E:$E,MATCH('2017 EPA Data'!$B3911,'Crosswalk Particulates'!$D:$D,0))</f>
        <v>VOC</v>
      </c>
      <c r="H3911" s="78">
        <f t="shared" si="61"/>
        <v>30392914.651958164</v>
      </c>
    </row>
    <row r="3912" spans="1:8" hidden="1" x14ac:dyDescent="0.35">
      <c r="A3912" s="57" t="s">
        <v>2580</v>
      </c>
      <c r="B3912" s="57" t="s">
        <v>2656</v>
      </c>
      <c r="C3912" s="57" t="s">
        <v>2428</v>
      </c>
      <c r="D3912" s="68">
        <v>33.481738671000002</v>
      </c>
      <c r="E3912" s="57" t="s">
        <v>2429</v>
      </c>
      <c r="F3912" s="62" t="str">
        <f>INDEX('Crosswalk Particulates'!$B:$B,MATCH('2017 EPA Data'!A3912,'Crosswalk Particulates'!$A:$A,0))</f>
        <v>Commercial Buildings Sector</v>
      </c>
      <c r="G3912" s="66">
        <f>INDEX('Crosswalk Particulates'!$E:$E,MATCH('2017 EPA Data'!$B3912,'Crosswalk Particulates'!$D:$D,0))</f>
        <v>0</v>
      </c>
      <c r="H3912" s="78">
        <f t="shared" si="61"/>
        <v>0</v>
      </c>
    </row>
    <row r="3913" spans="1:8" hidden="1" x14ac:dyDescent="0.35">
      <c r="A3913" s="57" t="s">
        <v>2489</v>
      </c>
      <c r="B3913" s="57" t="s">
        <v>2586</v>
      </c>
      <c r="C3913" s="57" t="s">
        <v>2428</v>
      </c>
      <c r="D3913" s="68">
        <v>33.468158384282361</v>
      </c>
      <c r="E3913" s="57" t="s">
        <v>2429</v>
      </c>
      <c r="F3913" s="62" t="str">
        <f>INDEX('Crosswalk Particulates'!$B:$B,MATCH('2017 EPA Data'!A3913,'Crosswalk Particulates'!$A:$A,0))</f>
        <v>process-chemicals-industry</v>
      </c>
      <c r="G3913" s="66">
        <f>INDEX('Crosswalk Particulates'!$E:$E,MATCH('2017 EPA Data'!$B3913,'Crosswalk Particulates'!$D:$D,0))</f>
        <v>0</v>
      </c>
      <c r="H3913" s="78">
        <f t="shared" si="61"/>
        <v>0</v>
      </c>
    </row>
    <row r="3914" spans="1:8" hidden="1" x14ac:dyDescent="0.35">
      <c r="A3914" s="57" t="s">
        <v>2462</v>
      </c>
      <c r="B3914" s="57" t="s">
        <v>2599</v>
      </c>
      <c r="C3914" s="57" t="s">
        <v>2428</v>
      </c>
      <c r="D3914" s="68">
        <v>33.302003999999997</v>
      </c>
      <c r="E3914" s="57" t="s">
        <v>2429</v>
      </c>
      <c r="F3914" s="62" t="str">
        <f>INDEX('Crosswalk Particulates'!$B:$B,MATCH('2017 EPA Data'!A3914,'Crosswalk Particulates'!$A:$A,0))</f>
        <v>industry-fuel-natural gas</v>
      </c>
      <c r="G3914" s="66">
        <f>INDEX('Crosswalk Particulates'!$E:$E,MATCH('2017 EPA Data'!$B3914,'Crosswalk Particulates'!$D:$D,0))</f>
        <v>0</v>
      </c>
      <c r="H3914" s="78">
        <f t="shared" si="61"/>
        <v>0</v>
      </c>
    </row>
    <row r="3915" spans="1:8" hidden="1" x14ac:dyDescent="0.35">
      <c r="A3915" s="57" t="s">
        <v>2530</v>
      </c>
      <c r="B3915" s="57" t="s">
        <v>2567</v>
      </c>
      <c r="C3915" s="57" t="s">
        <v>2428</v>
      </c>
      <c r="D3915" s="68">
        <v>33.208942319999998</v>
      </c>
      <c r="E3915" s="57" t="s">
        <v>2429</v>
      </c>
      <c r="F3915" s="62" t="str">
        <f>INDEX('Crosswalk Particulates'!$B:$B,MATCH('2017 EPA Data'!A3915,'Crosswalk Particulates'!$A:$A,0))</f>
        <v>process-iron and steel-industry</v>
      </c>
      <c r="G3915" s="66">
        <f>INDEX('Crosswalk Particulates'!$E:$E,MATCH('2017 EPA Data'!$B3915,'Crosswalk Particulates'!$D:$D,0))</f>
        <v>0</v>
      </c>
      <c r="H3915" s="78">
        <f t="shared" si="61"/>
        <v>0</v>
      </c>
    </row>
    <row r="3916" spans="1:8" hidden="1" x14ac:dyDescent="0.35">
      <c r="A3916" s="57" t="s">
        <v>2543</v>
      </c>
      <c r="B3916" s="57" t="s">
        <v>2598</v>
      </c>
      <c r="C3916" s="57" t="s">
        <v>2428</v>
      </c>
      <c r="D3916" s="68">
        <v>33.055447999999998</v>
      </c>
      <c r="E3916" s="57" t="s">
        <v>2429</v>
      </c>
      <c r="F3916" s="62" t="str">
        <f>INDEX('Crosswalk Particulates'!$B:$B,MATCH('2017 EPA Data'!A3916,'Crosswalk Particulates'!$A:$A,0))</f>
        <v>industry-fuel-other</v>
      </c>
      <c r="G3916" s="66">
        <f>INDEX('Crosswalk Particulates'!$E:$E,MATCH('2017 EPA Data'!$B3916,'Crosswalk Particulates'!$D:$D,0))</f>
        <v>0</v>
      </c>
      <c r="H3916" s="78">
        <f t="shared" si="61"/>
        <v>0</v>
      </c>
    </row>
    <row r="3917" spans="1:8" hidden="1" x14ac:dyDescent="0.35">
      <c r="A3917" s="57" t="s">
        <v>2543</v>
      </c>
      <c r="B3917" s="57" t="s">
        <v>2577</v>
      </c>
      <c r="C3917" s="57" t="s">
        <v>2428</v>
      </c>
      <c r="D3917" s="68">
        <v>32.9528927</v>
      </c>
      <c r="E3917" s="57" t="s">
        <v>2429</v>
      </c>
      <c r="F3917" s="62" t="str">
        <f>INDEX('Crosswalk Particulates'!$B:$B,MATCH('2017 EPA Data'!A3917,'Crosswalk Particulates'!$A:$A,0))</f>
        <v>industry-fuel-other</v>
      </c>
      <c r="G3917" s="66">
        <f>INDEX('Crosswalk Particulates'!$E:$E,MATCH('2017 EPA Data'!$B3917,'Crosswalk Particulates'!$D:$D,0))</f>
        <v>0</v>
      </c>
      <c r="H3917" s="78">
        <f t="shared" si="61"/>
        <v>0</v>
      </c>
    </row>
    <row r="3918" spans="1:8" hidden="1" x14ac:dyDescent="0.35">
      <c r="A3918" s="57" t="s">
        <v>2449</v>
      </c>
      <c r="B3918" s="57" t="s">
        <v>2554</v>
      </c>
      <c r="C3918" s="57" t="s">
        <v>2428</v>
      </c>
      <c r="D3918" s="68">
        <v>32.910656234758839</v>
      </c>
      <c r="E3918" s="57" t="s">
        <v>2429</v>
      </c>
      <c r="F3918" s="62" t="str">
        <f>INDEX('Crosswalk Particulates'!$B:$B,MATCH('2017 EPA Data'!A3918,'Crosswalk Particulates'!$A:$A,0))</f>
        <v>process-other-industry</v>
      </c>
      <c r="G3918" s="66">
        <f>INDEX('Crosswalk Particulates'!$E:$E,MATCH('2017 EPA Data'!$B3918,'Crosswalk Particulates'!$D:$D,0))</f>
        <v>0</v>
      </c>
      <c r="H3918" s="78">
        <f t="shared" si="61"/>
        <v>0</v>
      </c>
    </row>
    <row r="3919" spans="1:8" hidden="1" x14ac:dyDescent="0.35">
      <c r="A3919" s="57" t="s">
        <v>2580</v>
      </c>
      <c r="B3919" s="57" t="s">
        <v>2650</v>
      </c>
      <c r="C3919" s="57" t="s">
        <v>2428</v>
      </c>
      <c r="D3919" s="68">
        <v>32.761103230000003</v>
      </c>
      <c r="E3919" s="57" t="s">
        <v>2429</v>
      </c>
      <c r="F3919" s="62" t="str">
        <f>INDEX('Crosswalk Particulates'!$B:$B,MATCH('2017 EPA Data'!A3919,'Crosswalk Particulates'!$A:$A,0))</f>
        <v>Commercial Buildings Sector</v>
      </c>
      <c r="G3919" s="66">
        <f>INDEX('Crosswalk Particulates'!$E:$E,MATCH('2017 EPA Data'!$B3919,'Crosswalk Particulates'!$D:$D,0))</f>
        <v>0</v>
      </c>
      <c r="H3919" s="78">
        <f t="shared" si="61"/>
        <v>0</v>
      </c>
    </row>
    <row r="3920" spans="1:8" hidden="1" x14ac:dyDescent="0.35">
      <c r="A3920" s="57" t="s">
        <v>2492</v>
      </c>
      <c r="B3920" s="57" t="s">
        <v>2663</v>
      </c>
      <c r="C3920" s="57" t="s">
        <v>2428</v>
      </c>
      <c r="D3920" s="68">
        <v>32.76</v>
      </c>
      <c r="E3920" s="57" t="s">
        <v>2429</v>
      </c>
      <c r="F3920" s="62" t="str">
        <f>INDEX('Crosswalk Particulates'!$B:$B,MATCH('2017 EPA Data'!A3920,'Crosswalk Particulates'!$A:$A,0))</f>
        <v>Electricity Sector</v>
      </c>
      <c r="G3920" s="66">
        <f>INDEX('Crosswalk Particulates'!$E:$E,MATCH('2017 EPA Data'!$B3920,'Crosswalk Particulates'!$D:$D,0))</f>
        <v>0</v>
      </c>
      <c r="H3920" s="78">
        <f t="shared" si="61"/>
        <v>0</v>
      </c>
    </row>
    <row r="3921" spans="1:8" hidden="1" x14ac:dyDescent="0.35">
      <c r="A3921" s="57" t="s">
        <v>2466</v>
      </c>
      <c r="B3921" s="57" t="s">
        <v>2613</v>
      </c>
      <c r="C3921" s="57" t="s">
        <v>2428</v>
      </c>
      <c r="D3921" s="68">
        <v>32.4328</v>
      </c>
      <c r="E3921" s="57" t="s">
        <v>2429</v>
      </c>
      <c r="F3921" s="62" t="str">
        <f>INDEX('Crosswalk Particulates'!$B:$B,MATCH('2017 EPA Data'!A3921,'Crosswalk Particulates'!$A:$A,0))</f>
        <v>process-other-industry</v>
      </c>
      <c r="G3921" s="66">
        <f>INDEX('Crosswalk Particulates'!$E:$E,MATCH('2017 EPA Data'!$B3921,'Crosswalk Particulates'!$D:$D,0))</f>
        <v>0</v>
      </c>
      <c r="H3921" s="78">
        <f t="shared" si="61"/>
        <v>0</v>
      </c>
    </row>
    <row r="3922" spans="1:8" hidden="1" x14ac:dyDescent="0.35">
      <c r="A3922" s="57" t="s">
        <v>2489</v>
      </c>
      <c r="B3922" s="57" t="s">
        <v>2686</v>
      </c>
      <c r="C3922" s="57" t="s">
        <v>2428</v>
      </c>
      <c r="D3922" s="68">
        <v>32.417748710433997</v>
      </c>
      <c r="E3922" s="57" t="s">
        <v>2429</v>
      </c>
      <c r="F3922" s="62" t="str">
        <f>INDEX('Crosswalk Particulates'!$B:$B,MATCH('2017 EPA Data'!A3922,'Crosswalk Particulates'!$A:$A,0))</f>
        <v>process-chemicals-industry</v>
      </c>
      <c r="G3922" s="66">
        <f>INDEX('Crosswalk Particulates'!$E:$E,MATCH('2017 EPA Data'!$B3922,'Crosswalk Particulates'!$D:$D,0))</f>
        <v>0</v>
      </c>
      <c r="H3922" s="78">
        <f t="shared" si="61"/>
        <v>0</v>
      </c>
    </row>
    <row r="3923" spans="1:8" hidden="1" x14ac:dyDescent="0.35">
      <c r="A3923" s="57" t="s">
        <v>2489</v>
      </c>
      <c r="B3923" s="57" t="s">
        <v>2574</v>
      </c>
      <c r="C3923" s="57" t="s">
        <v>2428</v>
      </c>
      <c r="D3923" s="68">
        <v>32.276430667151999</v>
      </c>
      <c r="E3923" s="57" t="s">
        <v>2429</v>
      </c>
      <c r="F3923" s="62" t="str">
        <f>INDEX('Crosswalk Particulates'!$B:$B,MATCH('2017 EPA Data'!A3923,'Crosswalk Particulates'!$A:$A,0))</f>
        <v>process-chemicals-industry</v>
      </c>
      <c r="G3923" s="66">
        <f>INDEX('Crosswalk Particulates'!$E:$E,MATCH('2017 EPA Data'!$B3923,'Crosswalk Particulates'!$D:$D,0))</f>
        <v>0</v>
      </c>
      <c r="H3923" s="78">
        <f t="shared" si="61"/>
        <v>0</v>
      </c>
    </row>
    <row r="3924" spans="1:8" hidden="1" x14ac:dyDescent="0.35">
      <c r="A3924" s="57" t="s">
        <v>2489</v>
      </c>
      <c r="B3924" s="57" t="s">
        <v>2705</v>
      </c>
      <c r="C3924" s="57" t="s">
        <v>2428</v>
      </c>
      <c r="D3924" s="68">
        <v>32.25</v>
      </c>
      <c r="E3924" s="57" t="s">
        <v>2429</v>
      </c>
      <c r="F3924" s="62" t="str">
        <f>INDEX('Crosswalk Particulates'!$B:$B,MATCH('2017 EPA Data'!A3924,'Crosswalk Particulates'!$A:$A,0))</f>
        <v>process-chemicals-industry</v>
      </c>
      <c r="G3924" s="66">
        <f>INDEX('Crosswalk Particulates'!$E:$E,MATCH('2017 EPA Data'!$B3924,'Crosswalk Particulates'!$D:$D,0))</f>
        <v>0</v>
      </c>
      <c r="H3924" s="78">
        <f t="shared" si="61"/>
        <v>0</v>
      </c>
    </row>
    <row r="3925" spans="1:8" hidden="1" x14ac:dyDescent="0.35">
      <c r="A3925" s="57" t="s">
        <v>2558</v>
      </c>
      <c r="B3925" s="57" t="s">
        <v>2444</v>
      </c>
      <c r="C3925" s="57" t="s">
        <v>2428</v>
      </c>
      <c r="D3925" s="68">
        <v>32.241079399999997</v>
      </c>
      <c r="E3925" s="57" t="s">
        <v>2429</v>
      </c>
      <c r="F3925" s="62" t="str">
        <f>INDEX('Crosswalk Particulates'!$B:$B,MATCH('2017 EPA Data'!A3925,'Crosswalk Particulates'!$A:$A,0))</f>
        <v>process-mining-industry</v>
      </c>
      <c r="G3925" s="66">
        <f>INDEX('Crosswalk Particulates'!$E:$E,MATCH('2017 EPA Data'!$B3925,'Crosswalk Particulates'!$D:$D,0))</f>
        <v>0</v>
      </c>
      <c r="H3925" s="78">
        <f t="shared" si="61"/>
        <v>0</v>
      </c>
    </row>
    <row r="3926" spans="1:8" hidden="1" x14ac:dyDescent="0.35">
      <c r="A3926" s="57" t="s">
        <v>2497</v>
      </c>
      <c r="B3926" s="57" t="s">
        <v>2655</v>
      </c>
      <c r="C3926" s="57" t="s">
        <v>2428</v>
      </c>
      <c r="D3926" s="68">
        <v>32.207599999999999</v>
      </c>
      <c r="E3926" s="57" t="s">
        <v>2429</v>
      </c>
      <c r="F3926" s="62" t="str">
        <f>INDEX('Crosswalk Particulates'!$B:$B,MATCH('2017 EPA Data'!A3926,'Crosswalk Particulates'!$A:$A,0))</f>
        <v>process-other-industry</v>
      </c>
      <c r="G3926" s="66">
        <f>INDEX('Crosswalk Particulates'!$E:$E,MATCH('2017 EPA Data'!$B3926,'Crosswalk Particulates'!$D:$D,0))</f>
        <v>0</v>
      </c>
      <c r="H3926" s="78">
        <f t="shared" si="61"/>
        <v>0</v>
      </c>
    </row>
    <row r="3927" spans="1:8" hidden="1" x14ac:dyDescent="0.35">
      <c r="A3927" s="57" t="s">
        <v>2503</v>
      </c>
      <c r="B3927" s="57" t="s">
        <v>2688</v>
      </c>
      <c r="C3927" s="57" t="s">
        <v>2428</v>
      </c>
      <c r="D3927" s="68">
        <v>32.130000000000003</v>
      </c>
      <c r="E3927" s="57" t="s">
        <v>2429</v>
      </c>
      <c r="F3927" s="62" t="str">
        <f>INDEX('Crosswalk Particulates'!$B:$B,MATCH('2017 EPA Data'!A3927,'Crosswalk Particulates'!$A:$A,0))</f>
        <v>process-ngps-industry</v>
      </c>
      <c r="G3927" s="66">
        <f>INDEX('Crosswalk Particulates'!$E:$E,MATCH('2017 EPA Data'!$B3927,'Crosswalk Particulates'!$D:$D,0))</f>
        <v>0</v>
      </c>
      <c r="H3927" s="78">
        <f t="shared" si="61"/>
        <v>0</v>
      </c>
    </row>
    <row r="3928" spans="1:8" hidden="1" x14ac:dyDescent="0.35">
      <c r="A3928" s="57" t="s">
        <v>2518</v>
      </c>
      <c r="B3928" s="57" t="s">
        <v>2447</v>
      </c>
      <c r="C3928" s="57" t="s">
        <v>2428</v>
      </c>
      <c r="D3928" s="68">
        <v>32.099820000000001</v>
      </c>
      <c r="E3928" s="57" t="s">
        <v>2429</v>
      </c>
      <c r="F3928" s="62" t="str">
        <f>INDEX('Crosswalk Particulates'!$B:$B,MATCH('2017 EPA Data'!A3928,'Crosswalk Particulates'!$A:$A,0))</f>
        <v>process-cement-industry</v>
      </c>
      <c r="G3928" s="66">
        <f>INDEX('Crosswalk Particulates'!$E:$E,MATCH('2017 EPA Data'!$B3928,'Crosswalk Particulates'!$D:$D,0))</f>
        <v>0</v>
      </c>
      <c r="H3928" s="78">
        <f t="shared" si="61"/>
        <v>0</v>
      </c>
    </row>
    <row r="3929" spans="1:8" hidden="1" x14ac:dyDescent="0.35">
      <c r="A3929" s="57" t="s">
        <v>2480</v>
      </c>
      <c r="B3929" s="57" t="s">
        <v>2686</v>
      </c>
      <c r="C3929" s="57" t="s">
        <v>2428</v>
      </c>
      <c r="D3929" s="68">
        <v>32.094618685502802</v>
      </c>
      <c r="E3929" s="57" t="s">
        <v>2429</v>
      </c>
      <c r="F3929" s="62" t="str">
        <f>INDEX('Crosswalk Particulates'!$B:$B,MATCH('2017 EPA Data'!A3929,'Crosswalk Particulates'!$A:$A,0))</f>
        <v>Transportation Sector</v>
      </c>
      <c r="G3929" s="66">
        <f>INDEX('Crosswalk Particulates'!$E:$E,MATCH('2017 EPA Data'!$B3929,'Crosswalk Particulates'!$D:$D,0))</f>
        <v>0</v>
      </c>
      <c r="H3929" s="78">
        <f t="shared" si="61"/>
        <v>0</v>
      </c>
    </row>
    <row r="3930" spans="1:8" hidden="1" x14ac:dyDescent="0.35">
      <c r="A3930" s="57" t="s">
        <v>2458</v>
      </c>
      <c r="B3930" s="57" t="s">
        <v>2547</v>
      </c>
      <c r="C3930" s="57" t="s">
        <v>2428</v>
      </c>
      <c r="D3930" s="68">
        <v>32.060920634760002</v>
      </c>
      <c r="E3930" s="57" t="s">
        <v>2429</v>
      </c>
      <c r="F3930" s="62" t="str">
        <f>INDEX('Crosswalk Particulates'!$B:$B,MATCH('2017 EPA Data'!A3930,'Crosswalk Particulates'!$A:$A,0))</f>
        <v>process-other-industry</v>
      </c>
      <c r="G3930" s="66">
        <f>INDEX('Crosswalk Particulates'!$E:$E,MATCH('2017 EPA Data'!$B3930,'Crosswalk Particulates'!$D:$D,0))</f>
        <v>0</v>
      </c>
      <c r="H3930" s="78">
        <f t="shared" si="61"/>
        <v>0</v>
      </c>
    </row>
    <row r="3931" spans="1:8" hidden="1" x14ac:dyDescent="0.35">
      <c r="A3931" s="57" t="s">
        <v>2492</v>
      </c>
      <c r="B3931" s="57" t="s">
        <v>2628</v>
      </c>
      <c r="C3931" s="57" t="s">
        <v>2428</v>
      </c>
      <c r="D3931" s="68">
        <v>32.004276275109078</v>
      </c>
      <c r="E3931" s="57" t="s">
        <v>2429</v>
      </c>
      <c r="F3931" s="62" t="str">
        <f>INDEX('Crosswalk Particulates'!$B:$B,MATCH('2017 EPA Data'!A3931,'Crosswalk Particulates'!$A:$A,0))</f>
        <v>Electricity Sector</v>
      </c>
      <c r="G3931" s="66">
        <f>INDEX('Crosswalk Particulates'!$E:$E,MATCH('2017 EPA Data'!$B3931,'Crosswalk Particulates'!$D:$D,0))</f>
        <v>0</v>
      </c>
      <c r="H3931" s="78">
        <f t="shared" si="61"/>
        <v>0</v>
      </c>
    </row>
    <row r="3932" spans="1:8" hidden="1" x14ac:dyDescent="0.35">
      <c r="A3932" s="57" t="s">
        <v>2449</v>
      </c>
      <c r="B3932" s="57" t="s">
        <v>2609</v>
      </c>
      <c r="C3932" s="57" t="s">
        <v>2432</v>
      </c>
      <c r="D3932" s="68">
        <v>31.974348030000002</v>
      </c>
      <c r="E3932" s="57" t="s">
        <v>2433</v>
      </c>
      <c r="F3932" s="62" t="str">
        <f>INDEX('Crosswalk Particulates'!$B:$B,MATCH('2017 EPA Data'!A3932,'Crosswalk Particulates'!$A:$A,0))</f>
        <v>process-other-industry</v>
      </c>
      <c r="G3932" s="66" t="str">
        <f>INDEX('Crosswalk Particulates'!$E:$E,MATCH('2017 EPA Data'!$B3932,'Crosswalk Particulates'!$D:$D,0))</f>
        <v>N2O</v>
      </c>
      <c r="H3932" s="78">
        <f t="shared" si="61"/>
        <v>29006675.100470833</v>
      </c>
    </row>
    <row r="3933" spans="1:8" hidden="1" x14ac:dyDescent="0.35">
      <c r="A3933" s="57" t="s">
        <v>2543</v>
      </c>
      <c r="B3933" s="57" t="s">
        <v>2600</v>
      </c>
      <c r="C3933" s="57" t="s">
        <v>2428</v>
      </c>
      <c r="D3933" s="68">
        <v>31.953330438999998</v>
      </c>
      <c r="E3933" s="57" t="s">
        <v>2429</v>
      </c>
      <c r="F3933" s="62" t="str">
        <f>INDEX('Crosswalk Particulates'!$B:$B,MATCH('2017 EPA Data'!A3933,'Crosswalk Particulates'!$A:$A,0))</f>
        <v>industry-fuel-other</v>
      </c>
      <c r="G3933" s="66">
        <f>INDEX('Crosswalk Particulates'!$E:$E,MATCH('2017 EPA Data'!$B3933,'Crosswalk Particulates'!$D:$D,0))</f>
        <v>0</v>
      </c>
      <c r="H3933" s="78">
        <f t="shared" si="61"/>
        <v>0</v>
      </c>
    </row>
    <row r="3934" spans="1:8" hidden="1" x14ac:dyDescent="0.35">
      <c r="A3934" s="57" t="s">
        <v>2558</v>
      </c>
      <c r="B3934" s="57" t="s">
        <v>2487</v>
      </c>
      <c r="C3934" s="57" t="s">
        <v>2428</v>
      </c>
      <c r="D3934" s="68">
        <v>31.854607999999999</v>
      </c>
      <c r="E3934" s="57" t="s">
        <v>2429</v>
      </c>
      <c r="F3934" s="62" t="str">
        <f>INDEX('Crosswalk Particulates'!$B:$B,MATCH('2017 EPA Data'!A3934,'Crosswalk Particulates'!$A:$A,0))</f>
        <v>process-mining-industry</v>
      </c>
      <c r="G3934" s="66">
        <f>INDEX('Crosswalk Particulates'!$E:$E,MATCH('2017 EPA Data'!$B3934,'Crosswalk Particulates'!$D:$D,0))</f>
        <v>0</v>
      </c>
      <c r="H3934" s="78">
        <f t="shared" si="61"/>
        <v>0</v>
      </c>
    </row>
    <row r="3935" spans="1:8" hidden="1" x14ac:dyDescent="0.35">
      <c r="A3935" s="57" t="s">
        <v>2518</v>
      </c>
      <c r="B3935" s="57" t="s">
        <v>2459</v>
      </c>
      <c r="C3935" s="57" t="s">
        <v>2428</v>
      </c>
      <c r="D3935" s="68">
        <v>31.823184000000001</v>
      </c>
      <c r="E3935" s="57" t="s">
        <v>2429</v>
      </c>
      <c r="F3935" s="62" t="str">
        <f>INDEX('Crosswalk Particulates'!$B:$B,MATCH('2017 EPA Data'!A3935,'Crosswalk Particulates'!$A:$A,0))</f>
        <v>process-cement-industry</v>
      </c>
      <c r="G3935" s="66">
        <f>INDEX('Crosswalk Particulates'!$E:$E,MATCH('2017 EPA Data'!$B3935,'Crosswalk Particulates'!$D:$D,0))</f>
        <v>0</v>
      </c>
      <c r="H3935" s="78">
        <f t="shared" si="61"/>
        <v>0</v>
      </c>
    </row>
    <row r="3936" spans="1:8" hidden="1" x14ac:dyDescent="0.35">
      <c r="A3936" s="57" t="s">
        <v>2558</v>
      </c>
      <c r="B3936" s="57" t="s">
        <v>2486</v>
      </c>
      <c r="C3936" s="57" t="s">
        <v>2428</v>
      </c>
      <c r="D3936" s="68">
        <v>31.738289999999999</v>
      </c>
      <c r="E3936" s="57" t="s">
        <v>2429</v>
      </c>
      <c r="F3936" s="62" t="str">
        <f>INDEX('Crosswalk Particulates'!$B:$B,MATCH('2017 EPA Data'!A3936,'Crosswalk Particulates'!$A:$A,0))</f>
        <v>process-mining-industry</v>
      </c>
      <c r="G3936" s="66">
        <f>INDEX('Crosswalk Particulates'!$E:$E,MATCH('2017 EPA Data'!$B3936,'Crosswalk Particulates'!$D:$D,0))</f>
        <v>0</v>
      </c>
      <c r="H3936" s="78">
        <f t="shared" si="61"/>
        <v>0</v>
      </c>
    </row>
    <row r="3937" spans="1:8" hidden="1" x14ac:dyDescent="0.35">
      <c r="A3937" s="57" t="s">
        <v>2497</v>
      </c>
      <c r="B3937" s="57" t="s">
        <v>2695</v>
      </c>
      <c r="C3937" s="57" t="s">
        <v>2428</v>
      </c>
      <c r="D3937" s="68">
        <v>31.339099317999999</v>
      </c>
      <c r="E3937" s="57" t="s">
        <v>2429</v>
      </c>
      <c r="F3937" s="62" t="str">
        <f>INDEX('Crosswalk Particulates'!$B:$B,MATCH('2017 EPA Data'!A3937,'Crosswalk Particulates'!$A:$A,0))</f>
        <v>process-other-industry</v>
      </c>
      <c r="G3937" s="66">
        <f>INDEX('Crosswalk Particulates'!$E:$E,MATCH('2017 EPA Data'!$B3937,'Crosswalk Particulates'!$D:$D,0))</f>
        <v>0</v>
      </c>
      <c r="H3937" s="78">
        <f t="shared" si="61"/>
        <v>0</v>
      </c>
    </row>
    <row r="3938" spans="1:8" hidden="1" x14ac:dyDescent="0.35">
      <c r="A3938" s="57" t="s">
        <v>2575</v>
      </c>
      <c r="B3938" s="57" t="s">
        <v>2606</v>
      </c>
      <c r="C3938" s="57" t="s">
        <v>2428</v>
      </c>
      <c r="D3938" s="68">
        <v>31.223272347681817</v>
      </c>
      <c r="E3938" s="57" t="s">
        <v>2429</v>
      </c>
      <c r="F3938" s="62" t="str">
        <f>INDEX('Crosswalk Particulates'!$B:$B,MATCH('2017 EPA Data'!A3938,'Crosswalk Particulates'!$A:$A,0))</f>
        <v>Commercial Buildings Sector</v>
      </c>
      <c r="G3938" s="66">
        <f>INDEX('Crosswalk Particulates'!$E:$E,MATCH('2017 EPA Data'!$B3938,'Crosswalk Particulates'!$D:$D,0))</f>
        <v>0</v>
      </c>
      <c r="H3938" s="78">
        <f t="shared" si="61"/>
        <v>0</v>
      </c>
    </row>
    <row r="3939" spans="1:8" hidden="1" x14ac:dyDescent="0.35">
      <c r="A3939" s="57" t="s">
        <v>2543</v>
      </c>
      <c r="B3939" s="57" t="s">
        <v>2536</v>
      </c>
      <c r="C3939" s="57" t="s">
        <v>2428</v>
      </c>
      <c r="D3939" s="68">
        <v>31.081501898673064</v>
      </c>
      <c r="E3939" s="57" t="s">
        <v>2429</v>
      </c>
      <c r="F3939" s="62" t="str">
        <f>INDEX('Crosswalk Particulates'!$B:$B,MATCH('2017 EPA Data'!A3939,'Crosswalk Particulates'!$A:$A,0))</f>
        <v>industry-fuel-other</v>
      </c>
      <c r="G3939" s="66">
        <f>INDEX('Crosswalk Particulates'!$E:$E,MATCH('2017 EPA Data'!$B3939,'Crosswalk Particulates'!$D:$D,0))</f>
        <v>0</v>
      </c>
      <c r="H3939" s="78">
        <f t="shared" si="61"/>
        <v>0</v>
      </c>
    </row>
    <row r="3940" spans="1:8" hidden="1" x14ac:dyDescent="0.35">
      <c r="A3940" s="57" t="s">
        <v>2575</v>
      </c>
      <c r="B3940" s="57" t="s">
        <v>2539</v>
      </c>
      <c r="C3940" s="57" t="s">
        <v>2428</v>
      </c>
      <c r="D3940" s="68">
        <v>30.860009526121257</v>
      </c>
      <c r="E3940" s="57" t="s">
        <v>2429</v>
      </c>
      <c r="F3940" s="62" t="str">
        <f>INDEX('Crosswalk Particulates'!$B:$B,MATCH('2017 EPA Data'!A3940,'Crosswalk Particulates'!$A:$A,0))</f>
        <v>Commercial Buildings Sector</v>
      </c>
      <c r="G3940" s="66">
        <f>INDEX('Crosswalk Particulates'!$E:$E,MATCH('2017 EPA Data'!$B3940,'Crosswalk Particulates'!$D:$D,0))</f>
        <v>0</v>
      </c>
      <c r="H3940" s="78">
        <f t="shared" si="61"/>
        <v>0</v>
      </c>
    </row>
    <row r="3941" spans="1:8" hidden="1" x14ac:dyDescent="0.35">
      <c r="A3941" s="57" t="s">
        <v>2530</v>
      </c>
      <c r="B3941" s="57" t="s">
        <v>2657</v>
      </c>
      <c r="C3941" s="57" t="s">
        <v>2428</v>
      </c>
      <c r="D3941" s="68">
        <v>30.808</v>
      </c>
      <c r="E3941" s="57" t="s">
        <v>2429</v>
      </c>
      <c r="F3941" s="62" t="str">
        <f>INDEX('Crosswalk Particulates'!$B:$B,MATCH('2017 EPA Data'!A3941,'Crosswalk Particulates'!$A:$A,0))</f>
        <v>process-iron and steel-industry</v>
      </c>
      <c r="G3941" s="66">
        <f>INDEX('Crosswalk Particulates'!$E:$E,MATCH('2017 EPA Data'!$B3941,'Crosswalk Particulates'!$D:$D,0))</f>
        <v>0</v>
      </c>
      <c r="H3941" s="78">
        <f t="shared" si="61"/>
        <v>0</v>
      </c>
    </row>
    <row r="3942" spans="1:8" hidden="1" x14ac:dyDescent="0.35">
      <c r="A3942" s="57" t="s">
        <v>2476</v>
      </c>
      <c r="B3942" s="57" t="s">
        <v>2539</v>
      </c>
      <c r="C3942" s="57" t="s">
        <v>2428</v>
      </c>
      <c r="D3942" s="68">
        <v>30.710340707654002</v>
      </c>
      <c r="E3942" s="57" t="s">
        <v>2429</v>
      </c>
      <c r="F3942" s="62" t="str">
        <f>INDEX('Crosswalk Particulates'!$B:$B,MATCH('2017 EPA Data'!A3942,'Crosswalk Particulates'!$A:$A,0))</f>
        <v>Electricity Sector</v>
      </c>
      <c r="G3942" s="66">
        <f>INDEX('Crosswalk Particulates'!$E:$E,MATCH('2017 EPA Data'!$B3942,'Crosswalk Particulates'!$D:$D,0))</f>
        <v>0</v>
      </c>
      <c r="H3942" s="78">
        <f t="shared" si="61"/>
        <v>0</v>
      </c>
    </row>
    <row r="3943" spans="1:8" hidden="1" x14ac:dyDescent="0.35">
      <c r="A3943" s="57" t="s">
        <v>2497</v>
      </c>
      <c r="B3943" s="57" t="s">
        <v>2536</v>
      </c>
      <c r="C3943" s="57" t="s">
        <v>2428</v>
      </c>
      <c r="D3943" s="68">
        <v>30.514045166341802</v>
      </c>
      <c r="E3943" s="57" t="s">
        <v>2429</v>
      </c>
      <c r="F3943" s="62" t="str">
        <f>INDEX('Crosswalk Particulates'!$B:$B,MATCH('2017 EPA Data'!A3943,'Crosswalk Particulates'!$A:$A,0))</f>
        <v>process-other-industry</v>
      </c>
      <c r="G3943" s="66">
        <f>INDEX('Crosswalk Particulates'!$E:$E,MATCH('2017 EPA Data'!$B3943,'Crosswalk Particulates'!$D:$D,0))</f>
        <v>0</v>
      </c>
      <c r="H3943" s="78">
        <f t="shared" si="61"/>
        <v>0</v>
      </c>
    </row>
    <row r="3944" spans="1:8" hidden="1" x14ac:dyDescent="0.35">
      <c r="A3944" s="57" t="s">
        <v>2458</v>
      </c>
      <c r="B3944" s="57" t="s">
        <v>2744</v>
      </c>
      <c r="C3944" s="57" t="s">
        <v>2428</v>
      </c>
      <c r="D3944" s="68">
        <v>30.430800000000001</v>
      </c>
      <c r="E3944" s="57" t="s">
        <v>2429</v>
      </c>
      <c r="F3944" s="62" t="str">
        <f>INDEX('Crosswalk Particulates'!$B:$B,MATCH('2017 EPA Data'!A3944,'Crosswalk Particulates'!$A:$A,0))</f>
        <v>process-other-industry</v>
      </c>
      <c r="G3944" s="66">
        <f>INDEX('Crosswalk Particulates'!$E:$E,MATCH('2017 EPA Data'!$B3944,'Crosswalk Particulates'!$D:$D,0))</f>
        <v>0</v>
      </c>
      <c r="H3944" s="78">
        <f t="shared" si="61"/>
        <v>0</v>
      </c>
    </row>
    <row r="3945" spans="1:8" hidden="1" x14ac:dyDescent="0.35">
      <c r="A3945" s="57" t="s">
        <v>2543</v>
      </c>
      <c r="B3945" s="57" t="s">
        <v>2702</v>
      </c>
      <c r="C3945" s="57" t="s">
        <v>2428</v>
      </c>
      <c r="D3945" s="68">
        <v>30.299578</v>
      </c>
      <c r="E3945" s="57" t="s">
        <v>2429</v>
      </c>
      <c r="F3945" s="62" t="str">
        <f>INDEX('Crosswalk Particulates'!$B:$B,MATCH('2017 EPA Data'!A3945,'Crosswalk Particulates'!$A:$A,0))</f>
        <v>industry-fuel-other</v>
      </c>
      <c r="G3945" s="66">
        <f>INDEX('Crosswalk Particulates'!$E:$E,MATCH('2017 EPA Data'!$B3945,'Crosswalk Particulates'!$D:$D,0))</f>
        <v>0</v>
      </c>
      <c r="H3945" s="78">
        <f t="shared" si="61"/>
        <v>0</v>
      </c>
    </row>
    <row r="3946" spans="1:8" hidden="1" x14ac:dyDescent="0.35">
      <c r="A3946" s="57" t="s">
        <v>2518</v>
      </c>
      <c r="B3946" s="57" t="s">
        <v>2614</v>
      </c>
      <c r="C3946" s="57" t="s">
        <v>2428</v>
      </c>
      <c r="D3946" s="68">
        <v>30.17</v>
      </c>
      <c r="E3946" s="57" t="s">
        <v>2429</v>
      </c>
      <c r="F3946" s="62" t="str">
        <f>INDEX('Crosswalk Particulates'!$B:$B,MATCH('2017 EPA Data'!A3946,'Crosswalk Particulates'!$A:$A,0))</f>
        <v>process-cement-industry</v>
      </c>
      <c r="G3946" s="66">
        <f>INDEX('Crosswalk Particulates'!$E:$E,MATCH('2017 EPA Data'!$B3946,'Crosswalk Particulates'!$D:$D,0))</f>
        <v>0</v>
      </c>
      <c r="H3946" s="78">
        <f t="shared" si="61"/>
        <v>0</v>
      </c>
    </row>
    <row r="3947" spans="1:8" hidden="1" x14ac:dyDescent="0.35">
      <c r="A3947" s="57" t="s">
        <v>2507</v>
      </c>
      <c r="B3947" s="57" t="s">
        <v>2602</v>
      </c>
      <c r="C3947" s="57" t="s">
        <v>2428</v>
      </c>
      <c r="D3947" s="68">
        <v>30</v>
      </c>
      <c r="E3947" s="57" t="s">
        <v>2429</v>
      </c>
      <c r="F3947" s="62" t="str">
        <f>INDEX('Crosswalk Particulates'!$B:$B,MATCH('2017 EPA Data'!A3947,'Crosswalk Particulates'!$A:$A,0))</f>
        <v>industry-fuel-coal</v>
      </c>
      <c r="G3947" s="66">
        <f>INDEX('Crosswalk Particulates'!$E:$E,MATCH('2017 EPA Data'!$B3947,'Crosswalk Particulates'!$D:$D,0))</f>
        <v>0</v>
      </c>
      <c r="H3947" s="78">
        <f t="shared" si="61"/>
        <v>0</v>
      </c>
    </row>
    <row r="3948" spans="1:8" hidden="1" x14ac:dyDescent="0.35">
      <c r="A3948" s="57" t="s">
        <v>2540</v>
      </c>
      <c r="B3948" s="57" t="s">
        <v>2554</v>
      </c>
      <c r="C3948" s="57" t="s">
        <v>2428</v>
      </c>
      <c r="D3948" s="68">
        <v>29.856258542948606</v>
      </c>
      <c r="E3948" s="57" t="s">
        <v>2429</v>
      </c>
      <c r="F3948" s="62" t="str">
        <f>INDEX('Crosswalk Particulates'!$B:$B,MATCH('2017 EPA Data'!A3948,'Crosswalk Particulates'!$A:$A,0))</f>
        <v>industry-fuel-oil</v>
      </c>
      <c r="G3948" s="66">
        <f>INDEX('Crosswalk Particulates'!$E:$E,MATCH('2017 EPA Data'!$B3948,'Crosswalk Particulates'!$D:$D,0))</f>
        <v>0</v>
      </c>
      <c r="H3948" s="78">
        <f t="shared" si="61"/>
        <v>0</v>
      </c>
    </row>
    <row r="3949" spans="1:8" hidden="1" x14ac:dyDescent="0.35">
      <c r="A3949" s="57" t="s">
        <v>2575</v>
      </c>
      <c r="B3949" s="57" t="s">
        <v>2617</v>
      </c>
      <c r="C3949" s="57" t="s">
        <v>2428</v>
      </c>
      <c r="D3949" s="68">
        <v>29.837093189400001</v>
      </c>
      <c r="E3949" s="57" t="s">
        <v>2429</v>
      </c>
      <c r="F3949" s="62" t="str">
        <f>INDEX('Crosswalk Particulates'!$B:$B,MATCH('2017 EPA Data'!A3949,'Crosswalk Particulates'!$A:$A,0))</f>
        <v>Commercial Buildings Sector</v>
      </c>
      <c r="G3949" s="66">
        <f>INDEX('Crosswalk Particulates'!$E:$E,MATCH('2017 EPA Data'!$B3949,'Crosswalk Particulates'!$D:$D,0))</f>
        <v>0</v>
      </c>
      <c r="H3949" s="78">
        <f t="shared" si="61"/>
        <v>0</v>
      </c>
    </row>
    <row r="3950" spans="1:8" hidden="1" x14ac:dyDescent="0.35">
      <c r="A3950" s="57" t="s">
        <v>2540</v>
      </c>
      <c r="B3950" s="57" t="s">
        <v>2686</v>
      </c>
      <c r="C3950" s="57" t="s">
        <v>2428</v>
      </c>
      <c r="D3950" s="68">
        <v>29.710592258352754</v>
      </c>
      <c r="E3950" s="57" t="s">
        <v>2429</v>
      </c>
      <c r="F3950" s="62" t="str">
        <f>INDEX('Crosswalk Particulates'!$B:$B,MATCH('2017 EPA Data'!A3950,'Crosswalk Particulates'!$A:$A,0))</f>
        <v>industry-fuel-oil</v>
      </c>
      <c r="G3950" s="66">
        <f>INDEX('Crosswalk Particulates'!$E:$E,MATCH('2017 EPA Data'!$B3950,'Crosswalk Particulates'!$D:$D,0))</f>
        <v>0</v>
      </c>
      <c r="H3950" s="78">
        <f t="shared" si="61"/>
        <v>0</v>
      </c>
    </row>
    <row r="3951" spans="1:8" hidden="1" x14ac:dyDescent="0.35">
      <c r="A3951" s="57" t="s">
        <v>2580</v>
      </c>
      <c r="B3951" s="57" t="s">
        <v>2479</v>
      </c>
      <c r="C3951" s="57" t="s">
        <v>2428</v>
      </c>
      <c r="D3951" s="68">
        <v>29.5388232</v>
      </c>
      <c r="E3951" s="57" t="s">
        <v>2429</v>
      </c>
      <c r="F3951" s="62" t="str">
        <f>INDEX('Crosswalk Particulates'!$B:$B,MATCH('2017 EPA Data'!A3951,'Crosswalk Particulates'!$A:$A,0))</f>
        <v>Commercial Buildings Sector</v>
      </c>
      <c r="G3951" s="66">
        <f>INDEX('Crosswalk Particulates'!$E:$E,MATCH('2017 EPA Data'!$B3951,'Crosswalk Particulates'!$D:$D,0))</f>
        <v>0</v>
      </c>
      <c r="H3951" s="78">
        <f t="shared" si="61"/>
        <v>0</v>
      </c>
    </row>
    <row r="3952" spans="1:8" hidden="1" x14ac:dyDescent="0.35">
      <c r="A3952" s="57" t="s">
        <v>2492</v>
      </c>
      <c r="B3952" s="57" t="s">
        <v>2583</v>
      </c>
      <c r="C3952" s="57" t="s">
        <v>2428</v>
      </c>
      <c r="D3952" s="68">
        <v>29.393403648576921</v>
      </c>
      <c r="E3952" s="57" t="s">
        <v>2429</v>
      </c>
      <c r="F3952" s="62" t="str">
        <f>INDEX('Crosswalk Particulates'!$B:$B,MATCH('2017 EPA Data'!A3952,'Crosswalk Particulates'!$A:$A,0))</f>
        <v>Electricity Sector</v>
      </c>
      <c r="G3952" s="66">
        <f>INDEX('Crosswalk Particulates'!$E:$E,MATCH('2017 EPA Data'!$B3952,'Crosswalk Particulates'!$D:$D,0))</f>
        <v>0</v>
      </c>
      <c r="H3952" s="78">
        <f t="shared" si="61"/>
        <v>0</v>
      </c>
    </row>
    <row r="3953" spans="1:8" hidden="1" x14ac:dyDescent="0.35">
      <c r="A3953" s="57" t="s">
        <v>2503</v>
      </c>
      <c r="B3953" s="57" t="s">
        <v>2636</v>
      </c>
      <c r="C3953" s="57" t="s">
        <v>2428</v>
      </c>
      <c r="D3953" s="68">
        <v>29.37</v>
      </c>
      <c r="E3953" s="57" t="s">
        <v>2429</v>
      </c>
      <c r="F3953" s="62" t="str">
        <f>INDEX('Crosswalk Particulates'!$B:$B,MATCH('2017 EPA Data'!A3953,'Crosswalk Particulates'!$A:$A,0))</f>
        <v>process-ngps-industry</v>
      </c>
      <c r="G3953" s="66">
        <f>INDEX('Crosswalk Particulates'!$E:$E,MATCH('2017 EPA Data'!$B3953,'Crosswalk Particulates'!$D:$D,0))</f>
        <v>0</v>
      </c>
      <c r="H3953" s="78">
        <f t="shared" si="61"/>
        <v>0</v>
      </c>
    </row>
    <row r="3954" spans="1:8" hidden="1" x14ac:dyDescent="0.35">
      <c r="A3954" s="57" t="s">
        <v>2457</v>
      </c>
      <c r="B3954" s="57" t="s">
        <v>2471</v>
      </c>
      <c r="C3954" s="57" t="s">
        <v>2468</v>
      </c>
      <c r="D3954" s="68">
        <v>29.306650999999999</v>
      </c>
      <c r="E3954" s="57" t="s">
        <v>2433</v>
      </c>
      <c r="F3954" s="62" t="str">
        <f>INDEX('Crosswalk Particulates'!$B:$B,MATCH('2017 EPA Data'!A3954,'Crosswalk Particulates'!$A:$A,0))</f>
        <v>process-other-industry</v>
      </c>
      <c r="G3954" s="66" t="str">
        <f>INDEX('Crosswalk Particulates'!$E:$E,MATCH('2017 EPA Data'!$B3954,'Crosswalk Particulates'!$D:$D,0))</f>
        <v>CO</v>
      </c>
      <c r="H3954" s="78">
        <f t="shared" si="61"/>
        <v>26586578.185809799</v>
      </c>
    </row>
    <row r="3955" spans="1:8" hidden="1" x14ac:dyDescent="0.35">
      <c r="A3955" s="57" t="s">
        <v>2492</v>
      </c>
      <c r="B3955" s="57" t="s">
        <v>2484</v>
      </c>
      <c r="C3955" s="57" t="s">
        <v>2428</v>
      </c>
      <c r="D3955" s="68">
        <v>29.050365504632481</v>
      </c>
      <c r="E3955" s="57" t="s">
        <v>2429</v>
      </c>
      <c r="F3955" s="62" t="str">
        <f>INDEX('Crosswalk Particulates'!$B:$B,MATCH('2017 EPA Data'!A3955,'Crosswalk Particulates'!$A:$A,0))</f>
        <v>Electricity Sector</v>
      </c>
      <c r="G3955" s="66">
        <f>INDEX('Crosswalk Particulates'!$E:$E,MATCH('2017 EPA Data'!$B3955,'Crosswalk Particulates'!$D:$D,0))</f>
        <v>0</v>
      </c>
      <c r="H3955" s="78">
        <f t="shared" si="61"/>
        <v>0</v>
      </c>
    </row>
    <row r="3956" spans="1:8" hidden="1" x14ac:dyDescent="0.35">
      <c r="A3956" s="57" t="s">
        <v>2470</v>
      </c>
      <c r="B3956" s="57" t="s">
        <v>2653</v>
      </c>
      <c r="C3956" s="57" t="s">
        <v>2428</v>
      </c>
      <c r="D3956" s="68">
        <v>28.76</v>
      </c>
      <c r="E3956" s="57" t="s">
        <v>2429</v>
      </c>
      <c r="F3956" s="62" t="str">
        <f>INDEX('Crosswalk Particulates'!$B:$B,MATCH('2017 EPA Data'!A3956,'Crosswalk Particulates'!$A:$A,0))</f>
        <v>process-waste-industry</v>
      </c>
      <c r="G3956" s="66">
        <f>INDEX('Crosswalk Particulates'!$E:$E,MATCH('2017 EPA Data'!$B3956,'Crosswalk Particulates'!$D:$D,0))</f>
        <v>0</v>
      </c>
      <c r="H3956" s="78">
        <f t="shared" si="61"/>
        <v>0</v>
      </c>
    </row>
    <row r="3957" spans="1:8" hidden="1" x14ac:dyDescent="0.35">
      <c r="A3957" s="57" t="s">
        <v>2483</v>
      </c>
      <c r="B3957" s="57" t="s">
        <v>2455</v>
      </c>
      <c r="C3957" s="57" t="s">
        <v>2428</v>
      </c>
      <c r="D3957" s="68">
        <v>28.693842944</v>
      </c>
      <c r="E3957" s="57" t="s">
        <v>2429</v>
      </c>
      <c r="F3957" s="62" t="str">
        <f>INDEX('Crosswalk Particulates'!$B:$B,MATCH('2017 EPA Data'!A3957,'Crosswalk Particulates'!$A:$A,0))</f>
        <v>process-other-industry</v>
      </c>
      <c r="G3957" s="66">
        <f>INDEX('Crosswalk Particulates'!$E:$E,MATCH('2017 EPA Data'!$B3957,'Crosswalk Particulates'!$D:$D,0))</f>
        <v>0</v>
      </c>
      <c r="H3957" s="78">
        <f t="shared" si="61"/>
        <v>0</v>
      </c>
    </row>
    <row r="3958" spans="1:8" hidden="1" x14ac:dyDescent="0.35">
      <c r="A3958" s="57" t="s">
        <v>2466</v>
      </c>
      <c r="B3958" s="57" t="s">
        <v>2631</v>
      </c>
      <c r="C3958" s="57" t="s">
        <v>2428</v>
      </c>
      <c r="D3958" s="68">
        <v>28.63</v>
      </c>
      <c r="E3958" s="57" t="s">
        <v>2429</v>
      </c>
      <c r="F3958" s="62" t="str">
        <f>INDEX('Crosswalk Particulates'!$B:$B,MATCH('2017 EPA Data'!A3958,'Crosswalk Particulates'!$A:$A,0))</f>
        <v>process-other-industry</v>
      </c>
      <c r="G3958" s="66">
        <f>INDEX('Crosswalk Particulates'!$E:$E,MATCH('2017 EPA Data'!$B3958,'Crosswalk Particulates'!$D:$D,0))</f>
        <v>0</v>
      </c>
      <c r="H3958" s="78">
        <f t="shared" si="61"/>
        <v>0</v>
      </c>
    </row>
    <row r="3959" spans="1:8" hidden="1" x14ac:dyDescent="0.35">
      <c r="A3959" s="57" t="s">
        <v>2470</v>
      </c>
      <c r="B3959" s="57" t="s">
        <v>2677</v>
      </c>
      <c r="C3959" s="57" t="s">
        <v>2428</v>
      </c>
      <c r="D3959" s="68">
        <v>28.440012324000001</v>
      </c>
      <c r="E3959" s="57" t="s">
        <v>2429</v>
      </c>
      <c r="F3959" s="62" t="str">
        <f>INDEX('Crosswalk Particulates'!$B:$B,MATCH('2017 EPA Data'!A3959,'Crosswalk Particulates'!$A:$A,0))</f>
        <v>process-waste-industry</v>
      </c>
      <c r="G3959" s="66">
        <f>INDEX('Crosswalk Particulates'!$E:$E,MATCH('2017 EPA Data'!$B3959,'Crosswalk Particulates'!$D:$D,0))</f>
        <v>0</v>
      </c>
      <c r="H3959" s="78">
        <f t="shared" si="61"/>
        <v>0</v>
      </c>
    </row>
    <row r="3960" spans="1:8" hidden="1" x14ac:dyDescent="0.35">
      <c r="A3960" s="57" t="s">
        <v>2543</v>
      </c>
      <c r="B3960" s="57" t="s">
        <v>2589</v>
      </c>
      <c r="C3960" s="57" t="s">
        <v>2428</v>
      </c>
      <c r="D3960" s="68">
        <v>28.38335</v>
      </c>
      <c r="E3960" s="57" t="s">
        <v>2429</v>
      </c>
      <c r="F3960" s="62" t="str">
        <f>INDEX('Crosswalk Particulates'!$B:$B,MATCH('2017 EPA Data'!A3960,'Crosswalk Particulates'!$A:$A,0))</f>
        <v>industry-fuel-other</v>
      </c>
      <c r="G3960" s="66">
        <f>INDEX('Crosswalk Particulates'!$E:$E,MATCH('2017 EPA Data'!$B3960,'Crosswalk Particulates'!$D:$D,0))</f>
        <v>0</v>
      </c>
      <c r="H3960" s="78">
        <f t="shared" si="61"/>
        <v>0</v>
      </c>
    </row>
    <row r="3961" spans="1:8" hidden="1" x14ac:dyDescent="0.35">
      <c r="A3961" s="57" t="s">
        <v>2464</v>
      </c>
      <c r="B3961" s="57" t="s">
        <v>2471</v>
      </c>
      <c r="C3961" s="57" t="s">
        <v>2468</v>
      </c>
      <c r="D3961" s="68">
        <v>28.2187135</v>
      </c>
      <c r="E3961" s="57" t="s">
        <v>2433</v>
      </c>
      <c r="F3961" s="62" t="str">
        <f>INDEX('Crosswalk Particulates'!$B:$B,MATCH('2017 EPA Data'!A3961,'Crosswalk Particulates'!$A:$A,0))</f>
        <v>process-other-industry</v>
      </c>
      <c r="G3961" s="66" t="str">
        <f>INDEX('Crosswalk Particulates'!$E:$E,MATCH('2017 EPA Data'!$B3961,'Crosswalk Particulates'!$D:$D,0))</f>
        <v>CO</v>
      </c>
      <c r="H3961" s="78">
        <f t="shared" si="61"/>
        <v>25599616.71399153</v>
      </c>
    </row>
    <row r="3962" spans="1:8" hidden="1" x14ac:dyDescent="0.35">
      <c r="A3962" s="57" t="s">
        <v>2493</v>
      </c>
      <c r="B3962" s="57" t="s">
        <v>2614</v>
      </c>
      <c r="C3962" s="57" t="s">
        <v>2428</v>
      </c>
      <c r="D3962" s="68">
        <v>28.0366</v>
      </c>
      <c r="E3962" s="57" t="s">
        <v>2429</v>
      </c>
      <c r="F3962" s="62" t="str">
        <f>INDEX('Crosswalk Particulates'!$B:$B,MATCH('2017 EPA Data'!A3962,'Crosswalk Particulates'!$A:$A,0))</f>
        <v>Commercial Buildings Sector</v>
      </c>
      <c r="G3962" s="66">
        <f>INDEX('Crosswalk Particulates'!$E:$E,MATCH('2017 EPA Data'!$B3962,'Crosswalk Particulates'!$D:$D,0))</f>
        <v>0</v>
      </c>
      <c r="H3962" s="78">
        <f t="shared" si="61"/>
        <v>0</v>
      </c>
    </row>
    <row r="3963" spans="1:8" hidden="1" x14ac:dyDescent="0.35">
      <c r="A3963" s="57" t="s">
        <v>2543</v>
      </c>
      <c r="B3963" s="57" t="s">
        <v>2690</v>
      </c>
      <c r="C3963" s="57" t="s">
        <v>2428</v>
      </c>
      <c r="D3963" s="68">
        <v>28.023</v>
      </c>
      <c r="E3963" s="57" t="s">
        <v>2429</v>
      </c>
      <c r="F3963" s="62" t="str">
        <f>INDEX('Crosswalk Particulates'!$B:$B,MATCH('2017 EPA Data'!A3963,'Crosswalk Particulates'!$A:$A,0))</f>
        <v>industry-fuel-other</v>
      </c>
      <c r="G3963" s="66">
        <f>INDEX('Crosswalk Particulates'!$E:$E,MATCH('2017 EPA Data'!$B3963,'Crosswalk Particulates'!$D:$D,0))</f>
        <v>0</v>
      </c>
      <c r="H3963" s="78">
        <f t="shared" si="61"/>
        <v>0</v>
      </c>
    </row>
    <row r="3964" spans="1:8" hidden="1" x14ac:dyDescent="0.35">
      <c r="A3964" s="57" t="s">
        <v>2575</v>
      </c>
      <c r="B3964" s="57" t="s">
        <v>2611</v>
      </c>
      <c r="C3964" s="57" t="s">
        <v>2428</v>
      </c>
      <c r="D3964" s="68">
        <v>27.95</v>
      </c>
      <c r="E3964" s="57" t="s">
        <v>2429</v>
      </c>
      <c r="F3964" s="62" t="str">
        <f>INDEX('Crosswalk Particulates'!$B:$B,MATCH('2017 EPA Data'!A3964,'Crosswalk Particulates'!$A:$A,0))</f>
        <v>Commercial Buildings Sector</v>
      </c>
      <c r="G3964" s="66">
        <f>INDEX('Crosswalk Particulates'!$E:$E,MATCH('2017 EPA Data'!$B3964,'Crosswalk Particulates'!$D:$D,0))</f>
        <v>0</v>
      </c>
      <c r="H3964" s="78">
        <f t="shared" si="61"/>
        <v>0</v>
      </c>
    </row>
    <row r="3965" spans="1:8" hidden="1" x14ac:dyDescent="0.35">
      <c r="A3965" s="57" t="s">
        <v>2441</v>
      </c>
      <c r="B3965" s="57" t="s">
        <v>2745</v>
      </c>
      <c r="C3965" s="57" t="s">
        <v>2428</v>
      </c>
      <c r="D3965" s="68">
        <v>27.855486414578934</v>
      </c>
      <c r="E3965" s="57" t="s">
        <v>2429</v>
      </c>
      <c r="F3965" s="62" t="str">
        <f>INDEX('Crosswalk Particulates'!$B:$B,MATCH('2017 EPA Data'!A3965,'Crosswalk Particulates'!$A:$A,0))</f>
        <v>process-other-industry</v>
      </c>
      <c r="G3965" s="66">
        <f>INDEX('Crosswalk Particulates'!$E:$E,MATCH('2017 EPA Data'!$B3965,'Crosswalk Particulates'!$D:$D,0))</f>
        <v>0</v>
      </c>
      <c r="H3965" s="78">
        <f t="shared" si="61"/>
        <v>0</v>
      </c>
    </row>
    <row r="3966" spans="1:8" hidden="1" x14ac:dyDescent="0.35">
      <c r="A3966" s="57" t="s">
        <v>2489</v>
      </c>
      <c r="B3966" s="57" t="s">
        <v>2719</v>
      </c>
      <c r="C3966" s="57" t="s">
        <v>2428</v>
      </c>
      <c r="D3966" s="68">
        <v>27.833100000000002</v>
      </c>
      <c r="E3966" s="57" t="s">
        <v>2429</v>
      </c>
      <c r="F3966" s="62" t="str">
        <f>INDEX('Crosswalk Particulates'!$B:$B,MATCH('2017 EPA Data'!A3966,'Crosswalk Particulates'!$A:$A,0))</f>
        <v>process-chemicals-industry</v>
      </c>
      <c r="G3966" s="66">
        <f>INDEX('Crosswalk Particulates'!$E:$E,MATCH('2017 EPA Data'!$B3966,'Crosswalk Particulates'!$D:$D,0))</f>
        <v>0</v>
      </c>
      <c r="H3966" s="78">
        <f t="shared" si="61"/>
        <v>0</v>
      </c>
    </row>
    <row r="3967" spans="1:8" hidden="1" x14ac:dyDescent="0.35">
      <c r="A3967" s="57" t="s">
        <v>2566</v>
      </c>
      <c r="B3967" s="57" t="s">
        <v>2561</v>
      </c>
      <c r="C3967" s="57" t="s">
        <v>2428</v>
      </c>
      <c r="D3967" s="68">
        <v>27.71659476</v>
      </c>
      <c r="E3967" s="57" t="s">
        <v>2429</v>
      </c>
      <c r="F3967" s="62" t="str">
        <f>INDEX('Crosswalk Particulates'!$B:$B,MATCH('2017 EPA Data'!A3967,'Crosswalk Particulates'!$A:$A,0))</f>
        <v>Commercial Buildings Sector</v>
      </c>
      <c r="G3967" s="66">
        <f>INDEX('Crosswalk Particulates'!$E:$E,MATCH('2017 EPA Data'!$B3967,'Crosswalk Particulates'!$D:$D,0))</f>
        <v>0</v>
      </c>
      <c r="H3967" s="78">
        <f t="shared" si="61"/>
        <v>0</v>
      </c>
    </row>
    <row r="3968" spans="1:8" hidden="1" x14ac:dyDescent="0.35">
      <c r="A3968" s="57" t="s">
        <v>2543</v>
      </c>
      <c r="B3968" s="57" t="s">
        <v>2618</v>
      </c>
      <c r="C3968" s="57" t="s">
        <v>2428</v>
      </c>
      <c r="D3968" s="68">
        <v>27.670002570000001</v>
      </c>
      <c r="E3968" s="57" t="s">
        <v>2429</v>
      </c>
      <c r="F3968" s="62" t="str">
        <f>INDEX('Crosswalk Particulates'!$B:$B,MATCH('2017 EPA Data'!A3968,'Crosswalk Particulates'!$A:$A,0))</f>
        <v>industry-fuel-other</v>
      </c>
      <c r="G3968" s="66">
        <f>INDEX('Crosswalk Particulates'!$E:$E,MATCH('2017 EPA Data'!$B3968,'Crosswalk Particulates'!$D:$D,0))</f>
        <v>0</v>
      </c>
      <c r="H3968" s="78">
        <f t="shared" si="61"/>
        <v>0</v>
      </c>
    </row>
    <row r="3969" spans="1:8" hidden="1" x14ac:dyDescent="0.35">
      <c r="A3969" s="57" t="s">
        <v>2495</v>
      </c>
      <c r="B3969" s="57" t="s">
        <v>2451</v>
      </c>
      <c r="C3969" s="57" t="s">
        <v>2428</v>
      </c>
      <c r="D3969" s="68">
        <v>27.531300000000002</v>
      </c>
      <c r="E3969" s="57" t="s">
        <v>2429</v>
      </c>
      <c r="F3969" s="62" t="str">
        <f>INDEX('Crosswalk Particulates'!$B:$B,MATCH('2017 EPA Data'!A3969,'Crosswalk Particulates'!$A:$A,0))</f>
        <v>Electricity Sector</v>
      </c>
      <c r="G3969" s="66">
        <f>INDEX('Crosswalk Particulates'!$E:$E,MATCH('2017 EPA Data'!$B3969,'Crosswalk Particulates'!$D:$D,0))</f>
        <v>0</v>
      </c>
      <c r="H3969" s="78">
        <f t="shared" si="61"/>
        <v>0</v>
      </c>
    </row>
    <row r="3970" spans="1:8" hidden="1" x14ac:dyDescent="0.35">
      <c r="A3970" s="57" t="s">
        <v>2580</v>
      </c>
      <c r="B3970" s="57" t="s">
        <v>2605</v>
      </c>
      <c r="C3970" s="57" t="s">
        <v>2428</v>
      </c>
      <c r="D3970" s="68">
        <v>27.3980917618711</v>
      </c>
      <c r="E3970" s="57" t="s">
        <v>2429</v>
      </c>
      <c r="F3970" s="62" t="str">
        <f>INDEX('Crosswalk Particulates'!$B:$B,MATCH('2017 EPA Data'!A3970,'Crosswalk Particulates'!$A:$A,0))</f>
        <v>Commercial Buildings Sector</v>
      </c>
      <c r="G3970" s="66">
        <f>INDEX('Crosswalk Particulates'!$E:$E,MATCH('2017 EPA Data'!$B3970,'Crosswalk Particulates'!$D:$D,0))</f>
        <v>0</v>
      </c>
      <c r="H3970" s="78">
        <f t="shared" si="61"/>
        <v>0</v>
      </c>
    </row>
    <row r="3971" spans="1:8" hidden="1" x14ac:dyDescent="0.35">
      <c r="A3971" s="57" t="s">
        <v>2511</v>
      </c>
      <c r="B3971" s="57" t="s">
        <v>2685</v>
      </c>
      <c r="C3971" s="57" t="s">
        <v>2428</v>
      </c>
      <c r="D3971" s="68">
        <v>27.362928001741999</v>
      </c>
      <c r="E3971" s="57" t="s">
        <v>2429</v>
      </c>
      <c r="F3971" s="62" t="str">
        <f>INDEX('Crosswalk Particulates'!$B:$B,MATCH('2017 EPA Data'!A3971,'Crosswalk Particulates'!$A:$A,0))</f>
        <v>industry-fuel-biomass</v>
      </c>
      <c r="G3971" s="66">
        <f>INDEX('Crosswalk Particulates'!$E:$E,MATCH('2017 EPA Data'!$B3971,'Crosswalk Particulates'!$D:$D,0))</f>
        <v>0</v>
      </c>
      <c r="H3971" s="78">
        <f t="shared" si="61"/>
        <v>0</v>
      </c>
    </row>
    <row r="3972" spans="1:8" hidden="1" x14ac:dyDescent="0.35">
      <c r="A3972" s="57" t="s">
        <v>2458</v>
      </c>
      <c r="B3972" s="57" t="s">
        <v>2641</v>
      </c>
      <c r="C3972" s="57" t="s">
        <v>2428</v>
      </c>
      <c r="D3972" s="68">
        <v>27.3461304</v>
      </c>
      <c r="E3972" s="57" t="s">
        <v>2429</v>
      </c>
      <c r="F3972" s="62" t="str">
        <f>INDEX('Crosswalk Particulates'!$B:$B,MATCH('2017 EPA Data'!A3972,'Crosswalk Particulates'!$A:$A,0))</f>
        <v>process-other-industry</v>
      </c>
      <c r="G3972" s="66">
        <f>INDEX('Crosswalk Particulates'!$E:$E,MATCH('2017 EPA Data'!$B3972,'Crosswalk Particulates'!$D:$D,0))</f>
        <v>0</v>
      </c>
      <c r="H3972" s="78">
        <f t="shared" ref="H3972:H4035" si="62">IF(E3972="TON",D3972/metricton_to_shortton,0)*10^6</f>
        <v>0</v>
      </c>
    </row>
    <row r="3973" spans="1:8" hidden="1" x14ac:dyDescent="0.35">
      <c r="A3973" s="57" t="s">
        <v>2453</v>
      </c>
      <c r="B3973" s="57" t="s">
        <v>2601</v>
      </c>
      <c r="C3973" s="57" t="s">
        <v>2428</v>
      </c>
      <c r="D3973" s="68">
        <v>27.345454660000001</v>
      </c>
      <c r="E3973" s="57" t="s">
        <v>2429</v>
      </c>
      <c r="F3973" s="62" t="str">
        <f>INDEX('Crosswalk Particulates'!$B:$B,MATCH('2017 EPA Data'!A3973,'Crosswalk Particulates'!$A:$A,0))</f>
        <v>process-ngps-industry</v>
      </c>
      <c r="G3973" s="66">
        <f>INDEX('Crosswalk Particulates'!$E:$E,MATCH('2017 EPA Data'!$B3973,'Crosswalk Particulates'!$D:$D,0))</f>
        <v>0</v>
      </c>
      <c r="H3973" s="78">
        <f t="shared" si="62"/>
        <v>0</v>
      </c>
    </row>
    <row r="3974" spans="1:8" hidden="1" x14ac:dyDescent="0.35">
      <c r="A3974" s="57" t="s">
        <v>2566</v>
      </c>
      <c r="B3974" s="57" t="s">
        <v>2524</v>
      </c>
      <c r="C3974" s="57" t="s">
        <v>2428</v>
      </c>
      <c r="D3974" s="68">
        <v>27.265452136607827</v>
      </c>
      <c r="E3974" s="57" t="s">
        <v>2429</v>
      </c>
      <c r="F3974" s="62" t="str">
        <f>INDEX('Crosswalk Particulates'!$B:$B,MATCH('2017 EPA Data'!A3974,'Crosswalk Particulates'!$A:$A,0))</f>
        <v>Commercial Buildings Sector</v>
      </c>
      <c r="G3974" s="66">
        <f>INDEX('Crosswalk Particulates'!$E:$E,MATCH('2017 EPA Data'!$B3974,'Crosswalk Particulates'!$D:$D,0))</f>
        <v>0</v>
      </c>
      <c r="H3974" s="78">
        <f t="shared" si="62"/>
        <v>0</v>
      </c>
    </row>
    <row r="3975" spans="1:8" hidden="1" x14ac:dyDescent="0.35">
      <c r="A3975" s="57" t="s">
        <v>2506</v>
      </c>
      <c r="B3975" s="57" t="s">
        <v>2671</v>
      </c>
      <c r="C3975" s="57" t="s">
        <v>2428</v>
      </c>
      <c r="D3975" s="68">
        <v>27.2</v>
      </c>
      <c r="E3975" s="57" t="s">
        <v>2429</v>
      </c>
      <c r="F3975" s="62" t="str">
        <f>INDEX('Crosswalk Particulates'!$B:$B,MATCH('2017 EPA Data'!A3975,'Crosswalk Particulates'!$A:$A,0))</f>
        <v>process-other-industry</v>
      </c>
      <c r="G3975" s="66">
        <f>INDEX('Crosswalk Particulates'!$E:$E,MATCH('2017 EPA Data'!$B3975,'Crosswalk Particulates'!$D:$D,0))</f>
        <v>0</v>
      </c>
      <c r="H3975" s="78">
        <f t="shared" si="62"/>
        <v>0</v>
      </c>
    </row>
    <row r="3976" spans="1:8" hidden="1" x14ac:dyDescent="0.35">
      <c r="A3976" s="57" t="s">
        <v>2511</v>
      </c>
      <c r="B3976" s="57" t="s">
        <v>2584</v>
      </c>
      <c r="C3976" s="57" t="s">
        <v>2428</v>
      </c>
      <c r="D3976" s="68">
        <v>27.17630003695</v>
      </c>
      <c r="E3976" s="57" t="s">
        <v>2429</v>
      </c>
      <c r="F3976" s="62" t="str">
        <f>INDEX('Crosswalk Particulates'!$B:$B,MATCH('2017 EPA Data'!A3976,'Crosswalk Particulates'!$A:$A,0))</f>
        <v>industry-fuel-biomass</v>
      </c>
      <c r="G3976" s="66">
        <f>INDEX('Crosswalk Particulates'!$E:$E,MATCH('2017 EPA Data'!$B3976,'Crosswalk Particulates'!$D:$D,0))</f>
        <v>0</v>
      </c>
      <c r="H3976" s="78">
        <f t="shared" si="62"/>
        <v>0</v>
      </c>
    </row>
    <row r="3977" spans="1:8" hidden="1" x14ac:dyDescent="0.35">
      <c r="A3977" s="57" t="s">
        <v>2514</v>
      </c>
      <c r="B3977" s="57" t="s">
        <v>2672</v>
      </c>
      <c r="C3977" s="57" t="s">
        <v>2428</v>
      </c>
      <c r="D3977" s="68">
        <v>27.147780930790059</v>
      </c>
      <c r="E3977" s="57" t="s">
        <v>2429</v>
      </c>
      <c r="F3977" s="62" t="str">
        <f>INDEX('Crosswalk Particulates'!$B:$B,MATCH('2017 EPA Data'!A3977,'Crosswalk Particulates'!$A:$A,0))</f>
        <v>Transportation Sector</v>
      </c>
      <c r="G3977" s="66">
        <f>INDEX('Crosswalk Particulates'!$E:$E,MATCH('2017 EPA Data'!$B3977,'Crosswalk Particulates'!$D:$D,0))</f>
        <v>0</v>
      </c>
      <c r="H3977" s="78">
        <f t="shared" si="62"/>
        <v>0</v>
      </c>
    </row>
    <row r="3978" spans="1:8" hidden="1" x14ac:dyDescent="0.35">
      <c r="A3978" s="57" t="s">
        <v>2449</v>
      </c>
      <c r="B3978" s="57" t="s">
        <v>2604</v>
      </c>
      <c r="C3978" s="57" t="s">
        <v>2428</v>
      </c>
      <c r="D3978" s="68">
        <v>27</v>
      </c>
      <c r="E3978" s="57" t="s">
        <v>2429</v>
      </c>
      <c r="F3978" s="62" t="str">
        <f>INDEX('Crosswalk Particulates'!$B:$B,MATCH('2017 EPA Data'!A3978,'Crosswalk Particulates'!$A:$A,0))</f>
        <v>process-other-industry</v>
      </c>
      <c r="G3978" s="66">
        <f>INDEX('Crosswalk Particulates'!$E:$E,MATCH('2017 EPA Data'!$B3978,'Crosswalk Particulates'!$D:$D,0))</f>
        <v>0</v>
      </c>
      <c r="H3978" s="78">
        <f t="shared" si="62"/>
        <v>0</v>
      </c>
    </row>
    <row r="3979" spans="1:8" hidden="1" x14ac:dyDescent="0.35">
      <c r="A3979" s="57" t="s">
        <v>2495</v>
      </c>
      <c r="B3979" s="57" t="s">
        <v>2569</v>
      </c>
      <c r="C3979" s="57" t="s">
        <v>2428</v>
      </c>
      <c r="D3979" s="68">
        <v>26.937785999999999</v>
      </c>
      <c r="E3979" s="57" t="s">
        <v>2429</v>
      </c>
      <c r="F3979" s="62" t="str">
        <f>INDEX('Crosswalk Particulates'!$B:$B,MATCH('2017 EPA Data'!A3979,'Crosswalk Particulates'!$A:$A,0))</f>
        <v>Electricity Sector</v>
      </c>
      <c r="G3979" s="66">
        <f>INDEX('Crosswalk Particulates'!$E:$E,MATCH('2017 EPA Data'!$B3979,'Crosswalk Particulates'!$D:$D,0))</f>
        <v>0</v>
      </c>
      <c r="H3979" s="78">
        <f t="shared" si="62"/>
        <v>0</v>
      </c>
    </row>
    <row r="3980" spans="1:8" hidden="1" x14ac:dyDescent="0.35">
      <c r="A3980" s="57" t="s">
        <v>2492</v>
      </c>
      <c r="B3980" s="57" t="s">
        <v>2563</v>
      </c>
      <c r="C3980" s="57" t="s">
        <v>2428</v>
      </c>
      <c r="D3980" s="68">
        <v>26.865879451731661</v>
      </c>
      <c r="E3980" s="57" t="s">
        <v>2429</v>
      </c>
      <c r="F3980" s="62" t="str">
        <f>INDEX('Crosswalk Particulates'!$B:$B,MATCH('2017 EPA Data'!A3980,'Crosswalk Particulates'!$A:$A,0))</f>
        <v>Electricity Sector</v>
      </c>
      <c r="G3980" s="66">
        <f>INDEX('Crosswalk Particulates'!$E:$E,MATCH('2017 EPA Data'!$B3980,'Crosswalk Particulates'!$D:$D,0))</f>
        <v>0</v>
      </c>
      <c r="H3980" s="78">
        <f t="shared" si="62"/>
        <v>0</v>
      </c>
    </row>
    <row r="3981" spans="1:8" hidden="1" x14ac:dyDescent="0.35">
      <c r="A3981" s="57" t="s">
        <v>2513</v>
      </c>
      <c r="B3981" s="57" t="s">
        <v>2473</v>
      </c>
      <c r="C3981" s="57" t="s">
        <v>2428</v>
      </c>
      <c r="D3981" s="68">
        <v>26.754827980000002</v>
      </c>
      <c r="E3981" s="57" t="s">
        <v>2429</v>
      </c>
      <c r="F3981" s="62" t="str">
        <f>INDEX('Crosswalk Particulates'!$B:$B,MATCH('2017 EPA Data'!A3981,'Crosswalk Particulates'!$A:$A,0))</f>
        <v>process-other-industry</v>
      </c>
      <c r="G3981" s="66">
        <f>INDEX('Crosswalk Particulates'!$E:$E,MATCH('2017 EPA Data'!$B3981,'Crosswalk Particulates'!$D:$D,0))</f>
        <v>0</v>
      </c>
      <c r="H3981" s="78">
        <f t="shared" si="62"/>
        <v>0</v>
      </c>
    </row>
    <row r="3982" spans="1:8" hidden="1" x14ac:dyDescent="0.35">
      <c r="A3982" s="57" t="s">
        <v>2456</v>
      </c>
      <c r="B3982" s="57" t="s">
        <v>2564</v>
      </c>
      <c r="C3982" s="57" t="s">
        <v>2428</v>
      </c>
      <c r="D3982" s="68">
        <v>26.538989991042197</v>
      </c>
      <c r="E3982" s="57" t="s">
        <v>2429</v>
      </c>
      <c r="F3982" s="62" t="str">
        <f>INDEX('Crosswalk Particulates'!$B:$B,MATCH('2017 EPA Data'!A3982,'Crosswalk Particulates'!$A:$A,0))</f>
        <v>Transportation Sector</v>
      </c>
      <c r="G3982" s="66">
        <f>INDEX('Crosswalk Particulates'!$E:$E,MATCH('2017 EPA Data'!$B3982,'Crosswalk Particulates'!$D:$D,0))</f>
        <v>0</v>
      </c>
      <c r="H3982" s="78">
        <f t="shared" si="62"/>
        <v>0</v>
      </c>
    </row>
    <row r="3983" spans="1:8" hidden="1" x14ac:dyDescent="0.35">
      <c r="A3983" s="57" t="s">
        <v>2492</v>
      </c>
      <c r="B3983" s="57" t="s">
        <v>2645</v>
      </c>
      <c r="C3983" s="57" t="s">
        <v>2428</v>
      </c>
      <c r="D3983" s="68">
        <v>26.521920000000001</v>
      </c>
      <c r="E3983" s="57" t="s">
        <v>2429</v>
      </c>
      <c r="F3983" s="62" t="str">
        <f>INDEX('Crosswalk Particulates'!$B:$B,MATCH('2017 EPA Data'!A3983,'Crosswalk Particulates'!$A:$A,0))</f>
        <v>Electricity Sector</v>
      </c>
      <c r="G3983" s="66">
        <f>INDEX('Crosswalk Particulates'!$E:$E,MATCH('2017 EPA Data'!$B3983,'Crosswalk Particulates'!$D:$D,0))</f>
        <v>0</v>
      </c>
      <c r="H3983" s="78">
        <f t="shared" si="62"/>
        <v>0</v>
      </c>
    </row>
    <row r="3984" spans="1:8" hidden="1" x14ac:dyDescent="0.35">
      <c r="A3984" s="57" t="s">
        <v>2470</v>
      </c>
      <c r="B3984" s="57" t="s">
        <v>2705</v>
      </c>
      <c r="C3984" s="57" t="s">
        <v>2428</v>
      </c>
      <c r="D3984" s="68">
        <v>26.378941999999999</v>
      </c>
      <c r="E3984" s="57" t="s">
        <v>2429</v>
      </c>
      <c r="F3984" s="62" t="str">
        <f>INDEX('Crosswalk Particulates'!$B:$B,MATCH('2017 EPA Data'!A3984,'Crosswalk Particulates'!$A:$A,0))</f>
        <v>process-waste-industry</v>
      </c>
      <c r="G3984" s="66">
        <f>INDEX('Crosswalk Particulates'!$E:$E,MATCH('2017 EPA Data'!$B3984,'Crosswalk Particulates'!$D:$D,0))</f>
        <v>0</v>
      </c>
      <c r="H3984" s="78">
        <f t="shared" si="62"/>
        <v>0</v>
      </c>
    </row>
    <row r="3985" spans="1:8" hidden="1" x14ac:dyDescent="0.35">
      <c r="A3985" s="57" t="s">
        <v>2456</v>
      </c>
      <c r="B3985" s="57" t="s">
        <v>2686</v>
      </c>
      <c r="C3985" s="57" t="s">
        <v>2428</v>
      </c>
      <c r="D3985" s="68">
        <v>26.369104517653248</v>
      </c>
      <c r="E3985" s="57" t="s">
        <v>2429</v>
      </c>
      <c r="F3985" s="62" t="str">
        <f>INDEX('Crosswalk Particulates'!$B:$B,MATCH('2017 EPA Data'!A3985,'Crosswalk Particulates'!$A:$A,0))</f>
        <v>Transportation Sector</v>
      </c>
      <c r="G3985" s="66">
        <f>INDEX('Crosswalk Particulates'!$E:$E,MATCH('2017 EPA Data'!$B3985,'Crosswalk Particulates'!$D:$D,0))</f>
        <v>0</v>
      </c>
      <c r="H3985" s="78">
        <f t="shared" si="62"/>
        <v>0</v>
      </c>
    </row>
    <row r="3986" spans="1:8" hidden="1" x14ac:dyDescent="0.35">
      <c r="A3986" s="57" t="s">
        <v>2511</v>
      </c>
      <c r="B3986" s="57" t="s">
        <v>2569</v>
      </c>
      <c r="C3986" s="57" t="s">
        <v>2428</v>
      </c>
      <c r="D3986" s="68">
        <v>26.360384917800001</v>
      </c>
      <c r="E3986" s="57" t="s">
        <v>2429</v>
      </c>
      <c r="F3986" s="62" t="str">
        <f>INDEX('Crosswalk Particulates'!$B:$B,MATCH('2017 EPA Data'!A3986,'Crosswalk Particulates'!$A:$A,0))</f>
        <v>industry-fuel-biomass</v>
      </c>
      <c r="G3986" s="66">
        <f>INDEX('Crosswalk Particulates'!$E:$E,MATCH('2017 EPA Data'!$B3986,'Crosswalk Particulates'!$D:$D,0))</f>
        <v>0</v>
      </c>
      <c r="H3986" s="78">
        <f t="shared" si="62"/>
        <v>0</v>
      </c>
    </row>
    <row r="3987" spans="1:8" hidden="1" x14ac:dyDescent="0.35">
      <c r="A3987" s="57" t="s">
        <v>2560</v>
      </c>
      <c r="B3987" s="57" t="s">
        <v>2487</v>
      </c>
      <c r="C3987" s="57" t="s">
        <v>2428</v>
      </c>
      <c r="D3987" s="68">
        <v>26.359610114999999</v>
      </c>
      <c r="E3987" s="57" t="s">
        <v>2429</v>
      </c>
      <c r="F3987" s="62" t="str">
        <f>INDEX('Crosswalk Particulates'!$B:$B,MATCH('2017 EPA Data'!A3987,'Crosswalk Particulates'!$A:$A,0))</f>
        <v>Electricity Sector</v>
      </c>
      <c r="G3987" s="66">
        <f>INDEX('Crosswalk Particulates'!$E:$E,MATCH('2017 EPA Data'!$B3987,'Crosswalk Particulates'!$D:$D,0))</f>
        <v>0</v>
      </c>
      <c r="H3987" s="78">
        <f t="shared" si="62"/>
        <v>0</v>
      </c>
    </row>
    <row r="3988" spans="1:8" hidden="1" x14ac:dyDescent="0.35">
      <c r="A3988" s="57" t="s">
        <v>2462</v>
      </c>
      <c r="B3988" s="57" t="s">
        <v>2584</v>
      </c>
      <c r="C3988" s="57" t="s">
        <v>2428</v>
      </c>
      <c r="D3988" s="68">
        <v>26.325710000000001</v>
      </c>
      <c r="E3988" s="57" t="s">
        <v>2429</v>
      </c>
      <c r="F3988" s="62" t="str">
        <f>INDEX('Crosswalk Particulates'!$B:$B,MATCH('2017 EPA Data'!A3988,'Crosswalk Particulates'!$A:$A,0))</f>
        <v>industry-fuel-natural gas</v>
      </c>
      <c r="G3988" s="66">
        <f>INDEX('Crosswalk Particulates'!$E:$E,MATCH('2017 EPA Data'!$B3988,'Crosswalk Particulates'!$D:$D,0))</f>
        <v>0</v>
      </c>
      <c r="H3988" s="78">
        <f t="shared" si="62"/>
        <v>0</v>
      </c>
    </row>
    <row r="3989" spans="1:8" hidden="1" x14ac:dyDescent="0.35">
      <c r="A3989" s="57" t="s">
        <v>2470</v>
      </c>
      <c r="B3989" s="57" t="s">
        <v>2730</v>
      </c>
      <c r="C3989" s="57" t="s">
        <v>2428</v>
      </c>
      <c r="D3989" s="68">
        <v>26.29158</v>
      </c>
      <c r="E3989" s="57" t="s">
        <v>2429</v>
      </c>
      <c r="F3989" s="62" t="str">
        <f>INDEX('Crosswalk Particulates'!$B:$B,MATCH('2017 EPA Data'!A3989,'Crosswalk Particulates'!$A:$A,0))</f>
        <v>process-waste-industry</v>
      </c>
      <c r="G3989" s="66">
        <f>INDEX('Crosswalk Particulates'!$E:$E,MATCH('2017 EPA Data'!$B3989,'Crosswalk Particulates'!$D:$D,0))</f>
        <v>0</v>
      </c>
      <c r="H3989" s="78">
        <f t="shared" si="62"/>
        <v>0</v>
      </c>
    </row>
    <row r="3990" spans="1:8" hidden="1" x14ac:dyDescent="0.35">
      <c r="A3990" s="57" t="s">
        <v>2511</v>
      </c>
      <c r="B3990" s="57" t="s">
        <v>2612</v>
      </c>
      <c r="C3990" s="57" t="s">
        <v>2428</v>
      </c>
      <c r="D3990" s="68">
        <v>26.250434720000001</v>
      </c>
      <c r="E3990" s="57" t="s">
        <v>2429</v>
      </c>
      <c r="F3990" s="62" t="str">
        <f>INDEX('Crosswalk Particulates'!$B:$B,MATCH('2017 EPA Data'!A3990,'Crosswalk Particulates'!$A:$A,0))</f>
        <v>industry-fuel-biomass</v>
      </c>
      <c r="G3990" s="66">
        <f>INDEX('Crosswalk Particulates'!$E:$E,MATCH('2017 EPA Data'!$B3990,'Crosswalk Particulates'!$D:$D,0))</f>
        <v>0</v>
      </c>
      <c r="H3990" s="78">
        <f t="shared" si="62"/>
        <v>0</v>
      </c>
    </row>
    <row r="3991" spans="1:8" hidden="1" x14ac:dyDescent="0.35">
      <c r="A3991" s="57" t="s">
        <v>2497</v>
      </c>
      <c r="B3991" s="57" t="s">
        <v>2670</v>
      </c>
      <c r="C3991" s="57" t="s">
        <v>2428</v>
      </c>
      <c r="D3991" s="68">
        <v>26.2</v>
      </c>
      <c r="E3991" s="57" t="s">
        <v>2429</v>
      </c>
      <c r="F3991" s="62" t="str">
        <f>INDEX('Crosswalk Particulates'!$B:$B,MATCH('2017 EPA Data'!A3991,'Crosswalk Particulates'!$A:$A,0))</f>
        <v>process-other-industry</v>
      </c>
      <c r="G3991" s="66">
        <f>INDEX('Crosswalk Particulates'!$E:$E,MATCH('2017 EPA Data'!$B3991,'Crosswalk Particulates'!$D:$D,0))</f>
        <v>0</v>
      </c>
      <c r="H3991" s="78">
        <f t="shared" si="62"/>
        <v>0</v>
      </c>
    </row>
    <row r="3992" spans="1:8" hidden="1" x14ac:dyDescent="0.35">
      <c r="A3992" s="57" t="s">
        <v>2576</v>
      </c>
      <c r="B3992" s="57" t="s">
        <v>2586</v>
      </c>
      <c r="C3992" s="57" t="s">
        <v>2428</v>
      </c>
      <c r="D3992" s="68">
        <v>26.152978242152798</v>
      </c>
      <c r="E3992" s="57" t="s">
        <v>2429</v>
      </c>
      <c r="F3992" s="62" t="str">
        <f>INDEX('Crosswalk Particulates'!$B:$B,MATCH('2017 EPA Data'!A3992,'Crosswalk Particulates'!$A:$A,0))</f>
        <v>Commercial Buildings Sector</v>
      </c>
      <c r="G3992" s="66">
        <f>INDEX('Crosswalk Particulates'!$E:$E,MATCH('2017 EPA Data'!$B3992,'Crosswalk Particulates'!$D:$D,0))</f>
        <v>0</v>
      </c>
      <c r="H3992" s="78">
        <f t="shared" si="62"/>
        <v>0</v>
      </c>
    </row>
    <row r="3993" spans="1:8" hidden="1" x14ac:dyDescent="0.35">
      <c r="A3993" s="57" t="s">
        <v>2443</v>
      </c>
      <c r="B3993" s="57" t="s">
        <v>2643</v>
      </c>
      <c r="D3993" s="68">
        <v>25.700008530651804</v>
      </c>
      <c r="E3993" s="57" t="s">
        <v>2433</v>
      </c>
      <c r="F3993" s="62" t="str">
        <f>INDEX('Crosswalk Particulates'!$B:$B,MATCH('2017 EPA Data'!A3993,'Crosswalk Particulates'!$A:$A,0))</f>
        <v>Other-EPA</v>
      </c>
      <c r="G3993" s="66">
        <f>INDEX('Crosswalk Particulates'!$E:$E,MATCH('2017 EPA Data'!$B3993,'Crosswalk Particulates'!$D:$D,0))</f>
        <v>0</v>
      </c>
      <c r="H3993" s="78">
        <f t="shared" si="62"/>
        <v>23314683.283878226</v>
      </c>
    </row>
    <row r="3994" spans="1:8" hidden="1" x14ac:dyDescent="0.35">
      <c r="A3994" s="57" t="s">
        <v>2513</v>
      </c>
      <c r="B3994" s="57" t="s">
        <v>2691</v>
      </c>
      <c r="C3994" s="57" t="s">
        <v>2428</v>
      </c>
      <c r="D3994" s="68">
        <v>25.600110000000001</v>
      </c>
      <c r="E3994" s="57" t="s">
        <v>2429</v>
      </c>
      <c r="F3994" s="62" t="str">
        <f>INDEX('Crosswalk Particulates'!$B:$B,MATCH('2017 EPA Data'!A3994,'Crosswalk Particulates'!$A:$A,0))</f>
        <v>process-other-industry</v>
      </c>
      <c r="G3994" s="66">
        <f>INDEX('Crosswalk Particulates'!$E:$E,MATCH('2017 EPA Data'!$B3994,'Crosswalk Particulates'!$D:$D,0))</f>
        <v>0</v>
      </c>
      <c r="H3994" s="78">
        <f t="shared" si="62"/>
        <v>0</v>
      </c>
    </row>
    <row r="3995" spans="1:8" hidden="1" x14ac:dyDescent="0.35">
      <c r="A3995" s="57" t="s">
        <v>2542</v>
      </c>
      <c r="B3995" s="57" t="s">
        <v>2639</v>
      </c>
      <c r="C3995" s="57" t="s">
        <v>2428</v>
      </c>
      <c r="D3995" s="68">
        <v>25.599087618932</v>
      </c>
      <c r="E3995" s="57" t="s">
        <v>2429</v>
      </c>
      <c r="F3995" s="62" t="str">
        <f>INDEX('Crosswalk Particulates'!$B:$B,MATCH('2017 EPA Data'!A3995,'Crosswalk Particulates'!$A:$A,0))</f>
        <v>Residential Buildings Sector</v>
      </c>
      <c r="G3995" s="66">
        <f>INDEX('Crosswalk Particulates'!$E:$E,MATCH('2017 EPA Data'!$B3995,'Crosswalk Particulates'!$D:$D,0))</f>
        <v>0</v>
      </c>
      <c r="H3995" s="78">
        <f t="shared" si="62"/>
        <v>0</v>
      </c>
    </row>
    <row r="3996" spans="1:8" hidden="1" x14ac:dyDescent="0.35">
      <c r="A3996" s="57" t="s">
        <v>2458</v>
      </c>
      <c r="B3996" s="57" t="s">
        <v>2650</v>
      </c>
      <c r="C3996" s="57" t="s">
        <v>2428</v>
      </c>
      <c r="D3996" s="68">
        <v>25.484214000000001</v>
      </c>
      <c r="E3996" s="57" t="s">
        <v>2429</v>
      </c>
      <c r="F3996" s="62" t="str">
        <f>INDEX('Crosswalk Particulates'!$B:$B,MATCH('2017 EPA Data'!A3996,'Crosswalk Particulates'!$A:$A,0))</f>
        <v>process-other-industry</v>
      </c>
      <c r="G3996" s="66">
        <f>INDEX('Crosswalk Particulates'!$E:$E,MATCH('2017 EPA Data'!$B3996,'Crosswalk Particulates'!$D:$D,0))</f>
        <v>0</v>
      </c>
      <c r="H3996" s="78">
        <f t="shared" si="62"/>
        <v>0</v>
      </c>
    </row>
    <row r="3997" spans="1:8" hidden="1" x14ac:dyDescent="0.35">
      <c r="A3997" s="57" t="s">
        <v>2464</v>
      </c>
      <c r="B3997" s="57" t="s">
        <v>2490</v>
      </c>
      <c r="C3997" s="57" t="s">
        <v>2428</v>
      </c>
      <c r="D3997" s="68">
        <v>25.48123</v>
      </c>
      <c r="E3997" s="57" t="s">
        <v>2429</v>
      </c>
      <c r="F3997" s="62" t="str">
        <f>INDEX('Crosswalk Particulates'!$B:$B,MATCH('2017 EPA Data'!A3997,'Crosswalk Particulates'!$A:$A,0))</f>
        <v>process-other-industry</v>
      </c>
      <c r="G3997" s="66">
        <f>INDEX('Crosswalk Particulates'!$E:$E,MATCH('2017 EPA Data'!$B3997,'Crosswalk Particulates'!$D:$D,0))</f>
        <v>0</v>
      </c>
      <c r="H3997" s="78">
        <f t="shared" si="62"/>
        <v>0</v>
      </c>
    </row>
    <row r="3998" spans="1:8" hidden="1" x14ac:dyDescent="0.35">
      <c r="A3998" s="57" t="s">
        <v>2503</v>
      </c>
      <c r="B3998" s="57" t="s">
        <v>2589</v>
      </c>
      <c r="C3998" s="57" t="s">
        <v>2428</v>
      </c>
      <c r="D3998" s="68">
        <v>25.418199999999999</v>
      </c>
      <c r="E3998" s="57" t="s">
        <v>2429</v>
      </c>
      <c r="F3998" s="62" t="str">
        <f>INDEX('Crosswalk Particulates'!$B:$B,MATCH('2017 EPA Data'!A3998,'Crosswalk Particulates'!$A:$A,0))</f>
        <v>process-ngps-industry</v>
      </c>
      <c r="G3998" s="66">
        <f>INDEX('Crosswalk Particulates'!$E:$E,MATCH('2017 EPA Data'!$B3998,'Crosswalk Particulates'!$D:$D,0))</f>
        <v>0</v>
      </c>
      <c r="H3998" s="78">
        <f t="shared" si="62"/>
        <v>0</v>
      </c>
    </row>
    <row r="3999" spans="1:8" hidden="1" x14ac:dyDescent="0.35">
      <c r="A3999" s="57" t="s">
        <v>2513</v>
      </c>
      <c r="B3999" s="57" t="s">
        <v>2615</v>
      </c>
      <c r="C3999" s="57" t="s">
        <v>2428</v>
      </c>
      <c r="D3999" s="68">
        <v>25.4</v>
      </c>
      <c r="E3999" s="57" t="s">
        <v>2429</v>
      </c>
      <c r="F3999" s="62" t="str">
        <f>INDEX('Crosswalk Particulates'!$B:$B,MATCH('2017 EPA Data'!A3999,'Crosswalk Particulates'!$A:$A,0))</f>
        <v>process-other-industry</v>
      </c>
      <c r="G3999" s="66">
        <f>INDEX('Crosswalk Particulates'!$E:$E,MATCH('2017 EPA Data'!$B3999,'Crosswalk Particulates'!$D:$D,0))</f>
        <v>0</v>
      </c>
      <c r="H3999" s="78">
        <f t="shared" si="62"/>
        <v>0</v>
      </c>
    </row>
    <row r="4000" spans="1:8" hidden="1" x14ac:dyDescent="0.35">
      <c r="A4000" s="57" t="s">
        <v>2530</v>
      </c>
      <c r="B4000" s="57" t="s">
        <v>2572</v>
      </c>
      <c r="C4000" s="57" t="s">
        <v>2428</v>
      </c>
      <c r="D4000" s="68">
        <v>25.232780000000002</v>
      </c>
      <c r="E4000" s="57" t="s">
        <v>2429</v>
      </c>
      <c r="F4000" s="62" t="str">
        <f>INDEX('Crosswalk Particulates'!$B:$B,MATCH('2017 EPA Data'!A4000,'Crosswalk Particulates'!$A:$A,0))</f>
        <v>process-iron and steel-industry</v>
      </c>
      <c r="G4000" s="66">
        <f>INDEX('Crosswalk Particulates'!$E:$E,MATCH('2017 EPA Data'!$B4000,'Crosswalk Particulates'!$D:$D,0))</f>
        <v>0</v>
      </c>
      <c r="H4000" s="78">
        <f t="shared" si="62"/>
        <v>0</v>
      </c>
    </row>
    <row r="4001" spans="1:8" hidden="1" x14ac:dyDescent="0.35">
      <c r="A4001" s="57" t="s">
        <v>2458</v>
      </c>
      <c r="B4001" s="57" t="s">
        <v>2663</v>
      </c>
      <c r="C4001" s="57" t="s">
        <v>2428</v>
      </c>
      <c r="D4001" s="68">
        <v>25.218</v>
      </c>
      <c r="E4001" s="57" t="s">
        <v>2429</v>
      </c>
      <c r="F4001" s="62" t="str">
        <f>INDEX('Crosswalk Particulates'!$B:$B,MATCH('2017 EPA Data'!A4001,'Crosswalk Particulates'!$A:$A,0))</f>
        <v>process-other-industry</v>
      </c>
      <c r="G4001" s="66">
        <f>INDEX('Crosswalk Particulates'!$E:$E,MATCH('2017 EPA Data'!$B4001,'Crosswalk Particulates'!$D:$D,0))</f>
        <v>0</v>
      </c>
      <c r="H4001" s="78">
        <f t="shared" si="62"/>
        <v>0</v>
      </c>
    </row>
    <row r="4002" spans="1:8" hidden="1" x14ac:dyDescent="0.35">
      <c r="A4002" s="57" t="s">
        <v>2464</v>
      </c>
      <c r="B4002" s="57" t="s">
        <v>2618</v>
      </c>
      <c r="C4002" s="57" t="s">
        <v>2428</v>
      </c>
      <c r="D4002" s="68">
        <v>25.2</v>
      </c>
      <c r="E4002" s="57" t="s">
        <v>2429</v>
      </c>
      <c r="F4002" s="62" t="str">
        <f>INDEX('Crosswalk Particulates'!$B:$B,MATCH('2017 EPA Data'!A4002,'Crosswalk Particulates'!$A:$A,0))</f>
        <v>process-other-industry</v>
      </c>
      <c r="G4002" s="66">
        <f>INDEX('Crosswalk Particulates'!$E:$E,MATCH('2017 EPA Data'!$B4002,'Crosswalk Particulates'!$D:$D,0))</f>
        <v>0</v>
      </c>
      <c r="H4002" s="78">
        <f t="shared" si="62"/>
        <v>0</v>
      </c>
    </row>
    <row r="4003" spans="1:8" hidden="1" x14ac:dyDescent="0.35">
      <c r="A4003" s="57" t="s">
        <v>2457</v>
      </c>
      <c r="B4003" s="57" t="s">
        <v>2504</v>
      </c>
      <c r="C4003" s="57" t="s">
        <v>2428</v>
      </c>
      <c r="D4003" s="68">
        <v>25</v>
      </c>
      <c r="E4003" s="57" t="s">
        <v>2429</v>
      </c>
      <c r="F4003" s="62" t="str">
        <f>INDEX('Crosswalk Particulates'!$B:$B,MATCH('2017 EPA Data'!A4003,'Crosswalk Particulates'!$A:$A,0))</f>
        <v>process-other-industry</v>
      </c>
      <c r="G4003" s="66">
        <f>INDEX('Crosswalk Particulates'!$E:$E,MATCH('2017 EPA Data'!$B4003,'Crosswalk Particulates'!$D:$D,0))</f>
        <v>0</v>
      </c>
      <c r="H4003" s="78">
        <f t="shared" si="62"/>
        <v>0</v>
      </c>
    </row>
    <row r="4004" spans="1:8" hidden="1" x14ac:dyDescent="0.35">
      <c r="A4004" s="57" t="s">
        <v>2464</v>
      </c>
      <c r="B4004" s="57" t="s">
        <v>2516</v>
      </c>
      <c r="C4004" s="57" t="s">
        <v>2468</v>
      </c>
      <c r="D4004" s="68">
        <v>24.928525</v>
      </c>
      <c r="E4004" s="57" t="s">
        <v>2433</v>
      </c>
      <c r="F4004" s="62" t="str">
        <f>INDEX('Crosswalk Particulates'!$B:$B,MATCH('2017 EPA Data'!A4004,'Crosswalk Particulates'!$A:$A,0))</f>
        <v>process-other-industry</v>
      </c>
      <c r="G4004" s="66">
        <f>INDEX('Crosswalk Particulates'!$E:$E,MATCH('2017 EPA Data'!$B4004,'Crosswalk Particulates'!$D:$D,0))</f>
        <v>0</v>
      </c>
      <c r="H4004" s="78">
        <f t="shared" si="62"/>
        <v>22614804.365378164</v>
      </c>
    </row>
    <row r="4005" spans="1:8" hidden="1" x14ac:dyDescent="0.35">
      <c r="A4005" s="57" t="s">
        <v>2461</v>
      </c>
      <c r="B4005" s="57" t="s">
        <v>2516</v>
      </c>
      <c r="C4005" s="57" t="s">
        <v>2468</v>
      </c>
      <c r="D4005" s="68">
        <v>24.921458777000002</v>
      </c>
      <c r="E4005" s="57" t="s">
        <v>2433</v>
      </c>
      <c r="F4005" s="62" t="str">
        <f>INDEX('Crosswalk Particulates'!$B:$B,MATCH('2017 EPA Data'!A4005,'Crosswalk Particulates'!$A:$A,0))</f>
        <v>process-other-industry</v>
      </c>
      <c r="G4005" s="66">
        <f>INDEX('Crosswalk Particulates'!$E:$E,MATCH('2017 EPA Data'!$B4005,'Crosswalk Particulates'!$D:$D,0))</f>
        <v>0</v>
      </c>
      <c r="H4005" s="78">
        <f t="shared" si="62"/>
        <v>22608393.988079581</v>
      </c>
    </row>
    <row r="4006" spans="1:8" hidden="1" x14ac:dyDescent="0.35">
      <c r="A4006" s="57" t="s">
        <v>2530</v>
      </c>
      <c r="B4006" s="57" t="s">
        <v>2536</v>
      </c>
      <c r="C4006" s="57" t="s">
        <v>2428</v>
      </c>
      <c r="D4006" s="68">
        <v>24.877816344999999</v>
      </c>
      <c r="E4006" s="57" t="s">
        <v>2429</v>
      </c>
      <c r="F4006" s="62" t="str">
        <f>INDEX('Crosswalk Particulates'!$B:$B,MATCH('2017 EPA Data'!A4006,'Crosswalk Particulates'!$A:$A,0))</f>
        <v>process-iron and steel-industry</v>
      </c>
      <c r="G4006" s="66">
        <f>INDEX('Crosswalk Particulates'!$E:$E,MATCH('2017 EPA Data'!$B4006,'Crosswalk Particulates'!$D:$D,0))</f>
        <v>0</v>
      </c>
      <c r="H4006" s="78">
        <f t="shared" si="62"/>
        <v>0</v>
      </c>
    </row>
    <row r="4007" spans="1:8" hidden="1" x14ac:dyDescent="0.35">
      <c r="A4007" s="57" t="s">
        <v>2519</v>
      </c>
      <c r="B4007" s="57" t="s">
        <v>2488</v>
      </c>
      <c r="C4007" s="57" t="s">
        <v>2428</v>
      </c>
      <c r="D4007" s="68">
        <v>24.6</v>
      </c>
      <c r="E4007" s="57" t="s">
        <v>2429</v>
      </c>
      <c r="F4007" s="62" t="str">
        <f>INDEX('Crosswalk Particulates'!$B:$B,MATCH('2017 EPA Data'!A4007,'Crosswalk Particulates'!$A:$A,0))</f>
        <v>Electricity Sector</v>
      </c>
      <c r="G4007" s="66">
        <f>INDEX('Crosswalk Particulates'!$E:$E,MATCH('2017 EPA Data'!$B4007,'Crosswalk Particulates'!$D:$D,0))</f>
        <v>0</v>
      </c>
      <c r="H4007" s="78">
        <f t="shared" si="62"/>
        <v>0</v>
      </c>
    </row>
    <row r="4008" spans="1:8" hidden="1" x14ac:dyDescent="0.35">
      <c r="A4008" s="57" t="s">
        <v>2580</v>
      </c>
      <c r="B4008" s="57" t="s">
        <v>2637</v>
      </c>
      <c r="C4008" s="57" t="s">
        <v>2428</v>
      </c>
      <c r="D4008" s="68">
        <v>24.497763378222299</v>
      </c>
      <c r="E4008" s="57" t="s">
        <v>2429</v>
      </c>
      <c r="F4008" s="62" t="str">
        <f>INDEX('Crosswalk Particulates'!$B:$B,MATCH('2017 EPA Data'!A4008,'Crosswalk Particulates'!$A:$A,0))</f>
        <v>Commercial Buildings Sector</v>
      </c>
      <c r="G4008" s="66">
        <f>INDEX('Crosswalk Particulates'!$E:$E,MATCH('2017 EPA Data'!$B4008,'Crosswalk Particulates'!$D:$D,0))</f>
        <v>0</v>
      </c>
      <c r="H4008" s="78">
        <f t="shared" si="62"/>
        <v>0</v>
      </c>
    </row>
    <row r="4009" spans="1:8" hidden="1" x14ac:dyDescent="0.35">
      <c r="A4009" s="57" t="s">
        <v>2566</v>
      </c>
      <c r="B4009" s="57" t="s">
        <v>2537</v>
      </c>
      <c r="C4009" s="57" t="s">
        <v>2428</v>
      </c>
      <c r="D4009" s="68">
        <v>24.48809591422582</v>
      </c>
      <c r="E4009" s="57" t="s">
        <v>2429</v>
      </c>
      <c r="F4009" s="62" t="str">
        <f>INDEX('Crosswalk Particulates'!$B:$B,MATCH('2017 EPA Data'!A4009,'Crosswalk Particulates'!$A:$A,0))</f>
        <v>Commercial Buildings Sector</v>
      </c>
      <c r="G4009" s="66">
        <f>INDEX('Crosswalk Particulates'!$E:$E,MATCH('2017 EPA Data'!$B4009,'Crosswalk Particulates'!$D:$D,0))</f>
        <v>0</v>
      </c>
      <c r="H4009" s="78">
        <f t="shared" si="62"/>
        <v>0</v>
      </c>
    </row>
    <row r="4010" spans="1:8" hidden="1" x14ac:dyDescent="0.35">
      <c r="A4010" s="57" t="s">
        <v>2560</v>
      </c>
      <c r="B4010" s="57" t="s">
        <v>2705</v>
      </c>
      <c r="C4010" s="57" t="s">
        <v>2428</v>
      </c>
      <c r="D4010" s="68">
        <v>24.48</v>
      </c>
      <c r="E4010" s="57" t="s">
        <v>2429</v>
      </c>
      <c r="F4010" s="62" t="str">
        <f>INDEX('Crosswalk Particulates'!$B:$B,MATCH('2017 EPA Data'!A4010,'Crosswalk Particulates'!$A:$A,0))</f>
        <v>Electricity Sector</v>
      </c>
      <c r="G4010" s="66">
        <f>INDEX('Crosswalk Particulates'!$E:$E,MATCH('2017 EPA Data'!$B4010,'Crosswalk Particulates'!$D:$D,0))</f>
        <v>0</v>
      </c>
      <c r="H4010" s="78">
        <f t="shared" si="62"/>
        <v>0</v>
      </c>
    </row>
    <row r="4011" spans="1:8" hidden="1" x14ac:dyDescent="0.35">
      <c r="A4011" s="57" t="s">
        <v>2580</v>
      </c>
      <c r="B4011" s="57" t="s">
        <v>2590</v>
      </c>
      <c r="C4011" s="57" t="s">
        <v>2428</v>
      </c>
      <c r="D4011" s="68">
        <v>24.406364199999999</v>
      </c>
      <c r="E4011" s="57" t="s">
        <v>2429</v>
      </c>
      <c r="F4011" s="62" t="str">
        <f>INDEX('Crosswalk Particulates'!$B:$B,MATCH('2017 EPA Data'!A4011,'Crosswalk Particulates'!$A:$A,0))</f>
        <v>Commercial Buildings Sector</v>
      </c>
      <c r="G4011" s="66">
        <f>INDEX('Crosswalk Particulates'!$E:$E,MATCH('2017 EPA Data'!$B4011,'Crosswalk Particulates'!$D:$D,0))</f>
        <v>0</v>
      </c>
      <c r="H4011" s="78">
        <f t="shared" si="62"/>
        <v>0</v>
      </c>
    </row>
    <row r="4012" spans="1:8" hidden="1" x14ac:dyDescent="0.35">
      <c r="A4012" s="57" t="s">
        <v>2560</v>
      </c>
      <c r="B4012" s="57" t="s">
        <v>2525</v>
      </c>
      <c r="C4012" s="57" t="s">
        <v>2428</v>
      </c>
      <c r="D4012" s="68">
        <v>24.290850095178801</v>
      </c>
      <c r="E4012" s="57" t="s">
        <v>2429</v>
      </c>
      <c r="F4012" s="62" t="str">
        <f>INDEX('Crosswalk Particulates'!$B:$B,MATCH('2017 EPA Data'!A4012,'Crosswalk Particulates'!$A:$A,0))</f>
        <v>Electricity Sector</v>
      </c>
      <c r="G4012" s="66">
        <f>INDEX('Crosswalk Particulates'!$E:$E,MATCH('2017 EPA Data'!$B4012,'Crosswalk Particulates'!$D:$D,0))</f>
        <v>0</v>
      </c>
      <c r="H4012" s="78">
        <f t="shared" si="62"/>
        <v>0</v>
      </c>
    </row>
    <row r="4013" spans="1:8" hidden="1" x14ac:dyDescent="0.35">
      <c r="A4013" s="57" t="s">
        <v>2493</v>
      </c>
      <c r="B4013" s="57" t="s">
        <v>2539</v>
      </c>
      <c r="C4013" s="57" t="s">
        <v>2428</v>
      </c>
      <c r="D4013" s="68">
        <v>24.196981756326089</v>
      </c>
      <c r="E4013" s="57" t="s">
        <v>2429</v>
      </c>
      <c r="F4013" s="62" t="str">
        <f>INDEX('Crosswalk Particulates'!$B:$B,MATCH('2017 EPA Data'!A4013,'Crosswalk Particulates'!$A:$A,0))</f>
        <v>Commercial Buildings Sector</v>
      </c>
      <c r="G4013" s="66">
        <f>INDEX('Crosswalk Particulates'!$E:$E,MATCH('2017 EPA Data'!$B4013,'Crosswalk Particulates'!$D:$D,0))</f>
        <v>0</v>
      </c>
      <c r="H4013" s="78">
        <f t="shared" si="62"/>
        <v>0</v>
      </c>
    </row>
    <row r="4014" spans="1:8" hidden="1" x14ac:dyDescent="0.35">
      <c r="A4014" s="57" t="s">
        <v>2511</v>
      </c>
      <c r="B4014" s="57" t="s">
        <v>2694</v>
      </c>
      <c r="C4014" s="57" t="s">
        <v>2428</v>
      </c>
      <c r="D4014" s="68">
        <v>24.155239999999999</v>
      </c>
      <c r="E4014" s="57" t="s">
        <v>2429</v>
      </c>
      <c r="F4014" s="62" t="str">
        <f>INDEX('Crosswalk Particulates'!$B:$B,MATCH('2017 EPA Data'!A4014,'Crosswalk Particulates'!$A:$A,0))</f>
        <v>industry-fuel-biomass</v>
      </c>
      <c r="G4014" s="66">
        <f>INDEX('Crosswalk Particulates'!$E:$E,MATCH('2017 EPA Data'!$B4014,'Crosswalk Particulates'!$D:$D,0))</f>
        <v>0</v>
      </c>
      <c r="H4014" s="78">
        <f t="shared" si="62"/>
        <v>0</v>
      </c>
    </row>
    <row r="4015" spans="1:8" hidden="1" x14ac:dyDescent="0.35">
      <c r="A4015" s="57" t="s">
        <v>2489</v>
      </c>
      <c r="B4015" s="57" t="s">
        <v>2720</v>
      </c>
      <c r="C4015" s="57" t="s">
        <v>2428</v>
      </c>
      <c r="D4015" s="68">
        <v>24</v>
      </c>
      <c r="E4015" s="57" t="s">
        <v>2429</v>
      </c>
      <c r="F4015" s="62" t="str">
        <f>INDEX('Crosswalk Particulates'!$B:$B,MATCH('2017 EPA Data'!A4015,'Crosswalk Particulates'!$A:$A,0))</f>
        <v>process-chemicals-industry</v>
      </c>
      <c r="G4015" s="66">
        <f>INDEX('Crosswalk Particulates'!$E:$E,MATCH('2017 EPA Data'!$B4015,'Crosswalk Particulates'!$D:$D,0))</f>
        <v>0</v>
      </c>
      <c r="H4015" s="78">
        <f t="shared" si="62"/>
        <v>0</v>
      </c>
    </row>
    <row r="4016" spans="1:8" hidden="1" x14ac:dyDescent="0.35">
      <c r="A4016" s="57" t="s">
        <v>2560</v>
      </c>
      <c r="B4016" s="57" t="s">
        <v>2685</v>
      </c>
      <c r="C4016" s="57" t="s">
        <v>2428</v>
      </c>
      <c r="D4016" s="68">
        <v>24</v>
      </c>
      <c r="E4016" s="57" t="s">
        <v>2429</v>
      </c>
      <c r="F4016" s="62" t="str">
        <f>INDEX('Crosswalk Particulates'!$B:$B,MATCH('2017 EPA Data'!A4016,'Crosswalk Particulates'!$A:$A,0))</f>
        <v>Electricity Sector</v>
      </c>
      <c r="G4016" s="66">
        <f>INDEX('Crosswalk Particulates'!$E:$E,MATCH('2017 EPA Data'!$B4016,'Crosswalk Particulates'!$D:$D,0))</f>
        <v>0</v>
      </c>
      <c r="H4016" s="78">
        <f t="shared" si="62"/>
        <v>0</v>
      </c>
    </row>
    <row r="4017" spans="1:8" hidden="1" x14ac:dyDescent="0.35">
      <c r="A4017" s="57" t="s">
        <v>2492</v>
      </c>
      <c r="B4017" s="57" t="s">
        <v>2590</v>
      </c>
      <c r="C4017" s="57" t="s">
        <v>2428</v>
      </c>
      <c r="D4017" s="68">
        <v>23.9877</v>
      </c>
      <c r="E4017" s="57" t="s">
        <v>2429</v>
      </c>
      <c r="F4017" s="62" t="str">
        <f>INDEX('Crosswalk Particulates'!$B:$B,MATCH('2017 EPA Data'!A4017,'Crosswalk Particulates'!$A:$A,0))</f>
        <v>Electricity Sector</v>
      </c>
      <c r="G4017" s="66">
        <f>INDEX('Crosswalk Particulates'!$E:$E,MATCH('2017 EPA Data'!$B4017,'Crosswalk Particulates'!$D:$D,0))</f>
        <v>0</v>
      </c>
      <c r="H4017" s="78">
        <f t="shared" si="62"/>
        <v>0</v>
      </c>
    </row>
    <row r="4018" spans="1:8" hidden="1" x14ac:dyDescent="0.35">
      <c r="A4018" s="57" t="s">
        <v>2464</v>
      </c>
      <c r="B4018" s="57" t="s">
        <v>2590</v>
      </c>
      <c r="C4018" s="57" t="s">
        <v>2428</v>
      </c>
      <c r="D4018" s="68">
        <v>23.63401</v>
      </c>
      <c r="E4018" s="57" t="s">
        <v>2429</v>
      </c>
      <c r="F4018" s="62" t="str">
        <f>INDEX('Crosswalk Particulates'!$B:$B,MATCH('2017 EPA Data'!A4018,'Crosswalk Particulates'!$A:$A,0))</f>
        <v>process-other-industry</v>
      </c>
      <c r="G4018" s="66">
        <f>INDEX('Crosswalk Particulates'!$E:$E,MATCH('2017 EPA Data'!$B4018,'Crosswalk Particulates'!$D:$D,0))</f>
        <v>0</v>
      </c>
      <c r="H4018" s="78">
        <f t="shared" si="62"/>
        <v>0</v>
      </c>
    </row>
    <row r="4019" spans="1:8" hidden="1" x14ac:dyDescent="0.35">
      <c r="A4019" s="57" t="s">
        <v>2497</v>
      </c>
      <c r="B4019" s="57" t="s">
        <v>2674</v>
      </c>
      <c r="C4019" s="57" t="s">
        <v>2428</v>
      </c>
      <c r="D4019" s="68">
        <v>23.565352096654124</v>
      </c>
      <c r="E4019" s="57" t="s">
        <v>2429</v>
      </c>
      <c r="F4019" s="62" t="str">
        <f>INDEX('Crosswalk Particulates'!$B:$B,MATCH('2017 EPA Data'!A4019,'Crosswalk Particulates'!$A:$A,0))</f>
        <v>process-other-industry</v>
      </c>
      <c r="G4019" s="66">
        <f>INDEX('Crosswalk Particulates'!$E:$E,MATCH('2017 EPA Data'!$B4019,'Crosswalk Particulates'!$D:$D,0))</f>
        <v>0</v>
      </c>
      <c r="H4019" s="78">
        <f t="shared" si="62"/>
        <v>0</v>
      </c>
    </row>
    <row r="4020" spans="1:8" hidden="1" x14ac:dyDescent="0.35">
      <c r="A4020" s="57" t="s">
        <v>2430</v>
      </c>
      <c r="B4020" s="57" t="s">
        <v>2685</v>
      </c>
      <c r="C4020" s="57" t="s">
        <v>2428</v>
      </c>
      <c r="D4020" s="68">
        <v>23.52172736224</v>
      </c>
      <c r="E4020" s="57" t="s">
        <v>2429</v>
      </c>
      <c r="F4020" s="62" t="str">
        <f>INDEX('Crosswalk Particulates'!$B:$B,MATCH('2017 EPA Data'!A4020,'Crosswalk Particulates'!$A:$A,0))</f>
        <v>process-other-industry</v>
      </c>
      <c r="G4020" s="66">
        <f>INDEX('Crosswalk Particulates'!$E:$E,MATCH('2017 EPA Data'!$B4020,'Crosswalk Particulates'!$D:$D,0))</f>
        <v>0</v>
      </c>
      <c r="H4020" s="78">
        <f t="shared" si="62"/>
        <v>0</v>
      </c>
    </row>
    <row r="4021" spans="1:8" hidden="1" x14ac:dyDescent="0.35">
      <c r="A4021" s="57" t="s">
        <v>2465</v>
      </c>
      <c r="B4021" s="57" t="s">
        <v>2686</v>
      </c>
      <c r="C4021" s="57" t="s">
        <v>2428</v>
      </c>
      <c r="D4021" s="68">
        <v>23.43078604037655</v>
      </c>
      <c r="E4021" s="57" t="s">
        <v>2429</v>
      </c>
      <c r="F4021" s="62" t="str">
        <f>INDEX('Crosswalk Particulates'!$B:$B,MATCH('2017 EPA Data'!A4021,'Crosswalk Particulates'!$A:$A,0))</f>
        <v>Transportation Sector</v>
      </c>
      <c r="G4021" s="66">
        <f>INDEX('Crosswalk Particulates'!$E:$E,MATCH('2017 EPA Data'!$B4021,'Crosswalk Particulates'!$D:$D,0))</f>
        <v>0</v>
      </c>
      <c r="H4021" s="78">
        <f t="shared" si="62"/>
        <v>0</v>
      </c>
    </row>
    <row r="4022" spans="1:8" hidden="1" x14ac:dyDescent="0.35">
      <c r="A4022" s="57" t="s">
        <v>2566</v>
      </c>
      <c r="B4022" s="57" t="s">
        <v>2473</v>
      </c>
      <c r="C4022" s="57" t="s">
        <v>2428</v>
      </c>
      <c r="D4022" s="68">
        <v>23.393078462737222</v>
      </c>
      <c r="E4022" s="57" t="s">
        <v>2429</v>
      </c>
      <c r="F4022" s="62" t="str">
        <f>INDEX('Crosswalk Particulates'!$B:$B,MATCH('2017 EPA Data'!A4022,'Crosswalk Particulates'!$A:$A,0))</f>
        <v>Commercial Buildings Sector</v>
      </c>
      <c r="G4022" s="66">
        <f>INDEX('Crosswalk Particulates'!$E:$E,MATCH('2017 EPA Data'!$B4022,'Crosswalk Particulates'!$D:$D,0))</f>
        <v>0</v>
      </c>
      <c r="H4022" s="78">
        <f t="shared" si="62"/>
        <v>0</v>
      </c>
    </row>
    <row r="4023" spans="1:8" hidden="1" x14ac:dyDescent="0.35">
      <c r="A4023" s="57" t="s">
        <v>2543</v>
      </c>
      <c r="B4023" s="57" t="s">
        <v>2524</v>
      </c>
      <c r="C4023" s="57" t="s">
        <v>2428</v>
      </c>
      <c r="D4023" s="68">
        <v>23.246939999999999</v>
      </c>
      <c r="E4023" s="57" t="s">
        <v>2429</v>
      </c>
      <c r="F4023" s="62" t="str">
        <f>INDEX('Crosswalk Particulates'!$B:$B,MATCH('2017 EPA Data'!A4023,'Crosswalk Particulates'!$A:$A,0))</f>
        <v>industry-fuel-other</v>
      </c>
      <c r="G4023" s="66">
        <f>INDEX('Crosswalk Particulates'!$E:$E,MATCH('2017 EPA Data'!$B4023,'Crosswalk Particulates'!$D:$D,0))</f>
        <v>0</v>
      </c>
      <c r="H4023" s="78">
        <f t="shared" si="62"/>
        <v>0</v>
      </c>
    </row>
    <row r="4024" spans="1:8" hidden="1" x14ac:dyDescent="0.35">
      <c r="A4024" s="57" t="s">
        <v>2466</v>
      </c>
      <c r="B4024" s="57" t="s">
        <v>2599</v>
      </c>
      <c r="C4024" s="57" t="s">
        <v>2428</v>
      </c>
      <c r="D4024" s="68">
        <v>22.714228599999998</v>
      </c>
      <c r="E4024" s="57" t="s">
        <v>2429</v>
      </c>
      <c r="F4024" s="62" t="str">
        <f>INDEX('Crosswalk Particulates'!$B:$B,MATCH('2017 EPA Data'!A4024,'Crosswalk Particulates'!$A:$A,0))</f>
        <v>process-other-industry</v>
      </c>
      <c r="G4024" s="66">
        <f>INDEX('Crosswalk Particulates'!$E:$E,MATCH('2017 EPA Data'!$B4024,'Crosswalk Particulates'!$D:$D,0))</f>
        <v>0</v>
      </c>
      <c r="H4024" s="78">
        <f t="shared" si="62"/>
        <v>0</v>
      </c>
    </row>
    <row r="4025" spans="1:8" hidden="1" x14ac:dyDescent="0.35">
      <c r="A4025" s="57" t="s">
        <v>2493</v>
      </c>
      <c r="B4025" s="57" t="s">
        <v>2601</v>
      </c>
      <c r="C4025" s="57" t="s">
        <v>2428</v>
      </c>
      <c r="D4025" s="68">
        <v>22.679023192999999</v>
      </c>
      <c r="E4025" s="57" t="s">
        <v>2429</v>
      </c>
      <c r="F4025" s="62" t="str">
        <f>INDEX('Crosswalk Particulates'!$B:$B,MATCH('2017 EPA Data'!A4025,'Crosswalk Particulates'!$A:$A,0))</f>
        <v>Commercial Buildings Sector</v>
      </c>
      <c r="G4025" s="66">
        <f>INDEX('Crosswalk Particulates'!$E:$E,MATCH('2017 EPA Data'!$B4025,'Crosswalk Particulates'!$D:$D,0))</f>
        <v>0</v>
      </c>
      <c r="H4025" s="78">
        <f t="shared" si="62"/>
        <v>0</v>
      </c>
    </row>
    <row r="4026" spans="1:8" hidden="1" x14ac:dyDescent="0.35">
      <c r="A4026" s="57" t="s">
        <v>2493</v>
      </c>
      <c r="B4026" s="57" t="s">
        <v>2548</v>
      </c>
      <c r="C4026" s="57" t="s">
        <v>2428</v>
      </c>
      <c r="D4026" s="68">
        <v>22.63811418568946</v>
      </c>
      <c r="E4026" s="57" t="s">
        <v>2429</v>
      </c>
      <c r="F4026" s="62" t="str">
        <f>INDEX('Crosswalk Particulates'!$B:$B,MATCH('2017 EPA Data'!A4026,'Crosswalk Particulates'!$A:$A,0))</f>
        <v>Commercial Buildings Sector</v>
      </c>
      <c r="G4026" s="66">
        <f>INDEX('Crosswalk Particulates'!$E:$E,MATCH('2017 EPA Data'!$B4026,'Crosswalk Particulates'!$D:$D,0))</f>
        <v>0</v>
      </c>
      <c r="H4026" s="78">
        <f t="shared" si="62"/>
        <v>0</v>
      </c>
    </row>
    <row r="4027" spans="1:8" hidden="1" x14ac:dyDescent="0.35">
      <c r="A4027" s="57" t="s">
        <v>2518</v>
      </c>
      <c r="B4027" s="57" t="s">
        <v>2610</v>
      </c>
      <c r="C4027" s="57" t="s">
        <v>2428</v>
      </c>
      <c r="D4027" s="68">
        <v>22.405421</v>
      </c>
      <c r="E4027" s="57" t="s">
        <v>2429</v>
      </c>
      <c r="F4027" s="62" t="str">
        <f>INDEX('Crosswalk Particulates'!$B:$B,MATCH('2017 EPA Data'!A4027,'Crosswalk Particulates'!$A:$A,0))</f>
        <v>process-cement-industry</v>
      </c>
      <c r="G4027" s="66">
        <f>INDEX('Crosswalk Particulates'!$E:$E,MATCH('2017 EPA Data'!$B4027,'Crosswalk Particulates'!$D:$D,0))</f>
        <v>0</v>
      </c>
      <c r="H4027" s="78">
        <f t="shared" si="62"/>
        <v>0</v>
      </c>
    </row>
    <row r="4028" spans="1:8" hidden="1" x14ac:dyDescent="0.35">
      <c r="A4028" s="57" t="s">
        <v>2463</v>
      </c>
      <c r="B4028" s="57" t="s">
        <v>2541</v>
      </c>
      <c r="D4028" s="68">
        <v>22.289909105521499</v>
      </c>
      <c r="E4028" s="57" t="s">
        <v>2433</v>
      </c>
      <c r="F4028" s="62" t="str">
        <f>INDEX('Crosswalk Particulates'!$B:$B,MATCH('2017 EPA Data'!A4028,'Crosswalk Particulates'!$A:$A,0))</f>
        <v>process-agriculture-industry</v>
      </c>
      <c r="G4028" s="66">
        <f>INDEX('Crosswalk Particulates'!$E:$E,MATCH('2017 EPA Data'!$B4028,'Crosswalk Particulates'!$D:$D,0))</f>
        <v>0</v>
      </c>
      <c r="H4028" s="78">
        <f t="shared" si="62"/>
        <v>20221089.444458913</v>
      </c>
    </row>
    <row r="4029" spans="1:8" hidden="1" x14ac:dyDescent="0.35">
      <c r="A4029" s="57" t="s">
        <v>2503</v>
      </c>
      <c r="B4029" s="57" t="s">
        <v>2600</v>
      </c>
      <c r="C4029" s="57" t="s">
        <v>2428</v>
      </c>
      <c r="D4029" s="68">
        <v>22.273199999999999</v>
      </c>
      <c r="E4029" s="57" t="s">
        <v>2429</v>
      </c>
      <c r="F4029" s="62" t="str">
        <f>INDEX('Crosswalk Particulates'!$B:$B,MATCH('2017 EPA Data'!A4029,'Crosswalk Particulates'!$A:$A,0))</f>
        <v>process-ngps-industry</v>
      </c>
      <c r="G4029" s="66">
        <f>INDEX('Crosswalk Particulates'!$E:$E,MATCH('2017 EPA Data'!$B4029,'Crosswalk Particulates'!$D:$D,0))</f>
        <v>0</v>
      </c>
      <c r="H4029" s="78">
        <f t="shared" si="62"/>
        <v>0</v>
      </c>
    </row>
    <row r="4030" spans="1:8" hidden="1" x14ac:dyDescent="0.35">
      <c r="A4030" s="57" t="s">
        <v>2476</v>
      </c>
      <c r="B4030" s="57" t="s">
        <v>2547</v>
      </c>
      <c r="C4030" s="57" t="s">
        <v>2428</v>
      </c>
      <c r="D4030" s="68">
        <v>22.2680845793491</v>
      </c>
      <c r="E4030" s="57" t="s">
        <v>2429</v>
      </c>
      <c r="F4030" s="62" t="str">
        <f>INDEX('Crosswalk Particulates'!$B:$B,MATCH('2017 EPA Data'!A4030,'Crosswalk Particulates'!$A:$A,0))</f>
        <v>Electricity Sector</v>
      </c>
      <c r="G4030" s="66">
        <f>INDEX('Crosswalk Particulates'!$E:$E,MATCH('2017 EPA Data'!$B4030,'Crosswalk Particulates'!$D:$D,0))</f>
        <v>0</v>
      </c>
      <c r="H4030" s="78">
        <f t="shared" si="62"/>
        <v>0</v>
      </c>
    </row>
    <row r="4031" spans="1:8" hidden="1" x14ac:dyDescent="0.35">
      <c r="A4031" s="57" t="s">
        <v>2493</v>
      </c>
      <c r="B4031" s="57" t="s">
        <v>2586</v>
      </c>
      <c r="C4031" s="57" t="s">
        <v>2428</v>
      </c>
      <c r="D4031" s="68">
        <v>22.21833797646531</v>
      </c>
      <c r="E4031" s="57" t="s">
        <v>2429</v>
      </c>
      <c r="F4031" s="62" t="str">
        <f>INDEX('Crosswalk Particulates'!$B:$B,MATCH('2017 EPA Data'!A4031,'Crosswalk Particulates'!$A:$A,0))</f>
        <v>Commercial Buildings Sector</v>
      </c>
      <c r="G4031" s="66">
        <f>INDEX('Crosswalk Particulates'!$E:$E,MATCH('2017 EPA Data'!$B4031,'Crosswalk Particulates'!$D:$D,0))</f>
        <v>0</v>
      </c>
      <c r="H4031" s="78">
        <f t="shared" si="62"/>
        <v>0</v>
      </c>
    </row>
    <row r="4032" spans="1:8" hidden="1" x14ac:dyDescent="0.35">
      <c r="A4032" s="57" t="s">
        <v>2457</v>
      </c>
      <c r="B4032" s="57" t="s">
        <v>2641</v>
      </c>
      <c r="C4032" s="57" t="s">
        <v>2428</v>
      </c>
      <c r="D4032" s="68">
        <v>22.207405718290001</v>
      </c>
      <c r="E4032" s="57" t="s">
        <v>2429</v>
      </c>
      <c r="F4032" s="62" t="str">
        <f>INDEX('Crosswalk Particulates'!$B:$B,MATCH('2017 EPA Data'!A4032,'Crosswalk Particulates'!$A:$A,0))</f>
        <v>process-other-industry</v>
      </c>
      <c r="G4032" s="66">
        <f>INDEX('Crosswalk Particulates'!$E:$E,MATCH('2017 EPA Data'!$B4032,'Crosswalk Particulates'!$D:$D,0))</f>
        <v>0</v>
      </c>
      <c r="H4032" s="78">
        <f t="shared" si="62"/>
        <v>0</v>
      </c>
    </row>
    <row r="4033" spans="1:8" hidden="1" x14ac:dyDescent="0.35">
      <c r="A4033" s="57" t="s">
        <v>2474</v>
      </c>
      <c r="B4033" s="57" t="s">
        <v>2548</v>
      </c>
      <c r="C4033" s="57" t="s">
        <v>2428</v>
      </c>
      <c r="D4033" s="68">
        <v>21.864658614734296</v>
      </c>
      <c r="E4033" s="57" t="s">
        <v>2429</v>
      </c>
      <c r="F4033" s="62" t="str">
        <f>INDEX('Crosswalk Particulates'!$B:$B,MATCH('2017 EPA Data'!A4033,'Crosswalk Particulates'!$A:$A,0))</f>
        <v>Other-EPA</v>
      </c>
      <c r="G4033" s="66">
        <f>INDEX('Crosswalk Particulates'!$E:$E,MATCH('2017 EPA Data'!$B4033,'Crosswalk Particulates'!$D:$D,0))</f>
        <v>0</v>
      </c>
      <c r="H4033" s="78">
        <f t="shared" si="62"/>
        <v>0</v>
      </c>
    </row>
    <row r="4034" spans="1:8" hidden="1" x14ac:dyDescent="0.35">
      <c r="A4034" s="57" t="s">
        <v>2489</v>
      </c>
      <c r="B4034" s="57" t="s">
        <v>2696</v>
      </c>
      <c r="C4034" s="57" t="s">
        <v>2428</v>
      </c>
      <c r="D4034" s="68">
        <v>21.853919999999999</v>
      </c>
      <c r="E4034" s="57" t="s">
        <v>2429</v>
      </c>
      <c r="F4034" s="62" t="str">
        <f>INDEX('Crosswalk Particulates'!$B:$B,MATCH('2017 EPA Data'!A4034,'Crosswalk Particulates'!$A:$A,0))</f>
        <v>process-chemicals-industry</v>
      </c>
      <c r="G4034" s="66">
        <f>INDEX('Crosswalk Particulates'!$E:$E,MATCH('2017 EPA Data'!$B4034,'Crosswalk Particulates'!$D:$D,0))</f>
        <v>0</v>
      </c>
      <c r="H4034" s="78">
        <f t="shared" si="62"/>
        <v>0</v>
      </c>
    </row>
    <row r="4035" spans="1:8" hidden="1" x14ac:dyDescent="0.35">
      <c r="A4035" s="57" t="s">
        <v>2518</v>
      </c>
      <c r="B4035" s="57" t="s">
        <v>2670</v>
      </c>
      <c r="C4035" s="57" t="s">
        <v>2428</v>
      </c>
      <c r="D4035" s="68">
        <v>21.8</v>
      </c>
      <c r="E4035" s="57" t="s">
        <v>2429</v>
      </c>
      <c r="F4035" s="62" t="str">
        <f>INDEX('Crosswalk Particulates'!$B:$B,MATCH('2017 EPA Data'!A4035,'Crosswalk Particulates'!$A:$A,0))</f>
        <v>process-cement-industry</v>
      </c>
      <c r="G4035" s="66">
        <f>INDEX('Crosswalk Particulates'!$E:$E,MATCH('2017 EPA Data'!$B4035,'Crosswalk Particulates'!$D:$D,0))</f>
        <v>0</v>
      </c>
      <c r="H4035" s="78">
        <f t="shared" si="62"/>
        <v>0</v>
      </c>
    </row>
    <row r="4036" spans="1:8" hidden="1" x14ac:dyDescent="0.35">
      <c r="A4036" s="57" t="s">
        <v>2430</v>
      </c>
      <c r="B4036" s="57" t="s">
        <v>2746</v>
      </c>
      <c r="C4036" s="57" t="s">
        <v>2428</v>
      </c>
      <c r="D4036" s="68">
        <v>21.64</v>
      </c>
      <c r="E4036" s="57" t="s">
        <v>2429</v>
      </c>
      <c r="F4036" s="62" t="str">
        <f>INDEX('Crosswalk Particulates'!$B:$B,MATCH('2017 EPA Data'!A4036,'Crosswalk Particulates'!$A:$A,0))</f>
        <v>process-other-industry</v>
      </c>
      <c r="G4036" s="66">
        <f>INDEX('Crosswalk Particulates'!$E:$E,MATCH('2017 EPA Data'!$B4036,'Crosswalk Particulates'!$D:$D,0))</f>
        <v>0</v>
      </c>
      <c r="H4036" s="78">
        <f t="shared" ref="H4036:H4099" si="63">IF(E4036="TON",D4036/metricton_to_shortton,0)*10^6</f>
        <v>0</v>
      </c>
    </row>
    <row r="4037" spans="1:8" hidden="1" x14ac:dyDescent="0.35">
      <c r="A4037" s="57" t="s">
        <v>2489</v>
      </c>
      <c r="B4037" s="57" t="s">
        <v>2609</v>
      </c>
      <c r="C4037" s="57" t="s">
        <v>2432</v>
      </c>
      <c r="D4037" s="68">
        <v>21.625236910049999</v>
      </c>
      <c r="E4037" s="57" t="s">
        <v>2433</v>
      </c>
      <c r="F4037" s="62" t="str">
        <f>INDEX('Crosswalk Particulates'!$B:$B,MATCH('2017 EPA Data'!A4037,'Crosswalk Particulates'!$A:$A,0))</f>
        <v>process-chemicals-industry</v>
      </c>
      <c r="G4037" s="66" t="str">
        <f>INDEX('Crosswalk Particulates'!$E:$E,MATCH('2017 EPA Data'!$B4037,'Crosswalk Particulates'!$D:$D,0))</f>
        <v>N2O</v>
      </c>
      <c r="H4037" s="78">
        <f t="shared" si="63"/>
        <v>19618108.254529126</v>
      </c>
    </row>
    <row r="4038" spans="1:8" hidden="1" x14ac:dyDescent="0.35">
      <c r="A4038" s="57" t="s">
        <v>2503</v>
      </c>
      <c r="B4038" s="57" t="s">
        <v>2667</v>
      </c>
      <c r="C4038" s="57" t="s">
        <v>2428</v>
      </c>
      <c r="D4038" s="68">
        <v>21.596</v>
      </c>
      <c r="E4038" s="57" t="s">
        <v>2429</v>
      </c>
      <c r="F4038" s="62" t="str">
        <f>INDEX('Crosswalk Particulates'!$B:$B,MATCH('2017 EPA Data'!A4038,'Crosswalk Particulates'!$A:$A,0))</f>
        <v>process-ngps-industry</v>
      </c>
      <c r="G4038" s="66">
        <f>INDEX('Crosswalk Particulates'!$E:$E,MATCH('2017 EPA Data'!$B4038,'Crosswalk Particulates'!$D:$D,0))</f>
        <v>0</v>
      </c>
      <c r="H4038" s="78">
        <f t="shared" si="63"/>
        <v>0</v>
      </c>
    </row>
    <row r="4039" spans="1:8" hidden="1" x14ac:dyDescent="0.35">
      <c r="A4039" s="57" t="s">
        <v>2503</v>
      </c>
      <c r="B4039" s="57" t="s">
        <v>2642</v>
      </c>
      <c r="C4039" s="57" t="s">
        <v>2428</v>
      </c>
      <c r="D4039" s="68">
        <v>21.478000000000002</v>
      </c>
      <c r="E4039" s="57" t="s">
        <v>2429</v>
      </c>
      <c r="F4039" s="62" t="str">
        <f>INDEX('Crosswalk Particulates'!$B:$B,MATCH('2017 EPA Data'!A4039,'Crosswalk Particulates'!$A:$A,0))</f>
        <v>process-ngps-industry</v>
      </c>
      <c r="G4039" s="66">
        <f>INDEX('Crosswalk Particulates'!$E:$E,MATCH('2017 EPA Data'!$B4039,'Crosswalk Particulates'!$D:$D,0))</f>
        <v>0</v>
      </c>
      <c r="H4039" s="78">
        <f t="shared" si="63"/>
        <v>0</v>
      </c>
    </row>
    <row r="4040" spans="1:8" hidden="1" x14ac:dyDescent="0.35">
      <c r="A4040" s="57" t="s">
        <v>2483</v>
      </c>
      <c r="B4040" s="57" t="s">
        <v>2501</v>
      </c>
      <c r="C4040" s="57" t="s">
        <v>2468</v>
      </c>
      <c r="D4040" s="68">
        <v>21.467068999999999</v>
      </c>
      <c r="E4040" s="57" t="s">
        <v>2433</v>
      </c>
      <c r="F4040" s="62" t="str">
        <f>INDEX('Crosswalk Particulates'!$B:$B,MATCH('2017 EPA Data'!A4040,'Crosswalk Particulates'!$A:$A,0))</f>
        <v>process-other-industry</v>
      </c>
      <c r="G4040" s="66" t="str">
        <f>INDEX('Crosswalk Particulates'!$E:$E,MATCH('2017 EPA Data'!$B4040,'Crosswalk Particulates'!$D:$D,0))</f>
        <v>PM10</v>
      </c>
      <c r="H4040" s="78">
        <f t="shared" si="63"/>
        <v>19474620.569531258</v>
      </c>
    </row>
    <row r="4041" spans="1:8" hidden="1" x14ac:dyDescent="0.35">
      <c r="A4041" s="57" t="s">
        <v>2560</v>
      </c>
      <c r="B4041" s="57" t="s">
        <v>2636</v>
      </c>
      <c r="C4041" s="57" t="s">
        <v>2428</v>
      </c>
      <c r="D4041" s="68">
        <v>21.44</v>
      </c>
      <c r="E4041" s="57" t="s">
        <v>2429</v>
      </c>
      <c r="F4041" s="62" t="str">
        <f>INDEX('Crosswalk Particulates'!$B:$B,MATCH('2017 EPA Data'!A4041,'Crosswalk Particulates'!$A:$A,0))</f>
        <v>Electricity Sector</v>
      </c>
      <c r="G4041" s="66">
        <f>INDEX('Crosswalk Particulates'!$E:$E,MATCH('2017 EPA Data'!$B4041,'Crosswalk Particulates'!$D:$D,0))</f>
        <v>0</v>
      </c>
      <c r="H4041" s="78">
        <f t="shared" si="63"/>
        <v>0</v>
      </c>
    </row>
    <row r="4042" spans="1:8" hidden="1" x14ac:dyDescent="0.35">
      <c r="A4042" s="57" t="s">
        <v>2483</v>
      </c>
      <c r="B4042" s="57" t="s">
        <v>2521</v>
      </c>
      <c r="C4042" s="57" t="s">
        <v>2468</v>
      </c>
      <c r="D4042" s="68">
        <v>21.382128000000002</v>
      </c>
      <c r="E4042" s="57" t="s">
        <v>2433</v>
      </c>
      <c r="F4042" s="62" t="str">
        <f>INDEX('Crosswalk Particulates'!$B:$B,MATCH('2017 EPA Data'!A4042,'Crosswalk Particulates'!$A:$A,0))</f>
        <v>process-other-industry</v>
      </c>
      <c r="G4042" s="66" t="str">
        <f>INDEX('Crosswalk Particulates'!$E:$E,MATCH('2017 EPA Data'!$B4042,'Crosswalk Particulates'!$D:$D,0))</f>
        <v>PM25</v>
      </c>
      <c r="H4042" s="78">
        <f t="shared" si="63"/>
        <v>19397563.298890512</v>
      </c>
    </row>
    <row r="4043" spans="1:8" hidden="1" x14ac:dyDescent="0.35">
      <c r="A4043" s="57" t="s">
        <v>2496</v>
      </c>
      <c r="B4043" s="57" t="s">
        <v>2643</v>
      </c>
      <c r="D4043" s="68">
        <v>21.340002045671952</v>
      </c>
      <c r="E4043" s="57" t="s">
        <v>2433</v>
      </c>
      <c r="F4043" s="62" t="str">
        <f>INDEX('Crosswalk Particulates'!$B:$B,MATCH('2017 EPA Data'!A4043,'Crosswalk Particulates'!$A:$A,0))</f>
        <v>process-other-industry</v>
      </c>
      <c r="G4043" s="66">
        <f>INDEX('Crosswalk Particulates'!$E:$E,MATCH('2017 EPA Data'!$B4043,'Crosswalk Particulates'!$D:$D,0))</f>
        <v>0</v>
      </c>
      <c r="H4043" s="78">
        <f t="shared" si="63"/>
        <v>19359347.230517689</v>
      </c>
    </row>
    <row r="4044" spans="1:8" hidden="1" x14ac:dyDescent="0.35">
      <c r="A4044" s="57" t="s">
        <v>2483</v>
      </c>
      <c r="B4044" s="57" t="s">
        <v>2572</v>
      </c>
      <c r="C4044" s="57" t="s">
        <v>2428</v>
      </c>
      <c r="D4044" s="68">
        <v>21.22</v>
      </c>
      <c r="E4044" s="57" t="s">
        <v>2429</v>
      </c>
      <c r="F4044" s="62" t="str">
        <f>INDEX('Crosswalk Particulates'!$B:$B,MATCH('2017 EPA Data'!A4044,'Crosswalk Particulates'!$A:$A,0))</f>
        <v>process-other-industry</v>
      </c>
      <c r="G4044" s="66">
        <f>INDEX('Crosswalk Particulates'!$E:$E,MATCH('2017 EPA Data'!$B4044,'Crosswalk Particulates'!$D:$D,0))</f>
        <v>0</v>
      </c>
      <c r="H4044" s="78">
        <f t="shared" si="63"/>
        <v>0</v>
      </c>
    </row>
    <row r="4045" spans="1:8" hidden="1" x14ac:dyDescent="0.35">
      <c r="A4045" s="57" t="s">
        <v>2430</v>
      </c>
      <c r="B4045" s="57" t="s">
        <v>2555</v>
      </c>
      <c r="C4045" s="57" t="s">
        <v>2428</v>
      </c>
      <c r="D4045" s="68">
        <v>21.2</v>
      </c>
      <c r="E4045" s="57" t="s">
        <v>2429</v>
      </c>
      <c r="F4045" s="62" t="str">
        <f>INDEX('Crosswalk Particulates'!$B:$B,MATCH('2017 EPA Data'!A4045,'Crosswalk Particulates'!$A:$A,0))</f>
        <v>process-other-industry</v>
      </c>
      <c r="G4045" s="66">
        <f>INDEX('Crosswalk Particulates'!$E:$E,MATCH('2017 EPA Data'!$B4045,'Crosswalk Particulates'!$D:$D,0))</f>
        <v>0</v>
      </c>
      <c r="H4045" s="78">
        <f t="shared" si="63"/>
        <v>0</v>
      </c>
    </row>
    <row r="4046" spans="1:8" hidden="1" x14ac:dyDescent="0.35">
      <c r="A4046" s="57" t="s">
        <v>2441</v>
      </c>
      <c r="B4046" s="57" t="s">
        <v>2471</v>
      </c>
      <c r="C4046" s="57" t="s">
        <v>2468</v>
      </c>
      <c r="D4046" s="68">
        <v>21.191845964999999</v>
      </c>
      <c r="E4046" s="57" t="s">
        <v>2433</v>
      </c>
      <c r="F4046" s="62" t="str">
        <f>INDEX('Crosswalk Particulates'!$B:$B,MATCH('2017 EPA Data'!A4046,'Crosswalk Particulates'!$A:$A,0))</f>
        <v>process-other-industry</v>
      </c>
      <c r="G4046" s="66" t="str">
        <f>INDEX('Crosswalk Particulates'!$E:$E,MATCH('2017 EPA Data'!$B4046,'Crosswalk Particulates'!$D:$D,0))</f>
        <v>CO</v>
      </c>
      <c r="H4046" s="78">
        <f t="shared" si="63"/>
        <v>19224942.135152545</v>
      </c>
    </row>
    <row r="4047" spans="1:8" hidden="1" x14ac:dyDescent="0.35">
      <c r="A4047" s="57" t="s">
        <v>2634</v>
      </c>
      <c r="B4047" s="57" t="s">
        <v>2664</v>
      </c>
      <c r="D4047" s="68">
        <v>21.166312009682699</v>
      </c>
      <c r="E4047" s="57" t="s">
        <v>2433</v>
      </c>
      <c r="F4047" s="62" t="str">
        <f>INDEX('Crosswalk Particulates'!$B:$B,MATCH('2017 EPA Data'!A4047,'Crosswalk Particulates'!$A:$A,0))</f>
        <v>Residential Buildings Sector</v>
      </c>
      <c r="G4047" s="66">
        <f>INDEX('Crosswalk Particulates'!$E:$E,MATCH('2017 EPA Data'!$B4047,'Crosswalk Particulates'!$D:$D,0))</f>
        <v>0</v>
      </c>
      <c r="H4047" s="78">
        <f t="shared" si="63"/>
        <v>19201778.092988994</v>
      </c>
    </row>
    <row r="4048" spans="1:8" hidden="1" x14ac:dyDescent="0.35">
      <c r="A4048" s="57" t="s">
        <v>2453</v>
      </c>
      <c r="B4048" s="57" t="s">
        <v>2485</v>
      </c>
      <c r="C4048" s="57" t="s">
        <v>2428</v>
      </c>
      <c r="D4048" s="68">
        <v>21.032794500000001</v>
      </c>
      <c r="E4048" s="57" t="s">
        <v>2429</v>
      </c>
      <c r="F4048" s="62" t="str">
        <f>INDEX('Crosswalk Particulates'!$B:$B,MATCH('2017 EPA Data'!A4048,'Crosswalk Particulates'!$A:$A,0))</f>
        <v>process-ngps-industry</v>
      </c>
      <c r="G4048" s="66">
        <f>INDEX('Crosswalk Particulates'!$E:$E,MATCH('2017 EPA Data'!$B4048,'Crosswalk Particulates'!$D:$D,0))</f>
        <v>0</v>
      </c>
      <c r="H4048" s="78">
        <f t="shared" si="63"/>
        <v>0</v>
      </c>
    </row>
    <row r="4049" spans="1:8" hidden="1" x14ac:dyDescent="0.35">
      <c r="A4049" s="57" t="s">
        <v>2453</v>
      </c>
      <c r="B4049" s="57" t="s">
        <v>2662</v>
      </c>
      <c r="C4049" s="57" t="s">
        <v>2428</v>
      </c>
      <c r="D4049" s="68">
        <v>21.001673595025672</v>
      </c>
      <c r="E4049" s="57" t="s">
        <v>2429</v>
      </c>
      <c r="F4049" s="62" t="str">
        <f>INDEX('Crosswalk Particulates'!$B:$B,MATCH('2017 EPA Data'!A4049,'Crosswalk Particulates'!$A:$A,0))</f>
        <v>process-ngps-industry</v>
      </c>
      <c r="G4049" s="66">
        <f>INDEX('Crosswalk Particulates'!$E:$E,MATCH('2017 EPA Data'!$B4049,'Crosswalk Particulates'!$D:$D,0))</f>
        <v>0</v>
      </c>
      <c r="H4049" s="78">
        <f t="shared" si="63"/>
        <v>0</v>
      </c>
    </row>
    <row r="4050" spans="1:8" hidden="1" x14ac:dyDescent="0.35">
      <c r="A4050" s="57" t="s">
        <v>2495</v>
      </c>
      <c r="B4050" s="57" t="s">
        <v>2661</v>
      </c>
      <c r="C4050" s="57" t="s">
        <v>2428</v>
      </c>
      <c r="D4050" s="68">
        <v>20.912712014749999</v>
      </c>
      <c r="E4050" s="57" t="s">
        <v>2429</v>
      </c>
      <c r="F4050" s="62" t="str">
        <f>INDEX('Crosswalk Particulates'!$B:$B,MATCH('2017 EPA Data'!A4050,'Crosswalk Particulates'!$A:$A,0))</f>
        <v>Electricity Sector</v>
      </c>
      <c r="G4050" s="66">
        <f>INDEX('Crosswalk Particulates'!$E:$E,MATCH('2017 EPA Data'!$B4050,'Crosswalk Particulates'!$D:$D,0))</f>
        <v>0</v>
      </c>
      <c r="H4050" s="78">
        <f t="shared" si="63"/>
        <v>0</v>
      </c>
    </row>
    <row r="4051" spans="1:8" hidden="1" x14ac:dyDescent="0.35">
      <c r="A4051" s="57" t="s">
        <v>2495</v>
      </c>
      <c r="B4051" s="57" t="s">
        <v>2694</v>
      </c>
      <c r="C4051" s="57" t="s">
        <v>2428</v>
      </c>
      <c r="D4051" s="68">
        <v>20.845790000000001</v>
      </c>
      <c r="E4051" s="57" t="s">
        <v>2429</v>
      </c>
      <c r="F4051" s="62" t="str">
        <f>INDEX('Crosswalk Particulates'!$B:$B,MATCH('2017 EPA Data'!A4051,'Crosswalk Particulates'!$A:$A,0))</f>
        <v>Electricity Sector</v>
      </c>
      <c r="G4051" s="66">
        <f>INDEX('Crosswalk Particulates'!$E:$E,MATCH('2017 EPA Data'!$B4051,'Crosswalk Particulates'!$D:$D,0))</f>
        <v>0</v>
      </c>
      <c r="H4051" s="78">
        <f t="shared" si="63"/>
        <v>0</v>
      </c>
    </row>
    <row r="4052" spans="1:8" hidden="1" x14ac:dyDescent="0.35">
      <c r="A4052" s="57" t="s">
        <v>2540</v>
      </c>
      <c r="B4052" s="57" t="s">
        <v>2573</v>
      </c>
      <c r="C4052" s="57" t="s">
        <v>2428</v>
      </c>
      <c r="D4052" s="68">
        <v>20.623886628000001</v>
      </c>
      <c r="E4052" s="57" t="s">
        <v>2429</v>
      </c>
      <c r="F4052" s="62" t="str">
        <f>INDEX('Crosswalk Particulates'!$B:$B,MATCH('2017 EPA Data'!A4052,'Crosswalk Particulates'!$A:$A,0))</f>
        <v>industry-fuel-oil</v>
      </c>
      <c r="G4052" s="66">
        <f>INDEX('Crosswalk Particulates'!$E:$E,MATCH('2017 EPA Data'!$B4052,'Crosswalk Particulates'!$D:$D,0))</f>
        <v>0</v>
      </c>
      <c r="H4052" s="78">
        <f t="shared" si="63"/>
        <v>0</v>
      </c>
    </row>
    <row r="4053" spans="1:8" hidden="1" x14ac:dyDescent="0.35">
      <c r="A4053" s="57" t="s">
        <v>2580</v>
      </c>
      <c r="B4053" s="57" t="s">
        <v>2606</v>
      </c>
      <c r="C4053" s="57" t="s">
        <v>2428</v>
      </c>
      <c r="D4053" s="68">
        <v>20.60882254877</v>
      </c>
      <c r="E4053" s="57" t="s">
        <v>2429</v>
      </c>
      <c r="F4053" s="62" t="str">
        <f>INDEX('Crosswalk Particulates'!$B:$B,MATCH('2017 EPA Data'!A4053,'Crosswalk Particulates'!$A:$A,0))</f>
        <v>Commercial Buildings Sector</v>
      </c>
      <c r="G4053" s="66">
        <f>INDEX('Crosswalk Particulates'!$E:$E,MATCH('2017 EPA Data'!$B4053,'Crosswalk Particulates'!$D:$D,0))</f>
        <v>0</v>
      </c>
      <c r="H4053" s="78">
        <f t="shared" si="63"/>
        <v>0</v>
      </c>
    </row>
    <row r="4054" spans="1:8" hidden="1" x14ac:dyDescent="0.35">
      <c r="A4054" s="57" t="s">
        <v>2513</v>
      </c>
      <c r="B4054" s="57" t="s">
        <v>2683</v>
      </c>
      <c r="C4054" s="57" t="s">
        <v>2428</v>
      </c>
      <c r="D4054" s="68">
        <v>20.6</v>
      </c>
      <c r="E4054" s="57" t="s">
        <v>2429</v>
      </c>
      <c r="F4054" s="62" t="str">
        <f>INDEX('Crosswalk Particulates'!$B:$B,MATCH('2017 EPA Data'!A4054,'Crosswalk Particulates'!$A:$A,0))</f>
        <v>process-other-industry</v>
      </c>
      <c r="G4054" s="66">
        <f>INDEX('Crosswalk Particulates'!$E:$E,MATCH('2017 EPA Data'!$B4054,'Crosswalk Particulates'!$D:$D,0))</f>
        <v>0</v>
      </c>
      <c r="H4054" s="78">
        <f t="shared" si="63"/>
        <v>0</v>
      </c>
    </row>
    <row r="4055" spans="1:8" hidden="1" x14ac:dyDescent="0.35">
      <c r="A4055" s="57" t="s">
        <v>2503</v>
      </c>
      <c r="B4055" s="57" t="s">
        <v>2616</v>
      </c>
      <c r="C4055" s="57" t="s">
        <v>2428</v>
      </c>
      <c r="D4055" s="68">
        <v>20.519302</v>
      </c>
      <c r="E4055" s="57" t="s">
        <v>2429</v>
      </c>
      <c r="F4055" s="62" t="str">
        <f>INDEX('Crosswalk Particulates'!$B:$B,MATCH('2017 EPA Data'!A4055,'Crosswalk Particulates'!$A:$A,0))</f>
        <v>process-ngps-industry</v>
      </c>
      <c r="G4055" s="66">
        <f>INDEX('Crosswalk Particulates'!$E:$E,MATCH('2017 EPA Data'!$B4055,'Crosswalk Particulates'!$D:$D,0))</f>
        <v>0</v>
      </c>
      <c r="H4055" s="78">
        <f t="shared" si="63"/>
        <v>0</v>
      </c>
    </row>
    <row r="4056" spans="1:8" hidden="1" x14ac:dyDescent="0.35">
      <c r="A4056" s="57" t="s">
        <v>2483</v>
      </c>
      <c r="B4056" s="57" t="s">
        <v>2488</v>
      </c>
      <c r="C4056" s="57" t="s">
        <v>2428</v>
      </c>
      <c r="D4056" s="68">
        <v>20.399999999999999</v>
      </c>
      <c r="E4056" s="57" t="s">
        <v>2429</v>
      </c>
      <c r="F4056" s="62" t="str">
        <f>INDEX('Crosswalk Particulates'!$B:$B,MATCH('2017 EPA Data'!A4056,'Crosswalk Particulates'!$A:$A,0))</f>
        <v>process-other-industry</v>
      </c>
      <c r="G4056" s="66">
        <f>INDEX('Crosswalk Particulates'!$E:$E,MATCH('2017 EPA Data'!$B4056,'Crosswalk Particulates'!$D:$D,0))</f>
        <v>0</v>
      </c>
      <c r="H4056" s="78">
        <f t="shared" si="63"/>
        <v>0</v>
      </c>
    </row>
    <row r="4057" spans="1:8" hidden="1" x14ac:dyDescent="0.35">
      <c r="A4057" s="57" t="s">
        <v>2540</v>
      </c>
      <c r="B4057" s="57" t="s">
        <v>2479</v>
      </c>
      <c r="C4057" s="57" t="s">
        <v>2428</v>
      </c>
      <c r="D4057" s="68">
        <v>20.348911841189999</v>
      </c>
      <c r="E4057" s="57" t="s">
        <v>2429</v>
      </c>
      <c r="F4057" s="62" t="str">
        <f>INDEX('Crosswalk Particulates'!$B:$B,MATCH('2017 EPA Data'!A4057,'Crosswalk Particulates'!$A:$A,0))</f>
        <v>industry-fuel-oil</v>
      </c>
      <c r="G4057" s="66">
        <f>INDEX('Crosswalk Particulates'!$E:$E,MATCH('2017 EPA Data'!$B4057,'Crosswalk Particulates'!$D:$D,0))</f>
        <v>0</v>
      </c>
      <c r="H4057" s="78">
        <f t="shared" si="63"/>
        <v>0</v>
      </c>
    </row>
    <row r="4058" spans="1:8" hidden="1" x14ac:dyDescent="0.35">
      <c r="A4058" s="57" t="s">
        <v>2458</v>
      </c>
      <c r="B4058" s="57" t="s">
        <v>2573</v>
      </c>
      <c r="C4058" s="57" t="s">
        <v>2428</v>
      </c>
      <c r="D4058" s="68">
        <v>20.344048898764001</v>
      </c>
      <c r="E4058" s="57" t="s">
        <v>2429</v>
      </c>
      <c r="F4058" s="62" t="str">
        <f>INDEX('Crosswalk Particulates'!$B:$B,MATCH('2017 EPA Data'!A4058,'Crosswalk Particulates'!$A:$A,0))</f>
        <v>process-other-industry</v>
      </c>
      <c r="G4058" s="66">
        <f>INDEX('Crosswalk Particulates'!$E:$E,MATCH('2017 EPA Data'!$B4058,'Crosswalk Particulates'!$D:$D,0))</f>
        <v>0</v>
      </c>
      <c r="H4058" s="78">
        <f t="shared" si="63"/>
        <v>0</v>
      </c>
    </row>
    <row r="4059" spans="1:8" hidden="1" x14ac:dyDescent="0.35">
      <c r="A4059" s="57" t="s">
        <v>2580</v>
      </c>
      <c r="B4059" s="57" t="s">
        <v>2597</v>
      </c>
      <c r="C4059" s="57" t="s">
        <v>2428</v>
      </c>
      <c r="D4059" s="68">
        <v>20.32509179632244</v>
      </c>
      <c r="E4059" s="57" t="s">
        <v>2429</v>
      </c>
      <c r="F4059" s="62" t="str">
        <f>INDEX('Crosswalk Particulates'!$B:$B,MATCH('2017 EPA Data'!A4059,'Crosswalk Particulates'!$A:$A,0))</f>
        <v>Commercial Buildings Sector</v>
      </c>
      <c r="G4059" s="66">
        <f>INDEX('Crosswalk Particulates'!$E:$E,MATCH('2017 EPA Data'!$B4059,'Crosswalk Particulates'!$D:$D,0))</f>
        <v>0</v>
      </c>
      <c r="H4059" s="78">
        <f t="shared" si="63"/>
        <v>0</v>
      </c>
    </row>
    <row r="4060" spans="1:8" hidden="1" x14ac:dyDescent="0.35">
      <c r="A4060" s="57" t="s">
        <v>2540</v>
      </c>
      <c r="B4060" s="57" t="s">
        <v>2612</v>
      </c>
      <c r="C4060" s="57" t="s">
        <v>2428</v>
      </c>
      <c r="D4060" s="68">
        <v>20.30504504</v>
      </c>
      <c r="E4060" s="57" t="s">
        <v>2429</v>
      </c>
      <c r="F4060" s="62" t="str">
        <f>INDEX('Crosswalk Particulates'!$B:$B,MATCH('2017 EPA Data'!A4060,'Crosswalk Particulates'!$A:$A,0))</f>
        <v>industry-fuel-oil</v>
      </c>
      <c r="G4060" s="66">
        <f>INDEX('Crosswalk Particulates'!$E:$E,MATCH('2017 EPA Data'!$B4060,'Crosswalk Particulates'!$D:$D,0))</f>
        <v>0</v>
      </c>
      <c r="H4060" s="78">
        <f t="shared" si="63"/>
        <v>0</v>
      </c>
    </row>
    <row r="4061" spans="1:8" hidden="1" x14ac:dyDescent="0.35">
      <c r="A4061" s="57" t="s">
        <v>2575</v>
      </c>
      <c r="B4061" s="57" t="s">
        <v>2473</v>
      </c>
      <c r="C4061" s="57" t="s">
        <v>2428</v>
      </c>
      <c r="D4061" s="68">
        <v>20.023695417599999</v>
      </c>
      <c r="E4061" s="57" t="s">
        <v>2429</v>
      </c>
      <c r="F4061" s="62" t="str">
        <f>INDEX('Crosswalk Particulates'!$B:$B,MATCH('2017 EPA Data'!A4061,'Crosswalk Particulates'!$A:$A,0))</f>
        <v>Commercial Buildings Sector</v>
      </c>
      <c r="G4061" s="66">
        <f>INDEX('Crosswalk Particulates'!$E:$E,MATCH('2017 EPA Data'!$B4061,'Crosswalk Particulates'!$D:$D,0))</f>
        <v>0</v>
      </c>
      <c r="H4061" s="78">
        <f t="shared" si="63"/>
        <v>0</v>
      </c>
    </row>
    <row r="4062" spans="1:8" hidden="1" x14ac:dyDescent="0.35">
      <c r="A4062" s="57" t="s">
        <v>2458</v>
      </c>
      <c r="B4062" s="57" t="s">
        <v>2743</v>
      </c>
      <c r="C4062" s="57" t="s">
        <v>2428</v>
      </c>
      <c r="D4062" s="68">
        <v>20</v>
      </c>
      <c r="E4062" s="57" t="s">
        <v>2429</v>
      </c>
      <c r="F4062" s="62" t="str">
        <f>INDEX('Crosswalk Particulates'!$B:$B,MATCH('2017 EPA Data'!A4062,'Crosswalk Particulates'!$A:$A,0))</f>
        <v>process-other-industry</v>
      </c>
      <c r="G4062" s="66">
        <f>INDEX('Crosswalk Particulates'!$E:$E,MATCH('2017 EPA Data'!$B4062,'Crosswalk Particulates'!$D:$D,0))</f>
        <v>0</v>
      </c>
      <c r="H4062" s="78">
        <f t="shared" si="63"/>
        <v>0</v>
      </c>
    </row>
    <row r="4063" spans="1:8" hidden="1" x14ac:dyDescent="0.35">
      <c r="A4063" s="57" t="s">
        <v>2507</v>
      </c>
      <c r="B4063" s="57" t="s">
        <v>2688</v>
      </c>
      <c r="C4063" s="57" t="s">
        <v>2428</v>
      </c>
      <c r="D4063" s="68">
        <v>20</v>
      </c>
      <c r="E4063" s="57" t="s">
        <v>2429</v>
      </c>
      <c r="F4063" s="62" t="str">
        <f>INDEX('Crosswalk Particulates'!$B:$B,MATCH('2017 EPA Data'!A4063,'Crosswalk Particulates'!$A:$A,0))</f>
        <v>industry-fuel-coal</v>
      </c>
      <c r="G4063" s="66">
        <f>INDEX('Crosswalk Particulates'!$E:$E,MATCH('2017 EPA Data'!$B4063,'Crosswalk Particulates'!$D:$D,0))</f>
        <v>0</v>
      </c>
      <c r="H4063" s="78">
        <f t="shared" si="63"/>
        <v>0</v>
      </c>
    </row>
    <row r="4064" spans="1:8" hidden="1" x14ac:dyDescent="0.35">
      <c r="A4064" s="57" t="s">
        <v>2449</v>
      </c>
      <c r="B4064" s="57" t="s">
        <v>2598</v>
      </c>
      <c r="C4064" s="57" t="s">
        <v>2428</v>
      </c>
      <c r="D4064" s="68">
        <v>20</v>
      </c>
      <c r="E4064" s="57" t="s">
        <v>2429</v>
      </c>
      <c r="F4064" s="62" t="str">
        <f>INDEX('Crosswalk Particulates'!$B:$B,MATCH('2017 EPA Data'!A4064,'Crosswalk Particulates'!$A:$A,0))</f>
        <v>process-other-industry</v>
      </c>
      <c r="G4064" s="66">
        <f>INDEX('Crosswalk Particulates'!$E:$E,MATCH('2017 EPA Data'!$B4064,'Crosswalk Particulates'!$D:$D,0))</f>
        <v>0</v>
      </c>
      <c r="H4064" s="78">
        <f t="shared" si="63"/>
        <v>0</v>
      </c>
    </row>
    <row r="4065" spans="1:8" hidden="1" x14ac:dyDescent="0.35">
      <c r="A4065" s="57" t="s">
        <v>2497</v>
      </c>
      <c r="B4065" s="57" t="s">
        <v>2677</v>
      </c>
      <c r="C4065" s="57" t="s">
        <v>2428</v>
      </c>
      <c r="D4065" s="68">
        <v>20</v>
      </c>
      <c r="E4065" s="57" t="s">
        <v>2429</v>
      </c>
      <c r="F4065" s="62" t="str">
        <f>INDEX('Crosswalk Particulates'!$B:$B,MATCH('2017 EPA Data'!A4065,'Crosswalk Particulates'!$A:$A,0))</f>
        <v>process-other-industry</v>
      </c>
      <c r="G4065" s="66">
        <f>INDEX('Crosswalk Particulates'!$E:$E,MATCH('2017 EPA Data'!$B4065,'Crosswalk Particulates'!$D:$D,0))</f>
        <v>0</v>
      </c>
      <c r="H4065" s="78">
        <f t="shared" si="63"/>
        <v>0</v>
      </c>
    </row>
    <row r="4066" spans="1:8" hidden="1" x14ac:dyDescent="0.35">
      <c r="A4066" s="57" t="s">
        <v>2458</v>
      </c>
      <c r="B4066" s="57" t="s">
        <v>2645</v>
      </c>
      <c r="C4066" s="57" t="s">
        <v>2428</v>
      </c>
      <c r="D4066" s="68">
        <v>20</v>
      </c>
      <c r="E4066" s="57" t="s">
        <v>2429</v>
      </c>
      <c r="F4066" s="62" t="str">
        <f>INDEX('Crosswalk Particulates'!$B:$B,MATCH('2017 EPA Data'!A4066,'Crosswalk Particulates'!$A:$A,0))</f>
        <v>process-other-industry</v>
      </c>
      <c r="G4066" s="66">
        <f>INDEX('Crosswalk Particulates'!$E:$E,MATCH('2017 EPA Data'!$B4066,'Crosswalk Particulates'!$D:$D,0))</f>
        <v>0</v>
      </c>
      <c r="H4066" s="78">
        <f t="shared" si="63"/>
        <v>0</v>
      </c>
    </row>
    <row r="4067" spans="1:8" hidden="1" x14ac:dyDescent="0.35">
      <c r="A4067" s="57" t="s">
        <v>2464</v>
      </c>
      <c r="B4067" s="57" t="s">
        <v>2520</v>
      </c>
      <c r="C4067" s="57" t="s">
        <v>2468</v>
      </c>
      <c r="D4067" s="68">
        <v>19.918360499999999</v>
      </c>
      <c r="E4067" s="57" t="s">
        <v>2433</v>
      </c>
      <c r="F4067" s="62" t="str">
        <f>INDEX('Crosswalk Particulates'!$B:$B,MATCH('2017 EPA Data'!A4067,'Crosswalk Particulates'!$A:$A,0))</f>
        <v>process-other-industry</v>
      </c>
      <c r="G4067" s="66" t="str">
        <f>INDEX('Crosswalk Particulates'!$E:$E,MATCH('2017 EPA Data'!$B4067,'Crosswalk Particulates'!$D:$D,0))</f>
        <v>NOX</v>
      </c>
      <c r="H4067" s="78">
        <f t="shared" si="63"/>
        <v>18069654.180765845</v>
      </c>
    </row>
    <row r="4068" spans="1:8" hidden="1" x14ac:dyDescent="0.35">
      <c r="A4068" s="57" t="s">
        <v>2530</v>
      </c>
      <c r="B4068" s="57" t="s">
        <v>2579</v>
      </c>
      <c r="C4068" s="57" t="s">
        <v>2428</v>
      </c>
      <c r="D4068" s="68">
        <v>19.915040000000001</v>
      </c>
      <c r="E4068" s="57" t="s">
        <v>2429</v>
      </c>
      <c r="F4068" s="62" t="str">
        <f>INDEX('Crosswalk Particulates'!$B:$B,MATCH('2017 EPA Data'!A4068,'Crosswalk Particulates'!$A:$A,0))</f>
        <v>process-iron and steel-industry</v>
      </c>
      <c r="G4068" s="66">
        <f>INDEX('Crosswalk Particulates'!$E:$E,MATCH('2017 EPA Data'!$B4068,'Crosswalk Particulates'!$D:$D,0))</f>
        <v>0</v>
      </c>
      <c r="H4068" s="78">
        <f t="shared" si="63"/>
        <v>0</v>
      </c>
    </row>
    <row r="4069" spans="1:8" hidden="1" x14ac:dyDescent="0.35">
      <c r="A4069" s="57" t="s">
        <v>2503</v>
      </c>
      <c r="B4069" s="57" t="s">
        <v>2692</v>
      </c>
      <c r="C4069" s="57" t="s">
        <v>2428</v>
      </c>
      <c r="D4069" s="68">
        <v>19.887151179380002</v>
      </c>
      <c r="E4069" s="57" t="s">
        <v>2429</v>
      </c>
      <c r="F4069" s="62" t="str">
        <f>INDEX('Crosswalk Particulates'!$B:$B,MATCH('2017 EPA Data'!A4069,'Crosswalk Particulates'!$A:$A,0))</f>
        <v>process-ngps-industry</v>
      </c>
      <c r="G4069" s="66">
        <f>INDEX('Crosswalk Particulates'!$E:$E,MATCH('2017 EPA Data'!$B4069,'Crosswalk Particulates'!$D:$D,0))</f>
        <v>0</v>
      </c>
      <c r="H4069" s="78">
        <f t="shared" si="63"/>
        <v>0</v>
      </c>
    </row>
    <row r="4070" spans="1:8" hidden="1" x14ac:dyDescent="0.35">
      <c r="A4070" s="57" t="s">
        <v>2519</v>
      </c>
      <c r="B4070" s="57" t="s">
        <v>2617</v>
      </c>
      <c r="C4070" s="57" t="s">
        <v>2428</v>
      </c>
      <c r="D4070" s="68">
        <v>19.669033606799999</v>
      </c>
      <c r="E4070" s="57" t="s">
        <v>2429</v>
      </c>
      <c r="F4070" s="62" t="str">
        <f>INDEX('Crosswalk Particulates'!$B:$B,MATCH('2017 EPA Data'!A4070,'Crosswalk Particulates'!$A:$A,0))</f>
        <v>Electricity Sector</v>
      </c>
      <c r="G4070" s="66">
        <f>INDEX('Crosswalk Particulates'!$E:$E,MATCH('2017 EPA Data'!$B4070,'Crosswalk Particulates'!$D:$D,0))</f>
        <v>0</v>
      </c>
      <c r="H4070" s="78">
        <f t="shared" si="63"/>
        <v>0</v>
      </c>
    </row>
    <row r="4071" spans="1:8" hidden="1" x14ac:dyDescent="0.35">
      <c r="A4071" s="57" t="s">
        <v>2513</v>
      </c>
      <c r="B4071" s="57" t="s">
        <v>2577</v>
      </c>
      <c r="C4071" s="57" t="s">
        <v>2428</v>
      </c>
      <c r="D4071" s="68">
        <v>19.6088296</v>
      </c>
      <c r="E4071" s="57" t="s">
        <v>2429</v>
      </c>
      <c r="F4071" s="62" t="str">
        <f>INDEX('Crosswalk Particulates'!$B:$B,MATCH('2017 EPA Data'!A4071,'Crosswalk Particulates'!$A:$A,0))</f>
        <v>process-other-industry</v>
      </c>
      <c r="G4071" s="66">
        <f>INDEX('Crosswalk Particulates'!$E:$E,MATCH('2017 EPA Data'!$B4071,'Crosswalk Particulates'!$D:$D,0))</f>
        <v>0</v>
      </c>
      <c r="H4071" s="78">
        <f t="shared" si="63"/>
        <v>0</v>
      </c>
    </row>
    <row r="4072" spans="1:8" hidden="1" x14ac:dyDescent="0.35">
      <c r="A4072" s="57" t="s">
        <v>2441</v>
      </c>
      <c r="B4072" s="57" t="s">
        <v>2501</v>
      </c>
      <c r="C4072" s="57" t="s">
        <v>2468</v>
      </c>
      <c r="D4072" s="68">
        <v>19.605096039999999</v>
      </c>
      <c r="E4072" s="57" t="s">
        <v>2433</v>
      </c>
      <c r="F4072" s="62" t="str">
        <f>INDEX('Crosswalk Particulates'!$B:$B,MATCH('2017 EPA Data'!A4072,'Crosswalk Particulates'!$A:$A,0))</f>
        <v>process-other-industry</v>
      </c>
      <c r="G4072" s="66" t="str">
        <f>INDEX('Crosswalk Particulates'!$E:$E,MATCH('2017 EPA Data'!$B4072,'Crosswalk Particulates'!$D:$D,0))</f>
        <v>PM10</v>
      </c>
      <c r="H4072" s="78">
        <f t="shared" si="63"/>
        <v>17785465.10509748</v>
      </c>
    </row>
    <row r="4073" spans="1:8" hidden="1" x14ac:dyDescent="0.35">
      <c r="A4073" s="57" t="s">
        <v>2492</v>
      </c>
      <c r="B4073" s="57" t="s">
        <v>2616</v>
      </c>
      <c r="C4073" s="57" t="s">
        <v>2428</v>
      </c>
      <c r="D4073" s="68">
        <v>19.602314723199999</v>
      </c>
      <c r="E4073" s="57" t="s">
        <v>2429</v>
      </c>
      <c r="F4073" s="62" t="str">
        <f>INDEX('Crosswalk Particulates'!$B:$B,MATCH('2017 EPA Data'!A4073,'Crosswalk Particulates'!$A:$A,0))</f>
        <v>Electricity Sector</v>
      </c>
      <c r="G4073" s="66">
        <f>INDEX('Crosswalk Particulates'!$E:$E,MATCH('2017 EPA Data'!$B4073,'Crosswalk Particulates'!$D:$D,0))</f>
        <v>0</v>
      </c>
      <c r="H4073" s="78">
        <f t="shared" si="63"/>
        <v>0</v>
      </c>
    </row>
    <row r="4074" spans="1:8" hidden="1" x14ac:dyDescent="0.35">
      <c r="A4074" s="57" t="s">
        <v>2566</v>
      </c>
      <c r="B4074" s="57" t="s">
        <v>2584</v>
      </c>
      <c r="C4074" s="57" t="s">
        <v>2428</v>
      </c>
      <c r="D4074" s="68">
        <v>19.453290169999999</v>
      </c>
      <c r="E4074" s="57" t="s">
        <v>2429</v>
      </c>
      <c r="F4074" s="62" t="str">
        <f>INDEX('Crosswalk Particulates'!$B:$B,MATCH('2017 EPA Data'!A4074,'Crosswalk Particulates'!$A:$A,0))</f>
        <v>Commercial Buildings Sector</v>
      </c>
      <c r="G4074" s="66">
        <f>INDEX('Crosswalk Particulates'!$E:$E,MATCH('2017 EPA Data'!$B4074,'Crosswalk Particulates'!$D:$D,0))</f>
        <v>0</v>
      </c>
      <c r="H4074" s="78">
        <f t="shared" si="63"/>
        <v>0</v>
      </c>
    </row>
    <row r="4075" spans="1:8" hidden="1" x14ac:dyDescent="0.35">
      <c r="A4075" s="57" t="s">
        <v>2503</v>
      </c>
      <c r="B4075" s="57" t="s">
        <v>2621</v>
      </c>
      <c r="C4075" s="57" t="s">
        <v>2428</v>
      </c>
      <c r="D4075" s="68">
        <v>19.430000336999999</v>
      </c>
      <c r="E4075" s="57" t="s">
        <v>2429</v>
      </c>
      <c r="F4075" s="62" t="str">
        <f>INDEX('Crosswalk Particulates'!$B:$B,MATCH('2017 EPA Data'!A4075,'Crosswalk Particulates'!$A:$A,0))</f>
        <v>process-ngps-industry</v>
      </c>
      <c r="G4075" s="66">
        <f>INDEX('Crosswalk Particulates'!$E:$E,MATCH('2017 EPA Data'!$B4075,'Crosswalk Particulates'!$D:$D,0))</f>
        <v>0</v>
      </c>
      <c r="H4075" s="78">
        <f t="shared" si="63"/>
        <v>0</v>
      </c>
    </row>
    <row r="4076" spans="1:8" hidden="1" x14ac:dyDescent="0.35">
      <c r="A4076" s="57" t="s">
        <v>2507</v>
      </c>
      <c r="B4076" s="57" t="s">
        <v>2661</v>
      </c>
      <c r="C4076" s="57" t="s">
        <v>2428</v>
      </c>
      <c r="D4076" s="68">
        <v>19.203399999999998</v>
      </c>
      <c r="E4076" s="57" t="s">
        <v>2429</v>
      </c>
      <c r="F4076" s="62" t="str">
        <f>INDEX('Crosswalk Particulates'!$B:$B,MATCH('2017 EPA Data'!A4076,'Crosswalk Particulates'!$A:$A,0))</f>
        <v>industry-fuel-coal</v>
      </c>
      <c r="G4076" s="66">
        <f>INDEX('Crosswalk Particulates'!$E:$E,MATCH('2017 EPA Data'!$B4076,'Crosswalk Particulates'!$D:$D,0))</f>
        <v>0</v>
      </c>
      <c r="H4076" s="78">
        <f t="shared" si="63"/>
        <v>0</v>
      </c>
    </row>
    <row r="4077" spans="1:8" hidden="1" x14ac:dyDescent="0.35">
      <c r="A4077" s="57" t="s">
        <v>2458</v>
      </c>
      <c r="B4077" s="57" t="s">
        <v>2701</v>
      </c>
      <c r="C4077" s="57" t="s">
        <v>2428</v>
      </c>
      <c r="D4077" s="68">
        <v>19.173099243799999</v>
      </c>
      <c r="E4077" s="57" t="s">
        <v>2429</v>
      </c>
      <c r="F4077" s="62" t="str">
        <f>INDEX('Crosswalk Particulates'!$B:$B,MATCH('2017 EPA Data'!A4077,'Crosswalk Particulates'!$A:$A,0))</f>
        <v>process-other-industry</v>
      </c>
      <c r="G4077" s="66">
        <f>INDEX('Crosswalk Particulates'!$E:$E,MATCH('2017 EPA Data'!$B4077,'Crosswalk Particulates'!$D:$D,0))</f>
        <v>0</v>
      </c>
      <c r="H4077" s="78">
        <f t="shared" si="63"/>
        <v>0</v>
      </c>
    </row>
    <row r="4078" spans="1:8" hidden="1" x14ac:dyDescent="0.35">
      <c r="A4078" s="57" t="s">
        <v>2466</v>
      </c>
      <c r="B4078" s="57" t="s">
        <v>2596</v>
      </c>
      <c r="C4078" s="57" t="s">
        <v>2428</v>
      </c>
      <c r="D4078" s="68">
        <v>19.160803359999999</v>
      </c>
      <c r="E4078" s="57" t="s">
        <v>2429</v>
      </c>
      <c r="F4078" s="62" t="str">
        <f>INDEX('Crosswalk Particulates'!$B:$B,MATCH('2017 EPA Data'!A4078,'Crosswalk Particulates'!$A:$A,0))</f>
        <v>process-other-industry</v>
      </c>
      <c r="G4078" s="66">
        <f>INDEX('Crosswalk Particulates'!$E:$E,MATCH('2017 EPA Data'!$B4078,'Crosswalk Particulates'!$D:$D,0))</f>
        <v>0</v>
      </c>
      <c r="H4078" s="78">
        <f t="shared" si="63"/>
        <v>0</v>
      </c>
    </row>
    <row r="4079" spans="1:8" hidden="1" x14ac:dyDescent="0.35">
      <c r="A4079" s="57" t="s">
        <v>2566</v>
      </c>
      <c r="B4079" s="57" t="s">
        <v>2627</v>
      </c>
      <c r="D4079" s="68">
        <v>19.148630554129035</v>
      </c>
      <c r="E4079" s="57" t="s">
        <v>2433</v>
      </c>
      <c r="F4079" s="62" t="str">
        <f>INDEX('Crosswalk Particulates'!$B:$B,MATCH('2017 EPA Data'!A4079,'Crosswalk Particulates'!$A:$A,0))</f>
        <v>Commercial Buildings Sector</v>
      </c>
      <c r="G4079" s="66" t="str">
        <f>INDEX('Crosswalk Particulates'!$E:$E,MATCH('2017 EPA Data'!$B4079,'Crosswalk Particulates'!$D:$D,0))</f>
        <v>BC</v>
      </c>
      <c r="H4079" s="78">
        <f t="shared" si="63"/>
        <v>17371366.089511152</v>
      </c>
    </row>
    <row r="4080" spans="1:8" hidden="1" x14ac:dyDescent="0.35">
      <c r="A4080" s="57" t="s">
        <v>2474</v>
      </c>
      <c r="B4080" s="57" t="s">
        <v>2537</v>
      </c>
      <c r="C4080" s="57" t="s">
        <v>2428</v>
      </c>
      <c r="D4080" s="68">
        <v>19.131398099449168</v>
      </c>
      <c r="E4080" s="57" t="s">
        <v>2429</v>
      </c>
      <c r="F4080" s="62" t="str">
        <f>INDEX('Crosswalk Particulates'!$B:$B,MATCH('2017 EPA Data'!A4080,'Crosswalk Particulates'!$A:$A,0))</f>
        <v>Other-EPA</v>
      </c>
      <c r="G4080" s="66">
        <f>INDEX('Crosswalk Particulates'!$E:$E,MATCH('2017 EPA Data'!$B4080,'Crosswalk Particulates'!$D:$D,0))</f>
        <v>0</v>
      </c>
      <c r="H4080" s="78">
        <f t="shared" si="63"/>
        <v>0</v>
      </c>
    </row>
    <row r="4081" spans="1:8" hidden="1" x14ac:dyDescent="0.35">
      <c r="A4081" s="57" t="s">
        <v>2441</v>
      </c>
      <c r="B4081" s="57" t="s">
        <v>2521</v>
      </c>
      <c r="C4081" s="57" t="s">
        <v>2468</v>
      </c>
      <c r="D4081" s="68">
        <v>19.122112439999999</v>
      </c>
      <c r="E4081" s="57" t="s">
        <v>2433</v>
      </c>
      <c r="F4081" s="62" t="str">
        <f>INDEX('Crosswalk Particulates'!$B:$B,MATCH('2017 EPA Data'!A4081,'Crosswalk Particulates'!$A:$A,0))</f>
        <v>process-other-industry</v>
      </c>
      <c r="G4081" s="66" t="str">
        <f>INDEX('Crosswalk Particulates'!$E:$E,MATCH('2017 EPA Data'!$B4081,'Crosswalk Particulates'!$D:$D,0))</f>
        <v>PM25</v>
      </c>
      <c r="H4081" s="78">
        <f t="shared" si="63"/>
        <v>17347309.232430078</v>
      </c>
    </row>
    <row r="4082" spans="1:8" hidden="1" x14ac:dyDescent="0.35">
      <c r="A4082" s="57" t="s">
        <v>2575</v>
      </c>
      <c r="B4082" s="57" t="s">
        <v>2610</v>
      </c>
      <c r="C4082" s="57" t="s">
        <v>2428</v>
      </c>
      <c r="D4082" s="68">
        <v>18.920000000000002</v>
      </c>
      <c r="E4082" s="57" t="s">
        <v>2429</v>
      </c>
      <c r="F4082" s="62" t="str">
        <f>INDEX('Crosswalk Particulates'!$B:$B,MATCH('2017 EPA Data'!A4082,'Crosswalk Particulates'!$A:$A,0))</f>
        <v>Commercial Buildings Sector</v>
      </c>
      <c r="G4082" s="66">
        <f>INDEX('Crosswalk Particulates'!$E:$E,MATCH('2017 EPA Data'!$B4082,'Crosswalk Particulates'!$D:$D,0))</f>
        <v>0</v>
      </c>
      <c r="H4082" s="78">
        <f t="shared" si="63"/>
        <v>0</v>
      </c>
    </row>
    <row r="4083" spans="1:8" hidden="1" x14ac:dyDescent="0.35">
      <c r="A4083" s="57" t="s">
        <v>2566</v>
      </c>
      <c r="B4083" s="57" t="s">
        <v>2595</v>
      </c>
      <c r="C4083" s="57" t="s">
        <v>2428</v>
      </c>
      <c r="D4083" s="68">
        <v>18.897335999999999</v>
      </c>
      <c r="E4083" s="57" t="s">
        <v>2429</v>
      </c>
      <c r="F4083" s="62" t="str">
        <f>INDEX('Crosswalk Particulates'!$B:$B,MATCH('2017 EPA Data'!A4083,'Crosswalk Particulates'!$A:$A,0))</f>
        <v>Commercial Buildings Sector</v>
      </c>
      <c r="G4083" s="66">
        <f>INDEX('Crosswalk Particulates'!$E:$E,MATCH('2017 EPA Data'!$B4083,'Crosswalk Particulates'!$D:$D,0))</f>
        <v>0</v>
      </c>
      <c r="H4083" s="78">
        <f t="shared" si="63"/>
        <v>0</v>
      </c>
    </row>
    <row r="4084" spans="1:8" hidden="1" x14ac:dyDescent="0.35">
      <c r="A4084" s="57" t="s">
        <v>2466</v>
      </c>
      <c r="B4084" s="57" t="s">
        <v>2573</v>
      </c>
      <c r="C4084" s="57" t="s">
        <v>2428</v>
      </c>
      <c r="D4084" s="68">
        <v>18.88114912</v>
      </c>
      <c r="E4084" s="57" t="s">
        <v>2429</v>
      </c>
      <c r="F4084" s="62" t="str">
        <f>INDEX('Crosswalk Particulates'!$B:$B,MATCH('2017 EPA Data'!A4084,'Crosswalk Particulates'!$A:$A,0))</f>
        <v>process-other-industry</v>
      </c>
      <c r="G4084" s="66">
        <f>INDEX('Crosswalk Particulates'!$E:$E,MATCH('2017 EPA Data'!$B4084,'Crosswalk Particulates'!$D:$D,0))</f>
        <v>0</v>
      </c>
      <c r="H4084" s="78">
        <f t="shared" si="63"/>
        <v>0</v>
      </c>
    </row>
    <row r="4085" spans="1:8" hidden="1" x14ac:dyDescent="0.35">
      <c r="A4085" s="57" t="s">
        <v>2480</v>
      </c>
      <c r="B4085" s="57" t="s">
        <v>2643</v>
      </c>
      <c r="D4085" s="68">
        <v>18.865580545214545</v>
      </c>
      <c r="E4085" s="57" t="s">
        <v>2433</v>
      </c>
      <c r="F4085" s="62" t="str">
        <f>INDEX('Crosswalk Particulates'!$B:$B,MATCH('2017 EPA Data'!A4085,'Crosswalk Particulates'!$A:$A,0))</f>
        <v>Transportation Sector</v>
      </c>
      <c r="G4085" s="66">
        <f>INDEX('Crosswalk Particulates'!$E:$E,MATCH('2017 EPA Data'!$B4085,'Crosswalk Particulates'!$D:$D,0))</f>
        <v>0</v>
      </c>
      <c r="H4085" s="78">
        <f t="shared" si="63"/>
        <v>17114587.135392535</v>
      </c>
    </row>
    <row r="4086" spans="1:8" hidden="1" x14ac:dyDescent="0.35">
      <c r="A4086" s="57" t="s">
        <v>2518</v>
      </c>
      <c r="B4086" s="57" t="s">
        <v>2600</v>
      </c>
      <c r="C4086" s="57" t="s">
        <v>2428</v>
      </c>
      <c r="D4086" s="68">
        <v>18.7</v>
      </c>
      <c r="E4086" s="57" t="s">
        <v>2429</v>
      </c>
      <c r="F4086" s="62" t="str">
        <f>INDEX('Crosswalk Particulates'!$B:$B,MATCH('2017 EPA Data'!A4086,'Crosswalk Particulates'!$A:$A,0))</f>
        <v>process-cement-industry</v>
      </c>
      <c r="G4086" s="66">
        <f>INDEX('Crosswalk Particulates'!$E:$E,MATCH('2017 EPA Data'!$B4086,'Crosswalk Particulates'!$D:$D,0))</f>
        <v>0</v>
      </c>
      <c r="H4086" s="78">
        <f t="shared" si="63"/>
        <v>0</v>
      </c>
    </row>
    <row r="4087" spans="1:8" hidden="1" x14ac:dyDescent="0.35">
      <c r="A4087" s="57" t="s">
        <v>2493</v>
      </c>
      <c r="B4087" s="57" t="s">
        <v>2561</v>
      </c>
      <c r="C4087" s="57" t="s">
        <v>2428</v>
      </c>
      <c r="D4087" s="68">
        <v>18.552836498000001</v>
      </c>
      <c r="E4087" s="57" t="s">
        <v>2429</v>
      </c>
      <c r="F4087" s="62" t="str">
        <f>INDEX('Crosswalk Particulates'!$B:$B,MATCH('2017 EPA Data'!A4087,'Crosswalk Particulates'!$A:$A,0))</f>
        <v>Commercial Buildings Sector</v>
      </c>
      <c r="G4087" s="66">
        <f>INDEX('Crosswalk Particulates'!$E:$E,MATCH('2017 EPA Data'!$B4087,'Crosswalk Particulates'!$D:$D,0))</f>
        <v>0</v>
      </c>
      <c r="H4087" s="78">
        <f t="shared" si="63"/>
        <v>0</v>
      </c>
    </row>
    <row r="4088" spans="1:8" hidden="1" x14ac:dyDescent="0.35">
      <c r="A4088" s="57" t="s">
        <v>2518</v>
      </c>
      <c r="B4088" s="57" t="s">
        <v>2606</v>
      </c>
      <c r="C4088" s="57" t="s">
        <v>2428</v>
      </c>
      <c r="D4088" s="68">
        <v>18.515986829999999</v>
      </c>
      <c r="E4088" s="57" t="s">
        <v>2429</v>
      </c>
      <c r="F4088" s="62" t="str">
        <f>INDEX('Crosswalk Particulates'!$B:$B,MATCH('2017 EPA Data'!A4088,'Crosswalk Particulates'!$A:$A,0))</f>
        <v>process-cement-industry</v>
      </c>
      <c r="G4088" s="66">
        <f>INDEX('Crosswalk Particulates'!$E:$E,MATCH('2017 EPA Data'!$B4088,'Crosswalk Particulates'!$D:$D,0))</f>
        <v>0</v>
      </c>
      <c r="H4088" s="78">
        <f t="shared" si="63"/>
        <v>0</v>
      </c>
    </row>
    <row r="4089" spans="1:8" hidden="1" x14ac:dyDescent="0.35">
      <c r="A4089" s="57" t="s">
        <v>2496</v>
      </c>
      <c r="B4089" s="57" t="s">
        <v>2574</v>
      </c>
      <c r="C4089" s="57" t="s">
        <v>2428</v>
      </c>
      <c r="D4089" s="68">
        <v>18.496880000000001</v>
      </c>
      <c r="E4089" s="57" t="s">
        <v>2429</v>
      </c>
      <c r="F4089" s="62" t="str">
        <f>INDEX('Crosswalk Particulates'!$B:$B,MATCH('2017 EPA Data'!A4089,'Crosswalk Particulates'!$A:$A,0))</f>
        <v>process-other-industry</v>
      </c>
      <c r="G4089" s="66">
        <f>INDEX('Crosswalk Particulates'!$E:$E,MATCH('2017 EPA Data'!$B4089,'Crosswalk Particulates'!$D:$D,0))</f>
        <v>0</v>
      </c>
      <c r="H4089" s="78">
        <f t="shared" si="63"/>
        <v>0</v>
      </c>
    </row>
    <row r="4090" spans="1:8" hidden="1" x14ac:dyDescent="0.35">
      <c r="A4090" s="57" t="s">
        <v>2518</v>
      </c>
      <c r="B4090" s="57" t="s">
        <v>2548</v>
      </c>
      <c r="C4090" s="57" t="s">
        <v>2428</v>
      </c>
      <c r="D4090" s="68">
        <v>18.446436330000001</v>
      </c>
      <c r="E4090" s="57" t="s">
        <v>2429</v>
      </c>
      <c r="F4090" s="62" t="str">
        <f>INDEX('Crosswalk Particulates'!$B:$B,MATCH('2017 EPA Data'!A4090,'Crosswalk Particulates'!$A:$A,0))</f>
        <v>process-cement-industry</v>
      </c>
      <c r="G4090" s="66">
        <f>INDEX('Crosswalk Particulates'!$E:$E,MATCH('2017 EPA Data'!$B4090,'Crosswalk Particulates'!$D:$D,0))</f>
        <v>0</v>
      </c>
      <c r="H4090" s="78">
        <f t="shared" si="63"/>
        <v>0</v>
      </c>
    </row>
    <row r="4091" spans="1:8" hidden="1" x14ac:dyDescent="0.35">
      <c r="A4091" s="57" t="s">
        <v>2443</v>
      </c>
      <c r="B4091" s="57" t="s">
        <v>2664</v>
      </c>
      <c r="D4091" s="68">
        <v>18.357148965072909</v>
      </c>
      <c r="E4091" s="57" t="s">
        <v>2433</v>
      </c>
      <c r="F4091" s="62" t="str">
        <f>INDEX('Crosswalk Particulates'!$B:$B,MATCH('2017 EPA Data'!A4091,'Crosswalk Particulates'!$A:$A,0))</f>
        <v>Other-EPA</v>
      </c>
      <c r="G4091" s="66">
        <f>INDEX('Crosswalk Particulates'!$E:$E,MATCH('2017 EPA Data'!$B4091,'Crosswalk Particulates'!$D:$D,0))</f>
        <v>0</v>
      </c>
      <c r="H4091" s="78">
        <f t="shared" si="63"/>
        <v>16653345.216021726</v>
      </c>
    </row>
    <row r="4092" spans="1:8" hidden="1" x14ac:dyDescent="0.35">
      <c r="A4092" s="57" t="s">
        <v>2530</v>
      </c>
      <c r="B4092" s="57" t="s">
        <v>2602</v>
      </c>
      <c r="C4092" s="57" t="s">
        <v>2428</v>
      </c>
      <c r="D4092" s="68">
        <v>18.242999999999999</v>
      </c>
      <c r="E4092" s="57" t="s">
        <v>2429</v>
      </c>
      <c r="F4092" s="62" t="str">
        <f>INDEX('Crosswalk Particulates'!$B:$B,MATCH('2017 EPA Data'!A4092,'Crosswalk Particulates'!$A:$A,0))</f>
        <v>process-iron and steel-industry</v>
      </c>
      <c r="G4092" s="66">
        <f>INDEX('Crosswalk Particulates'!$E:$E,MATCH('2017 EPA Data'!$B4092,'Crosswalk Particulates'!$D:$D,0))</f>
        <v>0</v>
      </c>
      <c r="H4092" s="78">
        <f t="shared" si="63"/>
        <v>0</v>
      </c>
    </row>
    <row r="4093" spans="1:8" hidden="1" x14ac:dyDescent="0.35">
      <c r="A4093" s="57" t="s">
        <v>2511</v>
      </c>
      <c r="B4093" s="57" t="s">
        <v>2691</v>
      </c>
      <c r="C4093" s="57" t="s">
        <v>2428</v>
      </c>
      <c r="D4093" s="68">
        <v>18.210747736081998</v>
      </c>
      <c r="E4093" s="57" t="s">
        <v>2429</v>
      </c>
      <c r="F4093" s="62" t="str">
        <f>INDEX('Crosswalk Particulates'!$B:$B,MATCH('2017 EPA Data'!A4093,'Crosswalk Particulates'!$A:$A,0))</f>
        <v>industry-fuel-biomass</v>
      </c>
      <c r="G4093" s="66">
        <f>INDEX('Crosswalk Particulates'!$E:$E,MATCH('2017 EPA Data'!$B4093,'Crosswalk Particulates'!$D:$D,0))</f>
        <v>0</v>
      </c>
      <c r="H4093" s="78">
        <f t="shared" si="63"/>
        <v>0</v>
      </c>
    </row>
    <row r="4094" spans="1:8" hidden="1" x14ac:dyDescent="0.35">
      <c r="A4094" s="57" t="s">
        <v>2503</v>
      </c>
      <c r="B4094" s="57" t="s">
        <v>2702</v>
      </c>
      <c r="C4094" s="57" t="s">
        <v>2428</v>
      </c>
      <c r="D4094" s="68">
        <v>18.091999999999999</v>
      </c>
      <c r="E4094" s="57" t="s">
        <v>2429</v>
      </c>
      <c r="F4094" s="62" t="str">
        <f>INDEX('Crosswalk Particulates'!$B:$B,MATCH('2017 EPA Data'!A4094,'Crosswalk Particulates'!$A:$A,0))</f>
        <v>process-ngps-industry</v>
      </c>
      <c r="G4094" s="66">
        <f>INDEX('Crosswalk Particulates'!$E:$E,MATCH('2017 EPA Data'!$B4094,'Crosswalk Particulates'!$D:$D,0))</f>
        <v>0</v>
      </c>
      <c r="H4094" s="78">
        <f t="shared" si="63"/>
        <v>0</v>
      </c>
    </row>
    <row r="4095" spans="1:8" hidden="1" x14ac:dyDescent="0.35">
      <c r="A4095" s="57" t="s">
        <v>2529</v>
      </c>
      <c r="B4095" s="57" t="s">
        <v>2481</v>
      </c>
      <c r="C4095" s="57" t="s">
        <v>2428</v>
      </c>
      <c r="D4095" s="68">
        <v>18</v>
      </c>
      <c r="E4095" s="57" t="s">
        <v>2429</v>
      </c>
      <c r="F4095" s="62" t="str">
        <f>INDEX('Crosswalk Particulates'!$B:$B,MATCH('2017 EPA Data'!A4095,'Crosswalk Particulates'!$A:$A,0))</f>
        <v>Other-EPA</v>
      </c>
      <c r="G4095" s="66">
        <f>INDEX('Crosswalk Particulates'!$E:$E,MATCH('2017 EPA Data'!$B4095,'Crosswalk Particulates'!$D:$D,0))</f>
        <v>0</v>
      </c>
      <c r="H4095" s="78">
        <f t="shared" si="63"/>
        <v>0</v>
      </c>
    </row>
    <row r="4096" spans="1:8" hidden="1" x14ac:dyDescent="0.35">
      <c r="A4096" s="57" t="s">
        <v>2497</v>
      </c>
      <c r="B4096" s="57" t="s">
        <v>2532</v>
      </c>
      <c r="C4096" s="57" t="s">
        <v>2428</v>
      </c>
      <c r="D4096" s="68">
        <v>17.785739028941119</v>
      </c>
      <c r="E4096" s="57" t="s">
        <v>2429</v>
      </c>
      <c r="F4096" s="62" t="str">
        <f>INDEX('Crosswalk Particulates'!$B:$B,MATCH('2017 EPA Data'!A4096,'Crosswalk Particulates'!$A:$A,0))</f>
        <v>process-other-industry</v>
      </c>
      <c r="G4096" s="66">
        <f>INDEX('Crosswalk Particulates'!$E:$E,MATCH('2017 EPA Data'!$B4096,'Crosswalk Particulates'!$D:$D,0))</f>
        <v>0</v>
      </c>
      <c r="H4096" s="78">
        <f t="shared" si="63"/>
        <v>0</v>
      </c>
    </row>
    <row r="4097" spans="1:8" hidden="1" x14ac:dyDescent="0.35">
      <c r="A4097" s="57" t="s">
        <v>2506</v>
      </c>
      <c r="B4097" s="57" t="s">
        <v>2619</v>
      </c>
      <c r="C4097" s="57" t="s">
        <v>2428</v>
      </c>
      <c r="D4097" s="68">
        <v>17.654095730000002</v>
      </c>
      <c r="E4097" s="57" t="s">
        <v>2429</v>
      </c>
      <c r="F4097" s="62" t="str">
        <f>INDEX('Crosswalk Particulates'!$B:$B,MATCH('2017 EPA Data'!A4097,'Crosswalk Particulates'!$A:$A,0))</f>
        <v>process-other-industry</v>
      </c>
      <c r="G4097" s="66">
        <f>INDEX('Crosswalk Particulates'!$E:$E,MATCH('2017 EPA Data'!$B4097,'Crosswalk Particulates'!$D:$D,0))</f>
        <v>0</v>
      </c>
      <c r="H4097" s="78">
        <f t="shared" si="63"/>
        <v>0</v>
      </c>
    </row>
    <row r="4098" spans="1:8" hidden="1" x14ac:dyDescent="0.35">
      <c r="A4098" s="57" t="s">
        <v>2457</v>
      </c>
      <c r="B4098" s="57" t="s">
        <v>2520</v>
      </c>
      <c r="C4098" s="57" t="s">
        <v>2468</v>
      </c>
      <c r="D4098" s="68">
        <v>17.650165000000001</v>
      </c>
      <c r="E4098" s="57" t="s">
        <v>2433</v>
      </c>
      <c r="F4098" s="62" t="str">
        <f>INDEX('Crosswalk Particulates'!$B:$B,MATCH('2017 EPA Data'!A4098,'Crosswalk Particulates'!$A:$A,0))</f>
        <v>process-other-industry</v>
      </c>
      <c r="G4098" s="66" t="str">
        <f>INDEX('Crosswalk Particulates'!$E:$E,MATCH('2017 EPA Data'!$B4098,'Crosswalk Particulates'!$D:$D,0))</f>
        <v>NOX</v>
      </c>
      <c r="H4098" s="78">
        <f t="shared" si="63"/>
        <v>16011979.388738198</v>
      </c>
    </row>
    <row r="4099" spans="1:8" hidden="1" x14ac:dyDescent="0.35">
      <c r="A4099" s="57" t="s">
        <v>2449</v>
      </c>
      <c r="B4099" s="57" t="s">
        <v>2586</v>
      </c>
      <c r="C4099" s="57" t="s">
        <v>2428</v>
      </c>
      <c r="D4099" s="68">
        <v>17.642407003433</v>
      </c>
      <c r="E4099" s="57" t="s">
        <v>2429</v>
      </c>
      <c r="F4099" s="62" t="str">
        <f>INDEX('Crosswalk Particulates'!$B:$B,MATCH('2017 EPA Data'!A4099,'Crosswalk Particulates'!$A:$A,0))</f>
        <v>process-other-industry</v>
      </c>
      <c r="G4099" s="66">
        <f>INDEX('Crosswalk Particulates'!$E:$E,MATCH('2017 EPA Data'!$B4099,'Crosswalk Particulates'!$D:$D,0))</f>
        <v>0</v>
      </c>
      <c r="H4099" s="78">
        <f t="shared" si="63"/>
        <v>0</v>
      </c>
    </row>
    <row r="4100" spans="1:8" hidden="1" x14ac:dyDescent="0.35">
      <c r="A4100" s="57" t="s">
        <v>2506</v>
      </c>
      <c r="B4100" s="57" t="s">
        <v>2607</v>
      </c>
      <c r="C4100" s="57" t="s">
        <v>2428</v>
      </c>
      <c r="D4100" s="68">
        <v>17.5</v>
      </c>
      <c r="E4100" s="57" t="s">
        <v>2429</v>
      </c>
      <c r="F4100" s="62" t="str">
        <f>INDEX('Crosswalk Particulates'!$B:$B,MATCH('2017 EPA Data'!A4100,'Crosswalk Particulates'!$A:$A,0))</f>
        <v>process-other-industry</v>
      </c>
      <c r="G4100" s="66">
        <f>INDEX('Crosswalk Particulates'!$E:$E,MATCH('2017 EPA Data'!$B4100,'Crosswalk Particulates'!$D:$D,0))</f>
        <v>0</v>
      </c>
      <c r="H4100" s="78">
        <f t="shared" ref="H4100:H4163" si="64">IF(E4100="TON",D4100/metricton_to_shortton,0)*10^6</f>
        <v>0</v>
      </c>
    </row>
    <row r="4101" spans="1:8" hidden="1" x14ac:dyDescent="0.35">
      <c r="A4101" s="57" t="s">
        <v>2493</v>
      </c>
      <c r="B4101" s="57" t="s">
        <v>2536</v>
      </c>
      <c r="C4101" s="57" t="s">
        <v>2428</v>
      </c>
      <c r="D4101" s="68">
        <v>17.454276098209512</v>
      </c>
      <c r="E4101" s="57" t="s">
        <v>2429</v>
      </c>
      <c r="F4101" s="62" t="str">
        <f>INDEX('Crosswalk Particulates'!$B:$B,MATCH('2017 EPA Data'!A4101,'Crosswalk Particulates'!$A:$A,0))</f>
        <v>Commercial Buildings Sector</v>
      </c>
      <c r="G4101" s="66">
        <f>INDEX('Crosswalk Particulates'!$E:$E,MATCH('2017 EPA Data'!$B4101,'Crosswalk Particulates'!$D:$D,0))</f>
        <v>0</v>
      </c>
      <c r="H4101" s="78">
        <f t="shared" si="64"/>
        <v>0</v>
      </c>
    </row>
    <row r="4102" spans="1:8" hidden="1" x14ac:dyDescent="0.35">
      <c r="A4102" s="57" t="s">
        <v>2492</v>
      </c>
      <c r="B4102" s="57" t="s">
        <v>2556</v>
      </c>
      <c r="C4102" s="57" t="s">
        <v>2428</v>
      </c>
      <c r="D4102" s="68">
        <v>17.418201080799779</v>
      </c>
      <c r="E4102" s="57" t="s">
        <v>2429</v>
      </c>
      <c r="F4102" s="62" t="str">
        <f>INDEX('Crosswalk Particulates'!$B:$B,MATCH('2017 EPA Data'!A4102,'Crosswalk Particulates'!$A:$A,0))</f>
        <v>Electricity Sector</v>
      </c>
      <c r="G4102" s="66">
        <f>INDEX('Crosswalk Particulates'!$E:$E,MATCH('2017 EPA Data'!$B4102,'Crosswalk Particulates'!$D:$D,0))</f>
        <v>0</v>
      </c>
      <c r="H4102" s="78">
        <f t="shared" si="64"/>
        <v>0</v>
      </c>
    </row>
    <row r="4103" spans="1:8" hidden="1" x14ac:dyDescent="0.35">
      <c r="A4103" s="57" t="s">
        <v>2466</v>
      </c>
      <c r="B4103" s="57" t="s">
        <v>2545</v>
      </c>
      <c r="D4103" s="68">
        <v>17.417208958353324</v>
      </c>
      <c r="E4103" s="57" t="s">
        <v>2433</v>
      </c>
      <c r="F4103" s="62" t="str">
        <f>INDEX('Crosswalk Particulates'!$B:$B,MATCH('2017 EPA Data'!A4103,'Crosswalk Particulates'!$A:$A,0))</f>
        <v>process-other-industry</v>
      </c>
      <c r="G4103" s="66" t="str">
        <f>INDEX('Crosswalk Particulates'!$E:$E,MATCH('2017 EPA Data'!$B4103,'Crosswalk Particulates'!$D:$D,0))</f>
        <v>OC</v>
      </c>
      <c r="H4103" s="78">
        <f t="shared" si="64"/>
        <v>15800644.971335946</v>
      </c>
    </row>
    <row r="4104" spans="1:8" hidden="1" x14ac:dyDescent="0.35">
      <c r="A4104" s="57" t="s">
        <v>2493</v>
      </c>
      <c r="B4104" s="57" t="s">
        <v>2599</v>
      </c>
      <c r="C4104" s="57" t="s">
        <v>2428</v>
      </c>
      <c r="D4104" s="68">
        <v>17.399999999999999</v>
      </c>
      <c r="E4104" s="57" t="s">
        <v>2429</v>
      </c>
      <c r="F4104" s="62" t="str">
        <f>INDEX('Crosswalk Particulates'!$B:$B,MATCH('2017 EPA Data'!A4104,'Crosswalk Particulates'!$A:$A,0))</f>
        <v>Commercial Buildings Sector</v>
      </c>
      <c r="G4104" s="66">
        <f>INDEX('Crosswalk Particulates'!$E:$E,MATCH('2017 EPA Data'!$B4104,'Crosswalk Particulates'!$D:$D,0))</f>
        <v>0</v>
      </c>
      <c r="H4104" s="78">
        <f t="shared" si="64"/>
        <v>0</v>
      </c>
    </row>
    <row r="4105" spans="1:8" hidden="1" x14ac:dyDescent="0.35">
      <c r="A4105" s="57" t="s">
        <v>2462</v>
      </c>
      <c r="B4105" s="57" t="s">
        <v>2663</v>
      </c>
      <c r="C4105" s="57" t="s">
        <v>2428</v>
      </c>
      <c r="D4105" s="68">
        <v>17.31889</v>
      </c>
      <c r="E4105" s="57" t="s">
        <v>2429</v>
      </c>
      <c r="F4105" s="62" t="str">
        <f>INDEX('Crosswalk Particulates'!$B:$B,MATCH('2017 EPA Data'!A4105,'Crosswalk Particulates'!$A:$A,0))</f>
        <v>industry-fuel-natural gas</v>
      </c>
      <c r="G4105" s="66">
        <f>INDEX('Crosswalk Particulates'!$E:$E,MATCH('2017 EPA Data'!$B4105,'Crosswalk Particulates'!$D:$D,0))</f>
        <v>0</v>
      </c>
      <c r="H4105" s="78">
        <f t="shared" si="64"/>
        <v>0</v>
      </c>
    </row>
    <row r="4106" spans="1:8" hidden="1" x14ac:dyDescent="0.35">
      <c r="A4106" s="57" t="s">
        <v>2492</v>
      </c>
      <c r="B4106" s="57" t="s">
        <v>2609</v>
      </c>
      <c r="C4106" s="57" t="s">
        <v>2432</v>
      </c>
      <c r="D4106" s="68">
        <v>17.107372052628047</v>
      </c>
      <c r="E4106" s="57" t="s">
        <v>2433</v>
      </c>
      <c r="F4106" s="62" t="str">
        <f>INDEX('Crosswalk Particulates'!$B:$B,MATCH('2017 EPA Data'!A4106,'Crosswalk Particulates'!$A:$A,0))</f>
        <v>Electricity Sector</v>
      </c>
      <c r="G4106" s="66" t="str">
        <f>INDEX('Crosswalk Particulates'!$E:$E,MATCH('2017 EPA Data'!$B4106,'Crosswalk Particulates'!$D:$D,0))</f>
        <v>N2O</v>
      </c>
      <c r="H4106" s="78">
        <f t="shared" si="64"/>
        <v>15519565.324299017</v>
      </c>
    </row>
    <row r="4107" spans="1:8" hidden="1" x14ac:dyDescent="0.35">
      <c r="A4107" s="57" t="s">
        <v>2492</v>
      </c>
      <c r="B4107" s="57" t="s">
        <v>2539</v>
      </c>
      <c r="C4107" s="57" t="s">
        <v>2428</v>
      </c>
      <c r="D4107" s="68">
        <v>17.029178736375084</v>
      </c>
      <c r="E4107" s="57" t="s">
        <v>2429</v>
      </c>
      <c r="F4107" s="62" t="str">
        <f>INDEX('Crosswalk Particulates'!$B:$B,MATCH('2017 EPA Data'!A4107,'Crosswalk Particulates'!$A:$A,0))</f>
        <v>Electricity Sector</v>
      </c>
      <c r="G4107" s="66">
        <f>INDEX('Crosswalk Particulates'!$E:$E,MATCH('2017 EPA Data'!$B4107,'Crosswalk Particulates'!$D:$D,0))</f>
        <v>0</v>
      </c>
      <c r="H4107" s="78">
        <f t="shared" si="64"/>
        <v>0</v>
      </c>
    </row>
    <row r="4108" spans="1:8" hidden="1" x14ac:dyDescent="0.35">
      <c r="A4108" s="57" t="s">
        <v>2430</v>
      </c>
      <c r="B4108" s="57" t="s">
        <v>2730</v>
      </c>
      <c r="C4108" s="57" t="s">
        <v>2428</v>
      </c>
      <c r="D4108" s="68">
        <v>17</v>
      </c>
      <c r="E4108" s="57" t="s">
        <v>2429</v>
      </c>
      <c r="F4108" s="62" t="str">
        <f>INDEX('Crosswalk Particulates'!$B:$B,MATCH('2017 EPA Data'!A4108,'Crosswalk Particulates'!$A:$A,0))</f>
        <v>process-other-industry</v>
      </c>
      <c r="G4108" s="66">
        <f>INDEX('Crosswalk Particulates'!$E:$E,MATCH('2017 EPA Data'!$B4108,'Crosswalk Particulates'!$D:$D,0))</f>
        <v>0</v>
      </c>
      <c r="H4108" s="78">
        <f t="shared" si="64"/>
        <v>0</v>
      </c>
    </row>
    <row r="4109" spans="1:8" hidden="1" x14ac:dyDescent="0.35">
      <c r="A4109" s="57" t="s">
        <v>2462</v>
      </c>
      <c r="B4109" s="57" t="s">
        <v>2475</v>
      </c>
      <c r="C4109" s="57" t="s">
        <v>2428</v>
      </c>
      <c r="D4109" s="68">
        <v>17</v>
      </c>
      <c r="E4109" s="57" t="s">
        <v>2429</v>
      </c>
      <c r="F4109" s="62" t="str">
        <f>INDEX('Crosswalk Particulates'!$B:$B,MATCH('2017 EPA Data'!A4109,'Crosswalk Particulates'!$A:$A,0))</f>
        <v>industry-fuel-natural gas</v>
      </c>
      <c r="G4109" s="66">
        <f>INDEX('Crosswalk Particulates'!$E:$E,MATCH('2017 EPA Data'!$B4109,'Crosswalk Particulates'!$D:$D,0))</f>
        <v>0</v>
      </c>
      <c r="H4109" s="78">
        <f t="shared" si="64"/>
        <v>0</v>
      </c>
    </row>
    <row r="4110" spans="1:8" hidden="1" x14ac:dyDescent="0.35">
      <c r="A4110" s="57" t="s">
        <v>2580</v>
      </c>
      <c r="B4110" s="57" t="s">
        <v>2472</v>
      </c>
      <c r="C4110" s="57" t="s">
        <v>2428</v>
      </c>
      <c r="D4110" s="68">
        <v>16.951669200000001</v>
      </c>
      <c r="E4110" s="57" t="s">
        <v>2429</v>
      </c>
      <c r="F4110" s="62" t="str">
        <f>INDEX('Crosswalk Particulates'!$B:$B,MATCH('2017 EPA Data'!A4110,'Crosswalk Particulates'!$A:$A,0))</f>
        <v>Commercial Buildings Sector</v>
      </c>
      <c r="G4110" s="66">
        <f>INDEX('Crosswalk Particulates'!$E:$E,MATCH('2017 EPA Data'!$B4110,'Crosswalk Particulates'!$D:$D,0))</f>
        <v>0</v>
      </c>
      <c r="H4110" s="78">
        <f t="shared" si="64"/>
        <v>0</v>
      </c>
    </row>
    <row r="4111" spans="1:8" hidden="1" x14ac:dyDescent="0.35">
      <c r="A4111" s="57" t="s">
        <v>2464</v>
      </c>
      <c r="B4111" s="57" t="s">
        <v>2595</v>
      </c>
      <c r="C4111" s="57" t="s">
        <v>2428</v>
      </c>
      <c r="D4111" s="68">
        <v>16.945830000000001</v>
      </c>
      <c r="E4111" s="57" t="s">
        <v>2429</v>
      </c>
      <c r="F4111" s="62" t="str">
        <f>INDEX('Crosswalk Particulates'!$B:$B,MATCH('2017 EPA Data'!A4111,'Crosswalk Particulates'!$A:$A,0))</f>
        <v>process-other-industry</v>
      </c>
      <c r="G4111" s="66">
        <f>INDEX('Crosswalk Particulates'!$E:$E,MATCH('2017 EPA Data'!$B4111,'Crosswalk Particulates'!$D:$D,0))</f>
        <v>0</v>
      </c>
      <c r="H4111" s="78">
        <f t="shared" si="64"/>
        <v>0</v>
      </c>
    </row>
    <row r="4112" spans="1:8" hidden="1" x14ac:dyDescent="0.35">
      <c r="A4112" s="57" t="s">
        <v>2483</v>
      </c>
      <c r="B4112" s="57" t="s">
        <v>2541</v>
      </c>
      <c r="D4112" s="68">
        <v>16.863274722</v>
      </c>
      <c r="E4112" s="57" t="s">
        <v>2433</v>
      </c>
      <c r="F4112" s="62" t="str">
        <f>INDEX('Crosswalk Particulates'!$B:$B,MATCH('2017 EPA Data'!A4112,'Crosswalk Particulates'!$A:$A,0))</f>
        <v>process-other-industry</v>
      </c>
      <c r="G4112" s="66">
        <f>INDEX('Crosswalk Particulates'!$E:$E,MATCH('2017 EPA Data'!$B4112,'Crosswalk Particulates'!$D:$D,0))</f>
        <v>0</v>
      </c>
      <c r="H4112" s="78">
        <f t="shared" si="64"/>
        <v>15298123.687528918</v>
      </c>
    </row>
    <row r="4113" spans="1:8" hidden="1" x14ac:dyDescent="0.35">
      <c r="A4113" s="57" t="s">
        <v>2492</v>
      </c>
      <c r="B4113" s="57" t="s">
        <v>2525</v>
      </c>
      <c r="C4113" s="57" t="s">
        <v>2428</v>
      </c>
      <c r="D4113" s="68">
        <v>16.636515040770028</v>
      </c>
      <c r="E4113" s="57" t="s">
        <v>2429</v>
      </c>
      <c r="F4113" s="62" t="str">
        <f>INDEX('Crosswalk Particulates'!$B:$B,MATCH('2017 EPA Data'!A4113,'Crosswalk Particulates'!$A:$A,0))</f>
        <v>Electricity Sector</v>
      </c>
      <c r="G4113" s="66">
        <f>INDEX('Crosswalk Particulates'!$E:$E,MATCH('2017 EPA Data'!$B4113,'Crosswalk Particulates'!$D:$D,0))</f>
        <v>0</v>
      </c>
      <c r="H4113" s="78">
        <f t="shared" si="64"/>
        <v>0</v>
      </c>
    </row>
    <row r="4114" spans="1:8" hidden="1" x14ac:dyDescent="0.35">
      <c r="A4114" s="57" t="s">
        <v>2493</v>
      </c>
      <c r="B4114" s="57" t="s">
        <v>2640</v>
      </c>
      <c r="C4114" s="57" t="s">
        <v>2428</v>
      </c>
      <c r="D4114" s="68">
        <v>16.605447440229511</v>
      </c>
      <c r="E4114" s="57" t="s">
        <v>2429</v>
      </c>
      <c r="F4114" s="62" t="str">
        <f>INDEX('Crosswalk Particulates'!$B:$B,MATCH('2017 EPA Data'!A4114,'Crosswalk Particulates'!$A:$A,0))</f>
        <v>Commercial Buildings Sector</v>
      </c>
      <c r="G4114" s="66">
        <f>INDEX('Crosswalk Particulates'!$E:$E,MATCH('2017 EPA Data'!$B4114,'Crosswalk Particulates'!$D:$D,0))</f>
        <v>0</v>
      </c>
      <c r="H4114" s="78">
        <f t="shared" si="64"/>
        <v>0</v>
      </c>
    </row>
    <row r="4115" spans="1:8" hidden="1" x14ac:dyDescent="0.35">
      <c r="A4115" s="57" t="s">
        <v>2495</v>
      </c>
      <c r="B4115" s="57" t="s">
        <v>2532</v>
      </c>
      <c r="C4115" s="57" t="s">
        <v>2428</v>
      </c>
      <c r="D4115" s="68">
        <v>16.601377278619999</v>
      </c>
      <c r="E4115" s="57" t="s">
        <v>2429</v>
      </c>
      <c r="F4115" s="62" t="str">
        <f>INDEX('Crosswalk Particulates'!$B:$B,MATCH('2017 EPA Data'!A4115,'Crosswalk Particulates'!$A:$A,0))</f>
        <v>Electricity Sector</v>
      </c>
      <c r="G4115" s="66">
        <f>INDEX('Crosswalk Particulates'!$E:$E,MATCH('2017 EPA Data'!$B4115,'Crosswalk Particulates'!$D:$D,0))</f>
        <v>0</v>
      </c>
      <c r="H4115" s="78">
        <f t="shared" si="64"/>
        <v>0</v>
      </c>
    </row>
    <row r="4116" spans="1:8" hidden="1" x14ac:dyDescent="0.35">
      <c r="A4116" s="57" t="s">
        <v>2575</v>
      </c>
      <c r="B4116" s="57" t="s">
        <v>2537</v>
      </c>
      <c r="C4116" s="57" t="s">
        <v>2428</v>
      </c>
      <c r="D4116" s="68">
        <v>16.504095711941655</v>
      </c>
      <c r="E4116" s="57" t="s">
        <v>2429</v>
      </c>
      <c r="F4116" s="62" t="str">
        <f>INDEX('Crosswalk Particulates'!$B:$B,MATCH('2017 EPA Data'!A4116,'Crosswalk Particulates'!$A:$A,0))</f>
        <v>Commercial Buildings Sector</v>
      </c>
      <c r="G4116" s="66">
        <f>INDEX('Crosswalk Particulates'!$E:$E,MATCH('2017 EPA Data'!$B4116,'Crosswalk Particulates'!$D:$D,0))</f>
        <v>0</v>
      </c>
      <c r="H4116" s="78">
        <f t="shared" si="64"/>
        <v>0</v>
      </c>
    </row>
    <row r="4117" spans="1:8" hidden="1" x14ac:dyDescent="0.35">
      <c r="A4117" s="57" t="s">
        <v>2543</v>
      </c>
      <c r="B4117" s="57" t="s">
        <v>2609</v>
      </c>
      <c r="C4117" s="57" t="s">
        <v>2432</v>
      </c>
      <c r="D4117" s="68">
        <v>16.502798640161899</v>
      </c>
      <c r="E4117" s="57" t="s">
        <v>2433</v>
      </c>
      <c r="F4117" s="62" t="str">
        <f>INDEX('Crosswalk Particulates'!$B:$B,MATCH('2017 EPA Data'!A4117,'Crosswalk Particulates'!$A:$A,0))</f>
        <v>industry-fuel-other</v>
      </c>
      <c r="G4117" s="66" t="str">
        <f>INDEX('Crosswalk Particulates'!$E:$E,MATCH('2017 EPA Data'!$B4117,'Crosswalk Particulates'!$D:$D,0))</f>
        <v>N2O</v>
      </c>
      <c r="H4117" s="78">
        <f t="shared" si="64"/>
        <v>14971104.898043111</v>
      </c>
    </row>
    <row r="4118" spans="1:8" hidden="1" x14ac:dyDescent="0.35">
      <c r="A4118" s="57" t="s">
        <v>2492</v>
      </c>
      <c r="B4118" s="57" t="s">
        <v>2567</v>
      </c>
      <c r="C4118" s="57" t="s">
        <v>2428</v>
      </c>
      <c r="D4118" s="68">
        <v>16.501952825403347</v>
      </c>
      <c r="E4118" s="57" t="s">
        <v>2429</v>
      </c>
      <c r="F4118" s="62" t="str">
        <f>INDEX('Crosswalk Particulates'!$B:$B,MATCH('2017 EPA Data'!A4118,'Crosswalk Particulates'!$A:$A,0))</f>
        <v>Electricity Sector</v>
      </c>
      <c r="G4118" s="66">
        <f>INDEX('Crosswalk Particulates'!$E:$E,MATCH('2017 EPA Data'!$B4118,'Crosswalk Particulates'!$D:$D,0))</f>
        <v>0</v>
      </c>
      <c r="H4118" s="78">
        <f t="shared" si="64"/>
        <v>0</v>
      </c>
    </row>
    <row r="4119" spans="1:8" hidden="1" x14ac:dyDescent="0.35">
      <c r="A4119" s="57" t="s">
        <v>2513</v>
      </c>
      <c r="B4119" s="57" t="s">
        <v>2685</v>
      </c>
      <c r="C4119" s="57" t="s">
        <v>2428</v>
      </c>
      <c r="D4119" s="68">
        <v>16.500250000000001</v>
      </c>
      <c r="E4119" s="57" t="s">
        <v>2429</v>
      </c>
      <c r="F4119" s="62" t="str">
        <f>INDEX('Crosswalk Particulates'!$B:$B,MATCH('2017 EPA Data'!A4119,'Crosswalk Particulates'!$A:$A,0))</f>
        <v>process-other-industry</v>
      </c>
      <c r="G4119" s="66">
        <f>INDEX('Crosswalk Particulates'!$E:$E,MATCH('2017 EPA Data'!$B4119,'Crosswalk Particulates'!$D:$D,0))</f>
        <v>0</v>
      </c>
      <c r="H4119" s="78">
        <f t="shared" si="64"/>
        <v>0</v>
      </c>
    </row>
    <row r="4120" spans="1:8" hidden="1" x14ac:dyDescent="0.35">
      <c r="A4120" s="57" t="s">
        <v>2464</v>
      </c>
      <c r="B4120" s="57" t="s">
        <v>2625</v>
      </c>
      <c r="C4120" s="57" t="s">
        <v>2428</v>
      </c>
      <c r="D4120" s="68">
        <v>16.48</v>
      </c>
      <c r="E4120" s="57" t="s">
        <v>2429</v>
      </c>
      <c r="F4120" s="62" t="str">
        <f>INDEX('Crosswalk Particulates'!$B:$B,MATCH('2017 EPA Data'!A4120,'Crosswalk Particulates'!$A:$A,0))</f>
        <v>process-other-industry</v>
      </c>
      <c r="G4120" s="66">
        <f>INDEX('Crosswalk Particulates'!$E:$E,MATCH('2017 EPA Data'!$B4120,'Crosswalk Particulates'!$D:$D,0))</f>
        <v>0</v>
      </c>
      <c r="H4120" s="78">
        <f t="shared" si="64"/>
        <v>0</v>
      </c>
    </row>
    <row r="4121" spans="1:8" hidden="1" x14ac:dyDescent="0.35">
      <c r="A4121" s="57" t="s">
        <v>2519</v>
      </c>
      <c r="B4121" s="57" t="s">
        <v>2547</v>
      </c>
      <c r="C4121" s="57" t="s">
        <v>2428</v>
      </c>
      <c r="D4121" s="68">
        <v>16.456721182599999</v>
      </c>
      <c r="E4121" s="57" t="s">
        <v>2429</v>
      </c>
      <c r="F4121" s="62" t="str">
        <f>INDEX('Crosswalk Particulates'!$B:$B,MATCH('2017 EPA Data'!A4121,'Crosswalk Particulates'!$A:$A,0))</f>
        <v>Electricity Sector</v>
      </c>
      <c r="G4121" s="66">
        <f>INDEX('Crosswalk Particulates'!$E:$E,MATCH('2017 EPA Data'!$B4121,'Crosswalk Particulates'!$D:$D,0))</f>
        <v>0</v>
      </c>
      <c r="H4121" s="78">
        <f t="shared" si="64"/>
        <v>0</v>
      </c>
    </row>
    <row r="4122" spans="1:8" hidden="1" x14ac:dyDescent="0.35">
      <c r="A4122" s="57" t="s">
        <v>2493</v>
      </c>
      <c r="B4122" s="57" t="s">
        <v>2554</v>
      </c>
      <c r="C4122" s="57" t="s">
        <v>2428</v>
      </c>
      <c r="D4122" s="68">
        <v>16.434501577749511</v>
      </c>
      <c r="E4122" s="57" t="s">
        <v>2429</v>
      </c>
      <c r="F4122" s="62" t="str">
        <f>INDEX('Crosswalk Particulates'!$B:$B,MATCH('2017 EPA Data'!A4122,'Crosswalk Particulates'!$A:$A,0))</f>
        <v>Commercial Buildings Sector</v>
      </c>
      <c r="G4122" s="66">
        <f>INDEX('Crosswalk Particulates'!$E:$E,MATCH('2017 EPA Data'!$B4122,'Crosswalk Particulates'!$D:$D,0))</f>
        <v>0</v>
      </c>
      <c r="H4122" s="78">
        <f t="shared" si="64"/>
        <v>0</v>
      </c>
    </row>
    <row r="4123" spans="1:8" hidden="1" x14ac:dyDescent="0.35">
      <c r="A4123" s="57" t="s">
        <v>2566</v>
      </c>
      <c r="B4123" s="57" t="s">
        <v>2469</v>
      </c>
      <c r="C4123" s="57" t="s">
        <v>2428</v>
      </c>
      <c r="D4123" s="68">
        <v>16.380957160000001</v>
      </c>
      <c r="E4123" s="57" t="s">
        <v>2429</v>
      </c>
      <c r="F4123" s="62" t="str">
        <f>INDEX('Crosswalk Particulates'!$B:$B,MATCH('2017 EPA Data'!A4123,'Crosswalk Particulates'!$A:$A,0))</f>
        <v>Commercial Buildings Sector</v>
      </c>
      <c r="G4123" s="66">
        <f>INDEX('Crosswalk Particulates'!$E:$E,MATCH('2017 EPA Data'!$B4123,'Crosswalk Particulates'!$D:$D,0))</f>
        <v>0</v>
      </c>
      <c r="H4123" s="78">
        <f t="shared" si="64"/>
        <v>0</v>
      </c>
    </row>
    <row r="4124" spans="1:8" hidden="1" x14ac:dyDescent="0.35">
      <c r="A4124" s="57" t="s">
        <v>2430</v>
      </c>
      <c r="B4124" s="57" t="s">
        <v>2719</v>
      </c>
      <c r="C4124" s="57" t="s">
        <v>2428</v>
      </c>
      <c r="D4124" s="68">
        <v>16.373007279999999</v>
      </c>
      <c r="E4124" s="57" t="s">
        <v>2429</v>
      </c>
      <c r="F4124" s="62" t="str">
        <f>INDEX('Crosswalk Particulates'!$B:$B,MATCH('2017 EPA Data'!A4124,'Crosswalk Particulates'!$A:$A,0))</f>
        <v>process-other-industry</v>
      </c>
      <c r="G4124" s="66">
        <f>INDEX('Crosswalk Particulates'!$E:$E,MATCH('2017 EPA Data'!$B4124,'Crosswalk Particulates'!$D:$D,0))</f>
        <v>0</v>
      </c>
      <c r="H4124" s="78">
        <f t="shared" si="64"/>
        <v>0</v>
      </c>
    </row>
    <row r="4125" spans="1:8" hidden="1" x14ac:dyDescent="0.35">
      <c r="A4125" s="57" t="s">
        <v>2493</v>
      </c>
      <c r="B4125" s="57" t="s">
        <v>2738</v>
      </c>
      <c r="C4125" s="57" t="s">
        <v>2428</v>
      </c>
      <c r="D4125" s="68">
        <v>16.250689799369511</v>
      </c>
      <c r="E4125" s="57" t="s">
        <v>2429</v>
      </c>
      <c r="F4125" s="62" t="str">
        <f>INDEX('Crosswalk Particulates'!$B:$B,MATCH('2017 EPA Data'!A4125,'Crosswalk Particulates'!$A:$A,0))</f>
        <v>Commercial Buildings Sector</v>
      </c>
      <c r="G4125" s="66">
        <f>INDEX('Crosswalk Particulates'!$E:$E,MATCH('2017 EPA Data'!$B4125,'Crosswalk Particulates'!$D:$D,0))</f>
        <v>0</v>
      </c>
      <c r="H4125" s="78">
        <f t="shared" si="64"/>
        <v>0</v>
      </c>
    </row>
    <row r="4126" spans="1:8" hidden="1" x14ac:dyDescent="0.35">
      <c r="A4126" s="57" t="s">
        <v>2449</v>
      </c>
      <c r="B4126" s="57" t="s">
        <v>2699</v>
      </c>
      <c r="C4126" s="57" t="s">
        <v>2428</v>
      </c>
      <c r="D4126" s="68">
        <v>16.246594724000001</v>
      </c>
      <c r="E4126" s="57" t="s">
        <v>2429</v>
      </c>
      <c r="F4126" s="62" t="str">
        <f>INDEX('Crosswalk Particulates'!$B:$B,MATCH('2017 EPA Data'!A4126,'Crosswalk Particulates'!$A:$A,0))</f>
        <v>process-other-industry</v>
      </c>
      <c r="G4126" s="66">
        <f>INDEX('Crosswalk Particulates'!$E:$E,MATCH('2017 EPA Data'!$B4126,'Crosswalk Particulates'!$D:$D,0))</f>
        <v>0</v>
      </c>
      <c r="H4126" s="78">
        <f t="shared" si="64"/>
        <v>0</v>
      </c>
    </row>
    <row r="4127" spans="1:8" hidden="1" x14ac:dyDescent="0.35">
      <c r="A4127" s="57" t="s">
        <v>2493</v>
      </c>
      <c r="B4127" s="57" t="s">
        <v>2564</v>
      </c>
      <c r="C4127" s="57" t="s">
        <v>2428</v>
      </c>
      <c r="D4127" s="68">
        <v>16.187105541445909</v>
      </c>
      <c r="E4127" s="57" t="s">
        <v>2429</v>
      </c>
      <c r="F4127" s="62" t="str">
        <f>INDEX('Crosswalk Particulates'!$B:$B,MATCH('2017 EPA Data'!A4127,'Crosswalk Particulates'!$A:$A,0))</f>
        <v>Commercial Buildings Sector</v>
      </c>
      <c r="G4127" s="66">
        <f>INDEX('Crosswalk Particulates'!$E:$E,MATCH('2017 EPA Data'!$B4127,'Crosswalk Particulates'!$D:$D,0))</f>
        <v>0</v>
      </c>
      <c r="H4127" s="78">
        <f t="shared" si="64"/>
        <v>0</v>
      </c>
    </row>
    <row r="4128" spans="1:8" hidden="1" x14ac:dyDescent="0.35">
      <c r="A4128" s="57" t="s">
        <v>2518</v>
      </c>
      <c r="B4128" s="57" t="s">
        <v>2624</v>
      </c>
      <c r="C4128" s="57" t="s">
        <v>2428</v>
      </c>
      <c r="D4128" s="68">
        <v>16.146008738568401</v>
      </c>
      <c r="E4128" s="57" t="s">
        <v>2429</v>
      </c>
      <c r="F4128" s="62" t="str">
        <f>INDEX('Crosswalk Particulates'!$B:$B,MATCH('2017 EPA Data'!A4128,'Crosswalk Particulates'!$A:$A,0))</f>
        <v>process-cement-industry</v>
      </c>
      <c r="G4128" s="66">
        <f>INDEX('Crosswalk Particulates'!$E:$E,MATCH('2017 EPA Data'!$B4128,'Crosswalk Particulates'!$D:$D,0))</f>
        <v>0</v>
      </c>
      <c r="H4128" s="78">
        <f t="shared" si="64"/>
        <v>0</v>
      </c>
    </row>
    <row r="4129" spans="1:8" hidden="1" x14ac:dyDescent="0.35">
      <c r="A4129" s="57" t="s">
        <v>2519</v>
      </c>
      <c r="B4129" s="57" t="s">
        <v>2641</v>
      </c>
      <c r="C4129" s="57" t="s">
        <v>2428</v>
      </c>
      <c r="D4129" s="68">
        <v>16.070934520000002</v>
      </c>
      <c r="E4129" s="57" t="s">
        <v>2429</v>
      </c>
      <c r="F4129" s="62" t="str">
        <f>INDEX('Crosswalk Particulates'!$B:$B,MATCH('2017 EPA Data'!A4129,'Crosswalk Particulates'!$A:$A,0))</f>
        <v>Electricity Sector</v>
      </c>
      <c r="G4129" s="66">
        <f>INDEX('Crosswalk Particulates'!$E:$E,MATCH('2017 EPA Data'!$B4129,'Crosswalk Particulates'!$D:$D,0))</f>
        <v>0</v>
      </c>
      <c r="H4129" s="78">
        <f t="shared" si="64"/>
        <v>0</v>
      </c>
    </row>
    <row r="4130" spans="1:8" hidden="1" x14ac:dyDescent="0.35">
      <c r="A4130" s="57" t="s">
        <v>2506</v>
      </c>
      <c r="B4130" s="57" t="s">
        <v>2504</v>
      </c>
      <c r="C4130" s="57" t="s">
        <v>2428</v>
      </c>
      <c r="D4130" s="68">
        <v>16.052</v>
      </c>
      <c r="E4130" s="57" t="s">
        <v>2429</v>
      </c>
      <c r="F4130" s="62" t="str">
        <f>INDEX('Crosswalk Particulates'!$B:$B,MATCH('2017 EPA Data'!A4130,'Crosswalk Particulates'!$A:$A,0))</f>
        <v>process-other-industry</v>
      </c>
      <c r="G4130" s="66">
        <f>INDEX('Crosswalk Particulates'!$E:$E,MATCH('2017 EPA Data'!$B4130,'Crosswalk Particulates'!$D:$D,0))</f>
        <v>0</v>
      </c>
      <c r="H4130" s="78">
        <f t="shared" si="64"/>
        <v>0</v>
      </c>
    </row>
    <row r="4131" spans="1:8" hidden="1" x14ac:dyDescent="0.35">
      <c r="A4131" s="57" t="s">
        <v>2580</v>
      </c>
      <c r="B4131" s="57" t="s">
        <v>2490</v>
      </c>
      <c r="C4131" s="57" t="s">
        <v>2428</v>
      </c>
      <c r="D4131" s="68">
        <v>16.05</v>
      </c>
      <c r="E4131" s="57" t="s">
        <v>2429</v>
      </c>
      <c r="F4131" s="62" t="str">
        <f>INDEX('Crosswalk Particulates'!$B:$B,MATCH('2017 EPA Data'!A4131,'Crosswalk Particulates'!$A:$A,0))</f>
        <v>Commercial Buildings Sector</v>
      </c>
      <c r="G4131" s="66">
        <f>INDEX('Crosswalk Particulates'!$E:$E,MATCH('2017 EPA Data'!$B4131,'Crosswalk Particulates'!$D:$D,0))</f>
        <v>0</v>
      </c>
      <c r="H4131" s="78">
        <f t="shared" si="64"/>
        <v>0</v>
      </c>
    </row>
    <row r="4132" spans="1:8" hidden="1" x14ac:dyDescent="0.35">
      <c r="A4132" s="57" t="s">
        <v>2449</v>
      </c>
      <c r="B4132" s="57" t="s">
        <v>2564</v>
      </c>
      <c r="C4132" s="57" t="s">
        <v>2428</v>
      </c>
      <c r="D4132" s="68">
        <v>16.04776596570656</v>
      </c>
      <c r="E4132" s="57" t="s">
        <v>2429</v>
      </c>
      <c r="F4132" s="62" t="str">
        <f>INDEX('Crosswalk Particulates'!$B:$B,MATCH('2017 EPA Data'!A4132,'Crosswalk Particulates'!$A:$A,0))</f>
        <v>process-other-industry</v>
      </c>
      <c r="G4132" s="66">
        <f>INDEX('Crosswalk Particulates'!$E:$E,MATCH('2017 EPA Data'!$B4132,'Crosswalk Particulates'!$D:$D,0))</f>
        <v>0</v>
      </c>
      <c r="H4132" s="78">
        <f t="shared" si="64"/>
        <v>0</v>
      </c>
    </row>
    <row r="4133" spans="1:8" hidden="1" x14ac:dyDescent="0.35">
      <c r="A4133" s="57" t="s">
        <v>2580</v>
      </c>
      <c r="B4133" s="57" t="s">
        <v>2593</v>
      </c>
      <c r="C4133" s="57" t="s">
        <v>2428</v>
      </c>
      <c r="D4133" s="68">
        <v>16.012</v>
      </c>
      <c r="E4133" s="57" t="s">
        <v>2429</v>
      </c>
      <c r="F4133" s="62" t="str">
        <f>INDEX('Crosswalk Particulates'!$B:$B,MATCH('2017 EPA Data'!A4133,'Crosswalk Particulates'!$A:$A,0))</f>
        <v>Commercial Buildings Sector</v>
      </c>
      <c r="G4133" s="66">
        <f>INDEX('Crosswalk Particulates'!$E:$E,MATCH('2017 EPA Data'!$B4133,'Crosswalk Particulates'!$D:$D,0))</f>
        <v>0</v>
      </c>
      <c r="H4133" s="78">
        <f t="shared" si="64"/>
        <v>0</v>
      </c>
    </row>
    <row r="4134" spans="1:8" hidden="1" x14ac:dyDescent="0.35">
      <c r="A4134" s="57" t="s">
        <v>2458</v>
      </c>
      <c r="B4134" s="57" t="s">
        <v>2680</v>
      </c>
      <c r="C4134" s="57" t="s">
        <v>2428</v>
      </c>
      <c r="D4134" s="68">
        <v>15.964</v>
      </c>
      <c r="E4134" s="57" t="s">
        <v>2429</v>
      </c>
      <c r="F4134" s="62" t="str">
        <f>INDEX('Crosswalk Particulates'!$B:$B,MATCH('2017 EPA Data'!A4134,'Crosswalk Particulates'!$A:$A,0))</f>
        <v>process-other-industry</v>
      </c>
      <c r="G4134" s="66">
        <f>INDEX('Crosswalk Particulates'!$E:$E,MATCH('2017 EPA Data'!$B4134,'Crosswalk Particulates'!$D:$D,0))</f>
        <v>0</v>
      </c>
      <c r="H4134" s="78">
        <f t="shared" si="64"/>
        <v>0</v>
      </c>
    </row>
    <row r="4135" spans="1:8" hidden="1" x14ac:dyDescent="0.35">
      <c r="A4135" s="57" t="s">
        <v>2575</v>
      </c>
      <c r="B4135" s="57" t="s">
        <v>2626</v>
      </c>
      <c r="C4135" s="57" t="s">
        <v>2428</v>
      </c>
      <c r="D4135" s="68">
        <v>15.954582458000001</v>
      </c>
      <c r="E4135" s="57" t="s">
        <v>2429</v>
      </c>
      <c r="F4135" s="62" t="str">
        <f>INDEX('Crosswalk Particulates'!$B:$B,MATCH('2017 EPA Data'!A4135,'Crosswalk Particulates'!$A:$A,0))</f>
        <v>Commercial Buildings Sector</v>
      </c>
      <c r="G4135" s="66">
        <f>INDEX('Crosswalk Particulates'!$E:$E,MATCH('2017 EPA Data'!$B4135,'Crosswalk Particulates'!$D:$D,0))</f>
        <v>0</v>
      </c>
      <c r="H4135" s="78">
        <f t="shared" si="64"/>
        <v>0</v>
      </c>
    </row>
    <row r="4136" spans="1:8" hidden="1" x14ac:dyDescent="0.35">
      <c r="A4136" s="57" t="s">
        <v>2458</v>
      </c>
      <c r="B4136" s="57" t="s">
        <v>2711</v>
      </c>
      <c r="C4136" s="57" t="s">
        <v>2428</v>
      </c>
      <c r="D4136" s="68">
        <v>15.79</v>
      </c>
      <c r="E4136" s="57" t="s">
        <v>2429</v>
      </c>
      <c r="F4136" s="62" t="str">
        <f>INDEX('Crosswalk Particulates'!$B:$B,MATCH('2017 EPA Data'!A4136,'Crosswalk Particulates'!$A:$A,0))</f>
        <v>process-other-industry</v>
      </c>
      <c r="G4136" s="66">
        <f>INDEX('Crosswalk Particulates'!$E:$E,MATCH('2017 EPA Data'!$B4136,'Crosswalk Particulates'!$D:$D,0))</f>
        <v>0</v>
      </c>
      <c r="H4136" s="78">
        <f t="shared" si="64"/>
        <v>0</v>
      </c>
    </row>
    <row r="4137" spans="1:8" hidden="1" x14ac:dyDescent="0.35">
      <c r="A4137" s="57" t="s">
        <v>2603</v>
      </c>
      <c r="B4137" s="57" t="s">
        <v>2532</v>
      </c>
      <c r="C4137" s="57" t="s">
        <v>2428</v>
      </c>
      <c r="D4137" s="68">
        <v>15.734477304386525</v>
      </c>
      <c r="E4137" s="57" t="s">
        <v>2429</v>
      </c>
      <c r="F4137" s="62" t="str">
        <f>INDEX('Crosswalk Particulates'!$B:$B,MATCH('2017 EPA Data'!A4137,'Crosswalk Particulates'!$A:$A,0))</f>
        <v>Residential Buildings Sector</v>
      </c>
      <c r="G4137" s="66">
        <f>INDEX('Crosswalk Particulates'!$E:$E,MATCH('2017 EPA Data'!$B4137,'Crosswalk Particulates'!$D:$D,0))</f>
        <v>0</v>
      </c>
      <c r="H4137" s="78">
        <f t="shared" si="64"/>
        <v>0</v>
      </c>
    </row>
    <row r="4138" spans="1:8" hidden="1" x14ac:dyDescent="0.35">
      <c r="A4138" s="57" t="s">
        <v>2540</v>
      </c>
      <c r="B4138" s="57" t="s">
        <v>2485</v>
      </c>
      <c r="C4138" s="57" t="s">
        <v>2428</v>
      </c>
      <c r="D4138" s="68">
        <v>15.688212399999999</v>
      </c>
      <c r="E4138" s="57" t="s">
        <v>2429</v>
      </c>
      <c r="F4138" s="62" t="str">
        <f>INDEX('Crosswalk Particulates'!$B:$B,MATCH('2017 EPA Data'!A4138,'Crosswalk Particulates'!$A:$A,0))</f>
        <v>industry-fuel-oil</v>
      </c>
      <c r="G4138" s="66">
        <f>INDEX('Crosswalk Particulates'!$E:$E,MATCH('2017 EPA Data'!$B4138,'Crosswalk Particulates'!$D:$D,0))</f>
        <v>0</v>
      </c>
      <c r="H4138" s="78">
        <f t="shared" si="64"/>
        <v>0</v>
      </c>
    </row>
    <row r="4139" spans="1:8" hidden="1" x14ac:dyDescent="0.35">
      <c r="A4139" s="57" t="s">
        <v>2560</v>
      </c>
      <c r="B4139" s="57" t="s">
        <v>2690</v>
      </c>
      <c r="C4139" s="57" t="s">
        <v>2428</v>
      </c>
      <c r="D4139" s="68">
        <v>15.68</v>
      </c>
      <c r="E4139" s="57" t="s">
        <v>2429</v>
      </c>
      <c r="F4139" s="62" t="str">
        <f>INDEX('Crosswalk Particulates'!$B:$B,MATCH('2017 EPA Data'!A4139,'Crosswalk Particulates'!$A:$A,0))</f>
        <v>Electricity Sector</v>
      </c>
      <c r="G4139" s="66">
        <f>INDEX('Crosswalk Particulates'!$E:$E,MATCH('2017 EPA Data'!$B4139,'Crosswalk Particulates'!$D:$D,0))</f>
        <v>0</v>
      </c>
      <c r="H4139" s="78">
        <f t="shared" si="64"/>
        <v>0</v>
      </c>
    </row>
    <row r="4140" spans="1:8" hidden="1" x14ac:dyDescent="0.35">
      <c r="A4140" s="57" t="s">
        <v>2441</v>
      </c>
      <c r="B4140" s="57" t="s">
        <v>2541</v>
      </c>
      <c r="D4140" s="68">
        <v>15.51759424506</v>
      </c>
      <c r="E4140" s="57" t="s">
        <v>2433</v>
      </c>
      <c r="F4140" s="62" t="str">
        <f>INDEX('Crosswalk Particulates'!$B:$B,MATCH('2017 EPA Data'!A4140,'Crosswalk Particulates'!$A:$A,0))</f>
        <v>process-other-industry</v>
      </c>
      <c r="G4140" s="66">
        <f>INDEX('Crosswalk Particulates'!$E:$E,MATCH('2017 EPA Data'!$B4140,'Crosswalk Particulates'!$D:$D,0))</f>
        <v>0</v>
      </c>
      <c r="H4140" s="78">
        <f t="shared" si="64"/>
        <v>14077341.442117009</v>
      </c>
    </row>
    <row r="4141" spans="1:8" hidden="1" x14ac:dyDescent="0.35">
      <c r="A4141" s="57" t="s">
        <v>2483</v>
      </c>
      <c r="B4141" s="57" t="s">
        <v>2448</v>
      </c>
      <c r="C4141" s="57" t="s">
        <v>2428</v>
      </c>
      <c r="D4141" s="68">
        <v>15.449708943999999</v>
      </c>
      <c r="E4141" s="57" t="s">
        <v>2429</v>
      </c>
      <c r="F4141" s="62" t="str">
        <f>INDEX('Crosswalk Particulates'!$B:$B,MATCH('2017 EPA Data'!A4141,'Crosswalk Particulates'!$A:$A,0))</f>
        <v>process-other-industry</v>
      </c>
      <c r="G4141" s="66">
        <f>INDEX('Crosswalk Particulates'!$E:$E,MATCH('2017 EPA Data'!$B4141,'Crosswalk Particulates'!$D:$D,0))</f>
        <v>0</v>
      </c>
      <c r="H4141" s="78">
        <f t="shared" si="64"/>
        <v>0</v>
      </c>
    </row>
    <row r="4142" spans="1:8" hidden="1" x14ac:dyDescent="0.35">
      <c r="A4142" s="57" t="s">
        <v>2503</v>
      </c>
      <c r="B4142" s="57" t="s">
        <v>2594</v>
      </c>
      <c r="C4142" s="57" t="s">
        <v>2428</v>
      </c>
      <c r="D4142" s="68">
        <v>15.38</v>
      </c>
      <c r="E4142" s="57" t="s">
        <v>2429</v>
      </c>
      <c r="F4142" s="62" t="str">
        <f>INDEX('Crosswalk Particulates'!$B:$B,MATCH('2017 EPA Data'!A4142,'Crosswalk Particulates'!$A:$A,0))</f>
        <v>process-ngps-industry</v>
      </c>
      <c r="G4142" s="66">
        <f>INDEX('Crosswalk Particulates'!$E:$E,MATCH('2017 EPA Data'!$B4142,'Crosswalk Particulates'!$D:$D,0))</f>
        <v>0</v>
      </c>
      <c r="H4142" s="78">
        <f t="shared" si="64"/>
        <v>0</v>
      </c>
    </row>
    <row r="4143" spans="1:8" hidden="1" x14ac:dyDescent="0.35">
      <c r="A4143" s="57" t="s">
        <v>2503</v>
      </c>
      <c r="B4143" s="57" t="s">
        <v>2705</v>
      </c>
      <c r="C4143" s="57" t="s">
        <v>2428</v>
      </c>
      <c r="D4143" s="68">
        <v>15.38</v>
      </c>
      <c r="E4143" s="57" t="s">
        <v>2429</v>
      </c>
      <c r="F4143" s="62" t="str">
        <f>INDEX('Crosswalk Particulates'!$B:$B,MATCH('2017 EPA Data'!A4143,'Crosswalk Particulates'!$A:$A,0))</f>
        <v>process-ngps-industry</v>
      </c>
      <c r="G4143" s="66">
        <f>INDEX('Crosswalk Particulates'!$E:$E,MATCH('2017 EPA Data'!$B4143,'Crosswalk Particulates'!$D:$D,0))</f>
        <v>0</v>
      </c>
      <c r="H4143" s="78">
        <f t="shared" si="64"/>
        <v>0</v>
      </c>
    </row>
    <row r="4144" spans="1:8" hidden="1" x14ac:dyDescent="0.35">
      <c r="A4144" s="57" t="s">
        <v>2503</v>
      </c>
      <c r="B4144" s="57" t="s">
        <v>2716</v>
      </c>
      <c r="C4144" s="57" t="s">
        <v>2428</v>
      </c>
      <c r="D4144" s="68">
        <v>15.38</v>
      </c>
      <c r="E4144" s="57" t="s">
        <v>2429</v>
      </c>
      <c r="F4144" s="62" t="str">
        <f>INDEX('Crosswalk Particulates'!$B:$B,MATCH('2017 EPA Data'!A4144,'Crosswalk Particulates'!$A:$A,0))</f>
        <v>process-ngps-industry</v>
      </c>
      <c r="G4144" s="66">
        <f>INDEX('Crosswalk Particulates'!$E:$E,MATCH('2017 EPA Data'!$B4144,'Crosswalk Particulates'!$D:$D,0))</f>
        <v>0</v>
      </c>
      <c r="H4144" s="78">
        <f t="shared" si="64"/>
        <v>0</v>
      </c>
    </row>
    <row r="4145" spans="1:8" hidden="1" x14ac:dyDescent="0.35">
      <c r="A4145" s="57" t="s">
        <v>2503</v>
      </c>
      <c r="B4145" s="57" t="s">
        <v>2690</v>
      </c>
      <c r="C4145" s="57" t="s">
        <v>2428</v>
      </c>
      <c r="D4145" s="68">
        <v>15.38</v>
      </c>
      <c r="E4145" s="57" t="s">
        <v>2429</v>
      </c>
      <c r="F4145" s="62" t="str">
        <f>INDEX('Crosswalk Particulates'!$B:$B,MATCH('2017 EPA Data'!A4145,'Crosswalk Particulates'!$A:$A,0))</f>
        <v>process-ngps-industry</v>
      </c>
      <c r="G4145" s="66">
        <f>INDEX('Crosswalk Particulates'!$E:$E,MATCH('2017 EPA Data'!$B4145,'Crosswalk Particulates'!$D:$D,0))</f>
        <v>0</v>
      </c>
      <c r="H4145" s="78">
        <f t="shared" si="64"/>
        <v>0</v>
      </c>
    </row>
    <row r="4146" spans="1:8" hidden="1" x14ac:dyDescent="0.35">
      <c r="A4146" s="57" t="s">
        <v>2503</v>
      </c>
      <c r="B4146" s="57" t="s">
        <v>2658</v>
      </c>
      <c r="C4146" s="57" t="s">
        <v>2428</v>
      </c>
      <c r="D4146" s="68">
        <v>15.38</v>
      </c>
      <c r="E4146" s="57" t="s">
        <v>2429</v>
      </c>
      <c r="F4146" s="62" t="str">
        <f>INDEX('Crosswalk Particulates'!$B:$B,MATCH('2017 EPA Data'!A4146,'Crosswalk Particulates'!$A:$A,0))</f>
        <v>process-ngps-industry</v>
      </c>
      <c r="G4146" s="66">
        <f>INDEX('Crosswalk Particulates'!$E:$E,MATCH('2017 EPA Data'!$B4146,'Crosswalk Particulates'!$D:$D,0))</f>
        <v>0</v>
      </c>
      <c r="H4146" s="78">
        <f t="shared" si="64"/>
        <v>0</v>
      </c>
    </row>
    <row r="4147" spans="1:8" hidden="1" x14ac:dyDescent="0.35">
      <c r="A4147" s="57" t="s">
        <v>2503</v>
      </c>
      <c r="B4147" s="57" t="s">
        <v>2719</v>
      </c>
      <c r="C4147" s="57" t="s">
        <v>2428</v>
      </c>
      <c r="D4147" s="68">
        <v>15.38</v>
      </c>
      <c r="E4147" s="57" t="s">
        <v>2429</v>
      </c>
      <c r="F4147" s="62" t="str">
        <f>INDEX('Crosswalk Particulates'!$B:$B,MATCH('2017 EPA Data'!A4147,'Crosswalk Particulates'!$A:$A,0))</f>
        <v>process-ngps-industry</v>
      </c>
      <c r="G4147" s="66">
        <f>INDEX('Crosswalk Particulates'!$E:$E,MATCH('2017 EPA Data'!$B4147,'Crosswalk Particulates'!$D:$D,0))</f>
        <v>0</v>
      </c>
      <c r="H4147" s="78">
        <f t="shared" si="64"/>
        <v>0</v>
      </c>
    </row>
    <row r="4148" spans="1:8" hidden="1" x14ac:dyDescent="0.35">
      <c r="A4148" s="57" t="s">
        <v>2464</v>
      </c>
      <c r="B4148" s="57" t="s">
        <v>2622</v>
      </c>
      <c r="C4148" s="57" t="s">
        <v>2428</v>
      </c>
      <c r="D4148" s="68">
        <v>15.342790000000001</v>
      </c>
      <c r="E4148" s="57" t="s">
        <v>2429</v>
      </c>
      <c r="F4148" s="62" t="str">
        <f>INDEX('Crosswalk Particulates'!$B:$B,MATCH('2017 EPA Data'!A4148,'Crosswalk Particulates'!$A:$A,0))</f>
        <v>process-other-industry</v>
      </c>
      <c r="G4148" s="66">
        <f>INDEX('Crosswalk Particulates'!$E:$E,MATCH('2017 EPA Data'!$B4148,'Crosswalk Particulates'!$D:$D,0))</f>
        <v>0</v>
      </c>
      <c r="H4148" s="78">
        <f t="shared" si="64"/>
        <v>0</v>
      </c>
    </row>
    <row r="4149" spans="1:8" hidden="1" x14ac:dyDescent="0.35">
      <c r="A4149" s="57" t="s">
        <v>2470</v>
      </c>
      <c r="B4149" s="57" t="s">
        <v>2747</v>
      </c>
      <c r="C4149" s="57" t="s">
        <v>2428</v>
      </c>
      <c r="D4149" s="68">
        <v>15.33212</v>
      </c>
      <c r="E4149" s="57" t="s">
        <v>2429</v>
      </c>
      <c r="F4149" s="62" t="str">
        <f>INDEX('Crosswalk Particulates'!$B:$B,MATCH('2017 EPA Data'!A4149,'Crosswalk Particulates'!$A:$A,0))</f>
        <v>process-waste-industry</v>
      </c>
      <c r="G4149" s="66">
        <f>INDEX('Crosswalk Particulates'!$E:$E,MATCH('2017 EPA Data'!$B4149,'Crosswalk Particulates'!$D:$D,0))</f>
        <v>0</v>
      </c>
      <c r="H4149" s="78">
        <f t="shared" si="64"/>
        <v>0</v>
      </c>
    </row>
    <row r="4150" spans="1:8" hidden="1" x14ac:dyDescent="0.35">
      <c r="A4150" s="57" t="s">
        <v>2449</v>
      </c>
      <c r="B4150" s="57" t="s">
        <v>2638</v>
      </c>
      <c r="C4150" s="57" t="s">
        <v>2428</v>
      </c>
      <c r="D4150" s="68">
        <v>15.324350000000001</v>
      </c>
      <c r="E4150" s="57" t="s">
        <v>2429</v>
      </c>
      <c r="F4150" s="62" t="str">
        <f>INDEX('Crosswalk Particulates'!$B:$B,MATCH('2017 EPA Data'!A4150,'Crosswalk Particulates'!$A:$A,0))</f>
        <v>process-other-industry</v>
      </c>
      <c r="G4150" s="66">
        <f>INDEX('Crosswalk Particulates'!$E:$E,MATCH('2017 EPA Data'!$B4150,'Crosswalk Particulates'!$D:$D,0))</f>
        <v>0</v>
      </c>
      <c r="H4150" s="78">
        <f t="shared" si="64"/>
        <v>0</v>
      </c>
    </row>
    <row r="4151" spans="1:8" hidden="1" x14ac:dyDescent="0.35">
      <c r="A4151" s="57" t="s">
        <v>2464</v>
      </c>
      <c r="B4151" s="57" t="s">
        <v>2459</v>
      </c>
      <c r="C4151" s="57" t="s">
        <v>2428</v>
      </c>
      <c r="D4151" s="68">
        <v>15.2826567</v>
      </c>
      <c r="E4151" s="57" t="s">
        <v>2429</v>
      </c>
      <c r="F4151" s="62" t="str">
        <f>INDEX('Crosswalk Particulates'!$B:$B,MATCH('2017 EPA Data'!A4151,'Crosswalk Particulates'!$A:$A,0))</f>
        <v>process-other-industry</v>
      </c>
      <c r="G4151" s="66">
        <f>INDEX('Crosswalk Particulates'!$E:$E,MATCH('2017 EPA Data'!$B4151,'Crosswalk Particulates'!$D:$D,0))</f>
        <v>0</v>
      </c>
      <c r="H4151" s="78">
        <f t="shared" si="64"/>
        <v>0</v>
      </c>
    </row>
    <row r="4152" spans="1:8" hidden="1" x14ac:dyDescent="0.35">
      <c r="A4152" s="57" t="s">
        <v>2519</v>
      </c>
      <c r="B4152" s="57" t="s">
        <v>2624</v>
      </c>
      <c r="C4152" s="57" t="s">
        <v>2428</v>
      </c>
      <c r="D4152" s="68">
        <v>15.231999999999999</v>
      </c>
      <c r="E4152" s="57" t="s">
        <v>2429</v>
      </c>
      <c r="F4152" s="62" t="str">
        <f>INDEX('Crosswalk Particulates'!$B:$B,MATCH('2017 EPA Data'!A4152,'Crosswalk Particulates'!$A:$A,0))</f>
        <v>Electricity Sector</v>
      </c>
      <c r="G4152" s="66">
        <f>INDEX('Crosswalk Particulates'!$E:$E,MATCH('2017 EPA Data'!$B4152,'Crosswalk Particulates'!$D:$D,0))</f>
        <v>0</v>
      </c>
      <c r="H4152" s="78">
        <f t="shared" si="64"/>
        <v>0</v>
      </c>
    </row>
    <row r="4153" spans="1:8" hidden="1" x14ac:dyDescent="0.35">
      <c r="A4153" s="57" t="s">
        <v>2566</v>
      </c>
      <c r="B4153" s="57" t="s">
        <v>2732</v>
      </c>
      <c r="C4153" s="57" t="s">
        <v>2428</v>
      </c>
      <c r="D4153" s="68">
        <v>15.11734</v>
      </c>
      <c r="E4153" s="57" t="s">
        <v>2429</v>
      </c>
      <c r="F4153" s="62" t="str">
        <f>INDEX('Crosswalk Particulates'!$B:$B,MATCH('2017 EPA Data'!A4153,'Crosswalk Particulates'!$A:$A,0))</f>
        <v>Commercial Buildings Sector</v>
      </c>
      <c r="G4153" s="66">
        <f>INDEX('Crosswalk Particulates'!$E:$E,MATCH('2017 EPA Data'!$B4153,'Crosswalk Particulates'!$D:$D,0))</f>
        <v>0</v>
      </c>
      <c r="H4153" s="78">
        <f t="shared" si="64"/>
        <v>0</v>
      </c>
    </row>
    <row r="4154" spans="1:8" hidden="1" x14ac:dyDescent="0.35">
      <c r="A4154" s="57" t="s">
        <v>2493</v>
      </c>
      <c r="B4154" s="57" t="s">
        <v>2692</v>
      </c>
      <c r="C4154" s="57" t="s">
        <v>2428</v>
      </c>
      <c r="D4154" s="68">
        <v>15.083794912076399</v>
      </c>
      <c r="E4154" s="57" t="s">
        <v>2429</v>
      </c>
      <c r="F4154" s="62" t="str">
        <f>INDEX('Crosswalk Particulates'!$B:$B,MATCH('2017 EPA Data'!A4154,'Crosswalk Particulates'!$A:$A,0))</f>
        <v>Commercial Buildings Sector</v>
      </c>
      <c r="G4154" s="66">
        <f>INDEX('Crosswalk Particulates'!$E:$E,MATCH('2017 EPA Data'!$B4154,'Crosswalk Particulates'!$D:$D,0))</f>
        <v>0</v>
      </c>
      <c r="H4154" s="78">
        <f t="shared" si="64"/>
        <v>0</v>
      </c>
    </row>
    <row r="4155" spans="1:8" hidden="1" x14ac:dyDescent="0.35">
      <c r="A4155" s="57" t="s">
        <v>2560</v>
      </c>
      <c r="B4155" s="57" t="s">
        <v>2537</v>
      </c>
      <c r="C4155" s="57" t="s">
        <v>2428</v>
      </c>
      <c r="D4155" s="68">
        <v>15.007422778409564</v>
      </c>
      <c r="E4155" s="57" t="s">
        <v>2429</v>
      </c>
      <c r="F4155" s="62" t="str">
        <f>INDEX('Crosswalk Particulates'!$B:$B,MATCH('2017 EPA Data'!A4155,'Crosswalk Particulates'!$A:$A,0))</f>
        <v>Electricity Sector</v>
      </c>
      <c r="G4155" s="66">
        <f>INDEX('Crosswalk Particulates'!$E:$E,MATCH('2017 EPA Data'!$B4155,'Crosswalk Particulates'!$D:$D,0))</f>
        <v>0</v>
      </c>
      <c r="H4155" s="78">
        <f t="shared" si="64"/>
        <v>0</v>
      </c>
    </row>
    <row r="4156" spans="1:8" hidden="1" x14ac:dyDescent="0.35">
      <c r="A4156" s="57" t="s">
        <v>2430</v>
      </c>
      <c r="B4156" s="57" t="s">
        <v>2721</v>
      </c>
      <c r="C4156" s="57" t="s">
        <v>2428</v>
      </c>
      <c r="D4156" s="68">
        <v>15.001519999999999</v>
      </c>
      <c r="E4156" s="57" t="s">
        <v>2429</v>
      </c>
      <c r="F4156" s="62" t="str">
        <f>INDEX('Crosswalk Particulates'!$B:$B,MATCH('2017 EPA Data'!A4156,'Crosswalk Particulates'!$A:$A,0))</f>
        <v>process-other-industry</v>
      </c>
      <c r="G4156" s="66">
        <f>INDEX('Crosswalk Particulates'!$E:$E,MATCH('2017 EPA Data'!$B4156,'Crosswalk Particulates'!$D:$D,0))</f>
        <v>0</v>
      </c>
      <c r="H4156" s="78">
        <f t="shared" si="64"/>
        <v>0</v>
      </c>
    </row>
    <row r="4157" spans="1:8" hidden="1" x14ac:dyDescent="0.35">
      <c r="A4157" s="57" t="s">
        <v>2430</v>
      </c>
      <c r="B4157" s="57" t="s">
        <v>2732</v>
      </c>
      <c r="C4157" s="57" t="s">
        <v>2428</v>
      </c>
      <c r="D4157" s="68">
        <v>15</v>
      </c>
      <c r="E4157" s="57" t="s">
        <v>2429</v>
      </c>
      <c r="F4157" s="62" t="str">
        <f>INDEX('Crosswalk Particulates'!$B:$B,MATCH('2017 EPA Data'!A4157,'Crosswalk Particulates'!$A:$A,0))</f>
        <v>process-other-industry</v>
      </c>
      <c r="G4157" s="66">
        <f>INDEX('Crosswalk Particulates'!$E:$E,MATCH('2017 EPA Data'!$B4157,'Crosswalk Particulates'!$D:$D,0))</f>
        <v>0</v>
      </c>
      <c r="H4157" s="78">
        <f t="shared" si="64"/>
        <v>0</v>
      </c>
    </row>
    <row r="4158" spans="1:8" hidden="1" x14ac:dyDescent="0.35">
      <c r="A4158" s="57" t="s">
        <v>2441</v>
      </c>
      <c r="B4158" s="57" t="s">
        <v>2595</v>
      </c>
      <c r="C4158" s="57" t="s">
        <v>2428</v>
      </c>
      <c r="D4158" s="68">
        <v>14.904463711342</v>
      </c>
      <c r="E4158" s="57" t="s">
        <v>2429</v>
      </c>
      <c r="F4158" s="62" t="str">
        <f>INDEX('Crosswalk Particulates'!$B:$B,MATCH('2017 EPA Data'!A4158,'Crosswalk Particulates'!$A:$A,0))</f>
        <v>process-other-industry</v>
      </c>
      <c r="G4158" s="66">
        <f>INDEX('Crosswalk Particulates'!$E:$E,MATCH('2017 EPA Data'!$B4158,'Crosswalk Particulates'!$D:$D,0))</f>
        <v>0</v>
      </c>
      <c r="H4158" s="78">
        <f t="shared" si="64"/>
        <v>0</v>
      </c>
    </row>
    <row r="4159" spans="1:8" hidden="1" x14ac:dyDescent="0.35">
      <c r="A4159" s="57" t="s">
        <v>2464</v>
      </c>
      <c r="B4159" s="57" t="s">
        <v>2545</v>
      </c>
      <c r="D4159" s="68">
        <v>14.837359975962826</v>
      </c>
      <c r="E4159" s="57" t="s">
        <v>2433</v>
      </c>
      <c r="F4159" s="62" t="str">
        <f>INDEX('Crosswalk Particulates'!$B:$B,MATCH('2017 EPA Data'!A4159,'Crosswalk Particulates'!$A:$A,0))</f>
        <v>process-other-industry</v>
      </c>
      <c r="G4159" s="66" t="str">
        <f>INDEX('Crosswalk Particulates'!$E:$E,MATCH('2017 EPA Data'!$B4159,'Crosswalk Particulates'!$D:$D,0))</f>
        <v>OC</v>
      </c>
      <c r="H4159" s="78">
        <f t="shared" si="64"/>
        <v>13460242.559681784</v>
      </c>
    </row>
    <row r="4160" spans="1:8" hidden="1" x14ac:dyDescent="0.35">
      <c r="A4160" s="57" t="s">
        <v>2470</v>
      </c>
      <c r="B4160" s="57" t="s">
        <v>2610</v>
      </c>
      <c r="C4160" s="57" t="s">
        <v>2428</v>
      </c>
      <c r="D4160" s="68">
        <v>14.622</v>
      </c>
      <c r="E4160" s="57" t="s">
        <v>2429</v>
      </c>
      <c r="F4160" s="62" t="str">
        <f>INDEX('Crosswalk Particulates'!$B:$B,MATCH('2017 EPA Data'!A4160,'Crosswalk Particulates'!$A:$A,0))</f>
        <v>process-waste-industry</v>
      </c>
      <c r="G4160" s="66">
        <f>INDEX('Crosswalk Particulates'!$E:$E,MATCH('2017 EPA Data'!$B4160,'Crosswalk Particulates'!$D:$D,0))</f>
        <v>0</v>
      </c>
      <c r="H4160" s="78">
        <f t="shared" si="64"/>
        <v>0</v>
      </c>
    </row>
    <row r="4161" spans="1:8" hidden="1" x14ac:dyDescent="0.35">
      <c r="A4161" s="57" t="s">
        <v>2466</v>
      </c>
      <c r="B4161" s="57" t="s">
        <v>2447</v>
      </c>
      <c r="C4161" s="57" t="s">
        <v>2428</v>
      </c>
      <c r="D4161" s="68">
        <v>14.56653723</v>
      </c>
      <c r="E4161" s="57" t="s">
        <v>2429</v>
      </c>
      <c r="F4161" s="62" t="str">
        <f>INDEX('Crosswalk Particulates'!$B:$B,MATCH('2017 EPA Data'!A4161,'Crosswalk Particulates'!$A:$A,0))</f>
        <v>process-other-industry</v>
      </c>
      <c r="G4161" s="66">
        <f>INDEX('Crosswalk Particulates'!$E:$E,MATCH('2017 EPA Data'!$B4161,'Crosswalk Particulates'!$D:$D,0))</f>
        <v>0</v>
      </c>
      <c r="H4161" s="78">
        <f t="shared" si="64"/>
        <v>0</v>
      </c>
    </row>
    <row r="4162" spans="1:8" hidden="1" x14ac:dyDescent="0.35">
      <c r="A4162" s="57" t="s">
        <v>2603</v>
      </c>
      <c r="B4162" s="57" t="s">
        <v>2567</v>
      </c>
      <c r="C4162" s="57" t="s">
        <v>2428</v>
      </c>
      <c r="D4162" s="68">
        <v>14.485732021731886</v>
      </c>
      <c r="E4162" s="57" t="s">
        <v>2429</v>
      </c>
      <c r="F4162" s="62" t="str">
        <f>INDEX('Crosswalk Particulates'!$B:$B,MATCH('2017 EPA Data'!A4162,'Crosswalk Particulates'!$A:$A,0))</f>
        <v>Residential Buildings Sector</v>
      </c>
      <c r="G4162" s="66">
        <f>INDEX('Crosswalk Particulates'!$E:$E,MATCH('2017 EPA Data'!$B4162,'Crosswalk Particulates'!$D:$D,0))</f>
        <v>0</v>
      </c>
      <c r="H4162" s="78">
        <f t="shared" si="64"/>
        <v>0</v>
      </c>
    </row>
    <row r="4163" spans="1:8" hidden="1" x14ac:dyDescent="0.35">
      <c r="A4163" s="57" t="s">
        <v>2576</v>
      </c>
      <c r="B4163" s="57" t="s">
        <v>2589</v>
      </c>
      <c r="C4163" s="57" t="s">
        <v>2428</v>
      </c>
      <c r="D4163" s="68">
        <v>14.452622</v>
      </c>
      <c r="E4163" s="57" t="s">
        <v>2429</v>
      </c>
      <c r="F4163" s="62" t="str">
        <f>INDEX('Crosswalk Particulates'!$B:$B,MATCH('2017 EPA Data'!A4163,'Crosswalk Particulates'!$A:$A,0))</f>
        <v>Commercial Buildings Sector</v>
      </c>
      <c r="G4163" s="66">
        <f>INDEX('Crosswalk Particulates'!$E:$E,MATCH('2017 EPA Data'!$B4163,'Crosswalk Particulates'!$D:$D,0))</f>
        <v>0</v>
      </c>
      <c r="H4163" s="78">
        <f t="shared" si="64"/>
        <v>0</v>
      </c>
    </row>
    <row r="4164" spans="1:8" hidden="1" x14ac:dyDescent="0.35">
      <c r="A4164" s="57" t="s">
        <v>2566</v>
      </c>
      <c r="B4164" s="57" t="s">
        <v>2631</v>
      </c>
      <c r="C4164" s="57" t="s">
        <v>2428</v>
      </c>
      <c r="D4164" s="68">
        <v>14.368897624000001</v>
      </c>
      <c r="E4164" s="57" t="s">
        <v>2429</v>
      </c>
      <c r="F4164" s="62" t="str">
        <f>INDEX('Crosswalk Particulates'!$B:$B,MATCH('2017 EPA Data'!A4164,'Crosswalk Particulates'!$A:$A,0))</f>
        <v>Commercial Buildings Sector</v>
      </c>
      <c r="G4164" s="66">
        <f>INDEX('Crosswalk Particulates'!$E:$E,MATCH('2017 EPA Data'!$B4164,'Crosswalk Particulates'!$D:$D,0))</f>
        <v>0</v>
      </c>
      <c r="H4164" s="78">
        <f t="shared" ref="H4164:H4227" si="65">IF(E4164="TON",D4164/metricton_to_shortton,0)*10^6</f>
        <v>0</v>
      </c>
    </row>
    <row r="4165" spans="1:8" hidden="1" x14ac:dyDescent="0.35">
      <c r="A4165" s="57" t="s">
        <v>2470</v>
      </c>
      <c r="B4165" s="57" t="s">
        <v>2748</v>
      </c>
      <c r="C4165" s="57" t="s">
        <v>2428</v>
      </c>
      <c r="D4165" s="68">
        <v>14.284000000000001</v>
      </c>
      <c r="E4165" s="57" t="s">
        <v>2429</v>
      </c>
      <c r="F4165" s="62" t="str">
        <f>INDEX('Crosswalk Particulates'!$B:$B,MATCH('2017 EPA Data'!A4165,'Crosswalk Particulates'!$A:$A,0))</f>
        <v>process-waste-industry</v>
      </c>
      <c r="G4165" s="66">
        <f>INDEX('Crosswalk Particulates'!$E:$E,MATCH('2017 EPA Data'!$B4165,'Crosswalk Particulates'!$D:$D,0))</f>
        <v>0</v>
      </c>
      <c r="H4165" s="78">
        <f t="shared" si="65"/>
        <v>0</v>
      </c>
    </row>
    <row r="4166" spans="1:8" hidden="1" x14ac:dyDescent="0.35">
      <c r="A4166" s="57" t="s">
        <v>2441</v>
      </c>
      <c r="B4166" s="57" t="s">
        <v>2624</v>
      </c>
      <c r="C4166" s="57" t="s">
        <v>2428</v>
      </c>
      <c r="D4166" s="68">
        <v>14.279236256920001</v>
      </c>
      <c r="E4166" s="57" t="s">
        <v>2429</v>
      </c>
      <c r="F4166" s="62" t="str">
        <f>INDEX('Crosswalk Particulates'!$B:$B,MATCH('2017 EPA Data'!A4166,'Crosswalk Particulates'!$A:$A,0))</f>
        <v>process-other-industry</v>
      </c>
      <c r="G4166" s="66">
        <f>INDEX('Crosswalk Particulates'!$E:$E,MATCH('2017 EPA Data'!$B4166,'Crosswalk Particulates'!$D:$D,0))</f>
        <v>0</v>
      </c>
      <c r="H4166" s="78">
        <f t="shared" si="65"/>
        <v>0</v>
      </c>
    </row>
    <row r="4167" spans="1:8" hidden="1" x14ac:dyDescent="0.35">
      <c r="A4167" s="57" t="s">
        <v>2453</v>
      </c>
      <c r="B4167" s="57" t="s">
        <v>2609</v>
      </c>
      <c r="C4167" s="57" t="s">
        <v>2432</v>
      </c>
      <c r="D4167" s="68">
        <v>14.267288428500001</v>
      </c>
      <c r="E4167" s="57" t="s">
        <v>2433</v>
      </c>
      <c r="F4167" s="62" t="str">
        <f>INDEX('Crosswalk Particulates'!$B:$B,MATCH('2017 EPA Data'!A4167,'Crosswalk Particulates'!$A:$A,0))</f>
        <v>process-ngps-industry</v>
      </c>
      <c r="G4167" s="66" t="str">
        <f>INDEX('Crosswalk Particulates'!$E:$E,MATCH('2017 EPA Data'!$B4167,'Crosswalk Particulates'!$D:$D,0))</f>
        <v>N2O</v>
      </c>
      <c r="H4167" s="78">
        <f t="shared" si="65"/>
        <v>12943081.736081503</v>
      </c>
    </row>
    <row r="4168" spans="1:8" hidden="1" x14ac:dyDescent="0.35">
      <c r="A4168" s="57" t="s">
        <v>2476</v>
      </c>
      <c r="B4168" s="57" t="s">
        <v>2673</v>
      </c>
      <c r="C4168" s="57" t="s">
        <v>2428</v>
      </c>
      <c r="D4168" s="68">
        <v>14.2326704</v>
      </c>
      <c r="E4168" s="57" t="s">
        <v>2429</v>
      </c>
      <c r="F4168" s="62" t="str">
        <f>INDEX('Crosswalk Particulates'!$B:$B,MATCH('2017 EPA Data'!A4168,'Crosswalk Particulates'!$A:$A,0))</f>
        <v>Electricity Sector</v>
      </c>
      <c r="G4168" s="66">
        <f>INDEX('Crosswalk Particulates'!$E:$E,MATCH('2017 EPA Data'!$B4168,'Crosswalk Particulates'!$D:$D,0))</f>
        <v>0</v>
      </c>
      <c r="H4168" s="78">
        <f t="shared" si="65"/>
        <v>0</v>
      </c>
    </row>
    <row r="4169" spans="1:8" hidden="1" x14ac:dyDescent="0.35">
      <c r="A4169" s="57" t="s">
        <v>2462</v>
      </c>
      <c r="B4169" s="57" t="s">
        <v>2588</v>
      </c>
      <c r="C4169" s="57" t="s">
        <v>2428</v>
      </c>
      <c r="D4169" s="68">
        <v>14.204000000000001</v>
      </c>
      <c r="E4169" s="57" t="s">
        <v>2429</v>
      </c>
      <c r="F4169" s="62" t="str">
        <f>INDEX('Crosswalk Particulates'!$B:$B,MATCH('2017 EPA Data'!A4169,'Crosswalk Particulates'!$A:$A,0))</f>
        <v>industry-fuel-natural gas</v>
      </c>
      <c r="G4169" s="66">
        <f>INDEX('Crosswalk Particulates'!$E:$E,MATCH('2017 EPA Data'!$B4169,'Crosswalk Particulates'!$D:$D,0))</f>
        <v>0</v>
      </c>
      <c r="H4169" s="78">
        <f t="shared" si="65"/>
        <v>0</v>
      </c>
    </row>
    <row r="4170" spans="1:8" hidden="1" x14ac:dyDescent="0.35">
      <c r="A4170" s="57" t="s">
        <v>2513</v>
      </c>
      <c r="B4170" s="57" t="s">
        <v>2579</v>
      </c>
      <c r="C4170" s="57" t="s">
        <v>2428</v>
      </c>
      <c r="D4170" s="68">
        <v>14.156362101999999</v>
      </c>
      <c r="E4170" s="57" t="s">
        <v>2429</v>
      </c>
      <c r="F4170" s="62" t="str">
        <f>INDEX('Crosswalk Particulates'!$B:$B,MATCH('2017 EPA Data'!A4170,'Crosswalk Particulates'!$A:$A,0))</f>
        <v>process-other-industry</v>
      </c>
      <c r="G4170" s="66">
        <f>INDEX('Crosswalk Particulates'!$E:$E,MATCH('2017 EPA Data'!$B4170,'Crosswalk Particulates'!$D:$D,0))</f>
        <v>0</v>
      </c>
      <c r="H4170" s="78">
        <f t="shared" si="65"/>
        <v>0</v>
      </c>
    </row>
    <row r="4171" spans="1:8" hidden="1" x14ac:dyDescent="0.35">
      <c r="A4171" s="57" t="s">
        <v>2566</v>
      </c>
      <c r="B4171" s="57" t="s">
        <v>2545</v>
      </c>
      <c r="D4171" s="68">
        <v>14.137795509837092</v>
      </c>
      <c r="E4171" s="57" t="s">
        <v>2433</v>
      </c>
      <c r="F4171" s="62" t="str">
        <f>INDEX('Crosswalk Particulates'!$B:$B,MATCH('2017 EPA Data'!A4171,'Crosswalk Particulates'!$A:$A,0))</f>
        <v>Commercial Buildings Sector</v>
      </c>
      <c r="G4171" s="66" t="str">
        <f>INDEX('Crosswalk Particulates'!$E:$E,MATCH('2017 EPA Data'!$B4171,'Crosswalk Particulates'!$D:$D,0))</f>
        <v>OC</v>
      </c>
      <c r="H4171" s="78">
        <f t="shared" si="65"/>
        <v>12825607.596626261</v>
      </c>
    </row>
    <row r="4172" spans="1:8" hidden="1" x14ac:dyDescent="0.35">
      <c r="A4172" s="57" t="s">
        <v>2560</v>
      </c>
      <c r="B4172" s="57" t="s">
        <v>2515</v>
      </c>
      <c r="C4172" s="57" t="s">
        <v>2428</v>
      </c>
      <c r="D4172" s="68">
        <v>14.119740999999999</v>
      </c>
      <c r="E4172" s="57" t="s">
        <v>2429</v>
      </c>
      <c r="F4172" s="62" t="str">
        <f>INDEX('Crosswalk Particulates'!$B:$B,MATCH('2017 EPA Data'!A4172,'Crosswalk Particulates'!$A:$A,0))</f>
        <v>Electricity Sector</v>
      </c>
      <c r="G4172" s="66">
        <f>INDEX('Crosswalk Particulates'!$E:$E,MATCH('2017 EPA Data'!$B4172,'Crosswalk Particulates'!$D:$D,0))</f>
        <v>0</v>
      </c>
      <c r="H4172" s="78">
        <f t="shared" si="65"/>
        <v>0</v>
      </c>
    </row>
    <row r="4173" spans="1:8" hidden="1" x14ac:dyDescent="0.35">
      <c r="A4173" s="57" t="s">
        <v>2462</v>
      </c>
      <c r="B4173" s="57" t="s">
        <v>2645</v>
      </c>
      <c r="C4173" s="57" t="s">
        <v>2428</v>
      </c>
      <c r="D4173" s="68">
        <v>14.114890000000001</v>
      </c>
      <c r="E4173" s="57" t="s">
        <v>2429</v>
      </c>
      <c r="F4173" s="62" t="str">
        <f>INDEX('Crosswalk Particulates'!$B:$B,MATCH('2017 EPA Data'!A4173,'Crosswalk Particulates'!$A:$A,0))</f>
        <v>industry-fuel-natural gas</v>
      </c>
      <c r="G4173" s="66">
        <f>INDEX('Crosswalk Particulates'!$E:$E,MATCH('2017 EPA Data'!$B4173,'Crosswalk Particulates'!$D:$D,0))</f>
        <v>0</v>
      </c>
      <c r="H4173" s="78">
        <f t="shared" si="65"/>
        <v>0</v>
      </c>
    </row>
    <row r="4174" spans="1:8" hidden="1" x14ac:dyDescent="0.35">
      <c r="A4174" s="57" t="s">
        <v>2489</v>
      </c>
      <c r="B4174" s="57" t="s">
        <v>2498</v>
      </c>
      <c r="C4174" s="57" t="s">
        <v>2428</v>
      </c>
      <c r="D4174" s="68">
        <v>14.080640000000001</v>
      </c>
      <c r="E4174" s="57" t="s">
        <v>2429</v>
      </c>
      <c r="F4174" s="62" t="str">
        <f>INDEX('Crosswalk Particulates'!$B:$B,MATCH('2017 EPA Data'!A4174,'Crosswalk Particulates'!$A:$A,0))</f>
        <v>process-chemicals-industry</v>
      </c>
      <c r="G4174" s="66">
        <f>INDEX('Crosswalk Particulates'!$E:$E,MATCH('2017 EPA Data'!$B4174,'Crosswalk Particulates'!$D:$D,0))</f>
        <v>0</v>
      </c>
      <c r="H4174" s="78">
        <f t="shared" si="65"/>
        <v>0</v>
      </c>
    </row>
    <row r="4175" spans="1:8" hidden="1" x14ac:dyDescent="0.35">
      <c r="A4175" s="57" t="s">
        <v>2560</v>
      </c>
      <c r="B4175" s="57" t="s">
        <v>2606</v>
      </c>
      <c r="C4175" s="57" t="s">
        <v>2428</v>
      </c>
      <c r="D4175" s="68">
        <v>14.0732800808312</v>
      </c>
      <c r="E4175" s="57" t="s">
        <v>2429</v>
      </c>
      <c r="F4175" s="62" t="str">
        <f>INDEX('Crosswalk Particulates'!$B:$B,MATCH('2017 EPA Data'!A4175,'Crosswalk Particulates'!$A:$A,0))</f>
        <v>Electricity Sector</v>
      </c>
      <c r="G4175" s="66">
        <f>INDEX('Crosswalk Particulates'!$E:$E,MATCH('2017 EPA Data'!$B4175,'Crosswalk Particulates'!$D:$D,0))</f>
        <v>0</v>
      </c>
      <c r="H4175" s="78">
        <f t="shared" si="65"/>
        <v>0</v>
      </c>
    </row>
    <row r="4176" spans="1:8" hidden="1" x14ac:dyDescent="0.35">
      <c r="A4176" s="57" t="s">
        <v>2464</v>
      </c>
      <c r="B4176" s="57" t="s">
        <v>2488</v>
      </c>
      <c r="C4176" s="57" t="s">
        <v>2428</v>
      </c>
      <c r="D4176" s="68">
        <v>14.013999999999999</v>
      </c>
      <c r="E4176" s="57" t="s">
        <v>2429</v>
      </c>
      <c r="F4176" s="62" t="str">
        <f>INDEX('Crosswalk Particulates'!$B:$B,MATCH('2017 EPA Data'!A4176,'Crosswalk Particulates'!$A:$A,0))</f>
        <v>process-other-industry</v>
      </c>
      <c r="G4176" s="66">
        <f>INDEX('Crosswalk Particulates'!$E:$E,MATCH('2017 EPA Data'!$B4176,'Crosswalk Particulates'!$D:$D,0))</f>
        <v>0</v>
      </c>
      <c r="H4176" s="78">
        <f t="shared" si="65"/>
        <v>0</v>
      </c>
    </row>
    <row r="4177" spans="1:8" hidden="1" x14ac:dyDescent="0.35">
      <c r="A4177" s="57" t="s">
        <v>2457</v>
      </c>
      <c r="B4177" s="57" t="s">
        <v>2579</v>
      </c>
      <c r="C4177" s="57" t="s">
        <v>2428</v>
      </c>
      <c r="D4177" s="68">
        <v>14</v>
      </c>
      <c r="E4177" s="57" t="s">
        <v>2429</v>
      </c>
      <c r="F4177" s="62" t="str">
        <f>INDEX('Crosswalk Particulates'!$B:$B,MATCH('2017 EPA Data'!A4177,'Crosswalk Particulates'!$A:$A,0))</f>
        <v>process-other-industry</v>
      </c>
      <c r="G4177" s="66">
        <f>INDEX('Crosswalk Particulates'!$E:$E,MATCH('2017 EPA Data'!$B4177,'Crosswalk Particulates'!$D:$D,0))</f>
        <v>0</v>
      </c>
      <c r="H4177" s="78">
        <f t="shared" si="65"/>
        <v>0</v>
      </c>
    </row>
    <row r="4178" spans="1:8" hidden="1" x14ac:dyDescent="0.35">
      <c r="A4178" s="57" t="s">
        <v>2518</v>
      </c>
      <c r="B4178" s="57" t="s">
        <v>2478</v>
      </c>
      <c r="C4178" s="57" t="s">
        <v>2428</v>
      </c>
      <c r="D4178" s="68">
        <v>14</v>
      </c>
      <c r="E4178" s="57" t="s">
        <v>2429</v>
      </c>
      <c r="F4178" s="62" t="str">
        <f>INDEX('Crosswalk Particulates'!$B:$B,MATCH('2017 EPA Data'!A4178,'Crosswalk Particulates'!$A:$A,0))</f>
        <v>process-cement-industry</v>
      </c>
      <c r="G4178" s="66">
        <f>INDEX('Crosswalk Particulates'!$E:$E,MATCH('2017 EPA Data'!$B4178,'Crosswalk Particulates'!$D:$D,0))</f>
        <v>0</v>
      </c>
      <c r="H4178" s="78">
        <f t="shared" si="65"/>
        <v>0</v>
      </c>
    </row>
    <row r="4179" spans="1:8" hidden="1" x14ac:dyDescent="0.35">
      <c r="A4179" s="57" t="s">
        <v>2634</v>
      </c>
      <c r="B4179" s="57" t="s">
        <v>2531</v>
      </c>
      <c r="C4179" s="57" t="s">
        <v>2428</v>
      </c>
      <c r="D4179" s="68">
        <v>13.926729941596541</v>
      </c>
      <c r="E4179" s="57" t="s">
        <v>2429</v>
      </c>
      <c r="F4179" s="62" t="str">
        <f>INDEX('Crosswalk Particulates'!$B:$B,MATCH('2017 EPA Data'!A4179,'Crosswalk Particulates'!$A:$A,0))</f>
        <v>Residential Buildings Sector</v>
      </c>
      <c r="G4179" s="66">
        <f>INDEX('Crosswalk Particulates'!$E:$E,MATCH('2017 EPA Data'!$B4179,'Crosswalk Particulates'!$D:$D,0))</f>
        <v>0</v>
      </c>
      <c r="H4179" s="78">
        <f t="shared" si="65"/>
        <v>0</v>
      </c>
    </row>
    <row r="4180" spans="1:8" hidden="1" x14ac:dyDescent="0.35">
      <c r="A4180" s="57" t="s">
        <v>2506</v>
      </c>
      <c r="B4180" s="57" t="s">
        <v>2593</v>
      </c>
      <c r="C4180" s="57" t="s">
        <v>2428</v>
      </c>
      <c r="D4180" s="68">
        <v>13.9</v>
      </c>
      <c r="E4180" s="57" t="s">
        <v>2429</v>
      </c>
      <c r="F4180" s="62" t="str">
        <f>INDEX('Crosswalk Particulates'!$B:$B,MATCH('2017 EPA Data'!A4180,'Crosswalk Particulates'!$A:$A,0))</f>
        <v>process-other-industry</v>
      </c>
      <c r="G4180" s="66">
        <f>INDEX('Crosswalk Particulates'!$E:$E,MATCH('2017 EPA Data'!$B4180,'Crosswalk Particulates'!$D:$D,0))</f>
        <v>0</v>
      </c>
      <c r="H4180" s="78">
        <f t="shared" si="65"/>
        <v>0</v>
      </c>
    </row>
    <row r="4181" spans="1:8" hidden="1" x14ac:dyDescent="0.35">
      <c r="A4181" s="57" t="s">
        <v>2519</v>
      </c>
      <c r="B4181" s="57" t="s">
        <v>2631</v>
      </c>
      <c r="C4181" s="57" t="s">
        <v>2428</v>
      </c>
      <c r="D4181" s="68">
        <v>13.872807981999999</v>
      </c>
      <c r="E4181" s="57" t="s">
        <v>2429</v>
      </c>
      <c r="F4181" s="62" t="str">
        <f>INDEX('Crosswalk Particulates'!$B:$B,MATCH('2017 EPA Data'!A4181,'Crosswalk Particulates'!$A:$A,0))</f>
        <v>Electricity Sector</v>
      </c>
      <c r="G4181" s="66">
        <f>INDEX('Crosswalk Particulates'!$E:$E,MATCH('2017 EPA Data'!$B4181,'Crosswalk Particulates'!$D:$D,0))</f>
        <v>0</v>
      </c>
      <c r="H4181" s="78">
        <f t="shared" si="65"/>
        <v>0</v>
      </c>
    </row>
    <row r="4182" spans="1:8" hidden="1" x14ac:dyDescent="0.35">
      <c r="A4182" s="57" t="s">
        <v>2464</v>
      </c>
      <c r="B4182" s="57" t="s">
        <v>2581</v>
      </c>
      <c r="C4182" s="57" t="s">
        <v>2428</v>
      </c>
      <c r="D4182" s="68">
        <v>13.86614</v>
      </c>
      <c r="E4182" s="57" t="s">
        <v>2429</v>
      </c>
      <c r="F4182" s="62" t="str">
        <f>INDEX('Crosswalk Particulates'!$B:$B,MATCH('2017 EPA Data'!A4182,'Crosswalk Particulates'!$A:$A,0))</f>
        <v>process-other-industry</v>
      </c>
      <c r="G4182" s="66">
        <f>INDEX('Crosswalk Particulates'!$E:$E,MATCH('2017 EPA Data'!$B4182,'Crosswalk Particulates'!$D:$D,0))</f>
        <v>0</v>
      </c>
      <c r="H4182" s="78">
        <f t="shared" si="65"/>
        <v>0</v>
      </c>
    </row>
    <row r="4183" spans="1:8" hidden="1" x14ac:dyDescent="0.35">
      <c r="A4183" s="57" t="s">
        <v>2449</v>
      </c>
      <c r="B4183" s="57" t="s">
        <v>2738</v>
      </c>
      <c r="C4183" s="57" t="s">
        <v>2428</v>
      </c>
      <c r="D4183" s="68">
        <v>13.831048585646</v>
      </c>
      <c r="E4183" s="57" t="s">
        <v>2429</v>
      </c>
      <c r="F4183" s="62" t="str">
        <f>INDEX('Crosswalk Particulates'!$B:$B,MATCH('2017 EPA Data'!A4183,'Crosswalk Particulates'!$A:$A,0))</f>
        <v>process-other-industry</v>
      </c>
      <c r="G4183" s="66">
        <f>INDEX('Crosswalk Particulates'!$E:$E,MATCH('2017 EPA Data'!$B4183,'Crosswalk Particulates'!$D:$D,0))</f>
        <v>0</v>
      </c>
      <c r="H4183" s="78">
        <f t="shared" si="65"/>
        <v>0</v>
      </c>
    </row>
    <row r="4184" spans="1:8" hidden="1" x14ac:dyDescent="0.35">
      <c r="A4184" s="57" t="s">
        <v>2603</v>
      </c>
      <c r="B4184" s="57" t="s">
        <v>2525</v>
      </c>
      <c r="C4184" s="57" t="s">
        <v>2428</v>
      </c>
      <c r="D4184" s="68">
        <v>13.713107919375801</v>
      </c>
      <c r="E4184" s="57" t="s">
        <v>2429</v>
      </c>
      <c r="F4184" s="62" t="str">
        <f>INDEX('Crosswalk Particulates'!$B:$B,MATCH('2017 EPA Data'!A4184,'Crosswalk Particulates'!$A:$A,0))</f>
        <v>Residential Buildings Sector</v>
      </c>
      <c r="G4184" s="66">
        <f>INDEX('Crosswalk Particulates'!$E:$E,MATCH('2017 EPA Data'!$B4184,'Crosswalk Particulates'!$D:$D,0))</f>
        <v>0</v>
      </c>
      <c r="H4184" s="78">
        <f t="shared" si="65"/>
        <v>0</v>
      </c>
    </row>
    <row r="4185" spans="1:8" hidden="1" x14ac:dyDescent="0.35">
      <c r="A4185" s="57" t="s">
        <v>2575</v>
      </c>
      <c r="B4185" s="57" t="s">
        <v>2548</v>
      </c>
      <c r="C4185" s="57" t="s">
        <v>2428</v>
      </c>
      <c r="D4185" s="68">
        <v>13.687288697330709</v>
      </c>
      <c r="E4185" s="57" t="s">
        <v>2429</v>
      </c>
      <c r="F4185" s="62" t="str">
        <f>INDEX('Crosswalk Particulates'!$B:$B,MATCH('2017 EPA Data'!A4185,'Crosswalk Particulates'!$A:$A,0))</f>
        <v>Commercial Buildings Sector</v>
      </c>
      <c r="G4185" s="66">
        <f>INDEX('Crosswalk Particulates'!$E:$E,MATCH('2017 EPA Data'!$B4185,'Crosswalk Particulates'!$D:$D,0))</f>
        <v>0</v>
      </c>
      <c r="H4185" s="78">
        <f t="shared" si="65"/>
        <v>0</v>
      </c>
    </row>
    <row r="4186" spans="1:8" hidden="1" x14ac:dyDescent="0.35">
      <c r="A4186" s="57" t="s">
        <v>2576</v>
      </c>
      <c r="B4186" s="57" t="s">
        <v>2609</v>
      </c>
      <c r="C4186" s="57" t="s">
        <v>2432</v>
      </c>
      <c r="D4186" s="68">
        <v>13.6752337</v>
      </c>
      <c r="E4186" s="57" t="s">
        <v>2433</v>
      </c>
      <c r="F4186" s="62" t="str">
        <f>INDEX('Crosswalk Particulates'!$B:$B,MATCH('2017 EPA Data'!A4186,'Crosswalk Particulates'!$A:$A,0))</f>
        <v>Commercial Buildings Sector</v>
      </c>
      <c r="G4186" s="66" t="str">
        <f>INDEX('Crosswalk Particulates'!$E:$E,MATCH('2017 EPA Data'!$B4186,'Crosswalk Particulates'!$D:$D,0))</f>
        <v>N2O</v>
      </c>
      <c r="H4186" s="78">
        <f t="shared" si="65"/>
        <v>12405978.082390616</v>
      </c>
    </row>
    <row r="4187" spans="1:8" hidden="1" x14ac:dyDescent="0.35">
      <c r="A4187" s="57" t="s">
        <v>2492</v>
      </c>
      <c r="B4187" s="57" t="s">
        <v>2524</v>
      </c>
      <c r="C4187" s="57" t="s">
        <v>2428</v>
      </c>
      <c r="D4187" s="68">
        <v>13.650840000000001</v>
      </c>
      <c r="E4187" s="57" t="s">
        <v>2429</v>
      </c>
      <c r="F4187" s="62" t="str">
        <f>INDEX('Crosswalk Particulates'!$B:$B,MATCH('2017 EPA Data'!A4187,'Crosswalk Particulates'!$A:$A,0))</f>
        <v>Electricity Sector</v>
      </c>
      <c r="G4187" s="66">
        <f>INDEX('Crosswalk Particulates'!$E:$E,MATCH('2017 EPA Data'!$B4187,'Crosswalk Particulates'!$D:$D,0))</f>
        <v>0</v>
      </c>
      <c r="H4187" s="78">
        <f t="shared" si="65"/>
        <v>0</v>
      </c>
    </row>
    <row r="4188" spans="1:8" hidden="1" x14ac:dyDescent="0.35">
      <c r="A4188" s="57" t="s">
        <v>2462</v>
      </c>
      <c r="B4188" s="57" t="s">
        <v>2710</v>
      </c>
      <c r="C4188" s="57" t="s">
        <v>2428</v>
      </c>
      <c r="D4188" s="68">
        <v>13.6068</v>
      </c>
      <c r="E4188" s="57" t="s">
        <v>2429</v>
      </c>
      <c r="F4188" s="62" t="str">
        <f>INDEX('Crosswalk Particulates'!$B:$B,MATCH('2017 EPA Data'!A4188,'Crosswalk Particulates'!$A:$A,0))</f>
        <v>industry-fuel-natural gas</v>
      </c>
      <c r="G4188" s="66">
        <f>INDEX('Crosswalk Particulates'!$E:$E,MATCH('2017 EPA Data'!$B4188,'Crosswalk Particulates'!$D:$D,0))</f>
        <v>0</v>
      </c>
      <c r="H4188" s="78">
        <f t="shared" si="65"/>
        <v>0</v>
      </c>
    </row>
    <row r="4189" spans="1:8" hidden="1" x14ac:dyDescent="0.35">
      <c r="A4189" s="57" t="s">
        <v>2560</v>
      </c>
      <c r="B4189" s="57" t="s">
        <v>2485</v>
      </c>
      <c r="C4189" s="57" t="s">
        <v>2428</v>
      </c>
      <c r="D4189" s="68">
        <v>13.56854502</v>
      </c>
      <c r="E4189" s="57" t="s">
        <v>2429</v>
      </c>
      <c r="F4189" s="62" t="str">
        <f>INDEX('Crosswalk Particulates'!$B:$B,MATCH('2017 EPA Data'!A4189,'Crosswalk Particulates'!$A:$A,0))</f>
        <v>Electricity Sector</v>
      </c>
      <c r="G4189" s="66">
        <f>INDEX('Crosswalk Particulates'!$E:$E,MATCH('2017 EPA Data'!$B4189,'Crosswalk Particulates'!$D:$D,0))</f>
        <v>0</v>
      </c>
      <c r="H4189" s="78">
        <f t="shared" si="65"/>
        <v>0</v>
      </c>
    </row>
    <row r="4190" spans="1:8" hidden="1" x14ac:dyDescent="0.35">
      <c r="A4190" s="57" t="s">
        <v>2497</v>
      </c>
      <c r="B4190" s="57" t="s">
        <v>2694</v>
      </c>
      <c r="C4190" s="57" t="s">
        <v>2428</v>
      </c>
      <c r="D4190" s="68">
        <v>13.5244</v>
      </c>
      <c r="E4190" s="57" t="s">
        <v>2429</v>
      </c>
      <c r="F4190" s="62" t="str">
        <f>INDEX('Crosswalk Particulates'!$B:$B,MATCH('2017 EPA Data'!A4190,'Crosswalk Particulates'!$A:$A,0))</f>
        <v>process-other-industry</v>
      </c>
      <c r="G4190" s="66">
        <f>INDEX('Crosswalk Particulates'!$E:$E,MATCH('2017 EPA Data'!$B4190,'Crosswalk Particulates'!$D:$D,0))</f>
        <v>0</v>
      </c>
      <c r="H4190" s="78">
        <f t="shared" si="65"/>
        <v>0</v>
      </c>
    </row>
    <row r="4191" spans="1:8" hidden="1" x14ac:dyDescent="0.35">
      <c r="A4191" s="57" t="s">
        <v>2466</v>
      </c>
      <c r="B4191" s="57" t="s">
        <v>2639</v>
      </c>
      <c r="C4191" s="57" t="s">
        <v>2428</v>
      </c>
      <c r="D4191" s="68">
        <v>13.5115704</v>
      </c>
      <c r="E4191" s="57" t="s">
        <v>2429</v>
      </c>
      <c r="F4191" s="62" t="str">
        <f>INDEX('Crosswalk Particulates'!$B:$B,MATCH('2017 EPA Data'!A4191,'Crosswalk Particulates'!$A:$A,0))</f>
        <v>process-other-industry</v>
      </c>
      <c r="G4191" s="66">
        <f>INDEX('Crosswalk Particulates'!$E:$E,MATCH('2017 EPA Data'!$B4191,'Crosswalk Particulates'!$D:$D,0))</f>
        <v>0</v>
      </c>
      <c r="H4191" s="78">
        <f t="shared" si="65"/>
        <v>0</v>
      </c>
    </row>
    <row r="4192" spans="1:8" hidden="1" x14ac:dyDescent="0.35">
      <c r="A4192" s="57" t="s">
        <v>2513</v>
      </c>
      <c r="B4192" s="57" t="s">
        <v>2609</v>
      </c>
      <c r="C4192" s="57" t="s">
        <v>2432</v>
      </c>
      <c r="D4192" s="68">
        <v>13.47373266</v>
      </c>
      <c r="E4192" s="57" t="s">
        <v>2433</v>
      </c>
      <c r="F4192" s="62" t="str">
        <f>INDEX('Crosswalk Particulates'!$B:$B,MATCH('2017 EPA Data'!A4192,'Crosswalk Particulates'!$A:$A,0))</f>
        <v>process-other-industry</v>
      </c>
      <c r="G4192" s="66" t="str">
        <f>INDEX('Crosswalk Particulates'!$E:$E,MATCH('2017 EPA Data'!$B4192,'Crosswalk Particulates'!$D:$D,0))</f>
        <v>N2O</v>
      </c>
      <c r="H4192" s="78">
        <f t="shared" si="65"/>
        <v>12223179.196414802</v>
      </c>
    </row>
    <row r="4193" spans="1:8" hidden="1" x14ac:dyDescent="0.35">
      <c r="A4193" s="57" t="s">
        <v>2530</v>
      </c>
      <c r="B4193" s="57" t="s">
        <v>2550</v>
      </c>
      <c r="C4193" s="57" t="s">
        <v>2428</v>
      </c>
      <c r="D4193" s="68">
        <v>13.47322</v>
      </c>
      <c r="E4193" s="57" t="s">
        <v>2429</v>
      </c>
      <c r="F4193" s="62" t="str">
        <f>INDEX('Crosswalk Particulates'!$B:$B,MATCH('2017 EPA Data'!A4193,'Crosswalk Particulates'!$A:$A,0))</f>
        <v>process-iron and steel-industry</v>
      </c>
      <c r="G4193" s="66">
        <f>INDEX('Crosswalk Particulates'!$E:$E,MATCH('2017 EPA Data'!$B4193,'Crosswalk Particulates'!$D:$D,0))</f>
        <v>0</v>
      </c>
      <c r="H4193" s="78">
        <f t="shared" si="65"/>
        <v>0</v>
      </c>
    </row>
    <row r="4194" spans="1:8" hidden="1" x14ac:dyDescent="0.35">
      <c r="A4194" s="57" t="s">
        <v>2580</v>
      </c>
      <c r="B4194" s="57" t="s">
        <v>2643</v>
      </c>
      <c r="D4194" s="68">
        <v>13.466919363268651</v>
      </c>
      <c r="E4194" s="57" t="s">
        <v>2433</v>
      </c>
      <c r="F4194" s="62" t="str">
        <f>INDEX('Crosswalk Particulates'!$B:$B,MATCH('2017 EPA Data'!A4194,'Crosswalk Particulates'!$A:$A,0))</f>
        <v>Commercial Buildings Sector</v>
      </c>
      <c r="G4194" s="66">
        <f>INDEX('Crosswalk Particulates'!$E:$E,MATCH('2017 EPA Data'!$B4194,'Crosswalk Particulates'!$D:$D,0))</f>
        <v>0</v>
      </c>
      <c r="H4194" s="78">
        <f t="shared" si="65"/>
        <v>12216998.270240363</v>
      </c>
    </row>
    <row r="4195" spans="1:8" hidden="1" x14ac:dyDescent="0.35">
      <c r="A4195" s="57" t="s">
        <v>2470</v>
      </c>
      <c r="B4195" s="57" t="s">
        <v>2657</v>
      </c>
      <c r="C4195" s="57" t="s">
        <v>2428</v>
      </c>
      <c r="D4195" s="68">
        <v>13.439068000000001</v>
      </c>
      <c r="E4195" s="57" t="s">
        <v>2429</v>
      </c>
      <c r="F4195" s="62" t="str">
        <f>INDEX('Crosswalk Particulates'!$B:$B,MATCH('2017 EPA Data'!A4195,'Crosswalk Particulates'!$A:$A,0))</f>
        <v>process-waste-industry</v>
      </c>
      <c r="G4195" s="66">
        <f>INDEX('Crosswalk Particulates'!$E:$E,MATCH('2017 EPA Data'!$B4195,'Crosswalk Particulates'!$D:$D,0))</f>
        <v>0</v>
      </c>
      <c r="H4195" s="78">
        <f t="shared" si="65"/>
        <v>0</v>
      </c>
    </row>
    <row r="4196" spans="1:8" hidden="1" x14ac:dyDescent="0.35">
      <c r="A4196" s="57" t="s">
        <v>2507</v>
      </c>
      <c r="B4196" s="57" t="s">
        <v>2609</v>
      </c>
      <c r="C4196" s="57" t="s">
        <v>2432</v>
      </c>
      <c r="D4196" s="68">
        <v>13.415340711000001</v>
      </c>
      <c r="E4196" s="57" t="s">
        <v>2433</v>
      </c>
      <c r="F4196" s="62" t="str">
        <f>INDEX('Crosswalk Particulates'!$B:$B,MATCH('2017 EPA Data'!A4196,'Crosswalk Particulates'!$A:$A,0))</f>
        <v>industry-fuel-coal</v>
      </c>
      <c r="G4196" s="66" t="str">
        <f>INDEX('Crosswalk Particulates'!$E:$E,MATCH('2017 EPA Data'!$B4196,'Crosswalk Particulates'!$D:$D,0))</f>
        <v>N2O</v>
      </c>
      <c r="H4196" s="78">
        <f t="shared" si="65"/>
        <v>12170206.848345747</v>
      </c>
    </row>
    <row r="4197" spans="1:8" hidden="1" x14ac:dyDescent="0.35">
      <c r="A4197" s="57" t="s">
        <v>2497</v>
      </c>
      <c r="B4197" s="57" t="s">
        <v>2684</v>
      </c>
      <c r="C4197" s="57" t="s">
        <v>2428</v>
      </c>
      <c r="D4197" s="68">
        <v>13.41</v>
      </c>
      <c r="E4197" s="57" t="s">
        <v>2429</v>
      </c>
      <c r="F4197" s="62" t="str">
        <f>INDEX('Crosswalk Particulates'!$B:$B,MATCH('2017 EPA Data'!A4197,'Crosswalk Particulates'!$A:$A,0))</f>
        <v>process-other-industry</v>
      </c>
      <c r="G4197" s="66">
        <f>INDEX('Crosswalk Particulates'!$E:$E,MATCH('2017 EPA Data'!$B4197,'Crosswalk Particulates'!$D:$D,0))</f>
        <v>0</v>
      </c>
      <c r="H4197" s="78">
        <f t="shared" si="65"/>
        <v>0</v>
      </c>
    </row>
    <row r="4198" spans="1:8" hidden="1" x14ac:dyDescent="0.35">
      <c r="A4198" s="57" t="s">
        <v>2560</v>
      </c>
      <c r="B4198" s="57" t="s">
        <v>2472</v>
      </c>
      <c r="C4198" s="57" t="s">
        <v>2428</v>
      </c>
      <c r="D4198" s="68">
        <v>13.4</v>
      </c>
      <c r="E4198" s="57" t="s">
        <v>2429</v>
      </c>
      <c r="F4198" s="62" t="str">
        <f>INDEX('Crosswalk Particulates'!$B:$B,MATCH('2017 EPA Data'!A4198,'Crosswalk Particulates'!$A:$A,0))</f>
        <v>Electricity Sector</v>
      </c>
      <c r="G4198" s="66">
        <f>INDEX('Crosswalk Particulates'!$E:$E,MATCH('2017 EPA Data'!$B4198,'Crosswalk Particulates'!$D:$D,0))</f>
        <v>0</v>
      </c>
      <c r="H4198" s="78">
        <f t="shared" si="65"/>
        <v>0</v>
      </c>
    </row>
    <row r="4199" spans="1:8" hidden="1" x14ac:dyDescent="0.35">
      <c r="A4199" s="57" t="s">
        <v>2519</v>
      </c>
      <c r="B4199" s="57" t="s">
        <v>2609</v>
      </c>
      <c r="C4199" s="57" t="s">
        <v>2432</v>
      </c>
      <c r="D4199" s="68">
        <v>13.364025700399999</v>
      </c>
      <c r="E4199" s="57" t="s">
        <v>2433</v>
      </c>
      <c r="F4199" s="62" t="str">
        <f>INDEX('Crosswalk Particulates'!$B:$B,MATCH('2017 EPA Data'!A4199,'Crosswalk Particulates'!$A:$A,0))</f>
        <v>Electricity Sector</v>
      </c>
      <c r="G4199" s="66" t="str">
        <f>INDEX('Crosswalk Particulates'!$E:$E,MATCH('2017 EPA Data'!$B4199,'Crosswalk Particulates'!$D:$D,0))</f>
        <v>N2O</v>
      </c>
      <c r="H4199" s="78">
        <f t="shared" si="65"/>
        <v>12123654.598434199</v>
      </c>
    </row>
    <row r="4200" spans="1:8" hidden="1" x14ac:dyDescent="0.35">
      <c r="A4200" s="57" t="s">
        <v>2456</v>
      </c>
      <c r="B4200" s="57" t="s">
        <v>2643</v>
      </c>
      <c r="D4200" s="68">
        <v>13.270230656008392</v>
      </c>
      <c r="E4200" s="57" t="s">
        <v>2433</v>
      </c>
      <c r="F4200" s="62" t="str">
        <f>INDEX('Crosswalk Particulates'!$B:$B,MATCH('2017 EPA Data'!A4200,'Crosswalk Particulates'!$A:$A,0))</f>
        <v>Transportation Sector</v>
      </c>
      <c r="G4200" s="66">
        <f>INDEX('Crosswalk Particulates'!$E:$E,MATCH('2017 EPA Data'!$B4200,'Crosswalk Particulates'!$D:$D,0))</f>
        <v>0</v>
      </c>
      <c r="H4200" s="78">
        <f t="shared" si="65"/>
        <v>12038565.06428173</v>
      </c>
    </row>
    <row r="4201" spans="1:8" hidden="1" x14ac:dyDescent="0.35">
      <c r="A4201" s="57" t="s">
        <v>2529</v>
      </c>
      <c r="B4201" s="57" t="s">
        <v>2696</v>
      </c>
      <c r="C4201" s="57" t="s">
        <v>2428</v>
      </c>
      <c r="D4201" s="68">
        <v>13.22142097</v>
      </c>
      <c r="E4201" s="57" t="s">
        <v>2429</v>
      </c>
      <c r="F4201" s="62" t="str">
        <f>INDEX('Crosswalk Particulates'!$B:$B,MATCH('2017 EPA Data'!A4201,'Crosswalk Particulates'!$A:$A,0))</f>
        <v>Other-EPA</v>
      </c>
      <c r="G4201" s="66">
        <f>INDEX('Crosswalk Particulates'!$E:$E,MATCH('2017 EPA Data'!$B4201,'Crosswalk Particulates'!$D:$D,0))</f>
        <v>0</v>
      </c>
      <c r="H4201" s="78">
        <f t="shared" si="65"/>
        <v>0</v>
      </c>
    </row>
    <row r="4202" spans="1:8" hidden="1" x14ac:dyDescent="0.35">
      <c r="A4202" s="57" t="s">
        <v>2530</v>
      </c>
      <c r="B4202" s="57" t="s">
        <v>2629</v>
      </c>
      <c r="C4202" s="57" t="s">
        <v>2428</v>
      </c>
      <c r="D4202" s="68">
        <v>13.185</v>
      </c>
      <c r="E4202" s="57" t="s">
        <v>2429</v>
      </c>
      <c r="F4202" s="62" t="str">
        <f>INDEX('Crosswalk Particulates'!$B:$B,MATCH('2017 EPA Data'!A4202,'Crosswalk Particulates'!$A:$A,0))</f>
        <v>process-iron and steel-industry</v>
      </c>
      <c r="G4202" s="66">
        <f>INDEX('Crosswalk Particulates'!$E:$E,MATCH('2017 EPA Data'!$B4202,'Crosswalk Particulates'!$D:$D,0))</f>
        <v>0</v>
      </c>
      <c r="H4202" s="78">
        <f t="shared" si="65"/>
        <v>0</v>
      </c>
    </row>
    <row r="4203" spans="1:8" hidden="1" x14ac:dyDescent="0.35">
      <c r="A4203" s="57" t="s">
        <v>2513</v>
      </c>
      <c r="B4203" s="57" t="s">
        <v>2444</v>
      </c>
      <c r="C4203" s="57" t="s">
        <v>2428</v>
      </c>
      <c r="D4203" s="68">
        <v>13.18</v>
      </c>
      <c r="E4203" s="57" t="s">
        <v>2429</v>
      </c>
      <c r="F4203" s="62" t="str">
        <f>INDEX('Crosswalk Particulates'!$B:$B,MATCH('2017 EPA Data'!A4203,'Crosswalk Particulates'!$A:$A,0))</f>
        <v>process-other-industry</v>
      </c>
      <c r="G4203" s="66">
        <f>INDEX('Crosswalk Particulates'!$E:$E,MATCH('2017 EPA Data'!$B4203,'Crosswalk Particulates'!$D:$D,0))</f>
        <v>0</v>
      </c>
      <c r="H4203" s="78">
        <f t="shared" si="65"/>
        <v>0</v>
      </c>
    </row>
    <row r="4204" spans="1:8" hidden="1" x14ac:dyDescent="0.35">
      <c r="A4204" s="57" t="s">
        <v>2489</v>
      </c>
      <c r="B4204" s="57" t="s">
        <v>2670</v>
      </c>
      <c r="C4204" s="57" t="s">
        <v>2428</v>
      </c>
      <c r="D4204" s="68">
        <v>13.14042564</v>
      </c>
      <c r="E4204" s="57" t="s">
        <v>2429</v>
      </c>
      <c r="F4204" s="62" t="str">
        <f>INDEX('Crosswalk Particulates'!$B:$B,MATCH('2017 EPA Data'!A4204,'Crosswalk Particulates'!$A:$A,0))</f>
        <v>process-chemicals-industry</v>
      </c>
      <c r="G4204" s="66">
        <f>INDEX('Crosswalk Particulates'!$E:$E,MATCH('2017 EPA Data'!$B4204,'Crosswalk Particulates'!$D:$D,0))</f>
        <v>0</v>
      </c>
      <c r="H4204" s="78">
        <f t="shared" si="65"/>
        <v>0</v>
      </c>
    </row>
    <row r="4205" spans="1:8" hidden="1" x14ac:dyDescent="0.35">
      <c r="A4205" s="57" t="s">
        <v>2513</v>
      </c>
      <c r="B4205" s="57" t="s">
        <v>2666</v>
      </c>
      <c r="C4205" s="57" t="s">
        <v>2428</v>
      </c>
      <c r="D4205" s="68">
        <v>13.14</v>
      </c>
      <c r="E4205" s="57" t="s">
        <v>2429</v>
      </c>
      <c r="F4205" s="62" t="str">
        <f>INDEX('Crosswalk Particulates'!$B:$B,MATCH('2017 EPA Data'!A4205,'Crosswalk Particulates'!$A:$A,0))</f>
        <v>process-other-industry</v>
      </c>
      <c r="G4205" s="66">
        <f>INDEX('Crosswalk Particulates'!$E:$E,MATCH('2017 EPA Data'!$B4205,'Crosswalk Particulates'!$D:$D,0))</f>
        <v>0</v>
      </c>
      <c r="H4205" s="78">
        <f t="shared" si="65"/>
        <v>0</v>
      </c>
    </row>
    <row r="4206" spans="1:8" hidden="1" x14ac:dyDescent="0.35">
      <c r="A4206" s="57" t="s">
        <v>2514</v>
      </c>
      <c r="B4206" s="57" t="s">
        <v>2643</v>
      </c>
      <c r="D4206" s="68">
        <v>13.126935308952419</v>
      </c>
      <c r="E4206" s="57" t="s">
        <v>2433</v>
      </c>
      <c r="F4206" s="62" t="str">
        <f>INDEX('Crosswalk Particulates'!$B:$B,MATCH('2017 EPA Data'!A4206,'Crosswalk Particulates'!$A:$A,0))</f>
        <v>Transportation Sector</v>
      </c>
      <c r="G4206" s="66">
        <f>INDEX('Crosswalk Particulates'!$E:$E,MATCH('2017 EPA Data'!$B4206,'Crosswalk Particulates'!$D:$D,0))</f>
        <v>0</v>
      </c>
      <c r="H4206" s="78">
        <f t="shared" si="65"/>
        <v>11908569.557522312</v>
      </c>
    </row>
    <row r="4207" spans="1:8" hidden="1" x14ac:dyDescent="0.35">
      <c r="A4207" s="57" t="s">
        <v>2493</v>
      </c>
      <c r="B4207" s="57" t="s">
        <v>2579</v>
      </c>
      <c r="C4207" s="57" t="s">
        <v>2428</v>
      </c>
      <c r="D4207" s="68">
        <v>13.112400341998001</v>
      </c>
      <c r="E4207" s="57" t="s">
        <v>2429</v>
      </c>
      <c r="F4207" s="62" t="str">
        <f>INDEX('Crosswalk Particulates'!$B:$B,MATCH('2017 EPA Data'!A4207,'Crosswalk Particulates'!$A:$A,0))</f>
        <v>Commercial Buildings Sector</v>
      </c>
      <c r="G4207" s="66">
        <f>INDEX('Crosswalk Particulates'!$E:$E,MATCH('2017 EPA Data'!$B4207,'Crosswalk Particulates'!$D:$D,0))</f>
        <v>0</v>
      </c>
      <c r="H4207" s="78">
        <f t="shared" si="65"/>
        <v>0</v>
      </c>
    </row>
    <row r="4208" spans="1:8" hidden="1" x14ac:dyDescent="0.35">
      <c r="A4208" s="57" t="s">
        <v>2603</v>
      </c>
      <c r="B4208" s="57" t="s">
        <v>2537</v>
      </c>
      <c r="C4208" s="57" t="s">
        <v>2428</v>
      </c>
      <c r="D4208" s="68">
        <v>13.037055725074124</v>
      </c>
      <c r="E4208" s="57" t="s">
        <v>2429</v>
      </c>
      <c r="F4208" s="62" t="str">
        <f>INDEX('Crosswalk Particulates'!$B:$B,MATCH('2017 EPA Data'!A4208,'Crosswalk Particulates'!$A:$A,0))</f>
        <v>Residential Buildings Sector</v>
      </c>
      <c r="G4208" s="66">
        <f>INDEX('Crosswalk Particulates'!$E:$E,MATCH('2017 EPA Data'!$B4208,'Crosswalk Particulates'!$D:$D,0))</f>
        <v>0</v>
      </c>
      <c r="H4208" s="78">
        <f t="shared" si="65"/>
        <v>0</v>
      </c>
    </row>
    <row r="4209" spans="1:8" hidden="1" x14ac:dyDescent="0.35">
      <c r="A4209" s="57" t="s">
        <v>2507</v>
      </c>
      <c r="B4209" s="57" t="s">
        <v>2641</v>
      </c>
      <c r="C4209" s="57" t="s">
        <v>2428</v>
      </c>
      <c r="D4209" s="68">
        <v>13.0022157816879</v>
      </c>
      <c r="E4209" s="57" t="s">
        <v>2429</v>
      </c>
      <c r="F4209" s="62" t="str">
        <f>INDEX('Crosswalk Particulates'!$B:$B,MATCH('2017 EPA Data'!A4209,'Crosswalk Particulates'!$A:$A,0))</f>
        <v>industry-fuel-coal</v>
      </c>
      <c r="G4209" s="66">
        <f>INDEX('Crosswalk Particulates'!$E:$E,MATCH('2017 EPA Data'!$B4209,'Crosswalk Particulates'!$D:$D,0))</f>
        <v>0</v>
      </c>
      <c r="H4209" s="78">
        <f t="shared" si="65"/>
        <v>0</v>
      </c>
    </row>
    <row r="4210" spans="1:8" hidden="1" x14ac:dyDescent="0.35">
      <c r="A4210" s="57" t="s">
        <v>2518</v>
      </c>
      <c r="B4210" s="57" t="s">
        <v>2568</v>
      </c>
      <c r="D4210" s="68">
        <v>13</v>
      </c>
      <c r="E4210" s="57" t="s">
        <v>2429</v>
      </c>
      <c r="F4210" s="62" t="str">
        <f>INDEX('Crosswalk Particulates'!$B:$B,MATCH('2017 EPA Data'!A4210,'Crosswalk Particulates'!$A:$A,0))</f>
        <v>process-cement-industry</v>
      </c>
      <c r="G4210" s="66">
        <f>INDEX('Crosswalk Particulates'!$E:$E,MATCH('2017 EPA Data'!$B4210,'Crosswalk Particulates'!$D:$D,0))</f>
        <v>0</v>
      </c>
      <c r="H4210" s="78">
        <f t="shared" si="65"/>
        <v>0</v>
      </c>
    </row>
    <row r="4211" spans="1:8" hidden="1" x14ac:dyDescent="0.35">
      <c r="A4211" s="57" t="s">
        <v>2493</v>
      </c>
      <c r="B4211" s="57" t="s">
        <v>2622</v>
      </c>
      <c r="C4211" s="57" t="s">
        <v>2428</v>
      </c>
      <c r="D4211" s="68">
        <v>12.999000000000001</v>
      </c>
      <c r="E4211" s="57" t="s">
        <v>2429</v>
      </c>
      <c r="F4211" s="62" t="str">
        <f>INDEX('Crosswalk Particulates'!$B:$B,MATCH('2017 EPA Data'!A4211,'Crosswalk Particulates'!$A:$A,0))</f>
        <v>Commercial Buildings Sector</v>
      </c>
      <c r="G4211" s="66">
        <f>INDEX('Crosswalk Particulates'!$E:$E,MATCH('2017 EPA Data'!$B4211,'Crosswalk Particulates'!$D:$D,0))</f>
        <v>0</v>
      </c>
      <c r="H4211" s="78">
        <f t="shared" si="65"/>
        <v>0</v>
      </c>
    </row>
    <row r="4212" spans="1:8" hidden="1" x14ac:dyDescent="0.35">
      <c r="A4212" s="57" t="s">
        <v>2463</v>
      </c>
      <c r="B4212" s="57" t="s">
        <v>2545</v>
      </c>
      <c r="D4212" s="68">
        <v>12.9228490671905</v>
      </c>
      <c r="E4212" s="57" t="s">
        <v>2433</v>
      </c>
      <c r="F4212" s="62" t="str">
        <f>INDEX('Crosswalk Particulates'!$B:$B,MATCH('2017 EPA Data'!A4212,'Crosswalk Particulates'!$A:$A,0))</f>
        <v>process-agriculture-industry</v>
      </c>
      <c r="G4212" s="66" t="str">
        <f>INDEX('Crosswalk Particulates'!$E:$E,MATCH('2017 EPA Data'!$B4212,'Crosswalk Particulates'!$D:$D,0))</f>
        <v>OC</v>
      </c>
      <c r="H4212" s="78">
        <f t="shared" si="65"/>
        <v>11723425.413169164</v>
      </c>
    </row>
    <row r="4213" spans="1:8" hidden="1" x14ac:dyDescent="0.35">
      <c r="A4213" s="57" t="s">
        <v>2430</v>
      </c>
      <c r="B4213" s="57" t="s">
        <v>2686</v>
      </c>
      <c r="C4213" s="57" t="s">
        <v>2428</v>
      </c>
      <c r="D4213" s="68">
        <v>12.877046348407521</v>
      </c>
      <c r="E4213" s="57" t="s">
        <v>2429</v>
      </c>
      <c r="F4213" s="62" t="str">
        <f>INDEX('Crosswalk Particulates'!$B:$B,MATCH('2017 EPA Data'!A4213,'Crosswalk Particulates'!$A:$A,0))</f>
        <v>process-other-industry</v>
      </c>
      <c r="G4213" s="66">
        <f>INDEX('Crosswalk Particulates'!$E:$E,MATCH('2017 EPA Data'!$B4213,'Crosswalk Particulates'!$D:$D,0))</f>
        <v>0</v>
      </c>
      <c r="H4213" s="78">
        <f t="shared" si="65"/>
        <v>0</v>
      </c>
    </row>
    <row r="4214" spans="1:8" hidden="1" x14ac:dyDescent="0.35">
      <c r="A4214" s="57" t="s">
        <v>2511</v>
      </c>
      <c r="B4214" s="57" t="s">
        <v>2547</v>
      </c>
      <c r="C4214" s="57" t="s">
        <v>2428</v>
      </c>
      <c r="D4214" s="68">
        <v>12.871343501314801</v>
      </c>
      <c r="E4214" s="57" t="s">
        <v>2429</v>
      </c>
      <c r="F4214" s="62" t="str">
        <f>INDEX('Crosswalk Particulates'!$B:$B,MATCH('2017 EPA Data'!A4214,'Crosswalk Particulates'!$A:$A,0))</f>
        <v>industry-fuel-biomass</v>
      </c>
      <c r="G4214" s="66">
        <f>INDEX('Crosswalk Particulates'!$E:$E,MATCH('2017 EPA Data'!$B4214,'Crosswalk Particulates'!$D:$D,0))</f>
        <v>0</v>
      </c>
      <c r="H4214" s="78">
        <f t="shared" si="65"/>
        <v>0</v>
      </c>
    </row>
    <row r="4215" spans="1:8" hidden="1" x14ac:dyDescent="0.35">
      <c r="A4215" s="57" t="s">
        <v>2453</v>
      </c>
      <c r="B4215" s="57" t="s">
        <v>2536</v>
      </c>
      <c r="C4215" s="57" t="s">
        <v>2428</v>
      </c>
      <c r="D4215" s="68">
        <v>12.750979375858204</v>
      </c>
      <c r="E4215" s="57" t="s">
        <v>2429</v>
      </c>
      <c r="F4215" s="62" t="str">
        <f>INDEX('Crosswalk Particulates'!$B:$B,MATCH('2017 EPA Data'!A4215,'Crosswalk Particulates'!$A:$A,0))</f>
        <v>process-ngps-industry</v>
      </c>
      <c r="G4215" s="66">
        <f>INDEX('Crosswalk Particulates'!$E:$E,MATCH('2017 EPA Data'!$B4215,'Crosswalk Particulates'!$D:$D,0))</f>
        <v>0</v>
      </c>
      <c r="H4215" s="78">
        <f t="shared" si="65"/>
        <v>0</v>
      </c>
    </row>
    <row r="4216" spans="1:8" hidden="1" x14ac:dyDescent="0.35">
      <c r="A4216" s="57" t="s">
        <v>2449</v>
      </c>
      <c r="B4216" s="57" t="s">
        <v>2686</v>
      </c>
      <c r="C4216" s="57" t="s">
        <v>2428</v>
      </c>
      <c r="D4216" s="68">
        <v>12.745662292621098</v>
      </c>
      <c r="E4216" s="57" t="s">
        <v>2429</v>
      </c>
      <c r="F4216" s="62" t="str">
        <f>INDEX('Crosswalk Particulates'!$B:$B,MATCH('2017 EPA Data'!A4216,'Crosswalk Particulates'!$A:$A,0))</f>
        <v>process-other-industry</v>
      </c>
      <c r="G4216" s="66">
        <f>INDEX('Crosswalk Particulates'!$E:$E,MATCH('2017 EPA Data'!$B4216,'Crosswalk Particulates'!$D:$D,0))</f>
        <v>0</v>
      </c>
      <c r="H4216" s="78">
        <f t="shared" si="65"/>
        <v>0</v>
      </c>
    </row>
    <row r="4217" spans="1:8" hidden="1" x14ac:dyDescent="0.35">
      <c r="A4217" s="57" t="s">
        <v>2576</v>
      </c>
      <c r="B4217" s="57" t="s">
        <v>2674</v>
      </c>
      <c r="C4217" s="57" t="s">
        <v>2428</v>
      </c>
      <c r="D4217" s="68">
        <v>12.559012691580961</v>
      </c>
      <c r="E4217" s="57" t="s">
        <v>2429</v>
      </c>
      <c r="F4217" s="62" t="str">
        <f>INDEX('Crosswalk Particulates'!$B:$B,MATCH('2017 EPA Data'!A4217,'Crosswalk Particulates'!$A:$A,0))</f>
        <v>Commercial Buildings Sector</v>
      </c>
      <c r="G4217" s="66">
        <f>INDEX('Crosswalk Particulates'!$E:$E,MATCH('2017 EPA Data'!$B4217,'Crosswalk Particulates'!$D:$D,0))</f>
        <v>0</v>
      </c>
      <c r="H4217" s="78">
        <f t="shared" si="65"/>
        <v>0</v>
      </c>
    </row>
    <row r="4218" spans="1:8" hidden="1" x14ac:dyDescent="0.35">
      <c r="A4218" s="57" t="s">
        <v>2492</v>
      </c>
      <c r="B4218" s="57" t="s">
        <v>2650</v>
      </c>
      <c r="C4218" s="57" t="s">
        <v>2428</v>
      </c>
      <c r="D4218" s="68">
        <v>12.467742719860279</v>
      </c>
      <c r="E4218" s="57" t="s">
        <v>2429</v>
      </c>
      <c r="F4218" s="62" t="str">
        <f>INDEX('Crosswalk Particulates'!$B:$B,MATCH('2017 EPA Data'!A4218,'Crosswalk Particulates'!$A:$A,0))</f>
        <v>Electricity Sector</v>
      </c>
      <c r="G4218" s="66">
        <f>INDEX('Crosswalk Particulates'!$E:$E,MATCH('2017 EPA Data'!$B4218,'Crosswalk Particulates'!$D:$D,0))</f>
        <v>0</v>
      </c>
      <c r="H4218" s="78">
        <f t="shared" si="65"/>
        <v>0</v>
      </c>
    </row>
    <row r="4219" spans="1:8" hidden="1" x14ac:dyDescent="0.35">
      <c r="A4219" s="57" t="s">
        <v>2430</v>
      </c>
      <c r="B4219" s="57" t="s">
        <v>2698</v>
      </c>
      <c r="C4219" s="57" t="s">
        <v>2428</v>
      </c>
      <c r="D4219" s="68">
        <v>12.4275194758</v>
      </c>
      <c r="E4219" s="57" t="s">
        <v>2429</v>
      </c>
      <c r="F4219" s="62" t="str">
        <f>INDEX('Crosswalk Particulates'!$B:$B,MATCH('2017 EPA Data'!A4219,'Crosswalk Particulates'!$A:$A,0))</f>
        <v>process-other-industry</v>
      </c>
      <c r="G4219" s="66">
        <f>INDEX('Crosswalk Particulates'!$E:$E,MATCH('2017 EPA Data'!$B4219,'Crosswalk Particulates'!$D:$D,0))</f>
        <v>0</v>
      </c>
      <c r="H4219" s="78">
        <f t="shared" si="65"/>
        <v>0</v>
      </c>
    </row>
    <row r="4220" spans="1:8" hidden="1" x14ac:dyDescent="0.35">
      <c r="A4220" s="57" t="s">
        <v>2470</v>
      </c>
      <c r="B4220" s="57" t="s">
        <v>2681</v>
      </c>
      <c r="C4220" s="57" t="s">
        <v>2428</v>
      </c>
      <c r="D4220" s="68">
        <v>12.420719999999999</v>
      </c>
      <c r="E4220" s="57" t="s">
        <v>2429</v>
      </c>
      <c r="F4220" s="62" t="str">
        <f>INDEX('Crosswalk Particulates'!$B:$B,MATCH('2017 EPA Data'!A4220,'Crosswalk Particulates'!$A:$A,0))</f>
        <v>process-waste-industry</v>
      </c>
      <c r="G4220" s="66">
        <f>INDEX('Crosswalk Particulates'!$E:$E,MATCH('2017 EPA Data'!$B4220,'Crosswalk Particulates'!$D:$D,0))</f>
        <v>0</v>
      </c>
      <c r="H4220" s="78">
        <f t="shared" si="65"/>
        <v>0</v>
      </c>
    </row>
    <row r="4221" spans="1:8" hidden="1" x14ac:dyDescent="0.35">
      <c r="A4221" s="57" t="s">
        <v>2466</v>
      </c>
      <c r="B4221" s="57" t="s">
        <v>2561</v>
      </c>
      <c r="C4221" s="57" t="s">
        <v>2428</v>
      </c>
      <c r="D4221" s="68">
        <v>12.31</v>
      </c>
      <c r="E4221" s="57" t="s">
        <v>2429</v>
      </c>
      <c r="F4221" s="62" t="str">
        <f>INDEX('Crosswalk Particulates'!$B:$B,MATCH('2017 EPA Data'!A4221,'Crosswalk Particulates'!$A:$A,0))</f>
        <v>process-other-industry</v>
      </c>
      <c r="G4221" s="66">
        <f>INDEX('Crosswalk Particulates'!$E:$E,MATCH('2017 EPA Data'!$B4221,'Crosswalk Particulates'!$D:$D,0))</f>
        <v>0</v>
      </c>
      <c r="H4221" s="78">
        <f t="shared" si="65"/>
        <v>0</v>
      </c>
    </row>
    <row r="4222" spans="1:8" hidden="1" x14ac:dyDescent="0.35">
      <c r="A4222" s="57" t="s">
        <v>2543</v>
      </c>
      <c r="B4222" s="57" t="s">
        <v>2608</v>
      </c>
      <c r="C4222" s="57" t="s">
        <v>2428</v>
      </c>
      <c r="D4222" s="68">
        <v>12.29077065848</v>
      </c>
      <c r="E4222" s="57" t="s">
        <v>2429</v>
      </c>
      <c r="F4222" s="62" t="str">
        <f>INDEX('Crosswalk Particulates'!$B:$B,MATCH('2017 EPA Data'!A4222,'Crosswalk Particulates'!$A:$A,0))</f>
        <v>industry-fuel-other</v>
      </c>
      <c r="G4222" s="66">
        <f>INDEX('Crosswalk Particulates'!$E:$E,MATCH('2017 EPA Data'!$B4222,'Crosswalk Particulates'!$D:$D,0))</f>
        <v>0</v>
      </c>
      <c r="H4222" s="78">
        <f t="shared" si="65"/>
        <v>0</v>
      </c>
    </row>
    <row r="4223" spans="1:8" hidden="1" x14ac:dyDescent="0.35">
      <c r="A4223" s="57" t="s">
        <v>2540</v>
      </c>
      <c r="B4223" s="57" t="s">
        <v>2641</v>
      </c>
      <c r="C4223" s="57" t="s">
        <v>2428</v>
      </c>
      <c r="D4223" s="68">
        <v>12.2561865</v>
      </c>
      <c r="E4223" s="57" t="s">
        <v>2429</v>
      </c>
      <c r="F4223" s="62" t="str">
        <f>INDEX('Crosswalk Particulates'!$B:$B,MATCH('2017 EPA Data'!A4223,'Crosswalk Particulates'!$A:$A,0))</f>
        <v>industry-fuel-oil</v>
      </c>
      <c r="G4223" s="66">
        <f>INDEX('Crosswalk Particulates'!$E:$E,MATCH('2017 EPA Data'!$B4223,'Crosswalk Particulates'!$D:$D,0))</f>
        <v>0</v>
      </c>
      <c r="H4223" s="78">
        <f t="shared" si="65"/>
        <v>0</v>
      </c>
    </row>
    <row r="4224" spans="1:8" hidden="1" x14ac:dyDescent="0.35">
      <c r="A4224" s="57" t="s">
        <v>2458</v>
      </c>
      <c r="B4224" s="57" t="s">
        <v>2537</v>
      </c>
      <c r="C4224" s="57" t="s">
        <v>2428</v>
      </c>
      <c r="D4224" s="68">
        <v>12.2543106201</v>
      </c>
      <c r="E4224" s="57" t="s">
        <v>2429</v>
      </c>
      <c r="F4224" s="62" t="str">
        <f>INDEX('Crosswalk Particulates'!$B:$B,MATCH('2017 EPA Data'!A4224,'Crosswalk Particulates'!$A:$A,0))</f>
        <v>process-other-industry</v>
      </c>
      <c r="G4224" s="66">
        <f>INDEX('Crosswalk Particulates'!$E:$E,MATCH('2017 EPA Data'!$B4224,'Crosswalk Particulates'!$D:$D,0))</f>
        <v>0</v>
      </c>
      <c r="H4224" s="78">
        <f t="shared" si="65"/>
        <v>0</v>
      </c>
    </row>
    <row r="4225" spans="1:8" hidden="1" x14ac:dyDescent="0.35">
      <c r="A4225" s="57" t="s">
        <v>2495</v>
      </c>
      <c r="B4225" s="57" t="s">
        <v>2636</v>
      </c>
      <c r="C4225" s="57" t="s">
        <v>2428</v>
      </c>
      <c r="D4225" s="68">
        <v>12.14984593184</v>
      </c>
      <c r="E4225" s="57" t="s">
        <v>2429</v>
      </c>
      <c r="F4225" s="62" t="str">
        <f>INDEX('Crosswalk Particulates'!$B:$B,MATCH('2017 EPA Data'!A4225,'Crosswalk Particulates'!$A:$A,0))</f>
        <v>Electricity Sector</v>
      </c>
      <c r="G4225" s="66">
        <f>INDEX('Crosswalk Particulates'!$E:$E,MATCH('2017 EPA Data'!$B4225,'Crosswalk Particulates'!$D:$D,0))</f>
        <v>0</v>
      </c>
      <c r="H4225" s="78">
        <f t="shared" si="65"/>
        <v>0</v>
      </c>
    </row>
    <row r="4226" spans="1:8" hidden="1" x14ac:dyDescent="0.35">
      <c r="A4226" s="57" t="s">
        <v>2453</v>
      </c>
      <c r="B4226" s="57" t="s">
        <v>2537</v>
      </c>
      <c r="C4226" s="57" t="s">
        <v>2428</v>
      </c>
      <c r="D4226" s="68">
        <v>12.096431502009484</v>
      </c>
      <c r="E4226" s="57" t="s">
        <v>2429</v>
      </c>
      <c r="F4226" s="62" t="str">
        <f>INDEX('Crosswalk Particulates'!$B:$B,MATCH('2017 EPA Data'!A4226,'Crosswalk Particulates'!$A:$A,0))</f>
        <v>process-ngps-industry</v>
      </c>
      <c r="G4226" s="66">
        <f>INDEX('Crosswalk Particulates'!$E:$E,MATCH('2017 EPA Data'!$B4226,'Crosswalk Particulates'!$D:$D,0))</f>
        <v>0</v>
      </c>
      <c r="H4226" s="78">
        <f t="shared" si="65"/>
        <v>0</v>
      </c>
    </row>
    <row r="4227" spans="1:8" hidden="1" x14ac:dyDescent="0.35">
      <c r="A4227" s="57" t="s">
        <v>2470</v>
      </c>
      <c r="B4227" s="57" t="s">
        <v>2499</v>
      </c>
      <c r="C4227" s="57" t="s">
        <v>2428</v>
      </c>
      <c r="D4227" s="68">
        <v>12.0702</v>
      </c>
      <c r="E4227" s="57" t="s">
        <v>2429</v>
      </c>
      <c r="F4227" s="62" t="str">
        <f>INDEX('Crosswalk Particulates'!$B:$B,MATCH('2017 EPA Data'!A4227,'Crosswalk Particulates'!$A:$A,0))</f>
        <v>process-waste-industry</v>
      </c>
      <c r="G4227" s="66">
        <f>INDEX('Crosswalk Particulates'!$E:$E,MATCH('2017 EPA Data'!$B4227,'Crosswalk Particulates'!$D:$D,0))</f>
        <v>0</v>
      </c>
      <c r="H4227" s="78">
        <f t="shared" si="65"/>
        <v>0</v>
      </c>
    </row>
    <row r="4228" spans="1:8" hidden="1" x14ac:dyDescent="0.35">
      <c r="A4228" s="57" t="s">
        <v>2513</v>
      </c>
      <c r="B4228" s="57" t="s">
        <v>2590</v>
      </c>
      <c r="C4228" s="57" t="s">
        <v>2428</v>
      </c>
      <c r="D4228" s="68">
        <v>12.0456</v>
      </c>
      <c r="E4228" s="57" t="s">
        <v>2429</v>
      </c>
      <c r="F4228" s="62" t="str">
        <f>INDEX('Crosswalk Particulates'!$B:$B,MATCH('2017 EPA Data'!A4228,'Crosswalk Particulates'!$A:$A,0))</f>
        <v>process-other-industry</v>
      </c>
      <c r="G4228" s="66">
        <f>INDEX('Crosswalk Particulates'!$E:$E,MATCH('2017 EPA Data'!$B4228,'Crosswalk Particulates'!$D:$D,0))</f>
        <v>0</v>
      </c>
      <c r="H4228" s="78">
        <f t="shared" ref="H4228:H4291" si="66">IF(E4228="TON",D4228/metricton_to_shortton,0)*10^6</f>
        <v>0</v>
      </c>
    </row>
    <row r="4229" spans="1:8" hidden="1" x14ac:dyDescent="0.35">
      <c r="A4229" s="57" t="s">
        <v>2483</v>
      </c>
      <c r="B4229" s="57" t="s">
        <v>2469</v>
      </c>
      <c r="C4229" s="57" t="s">
        <v>2428</v>
      </c>
      <c r="D4229" s="68">
        <v>12</v>
      </c>
      <c r="E4229" s="57" t="s">
        <v>2429</v>
      </c>
      <c r="F4229" s="62" t="str">
        <f>INDEX('Crosswalk Particulates'!$B:$B,MATCH('2017 EPA Data'!A4229,'Crosswalk Particulates'!$A:$A,0))</f>
        <v>process-other-industry</v>
      </c>
      <c r="G4229" s="66">
        <f>INDEX('Crosswalk Particulates'!$E:$E,MATCH('2017 EPA Data'!$B4229,'Crosswalk Particulates'!$D:$D,0))</f>
        <v>0</v>
      </c>
      <c r="H4229" s="78">
        <f t="shared" si="66"/>
        <v>0</v>
      </c>
    </row>
    <row r="4230" spans="1:8" hidden="1" x14ac:dyDescent="0.35">
      <c r="A4230" s="57" t="s">
        <v>2519</v>
      </c>
      <c r="B4230" s="57" t="s">
        <v>2563</v>
      </c>
      <c r="C4230" s="57" t="s">
        <v>2428</v>
      </c>
      <c r="D4230" s="68">
        <v>11.95741477</v>
      </c>
      <c r="E4230" s="57" t="s">
        <v>2429</v>
      </c>
      <c r="F4230" s="62" t="str">
        <f>INDEX('Crosswalk Particulates'!$B:$B,MATCH('2017 EPA Data'!A4230,'Crosswalk Particulates'!$A:$A,0))</f>
        <v>Electricity Sector</v>
      </c>
      <c r="G4230" s="66">
        <f>INDEX('Crosswalk Particulates'!$E:$E,MATCH('2017 EPA Data'!$B4230,'Crosswalk Particulates'!$D:$D,0))</f>
        <v>0</v>
      </c>
      <c r="H4230" s="78">
        <f t="shared" si="66"/>
        <v>0</v>
      </c>
    </row>
    <row r="4231" spans="1:8" hidden="1" x14ac:dyDescent="0.35">
      <c r="A4231" s="57" t="s">
        <v>2560</v>
      </c>
      <c r="B4231" s="57" t="s">
        <v>2484</v>
      </c>
      <c r="C4231" s="57" t="s">
        <v>2428</v>
      </c>
      <c r="D4231" s="68">
        <v>11.953224843999999</v>
      </c>
      <c r="E4231" s="57" t="s">
        <v>2429</v>
      </c>
      <c r="F4231" s="62" t="str">
        <f>INDEX('Crosswalk Particulates'!$B:$B,MATCH('2017 EPA Data'!A4231,'Crosswalk Particulates'!$A:$A,0))</f>
        <v>Electricity Sector</v>
      </c>
      <c r="G4231" s="66">
        <f>INDEX('Crosswalk Particulates'!$E:$E,MATCH('2017 EPA Data'!$B4231,'Crosswalk Particulates'!$D:$D,0))</f>
        <v>0</v>
      </c>
      <c r="H4231" s="78">
        <f t="shared" si="66"/>
        <v>0</v>
      </c>
    </row>
    <row r="4232" spans="1:8" hidden="1" x14ac:dyDescent="0.35">
      <c r="A4232" s="57" t="s">
        <v>2530</v>
      </c>
      <c r="B4232" s="57" t="s">
        <v>2630</v>
      </c>
      <c r="C4232" s="57" t="s">
        <v>2428</v>
      </c>
      <c r="D4232" s="68">
        <v>11.90676</v>
      </c>
      <c r="E4232" s="57" t="s">
        <v>2429</v>
      </c>
      <c r="F4232" s="62" t="str">
        <f>INDEX('Crosswalk Particulates'!$B:$B,MATCH('2017 EPA Data'!A4232,'Crosswalk Particulates'!$A:$A,0))</f>
        <v>process-iron and steel-industry</v>
      </c>
      <c r="G4232" s="66">
        <f>INDEX('Crosswalk Particulates'!$E:$E,MATCH('2017 EPA Data'!$B4232,'Crosswalk Particulates'!$D:$D,0))</f>
        <v>0</v>
      </c>
      <c r="H4232" s="78">
        <f t="shared" si="66"/>
        <v>0</v>
      </c>
    </row>
    <row r="4233" spans="1:8" hidden="1" x14ac:dyDescent="0.35">
      <c r="A4233" s="57" t="s">
        <v>2543</v>
      </c>
      <c r="B4233" s="57" t="s">
        <v>2616</v>
      </c>
      <c r="C4233" s="57" t="s">
        <v>2428</v>
      </c>
      <c r="D4233" s="68">
        <v>11.87824176122</v>
      </c>
      <c r="E4233" s="57" t="s">
        <v>2429</v>
      </c>
      <c r="F4233" s="62" t="str">
        <f>INDEX('Crosswalk Particulates'!$B:$B,MATCH('2017 EPA Data'!A4233,'Crosswalk Particulates'!$A:$A,0))</f>
        <v>industry-fuel-other</v>
      </c>
      <c r="G4233" s="66">
        <f>INDEX('Crosswalk Particulates'!$E:$E,MATCH('2017 EPA Data'!$B4233,'Crosswalk Particulates'!$D:$D,0))</f>
        <v>0</v>
      </c>
      <c r="H4233" s="78">
        <f t="shared" si="66"/>
        <v>0</v>
      </c>
    </row>
    <row r="4234" spans="1:8" hidden="1" x14ac:dyDescent="0.35">
      <c r="A4234" s="57" t="s">
        <v>2464</v>
      </c>
      <c r="B4234" s="57" t="s">
        <v>2621</v>
      </c>
      <c r="C4234" s="57" t="s">
        <v>2428</v>
      </c>
      <c r="D4234" s="68">
        <v>11.833425999999999</v>
      </c>
      <c r="E4234" s="57" t="s">
        <v>2429</v>
      </c>
      <c r="F4234" s="62" t="str">
        <f>INDEX('Crosswalk Particulates'!$B:$B,MATCH('2017 EPA Data'!A4234,'Crosswalk Particulates'!$A:$A,0))</f>
        <v>process-other-industry</v>
      </c>
      <c r="G4234" s="66">
        <f>INDEX('Crosswalk Particulates'!$E:$E,MATCH('2017 EPA Data'!$B4234,'Crosswalk Particulates'!$D:$D,0))</f>
        <v>0</v>
      </c>
      <c r="H4234" s="78">
        <f t="shared" si="66"/>
        <v>0</v>
      </c>
    </row>
    <row r="4235" spans="1:8" hidden="1" x14ac:dyDescent="0.35">
      <c r="A4235" s="57" t="s">
        <v>2530</v>
      </c>
      <c r="B4235" s="57" t="s">
        <v>2586</v>
      </c>
      <c r="C4235" s="57" t="s">
        <v>2428</v>
      </c>
      <c r="D4235" s="68">
        <v>11.818955623400001</v>
      </c>
      <c r="E4235" s="57" t="s">
        <v>2429</v>
      </c>
      <c r="F4235" s="62" t="str">
        <f>INDEX('Crosswalk Particulates'!$B:$B,MATCH('2017 EPA Data'!A4235,'Crosswalk Particulates'!$A:$A,0))</f>
        <v>process-iron and steel-industry</v>
      </c>
      <c r="G4235" s="66">
        <f>INDEX('Crosswalk Particulates'!$E:$E,MATCH('2017 EPA Data'!$B4235,'Crosswalk Particulates'!$D:$D,0))</f>
        <v>0</v>
      </c>
      <c r="H4235" s="78">
        <f t="shared" si="66"/>
        <v>0</v>
      </c>
    </row>
    <row r="4236" spans="1:8" hidden="1" x14ac:dyDescent="0.35">
      <c r="A4236" s="57" t="s">
        <v>2530</v>
      </c>
      <c r="B4236" s="57" t="s">
        <v>2562</v>
      </c>
      <c r="C4236" s="57" t="s">
        <v>2428</v>
      </c>
      <c r="D4236" s="68">
        <v>11.8</v>
      </c>
      <c r="E4236" s="57" t="s">
        <v>2429</v>
      </c>
      <c r="F4236" s="62" t="str">
        <f>INDEX('Crosswalk Particulates'!$B:$B,MATCH('2017 EPA Data'!A4236,'Crosswalk Particulates'!$A:$A,0))</f>
        <v>process-iron and steel-industry</v>
      </c>
      <c r="G4236" s="66">
        <f>INDEX('Crosswalk Particulates'!$E:$E,MATCH('2017 EPA Data'!$B4236,'Crosswalk Particulates'!$D:$D,0))</f>
        <v>0</v>
      </c>
      <c r="H4236" s="78">
        <f t="shared" si="66"/>
        <v>0</v>
      </c>
    </row>
    <row r="4237" spans="1:8" hidden="1" x14ac:dyDescent="0.35">
      <c r="A4237" s="57" t="s">
        <v>2497</v>
      </c>
      <c r="B4237" s="57" t="s">
        <v>2746</v>
      </c>
      <c r="C4237" s="57" t="s">
        <v>2428</v>
      </c>
      <c r="D4237" s="68">
        <v>11.79</v>
      </c>
      <c r="E4237" s="57" t="s">
        <v>2429</v>
      </c>
      <c r="F4237" s="62" t="str">
        <f>INDEX('Crosswalk Particulates'!$B:$B,MATCH('2017 EPA Data'!A4237,'Crosswalk Particulates'!$A:$A,0))</f>
        <v>process-other-industry</v>
      </c>
      <c r="G4237" s="66">
        <f>INDEX('Crosswalk Particulates'!$E:$E,MATCH('2017 EPA Data'!$B4237,'Crosswalk Particulates'!$D:$D,0))</f>
        <v>0</v>
      </c>
      <c r="H4237" s="78">
        <f t="shared" si="66"/>
        <v>0</v>
      </c>
    </row>
    <row r="4238" spans="1:8" hidden="1" x14ac:dyDescent="0.35">
      <c r="A4238" s="57" t="s">
        <v>2493</v>
      </c>
      <c r="B4238" s="57" t="s">
        <v>2674</v>
      </c>
      <c r="C4238" s="57" t="s">
        <v>2428</v>
      </c>
      <c r="D4238" s="68">
        <v>11.7537222020181</v>
      </c>
      <c r="E4238" s="57" t="s">
        <v>2429</v>
      </c>
      <c r="F4238" s="62" t="str">
        <f>INDEX('Crosswalk Particulates'!$B:$B,MATCH('2017 EPA Data'!A4238,'Crosswalk Particulates'!$A:$A,0))</f>
        <v>Commercial Buildings Sector</v>
      </c>
      <c r="G4238" s="66">
        <f>INDEX('Crosswalk Particulates'!$E:$E,MATCH('2017 EPA Data'!$B4238,'Crosswalk Particulates'!$D:$D,0))</f>
        <v>0</v>
      </c>
      <c r="H4238" s="78">
        <f t="shared" si="66"/>
        <v>0</v>
      </c>
    </row>
    <row r="4239" spans="1:8" hidden="1" x14ac:dyDescent="0.35">
      <c r="A4239" s="57" t="s">
        <v>2530</v>
      </c>
      <c r="B4239" s="57" t="s">
        <v>2663</v>
      </c>
      <c r="C4239" s="57" t="s">
        <v>2428</v>
      </c>
      <c r="D4239" s="68">
        <v>11.70396</v>
      </c>
      <c r="E4239" s="57" t="s">
        <v>2429</v>
      </c>
      <c r="F4239" s="62" t="str">
        <f>INDEX('Crosswalk Particulates'!$B:$B,MATCH('2017 EPA Data'!A4239,'Crosswalk Particulates'!$A:$A,0))</f>
        <v>process-iron and steel-industry</v>
      </c>
      <c r="G4239" s="66">
        <f>INDEX('Crosswalk Particulates'!$E:$E,MATCH('2017 EPA Data'!$B4239,'Crosswalk Particulates'!$D:$D,0))</f>
        <v>0</v>
      </c>
      <c r="H4239" s="78">
        <f t="shared" si="66"/>
        <v>0</v>
      </c>
    </row>
    <row r="4240" spans="1:8" hidden="1" x14ac:dyDescent="0.35">
      <c r="A4240" s="57" t="s">
        <v>2489</v>
      </c>
      <c r="B4240" s="57" t="s">
        <v>2749</v>
      </c>
      <c r="C4240" s="57" t="s">
        <v>2428</v>
      </c>
      <c r="D4240" s="68">
        <v>11.651</v>
      </c>
      <c r="E4240" s="57" t="s">
        <v>2429</v>
      </c>
      <c r="F4240" s="62" t="str">
        <f>INDEX('Crosswalk Particulates'!$B:$B,MATCH('2017 EPA Data'!A4240,'Crosswalk Particulates'!$A:$A,0))</f>
        <v>process-chemicals-industry</v>
      </c>
      <c r="G4240" s="66">
        <f>INDEX('Crosswalk Particulates'!$E:$E,MATCH('2017 EPA Data'!$B4240,'Crosswalk Particulates'!$D:$D,0))</f>
        <v>0</v>
      </c>
      <c r="H4240" s="78">
        <f t="shared" si="66"/>
        <v>0</v>
      </c>
    </row>
    <row r="4241" spans="1:8" hidden="1" x14ac:dyDescent="0.35">
      <c r="A4241" s="57" t="s">
        <v>2634</v>
      </c>
      <c r="B4241" s="57" t="s">
        <v>2627</v>
      </c>
      <c r="D4241" s="68">
        <v>11.57838374073115</v>
      </c>
      <c r="E4241" s="57" t="s">
        <v>2433</v>
      </c>
      <c r="F4241" s="62" t="str">
        <f>INDEX('Crosswalk Particulates'!$B:$B,MATCH('2017 EPA Data'!A4241,'Crosswalk Particulates'!$A:$A,0))</f>
        <v>Residential Buildings Sector</v>
      </c>
      <c r="G4241" s="66" t="str">
        <f>INDEX('Crosswalk Particulates'!$E:$E,MATCH('2017 EPA Data'!$B4241,'Crosswalk Particulates'!$D:$D,0))</f>
        <v>BC</v>
      </c>
      <c r="H4241" s="78">
        <f t="shared" si="66"/>
        <v>10503745.535041096</v>
      </c>
    </row>
    <row r="4242" spans="1:8" hidden="1" x14ac:dyDescent="0.35">
      <c r="A4242" s="57" t="s">
        <v>2489</v>
      </c>
      <c r="B4242" s="57" t="s">
        <v>2721</v>
      </c>
      <c r="C4242" s="57" t="s">
        <v>2428</v>
      </c>
      <c r="D4242" s="68">
        <v>11.5</v>
      </c>
      <c r="E4242" s="57" t="s">
        <v>2429</v>
      </c>
      <c r="F4242" s="62" t="str">
        <f>INDEX('Crosswalk Particulates'!$B:$B,MATCH('2017 EPA Data'!A4242,'Crosswalk Particulates'!$A:$A,0))</f>
        <v>process-chemicals-industry</v>
      </c>
      <c r="G4242" s="66">
        <f>INDEX('Crosswalk Particulates'!$E:$E,MATCH('2017 EPA Data'!$B4242,'Crosswalk Particulates'!$D:$D,0))</f>
        <v>0</v>
      </c>
      <c r="H4242" s="78">
        <f t="shared" si="66"/>
        <v>0</v>
      </c>
    </row>
    <row r="4243" spans="1:8" hidden="1" x14ac:dyDescent="0.35">
      <c r="A4243" s="57" t="s">
        <v>2580</v>
      </c>
      <c r="B4243" s="57" t="s">
        <v>2522</v>
      </c>
      <c r="C4243" s="57" t="s">
        <v>2428</v>
      </c>
      <c r="D4243" s="68">
        <v>11.490159999999999</v>
      </c>
      <c r="E4243" s="57" t="s">
        <v>2429</v>
      </c>
      <c r="F4243" s="62" t="str">
        <f>INDEX('Crosswalk Particulates'!$B:$B,MATCH('2017 EPA Data'!A4243,'Crosswalk Particulates'!$A:$A,0))</f>
        <v>Commercial Buildings Sector</v>
      </c>
      <c r="G4243" s="66">
        <f>INDEX('Crosswalk Particulates'!$E:$E,MATCH('2017 EPA Data'!$B4243,'Crosswalk Particulates'!$D:$D,0))</f>
        <v>0</v>
      </c>
      <c r="H4243" s="78">
        <f t="shared" si="66"/>
        <v>0</v>
      </c>
    </row>
    <row r="4244" spans="1:8" hidden="1" x14ac:dyDescent="0.35">
      <c r="A4244" s="57" t="s">
        <v>2483</v>
      </c>
      <c r="B4244" s="57" t="s">
        <v>2611</v>
      </c>
      <c r="C4244" s="57" t="s">
        <v>2428</v>
      </c>
      <c r="D4244" s="68">
        <v>11.4</v>
      </c>
      <c r="E4244" s="57" t="s">
        <v>2429</v>
      </c>
      <c r="F4244" s="62" t="str">
        <f>INDEX('Crosswalk Particulates'!$B:$B,MATCH('2017 EPA Data'!A4244,'Crosswalk Particulates'!$A:$A,0))</f>
        <v>process-other-industry</v>
      </c>
      <c r="G4244" s="66">
        <f>INDEX('Crosswalk Particulates'!$E:$E,MATCH('2017 EPA Data'!$B4244,'Crosswalk Particulates'!$D:$D,0))</f>
        <v>0</v>
      </c>
      <c r="H4244" s="78">
        <f t="shared" si="66"/>
        <v>0</v>
      </c>
    </row>
    <row r="4245" spans="1:8" hidden="1" x14ac:dyDescent="0.35">
      <c r="A4245" s="57" t="s">
        <v>2575</v>
      </c>
      <c r="B4245" s="57" t="s">
        <v>2561</v>
      </c>
      <c r="C4245" s="57" t="s">
        <v>2428</v>
      </c>
      <c r="D4245" s="68">
        <v>11.245313317200001</v>
      </c>
      <c r="E4245" s="57" t="s">
        <v>2429</v>
      </c>
      <c r="F4245" s="62" t="str">
        <f>INDEX('Crosswalk Particulates'!$B:$B,MATCH('2017 EPA Data'!A4245,'Crosswalk Particulates'!$A:$A,0))</f>
        <v>Commercial Buildings Sector</v>
      </c>
      <c r="G4245" s="66">
        <f>INDEX('Crosswalk Particulates'!$E:$E,MATCH('2017 EPA Data'!$B4245,'Crosswalk Particulates'!$D:$D,0))</f>
        <v>0</v>
      </c>
      <c r="H4245" s="78">
        <f t="shared" si="66"/>
        <v>0</v>
      </c>
    </row>
    <row r="4246" spans="1:8" hidden="1" x14ac:dyDescent="0.35">
      <c r="A4246" s="57" t="s">
        <v>2540</v>
      </c>
      <c r="B4246" s="57" t="s">
        <v>2616</v>
      </c>
      <c r="C4246" s="57" t="s">
        <v>2428</v>
      </c>
      <c r="D4246" s="68">
        <v>11.2286822</v>
      </c>
      <c r="E4246" s="57" t="s">
        <v>2429</v>
      </c>
      <c r="F4246" s="62" t="str">
        <f>INDEX('Crosswalk Particulates'!$B:$B,MATCH('2017 EPA Data'!A4246,'Crosswalk Particulates'!$A:$A,0))</f>
        <v>industry-fuel-oil</v>
      </c>
      <c r="G4246" s="66">
        <f>INDEX('Crosswalk Particulates'!$E:$E,MATCH('2017 EPA Data'!$B4246,'Crosswalk Particulates'!$D:$D,0))</f>
        <v>0</v>
      </c>
      <c r="H4246" s="78">
        <f t="shared" si="66"/>
        <v>0</v>
      </c>
    </row>
    <row r="4247" spans="1:8" hidden="1" x14ac:dyDescent="0.35">
      <c r="A4247" s="57" t="s">
        <v>2430</v>
      </c>
      <c r="B4247" s="57" t="s">
        <v>2723</v>
      </c>
      <c r="C4247" s="57" t="s">
        <v>2428</v>
      </c>
      <c r="D4247" s="68">
        <v>11.21</v>
      </c>
      <c r="E4247" s="57" t="s">
        <v>2429</v>
      </c>
      <c r="F4247" s="62" t="str">
        <f>INDEX('Crosswalk Particulates'!$B:$B,MATCH('2017 EPA Data'!A4247,'Crosswalk Particulates'!$A:$A,0))</f>
        <v>process-other-industry</v>
      </c>
      <c r="G4247" s="66">
        <f>INDEX('Crosswalk Particulates'!$E:$E,MATCH('2017 EPA Data'!$B4247,'Crosswalk Particulates'!$D:$D,0))</f>
        <v>0</v>
      </c>
      <c r="H4247" s="78">
        <f t="shared" si="66"/>
        <v>0</v>
      </c>
    </row>
    <row r="4248" spans="1:8" hidden="1" x14ac:dyDescent="0.35">
      <c r="A4248" s="57" t="s">
        <v>2430</v>
      </c>
      <c r="B4248" s="57" t="s">
        <v>2638</v>
      </c>
      <c r="C4248" s="57" t="s">
        <v>2428</v>
      </c>
      <c r="D4248" s="68">
        <v>11.0781201</v>
      </c>
      <c r="E4248" s="57" t="s">
        <v>2429</v>
      </c>
      <c r="F4248" s="62" t="str">
        <f>INDEX('Crosswalk Particulates'!$B:$B,MATCH('2017 EPA Data'!A4248,'Crosswalk Particulates'!$A:$A,0))</f>
        <v>process-other-industry</v>
      </c>
      <c r="G4248" s="66">
        <f>INDEX('Crosswalk Particulates'!$E:$E,MATCH('2017 EPA Data'!$B4248,'Crosswalk Particulates'!$D:$D,0))</f>
        <v>0</v>
      </c>
      <c r="H4248" s="78">
        <f t="shared" si="66"/>
        <v>0</v>
      </c>
    </row>
    <row r="4249" spans="1:8" hidden="1" x14ac:dyDescent="0.35">
      <c r="A4249" s="57" t="s">
        <v>2496</v>
      </c>
      <c r="B4249" s="57" t="s">
        <v>2617</v>
      </c>
      <c r="C4249" s="57" t="s">
        <v>2428</v>
      </c>
      <c r="D4249" s="68">
        <v>11.055030531488235</v>
      </c>
      <c r="E4249" s="57" t="s">
        <v>2429</v>
      </c>
      <c r="F4249" s="62" t="str">
        <f>INDEX('Crosswalk Particulates'!$B:$B,MATCH('2017 EPA Data'!A4249,'Crosswalk Particulates'!$A:$A,0))</f>
        <v>process-other-industry</v>
      </c>
      <c r="G4249" s="66">
        <f>INDEX('Crosswalk Particulates'!$E:$E,MATCH('2017 EPA Data'!$B4249,'Crosswalk Particulates'!$D:$D,0))</f>
        <v>0</v>
      </c>
      <c r="H4249" s="78">
        <f t="shared" si="66"/>
        <v>0</v>
      </c>
    </row>
    <row r="4250" spans="1:8" hidden="1" x14ac:dyDescent="0.35">
      <c r="A4250" s="57" t="s">
        <v>2492</v>
      </c>
      <c r="B4250" s="57" t="s">
        <v>2548</v>
      </c>
      <c r="C4250" s="57" t="s">
        <v>2428</v>
      </c>
      <c r="D4250" s="68">
        <v>11.004369968635</v>
      </c>
      <c r="E4250" s="57" t="s">
        <v>2429</v>
      </c>
      <c r="F4250" s="62" t="str">
        <f>INDEX('Crosswalk Particulates'!$B:$B,MATCH('2017 EPA Data'!A4250,'Crosswalk Particulates'!$A:$A,0))</f>
        <v>Electricity Sector</v>
      </c>
      <c r="G4250" s="66">
        <f>INDEX('Crosswalk Particulates'!$E:$E,MATCH('2017 EPA Data'!$B4250,'Crosswalk Particulates'!$D:$D,0))</f>
        <v>0</v>
      </c>
      <c r="H4250" s="78">
        <f t="shared" si="66"/>
        <v>0</v>
      </c>
    </row>
    <row r="4251" spans="1:8" hidden="1" x14ac:dyDescent="0.35">
      <c r="A4251" s="57" t="s">
        <v>2518</v>
      </c>
      <c r="B4251" s="57" t="s">
        <v>2571</v>
      </c>
      <c r="C4251" s="57" t="s">
        <v>2428</v>
      </c>
      <c r="D4251" s="68">
        <v>11</v>
      </c>
      <c r="E4251" s="57" t="s">
        <v>2429</v>
      </c>
      <c r="F4251" s="62" t="str">
        <f>INDEX('Crosswalk Particulates'!$B:$B,MATCH('2017 EPA Data'!A4251,'Crosswalk Particulates'!$A:$A,0))</f>
        <v>process-cement-industry</v>
      </c>
      <c r="G4251" s="66">
        <f>INDEX('Crosswalk Particulates'!$E:$E,MATCH('2017 EPA Data'!$B4251,'Crosswalk Particulates'!$D:$D,0))</f>
        <v>0</v>
      </c>
      <c r="H4251" s="78">
        <f t="shared" si="66"/>
        <v>0</v>
      </c>
    </row>
    <row r="4252" spans="1:8" hidden="1" x14ac:dyDescent="0.35">
      <c r="A4252" s="57" t="s">
        <v>2542</v>
      </c>
      <c r="B4252" s="57" t="s">
        <v>2597</v>
      </c>
      <c r="C4252" s="57" t="s">
        <v>2428</v>
      </c>
      <c r="D4252" s="68">
        <v>10.97090663575</v>
      </c>
      <c r="E4252" s="57" t="s">
        <v>2429</v>
      </c>
      <c r="F4252" s="62" t="str">
        <f>INDEX('Crosswalk Particulates'!$B:$B,MATCH('2017 EPA Data'!A4252,'Crosswalk Particulates'!$A:$A,0))</f>
        <v>Residential Buildings Sector</v>
      </c>
      <c r="G4252" s="66">
        <f>INDEX('Crosswalk Particulates'!$E:$E,MATCH('2017 EPA Data'!$B4252,'Crosswalk Particulates'!$D:$D,0))</f>
        <v>0</v>
      </c>
      <c r="H4252" s="78">
        <f t="shared" si="66"/>
        <v>0</v>
      </c>
    </row>
    <row r="4253" spans="1:8" hidden="1" x14ac:dyDescent="0.35">
      <c r="A4253" s="57" t="s">
        <v>2507</v>
      </c>
      <c r="B4253" s="57" t="s">
        <v>2525</v>
      </c>
      <c r="C4253" s="57" t="s">
        <v>2428</v>
      </c>
      <c r="D4253" s="68">
        <v>10.9611712285985</v>
      </c>
      <c r="E4253" s="57" t="s">
        <v>2429</v>
      </c>
      <c r="F4253" s="62" t="str">
        <f>INDEX('Crosswalk Particulates'!$B:$B,MATCH('2017 EPA Data'!A4253,'Crosswalk Particulates'!$A:$A,0))</f>
        <v>industry-fuel-coal</v>
      </c>
      <c r="G4253" s="66">
        <f>INDEX('Crosswalk Particulates'!$E:$E,MATCH('2017 EPA Data'!$B4253,'Crosswalk Particulates'!$D:$D,0))</f>
        <v>0</v>
      </c>
      <c r="H4253" s="78">
        <f t="shared" si="66"/>
        <v>0</v>
      </c>
    </row>
    <row r="4254" spans="1:8" hidden="1" x14ac:dyDescent="0.35">
      <c r="A4254" s="57" t="s">
        <v>2474</v>
      </c>
      <c r="B4254" s="57" t="s">
        <v>2516</v>
      </c>
      <c r="C4254" s="57" t="s">
        <v>2468</v>
      </c>
      <c r="D4254" s="68">
        <v>10.913500000000001</v>
      </c>
      <c r="E4254" s="57" t="s">
        <v>2433</v>
      </c>
      <c r="F4254" s="62" t="str">
        <f>INDEX('Crosswalk Particulates'!$B:$B,MATCH('2017 EPA Data'!A4254,'Crosswalk Particulates'!$A:$A,0))</f>
        <v>Other-EPA</v>
      </c>
      <c r="G4254" s="66">
        <f>INDEX('Crosswalk Particulates'!$E:$E,MATCH('2017 EPA Data'!$B4254,'Crosswalk Particulates'!$D:$D,0))</f>
        <v>0</v>
      </c>
      <c r="H4254" s="78">
        <f t="shared" si="66"/>
        <v>9900572.4342517089</v>
      </c>
    </row>
    <row r="4255" spans="1:8" hidden="1" x14ac:dyDescent="0.35">
      <c r="A4255" s="57" t="s">
        <v>2511</v>
      </c>
      <c r="B4255" s="57" t="s">
        <v>2536</v>
      </c>
      <c r="C4255" s="57" t="s">
        <v>2428</v>
      </c>
      <c r="D4255" s="68">
        <v>10.904328612811399</v>
      </c>
      <c r="E4255" s="57" t="s">
        <v>2429</v>
      </c>
      <c r="F4255" s="62" t="str">
        <f>INDEX('Crosswalk Particulates'!$B:$B,MATCH('2017 EPA Data'!A4255,'Crosswalk Particulates'!$A:$A,0))</f>
        <v>industry-fuel-biomass</v>
      </c>
      <c r="G4255" s="66">
        <f>INDEX('Crosswalk Particulates'!$E:$E,MATCH('2017 EPA Data'!$B4255,'Crosswalk Particulates'!$D:$D,0))</f>
        <v>0</v>
      </c>
      <c r="H4255" s="78">
        <f t="shared" si="66"/>
        <v>0</v>
      </c>
    </row>
    <row r="4256" spans="1:8" hidden="1" x14ac:dyDescent="0.35">
      <c r="A4256" s="57" t="s">
        <v>2493</v>
      </c>
      <c r="B4256" s="57" t="s">
        <v>2547</v>
      </c>
      <c r="C4256" s="57" t="s">
        <v>2428</v>
      </c>
      <c r="D4256" s="68">
        <v>10.843588961473809</v>
      </c>
      <c r="E4256" s="57" t="s">
        <v>2429</v>
      </c>
      <c r="F4256" s="62" t="str">
        <f>INDEX('Crosswalk Particulates'!$B:$B,MATCH('2017 EPA Data'!A4256,'Crosswalk Particulates'!$A:$A,0))</f>
        <v>Commercial Buildings Sector</v>
      </c>
      <c r="G4256" s="66">
        <f>INDEX('Crosswalk Particulates'!$E:$E,MATCH('2017 EPA Data'!$B4256,'Crosswalk Particulates'!$D:$D,0))</f>
        <v>0</v>
      </c>
      <c r="H4256" s="78">
        <f t="shared" si="66"/>
        <v>0</v>
      </c>
    </row>
    <row r="4257" spans="1:8" hidden="1" x14ac:dyDescent="0.35">
      <c r="A4257" s="57" t="s">
        <v>2493</v>
      </c>
      <c r="B4257" s="57" t="s">
        <v>2524</v>
      </c>
      <c r="C4257" s="57" t="s">
        <v>2428</v>
      </c>
      <c r="D4257" s="68">
        <v>10.807</v>
      </c>
      <c r="E4257" s="57" t="s">
        <v>2429</v>
      </c>
      <c r="F4257" s="62" t="str">
        <f>INDEX('Crosswalk Particulates'!$B:$B,MATCH('2017 EPA Data'!A4257,'Crosswalk Particulates'!$A:$A,0))</f>
        <v>Commercial Buildings Sector</v>
      </c>
      <c r="G4257" s="66">
        <f>INDEX('Crosswalk Particulates'!$E:$E,MATCH('2017 EPA Data'!$B4257,'Crosswalk Particulates'!$D:$D,0))</f>
        <v>0</v>
      </c>
      <c r="H4257" s="78">
        <f t="shared" si="66"/>
        <v>0</v>
      </c>
    </row>
    <row r="4258" spans="1:8" hidden="1" x14ac:dyDescent="0.35">
      <c r="A4258" s="57" t="s">
        <v>2483</v>
      </c>
      <c r="B4258" s="57" t="s">
        <v>2639</v>
      </c>
      <c r="C4258" s="57" t="s">
        <v>2428</v>
      </c>
      <c r="D4258" s="68">
        <v>10.8</v>
      </c>
      <c r="E4258" s="57" t="s">
        <v>2429</v>
      </c>
      <c r="F4258" s="62" t="str">
        <f>INDEX('Crosswalk Particulates'!$B:$B,MATCH('2017 EPA Data'!A4258,'Crosswalk Particulates'!$A:$A,0))</f>
        <v>process-other-industry</v>
      </c>
      <c r="G4258" s="66">
        <f>INDEX('Crosswalk Particulates'!$E:$E,MATCH('2017 EPA Data'!$B4258,'Crosswalk Particulates'!$D:$D,0))</f>
        <v>0</v>
      </c>
      <c r="H4258" s="78">
        <f t="shared" si="66"/>
        <v>0</v>
      </c>
    </row>
    <row r="4259" spans="1:8" hidden="1" x14ac:dyDescent="0.35">
      <c r="A4259" s="57" t="s">
        <v>2530</v>
      </c>
      <c r="B4259" s="57" t="s">
        <v>2478</v>
      </c>
      <c r="C4259" s="57" t="s">
        <v>2428</v>
      </c>
      <c r="D4259" s="68">
        <v>10.682</v>
      </c>
      <c r="E4259" s="57" t="s">
        <v>2429</v>
      </c>
      <c r="F4259" s="62" t="str">
        <f>INDEX('Crosswalk Particulates'!$B:$B,MATCH('2017 EPA Data'!A4259,'Crosswalk Particulates'!$A:$A,0))</f>
        <v>process-iron and steel-industry</v>
      </c>
      <c r="G4259" s="66">
        <f>INDEX('Crosswalk Particulates'!$E:$E,MATCH('2017 EPA Data'!$B4259,'Crosswalk Particulates'!$D:$D,0))</f>
        <v>0</v>
      </c>
      <c r="H4259" s="78">
        <f t="shared" si="66"/>
        <v>0</v>
      </c>
    </row>
    <row r="4260" spans="1:8" hidden="1" x14ac:dyDescent="0.35">
      <c r="A4260" s="57" t="s">
        <v>2530</v>
      </c>
      <c r="B4260" s="57" t="s">
        <v>2585</v>
      </c>
      <c r="C4260" s="57" t="s">
        <v>2428</v>
      </c>
      <c r="D4260" s="68">
        <v>10.666</v>
      </c>
      <c r="E4260" s="57" t="s">
        <v>2429</v>
      </c>
      <c r="F4260" s="62" t="str">
        <f>INDEX('Crosswalk Particulates'!$B:$B,MATCH('2017 EPA Data'!A4260,'Crosswalk Particulates'!$A:$A,0))</f>
        <v>process-iron and steel-industry</v>
      </c>
      <c r="G4260" s="66">
        <f>INDEX('Crosswalk Particulates'!$E:$E,MATCH('2017 EPA Data'!$B4260,'Crosswalk Particulates'!$D:$D,0))</f>
        <v>0</v>
      </c>
      <c r="H4260" s="78">
        <f t="shared" si="66"/>
        <v>0</v>
      </c>
    </row>
    <row r="4261" spans="1:8" hidden="1" x14ac:dyDescent="0.35">
      <c r="A4261" s="57" t="s">
        <v>2470</v>
      </c>
      <c r="B4261" s="57" t="s">
        <v>2695</v>
      </c>
      <c r="C4261" s="57" t="s">
        <v>2428</v>
      </c>
      <c r="D4261" s="68">
        <v>10.620100000000001</v>
      </c>
      <c r="E4261" s="57" t="s">
        <v>2429</v>
      </c>
      <c r="F4261" s="62" t="str">
        <f>INDEX('Crosswalk Particulates'!$B:$B,MATCH('2017 EPA Data'!A4261,'Crosswalk Particulates'!$A:$A,0))</f>
        <v>process-waste-industry</v>
      </c>
      <c r="G4261" s="66">
        <f>INDEX('Crosswalk Particulates'!$E:$E,MATCH('2017 EPA Data'!$B4261,'Crosswalk Particulates'!$D:$D,0))</f>
        <v>0</v>
      </c>
      <c r="H4261" s="78">
        <f t="shared" si="66"/>
        <v>0</v>
      </c>
    </row>
    <row r="4262" spans="1:8" hidden="1" x14ac:dyDescent="0.35">
      <c r="A4262" s="57" t="s">
        <v>2483</v>
      </c>
      <c r="B4262" s="57" t="s">
        <v>2602</v>
      </c>
      <c r="C4262" s="57" t="s">
        <v>2428</v>
      </c>
      <c r="D4262" s="68">
        <v>10.6</v>
      </c>
      <c r="E4262" s="57" t="s">
        <v>2429</v>
      </c>
      <c r="F4262" s="62" t="str">
        <f>INDEX('Crosswalk Particulates'!$B:$B,MATCH('2017 EPA Data'!A4262,'Crosswalk Particulates'!$A:$A,0))</f>
        <v>process-other-industry</v>
      </c>
      <c r="G4262" s="66">
        <f>INDEX('Crosswalk Particulates'!$E:$E,MATCH('2017 EPA Data'!$B4262,'Crosswalk Particulates'!$D:$D,0))</f>
        <v>0</v>
      </c>
      <c r="H4262" s="78">
        <f t="shared" si="66"/>
        <v>0</v>
      </c>
    </row>
    <row r="4263" spans="1:8" hidden="1" x14ac:dyDescent="0.35">
      <c r="A4263" s="57" t="s">
        <v>2458</v>
      </c>
      <c r="B4263" s="57" t="s">
        <v>2715</v>
      </c>
      <c r="C4263" s="57" t="s">
        <v>2428</v>
      </c>
      <c r="D4263" s="68">
        <v>10.59</v>
      </c>
      <c r="E4263" s="57" t="s">
        <v>2429</v>
      </c>
      <c r="F4263" s="62" t="str">
        <f>INDEX('Crosswalk Particulates'!$B:$B,MATCH('2017 EPA Data'!A4263,'Crosswalk Particulates'!$A:$A,0))</f>
        <v>process-other-industry</v>
      </c>
      <c r="G4263" s="66">
        <f>INDEX('Crosswalk Particulates'!$E:$E,MATCH('2017 EPA Data'!$B4263,'Crosswalk Particulates'!$D:$D,0))</f>
        <v>0</v>
      </c>
      <c r="H4263" s="78">
        <f t="shared" si="66"/>
        <v>0</v>
      </c>
    </row>
    <row r="4264" spans="1:8" hidden="1" x14ac:dyDescent="0.35">
      <c r="A4264" s="57" t="s">
        <v>2513</v>
      </c>
      <c r="B4264" s="57" t="s">
        <v>2524</v>
      </c>
      <c r="C4264" s="57" t="s">
        <v>2428</v>
      </c>
      <c r="D4264" s="68">
        <v>10.583959999999999</v>
      </c>
      <c r="E4264" s="57" t="s">
        <v>2429</v>
      </c>
      <c r="F4264" s="62" t="str">
        <f>INDEX('Crosswalk Particulates'!$B:$B,MATCH('2017 EPA Data'!A4264,'Crosswalk Particulates'!$A:$A,0))</f>
        <v>process-other-industry</v>
      </c>
      <c r="G4264" s="66">
        <f>INDEX('Crosswalk Particulates'!$E:$E,MATCH('2017 EPA Data'!$B4264,'Crosswalk Particulates'!$D:$D,0))</f>
        <v>0</v>
      </c>
      <c r="H4264" s="78">
        <f t="shared" si="66"/>
        <v>0</v>
      </c>
    </row>
    <row r="4265" spans="1:8" hidden="1" x14ac:dyDescent="0.35">
      <c r="A4265" s="57" t="s">
        <v>2462</v>
      </c>
      <c r="B4265" s="57" t="s">
        <v>2660</v>
      </c>
      <c r="C4265" s="57" t="s">
        <v>2428</v>
      </c>
      <c r="D4265" s="68">
        <v>10.5</v>
      </c>
      <c r="E4265" s="57" t="s">
        <v>2429</v>
      </c>
      <c r="F4265" s="62" t="str">
        <f>INDEX('Crosswalk Particulates'!$B:$B,MATCH('2017 EPA Data'!A4265,'Crosswalk Particulates'!$A:$A,0))</f>
        <v>industry-fuel-natural gas</v>
      </c>
      <c r="G4265" s="66">
        <f>INDEX('Crosswalk Particulates'!$E:$E,MATCH('2017 EPA Data'!$B4265,'Crosswalk Particulates'!$D:$D,0))</f>
        <v>0</v>
      </c>
      <c r="H4265" s="78">
        <f t="shared" si="66"/>
        <v>0</v>
      </c>
    </row>
    <row r="4266" spans="1:8" hidden="1" x14ac:dyDescent="0.35">
      <c r="A4266" s="57" t="s">
        <v>2470</v>
      </c>
      <c r="B4266" s="57" t="s">
        <v>2658</v>
      </c>
      <c r="C4266" s="57" t="s">
        <v>2428</v>
      </c>
      <c r="D4266" s="68">
        <v>10.48547216657974</v>
      </c>
      <c r="E4266" s="57" t="s">
        <v>2429</v>
      </c>
      <c r="F4266" s="62" t="str">
        <f>INDEX('Crosswalk Particulates'!$B:$B,MATCH('2017 EPA Data'!A4266,'Crosswalk Particulates'!$A:$A,0))</f>
        <v>process-waste-industry</v>
      </c>
      <c r="G4266" s="66">
        <f>INDEX('Crosswalk Particulates'!$E:$E,MATCH('2017 EPA Data'!$B4266,'Crosswalk Particulates'!$D:$D,0))</f>
        <v>0</v>
      </c>
      <c r="H4266" s="78">
        <f t="shared" si="66"/>
        <v>0</v>
      </c>
    </row>
    <row r="4267" spans="1:8" hidden="1" x14ac:dyDescent="0.35">
      <c r="A4267" s="57" t="s">
        <v>2530</v>
      </c>
      <c r="B4267" s="57" t="s">
        <v>2548</v>
      </c>
      <c r="C4267" s="57" t="s">
        <v>2428</v>
      </c>
      <c r="D4267" s="68">
        <v>10.40512496</v>
      </c>
      <c r="E4267" s="57" t="s">
        <v>2429</v>
      </c>
      <c r="F4267" s="62" t="str">
        <f>INDEX('Crosswalk Particulates'!$B:$B,MATCH('2017 EPA Data'!A4267,'Crosswalk Particulates'!$A:$A,0))</f>
        <v>process-iron and steel-industry</v>
      </c>
      <c r="G4267" s="66">
        <f>INDEX('Crosswalk Particulates'!$E:$E,MATCH('2017 EPA Data'!$B4267,'Crosswalk Particulates'!$D:$D,0))</f>
        <v>0</v>
      </c>
      <c r="H4267" s="78">
        <f t="shared" si="66"/>
        <v>0</v>
      </c>
    </row>
    <row r="4268" spans="1:8" hidden="1" x14ac:dyDescent="0.35">
      <c r="A4268" s="57" t="s">
        <v>2540</v>
      </c>
      <c r="B4268" s="57" t="s">
        <v>2628</v>
      </c>
      <c r="C4268" s="57" t="s">
        <v>2428</v>
      </c>
      <c r="D4268" s="68">
        <v>10.40282182</v>
      </c>
      <c r="E4268" s="57" t="s">
        <v>2429</v>
      </c>
      <c r="F4268" s="62" t="str">
        <f>INDEX('Crosswalk Particulates'!$B:$B,MATCH('2017 EPA Data'!A4268,'Crosswalk Particulates'!$A:$A,0))</f>
        <v>industry-fuel-oil</v>
      </c>
      <c r="G4268" s="66">
        <f>INDEX('Crosswalk Particulates'!$E:$E,MATCH('2017 EPA Data'!$B4268,'Crosswalk Particulates'!$D:$D,0))</f>
        <v>0</v>
      </c>
      <c r="H4268" s="78">
        <f t="shared" si="66"/>
        <v>0</v>
      </c>
    </row>
    <row r="4269" spans="1:8" hidden="1" x14ac:dyDescent="0.35">
      <c r="A4269" s="57" t="s">
        <v>2566</v>
      </c>
      <c r="B4269" s="57" t="s">
        <v>2508</v>
      </c>
      <c r="C4269" s="57" t="s">
        <v>2432</v>
      </c>
      <c r="D4269" s="68">
        <v>10.384635386399999</v>
      </c>
      <c r="E4269" s="57" t="s">
        <v>2433</v>
      </c>
      <c r="F4269" s="62" t="str">
        <f>INDEX('Crosswalk Particulates'!$B:$B,MATCH('2017 EPA Data'!A4269,'Crosswalk Particulates'!$A:$A,0))</f>
        <v>Commercial Buildings Sector</v>
      </c>
      <c r="G4269" s="66" t="str">
        <f>INDEX('Crosswalk Particulates'!$E:$E,MATCH('2017 EPA Data'!$B4269,'Crosswalk Particulates'!$D:$D,0))</f>
        <v>CH4</v>
      </c>
      <c r="H4269" s="78">
        <f t="shared" si="66"/>
        <v>9420793.9566909485</v>
      </c>
    </row>
    <row r="4270" spans="1:8" hidden="1" x14ac:dyDescent="0.35">
      <c r="A4270" s="57" t="s">
        <v>2566</v>
      </c>
      <c r="B4270" s="57" t="s">
        <v>2550</v>
      </c>
      <c r="C4270" s="57" t="s">
        <v>2428</v>
      </c>
      <c r="D4270" s="68">
        <v>10.360402530227153</v>
      </c>
      <c r="E4270" s="57" t="s">
        <v>2429</v>
      </c>
      <c r="F4270" s="62" t="str">
        <f>INDEX('Crosswalk Particulates'!$B:$B,MATCH('2017 EPA Data'!A4270,'Crosswalk Particulates'!$A:$A,0))</f>
        <v>Commercial Buildings Sector</v>
      </c>
      <c r="G4270" s="66">
        <f>INDEX('Crosswalk Particulates'!$E:$E,MATCH('2017 EPA Data'!$B4270,'Crosswalk Particulates'!$D:$D,0))</f>
        <v>0</v>
      </c>
      <c r="H4270" s="78">
        <f t="shared" si="66"/>
        <v>0</v>
      </c>
    </row>
    <row r="4271" spans="1:8" hidden="1" x14ac:dyDescent="0.35">
      <c r="A4271" s="57" t="s">
        <v>2519</v>
      </c>
      <c r="B4271" s="57" t="s">
        <v>2522</v>
      </c>
      <c r="C4271" s="57" t="s">
        <v>2428</v>
      </c>
      <c r="D4271" s="68">
        <v>10.356358</v>
      </c>
      <c r="E4271" s="57" t="s">
        <v>2429</v>
      </c>
      <c r="F4271" s="62" t="str">
        <f>INDEX('Crosswalk Particulates'!$B:$B,MATCH('2017 EPA Data'!A4271,'Crosswalk Particulates'!$A:$A,0))</f>
        <v>Electricity Sector</v>
      </c>
      <c r="G4271" s="66">
        <f>INDEX('Crosswalk Particulates'!$E:$E,MATCH('2017 EPA Data'!$B4271,'Crosswalk Particulates'!$D:$D,0))</f>
        <v>0</v>
      </c>
      <c r="H4271" s="78">
        <f t="shared" si="66"/>
        <v>0</v>
      </c>
    </row>
    <row r="4272" spans="1:8" hidden="1" x14ac:dyDescent="0.35">
      <c r="A4272" s="57" t="s">
        <v>2506</v>
      </c>
      <c r="B4272" s="57" t="s">
        <v>2531</v>
      </c>
      <c r="C4272" s="57" t="s">
        <v>2428</v>
      </c>
      <c r="D4272" s="68">
        <v>10.325958344</v>
      </c>
      <c r="E4272" s="57" t="s">
        <v>2429</v>
      </c>
      <c r="F4272" s="62" t="str">
        <f>INDEX('Crosswalk Particulates'!$B:$B,MATCH('2017 EPA Data'!A4272,'Crosswalk Particulates'!$A:$A,0))</f>
        <v>process-other-industry</v>
      </c>
      <c r="G4272" s="66">
        <f>INDEX('Crosswalk Particulates'!$E:$E,MATCH('2017 EPA Data'!$B4272,'Crosswalk Particulates'!$D:$D,0))</f>
        <v>0</v>
      </c>
      <c r="H4272" s="78">
        <f t="shared" si="66"/>
        <v>0</v>
      </c>
    </row>
    <row r="4273" spans="1:8" hidden="1" x14ac:dyDescent="0.35">
      <c r="A4273" s="57" t="s">
        <v>2492</v>
      </c>
      <c r="B4273" s="57" t="s">
        <v>2595</v>
      </c>
      <c r="C4273" s="57" t="s">
        <v>2428</v>
      </c>
      <c r="D4273" s="68">
        <v>10.278382000000001</v>
      </c>
      <c r="E4273" s="57" t="s">
        <v>2429</v>
      </c>
      <c r="F4273" s="62" t="str">
        <f>INDEX('Crosswalk Particulates'!$B:$B,MATCH('2017 EPA Data'!A4273,'Crosswalk Particulates'!$A:$A,0))</f>
        <v>Electricity Sector</v>
      </c>
      <c r="G4273" s="66">
        <f>INDEX('Crosswalk Particulates'!$E:$E,MATCH('2017 EPA Data'!$B4273,'Crosswalk Particulates'!$D:$D,0))</f>
        <v>0</v>
      </c>
      <c r="H4273" s="78">
        <f t="shared" si="66"/>
        <v>0</v>
      </c>
    </row>
    <row r="4274" spans="1:8" hidden="1" x14ac:dyDescent="0.35">
      <c r="A4274" s="57" t="s">
        <v>2493</v>
      </c>
      <c r="B4274" s="57" t="s">
        <v>2686</v>
      </c>
      <c r="C4274" s="57" t="s">
        <v>2428</v>
      </c>
      <c r="D4274" s="68">
        <v>10.277225890218411</v>
      </c>
      <c r="E4274" s="57" t="s">
        <v>2429</v>
      </c>
      <c r="F4274" s="62" t="str">
        <f>INDEX('Crosswalk Particulates'!$B:$B,MATCH('2017 EPA Data'!A4274,'Crosswalk Particulates'!$A:$A,0))</f>
        <v>Commercial Buildings Sector</v>
      </c>
      <c r="G4274" s="66">
        <f>INDEX('Crosswalk Particulates'!$E:$E,MATCH('2017 EPA Data'!$B4274,'Crosswalk Particulates'!$D:$D,0))</f>
        <v>0</v>
      </c>
      <c r="H4274" s="78">
        <f t="shared" si="66"/>
        <v>0</v>
      </c>
    </row>
    <row r="4275" spans="1:8" hidden="1" x14ac:dyDescent="0.35">
      <c r="A4275" s="57" t="s">
        <v>2529</v>
      </c>
      <c r="B4275" s="57" t="s">
        <v>2473</v>
      </c>
      <c r="C4275" s="57" t="s">
        <v>2428</v>
      </c>
      <c r="D4275" s="68">
        <v>10.199999999999999</v>
      </c>
      <c r="E4275" s="57" t="s">
        <v>2429</v>
      </c>
      <c r="F4275" s="62" t="str">
        <f>INDEX('Crosswalk Particulates'!$B:$B,MATCH('2017 EPA Data'!A4275,'Crosswalk Particulates'!$A:$A,0))</f>
        <v>Other-EPA</v>
      </c>
      <c r="G4275" s="66">
        <f>INDEX('Crosswalk Particulates'!$E:$E,MATCH('2017 EPA Data'!$B4275,'Crosswalk Particulates'!$D:$D,0))</f>
        <v>0</v>
      </c>
      <c r="H4275" s="78">
        <f t="shared" si="66"/>
        <v>0</v>
      </c>
    </row>
    <row r="4276" spans="1:8" hidden="1" x14ac:dyDescent="0.35">
      <c r="A4276" s="57" t="s">
        <v>2576</v>
      </c>
      <c r="B4276" s="57" t="s">
        <v>2577</v>
      </c>
      <c r="C4276" s="57" t="s">
        <v>2428</v>
      </c>
      <c r="D4276" s="68">
        <v>10.199999999999999</v>
      </c>
      <c r="E4276" s="57" t="s">
        <v>2429</v>
      </c>
      <c r="F4276" s="62" t="str">
        <f>INDEX('Crosswalk Particulates'!$B:$B,MATCH('2017 EPA Data'!A4276,'Crosswalk Particulates'!$A:$A,0))</f>
        <v>Commercial Buildings Sector</v>
      </c>
      <c r="G4276" s="66">
        <f>INDEX('Crosswalk Particulates'!$E:$E,MATCH('2017 EPA Data'!$B4276,'Crosswalk Particulates'!$D:$D,0))</f>
        <v>0</v>
      </c>
      <c r="H4276" s="78">
        <f t="shared" si="66"/>
        <v>0</v>
      </c>
    </row>
    <row r="4277" spans="1:8" hidden="1" x14ac:dyDescent="0.35">
      <c r="A4277" s="57" t="s">
        <v>2497</v>
      </c>
      <c r="B4277" s="57" t="s">
        <v>2539</v>
      </c>
      <c r="C4277" s="57" t="s">
        <v>2428</v>
      </c>
      <c r="D4277" s="68">
        <v>10.164918330863999</v>
      </c>
      <c r="E4277" s="57" t="s">
        <v>2429</v>
      </c>
      <c r="F4277" s="62" t="str">
        <f>INDEX('Crosswalk Particulates'!$B:$B,MATCH('2017 EPA Data'!A4277,'Crosswalk Particulates'!$A:$A,0))</f>
        <v>process-other-industry</v>
      </c>
      <c r="G4277" s="66">
        <f>INDEX('Crosswalk Particulates'!$E:$E,MATCH('2017 EPA Data'!$B4277,'Crosswalk Particulates'!$D:$D,0))</f>
        <v>0</v>
      </c>
      <c r="H4277" s="78">
        <f t="shared" si="66"/>
        <v>0</v>
      </c>
    </row>
    <row r="4278" spans="1:8" hidden="1" x14ac:dyDescent="0.35">
      <c r="A4278" s="57" t="s">
        <v>2506</v>
      </c>
      <c r="B4278" s="57" t="s">
        <v>2609</v>
      </c>
      <c r="C4278" s="57" t="s">
        <v>2432</v>
      </c>
      <c r="D4278" s="68">
        <v>10.1331019</v>
      </c>
      <c r="E4278" s="57" t="s">
        <v>2433</v>
      </c>
      <c r="F4278" s="62" t="str">
        <f>INDEX('Crosswalk Particulates'!$B:$B,MATCH('2017 EPA Data'!A4278,'Crosswalk Particulates'!$A:$A,0))</f>
        <v>process-other-industry</v>
      </c>
      <c r="G4278" s="66" t="str">
        <f>INDEX('Crosswalk Particulates'!$E:$E,MATCH('2017 EPA Data'!$B4278,'Crosswalk Particulates'!$D:$D,0))</f>
        <v>N2O</v>
      </c>
      <c r="H4278" s="78">
        <f t="shared" si="66"/>
        <v>9192606.3448576182</v>
      </c>
    </row>
    <row r="4279" spans="1:8" hidden="1" x14ac:dyDescent="0.35">
      <c r="A4279" s="57" t="s">
        <v>2580</v>
      </c>
      <c r="B4279" s="57" t="s">
        <v>2598</v>
      </c>
      <c r="C4279" s="57" t="s">
        <v>2428</v>
      </c>
      <c r="D4279" s="68">
        <v>10.096564000000001</v>
      </c>
      <c r="E4279" s="57" t="s">
        <v>2429</v>
      </c>
      <c r="F4279" s="62" t="str">
        <f>INDEX('Crosswalk Particulates'!$B:$B,MATCH('2017 EPA Data'!A4279,'Crosswalk Particulates'!$A:$A,0))</f>
        <v>Commercial Buildings Sector</v>
      </c>
      <c r="G4279" s="66">
        <f>INDEX('Crosswalk Particulates'!$E:$E,MATCH('2017 EPA Data'!$B4279,'Crosswalk Particulates'!$D:$D,0))</f>
        <v>0</v>
      </c>
      <c r="H4279" s="78">
        <f t="shared" si="66"/>
        <v>0</v>
      </c>
    </row>
    <row r="4280" spans="1:8" hidden="1" x14ac:dyDescent="0.35">
      <c r="A4280" s="57" t="s">
        <v>2560</v>
      </c>
      <c r="B4280" s="57" t="s">
        <v>2579</v>
      </c>
      <c r="C4280" s="57" t="s">
        <v>2428</v>
      </c>
      <c r="D4280" s="68">
        <v>10.074586</v>
      </c>
      <c r="E4280" s="57" t="s">
        <v>2429</v>
      </c>
      <c r="F4280" s="62" t="str">
        <f>INDEX('Crosswalk Particulates'!$B:$B,MATCH('2017 EPA Data'!A4280,'Crosswalk Particulates'!$A:$A,0))</f>
        <v>Electricity Sector</v>
      </c>
      <c r="G4280" s="66">
        <f>INDEX('Crosswalk Particulates'!$E:$E,MATCH('2017 EPA Data'!$B4280,'Crosswalk Particulates'!$D:$D,0))</f>
        <v>0</v>
      </c>
      <c r="H4280" s="78">
        <f t="shared" si="66"/>
        <v>0</v>
      </c>
    </row>
    <row r="4281" spans="1:8" hidden="1" x14ac:dyDescent="0.35">
      <c r="A4281" s="57" t="s">
        <v>2466</v>
      </c>
      <c r="B4281" s="57" t="s">
        <v>2657</v>
      </c>
      <c r="C4281" s="57" t="s">
        <v>2428</v>
      </c>
      <c r="D4281" s="68">
        <v>10.055999999999999</v>
      </c>
      <c r="E4281" s="57" t="s">
        <v>2429</v>
      </c>
      <c r="F4281" s="62" t="str">
        <f>INDEX('Crosswalk Particulates'!$B:$B,MATCH('2017 EPA Data'!A4281,'Crosswalk Particulates'!$A:$A,0))</f>
        <v>process-other-industry</v>
      </c>
      <c r="G4281" s="66">
        <f>INDEX('Crosswalk Particulates'!$E:$E,MATCH('2017 EPA Data'!$B4281,'Crosswalk Particulates'!$D:$D,0))</f>
        <v>0</v>
      </c>
      <c r="H4281" s="78">
        <f t="shared" si="66"/>
        <v>0</v>
      </c>
    </row>
    <row r="4282" spans="1:8" hidden="1" x14ac:dyDescent="0.35">
      <c r="A4282" s="57" t="s">
        <v>2492</v>
      </c>
      <c r="B4282" s="57" t="s">
        <v>2608</v>
      </c>
      <c r="C4282" s="57" t="s">
        <v>2428</v>
      </c>
      <c r="D4282" s="68">
        <v>10.05321345201734</v>
      </c>
      <c r="E4282" s="57" t="s">
        <v>2429</v>
      </c>
      <c r="F4282" s="62" t="str">
        <f>INDEX('Crosswalk Particulates'!$B:$B,MATCH('2017 EPA Data'!A4282,'Crosswalk Particulates'!$A:$A,0))</f>
        <v>Electricity Sector</v>
      </c>
      <c r="G4282" s="66">
        <f>INDEX('Crosswalk Particulates'!$E:$E,MATCH('2017 EPA Data'!$B4282,'Crosswalk Particulates'!$D:$D,0))</f>
        <v>0</v>
      </c>
      <c r="H4282" s="78">
        <f t="shared" si="66"/>
        <v>0</v>
      </c>
    </row>
    <row r="4283" spans="1:8" hidden="1" x14ac:dyDescent="0.35">
      <c r="A4283" s="57" t="s">
        <v>2470</v>
      </c>
      <c r="B4283" s="57" t="s">
        <v>2611</v>
      </c>
      <c r="C4283" s="57" t="s">
        <v>2428</v>
      </c>
      <c r="D4283" s="68">
        <v>10.044079999999999</v>
      </c>
      <c r="E4283" s="57" t="s">
        <v>2429</v>
      </c>
      <c r="F4283" s="62" t="str">
        <f>INDEX('Crosswalk Particulates'!$B:$B,MATCH('2017 EPA Data'!A4283,'Crosswalk Particulates'!$A:$A,0))</f>
        <v>process-waste-industry</v>
      </c>
      <c r="G4283" s="66">
        <f>INDEX('Crosswalk Particulates'!$E:$E,MATCH('2017 EPA Data'!$B4283,'Crosswalk Particulates'!$D:$D,0))</f>
        <v>0</v>
      </c>
      <c r="H4283" s="78">
        <f t="shared" si="66"/>
        <v>0</v>
      </c>
    </row>
    <row r="4284" spans="1:8" hidden="1" x14ac:dyDescent="0.35">
      <c r="A4284" s="57" t="s">
        <v>2493</v>
      </c>
      <c r="B4284" s="57" t="s">
        <v>2626</v>
      </c>
      <c r="C4284" s="57" t="s">
        <v>2428</v>
      </c>
      <c r="D4284" s="68">
        <v>10.019380112</v>
      </c>
      <c r="E4284" s="57" t="s">
        <v>2429</v>
      </c>
      <c r="F4284" s="62" t="str">
        <f>INDEX('Crosswalk Particulates'!$B:$B,MATCH('2017 EPA Data'!A4284,'Crosswalk Particulates'!$A:$A,0))</f>
        <v>Commercial Buildings Sector</v>
      </c>
      <c r="G4284" s="66">
        <f>INDEX('Crosswalk Particulates'!$E:$E,MATCH('2017 EPA Data'!$B4284,'Crosswalk Particulates'!$D:$D,0))</f>
        <v>0</v>
      </c>
      <c r="H4284" s="78">
        <f t="shared" si="66"/>
        <v>0</v>
      </c>
    </row>
    <row r="4285" spans="1:8" hidden="1" x14ac:dyDescent="0.35">
      <c r="A4285" s="57" t="s">
        <v>2560</v>
      </c>
      <c r="B4285" s="57" t="s">
        <v>2479</v>
      </c>
      <c r="C4285" s="57" t="s">
        <v>2428</v>
      </c>
      <c r="D4285" s="68">
        <v>10.016970856</v>
      </c>
      <c r="E4285" s="57" t="s">
        <v>2429</v>
      </c>
      <c r="F4285" s="62" t="str">
        <f>INDEX('Crosswalk Particulates'!$B:$B,MATCH('2017 EPA Data'!A4285,'Crosswalk Particulates'!$A:$A,0))</f>
        <v>Electricity Sector</v>
      </c>
      <c r="G4285" s="66">
        <f>INDEX('Crosswalk Particulates'!$E:$E,MATCH('2017 EPA Data'!$B4285,'Crosswalk Particulates'!$D:$D,0))</f>
        <v>0</v>
      </c>
      <c r="H4285" s="78">
        <f t="shared" si="66"/>
        <v>0</v>
      </c>
    </row>
    <row r="4286" spans="1:8" hidden="1" x14ac:dyDescent="0.35">
      <c r="A4286" s="57" t="s">
        <v>2560</v>
      </c>
      <c r="B4286" s="57" t="s">
        <v>2561</v>
      </c>
      <c r="C4286" s="57" t="s">
        <v>2428</v>
      </c>
      <c r="D4286" s="68">
        <v>9.8983082800000002</v>
      </c>
      <c r="E4286" s="57" t="s">
        <v>2429</v>
      </c>
      <c r="F4286" s="62" t="str">
        <f>INDEX('Crosswalk Particulates'!$B:$B,MATCH('2017 EPA Data'!A4286,'Crosswalk Particulates'!$A:$A,0))</f>
        <v>Electricity Sector</v>
      </c>
      <c r="G4286" s="66">
        <f>INDEX('Crosswalk Particulates'!$E:$E,MATCH('2017 EPA Data'!$B4286,'Crosswalk Particulates'!$D:$D,0))</f>
        <v>0</v>
      </c>
      <c r="H4286" s="78">
        <f t="shared" si="66"/>
        <v>0</v>
      </c>
    </row>
    <row r="4287" spans="1:8" hidden="1" x14ac:dyDescent="0.35">
      <c r="A4287" s="57" t="s">
        <v>2519</v>
      </c>
      <c r="B4287" s="57" t="s">
        <v>2633</v>
      </c>
      <c r="C4287" s="57" t="s">
        <v>2428</v>
      </c>
      <c r="D4287" s="68">
        <v>9.8511399999999991</v>
      </c>
      <c r="E4287" s="57" t="s">
        <v>2429</v>
      </c>
      <c r="F4287" s="62" t="str">
        <f>INDEX('Crosswalk Particulates'!$B:$B,MATCH('2017 EPA Data'!A4287,'Crosswalk Particulates'!$A:$A,0))</f>
        <v>Electricity Sector</v>
      </c>
      <c r="G4287" s="66">
        <f>INDEX('Crosswalk Particulates'!$E:$E,MATCH('2017 EPA Data'!$B4287,'Crosswalk Particulates'!$D:$D,0))</f>
        <v>0</v>
      </c>
      <c r="H4287" s="78">
        <f t="shared" si="66"/>
        <v>0</v>
      </c>
    </row>
    <row r="4288" spans="1:8" hidden="1" x14ac:dyDescent="0.35">
      <c r="A4288" s="57" t="s">
        <v>2529</v>
      </c>
      <c r="B4288" s="57" t="s">
        <v>2455</v>
      </c>
      <c r="C4288" s="57" t="s">
        <v>2428</v>
      </c>
      <c r="D4288" s="68">
        <v>9.8000000000000007</v>
      </c>
      <c r="E4288" s="57" t="s">
        <v>2429</v>
      </c>
      <c r="F4288" s="62" t="str">
        <f>INDEX('Crosswalk Particulates'!$B:$B,MATCH('2017 EPA Data'!A4288,'Crosswalk Particulates'!$A:$A,0))</f>
        <v>Other-EPA</v>
      </c>
      <c r="G4288" s="66">
        <f>INDEX('Crosswalk Particulates'!$E:$E,MATCH('2017 EPA Data'!$B4288,'Crosswalk Particulates'!$D:$D,0))</f>
        <v>0</v>
      </c>
      <c r="H4288" s="78">
        <f t="shared" si="66"/>
        <v>0</v>
      </c>
    </row>
    <row r="4289" spans="1:8" hidden="1" x14ac:dyDescent="0.35">
      <c r="A4289" s="57" t="s">
        <v>2449</v>
      </c>
      <c r="B4289" s="57" t="s">
        <v>2616</v>
      </c>
      <c r="C4289" s="57" t="s">
        <v>2428</v>
      </c>
      <c r="D4289" s="68">
        <v>9.7690800000000007</v>
      </c>
      <c r="E4289" s="57" t="s">
        <v>2429</v>
      </c>
      <c r="F4289" s="62" t="str">
        <f>INDEX('Crosswalk Particulates'!$B:$B,MATCH('2017 EPA Data'!A4289,'Crosswalk Particulates'!$A:$A,0))</f>
        <v>process-other-industry</v>
      </c>
      <c r="G4289" s="66">
        <f>INDEX('Crosswalk Particulates'!$E:$E,MATCH('2017 EPA Data'!$B4289,'Crosswalk Particulates'!$D:$D,0))</f>
        <v>0</v>
      </c>
      <c r="H4289" s="78">
        <f t="shared" si="66"/>
        <v>0</v>
      </c>
    </row>
    <row r="4290" spans="1:8" hidden="1" x14ac:dyDescent="0.35">
      <c r="A4290" s="57" t="s">
        <v>2560</v>
      </c>
      <c r="B4290" s="57" t="s">
        <v>2656</v>
      </c>
      <c r="C4290" s="57" t="s">
        <v>2428</v>
      </c>
      <c r="D4290" s="68">
        <v>9.7367010000000001</v>
      </c>
      <c r="E4290" s="57" t="s">
        <v>2429</v>
      </c>
      <c r="F4290" s="62" t="str">
        <f>INDEX('Crosswalk Particulates'!$B:$B,MATCH('2017 EPA Data'!A4290,'Crosswalk Particulates'!$A:$A,0))</f>
        <v>Electricity Sector</v>
      </c>
      <c r="G4290" s="66">
        <f>INDEX('Crosswalk Particulates'!$E:$E,MATCH('2017 EPA Data'!$B4290,'Crosswalk Particulates'!$D:$D,0))</f>
        <v>0</v>
      </c>
      <c r="H4290" s="78">
        <f t="shared" si="66"/>
        <v>0</v>
      </c>
    </row>
    <row r="4291" spans="1:8" hidden="1" x14ac:dyDescent="0.35">
      <c r="A4291" s="57" t="s">
        <v>2458</v>
      </c>
      <c r="B4291" s="57" t="s">
        <v>2671</v>
      </c>
      <c r="C4291" s="57" t="s">
        <v>2428</v>
      </c>
      <c r="D4291" s="68">
        <v>9.7360000000000007</v>
      </c>
      <c r="E4291" s="57" t="s">
        <v>2429</v>
      </c>
      <c r="F4291" s="62" t="str">
        <f>INDEX('Crosswalk Particulates'!$B:$B,MATCH('2017 EPA Data'!A4291,'Crosswalk Particulates'!$A:$A,0))</f>
        <v>process-other-industry</v>
      </c>
      <c r="G4291" s="66">
        <f>INDEX('Crosswalk Particulates'!$E:$E,MATCH('2017 EPA Data'!$B4291,'Crosswalk Particulates'!$D:$D,0))</f>
        <v>0</v>
      </c>
      <c r="H4291" s="78">
        <f t="shared" si="66"/>
        <v>0</v>
      </c>
    </row>
    <row r="4292" spans="1:8" hidden="1" x14ac:dyDescent="0.35">
      <c r="A4292" s="57" t="s">
        <v>2540</v>
      </c>
      <c r="B4292" s="57" t="s">
        <v>2609</v>
      </c>
      <c r="C4292" s="57" t="s">
        <v>2432</v>
      </c>
      <c r="D4292" s="68">
        <v>9.7330457855650003</v>
      </c>
      <c r="E4292" s="57" t="s">
        <v>2433</v>
      </c>
      <c r="F4292" s="62" t="str">
        <f>INDEX('Crosswalk Particulates'!$B:$B,MATCH('2017 EPA Data'!A4292,'Crosswalk Particulates'!$A:$A,0))</f>
        <v>industry-fuel-oil</v>
      </c>
      <c r="G4292" s="66" t="str">
        <f>INDEX('Crosswalk Particulates'!$E:$E,MATCH('2017 EPA Data'!$B4292,'Crosswalk Particulates'!$D:$D,0))</f>
        <v>N2O</v>
      </c>
      <c r="H4292" s="78">
        <f t="shared" ref="H4292:H4355" si="67">IF(E4292="TON",D4292/metricton_to_shortton,0)*10^6</f>
        <v>8829681.1110894401</v>
      </c>
    </row>
    <row r="4293" spans="1:8" hidden="1" x14ac:dyDescent="0.35">
      <c r="A4293" s="57" t="s">
        <v>2560</v>
      </c>
      <c r="B4293" s="57" t="s">
        <v>2581</v>
      </c>
      <c r="C4293" s="57" t="s">
        <v>2428</v>
      </c>
      <c r="D4293" s="68">
        <v>9.6806800989999999</v>
      </c>
      <c r="E4293" s="57" t="s">
        <v>2429</v>
      </c>
      <c r="F4293" s="62" t="str">
        <f>INDEX('Crosswalk Particulates'!$B:$B,MATCH('2017 EPA Data'!A4293,'Crosswalk Particulates'!$A:$A,0))</f>
        <v>Electricity Sector</v>
      </c>
      <c r="G4293" s="66">
        <f>INDEX('Crosswalk Particulates'!$E:$E,MATCH('2017 EPA Data'!$B4293,'Crosswalk Particulates'!$D:$D,0))</f>
        <v>0</v>
      </c>
      <c r="H4293" s="78">
        <f t="shared" si="67"/>
        <v>0</v>
      </c>
    </row>
    <row r="4294" spans="1:8" hidden="1" x14ac:dyDescent="0.35">
      <c r="A4294" s="57" t="s">
        <v>2492</v>
      </c>
      <c r="B4294" s="57" t="s">
        <v>2629</v>
      </c>
      <c r="C4294" s="57" t="s">
        <v>2428</v>
      </c>
      <c r="D4294" s="68">
        <v>9.6</v>
      </c>
      <c r="E4294" s="57" t="s">
        <v>2429</v>
      </c>
      <c r="F4294" s="62" t="str">
        <f>INDEX('Crosswalk Particulates'!$B:$B,MATCH('2017 EPA Data'!A4294,'Crosswalk Particulates'!$A:$A,0))</f>
        <v>Electricity Sector</v>
      </c>
      <c r="G4294" s="66">
        <f>INDEX('Crosswalk Particulates'!$E:$E,MATCH('2017 EPA Data'!$B4294,'Crosswalk Particulates'!$D:$D,0))</f>
        <v>0</v>
      </c>
      <c r="H4294" s="78">
        <f t="shared" si="67"/>
        <v>0</v>
      </c>
    </row>
    <row r="4295" spans="1:8" hidden="1" x14ac:dyDescent="0.35">
      <c r="A4295" s="57" t="s">
        <v>2462</v>
      </c>
      <c r="B4295" s="57" t="s">
        <v>2655</v>
      </c>
      <c r="C4295" s="57" t="s">
        <v>2428</v>
      </c>
      <c r="D4295" s="68">
        <v>9.6</v>
      </c>
      <c r="E4295" s="57" t="s">
        <v>2429</v>
      </c>
      <c r="F4295" s="62" t="str">
        <f>INDEX('Crosswalk Particulates'!$B:$B,MATCH('2017 EPA Data'!A4295,'Crosswalk Particulates'!$A:$A,0))</f>
        <v>industry-fuel-natural gas</v>
      </c>
      <c r="G4295" s="66">
        <f>INDEX('Crosswalk Particulates'!$E:$E,MATCH('2017 EPA Data'!$B4295,'Crosswalk Particulates'!$D:$D,0))</f>
        <v>0</v>
      </c>
      <c r="H4295" s="78">
        <f t="shared" si="67"/>
        <v>0</v>
      </c>
    </row>
    <row r="4296" spans="1:8" hidden="1" x14ac:dyDescent="0.35">
      <c r="A4296" s="57" t="s">
        <v>2560</v>
      </c>
      <c r="B4296" s="57" t="s">
        <v>2661</v>
      </c>
      <c r="C4296" s="57" t="s">
        <v>2428</v>
      </c>
      <c r="D4296" s="68">
        <v>9.6</v>
      </c>
      <c r="E4296" s="57" t="s">
        <v>2429</v>
      </c>
      <c r="F4296" s="62" t="str">
        <f>INDEX('Crosswalk Particulates'!$B:$B,MATCH('2017 EPA Data'!A4296,'Crosswalk Particulates'!$A:$A,0))</f>
        <v>Electricity Sector</v>
      </c>
      <c r="G4296" s="66">
        <f>INDEX('Crosswalk Particulates'!$E:$E,MATCH('2017 EPA Data'!$B4296,'Crosswalk Particulates'!$D:$D,0))</f>
        <v>0</v>
      </c>
      <c r="H4296" s="78">
        <f t="shared" si="67"/>
        <v>0</v>
      </c>
    </row>
    <row r="4297" spans="1:8" hidden="1" x14ac:dyDescent="0.35">
      <c r="A4297" s="57" t="s">
        <v>2519</v>
      </c>
      <c r="B4297" s="57" t="s">
        <v>2454</v>
      </c>
      <c r="C4297" s="57" t="s">
        <v>2428</v>
      </c>
      <c r="D4297" s="68">
        <v>9.6</v>
      </c>
      <c r="E4297" s="57" t="s">
        <v>2429</v>
      </c>
      <c r="F4297" s="62" t="str">
        <f>INDEX('Crosswalk Particulates'!$B:$B,MATCH('2017 EPA Data'!A4297,'Crosswalk Particulates'!$A:$A,0))</f>
        <v>Electricity Sector</v>
      </c>
      <c r="G4297" s="66">
        <f>INDEX('Crosswalk Particulates'!$E:$E,MATCH('2017 EPA Data'!$B4297,'Crosswalk Particulates'!$D:$D,0))</f>
        <v>0</v>
      </c>
      <c r="H4297" s="78">
        <f t="shared" si="67"/>
        <v>0</v>
      </c>
    </row>
    <row r="4298" spans="1:8" hidden="1" x14ac:dyDescent="0.35">
      <c r="A4298" s="57" t="s">
        <v>2489</v>
      </c>
      <c r="B4298" s="57" t="s">
        <v>2732</v>
      </c>
      <c r="C4298" s="57" t="s">
        <v>2428</v>
      </c>
      <c r="D4298" s="68">
        <v>9.5350000000000001</v>
      </c>
      <c r="E4298" s="57" t="s">
        <v>2429</v>
      </c>
      <c r="F4298" s="62" t="str">
        <f>INDEX('Crosswalk Particulates'!$B:$B,MATCH('2017 EPA Data'!A4298,'Crosswalk Particulates'!$A:$A,0))</f>
        <v>process-chemicals-industry</v>
      </c>
      <c r="G4298" s="66">
        <f>INDEX('Crosswalk Particulates'!$E:$E,MATCH('2017 EPA Data'!$B4298,'Crosswalk Particulates'!$D:$D,0))</f>
        <v>0</v>
      </c>
      <c r="H4298" s="78">
        <f t="shared" si="67"/>
        <v>0</v>
      </c>
    </row>
    <row r="4299" spans="1:8" hidden="1" x14ac:dyDescent="0.35">
      <c r="A4299" s="57" t="s">
        <v>2497</v>
      </c>
      <c r="B4299" s="57" t="s">
        <v>2537</v>
      </c>
      <c r="C4299" s="57" t="s">
        <v>2428</v>
      </c>
      <c r="D4299" s="68">
        <v>9.4840314238645895</v>
      </c>
      <c r="E4299" s="57" t="s">
        <v>2429</v>
      </c>
      <c r="F4299" s="62" t="str">
        <f>INDEX('Crosswalk Particulates'!$B:$B,MATCH('2017 EPA Data'!A4299,'Crosswalk Particulates'!$A:$A,0))</f>
        <v>process-other-industry</v>
      </c>
      <c r="G4299" s="66">
        <f>INDEX('Crosswalk Particulates'!$E:$E,MATCH('2017 EPA Data'!$B4299,'Crosswalk Particulates'!$D:$D,0))</f>
        <v>0</v>
      </c>
      <c r="H4299" s="78">
        <f t="shared" si="67"/>
        <v>0</v>
      </c>
    </row>
    <row r="4300" spans="1:8" hidden="1" x14ac:dyDescent="0.35">
      <c r="A4300" s="57" t="s">
        <v>2458</v>
      </c>
      <c r="B4300" s="57" t="s">
        <v>2609</v>
      </c>
      <c r="C4300" s="57" t="s">
        <v>2432</v>
      </c>
      <c r="D4300" s="68">
        <v>9.4326460125999994</v>
      </c>
      <c r="E4300" s="57" t="s">
        <v>2433</v>
      </c>
      <c r="F4300" s="62" t="str">
        <f>INDEX('Crosswalk Particulates'!$B:$B,MATCH('2017 EPA Data'!A4300,'Crosswalk Particulates'!$A:$A,0))</f>
        <v>process-other-industry</v>
      </c>
      <c r="G4300" s="66" t="str">
        <f>INDEX('Crosswalk Particulates'!$E:$E,MATCH('2017 EPA Data'!$B4300,'Crosswalk Particulates'!$D:$D,0))</f>
        <v>N2O</v>
      </c>
      <c r="H4300" s="78">
        <f t="shared" si="67"/>
        <v>8557162.6970634405</v>
      </c>
    </row>
    <row r="4301" spans="1:8" hidden="1" x14ac:dyDescent="0.35">
      <c r="A4301" s="57" t="s">
        <v>2530</v>
      </c>
      <c r="B4301" s="57" t="s">
        <v>2577</v>
      </c>
      <c r="C4301" s="57" t="s">
        <v>2428</v>
      </c>
      <c r="D4301" s="68">
        <v>9.4190000000000005</v>
      </c>
      <c r="E4301" s="57" t="s">
        <v>2429</v>
      </c>
      <c r="F4301" s="62" t="str">
        <f>INDEX('Crosswalk Particulates'!$B:$B,MATCH('2017 EPA Data'!A4301,'Crosswalk Particulates'!$A:$A,0))</f>
        <v>process-iron and steel-industry</v>
      </c>
      <c r="G4301" s="66">
        <f>INDEX('Crosswalk Particulates'!$E:$E,MATCH('2017 EPA Data'!$B4301,'Crosswalk Particulates'!$D:$D,0))</f>
        <v>0</v>
      </c>
      <c r="H4301" s="78">
        <f t="shared" si="67"/>
        <v>0</v>
      </c>
    </row>
    <row r="4302" spans="1:8" hidden="1" x14ac:dyDescent="0.35">
      <c r="A4302" s="57" t="s">
        <v>2497</v>
      </c>
      <c r="B4302" s="57" t="s">
        <v>2609</v>
      </c>
      <c r="C4302" s="57" t="s">
        <v>2432</v>
      </c>
      <c r="D4302" s="68">
        <v>9.4168368900000008</v>
      </c>
      <c r="E4302" s="57" t="s">
        <v>2433</v>
      </c>
      <c r="F4302" s="62" t="str">
        <f>INDEX('Crosswalk Particulates'!$B:$B,MATCH('2017 EPA Data'!A4302,'Crosswalk Particulates'!$A:$A,0))</f>
        <v>process-other-industry</v>
      </c>
      <c r="G4302" s="66" t="str">
        <f>INDEX('Crosswalk Particulates'!$E:$E,MATCH('2017 EPA Data'!$B4302,'Crosswalk Particulates'!$D:$D,0))</f>
        <v>N2O</v>
      </c>
      <c r="H4302" s="78">
        <f t="shared" si="67"/>
        <v>8542820.8852319233</v>
      </c>
    </row>
    <row r="4303" spans="1:8" hidden="1" x14ac:dyDescent="0.35">
      <c r="A4303" s="57" t="s">
        <v>2511</v>
      </c>
      <c r="B4303" s="57" t="s">
        <v>2527</v>
      </c>
      <c r="C4303" s="57" t="s">
        <v>2428</v>
      </c>
      <c r="D4303" s="68">
        <v>9.2790643261400003</v>
      </c>
      <c r="E4303" s="57" t="s">
        <v>2429</v>
      </c>
      <c r="F4303" s="62" t="str">
        <f>INDEX('Crosswalk Particulates'!$B:$B,MATCH('2017 EPA Data'!A4303,'Crosswalk Particulates'!$A:$A,0))</f>
        <v>industry-fuel-biomass</v>
      </c>
      <c r="G4303" s="66">
        <f>INDEX('Crosswalk Particulates'!$E:$E,MATCH('2017 EPA Data'!$B4303,'Crosswalk Particulates'!$D:$D,0))</f>
        <v>0</v>
      </c>
      <c r="H4303" s="78">
        <f t="shared" si="67"/>
        <v>0</v>
      </c>
    </row>
    <row r="4304" spans="1:8" hidden="1" x14ac:dyDescent="0.35">
      <c r="A4304" s="57" t="s">
        <v>2458</v>
      </c>
      <c r="B4304" s="57" t="s">
        <v>2684</v>
      </c>
      <c r="C4304" s="57" t="s">
        <v>2428</v>
      </c>
      <c r="D4304" s="68">
        <v>9.2782800000000005</v>
      </c>
      <c r="E4304" s="57" t="s">
        <v>2429</v>
      </c>
      <c r="F4304" s="62" t="str">
        <f>INDEX('Crosswalk Particulates'!$B:$B,MATCH('2017 EPA Data'!A4304,'Crosswalk Particulates'!$A:$A,0))</f>
        <v>process-other-industry</v>
      </c>
      <c r="G4304" s="66">
        <f>INDEX('Crosswalk Particulates'!$E:$E,MATCH('2017 EPA Data'!$B4304,'Crosswalk Particulates'!$D:$D,0))</f>
        <v>0</v>
      </c>
      <c r="H4304" s="78">
        <f t="shared" si="67"/>
        <v>0</v>
      </c>
    </row>
    <row r="4305" spans="1:8" hidden="1" x14ac:dyDescent="0.35">
      <c r="A4305" s="57" t="s">
        <v>2558</v>
      </c>
      <c r="B4305" s="57" t="s">
        <v>2472</v>
      </c>
      <c r="C4305" s="57" t="s">
        <v>2428</v>
      </c>
      <c r="D4305" s="68">
        <v>9.26</v>
      </c>
      <c r="E4305" s="57" t="s">
        <v>2429</v>
      </c>
      <c r="F4305" s="62" t="str">
        <f>INDEX('Crosswalk Particulates'!$B:$B,MATCH('2017 EPA Data'!A4305,'Crosswalk Particulates'!$A:$A,0))</f>
        <v>process-mining-industry</v>
      </c>
      <c r="G4305" s="66">
        <f>INDEX('Crosswalk Particulates'!$E:$E,MATCH('2017 EPA Data'!$B4305,'Crosswalk Particulates'!$D:$D,0))</f>
        <v>0</v>
      </c>
      <c r="H4305" s="78">
        <f t="shared" si="67"/>
        <v>0</v>
      </c>
    </row>
    <row r="4306" spans="1:8" hidden="1" x14ac:dyDescent="0.35">
      <c r="A4306" s="57" t="s">
        <v>2506</v>
      </c>
      <c r="B4306" s="57" t="s">
        <v>2545</v>
      </c>
      <c r="D4306" s="68">
        <v>9.2140085015631996</v>
      </c>
      <c r="E4306" s="57" t="s">
        <v>2433</v>
      </c>
      <c r="F4306" s="62" t="str">
        <f>INDEX('Crosswalk Particulates'!$B:$B,MATCH('2017 EPA Data'!A4306,'Crosswalk Particulates'!$A:$A,0))</f>
        <v>process-other-industry</v>
      </c>
      <c r="G4306" s="66" t="str">
        <f>INDEX('Crosswalk Particulates'!$E:$E,MATCH('2017 EPA Data'!$B4306,'Crosswalk Particulates'!$D:$D,0))</f>
        <v>OC</v>
      </c>
      <c r="H4306" s="78">
        <f t="shared" si="67"/>
        <v>8358817.847577543</v>
      </c>
    </row>
    <row r="4307" spans="1:8" hidden="1" x14ac:dyDescent="0.35">
      <c r="A4307" s="57" t="s">
        <v>2513</v>
      </c>
      <c r="B4307" s="57" t="s">
        <v>2608</v>
      </c>
      <c r="C4307" s="57" t="s">
        <v>2428</v>
      </c>
      <c r="D4307" s="68">
        <v>9.1869350000000001</v>
      </c>
      <c r="E4307" s="57" t="s">
        <v>2429</v>
      </c>
      <c r="F4307" s="62" t="str">
        <f>INDEX('Crosswalk Particulates'!$B:$B,MATCH('2017 EPA Data'!A4307,'Crosswalk Particulates'!$A:$A,0))</f>
        <v>process-other-industry</v>
      </c>
      <c r="G4307" s="66">
        <f>INDEX('Crosswalk Particulates'!$E:$E,MATCH('2017 EPA Data'!$B4307,'Crosswalk Particulates'!$D:$D,0))</f>
        <v>0</v>
      </c>
      <c r="H4307" s="78">
        <f t="shared" si="67"/>
        <v>0</v>
      </c>
    </row>
    <row r="4308" spans="1:8" hidden="1" x14ac:dyDescent="0.35">
      <c r="A4308" s="57" t="s">
        <v>2560</v>
      </c>
      <c r="B4308" s="57" t="s">
        <v>2572</v>
      </c>
      <c r="C4308" s="57" t="s">
        <v>2428</v>
      </c>
      <c r="D4308" s="68">
        <v>9.1569216719999993</v>
      </c>
      <c r="E4308" s="57" t="s">
        <v>2429</v>
      </c>
      <c r="F4308" s="62" t="str">
        <f>INDEX('Crosswalk Particulates'!$B:$B,MATCH('2017 EPA Data'!A4308,'Crosswalk Particulates'!$A:$A,0))</f>
        <v>Electricity Sector</v>
      </c>
      <c r="G4308" s="66">
        <f>INDEX('Crosswalk Particulates'!$E:$E,MATCH('2017 EPA Data'!$B4308,'Crosswalk Particulates'!$D:$D,0))</f>
        <v>0</v>
      </c>
      <c r="H4308" s="78">
        <f t="shared" si="67"/>
        <v>0</v>
      </c>
    </row>
    <row r="4309" spans="1:8" hidden="1" x14ac:dyDescent="0.35">
      <c r="A4309" s="57" t="s">
        <v>2464</v>
      </c>
      <c r="B4309" s="57" t="s">
        <v>2656</v>
      </c>
      <c r="C4309" s="57" t="s">
        <v>2428</v>
      </c>
      <c r="D4309" s="68">
        <v>9.1359600000000007</v>
      </c>
      <c r="E4309" s="57" t="s">
        <v>2429</v>
      </c>
      <c r="F4309" s="62" t="str">
        <f>INDEX('Crosswalk Particulates'!$B:$B,MATCH('2017 EPA Data'!A4309,'Crosswalk Particulates'!$A:$A,0))</f>
        <v>process-other-industry</v>
      </c>
      <c r="G4309" s="66">
        <f>INDEX('Crosswalk Particulates'!$E:$E,MATCH('2017 EPA Data'!$B4309,'Crosswalk Particulates'!$D:$D,0))</f>
        <v>0</v>
      </c>
      <c r="H4309" s="78">
        <f t="shared" si="67"/>
        <v>0</v>
      </c>
    </row>
    <row r="4310" spans="1:8" hidden="1" x14ac:dyDescent="0.35">
      <c r="A4310" s="57" t="s">
        <v>2506</v>
      </c>
      <c r="B4310" s="57" t="s">
        <v>2526</v>
      </c>
      <c r="C4310" s="57" t="s">
        <v>2468</v>
      </c>
      <c r="D4310" s="68">
        <v>9.0518865799999997</v>
      </c>
      <c r="E4310" s="57" t="s">
        <v>2433</v>
      </c>
      <c r="F4310" s="62" t="str">
        <f>INDEX('Crosswalk Particulates'!$B:$B,MATCH('2017 EPA Data'!A4310,'Crosswalk Particulates'!$A:$A,0))</f>
        <v>process-other-industry</v>
      </c>
      <c r="G4310" s="66" t="str">
        <f>INDEX('Crosswalk Particulates'!$E:$E,MATCH('2017 EPA Data'!$B4310,'Crosswalk Particulates'!$D:$D,0))</f>
        <v>SOx</v>
      </c>
      <c r="H4310" s="78">
        <f t="shared" si="67"/>
        <v>8211743.1394072454</v>
      </c>
    </row>
    <row r="4311" spans="1:8" hidden="1" x14ac:dyDescent="0.35">
      <c r="A4311" s="57" t="s">
        <v>2489</v>
      </c>
      <c r="B4311" s="57" t="s">
        <v>2630</v>
      </c>
      <c r="C4311" s="57" t="s">
        <v>2428</v>
      </c>
      <c r="D4311" s="68">
        <v>9.0297000000000001</v>
      </c>
      <c r="E4311" s="57" t="s">
        <v>2429</v>
      </c>
      <c r="F4311" s="62" t="str">
        <f>INDEX('Crosswalk Particulates'!$B:$B,MATCH('2017 EPA Data'!A4311,'Crosswalk Particulates'!$A:$A,0))</f>
        <v>process-chemicals-industry</v>
      </c>
      <c r="G4311" s="66">
        <f>INDEX('Crosswalk Particulates'!$E:$E,MATCH('2017 EPA Data'!$B4311,'Crosswalk Particulates'!$D:$D,0))</f>
        <v>0</v>
      </c>
      <c r="H4311" s="78">
        <f t="shared" si="67"/>
        <v>0</v>
      </c>
    </row>
    <row r="4312" spans="1:8" hidden="1" x14ac:dyDescent="0.35">
      <c r="A4312" s="57" t="s">
        <v>2483</v>
      </c>
      <c r="B4312" s="57" t="s">
        <v>2479</v>
      </c>
      <c r="C4312" s="57" t="s">
        <v>2428</v>
      </c>
      <c r="D4312" s="68">
        <v>8.8786029360000001</v>
      </c>
      <c r="E4312" s="57" t="s">
        <v>2429</v>
      </c>
      <c r="F4312" s="62" t="str">
        <f>INDEX('Crosswalk Particulates'!$B:$B,MATCH('2017 EPA Data'!A4312,'Crosswalk Particulates'!$A:$A,0))</f>
        <v>process-other-industry</v>
      </c>
      <c r="G4312" s="66">
        <f>INDEX('Crosswalk Particulates'!$E:$E,MATCH('2017 EPA Data'!$B4312,'Crosswalk Particulates'!$D:$D,0))</f>
        <v>0</v>
      </c>
      <c r="H4312" s="78">
        <f t="shared" si="67"/>
        <v>0</v>
      </c>
    </row>
    <row r="4313" spans="1:8" hidden="1" x14ac:dyDescent="0.35">
      <c r="A4313" s="57" t="s">
        <v>2543</v>
      </c>
      <c r="B4313" s="57" t="s">
        <v>2649</v>
      </c>
      <c r="C4313" s="57" t="s">
        <v>2428</v>
      </c>
      <c r="D4313" s="68">
        <v>8.8680193000000003</v>
      </c>
      <c r="E4313" s="57" t="s">
        <v>2429</v>
      </c>
      <c r="F4313" s="62" t="str">
        <f>INDEX('Crosswalk Particulates'!$B:$B,MATCH('2017 EPA Data'!A4313,'Crosswalk Particulates'!$A:$A,0))</f>
        <v>industry-fuel-other</v>
      </c>
      <c r="G4313" s="66">
        <f>INDEX('Crosswalk Particulates'!$E:$E,MATCH('2017 EPA Data'!$B4313,'Crosswalk Particulates'!$D:$D,0))</f>
        <v>0</v>
      </c>
      <c r="H4313" s="78">
        <f t="shared" si="67"/>
        <v>0</v>
      </c>
    </row>
    <row r="4314" spans="1:8" hidden="1" x14ac:dyDescent="0.35">
      <c r="A4314" s="57" t="s">
        <v>2580</v>
      </c>
      <c r="B4314" s="57" t="s">
        <v>2639</v>
      </c>
      <c r="C4314" s="57" t="s">
        <v>2428</v>
      </c>
      <c r="D4314" s="68">
        <v>8.8385098732894001</v>
      </c>
      <c r="E4314" s="57" t="s">
        <v>2429</v>
      </c>
      <c r="F4314" s="62" t="str">
        <f>INDEX('Crosswalk Particulates'!$B:$B,MATCH('2017 EPA Data'!A4314,'Crosswalk Particulates'!$A:$A,0))</f>
        <v>Commercial Buildings Sector</v>
      </c>
      <c r="G4314" s="66">
        <f>INDEX('Crosswalk Particulates'!$E:$E,MATCH('2017 EPA Data'!$B4314,'Crosswalk Particulates'!$D:$D,0))</f>
        <v>0</v>
      </c>
      <c r="H4314" s="78">
        <f t="shared" si="67"/>
        <v>0</v>
      </c>
    </row>
    <row r="4315" spans="1:8" hidden="1" x14ac:dyDescent="0.35">
      <c r="A4315" s="57" t="s">
        <v>2464</v>
      </c>
      <c r="B4315" s="57" t="s">
        <v>2670</v>
      </c>
      <c r="C4315" s="57" t="s">
        <v>2428</v>
      </c>
      <c r="D4315" s="68">
        <v>8.8000000000000007</v>
      </c>
      <c r="E4315" s="57" t="s">
        <v>2429</v>
      </c>
      <c r="F4315" s="62" t="str">
        <f>INDEX('Crosswalk Particulates'!$B:$B,MATCH('2017 EPA Data'!A4315,'Crosswalk Particulates'!$A:$A,0))</f>
        <v>process-other-industry</v>
      </c>
      <c r="G4315" s="66">
        <f>INDEX('Crosswalk Particulates'!$E:$E,MATCH('2017 EPA Data'!$B4315,'Crosswalk Particulates'!$D:$D,0))</f>
        <v>0</v>
      </c>
      <c r="H4315" s="78">
        <f t="shared" si="67"/>
        <v>0</v>
      </c>
    </row>
    <row r="4316" spans="1:8" hidden="1" x14ac:dyDescent="0.35">
      <c r="A4316" s="57" t="s">
        <v>2575</v>
      </c>
      <c r="B4316" s="57" t="s">
        <v>2484</v>
      </c>
      <c r="C4316" s="57" t="s">
        <v>2428</v>
      </c>
      <c r="D4316" s="68">
        <v>8.7075630000000004</v>
      </c>
      <c r="E4316" s="57" t="s">
        <v>2429</v>
      </c>
      <c r="F4316" s="62" t="str">
        <f>INDEX('Crosswalk Particulates'!$B:$B,MATCH('2017 EPA Data'!A4316,'Crosswalk Particulates'!$A:$A,0))</f>
        <v>Commercial Buildings Sector</v>
      </c>
      <c r="G4316" s="66">
        <f>INDEX('Crosswalk Particulates'!$E:$E,MATCH('2017 EPA Data'!$B4316,'Crosswalk Particulates'!$D:$D,0))</f>
        <v>0</v>
      </c>
      <c r="H4316" s="78">
        <f t="shared" si="67"/>
        <v>0</v>
      </c>
    </row>
    <row r="4317" spans="1:8" hidden="1" x14ac:dyDescent="0.35">
      <c r="A4317" s="57" t="s">
        <v>2518</v>
      </c>
      <c r="B4317" s="57" t="s">
        <v>2595</v>
      </c>
      <c r="C4317" s="57" t="s">
        <v>2428</v>
      </c>
      <c r="D4317" s="68">
        <v>8.66</v>
      </c>
      <c r="E4317" s="57" t="s">
        <v>2429</v>
      </c>
      <c r="F4317" s="62" t="str">
        <f>INDEX('Crosswalk Particulates'!$B:$B,MATCH('2017 EPA Data'!A4317,'Crosswalk Particulates'!$A:$A,0))</f>
        <v>process-cement-industry</v>
      </c>
      <c r="G4317" s="66">
        <f>INDEX('Crosswalk Particulates'!$E:$E,MATCH('2017 EPA Data'!$B4317,'Crosswalk Particulates'!$D:$D,0))</f>
        <v>0</v>
      </c>
      <c r="H4317" s="78">
        <f t="shared" si="67"/>
        <v>0</v>
      </c>
    </row>
    <row r="4318" spans="1:8" hidden="1" x14ac:dyDescent="0.35">
      <c r="A4318" s="57" t="s">
        <v>2470</v>
      </c>
      <c r="B4318" s="57" t="s">
        <v>2719</v>
      </c>
      <c r="C4318" s="57" t="s">
        <v>2428</v>
      </c>
      <c r="D4318" s="68">
        <v>8.6565804419999992</v>
      </c>
      <c r="E4318" s="57" t="s">
        <v>2429</v>
      </c>
      <c r="F4318" s="62" t="str">
        <f>INDEX('Crosswalk Particulates'!$B:$B,MATCH('2017 EPA Data'!A4318,'Crosswalk Particulates'!$A:$A,0))</f>
        <v>process-waste-industry</v>
      </c>
      <c r="G4318" s="66">
        <f>INDEX('Crosswalk Particulates'!$E:$E,MATCH('2017 EPA Data'!$B4318,'Crosswalk Particulates'!$D:$D,0))</f>
        <v>0</v>
      </c>
      <c r="H4318" s="78">
        <f t="shared" si="67"/>
        <v>0</v>
      </c>
    </row>
    <row r="4319" spans="1:8" hidden="1" x14ac:dyDescent="0.35">
      <c r="A4319" s="57" t="s">
        <v>2503</v>
      </c>
      <c r="B4319" s="57" t="s">
        <v>2650</v>
      </c>
      <c r="C4319" s="57" t="s">
        <v>2428</v>
      </c>
      <c r="D4319" s="68">
        <v>8.6034161999999998</v>
      </c>
      <c r="E4319" s="57" t="s">
        <v>2429</v>
      </c>
      <c r="F4319" s="62" t="str">
        <f>INDEX('Crosswalk Particulates'!$B:$B,MATCH('2017 EPA Data'!A4319,'Crosswalk Particulates'!$A:$A,0))</f>
        <v>process-ngps-industry</v>
      </c>
      <c r="G4319" s="66">
        <f>INDEX('Crosswalk Particulates'!$E:$E,MATCH('2017 EPA Data'!$B4319,'Crosswalk Particulates'!$D:$D,0))</f>
        <v>0</v>
      </c>
      <c r="H4319" s="78">
        <f t="shared" si="67"/>
        <v>0</v>
      </c>
    </row>
    <row r="4320" spans="1:8" hidden="1" x14ac:dyDescent="0.35">
      <c r="A4320" s="57" t="s">
        <v>2474</v>
      </c>
      <c r="B4320" s="57" t="s">
        <v>2547</v>
      </c>
      <c r="C4320" s="57" t="s">
        <v>2428</v>
      </c>
      <c r="D4320" s="68">
        <v>8.4701355118884756</v>
      </c>
      <c r="E4320" s="57" t="s">
        <v>2429</v>
      </c>
      <c r="F4320" s="62" t="str">
        <f>INDEX('Crosswalk Particulates'!$B:$B,MATCH('2017 EPA Data'!A4320,'Crosswalk Particulates'!$A:$A,0))</f>
        <v>Other-EPA</v>
      </c>
      <c r="G4320" s="66">
        <f>INDEX('Crosswalk Particulates'!$E:$E,MATCH('2017 EPA Data'!$B4320,'Crosswalk Particulates'!$D:$D,0))</f>
        <v>0</v>
      </c>
      <c r="H4320" s="78">
        <f t="shared" si="67"/>
        <v>0</v>
      </c>
    </row>
    <row r="4321" spans="1:8" hidden="1" x14ac:dyDescent="0.35">
      <c r="A4321" s="57" t="s">
        <v>2497</v>
      </c>
      <c r="B4321" s="57" t="s">
        <v>2600</v>
      </c>
      <c r="C4321" s="57" t="s">
        <v>2428</v>
      </c>
      <c r="D4321" s="68">
        <v>8.4700000000000006</v>
      </c>
      <c r="E4321" s="57" t="s">
        <v>2429</v>
      </c>
      <c r="F4321" s="62" t="str">
        <f>INDEX('Crosswalk Particulates'!$B:$B,MATCH('2017 EPA Data'!A4321,'Crosswalk Particulates'!$A:$A,0))</f>
        <v>process-other-industry</v>
      </c>
      <c r="G4321" s="66">
        <f>INDEX('Crosswalk Particulates'!$E:$E,MATCH('2017 EPA Data'!$B4321,'Crosswalk Particulates'!$D:$D,0))</f>
        <v>0</v>
      </c>
      <c r="H4321" s="78">
        <f t="shared" si="67"/>
        <v>0</v>
      </c>
    </row>
    <row r="4322" spans="1:8" hidden="1" x14ac:dyDescent="0.35">
      <c r="A4322" s="57" t="s">
        <v>2530</v>
      </c>
      <c r="B4322" s="57" t="s">
        <v>2607</v>
      </c>
      <c r="C4322" s="57" t="s">
        <v>2428</v>
      </c>
      <c r="D4322" s="68">
        <v>8.4600000000000009</v>
      </c>
      <c r="E4322" s="57" t="s">
        <v>2429</v>
      </c>
      <c r="F4322" s="62" t="str">
        <f>INDEX('Crosswalk Particulates'!$B:$B,MATCH('2017 EPA Data'!A4322,'Crosswalk Particulates'!$A:$A,0))</f>
        <v>process-iron and steel-industry</v>
      </c>
      <c r="G4322" s="66">
        <f>INDEX('Crosswalk Particulates'!$E:$E,MATCH('2017 EPA Data'!$B4322,'Crosswalk Particulates'!$D:$D,0))</f>
        <v>0</v>
      </c>
      <c r="H4322" s="78">
        <f t="shared" si="67"/>
        <v>0</v>
      </c>
    </row>
    <row r="4323" spans="1:8" hidden="1" x14ac:dyDescent="0.35">
      <c r="A4323" s="57" t="s">
        <v>2519</v>
      </c>
      <c r="B4323" s="57" t="s">
        <v>2557</v>
      </c>
      <c r="C4323" s="57" t="s">
        <v>2428</v>
      </c>
      <c r="D4323" s="68">
        <v>8.4298000000000002</v>
      </c>
      <c r="E4323" s="57" t="s">
        <v>2429</v>
      </c>
      <c r="F4323" s="62" t="str">
        <f>INDEX('Crosswalk Particulates'!$B:$B,MATCH('2017 EPA Data'!A4323,'Crosswalk Particulates'!$A:$A,0))</f>
        <v>Electricity Sector</v>
      </c>
      <c r="G4323" s="66">
        <f>INDEX('Crosswalk Particulates'!$E:$E,MATCH('2017 EPA Data'!$B4323,'Crosswalk Particulates'!$D:$D,0))</f>
        <v>0</v>
      </c>
      <c r="H4323" s="78">
        <f t="shared" si="67"/>
        <v>0</v>
      </c>
    </row>
    <row r="4324" spans="1:8" hidden="1" x14ac:dyDescent="0.35">
      <c r="A4324" s="57" t="s">
        <v>2503</v>
      </c>
      <c r="B4324" s="57" t="s">
        <v>2656</v>
      </c>
      <c r="C4324" s="57" t="s">
        <v>2428</v>
      </c>
      <c r="D4324" s="68">
        <v>8.3860989000000004</v>
      </c>
      <c r="E4324" s="57" t="s">
        <v>2429</v>
      </c>
      <c r="F4324" s="62" t="str">
        <f>INDEX('Crosswalk Particulates'!$B:$B,MATCH('2017 EPA Data'!A4324,'Crosswalk Particulates'!$A:$A,0))</f>
        <v>process-ngps-industry</v>
      </c>
      <c r="G4324" s="66">
        <f>INDEX('Crosswalk Particulates'!$E:$E,MATCH('2017 EPA Data'!$B4324,'Crosswalk Particulates'!$D:$D,0))</f>
        <v>0</v>
      </c>
      <c r="H4324" s="78">
        <f t="shared" si="67"/>
        <v>0</v>
      </c>
    </row>
    <row r="4325" spans="1:8" hidden="1" x14ac:dyDescent="0.35">
      <c r="A4325" s="57" t="s">
        <v>2543</v>
      </c>
      <c r="B4325" s="57" t="s">
        <v>2548</v>
      </c>
      <c r="C4325" s="57" t="s">
        <v>2428</v>
      </c>
      <c r="D4325" s="68">
        <v>8.3524136756459004</v>
      </c>
      <c r="E4325" s="57" t="s">
        <v>2429</v>
      </c>
      <c r="F4325" s="62" t="str">
        <f>INDEX('Crosswalk Particulates'!$B:$B,MATCH('2017 EPA Data'!A4325,'Crosswalk Particulates'!$A:$A,0))</f>
        <v>industry-fuel-other</v>
      </c>
      <c r="G4325" s="66">
        <f>INDEX('Crosswalk Particulates'!$E:$E,MATCH('2017 EPA Data'!$B4325,'Crosswalk Particulates'!$D:$D,0))</f>
        <v>0</v>
      </c>
      <c r="H4325" s="78">
        <f t="shared" si="67"/>
        <v>0</v>
      </c>
    </row>
    <row r="4326" spans="1:8" hidden="1" x14ac:dyDescent="0.35">
      <c r="A4326" s="57" t="s">
        <v>2458</v>
      </c>
      <c r="B4326" s="57" t="s">
        <v>2750</v>
      </c>
      <c r="C4326" s="57" t="s">
        <v>2428</v>
      </c>
      <c r="D4326" s="68">
        <v>8.3285999999999998</v>
      </c>
      <c r="E4326" s="57" t="s">
        <v>2429</v>
      </c>
      <c r="F4326" s="62" t="str">
        <f>INDEX('Crosswalk Particulates'!$B:$B,MATCH('2017 EPA Data'!A4326,'Crosswalk Particulates'!$A:$A,0))</f>
        <v>process-other-industry</v>
      </c>
      <c r="G4326" s="66">
        <f>INDEX('Crosswalk Particulates'!$E:$E,MATCH('2017 EPA Data'!$B4326,'Crosswalk Particulates'!$D:$D,0))</f>
        <v>0</v>
      </c>
      <c r="H4326" s="78">
        <f t="shared" si="67"/>
        <v>0</v>
      </c>
    </row>
    <row r="4327" spans="1:8" hidden="1" x14ac:dyDescent="0.35">
      <c r="A4327" s="57" t="s">
        <v>2543</v>
      </c>
      <c r="B4327" s="57" t="s">
        <v>2599</v>
      </c>
      <c r="C4327" s="57" t="s">
        <v>2428</v>
      </c>
      <c r="D4327" s="68">
        <v>8.3179999999999996</v>
      </c>
      <c r="E4327" s="57" t="s">
        <v>2429</v>
      </c>
      <c r="F4327" s="62" t="str">
        <f>INDEX('Crosswalk Particulates'!$B:$B,MATCH('2017 EPA Data'!A4327,'Crosswalk Particulates'!$A:$A,0))</f>
        <v>industry-fuel-other</v>
      </c>
      <c r="G4327" s="66">
        <f>INDEX('Crosswalk Particulates'!$E:$E,MATCH('2017 EPA Data'!$B4327,'Crosswalk Particulates'!$D:$D,0))</f>
        <v>0</v>
      </c>
      <c r="H4327" s="78">
        <f t="shared" si="67"/>
        <v>0</v>
      </c>
    </row>
    <row r="4328" spans="1:8" hidden="1" x14ac:dyDescent="0.35">
      <c r="A4328" s="57" t="s">
        <v>2540</v>
      </c>
      <c r="B4328" s="57" t="s">
        <v>2563</v>
      </c>
      <c r="C4328" s="57" t="s">
        <v>2428</v>
      </c>
      <c r="D4328" s="68">
        <v>8.2220060999999998</v>
      </c>
      <c r="E4328" s="57" t="s">
        <v>2429</v>
      </c>
      <c r="F4328" s="62" t="str">
        <f>INDEX('Crosswalk Particulates'!$B:$B,MATCH('2017 EPA Data'!A4328,'Crosswalk Particulates'!$A:$A,0))</f>
        <v>industry-fuel-oil</v>
      </c>
      <c r="G4328" s="66">
        <f>INDEX('Crosswalk Particulates'!$E:$E,MATCH('2017 EPA Data'!$B4328,'Crosswalk Particulates'!$D:$D,0))</f>
        <v>0</v>
      </c>
      <c r="H4328" s="78">
        <f t="shared" si="67"/>
        <v>0</v>
      </c>
    </row>
    <row r="4329" spans="1:8" hidden="1" x14ac:dyDescent="0.35">
      <c r="A4329" s="57" t="s">
        <v>2513</v>
      </c>
      <c r="B4329" s="57" t="s">
        <v>2508</v>
      </c>
      <c r="C4329" s="57" t="s">
        <v>2432</v>
      </c>
      <c r="D4329" s="68">
        <v>8.199728275</v>
      </c>
      <c r="E4329" s="57" t="s">
        <v>2433</v>
      </c>
      <c r="F4329" s="62" t="str">
        <f>INDEX('Crosswalk Particulates'!$B:$B,MATCH('2017 EPA Data'!A4329,'Crosswalk Particulates'!$A:$A,0))</f>
        <v>process-other-industry</v>
      </c>
      <c r="G4329" s="66" t="str">
        <f>INDEX('Crosswalk Particulates'!$E:$E,MATCH('2017 EPA Data'!$B4329,'Crosswalk Particulates'!$D:$D,0))</f>
        <v>CH4</v>
      </c>
      <c r="H4329" s="78">
        <f t="shared" si="67"/>
        <v>7438677.2096778592</v>
      </c>
    </row>
    <row r="4330" spans="1:8" hidden="1" x14ac:dyDescent="0.35">
      <c r="A4330" s="57" t="s">
        <v>2466</v>
      </c>
      <c r="B4330" s="57" t="s">
        <v>2526</v>
      </c>
      <c r="C4330" s="57" t="s">
        <v>2468</v>
      </c>
      <c r="D4330" s="68">
        <v>8.1804846219999998</v>
      </c>
      <c r="E4330" s="57" t="s">
        <v>2433</v>
      </c>
      <c r="F4330" s="62" t="str">
        <f>INDEX('Crosswalk Particulates'!$B:$B,MATCH('2017 EPA Data'!A4330,'Crosswalk Particulates'!$A:$A,0))</f>
        <v>process-other-industry</v>
      </c>
      <c r="G4330" s="66" t="str">
        <f>INDEX('Crosswalk Particulates'!$E:$E,MATCH('2017 EPA Data'!$B4330,'Crosswalk Particulates'!$D:$D,0))</f>
        <v>SOx</v>
      </c>
      <c r="H4330" s="78">
        <f t="shared" si="67"/>
        <v>7421219.6405729791</v>
      </c>
    </row>
    <row r="4331" spans="1:8" hidden="1" x14ac:dyDescent="0.35">
      <c r="A4331" s="57" t="s">
        <v>2489</v>
      </c>
      <c r="B4331" s="57" t="s">
        <v>2668</v>
      </c>
      <c r="C4331" s="57" t="s">
        <v>2428</v>
      </c>
      <c r="D4331" s="68">
        <v>8.11</v>
      </c>
      <c r="E4331" s="57" t="s">
        <v>2429</v>
      </c>
      <c r="F4331" s="62" t="str">
        <f>INDEX('Crosswalk Particulates'!$B:$B,MATCH('2017 EPA Data'!A4331,'Crosswalk Particulates'!$A:$A,0))</f>
        <v>process-chemicals-industry</v>
      </c>
      <c r="G4331" s="66">
        <f>INDEX('Crosswalk Particulates'!$E:$E,MATCH('2017 EPA Data'!$B4331,'Crosswalk Particulates'!$D:$D,0))</f>
        <v>0</v>
      </c>
      <c r="H4331" s="78">
        <f t="shared" si="67"/>
        <v>0</v>
      </c>
    </row>
    <row r="4332" spans="1:8" hidden="1" x14ac:dyDescent="0.35">
      <c r="A4332" s="57" t="s">
        <v>2457</v>
      </c>
      <c r="B4332" s="57" t="s">
        <v>2435</v>
      </c>
      <c r="C4332" s="57" t="s">
        <v>2428</v>
      </c>
      <c r="D4332" s="68">
        <v>8.0992146999999992</v>
      </c>
      <c r="E4332" s="57" t="s">
        <v>2429</v>
      </c>
      <c r="F4332" s="62" t="str">
        <f>INDEX('Crosswalk Particulates'!$B:$B,MATCH('2017 EPA Data'!A4332,'Crosswalk Particulates'!$A:$A,0))</f>
        <v>process-other-industry</v>
      </c>
      <c r="G4332" s="66">
        <f>INDEX('Crosswalk Particulates'!$E:$E,MATCH('2017 EPA Data'!$B4332,'Crosswalk Particulates'!$D:$D,0))</f>
        <v>0</v>
      </c>
      <c r="H4332" s="78">
        <f t="shared" si="67"/>
        <v>0</v>
      </c>
    </row>
    <row r="4333" spans="1:8" hidden="1" x14ac:dyDescent="0.35">
      <c r="A4333" s="57" t="s">
        <v>2483</v>
      </c>
      <c r="B4333" s="57" t="s">
        <v>2557</v>
      </c>
      <c r="C4333" s="57" t="s">
        <v>2428</v>
      </c>
      <c r="D4333" s="68">
        <v>8.0497089440000007</v>
      </c>
      <c r="E4333" s="57" t="s">
        <v>2429</v>
      </c>
      <c r="F4333" s="62" t="str">
        <f>INDEX('Crosswalk Particulates'!$B:$B,MATCH('2017 EPA Data'!A4333,'Crosswalk Particulates'!$A:$A,0))</f>
        <v>process-other-industry</v>
      </c>
      <c r="G4333" s="66">
        <f>INDEX('Crosswalk Particulates'!$E:$E,MATCH('2017 EPA Data'!$B4333,'Crosswalk Particulates'!$D:$D,0))</f>
        <v>0</v>
      </c>
      <c r="H4333" s="78">
        <f t="shared" si="67"/>
        <v>0</v>
      </c>
    </row>
    <row r="4334" spans="1:8" hidden="1" x14ac:dyDescent="0.35">
      <c r="A4334" s="57" t="s">
        <v>2449</v>
      </c>
      <c r="B4334" s="57" t="s">
        <v>2665</v>
      </c>
      <c r="C4334" s="57" t="s">
        <v>2428</v>
      </c>
      <c r="D4334" s="68">
        <v>8.0458295999999994</v>
      </c>
      <c r="E4334" s="57" t="s">
        <v>2429</v>
      </c>
      <c r="F4334" s="62" t="str">
        <f>INDEX('Crosswalk Particulates'!$B:$B,MATCH('2017 EPA Data'!A4334,'Crosswalk Particulates'!$A:$A,0))</f>
        <v>process-other-industry</v>
      </c>
      <c r="G4334" s="66">
        <f>INDEX('Crosswalk Particulates'!$E:$E,MATCH('2017 EPA Data'!$B4334,'Crosswalk Particulates'!$D:$D,0))</f>
        <v>0</v>
      </c>
      <c r="H4334" s="78">
        <f t="shared" si="67"/>
        <v>0</v>
      </c>
    </row>
    <row r="4335" spans="1:8" hidden="1" x14ac:dyDescent="0.35">
      <c r="A4335" s="57" t="s">
        <v>2464</v>
      </c>
      <c r="B4335" s="57" t="s">
        <v>2650</v>
      </c>
      <c r="C4335" s="57" t="s">
        <v>2428</v>
      </c>
      <c r="D4335" s="68">
        <v>8.0421399999999998</v>
      </c>
      <c r="E4335" s="57" t="s">
        <v>2429</v>
      </c>
      <c r="F4335" s="62" t="str">
        <f>INDEX('Crosswalk Particulates'!$B:$B,MATCH('2017 EPA Data'!A4335,'Crosswalk Particulates'!$A:$A,0))</f>
        <v>process-other-industry</v>
      </c>
      <c r="G4335" s="66">
        <f>INDEX('Crosswalk Particulates'!$E:$E,MATCH('2017 EPA Data'!$B4335,'Crosswalk Particulates'!$D:$D,0))</f>
        <v>0</v>
      </c>
      <c r="H4335" s="78">
        <f t="shared" si="67"/>
        <v>0</v>
      </c>
    </row>
    <row r="4336" spans="1:8" hidden="1" x14ac:dyDescent="0.35">
      <c r="A4336" s="57" t="s">
        <v>2558</v>
      </c>
      <c r="B4336" s="57" t="s">
        <v>2447</v>
      </c>
      <c r="C4336" s="57" t="s">
        <v>2428</v>
      </c>
      <c r="D4336" s="68">
        <v>8.0340189800000008</v>
      </c>
      <c r="E4336" s="57" t="s">
        <v>2429</v>
      </c>
      <c r="F4336" s="62" t="str">
        <f>INDEX('Crosswalk Particulates'!$B:$B,MATCH('2017 EPA Data'!A4336,'Crosswalk Particulates'!$A:$A,0))</f>
        <v>process-mining-industry</v>
      </c>
      <c r="G4336" s="66">
        <f>INDEX('Crosswalk Particulates'!$E:$E,MATCH('2017 EPA Data'!$B4336,'Crosswalk Particulates'!$D:$D,0))</f>
        <v>0</v>
      </c>
      <c r="H4336" s="78">
        <f t="shared" si="67"/>
        <v>0</v>
      </c>
    </row>
    <row r="4337" spans="1:8" hidden="1" x14ac:dyDescent="0.35">
      <c r="A4337" s="57" t="s">
        <v>2543</v>
      </c>
      <c r="B4337" s="57" t="s">
        <v>2630</v>
      </c>
      <c r="C4337" s="57" t="s">
        <v>2428</v>
      </c>
      <c r="D4337" s="68">
        <v>8.0112000000000005</v>
      </c>
      <c r="E4337" s="57" t="s">
        <v>2429</v>
      </c>
      <c r="F4337" s="62" t="str">
        <f>INDEX('Crosswalk Particulates'!$B:$B,MATCH('2017 EPA Data'!A4337,'Crosswalk Particulates'!$A:$A,0))</f>
        <v>industry-fuel-other</v>
      </c>
      <c r="G4337" s="66">
        <f>INDEX('Crosswalk Particulates'!$E:$E,MATCH('2017 EPA Data'!$B4337,'Crosswalk Particulates'!$D:$D,0))</f>
        <v>0</v>
      </c>
      <c r="H4337" s="78">
        <f t="shared" si="67"/>
        <v>0</v>
      </c>
    </row>
    <row r="4338" spans="1:8" hidden="1" x14ac:dyDescent="0.35">
      <c r="A4338" s="57" t="s">
        <v>2466</v>
      </c>
      <c r="B4338" s="57" t="s">
        <v>2584</v>
      </c>
      <c r="C4338" s="57" t="s">
        <v>2428</v>
      </c>
      <c r="D4338" s="68">
        <v>8</v>
      </c>
      <c r="E4338" s="57" t="s">
        <v>2429</v>
      </c>
      <c r="F4338" s="62" t="str">
        <f>INDEX('Crosswalk Particulates'!$B:$B,MATCH('2017 EPA Data'!A4338,'Crosswalk Particulates'!$A:$A,0))</f>
        <v>process-other-industry</v>
      </c>
      <c r="G4338" s="66">
        <f>INDEX('Crosswalk Particulates'!$E:$E,MATCH('2017 EPA Data'!$B4338,'Crosswalk Particulates'!$D:$D,0))</f>
        <v>0</v>
      </c>
      <c r="H4338" s="78">
        <f t="shared" si="67"/>
        <v>0</v>
      </c>
    </row>
    <row r="4339" spans="1:8" hidden="1" x14ac:dyDescent="0.35">
      <c r="A4339" s="57" t="s">
        <v>2580</v>
      </c>
      <c r="B4339" s="57" t="s">
        <v>2611</v>
      </c>
      <c r="C4339" s="57" t="s">
        <v>2428</v>
      </c>
      <c r="D4339" s="68">
        <v>8</v>
      </c>
      <c r="E4339" s="57" t="s">
        <v>2429</v>
      </c>
      <c r="F4339" s="62" t="str">
        <f>INDEX('Crosswalk Particulates'!$B:$B,MATCH('2017 EPA Data'!A4339,'Crosswalk Particulates'!$A:$A,0))</f>
        <v>Commercial Buildings Sector</v>
      </c>
      <c r="G4339" s="66">
        <f>INDEX('Crosswalk Particulates'!$E:$E,MATCH('2017 EPA Data'!$B4339,'Crosswalk Particulates'!$D:$D,0))</f>
        <v>0</v>
      </c>
      <c r="H4339" s="78">
        <f t="shared" si="67"/>
        <v>0</v>
      </c>
    </row>
    <row r="4340" spans="1:8" hidden="1" x14ac:dyDescent="0.35">
      <c r="A4340" s="57" t="s">
        <v>2441</v>
      </c>
      <c r="B4340" s="57" t="s">
        <v>2549</v>
      </c>
      <c r="C4340" s="57" t="s">
        <v>2428</v>
      </c>
      <c r="D4340" s="68">
        <v>7.9433466945599998</v>
      </c>
      <c r="E4340" s="57" t="s">
        <v>2429</v>
      </c>
      <c r="F4340" s="62" t="str">
        <f>INDEX('Crosswalk Particulates'!$B:$B,MATCH('2017 EPA Data'!A4340,'Crosswalk Particulates'!$A:$A,0))</f>
        <v>process-other-industry</v>
      </c>
      <c r="G4340" s="66">
        <f>INDEX('Crosswalk Particulates'!$E:$E,MATCH('2017 EPA Data'!$B4340,'Crosswalk Particulates'!$D:$D,0))</f>
        <v>0</v>
      </c>
      <c r="H4340" s="78">
        <f t="shared" si="67"/>
        <v>0</v>
      </c>
    </row>
    <row r="4341" spans="1:8" hidden="1" x14ac:dyDescent="0.35">
      <c r="A4341" s="57" t="s">
        <v>2464</v>
      </c>
      <c r="B4341" s="57" t="s">
        <v>2641</v>
      </c>
      <c r="C4341" s="57" t="s">
        <v>2428</v>
      </c>
      <c r="D4341" s="68">
        <v>7.93614</v>
      </c>
      <c r="E4341" s="57" t="s">
        <v>2429</v>
      </c>
      <c r="F4341" s="62" t="str">
        <f>INDEX('Crosswalk Particulates'!$B:$B,MATCH('2017 EPA Data'!A4341,'Crosswalk Particulates'!$A:$A,0))</f>
        <v>process-other-industry</v>
      </c>
      <c r="G4341" s="66">
        <f>INDEX('Crosswalk Particulates'!$E:$E,MATCH('2017 EPA Data'!$B4341,'Crosswalk Particulates'!$D:$D,0))</f>
        <v>0</v>
      </c>
      <c r="H4341" s="78">
        <f t="shared" si="67"/>
        <v>0</v>
      </c>
    </row>
    <row r="4342" spans="1:8" hidden="1" x14ac:dyDescent="0.35">
      <c r="A4342" s="57" t="s">
        <v>2575</v>
      </c>
      <c r="B4342" s="57" t="s">
        <v>2508</v>
      </c>
      <c r="C4342" s="57" t="s">
        <v>2432</v>
      </c>
      <c r="D4342" s="68">
        <v>7.8963396494199998</v>
      </c>
      <c r="E4342" s="57" t="s">
        <v>2433</v>
      </c>
      <c r="F4342" s="62" t="str">
        <f>INDEX('Crosswalk Particulates'!$B:$B,MATCH('2017 EPA Data'!A4342,'Crosswalk Particulates'!$A:$A,0))</f>
        <v>Commercial Buildings Sector</v>
      </c>
      <c r="G4342" s="66" t="str">
        <f>INDEX('Crosswalk Particulates'!$E:$E,MATCH('2017 EPA Data'!$B4342,'Crosswalk Particulates'!$D:$D,0))</f>
        <v>CH4</v>
      </c>
      <c r="H4342" s="78">
        <f t="shared" si="67"/>
        <v>7163447.3509448348</v>
      </c>
    </row>
    <row r="4343" spans="1:8" hidden="1" x14ac:dyDescent="0.35">
      <c r="A4343" s="57" t="s">
        <v>2603</v>
      </c>
      <c r="B4343" s="57" t="s">
        <v>2536</v>
      </c>
      <c r="C4343" s="57" t="s">
        <v>2428</v>
      </c>
      <c r="D4343" s="68">
        <v>7.7199685995487011</v>
      </c>
      <c r="E4343" s="57" t="s">
        <v>2429</v>
      </c>
      <c r="F4343" s="62" t="str">
        <f>INDEX('Crosswalk Particulates'!$B:$B,MATCH('2017 EPA Data'!A4343,'Crosswalk Particulates'!$A:$A,0))</f>
        <v>Residential Buildings Sector</v>
      </c>
      <c r="G4343" s="66">
        <f>INDEX('Crosswalk Particulates'!$E:$E,MATCH('2017 EPA Data'!$B4343,'Crosswalk Particulates'!$D:$D,0))</f>
        <v>0</v>
      </c>
      <c r="H4343" s="78">
        <f t="shared" si="67"/>
        <v>0</v>
      </c>
    </row>
    <row r="4344" spans="1:8" hidden="1" x14ac:dyDescent="0.35">
      <c r="A4344" s="57" t="s">
        <v>2495</v>
      </c>
      <c r="B4344" s="57" t="s">
        <v>2573</v>
      </c>
      <c r="C4344" s="57" t="s">
        <v>2428</v>
      </c>
      <c r="D4344" s="68">
        <v>7.7156331053800002</v>
      </c>
      <c r="E4344" s="57" t="s">
        <v>2429</v>
      </c>
      <c r="F4344" s="62" t="str">
        <f>INDEX('Crosswalk Particulates'!$B:$B,MATCH('2017 EPA Data'!A4344,'Crosswalk Particulates'!$A:$A,0))</f>
        <v>Electricity Sector</v>
      </c>
      <c r="G4344" s="66">
        <f>INDEX('Crosswalk Particulates'!$E:$E,MATCH('2017 EPA Data'!$B4344,'Crosswalk Particulates'!$D:$D,0))</f>
        <v>0</v>
      </c>
      <c r="H4344" s="78">
        <f t="shared" si="67"/>
        <v>0</v>
      </c>
    </row>
    <row r="4345" spans="1:8" hidden="1" x14ac:dyDescent="0.35">
      <c r="A4345" s="57" t="s">
        <v>2519</v>
      </c>
      <c r="B4345" s="57" t="s">
        <v>2653</v>
      </c>
      <c r="C4345" s="57" t="s">
        <v>2428</v>
      </c>
      <c r="D4345" s="68">
        <v>7.6490799999999997</v>
      </c>
      <c r="E4345" s="57" t="s">
        <v>2429</v>
      </c>
      <c r="F4345" s="62" t="str">
        <f>INDEX('Crosswalk Particulates'!$B:$B,MATCH('2017 EPA Data'!A4345,'Crosswalk Particulates'!$A:$A,0))</f>
        <v>Electricity Sector</v>
      </c>
      <c r="G4345" s="66">
        <f>INDEX('Crosswalk Particulates'!$E:$E,MATCH('2017 EPA Data'!$B4345,'Crosswalk Particulates'!$D:$D,0))</f>
        <v>0</v>
      </c>
      <c r="H4345" s="78">
        <f t="shared" si="67"/>
        <v>0</v>
      </c>
    </row>
    <row r="4346" spans="1:8" hidden="1" x14ac:dyDescent="0.35">
      <c r="A4346" s="57" t="s">
        <v>2493</v>
      </c>
      <c r="B4346" s="57" t="s">
        <v>2523</v>
      </c>
      <c r="C4346" s="57" t="s">
        <v>2428</v>
      </c>
      <c r="D4346" s="68">
        <v>7.6450180049999998</v>
      </c>
      <c r="E4346" s="57" t="s">
        <v>2429</v>
      </c>
      <c r="F4346" s="62" t="str">
        <f>INDEX('Crosswalk Particulates'!$B:$B,MATCH('2017 EPA Data'!A4346,'Crosswalk Particulates'!$A:$A,0))</f>
        <v>Commercial Buildings Sector</v>
      </c>
      <c r="G4346" s="66">
        <f>INDEX('Crosswalk Particulates'!$E:$E,MATCH('2017 EPA Data'!$B4346,'Crosswalk Particulates'!$D:$D,0))</f>
        <v>0</v>
      </c>
      <c r="H4346" s="78">
        <f t="shared" si="67"/>
        <v>0</v>
      </c>
    </row>
    <row r="4347" spans="1:8" hidden="1" x14ac:dyDescent="0.35">
      <c r="A4347" s="57" t="s">
        <v>2464</v>
      </c>
      <c r="B4347" s="57" t="s">
        <v>2694</v>
      </c>
      <c r="C4347" s="57" t="s">
        <v>2428</v>
      </c>
      <c r="D4347" s="68">
        <v>7.6109999999999998</v>
      </c>
      <c r="E4347" s="57" t="s">
        <v>2429</v>
      </c>
      <c r="F4347" s="62" t="str">
        <f>INDEX('Crosswalk Particulates'!$B:$B,MATCH('2017 EPA Data'!A4347,'Crosswalk Particulates'!$A:$A,0))</f>
        <v>process-other-industry</v>
      </c>
      <c r="G4347" s="66">
        <f>INDEX('Crosswalk Particulates'!$E:$E,MATCH('2017 EPA Data'!$B4347,'Crosswalk Particulates'!$D:$D,0))</f>
        <v>0</v>
      </c>
      <c r="H4347" s="78">
        <f t="shared" si="67"/>
        <v>0</v>
      </c>
    </row>
    <row r="4348" spans="1:8" hidden="1" x14ac:dyDescent="0.35">
      <c r="A4348" s="57" t="s">
        <v>2483</v>
      </c>
      <c r="B4348" s="57" t="s">
        <v>2694</v>
      </c>
      <c r="C4348" s="57" t="s">
        <v>2428</v>
      </c>
      <c r="D4348" s="68">
        <v>7.6</v>
      </c>
      <c r="E4348" s="57" t="s">
        <v>2429</v>
      </c>
      <c r="F4348" s="62" t="str">
        <f>INDEX('Crosswalk Particulates'!$B:$B,MATCH('2017 EPA Data'!A4348,'Crosswalk Particulates'!$A:$A,0))</f>
        <v>process-other-industry</v>
      </c>
      <c r="G4348" s="66">
        <f>INDEX('Crosswalk Particulates'!$E:$E,MATCH('2017 EPA Data'!$B4348,'Crosswalk Particulates'!$D:$D,0))</f>
        <v>0</v>
      </c>
      <c r="H4348" s="78">
        <f t="shared" si="67"/>
        <v>0</v>
      </c>
    </row>
    <row r="4349" spans="1:8" hidden="1" x14ac:dyDescent="0.35">
      <c r="A4349" s="57" t="s">
        <v>2560</v>
      </c>
      <c r="B4349" s="57" t="s">
        <v>2547</v>
      </c>
      <c r="C4349" s="57" t="s">
        <v>2428</v>
      </c>
      <c r="D4349" s="68">
        <v>7.5476763962984004</v>
      </c>
      <c r="E4349" s="57" t="s">
        <v>2429</v>
      </c>
      <c r="F4349" s="62" t="str">
        <f>INDEX('Crosswalk Particulates'!$B:$B,MATCH('2017 EPA Data'!A4349,'Crosswalk Particulates'!$A:$A,0))</f>
        <v>Electricity Sector</v>
      </c>
      <c r="G4349" s="66">
        <f>INDEX('Crosswalk Particulates'!$E:$E,MATCH('2017 EPA Data'!$B4349,'Crosswalk Particulates'!$D:$D,0))</f>
        <v>0</v>
      </c>
      <c r="H4349" s="78">
        <f t="shared" si="67"/>
        <v>0</v>
      </c>
    </row>
    <row r="4350" spans="1:8" hidden="1" x14ac:dyDescent="0.35">
      <c r="A4350" s="57" t="s">
        <v>2529</v>
      </c>
      <c r="B4350" s="57" t="s">
        <v>2526</v>
      </c>
      <c r="C4350" s="57" t="s">
        <v>2468</v>
      </c>
      <c r="D4350" s="68">
        <v>7.5168521500000001</v>
      </c>
      <c r="E4350" s="57" t="s">
        <v>2433</v>
      </c>
      <c r="F4350" s="62" t="str">
        <f>INDEX('Crosswalk Particulates'!$B:$B,MATCH('2017 EPA Data'!A4350,'Crosswalk Particulates'!$A:$A,0))</f>
        <v>Other-EPA</v>
      </c>
      <c r="G4350" s="66" t="str">
        <f>INDEX('Crosswalk Particulates'!$E:$E,MATCH('2017 EPA Data'!$B4350,'Crosswalk Particulates'!$D:$D,0))</f>
        <v>SOx</v>
      </c>
      <c r="H4350" s="78">
        <f t="shared" si="67"/>
        <v>6819181.6730320882</v>
      </c>
    </row>
    <row r="4351" spans="1:8" hidden="1" x14ac:dyDescent="0.35">
      <c r="A4351" s="57" t="s">
        <v>2470</v>
      </c>
      <c r="B4351" s="57" t="s">
        <v>2635</v>
      </c>
      <c r="C4351" s="57" t="s">
        <v>2428</v>
      </c>
      <c r="D4351" s="68">
        <v>7.5150700800000001</v>
      </c>
      <c r="E4351" s="57" t="s">
        <v>2429</v>
      </c>
      <c r="F4351" s="62" t="str">
        <f>INDEX('Crosswalk Particulates'!$B:$B,MATCH('2017 EPA Data'!A4351,'Crosswalk Particulates'!$A:$A,0))</f>
        <v>process-waste-industry</v>
      </c>
      <c r="G4351" s="66">
        <f>INDEX('Crosswalk Particulates'!$E:$E,MATCH('2017 EPA Data'!$B4351,'Crosswalk Particulates'!$D:$D,0))</f>
        <v>0</v>
      </c>
      <c r="H4351" s="78">
        <f t="shared" si="67"/>
        <v>0</v>
      </c>
    </row>
    <row r="4352" spans="1:8" hidden="1" x14ac:dyDescent="0.35">
      <c r="A4352" s="57" t="s">
        <v>2507</v>
      </c>
      <c r="B4352" s="57" t="s">
        <v>2567</v>
      </c>
      <c r="C4352" s="57" t="s">
        <v>2428</v>
      </c>
      <c r="D4352" s="68">
        <v>7.5015071714937998</v>
      </c>
      <c r="E4352" s="57" t="s">
        <v>2429</v>
      </c>
      <c r="F4352" s="62" t="str">
        <f>INDEX('Crosswalk Particulates'!$B:$B,MATCH('2017 EPA Data'!A4352,'Crosswalk Particulates'!$A:$A,0))</f>
        <v>industry-fuel-coal</v>
      </c>
      <c r="G4352" s="66">
        <f>INDEX('Crosswalk Particulates'!$E:$E,MATCH('2017 EPA Data'!$B4352,'Crosswalk Particulates'!$D:$D,0))</f>
        <v>0</v>
      </c>
      <c r="H4352" s="78">
        <f t="shared" si="67"/>
        <v>0</v>
      </c>
    </row>
    <row r="4353" spans="1:8" hidden="1" x14ac:dyDescent="0.35">
      <c r="A4353" s="57" t="s">
        <v>2603</v>
      </c>
      <c r="B4353" s="57" t="s">
        <v>2547</v>
      </c>
      <c r="C4353" s="57" t="s">
        <v>2428</v>
      </c>
      <c r="D4353" s="68">
        <v>7.2984382241178309</v>
      </c>
      <c r="E4353" s="57" t="s">
        <v>2429</v>
      </c>
      <c r="F4353" s="62" t="str">
        <f>INDEX('Crosswalk Particulates'!$B:$B,MATCH('2017 EPA Data'!A4353,'Crosswalk Particulates'!$A:$A,0))</f>
        <v>Residential Buildings Sector</v>
      </c>
      <c r="G4353" s="66">
        <f>INDEX('Crosswalk Particulates'!$E:$E,MATCH('2017 EPA Data'!$B4353,'Crosswalk Particulates'!$D:$D,0))</f>
        <v>0</v>
      </c>
      <c r="H4353" s="78">
        <f t="shared" si="67"/>
        <v>0</v>
      </c>
    </row>
    <row r="4354" spans="1:8" hidden="1" x14ac:dyDescent="0.35">
      <c r="A4354" s="57" t="s">
        <v>2474</v>
      </c>
      <c r="B4354" s="57" t="s">
        <v>2662</v>
      </c>
      <c r="C4354" s="57" t="s">
        <v>2428</v>
      </c>
      <c r="D4354" s="68">
        <v>7.1666580836390485</v>
      </c>
      <c r="E4354" s="57" t="s">
        <v>2429</v>
      </c>
      <c r="F4354" s="62" t="str">
        <f>INDEX('Crosswalk Particulates'!$B:$B,MATCH('2017 EPA Data'!A4354,'Crosswalk Particulates'!$A:$A,0))</f>
        <v>Other-EPA</v>
      </c>
      <c r="G4354" s="66">
        <f>INDEX('Crosswalk Particulates'!$E:$E,MATCH('2017 EPA Data'!$B4354,'Crosswalk Particulates'!$D:$D,0))</f>
        <v>0</v>
      </c>
      <c r="H4354" s="78">
        <f t="shared" si="67"/>
        <v>0</v>
      </c>
    </row>
    <row r="4355" spans="1:8" hidden="1" x14ac:dyDescent="0.35">
      <c r="A4355" s="57" t="s">
        <v>2458</v>
      </c>
      <c r="B4355" s="57" t="s">
        <v>2652</v>
      </c>
      <c r="C4355" s="57" t="s">
        <v>2428</v>
      </c>
      <c r="D4355" s="68">
        <v>7.1639999999999997</v>
      </c>
      <c r="E4355" s="57" t="s">
        <v>2429</v>
      </c>
      <c r="F4355" s="62" t="str">
        <f>INDEX('Crosswalk Particulates'!$B:$B,MATCH('2017 EPA Data'!A4355,'Crosswalk Particulates'!$A:$A,0))</f>
        <v>process-other-industry</v>
      </c>
      <c r="G4355" s="66">
        <f>INDEX('Crosswalk Particulates'!$E:$E,MATCH('2017 EPA Data'!$B4355,'Crosswalk Particulates'!$D:$D,0))</f>
        <v>0</v>
      </c>
      <c r="H4355" s="78">
        <f t="shared" si="67"/>
        <v>0</v>
      </c>
    </row>
    <row r="4356" spans="1:8" hidden="1" x14ac:dyDescent="0.35">
      <c r="A4356" s="57" t="s">
        <v>2560</v>
      </c>
      <c r="B4356" s="57" t="s">
        <v>2486</v>
      </c>
      <c r="C4356" s="57" t="s">
        <v>2428</v>
      </c>
      <c r="D4356" s="68">
        <v>7.1083090000000002</v>
      </c>
      <c r="E4356" s="57" t="s">
        <v>2429</v>
      </c>
      <c r="F4356" s="62" t="str">
        <f>INDEX('Crosswalk Particulates'!$B:$B,MATCH('2017 EPA Data'!A4356,'Crosswalk Particulates'!$A:$A,0))</f>
        <v>Electricity Sector</v>
      </c>
      <c r="G4356" s="66">
        <f>INDEX('Crosswalk Particulates'!$E:$E,MATCH('2017 EPA Data'!$B4356,'Crosswalk Particulates'!$D:$D,0))</f>
        <v>0</v>
      </c>
      <c r="H4356" s="78">
        <f t="shared" ref="H4356:H4419" si="68">IF(E4356="TON",D4356/metricton_to_shortton,0)*10^6</f>
        <v>0</v>
      </c>
    </row>
    <row r="4357" spans="1:8" hidden="1" x14ac:dyDescent="0.35">
      <c r="A4357" s="57" t="s">
        <v>2518</v>
      </c>
      <c r="B4357" s="57" t="s">
        <v>2587</v>
      </c>
      <c r="C4357" s="57" t="s">
        <v>2428</v>
      </c>
      <c r="D4357" s="68">
        <v>7.09</v>
      </c>
      <c r="E4357" s="57" t="s">
        <v>2429</v>
      </c>
      <c r="F4357" s="62" t="str">
        <f>INDEX('Crosswalk Particulates'!$B:$B,MATCH('2017 EPA Data'!A4357,'Crosswalk Particulates'!$A:$A,0))</f>
        <v>process-cement-industry</v>
      </c>
      <c r="G4357" s="66">
        <f>INDEX('Crosswalk Particulates'!$E:$E,MATCH('2017 EPA Data'!$B4357,'Crosswalk Particulates'!$D:$D,0))</f>
        <v>0</v>
      </c>
      <c r="H4357" s="78">
        <f t="shared" si="68"/>
        <v>0</v>
      </c>
    </row>
    <row r="4358" spans="1:8" hidden="1" x14ac:dyDescent="0.35">
      <c r="A4358" s="57" t="s">
        <v>2513</v>
      </c>
      <c r="B4358" s="57" t="s">
        <v>2628</v>
      </c>
      <c r="C4358" s="57" t="s">
        <v>2428</v>
      </c>
      <c r="D4358" s="68">
        <v>7.0780000000000003</v>
      </c>
      <c r="E4358" s="57" t="s">
        <v>2429</v>
      </c>
      <c r="F4358" s="62" t="str">
        <f>INDEX('Crosswalk Particulates'!$B:$B,MATCH('2017 EPA Data'!A4358,'Crosswalk Particulates'!$A:$A,0))</f>
        <v>process-other-industry</v>
      </c>
      <c r="G4358" s="66">
        <f>INDEX('Crosswalk Particulates'!$E:$E,MATCH('2017 EPA Data'!$B4358,'Crosswalk Particulates'!$D:$D,0))</f>
        <v>0</v>
      </c>
      <c r="H4358" s="78">
        <f t="shared" si="68"/>
        <v>0</v>
      </c>
    </row>
    <row r="4359" spans="1:8" hidden="1" x14ac:dyDescent="0.35">
      <c r="A4359" s="57" t="s">
        <v>2566</v>
      </c>
      <c r="B4359" s="57" t="s">
        <v>2557</v>
      </c>
      <c r="C4359" s="57" t="s">
        <v>2428</v>
      </c>
      <c r="D4359" s="68">
        <v>7.0663025404076913</v>
      </c>
      <c r="E4359" s="57" t="s">
        <v>2429</v>
      </c>
      <c r="F4359" s="62" t="str">
        <f>INDEX('Crosswalk Particulates'!$B:$B,MATCH('2017 EPA Data'!A4359,'Crosswalk Particulates'!$A:$A,0))</f>
        <v>Commercial Buildings Sector</v>
      </c>
      <c r="G4359" s="66">
        <f>INDEX('Crosswalk Particulates'!$E:$E,MATCH('2017 EPA Data'!$B4359,'Crosswalk Particulates'!$D:$D,0))</f>
        <v>0</v>
      </c>
      <c r="H4359" s="78">
        <f t="shared" si="68"/>
        <v>0</v>
      </c>
    </row>
    <row r="4360" spans="1:8" hidden="1" x14ac:dyDescent="0.35">
      <c r="A4360" s="57" t="s">
        <v>2530</v>
      </c>
      <c r="B4360" s="57" t="s">
        <v>2686</v>
      </c>
      <c r="C4360" s="57" t="s">
        <v>2428</v>
      </c>
      <c r="D4360" s="68">
        <v>7.00195904</v>
      </c>
      <c r="E4360" s="57" t="s">
        <v>2429</v>
      </c>
      <c r="F4360" s="62" t="str">
        <f>INDEX('Crosswalk Particulates'!$B:$B,MATCH('2017 EPA Data'!A4360,'Crosswalk Particulates'!$A:$A,0))</f>
        <v>process-iron and steel-industry</v>
      </c>
      <c r="G4360" s="66">
        <f>INDEX('Crosswalk Particulates'!$E:$E,MATCH('2017 EPA Data'!$B4360,'Crosswalk Particulates'!$D:$D,0))</f>
        <v>0</v>
      </c>
      <c r="H4360" s="78">
        <f t="shared" si="68"/>
        <v>0</v>
      </c>
    </row>
    <row r="4361" spans="1:8" hidden="1" x14ac:dyDescent="0.35">
      <c r="A4361" s="57" t="s">
        <v>2458</v>
      </c>
      <c r="B4361" s="57" t="s">
        <v>2751</v>
      </c>
      <c r="C4361" s="57" t="s">
        <v>2428</v>
      </c>
      <c r="D4361" s="68">
        <v>7</v>
      </c>
      <c r="E4361" s="57" t="s">
        <v>2429</v>
      </c>
      <c r="F4361" s="62" t="str">
        <f>INDEX('Crosswalk Particulates'!$B:$B,MATCH('2017 EPA Data'!A4361,'Crosswalk Particulates'!$A:$A,0))</f>
        <v>process-other-industry</v>
      </c>
      <c r="G4361" s="66">
        <f>INDEX('Crosswalk Particulates'!$E:$E,MATCH('2017 EPA Data'!$B4361,'Crosswalk Particulates'!$D:$D,0))</f>
        <v>0</v>
      </c>
      <c r="H4361" s="78">
        <f t="shared" si="68"/>
        <v>0</v>
      </c>
    </row>
    <row r="4362" spans="1:8" hidden="1" x14ac:dyDescent="0.35">
      <c r="A4362" s="57" t="s">
        <v>2540</v>
      </c>
      <c r="B4362" s="57" t="s">
        <v>2611</v>
      </c>
      <c r="C4362" s="57" t="s">
        <v>2428</v>
      </c>
      <c r="D4362" s="68">
        <v>7</v>
      </c>
      <c r="E4362" s="57" t="s">
        <v>2429</v>
      </c>
      <c r="F4362" s="62" t="str">
        <f>INDEX('Crosswalk Particulates'!$B:$B,MATCH('2017 EPA Data'!A4362,'Crosswalk Particulates'!$A:$A,0))</f>
        <v>industry-fuel-oil</v>
      </c>
      <c r="G4362" s="66">
        <f>INDEX('Crosswalk Particulates'!$E:$E,MATCH('2017 EPA Data'!$B4362,'Crosswalk Particulates'!$D:$D,0))</f>
        <v>0</v>
      </c>
      <c r="H4362" s="78">
        <f t="shared" si="68"/>
        <v>0</v>
      </c>
    </row>
    <row r="4363" spans="1:8" hidden="1" x14ac:dyDescent="0.35">
      <c r="A4363" s="57" t="s">
        <v>2540</v>
      </c>
      <c r="B4363" s="57" t="s">
        <v>2640</v>
      </c>
      <c r="C4363" s="57" t="s">
        <v>2428</v>
      </c>
      <c r="D4363" s="68">
        <v>6.8995362739198427</v>
      </c>
      <c r="E4363" s="57" t="s">
        <v>2429</v>
      </c>
      <c r="F4363" s="62" t="str">
        <f>INDEX('Crosswalk Particulates'!$B:$B,MATCH('2017 EPA Data'!A4363,'Crosswalk Particulates'!$A:$A,0))</f>
        <v>industry-fuel-oil</v>
      </c>
      <c r="G4363" s="66">
        <f>INDEX('Crosswalk Particulates'!$E:$E,MATCH('2017 EPA Data'!$B4363,'Crosswalk Particulates'!$D:$D,0))</f>
        <v>0</v>
      </c>
      <c r="H4363" s="78">
        <f t="shared" si="68"/>
        <v>0</v>
      </c>
    </row>
    <row r="4364" spans="1:8" hidden="1" x14ac:dyDescent="0.35">
      <c r="A4364" s="57" t="s">
        <v>2511</v>
      </c>
      <c r="B4364" s="57" t="s">
        <v>2640</v>
      </c>
      <c r="C4364" s="57" t="s">
        <v>2428</v>
      </c>
      <c r="D4364" s="68">
        <v>6.8916440512008004</v>
      </c>
      <c r="E4364" s="57" t="s">
        <v>2429</v>
      </c>
      <c r="F4364" s="62" t="str">
        <f>INDEX('Crosswalk Particulates'!$B:$B,MATCH('2017 EPA Data'!A4364,'Crosswalk Particulates'!$A:$A,0))</f>
        <v>industry-fuel-biomass</v>
      </c>
      <c r="G4364" s="66">
        <f>INDEX('Crosswalk Particulates'!$E:$E,MATCH('2017 EPA Data'!$B4364,'Crosswalk Particulates'!$D:$D,0))</f>
        <v>0</v>
      </c>
      <c r="H4364" s="78">
        <f t="shared" si="68"/>
        <v>0</v>
      </c>
    </row>
    <row r="4365" spans="1:8" hidden="1" x14ac:dyDescent="0.35">
      <c r="A4365" s="57" t="s">
        <v>2603</v>
      </c>
      <c r="B4365" s="57" t="s">
        <v>2554</v>
      </c>
      <c r="C4365" s="57" t="s">
        <v>2428</v>
      </c>
      <c r="D4365" s="68">
        <v>6.8896273936641146</v>
      </c>
      <c r="E4365" s="57" t="s">
        <v>2429</v>
      </c>
      <c r="F4365" s="62" t="str">
        <f>INDEX('Crosswalk Particulates'!$B:$B,MATCH('2017 EPA Data'!A4365,'Crosswalk Particulates'!$A:$A,0))</f>
        <v>Residential Buildings Sector</v>
      </c>
      <c r="G4365" s="66">
        <f>INDEX('Crosswalk Particulates'!$E:$E,MATCH('2017 EPA Data'!$B4365,'Crosswalk Particulates'!$D:$D,0))</f>
        <v>0</v>
      </c>
      <c r="H4365" s="78">
        <f t="shared" si="68"/>
        <v>0</v>
      </c>
    </row>
    <row r="4366" spans="1:8" hidden="1" x14ac:dyDescent="0.35">
      <c r="A4366" s="57" t="s">
        <v>2575</v>
      </c>
      <c r="B4366" s="57" t="s">
        <v>2633</v>
      </c>
      <c r="C4366" s="57" t="s">
        <v>2428</v>
      </c>
      <c r="D4366" s="68">
        <v>6.85</v>
      </c>
      <c r="E4366" s="57" t="s">
        <v>2429</v>
      </c>
      <c r="F4366" s="62" t="str">
        <f>INDEX('Crosswalk Particulates'!$B:$B,MATCH('2017 EPA Data'!A4366,'Crosswalk Particulates'!$A:$A,0))</f>
        <v>Commercial Buildings Sector</v>
      </c>
      <c r="G4366" s="66">
        <f>INDEX('Crosswalk Particulates'!$E:$E,MATCH('2017 EPA Data'!$B4366,'Crosswalk Particulates'!$D:$D,0))</f>
        <v>0</v>
      </c>
      <c r="H4366" s="78">
        <f t="shared" si="68"/>
        <v>0</v>
      </c>
    </row>
    <row r="4367" spans="1:8" hidden="1" x14ac:dyDescent="0.35">
      <c r="A4367" s="57" t="s">
        <v>2483</v>
      </c>
      <c r="B4367" s="57" t="s">
        <v>2435</v>
      </c>
      <c r="C4367" s="57" t="s">
        <v>2428</v>
      </c>
      <c r="D4367" s="68">
        <v>6.8</v>
      </c>
      <c r="E4367" s="57" t="s">
        <v>2429</v>
      </c>
      <c r="F4367" s="62" t="str">
        <f>INDEX('Crosswalk Particulates'!$B:$B,MATCH('2017 EPA Data'!A4367,'Crosswalk Particulates'!$A:$A,0))</f>
        <v>process-other-industry</v>
      </c>
      <c r="G4367" s="66">
        <f>INDEX('Crosswalk Particulates'!$E:$E,MATCH('2017 EPA Data'!$B4367,'Crosswalk Particulates'!$D:$D,0))</f>
        <v>0</v>
      </c>
      <c r="H4367" s="78">
        <f t="shared" si="68"/>
        <v>0</v>
      </c>
    </row>
    <row r="4368" spans="1:8" hidden="1" x14ac:dyDescent="0.35">
      <c r="A4368" s="57" t="s">
        <v>2503</v>
      </c>
      <c r="B4368" s="57" t="s">
        <v>2737</v>
      </c>
      <c r="C4368" s="57" t="s">
        <v>2428</v>
      </c>
      <c r="D4368" s="68">
        <v>6.8</v>
      </c>
      <c r="E4368" s="57" t="s">
        <v>2429</v>
      </c>
      <c r="F4368" s="62" t="str">
        <f>INDEX('Crosswalk Particulates'!$B:$B,MATCH('2017 EPA Data'!A4368,'Crosswalk Particulates'!$A:$A,0))</f>
        <v>process-ngps-industry</v>
      </c>
      <c r="G4368" s="66">
        <f>INDEX('Crosswalk Particulates'!$E:$E,MATCH('2017 EPA Data'!$B4368,'Crosswalk Particulates'!$D:$D,0))</f>
        <v>0</v>
      </c>
      <c r="H4368" s="78">
        <f t="shared" si="68"/>
        <v>0</v>
      </c>
    </row>
    <row r="4369" spans="1:8" hidden="1" x14ac:dyDescent="0.35">
      <c r="A4369" s="57" t="s">
        <v>2453</v>
      </c>
      <c r="B4369" s="57" t="s">
        <v>2547</v>
      </c>
      <c r="C4369" s="57" t="s">
        <v>2428</v>
      </c>
      <c r="D4369" s="68">
        <v>6.7796320849134437</v>
      </c>
      <c r="E4369" s="57" t="s">
        <v>2429</v>
      </c>
      <c r="F4369" s="62" t="str">
        <f>INDEX('Crosswalk Particulates'!$B:$B,MATCH('2017 EPA Data'!A4369,'Crosswalk Particulates'!$A:$A,0))</f>
        <v>process-ngps-industry</v>
      </c>
      <c r="G4369" s="66">
        <f>INDEX('Crosswalk Particulates'!$E:$E,MATCH('2017 EPA Data'!$B4369,'Crosswalk Particulates'!$D:$D,0))</f>
        <v>0</v>
      </c>
      <c r="H4369" s="78">
        <f t="shared" si="68"/>
        <v>0</v>
      </c>
    </row>
    <row r="4370" spans="1:8" hidden="1" x14ac:dyDescent="0.35">
      <c r="A4370" s="57" t="s">
        <v>2560</v>
      </c>
      <c r="B4370" s="57" t="s">
        <v>2539</v>
      </c>
      <c r="C4370" s="57" t="s">
        <v>2428</v>
      </c>
      <c r="D4370" s="68">
        <v>6.7416892373520003</v>
      </c>
      <c r="E4370" s="57" t="s">
        <v>2429</v>
      </c>
      <c r="F4370" s="62" t="str">
        <f>INDEX('Crosswalk Particulates'!$B:$B,MATCH('2017 EPA Data'!A4370,'Crosswalk Particulates'!$A:$A,0))</f>
        <v>Electricity Sector</v>
      </c>
      <c r="G4370" s="66">
        <f>INDEX('Crosswalk Particulates'!$E:$E,MATCH('2017 EPA Data'!$B4370,'Crosswalk Particulates'!$D:$D,0))</f>
        <v>0</v>
      </c>
      <c r="H4370" s="78">
        <f t="shared" si="68"/>
        <v>0</v>
      </c>
    </row>
    <row r="4371" spans="1:8" hidden="1" x14ac:dyDescent="0.35">
      <c r="A4371" s="57" t="s">
        <v>2462</v>
      </c>
      <c r="B4371" s="57" t="s">
        <v>2618</v>
      </c>
      <c r="C4371" s="57" t="s">
        <v>2428</v>
      </c>
      <c r="D4371" s="68">
        <v>6.7290000000000001</v>
      </c>
      <c r="E4371" s="57" t="s">
        <v>2429</v>
      </c>
      <c r="F4371" s="62" t="str">
        <f>INDEX('Crosswalk Particulates'!$B:$B,MATCH('2017 EPA Data'!A4371,'Crosswalk Particulates'!$A:$A,0))</f>
        <v>industry-fuel-natural gas</v>
      </c>
      <c r="G4371" s="66">
        <f>INDEX('Crosswalk Particulates'!$E:$E,MATCH('2017 EPA Data'!$B4371,'Crosswalk Particulates'!$D:$D,0))</f>
        <v>0</v>
      </c>
      <c r="H4371" s="78">
        <f t="shared" si="68"/>
        <v>0</v>
      </c>
    </row>
    <row r="4372" spans="1:8" hidden="1" x14ac:dyDescent="0.35">
      <c r="A4372" s="57" t="s">
        <v>2465</v>
      </c>
      <c r="B4372" s="57" t="s">
        <v>2662</v>
      </c>
      <c r="C4372" s="57" t="s">
        <v>2428</v>
      </c>
      <c r="D4372" s="68">
        <v>6.7109958328669164</v>
      </c>
      <c r="E4372" s="57" t="s">
        <v>2429</v>
      </c>
      <c r="F4372" s="62" t="str">
        <f>INDEX('Crosswalk Particulates'!$B:$B,MATCH('2017 EPA Data'!A4372,'Crosswalk Particulates'!$A:$A,0))</f>
        <v>Transportation Sector</v>
      </c>
      <c r="G4372" s="66">
        <f>INDEX('Crosswalk Particulates'!$E:$E,MATCH('2017 EPA Data'!$B4372,'Crosswalk Particulates'!$D:$D,0))</f>
        <v>0</v>
      </c>
      <c r="H4372" s="78">
        <f t="shared" si="68"/>
        <v>0</v>
      </c>
    </row>
    <row r="4373" spans="1:8" hidden="1" x14ac:dyDescent="0.35">
      <c r="A4373" s="57" t="s">
        <v>2507</v>
      </c>
      <c r="B4373" s="57" t="s">
        <v>2643</v>
      </c>
      <c r="D4373" s="68">
        <v>6.6673164211872962</v>
      </c>
      <c r="E4373" s="57" t="s">
        <v>2433</v>
      </c>
      <c r="F4373" s="62" t="str">
        <f>INDEX('Crosswalk Particulates'!$B:$B,MATCH('2017 EPA Data'!A4373,'Crosswalk Particulates'!$A:$A,0))</f>
        <v>industry-fuel-coal</v>
      </c>
      <c r="G4373" s="66">
        <f>INDEX('Crosswalk Particulates'!$E:$E,MATCH('2017 EPA Data'!$B4373,'Crosswalk Particulates'!$D:$D,0))</f>
        <v>0</v>
      </c>
      <c r="H4373" s="78">
        <f t="shared" si="68"/>
        <v>6048494.907228726</v>
      </c>
    </row>
    <row r="4374" spans="1:8" hidden="1" x14ac:dyDescent="0.35">
      <c r="A4374" s="57" t="s">
        <v>2580</v>
      </c>
      <c r="B4374" s="57" t="s">
        <v>2451</v>
      </c>
      <c r="C4374" s="57" t="s">
        <v>2428</v>
      </c>
      <c r="D4374" s="68">
        <v>6.6261999999999999</v>
      </c>
      <c r="E4374" s="57" t="s">
        <v>2429</v>
      </c>
      <c r="F4374" s="62" t="str">
        <f>INDEX('Crosswalk Particulates'!$B:$B,MATCH('2017 EPA Data'!A4374,'Crosswalk Particulates'!$A:$A,0))</f>
        <v>Commercial Buildings Sector</v>
      </c>
      <c r="G4374" s="66">
        <f>INDEX('Crosswalk Particulates'!$E:$E,MATCH('2017 EPA Data'!$B4374,'Crosswalk Particulates'!$D:$D,0))</f>
        <v>0</v>
      </c>
      <c r="H4374" s="78">
        <f t="shared" si="68"/>
        <v>0</v>
      </c>
    </row>
    <row r="4375" spans="1:8" hidden="1" x14ac:dyDescent="0.35">
      <c r="A4375" s="57" t="s">
        <v>2492</v>
      </c>
      <c r="B4375" s="57" t="s">
        <v>2692</v>
      </c>
      <c r="C4375" s="57" t="s">
        <v>2428</v>
      </c>
      <c r="D4375" s="68">
        <v>6.6092443050999998</v>
      </c>
      <c r="E4375" s="57" t="s">
        <v>2429</v>
      </c>
      <c r="F4375" s="62" t="str">
        <f>INDEX('Crosswalk Particulates'!$B:$B,MATCH('2017 EPA Data'!A4375,'Crosswalk Particulates'!$A:$A,0))</f>
        <v>Electricity Sector</v>
      </c>
      <c r="G4375" s="66">
        <f>INDEX('Crosswalk Particulates'!$E:$E,MATCH('2017 EPA Data'!$B4375,'Crosswalk Particulates'!$D:$D,0))</f>
        <v>0</v>
      </c>
      <c r="H4375" s="78">
        <f t="shared" si="68"/>
        <v>0</v>
      </c>
    </row>
    <row r="4376" spans="1:8" hidden="1" x14ac:dyDescent="0.35">
      <c r="A4376" s="57" t="s">
        <v>2560</v>
      </c>
      <c r="B4376" s="57" t="s">
        <v>2716</v>
      </c>
      <c r="C4376" s="57" t="s">
        <v>2428</v>
      </c>
      <c r="D4376" s="68">
        <v>6.56</v>
      </c>
      <c r="E4376" s="57" t="s">
        <v>2429</v>
      </c>
      <c r="F4376" s="62" t="str">
        <f>INDEX('Crosswalk Particulates'!$B:$B,MATCH('2017 EPA Data'!A4376,'Crosswalk Particulates'!$A:$A,0))</f>
        <v>Electricity Sector</v>
      </c>
      <c r="G4376" s="66">
        <f>INDEX('Crosswalk Particulates'!$E:$E,MATCH('2017 EPA Data'!$B4376,'Crosswalk Particulates'!$D:$D,0))</f>
        <v>0</v>
      </c>
      <c r="H4376" s="78">
        <f t="shared" si="68"/>
        <v>0</v>
      </c>
    </row>
    <row r="4377" spans="1:8" hidden="1" x14ac:dyDescent="0.35">
      <c r="A4377" s="57" t="s">
        <v>2576</v>
      </c>
      <c r="B4377" s="57" t="s">
        <v>2740</v>
      </c>
      <c r="C4377" s="57" t="s">
        <v>2428</v>
      </c>
      <c r="D4377" s="68">
        <v>6.5387278650748613</v>
      </c>
      <c r="E4377" s="57" t="s">
        <v>2429</v>
      </c>
      <c r="F4377" s="62" t="str">
        <f>INDEX('Crosswalk Particulates'!$B:$B,MATCH('2017 EPA Data'!A4377,'Crosswalk Particulates'!$A:$A,0))</f>
        <v>Commercial Buildings Sector</v>
      </c>
      <c r="G4377" s="66">
        <f>INDEX('Crosswalk Particulates'!$E:$E,MATCH('2017 EPA Data'!$B4377,'Crosswalk Particulates'!$D:$D,0))</f>
        <v>0</v>
      </c>
      <c r="H4377" s="78">
        <f t="shared" si="68"/>
        <v>0</v>
      </c>
    </row>
    <row r="4378" spans="1:8" hidden="1" x14ac:dyDescent="0.35">
      <c r="A4378" s="57" t="s">
        <v>2543</v>
      </c>
      <c r="B4378" s="57" t="s">
        <v>2667</v>
      </c>
      <c r="C4378" s="57" t="s">
        <v>2428</v>
      </c>
      <c r="D4378" s="68">
        <v>6.5097699999999996</v>
      </c>
      <c r="E4378" s="57" t="s">
        <v>2429</v>
      </c>
      <c r="F4378" s="62" t="str">
        <f>INDEX('Crosswalk Particulates'!$B:$B,MATCH('2017 EPA Data'!A4378,'Crosswalk Particulates'!$A:$A,0))</f>
        <v>industry-fuel-other</v>
      </c>
      <c r="G4378" s="66">
        <f>INDEX('Crosswalk Particulates'!$E:$E,MATCH('2017 EPA Data'!$B4378,'Crosswalk Particulates'!$D:$D,0))</f>
        <v>0</v>
      </c>
      <c r="H4378" s="78">
        <f t="shared" si="68"/>
        <v>0</v>
      </c>
    </row>
    <row r="4379" spans="1:8" hidden="1" x14ac:dyDescent="0.35">
      <c r="A4379" s="57" t="s">
        <v>2438</v>
      </c>
      <c r="B4379" s="57" t="s">
        <v>2662</v>
      </c>
      <c r="C4379" s="57" t="s">
        <v>2428</v>
      </c>
      <c r="D4379" s="68">
        <v>6.5017472670865608</v>
      </c>
      <c r="E4379" s="57" t="s">
        <v>2429</v>
      </c>
      <c r="F4379" s="62" t="str">
        <f>INDEX('Crosswalk Particulates'!$B:$B,MATCH('2017 EPA Data'!A4379,'Crosswalk Particulates'!$A:$A,0))</f>
        <v>Transportation Sector</v>
      </c>
      <c r="G4379" s="66">
        <f>INDEX('Crosswalk Particulates'!$E:$E,MATCH('2017 EPA Data'!$B4379,'Crosswalk Particulates'!$D:$D,0))</f>
        <v>0</v>
      </c>
      <c r="H4379" s="78">
        <f t="shared" si="68"/>
        <v>0</v>
      </c>
    </row>
    <row r="4380" spans="1:8" hidden="1" x14ac:dyDescent="0.35">
      <c r="A4380" s="57" t="s">
        <v>2430</v>
      </c>
      <c r="B4380" s="57" t="s">
        <v>2752</v>
      </c>
      <c r="C4380" s="57" t="s">
        <v>2428</v>
      </c>
      <c r="D4380" s="68">
        <v>6.5</v>
      </c>
      <c r="E4380" s="57" t="s">
        <v>2429</v>
      </c>
      <c r="F4380" s="62" t="str">
        <f>INDEX('Crosswalk Particulates'!$B:$B,MATCH('2017 EPA Data'!A4380,'Crosswalk Particulates'!$A:$A,0))</f>
        <v>process-other-industry</v>
      </c>
      <c r="G4380" s="66">
        <f>INDEX('Crosswalk Particulates'!$E:$E,MATCH('2017 EPA Data'!$B4380,'Crosswalk Particulates'!$D:$D,0))</f>
        <v>0</v>
      </c>
      <c r="H4380" s="78">
        <f t="shared" si="68"/>
        <v>0</v>
      </c>
    </row>
    <row r="4381" spans="1:8" hidden="1" x14ac:dyDescent="0.35">
      <c r="A4381" s="57" t="s">
        <v>2507</v>
      </c>
      <c r="B4381" s="57" t="s">
        <v>2667</v>
      </c>
      <c r="C4381" s="57" t="s">
        <v>2428</v>
      </c>
      <c r="D4381" s="68">
        <v>6.4917435477768004</v>
      </c>
      <c r="E4381" s="57" t="s">
        <v>2429</v>
      </c>
      <c r="F4381" s="62" t="str">
        <f>INDEX('Crosswalk Particulates'!$B:$B,MATCH('2017 EPA Data'!A4381,'Crosswalk Particulates'!$A:$A,0))</f>
        <v>industry-fuel-coal</v>
      </c>
      <c r="G4381" s="66">
        <f>INDEX('Crosswalk Particulates'!$E:$E,MATCH('2017 EPA Data'!$B4381,'Crosswalk Particulates'!$D:$D,0))</f>
        <v>0</v>
      </c>
      <c r="H4381" s="78">
        <f t="shared" si="68"/>
        <v>0</v>
      </c>
    </row>
    <row r="4382" spans="1:8" hidden="1" x14ac:dyDescent="0.35">
      <c r="A4382" s="57" t="s">
        <v>2580</v>
      </c>
      <c r="B4382" s="57" t="s">
        <v>2531</v>
      </c>
      <c r="C4382" s="57" t="s">
        <v>2428</v>
      </c>
      <c r="D4382" s="68">
        <v>6.4757179132816871</v>
      </c>
      <c r="E4382" s="57" t="s">
        <v>2429</v>
      </c>
      <c r="F4382" s="62" t="str">
        <f>INDEX('Crosswalk Particulates'!$B:$B,MATCH('2017 EPA Data'!A4382,'Crosswalk Particulates'!$A:$A,0))</f>
        <v>Commercial Buildings Sector</v>
      </c>
      <c r="G4382" s="66">
        <f>INDEX('Crosswalk Particulates'!$E:$E,MATCH('2017 EPA Data'!$B4382,'Crosswalk Particulates'!$D:$D,0))</f>
        <v>0</v>
      </c>
      <c r="H4382" s="78">
        <f t="shared" si="68"/>
        <v>0</v>
      </c>
    </row>
    <row r="4383" spans="1:8" hidden="1" x14ac:dyDescent="0.35">
      <c r="A4383" s="57" t="s">
        <v>2540</v>
      </c>
      <c r="B4383" s="57" t="s">
        <v>2586</v>
      </c>
      <c r="C4383" s="57" t="s">
        <v>2428</v>
      </c>
      <c r="D4383" s="68">
        <v>6.4519349422105998</v>
      </c>
      <c r="E4383" s="57" t="s">
        <v>2429</v>
      </c>
      <c r="F4383" s="62" t="str">
        <f>INDEX('Crosswalk Particulates'!$B:$B,MATCH('2017 EPA Data'!A4383,'Crosswalk Particulates'!$A:$A,0))</f>
        <v>industry-fuel-oil</v>
      </c>
      <c r="G4383" s="66">
        <f>INDEX('Crosswalk Particulates'!$E:$E,MATCH('2017 EPA Data'!$B4383,'Crosswalk Particulates'!$D:$D,0))</f>
        <v>0</v>
      </c>
      <c r="H4383" s="78">
        <f t="shared" si="68"/>
        <v>0</v>
      </c>
    </row>
    <row r="4384" spans="1:8" hidden="1" x14ac:dyDescent="0.35">
      <c r="A4384" s="57" t="s">
        <v>2518</v>
      </c>
      <c r="B4384" s="57" t="s">
        <v>2686</v>
      </c>
      <c r="C4384" s="57" t="s">
        <v>2428</v>
      </c>
      <c r="D4384" s="68">
        <v>6.3892039273999996</v>
      </c>
      <c r="E4384" s="57" t="s">
        <v>2429</v>
      </c>
      <c r="F4384" s="62" t="str">
        <f>INDEX('Crosswalk Particulates'!$B:$B,MATCH('2017 EPA Data'!A4384,'Crosswalk Particulates'!$A:$A,0))</f>
        <v>process-cement-industry</v>
      </c>
      <c r="G4384" s="66">
        <f>INDEX('Crosswalk Particulates'!$E:$E,MATCH('2017 EPA Data'!$B4384,'Crosswalk Particulates'!$D:$D,0))</f>
        <v>0</v>
      </c>
      <c r="H4384" s="78">
        <f t="shared" si="68"/>
        <v>0</v>
      </c>
    </row>
    <row r="4385" spans="1:8" hidden="1" x14ac:dyDescent="0.35">
      <c r="A4385" s="57" t="s">
        <v>2441</v>
      </c>
      <c r="B4385" s="57" t="s">
        <v>2520</v>
      </c>
      <c r="C4385" s="57" t="s">
        <v>2468</v>
      </c>
      <c r="D4385" s="68">
        <v>6.3575537400000002</v>
      </c>
      <c r="E4385" s="57" t="s">
        <v>2433</v>
      </c>
      <c r="F4385" s="62" t="str">
        <f>INDEX('Crosswalk Particulates'!$B:$B,MATCH('2017 EPA Data'!A4385,'Crosswalk Particulates'!$A:$A,0))</f>
        <v>process-other-industry</v>
      </c>
      <c r="G4385" s="66" t="str">
        <f>INDEX('Crosswalk Particulates'!$E:$E,MATCH('2017 EPA Data'!$B4385,'Crosswalk Particulates'!$D:$D,0))</f>
        <v>NOX</v>
      </c>
      <c r="H4385" s="78">
        <f t="shared" si="68"/>
        <v>5767482.5956400651</v>
      </c>
    </row>
    <row r="4386" spans="1:8" hidden="1" x14ac:dyDescent="0.35">
      <c r="A4386" s="57" t="s">
        <v>2430</v>
      </c>
      <c r="B4386" s="57" t="s">
        <v>2562</v>
      </c>
      <c r="C4386" s="57" t="s">
        <v>2428</v>
      </c>
      <c r="D4386" s="68">
        <v>6.3159263788600004</v>
      </c>
      <c r="E4386" s="57" t="s">
        <v>2429</v>
      </c>
      <c r="F4386" s="62" t="str">
        <f>INDEX('Crosswalk Particulates'!$B:$B,MATCH('2017 EPA Data'!A4386,'Crosswalk Particulates'!$A:$A,0))</f>
        <v>process-other-industry</v>
      </c>
      <c r="G4386" s="66">
        <f>INDEX('Crosswalk Particulates'!$E:$E,MATCH('2017 EPA Data'!$B4386,'Crosswalk Particulates'!$D:$D,0))</f>
        <v>0</v>
      </c>
      <c r="H4386" s="78">
        <f t="shared" si="68"/>
        <v>0</v>
      </c>
    </row>
    <row r="4387" spans="1:8" hidden="1" x14ac:dyDescent="0.35">
      <c r="A4387" s="57" t="s">
        <v>2506</v>
      </c>
      <c r="B4387" s="57" t="s">
        <v>2574</v>
      </c>
      <c r="C4387" s="57" t="s">
        <v>2428</v>
      </c>
      <c r="D4387" s="68">
        <v>6.3143272000000001</v>
      </c>
      <c r="E4387" s="57" t="s">
        <v>2429</v>
      </c>
      <c r="F4387" s="62" t="str">
        <f>INDEX('Crosswalk Particulates'!$B:$B,MATCH('2017 EPA Data'!A4387,'Crosswalk Particulates'!$A:$A,0))</f>
        <v>process-other-industry</v>
      </c>
      <c r="G4387" s="66">
        <f>INDEX('Crosswalk Particulates'!$E:$E,MATCH('2017 EPA Data'!$B4387,'Crosswalk Particulates'!$D:$D,0))</f>
        <v>0</v>
      </c>
      <c r="H4387" s="78">
        <f t="shared" si="68"/>
        <v>0</v>
      </c>
    </row>
    <row r="4388" spans="1:8" hidden="1" x14ac:dyDescent="0.35">
      <c r="A4388" s="57" t="s">
        <v>2634</v>
      </c>
      <c r="B4388" s="57" t="s">
        <v>2436</v>
      </c>
      <c r="C4388" s="57" t="s">
        <v>2428</v>
      </c>
      <c r="D4388" s="68">
        <v>6.293321138440624</v>
      </c>
      <c r="E4388" s="57" t="s">
        <v>2429</v>
      </c>
      <c r="F4388" s="62" t="str">
        <f>INDEX('Crosswalk Particulates'!$B:$B,MATCH('2017 EPA Data'!A4388,'Crosswalk Particulates'!$A:$A,0))</f>
        <v>Residential Buildings Sector</v>
      </c>
      <c r="G4388" s="66">
        <f>INDEX('Crosswalk Particulates'!$E:$E,MATCH('2017 EPA Data'!$B4388,'Crosswalk Particulates'!$D:$D,0))</f>
        <v>0</v>
      </c>
      <c r="H4388" s="78">
        <f t="shared" si="68"/>
        <v>0</v>
      </c>
    </row>
    <row r="4389" spans="1:8" hidden="1" x14ac:dyDescent="0.35">
      <c r="A4389" s="57" t="s">
        <v>2530</v>
      </c>
      <c r="B4389" s="57" t="s">
        <v>2628</v>
      </c>
      <c r="C4389" s="57" t="s">
        <v>2428</v>
      </c>
      <c r="D4389" s="68">
        <v>6.2480000000000002</v>
      </c>
      <c r="E4389" s="57" t="s">
        <v>2429</v>
      </c>
      <c r="F4389" s="62" t="str">
        <f>INDEX('Crosswalk Particulates'!$B:$B,MATCH('2017 EPA Data'!A4389,'Crosswalk Particulates'!$A:$A,0))</f>
        <v>process-iron and steel-industry</v>
      </c>
      <c r="G4389" s="66">
        <f>INDEX('Crosswalk Particulates'!$E:$E,MATCH('2017 EPA Data'!$B4389,'Crosswalk Particulates'!$D:$D,0))</f>
        <v>0</v>
      </c>
      <c r="H4389" s="78">
        <f t="shared" si="68"/>
        <v>0</v>
      </c>
    </row>
    <row r="4390" spans="1:8" hidden="1" x14ac:dyDescent="0.35">
      <c r="A4390" s="57" t="s">
        <v>2513</v>
      </c>
      <c r="B4390" s="57" t="s">
        <v>2572</v>
      </c>
      <c r="C4390" s="57" t="s">
        <v>2428</v>
      </c>
      <c r="D4390" s="68">
        <v>6.2317615200000001</v>
      </c>
      <c r="E4390" s="57" t="s">
        <v>2429</v>
      </c>
      <c r="F4390" s="62" t="str">
        <f>INDEX('Crosswalk Particulates'!$B:$B,MATCH('2017 EPA Data'!A4390,'Crosswalk Particulates'!$A:$A,0))</f>
        <v>process-other-industry</v>
      </c>
      <c r="G4390" s="66">
        <f>INDEX('Crosswalk Particulates'!$E:$E,MATCH('2017 EPA Data'!$B4390,'Crosswalk Particulates'!$D:$D,0))</f>
        <v>0</v>
      </c>
      <c r="H4390" s="78">
        <f t="shared" si="68"/>
        <v>0</v>
      </c>
    </row>
    <row r="4391" spans="1:8" hidden="1" x14ac:dyDescent="0.35">
      <c r="A4391" s="57" t="s">
        <v>2445</v>
      </c>
      <c r="B4391" s="57" t="s">
        <v>2662</v>
      </c>
      <c r="C4391" s="57" t="s">
        <v>2428</v>
      </c>
      <c r="D4391" s="68">
        <v>6.1720648875438204</v>
      </c>
      <c r="E4391" s="57" t="s">
        <v>2429</v>
      </c>
      <c r="F4391" s="62" t="str">
        <f>INDEX('Crosswalk Particulates'!$B:$B,MATCH('2017 EPA Data'!A4391,'Crosswalk Particulates'!$A:$A,0))</f>
        <v>Other-EPA</v>
      </c>
      <c r="G4391" s="66">
        <f>INDEX('Crosswalk Particulates'!$E:$E,MATCH('2017 EPA Data'!$B4391,'Crosswalk Particulates'!$D:$D,0))</f>
        <v>0</v>
      </c>
      <c r="H4391" s="78">
        <f t="shared" si="68"/>
        <v>0</v>
      </c>
    </row>
    <row r="4392" spans="1:8" hidden="1" x14ac:dyDescent="0.35">
      <c r="A4392" s="57" t="s">
        <v>2513</v>
      </c>
      <c r="B4392" s="57" t="s">
        <v>2550</v>
      </c>
      <c r="C4392" s="57" t="s">
        <v>2428</v>
      </c>
      <c r="D4392" s="68">
        <v>6.1614800000000001</v>
      </c>
      <c r="E4392" s="57" t="s">
        <v>2429</v>
      </c>
      <c r="F4392" s="62" t="str">
        <f>INDEX('Crosswalk Particulates'!$B:$B,MATCH('2017 EPA Data'!A4392,'Crosswalk Particulates'!$A:$A,0))</f>
        <v>process-other-industry</v>
      </c>
      <c r="G4392" s="66">
        <f>INDEX('Crosswalk Particulates'!$E:$E,MATCH('2017 EPA Data'!$B4392,'Crosswalk Particulates'!$D:$D,0))</f>
        <v>0</v>
      </c>
      <c r="H4392" s="78">
        <f t="shared" si="68"/>
        <v>0</v>
      </c>
    </row>
    <row r="4393" spans="1:8" hidden="1" x14ac:dyDescent="0.35">
      <c r="A4393" s="57" t="s">
        <v>2530</v>
      </c>
      <c r="B4393" s="57" t="s">
        <v>2660</v>
      </c>
      <c r="C4393" s="57" t="s">
        <v>2428</v>
      </c>
      <c r="D4393" s="68">
        <v>6.101</v>
      </c>
      <c r="E4393" s="57" t="s">
        <v>2429</v>
      </c>
      <c r="F4393" s="62" t="str">
        <f>INDEX('Crosswalk Particulates'!$B:$B,MATCH('2017 EPA Data'!A4393,'Crosswalk Particulates'!$A:$A,0))</f>
        <v>process-iron and steel-industry</v>
      </c>
      <c r="G4393" s="66">
        <f>INDEX('Crosswalk Particulates'!$E:$E,MATCH('2017 EPA Data'!$B4393,'Crosswalk Particulates'!$D:$D,0))</f>
        <v>0</v>
      </c>
      <c r="H4393" s="78">
        <f t="shared" si="68"/>
        <v>0</v>
      </c>
    </row>
    <row r="4394" spans="1:8" hidden="1" x14ac:dyDescent="0.35">
      <c r="A4394" s="57" t="s">
        <v>2507</v>
      </c>
      <c r="B4394" s="57" t="s">
        <v>2547</v>
      </c>
      <c r="C4394" s="57" t="s">
        <v>2428</v>
      </c>
      <c r="D4394" s="68">
        <v>6.0150169906777498</v>
      </c>
      <c r="E4394" s="57" t="s">
        <v>2429</v>
      </c>
      <c r="F4394" s="62" t="str">
        <f>INDEX('Crosswalk Particulates'!$B:$B,MATCH('2017 EPA Data'!A4394,'Crosswalk Particulates'!$A:$A,0))</f>
        <v>industry-fuel-coal</v>
      </c>
      <c r="G4394" s="66">
        <f>INDEX('Crosswalk Particulates'!$E:$E,MATCH('2017 EPA Data'!$B4394,'Crosswalk Particulates'!$D:$D,0))</f>
        <v>0</v>
      </c>
      <c r="H4394" s="78">
        <f t="shared" si="68"/>
        <v>0</v>
      </c>
    </row>
    <row r="4395" spans="1:8" hidden="1" x14ac:dyDescent="0.35">
      <c r="A4395" s="57" t="s">
        <v>2489</v>
      </c>
      <c r="B4395" s="57" t="s">
        <v>2737</v>
      </c>
      <c r="C4395" s="57" t="s">
        <v>2428</v>
      </c>
      <c r="D4395" s="68">
        <v>6</v>
      </c>
      <c r="E4395" s="57" t="s">
        <v>2429</v>
      </c>
      <c r="F4395" s="62" t="str">
        <f>INDEX('Crosswalk Particulates'!$B:$B,MATCH('2017 EPA Data'!A4395,'Crosswalk Particulates'!$A:$A,0))</f>
        <v>process-chemicals-industry</v>
      </c>
      <c r="G4395" s="66">
        <f>INDEX('Crosswalk Particulates'!$E:$E,MATCH('2017 EPA Data'!$B4395,'Crosswalk Particulates'!$D:$D,0))</f>
        <v>0</v>
      </c>
      <c r="H4395" s="78">
        <f t="shared" si="68"/>
        <v>0</v>
      </c>
    </row>
    <row r="4396" spans="1:8" hidden="1" x14ac:dyDescent="0.35">
      <c r="A4396" s="57" t="s">
        <v>2518</v>
      </c>
      <c r="B4396" s="57" t="s">
        <v>2523</v>
      </c>
      <c r="C4396" s="57" t="s">
        <v>2428</v>
      </c>
      <c r="D4396" s="68">
        <v>6</v>
      </c>
      <c r="E4396" s="57" t="s">
        <v>2429</v>
      </c>
      <c r="F4396" s="62" t="str">
        <f>INDEX('Crosswalk Particulates'!$B:$B,MATCH('2017 EPA Data'!A4396,'Crosswalk Particulates'!$A:$A,0))</f>
        <v>process-cement-industry</v>
      </c>
      <c r="G4396" s="66">
        <f>INDEX('Crosswalk Particulates'!$E:$E,MATCH('2017 EPA Data'!$B4396,'Crosswalk Particulates'!$D:$D,0))</f>
        <v>0</v>
      </c>
      <c r="H4396" s="78">
        <f t="shared" si="68"/>
        <v>0</v>
      </c>
    </row>
    <row r="4397" spans="1:8" hidden="1" x14ac:dyDescent="0.35">
      <c r="A4397" s="57" t="s">
        <v>2566</v>
      </c>
      <c r="B4397" s="57" t="s">
        <v>2516</v>
      </c>
      <c r="C4397" s="57" t="s">
        <v>2468</v>
      </c>
      <c r="D4397" s="68">
        <v>5.9906734771504997</v>
      </c>
      <c r="E4397" s="57" t="s">
        <v>2433</v>
      </c>
      <c r="F4397" s="62" t="str">
        <f>INDEX('Crosswalk Particulates'!$B:$B,MATCH('2017 EPA Data'!A4397,'Crosswalk Particulates'!$A:$A,0))</f>
        <v>Commercial Buildings Sector</v>
      </c>
      <c r="G4397" s="66">
        <f>INDEX('Crosswalk Particulates'!$E:$E,MATCH('2017 EPA Data'!$B4397,'Crosswalk Particulates'!$D:$D,0))</f>
        <v>0</v>
      </c>
      <c r="H4397" s="78">
        <f t="shared" si="68"/>
        <v>5434654.0239592316</v>
      </c>
    </row>
    <row r="4398" spans="1:8" hidden="1" x14ac:dyDescent="0.35">
      <c r="A4398" s="57" t="s">
        <v>2511</v>
      </c>
      <c r="B4398" s="57" t="s">
        <v>2608</v>
      </c>
      <c r="C4398" s="57" t="s">
        <v>2428</v>
      </c>
      <c r="D4398" s="68">
        <v>5.9889999999999999</v>
      </c>
      <c r="E4398" s="57" t="s">
        <v>2429</v>
      </c>
      <c r="F4398" s="62" t="str">
        <f>INDEX('Crosswalk Particulates'!$B:$B,MATCH('2017 EPA Data'!A4398,'Crosswalk Particulates'!$A:$A,0))</f>
        <v>industry-fuel-biomass</v>
      </c>
      <c r="G4398" s="66">
        <f>INDEX('Crosswalk Particulates'!$E:$E,MATCH('2017 EPA Data'!$B4398,'Crosswalk Particulates'!$D:$D,0))</f>
        <v>0</v>
      </c>
      <c r="H4398" s="78">
        <f t="shared" si="68"/>
        <v>0</v>
      </c>
    </row>
    <row r="4399" spans="1:8" hidden="1" x14ac:dyDescent="0.35">
      <c r="A4399" s="57" t="s">
        <v>2458</v>
      </c>
      <c r="B4399" s="57" t="s">
        <v>2728</v>
      </c>
      <c r="C4399" s="57" t="s">
        <v>2428</v>
      </c>
      <c r="D4399" s="68">
        <v>5.9194599999999999</v>
      </c>
      <c r="E4399" s="57" t="s">
        <v>2429</v>
      </c>
      <c r="F4399" s="62" t="str">
        <f>INDEX('Crosswalk Particulates'!$B:$B,MATCH('2017 EPA Data'!A4399,'Crosswalk Particulates'!$A:$A,0))</f>
        <v>process-other-industry</v>
      </c>
      <c r="G4399" s="66">
        <f>INDEX('Crosswalk Particulates'!$E:$E,MATCH('2017 EPA Data'!$B4399,'Crosswalk Particulates'!$D:$D,0))</f>
        <v>0</v>
      </c>
      <c r="H4399" s="78">
        <f t="shared" si="68"/>
        <v>0</v>
      </c>
    </row>
    <row r="4400" spans="1:8" hidden="1" x14ac:dyDescent="0.35">
      <c r="A4400" s="57" t="s">
        <v>2458</v>
      </c>
      <c r="B4400" s="57" t="s">
        <v>2586</v>
      </c>
      <c r="C4400" s="57" t="s">
        <v>2428</v>
      </c>
      <c r="D4400" s="68">
        <v>5.9105883283789318</v>
      </c>
      <c r="E4400" s="57" t="s">
        <v>2429</v>
      </c>
      <c r="F4400" s="62" t="str">
        <f>INDEX('Crosswalk Particulates'!$B:$B,MATCH('2017 EPA Data'!A4400,'Crosswalk Particulates'!$A:$A,0))</f>
        <v>process-other-industry</v>
      </c>
      <c r="G4400" s="66">
        <f>INDEX('Crosswalk Particulates'!$E:$E,MATCH('2017 EPA Data'!$B4400,'Crosswalk Particulates'!$D:$D,0))</f>
        <v>0</v>
      </c>
      <c r="H4400" s="78">
        <f t="shared" si="68"/>
        <v>0</v>
      </c>
    </row>
    <row r="4401" spans="1:8" hidden="1" x14ac:dyDescent="0.35">
      <c r="A4401" s="57" t="s">
        <v>2449</v>
      </c>
      <c r="B4401" s="57" t="s">
        <v>2667</v>
      </c>
      <c r="C4401" s="57" t="s">
        <v>2428</v>
      </c>
      <c r="D4401" s="68">
        <v>5.8768158479999997</v>
      </c>
      <c r="E4401" s="57" t="s">
        <v>2429</v>
      </c>
      <c r="F4401" s="62" t="str">
        <f>INDEX('Crosswalk Particulates'!$B:$B,MATCH('2017 EPA Data'!A4401,'Crosswalk Particulates'!$A:$A,0))</f>
        <v>process-other-industry</v>
      </c>
      <c r="G4401" s="66">
        <f>INDEX('Crosswalk Particulates'!$E:$E,MATCH('2017 EPA Data'!$B4401,'Crosswalk Particulates'!$D:$D,0))</f>
        <v>0</v>
      </c>
      <c r="H4401" s="78">
        <f t="shared" si="68"/>
        <v>0</v>
      </c>
    </row>
    <row r="4402" spans="1:8" hidden="1" x14ac:dyDescent="0.35">
      <c r="A4402" s="57" t="s">
        <v>2470</v>
      </c>
      <c r="B4402" s="57" t="s">
        <v>2673</v>
      </c>
      <c r="C4402" s="57" t="s">
        <v>2428</v>
      </c>
      <c r="D4402" s="68">
        <v>5.8581603800000002</v>
      </c>
      <c r="E4402" s="57" t="s">
        <v>2429</v>
      </c>
      <c r="F4402" s="62" t="str">
        <f>INDEX('Crosswalk Particulates'!$B:$B,MATCH('2017 EPA Data'!A4402,'Crosswalk Particulates'!$A:$A,0))</f>
        <v>process-waste-industry</v>
      </c>
      <c r="G4402" s="66">
        <f>INDEX('Crosswalk Particulates'!$E:$E,MATCH('2017 EPA Data'!$B4402,'Crosswalk Particulates'!$D:$D,0))</f>
        <v>0</v>
      </c>
      <c r="H4402" s="78">
        <f t="shared" si="68"/>
        <v>0</v>
      </c>
    </row>
    <row r="4403" spans="1:8" hidden="1" x14ac:dyDescent="0.35">
      <c r="A4403" s="57" t="s">
        <v>2575</v>
      </c>
      <c r="B4403" s="57" t="s">
        <v>2577</v>
      </c>
      <c r="C4403" s="57" t="s">
        <v>2428</v>
      </c>
      <c r="D4403" s="68">
        <v>5.83</v>
      </c>
      <c r="E4403" s="57" t="s">
        <v>2429</v>
      </c>
      <c r="F4403" s="62" t="str">
        <f>INDEX('Crosswalk Particulates'!$B:$B,MATCH('2017 EPA Data'!A4403,'Crosswalk Particulates'!$A:$A,0))</f>
        <v>Commercial Buildings Sector</v>
      </c>
      <c r="G4403" s="66">
        <f>INDEX('Crosswalk Particulates'!$E:$E,MATCH('2017 EPA Data'!$B4403,'Crosswalk Particulates'!$D:$D,0))</f>
        <v>0</v>
      </c>
      <c r="H4403" s="78">
        <f t="shared" si="68"/>
        <v>0</v>
      </c>
    </row>
    <row r="4404" spans="1:8" hidden="1" x14ac:dyDescent="0.35">
      <c r="A4404" s="57" t="s">
        <v>2495</v>
      </c>
      <c r="B4404" s="57" t="s">
        <v>2685</v>
      </c>
      <c r="C4404" s="57" t="s">
        <v>2428</v>
      </c>
      <c r="D4404" s="68">
        <v>5.8110497525999998</v>
      </c>
      <c r="E4404" s="57" t="s">
        <v>2429</v>
      </c>
      <c r="F4404" s="62" t="str">
        <f>INDEX('Crosswalk Particulates'!$B:$B,MATCH('2017 EPA Data'!A4404,'Crosswalk Particulates'!$A:$A,0))</f>
        <v>Electricity Sector</v>
      </c>
      <c r="G4404" s="66">
        <f>INDEX('Crosswalk Particulates'!$E:$E,MATCH('2017 EPA Data'!$B4404,'Crosswalk Particulates'!$D:$D,0))</f>
        <v>0</v>
      </c>
      <c r="H4404" s="78">
        <f t="shared" si="68"/>
        <v>0</v>
      </c>
    </row>
    <row r="4405" spans="1:8" hidden="1" x14ac:dyDescent="0.35">
      <c r="A4405" s="57" t="s">
        <v>2497</v>
      </c>
      <c r="B4405" s="57" t="s">
        <v>2681</v>
      </c>
      <c r="C4405" s="57" t="s">
        <v>2428</v>
      </c>
      <c r="D4405" s="68">
        <v>5.7703392930000001</v>
      </c>
      <c r="E4405" s="57" t="s">
        <v>2429</v>
      </c>
      <c r="F4405" s="62" t="str">
        <f>INDEX('Crosswalk Particulates'!$B:$B,MATCH('2017 EPA Data'!A4405,'Crosswalk Particulates'!$A:$A,0))</f>
        <v>process-other-industry</v>
      </c>
      <c r="G4405" s="66">
        <f>INDEX('Crosswalk Particulates'!$E:$E,MATCH('2017 EPA Data'!$B4405,'Crosswalk Particulates'!$D:$D,0))</f>
        <v>0</v>
      </c>
      <c r="H4405" s="78">
        <f t="shared" si="68"/>
        <v>0</v>
      </c>
    </row>
    <row r="4406" spans="1:8" hidden="1" x14ac:dyDescent="0.35">
      <c r="A4406" s="57" t="s">
        <v>2458</v>
      </c>
      <c r="B4406" s="57" t="s">
        <v>2679</v>
      </c>
      <c r="C4406" s="57" t="s">
        <v>2428</v>
      </c>
      <c r="D4406" s="68">
        <v>5.74</v>
      </c>
      <c r="E4406" s="57" t="s">
        <v>2429</v>
      </c>
      <c r="F4406" s="62" t="str">
        <f>INDEX('Crosswalk Particulates'!$B:$B,MATCH('2017 EPA Data'!A4406,'Crosswalk Particulates'!$A:$A,0))</f>
        <v>process-other-industry</v>
      </c>
      <c r="G4406" s="66">
        <f>INDEX('Crosswalk Particulates'!$E:$E,MATCH('2017 EPA Data'!$B4406,'Crosswalk Particulates'!$D:$D,0))</f>
        <v>0</v>
      </c>
      <c r="H4406" s="78">
        <f t="shared" si="68"/>
        <v>0</v>
      </c>
    </row>
    <row r="4407" spans="1:8" hidden="1" x14ac:dyDescent="0.35">
      <c r="A4407" s="57" t="s">
        <v>2511</v>
      </c>
      <c r="B4407" s="57" t="s">
        <v>2554</v>
      </c>
      <c r="C4407" s="57" t="s">
        <v>2428</v>
      </c>
      <c r="D4407" s="68">
        <v>5.7247424312868</v>
      </c>
      <c r="E4407" s="57" t="s">
        <v>2429</v>
      </c>
      <c r="F4407" s="62" t="str">
        <f>INDEX('Crosswalk Particulates'!$B:$B,MATCH('2017 EPA Data'!A4407,'Crosswalk Particulates'!$A:$A,0))</f>
        <v>industry-fuel-biomass</v>
      </c>
      <c r="G4407" s="66">
        <f>INDEX('Crosswalk Particulates'!$E:$E,MATCH('2017 EPA Data'!$B4407,'Crosswalk Particulates'!$D:$D,0))</f>
        <v>0</v>
      </c>
      <c r="H4407" s="78">
        <f t="shared" si="68"/>
        <v>0</v>
      </c>
    </row>
    <row r="4408" spans="1:8" hidden="1" x14ac:dyDescent="0.35">
      <c r="A4408" s="57" t="s">
        <v>2634</v>
      </c>
      <c r="B4408" s="57" t="s">
        <v>2643</v>
      </c>
      <c r="D4408" s="68">
        <v>5.7198357299011251</v>
      </c>
      <c r="E4408" s="57" t="s">
        <v>2433</v>
      </c>
      <c r="F4408" s="62" t="str">
        <f>INDEX('Crosswalk Particulates'!$B:$B,MATCH('2017 EPA Data'!A4408,'Crosswalk Particulates'!$A:$A,0))</f>
        <v>Residential Buildings Sector</v>
      </c>
      <c r="G4408" s="66">
        <f>INDEX('Crosswalk Particulates'!$E:$E,MATCH('2017 EPA Data'!$B4408,'Crosswalk Particulates'!$D:$D,0))</f>
        <v>0</v>
      </c>
      <c r="H4408" s="78">
        <f t="shared" si="68"/>
        <v>5188953.8604395548</v>
      </c>
    </row>
    <row r="4409" spans="1:8" hidden="1" x14ac:dyDescent="0.35">
      <c r="A4409" s="57" t="s">
        <v>2543</v>
      </c>
      <c r="B4409" s="57" t="s">
        <v>2525</v>
      </c>
      <c r="C4409" s="57" t="s">
        <v>2428</v>
      </c>
      <c r="D4409" s="68">
        <v>5.7102324869266958</v>
      </c>
      <c r="E4409" s="57" t="s">
        <v>2429</v>
      </c>
      <c r="F4409" s="62" t="str">
        <f>INDEX('Crosswalk Particulates'!$B:$B,MATCH('2017 EPA Data'!A4409,'Crosswalk Particulates'!$A:$A,0))</f>
        <v>industry-fuel-other</v>
      </c>
      <c r="G4409" s="66">
        <f>INDEX('Crosswalk Particulates'!$E:$E,MATCH('2017 EPA Data'!$B4409,'Crosswalk Particulates'!$D:$D,0))</f>
        <v>0</v>
      </c>
      <c r="H4409" s="78">
        <f t="shared" si="68"/>
        <v>0</v>
      </c>
    </row>
    <row r="4410" spans="1:8" hidden="1" x14ac:dyDescent="0.35">
      <c r="A4410" s="57" t="s">
        <v>2466</v>
      </c>
      <c r="B4410" s="57" t="s">
        <v>2556</v>
      </c>
      <c r="C4410" s="57" t="s">
        <v>2428</v>
      </c>
      <c r="D4410" s="68">
        <v>5.67</v>
      </c>
      <c r="E4410" s="57" t="s">
        <v>2429</v>
      </c>
      <c r="F4410" s="62" t="str">
        <f>INDEX('Crosswalk Particulates'!$B:$B,MATCH('2017 EPA Data'!A4410,'Crosswalk Particulates'!$A:$A,0))</f>
        <v>process-other-industry</v>
      </c>
      <c r="G4410" s="66">
        <f>INDEX('Crosswalk Particulates'!$E:$E,MATCH('2017 EPA Data'!$B4410,'Crosswalk Particulates'!$D:$D,0))</f>
        <v>0</v>
      </c>
      <c r="H4410" s="78">
        <f t="shared" si="68"/>
        <v>0</v>
      </c>
    </row>
    <row r="4411" spans="1:8" hidden="1" x14ac:dyDescent="0.35">
      <c r="A4411" s="57" t="s">
        <v>2575</v>
      </c>
      <c r="B4411" s="57" t="s">
        <v>2524</v>
      </c>
      <c r="C4411" s="57" t="s">
        <v>2428</v>
      </c>
      <c r="D4411" s="68">
        <v>5.6689999999999996</v>
      </c>
      <c r="E4411" s="57" t="s">
        <v>2429</v>
      </c>
      <c r="F4411" s="62" t="str">
        <f>INDEX('Crosswalk Particulates'!$B:$B,MATCH('2017 EPA Data'!A4411,'Crosswalk Particulates'!$A:$A,0))</f>
        <v>Commercial Buildings Sector</v>
      </c>
      <c r="G4411" s="66">
        <f>INDEX('Crosswalk Particulates'!$E:$E,MATCH('2017 EPA Data'!$B4411,'Crosswalk Particulates'!$D:$D,0))</f>
        <v>0</v>
      </c>
      <c r="H4411" s="78">
        <f t="shared" si="68"/>
        <v>0</v>
      </c>
    </row>
    <row r="4412" spans="1:8" hidden="1" x14ac:dyDescent="0.35">
      <c r="A4412" s="57" t="s">
        <v>2503</v>
      </c>
      <c r="B4412" s="57" t="s">
        <v>2699</v>
      </c>
      <c r="C4412" s="57" t="s">
        <v>2428</v>
      </c>
      <c r="D4412" s="68">
        <v>5.6285990000000004</v>
      </c>
      <c r="E4412" s="57" t="s">
        <v>2429</v>
      </c>
      <c r="F4412" s="62" t="str">
        <f>INDEX('Crosswalk Particulates'!$B:$B,MATCH('2017 EPA Data'!A4412,'Crosswalk Particulates'!$A:$A,0))</f>
        <v>process-ngps-industry</v>
      </c>
      <c r="G4412" s="66">
        <f>INDEX('Crosswalk Particulates'!$E:$E,MATCH('2017 EPA Data'!$B4412,'Crosswalk Particulates'!$D:$D,0))</f>
        <v>0</v>
      </c>
      <c r="H4412" s="78">
        <f t="shared" si="68"/>
        <v>0</v>
      </c>
    </row>
    <row r="4413" spans="1:8" hidden="1" x14ac:dyDescent="0.35">
      <c r="A4413" s="57" t="s">
        <v>2462</v>
      </c>
      <c r="B4413" s="57" t="s">
        <v>2595</v>
      </c>
      <c r="C4413" s="57" t="s">
        <v>2428</v>
      </c>
      <c r="D4413" s="68">
        <v>5.612152</v>
      </c>
      <c r="E4413" s="57" t="s">
        <v>2429</v>
      </c>
      <c r="F4413" s="62" t="str">
        <f>INDEX('Crosswalk Particulates'!$B:$B,MATCH('2017 EPA Data'!A4413,'Crosswalk Particulates'!$A:$A,0))</f>
        <v>industry-fuel-natural gas</v>
      </c>
      <c r="G4413" s="66">
        <f>INDEX('Crosswalk Particulates'!$E:$E,MATCH('2017 EPA Data'!$B4413,'Crosswalk Particulates'!$D:$D,0))</f>
        <v>0</v>
      </c>
      <c r="H4413" s="78">
        <f t="shared" si="68"/>
        <v>0</v>
      </c>
    </row>
    <row r="4414" spans="1:8" hidden="1" x14ac:dyDescent="0.35">
      <c r="A4414" s="57" t="s">
        <v>2575</v>
      </c>
      <c r="B4414" s="57" t="s">
        <v>2444</v>
      </c>
      <c r="C4414" s="57" t="s">
        <v>2428</v>
      </c>
      <c r="D4414" s="68">
        <v>5.5579999999999998</v>
      </c>
      <c r="E4414" s="57" t="s">
        <v>2429</v>
      </c>
      <c r="F4414" s="62" t="str">
        <f>INDEX('Crosswalk Particulates'!$B:$B,MATCH('2017 EPA Data'!A4414,'Crosswalk Particulates'!$A:$A,0))</f>
        <v>Commercial Buildings Sector</v>
      </c>
      <c r="G4414" s="66">
        <f>INDEX('Crosswalk Particulates'!$E:$E,MATCH('2017 EPA Data'!$B4414,'Crosswalk Particulates'!$D:$D,0))</f>
        <v>0</v>
      </c>
      <c r="H4414" s="78">
        <f t="shared" si="68"/>
        <v>0</v>
      </c>
    </row>
    <row r="4415" spans="1:8" hidden="1" x14ac:dyDescent="0.35">
      <c r="A4415" s="57" t="s">
        <v>2458</v>
      </c>
      <c r="B4415" s="57" t="s">
        <v>2531</v>
      </c>
      <c r="C4415" s="57" t="s">
        <v>2428</v>
      </c>
      <c r="D4415" s="68">
        <v>5.5192382484899998</v>
      </c>
      <c r="E4415" s="57" t="s">
        <v>2429</v>
      </c>
      <c r="F4415" s="62" t="str">
        <f>INDEX('Crosswalk Particulates'!$B:$B,MATCH('2017 EPA Data'!A4415,'Crosswalk Particulates'!$A:$A,0))</f>
        <v>process-other-industry</v>
      </c>
      <c r="G4415" s="66">
        <f>INDEX('Crosswalk Particulates'!$E:$E,MATCH('2017 EPA Data'!$B4415,'Crosswalk Particulates'!$D:$D,0))</f>
        <v>0</v>
      </c>
      <c r="H4415" s="78">
        <f t="shared" si="68"/>
        <v>0</v>
      </c>
    </row>
    <row r="4416" spans="1:8" hidden="1" x14ac:dyDescent="0.35">
      <c r="A4416" s="57" t="s">
        <v>2466</v>
      </c>
      <c r="B4416" s="57" t="s">
        <v>2533</v>
      </c>
      <c r="C4416" s="57" t="s">
        <v>2534</v>
      </c>
      <c r="D4416" s="68">
        <v>5.4876538400000001</v>
      </c>
      <c r="E4416" s="57" t="s">
        <v>2429</v>
      </c>
      <c r="F4416" s="62" t="str">
        <f>INDEX('Crosswalk Particulates'!$B:$B,MATCH('2017 EPA Data'!A4416,'Crosswalk Particulates'!$A:$A,0))</f>
        <v>process-other-industry</v>
      </c>
      <c r="G4416" s="66">
        <f>INDEX('Crosswalk Particulates'!$E:$E,MATCH('2017 EPA Data'!$B4416,'Crosswalk Particulates'!$D:$D,0))</f>
        <v>0</v>
      </c>
      <c r="H4416" s="78">
        <f t="shared" si="68"/>
        <v>0</v>
      </c>
    </row>
    <row r="4417" spans="1:8" hidden="1" x14ac:dyDescent="0.35">
      <c r="A4417" s="57" t="s">
        <v>2530</v>
      </c>
      <c r="B4417" s="57" t="s">
        <v>2665</v>
      </c>
      <c r="C4417" s="57" t="s">
        <v>2428</v>
      </c>
      <c r="D4417" s="68">
        <v>5.4859099999999996</v>
      </c>
      <c r="E4417" s="57" t="s">
        <v>2429</v>
      </c>
      <c r="F4417" s="62" t="str">
        <f>INDEX('Crosswalk Particulates'!$B:$B,MATCH('2017 EPA Data'!A4417,'Crosswalk Particulates'!$A:$A,0))</f>
        <v>process-iron and steel-industry</v>
      </c>
      <c r="G4417" s="66">
        <f>INDEX('Crosswalk Particulates'!$E:$E,MATCH('2017 EPA Data'!$B4417,'Crosswalk Particulates'!$D:$D,0))</f>
        <v>0</v>
      </c>
      <c r="H4417" s="78">
        <f t="shared" si="68"/>
        <v>0</v>
      </c>
    </row>
    <row r="4418" spans="1:8" hidden="1" x14ac:dyDescent="0.35">
      <c r="A4418" s="57" t="s">
        <v>2542</v>
      </c>
      <c r="B4418" s="57" t="s">
        <v>2674</v>
      </c>
      <c r="C4418" s="57" t="s">
        <v>2428</v>
      </c>
      <c r="D4418" s="68">
        <v>5.485452997866</v>
      </c>
      <c r="E4418" s="57" t="s">
        <v>2429</v>
      </c>
      <c r="F4418" s="62" t="str">
        <f>INDEX('Crosswalk Particulates'!$B:$B,MATCH('2017 EPA Data'!A4418,'Crosswalk Particulates'!$A:$A,0))</f>
        <v>Residential Buildings Sector</v>
      </c>
      <c r="G4418" s="66">
        <f>INDEX('Crosswalk Particulates'!$E:$E,MATCH('2017 EPA Data'!$B4418,'Crosswalk Particulates'!$D:$D,0))</f>
        <v>0</v>
      </c>
      <c r="H4418" s="78">
        <f t="shared" si="68"/>
        <v>0</v>
      </c>
    </row>
    <row r="4419" spans="1:8" hidden="1" x14ac:dyDescent="0.35">
      <c r="A4419" s="57" t="s">
        <v>2476</v>
      </c>
      <c r="B4419" s="57" t="s">
        <v>2459</v>
      </c>
      <c r="C4419" s="57" t="s">
        <v>2428</v>
      </c>
      <c r="D4419" s="68">
        <v>5.4751859999999999</v>
      </c>
      <c r="E4419" s="57" t="s">
        <v>2429</v>
      </c>
      <c r="F4419" s="62" t="str">
        <f>INDEX('Crosswalk Particulates'!$B:$B,MATCH('2017 EPA Data'!A4419,'Crosswalk Particulates'!$A:$A,0))</f>
        <v>Electricity Sector</v>
      </c>
      <c r="G4419" s="66">
        <f>INDEX('Crosswalk Particulates'!$E:$E,MATCH('2017 EPA Data'!$B4419,'Crosswalk Particulates'!$D:$D,0))</f>
        <v>0</v>
      </c>
      <c r="H4419" s="78">
        <f t="shared" si="68"/>
        <v>0</v>
      </c>
    </row>
    <row r="4420" spans="1:8" hidden="1" x14ac:dyDescent="0.35">
      <c r="A4420" s="57" t="s">
        <v>2575</v>
      </c>
      <c r="B4420" s="57" t="s">
        <v>2547</v>
      </c>
      <c r="C4420" s="57" t="s">
        <v>2428</v>
      </c>
      <c r="D4420" s="68">
        <v>5.4651682504433214</v>
      </c>
      <c r="E4420" s="57" t="s">
        <v>2429</v>
      </c>
      <c r="F4420" s="62" t="str">
        <f>INDEX('Crosswalk Particulates'!$B:$B,MATCH('2017 EPA Data'!A4420,'Crosswalk Particulates'!$A:$A,0))</f>
        <v>Commercial Buildings Sector</v>
      </c>
      <c r="G4420" s="66">
        <f>INDEX('Crosswalk Particulates'!$E:$E,MATCH('2017 EPA Data'!$B4420,'Crosswalk Particulates'!$D:$D,0))</f>
        <v>0</v>
      </c>
      <c r="H4420" s="78">
        <f t="shared" ref="H4420:H4483" si="69">IF(E4420="TON",D4420/metricton_to_shortton,0)*10^6</f>
        <v>0</v>
      </c>
    </row>
    <row r="4421" spans="1:8" hidden="1" x14ac:dyDescent="0.35">
      <c r="A4421" s="57" t="s">
        <v>2575</v>
      </c>
      <c r="B4421" s="57" t="s">
        <v>2572</v>
      </c>
      <c r="C4421" s="57" t="s">
        <v>2428</v>
      </c>
      <c r="D4421" s="68">
        <v>5.46</v>
      </c>
      <c r="E4421" s="57" t="s">
        <v>2429</v>
      </c>
      <c r="F4421" s="62" t="str">
        <f>INDEX('Crosswalk Particulates'!$B:$B,MATCH('2017 EPA Data'!A4421,'Crosswalk Particulates'!$A:$A,0))</f>
        <v>Commercial Buildings Sector</v>
      </c>
      <c r="G4421" s="66">
        <f>INDEX('Crosswalk Particulates'!$E:$E,MATCH('2017 EPA Data'!$B4421,'Crosswalk Particulates'!$D:$D,0))</f>
        <v>0</v>
      </c>
      <c r="H4421" s="78">
        <f t="shared" si="69"/>
        <v>0</v>
      </c>
    </row>
    <row r="4422" spans="1:8" hidden="1" x14ac:dyDescent="0.35">
      <c r="A4422" s="57" t="s">
        <v>2493</v>
      </c>
      <c r="B4422" s="57" t="s">
        <v>2550</v>
      </c>
      <c r="C4422" s="57" t="s">
        <v>2428</v>
      </c>
      <c r="D4422" s="68">
        <v>5.46</v>
      </c>
      <c r="E4422" s="57" t="s">
        <v>2429</v>
      </c>
      <c r="F4422" s="62" t="str">
        <f>INDEX('Crosswalk Particulates'!$B:$B,MATCH('2017 EPA Data'!A4422,'Crosswalk Particulates'!$A:$A,0))</f>
        <v>Commercial Buildings Sector</v>
      </c>
      <c r="G4422" s="66">
        <f>INDEX('Crosswalk Particulates'!$E:$E,MATCH('2017 EPA Data'!$B4422,'Crosswalk Particulates'!$D:$D,0))</f>
        <v>0</v>
      </c>
      <c r="H4422" s="78">
        <f t="shared" si="69"/>
        <v>0</v>
      </c>
    </row>
    <row r="4423" spans="1:8" hidden="1" x14ac:dyDescent="0.35">
      <c r="A4423" s="57" t="s">
        <v>2530</v>
      </c>
      <c r="B4423" s="57" t="s">
        <v>2475</v>
      </c>
      <c r="C4423" s="57" t="s">
        <v>2428</v>
      </c>
      <c r="D4423" s="68">
        <v>5.4219999999999997</v>
      </c>
      <c r="E4423" s="57" t="s">
        <v>2429</v>
      </c>
      <c r="F4423" s="62" t="str">
        <f>INDEX('Crosswalk Particulates'!$B:$B,MATCH('2017 EPA Data'!A4423,'Crosswalk Particulates'!$A:$A,0))</f>
        <v>process-iron and steel-industry</v>
      </c>
      <c r="G4423" s="66">
        <f>INDEX('Crosswalk Particulates'!$E:$E,MATCH('2017 EPA Data'!$B4423,'Crosswalk Particulates'!$D:$D,0))</f>
        <v>0</v>
      </c>
      <c r="H4423" s="78">
        <f t="shared" si="69"/>
        <v>0</v>
      </c>
    </row>
    <row r="4424" spans="1:8" hidden="1" x14ac:dyDescent="0.35">
      <c r="A4424" s="57" t="s">
        <v>2603</v>
      </c>
      <c r="B4424" s="57" t="s">
        <v>2686</v>
      </c>
      <c r="C4424" s="57" t="s">
        <v>2428</v>
      </c>
      <c r="D4424" s="68">
        <v>5.418317795495331</v>
      </c>
      <c r="E4424" s="57" t="s">
        <v>2429</v>
      </c>
      <c r="F4424" s="62" t="str">
        <f>INDEX('Crosswalk Particulates'!$B:$B,MATCH('2017 EPA Data'!A4424,'Crosswalk Particulates'!$A:$A,0))</f>
        <v>Residential Buildings Sector</v>
      </c>
      <c r="G4424" s="66">
        <f>INDEX('Crosswalk Particulates'!$E:$E,MATCH('2017 EPA Data'!$B4424,'Crosswalk Particulates'!$D:$D,0))</f>
        <v>0</v>
      </c>
      <c r="H4424" s="78">
        <f t="shared" si="69"/>
        <v>0</v>
      </c>
    </row>
    <row r="4425" spans="1:8" hidden="1" x14ac:dyDescent="0.35">
      <c r="A4425" s="57" t="s">
        <v>2438</v>
      </c>
      <c r="B4425" s="57" t="s">
        <v>2639</v>
      </c>
      <c r="C4425" s="57" t="s">
        <v>2428</v>
      </c>
      <c r="D4425" s="68">
        <v>5.4000008739307379</v>
      </c>
      <c r="E4425" s="57" t="s">
        <v>2429</v>
      </c>
      <c r="F4425" s="62" t="str">
        <f>INDEX('Crosswalk Particulates'!$B:$B,MATCH('2017 EPA Data'!A4425,'Crosswalk Particulates'!$A:$A,0))</f>
        <v>Transportation Sector</v>
      </c>
      <c r="G4425" s="66">
        <f>INDEX('Crosswalk Particulates'!$E:$E,MATCH('2017 EPA Data'!$B4425,'Crosswalk Particulates'!$D:$D,0))</f>
        <v>0</v>
      </c>
      <c r="H4425" s="78">
        <f t="shared" si="69"/>
        <v>0</v>
      </c>
    </row>
    <row r="4426" spans="1:8" hidden="1" x14ac:dyDescent="0.35">
      <c r="A4426" s="57" t="s">
        <v>2470</v>
      </c>
      <c r="B4426" s="57" t="s">
        <v>2638</v>
      </c>
      <c r="C4426" s="57" t="s">
        <v>2428</v>
      </c>
      <c r="D4426" s="68">
        <v>5.3995181269567585</v>
      </c>
      <c r="E4426" s="57" t="s">
        <v>2429</v>
      </c>
      <c r="F4426" s="62" t="str">
        <f>INDEX('Crosswalk Particulates'!$B:$B,MATCH('2017 EPA Data'!A4426,'Crosswalk Particulates'!$A:$A,0))</f>
        <v>process-waste-industry</v>
      </c>
      <c r="G4426" s="66">
        <f>INDEX('Crosswalk Particulates'!$E:$E,MATCH('2017 EPA Data'!$B4426,'Crosswalk Particulates'!$D:$D,0))</f>
        <v>0</v>
      </c>
      <c r="H4426" s="78">
        <f t="shared" si="69"/>
        <v>0</v>
      </c>
    </row>
    <row r="4427" spans="1:8" hidden="1" x14ac:dyDescent="0.35">
      <c r="A4427" s="57" t="s">
        <v>2464</v>
      </c>
      <c r="B4427" s="57" t="s">
        <v>2669</v>
      </c>
      <c r="C4427" s="57" t="s">
        <v>2428</v>
      </c>
      <c r="D4427" s="68">
        <v>5.3205</v>
      </c>
      <c r="E4427" s="57" t="s">
        <v>2429</v>
      </c>
      <c r="F4427" s="62" t="str">
        <f>INDEX('Crosswalk Particulates'!$B:$B,MATCH('2017 EPA Data'!A4427,'Crosswalk Particulates'!$A:$A,0))</f>
        <v>process-other-industry</v>
      </c>
      <c r="G4427" s="66">
        <f>INDEX('Crosswalk Particulates'!$E:$E,MATCH('2017 EPA Data'!$B4427,'Crosswalk Particulates'!$D:$D,0))</f>
        <v>0</v>
      </c>
      <c r="H4427" s="78">
        <f t="shared" si="69"/>
        <v>0</v>
      </c>
    </row>
    <row r="4428" spans="1:8" hidden="1" x14ac:dyDescent="0.35">
      <c r="A4428" s="57" t="s">
        <v>2580</v>
      </c>
      <c r="B4428" s="57" t="s">
        <v>2674</v>
      </c>
      <c r="C4428" s="57" t="s">
        <v>2428</v>
      </c>
      <c r="D4428" s="68">
        <v>5.3001569252843996</v>
      </c>
      <c r="E4428" s="57" t="s">
        <v>2429</v>
      </c>
      <c r="F4428" s="62" t="str">
        <f>INDEX('Crosswalk Particulates'!$B:$B,MATCH('2017 EPA Data'!A4428,'Crosswalk Particulates'!$A:$A,0))</f>
        <v>Commercial Buildings Sector</v>
      </c>
      <c r="G4428" s="66">
        <f>INDEX('Crosswalk Particulates'!$E:$E,MATCH('2017 EPA Data'!$B4428,'Crosswalk Particulates'!$D:$D,0))</f>
        <v>0</v>
      </c>
      <c r="H4428" s="78">
        <f t="shared" si="69"/>
        <v>0</v>
      </c>
    </row>
    <row r="4429" spans="1:8" hidden="1" x14ac:dyDescent="0.35">
      <c r="A4429" s="57" t="s">
        <v>2576</v>
      </c>
      <c r="B4429" s="57" t="s">
        <v>2648</v>
      </c>
      <c r="C4429" s="57" t="s">
        <v>2428</v>
      </c>
      <c r="D4429" s="68">
        <v>5.2938678449852352</v>
      </c>
      <c r="E4429" s="57" t="s">
        <v>2429</v>
      </c>
      <c r="F4429" s="62" t="str">
        <f>INDEX('Crosswalk Particulates'!$B:$B,MATCH('2017 EPA Data'!A4429,'Crosswalk Particulates'!$A:$A,0))</f>
        <v>Commercial Buildings Sector</v>
      </c>
      <c r="G4429" s="66">
        <f>INDEX('Crosswalk Particulates'!$E:$E,MATCH('2017 EPA Data'!$B4429,'Crosswalk Particulates'!$D:$D,0))</f>
        <v>0</v>
      </c>
      <c r="H4429" s="78">
        <f t="shared" si="69"/>
        <v>0</v>
      </c>
    </row>
    <row r="4430" spans="1:8" hidden="1" x14ac:dyDescent="0.35">
      <c r="A4430" s="57" t="s">
        <v>2483</v>
      </c>
      <c r="B4430" s="57" t="s">
        <v>2561</v>
      </c>
      <c r="C4430" s="57" t="s">
        <v>2428</v>
      </c>
      <c r="D4430" s="68">
        <v>5.2797671560000001</v>
      </c>
      <c r="E4430" s="57" t="s">
        <v>2429</v>
      </c>
      <c r="F4430" s="62" t="str">
        <f>INDEX('Crosswalk Particulates'!$B:$B,MATCH('2017 EPA Data'!A4430,'Crosswalk Particulates'!$A:$A,0))</f>
        <v>process-other-industry</v>
      </c>
      <c r="G4430" s="66">
        <f>INDEX('Crosswalk Particulates'!$E:$E,MATCH('2017 EPA Data'!$B4430,'Crosswalk Particulates'!$D:$D,0))</f>
        <v>0</v>
      </c>
      <c r="H4430" s="78">
        <f t="shared" si="69"/>
        <v>0</v>
      </c>
    </row>
    <row r="4431" spans="1:8" hidden="1" x14ac:dyDescent="0.35">
      <c r="A4431" s="57" t="s">
        <v>2513</v>
      </c>
      <c r="B4431" s="57" t="s">
        <v>2616</v>
      </c>
      <c r="C4431" s="57" t="s">
        <v>2428</v>
      </c>
      <c r="D4431" s="68">
        <v>5.2512340000000002</v>
      </c>
      <c r="E4431" s="57" t="s">
        <v>2429</v>
      </c>
      <c r="F4431" s="62" t="str">
        <f>INDEX('Crosswalk Particulates'!$B:$B,MATCH('2017 EPA Data'!A4431,'Crosswalk Particulates'!$A:$A,0))</f>
        <v>process-other-industry</v>
      </c>
      <c r="G4431" s="66">
        <f>INDEX('Crosswalk Particulates'!$E:$E,MATCH('2017 EPA Data'!$B4431,'Crosswalk Particulates'!$D:$D,0))</f>
        <v>0</v>
      </c>
      <c r="H4431" s="78">
        <f t="shared" si="69"/>
        <v>0</v>
      </c>
    </row>
    <row r="4432" spans="1:8" hidden="1" x14ac:dyDescent="0.35">
      <c r="A4432" s="57" t="s">
        <v>2576</v>
      </c>
      <c r="B4432" s="57" t="s">
        <v>2584</v>
      </c>
      <c r="C4432" s="57" t="s">
        <v>2428</v>
      </c>
      <c r="D4432" s="68">
        <v>5.2282804737896003</v>
      </c>
      <c r="E4432" s="57" t="s">
        <v>2429</v>
      </c>
      <c r="F4432" s="62" t="str">
        <f>INDEX('Crosswalk Particulates'!$B:$B,MATCH('2017 EPA Data'!A4432,'Crosswalk Particulates'!$A:$A,0))</f>
        <v>Commercial Buildings Sector</v>
      </c>
      <c r="G4432" s="66">
        <f>INDEX('Crosswalk Particulates'!$E:$E,MATCH('2017 EPA Data'!$B4432,'Crosswalk Particulates'!$D:$D,0))</f>
        <v>0</v>
      </c>
      <c r="H4432" s="78">
        <f t="shared" si="69"/>
        <v>0</v>
      </c>
    </row>
    <row r="4433" spans="1:8" hidden="1" x14ac:dyDescent="0.35">
      <c r="A4433" s="57" t="s">
        <v>2575</v>
      </c>
      <c r="B4433" s="57" t="s">
        <v>2686</v>
      </c>
      <c r="C4433" s="57" t="s">
        <v>2428</v>
      </c>
      <c r="D4433" s="68">
        <v>5.2010417278433616</v>
      </c>
      <c r="E4433" s="57" t="s">
        <v>2429</v>
      </c>
      <c r="F4433" s="62" t="str">
        <f>INDEX('Crosswalk Particulates'!$B:$B,MATCH('2017 EPA Data'!A4433,'Crosswalk Particulates'!$A:$A,0))</f>
        <v>Commercial Buildings Sector</v>
      </c>
      <c r="G4433" s="66">
        <f>INDEX('Crosswalk Particulates'!$E:$E,MATCH('2017 EPA Data'!$B4433,'Crosswalk Particulates'!$D:$D,0))</f>
        <v>0</v>
      </c>
      <c r="H4433" s="78">
        <f t="shared" si="69"/>
        <v>0</v>
      </c>
    </row>
    <row r="4434" spans="1:8" hidden="1" x14ac:dyDescent="0.35">
      <c r="A4434" s="57" t="s">
        <v>2529</v>
      </c>
      <c r="B4434" s="57" t="s">
        <v>2482</v>
      </c>
      <c r="C4434" s="57" t="s">
        <v>2428</v>
      </c>
      <c r="D4434" s="68">
        <v>5.2</v>
      </c>
      <c r="E4434" s="57" t="s">
        <v>2429</v>
      </c>
      <c r="F4434" s="62" t="str">
        <f>INDEX('Crosswalk Particulates'!$B:$B,MATCH('2017 EPA Data'!A4434,'Crosswalk Particulates'!$A:$A,0))</f>
        <v>Other-EPA</v>
      </c>
      <c r="G4434" s="66">
        <f>INDEX('Crosswalk Particulates'!$E:$E,MATCH('2017 EPA Data'!$B4434,'Crosswalk Particulates'!$D:$D,0))</f>
        <v>0</v>
      </c>
      <c r="H4434" s="78">
        <f t="shared" si="69"/>
        <v>0</v>
      </c>
    </row>
    <row r="4435" spans="1:8" hidden="1" x14ac:dyDescent="0.35">
      <c r="A4435" s="57" t="s">
        <v>2458</v>
      </c>
      <c r="B4435" s="57" t="s">
        <v>2643</v>
      </c>
      <c r="D4435" s="68">
        <v>5.1790144706617358</v>
      </c>
      <c r="E4435" s="57" t="s">
        <v>2433</v>
      </c>
      <c r="F4435" s="62" t="str">
        <f>INDEX('Crosswalk Particulates'!$B:$B,MATCH('2017 EPA Data'!A4435,'Crosswalk Particulates'!$A:$A,0))</f>
        <v>process-other-industry</v>
      </c>
      <c r="G4435" s="66">
        <f>INDEX('Crosswalk Particulates'!$E:$E,MATCH('2017 EPA Data'!$B4435,'Crosswalk Particulates'!$D:$D,0))</f>
        <v>0</v>
      </c>
      <c r="H4435" s="78">
        <f t="shared" si="69"/>
        <v>4698328.4835134726</v>
      </c>
    </row>
    <row r="4436" spans="1:8" hidden="1" x14ac:dyDescent="0.35">
      <c r="A4436" s="57" t="s">
        <v>2470</v>
      </c>
      <c r="B4436" s="57" t="s">
        <v>2668</v>
      </c>
      <c r="C4436" s="57" t="s">
        <v>2428</v>
      </c>
      <c r="D4436" s="68">
        <v>5.1520000000000001</v>
      </c>
      <c r="E4436" s="57" t="s">
        <v>2429</v>
      </c>
      <c r="F4436" s="62" t="str">
        <f>INDEX('Crosswalk Particulates'!$B:$B,MATCH('2017 EPA Data'!A4436,'Crosswalk Particulates'!$A:$A,0))</f>
        <v>process-waste-industry</v>
      </c>
      <c r="G4436" s="66">
        <f>INDEX('Crosswalk Particulates'!$E:$E,MATCH('2017 EPA Data'!$B4436,'Crosswalk Particulates'!$D:$D,0))</f>
        <v>0</v>
      </c>
      <c r="H4436" s="78">
        <f t="shared" si="69"/>
        <v>0</v>
      </c>
    </row>
    <row r="4437" spans="1:8" hidden="1" x14ac:dyDescent="0.35">
      <c r="A4437" s="57" t="s">
        <v>2580</v>
      </c>
      <c r="B4437" s="57" t="s">
        <v>2626</v>
      </c>
      <c r="C4437" s="57" t="s">
        <v>2428</v>
      </c>
      <c r="D4437" s="68">
        <v>5.1501038517601998</v>
      </c>
      <c r="E4437" s="57" t="s">
        <v>2429</v>
      </c>
      <c r="F4437" s="62" t="str">
        <f>INDEX('Crosswalk Particulates'!$B:$B,MATCH('2017 EPA Data'!A4437,'Crosswalk Particulates'!$A:$A,0))</f>
        <v>Commercial Buildings Sector</v>
      </c>
      <c r="G4437" s="66">
        <f>INDEX('Crosswalk Particulates'!$E:$E,MATCH('2017 EPA Data'!$B4437,'Crosswalk Particulates'!$D:$D,0))</f>
        <v>0</v>
      </c>
      <c r="H4437" s="78">
        <f t="shared" si="69"/>
        <v>0</v>
      </c>
    </row>
    <row r="4438" spans="1:8" hidden="1" x14ac:dyDescent="0.35">
      <c r="A4438" s="57" t="s">
        <v>2511</v>
      </c>
      <c r="B4438" s="57" t="s">
        <v>2537</v>
      </c>
      <c r="C4438" s="57" t="s">
        <v>2428</v>
      </c>
      <c r="D4438" s="68">
        <v>5.1283763528654003</v>
      </c>
      <c r="E4438" s="57" t="s">
        <v>2429</v>
      </c>
      <c r="F4438" s="62" t="str">
        <f>INDEX('Crosswalk Particulates'!$B:$B,MATCH('2017 EPA Data'!A4438,'Crosswalk Particulates'!$A:$A,0))</f>
        <v>industry-fuel-biomass</v>
      </c>
      <c r="G4438" s="66">
        <f>INDEX('Crosswalk Particulates'!$E:$E,MATCH('2017 EPA Data'!$B4438,'Crosswalk Particulates'!$D:$D,0))</f>
        <v>0</v>
      </c>
      <c r="H4438" s="78">
        <f t="shared" si="69"/>
        <v>0</v>
      </c>
    </row>
    <row r="4439" spans="1:8" hidden="1" x14ac:dyDescent="0.35">
      <c r="A4439" s="57" t="s">
        <v>2470</v>
      </c>
      <c r="B4439" s="57" t="s">
        <v>2753</v>
      </c>
      <c r="C4439" s="57" t="s">
        <v>2428</v>
      </c>
      <c r="D4439" s="68">
        <v>5.1242000000000001</v>
      </c>
      <c r="E4439" s="57" t="s">
        <v>2429</v>
      </c>
      <c r="F4439" s="62" t="str">
        <f>INDEX('Crosswalk Particulates'!$B:$B,MATCH('2017 EPA Data'!A4439,'Crosswalk Particulates'!$A:$A,0))</f>
        <v>process-waste-industry</v>
      </c>
      <c r="G4439" s="66">
        <f>INDEX('Crosswalk Particulates'!$E:$E,MATCH('2017 EPA Data'!$B4439,'Crosswalk Particulates'!$D:$D,0))</f>
        <v>0</v>
      </c>
      <c r="H4439" s="78">
        <f t="shared" si="69"/>
        <v>0</v>
      </c>
    </row>
    <row r="4440" spans="1:8" hidden="1" x14ac:dyDescent="0.35">
      <c r="A4440" s="57" t="s">
        <v>2503</v>
      </c>
      <c r="B4440" s="57" t="s">
        <v>2525</v>
      </c>
      <c r="C4440" s="57" t="s">
        <v>2428</v>
      </c>
      <c r="D4440" s="68">
        <v>5.1150472963039997</v>
      </c>
      <c r="E4440" s="57" t="s">
        <v>2429</v>
      </c>
      <c r="F4440" s="62" t="str">
        <f>INDEX('Crosswalk Particulates'!$B:$B,MATCH('2017 EPA Data'!A4440,'Crosswalk Particulates'!$A:$A,0))</f>
        <v>process-ngps-industry</v>
      </c>
      <c r="G4440" s="66">
        <f>INDEX('Crosswalk Particulates'!$E:$E,MATCH('2017 EPA Data'!$B4440,'Crosswalk Particulates'!$D:$D,0))</f>
        <v>0</v>
      </c>
      <c r="H4440" s="78">
        <f t="shared" si="69"/>
        <v>0</v>
      </c>
    </row>
    <row r="4441" spans="1:8" hidden="1" x14ac:dyDescent="0.35">
      <c r="A4441" s="57" t="s">
        <v>2575</v>
      </c>
      <c r="B4441" s="57" t="s">
        <v>2536</v>
      </c>
      <c r="C4441" s="57" t="s">
        <v>2428</v>
      </c>
      <c r="D4441" s="68">
        <v>5.1103382053418498</v>
      </c>
      <c r="E4441" s="57" t="s">
        <v>2429</v>
      </c>
      <c r="F4441" s="62" t="str">
        <f>INDEX('Crosswalk Particulates'!$B:$B,MATCH('2017 EPA Data'!A4441,'Crosswalk Particulates'!$A:$A,0))</f>
        <v>Commercial Buildings Sector</v>
      </c>
      <c r="G4441" s="66">
        <f>INDEX('Crosswalk Particulates'!$E:$E,MATCH('2017 EPA Data'!$B4441,'Crosswalk Particulates'!$D:$D,0))</f>
        <v>0</v>
      </c>
      <c r="H4441" s="78">
        <f t="shared" si="69"/>
        <v>0</v>
      </c>
    </row>
    <row r="4442" spans="1:8" hidden="1" x14ac:dyDescent="0.35">
      <c r="A4442" s="57" t="s">
        <v>2449</v>
      </c>
      <c r="B4442" s="57" t="s">
        <v>2562</v>
      </c>
      <c r="C4442" s="57" t="s">
        <v>2428</v>
      </c>
      <c r="D4442" s="68">
        <v>5.0783297007665844</v>
      </c>
      <c r="E4442" s="57" t="s">
        <v>2429</v>
      </c>
      <c r="F4442" s="62" t="str">
        <f>INDEX('Crosswalk Particulates'!$B:$B,MATCH('2017 EPA Data'!A4442,'Crosswalk Particulates'!$A:$A,0))</f>
        <v>process-other-industry</v>
      </c>
      <c r="G4442" s="66">
        <f>INDEX('Crosswalk Particulates'!$E:$E,MATCH('2017 EPA Data'!$B4442,'Crosswalk Particulates'!$D:$D,0))</f>
        <v>0</v>
      </c>
      <c r="H4442" s="78">
        <f t="shared" si="69"/>
        <v>0</v>
      </c>
    </row>
    <row r="4443" spans="1:8" hidden="1" x14ac:dyDescent="0.35">
      <c r="A4443" s="57" t="s">
        <v>2493</v>
      </c>
      <c r="B4443" s="57" t="s">
        <v>2694</v>
      </c>
      <c r="C4443" s="57" t="s">
        <v>2428</v>
      </c>
      <c r="D4443" s="68">
        <v>5.07578</v>
      </c>
      <c r="E4443" s="57" t="s">
        <v>2429</v>
      </c>
      <c r="F4443" s="62" t="str">
        <f>INDEX('Crosswalk Particulates'!$B:$B,MATCH('2017 EPA Data'!A4443,'Crosswalk Particulates'!$A:$A,0))</f>
        <v>Commercial Buildings Sector</v>
      </c>
      <c r="G4443" s="66">
        <f>INDEX('Crosswalk Particulates'!$E:$E,MATCH('2017 EPA Data'!$B4443,'Crosswalk Particulates'!$D:$D,0))</f>
        <v>0</v>
      </c>
      <c r="H4443" s="78">
        <f t="shared" si="69"/>
        <v>0</v>
      </c>
    </row>
    <row r="4444" spans="1:8" hidden="1" x14ac:dyDescent="0.35">
      <c r="A4444" s="57" t="s">
        <v>2558</v>
      </c>
      <c r="B4444" s="57" t="s">
        <v>2574</v>
      </c>
      <c r="C4444" s="57" t="s">
        <v>2428</v>
      </c>
      <c r="D4444" s="68">
        <v>5.0735397549999997</v>
      </c>
      <c r="E4444" s="57" t="s">
        <v>2429</v>
      </c>
      <c r="F4444" s="62" t="str">
        <f>INDEX('Crosswalk Particulates'!$B:$B,MATCH('2017 EPA Data'!A4444,'Crosswalk Particulates'!$A:$A,0))</f>
        <v>process-mining-industry</v>
      </c>
      <c r="G4444" s="66">
        <f>INDEX('Crosswalk Particulates'!$E:$E,MATCH('2017 EPA Data'!$B4444,'Crosswalk Particulates'!$D:$D,0))</f>
        <v>0</v>
      </c>
      <c r="H4444" s="78">
        <f t="shared" si="69"/>
        <v>0</v>
      </c>
    </row>
    <row r="4445" spans="1:8" hidden="1" x14ac:dyDescent="0.35">
      <c r="A4445" s="57" t="s">
        <v>2576</v>
      </c>
      <c r="B4445" s="57" t="s">
        <v>2661</v>
      </c>
      <c r="C4445" s="57" t="s">
        <v>2428</v>
      </c>
      <c r="D4445" s="68">
        <v>5.0544779758970702</v>
      </c>
      <c r="E4445" s="57" t="s">
        <v>2429</v>
      </c>
      <c r="F4445" s="62" t="str">
        <f>INDEX('Crosswalk Particulates'!$B:$B,MATCH('2017 EPA Data'!A4445,'Crosswalk Particulates'!$A:$A,0))</f>
        <v>Commercial Buildings Sector</v>
      </c>
      <c r="G4445" s="66">
        <f>INDEX('Crosswalk Particulates'!$E:$E,MATCH('2017 EPA Data'!$B4445,'Crosswalk Particulates'!$D:$D,0))</f>
        <v>0</v>
      </c>
      <c r="H4445" s="78">
        <f t="shared" si="69"/>
        <v>0</v>
      </c>
    </row>
    <row r="4446" spans="1:8" hidden="1" x14ac:dyDescent="0.35">
      <c r="A4446" s="57" t="s">
        <v>2511</v>
      </c>
      <c r="B4446" s="57" t="s">
        <v>2630</v>
      </c>
      <c r="C4446" s="57" t="s">
        <v>2428</v>
      </c>
      <c r="D4446" s="68">
        <v>5.0434720000000004</v>
      </c>
      <c r="E4446" s="57" t="s">
        <v>2429</v>
      </c>
      <c r="F4446" s="62" t="str">
        <f>INDEX('Crosswalk Particulates'!$B:$B,MATCH('2017 EPA Data'!A4446,'Crosswalk Particulates'!$A:$A,0))</f>
        <v>industry-fuel-biomass</v>
      </c>
      <c r="G4446" s="66">
        <f>INDEX('Crosswalk Particulates'!$E:$E,MATCH('2017 EPA Data'!$B4446,'Crosswalk Particulates'!$D:$D,0))</f>
        <v>0</v>
      </c>
      <c r="H4446" s="78">
        <f t="shared" si="69"/>
        <v>0</v>
      </c>
    </row>
    <row r="4447" spans="1:8" hidden="1" x14ac:dyDescent="0.35">
      <c r="A4447" s="57" t="s">
        <v>2464</v>
      </c>
      <c r="B4447" s="57" t="s">
        <v>2584</v>
      </c>
      <c r="C4447" s="57" t="s">
        <v>2428</v>
      </c>
      <c r="D4447" s="68">
        <v>5.0143115839999997</v>
      </c>
      <c r="E4447" s="57" t="s">
        <v>2429</v>
      </c>
      <c r="F4447" s="62" t="str">
        <f>INDEX('Crosswalk Particulates'!$B:$B,MATCH('2017 EPA Data'!A4447,'Crosswalk Particulates'!$A:$A,0))</f>
        <v>process-other-industry</v>
      </c>
      <c r="G4447" s="66">
        <f>INDEX('Crosswalk Particulates'!$E:$E,MATCH('2017 EPA Data'!$B4447,'Crosswalk Particulates'!$D:$D,0))</f>
        <v>0</v>
      </c>
      <c r="H4447" s="78">
        <f t="shared" si="69"/>
        <v>0</v>
      </c>
    </row>
    <row r="4448" spans="1:8" hidden="1" x14ac:dyDescent="0.35">
      <c r="A4448" s="57" t="s">
        <v>2457</v>
      </c>
      <c r="B4448" s="57" t="s">
        <v>2490</v>
      </c>
      <c r="C4448" s="57" t="s">
        <v>2428</v>
      </c>
      <c r="D4448" s="68">
        <v>5</v>
      </c>
      <c r="E4448" s="57" t="s">
        <v>2429</v>
      </c>
      <c r="F4448" s="62" t="str">
        <f>INDEX('Crosswalk Particulates'!$B:$B,MATCH('2017 EPA Data'!A4448,'Crosswalk Particulates'!$A:$A,0))</f>
        <v>process-other-industry</v>
      </c>
      <c r="G4448" s="66">
        <f>INDEX('Crosswalk Particulates'!$E:$E,MATCH('2017 EPA Data'!$B4448,'Crosswalk Particulates'!$D:$D,0))</f>
        <v>0</v>
      </c>
      <c r="H4448" s="78">
        <f t="shared" si="69"/>
        <v>0</v>
      </c>
    </row>
    <row r="4449" spans="1:8" hidden="1" x14ac:dyDescent="0.35">
      <c r="A4449" s="57" t="s">
        <v>2430</v>
      </c>
      <c r="B4449" s="57" t="s">
        <v>2713</v>
      </c>
      <c r="C4449" s="57" t="s">
        <v>2428</v>
      </c>
      <c r="D4449" s="68">
        <v>5</v>
      </c>
      <c r="E4449" s="57" t="s">
        <v>2429</v>
      </c>
      <c r="F4449" s="62" t="str">
        <f>INDEX('Crosswalk Particulates'!$B:$B,MATCH('2017 EPA Data'!A4449,'Crosswalk Particulates'!$A:$A,0))</f>
        <v>process-other-industry</v>
      </c>
      <c r="G4449" s="66">
        <f>INDEX('Crosswalk Particulates'!$E:$E,MATCH('2017 EPA Data'!$B4449,'Crosswalk Particulates'!$D:$D,0))</f>
        <v>0</v>
      </c>
      <c r="H4449" s="78">
        <f t="shared" si="69"/>
        <v>0</v>
      </c>
    </row>
    <row r="4450" spans="1:8" hidden="1" x14ac:dyDescent="0.35">
      <c r="A4450" s="57" t="s">
        <v>2529</v>
      </c>
      <c r="B4450" s="57" t="s">
        <v>2486</v>
      </c>
      <c r="C4450" s="57" t="s">
        <v>2428</v>
      </c>
      <c r="D4450" s="68">
        <v>5</v>
      </c>
      <c r="E4450" s="57" t="s">
        <v>2429</v>
      </c>
      <c r="F4450" s="62" t="str">
        <f>INDEX('Crosswalk Particulates'!$B:$B,MATCH('2017 EPA Data'!A4450,'Crosswalk Particulates'!$A:$A,0))</f>
        <v>Other-EPA</v>
      </c>
      <c r="G4450" s="66">
        <f>INDEX('Crosswalk Particulates'!$E:$E,MATCH('2017 EPA Data'!$B4450,'Crosswalk Particulates'!$D:$D,0))</f>
        <v>0</v>
      </c>
      <c r="H4450" s="78">
        <f t="shared" si="69"/>
        <v>0</v>
      </c>
    </row>
    <row r="4451" spans="1:8" hidden="1" x14ac:dyDescent="0.35">
      <c r="A4451" s="57" t="s">
        <v>2493</v>
      </c>
      <c r="B4451" s="57" t="s">
        <v>2486</v>
      </c>
      <c r="C4451" s="57" t="s">
        <v>2428</v>
      </c>
      <c r="D4451" s="68">
        <v>5</v>
      </c>
      <c r="E4451" s="57" t="s">
        <v>2429</v>
      </c>
      <c r="F4451" s="62" t="str">
        <f>INDEX('Crosswalk Particulates'!$B:$B,MATCH('2017 EPA Data'!A4451,'Crosswalk Particulates'!$A:$A,0))</f>
        <v>Commercial Buildings Sector</v>
      </c>
      <c r="G4451" s="66">
        <f>INDEX('Crosswalk Particulates'!$E:$E,MATCH('2017 EPA Data'!$B4451,'Crosswalk Particulates'!$D:$D,0))</f>
        <v>0</v>
      </c>
      <c r="H4451" s="78">
        <f t="shared" si="69"/>
        <v>0</v>
      </c>
    </row>
    <row r="4452" spans="1:8" hidden="1" x14ac:dyDescent="0.35">
      <c r="A4452" s="57" t="s">
        <v>2560</v>
      </c>
      <c r="B4452" s="57" t="s">
        <v>2658</v>
      </c>
      <c r="C4452" s="57" t="s">
        <v>2428</v>
      </c>
      <c r="D4452" s="68">
        <v>4.96</v>
      </c>
      <c r="E4452" s="57" t="s">
        <v>2429</v>
      </c>
      <c r="F4452" s="62" t="str">
        <f>INDEX('Crosswalk Particulates'!$B:$B,MATCH('2017 EPA Data'!A4452,'Crosswalk Particulates'!$A:$A,0))</f>
        <v>Electricity Sector</v>
      </c>
      <c r="G4452" s="66">
        <f>INDEX('Crosswalk Particulates'!$E:$E,MATCH('2017 EPA Data'!$B4452,'Crosswalk Particulates'!$D:$D,0))</f>
        <v>0</v>
      </c>
      <c r="H4452" s="78">
        <f t="shared" si="69"/>
        <v>0</v>
      </c>
    </row>
    <row r="4453" spans="1:8" hidden="1" x14ac:dyDescent="0.35">
      <c r="A4453" s="57" t="s">
        <v>2560</v>
      </c>
      <c r="B4453" s="57" t="s">
        <v>2702</v>
      </c>
      <c r="C4453" s="57" t="s">
        <v>2428</v>
      </c>
      <c r="D4453" s="68">
        <v>4.96</v>
      </c>
      <c r="E4453" s="57" t="s">
        <v>2429</v>
      </c>
      <c r="F4453" s="62" t="str">
        <f>INDEX('Crosswalk Particulates'!$B:$B,MATCH('2017 EPA Data'!A4453,'Crosswalk Particulates'!$A:$A,0))</f>
        <v>Electricity Sector</v>
      </c>
      <c r="G4453" s="66">
        <f>INDEX('Crosswalk Particulates'!$E:$E,MATCH('2017 EPA Data'!$B4453,'Crosswalk Particulates'!$D:$D,0))</f>
        <v>0</v>
      </c>
      <c r="H4453" s="78">
        <f t="shared" si="69"/>
        <v>0</v>
      </c>
    </row>
    <row r="4454" spans="1:8" hidden="1" x14ac:dyDescent="0.35">
      <c r="A4454" s="57" t="s">
        <v>2470</v>
      </c>
      <c r="B4454" s="57" t="s">
        <v>2751</v>
      </c>
      <c r="C4454" s="57" t="s">
        <v>2428</v>
      </c>
      <c r="D4454" s="68">
        <v>4.8749000000000002</v>
      </c>
      <c r="E4454" s="57" t="s">
        <v>2429</v>
      </c>
      <c r="F4454" s="62" t="str">
        <f>INDEX('Crosswalk Particulates'!$B:$B,MATCH('2017 EPA Data'!A4454,'Crosswalk Particulates'!$A:$A,0))</f>
        <v>process-waste-industry</v>
      </c>
      <c r="G4454" s="66">
        <f>INDEX('Crosswalk Particulates'!$E:$E,MATCH('2017 EPA Data'!$B4454,'Crosswalk Particulates'!$D:$D,0))</f>
        <v>0</v>
      </c>
      <c r="H4454" s="78">
        <f t="shared" si="69"/>
        <v>0</v>
      </c>
    </row>
    <row r="4455" spans="1:8" hidden="1" x14ac:dyDescent="0.35">
      <c r="A4455" s="57" t="s">
        <v>2503</v>
      </c>
      <c r="B4455" s="57" t="s">
        <v>2608</v>
      </c>
      <c r="C4455" s="57" t="s">
        <v>2428</v>
      </c>
      <c r="D4455" s="68">
        <v>4.8602774999999996</v>
      </c>
      <c r="E4455" s="57" t="s">
        <v>2429</v>
      </c>
      <c r="F4455" s="62" t="str">
        <f>INDEX('Crosswalk Particulates'!$B:$B,MATCH('2017 EPA Data'!A4455,'Crosswalk Particulates'!$A:$A,0))</f>
        <v>process-ngps-industry</v>
      </c>
      <c r="G4455" s="66">
        <f>INDEX('Crosswalk Particulates'!$E:$E,MATCH('2017 EPA Data'!$B4455,'Crosswalk Particulates'!$D:$D,0))</f>
        <v>0</v>
      </c>
      <c r="H4455" s="78">
        <f t="shared" si="69"/>
        <v>0</v>
      </c>
    </row>
    <row r="4456" spans="1:8" hidden="1" x14ac:dyDescent="0.35">
      <c r="A4456" s="57" t="s">
        <v>2492</v>
      </c>
      <c r="B4456" s="57" t="s">
        <v>2606</v>
      </c>
      <c r="C4456" s="57" t="s">
        <v>2428</v>
      </c>
      <c r="D4456" s="68">
        <v>4.8071288248477577</v>
      </c>
      <c r="E4456" s="57" t="s">
        <v>2429</v>
      </c>
      <c r="F4456" s="62" t="str">
        <f>INDEX('Crosswalk Particulates'!$B:$B,MATCH('2017 EPA Data'!A4456,'Crosswalk Particulates'!$A:$A,0))</f>
        <v>Electricity Sector</v>
      </c>
      <c r="G4456" s="66">
        <f>INDEX('Crosswalk Particulates'!$E:$E,MATCH('2017 EPA Data'!$B4456,'Crosswalk Particulates'!$D:$D,0))</f>
        <v>0</v>
      </c>
      <c r="H4456" s="78">
        <f t="shared" si="69"/>
        <v>0</v>
      </c>
    </row>
    <row r="4457" spans="1:8" hidden="1" x14ac:dyDescent="0.35">
      <c r="A4457" s="57" t="s">
        <v>2483</v>
      </c>
      <c r="B4457" s="57" t="s">
        <v>2524</v>
      </c>
      <c r="C4457" s="57" t="s">
        <v>2428</v>
      </c>
      <c r="D4457" s="68">
        <v>4.8</v>
      </c>
      <c r="E4457" s="57" t="s">
        <v>2429</v>
      </c>
      <c r="F4457" s="62" t="str">
        <f>INDEX('Crosswalk Particulates'!$B:$B,MATCH('2017 EPA Data'!A4457,'Crosswalk Particulates'!$A:$A,0))</f>
        <v>process-other-industry</v>
      </c>
      <c r="G4457" s="66">
        <f>INDEX('Crosswalk Particulates'!$E:$E,MATCH('2017 EPA Data'!$B4457,'Crosswalk Particulates'!$D:$D,0))</f>
        <v>0</v>
      </c>
      <c r="H4457" s="78">
        <f t="shared" si="69"/>
        <v>0</v>
      </c>
    </row>
    <row r="4458" spans="1:8" hidden="1" x14ac:dyDescent="0.35">
      <c r="A4458" s="57" t="s">
        <v>2449</v>
      </c>
      <c r="B4458" s="57" t="s">
        <v>2722</v>
      </c>
      <c r="C4458" s="57" t="s">
        <v>2428</v>
      </c>
      <c r="D4458" s="68">
        <v>4.8</v>
      </c>
      <c r="E4458" s="57" t="s">
        <v>2429</v>
      </c>
      <c r="F4458" s="62" t="str">
        <f>INDEX('Crosswalk Particulates'!$B:$B,MATCH('2017 EPA Data'!A4458,'Crosswalk Particulates'!$A:$A,0))</f>
        <v>process-other-industry</v>
      </c>
      <c r="G4458" s="66">
        <f>INDEX('Crosswalk Particulates'!$E:$E,MATCH('2017 EPA Data'!$B4458,'Crosswalk Particulates'!$D:$D,0))</f>
        <v>0</v>
      </c>
      <c r="H4458" s="78">
        <f t="shared" si="69"/>
        <v>0</v>
      </c>
    </row>
    <row r="4459" spans="1:8" hidden="1" x14ac:dyDescent="0.35">
      <c r="A4459" s="57" t="s">
        <v>2530</v>
      </c>
      <c r="B4459" s="57" t="s">
        <v>2587</v>
      </c>
      <c r="C4459" s="57" t="s">
        <v>2428</v>
      </c>
      <c r="D4459" s="68">
        <v>4.7809999999999997</v>
      </c>
      <c r="E4459" s="57" t="s">
        <v>2429</v>
      </c>
      <c r="F4459" s="62" t="str">
        <f>INDEX('Crosswalk Particulates'!$B:$B,MATCH('2017 EPA Data'!A4459,'Crosswalk Particulates'!$A:$A,0))</f>
        <v>process-iron and steel-industry</v>
      </c>
      <c r="G4459" s="66">
        <f>INDEX('Crosswalk Particulates'!$E:$E,MATCH('2017 EPA Data'!$B4459,'Crosswalk Particulates'!$D:$D,0))</f>
        <v>0</v>
      </c>
      <c r="H4459" s="78">
        <f t="shared" si="69"/>
        <v>0</v>
      </c>
    </row>
    <row r="4460" spans="1:8" hidden="1" x14ac:dyDescent="0.35">
      <c r="A4460" s="57" t="s">
        <v>2430</v>
      </c>
      <c r="B4460" s="57" t="s">
        <v>2707</v>
      </c>
      <c r="C4460" s="57" t="s">
        <v>2428</v>
      </c>
      <c r="D4460" s="68">
        <v>4.74</v>
      </c>
      <c r="E4460" s="57" t="s">
        <v>2429</v>
      </c>
      <c r="F4460" s="62" t="str">
        <f>INDEX('Crosswalk Particulates'!$B:$B,MATCH('2017 EPA Data'!A4460,'Crosswalk Particulates'!$A:$A,0))</f>
        <v>process-other-industry</v>
      </c>
      <c r="G4460" s="66">
        <f>INDEX('Crosswalk Particulates'!$E:$E,MATCH('2017 EPA Data'!$B4460,'Crosswalk Particulates'!$D:$D,0))</f>
        <v>0</v>
      </c>
      <c r="H4460" s="78">
        <f t="shared" si="69"/>
        <v>0</v>
      </c>
    </row>
    <row r="4461" spans="1:8" hidden="1" x14ac:dyDescent="0.35">
      <c r="A4461" s="57" t="s">
        <v>2512</v>
      </c>
      <c r="B4461" s="57" t="s">
        <v>2520</v>
      </c>
      <c r="C4461" s="57" t="s">
        <v>2468</v>
      </c>
      <c r="D4461" s="68">
        <v>4.7335269999999996</v>
      </c>
      <c r="E4461" s="57" t="s">
        <v>2433</v>
      </c>
      <c r="F4461" s="62" t="str">
        <f>INDEX('Crosswalk Particulates'!$B:$B,MATCH('2017 EPA Data'!A4461,'Crosswalk Particulates'!$A:$A,0))</f>
        <v>Commercial Buildings Sector</v>
      </c>
      <c r="G4461" s="66" t="str">
        <f>INDEX('Crosswalk Particulates'!$E:$E,MATCH('2017 EPA Data'!$B4461,'Crosswalk Particulates'!$D:$D,0))</f>
        <v>NOX</v>
      </c>
      <c r="H4461" s="78">
        <f t="shared" si="69"/>
        <v>4294188.5676443102</v>
      </c>
    </row>
    <row r="4462" spans="1:8" hidden="1" x14ac:dyDescent="0.35">
      <c r="A4462" s="57" t="s">
        <v>2518</v>
      </c>
      <c r="B4462" s="57" t="s">
        <v>2640</v>
      </c>
      <c r="C4462" s="57" t="s">
        <v>2428</v>
      </c>
      <c r="D4462" s="68">
        <v>4.7232346837000003</v>
      </c>
      <c r="E4462" s="57" t="s">
        <v>2429</v>
      </c>
      <c r="F4462" s="62" t="str">
        <f>INDEX('Crosswalk Particulates'!$B:$B,MATCH('2017 EPA Data'!A4462,'Crosswalk Particulates'!$A:$A,0))</f>
        <v>process-cement-industry</v>
      </c>
      <c r="G4462" s="66">
        <f>INDEX('Crosswalk Particulates'!$E:$E,MATCH('2017 EPA Data'!$B4462,'Crosswalk Particulates'!$D:$D,0))</f>
        <v>0</v>
      </c>
      <c r="H4462" s="78">
        <f t="shared" si="69"/>
        <v>0</v>
      </c>
    </row>
    <row r="4463" spans="1:8" hidden="1" x14ac:dyDescent="0.35">
      <c r="A4463" s="57" t="s">
        <v>2518</v>
      </c>
      <c r="B4463" s="57" t="s">
        <v>2665</v>
      </c>
      <c r="C4463" s="57" t="s">
        <v>2428</v>
      </c>
      <c r="D4463" s="68">
        <v>4.706798</v>
      </c>
      <c r="E4463" s="57" t="s">
        <v>2429</v>
      </c>
      <c r="F4463" s="62" t="str">
        <f>INDEX('Crosswalk Particulates'!$B:$B,MATCH('2017 EPA Data'!A4463,'Crosswalk Particulates'!$A:$A,0))</f>
        <v>process-cement-industry</v>
      </c>
      <c r="G4463" s="66">
        <f>INDEX('Crosswalk Particulates'!$E:$E,MATCH('2017 EPA Data'!$B4463,'Crosswalk Particulates'!$D:$D,0))</f>
        <v>0</v>
      </c>
      <c r="H4463" s="78">
        <f t="shared" si="69"/>
        <v>0</v>
      </c>
    </row>
    <row r="4464" spans="1:8" hidden="1" x14ac:dyDescent="0.35">
      <c r="A4464" s="57" t="s">
        <v>2492</v>
      </c>
      <c r="B4464" s="57" t="s">
        <v>2698</v>
      </c>
      <c r="C4464" s="57" t="s">
        <v>2428</v>
      </c>
      <c r="D4464" s="68">
        <v>4.6980469999999999</v>
      </c>
      <c r="E4464" s="57" t="s">
        <v>2429</v>
      </c>
      <c r="F4464" s="62" t="str">
        <f>INDEX('Crosswalk Particulates'!$B:$B,MATCH('2017 EPA Data'!A4464,'Crosswalk Particulates'!$A:$A,0))</f>
        <v>Electricity Sector</v>
      </c>
      <c r="G4464" s="66">
        <f>INDEX('Crosswalk Particulates'!$E:$E,MATCH('2017 EPA Data'!$B4464,'Crosswalk Particulates'!$D:$D,0))</f>
        <v>0</v>
      </c>
      <c r="H4464" s="78">
        <f t="shared" si="69"/>
        <v>0</v>
      </c>
    </row>
    <row r="4465" spans="1:8" hidden="1" x14ac:dyDescent="0.35">
      <c r="A4465" s="57" t="s">
        <v>2441</v>
      </c>
      <c r="B4465" s="57" t="s">
        <v>2526</v>
      </c>
      <c r="C4465" s="57" t="s">
        <v>2468</v>
      </c>
      <c r="D4465" s="68">
        <v>4.6622061009999998</v>
      </c>
      <c r="E4465" s="57" t="s">
        <v>2433</v>
      </c>
      <c r="F4465" s="62" t="str">
        <f>INDEX('Crosswalk Particulates'!$B:$B,MATCH('2017 EPA Data'!A4465,'Crosswalk Particulates'!$A:$A,0))</f>
        <v>process-other-industry</v>
      </c>
      <c r="G4465" s="66" t="str">
        <f>INDEX('Crosswalk Particulates'!$E:$E,MATCH('2017 EPA Data'!$B4465,'Crosswalk Particulates'!$D:$D,0))</f>
        <v>SOx</v>
      </c>
      <c r="H4465" s="78">
        <f t="shared" si="69"/>
        <v>4229487.2594823595</v>
      </c>
    </row>
    <row r="4466" spans="1:8" hidden="1" x14ac:dyDescent="0.35">
      <c r="A4466" s="57" t="s">
        <v>2513</v>
      </c>
      <c r="B4466" s="57" t="s">
        <v>2694</v>
      </c>
      <c r="C4466" s="57" t="s">
        <v>2428</v>
      </c>
      <c r="D4466" s="68">
        <v>4.6534700000000004</v>
      </c>
      <c r="E4466" s="57" t="s">
        <v>2429</v>
      </c>
      <c r="F4466" s="62" t="str">
        <f>INDEX('Crosswalk Particulates'!$B:$B,MATCH('2017 EPA Data'!A4466,'Crosswalk Particulates'!$A:$A,0))</f>
        <v>process-other-industry</v>
      </c>
      <c r="G4466" s="66">
        <f>INDEX('Crosswalk Particulates'!$E:$E,MATCH('2017 EPA Data'!$B4466,'Crosswalk Particulates'!$D:$D,0))</f>
        <v>0</v>
      </c>
      <c r="H4466" s="78">
        <f t="shared" si="69"/>
        <v>0</v>
      </c>
    </row>
    <row r="4467" spans="1:8" hidden="1" x14ac:dyDescent="0.35">
      <c r="A4467" s="57" t="s">
        <v>2540</v>
      </c>
      <c r="B4467" s="57" t="s">
        <v>2578</v>
      </c>
      <c r="C4467" s="57" t="s">
        <v>2428</v>
      </c>
      <c r="D4467" s="68">
        <v>4.6399999999999997</v>
      </c>
      <c r="E4467" s="57" t="s">
        <v>2429</v>
      </c>
      <c r="F4467" s="62" t="str">
        <f>INDEX('Crosswalk Particulates'!$B:$B,MATCH('2017 EPA Data'!A4467,'Crosswalk Particulates'!$A:$A,0))</f>
        <v>industry-fuel-oil</v>
      </c>
      <c r="G4467" s="66">
        <f>INDEX('Crosswalk Particulates'!$E:$E,MATCH('2017 EPA Data'!$B4467,'Crosswalk Particulates'!$D:$D,0))</f>
        <v>0</v>
      </c>
      <c r="H4467" s="78">
        <f t="shared" si="69"/>
        <v>0</v>
      </c>
    </row>
    <row r="4468" spans="1:8" hidden="1" x14ac:dyDescent="0.35">
      <c r="A4468" s="57" t="s">
        <v>2503</v>
      </c>
      <c r="B4468" s="57" t="s">
        <v>2619</v>
      </c>
      <c r="C4468" s="57" t="s">
        <v>2428</v>
      </c>
      <c r="D4468" s="68">
        <v>4.6010632662799997</v>
      </c>
      <c r="E4468" s="57" t="s">
        <v>2429</v>
      </c>
      <c r="F4468" s="62" t="str">
        <f>INDEX('Crosswalk Particulates'!$B:$B,MATCH('2017 EPA Data'!A4468,'Crosswalk Particulates'!$A:$A,0))</f>
        <v>process-ngps-industry</v>
      </c>
      <c r="G4468" s="66">
        <f>INDEX('Crosswalk Particulates'!$E:$E,MATCH('2017 EPA Data'!$B4468,'Crosswalk Particulates'!$D:$D,0))</f>
        <v>0</v>
      </c>
      <c r="H4468" s="78">
        <f t="shared" si="69"/>
        <v>0</v>
      </c>
    </row>
    <row r="4469" spans="1:8" hidden="1" x14ac:dyDescent="0.35">
      <c r="A4469" s="57" t="s">
        <v>2462</v>
      </c>
      <c r="B4469" s="57" t="s">
        <v>2622</v>
      </c>
      <c r="C4469" s="57" t="s">
        <v>2428</v>
      </c>
      <c r="D4469" s="68">
        <v>4.5999999999999996</v>
      </c>
      <c r="E4469" s="57" t="s">
        <v>2429</v>
      </c>
      <c r="F4469" s="62" t="str">
        <f>INDEX('Crosswalk Particulates'!$B:$B,MATCH('2017 EPA Data'!A4469,'Crosswalk Particulates'!$A:$A,0))</f>
        <v>industry-fuel-natural gas</v>
      </c>
      <c r="G4469" s="66">
        <f>INDEX('Crosswalk Particulates'!$E:$E,MATCH('2017 EPA Data'!$B4469,'Crosswalk Particulates'!$D:$D,0))</f>
        <v>0</v>
      </c>
      <c r="H4469" s="78">
        <f t="shared" si="69"/>
        <v>0</v>
      </c>
    </row>
    <row r="4470" spans="1:8" hidden="1" x14ac:dyDescent="0.35">
      <c r="A4470" s="57" t="s">
        <v>2513</v>
      </c>
      <c r="B4470" s="57" t="s">
        <v>2656</v>
      </c>
      <c r="C4470" s="57" t="s">
        <v>2428</v>
      </c>
      <c r="D4470" s="68">
        <v>4.58</v>
      </c>
      <c r="E4470" s="57" t="s">
        <v>2429</v>
      </c>
      <c r="F4470" s="62" t="str">
        <f>INDEX('Crosswalk Particulates'!$B:$B,MATCH('2017 EPA Data'!A4470,'Crosswalk Particulates'!$A:$A,0))</f>
        <v>process-other-industry</v>
      </c>
      <c r="G4470" s="66">
        <f>INDEX('Crosswalk Particulates'!$E:$E,MATCH('2017 EPA Data'!$B4470,'Crosswalk Particulates'!$D:$D,0))</f>
        <v>0</v>
      </c>
      <c r="H4470" s="78">
        <f t="shared" si="69"/>
        <v>0</v>
      </c>
    </row>
    <row r="4471" spans="1:8" hidden="1" x14ac:dyDescent="0.35">
      <c r="A4471" s="57" t="s">
        <v>2497</v>
      </c>
      <c r="B4471" s="57" t="s">
        <v>2690</v>
      </c>
      <c r="C4471" s="57" t="s">
        <v>2428</v>
      </c>
      <c r="D4471" s="68">
        <v>4.4708810000000003</v>
      </c>
      <c r="E4471" s="57" t="s">
        <v>2429</v>
      </c>
      <c r="F4471" s="62" t="str">
        <f>INDEX('Crosswalk Particulates'!$B:$B,MATCH('2017 EPA Data'!A4471,'Crosswalk Particulates'!$A:$A,0))</f>
        <v>process-other-industry</v>
      </c>
      <c r="G4471" s="66">
        <f>INDEX('Crosswalk Particulates'!$E:$E,MATCH('2017 EPA Data'!$B4471,'Crosswalk Particulates'!$D:$D,0))</f>
        <v>0</v>
      </c>
      <c r="H4471" s="78">
        <f t="shared" si="69"/>
        <v>0</v>
      </c>
    </row>
    <row r="4472" spans="1:8" hidden="1" x14ac:dyDescent="0.35">
      <c r="A4472" s="57" t="s">
        <v>2457</v>
      </c>
      <c r="B4472" s="57" t="s">
        <v>2573</v>
      </c>
      <c r="C4472" s="57" t="s">
        <v>2428</v>
      </c>
      <c r="D4472" s="68">
        <v>4.4388680000000003</v>
      </c>
      <c r="E4472" s="57" t="s">
        <v>2429</v>
      </c>
      <c r="F4472" s="62" t="str">
        <f>INDEX('Crosswalk Particulates'!$B:$B,MATCH('2017 EPA Data'!A4472,'Crosswalk Particulates'!$A:$A,0))</f>
        <v>process-other-industry</v>
      </c>
      <c r="G4472" s="66">
        <f>INDEX('Crosswalk Particulates'!$E:$E,MATCH('2017 EPA Data'!$B4472,'Crosswalk Particulates'!$D:$D,0))</f>
        <v>0</v>
      </c>
      <c r="H4472" s="78">
        <f t="shared" si="69"/>
        <v>0</v>
      </c>
    </row>
    <row r="4473" spans="1:8" hidden="1" x14ac:dyDescent="0.35">
      <c r="A4473" s="57" t="s">
        <v>2453</v>
      </c>
      <c r="B4473" s="57" t="s">
        <v>2572</v>
      </c>
      <c r="C4473" s="57" t="s">
        <v>2428</v>
      </c>
      <c r="D4473" s="68">
        <v>4.4092064300000002</v>
      </c>
      <c r="E4473" s="57" t="s">
        <v>2429</v>
      </c>
      <c r="F4473" s="62" t="str">
        <f>INDEX('Crosswalk Particulates'!$B:$B,MATCH('2017 EPA Data'!A4473,'Crosswalk Particulates'!$A:$A,0))</f>
        <v>process-ngps-industry</v>
      </c>
      <c r="G4473" s="66">
        <f>INDEX('Crosswalk Particulates'!$E:$E,MATCH('2017 EPA Data'!$B4473,'Crosswalk Particulates'!$D:$D,0))</f>
        <v>0</v>
      </c>
      <c r="H4473" s="78">
        <f t="shared" si="69"/>
        <v>0</v>
      </c>
    </row>
    <row r="4474" spans="1:8" hidden="1" x14ac:dyDescent="0.35">
      <c r="A4474" s="57" t="s">
        <v>2575</v>
      </c>
      <c r="B4474" s="57" t="s">
        <v>2554</v>
      </c>
      <c r="C4474" s="57" t="s">
        <v>2428</v>
      </c>
      <c r="D4474" s="68">
        <v>4.4062506274690607</v>
      </c>
      <c r="E4474" s="57" t="s">
        <v>2429</v>
      </c>
      <c r="F4474" s="62" t="str">
        <f>INDEX('Crosswalk Particulates'!$B:$B,MATCH('2017 EPA Data'!A4474,'Crosswalk Particulates'!$A:$A,0))</f>
        <v>Commercial Buildings Sector</v>
      </c>
      <c r="G4474" s="66">
        <f>INDEX('Crosswalk Particulates'!$E:$E,MATCH('2017 EPA Data'!$B4474,'Crosswalk Particulates'!$D:$D,0))</f>
        <v>0</v>
      </c>
      <c r="H4474" s="78">
        <f t="shared" si="69"/>
        <v>0</v>
      </c>
    </row>
    <row r="4475" spans="1:8" hidden="1" x14ac:dyDescent="0.35">
      <c r="A4475" s="57" t="s">
        <v>2476</v>
      </c>
      <c r="B4475" s="57" t="s">
        <v>2546</v>
      </c>
      <c r="C4475" s="57" t="s">
        <v>2428</v>
      </c>
      <c r="D4475" s="68">
        <v>4.3807380599999997</v>
      </c>
      <c r="E4475" s="57" t="s">
        <v>2429</v>
      </c>
      <c r="F4475" s="62" t="str">
        <f>INDEX('Crosswalk Particulates'!$B:$B,MATCH('2017 EPA Data'!A4475,'Crosswalk Particulates'!$A:$A,0))</f>
        <v>Electricity Sector</v>
      </c>
      <c r="G4475" s="66">
        <f>INDEX('Crosswalk Particulates'!$E:$E,MATCH('2017 EPA Data'!$B4475,'Crosswalk Particulates'!$D:$D,0))</f>
        <v>0</v>
      </c>
      <c r="H4475" s="78">
        <f t="shared" si="69"/>
        <v>0</v>
      </c>
    </row>
    <row r="4476" spans="1:8" hidden="1" x14ac:dyDescent="0.35">
      <c r="A4476" s="57" t="s">
        <v>2558</v>
      </c>
      <c r="B4476" s="57" t="s">
        <v>2598</v>
      </c>
      <c r="C4476" s="57" t="s">
        <v>2428</v>
      </c>
      <c r="D4476" s="68">
        <v>4.38</v>
      </c>
      <c r="E4476" s="57" t="s">
        <v>2429</v>
      </c>
      <c r="F4476" s="62" t="str">
        <f>INDEX('Crosswalk Particulates'!$B:$B,MATCH('2017 EPA Data'!A4476,'Crosswalk Particulates'!$A:$A,0))</f>
        <v>process-mining-industry</v>
      </c>
      <c r="G4476" s="66">
        <f>INDEX('Crosswalk Particulates'!$E:$E,MATCH('2017 EPA Data'!$B4476,'Crosswalk Particulates'!$D:$D,0))</f>
        <v>0</v>
      </c>
      <c r="H4476" s="78">
        <f t="shared" si="69"/>
        <v>0</v>
      </c>
    </row>
    <row r="4477" spans="1:8" hidden="1" x14ac:dyDescent="0.35">
      <c r="A4477" s="57" t="s">
        <v>2519</v>
      </c>
      <c r="B4477" s="57" t="s">
        <v>2531</v>
      </c>
      <c r="C4477" s="57" t="s">
        <v>2428</v>
      </c>
      <c r="D4477" s="68">
        <v>4.3608950359999996</v>
      </c>
      <c r="E4477" s="57" t="s">
        <v>2429</v>
      </c>
      <c r="F4477" s="62" t="str">
        <f>INDEX('Crosswalk Particulates'!$B:$B,MATCH('2017 EPA Data'!A4477,'Crosswalk Particulates'!$A:$A,0))</f>
        <v>Electricity Sector</v>
      </c>
      <c r="G4477" s="66">
        <f>INDEX('Crosswalk Particulates'!$E:$E,MATCH('2017 EPA Data'!$B4477,'Crosswalk Particulates'!$D:$D,0))</f>
        <v>0</v>
      </c>
      <c r="H4477" s="78">
        <f t="shared" si="69"/>
        <v>0</v>
      </c>
    </row>
    <row r="4478" spans="1:8" hidden="1" x14ac:dyDescent="0.35">
      <c r="A4478" s="57" t="s">
        <v>2575</v>
      </c>
      <c r="B4478" s="57" t="s">
        <v>2621</v>
      </c>
      <c r="C4478" s="57" t="s">
        <v>2428</v>
      </c>
      <c r="D4478" s="68">
        <v>4.3509099999999998</v>
      </c>
      <c r="E4478" s="57" t="s">
        <v>2429</v>
      </c>
      <c r="F4478" s="62" t="str">
        <f>INDEX('Crosswalk Particulates'!$B:$B,MATCH('2017 EPA Data'!A4478,'Crosswalk Particulates'!$A:$A,0))</f>
        <v>Commercial Buildings Sector</v>
      </c>
      <c r="G4478" s="66">
        <f>INDEX('Crosswalk Particulates'!$E:$E,MATCH('2017 EPA Data'!$B4478,'Crosswalk Particulates'!$D:$D,0))</f>
        <v>0</v>
      </c>
      <c r="H4478" s="78">
        <f t="shared" si="69"/>
        <v>0</v>
      </c>
    </row>
    <row r="4479" spans="1:8" hidden="1" x14ac:dyDescent="0.35">
      <c r="A4479" s="57" t="s">
        <v>2543</v>
      </c>
      <c r="B4479" s="57" t="s">
        <v>2537</v>
      </c>
      <c r="C4479" s="57" t="s">
        <v>2428</v>
      </c>
      <c r="D4479" s="68">
        <v>4.329154749643636</v>
      </c>
      <c r="E4479" s="57" t="s">
        <v>2429</v>
      </c>
      <c r="F4479" s="62" t="str">
        <f>INDEX('Crosswalk Particulates'!$B:$B,MATCH('2017 EPA Data'!A4479,'Crosswalk Particulates'!$A:$A,0))</f>
        <v>industry-fuel-other</v>
      </c>
      <c r="G4479" s="66">
        <f>INDEX('Crosswalk Particulates'!$E:$E,MATCH('2017 EPA Data'!$B4479,'Crosswalk Particulates'!$D:$D,0))</f>
        <v>0</v>
      </c>
      <c r="H4479" s="78">
        <f t="shared" si="69"/>
        <v>0</v>
      </c>
    </row>
    <row r="4480" spans="1:8" hidden="1" x14ac:dyDescent="0.35">
      <c r="A4480" s="57" t="s">
        <v>2449</v>
      </c>
      <c r="B4480" s="57" t="s">
        <v>2600</v>
      </c>
      <c r="C4480" s="57" t="s">
        <v>2428</v>
      </c>
      <c r="D4480" s="68">
        <v>4.3191189999999997</v>
      </c>
      <c r="E4480" s="57" t="s">
        <v>2429</v>
      </c>
      <c r="F4480" s="62" t="str">
        <f>INDEX('Crosswalk Particulates'!$B:$B,MATCH('2017 EPA Data'!A4480,'Crosswalk Particulates'!$A:$A,0))</f>
        <v>process-other-industry</v>
      </c>
      <c r="G4480" s="66">
        <f>INDEX('Crosswalk Particulates'!$E:$E,MATCH('2017 EPA Data'!$B4480,'Crosswalk Particulates'!$D:$D,0))</f>
        <v>0</v>
      </c>
      <c r="H4480" s="78">
        <f t="shared" si="69"/>
        <v>0</v>
      </c>
    </row>
    <row r="4481" spans="1:8" hidden="1" x14ac:dyDescent="0.35">
      <c r="A4481" s="57" t="s">
        <v>2511</v>
      </c>
      <c r="B4481" s="57" t="s">
        <v>2562</v>
      </c>
      <c r="C4481" s="57" t="s">
        <v>2428</v>
      </c>
      <c r="D4481" s="68">
        <v>4.3112767452409448</v>
      </c>
      <c r="E4481" s="57" t="s">
        <v>2429</v>
      </c>
      <c r="F4481" s="62" t="str">
        <f>INDEX('Crosswalk Particulates'!$B:$B,MATCH('2017 EPA Data'!A4481,'Crosswalk Particulates'!$A:$A,0))</f>
        <v>industry-fuel-biomass</v>
      </c>
      <c r="G4481" s="66">
        <f>INDEX('Crosswalk Particulates'!$E:$E,MATCH('2017 EPA Data'!$B4481,'Crosswalk Particulates'!$D:$D,0))</f>
        <v>0</v>
      </c>
      <c r="H4481" s="78">
        <f t="shared" si="69"/>
        <v>0</v>
      </c>
    </row>
    <row r="4482" spans="1:8" hidden="1" x14ac:dyDescent="0.35">
      <c r="A4482" s="57" t="s">
        <v>2470</v>
      </c>
      <c r="B4482" s="57" t="s">
        <v>2683</v>
      </c>
      <c r="C4482" s="57" t="s">
        <v>2428</v>
      </c>
      <c r="D4482" s="68">
        <v>4.3019999999999996</v>
      </c>
      <c r="E4482" s="57" t="s">
        <v>2429</v>
      </c>
      <c r="F4482" s="62" t="str">
        <f>INDEX('Crosswalk Particulates'!$B:$B,MATCH('2017 EPA Data'!A4482,'Crosswalk Particulates'!$A:$A,0))</f>
        <v>process-waste-industry</v>
      </c>
      <c r="G4482" s="66">
        <f>INDEX('Crosswalk Particulates'!$E:$E,MATCH('2017 EPA Data'!$B4482,'Crosswalk Particulates'!$D:$D,0))</f>
        <v>0</v>
      </c>
      <c r="H4482" s="78">
        <f t="shared" si="69"/>
        <v>0</v>
      </c>
    </row>
    <row r="4483" spans="1:8" hidden="1" x14ac:dyDescent="0.35">
      <c r="A4483" s="57" t="s">
        <v>2430</v>
      </c>
      <c r="B4483" s="57" t="s">
        <v>2554</v>
      </c>
      <c r="C4483" s="57" t="s">
        <v>2428</v>
      </c>
      <c r="D4483" s="68">
        <v>4.2997191082266051</v>
      </c>
      <c r="E4483" s="57" t="s">
        <v>2429</v>
      </c>
      <c r="F4483" s="62" t="str">
        <f>INDEX('Crosswalk Particulates'!$B:$B,MATCH('2017 EPA Data'!A4483,'Crosswalk Particulates'!$A:$A,0))</f>
        <v>process-other-industry</v>
      </c>
      <c r="G4483" s="66">
        <f>INDEX('Crosswalk Particulates'!$E:$E,MATCH('2017 EPA Data'!$B4483,'Crosswalk Particulates'!$D:$D,0))</f>
        <v>0</v>
      </c>
      <c r="H4483" s="78">
        <f t="shared" si="69"/>
        <v>0</v>
      </c>
    </row>
    <row r="4484" spans="1:8" hidden="1" x14ac:dyDescent="0.35">
      <c r="A4484" s="57" t="s">
        <v>2576</v>
      </c>
      <c r="B4484" s="57" t="s">
        <v>2694</v>
      </c>
      <c r="C4484" s="57" t="s">
        <v>2428</v>
      </c>
      <c r="D4484" s="68">
        <v>4.2837300000000003</v>
      </c>
      <c r="E4484" s="57" t="s">
        <v>2429</v>
      </c>
      <c r="F4484" s="62" t="str">
        <f>INDEX('Crosswalk Particulates'!$B:$B,MATCH('2017 EPA Data'!A4484,'Crosswalk Particulates'!$A:$A,0))</f>
        <v>Commercial Buildings Sector</v>
      </c>
      <c r="G4484" s="66">
        <f>INDEX('Crosswalk Particulates'!$E:$E,MATCH('2017 EPA Data'!$B4484,'Crosswalk Particulates'!$D:$D,0))</f>
        <v>0</v>
      </c>
      <c r="H4484" s="78">
        <f t="shared" ref="H4484:H4547" si="70">IF(E4484="TON",D4484/metricton_to_shortton,0)*10^6</f>
        <v>0</v>
      </c>
    </row>
    <row r="4485" spans="1:8" hidden="1" x14ac:dyDescent="0.35">
      <c r="A4485" s="57" t="s">
        <v>2540</v>
      </c>
      <c r="B4485" s="57" t="s">
        <v>2684</v>
      </c>
      <c r="C4485" s="57" t="s">
        <v>2428</v>
      </c>
      <c r="D4485" s="68">
        <v>4.2</v>
      </c>
      <c r="E4485" s="57" t="s">
        <v>2429</v>
      </c>
      <c r="F4485" s="62" t="str">
        <f>INDEX('Crosswalk Particulates'!$B:$B,MATCH('2017 EPA Data'!A4485,'Crosswalk Particulates'!$A:$A,0))</f>
        <v>industry-fuel-oil</v>
      </c>
      <c r="G4485" s="66">
        <f>INDEX('Crosswalk Particulates'!$E:$E,MATCH('2017 EPA Data'!$B4485,'Crosswalk Particulates'!$D:$D,0))</f>
        <v>0</v>
      </c>
      <c r="H4485" s="78">
        <f t="shared" si="70"/>
        <v>0</v>
      </c>
    </row>
    <row r="4486" spans="1:8" hidden="1" x14ac:dyDescent="0.35">
      <c r="A4486" s="57" t="s">
        <v>2458</v>
      </c>
      <c r="B4486" s="57" t="s">
        <v>2628</v>
      </c>
      <c r="C4486" s="57" t="s">
        <v>2428</v>
      </c>
      <c r="D4486" s="68">
        <v>4.1712186999999998</v>
      </c>
      <c r="E4486" s="57" t="s">
        <v>2429</v>
      </c>
      <c r="F4486" s="62" t="str">
        <f>INDEX('Crosswalk Particulates'!$B:$B,MATCH('2017 EPA Data'!A4486,'Crosswalk Particulates'!$A:$A,0))</f>
        <v>process-other-industry</v>
      </c>
      <c r="G4486" s="66">
        <f>INDEX('Crosswalk Particulates'!$E:$E,MATCH('2017 EPA Data'!$B4486,'Crosswalk Particulates'!$D:$D,0))</f>
        <v>0</v>
      </c>
      <c r="H4486" s="78">
        <f t="shared" si="70"/>
        <v>0</v>
      </c>
    </row>
    <row r="4487" spans="1:8" hidden="1" x14ac:dyDescent="0.35">
      <c r="A4487" s="57" t="s">
        <v>2441</v>
      </c>
      <c r="B4487" s="57" t="s">
        <v>2662</v>
      </c>
      <c r="C4487" s="57" t="s">
        <v>2428</v>
      </c>
      <c r="D4487" s="68">
        <v>4.1579370000000004</v>
      </c>
      <c r="E4487" s="57" t="s">
        <v>2429</v>
      </c>
      <c r="F4487" s="62" t="str">
        <f>INDEX('Crosswalk Particulates'!$B:$B,MATCH('2017 EPA Data'!A4487,'Crosswalk Particulates'!$A:$A,0))</f>
        <v>process-other-industry</v>
      </c>
      <c r="G4487" s="66">
        <f>INDEX('Crosswalk Particulates'!$E:$E,MATCH('2017 EPA Data'!$B4487,'Crosswalk Particulates'!$D:$D,0))</f>
        <v>0</v>
      </c>
      <c r="H4487" s="78">
        <f t="shared" si="70"/>
        <v>0</v>
      </c>
    </row>
    <row r="4488" spans="1:8" hidden="1" x14ac:dyDescent="0.35">
      <c r="A4488" s="57" t="s">
        <v>2464</v>
      </c>
      <c r="B4488" s="57" t="s">
        <v>2578</v>
      </c>
      <c r="C4488" s="57" t="s">
        <v>2428</v>
      </c>
      <c r="D4488" s="68">
        <v>4.13</v>
      </c>
      <c r="E4488" s="57" t="s">
        <v>2429</v>
      </c>
      <c r="F4488" s="62" t="str">
        <f>INDEX('Crosswalk Particulates'!$B:$B,MATCH('2017 EPA Data'!A4488,'Crosswalk Particulates'!$A:$A,0))</f>
        <v>process-other-industry</v>
      </c>
      <c r="G4488" s="66">
        <f>INDEX('Crosswalk Particulates'!$E:$E,MATCH('2017 EPA Data'!$B4488,'Crosswalk Particulates'!$D:$D,0))</f>
        <v>0</v>
      </c>
      <c r="H4488" s="78">
        <f t="shared" si="70"/>
        <v>0</v>
      </c>
    </row>
    <row r="4489" spans="1:8" hidden="1" x14ac:dyDescent="0.35">
      <c r="A4489" s="57" t="s">
        <v>2483</v>
      </c>
      <c r="B4489" s="57" t="s">
        <v>2545</v>
      </c>
      <c r="D4489" s="68">
        <v>4.1099388006000002</v>
      </c>
      <c r="E4489" s="57" t="s">
        <v>2433</v>
      </c>
      <c r="F4489" s="62" t="str">
        <f>INDEX('Crosswalk Particulates'!$B:$B,MATCH('2017 EPA Data'!A4489,'Crosswalk Particulates'!$A:$A,0))</f>
        <v>process-other-industry</v>
      </c>
      <c r="G4489" s="66" t="str">
        <f>INDEX('Crosswalk Particulates'!$E:$E,MATCH('2017 EPA Data'!$B4489,'Crosswalk Particulates'!$D:$D,0))</f>
        <v>OC</v>
      </c>
      <c r="H4489" s="78">
        <f t="shared" si="70"/>
        <v>3728478.1963331555</v>
      </c>
    </row>
    <row r="4490" spans="1:8" hidden="1" x14ac:dyDescent="0.35">
      <c r="A4490" s="57" t="s">
        <v>2575</v>
      </c>
      <c r="B4490" s="57" t="s">
        <v>2557</v>
      </c>
      <c r="C4490" s="57" t="s">
        <v>2428</v>
      </c>
      <c r="D4490" s="68">
        <v>4.1057964872000001</v>
      </c>
      <c r="E4490" s="57" t="s">
        <v>2429</v>
      </c>
      <c r="F4490" s="62" t="str">
        <f>INDEX('Crosswalk Particulates'!$B:$B,MATCH('2017 EPA Data'!A4490,'Crosswalk Particulates'!$A:$A,0))</f>
        <v>Commercial Buildings Sector</v>
      </c>
      <c r="G4490" s="66">
        <f>INDEX('Crosswalk Particulates'!$E:$E,MATCH('2017 EPA Data'!$B4490,'Crosswalk Particulates'!$D:$D,0))</f>
        <v>0</v>
      </c>
      <c r="H4490" s="78">
        <f t="shared" si="70"/>
        <v>0</v>
      </c>
    </row>
    <row r="4491" spans="1:8" hidden="1" x14ac:dyDescent="0.35">
      <c r="A4491" s="57" t="s">
        <v>2449</v>
      </c>
      <c r="B4491" s="57" t="s">
        <v>2691</v>
      </c>
      <c r="C4491" s="57" t="s">
        <v>2428</v>
      </c>
      <c r="D4491" s="68">
        <v>4.1021059639999997</v>
      </c>
      <c r="E4491" s="57" t="s">
        <v>2429</v>
      </c>
      <c r="F4491" s="62" t="str">
        <f>INDEX('Crosswalk Particulates'!$B:$B,MATCH('2017 EPA Data'!A4491,'Crosswalk Particulates'!$A:$A,0))</f>
        <v>process-other-industry</v>
      </c>
      <c r="G4491" s="66">
        <f>INDEX('Crosswalk Particulates'!$E:$E,MATCH('2017 EPA Data'!$B4491,'Crosswalk Particulates'!$D:$D,0))</f>
        <v>0</v>
      </c>
      <c r="H4491" s="78">
        <f t="shared" si="70"/>
        <v>0</v>
      </c>
    </row>
    <row r="4492" spans="1:8" hidden="1" x14ac:dyDescent="0.35">
      <c r="A4492" s="57" t="s">
        <v>2462</v>
      </c>
      <c r="B4492" s="57" t="s">
        <v>2692</v>
      </c>
      <c r="C4492" s="57" t="s">
        <v>2428</v>
      </c>
      <c r="D4492" s="68">
        <v>4.0963417523387298</v>
      </c>
      <c r="E4492" s="57" t="s">
        <v>2429</v>
      </c>
      <c r="F4492" s="62" t="str">
        <f>INDEX('Crosswalk Particulates'!$B:$B,MATCH('2017 EPA Data'!A4492,'Crosswalk Particulates'!$A:$A,0))</f>
        <v>industry-fuel-natural gas</v>
      </c>
      <c r="G4492" s="66">
        <f>INDEX('Crosswalk Particulates'!$E:$E,MATCH('2017 EPA Data'!$B4492,'Crosswalk Particulates'!$D:$D,0))</f>
        <v>0</v>
      </c>
      <c r="H4492" s="78">
        <f t="shared" si="70"/>
        <v>0</v>
      </c>
    </row>
    <row r="4493" spans="1:8" hidden="1" x14ac:dyDescent="0.35">
      <c r="A4493" s="57" t="s">
        <v>2634</v>
      </c>
      <c r="B4493" s="57" t="s">
        <v>2525</v>
      </c>
      <c r="C4493" s="57" t="s">
        <v>2428</v>
      </c>
      <c r="D4493" s="68">
        <v>4.0950460187499029</v>
      </c>
      <c r="E4493" s="57" t="s">
        <v>2429</v>
      </c>
      <c r="F4493" s="62" t="str">
        <f>INDEX('Crosswalk Particulates'!$B:$B,MATCH('2017 EPA Data'!A4493,'Crosswalk Particulates'!$A:$A,0))</f>
        <v>Residential Buildings Sector</v>
      </c>
      <c r="G4493" s="66">
        <f>INDEX('Crosswalk Particulates'!$E:$E,MATCH('2017 EPA Data'!$B4493,'Crosswalk Particulates'!$D:$D,0))</f>
        <v>0</v>
      </c>
      <c r="H4493" s="78">
        <f t="shared" si="70"/>
        <v>0</v>
      </c>
    </row>
    <row r="4494" spans="1:8" hidden="1" x14ac:dyDescent="0.35">
      <c r="A4494" s="57" t="s">
        <v>2483</v>
      </c>
      <c r="B4494" s="57" t="s">
        <v>2427</v>
      </c>
      <c r="C4494" s="57" t="s">
        <v>2428</v>
      </c>
      <c r="D4494" s="68">
        <v>4</v>
      </c>
      <c r="E4494" s="57" t="s">
        <v>2429</v>
      </c>
      <c r="F4494" s="62" t="str">
        <f>INDEX('Crosswalk Particulates'!$B:$B,MATCH('2017 EPA Data'!A4494,'Crosswalk Particulates'!$A:$A,0))</f>
        <v>process-other-industry</v>
      </c>
      <c r="G4494" s="66">
        <f>INDEX('Crosswalk Particulates'!$E:$E,MATCH('2017 EPA Data'!$B4494,'Crosswalk Particulates'!$D:$D,0))</f>
        <v>0</v>
      </c>
      <c r="H4494" s="78">
        <f t="shared" si="70"/>
        <v>0</v>
      </c>
    </row>
    <row r="4495" spans="1:8" hidden="1" x14ac:dyDescent="0.35">
      <c r="A4495" s="57" t="s">
        <v>2580</v>
      </c>
      <c r="B4495" s="57" t="s">
        <v>2553</v>
      </c>
      <c r="C4495" s="57" t="s">
        <v>2428</v>
      </c>
      <c r="D4495" s="68">
        <v>3.9972240459999999</v>
      </c>
      <c r="E4495" s="57" t="s">
        <v>2429</v>
      </c>
      <c r="F4495" s="62" t="str">
        <f>INDEX('Crosswalk Particulates'!$B:$B,MATCH('2017 EPA Data'!A4495,'Crosswalk Particulates'!$A:$A,0))</f>
        <v>Commercial Buildings Sector</v>
      </c>
      <c r="G4495" s="66">
        <f>INDEX('Crosswalk Particulates'!$E:$E,MATCH('2017 EPA Data'!$B4495,'Crosswalk Particulates'!$D:$D,0))</f>
        <v>0</v>
      </c>
      <c r="H4495" s="78">
        <f t="shared" si="70"/>
        <v>0</v>
      </c>
    </row>
    <row r="4496" spans="1:8" hidden="1" x14ac:dyDescent="0.35">
      <c r="A4496" s="57" t="s">
        <v>2492</v>
      </c>
      <c r="B4496" s="57" t="s">
        <v>2557</v>
      </c>
      <c r="C4496" s="57" t="s">
        <v>2428</v>
      </c>
      <c r="D4496" s="68">
        <v>3.9965959999999998</v>
      </c>
      <c r="E4496" s="57" t="s">
        <v>2429</v>
      </c>
      <c r="F4496" s="62" t="str">
        <f>INDEX('Crosswalk Particulates'!$B:$B,MATCH('2017 EPA Data'!A4496,'Crosswalk Particulates'!$A:$A,0))</f>
        <v>Electricity Sector</v>
      </c>
      <c r="G4496" s="66">
        <f>INDEX('Crosswalk Particulates'!$E:$E,MATCH('2017 EPA Data'!$B4496,'Crosswalk Particulates'!$D:$D,0))</f>
        <v>0</v>
      </c>
      <c r="H4496" s="78">
        <f t="shared" si="70"/>
        <v>0</v>
      </c>
    </row>
    <row r="4497" spans="1:8" hidden="1" x14ac:dyDescent="0.35">
      <c r="A4497" s="57" t="s">
        <v>2503</v>
      </c>
      <c r="B4497" s="57" t="s">
        <v>2609</v>
      </c>
      <c r="C4497" s="57" t="s">
        <v>2432</v>
      </c>
      <c r="D4497" s="68">
        <v>3.9964653029999999</v>
      </c>
      <c r="E4497" s="57" t="s">
        <v>2433</v>
      </c>
      <c r="F4497" s="62" t="str">
        <f>INDEX('Crosswalk Particulates'!$B:$B,MATCH('2017 EPA Data'!A4497,'Crosswalk Particulates'!$A:$A,0))</f>
        <v>process-ngps-industry</v>
      </c>
      <c r="G4497" s="66" t="str">
        <f>INDEX('Crosswalk Particulates'!$E:$E,MATCH('2017 EPA Data'!$B4497,'Crosswalk Particulates'!$D:$D,0))</f>
        <v>N2O</v>
      </c>
      <c r="H4497" s="78">
        <f t="shared" si="70"/>
        <v>3625536.6484927111</v>
      </c>
    </row>
    <row r="4498" spans="1:8" hidden="1" x14ac:dyDescent="0.35">
      <c r="A4498" s="57" t="s">
        <v>2507</v>
      </c>
      <c r="B4498" s="57" t="s">
        <v>2606</v>
      </c>
      <c r="C4498" s="57" t="s">
        <v>2428</v>
      </c>
      <c r="D4498" s="68">
        <v>3.9793790751775999</v>
      </c>
      <c r="E4498" s="57" t="s">
        <v>2429</v>
      </c>
      <c r="F4498" s="62" t="str">
        <f>INDEX('Crosswalk Particulates'!$B:$B,MATCH('2017 EPA Data'!A4498,'Crosswalk Particulates'!$A:$A,0))</f>
        <v>industry-fuel-coal</v>
      </c>
      <c r="G4498" s="66">
        <f>INDEX('Crosswalk Particulates'!$E:$E,MATCH('2017 EPA Data'!$B4498,'Crosswalk Particulates'!$D:$D,0))</f>
        <v>0</v>
      </c>
      <c r="H4498" s="78">
        <f t="shared" si="70"/>
        <v>0</v>
      </c>
    </row>
    <row r="4499" spans="1:8" hidden="1" x14ac:dyDescent="0.35">
      <c r="A4499" s="57" t="s">
        <v>2476</v>
      </c>
      <c r="B4499" s="57" t="s">
        <v>2554</v>
      </c>
      <c r="C4499" s="57" t="s">
        <v>2428</v>
      </c>
      <c r="D4499" s="68">
        <v>3.9772026682359001</v>
      </c>
      <c r="E4499" s="57" t="s">
        <v>2429</v>
      </c>
      <c r="F4499" s="62" t="str">
        <f>INDEX('Crosswalk Particulates'!$B:$B,MATCH('2017 EPA Data'!A4499,'Crosswalk Particulates'!$A:$A,0))</f>
        <v>Electricity Sector</v>
      </c>
      <c r="G4499" s="66">
        <f>INDEX('Crosswalk Particulates'!$E:$E,MATCH('2017 EPA Data'!$B4499,'Crosswalk Particulates'!$D:$D,0))</f>
        <v>0</v>
      </c>
      <c r="H4499" s="78">
        <f t="shared" si="70"/>
        <v>0</v>
      </c>
    </row>
    <row r="4500" spans="1:8" hidden="1" x14ac:dyDescent="0.35">
      <c r="A4500" s="57" t="s">
        <v>2558</v>
      </c>
      <c r="B4500" s="57" t="s">
        <v>2436</v>
      </c>
      <c r="C4500" s="57" t="s">
        <v>2428</v>
      </c>
      <c r="D4500" s="68">
        <v>3.9590757000000001</v>
      </c>
      <c r="E4500" s="57" t="s">
        <v>2429</v>
      </c>
      <c r="F4500" s="62" t="str">
        <f>INDEX('Crosswalk Particulates'!$B:$B,MATCH('2017 EPA Data'!A4500,'Crosswalk Particulates'!$A:$A,0))</f>
        <v>process-mining-industry</v>
      </c>
      <c r="G4500" s="66">
        <f>INDEX('Crosswalk Particulates'!$E:$E,MATCH('2017 EPA Data'!$B4500,'Crosswalk Particulates'!$D:$D,0))</f>
        <v>0</v>
      </c>
      <c r="H4500" s="78">
        <f t="shared" si="70"/>
        <v>0</v>
      </c>
    </row>
    <row r="4501" spans="1:8" hidden="1" x14ac:dyDescent="0.35">
      <c r="A4501" s="57" t="s">
        <v>2603</v>
      </c>
      <c r="B4501" s="57" t="s">
        <v>2548</v>
      </c>
      <c r="C4501" s="57" t="s">
        <v>2428</v>
      </c>
      <c r="D4501" s="68">
        <v>3.948854213735657</v>
      </c>
      <c r="E4501" s="57" t="s">
        <v>2429</v>
      </c>
      <c r="F4501" s="62" t="str">
        <f>INDEX('Crosswalk Particulates'!$B:$B,MATCH('2017 EPA Data'!A4501,'Crosswalk Particulates'!$A:$A,0))</f>
        <v>Residential Buildings Sector</v>
      </c>
      <c r="G4501" s="66">
        <f>INDEX('Crosswalk Particulates'!$E:$E,MATCH('2017 EPA Data'!$B4501,'Crosswalk Particulates'!$D:$D,0))</f>
        <v>0</v>
      </c>
      <c r="H4501" s="78">
        <f t="shared" si="70"/>
        <v>0</v>
      </c>
    </row>
    <row r="4502" spans="1:8" hidden="1" x14ac:dyDescent="0.35">
      <c r="A4502" s="57" t="s">
        <v>2441</v>
      </c>
      <c r="B4502" s="57" t="s">
        <v>2679</v>
      </c>
      <c r="C4502" s="57" t="s">
        <v>2428</v>
      </c>
      <c r="D4502" s="68">
        <v>3.9422511485396874</v>
      </c>
      <c r="E4502" s="57" t="s">
        <v>2429</v>
      </c>
      <c r="F4502" s="62" t="str">
        <f>INDEX('Crosswalk Particulates'!$B:$B,MATCH('2017 EPA Data'!A4502,'Crosswalk Particulates'!$A:$A,0))</f>
        <v>process-other-industry</v>
      </c>
      <c r="G4502" s="66">
        <f>INDEX('Crosswalk Particulates'!$E:$E,MATCH('2017 EPA Data'!$B4502,'Crosswalk Particulates'!$D:$D,0))</f>
        <v>0</v>
      </c>
      <c r="H4502" s="78">
        <f t="shared" si="70"/>
        <v>0</v>
      </c>
    </row>
    <row r="4503" spans="1:8" hidden="1" x14ac:dyDescent="0.35">
      <c r="A4503" s="57" t="s">
        <v>2506</v>
      </c>
      <c r="B4503" s="57" t="s">
        <v>2509</v>
      </c>
      <c r="C4503" s="57" t="s">
        <v>2428</v>
      </c>
      <c r="D4503" s="68">
        <v>3.9354911499999998</v>
      </c>
      <c r="E4503" s="57" t="s">
        <v>2429</v>
      </c>
      <c r="F4503" s="62" t="str">
        <f>INDEX('Crosswalk Particulates'!$B:$B,MATCH('2017 EPA Data'!A4503,'Crosswalk Particulates'!$A:$A,0))</f>
        <v>process-other-industry</v>
      </c>
      <c r="G4503" s="66">
        <f>INDEX('Crosswalk Particulates'!$E:$E,MATCH('2017 EPA Data'!$B4503,'Crosswalk Particulates'!$D:$D,0))</f>
        <v>0</v>
      </c>
      <c r="H4503" s="78">
        <f t="shared" si="70"/>
        <v>0</v>
      </c>
    </row>
    <row r="4504" spans="1:8" hidden="1" x14ac:dyDescent="0.35">
      <c r="A4504" s="57" t="s">
        <v>2560</v>
      </c>
      <c r="B4504" s="57" t="s">
        <v>2444</v>
      </c>
      <c r="C4504" s="57" t="s">
        <v>2428</v>
      </c>
      <c r="D4504" s="68">
        <v>3.9256146799999998</v>
      </c>
      <c r="E4504" s="57" t="s">
        <v>2429</v>
      </c>
      <c r="F4504" s="62" t="str">
        <f>INDEX('Crosswalk Particulates'!$B:$B,MATCH('2017 EPA Data'!A4504,'Crosswalk Particulates'!$A:$A,0))</f>
        <v>Electricity Sector</v>
      </c>
      <c r="G4504" s="66">
        <f>INDEX('Crosswalk Particulates'!$E:$E,MATCH('2017 EPA Data'!$B4504,'Crosswalk Particulates'!$D:$D,0))</f>
        <v>0</v>
      </c>
      <c r="H4504" s="78">
        <f t="shared" si="70"/>
        <v>0</v>
      </c>
    </row>
    <row r="4505" spans="1:8" hidden="1" x14ac:dyDescent="0.35">
      <c r="A4505" s="57" t="s">
        <v>2489</v>
      </c>
      <c r="B4505" s="57" t="s">
        <v>2691</v>
      </c>
      <c r="C4505" s="57" t="s">
        <v>2428</v>
      </c>
      <c r="D4505" s="68">
        <v>3.8223623999999998</v>
      </c>
      <c r="E4505" s="57" t="s">
        <v>2429</v>
      </c>
      <c r="F4505" s="62" t="str">
        <f>INDEX('Crosswalk Particulates'!$B:$B,MATCH('2017 EPA Data'!A4505,'Crosswalk Particulates'!$A:$A,0))</f>
        <v>process-chemicals-industry</v>
      </c>
      <c r="G4505" s="66">
        <f>INDEX('Crosswalk Particulates'!$E:$E,MATCH('2017 EPA Data'!$B4505,'Crosswalk Particulates'!$D:$D,0))</f>
        <v>0</v>
      </c>
      <c r="H4505" s="78">
        <f t="shared" si="70"/>
        <v>0</v>
      </c>
    </row>
    <row r="4506" spans="1:8" hidden="1" x14ac:dyDescent="0.35">
      <c r="A4506" s="57" t="s">
        <v>2457</v>
      </c>
      <c r="B4506" s="57" t="s">
        <v>2628</v>
      </c>
      <c r="C4506" s="57" t="s">
        <v>2428</v>
      </c>
      <c r="D4506" s="68">
        <v>3.8050000000000002</v>
      </c>
      <c r="E4506" s="57" t="s">
        <v>2429</v>
      </c>
      <c r="F4506" s="62" t="str">
        <f>INDEX('Crosswalk Particulates'!$B:$B,MATCH('2017 EPA Data'!A4506,'Crosswalk Particulates'!$A:$A,0))</f>
        <v>process-other-industry</v>
      </c>
      <c r="G4506" s="66">
        <f>INDEX('Crosswalk Particulates'!$E:$E,MATCH('2017 EPA Data'!$B4506,'Crosswalk Particulates'!$D:$D,0))</f>
        <v>0</v>
      </c>
      <c r="H4506" s="78">
        <f t="shared" si="70"/>
        <v>0</v>
      </c>
    </row>
    <row r="4507" spans="1:8" hidden="1" x14ac:dyDescent="0.35">
      <c r="A4507" s="57" t="s">
        <v>2529</v>
      </c>
      <c r="B4507" s="57" t="s">
        <v>2450</v>
      </c>
      <c r="C4507" s="57" t="s">
        <v>2428</v>
      </c>
      <c r="D4507" s="68">
        <v>3.8</v>
      </c>
      <c r="E4507" s="57" t="s">
        <v>2429</v>
      </c>
      <c r="F4507" s="62" t="str">
        <f>INDEX('Crosswalk Particulates'!$B:$B,MATCH('2017 EPA Data'!A4507,'Crosswalk Particulates'!$A:$A,0))</f>
        <v>Other-EPA</v>
      </c>
      <c r="G4507" s="66">
        <f>INDEX('Crosswalk Particulates'!$E:$E,MATCH('2017 EPA Data'!$B4507,'Crosswalk Particulates'!$D:$D,0))</f>
        <v>0</v>
      </c>
      <c r="H4507" s="78">
        <f t="shared" si="70"/>
        <v>0</v>
      </c>
    </row>
    <row r="4508" spans="1:8" hidden="1" x14ac:dyDescent="0.35">
      <c r="A4508" s="57" t="s">
        <v>2566</v>
      </c>
      <c r="B4508" s="57" t="s">
        <v>2488</v>
      </c>
      <c r="C4508" s="57" t="s">
        <v>2428</v>
      </c>
      <c r="D4508" s="68">
        <v>3.8</v>
      </c>
      <c r="E4508" s="57" t="s">
        <v>2429</v>
      </c>
      <c r="F4508" s="62" t="str">
        <f>INDEX('Crosswalk Particulates'!$B:$B,MATCH('2017 EPA Data'!A4508,'Crosswalk Particulates'!$A:$A,0))</f>
        <v>Commercial Buildings Sector</v>
      </c>
      <c r="G4508" s="66">
        <f>INDEX('Crosswalk Particulates'!$E:$E,MATCH('2017 EPA Data'!$B4508,'Crosswalk Particulates'!$D:$D,0))</f>
        <v>0</v>
      </c>
      <c r="H4508" s="78">
        <f t="shared" si="70"/>
        <v>0</v>
      </c>
    </row>
    <row r="4509" spans="1:8" hidden="1" x14ac:dyDescent="0.35">
      <c r="A4509" s="57" t="s">
        <v>2530</v>
      </c>
      <c r="B4509" s="57" t="s">
        <v>2753</v>
      </c>
      <c r="C4509" s="57" t="s">
        <v>2428</v>
      </c>
      <c r="D4509" s="68">
        <v>3.7850000000000001</v>
      </c>
      <c r="E4509" s="57" t="s">
        <v>2429</v>
      </c>
      <c r="F4509" s="62" t="str">
        <f>INDEX('Crosswalk Particulates'!$B:$B,MATCH('2017 EPA Data'!A4509,'Crosswalk Particulates'!$A:$A,0))</f>
        <v>process-iron and steel-industry</v>
      </c>
      <c r="G4509" s="66">
        <f>INDEX('Crosswalk Particulates'!$E:$E,MATCH('2017 EPA Data'!$B4509,'Crosswalk Particulates'!$D:$D,0))</f>
        <v>0</v>
      </c>
      <c r="H4509" s="78">
        <f t="shared" si="70"/>
        <v>0</v>
      </c>
    </row>
    <row r="4510" spans="1:8" hidden="1" x14ac:dyDescent="0.35">
      <c r="A4510" s="57" t="s">
        <v>2503</v>
      </c>
      <c r="B4510" s="57" t="s">
        <v>2554</v>
      </c>
      <c r="C4510" s="57" t="s">
        <v>2428</v>
      </c>
      <c r="D4510" s="68">
        <v>3.77614415636</v>
      </c>
      <c r="E4510" s="57" t="s">
        <v>2429</v>
      </c>
      <c r="F4510" s="62" t="str">
        <f>INDEX('Crosswalk Particulates'!$B:$B,MATCH('2017 EPA Data'!A4510,'Crosswalk Particulates'!$A:$A,0))</f>
        <v>process-ngps-industry</v>
      </c>
      <c r="G4510" s="66">
        <f>INDEX('Crosswalk Particulates'!$E:$E,MATCH('2017 EPA Data'!$B4510,'Crosswalk Particulates'!$D:$D,0))</f>
        <v>0</v>
      </c>
      <c r="H4510" s="78">
        <f t="shared" si="70"/>
        <v>0</v>
      </c>
    </row>
    <row r="4511" spans="1:8" hidden="1" x14ac:dyDescent="0.35">
      <c r="A4511" s="57" t="s">
        <v>2580</v>
      </c>
      <c r="B4511" s="57" t="s">
        <v>2525</v>
      </c>
      <c r="C4511" s="57" t="s">
        <v>2428</v>
      </c>
      <c r="D4511" s="68">
        <v>3.771545922142467</v>
      </c>
      <c r="E4511" s="57" t="s">
        <v>2429</v>
      </c>
      <c r="F4511" s="62" t="str">
        <f>INDEX('Crosswalk Particulates'!$B:$B,MATCH('2017 EPA Data'!A4511,'Crosswalk Particulates'!$A:$A,0))</f>
        <v>Commercial Buildings Sector</v>
      </c>
      <c r="G4511" s="66">
        <f>INDEX('Crosswalk Particulates'!$E:$E,MATCH('2017 EPA Data'!$B4511,'Crosswalk Particulates'!$D:$D,0))</f>
        <v>0</v>
      </c>
      <c r="H4511" s="78">
        <f t="shared" si="70"/>
        <v>0</v>
      </c>
    </row>
    <row r="4512" spans="1:8" hidden="1" x14ac:dyDescent="0.35">
      <c r="A4512" s="57" t="s">
        <v>2443</v>
      </c>
      <c r="B4512" s="57" t="s">
        <v>2639</v>
      </c>
      <c r="C4512" s="57" t="s">
        <v>2428</v>
      </c>
      <c r="D4512" s="68">
        <v>3.7387798397202441</v>
      </c>
      <c r="E4512" s="57" t="s">
        <v>2429</v>
      </c>
      <c r="F4512" s="62" t="str">
        <f>INDEX('Crosswalk Particulates'!$B:$B,MATCH('2017 EPA Data'!A4512,'Crosswalk Particulates'!$A:$A,0))</f>
        <v>Other-EPA</v>
      </c>
      <c r="G4512" s="66">
        <f>INDEX('Crosswalk Particulates'!$E:$E,MATCH('2017 EPA Data'!$B4512,'Crosswalk Particulates'!$D:$D,0))</f>
        <v>0</v>
      </c>
      <c r="H4512" s="78">
        <f t="shared" si="70"/>
        <v>0</v>
      </c>
    </row>
    <row r="4513" spans="1:8" hidden="1" x14ac:dyDescent="0.35">
      <c r="A4513" s="57" t="s">
        <v>2558</v>
      </c>
      <c r="B4513" s="57" t="s">
        <v>2509</v>
      </c>
      <c r="C4513" s="57" t="s">
        <v>2428</v>
      </c>
      <c r="D4513" s="68">
        <v>3.7320000000000002</v>
      </c>
      <c r="E4513" s="57" t="s">
        <v>2429</v>
      </c>
      <c r="F4513" s="62" t="str">
        <f>INDEX('Crosswalk Particulates'!$B:$B,MATCH('2017 EPA Data'!A4513,'Crosswalk Particulates'!$A:$A,0))</f>
        <v>process-mining-industry</v>
      </c>
      <c r="G4513" s="66">
        <f>INDEX('Crosswalk Particulates'!$E:$E,MATCH('2017 EPA Data'!$B4513,'Crosswalk Particulates'!$D:$D,0))</f>
        <v>0</v>
      </c>
      <c r="H4513" s="78">
        <f t="shared" si="70"/>
        <v>0</v>
      </c>
    </row>
    <row r="4514" spans="1:8" hidden="1" x14ac:dyDescent="0.35">
      <c r="A4514" s="57" t="s">
        <v>2566</v>
      </c>
      <c r="B4514" s="57" t="s">
        <v>2536</v>
      </c>
      <c r="C4514" s="57" t="s">
        <v>2428</v>
      </c>
      <c r="D4514" s="68">
        <v>3.7111655229178</v>
      </c>
      <c r="E4514" s="57" t="s">
        <v>2429</v>
      </c>
      <c r="F4514" s="62" t="str">
        <f>INDEX('Crosswalk Particulates'!$B:$B,MATCH('2017 EPA Data'!A4514,'Crosswalk Particulates'!$A:$A,0))</f>
        <v>Commercial Buildings Sector</v>
      </c>
      <c r="G4514" s="66">
        <f>INDEX('Crosswalk Particulates'!$E:$E,MATCH('2017 EPA Data'!$B4514,'Crosswalk Particulates'!$D:$D,0))</f>
        <v>0</v>
      </c>
      <c r="H4514" s="78">
        <f t="shared" si="70"/>
        <v>0</v>
      </c>
    </row>
    <row r="4515" spans="1:8" hidden="1" x14ac:dyDescent="0.35">
      <c r="A4515" s="57" t="s">
        <v>2441</v>
      </c>
      <c r="B4515" s="57" t="s">
        <v>2638</v>
      </c>
      <c r="C4515" s="57" t="s">
        <v>2428</v>
      </c>
      <c r="D4515" s="68">
        <v>3.7041081677264898</v>
      </c>
      <c r="E4515" s="57" t="s">
        <v>2429</v>
      </c>
      <c r="F4515" s="62" t="str">
        <f>INDEX('Crosswalk Particulates'!$B:$B,MATCH('2017 EPA Data'!A4515,'Crosswalk Particulates'!$A:$A,0))</f>
        <v>process-other-industry</v>
      </c>
      <c r="G4515" s="66">
        <f>INDEX('Crosswalk Particulates'!$E:$E,MATCH('2017 EPA Data'!$B4515,'Crosswalk Particulates'!$D:$D,0))</f>
        <v>0</v>
      </c>
      <c r="H4515" s="78">
        <f t="shared" si="70"/>
        <v>0</v>
      </c>
    </row>
    <row r="4516" spans="1:8" hidden="1" x14ac:dyDescent="0.35">
      <c r="A4516" s="57" t="s">
        <v>2497</v>
      </c>
      <c r="B4516" s="57" t="s">
        <v>2663</v>
      </c>
      <c r="C4516" s="57" t="s">
        <v>2428</v>
      </c>
      <c r="D4516" s="68">
        <v>3.7</v>
      </c>
      <c r="E4516" s="57" t="s">
        <v>2429</v>
      </c>
      <c r="F4516" s="62" t="str">
        <f>INDEX('Crosswalk Particulates'!$B:$B,MATCH('2017 EPA Data'!A4516,'Crosswalk Particulates'!$A:$A,0))</f>
        <v>process-other-industry</v>
      </c>
      <c r="G4516" s="66">
        <f>INDEX('Crosswalk Particulates'!$E:$E,MATCH('2017 EPA Data'!$B4516,'Crosswalk Particulates'!$D:$D,0))</f>
        <v>0</v>
      </c>
      <c r="H4516" s="78">
        <f t="shared" si="70"/>
        <v>0</v>
      </c>
    </row>
    <row r="4517" spans="1:8" hidden="1" x14ac:dyDescent="0.35">
      <c r="A4517" s="57" t="s">
        <v>2463</v>
      </c>
      <c r="B4517" s="57" t="s">
        <v>2643</v>
      </c>
      <c r="D4517" s="68">
        <v>3.6790220027329998</v>
      </c>
      <c r="E4517" s="57" t="s">
        <v>2433</v>
      </c>
      <c r="F4517" s="62" t="str">
        <f>INDEX('Crosswalk Particulates'!$B:$B,MATCH('2017 EPA Data'!A4517,'Crosswalk Particulates'!$A:$A,0))</f>
        <v>process-agriculture-industry</v>
      </c>
      <c r="G4517" s="66">
        <f>INDEX('Crosswalk Particulates'!$E:$E,MATCH('2017 EPA Data'!$B4517,'Crosswalk Particulates'!$D:$D,0))</f>
        <v>0</v>
      </c>
      <c r="H4517" s="78">
        <f t="shared" si="70"/>
        <v>3337556.5881947912</v>
      </c>
    </row>
    <row r="4518" spans="1:8" hidden="1" x14ac:dyDescent="0.35">
      <c r="A4518" s="57" t="s">
        <v>2575</v>
      </c>
      <c r="B4518" s="57" t="s">
        <v>2602</v>
      </c>
      <c r="C4518" s="57" t="s">
        <v>2428</v>
      </c>
      <c r="D4518" s="68">
        <v>3.6669999999999998</v>
      </c>
      <c r="E4518" s="57" t="s">
        <v>2429</v>
      </c>
      <c r="F4518" s="62" t="str">
        <f>INDEX('Crosswalk Particulates'!$B:$B,MATCH('2017 EPA Data'!A4518,'Crosswalk Particulates'!$A:$A,0))</f>
        <v>Commercial Buildings Sector</v>
      </c>
      <c r="G4518" s="66">
        <f>INDEX('Crosswalk Particulates'!$E:$E,MATCH('2017 EPA Data'!$B4518,'Crosswalk Particulates'!$D:$D,0))</f>
        <v>0</v>
      </c>
      <c r="H4518" s="78">
        <f t="shared" si="70"/>
        <v>0</v>
      </c>
    </row>
    <row r="4519" spans="1:8" hidden="1" x14ac:dyDescent="0.35">
      <c r="A4519" s="57" t="s">
        <v>2506</v>
      </c>
      <c r="B4519" s="57" t="s">
        <v>2485</v>
      </c>
      <c r="C4519" s="57" t="s">
        <v>2428</v>
      </c>
      <c r="D4519" s="68">
        <v>3.6454979999999999</v>
      </c>
      <c r="E4519" s="57" t="s">
        <v>2429</v>
      </c>
      <c r="F4519" s="62" t="str">
        <f>INDEX('Crosswalk Particulates'!$B:$B,MATCH('2017 EPA Data'!A4519,'Crosswalk Particulates'!$A:$A,0))</f>
        <v>process-other-industry</v>
      </c>
      <c r="G4519" s="66">
        <f>INDEX('Crosswalk Particulates'!$E:$E,MATCH('2017 EPA Data'!$B4519,'Crosswalk Particulates'!$D:$D,0))</f>
        <v>0</v>
      </c>
      <c r="H4519" s="78">
        <f t="shared" si="70"/>
        <v>0</v>
      </c>
    </row>
    <row r="4520" spans="1:8" hidden="1" x14ac:dyDescent="0.35">
      <c r="A4520" s="57" t="s">
        <v>2558</v>
      </c>
      <c r="B4520" s="57" t="s">
        <v>2600</v>
      </c>
      <c r="C4520" s="57" t="s">
        <v>2428</v>
      </c>
      <c r="D4520" s="68">
        <v>3.64</v>
      </c>
      <c r="E4520" s="57" t="s">
        <v>2429</v>
      </c>
      <c r="F4520" s="62" t="str">
        <f>INDEX('Crosswalk Particulates'!$B:$B,MATCH('2017 EPA Data'!A4520,'Crosswalk Particulates'!$A:$A,0))</f>
        <v>process-mining-industry</v>
      </c>
      <c r="G4520" s="66">
        <f>INDEX('Crosswalk Particulates'!$E:$E,MATCH('2017 EPA Data'!$B4520,'Crosswalk Particulates'!$D:$D,0))</f>
        <v>0</v>
      </c>
      <c r="H4520" s="78">
        <f t="shared" si="70"/>
        <v>0</v>
      </c>
    </row>
    <row r="4521" spans="1:8" hidden="1" x14ac:dyDescent="0.35">
      <c r="A4521" s="57" t="s">
        <v>2430</v>
      </c>
      <c r="B4521" s="57" t="s">
        <v>2636</v>
      </c>
      <c r="C4521" s="57" t="s">
        <v>2428</v>
      </c>
      <c r="D4521" s="68">
        <v>3.61411227966</v>
      </c>
      <c r="E4521" s="57" t="s">
        <v>2429</v>
      </c>
      <c r="F4521" s="62" t="str">
        <f>INDEX('Crosswalk Particulates'!$B:$B,MATCH('2017 EPA Data'!A4521,'Crosswalk Particulates'!$A:$A,0))</f>
        <v>process-other-industry</v>
      </c>
      <c r="G4521" s="66">
        <f>INDEX('Crosswalk Particulates'!$E:$E,MATCH('2017 EPA Data'!$B4521,'Crosswalk Particulates'!$D:$D,0))</f>
        <v>0</v>
      </c>
      <c r="H4521" s="78">
        <f t="shared" si="70"/>
        <v>0</v>
      </c>
    </row>
    <row r="4522" spans="1:8" hidden="1" x14ac:dyDescent="0.35">
      <c r="A4522" s="57" t="s">
        <v>2453</v>
      </c>
      <c r="B4522" s="57" t="s">
        <v>2488</v>
      </c>
      <c r="C4522" s="57" t="s">
        <v>2428</v>
      </c>
      <c r="D4522" s="68">
        <v>3.6</v>
      </c>
      <c r="E4522" s="57" t="s">
        <v>2429</v>
      </c>
      <c r="F4522" s="62" t="str">
        <f>INDEX('Crosswalk Particulates'!$B:$B,MATCH('2017 EPA Data'!A4522,'Crosswalk Particulates'!$A:$A,0))</f>
        <v>process-ngps-industry</v>
      </c>
      <c r="G4522" s="66">
        <f>INDEX('Crosswalk Particulates'!$E:$E,MATCH('2017 EPA Data'!$B4522,'Crosswalk Particulates'!$D:$D,0))</f>
        <v>0</v>
      </c>
      <c r="H4522" s="78">
        <f t="shared" si="70"/>
        <v>0</v>
      </c>
    </row>
    <row r="4523" spans="1:8" hidden="1" x14ac:dyDescent="0.35">
      <c r="A4523" s="57" t="s">
        <v>2470</v>
      </c>
      <c r="B4523" s="57" t="s">
        <v>2696</v>
      </c>
      <c r="C4523" s="57" t="s">
        <v>2428</v>
      </c>
      <c r="D4523" s="68">
        <v>3.58</v>
      </c>
      <c r="E4523" s="57" t="s">
        <v>2429</v>
      </c>
      <c r="F4523" s="62" t="str">
        <f>INDEX('Crosswalk Particulates'!$B:$B,MATCH('2017 EPA Data'!A4523,'Crosswalk Particulates'!$A:$A,0))</f>
        <v>process-waste-industry</v>
      </c>
      <c r="G4523" s="66">
        <f>INDEX('Crosswalk Particulates'!$E:$E,MATCH('2017 EPA Data'!$B4523,'Crosswalk Particulates'!$D:$D,0))</f>
        <v>0</v>
      </c>
      <c r="H4523" s="78">
        <f t="shared" si="70"/>
        <v>0</v>
      </c>
    </row>
    <row r="4524" spans="1:8" hidden="1" x14ac:dyDescent="0.35">
      <c r="A4524" s="57" t="s">
        <v>2511</v>
      </c>
      <c r="B4524" s="57" t="s">
        <v>2754</v>
      </c>
      <c r="C4524" s="57" t="s">
        <v>2428</v>
      </c>
      <c r="D4524" s="68">
        <v>3.5677866859999998</v>
      </c>
      <c r="E4524" s="57" t="s">
        <v>2429</v>
      </c>
      <c r="F4524" s="62" t="str">
        <f>INDEX('Crosswalk Particulates'!$B:$B,MATCH('2017 EPA Data'!A4524,'Crosswalk Particulates'!$A:$A,0))</f>
        <v>industry-fuel-biomass</v>
      </c>
      <c r="G4524" s="66">
        <f>INDEX('Crosswalk Particulates'!$E:$E,MATCH('2017 EPA Data'!$B4524,'Crosswalk Particulates'!$D:$D,0))</f>
        <v>0</v>
      </c>
      <c r="H4524" s="78">
        <f t="shared" si="70"/>
        <v>0</v>
      </c>
    </row>
    <row r="4525" spans="1:8" hidden="1" x14ac:dyDescent="0.35">
      <c r="A4525" s="57" t="s">
        <v>2507</v>
      </c>
      <c r="B4525" s="57" t="s">
        <v>2594</v>
      </c>
      <c r="C4525" s="57" t="s">
        <v>2428</v>
      </c>
      <c r="D4525" s="68">
        <v>3.56352</v>
      </c>
      <c r="E4525" s="57" t="s">
        <v>2429</v>
      </c>
      <c r="F4525" s="62" t="str">
        <f>INDEX('Crosswalk Particulates'!$B:$B,MATCH('2017 EPA Data'!A4525,'Crosswalk Particulates'!$A:$A,0))</f>
        <v>industry-fuel-coal</v>
      </c>
      <c r="G4525" s="66">
        <f>INDEX('Crosswalk Particulates'!$E:$E,MATCH('2017 EPA Data'!$B4525,'Crosswalk Particulates'!$D:$D,0))</f>
        <v>0</v>
      </c>
      <c r="H4525" s="78">
        <f t="shared" si="70"/>
        <v>0</v>
      </c>
    </row>
    <row r="4526" spans="1:8" hidden="1" x14ac:dyDescent="0.35">
      <c r="A4526" s="57" t="s">
        <v>2540</v>
      </c>
      <c r="B4526" s="57" t="s">
        <v>2564</v>
      </c>
      <c r="C4526" s="57" t="s">
        <v>2428</v>
      </c>
      <c r="D4526" s="68">
        <v>3.5421010536333002</v>
      </c>
      <c r="E4526" s="57" t="s">
        <v>2429</v>
      </c>
      <c r="F4526" s="62" t="str">
        <f>INDEX('Crosswalk Particulates'!$B:$B,MATCH('2017 EPA Data'!A4526,'Crosswalk Particulates'!$A:$A,0))</f>
        <v>industry-fuel-oil</v>
      </c>
      <c r="G4526" s="66">
        <f>INDEX('Crosswalk Particulates'!$E:$E,MATCH('2017 EPA Data'!$B4526,'Crosswalk Particulates'!$D:$D,0))</f>
        <v>0</v>
      </c>
      <c r="H4526" s="78">
        <f t="shared" si="70"/>
        <v>0</v>
      </c>
    </row>
    <row r="4527" spans="1:8" hidden="1" x14ac:dyDescent="0.35">
      <c r="A4527" s="57" t="s">
        <v>2560</v>
      </c>
      <c r="B4527" s="57" t="s">
        <v>2608</v>
      </c>
      <c r="C4527" s="57" t="s">
        <v>2428</v>
      </c>
      <c r="D4527" s="68">
        <v>3.476822904</v>
      </c>
      <c r="E4527" s="57" t="s">
        <v>2429</v>
      </c>
      <c r="F4527" s="62" t="str">
        <f>INDEX('Crosswalk Particulates'!$B:$B,MATCH('2017 EPA Data'!A4527,'Crosswalk Particulates'!$A:$A,0))</f>
        <v>Electricity Sector</v>
      </c>
      <c r="G4527" s="66">
        <f>INDEX('Crosswalk Particulates'!$E:$E,MATCH('2017 EPA Data'!$B4527,'Crosswalk Particulates'!$D:$D,0))</f>
        <v>0</v>
      </c>
      <c r="H4527" s="78">
        <f t="shared" si="70"/>
        <v>0</v>
      </c>
    </row>
    <row r="4528" spans="1:8" hidden="1" x14ac:dyDescent="0.35">
      <c r="A4528" s="57" t="s">
        <v>2466</v>
      </c>
      <c r="B4528" s="57" t="s">
        <v>2602</v>
      </c>
      <c r="C4528" s="57" t="s">
        <v>2428</v>
      </c>
      <c r="D4528" s="68">
        <v>3.4752200000000002</v>
      </c>
      <c r="E4528" s="57" t="s">
        <v>2429</v>
      </c>
      <c r="F4528" s="62" t="str">
        <f>INDEX('Crosswalk Particulates'!$B:$B,MATCH('2017 EPA Data'!A4528,'Crosswalk Particulates'!$A:$A,0))</f>
        <v>process-other-industry</v>
      </c>
      <c r="G4528" s="66">
        <f>INDEX('Crosswalk Particulates'!$E:$E,MATCH('2017 EPA Data'!$B4528,'Crosswalk Particulates'!$D:$D,0))</f>
        <v>0</v>
      </c>
      <c r="H4528" s="78">
        <f t="shared" si="70"/>
        <v>0</v>
      </c>
    </row>
    <row r="4529" spans="1:8" hidden="1" x14ac:dyDescent="0.35">
      <c r="A4529" s="57" t="s">
        <v>2543</v>
      </c>
      <c r="B4529" s="57" t="s">
        <v>2691</v>
      </c>
      <c r="C4529" s="57" t="s">
        <v>2428</v>
      </c>
      <c r="D4529" s="68">
        <v>3.4447999999999999</v>
      </c>
      <c r="E4529" s="57" t="s">
        <v>2429</v>
      </c>
      <c r="F4529" s="62" t="str">
        <f>INDEX('Crosswalk Particulates'!$B:$B,MATCH('2017 EPA Data'!A4529,'Crosswalk Particulates'!$A:$A,0))</f>
        <v>industry-fuel-other</v>
      </c>
      <c r="G4529" s="66">
        <f>INDEX('Crosswalk Particulates'!$E:$E,MATCH('2017 EPA Data'!$B4529,'Crosswalk Particulates'!$D:$D,0))</f>
        <v>0</v>
      </c>
      <c r="H4529" s="78">
        <f t="shared" si="70"/>
        <v>0</v>
      </c>
    </row>
    <row r="4530" spans="1:8" hidden="1" x14ac:dyDescent="0.35">
      <c r="A4530" s="57" t="s">
        <v>2497</v>
      </c>
      <c r="B4530" s="57" t="s">
        <v>2640</v>
      </c>
      <c r="C4530" s="57" t="s">
        <v>2428</v>
      </c>
      <c r="D4530" s="68">
        <v>3.4342916348000001</v>
      </c>
      <c r="E4530" s="57" t="s">
        <v>2429</v>
      </c>
      <c r="F4530" s="62" t="str">
        <f>INDEX('Crosswalk Particulates'!$B:$B,MATCH('2017 EPA Data'!A4530,'Crosswalk Particulates'!$A:$A,0))</f>
        <v>process-other-industry</v>
      </c>
      <c r="G4530" s="66">
        <f>INDEX('Crosswalk Particulates'!$E:$E,MATCH('2017 EPA Data'!$B4530,'Crosswalk Particulates'!$D:$D,0))</f>
        <v>0</v>
      </c>
      <c r="H4530" s="78">
        <f t="shared" si="70"/>
        <v>0</v>
      </c>
    </row>
    <row r="4531" spans="1:8" hidden="1" x14ac:dyDescent="0.35">
      <c r="A4531" s="57" t="s">
        <v>2465</v>
      </c>
      <c r="B4531" s="57" t="s">
        <v>2643</v>
      </c>
      <c r="D4531" s="68">
        <v>3.4339975584225542</v>
      </c>
      <c r="E4531" s="57" t="s">
        <v>2433</v>
      </c>
      <c r="F4531" s="62" t="str">
        <f>INDEX('Crosswalk Particulates'!$B:$B,MATCH('2017 EPA Data'!A4531,'Crosswalk Particulates'!$A:$A,0))</f>
        <v>Transportation Sector</v>
      </c>
      <c r="G4531" s="66">
        <f>INDEX('Crosswalk Particulates'!$E:$E,MATCH('2017 EPA Data'!$B4531,'Crosswalk Particulates'!$D:$D,0))</f>
        <v>0</v>
      </c>
      <c r="H4531" s="78">
        <f t="shared" si="70"/>
        <v>3115273.8870395394</v>
      </c>
    </row>
    <row r="4532" spans="1:8" hidden="1" x14ac:dyDescent="0.35">
      <c r="A4532" s="57" t="s">
        <v>2506</v>
      </c>
      <c r="B4532" s="57" t="s">
        <v>2516</v>
      </c>
      <c r="C4532" s="57" t="s">
        <v>2468</v>
      </c>
      <c r="D4532" s="68">
        <v>3.4097821026499999</v>
      </c>
      <c r="E4532" s="57" t="s">
        <v>2433</v>
      </c>
      <c r="F4532" s="62" t="str">
        <f>INDEX('Crosswalk Particulates'!$B:$B,MATCH('2017 EPA Data'!A4532,'Crosswalk Particulates'!$A:$A,0))</f>
        <v>process-other-industry</v>
      </c>
      <c r="G4532" s="66">
        <f>INDEX('Crosswalk Particulates'!$E:$E,MATCH('2017 EPA Data'!$B4532,'Crosswalk Particulates'!$D:$D,0))</f>
        <v>0</v>
      </c>
      <c r="H4532" s="78">
        <f t="shared" si="70"/>
        <v>3093305.9689651732</v>
      </c>
    </row>
    <row r="4533" spans="1:8" hidden="1" x14ac:dyDescent="0.35">
      <c r="A4533" s="57" t="s">
        <v>2543</v>
      </c>
      <c r="B4533" s="57" t="s">
        <v>2729</v>
      </c>
      <c r="C4533" s="57" t="s">
        <v>2428</v>
      </c>
      <c r="D4533" s="68">
        <v>3.4</v>
      </c>
      <c r="E4533" s="57" t="s">
        <v>2429</v>
      </c>
      <c r="F4533" s="62" t="str">
        <f>INDEX('Crosswalk Particulates'!$B:$B,MATCH('2017 EPA Data'!A4533,'Crosswalk Particulates'!$A:$A,0))</f>
        <v>industry-fuel-other</v>
      </c>
      <c r="G4533" s="66">
        <f>INDEX('Crosswalk Particulates'!$E:$E,MATCH('2017 EPA Data'!$B4533,'Crosswalk Particulates'!$D:$D,0))</f>
        <v>0</v>
      </c>
      <c r="H4533" s="78">
        <f t="shared" si="70"/>
        <v>0</v>
      </c>
    </row>
    <row r="4534" spans="1:8" hidden="1" x14ac:dyDescent="0.35">
      <c r="A4534" s="57" t="s">
        <v>2543</v>
      </c>
      <c r="B4534" s="57" t="s">
        <v>2594</v>
      </c>
      <c r="C4534" s="57" t="s">
        <v>2428</v>
      </c>
      <c r="D4534" s="68">
        <v>3.4</v>
      </c>
      <c r="E4534" s="57" t="s">
        <v>2429</v>
      </c>
      <c r="F4534" s="62" t="str">
        <f>INDEX('Crosswalk Particulates'!$B:$B,MATCH('2017 EPA Data'!A4534,'Crosswalk Particulates'!$A:$A,0))</f>
        <v>industry-fuel-other</v>
      </c>
      <c r="G4534" s="66">
        <f>INDEX('Crosswalk Particulates'!$E:$E,MATCH('2017 EPA Data'!$B4534,'Crosswalk Particulates'!$D:$D,0))</f>
        <v>0</v>
      </c>
      <c r="H4534" s="78">
        <f t="shared" si="70"/>
        <v>0</v>
      </c>
    </row>
    <row r="4535" spans="1:8" hidden="1" x14ac:dyDescent="0.35">
      <c r="A4535" s="57" t="s">
        <v>2543</v>
      </c>
      <c r="B4535" s="57" t="s">
        <v>2705</v>
      </c>
      <c r="C4535" s="57" t="s">
        <v>2428</v>
      </c>
      <c r="D4535" s="68">
        <v>3.4</v>
      </c>
      <c r="E4535" s="57" t="s">
        <v>2429</v>
      </c>
      <c r="F4535" s="62" t="str">
        <f>INDEX('Crosswalk Particulates'!$B:$B,MATCH('2017 EPA Data'!A4535,'Crosswalk Particulates'!$A:$A,0))</f>
        <v>industry-fuel-other</v>
      </c>
      <c r="G4535" s="66">
        <f>INDEX('Crosswalk Particulates'!$E:$E,MATCH('2017 EPA Data'!$B4535,'Crosswalk Particulates'!$D:$D,0))</f>
        <v>0</v>
      </c>
      <c r="H4535" s="78">
        <f t="shared" si="70"/>
        <v>0</v>
      </c>
    </row>
    <row r="4536" spans="1:8" hidden="1" x14ac:dyDescent="0.35">
      <c r="A4536" s="57" t="s">
        <v>2466</v>
      </c>
      <c r="B4536" s="57" t="s">
        <v>2682</v>
      </c>
      <c r="C4536" s="57" t="s">
        <v>2428</v>
      </c>
      <c r="D4536" s="68">
        <v>3.4</v>
      </c>
      <c r="E4536" s="57" t="s">
        <v>2429</v>
      </c>
      <c r="F4536" s="62" t="str">
        <f>INDEX('Crosswalk Particulates'!$B:$B,MATCH('2017 EPA Data'!A4536,'Crosswalk Particulates'!$A:$A,0))</f>
        <v>process-other-industry</v>
      </c>
      <c r="G4536" s="66">
        <f>INDEX('Crosswalk Particulates'!$E:$E,MATCH('2017 EPA Data'!$B4536,'Crosswalk Particulates'!$D:$D,0))</f>
        <v>0</v>
      </c>
      <c r="H4536" s="78">
        <f t="shared" si="70"/>
        <v>0</v>
      </c>
    </row>
    <row r="4537" spans="1:8" hidden="1" x14ac:dyDescent="0.35">
      <c r="A4537" s="57" t="s">
        <v>2543</v>
      </c>
      <c r="B4537" s="57" t="s">
        <v>2642</v>
      </c>
      <c r="C4537" s="57" t="s">
        <v>2428</v>
      </c>
      <c r="D4537" s="68">
        <v>3.4</v>
      </c>
      <c r="E4537" s="57" t="s">
        <v>2429</v>
      </c>
      <c r="F4537" s="62" t="str">
        <f>INDEX('Crosswalk Particulates'!$B:$B,MATCH('2017 EPA Data'!A4537,'Crosswalk Particulates'!$A:$A,0))</f>
        <v>industry-fuel-other</v>
      </c>
      <c r="G4537" s="66">
        <f>INDEX('Crosswalk Particulates'!$E:$E,MATCH('2017 EPA Data'!$B4537,'Crosswalk Particulates'!$D:$D,0))</f>
        <v>0</v>
      </c>
      <c r="H4537" s="78">
        <f t="shared" si="70"/>
        <v>0</v>
      </c>
    </row>
    <row r="4538" spans="1:8" hidden="1" x14ac:dyDescent="0.35">
      <c r="A4538" s="57" t="s">
        <v>2519</v>
      </c>
      <c r="B4538" s="57" t="s">
        <v>2573</v>
      </c>
      <c r="C4538" s="57" t="s">
        <v>2428</v>
      </c>
      <c r="D4538" s="68">
        <v>3.3681603999999998</v>
      </c>
      <c r="E4538" s="57" t="s">
        <v>2429</v>
      </c>
      <c r="F4538" s="62" t="str">
        <f>INDEX('Crosswalk Particulates'!$B:$B,MATCH('2017 EPA Data'!A4538,'Crosswalk Particulates'!$A:$A,0))</f>
        <v>Electricity Sector</v>
      </c>
      <c r="G4538" s="66">
        <f>INDEX('Crosswalk Particulates'!$E:$E,MATCH('2017 EPA Data'!$B4538,'Crosswalk Particulates'!$D:$D,0))</f>
        <v>0</v>
      </c>
      <c r="H4538" s="78">
        <f t="shared" si="70"/>
        <v>0</v>
      </c>
    </row>
    <row r="4539" spans="1:8" hidden="1" x14ac:dyDescent="0.35">
      <c r="A4539" s="57" t="s">
        <v>2566</v>
      </c>
      <c r="B4539" s="57" t="s">
        <v>2698</v>
      </c>
      <c r="C4539" s="57" t="s">
        <v>2428</v>
      </c>
      <c r="D4539" s="68">
        <v>3.3508440640144945</v>
      </c>
      <c r="E4539" s="57" t="s">
        <v>2429</v>
      </c>
      <c r="F4539" s="62" t="str">
        <f>INDEX('Crosswalk Particulates'!$B:$B,MATCH('2017 EPA Data'!A4539,'Crosswalk Particulates'!$A:$A,0))</f>
        <v>Commercial Buildings Sector</v>
      </c>
      <c r="G4539" s="66">
        <f>INDEX('Crosswalk Particulates'!$E:$E,MATCH('2017 EPA Data'!$B4539,'Crosswalk Particulates'!$D:$D,0))</f>
        <v>0</v>
      </c>
      <c r="H4539" s="78">
        <f t="shared" si="70"/>
        <v>0</v>
      </c>
    </row>
    <row r="4540" spans="1:8" hidden="1" x14ac:dyDescent="0.35">
      <c r="A4540" s="57" t="s">
        <v>2560</v>
      </c>
      <c r="B4540" s="57" t="s">
        <v>2548</v>
      </c>
      <c r="C4540" s="57" t="s">
        <v>2428</v>
      </c>
      <c r="D4540" s="68">
        <v>3.3143364219452001</v>
      </c>
      <c r="E4540" s="57" t="s">
        <v>2429</v>
      </c>
      <c r="F4540" s="62" t="str">
        <f>INDEX('Crosswalk Particulates'!$B:$B,MATCH('2017 EPA Data'!A4540,'Crosswalk Particulates'!$A:$A,0))</f>
        <v>Electricity Sector</v>
      </c>
      <c r="G4540" s="66">
        <f>INDEX('Crosswalk Particulates'!$E:$E,MATCH('2017 EPA Data'!$B4540,'Crosswalk Particulates'!$D:$D,0))</f>
        <v>0</v>
      </c>
      <c r="H4540" s="78">
        <f t="shared" si="70"/>
        <v>0</v>
      </c>
    </row>
    <row r="4541" spans="1:8" hidden="1" x14ac:dyDescent="0.35">
      <c r="A4541" s="57" t="s">
        <v>2497</v>
      </c>
      <c r="B4541" s="57" t="s">
        <v>2499</v>
      </c>
      <c r="C4541" s="57" t="s">
        <v>2428</v>
      </c>
      <c r="D4541" s="68">
        <v>3.3</v>
      </c>
      <c r="E4541" s="57" t="s">
        <v>2429</v>
      </c>
      <c r="F4541" s="62" t="str">
        <f>INDEX('Crosswalk Particulates'!$B:$B,MATCH('2017 EPA Data'!A4541,'Crosswalk Particulates'!$A:$A,0))</f>
        <v>process-other-industry</v>
      </c>
      <c r="G4541" s="66">
        <f>INDEX('Crosswalk Particulates'!$E:$E,MATCH('2017 EPA Data'!$B4541,'Crosswalk Particulates'!$D:$D,0))</f>
        <v>0</v>
      </c>
      <c r="H4541" s="78">
        <f t="shared" si="70"/>
        <v>0</v>
      </c>
    </row>
    <row r="4542" spans="1:8" hidden="1" x14ac:dyDescent="0.35">
      <c r="A4542" s="57" t="s">
        <v>2576</v>
      </c>
      <c r="B4542" s="57" t="s">
        <v>2692</v>
      </c>
      <c r="C4542" s="57" t="s">
        <v>2428</v>
      </c>
      <c r="D4542" s="68">
        <v>3.243376</v>
      </c>
      <c r="E4542" s="57" t="s">
        <v>2429</v>
      </c>
      <c r="F4542" s="62" t="str">
        <f>INDEX('Crosswalk Particulates'!$B:$B,MATCH('2017 EPA Data'!A4542,'Crosswalk Particulates'!$A:$A,0))</f>
        <v>Commercial Buildings Sector</v>
      </c>
      <c r="G4542" s="66">
        <f>INDEX('Crosswalk Particulates'!$E:$E,MATCH('2017 EPA Data'!$B4542,'Crosswalk Particulates'!$D:$D,0))</f>
        <v>0</v>
      </c>
      <c r="H4542" s="78">
        <f t="shared" si="70"/>
        <v>0</v>
      </c>
    </row>
    <row r="4543" spans="1:8" hidden="1" x14ac:dyDescent="0.35">
      <c r="A4543" s="57" t="s">
        <v>2519</v>
      </c>
      <c r="B4543" s="57" t="s">
        <v>2590</v>
      </c>
      <c r="C4543" s="57" t="s">
        <v>2428</v>
      </c>
      <c r="D4543" s="68">
        <v>3.2176999999999998</v>
      </c>
      <c r="E4543" s="57" t="s">
        <v>2429</v>
      </c>
      <c r="F4543" s="62" t="str">
        <f>INDEX('Crosswalk Particulates'!$B:$B,MATCH('2017 EPA Data'!A4543,'Crosswalk Particulates'!$A:$A,0))</f>
        <v>Electricity Sector</v>
      </c>
      <c r="G4543" s="66">
        <f>INDEX('Crosswalk Particulates'!$E:$E,MATCH('2017 EPA Data'!$B4543,'Crosswalk Particulates'!$D:$D,0))</f>
        <v>0</v>
      </c>
      <c r="H4543" s="78">
        <f t="shared" si="70"/>
        <v>0</v>
      </c>
    </row>
    <row r="4544" spans="1:8" hidden="1" x14ac:dyDescent="0.35">
      <c r="A4544" s="57" t="s">
        <v>2506</v>
      </c>
      <c r="B4544" s="57" t="s">
        <v>2548</v>
      </c>
      <c r="C4544" s="57" t="s">
        <v>2428</v>
      </c>
      <c r="D4544" s="68">
        <v>3.1825180344000001</v>
      </c>
      <c r="E4544" s="57" t="s">
        <v>2429</v>
      </c>
      <c r="F4544" s="62" t="str">
        <f>INDEX('Crosswalk Particulates'!$B:$B,MATCH('2017 EPA Data'!A4544,'Crosswalk Particulates'!$A:$A,0))</f>
        <v>process-other-industry</v>
      </c>
      <c r="G4544" s="66">
        <f>INDEX('Crosswalk Particulates'!$E:$E,MATCH('2017 EPA Data'!$B4544,'Crosswalk Particulates'!$D:$D,0))</f>
        <v>0</v>
      </c>
      <c r="H4544" s="78">
        <f t="shared" si="70"/>
        <v>0</v>
      </c>
    </row>
    <row r="4545" spans="1:8" hidden="1" x14ac:dyDescent="0.35">
      <c r="A4545" s="57" t="s">
        <v>2576</v>
      </c>
      <c r="B4545" s="57" t="s">
        <v>2636</v>
      </c>
      <c r="C4545" s="57" t="s">
        <v>2428</v>
      </c>
      <c r="D4545" s="68">
        <v>3.1772133359945758</v>
      </c>
      <c r="E4545" s="57" t="s">
        <v>2429</v>
      </c>
      <c r="F4545" s="62" t="str">
        <f>INDEX('Crosswalk Particulates'!$B:$B,MATCH('2017 EPA Data'!A4545,'Crosswalk Particulates'!$A:$A,0))</f>
        <v>Commercial Buildings Sector</v>
      </c>
      <c r="G4545" s="66">
        <f>INDEX('Crosswalk Particulates'!$E:$E,MATCH('2017 EPA Data'!$B4545,'Crosswalk Particulates'!$D:$D,0))</f>
        <v>0</v>
      </c>
      <c r="H4545" s="78">
        <f t="shared" si="70"/>
        <v>0</v>
      </c>
    </row>
    <row r="4546" spans="1:8" hidden="1" x14ac:dyDescent="0.35">
      <c r="A4546" s="57" t="s">
        <v>2543</v>
      </c>
      <c r="B4546" s="57" t="s">
        <v>2451</v>
      </c>
      <c r="C4546" s="57" t="s">
        <v>2428</v>
      </c>
      <c r="D4546" s="68">
        <v>3.1391936999999999</v>
      </c>
      <c r="E4546" s="57" t="s">
        <v>2429</v>
      </c>
      <c r="F4546" s="62" t="str">
        <f>INDEX('Crosswalk Particulates'!$B:$B,MATCH('2017 EPA Data'!A4546,'Crosswalk Particulates'!$A:$A,0))</f>
        <v>industry-fuel-other</v>
      </c>
      <c r="G4546" s="66">
        <f>INDEX('Crosswalk Particulates'!$E:$E,MATCH('2017 EPA Data'!$B4546,'Crosswalk Particulates'!$D:$D,0))</f>
        <v>0</v>
      </c>
      <c r="H4546" s="78">
        <f t="shared" si="70"/>
        <v>0</v>
      </c>
    </row>
    <row r="4547" spans="1:8" hidden="1" x14ac:dyDescent="0.35">
      <c r="A4547" s="57" t="s">
        <v>2518</v>
      </c>
      <c r="B4547" s="57" t="s">
        <v>2594</v>
      </c>
      <c r="C4547" s="57" t="s">
        <v>2428</v>
      </c>
      <c r="D4547" s="68">
        <v>3.1257999999999999</v>
      </c>
      <c r="E4547" s="57" t="s">
        <v>2429</v>
      </c>
      <c r="F4547" s="62" t="str">
        <f>INDEX('Crosswalk Particulates'!$B:$B,MATCH('2017 EPA Data'!A4547,'Crosswalk Particulates'!$A:$A,0))</f>
        <v>process-cement-industry</v>
      </c>
      <c r="G4547" s="66">
        <f>INDEX('Crosswalk Particulates'!$E:$E,MATCH('2017 EPA Data'!$B4547,'Crosswalk Particulates'!$D:$D,0))</f>
        <v>0</v>
      </c>
      <c r="H4547" s="78">
        <f t="shared" si="70"/>
        <v>0</v>
      </c>
    </row>
    <row r="4548" spans="1:8" hidden="1" x14ac:dyDescent="0.35">
      <c r="A4548" s="57" t="s">
        <v>2453</v>
      </c>
      <c r="B4548" s="57" t="s">
        <v>2639</v>
      </c>
      <c r="C4548" s="57" t="s">
        <v>2428</v>
      </c>
      <c r="D4548" s="68">
        <v>3.1243562649049403</v>
      </c>
      <c r="E4548" s="57" t="s">
        <v>2429</v>
      </c>
      <c r="F4548" s="62" t="str">
        <f>INDEX('Crosswalk Particulates'!$B:$B,MATCH('2017 EPA Data'!A4548,'Crosswalk Particulates'!$A:$A,0))</f>
        <v>process-ngps-industry</v>
      </c>
      <c r="G4548" s="66">
        <f>INDEX('Crosswalk Particulates'!$E:$E,MATCH('2017 EPA Data'!$B4548,'Crosswalk Particulates'!$D:$D,0))</f>
        <v>0</v>
      </c>
      <c r="H4548" s="78">
        <f t="shared" ref="H4548:H4611" si="71">IF(E4548="TON",D4548/metricton_to_shortton,0)*10^6</f>
        <v>0</v>
      </c>
    </row>
    <row r="4549" spans="1:8" hidden="1" x14ac:dyDescent="0.35">
      <c r="A4549" s="57" t="s">
        <v>2530</v>
      </c>
      <c r="B4549" s="57" t="s">
        <v>2755</v>
      </c>
      <c r="C4549" s="57" t="s">
        <v>2428</v>
      </c>
      <c r="D4549" s="68">
        <v>3.085</v>
      </c>
      <c r="E4549" s="57" t="s">
        <v>2429</v>
      </c>
      <c r="F4549" s="62" t="str">
        <f>INDEX('Crosswalk Particulates'!$B:$B,MATCH('2017 EPA Data'!A4549,'Crosswalk Particulates'!$A:$A,0))</f>
        <v>process-iron and steel-industry</v>
      </c>
      <c r="G4549" s="66">
        <f>INDEX('Crosswalk Particulates'!$E:$E,MATCH('2017 EPA Data'!$B4549,'Crosswalk Particulates'!$D:$D,0))</f>
        <v>0</v>
      </c>
      <c r="H4549" s="78">
        <f t="shared" si="71"/>
        <v>0</v>
      </c>
    </row>
    <row r="4550" spans="1:8" hidden="1" x14ac:dyDescent="0.35">
      <c r="A4550" s="57" t="s">
        <v>2476</v>
      </c>
      <c r="B4550" s="57" t="s">
        <v>2756</v>
      </c>
      <c r="C4550" s="57" t="s">
        <v>2428</v>
      </c>
      <c r="D4550" s="68">
        <v>3.081553161</v>
      </c>
      <c r="E4550" s="57" t="s">
        <v>2429</v>
      </c>
      <c r="F4550" s="62" t="str">
        <f>INDEX('Crosswalk Particulates'!$B:$B,MATCH('2017 EPA Data'!A4550,'Crosswalk Particulates'!$A:$A,0))</f>
        <v>Electricity Sector</v>
      </c>
      <c r="G4550" s="66">
        <f>INDEX('Crosswalk Particulates'!$E:$E,MATCH('2017 EPA Data'!$B4550,'Crosswalk Particulates'!$D:$D,0))</f>
        <v>0</v>
      </c>
      <c r="H4550" s="78">
        <f t="shared" si="71"/>
        <v>0</v>
      </c>
    </row>
    <row r="4551" spans="1:8" hidden="1" x14ac:dyDescent="0.35">
      <c r="A4551" s="57" t="s">
        <v>2518</v>
      </c>
      <c r="B4551" s="57" t="s">
        <v>2629</v>
      </c>
      <c r="C4551" s="57" t="s">
        <v>2428</v>
      </c>
      <c r="D4551" s="68">
        <v>3</v>
      </c>
      <c r="E4551" s="57" t="s">
        <v>2429</v>
      </c>
      <c r="F4551" s="62" t="str">
        <f>INDEX('Crosswalk Particulates'!$B:$B,MATCH('2017 EPA Data'!A4551,'Crosswalk Particulates'!$A:$A,0))</f>
        <v>process-cement-industry</v>
      </c>
      <c r="G4551" s="66">
        <f>INDEX('Crosswalk Particulates'!$E:$E,MATCH('2017 EPA Data'!$B4551,'Crosswalk Particulates'!$D:$D,0))</f>
        <v>0</v>
      </c>
      <c r="H4551" s="78">
        <f t="shared" si="71"/>
        <v>0</v>
      </c>
    </row>
    <row r="4552" spans="1:8" hidden="1" x14ac:dyDescent="0.35">
      <c r="A4552" s="57" t="s">
        <v>2575</v>
      </c>
      <c r="B4552" s="57" t="s">
        <v>2609</v>
      </c>
      <c r="C4552" s="57" t="s">
        <v>2432</v>
      </c>
      <c r="D4552" s="68">
        <v>2.9990250294799998</v>
      </c>
      <c r="E4552" s="57" t="s">
        <v>2433</v>
      </c>
      <c r="F4552" s="62" t="str">
        <f>INDEX('Crosswalk Particulates'!$B:$B,MATCH('2017 EPA Data'!A4552,'Crosswalk Particulates'!$A:$A,0))</f>
        <v>Commercial Buildings Sector</v>
      </c>
      <c r="G4552" s="66" t="str">
        <f>INDEX('Crosswalk Particulates'!$E:$E,MATCH('2017 EPA Data'!$B4552,'Crosswalk Particulates'!$D:$D,0))</f>
        <v>N2O</v>
      </c>
      <c r="H4552" s="78">
        <f t="shared" si="71"/>
        <v>2720672.9771842766</v>
      </c>
    </row>
    <row r="4553" spans="1:8" hidden="1" x14ac:dyDescent="0.35">
      <c r="A4553" s="57" t="s">
        <v>2493</v>
      </c>
      <c r="B4553" s="57" t="s">
        <v>2473</v>
      </c>
      <c r="C4553" s="57" t="s">
        <v>2428</v>
      </c>
      <c r="D4553" s="68">
        <v>2.9676814</v>
      </c>
      <c r="E4553" s="57" t="s">
        <v>2429</v>
      </c>
      <c r="F4553" s="62" t="str">
        <f>INDEX('Crosswalk Particulates'!$B:$B,MATCH('2017 EPA Data'!A4553,'Crosswalk Particulates'!$A:$A,0))</f>
        <v>Commercial Buildings Sector</v>
      </c>
      <c r="G4553" s="66">
        <f>INDEX('Crosswalk Particulates'!$E:$E,MATCH('2017 EPA Data'!$B4553,'Crosswalk Particulates'!$D:$D,0))</f>
        <v>0</v>
      </c>
      <c r="H4553" s="78">
        <f t="shared" si="71"/>
        <v>0</v>
      </c>
    </row>
    <row r="4554" spans="1:8" hidden="1" x14ac:dyDescent="0.35">
      <c r="A4554" s="57" t="s">
        <v>2470</v>
      </c>
      <c r="B4554" s="57" t="s">
        <v>2755</v>
      </c>
      <c r="C4554" s="57" t="s">
        <v>2428</v>
      </c>
      <c r="D4554" s="68">
        <v>2.9554</v>
      </c>
      <c r="E4554" s="57" t="s">
        <v>2429</v>
      </c>
      <c r="F4554" s="62" t="str">
        <f>INDEX('Crosswalk Particulates'!$B:$B,MATCH('2017 EPA Data'!A4554,'Crosswalk Particulates'!$A:$A,0))</f>
        <v>process-waste-industry</v>
      </c>
      <c r="G4554" s="66">
        <f>INDEX('Crosswalk Particulates'!$E:$E,MATCH('2017 EPA Data'!$B4554,'Crosswalk Particulates'!$D:$D,0))</f>
        <v>0</v>
      </c>
      <c r="H4554" s="78">
        <f t="shared" si="71"/>
        <v>0</v>
      </c>
    </row>
    <row r="4555" spans="1:8" hidden="1" x14ac:dyDescent="0.35">
      <c r="A4555" s="57" t="s">
        <v>2470</v>
      </c>
      <c r="B4555" s="57" t="s">
        <v>2710</v>
      </c>
      <c r="C4555" s="57" t="s">
        <v>2428</v>
      </c>
      <c r="D4555" s="68">
        <v>2.9260060000000001</v>
      </c>
      <c r="E4555" s="57" t="s">
        <v>2429</v>
      </c>
      <c r="F4555" s="62" t="str">
        <f>INDEX('Crosswalk Particulates'!$B:$B,MATCH('2017 EPA Data'!A4555,'Crosswalk Particulates'!$A:$A,0))</f>
        <v>process-waste-industry</v>
      </c>
      <c r="G4555" s="66">
        <f>INDEX('Crosswalk Particulates'!$E:$E,MATCH('2017 EPA Data'!$B4555,'Crosswalk Particulates'!$D:$D,0))</f>
        <v>0</v>
      </c>
      <c r="H4555" s="78">
        <f t="shared" si="71"/>
        <v>0</v>
      </c>
    </row>
    <row r="4556" spans="1:8" hidden="1" x14ac:dyDescent="0.35">
      <c r="A4556" s="57" t="s">
        <v>2453</v>
      </c>
      <c r="B4556" s="57" t="s">
        <v>2674</v>
      </c>
      <c r="C4556" s="57" t="s">
        <v>2428</v>
      </c>
      <c r="D4556" s="68">
        <v>2.8675265847999998</v>
      </c>
      <c r="E4556" s="57" t="s">
        <v>2429</v>
      </c>
      <c r="F4556" s="62" t="str">
        <f>INDEX('Crosswalk Particulates'!$B:$B,MATCH('2017 EPA Data'!A4556,'Crosswalk Particulates'!$A:$A,0))</f>
        <v>process-ngps-industry</v>
      </c>
      <c r="G4556" s="66">
        <f>INDEX('Crosswalk Particulates'!$E:$E,MATCH('2017 EPA Data'!$B4556,'Crosswalk Particulates'!$D:$D,0))</f>
        <v>0</v>
      </c>
      <c r="H4556" s="78">
        <f t="shared" si="71"/>
        <v>0</v>
      </c>
    </row>
    <row r="4557" spans="1:8" hidden="1" x14ac:dyDescent="0.35">
      <c r="A4557" s="57" t="s">
        <v>2514</v>
      </c>
      <c r="B4557" s="57" t="s">
        <v>2597</v>
      </c>
      <c r="C4557" s="57" t="s">
        <v>2428</v>
      </c>
      <c r="D4557" s="68">
        <v>2.8498666928397189</v>
      </c>
      <c r="E4557" s="57" t="s">
        <v>2429</v>
      </c>
      <c r="F4557" s="62" t="str">
        <f>INDEX('Crosswalk Particulates'!$B:$B,MATCH('2017 EPA Data'!A4557,'Crosswalk Particulates'!$A:$A,0))</f>
        <v>Transportation Sector</v>
      </c>
      <c r="G4557" s="66">
        <f>INDEX('Crosswalk Particulates'!$E:$E,MATCH('2017 EPA Data'!$B4557,'Crosswalk Particulates'!$D:$D,0))</f>
        <v>0</v>
      </c>
      <c r="H4557" s="78">
        <f t="shared" si="71"/>
        <v>0</v>
      </c>
    </row>
    <row r="4558" spans="1:8" hidden="1" x14ac:dyDescent="0.35">
      <c r="A4558" s="57" t="s">
        <v>2511</v>
      </c>
      <c r="B4558" s="57" t="s">
        <v>2564</v>
      </c>
      <c r="C4558" s="57" t="s">
        <v>2428</v>
      </c>
      <c r="D4558" s="68">
        <v>2.8048417328894</v>
      </c>
      <c r="E4558" s="57" t="s">
        <v>2429</v>
      </c>
      <c r="F4558" s="62" t="str">
        <f>INDEX('Crosswalk Particulates'!$B:$B,MATCH('2017 EPA Data'!A4558,'Crosswalk Particulates'!$A:$A,0))</f>
        <v>industry-fuel-biomass</v>
      </c>
      <c r="G4558" s="66">
        <f>INDEX('Crosswalk Particulates'!$E:$E,MATCH('2017 EPA Data'!$B4558,'Crosswalk Particulates'!$D:$D,0))</f>
        <v>0</v>
      </c>
      <c r="H4558" s="78">
        <f t="shared" si="71"/>
        <v>0</v>
      </c>
    </row>
    <row r="4559" spans="1:8" hidden="1" x14ac:dyDescent="0.35">
      <c r="A4559" s="57" t="s">
        <v>2560</v>
      </c>
      <c r="B4559" s="57" t="s">
        <v>2522</v>
      </c>
      <c r="C4559" s="57" t="s">
        <v>2428</v>
      </c>
      <c r="D4559" s="68">
        <v>2.8</v>
      </c>
      <c r="E4559" s="57" t="s">
        <v>2429</v>
      </c>
      <c r="F4559" s="62" t="str">
        <f>INDEX('Crosswalk Particulates'!$B:$B,MATCH('2017 EPA Data'!A4559,'Crosswalk Particulates'!$A:$A,0))</f>
        <v>Electricity Sector</v>
      </c>
      <c r="G4559" s="66">
        <f>INDEX('Crosswalk Particulates'!$E:$E,MATCH('2017 EPA Data'!$B4559,'Crosswalk Particulates'!$D:$D,0))</f>
        <v>0</v>
      </c>
      <c r="H4559" s="78">
        <f t="shared" si="71"/>
        <v>0</v>
      </c>
    </row>
    <row r="4560" spans="1:8" hidden="1" x14ac:dyDescent="0.35">
      <c r="A4560" s="57" t="s">
        <v>2543</v>
      </c>
      <c r="B4560" s="57" t="s">
        <v>2615</v>
      </c>
      <c r="C4560" s="57" t="s">
        <v>2428</v>
      </c>
      <c r="D4560" s="68">
        <v>2.8</v>
      </c>
      <c r="E4560" s="57" t="s">
        <v>2429</v>
      </c>
      <c r="F4560" s="62" t="str">
        <f>INDEX('Crosswalk Particulates'!$B:$B,MATCH('2017 EPA Data'!A4560,'Crosswalk Particulates'!$A:$A,0))</f>
        <v>industry-fuel-other</v>
      </c>
      <c r="G4560" s="66">
        <f>INDEX('Crosswalk Particulates'!$E:$E,MATCH('2017 EPA Data'!$B4560,'Crosswalk Particulates'!$D:$D,0))</f>
        <v>0</v>
      </c>
      <c r="H4560" s="78">
        <f t="shared" si="71"/>
        <v>0</v>
      </c>
    </row>
    <row r="4561" spans="1:8" hidden="1" x14ac:dyDescent="0.35">
      <c r="A4561" s="57" t="s">
        <v>2483</v>
      </c>
      <c r="B4561" s="57" t="s">
        <v>2570</v>
      </c>
      <c r="C4561" s="57" t="s">
        <v>2428</v>
      </c>
      <c r="D4561" s="68">
        <v>2.8</v>
      </c>
      <c r="E4561" s="57" t="s">
        <v>2429</v>
      </c>
      <c r="F4561" s="62" t="str">
        <f>INDEX('Crosswalk Particulates'!$B:$B,MATCH('2017 EPA Data'!A4561,'Crosswalk Particulates'!$A:$A,0))</f>
        <v>process-other-industry</v>
      </c>
      <c r="G4561" s="66">
        <f>INDEX('Crosswalk Particulates'!$E:$E,MATCH('2017 EPA Data'!$B4561,'Crosswalk Particulates'!$D:$D,0))</f>
        <v>0</v>
      </c>
      <c r="H4561" s="78">
        <f t="shared" si="71"/>
        <v>0</v>
      </c>
    </row>
    <row r="4562" spans="1:8" hidden="1" x14ac:dyDescent="0.35">
      <c r="A4562" s="57" t="s">
        <v>2560</v>
      </c>
      <c r="B4562" s="57" t="s">
        <v>2630</v>
      </c>
      <c r="C4562" s="57" t="s">
        <v>2428</v>
      </c>
      <c r="D4562" s="68">
        <v>2.8</v>
      </c>
      <c r="E4562" s="57" t="s">
        <v>2429</v>
      </c>
      <c r="F4562" s="62" t="str">
        <f>INDEX('Crosswalk Particulates'!$B:$B,MATCH('2017 EPA Data'!A4562,'Crosswalk Particulates'!$A:$A,0))</f>
        <v>Electricity Sector</v>
      </c>
      <c r="G4562" s="66">
        <f>INDEX('Crosswalk Particulates'!$E:$E,MATCH('2017 EPA Data'!$B4562,'Crosswalk Particulates'!$D:$D,0))</f>
        <v>0</v>
      </c>
      <c r="H4562" s="78">
        <f t="shared" si="71"/>
        <v>0</v>
      </c>
    </row>
    <row r="4563" spans="1:8" hidden="1" x14ac:dyDescent="0.35">
      <c r="A4563" s="57" t="s">
        <v>2489</v>
      </c>
      <c r="B4563" s="57" t="s">
        <v>2675</v>
      </c>
      <c r="C4563" s="57" t="s">
        <v>2428</v>
      </c>
      <c r="D4563" s="68">
        <v>2.8</v>
      </c>
      <c r="E4563" s="57" t="s">
        <v>2429</v>
      </c>
      <c r="F4563" s="62" t="str">
        <f>INDEX('Crosswalk Particulates'!$B:$B,MATCH('2017 EPA Data'!A4563,'Crosswalk Particulates'!$A:$A,0))</f>
        <v>process-chemicals-industry</v>
      </c>
      <c r="G4563" s="66">
        <f>INDEX('Crosswalk Particulates'!$E:$E,MATCH('2017 EPA Data'!$B4563,'Crosswalk Particulates'!$D:$D,0))</f>
        <v>0</v>
      </c>
      <c r="H4563" s="78">
        <f t="shared" si="71"/>
        <v>0</v>
      </c>
    </row>
    <row r="4564" spans="1:8" hidden="1" x14ac:dyDescent="0.35">
      <c r="A4564" s="57" t="s">
        <v>2566</v>
      </c>
      <c r="B4564" s="57" t="s">
        <v>2609</v>
      </c>
      <c r="C4564" s="57" t="s">
        <v>2432</v>
      </c>
      <c r="D4564" s="68">
        <v>2.7961476475999998</v>
      </c>
      <c r="E4564" s="57" t="s">
        <v>2433</v>
      </c>
      <c r="F4564" s="62" t="str">
        <f>INDEX('Crosswalk Particulates'!$B:$B,MATCH('2017 EPA Data'!A4564,'Crosswalk Particulates'!$A:$A,0))</f>
        <v>Commercial Buildings Sector</v>
      </c>
      <c r="G4564" s="66" t="str">
        <f>INDEX('Crosswalk Particulates'!$E:$E,MATCH('2017 EPA Data'!$B4564,'Crosswalk Particulates'!$D:$D,0))</f>
        <v>N2O</v>
      </c>
      <c r="H4564" s="78">
        <f t="shared" si="71"/>
        <v>2536625.4933730075</v>
      </c>
    </row>
    <row r="4565" spans="1:8" hidden="1" x14ac:dyDescent="0.35">
      <c r="A4565" s="57" t="s">
        <v>2470</v>
      </c>
      <c r="B4565" s="57" t="s">
        <v>2544</v>
      </c>
      <c r="C4565" s="57" t="s">
        <v>2428</v>
      </c>
      <c r="D4565" s="68">
        <v>2.786</v>
      </c>
      <c r="E4565" s="57" t="s">
        <v>2429</v>
      </c>
      <c r="F4565" s="62" t="str">
        <f>INDEX('Crosswalk Particulates'!$B:$B,MATCH('2017 EPA Data'!A4565,'Crosswalk Particulates'!$A:$A,0))</f>
        <v>process-waste-industry</v>
      </c>
      <c r="G4565" s="66">
        <f>INDEX('Crosswalk Particulates'!$E:$E,MATCH('2017 EPA Data'!$B4565,'Crosswalk Particulates'!$D:$D,0))</f>
        <v>0</v>
      </c>
      <c r="H4565" s="78">
        <f t="shared" si="71"/>
        <v>0</v>
      </c>
    </row>
    <row r="4566" spans="1:8" hidden="1" x14ac:dyDescent="0.35">
      <c r="A4566" s="57" t="s">
        <v>2580</v>
      </c>
      <c r="B4566" s="57" t="s">
        <v>2586</v>
      </c>
      <c r="C4566" s="57" t="s">
        <v>2428</v>
      </c>
      <c r="D4566" s="68">
        <v>2.7855582903646998</v>
      </c>
      <c r="E4566" s="57" t="s">
        <v>2429</v>
      </c>
      <c r="F4566" s="62" t="str">
        <f>INDEX('Crosswalk Particulates'!$B:$B,MATCH('2017 EPA Data'!A4566,'Crosswalk Particulates'!$A:$A,0))</f>
        <v>Commercial Buildings Sector</v>
      </c>
      <c r="G4566" s="66">
        <f>INDEX('Crosswalk Particulates'!$E:$E,MATCH('2017 EPA Data'!$B4566,'Crosswalk Particulates'!$D:$D,0))</f>
        <v>0</v>
      </c>
      <c r="H4566" s="78">
        <f t="shared" si="71"/>
        <v>0</v>
      </c>
    </row>
    <row r="4567" spans="1:8" hidden="1" x14ac:dyDescent="0.35">
      <c r="A4567" s="57" t="s">
        <v>2580</v>
      </c>
      <c r="B4567" s="57" t="s">
        <v>2444</v>
      </c>
      <c r="C4567" s="57" t="s">
        <v>2428</v>
      </c>
      <c r="D4567" s="68">
        <v>2.7424108999999999</v>
      </c>
      <c r="E4567" s="57" t="s">
        <v>2429</v>
      </c>
      <c r="F4567" s="62" t="str">
        <f>INDEX('Crosswalk Particulates'!$B:$B,MATCH('2017 EPA Data'!A4567,'Crosswalk Particulates'!$A:$A,0))</f>
        <v>Commercial Buildings Sector</v>
      </c>
      <c r="G4567" s="66">
        <f>INDEX('Crosswalk Particulates'!$E:$E,MATCH('2017 EPA Data'!$B4567,'Crosswalk Particulates'!$D:$D,0))</f>
        <v>0</v>
      </c>
      <c r="H4567" s="78">
        <f t="shared" si="71"/>
        <v>0</v>
      </c>
    </row>
    <row r="4568" spans="1:8" hidden="1" x14ac:dyDescent="0.35">
      <c r="A4568" s="57" t="s">
        <v>2497</v>
      </c>
      <c r="B4568" s="57" t="s">
        <v>2641</v>
      </c>
      <c r="C4568" s="57" t="s">
        <v>2428</v>
      </c>
      <c r="D4568" s="68">
        <v>2.7373213820000002</v>
      </c>
      <c r="E4568" s="57" t="s">
        <v>2429</v>
      </c>
      <c r="F4568" s="62" t="str">
        <f>INDEX('Crosswalk Particulates'!$B:$B,MATCH('2017 EPA Data'!A4568,'Crosswalk Particulates'!$A:$A,0))</f>
        <v>process-other-industry</v>
      </c>
      <c r="G4568" s="66">
        <f>INDEX('Crosswalk Particulates'!$E:$E,MATCH('2017 EPA Data'!$B4568,'Crosswalk Particulates'!$D:$D,0))</f>
        <v>0</v>
      </c>
      <c r="H4568" s="78">
        <f t="shared" si="71"/>
        <v>0</v>
      </c>
    </row>
    <row r="4569" spans="1:8" hidden="1" x14ac:dyDescent="0.35">
      <c r="A4569" s="57" t="s">
        <v>2558</v>
      </c>
      <c r="B4569" s="57" t="s">
        <v>2473</v>
      </c>
      <c r="C4569" s="57" t="s">
        <v>2428</v>
      </c>
      <c r="D4569" s="68">
        <v>2.7254</v>
      </c>
      <c r="E4569" s="57" t="s">
        <v>2429</v>
      </c>
      <c r="F4569" s="62" t="str">
        <f>INDEX('Crosswalk Particulates'!$B:$B,MATCH('2017 EPA Data'!A4569,'Crosswalk Particulates'!$A:$A,0))</f>
        <v>process-mining-industry</v>
      </c>
      <c r="G4569" s="66">
        <f>INDEX('Crosswalk Particulates'!$E:$E,MATCH('2017 EPA Data'!$B4569,'Crosswalk Particulates'!$D:$D,0))</f>
        <v>0</v>
      </c>
      <c r="H4569" s="78">
        <f t="shared" si="71"/>
        <v>0</v>
      </c>
    </row>
    <row r="4570" spans="1:8" hidden="1" x14ac:dyDescent="0.35">
      <c r="A4570" s="57" t="s">
        <v>2514</v>
      </c>
      <c r="B4570" s="57" t="s">
        <v>2662</v>
      </c>
      <c r="C4570" s="57" t="s">
        <v>2428</v>
      </c>
      <c r="D4570" s="68">
        <v>2.714778092859186</v>
      </c>
      <c r="E4570" s="57" t="s">
        <v>2429</v>
      </c>
      <c r="F4570" s="62" t="str">
        <f>INDEX('Crosswalk Particulates'!$B:$B,MATCH('2017 EPA Data'!A4570,'Crosswalk Particulates'!$A:$A,0))</f>
        <v>Transportation Sector</v>
      </c>
      <c r="G4570" s="66">
        <f>INDEX('Crosswalk Particulates'!$E:$E,MATCH('2017 EPA Data'!$B4570,'Crosswalk Particulates'!$D:$D,0))</f>
        <v>0</v>
      </c>
      <c r="H4570" s="78">
        <f t="shared" si="71"/>
        <v>0</v>
      </c>
    </row>
    <row r="4571" spans="1:8" hidden="1" x14ac:dyDescent="0.35">
      <c r="A4571" s="57" t="s">
        <v>2495</v>
      </c>
      <c r="B4571" s="57" t="s">
        <v>2640</v>
      </c>
      <c r="C4571" s="57" t="s">
        <v>2428</v>
      </c>
      <c r="D4571" s="68">
        <v>2.7015057005840002</v>
      </c>
      <c r="E4571" s="57" t="s">
        <v>2429</v>
      </c>
      <c r="F4571" s="62" t="str">
        <f>INDEX('Crosswalk Particulates'!$B:$B,MATCH('2017 EPA Data'!A4571,'Crosswalk Particulates'!$A:$A,0))</f>
        <v>Electricity Sector</v>
      </c>
      <c r="G4571" s="66">
        <f>INDEX('Crosswalk Particulates'!$E:$E,MATCH('2017 EPA Data'!$B4571,'Crosswalk Particulates'!$D:$D,0))</f>
        <v>0</v>
      </c>
      <c r="H4571" s="78">
        <f t="shared" si="71"/>
        <v>0</v>
      </c>
    </row>
    <row r="4572" spans="1:8" hidden="1" x14ac:dyDescent="0.35">
      <c r="A4572" s="57" t="s">
        <v>2580</v>
      </c>
      <c r="B4572" s="57" t="s">
        <v>2609</v>
      </c>
      <c r="C4572" s="57" t="s">
        <v>2432</v>
      </c>
      <c r="D4572" s="68">
        <v>2.6995690510000001</v>
      </c>
      <c r="E4572" s="57" t="s">
        <v>2433</v>
      </c>
      <c r="F4572" s="62" t="str">
        <f>INDEX('Crosswalk Particulates'!$B:$B,MATCH('2017 EPA Data'!A4572,'Crosswalk Particulates'!$A:$A,0))</f>
        <v>Commercial Buildings Sector</v>
      </c>
      <c r="G4572" s="66" t="str">
        <f>INDEX('Crosswalk Particulates'!$E:$E,MATCH('2017 EPA Data'!$B4572,'Crosswalk Particulates'!$D:$D,0))</f>
        <v>N2O</v>
      </c>
      <c r="H4572" s="78">
        <f t="shared" si="71"/>
        <v>2449010.7601309982</v>
      </c>
    </row>
    <row r="4573" spans="1:8" hidden="1" x14ac:dyDescent="0.35">
      <c r="A4573" s="57" t="s">
        <v>2580</v>
      </c>
      <c r="B4573" s="57" t="s">
        <v>2532</v>
      </c>
      <c r="C4573" s="57" t="s">
        <v>2428</v>
      </c>
      <c r="D4573" s="68">
        <v>2.6982622305721078</v>
      </c>
      <c r="E4573" s="57" t="s">
        <v>2429</v>
      </c>
      <c r="F4573" s="62" t="str">
        <f>INDEX('Crosswalk Particulates'!$B:$B,MATCH('2017 EPA Data'!A4573,'Crosswalk Particulates'!$A:$A,0))</f>
        <v>Commercial Buildings Sector</v>
      </c>
      <c r="G4573" s="66">
        <f>INDEX('Crosswalk Particulates'!$E:$E,MATCH('2017 EPA Data'!$B4573,'Crosswalk Particulates'!$D:$D,0))</f>
        <v>0</v>
      </c>
      <c r="H4573" s="78">
        <f t="shared" si="71"/>
        <v>0</v>
      </c>
    </row>
    <row r="4574" spans="1:8" hidden="1" x14ac:dyDescent="0.35">
      <c r="A4574" s="57" t="s">
        <v>2430</v>
      </c>
      <c r="B4574" s="57" t="s">
        <v>2753</v>
      </c>
      <c r="C4574" s="57" t="s">
        <v>2428</v>
      </c>
      <c r="D4574" s="68">
        <v>2.67</v>
      </c>
      <c r="E4574" s="57" t="s">
        <v>2429</v>
      </c>
      <c r="F4574" s="62" t="str">
        <f>INDEX('Crosswalk Particulates'!$B:$B,MATCH('2017 EPA Data'!A4574,'Crosswalk Particulates'!$A:$A,0))</f>
        <v>process-other-industry</v>
      </c>
      <c r="G4574" s="66">
        <f>INDEX('Crosswalk Particulates'!$E:$E,MATCH('2017 EPA Data'!$B4574,'Crosswalk Particulates'!$D:$D,0))</f>
        <v>0</v>
      </c>
      <c r="H4574" s="78">
        <f t="shared" si="71"/>
        <v>0</v>
      </c>
    </row>
    <row r="4575" spans="1:8" hidden="1" x14ac:dyDescent="0.35">
      <c r="A4575" s="57" t="s">
        <v>2576</v>
      </c>
      <c r="B4575" s="57" t="s">
        <v>2702</v>
      </c>
      <c r="C4575" s="57" t="s">
        <v>2428</v>
      </c>
      <c r="D4575" s="68">
        <v>2.6482320000000001</v>
      </c>
      <c r="E4575" s="57" t="s">
        <v>2429</v>
      </c>
      <c r="F4575" s="62" t="str">
        <f>INDEX('Crosswalk Particulates'!$B:$B,MATCH('2017 EPA Data'!A4575,'Crosswalk Particulates'!$A:$A,0))</f>
        <v>Commercial Buildings Sector</v>
      </c>
      <c r="G4575" s="66">
        <f>INDEX('Crosswalk Particulates'!$E:$E,MATCH('2017 EPA Data'!$B4575,'Crosswalk Particulates'!$D:$D,0))</f>
        <v>0</v>
      </c>
      <c r="H4575" s="78">
        <f t="shared" si="71"/>
        <v>0</v>
      </c>
    </row>
    <row r="4576" spans="1:8" hidden="1" x14ac:dyDescent="0.35">
      <c r="A4576" s="57" t="s">
        <v>2449</v>
      </c>
      <c r="B4576" s="57" t="s">
        <v>2661</v>
      </c>
      <c r="C4576" s="57" t="s">
        <v>2428</v>
      </c>
      <c r="D4576" s="68">
        <v>2.6254540587999999</v>
      </c>
      <c r="E4576" s="57" t="s">
        <v>2429</v>
      </c>
      <c r="F4576" s="62" t="str">
        <f>INDEX('Crosswalk Particulates'!$B:$B,MATCH('2017 EPA Data'!A4576,'Crosswalk Particulates'!$A:$A,0))</f>
        <v>process-other-industry</v>
      </c>
      <c r="G4576" s="66">
        <f>INDEX('Crosswalk Particulates'!$E:$E,MATCH('2017 EPA Data'!$B4576,'Crosswalk Particulates'!$D:$D,0))</f>
        <v>0</v>
      </c>
      <c r="H4576" s="78">
        <f t="shared" si="71"/>
        <v>0</v>
      </c>
    </row>
    <row r="4577" spans="1:8" hidden="1" x14ac:dyDescent="0.35">
      <c r="A4577" s="57" t="s">
        <v>2566</v>
      </c>
      <c r="B4577" s="57" t="s">
        <v>2547</v>
      </c>
      <c r="C4577" s="57" t="s">
        <v>2428</v>
      </c>
      <c r="D4577" s="68">
        <v>2.6069980582145229</v>
      </c>
      <c r="E4577" s="57" t="s">
        <v>2429</v>
      </c>
      <c r="F4577" s="62" t="str">
        <f>INDEX('Crosswalk Particulates'!$B:$B,MATCH('2017 EPA Data'!A4577,'Crosswalk Particulates'!$A:$A,0))</f>
        <v>Commercial Buildings Sector</v>
      </c>
      <c r="G4577" s="66">
        <f>INDEX('Crosswalk Particulates'!$E:$E,MATCH('2017 EPA Data'!$B4577,'Crosswalk Particulates'!$D:$D,0))</f>
        <v>0</v>
      </c>
      <c r="H4577" s="78">
        <f t="shared" si="71"/>
        <v>0</v>
      </c>
    </row>
    <row r="4578" spans="1:8" hidden="1" x14ac:dyDescent="0.35">
      <c r="A4578" s="57" t="s">
        <v>2449</v>
      </c>
      <c r="B4578" s="57" t="s">
        <v>2757</v>
      </c>
      <c r="C4578" s="57" t="s">
        <v>2428</v>
      </c>
      <c r="D4578" s="68">
        <v>2.6</v>
      </c>
      <c r="E4578" s="57" t="s">
        <v>2429</v>
      </c>
      <c r="F4578" s="62" t="str">
        <f>INDEX('Crosswalk Particulates'!$B:$B,MATCH('2017 EPA Data'!A4578,'Crosswalk Particulates'!$A:$A,0))</f>
        <v>process-other-industry</v>
      </c>
      <c r="G4578" s="66">
        <f>INDEX('Crosswalk Particulates'!$E:$E,MATCH('2017 EPA Data'!$B4578,'Crosswalk Particulates'!$D:$D,0))</f>
        <v>0</v>
      </c>
      <c r="H4578" s="78">
        <f t="shared" si="71"/>
        <v>0</v>
      </c>
    </row>
    <row r="4579" spans="1:8" hidden="1" x14ac:dyDescent="0.35">
      <c r="A4579" s="57" t="s">
        <v>2576</v>
      </c>
      <c r="B4579" s="57" t="s">
        <v>2505</v>
      </c>
      <c r="C4579" s="57" t="s">
        <v>2428</v>
      </c>
      <c r="D4579" s="68">
        <v>2.6</v>
      </c>
      <c r="E4579" s="57" t="s">
        <v>2429</v>
      </c>
      <c r="F4579" s="62" t="str">
        <f>INDEX('Crosswalk Particulates'!$B:$B,MATCH('2017 EPA Data'!A4579,'Crosswalk Particulates'!$A:$A,0))</f>
        <v>Commercial Buildings Sector</v>
      </c>
      <c r="G4579" s="66">
        <f>INDEX('Crosswalk Particulates'!$E:$E,MATCH('2017 EPA Data'!$B4579,'Crosswalk Particulates'!$D:$D,0))</f>
        <v>0</v>
      </c>
      <c r="H4579" s="78">
        <f t="shared" si="71"/>
        <v>0</v>
      </c>
    </row>
    <row r="4580" spans="1:8" hidden="1" x14ac:dyDescent="0.35">
      <c r="A4580" s="57" t="s">
        <v>2462</v>
      </c>
      <c r="B4580" s="57" t="s">
        <v>2698</v>
      </c>
      <c r="C4580" s="57" t="s">
        <v>2428</v>
      </c>
      <c r="D4580" s="68">
        <v>2.5285579999999999</v>
      </c>
      <c r="E4580" s="57" t="s">
        <v>2429</v>
      </c>
      <c r="F4580" s="62" t="str">
        <f>INDEX('Crosswalk Particulates'!$B:$B,MATCH('2017 EPA Data'!A4580,'Crosswalk Particulates'!$A:$A,0))</f>
        <v>industry-fuel-natural gas</v>
      </c>
      <c r="G4580" s="66">
        <f>INDEX('Crosswalk Particulates'!$E:$E,MATCH('2017 EPA Data'!$B4580,'Crosswalk Particulates'!$D:$D,0))</f>
        <v>0</v>
      </c>
      <c r="H4580" s="78">
        <f t="shared" si="71"/>
        <v>0</v>
      </c>
    </row>
    <row r="4581" spans="1:8" hidden="1" x14ac:dyDescent="0.35">
      <c r="A4581" s="57" t="s">
        <v>2543</v>
      </c>
      <c r="B4581" s="57" t="s">
        <v>2567</v>
      </c>
      <c r="C4581" s="57" t="s">
        <v>2428</v>
      </c>
      <c r="D4581" s="68">
        <v>2.5279053874482842</v>
      </c>
      <c r="E4581" s="57" t="s">
        <v>2429</v>
      </c>
      <c r="F4581" s="62" t="str">
        <f>INDEX('Crosswalk Particulates'!$B:$B,MATCH('2017 EPA Data'!A4581,'Crosswalk Particulates'!$A:$A,0))</f>
        <v>industry-fuel-other</v>
      </c>
      <c r="G4581" s="66">
        <f>INDEX('Crosswalk Particulates'!$E:$E,MATCH('2017 EPA Data'!$B4581,'Crosswalk Particulates'!$D:$D,0))</f>
        <v>0</v>
      </c>
      <c r="H4581" s="78">
        <f t="shared" si="71"/>
        <v>0</v>
      </c>
    </row>
    <row r="4582" spans="1:8" hidden="1" x14ac:dyDescent="0.35">
      <c r="A4582" s="57" t="s">
        <v>2580</v>
      </c>
      <c r="B4582" s="57" t="s">
        <v>2567</v>
      </c>
      <c r="C4582" s="57" t="s">
        <v>2428</v>
      </c>
      <c r="D4582" s="68">
        <v>2.5240581723997724</v>
      </c>
      <c r="E4582" s="57" t="s">
        <v>2429</v>
      </c>
      <c r="F4582" s="62" t="str">
        <f>INDEX('Crosswalk Particulates'!$B:$B,MATCH('2017 EPA Data'!A4582,'Crosswalk Particulates'!$A:$A,0))</f>
        <v>Commercial Buildings Sector</v>
      </c>
      <c r="G4582" s="66">
        <f>INDEX('Crosswalk Particulates'!$E:$E,MATCH('2017 EPA Data'!$B4582,'Crosswalk Particulates'!$D:$D,0))</f>
        <v>0</v>
      </c>
      <c r="H4582" s="78">
        <f t="shared" si="71"/>
        <v>0</v>
      </c>
    </row>
    <row r="4583" spans="1:8" hidden="1" x14ac:dyDescent="0.35">
      <c r="A4583" s="57" t="s">
        <v>2458</v>
      </c>
      <c r="B4583" s="57" t="s">
        <v>2647</v>
      </c>
      <c r="C4583" s="57" t="s">
        <v>2428</v>
      </c>
      <c r="D4583" s="68">
        <v>2.4888499999999998</v>
      </c>
      <c r="E4583" s="57" t="s">
        <v>2429</v>
      </c>
      <c r="F4583" s="62" t="str">
        <f>INDEX('Crosswalk Particulates'!$B:$B,MATCH('2017 EPA Data'!A4583,'Crosswalk Particulates'!$A:$A,0))</f>
        <v>process-other-industry</v>
      </c>
      <c r="G4583" s="66">
        <f>INDEX('Crosswalk Particulates'!$E:$E,MATCH('2017 EPA Data'!$B4583,'Crosswalk Particulates'!$D:$D,0))</f>
        <v>0</v>
      </c>
      <c r="H4583" s="78">
        <f t="shared" si="71"/>
        <v>0</v>
      </c>
    </row>
    <row r="4584" spans="1:8" hidden="1" x14ac:dyDescent="0.35">
      <c r="A4584" s="57" t="s">
        <v>2453</v>
      </c>
      <c r="B4584" s="57" t="s">
        <v>2473</v>
      </c>
      <c r="C4584" s="57" t="s">
        <v>2428</v>
      </c>
      <c r="D4584" s="68">
        <v>2.4873154999999998</v>
      </c>
      <c r="E4584" s="57" t="s">
        <v>2429</v>
      </c>
      <c r="F4584" s="62" t="str">
        <f>INDEX('Crosswalk Particulates'!$B:$B,MATCH('2017 EPA Data'!A4584,'Crosswalk Particulates'!$A:$A,0))</f>
        <v>process-ngps-industry</v>
      </c>
      <c r="G4584" s="66">
        <f>INDEX('Crosswalk Particulates'!$E:$E,MATCH('2017 EPA Data'!$B4584,'Crosswalk Particulates'!$D:$D,0))</f>
        <v>0</v>
      </c>
      <c r="H4584" s="78">
        <f t="shared" si="71"/>
        <v>0</v>
      </c>
    </row>
    <row r="4585" spans="1:8" hidden="1" x14ac:dyDescent="0.35">
      <c r="A4585" s="57" t="s">
        <v>2503</v>
      </c>
      <c r="B4585" s="57" t="s">
        <v>2628</v>
      </c>
      <c r="C4585" s="57" t="s">
        <v>2428</v>
      </c>
      <c r="D4585" s="68">
        <v>2.4776897999999998</v>
      </c>
      <c r="E4585" s="57" t="s">
        <v>2429</v>
      </c>
      <c r="F4585" s="62" t="str">
        <f>INDEX('Crosswalk Particulates'!$B:$B,MATCH('2017 EPA Data'!A4585,'Crosswalk Particulates'!$A:$A,0))</f>
        <v>process-ngps-industry</v>
      </c>
      <c r="G4585" s="66">
        <f>INDEX('Crosswalk Particulates'!$E:$E,MATCH('2017 EPA Data'!$B4585,'Crosswalk Particulates'!$D:$D,0))</f>
        <v>0</v>
      </c>
      <c r="H4585" s="78">
        <f t="shared" si="71"/>
        <v>0</v>
      </c>
    </row>
    <row r="4586" spans="1:8" hidden="1" x14ac:dyDescent="0.35">
      <c r="A4586" s="57" t="s">
        <v>2634</v>
      </c>
      <c r="B4586" s="57" t="s">
        <v>2532</v>
      </c>
      <c r="C4586" s="57" t="s">
        <v>2428</v>
      </c>
      <c r="D4586" s="68">
        <v>2.4622485862815338</v>
      </c>
      <c r="E4586" s="57" t="s">
        <v>2429</v>
      </c>
      <c r="F4586" s="62" t="str">
        <f>INDEX('Crosswalk Particulates'!$B:$B,MATCH('2017 EPA Data'!A4586,'Crosswalk Particulates'!$A:$A,0))</f>
        <v>Residential Buildings Sector</v>
      </c>
      <c r="G4586" s="66">
        <f>INDEX('Crosswalk Particulates'!$E:$E,MATCH('2017 EPA Data'!$B4586,'Crosswalk Particulates'!$D:$D,0))</f>
        <v>0</v>
      </c>
      <c r="H4586" s="78">
        <f t="shared" si="71"/>
        <v>0</v>
      </c>
    </row>
    <row r="4587" spans="1:8" hidden="1" x14ac:dyDescent="0.35">
      <c r="A4587" s="57" t="s">
        <v>2519</v>
      </c>
      <c r="B4587" s="57" t="s">
        <v>2600</v>
      </c>
      <c r="C4587" s="57" t="s">
        <v>2428</v>
      </c>
      <c r="D4587" s="68">
        <v>2.448</v>
      </c>
      <c r="E4587" s="57" t="s">
        <v>2429</v>
      </c>
      <c r="F4587" s="62" t="str">
        <f>INDEX('Crosswalk Particulates'!$B:$B,MATCH('2017 EPA Data'!A4587,'Crosswalk Particulates'!$A:$A,0))</f>
        <v>Electricity Sector</v>
      </c>
      <c r="G4587" s="66">
        <f>INDEX('Crosswalk Particulates'!$E:$E,MATCH('2017 EPA Data'!$B4587,'Crosswalk Particulates'!$D:$D,0))</f>
        <v>0</v>
      </c>
      <c r="H4587" s="78">
        <f t="shared" si="71"/>
        <v>0</v>
      </c>
    </row>
    <row r="4588" spans="1:8" hidden="1" x14ac:dyDescent="0.35">
      <c r="A4588" s="57" t="s">
        <v>2474</v>
      </c>
      <c r="B4588" s="57" t="s">
        <v>2639</v>
      </c>
      <c r="C4588" s="57" t="s">
        <v>2428</v>
      </c>
      <c r="D4588" s="68">
        <v>2.4395309789437754</v>
      </c>
      <c r="E4588" s="57" t="s">
        <v>2429</v>
      </c>
      <c r="F4588" s="62" t="str">
        <f>INDEX('Crosswalk Particulates'!$B:$B,MATCH('2017 EPA Data'!A4588,'Crosswalk Particulates'!$A:$A,0))</f>
        <v>Other-EPA</v>
      </c>
      <c r="G4588" s="66">
        <f>INDEX('Crosswalk Particulates'!$E:$E,MATCH('2017 EPA Data'!$B4588,'Crosswalk Particulates'!$D:$D,0))</f>
        <v>0</v>
      </c>
      <c r="H4588" s="78">
        <f t="shared" si="71"/>
        <v>0</v>
      </c>
    </row>
    <row r="4589" spans="1:8" hidden="1" x14ac:dyDescent="0.35">
      <c r="A4589" s="57" t="s">
        <v>2576</v>
      </c>
      <c r="B4589" s="57" t="s">
        <v>2667</v>
      </c>
      <c r="C4589" s="57" t="s">
        <v>2428</v>
      </c>
      <c r="D4589" s="68">
        <v>2.4217840000000002</v>
      </c>
      <c r="E4589" s="57" t="s">
        <v>2429</v>
      </c>
      <c r="F4589" s="62" t="str">
        <f>INDEX('Crosswalk Particulates'!$B:$B,MATCH('2017 EPA Data'!A4589,'Crosswalk Particulates'!$A:$A,0))</f>
        <v>Commercial Buildings Sector</v>
      </c>
      <c r="G4589" s="66">
        <f>INDEX('Crosswalk Particulates'!$E:$E,MATCH('2017 EPA Data'!$B4589,'Crosswalk Particulates'!$D:$D,0))</f>
        <v>0</v>
      </c>
      <c r="H4589" s="78">
        <f t="shared" si="71"/>
        <v>0</v>
      </c>
    </row>
    <row r="4590" spans="1:8" hidden="1" x14ac:dyDescent="0.35">
      <c r="A4590" s="57" t="s">
        <v>2458</v>
      </c>
      <c r="B4590" s="57" t="s">
        <v>2624</v>
      </c>
      <c r="C4590" s="57" t="s">
        <v>2428</v>
      </c>
      <c r="D4590" s="68">
        <v>2.41431</v>
      </c>
      <c r="E4590" s="57" t="s">
        <v>2429</v>
      </c>
      <c r="F4590" s="62" t="str">
        <f>INDEX('Crosswalk Particulates'!$B:$B,MATCH('2017 EPA Data'!A4590,'Crosswalk Particulates'!$A:$A,0))</f>
        <v>process-other-industry</v>
      </c>
      <c r="G4590" s="66">
        <f>INDEX('Crosswalk Particulates'!$E:$E,MATCH('2017 EPA Data'!$B4590,'Crosswalk Particulates'!$D:$D,0))</f>
        <v>0</v>
      </c>
      <c r="H4590" s="78">
        <f t="shared" si="71"/>
        <v>0</v>
      </c>
    </row>
    <row r="4591" spans="1:8" hidden="1" x14ac:dyDescent="0.35">
      <c r="A4591" s="57" t="s">
        <v>2483</v>
      </c>
      <c r="B4591" s="57" t="s">
        <v>2607</v>
      </c>
      <c r="C4591" s="57" t="s">
        <v>2428</v>
      </c>
      <c r="D4591" s="68">
        <v>2.4</v>
      </c>
      <c r="E4591" s="57" t="s">
        <v>2429</v>
      </c>
      <c r="F4591" s="62" t="str">
        <f>INDEX('Crosswalk Particulates'!$B:$B,MATCH('2017 EPA Data'!A4591,'Crosswalk Particulates'!$A:$A,0))</f>
        <v>process-other-industry</v>
      </c>
      <c r="G4591" s="66">
        <f>INDEX('Crosswalk Particulates'!$E:$E,MATCH('2017 EPA Data'!$B4591,'Crosswalk Particulates'!$D:$D,0))</f>
        <v>0</v>
      </c>
      <c r="H4591" s="78">
        <f t="shared" si="71"/>
        <v>0</v>
      </c>
    </row>
    <row r="4592" spans="1:8" hidden="1" x14ac:dyDescent="0.35">
      <c r="A4592" s="57" t="s">
        <v>2529</v>
      </c>
      <c r="B4592" s="57" t="s">
        <v>2633</v>
      </c>
      <c r="C4592" s="57" t="s">
        <v>2428</v>
      </c>
      <c r="D4592" s="68">
        <v>2.4</v>
      </c>
      <c r="E4592" s="57" t="s">
        <v>2429</v>
      </c>
      <c r="F4592" s="62" t="str">
        <f>INDEX('Crosswalk Particulates'!$B:$B,MATCH('2017 EPA Data'!A4592,'Crosswalk Particulates'!$A:$A,0))</f>
        <v>Other-EPA</v>
      </c>
      <c r="G4592" s="66">
        <f>INDEX('Crosswalk Particulates'!$E:$E,MATCH('2017 EPA Data'!$B4592,'Crosswalk Particulates'!$D:$D,0))</f>
        <v>0</v>
      </c>
      <c r="H4592" s="78">
        <f t="shared" si="71"/>
        <v>0</v>
      </c>
    </row>
    <row r="4593" spans="1:8" hidden="1" x14ac:dyDescent="0.35">
      <c r="A4593" s="57" t="s">
        <v>2575</v>
      </c>
      <c r="B4593" s="57" t="s">
        <v>2556</v>
      </c>
      <c r="C4593" s="57" t="s">
        <v>2428</v>
      </c>
      <c r="D4593" s="68">
        <v>2.4</v>
      </c>
      <c r="E4593" s="57" t="s">
        <v>2429</v>
      </c>
      <c r="F4593" s="62" t="str">
        <f>INDEX('Crosswalk Particulates'!$B:$B,MATCH('2017 EPA Data'!A4593,'Crosswalk Particulates'!$A:$A,0))</f>
        <v>Commercial Buildings Sector</v>
      </c>
      <c r="G4593" s="66">
        <f>INDEX('Crosswalk Particulates'!$E:$E,MATCH('2017 EPA Data'!$B4593,'Crosswalk Particulates'!$D:$D,0))</f>
        <v>0</v>
      </c>
      <c r="H4593" s="78">
        <f t="shared" si="71"/>
        <v>0</v>
      </c>
    </row>
    <row r="4594" spans="1:8" hidden="1" x14ac:dyDescent="0.35">
      <c r="A4594" s="57" t="s">
        <v>2453</v>
      </c>
      <c r="B4594" s="57" t="s">
        <v>2613</v>
      </c>
      <c r="C4594" s="57" t="s">
        <v>2428</v>
      </c>
      <c r="D4594" s="68">
        <v>2.4</v>
      </c>
      <c r="E4594" s="57" t="s">
        <v>2429</v>
      </c>
      <c r="F4594" s="62" t="str">
        <f>INDEX('Crosswalk Particulates'!$B:$B,MATCH('2017 EPA Data'!A4594,'Crosswalk Particulates'!$A:$A,0))</f>
        <v>process-ngps-industry</v>
      </c>
      <c r="G4594" s="66">
        <f>INDEX('Crosswalk Particulates'!$E:$E,MATCH('2017 EPA Data'!$B4594,'Crosswalk Particulates'!$D:$D,0))</f>
        <v>0</v>
      </c>
      <c r="H4594" s="78">
        <f t="shared" si="71"/>
        <v>0</v>
      </c>
    </row>
    <row r="4595" spans="1:8" hidden="1" x14ac:dyDescent="0.35">
      <c r="A4595" s="57" t="s">
        <v>2462</v>
      </c>
      <c r="B4595" s="57" t="s">
        <v>2638</v>
      </c>
      <c r="C4595" s="57" t="s">
        <v>2428</v>
      </c>
      <c r="D4595" s="68">
        <v>2.4</v>
      </c>
      <c r="E4595" s="57" t="s">
        <v>2429</v>
      </c>
      <c r="F4595" s="62" t="str">
        <f>INDEX('Crosswalk Particulates'!$B:$B,MATCH('2017 EPA Data'!A4595,'Crosswalk Particulates'!$A:$A,0))</f>
        <v>industry-fuel-natural gas</v>
      </c>
      <c r="G4595" s="66">
        <f>INDEX('Crosswalk Particulates'!$E:$E,MATCH('2017 EPA Data'!$B4595,'Crosswalk Particulates'!$D:$D,0))</f>
        <v>0</v>
      </c>
      <c r="H4595" s="78">
        <f t="shared" si="71"/>
        <v>0</v>
      </c>
    </row>
    <row r="4596" spans="1:8" hidden="1" x14ac:dyDescent="0.35">
      <c r="A4596" s="57" t="s">
        <v>2464</v>
      </c>
      <c r="B4596" s="57" t="s">
        <v>2593</v>
      </c>
      <c r="C4596" s="57" t="s">
        <v>2428</v>
      </c>
      <c r="D4596" s="68">
        <v>2.3995299999999999</v>
      </c>
      <c r="E4596" s="57" t="s">
        <v>2429</v>
      </c>
      <c r="F4596" s="62" t="str">
        <f>INDEX('Crosswalk Particulates'!$B:$B,MATCH('2017 EPA Data'!A4596,'Crosswalk Particulates'!$A:$A,0))</f>
        <v>process-other-industry</v>
      </c>
      <c r="G4596" s="66">
        <f>INDEX('Crosswalk Particulates'!$E:$E,MATCH('2017 EPA Data'!$B4596,'Crosswalk Particulates'!$D:$D,0))</f>
        <v>0</v>
      </c>
      <c r="H4596" s="78">
        <f t="shared" si="71"/>
        <v>0</v>
      </c>
    </row>
    <row r="4597" spans="1:8" hidden="1" x14ac:dyDescent="0.35">
      <c r="A4597" s="57" t="s">
        <v>2540</v>
      </c>
      <c r="B4597" s="57" t="s">
        <v>2694</v>
      </c>
      <c r="C4597" s="57" t="s">
        <v>2428</v>
      </c>
      <c r="D4597" s="68">
        <v>2.39090398</v>
      </c>
      <c r="E4597" s="57" t="s">
        <v>2429</v>
      </c>
      <c r="F4597" s="62" t="str">
        <f>INDEX('Crosswalk Particulates'!$B:$B,MATCH('2017 EPA Data'!A4597,'Crosswalk Particulates'!$A:$A,0))</f>
        <v>industry-fuel-oil</v>
      </c>
      <c r="G4597" s="66">
        <f>INDEX('Crosswalk Particulates'!$E:$E,MATCH('2017 EPA Data'!$B4597,'Crosswalk Particulates'!$D:$D,0))</f>
        <v>0</v>
      </c>
      <c r="H4597" s="78">
        <f t="shared" si="71"/>
        <v>0</v>
      </c>
    </row>
    <row r="4598" spans="1:8" hidden="1" x14ac:dyDescent="0.35">
      <c r="A4598" s="57" t="s">
        <v>2558</v>
      </c>
      <c r="B4598" s="57" t="s">
        <v>2515</v>
      </c>
      <c r="C4598" s="57" t="s">
        <v>2428</v>
      </c>
      <c r="D4598" s="68">
        <v>2.38</v>
      </c>
      <c r="E4598" s="57" t="s">
        <v>2429</v>
      </c>
      <c r="F4598" s="62" t="str">
        <f>INDEX('Crosswalk Particulates'!$B:$B,MATCH('2017 EPA Data'!A4598,'Crosswalk Particulates'!$A:$A,0))</f>
        <v>process-mining-industry</v>
      </c>
      <c r="G4598" s="66">
        <f>INDEX('Crosswalk Particulates'!$E:$E,MATCH('2017 EPA Data'!$B4598,'Crosswalk Particulates'!$D:$D,0))</f>
        <v>0</v>
      </c>
      <c r="H4598" s="78">
        <f t="shared" si="71"/>
        <v>0</v>
      </c>
    </row>
    <row r="4599" spans="1:8" hidden="1" x14ac:dyDescent="0.35">
      <c r="A4599" s="57" t="s">
        <v>2449</v>
      </c>
      <c r="B4599" s="57" t="s">
        <v>2563</v>
      </c>
      <c r="C4599" s="57" t="s">
        <v>2428</v>
      </c>
      <c r="D4599" s="68">
        <v>2.3748999999999998</v>
      </c>
      <c r="E4599" s="57" t="s">
        <v>2429</v>
      </c>
      <c r="F4599" s="62" t="str">
        <f>INDEX('Crosswalk Particulates'!$B:$B,MATCH('2017 EPA Data'!A4599,'Crosswalk Particulates'!$A:$A,0))</f>
        <v>process-other-industry</v>
      </c>
      <c r="G4599" s="66">
        <f>INDEX('Crosswalk Particulates'!$E:$E,MATCH('2017 EPA Data'!$B4599,'Crosswalk Particulates'!$D:$D,0))</f>
        <v>0</v>
      </c>
      <c r="H4599" s="78">
        <f t="shared" si="71"/>
        <v>0</v>
      </c>
    </row>
    <row r="4600" spans="1:8" hidden="1" x14ac:dyDescent="0.35">
      <c r="A4600" s="57" t="s">
        <v>2495</v>
      </c>
      <c r="B4600" s="57" t="s">
        <v>2554</v>
      </c>
      <c r="C4600" s="57" t="s">
        <v>2428</v>
      </c>
      <c r="D4600" s="68">
        <v>2.3718442646439999</v>
      </c>
      <c r="E4600" s="57" t="s">
        <v>2429</v>
      </c>
      <c r="F4600" s="62" t="str">
        <f>INDEX('Crosswalk Particulates'!$B:$B,MATCH('2017 EPA Data'!A4600,'Crosswalk Particulates'!$A:$A,0))</f>
        <v>Electricity Sector</v>
      </c>
      <c r="G4600" s="66">
        <f>INDEX('Crosswalk Particulates'!$E:$E,MATCH('2017 EPA Data'!$B4600,'Crosswalk Particulates'!$D:$D,0))</f>
        <v>0</v>
      </c>
      <c r="H4600" s="78">
        <f t="shared" si="71"/>
        <v>0</v>
      </c>
    </row>
    <row r="4601" spans="1:8" hidden="1" x14ac:dyDescent="0.35">
      <c r="A4601" s="57" t="s">
        <v>2457</v>
      </c>
      <c r="B4601" s="57" t="s">
        <v>2436</v>
      </c>
      <c r="C4601" s="57" t="s">
        <v>2428</v>
      </c>
      <c r="D4601" s="68">
        <v>2.3449791000000002</v>
      </c>
      <c r="E4601" s="57" t="s">
        <v>2429</v>
      </c>
      <c r="F4601" s="62" t="str">
        <f>INDEX('Crosswalk Particulates'!$B:$B,MATCH('2017 EPA Data'!A4601,'Crosswalk Particulates'!$A:$A,0))</f>
        <v>process-other-industry</v>
      </c>
      <c r="G4601" s="66">
        <f>INDEX('Crosswalk Particulates'!$E:$E,MATCH('2017 EPA Data'!$B4601,'Crosswalk Particulates'!$D:$D,0))</f>
        <v>0</v>
      </c>
      <c r="H4601" s="78">
        <f t="shared" si="71"/>
        <v>0</v>
      </c>
    </row>
    <row r="4602" spans="1:8" hidden="1" x14ac:dyDescent="0.35">
      <c r="A4602" s="57" t="s">
        <v>2493</v>
      </c>
      <c r="B4602" s="57" t="s">
        <v>2479</v>
      </c>
      <c r="C4602" s="57" t="s">
        <v>2428</v>
      </c>
      <c r="D4602" s="68">
        <v>2.2997133999999999</v>
      </c>
      <c r="E4602" s="57" t="s">
        <v>2429</v>
      </c>
      <c r="F4602" s="62" t="str">
        <f>INDEX('Crosswalk Particulates'!$B:$B,MATCH('2017 EPA Data'!A4602,'Crosswalk Particulates'!$A:$A,0))</f>
        <v>Commercial Buildings Sector</v>
      </c>
      <c r="G4602" s="66">
        <f>INDEX('Crosswalk Particulates'!$E:$E,MATCH('2017 EPA Data'!$B4602,'Crosswalk Particulates'!$D:$D,0))</f>
        <v>0</v>
      </c>
      <c r="H4602" s="78">
        <f t="shared" si="71"/>
        <v>0</v>
      </c>
    </row>
    <row r="4603" spans="1:8" hidden="1" x14ac:dyDescent="0.35">
      <c r="A4603" s="57" t="s">
        <v>2634</v>
      </c>
      <c r="B4603" s="57" t="s">
        <v>2567</v>
      </c>
      <c r="C4603" s="57" t="s">
        <v>2428</v>
      </c>
      <c r="D4603" s="68">
        <v>2.2933610959648543</v>
      </c>
      <c r="E4603" s="57" t="s">
        <v>2429</v>
      </c>
      <c r="F4603" s="62" t="str">
        <f>INDEX('Crosswalk Particulates'!$B:$B,MATCH('2017 EPA Data'!A4603,'Crosswalk Particulates'!$A:$A,0))</f>
        <v>Residential Buildings Sector</v>
      </c>
      <c r="G4603" s="66">
        <f>INDEX('Crosswalk Particulates'!$E:$E,MATCH('2017 EPA Data'!$B4603,'Crosswalk Particulates'!$D:$D,0))</f>
        <v>0</v>
      </c>
      <c r="H4603" s="78">
        <f t="shared" si="71"/>
        <v>0</v>
      </c>
    </row>
    <row r="4604" spans="1:8" hidden="1" x14ac:dyDescent="0.35">
      <c r="A4604" s="57" t="s">
        <v>2495</v>
      </c>
      <c r="B4604" s="57" t="s">
        <v>2584</v>
      </c>
      <c r="C4604" s="57" t="s">
        <v>2428</v>
      </c>
      <c r="D4604" s="68">
        <v>2.288411006</v>
      </c>
      <c r="E4604" s="57" t="s">
        <v>2429</v>
      </c>
      <c r="F4604" s="62" t="str">
        <f>INDEX('Crosswalk Particulates'!$B:$B,MATCH('2017 EPA Data'!A4604,'Crosswalk Particulates'!$A:$A,0))</f>
        <v>Electricity Sector</v>
      </c>
      <c r="G4604" s="66">
        <f>INDEX('Crosswalk Particulates'!$E:$E,MATCH('2017 EPA Data'!$B4604,'Crosswalk Particulates'!$D:$D,0))</f>
        <v>0</v>
      </c>
      <c r="H4604" s="78">
        <f t="shared" si="71"/>
        <v>0</v>
      </c>
    </row>
    <row r="4605" spans="1:8" hidden="1" x14ac:dyDescent="0.35">
      <c r="A4605" s="57" t="s">
        <v>2503</v>
      </c>
      <c r="B4605" s="57" t="s">
        <v>2629</v>
      </c>
      <c r="C4605" s="57" t="s">
        <v>2428</v>
      </c>
      <c r="D4605" s="68">
        <v>2.2799999999999998</v>
      </c>
      <c r="E4605" s="57" t="s">
        <v>2429</v>
      </c>
      <c r="F4605" s="62" t="str">
        <f>INDEX('Crosswalk Particulates'!$B:$B,MATCH('2017 EPA Data'!A4605,'Crosswalk Particulates'!$A:$A,0))</f>
        <v>process-ngps-industry</v>
      </c>
      <c r="G4605" s="66">
        <f>INDEX('Crosswalk Particulates'!$E:$E,MATCH('2017 EPA Data'!$B4605,'Crosswalk Particulates'!$D:$D,0))</f>
        <v>0</v>
      </c>
      <c r="H4605" s="78">
        <f t="shared" si="71"/>
        <v>0</v>
      </c>
    </row>
    <row r="4606" spans="1:8" hidden="1" x14ac:dyDescent="0.35">
      <c r="A4606" s="57" t="s">
        <v>2543</v>
      </c>
      <c r="B4606" s="57" t="s">
        <v>2663</v>
      </c>
      <c r="C4606" s="57" t="s">
        <v>2428</v>
      </c>
      <c r="D4606" s="68">
        <v>2.2618999999999998</v>
      </c>
      <c r="E4606" s="57" t="s">
        <v>2429</v>
      </c>
      <c r="F4606" s="62" t="str">
        <f>INDEX('Crosswalk Particulates'!$B:$B,MATCH('2017 EPA Data'!A4606,'Crosswalk Particulates'!$A:$A,0))</f>
        <v>industry-fuel-other</v>
      </c>
      <c r="G4606" s="66">
        <f>INDEX('Crosswalk Particulates'!$E:$E,MATCH('2017 EPA Data'!$B4606,'Crosswalk Particulates'!$D:$D,0))</f>
        <v>0</v>
      </c>
      <c r="H4606" s="78">
        <f t="shared" si="71"/>
        <v>0</v>
      </c>
    </row>
    <row r="4607" spans="1:8" hidden="1" x14ac:dyDescent="0.35">
      <c r="A4607" s="57" t="s">
        <v>2489</v>
      </c>
      <c r="B4607" s="57" t="s">
        <v>2698</v>
      </c>
      <c r="C4607" s="57" t="s">
        <v>2428</v>
      </c>
      <c r="D4607" s="68">
        <v>2.2612000000000001</v>
      </c>
      <c r="E4607" s="57" t="s">
        <v>2429</v>
      </c>
      <c r="F4607" s="62" t="str">
        <f>INDEX('Crosswalk Particulates'!$B:$B,MATCH('2017 EPA Data'!A4607,'Crosswalk Particulates'!$A:$A,0))</f>
        <v>process-chemicals-industry</v>
      </c>
      <c r="G4607" s="66">
        <f>INDEX('Crosswalk Particulates'!$E:$E,MATCH('2017 EPA Data'!$B4607,'Crosswalk Particulates'!$D:$D,0))</f>
        <v>0</v>
      </c>
      <c r="H4607" s="78">
        <f t="shared" si="71"/>
        <v>0</v>
      </c>
    </row>
    <row r="4608" spans="1:8" hidden="1" x14ac:dyDescent="0.35">
      <c r="A4608" s="57" t="s">
        <v>2580</v>
      </c>
      <c r="B4608" s="57" t="s">
        <v>2601</v>
      </c>
      <c r="C4608" s="57" t="s">
        <v>2428</v>
      </c>
      <c r="D4608" s="68">
        <v>2.2605641900000002</v>
      </c>
      <c r="E4608" s="57" t="s">
        <v>2429</v>
      </c>
      <c r="F4608" s="62" t="str">
        <f>INDEX('Crosswalk Particulates'!$B:$B,MATCH('2017 EPA Data'!A4608,'Crosswalk Particulates'!$A:$A,0))</f>
        <v>Commercial Buildings Sector</v>
      </c>
      <c r="G4608" s="66">
        <f>INDEX('Crosswalk Particulates'!$E:$E,MATCH('2017 EPA Data'!$B4608,'Crosswalk Particulates'!$D:$D,0))</f>
        <v>0</v>
      </c>
      <c r="H4608" s="78">
        <f t="shared" si="71"/>
        <v>0</v>
      </c>
    </row>
    <row r="4609" spans="1:8" hidden="1" x14ac:dyDescent="0.35">
      <c r="A4609" s="57" t="s">
        <v>2497</v>
      </c>
      <c r="B4609" s="57" t="s">
        <v>2588</v>
      </c>
      <c r="C4609" s="57" t="s">
        <v>2428</v>
      </c>
      <c r="D4609" s="68">
        <v>2.258</v>
      </c>
      <c r="E4609" s="57" t="s">
        <v>2429</v>
      </c>
      <c r="F4609" s="62" t="str">
        <f>INDEX('Crosswalk Particulates'!$B:$B,MATCH('2017 EPA Data'!A4609,'Crosswalk Particulates'!$A:$A,0))</f>
        <v>process-other-industry</v>
      </c>
      <c r="G4609" s="66">
        <f>INDEX('Crosswalk Particulates'!$E:$E,MATCH('2017 EPA Data'!$B4609,'Crosswalk Particulates'!$D:$D,0))</f>
        <v>0</v>
      </c>
      <c r="H4609" s="78">
        <f t="shared" si="71"/>
        <v>0</v>
      </c>
    </row>
    <row r="4610" spans="1:8" hidden="1" x14ac:dyDescent="0.35">
      <c r="A4610" s="57" t="s">
        <v>2476</v>
      </c>
      <c r="B4610" s="57" t="s">
        <v>2758</v>
      </c>
      <c r="C4610" s="57" t="s">
        <v>2428</v>
      </c>
      <c r="D4610" s="68">
        <v>2.2551366527000001</v>
      </c>
      <c r="E4610" s="57" t="s">
        <v>2429</v>
      </c>
      <c r="F4610" s="62" t="str">
        <f>INDEX('Crosswalk Particulates'!$B:$B,MATCH('2017 EPA Data'!A4610,'Crosswalk Particulates'!$A:$A,0))</f>
        <v>Electricity Sector</v>
      </c>
      <c r="G4610" s="66">
        <f>INDEX('Crosswalk Particulates'!$E:$E,MATCH('2017 EPA Data'!$B4610,'Crosswalk Particulates'!$D:$D,0))</f>
        <v>0</v>
      </c>
      <c r="H4610" s="78">
        <f t="shared" si="71"/>
        <v>0</v>
      </c>
    </row>
    <row r="4611" spans="1:8" hidden="1" x14ac:dyDescent="0.35">
      <c r="A4611" s="57" t="s">
        <v>2462</v>
      </c>
      <c r="B4611" s="57" t="s">
        <v>2659</v>
      </c>
      <c r="C4611" s="57" t="s">
        <v>2428</v>
      </c>
      <c r="D4611" s="68">
        <v>2.2519999999999998</v>
      </c>
      <c r="E4611" s="57" t="s">
        <v>2429</v>
      </c>
      <c r="F4611" s="62" t="str">
        <f>INDEX('Crosswalk Particulates'!$B:$B,MATCH('2017 EPA Data'!A4611,'Crosswalk Particulates'!$A:$A,0))</f>
        <v>industry-fuel-natural gas</v>
      </c>
      <c r="G4611" s="66">
        <f>INDEX('Crosswalk Particulates'!$E:$E,MATCH('2017 EPA Data'!$B4611,'Crosswalk Particulates'!$D:$D,0))</f>
        <v>0</v>
      </c>
      <c r="H4611" s="78">
        <f t="shared" si="71"/>
        <v>0</v>
      </c>
    </row>
    <row r="4612" spans="1:8" hidden="1" x14ac:dyDescent="0.35">
      <c r="A4612" s="57" t="s">
        <v>2430</v>
      </c>
      <c r="B4612" s="57" t="s">
        <v>2720</v>
      </c>
      <c r="C4612" s="57" t="s">
        <v>2428</v>
      </c>
      <c r="D4612" s="68">
        <v>2.2420412490000001</v>
      </c>
      <c r="E4612" s="57" t="s">
        <v>2429</v>
      </c>
      <c r="F4612" s="62" t="str">
        <f>INDEX('Crosswalk Particulates'!$B:$B,MATCH('2017 EPA Data'!A4612,'Crosswalk Particulates'!$A:$A,0))</f>
        <v>process-other-industry</v>
      </c>
      <c r="G4612" s="66">
        <f>INDEX('Crosswalk Particulates'!$E:$E,MATCH('2017 EPA Data'!$B4612,'Crosswalk Particulates'!$D:$D,0))</f>
        <v>0</v>
      </c>
      <c r="H4612" s="78">
        <f t="shared" ref="H4612:H4675" si="72">IF(E4612="TON",D4612/metricton_to_shortton,0)*10^6</f>
        <v>0</v>
      </c>
    </row>
    <row r="4613" spans="1:8" hidden="1" x14ac:dyDescent="0.35">
      <c r="A4613" s="57" t="s">
        <v>2519</v>
      </c>
      <c r="B4613" s="57" t="s">
        <v>2674</v>
      </c>
      <c r="C4613" s="57" t="s">
        <v>2428</v>
      </c>
      <c r="D4613" s="68">
        <v>2.2175351171200002</v>
      </c>
      <c r="E4613" s="57" t="s">
        <v>2429</v>
      </c>
      <c r="F4613" s="62" t="str">
        <f>INDEX('Crosswalk Particulates'!$B:$B,MATCH('2017 EPA Data'!A4613,'Crosswalk Particulates'!$A:$A,0))</f>
        <v>Electricity Sector</v>
      </c>
      <c r="G4613" s="66">
        <f>INDEX('Crosswalk Particulates'!$E:$E,MATCH('2017 EPA Data'!$B4613,'Crosswalk Particulates'!$D:$D,0))</f>
        <v>0</v>
      </c>
      <c r="H4613" s="78">
        <f t="shared" si="72"/>
        <v>0</v>
      </c>
    </row>
    <row r="4614" spans="1:8" hidden="1" x14ac:dyDescent="0.35">
      <c r="A4614" s="57" t="s">
        <v>2496</v>
      </c>
      <c r="B4614" s="57" t="s">
        <v>2674</v>
      </c>
      <c r="C4614" s="57" t="s">
        <v>2428</v>
      </c>
      <c r="D4614" s="68">
        <v>2.217015701114764</v>
      </c>
      <c r="E4614" s="57" t="s">
        <v>2429</v>
      </c>
      <c r="F4614" s="62" t="str">
        <f>INDEX('Crosswalk Particulates'!$B:$B,MATCH('2017 EPA Data'!A4614,'Crosswalk Particulates'!$A:$A,0))</f>
        <v>process-other-industry</v>
      </c>
      <c r="G4614" s="66">
        <f>INDEX('Crosswalk Particulates'!$E:$E,MATCH('2017 EPA Data'!$B4614,'Crosswalk Particulates'!$D:$D,0))</f>
        <v>0</v>
      </c>
      <c r="H4614" s="78">
        <f t="shared" si="72"/>
        <v>0</v>
      </c>
    </row>
    <row r="4615" spans="1:8" hidden="1" x14ac:dyDescent="0.35">
      <c r="A4615" s="57" t="s">
        <v>2493</v>
      </c>
      <c r="B4615" s="57" t="s">
        <v>2488</v>
      </c>
      <c r="C4615" s="57" t="s">
        <v>2428</v>
      </c>
      <c r="D4615" s="68">
        <v>2.208882</v>
      </c>
      <c r="E4615" s="57" t="s">
        <v>2429</v>
      </c>
      <c r="F4615" s="62" t="str">
        <f>INDEX('Crosswalk Particulates'!$B:$B,MATCH('2017 EPA Data'!A4615,'Crosswalk Particulates'!$A:$A,0))</f>
        <v>Commercial Buildings Sector</v>
      </c>
      <c r="G4615" s="66">
        <f>INDEX('Crosswalk Particulates'!$E:$E,MATCH('2017 EPA Data'!$B4615,'Crosswalk Particulates'!$D:$D,0))</f>
        <v>0</v>
      </c>
      <c r="H4615" s="78">
        <f t="shared" si="72"/>
        <v>0</v>
      </c>
    </row>
    <row r="4616" spans="1:8" hidden="1" x14ac:dyDescent="0.35">
      <c r="A4616" s="57" t="s">
        <v>2470</v>
      </c>
      <c r="B4616" s="57" t="s">
        <v>2709</v>
      </c>
      <c r="C4616" s="57" t="s">
        <v>2428</v>
      </c>
      <c r="D4616" s="68">
        <v>2.2007059519999999</v>
      </c>
      <c r="E4616" s="57" t="s">
        <v>2429</v>
      </c>
      <c r="F4616" s="62" t="str">
        <f>INDEX('Crosswalk Particulates'!$B:$B,MATCH('2017 EPA Data'!A4616,'Crosswalk Particulates'!$A:$A,0))</f>
        <v>process-waste-industry</v>
      </c>
      <c r="G4616" s="66">
        <f>INDEX('Crosswalk Particulates'!$E:$E,MATCH('2017 EPA Data'!$B4616,'Crosswalk Particulates'!$D:$D,0))</f>
        <v>0</v>
      </c>
      <c r="H4616" s="78">
        <f t="shared" si="72"/>
        <v>0</v>
      </c>
    </row>
    <row r="4617" spans="1:8" hidden="1" x14ac:dyDescent="0.35">
      <c r="A4617" s="57" t="s">
        <v>2497</v>
      </c>
      <c r="B4617" s="57" t="s">
        <v>2685</v>
      </c>
      <c r="C4617" s="57" t="s">
        <v>2428</v>
      </c>
      <c r="D4617" s="68">
        <v>2.2000000000000002</v>
      </c>
      <c r="E4617" s="57" t="s">
        <v>2429</v>
      </c>
      <c r="F4617" s="62" t="str">
        <f>INDEX('Crosswalk Particulates'!$B:$B,MATCH('2017 EPA Data'!A4617,'Crosswalk Particulates'!$A:$A,0))</f>
        <v>process-other-industry</v>
      </c>
      <c r="G4617" s="66">
        <f>INDEX('Crosswalk Particulates'!$E:$E,MATCH('2017 EPA Data'!$B4617,'Crosswalk Particulates'!$D:$D,0))</f>
        <v>0</v>
      </c>
      <c r="H4617" s="78">
        <f t="shared" si="72"/>
        <v>0</v>
      </c>
    </row>
    <row r="4618" spans="1:8" hidden="1" x14ac:dyDescent="0.35">
      <c r="A4618" s="57" t="s">
        <v>2430</v>
      </c>
      <c r="B4618" s="57" t="s">
        <v>2750</v>
      </c>
      <c r="C4618" s="57" t="s">
        <v>2428</v>
      </c>
      <c r="D4618" s="68">
        <v>2.2000000000000002</v>
      </c>
      <c r="E4618" s="57" t="s">
        <v>2429</v>
      </c>
      <c r="F4618" s="62" t="str">
        <f>INDEX('Crosswalk Particulates'!$B:$B,MATCH('2017 EPA Data'!A4618,'Crosswalk Particulates'!$A:$A,0))</f>
        <v>process-other-industry</v>
      </c>
      <c r="G4618" s="66">
        <f>INDEX('Crosswalk Particulates'!$E:$E,MATCH('2017 EPA Data'!$B4618,'Crosswalk Particulates'!$D:$D,0))</f>
        <v>0</v>
      </c>
      <c r="H4618" s="78">
        <f t="shared" si="72"/>
        <v>0</v>
      </c>
    </row>
    <row r="4619" spans="1:8" hidden="1" x14ac:dyDescent="0.35">
      <c r="A4619" s="57" t="s">
        <v>2576</v>
      </c>
      <c r="B4619" s="57" t="s">
        <v>2550</v>
      </c>
      <c r="C4619" s="57" t="s">
        <v>2428</v>
      </c>
      <c r="D4619" s="68">
        <v>2.2000000000000002</v>
      </c>
      <c r="E4619" s="57" t="s">
        <v>2429</v>
      </c>
      <c r="F4619" s="62" t="str">
        <f>INDEX('Crosswalk Particulates'!$B:$B,MATCH('2017 EPA Data'!A4619,'Crosswalk Particulates'!$A:$A,0))</f>
        <v>Commercial Buildings Sector</v>
      </c>
      <c r="G4619" s="66">
        <f>INDEX('Crosswalk Particulates'!$E:$E,MATCH('2017 EPA Data'!$B4619,'Crosswalk Particulates'!$D:$D,0))</f>
        <v>0</v>
      </c>
      <c r="H4619" s="78">
        <f t="shared" si="72"/>
        <v>0</v>
      </c>
    </row>
    <row r="4620" spans="1:8" hidden="1" x14ac:dyDescent="0.35">
      <c r="A4620" s="57" t="s">
        <v>2463</v>
      </c>
      <c r="B4620" s="57" t="s">
        <v>2627</v>
      </c>
      <c r="D4620" s="68">
        <v>2.1957008426160001</v>
      </c>
      <c r="E4620" s="57" t="s">
        <v>2433</v>
      </c>
      <c r="F4620" s="62" t="str">
        <f>INDEX('Crosswalk Particulates'!$B:$B,MATCH('2017 EPA Data'!A4620,'Crosswalk Particulates'!$A:$A,0))</f>
        <v>process-agriculture-industry</v>
      </c>
      <c r="G4620" s="66" t="str">
        <f>INDEX('Crosswalk Particulates'!$E:$E,MATCH('2017 EPA Data'!$B4620,'Crosswalk Particulates'!$D:$D,0))</f>
        <v>BC</v>
      </c>
      <c r="H4620" s="78">
        <f t="shared" si="72"/>
        <v>1991908.6669049545</v>
      </c>
    </row>
    <row r="4621" spans="1:8" hidden="1" x14ac:dyDescent="0.35">
      <c r="A4621" s="57" t="s">
        <v>2530</v>
      </c>
      <c r="B4621" s="57" t="s">
        <v>2532</v>
      </c>
      <c r="C4621" s="57" t="s">
        <v>2428</v>
      </c>
      <c r="D4621" s="68">
        <v>2.1933071499999999</v>
      </c>
      <c r="E4621" s="57" t="s">
        <v>2429</v>
      </c>
      <c r="F4621" s="62" t="str">
        <f>INDEX('Crosswalk Particulates'!$B:$B,MATCH('2017 EPA Data'!A4621,'Crosswalk Particulates'!$A:$A,0))</f>
        <v>process-iron and steel-industry</v>
      </c>
      <c r="G4621" s="66">
        <f>INDEX('Crosswalk Particulates'!$E:$E,MATCH('2017 EPA Data'!$B4621,'Crosswalk Particulates'!$D:$D,0))</f>
        <v>0</v>
      </c>
      <c r="H4621" s="78">
        <f t="shared" si="72"/>
        <v>0</v>
      </c>
    </row>
    <row r="4622" spans="1:8" hidden="1" x14ac:dyDescent="0.35">
      <c r="A4622" s="57" t="s">
        <v>2530</v>
      </c>
      <c r="B4622" s="57" t="s">
        <v>2635</v>
      </c>
      <c r="C4622" s="57" t="s">
        <v>2428</v>
      </c>
      <c r="D4622" s="68">
        <v>2.181</v>
      </c>
      <c r="E4622" s="57" t="s">
        <v>2429</v>
      </c>
      <c r="F4622" s="62" t="str">
        <f>INDEX('Crosswalk Particulates'!$B:$B,MATCH('2017 EPA Data'!A4622,'Crosswalk Particulates'!$A:$A,0))</f>
        <v>process-iron and steel-industry</v>
      </c>
      <c r="G4622" s="66">
        <f>INDEX('Crosswalk Particulates'!$E:$E,MATCH('2017 EPA Data'!$B4622,'Crosswalk Particulates'!$D:$D,0))</f>
        <v>0</v>
      </c>
      <c r="H4622" s="78">
        <f t="shared" si="72"/>
        <v>0</v>
      </c>
    </row>
    <row r="4623" spans="1:8" hidden="1" x14ac:dyDescent="0.35">
      <c r="A4623" s="57" t="s">
        <v>2462</v>
      </c>
      <c r="B4623" s="57" t="s">
        <v>2571</v>
      </c>
      <c r="C4623" s="57" t="s">
        <v>2428</v>
      </c>
      <c r="D4623" s="68">
        <v>2.173</v>
      </c>
      <c r="E4623" s="57" t="s">
        <v>2429</v>
      </c>
      <c r="F4623" s="62" t="str">
        <f>INDEX('Crosswalk Particulates'!$B:$B,MATCH('2017 EPA Data'!A4623,'Crosswalk Particulates'!$A:$A,0))</f>
        <v>industry-fuel-natural gas</v>
      </c>
      <c r="G4623" s="66">
        <f>INDEX('Crosswalk Particulates'!$E:$E,MATCH('2017 EPA Data'!$B4623,'Crosswalk Particulates'!$D:$D,0))</f>
        <v>0</v>
      </c>
      <c r="H4623" s="78">
        <f t="shared" si="72"/>
        <v>0</v>
      </c>
    </row>
    <row r="4624" spans="1:8" hidden="1" x14ac:dyDescent="0.35">
      <c r="A4624" s="57" t="s">
        <v>2530</v>
      </c>
      <c r="B4624" s="57" t="s">
        <v>2751</v>
      </c>
      <c r="C4624" s="57" t="s">
        <v>2428</v>
      </c>
      <c r="D4624" s="68">
        <v>2.153</v>
      </c>
      <c r="E4624" s="57" t="s">
        <v>2429</v>
      </c>
      <c r="F4624" s="62" t="str">
        <f>INDEX('Crosswalk Particulates'!$B:$B,MATCH('2017 EPA Data'!A4624,'Crosswalk Particulates'!$A:$A,0))</f>
        <v>process-iron and steel-industry</v>
      </c>
      <c r="G4624" s="66">
        <f>INDEX('Crosswalk Particulates'!$E:$E,MATCH('2017 EPA Data'!$B4624,'Crosswalk Particulates'!$D:$D,0))</f>
        <v>0</v>
      </c>
      <c r="H4624" s="78">
        <f t="shared" si="72"/>
        <v>0</v>
      </c>
    </row>
    <row r="4625" spans="1:8" hidden="1" x14ac:dyDescent="0.35">
      <c r="A4625" s="57" t="s">
        <v>2506</v>
      </c>
      <c r="B4625" s="57" t="s">
        <v>2553</v>
      </c>
      <c r="C4625" s="57" t="s">
        <v>2428</v>
      </c>
      <c r="D4625" s="68">
        <v>2.137292</v>
      </c>
      <c r="E4625" s="57" t="s">
        <v>2429</v>
      </c>
      <c r="F4625" s="62" t="str">
        <f>INDEX('Crosswalk Particulates'!$B:$B,MATCH('2017 EPA Data'!A4625,'Crosswalk Particulates'!$A:$A,0))</f>
        <v>process-other-industry</v>
      </c>
      <c r="G4625" s="66">
        <f>INDEX('Crosswalk Particulates'!$E:$E,MATCH('2017 EPA Data'!$B4625,'Crosswalk Particulates'!$D:$D,0))</f>
        <v>0</v>
      </c>
      <c r="H4625" s="78">
        <f t="shared" si="72"/>
        <v>0</v>
      </c>
    </row>
    <row r="4626" spans="1:8" hidden="1" x14ac:dyDescent="0.35">
      <c r="A4626" s="57" t="s">
        <v>2445</v>
      </c>
      <c r="B4626" s="57" t="s">
        <v>2639</v>
      </c>
      <c r="C4626" s="57" t="s">
        <v>2428</v>
      </c>
      <c r="D4626" s="68">
        <v>2.1021132709912909</v>
      </c>
      <c r="E4626" s="57" t="s">
        <v>2429</v>
      </c>
      <c r="F4626" s="62" t="str">
        <f>INDEX('Crosswalk Particulates'!$B:$B,MATCH('2017 EPA Data'!A4626,'Crosswalk Particulates'!$A:$A,0))</f>
        <v>Other-EPA</v>
      </c>
      <c r="G4626" s="66">
        <f>INDEX('Crosswalk Particulates'!$E:$E,MATCH('2017 EPA Data'!$B4626,'Crosswalk Particulates'!$D:$D,0))</f>
        <v>0</v>
      </c>
      <c r="H4626" s="78">
        <f t="shared" si="72"/>
        <v>0</v>
      </c>
    </row>
    <row r="4627" spans="1:8" hidden="1" x14ac:dyDescent="0.35">
      <c r="A4627" s="57" t="s">
        <v>2507</v>
      </c>
      <c r="B4627" s="57" t="s">
        <v>2548</v>
      </c>
      <c r="C4627" s="57" t="s">
        <v>2428</v>
      </c>
      <c r="D4627" s="68">
        <v>2.1004801709478</v>
      </c>
      <c r="E4627" s="57" t="s">
        <v>2429</v>
      </c>
      <c r="F4627" s="62" t="str">
        <f>INDEX('Crosswalk Particulates'!$B:$B,MATCH('2017 EPA Data'!A4627,'Crosswalk Particulates'!$A:$A,0))</f>
        <v>industry-fuel-coal</v>
      </c>
      <c r="G4627" s="66">
        <f>INDEX('Crosswalk Particulates'!$E:$E,MATCH('2017 EPA Data'!$B4627,'Crosswalk Particulates'!$D:$D,0))</f>
        <v>0</v>
      </c>
      <c r="H4627" s="78">
        <f t="shared" si="72"/>
        <v>0</v>
      </c>
    </row>
    <row r="4628" spans="1:8" hidden="1" x14ac:dyDescent="0.35">
      <c r="A4628" s="57" t="s">
        <v>2497</v>
      </c>
      <c r="B4628" s="57" t="s">
        <v>2646</v>
      </c>
      <c r="C4628" s="57" t="s">
        <v>2428</v>
      </c>
      <c r="D4628" s="68">
        <v>2.0889647257999999</v>
      </c>
      <c r="E4628" s="57" t="s">
        <v>2429</v>
      </c>
      <c r="F4628" s="62" t="str">
        <f>INDEX('Crosswalk Particulates'!$B:$B,MATCH('2017 EPA Data'!A4628,'Crosswalk Particulates'!$A:$A,0))</f>
        <v>process-other-industry</v>
      </c>
      <c r="G4628" s="66">
        <f>INDEX('Crosswalk Particulates'!$E:$E,MATCH('2017 EPA Data'!$B4628,'Crosswalk Particulates'!$D:$D,0))</f>
        <v>0</v>
      </c>
      <c r="H4628" s="78">
        <f t="shared" si="72"/>
        <v>0</v>
      </c>
    </row>
    <row r="4629" spans="1:8" hidden="1" x14ac:dyDescent="0.35">
      <c r="A4629" s="57" t="s">
        <v>2518</v>
      </c>
      <c r="B4629" s="57" t="s">
        <v>2672</v>
      </c>
      <c r="C4629" s="57" t="s">
        <v>2428</v>
      </c>
      <c r="D4629" s="68">
        <v>2.0865638</v>
      </c>
      <c r="E4629" s="57" t="s">
        <v>2429</v>
      </c>
      <c r="F4629" s="62" t="str">
        <f>INDEX('Crosswalk Particulates'!$B:$B,MATCH('2017 EPA Data'!A4629,'Crosswalk Particulates'!$A:$A,0))</f>
        <v>process-cement-industry</v>
      </c>
      <c r="G4629" s="66">
        <f>INDEX('Crosswalk Particulates'!$E:$E,MATCH('2017 EPA Data'!$B4629,'Crosswalk Particulates'!$D:$D,0))</f>
        <v>0</v>
      </c>
      <c r="H4629" s="78">
        <f t="shared" si="72"/>
        <v>0</v>
      </c>
    </row>
    <row r="4630" spans="1:8" hidden="1" x14ac:dyDescent="0.35">
      <c r="A4630" s="57" t="s">
        <v>2457</v>
      </c>
      <c r="B4630" s="57" t="s">
        <v>2574</v>
      </c>
      <c r="C4630" s="57" t="s">
        <v>2428</v>
      </c>
      <c r="D4630" s="68">
        <v>2.0853402860000001</v>
      </c>
      <c r="E4630" s="57" t="s">
        <v>2429</v>
      </c>
      <c r="F4630" s="62" t="str">
        <f>INDEX('Crosswalk Particulates'!$B:$B,MATCH('2017 EPA Data'!A4630,'Crosswalk Particulates'!$A:$A,0))</f>
        <v>process-other-industry</v>
      </c>
      <c r="G4630" s="66">
        <f>INDEX('Crosswalk Particulates'!$E:$E,MATCH('2017 EPA Data'!$B4630,'Crosswalk Particulates'!$D:$D,0))</f>
        <v>0</v>
      </c>
      <c r="H4630" s="78">
        <f t="shared" si="72"/>
        <v>0</v>
      </c>
    </row>
    <row r="4631" spans="1:8" hidden="1" x14ac:dyDescent="0.35">
      <c r="A4631" s="57" t="s">
        <v>2580</v>
      </c>
      <c r="B4631" s="57" t="s">
        <v>2536</v>
      </c>
      <c r="C4631" s="57" t="s">
        <v>2428</v>
      </c>
      <c r="D4631" s="68">
        <v>2.0821489775900002</v>
      </c>
      <c r="E4631" s="57" t="s">
        <v>2429</v>
      </c>
      <c r="F4631" s="62" t="str">
        <f>INDEX('Crosswalk Particulates'!$B:$B,MATCH('2017 EPA Data'!A4631,'Crosswalk Particulates'!$A:$A,0))</f>
        <v>Commercial Buildings Sector</v>
      </c>
      <c r="G4631" s="66">
        <f>INDEX('Crosswalk Particulates'!$E:$E,MATCH('2017 EPA Data'!$B4631,'Crosswalk Particulates'!$D:$D,0))</f>
        <v>0</v>
      </c>
      <c r="H4631" s="78">
        <f t="shared" si="72"/>
        <v>0</v>
      </c>
    </row>
    <row r="4632" spans="1:8" hidden="1" x14ac:dyDescent="0.35">
      <c r="A4632" s="57" t="s">
        <v>2580</v>
      </c>
      <c r="B4632" s="57" t="s">
        <v>2537</v>
      </c>
      <c r="C4632" s="57" t="s">
        <v>2428</v>
      </c>
      <c r="D4632" s="68">
        <v>2.07660507715</v>
      </c>
      <c r="E4632" s="57" t="s">
        <v>2429</v>
      </c>
      <c r="F4632" s="62" t="str">
        <f>INDEX('Crosswalk Particulates'!$B:$B,MATCH('2017 EPA Data'!A4632,'Crosswalk Particulates'!$A:$A,0))</f>
        <v>Commercial Buildings Sector</v>
      </c>
      <c r="G4632" s="66">
        <f>INDEX('Crosswalk Particulates'!$E:$E,MATCH('2017 EPA Data'!$B4632,'Crosswalk Particulates'!$D:$D,0))</f>
        <v>0</v>
      </c>
      <c r="H4632" s="78">
        <f t="shared" si="72"/>
        <v>0</v>
      </c>
    </row>
    <row r="4633" spans="1:8" hidden="1" x14ac:dyDescent="0.35">
      <c r="A4633" s="57" t="s">
        <v>2580</v>
      </c>
      <c r="B4633" s="57" t="s">
        <v>2662</v>
      </c>
      <c r="C4633" s="57" t="s">
        <v>2428</v>
      </c>
      <c r="D4633" s="68">
        <v>2.0697057882258232</v>
      </c>
      <c r="E4633" s="57" t="s">
        <v>2429</v>
      </c>
      <c r="F4633" s="62" t="str">
        <f>INDEX('Crosswalk Particulates'!$B:$B,MATCH('2017 EPA Data'!A4633,'Crosswalk Particulates'!$A:$A,0))</f>
        <v>Commercial Buildings Sector</v>
      </c>
      <c r="G4633" s="66">
        <f>INDEX('Crosswalk Particulates'!$E:$E,MATCH('2017 EPA Data'!$B4633,'Crosswalk Particulates'!$D:$D,0))</f>
        <v>0</v>
      </c>
      <c r="H4633" s="78">
        <f t="shared" si="72"/>
        <v>0</v>
      </c>
    </row>
    <row r="4634" spans="1:8" hidden="1" x14ac:dyDescent="0.35">
      <c r="A4634" s="57" t="s">
        <v>2492</v>
      </c>
      <c r="B4634" s="57" t="s">
        <v>2536</v>
      </c>
      <c r="C4634" s="57" t="s">
        <v>2428</v>
      </c>
      <c r="D4634" s="68">
        <v>2.0656613697117119</v>
      </c>
      <c r="E4634" s="57" t="s">
        <v>2429</v>
      </c>
      <c r="F4634" s="62" t="str">
        <f>INDEX('Crosswalk Particulates'!$B:$B,MATCH('2017 EPA Data'!A4634,'Crosswalk Particulates'!$A:$A,0))</f>
        <v>Electricity Sector</v>
      </c>
      <c r="G4634" s="66">
        <f>INDEX('Crosswalk Particulates'!$E:$E,MATCH('2017 EPA Data'!$B4634,'Crosswalk Particulates'!$D:$D,0))</f>
        <v>0</v>
      </c>
      <c r="H4634" s="78">
        <f t="shared" si="72"/>
        <v>0</v>
      </c>
    </row>
    <row r="4635" spans="1:8" hidden="1" x14ac:dyDescent="0.35">
      <c r="A4635" s="57" t="s">
        <v>2580</v>
      </c>
      <c r="B4635" s="57" t="s">
        <v>2539</v>
      </c>
      <c r="C4635" s="57" t="s">
        <v>2428</v>
      </c>
      <c r="D4635" s="68">
        <v>2.0476839031699998</v>
      </c>
      <c r="E4635" s="57" t="s">
        <v>2429</v>
      </c>
      <c r="F4635" s="62" t="str">
        <f>INDEX('Crosswalk Particulates'!$B:$B,MATCH('2017 EPA Data'!A4635,'Crosswalk Particulates'!$A:$A,0))</f>
        <v>Commercial Buildings Sector</v>
      </c>
      <c r="G4635" s="66">
        <f>INDEX('Crosswalk Particulates'!$E:$E,MATCH('2017 EPA Data'!$B4635,'Crosswalk Particulates'!$D:$D,0))</f>
        <v>0</v>
      </c>
      <c r="H4635" s="78">
        <f t="shared" si="72"/>
        <v>0</v>
      </c>
    </row>
    <row r="4636" spans="1:8" hidden="1" x14ac:dyDescent="0.35">
      <c r="A4636" s="57" t="s">
        <v>2507</v>
      </c>
      <c r="B4636" s="57" t="s">
        <v>2702</v>
      </c>
      <c r="C4636" s="57" t="s">
        <v>2428</v>
      </c>
      <c r="D4636" s="68">
        <v>2.03912</v>
      </c>
      <c r="E4636" s="57" t="s">
        <v>2429</v>
      </c>
      <c r="F4636" s="62" t="str">
        <f>INDEX('Crosswalk Particulates'!$B:$B,MATCH('2017 EPA Data'!A4636,'Crosswalk Particulates'!$A:$A,0))</f>
        <v>industry-fuel-coal</v>
      </c>
      <c r="G4636" s="66">
        <f>INDEX('Crosswalk Particulates'!$E:$E,MATCH('2017 EPA Data'!$B4636,'Crosswalk Particulates'!$D:$D,0))</f>
        <v>0</v>
      </c>
      <c r="H4636" s="78">
        <f t="shared" si="72"/>
        <v>0</v>
      </c>
    </row>
    <row r="4637" spans="1:8" hidden="1" x14ac:dyDescent="0.35">
      <c r="A4637" s="57" t="s">
        <v>2506</v>
      </c>
      <c r="B4637" s="57" t="s">
        <v>2473</v>
      </c>
      <c r="C4637" s="57" t="s">
        <v>2428</v>
      </c>
      <c r="D4637" s="68">
        <v>2.0063010000000001</v>
      </c>
      <c r="E4637" s="57" t="s">
        <v>2429</v>
      </c>
      <c r="F4637" s="62" t="str">
        <f>INDEX('Crosswalk Particulates'!$B:$B,MATCH('2017 EPA Data'!A4637,'Crosswalk Particulates'!$A:$A,0))</f>
        <v>process-other-industry</v>
      </c>
      <c r="G4637" s="66">
        <f>INDEX('Crosswalk Particulates'!$E:$E,MATCH('2017 EPA Data'!$B4637,'Crosswalk Particulates'!$D:$D,0))</f>
        <v>0</v>
      </c>
      <c r="H4637" s="78">
        <f t="shared" si="72"/>
        <v>0</v>
      </c>
    </row>
    <row r="4638" spans="1:8" hidden="1" x14ac:dyDescent="0.35">
      <c r="A4638" s="57" t="s">
        <v>2470</v>
      </c>
      <c r="B4638" s="57" t="s">
        <v>2549</v>
      </c>
      <c r="C4638" s="57" t="s">
        <v>2428</v>
      </c>
      <c r="D4638" s="68">
        <v>2.0050800390000001</v>
      </c>
      <c r="E4638" s="57" t="s">
        <v>2429</v>
      </c>
      <c r="F4638" s="62" t="str">
        <f>INDEX('Crosswalk Particulates'!$B:$B,MATCH('2017 EPA Data'!A4638,'Crosswalk Particulates'!$A:$A,0))</f>
        <v>process-waste-industry</v>
      </c>
      <c r="G4638" s="66">
        <f>INDEX('Crosswalk Particulates'!$E:$E,MATCH('2017 EPA Data'!$B4638,'Crosswalk Particulates'!$D:$D,0))</f>
        <v>0</v>
      </c>
      <c r="H4638" s="78">
        <f t="shared" si="72"/>
        <v>0</v>
      </c>
    </row>
    <row r="4639" spans="1:8" hidden="1" x14ac:dyDescent="0.35">
      <c r="A4639" s="57" t="s">
        <v>2497</v>
      </c>
      <c r="B4639" s="57" t="s">
        <v>2680</v>
      </c>
      <c r="C4639" s="57" t="s">
        <v>2428</v>
      </c>
      <c r="D4639" s="68">
        <v>2</v>
      </c>
      <c r="E4639" s="57" t="s">
        <v>2429</v>
      </c>
      <c r="F4639" s="62" t="str">
        <f>INDEX('Crosswalk Particulates'!$B:$B,MATCH('2017 EPA Data'!A4639,'Crosswalk Particulates'!$A:$A,0))</f>
        <v>process-other-industry</v>
      </c>
      <c r="G4639" s="66">
        <f>INDEX('Crosswalk Particulates'!$E:$E,MATCH('2017 EPA Data'!$B4639,'Crosswalk Particulates'!$D:$D,0))</f>
        <v>0</v>
      </c>
      <c r="H4639" s="78">
        <f t="shared" si="72"/>
        <v>0</v>
      </c>
    </row>
    <row r="4640" spans="1:8" hidden="1" x14ac:dyDescent="0.35">
      <c r="A4640" s="57" t="s">
        <v>2518</v>
      </c>
      <c r="B4640" s="57" t="s">
        <v>2681</v>
      </c>
      <c r="C4640" s="57" t="s">
        <v>2428</v>
      </c>
      <c r="D4640" s="68">
        <v>2</v>
      </c>
      <c r="E4640" s="57" t="s">
        <v>2429</v>
      </c>
      <c r="F4640" s="62" t="str">
        <f>INDEX('Crosswalk Particulates'!$B:$B,MATCH('2017 EPA Data'!A4640,'Crosswalk Particulates'!$A:$A,0))</f>
        <v>process-cement-industry</v>
      </c>
      <c r="G4640" s="66">
        <f>INDEX('Crosswalk Particulates'!$E:$E,MATCH('2017 EPA Data'!$B4640,'Crosswalk Particulates'!$D:$D,0))</f>
        <v>0</v>
      </c>
      <c r="H4640" s="78">
        <f t="shared" si="72"/>
        <v>0</v>
      </c>
    </row>
    <row r="4641" spans="1:8" hidden="1" x14ac:dyDescent="0.35">
      <c r="A4641" s="57" t="s">
        <v>2483</v>
      </c>
      <c r="B4641" s="57" t="s">
        <v>2617</v>
      </c>
      <c r="C4641" s="57" t="s">
        <v>2428</v>
      </c>
      <c r="D4641" s="68">
        <v>2</v>
      </c>
      <c r="E4641" s="57" t="s">
        <v>2429</v>
      </c>
      <c r="F4641" s="62" t="str">
        <f>INDEX('Crosswalk Particulates'!$B:$B,MATCH('2017 EPA Data'!A4641,'Crosswalk Particulates'!$A:$A,0))</f>
        <v>process-other-industry</v>
      </c>
      <c r="G4641" s="66">
        <f>INDEX('Crosswalk Particulates'!$E:$E,MATCH('2017 EPA Data'!$B4641,'Crosswalk Particulates'!$D:$D,0))</f>
        <v>0</v>
      </c>
      <c r="H4641" s="78">
        <f t="shared" si="72"/>
        <v>0</v>
      </c>
    </row>
    <row r="4642" spans="1:8" hidden="1" x14ac:dyDescent="0.35">
      <c r="A4642" s="57" t="s">
        <v>2530</v>
      </c>
      <c r="B4642" s="57" t="s">
        <v>2653</v>
      </c>
      <c r="C4642" s="57" t="s">
        <v>2428</v>
      </c>
      <c r="D4642" s="68">
        <v>2</v>
      </c>
      <c r="E4642" s="57" t="s">
        <v>2429</v>
      </c>
      <c r="F4642" s="62" t="str">
        <f>INDEX('Crosswalk Particulates'!$B:$B,MATCH('2017 EPA Data'!A4642,'Crosswalk Particulates'!$A:$A,0))</f>
        <v>process-iron and steel-industry</v>
      </c>
      <c r="G4642" s="66">
        <f>INDEX('Crosswalk Particulates'!$E:$E,MATCH('2017 EPA Data'!$B4642,'Crosswalk Particulates'!$D:$D,0))</f>
        <v>0</v>
      </c>
      <c r="H4642" s="78">
        <f t="shared" si="72"/>
        <v>0</v>
      </c>
    </row>
    <row r="4643" spans="1:8" hidden="1" x14ac:dyDescent="0.35">
      <c r="A4643" s="57" t="s">
        <v>2566</v>
      </c>
      <c r="B4643" s="57" t="s">
        <v>2454</v>
      </c>
      <c r="C4643" s="57" t="s">
        <v>2428</v>
      </c>
      <c r="D4643" s="68">
        <v>2</v>
      </c>
      <c r="E4643" s="57" t="s">
        <v>2429</v>
      </c>
      <c r="F4643" s="62" t="str">
        <f>INDEX('Crosswalk Particulates'!$B:$B,MATCH('2017 EPA Data'!A4643,'Crosswalk Particulates'!$A:$A,0))</f>
        <v>Commercial Buildings Sector</v>
      </c>
      <c r="G4643" s="66">
        <f>INDEX('Crosswalk Particulates'!$E:$E,MATCH('2017 EPA Data'!$B4643,'Crosswalk Particulates'!$D:$D,0))</f>
        <v>0</v>
      </c>
      <c r="H4643" s="78">
        <f t="shared" si="72"/>
        <v>0</v>
      </c>
    </row>
    <row r="4644" spans="1:8" hidden="1" x14ac:dyDescent="0.35">
      <c r="A4644" s="57" t="s">
        <v>2518</v>
      </c>
      <c r="B4644" s="57" t="s">
        <v>2647</v>
      </c>
      <c r="C4644" s="57" t="s">
        <v>2428</v>
      </c>
      <c r="D4644" s="68">
        <v>2</v>
      </c>
      <c r="E4644" s="57" t="s">
        <v>2429</v>
      </c>
      <c r="F4644" s="62" t="str">
        <f>INDEX('Crosswalk Particulates'!$B:$B,MATCH('2017 EPA Data'!A4644,'Crosswalk Particulates'!$A:$A,0))</f>
        <v>process-cement-industry</v>
      </c>
      <c r="G4644" s="66">
        <f>INDEX('Crosswalk Particulates'!$E:$E,MATCH('2017 EPA Data'!$B4644,'Crosswalk Particulates'!$D:$D,0))</f>
        <v>0</v>
      </c>
      <c r="H4644" s="78">
        <f t="shared" si="72"/>
        <v>0</v>
      </c>
    </row>
    <row r="4645" spans="1:8" hidden="1" x14ac:dyDescent="0.35">
      <c r="A4645" s="57" t="s">
        <v>2518</v>
      </c>
      <c r="B4645" s="57" t="s">
        <v>2622</v>
      </c>
      <c r="C4645" s="57" t="s">
        <v>2428</v>
      </c>
      <c r="D4645" s="68">
        <v>2</v>
      </c>
      <c r="E4645" s="57" t="s">
        <v>2429</v>
      </c>
      <c r="F4645" s="62" t="str">
        <f>INDEX('Crosswalk Particulates'!$B:$B,MATCH('2017 EPA Data'!A4645,'Crosswalk Particulates'!$A:$A,0))</f>
        <v>process-cement-industry</v>
      </c>
      <c r="G4645" s="66">
        <f>INDEX('Crosswalk Particulates'!$E:$E,MATCH('2017 EPA Data'!$B4645,'Crosswalk Particulates'!$D:$D,0))</f>
        <v>0</v>
      </c>
      <c r="H4645" s="78">
        <f t="shared" si="72"/>
        <v>0</v>
      </c>
    </row>
    <row r="4646" spans="1:8" hidden="1" x14ac:dyDescent="0.35">
      <c r="A4646" s="57" t="s">
        <v>2518</v>
      </c>
      <c r="B4646" s="57" t="s">
        <v>2706</v>
      </c>
      <c r="C4646" s="57" t="s">
        <v>2428</v>
      </c>
      <c r="D4646" s="68">
        <v>2</v>
      </c>
      <c r="E4646" s="57" t="s">
        <v>2429</v>
      </c>
      <c r="F4646" s="62" t="str">
        <f>INDEX('Crosswalk Particulates'!$B:$B,MATCH('2017 EPA Data'!A4646,'Crosswalk Particulates'!$A:$A,0))</f>
        <v>process-cement-industry</v>
      </c>
      <c r="G4646" s="66">
        <f>INDEX('Crosswalk Particulates'!$E:$E,MATCH('2017 EPA Data'!$B4646,'Crosswalk Particulates'!$D:$D,0))</f>
        <v>0</v>
      </c>
      <c r="H4646" s="78">
        <f t="shared" si="72"/>
        <v>0</v>
      </c>
    </row>
    <row r="4647" spans="1:8" hidden="1" x14ac:dyDescent="0.35">
      <c r="A4647" s="57" t="s">
        <v>2518</v>
      </c>
      <c r="B4647" s="57" t="s">
        <v>2652</v>
      </c>
      <c r="C4647" s="57" t="s">
        <v>2428</v>
      </c>
      <c r="D4647" s="68">
        <v>2</v>
      </c>
      <c r="E4647" s="57" t="s">
        <v>2429</v>
      </c>
      <c r="F4647" s="62" t="str">
        <f>INDEX('Crosswalk Particulates'!$B:$B,MATCH('2017 EPA Data'!A4647,'Crosswalk Particulates'!$A:$A,0))</f>
        <v>process-cement-industry</v>
      </c>
      <c r="G4647" s="66">
        <f>INDEX('Crosswalk Particulates'!$E:$E,MATCH('2017 EPA Data'!$B4647,'Crosswalk Particulates'!$D:$D,0))</f>
        <v>0</v>
      </c>
      <c r="H4647" s="78">
        <f t="shared" si="72"/>
        <v>0</v>
      </c>
    </row>
    <row r="4648" spans="1:8" hidden="1" x14ac:dyDescent="0.35">
      <c r="A4648" s="57" t="s">
        <v>2457</v>
      </c>
      <c r="B4648" s="57" t="s">
        <v>2587</v>
      </c>
      <c r="C4648" s="57" t="s">
        <v>2428</v>
      </c>
      <c r="D4648" s="68">
        <v>2</v>
      </c>
      <c r="E4648" s="57" t="s">
        <v>2429</v>
      </c>
      <c r="F4648" s="62" t="str">
        <f>INDEX('Crosswalk Particulates'!$B:$B,MATCH('2017 EPA Data'!A4648,'Crosswalk Particulates'!$A:$A,0))</f>
        <v>process-other-industry</v>
      </c>
      <c r="G4648" s="66">
        <f>INDEX('Crosswalk Particulates'!$E:$E,MATCH('2017 EPA Data'!$B4648,'Crosswalk Particulates'!$D:$D,0))</f>
        <v>0</v>
      </c>
      <c r="H4648" s="78">
        <f t="shared" si="72"/>
        <v>0</v>
      </c>
    </row>
    <row r="4649" spans="1:8" hidden="1" x14ac:dyDescent="0.35">
      <c r="A4649" s="57" t="s">
        <v>2580</v>
      </c>
      <c r="B4649" s="57" t="s">
        <v>2547</v>
      </c>
      <c r="C4649" s="57" t="s">
        <v>2428</v>
      </c>
      <c r="D4649" s="68">
        <v>1.98319748936</v>
      </c>
      <c r="E4649" s="57" t="s">
        <v>2429</v>
      </c>
      <c r="F4649" s="62" t="str">
        <f>INDEX('Crosswalk Particulates'!$B:$B,MATCH('2017 EPA Data'!A4649,'Crosswalk Particulates'!$A:$A,0))</f>
        <v>Commercial Buildings Sector</v>
      </c>
      <c r="G4649" s="66">
        <f>INDEX('Crosswalk Particulates'!$E:$E,MATCH('2017 EPA Data'!$B4649,'Crosswalk Particulates'!$D:$D,0))</f>
        <v>0</v>
      </c>
      <c r="H4649" s="78">
        <f t="shared" si="72"/>
        <v>0</v>
      </c>
    </row>
    <row r="4650" spans="1:8" hidden="1" x14ac:dyDescent="0.35">
      <c r="A4650" s="57" t="s">
        <v>2580</v>
      </c>
      <c r="B4650" s="57" t="s">
        <v>2640</v>
      </c>
      <c r="C4650" s="57" t="s">
        <v>2428</v>
      </c>
      <c r="D4650" s="68">
        <v>1.9820778046959999</v>
      </c>
      <c r="E4650" s="57" t="s">
        <v>2429</v>
      </c>
      <c r="F4650" s="62" t="str">
        <f>INDEX('Crosswalk Particulates'!$B:$B,MATCH('2017 EPA Data'!A4650,'Crosswalk Particulates'!$A:$A,0))</f>
        <v>Commercial Buildings Sector</v>
      </c>
      <c r="G4650" s="66">
        <f>INDEX('Crosswalk Particulates'!$E:$E,MATCH('2017 EPA Data'!$B4650,'Crosswalk Particulates'!$D:$D,0))</f>
        <v>0</v>
      </c>
      <c r="H4650" s="78">
        <f t="shared" si="72"/>
        <v>0</v>
      </c>
    </row>
    <row r="4651" spans="1:8" hidden="1" x14ac:dyDescent="0.35">
      <c r="A4651" s="57" t="s">
        <v>2580</v>
      </c>
      <c r="B4651" s="57" t="s">
        <v>2564</v>
      </c>
      <c r="C4651" s="57" t="s">
        <v>2428</v>
      </c>
      <c r="D4651" s="68">
        <v>1.9811237850379999</v>
      </c>
      <c r="E4651" s="57" t="s">
        <v>2429</v>
      </c>
      <c r="F4651" s="62" t="str">
        <f>INDEX('Crosswalk Particulates'!$B:$B,MATCH('2017 EPA Data'!A4651,'Crosswalk Particulates'!$A:$A,0))</f>
        <v>Commercial Buildings Sector</v>
      </c>
      <c r="G4651" s="66">
        <f>INDEX('Crosswalk Particulates'!$E:$E,MATCH('2017 EPA Data'!$B4651,'Crosswalk Particulates'!$D:$D,0))</f>
        <v>0</v>
      </c>
      <c r="H4651" s="78">
        <f t="shared" si="72"/>
        <v>0</v>
      </c>
    </row>
    <row r="4652" spans="1:8" hidden="1" x14ac:dyDescent="0.35">
      <c r="A4652" s="57" t="s">
        <v>2580</v>
      </c>
      <c r="B4652" s="57" t="s">
        <v>2548</v>
      </c>
      <c r="C4652" s="57" t="s">
        <v>2428</v>
      </c>
      <c r="D4652" s="68">
        <v>1.98100763409</v>
      </c>
      <c r="E4652" s="57" t="s">
        <v>2429</v>
      </c>
      <c r="F4652" s="62" t="str">
        <f>INDEX('Crosswalk Particulates'!$B:$B,MATCH('2017 EPA Data'!A4652,'Crosswalk Particulates'!$A:$A,0))</f>
        <v>Commercial Buildings Sector</v>
      </c>
      <c r="G4652" s="66">
        <f>INDEX('Crosswalk Particulates'!$E:$E,MATCH('2017 EPA Data'!$B4652,'Crosswalk Particulates'!$D:$D,0))</f>
        <v>0</v>
      </c>
      <c r="H4652" s="78">
        <f t="shared" si="72"/>
        <v>0</v>
      </c>
    </row>
    <row r="4653" spans="1:8" hidden="1" x14ac:dyDescent="0.35">
      <c r="A4653" s="57" t="s">
        <v>2580</v>
      </c>
      <c r="B4653" s="57" t="s">
        <v>2554</v>
      </c>
      <c r="C4653" s="57" t="s">
        <v>2428</v>
      </c>
      <c r="D4653" s="68">
        <v>1.98071918325</v>
      </c>
      <c r="E4653" s="57" t="s">
        <v>2429</v>
      </c>
      <c r="F4653" s="62" t="str">
        <f>INDEX('Crosswalk Particulates'!$B:$B,MATCH('2017 EPA Data'!A4653,'Crosswalk Particulates'!$A:$A,0))</f>
        <v>Commercial Buildings Sector</v>
      </c>
      <c r="G4653" s="66">
        <f>INDEX('Crosswalk Particulates'!$E:$E,MATCH('2017 EPA Data'!$B4653,'Crosswalk Particulates'!$D:$D,0))</f>
        <v>0</v>
      </c>
      <c r="H4653" s="78">
        <f t="shared" si="72"/>
        <v>0</v>
      </c>
    </row>
    <row r="4654" spans="1:8" hidden="1" x14ac:dyDescent="0.35">
      <c r="A4654" s="57" t="s">
        <v>2580</v>
      </c>
      <c r="B4654" s="57" t="s">
        <v>2686</v>
      </c>
      <c r="C4654" s="57" t="s">
        <v>2428</v>
      </c>
      <c r="D4654" s="68">
        <v>1.9807170093799999</v>
      </c>
      <c r="E4654" s="57" t="s">
        <v>2429</v>
      </c>
      <c r="F4654" s="62" t="str">
        <f>INDEX('Crosswalk Particulates'!$B:$B,MATCH('2017 EPA Data'!A4654,'Crosswalk Particulates'!$A:$A,0))</f>
        <v>Commercial Buildings Sector</v>
      </c>
      <c r="G4654" s="66">
        <f>INDEX('Crosswalk Particulates'!$E:$E,MATCH('2017 EPA Data'!$B4654,'Crosswalk Particulates'!$D:$D,0))</f>
        <v>0</v>
      </c>
      <c r="H4654" s="78">
        <f t="shared" si="72"/>
        <v>0</v>
      </c>
    </row>
    <row r="4655" spans="1:8" hidden="1" x14ac:dyDescent="0.35">
      <c r="A4655" s="57" t="s">
        <v>2476</v>
      </c>
      <c r="B4655" s="57" t="s">
        <v>2759</v>
      </c>
      <c r="C4655" s="57" t="s">
        <v>2428</v>
      </c>
      <c r="D4655" s="68">
        <v>1.9749954394</v>
      </c>
      <c r="E4655" s="57" t="s">
        <v>2429</v>
      </c>
      <c r="F4655" s="62" t="str">
        <f>INDEX('Crosswalk Particulates'!$B:$B,MATCH('2017 EPA Data'!A4655,'Crosswalk Particulates'!$A:$A,0))</f>
        <v>Electricity Sector</v>
      </c>
      <c r="G4655" s="66">
        <f>INDEX('Crosswalk Particulates'!$E:$E,MATCH('2017 EPA Data'!$B4655,'Crosswalk Particulates'!$D:$D,0))</f>
        <v>0</v>
      </c>
      <c r="H4655" s="78">
        <f t="shared" si="72"/>
        <v>0</v>
      </c>
    </row>
    <row r="4656" spans="1:8" hidden="1" x14ac:dyDescent="0.35">
      <c r="A4656" s="57" t="s">
        <v>2463</v>
      </c>
      <c r="B4656" s="57" t="s">
        <v>2664</v>
      </c>
      <c r="D4656" s="68">
        <v>1.955097993071</v>
      </c>
      <c r="E4656" s="57" t="s">
        <v>2433</v>
      </c>
      <c r="F4656" s="62" t="str">
        <f>INDEX('Crosswalk Particulates'!$B:$B,MATCH('2017 EPA Data'!A4656,'Crosswalk Particulates'!$A:$A,0))</f>
        <v>process-agriculture-industry</v>
      </c>
      <c r="G4656" s="66">
        <f>INDEX('Crosswalk Particulates'!$E:$E,MATCH('2017 EPA Data'!$B4656,'Crosswalk Particulates'!$D:$D,0))</f>
        <v>0</v>
      </c>
      <c r="H4656" s="78">
        <f t="shared" si="72"/>
        <v>1773637.17381771</v>
      </c>
    </row>
    <row r="4657" spans="1:8" hidden="1" x14ac:dyDescent="0.35">
      <c r="A4657" s="57" t="s">
        <v>2576</v>
      </c>
      <c r="B4657" s="57" t="s">
        <v>2578</v>
      </c>
      <c r="C4657" s="57" t="s">
        <v>2428</v>
      </c>
      <c r="D4657" s="68">
        <v>1.9541758</v>
      </c>
      <c r="E4657" s="57" t="s">
        <v>2429</v>
      </c>
      <c r="F4657" s="62" t="str">
        <f>INDEX('Crosswalk Particulates'!$B:$B,MATCH('2017 EPA Data'!A4657,'Crosswalk Particulates'!$A:$A,0))</f>
        <v>Commercial Buildings Sector</v>
      </c>
      <c r="G4657" s="66">
        <f>INDEX('Crosswalk Particulates'!$E:$E,MATCH('2017 EPA Data'!$B4657,'Crosswalk Particulates'!$D:$D,0))</f>
        <v>0</v>
      </c>
      <c r="H4657" s="78">
        <f t="shared" si="72"/>
        <v>0</v>
      </c>
    </row>
    <row r="4658" spans="1:8" hidden="1" x14ac:dyDescent="0.35">
      <c r="A4658" s="57" t="s">
        <v>2576</v>
      </c>
      <c r="B4658" s="57" t="s">
        <v>2552</v>
      </c>
      <c r="C4658" s="57" t="s">
        <v>2428</v>
      </c>
      <c r="D4658" s="68">
        <v>1.9541758</v>
      </c>
      <c r="E4658" s="57" t="s">
        <v>2429</v>
      </c>
      <c r="F4658" s="62" t="str">
        <f>INDEX('Crosswalk Particulates'!$B:$B,MATCH('2017 EPA Data'!A4658,'Crosswalk Particulates'!$A:$A,0))</f>
        <v>Commercial Buildings Sector</v>
      </c>
      <c r="G4658" s="66">
        <f>INDEX('Crosswalk Particulates'!$E:$E,MATCH('2017 EPA Data'!$B4658,'Crosswalk Particulates'!$D:$D,0))</f>
        <v>0</v>
      </c>
      <c r="H4658" s="78">
        <f t="shared" si="72"/>
        <v>0</v>
      </c>
    </row>
    <row r="4659" spans="1:8" hidden="1" x14ac:dyDescent="0.35">
      <c r="A4659" s="57" t="s">
        <v>2506</v>
      </c>
      <c r="B4659" s="57" t="s">
        <v>2490</v>
      </c>
      <c r="C4659" s="57" t="s">
        <v>2428</v>
      </c>
      <c r="D4659" s="68">
        <v>1.953851</v>
      </c>
      <c r="E4659" s="57" t="s">
        <v>2429</v>
      </c>
      <c r="F4659" s="62" t="str">
        <f>INDEX('Crosswalk Particulates'!$B:$B,MATCH('2017 EPA Data'!A4659,'Crosswalk Particulates'!$A:$A,0))</f>
        <v>process-other-industry</v>
      </c>
      <c r="G4659" s="66">
        <f>INDEX('Crosswalk Particulates'!$E:$E,MATCH('2017 EPA Data'!$B4659,'Crosswalk Particulates'!$D:$D,0))</f>
        <v>0</v>
      </c>
      <c r="H4659" s="78">
        <f t="shared" si="72"/>
        <v>0</v>
      </c>
    </row>
    <row r="4660" spans="1:8" hidden="1" x14ac:dyDescent="0.35">
      <c r="A4660" s="57" t="s">
        <v>2507</v>
      </c>
      <c r="B4660" s="57" t="s">
        <v>2539</v>
      </c>
      <c r="C4660" s="57" t="s">
        <v>2428</v>
      </c>
      <c r="D4660" s="68">
        <v>1.939760953448</v>
      </c>
      <c r="E4660" s="57" t="s">
        <v>2429</v>
      </c>
      <c r="F4660" s="62" t="str">
        <f>INDEX('Crosswalk Particulates'!$B:$B,MATCH('2017 EPA Data'!A4660,'Crosswalk Particulates'!$A:$A,0))</f>
        <v>industry-fuel-coal</v>
      </c>
      <c r="G4660" s="66">
        <f>INDEX('Crosswalk Particulates'!$E:$E,MATCH('2017 EPA Data'!$B4660,'Crosswalk Particulates'!$D:$D,0))</f>
        <v>0</v>
      </c>
      <c r="H4660" s="78">
        <f t="shared" si="72"/>
        <v>0</v>
      </c>
    </row>
    <row r="4661" spans="1:8" hidden="1" x14ac:dyDescent="0.35">
      <c r="A4661" s="57" t="s">
        <v>2460</v>
      </c>
      <c r="B4661" s="57" t="s">
        <v>2533</v>
      </c>
      <c r="C4661" s="57" t="s">
        <v>2534</v>
      </c>
      <c r="D4661" s="68">
        <v>1.9319999999999999</v>
      </c>
      <c r="E4661" s="57" t="s">
        <v>2429</v>
      </c>
      <c r="F4661" s="62" t="str">
        <f>INDEX('Crosswalk Particulates'!$B:$B,MATCH('2017 EPA Data'!A4661,'Crosswalk Particulates'!$A:$A,0))</f>
        <v>Residential Buildings Sector</v>
      </c>
      <c r="G4661" s="66">
        <f>INDEX('Crosswalk Particulates'!$E:$E,MATCH('2017 EPA Data'!$B4661,'Crosswalk Particulates'!$D:$D,0))</f>
        <v>0</v>
      </c>
      <c r="H4661" s="78">
        <f t="shared" si="72"/>
        <v>0</v>
      </c>
    </row>
    <row r="4662" spans="1:8" hidden="1" x14ac:dyDescent="0.35">
      <c r="A4662" s="57" t="s">
        <v>2470</v>
      </c>
      <c r="B4662" s="57" t="s">
        <v>2757</v>
      </c>
      <c r="C4662" s="57" t="s">
        <v>2428</v>
      </c>
      <c r="D4662" s="68">
        <v>1.8987000000000001</v>
      </c>
      <c r="E4662" s="57" t="s">
        <v>2429</v>
      </c>
      <c r="F4662" s="62" t="str">
        <f>INDEX('Crosswalk Particulates'!$B:$B,MATCH('2017 EPA Data'!A4662,'Crosswalk Particulates'!$A:$A,0))</f>
        <v>process-waste-industry</v>
      </c>
      <c r="G4662" s="66">
        <f>INDEX('Crosswalk Particulates'!$E:$E,MATCH('2017 EPA Data'!$B4662,'Crosswalk Particulates'!$D:$D,0))</f>
        <v>0</v>
      </c>
      <c r="H4662" s="78">
        <f t="shared" si="72"/>
        <v>0</v>
      </c>
    </row>
    <row r="4663" spans="1:8" hidden="1" x14ac:dyDescent="0.35">
      <c r="A4663" s="57" t="s">
        <v>2430</v>
      </c>
      <c r="B4663" s="57" t="s">
        <v>2754</v>
      </c>
      <c r="C4663" s="57" t="s">
        <v>2428</v>
      </c>
      <c r="D4663" s="68">
        <v>1.8793999892169999</v>
      </c>
      <c r="E4663" s="57" t="s">
        <v>2429</v>
      </c>
      <c r="F4663" s="62" t="str">
        <f>INDEX('Crosswalk Particulates'!$B:$B,MATCH('2017 EPA Data'!A4663,'Crosswalk Particulates'!$A:$A,0))</f>
        <v>process-other-industry</v>
      </c>
      <c r="G4663" s="66">
        <f>INDEX('Crosswalk Particulates'!$E:$E,MATCH('2017 EPA Data'!$B4663,'Crosswalk Particulates'!$D:$D,0))</f>
        <v>0</v>
      </c>
      <c r="H4663" s="78">
        <f t="shared" si="72"/>
        <v>0</v>
      </c>
    </row>
    <row r="4664" spans="1:8" hidden="1" x14ac:dyDescent="0.35">
      <c r="A4664" s="57" t="s">
        <v>2513</v>
      </c>
      <c r="B4664" s="57" t="s">
        <v>2573</v>
      </c>
      <c r="C4664" s="57" t="s">
        <v>2428</v>
      </c>
      <c r="D4664" s="68">
        <v>1.8620230246</v>
      </c>
      <c r="E4664" s="57" t="s">
        <v>2429</v>
      </c>
      <c r="F4664" s="62" t="str">
        <f>INDEX('Crosswalk Particulates'!$B:$B,MATCH('2017 EPA Data'!A4664,'Crosswalk Particulates'!$A:$A,0))</f>
        <v>process-other-industry</v>
      </c>
      <c r="G4664" s="66">
        <f>INDEX('Crosswalk Particulates'!$E:$E,MATCH('2017 EPA Data'!$B4664,'Crosswalk Particulates'!$D:$D,0))</f>
        <v>0</v>
      </c>
      <c r="H4664" s="78">
        <f t="shared" si="72"/>
        <v>0</v>
      </c>
    </row>
    <row r="4665" spans="1:8" hidden="1" x14ac:dyDescent="0.35">
      <c r="A4665" s="57" t="s">
        <v>2519</v>
      </c>
      <c r="B4665" s="57" t="s">
        <v>2525</v>
      </c>
      <c r="C4665" s="57" t="s">
        <v>2428</v>
      </c>
      <c r="D4665" s="68">
        <v>1.846855672604</v>
      </c>
      <c r="E4665" s="57" t="s">
        <v>2429</v>
      </c>
      <c r="F4665" s="62" t="str">
        <f>INDEX('Crosswalk Particulates'!$B:$B,MATCH('2017 EPA Data'!A4665,'Crosswalk Particulates'!$A:$A,0))</f>
        <v>Electricity Sector</v>
      </c>
      <c r="G4665" s="66">
        <f>INDEX('Crosswalk Particulates'!$E:$E,MATCH('2017 EPA Data'!$B4665,'Crosswalk Particulates'!$D:$D,0))</f>
        <v>0</v>
      </c>
      <c r="H4665" s="78">
        <f t="shared" si="72"/>
        <v>0</v>
      </c>
    </row>
    <row r="4666" spans="1:8" hidden="1" x14ac:dyDescent="0.35">
      <c r="A4666" s="57" t="s">
        <v>2530</v>
      </c>
      <c r="B4666" s="57" t="s">
        <v>2508</v>
      </c>
      <c r="C4666" s="57" t="s">
        <v>2432</v>
      </c>
      <c r="D4666" s="68">
        <v>1.841</v>
      </c>
      <c r="E4666" s="57" t="s">
        <v>2433</v>
      </c>
      <c r="F4666" s="62" t="str">
        <f>INDEX('Crosswalk Particulates'!$B:$B,MATCH('2017 EPA Data'!A4666,'Crosswalk Particulates'!$A:$A,0))</f>
        <v>process-iron and steel-industry</v>
      </c>
      <c r="G4666" s="66" t="str">
        <f>INDEX('Crosswalk Particulates'!$E:$E,MATCH('2017 EPA Data'!$B4666,'Crosswalk Particulates'!$D:$D,0))</f>
        <v>CH4</v>
      </c>
      <c r="H4666" s="78">
        <f t="shared" si="72"/>
        <v>1670129.0925420255</v>
      </c>
    </row>
    <row r="4667" spans="1:8" hidden="1" x14ac:dyDescent="0.35">
      <c r="A4667" s="57" t="s">
        <v>2458</v>
      </c>
      <c r="B4667" s="57" t="s">
        <v>2653</v>
      </c>
      <c r="C4667" s="57" t="s">
        <v>2428</v>
      </c>
      <c r="D4667" s="68">
        <v>1.84</v>
      </c>
      <c r="E4667" s="57" t="s">
        <v>2429</v>
      </c>
      <c r="F4667" s="62" t="str">
        <f>INDEX('Crosswalk Particulates'!$B:$B,MATCH('2017 EPA Data'!A4667,'Crosswalk Particulates'!$A:$A,0))</f>
        <v>process-other-industry</v>
      </c>
      <c r="G4667" s="66">
        <f>INDEX('Crosswalk Particulates'!$E:$E,MATCH('2017 EPA Data'!$B4667,'Crosswalk Particulates'!$D:$D,0))</f>
        <v>0</v>
      </c>
      <c r="H4667" s="78">
        <f t="shared" si="72"/>
        <v>0</v>
      </c>
    </row>
    <row r="4668" spans="1:8" hidden="1" x14ac:dyDescent="0.35">
      <c r="A4668" s="57" t="s">
        <v>2543</v>
      </c>
      <c r="B4668" s="57" t="s">
        <v>2645</v>
      </c>
      <c r="C4668" s="57" t="s">
        <v>2428</v>
      </c>
      <c r="D4668" s="68">
        <v>1.83766187</v>
      </c>
      <c r="E4668" s="57" t="s">
        <v>2429</v>
      </c>
      <c r="F4668" s="62" t="str">
        <f>INDEX('Crosswalk Particulates'!$B:$B,MATCH('2017 EPA Data'!A4668,'Crosswalk Particulates'!$A:$A,0))</f>
        <v>industry-fuel-other</v>
      </c>
      <c r="G4668" s="66">
        <f>INDEX('Crosswalk Particulates'!$E:$E,MATCH('2017 EPA Data'!$B4668,'Crosswalk Particulates'!$D:$D,0))</f>
        <v>0</v>
      </c>
      <c r="H4668" s="78">
        <f t="shared" si="72"/>
        <v>0</v>
      </c>
    </row>
    <row r="4669" spans="1:8" hidden="1" x14ac:dyDescent="0.35">
      <c r="A4669" s="57" t="s">
        <v>2543</v>
      </c>
      <c r="B4669" s="57" t="s">
        <v>2640</v>
      </c>
      <c r="C4669" s="57" t="s">
        <v>2428</v>
      </c>
      <c r="D4669" s="68">
        <v>1.83231393413982</v>
      </c>
      <c r="E4669" s="57" t="s">
        <v>2429</v>
      </c>
      <c r="F4669" s="62" t="str">
        <f>INDEX('Crosswalk Particulates'!$B:$B,MATCH('2017 EPA Data'!A4669,'Crosswalk Particulates'!$A:$A,0))</f>
        <v>industry-fuel-other</v>
      </c>
      <c r="G4669" s="66">
        <f>INDEX('Crosswalk Particulates'!$E:$E,MATCH('2017 EPA Data'!$B4669,'Crosswalk Particulates'!$D:$D,0))</f>
        <v>0</v>
      </c>
      <c r="H4669" s="78">
        <f t="shared" si="72"/>
        <v>0</v>
      </c>
    </row>
    <row r="4670" spans="1:8" hidden="1" x14ac:dyDescent="0.35">
      <c r="A4670" s="57" t="s">
        <v>2530</v>
      </c>
      <c r="B4670" s="57" t="s">
        <v>2728</v>
      </c>
      <c r="C4670" s="57" t="s">
        <v>2428</v>
      </c>
      <c r="D4670" s="68">
        <v>1.819</v>
      </c>
      <c r="E4670" s="57" t="s">
        <v>2429</v>
      </c>
      <c r="F4670" s="62" t="str">
        <f>INDEX('Crosswalk Particulates'!$B:$B,MATCH('2017 EPA Data'!A4670,'Crosswalk Particulates'!$A:$A,0))</f>
        <v>process-iron and steel-industry</v>
      </c>
      <c r="G4670" s="66">
        <f>INDEX('Crosswalk Particulates'!$E:$E,MATCH('2017 EPA Data'!$B4670,'Crosswalk Particulates'!$D:$D,0))</f>
        <v>0</v>
      </c>
      <c r="H4670" s="78">
        <f t="shared" si="72"/>
        <v>0</v>
      </c>
    </row>
    <row r="4671" spans="1:8" hidden="1" x14ac:dyDescent="0.35">
      <c r="A4671" s="57" t="s">
        <v>2462</v>
      </c>
      <c r="B4671" s="57" t="s">
        <v>2649</v>
      </c>
      <c r="C4671" s="57" t="s">
        <v>2428</v>
      </c>
      <c r="D4671" s="68">
        <v>1.8</v>
      </c>
      <c r="E4671" s="57" t="s">
        <v>2429</v>
      </c>
      <c r="F4671" s="62" t="str">
        <f>INDEX('Crosswalk Particulates'!$B:$B,MATCH('2017 EPA Data'!A4671,'Crosswalk Particulates'!$A:$A,0))</f>
        <v>industry-fuel-natural gas</v>
      </c>
      <c r="G4671" s="66">
        <f>INDEX('Crosswalk Particulates'!$E:$E,MATCH('2017 EPA Data'!$B4671,'Crosswalk Particulates'!$D:$D,0))</f>
        <v>0</v>
      </c>
      <c r="H4671" s="78">
        <f t="shared" si="72"/>
        <v>0</v>
      </c>
    </row>
    <row r="4672" spans="1:8" hidden="1" x14ac:dyDescent="0.35">
      <c r="A4672" s="57" t="s">
        <v>2453</v>
      </c>
      <c r="B4672" s="57" t="s">
        <v>2635</v>
      </c>
      <c r="C4672" s="57" t="s">
        <v>2428</v>
      </c>
      <c r="D4672" s="68">
        <v>1.8</v>
      </c>
      <c r="E4672" s="57" t="s">
        <v>2429</v>
      </c>
      <c r="F4672" s="62" t="str">
        <f>INDEX('Crosswalk Particulates'!$B:$B,MATCH('2017 EPA Data'!A4672,'Crosswalk Particulates'!$A:$A,0))</f>
        <v>process-ngps-industry</v>
      </c>
      <c r="G4672" s="66">
        <f>INDEX('Crosswalk Particulates'!$E:$E,MATCH('2017 EPA Data'!$B4672,'Crosswalk Particulates'!$D:$D,0))</f>
        <v>0</v>
      </c>
      <c r="H4672" s="78">
        <f t="shared" si="72"/>
        <v>0</v>
      </c>
    </row>
    <row r="4673" spans="1:8" hidden="1" x14ac:dyDescent="0.35">
      <c r="A4673" s="57" t="s">
        <v>2458</v>
      </c>
      <c r="B4673" s="57" t="s">
        <v>2658</v>
      </c>
      <c r="C4673" s="57" t="s">
        <v>2428</v>
      </c>
      <c r="D4673" s="68">
        <v>1.8</v>
      </c>
      <c r="E4673" s="57" t="s">
        <v>2429</v>
      </c>
      <c r="F4673" s="62" t="str">
        <f>INDEX('Crosswalk Particulates'!$B:$B,MATCH('2017 EPA Data'!A4673,'Crosswalk Particulates'!$A:$A,0))</f>
        <v>process-other-industry</v>
      </c>
      <c r="G4673" s="66">
        <f>INDEX('Crosswalk Particulates'!$E:$E,MATCH('2017 EPA Data'!$B4673,'Crosswalk Particulates'!$D:$D,0))</f>
        <v>0</v>
      </c>
      <c r="H4673" s="78">
        <f t="shared" si="72"/>
        <v>0</v>
      </c>
    </row>
    <row r="4674" spans="1:8" hidden="1" x14ac:dyDescent="0.35">
      <c r="A4674" s="57" t="s">
        <v>2489</v>
      </c>
      <c r="B4674" s="57" t="s">
        <v>2746</v>
      </c>
      <c r="C4674" s="57" t="s">
        <v>2428</v>
      </c>
      <c r="D4674" s="68">
        <v>1.8</v>
      </c>
      <c r="E4674" s="57" t="s">
        <v>2429</v>
      </c>
      <c r="F4674" s="62" t="str">
        <f>INDEX('Crosswalk Particulates'!$B:$B,MATCH('2017 EPA Data'!A4674,'Crosswalk Particulates'!$A:$A,0))</f>
        <v>process-chemicals-industry</v>
      </c>
      <c r="G4674" s="66">
        <f>INDEX('Crosswalk Particulates'!$E:$E,MATCH('2017 EPA Data'!$B4674,'Crosswalk Particulates'!$D:$D,0))</f>
        <v>0</v>
      </c>
      <c r="H4674" s="78">
        <f t="shared" si="72"/>
        <v>0</v>
      </c>
    </row>
    <row r="4675" spans="1:8" hidden="1" x14ac:dyDescent="0.35">
      <c r="A4675" s="57" t="s">
        <v>2464</v>
      </c>
      <c r="B4675" s="57" t="s">
        <v>2601</v>
      </c>
      <c r="C4675" s="57" t="s">
        <v>2428</v>
      </c>
      <c r="D4675" s="68">
        <v>1.7731717</v>
      </c>
      <c r="E4675" s="57" t="s">
        <v>2429</v>
      </c>
      <c r="F4675" s="62" t="str">
        <f>INDEX('Crosswalk Particulates'!$B:$B,MATCH('2017 EPA Data'!A4675,'Crosswalk Particulates'!$A:$A,0))</f>
        <v>process-other-industry</v>
      </c>
      <c r="G4675" s="66">
        <f>INDEX('Crosswalk Particulates'!$E:$E,MATCH('2017 EPA Data'!$B4675,'Crosswalk Particulates'!$D:$D,0))</f>
        <v>0</v>
      </c>
      <c r="H4675" s="78">
        <f t="shared" si="72"/>
        <v>0</v>
      </c>
    </row>
    <row r="4676" spans="1:8" hidden="1" x14ac:dyDescent="0.35">
      <c r="A4676" s="57" t="s">
        <v>2476</v>
      </c>
      <c r="B4676" s="57" t="s">
        <v>2760</v>
      </c>
      <c r="C4676" s="57" t="s">
        <v>2428</v>
      </c>
      <c r="D4676" s="68">
        <v>1.7717647999999999</v>
      </c>
      <c r="E4676" s="57" t="s">
        <v>2429</v>
      </c>
      <c r="F4676" s="62" t="str">
        <f>INDEX('Crosswalk Particulates'!$B:$B,MATCH('2017 EPA Data'!A4676,'Crosswalk Particulates'!$A:$A,0))</f>
        <v>Electricity Sector</v>
      </c>
      <c r="G4676" s="66">
        <f>INDEX('Crosswalk Particulates'!$E:$E,MATCH('2017 EPA Data'!$B4676,'Crosswalk Particulates'!$D:$D,0))</f>
        <v>0</v>
      </c>
      <c r="H4676" s="78">
        <f t="shared" ref="H4676:H4739" si="73">IF(E4676="TON",D4676/metricton_to_shortton,0)*10^6</f>
        <v>0</v>
      </c>
    </row>
    <row r="4677" spans="1:8" hidden="1" x14ac:dyDescent="0.35">
      <c r="A4677" s="57" t="s">
        <v>2506</v>
      </c>
      <c r="B4677" s="57" t="s">
        <v>2608</v>
      </c>
      <c r="C4677" s="57" t="s">
        <v>2428</v>
      </c>
      <c r="D4677" s="68">
        <v>1.77138</v>
      </c>
      <c r="E4677" s="57" t="s">
        <v>2429</v>
      </c>
      <c r="F4677" s="62" t="str">
        <f>INDEX('Crosswalk Particulates'!$B:$B,MATCH('2017 EPA Data'!A4677,'Crosswalk Particulates'!$A:$A,0))</f>
        <v>process-other-industry</v>
      </c>
      <c r="G4677" s="66">
        <f>INDEX('Crosswalk Particulates'!$E:$E,MATCH('2017 EPA Data'!$B4677,'Crosswalk Particulates'!$D:$D,0))</f>
        <v>0</v>
      </c>
      <c r="H4677" s="78">
        <f t="shared" si="73"/>
        <v>0</v>
      </c>
    </row>
    <row r="4678" spans="1:8" hidden="1" x14ac:dyDescent="0.35">
      <c r="A4678" s="57" t="s">
        <v>2492</v>
      </c>
      <c r="B4678" s="57" t="s">
        <v>2554</v>
      </c>
      <c r="C4678" s="57" t="s">
        <v>2428</v>
      </c>
      <c r="D4678" s="68">
        <v>1.7674776129109999</v>
      </c>
      <c r="E4678" s="57" t="s">
        <v>2429</v>
      </c>
      <c r="F4678" s="62" t="str">
        <f>INDEX('Crosswalk Particulates'!$B:$B,MATCH('2017 EPA Data'!A4678,'Crosswalk Particulates'!$A:$A,0))</f>
        <v>Electricity Sector</v>
      </c>
      <c r="G4678" s="66">
        <f>INDEX('Crosswalk Particulates'!$E:$E,MATCH('2017 EPA Data'!$B4678,'Crosswalk Particulates'!$D:$D,0))</f>
        <v>0</v>
      </c>
      <c r="H4678" s="78">
        <f t="shared" si="73"/>
        <v>0</v>
      </c>
    </row>
    <row r="4679" spans="1:8" hidden="1" x14ac:dyDescent="0.35">
      <c r="A4679" s="57" t="s">
        <v>2560</v>
      </c>
      <c r="B4679" s="57" t="s">
        <v>2643</v>
      </c>
      <c r="D4679" s="68">
        <v>1.7661265875043428</v>
      </c>
      <c r="E4679" s="57" t="s">
        <v>2433</v>
      </c>
      <c r="F4679" s="62" t="str">
        <f>INDEX('Crosswalk Particulates'!$B:$B,MATCH('2017 EPA Data'!A4679,'Crosswalk Particulates'!$A:$A,0))</f>
        <v>Electricity Sector</v>
      </c>
      <c r="G4679" s="66">
        <f>INDEX('Crosswalk Particulates'!$E:$E,MATCH('2017 EPA Data'!$B4679,'Crosswalk Particulates'!$D:$D,0))</f>
        <v>0</v>
      </c>
      <c r="H4679" s="78">
        <f t="shared" si="73"/>
        <v>1602204.9945154658</v>
      </c>
    </row>
    <row r="4680" spans="1:8" hidden="1" x14ac:dyDescent="0.35">
      <c r="A4680" s="57" t="s">
        <v>2580</v>
      </c>
      <c r="B4680" s="57" t="s">
        <v>2641</v>
      </c>
      <c r="C4680" s="57" t="s">
        <v>2428</v>
      </c>
      <c r="D4680" s="68">
        <v>1.739504613</v>
      </c>
      <c r="E4680" s="57" t="s">
        <v>2429</v>
      </c>
      <c r="F4680" s="62" t="str">
        <f>INDEX('Crosswalk Particulates'!$B:$B,MATCH('2017 EPA Data'!A4680,'Crosswalk Particulates'!$A:$A,0))</f>
        <v>Commercial Buildings Sector</v>
      </c>
      <c r="G4680" s="66">
        <f>INDEX('Crosswalk Particulates'!$E:$E,MATCH('2017 EPA Data'!$B4680,'Crosswalk Particulates'!$D:$D,0))</f>
        <v>0</v>
      </c>
      <c r="H4680" s="78">
        <f t="shared" si="73"/>
        <v>0</v>
      </c>
    </row>
    <row r="4681" spans="1:8" hidden="1" x14ac:dyDescent="0.35">
      <c r="A4681" s="57" t="s">
        <v>2495</v>
      </c>
      <c r="B4681" s="57" t="s">
        <v>2537</v>
      </c>
      <c r="C4681" s="57" t="s">
        <v>2428</v>
      </c>
      <c r="D4681" s="68">
        <v>1.7375000788999999</v>
      </c>
      <c r="E4681" s="57" t="s">
        <v>2429</v>
      </c>
      <c r="F4681" s="62" t="str">
        <f>INDEX('Crosswalk Particulates'!$B:$B,MATCH('2017 EPA Data'!A4681,'Crosswalk Particulates'!$A:$A,0))</f>
        <v>Electricity Sector</v>
      </c>
      <c r="G4681" s="66">
        <f>INDEX('Crosswalk Particulates'!$E:$E,MATCH('2017 EPA Data'!$B4681,'Crosswalk Particulates'!$D:$D,0))</f>
        <v>0</v>
      </c>
      <c r="H4681" s="78">
        <f t="shared" si="73"/>
        <v>0</v>
      </c>
    </row>
    <row r="4682" spans="1:8" hidden="1" x14ac:dyDescent="0.35">
      <c r="A4682" s="57" t="s">
        <v>2513</v>
      </c>
      <c r="B4682" s="57" t="s">
        <v>2536</v>
      </c>
      <c r="C4682" s="57" t="s">
        <v>2428</v>
      </c>
      <c r="D4682" s="68">
        <v>1.7229805305570001</v>
      </c>
      <c r="E4682" s="57" t="s">
        <v>2429</v>
      </c>
      <c r="F4682" s="62" t="str">
        <f>INDEX('Crosswalk Particulates'!$B:$B,MATCH('2017 EPA Data'!A4682,'Crosswalk Particulates'!$A:$A,0))</f>
        <v>process-other-industry</v>
      </c>
      <c r="G4682" s="66">
        <f>INDEX('Crosswalk Particulates'!$E:$E,MATCH('2017 EPA Data'!$B4682,'Crosswalk Particulates'!$D:$D,0))</f>
        <v>0</v>
      </c>
      <c r="H4682" s="78">
        <f t="shared" si="73"/>
        <v>0</v>
      </c>
    </row>
    <row r="4683" spans="1:8" hidden="1" x14ac:dyDescent="0.35">
      <c r="A4683" s="57" t="s">
        <v>2575</v>
      </c>
      <c r="B4683" s="57" t="s">
        <v>2593</v>
      </c>
      <c r="C4683" s="57" t="s">
        <v>2428</v>
      </c>
      <c r="D4683" s="68">
        <v>1.7225999999999999</v>
      </c>
      <c r="E4683" s="57" t="s">
        <v>2429</v>
      </c>
      <c r="F4683" s="62" t="str">
        <f>INDEX('Crosswalk Particulates'!$B:$B,MATCH('2017 EPA Data'!A4683,'Crosswalk Particulates'!$A:$A,0))</f>
        <v>Commercial Buildings Sector</v>
      </c>
      <c r="G4683" s="66">
        <f>INDEX('Crosswalk Particulates'!$E:$E,MATCH('2017 EPA Data'!$B4683,'Crosswalk Particulates'!$D:$D,0))</f>
        <v>0</v>
      </c>
      <c r="H4683" s="78">
        <f t="shared" si="73"/>
        <v>0</v>
      </c>
    </row>
    <row r="4684" spans="1:8" hidden="1" x14ac:dyDescent="0.35">
      <c r="A4684" s="57" t="s">
        <v>2453</v>
      </c>
      <c r="B4684" s="57" t="s">
        <v>2610</v>
      </c>
      <c r="C4684" s="57" t="s">
        <v>2428</v>
      </c>
      <c r="D4684" s="68">
        <v>1.7211000000000001</v>
      </c>
      <c r="E4684" s="57" t="s">
        <v>2429</v>
      </c>
      <c r="F4684" s="62" t="str">
        <f>INDEX('Crosswalk Particulates'!$B:$B,MATCH('2017 EPA Data'!A4684,'Crosswalk Particulates'!$A:$A,0))</f>
        <v>process-ngps-industry</v>
      </c>
      <c r="G4684" s="66">
        <f>INDEX('Crosswalk Particulates'!$E:$E,MATCH('2017 EPA Data'!$B4684,'Crosswalk Particulates'!$D:$D,0))</f>
        <v>0</v>
      </c>
      <c r="H4684" s="78">
        <f t="shared" si="73"/>
        <v>0</v>
      </c>
    </row>
    <row r="4685" spans="1:8" hidden="1" x14ac:dyDescent="0.35">
      <c r="A4685" s="57" t="s">
        <v>2513</v>
      </c>
      <c r="B4685" s="57" t="s">
        <v>2586</v>
      </c>
      <c r="C4685" s="57" t="s">
        <v>2428</v>
      </c>
      <c r="D4685" s="68">
        <v>1.7138758546970001</v>
      </c>
      <c r="E4685" s="57" t="s">
        <v>2429</v>
      </c>
      <c r="F4685" s="62" t="str">
        <f>INDEX('Crosswalk Particulates'!$B:$B,MATCH('2017 EPA Data'!A4685,'Crosswalk Particulates'!$A:$A,0))</f>
        <v>process-other-industry</v>
      </c>
      <c r="G4685" s="66">
        <f>INDEX('Crosswalk Particulates'!$E:$E,MATCH('2017 EPA Data'!$B4685,'Crosswalk Particulates'!$D:$D,0))</f>
        <v>0</v>
      </c>
      <c r="H4685" s="78">
        <f t="shared" si="73"/>
        <v>0</v>
      </c>
    </row>
    <row r="4686" spans="1:8" hidden="1" x14ac:dyDescent="0.35">
      <c r="A4686" s="57" t="s">
        <v>2518</v>
      </c>
      <c r="B4686" s="57" t="s">
        <v>2536</v>
      </c>
      <c r="C4686" s="57" t="s">
        <v>2428</v>
      </c>
      <c r="D4686" s="68">
        <v>1.71283001008</v>
      </c>
      <c r="E4686" s="57" t="s">
        <v>2429</v>
      </c>
      <c r="F4686" s="62" t="str">
        <f>INDEX('Crosswalk Particulates'!$B:$B,MATCH('2017 EPA Data'!A4686,'Crosswalk Particulates'!$A:$A,0))</f>
        <v>process-cement-industry</v>
      </c>
      <c r="G4686" s="66">
        <f>INDEX('Crosswalk Particulates'!$E:$E,MATCH('2017 EPA Data'!$B4686,'Crosswalk Particulates'!$D:$D,0))</f>
        <v>0</v>
      </c>
      <c r="H4686" s="78">
        <f t="shared" si="73"/>
        <v>0</v>
      </c>
    </row>
    <row r="4687" spans="1:8" hidden="1" x14ac:dyDescent="0.35">
      <c r="A4687" s="57" t="s">
        <v>2456</v>
      </c>
      <c r="B4687" s="57" t="s">
        <v>2639</v>
      </c>
      <c r="C4687" s="57" t="s">
        <v>2428</v>
      </c>
      <c r="D4687" s="68">
        <v>1.691601110878912</v>
      </c>
      <c r="E4687" s="57" t="s">
        <v>2429</v>
      </c>
      <c r="F4687" s="62" t="str">
        <f>INDEX('Crosswalk Particulates'!$B:$B,MATCH('2017 EPA Data'!A4687,'Crosswalk Particulates'!$A:$A,0))</f>
        <v>Transportation Sector</v>
      </c>
      <c r="G4687" s="66">
        <f>INDEX('Crosswalk Particulates'!$E:$E,MATCH('2017 EPA Data'!$B4687,'Crosswalk Particulates'!$D:$D,0))</f>
        <v>0</v>
      </c>
      <c r="H4687" s="78">
        <f t="shared" si="73"/>
        <v>0</v>
      </c>
    </row>
    <row r="4688" spans="1:8" hidden="1" x14ac:dyDescent="0.35">
      <c r="A4688" s="57" t="s">
        <v>2543</v>
      </c>
      <c r="B4688" s="57" t="s">
        <v>2478</v>
      </c>
      <c r="C4688" s="57" t="s">
        <v>2428</v>
      </c>
      <c r="D4688" s="68">
        <v>1.69</v>
      </c>
      <c r="E4688" s="57" t="s">
        <v>2429</v>
      </c>
      <c r="F4688" s="62" t="str">
        <f>INDEX('Crosswalk Particulates'!$B:$B,MATCH('2017 EPA Data'!A4688,'Crosswalk Particulates'!$A:$A,0))</f>
        <v>industry-fuel-other</v>
      </c>
      <c r="G4688" s="66">
        <f>INDEX('Crosswalk Particulates'!$E:$E,MATCH('2017 EPA Data'!$B4688,'Crosswalk Particulates'!$D:$D,0))</f>
        <v>0</v>
      </c>
      <c r="H4688" s="78">
        <f t="shared" si="73"/>
        <v>0</v>
      </c>
    </row>
    <row r="4689" spans="1:8" hidden="1" x14ac:dyDescent="0.35">
      <c r="A4689" s="57" t="s">
        <v>2464</v>
      </c>
      <c r="B4689" s="57" t="s">
        <v>2676</v>
      </c>
      <c r="C4689" s="57" t="s">
        <v>2428</v>
      </c>
      <c r="D4689" s="68">
        <v>1.69</v>
      </c>
      <c r="E4689" s="57" t="s">
        <v>2429</v>
      </c>
      <c r="F4689" s="62" t="str">
        <f>INDEX('Crosswalk Particulates'!$B:$B,MATCH('2017 EPA Data'!A4689,'Crosswalk Particulates'!$A:$A,0))</f>
        <v>process-other-industry</v>
      </c>
      <c r="G4689" s="66">
        <f>INDEX('Crosswalk Particulates'!$E:$E,MATCH('2017 EPA Data'!$B4689,'Crosswalk Particulates'!$D:$D,0))</f>
        <v>0</v>
      </c>
      <c r="H4689" s="78">
        <f t="shared" si="73"/>
        <v>0</v>
      </c>
    </row>
    <row r="4690" spans="1:8" hidden="1" x14ac:dyDescent="0.35">
      <c r="A4690" s="57" t="s">
        <v>2575</v>
      </c>
      <c r="B4690" s="57" t="s">
        <v>2487</v>
      </c>
      <c r="C4690" s="57" t="s">
        <v>2428</v>
      </c>
      <c r="D4690" s="68">
        <v>1.6823097570000001</v>
      </c>
      <c r="E4690" s="57" t="s">
        <v>2429</v>
      </c>
      <c r="F4690" s="62" t="str">
        <f>INDEX('Crosswalk Particulates'!$B:$B,MATCH('2017 EPA Data'!A4690,'Crosswalk Particulates'!$A:$A,0))</f>
        <v>Commercial Buildings Sector</v>
      </c>
      <c r="G4690" s="66">
        <f>INDEX('Crosswalk Particulates'!$E:$E,MATCH('2017 EPA Data'!$B4690,'Crosswalk Particulates'!$D:$D,0))</f>
        <v>0</v>
      </c>
      <c r="H4690" s="78">
        <f t="shared" si="73"/>
        <v>0</v>
      </c>
    </row>
    <row r="4691" spans="1:8" hidden="1" x14ac:dyDescent="0.35">
      <c r="A4691" s="57" t="s">
        <v>2441</v>
      </c>
      <c r="B4691" s="57" t="s">
        <v>2545</v>
      </c>
      <c r="D4691" s="68">
        <v>1.6770092609880001</v>
      </c>
      <c r="E4691" s="57" t="s">
        <v>2433</v>
      </c>
      <c r="F4691" s="62" t="str">
        <f>INDEX('Crosswalk Particulates'!$B:$B,MATCH('2017 EPA Data'!A4691,'Crosswalk Particulates'!$A:$A,0))</f>
        <v>process-other-industry</v>
      </c>
      <c r="G4691" s="66" t="str">
        <f>INDEX('Crosswalk Particulates'!$E:$E,MATCH('2017 EPA Data'!$B4691,'Crosswalk Particulates'!$D:$D,0))</f>
        <v>OC</v>
      </c>
      <c r="H4691" s="78">
        <f t="shared" si="73"/>
        <v>1521359.019684118</v>
      </c>
    </row>
    <row r="4692" spans="1:8" hidden="1" x14ac:dyDescent="0.35">
      <c r="A4692" s="57" t="s">
        <v>2495</v>
      </c>
      <c r="B4692" s="57" t="s">
        <v>2547</v>
      </c>
      <c r="C4692" s="57" t="s">
        <v>2428</v>
      </c>
      <c r="D4692" s="68">
        <v>1.6626042095039999</v>
      </c>
      <c r="E4692" s="57" t="s">
        <v>2429</v>
      </c>
      <c r="F4692" s="62" t="str">
        <f>INDEX('Crosswalk Particulates'!$B:$B,MATCH('2017 EPA Data'!A4692,'Crosswalk Particulates'!$A:$A,0))</f>
        <v>Electricity Sector</v>
      </c>
      <c r="G4692" s="66">
        <f>INDEX('Crosswalk Particulates'!$E:$E,MATCH('2017 EPA Data'!$B4692,'Crosswalk Particulates'!$D:$D,0))</f>
        <v>0</v>
      </c>
      <c r="H4692" s="78">
        <f t="shared" si="73"/>
        <v>0</v>
      </c>
    </row>
    <row r="4693" spans="1:8" hidden="1" x14ac:dyDescent="0.35">
      <c r="A4693" s="57" t="s">
        <v>2580</v>
      </c>
      <c r="B4693" s="57" t="s">
        <v>2621</v>
      </c>
      <c r="C4693" s="57" t="s">
        <v>2428</v>
      </c>
      <c r="D4693" s="68">
        <v>1.6621493000000001</v>
      </c>
      <c r="E4693" s="57" t="s">
        <v>2429</v>
      </c>
      <c r="F4693" s="62" t="str">
        <f>INDEX('Crosswalk Particulates'!$B:$B,MATCH('2017 EPA Data'!A4693,'Crosswalk Particulates'!$A:$A,0))</f>
        <v>Commercial Buildings Sector</v>
      </c>
      <c r="G4693" s="66">
        <f>INDEX('Crosswalk Particulates'!$E:$E,MATCH('2017 EPA Data'!$B4693,'Crosswalk Particulates'!$D:$D,0))</f>
        <v>0</v>
      </c>
      <c r="H4693" s="78">
        <f t="shared" si="73"/>
        <v>0</v>
      </c>
    </row>
    <row r="4694" spans="1:8" hidden="1" x14ac:dyDescent="0.35">
      <c r="A4694" s="57" t="s">
        <v>2530</v>
      </c>
      <c r="B4694" s="57" t="s">
        <v>2757</v>
      </c>
      <c r="C4694" s="57" t="s">
        <v>2428</v>
      </c>
      <c r="D4694" s="68">
        <v>1.641</v>
      </c>
      <c r="E4694" s="57" t="s">
        <v>2429</v>
      </c>
      <c r="F4694" s="62" t="str">
        <f>INDEX('Crosswalk Particulates'!$B:$B,MATCH('2017 EPA Data'!A4694,'Crosswalk Particulates'!$A:$A,0))</f>
        <v>process-iron and steel-industry</v>
      </c>
      <c r="G4694" s="66">
        <f>INDEX('Crosswalk Particulates'!$E:$E,MATCH('2017 EPA Data'!$B4694,'Crosswalk Particulates'!$D:$D,0))</f>
        <v>0</v>
      </c>
      <c r="H4694" s="78">
        <f t="shared" si="73"/>
        <v>0</v>
      </c>
    </row>
    <row r="4695" spans="1:8" hidden="1" x14ac:dyDescent="0.35">
      <c r="A4695" s="57" t="s">
        <v>2464</v>
      </c>
      <c r="B4695" s="57" t="s">
        <v>2688</v>
      </c>
      <c r="C4695" s="57" t="s">
        <v>2428</v>
      </c>
      <c r="D4695" s="68">
        <v>1.6383799999999999</v>
      </c>
      <c r="E4695" s="57" t="s">
        <v>2429</v>
      </c>
      <c r="F4695" s="62" t="str">
        <f>INDEX('Crosswalk Particulates'!$B:$B,MATCH('2017 EPA Data'!A4695,'Crosswalk Particulates'!$A:$A,0))</f>
        <v>process-other-industry</v>
      </c>
      <c r="G4695" s="66">
        <f>INDEX('Crosswalk Particulates'!$E:$E,MATCH('2017 EPA Data'!$B4695,'Crosswalk Particulates'!$D:$D,0))</f>
        <v>0</v>
      </c>
      <c r="H4695" s="78">
        <f t="shared" si="73"/>
        <v>0</v>
      </c>
    </row>
    <row r="4696" spans="1:8" hidden="1" x14ac:dyDescent="0.35">
      <c r="A4696" s="57" t="s">
        <v>2503</v>
      </c>
      <c r="B4696" s="57" t="s">
        <v>2645</v>
      </c>
      <c r="C4696" s="57" t="s">
        <v>2428</v>
      </c>
      <c r="D4696" s="68">
        <v>1.636395</v>
      </c>
      <c r="E4696" s="57" t="s">
        <v>2429</v>
      </c>
      <c r="F4696" s="62" t="str">
        <f>INDEX('Crosswalk Particulates'!$B:$B,MATCH('2017 EPA Data'!A4696,'Crosswalk Particulates'!$A:$A,0))</f>
        <v>process-ngps-industry</v>
      </c>
      <c r="G4696" s="66">
        <f>INDEX('Crosswalk Particulates'!$E:$E,MATCH('2017 EPA Data'!$B4696,'Crosswalk Particulates'!$D:$D,0))</f>
        <v>0</v>
      </c>
      <c r="H4696" s="78">
        <f t="shared" si="73"/>
        <v>0</v>
      </c>
    </row>
    <row r="4697" spans="1:8" hidden="1" x14ac:dyDescent="0.35">
      <c r="A4697" s="57" t="s">
        <v>2493</v>
      </c>
      <c r="B4697" s="57" t="s">
        <v>2684</v>
      </c>
      <c r="C4697" s="57" t="s">
        <v>2428</v>
      </c>
      <c r="D4697" s="68">
        <v>1.62</v>
      </c>
      <c r="E4697" s="57" t="s">
        <v>2429</v>
      </c>
      <c r="F4697" s="62" t="str">
        <f>INDEX('Crosswalk Particulates'!$B:$B,MATCH('2017 EPA Data'!A4697,'Crosswalk Particulates'!$A:$A,0))</f>
        <v>Commercial Buildings Sector</v>
      </c>
      <c r="G4697" s="66">
        <f>INDEX('Crosswalk Particulates'!$E:$E,MATCH('2017 EPA Data'!$B4697,'Crosswalk Particulates'!$D:$D,0))</f>
        <v>0</v>
      </c>
      <c r="H4697" s="78">
        <f t="shared" si="73"/>
        <v>0</v>
      </c>
    </row>
    <row r="4698" spans="1:8" hidden="1" x14ac:dyDescent="0.35">
      <c r="A4698" s="57" t="s">
        <v>2449</v>
      </c>
      <c r="B4698" s="57" t="s">
        <v>2636</v>
      </c>
      <c r="C4698" s="57" t="s">
        <v>2428</v>
      </c>
      <c r="D4698" s="68">
        <v>1.6185013544</v>
      </c>
      <c r="E4698" s="57" t="s">
        <v>2429</v>
      </c>
      <c r="F4698" s="62" t="str">
        <f>INDEX('Crosswalk Particulates'!$B:$B,MATCH('2017 EPA Data'!A4698,'Crosswalk Particulates'!$A:$A,0))</f>
        <v>process-other-industry</v>
      </c>
      <c r="G4698" s="66">
        <f>INDEX('Crosswalk Particulates'!$E:$E,MATCH('2017 EPA Data'!$B4698,'Crosswalk Particulates'!$D:$D,0))</f>
        <v>0</v>
      </c>
      <c r="H4698" s="78">
        <f t="shared" si="73"/>
        <v>0</v>
      </c>
    </row>
    <row r="4699" spans="1:8" hidden="1" x14ac:dyDescent="0.35">
      <c r="A4699" s="57" t="s">
        <v>2456</v>
      </c>
      <c r="B4699" s="57" t="s">
        <v>2662</v>
      </c>
      <c r="C4699" s="57" t="s">
        <v>2428</v>
      </c>
      <c r="D4699" s="68">
        <v>1.6031479097072963</v>
      </c>
      <c r="E4699" s="57" t="s">
        <v>2429</v>
      </c>
      <c r="F4699" s="62" t="str">
        <f>INDEX('Crosswalk Particulates'!$B:$B,MATCH('2017 EPA Data'!A4699,'Crosswalk Particulates'!$A:$A,0))</f>
        <v>Transportation Sector</v>
      </c>
      <c r="G4699" s="66">
        <f>INDEX('Crosswalk Particulates'!$E:$E,MATCH('2017 EPA Data'!$B4699,'Crosswalk Particulates'!$D:$D,0))</f>
        <v>0</v>
      </c>
      <c r="H4699" s="78">
        <f t="shared" si="73"/>
        <v>0</v>
      </c>
    </row>
    <row r="4700" spans="1:8" hidden="1" x14ac:dyDescent="0.35">
      <c r="A4700" s="57" t="s">
        <v>2519</v>
      </c>
      <c r="B4700" s="57" t="s">
        <v>2539</v>
      </c>
      <c r="C4700" s="57" t="s">
        <v>2428</v>
      </c>
      <c r="D4700" s="68">
        <v>1.5928614321200001</v>
      </c>
      <c r="E4700" s="57" t="s">
        <v>2429</v>
      </c>
      <c r="F4700" s="62" t="str">
        <f>INDEX('Crosswalk Particulates'!$B:$B,MATCH('2017 EPA Data'!A4700,'Crosswalk Particulates'!$A:$A,0))</f>
        <v>Electricity Sector</v>
      </c>
      <c r="G4700" s="66">
        <f>INDEX('Crosswalk Particulates'!$E:$E,MATCH('2017 EPA Data'!$B4700,'Crosswalk Particulates'!$D:$D,0))</f>
        <v>0</v>
      </c>
      <c r="H4700" s="78">
        <f t="shared" si="73"/>
        <v>0</v>
      </c>
    </row>
    <row r="4701" spans="1:8" hidden="1" x14ac:dyDescent="0.35">
      <c r="A4701" s="57" t="s">
        <v>2540</v>
      </c>
      <c r="B4701" s="57" t="s">
        <v>2643</v>
      </c>
      <c r="D4701" s="68">
        <v>1.5861542559290347</v>
      </c>
      <c r="E4701" s="57" t="s">
        <v>2433</v>
      </c>
      <c r="F4701" s="62" t="str">
        <f>INDEX('Crosswalk Particulates'!$B:$B,MATCH('2017 EPA Data'!A4701,'Crosswalk Particulates'!$A:$A,0))</f>
        <v>industry-fuel-oil</v>
      </c>
      <c r="G4701" s="66">
        <f>INDEX('Crosswalk Particulates'!$E:$E,MATCH('2017 EPA Data'!$B4701,'Crosswalk Particulates'!$D:$D,0))</f>
        <v>0</v>
      </c>
      <c r="H4701" s="78">
        <f t="shared" si="73"/>
        <v>1438936.6475211463</v>
      </c>
    </row>
    <row r="4702" spans="1:8" hidden="1" x14ac:dyDescent="0.35">
      <c r="A4702" s="57" t="s">
        <v>2575</v>
      </c>
      <c r="B4702" s="57" t="s">
        <v>2546</v>
      </c>
      <c r="C4702" s="57" t="s">
        <v>2428</v>
      </c>
      <c r="D4702" s="68">
        <v>1.5833150330951111</v>
      </c>
      <c r="E4702" s="57" t="s">
        <v>2429</v>
      </c>
      <c r="F4702" s="62" t="str">
        <f>INDEX('Crosswalk Particulates'!$B:$B,MATCH('2017 EPA Data'!A4702,'Crosswalk Particulates'!$A:$A,0))</f>
        <v>Commercial Buildings Sector</v>
      </c>
      <c r="G4702" s="66">
        <f>INDEX('Crosswalk Particulates'!$E:$E,MATCH('2017 EPA Data'!$B4702,'Crosswalk Particulates'!$D:$D,0))</f>
        <v>0</v>
      </c>
      <c r="H4702" s="78">
        <f t="shared" si="73"/>
        <v>0</v>
      </c>
    </row>
    <row r="4703" spans="1:8" hidden="1" x14ac:dyDescent="0.35">
      <c r="A4703" s="57" t="s">
        <v>2560</v>
      </c>
      <c r="B4703" s="57" t="s">
        <v>2640</v>
      </c>
      <c r="C4703" s="57" t="s">
        <v>2428</v>
      </c>
      <c r="D4703" s="68">
        <v>1.5827860287282001</v>
      </c>
      <c r="E4703" s="57" t="s">
        <v>2429</v>
      </c>
      <c r="F4703" s="62" t="str">
        <f>INDEX('Crosswalk Particulates'!$B:$B,MATCH('2017 EPA Data'!A4703,'Crosswalk Particulates'!$A:$A,0))</f>
        <v>Electricity Sector</v>
      </c>
      <c r="G4703" s="66">
        <f>INDEX('Crosswalk Particulates'!$E:$E,MATCH('2017 EPA Data'!$B4703,'Crosswalk Particulates'!$D:$D,0))</f>
        <v>0</v>
      </c>
      <c r="H4703" s="78">
        <f t="shared" si="73"/>
        <v>0</v>
      </c>
    </row>
    <row r="4704" spans="1:8" hidden="1" x14ac:dyDescent="0.35">
      <c r="A4704" s="57" t="s">
        <v>2530</v>
      </c>
      <c r="B4704" s="57" t="s">
        <v>2667</v>
      </c>
      <c r="C4704" s="57" t="s">
        <v>2428</v>
      </c>
      <c r="D4704" s="68">
        <v>1.5629999999999999</v>
      </c>
      <c r="E4704" s="57" t="s">
        <v>2429</v>
      </c>
      <c r="F4704" s="62" t="str">
        <f>INDEX('Crosswalk Particulates'!$B:$B,MATCH('2017 EPA Data'!A4704,'Crosswalk Particulates'!$A:$A,0))</f>
        <v>process-iron and steel-industry</v>
      </c>
      <c r="G4704" s="66">
        <f>INDEX('Crosswalk Particulates'!$E:$E,MATCH('2017 EPA Data'!$B4704,'Crosswalk Particulates'!$D:$D,0))</f>
        <v>0</v>
      </c>
      <c r="H4704" s="78">
        <f t="shared" si="73"/>
        <v>0</v>
      </c>
    </row>
    <row r="4705" spans="1:8" hidden="1" x14ac:dyDescent="0.35">
      <c r="A4705" s="57" t="s">
        <v>2518</v>
      </c>
      <c r="B4705" s="57" t="s">
        <v>2586</v>
      </c>
      <c r="C4705" s="57" t="s">
        <v>2428</v>
      </c>
      <c r="D4705" s="68">
        <v>1.55466005469</v>
      </c>
      <c r="E4705" s="57" t="s">
        <v>2429</v>
      </c>
      <c r="F4705" s="62" t="str">
        <f>INDEX('Crosswalk Particulates'!$B:$B,MATCH('2017 EPA Data'!A4705,'Crosswalk Particulates'!$A:$A,0))</f>
        <v>process-cement-industry</v>
      </c>
      <c r="G4705" s="66">
        <f>INDEX('Crosswalk Particulates'!$E:$E,MATCH('2017 EPA Data'!$B4705,'Crosswalk Particulates'!$D:$D,0))</f>
        <v>0</v>
      </c>
      <c r="H4705" s="78">
        <f t="shared" si="73"/>
        <v>0</v>
      </c>
    </row>
    <row r="4706" spans="1:8" hidden="1" x14ac:dyDescent="0.35">
      <c r="A4706" s="57" t="s">
        <v>2566</v>
      </c>
      <c r="B4706" s="57" t="s">
        <v>2608</v>
      </c>
      <c r="C4706" s="57" t="s">
        <v>2428</v>
      </c>
      <c r="D4706" s="68">
        <v>1.5505599999999999</v>
      </c>
      <c r="E4706" s="57" t="s">
        <v>2429</v>
      </c>
      <c r="F4706" s="62" t="str">
        <f>INDEX('Crosswalk Particulates'!$B:$B,MATCH('2017 EPA Data'!A4706,'Crosswalk Particulates'!$A:$A,0))</f>
        <v>Commercial Buildings Sector</v>
      </c>
      <c r="G4706" s="66">
        <f>INDEX('Crosswalk Particulates'!$E:$E,MATCH('2017 EPA Data'!$B4706,'Crosswalk Particulates'!$D:$D,0))</f>
        <v>0</v>
      </c>
      <c r="H4706" s="78">
        <f t="shared" si="73"/>
        <v>0</v>
      </c>
    </row>
    <row r="4707" spans="1:8" hidden="1" x14ac:dyDescent="0.35">
      <c r="A4707" s="57" t="s">
        <v>2492</v>
      </c>
      <c r="B4707" s="57" t="s">
        <v>2640</v>
      </c>
      <c r="C4707" s="57" t="s">
        <v>2428</v>
      </c>
      <c r="D4707" s="68">
        <v>1.5483120732753304</v>
      </c>
      <c r="E4707" s="57" t="s">
        <v>2429</v>
      </c>
      <c r="F4707" s="62" t="str">
        <f>INDEX('Crosswalk Particulates'!$B:$B,MATCH('2017 EPA Data'!A4707,'Crosswalk Particulates'!$A:$A,0))</f>
        <v>Electricity Sector</v>
      </c>
      <c r="G4707" s="66">
        <f>INDEX('Crosswalk Particulates'!$E:$E,MATCH('2017 EPA Data'!$B4707,'Crosswalk Particulates'!$D:$D,0))</f>
        <v>0</v>
      </c>
      <c r="H4707" s="78">
        <f t="shared" si="73"/>
        <v>0</v>
      </c>
    </row>
    <row r="4708" spans="1:8" hidden="1" x14ac:dyDescent="0.35">
      <c r="A4708" s="57" t="s">
        <v>2513</v>
      </c>
      <c r="B4708" s="57" t="s">
        <v>2532</v>
      </c>
      <c r="C4708" s="57" t="s">
        <v>2428</v>
      </c>
      <c r="D4708" s="68">
        <v>1.540597980297</v>
      </c>
      <c r="E4708" s="57" t="s">
        <v>2429</v>
      </c>
      <c r="F4708" s="62" t="str">
        <f>INDEX('Crosswalk Particulates'!$B:$B,MATCH('2017 EPA Data'!A4708,'Crosswalk Particulates'!$A:$A,0))</f>
        <v>process-other-industry</v>
      </c>
      <c r="G4708" s="66">
        <f>INDEX('Crosswalk Particulates'!$E:$E,MATCH('2017 EPA Data'!$B4708,'Crosswalk Particulates'!$D:$D,0))</f>
        <v>0</v>
      </c>
      <c r="H4708" s="78">
        <f t="shared" si="73"/>
        <v>0</v>
      </c>
    </row>
    <row r="4709" spans="1:8" hidden="1" x14ac:dyDescent="0.35">
      <c r="A4709" s="57" t="s">
        <v>2497</v>
      </c>
      <c r="B4709" s="57" t="s">
        <v>2633</v>
      </c>
      <c r="C4709" s="57" t="s">
        <v>2428</v>
      </c>
      <c r="D4709" s="68">
        <v>1.5349999999999999</v>
      </c>
      <c r="E4709" s="57" t="s">
        <v>2429</v>
      </c>
      <c r="F4709" s="62" t="str">
        <f>INDEX('Crosswalk Particulates'!$B:$B,MATCH('2017 EPA Data'!A4709,'Crosswalk Particulates'!$A:$A,0))</f>
        <v>process-other-industry</v>
      </c>
      <c r="G4709" s="66">
        <f>INDEX('Crosswalk Particulates'!$E:$E,MATCH('2017 EPA Data'!$B4709,'Crosswalk Particulates'!$D:$D,0))</f>
        <v>0</v>
      </c>
      <c r="H4709" s="78">
        <f t="shared" si="73"/>
        <v>0</v>
      </c>
    </row>
    <row r="4710" spans="1:8" hidden="1" x14ac:dyDescent="0.35">
      <c r="A4710" s="57" t="s">
        <v>2540</v>
      </c>
      <c r="B4710" s="57" t="s">
        <v>2552</v>
      </c>
      <c r="C4710" s="57" t="s">
        <v>2428</v>
      </c>
      <c r="D4710" s="68">
        <v>1.5329999999999999</v>
      </c>
      <c r="E4710" s="57" t="s">
        <v>2429</v>
      </c>
      <c r="F4710" s="62" t="str">
        <f>INDEX('Crosswalk Particulates'!$B:$B,MATCH('2017 EPA Data'!A4710,'Crosswalk Particulates'!$A:$A,0))</f>
        <v>industry-fuel-oil</v>
      </c>
      <c r="G4710" s="66">
        <f>INDEX('Crosswalk Particulates'!$E:$E,MATCH('2017 EPA Data'!$B4710,'Crosswalk Particulates'!$D:$D,0))</f>
        <v>0</v>
      </c>
      <c r="H4710" s="78">
        <f t="shared" si="73"/>
        <v>0</v>
      </c>
    </row>
    <row r="4711" spans="1:8" hidden="1" x14ac:dyDescent="0.35">
      <c r="A4711" s="57" t="s">
        <v>2560</v>
      </c>
      <c r="B4711" s="57" t="s">
        <v>2694</v>
      </c>
      <c r="C4711" s="57" t="s">
        <v>2428</v>
      </c>
      <c r="D4711" s="68">
        <v>1.532481</v>
      </c>
      <c r="E4711" s="57" t="s">
        <v>2429</v>
      </c>
      <c r="F4711" s="62" t="str">
        <f>INDEX('Crosswalk Particulates'!$B:$B,MATCH('2017 EPA Data'!A4711,'Crosswalk Particulates'!$A:$A,0))</f>
        <v>Electricity Sector</v>
      </c>
      <c r="G4711" s="66">
        <f>INDEX('Crosswalk Particulates'!$E:$E,MATCH('2017 EPA Data'!$B4711,'Crosswalk Particulates'!$D:$D,0))</f>
        <v>0</v>
      </c>
      <c r="H4711" s="78">
        <f t="shared" si="73"/>
        <v>0</v>
      </c>
    </row>
    <row r="4712" spans="1:8" hidden="1" x14ac:dyDescent="0.35">
      <c r="A4712" s="57" t="s">
        <v>2543</v>
      </c>
      <c r="B4712" s="57" t="s">
        <v>2684</v>
      </c>
      <c r="C4712" s="57" t="s">
        <v>2428</v>
      </c>
      <c r="D4712" s="68">
        <v>1.5324</v>
      </c>
      <c r="E4712" s="57" t="s">
        <v>2429</v>
      </c>
      <c r="F4712" s="62" t="str">
        <f>INDEX('Crosswalk Particulates'!$B:$B,MATCH('2017 EPA Data'!A4712,'Crosswalk Particulates'!$A:$A,0))</f>
        <v>industry-fuel-other</v>
      </c>
      <c r="G4712" s="66">
        <f>INDEX('Crosswalk Particulates'!$E:$E,MATCH('2017 EPA Data'!$B4712,'Crosswalk Particulates'!$D:$D,0))</f>
        <v>0</v>
      </c>
      <c r="H4712" s="78">
        <f t="shared" si="73"/>
        <v>0</v>
      </c>
    </row>
    <row r="4713" spans="1:8" hidden="1" x14ac:dyDescent="0.35">
      <c r="A4713" s="57" t="s">
        <v>2462</v>
      </c>
      <c r="B4713" s="57" t="s">
        <v>2554</v>
      </c>
      <c r="C4713" s="57" t="s">
        <v>2428</v>
      </c>
      <c r="D4713" s="68">
        <v>1.5097276482512272</v>
      </c>
      <c r="E4713" s="57" t="s">
        <v>2429</v>
      </c>
      <c r="F4713" s="62" t="str">
        <f>INDEX('Crosswalk Particulates'!$B:$B,MATCH('2017 EPA Data'!A4713,'Crosswalk Particulates'!$A:$A,0))</f>
        <v>industry-fuel-natural gas</v>
      </c>
      <c r="G4713" s="66">
        <f>INDEX('Crosswalk Particulates'!$E:$E,MATCH('2017 EPA Data'!$B4713,'Crosswalk Particulates'!$D:$D,0))</f>
        <v>0</v>
      </c>
      <c r="H4713" s="78">
        <f t="shared" si="73"/>
        <v>0</v>
      </c>
    </row>
    <row r="4714" spans="1:8" hidden="1" x14ac:dyDescent="0.35">
      <c r="A4714" s="57" t="s">
        <v>2457</v>
      </c>
      <c r="B4714" s="57" t="s">
        <v>2531</v>
      </c>
      <c r="C4714" s="57" t="s">
        <v>2428</v>
      </c>
      <c r="D4714" s="68">
        <v>1.5095566</v>
      </c>
      <c r="E4714" s="57" t="s">
        <v>2429</v>
      </c>
      <c r="F4714" s="62" t="str">
        <f>INDEX('Crosswalk Particulates'!$B:$B,MATCH('2017 EPA Data'!A4714,'Crosswalk Particulates'!$A:$A,0))</f>
        <v>process-other-industry</v>
      </c>
      <c r="G4714" s="66">
        <f>INDEX('Crosswalk Particulates'!$E:$E,MATCH('2017 EPA Data'!$B4714,'Crosswalk Particulates'!$D:$D,0))</f>
        <v>0</v>
      </c>
      <c r="H4714" s="78">
        <f t="shared" si="73"/>
        <v>0</v>
      </c>
    </row>
    <row r="4715" spans="1:8" hidden="1" x14ac:dyDescent="0.35">
      <c r="A4715" s="57" t="s">
        <v>2634</v>
      </c>
      <c r="B4715" s="57" t="s">
        <v>2523</v>
      </c>
      <c r="C4715" s="57" t="s">
        <v>2428</v>
      </c>
      <c r="D4715" s="68">
        <v>1.5054058299999999</v>
      </c>
      <c r="E4715" s="57" t="s">
        <v>2429</v>
      </c>
      <c r="F4715" s="62" t="str">
        <f>INDEX('Crosswalk Particulates'!$B:$B,MATCH('2017 EPA Data'!A4715,'Crosswalk Particulates'!$A:$A,0))</f>
        <v>Residential Buildings Sector</v>
      </c>
      <c r="G4715" s="66">
        <f>INDEX('Crosswalk Particulates'!$E:$E,MATCH('2017 EPA Data'!$B4715,'Crosswalk Particulates'!$D:$D,0))</f>
        <v>0</v>
      </c>
      <c r="H4715" s="78">
        <f t="shared" si="73"/>
        <v>0</v>
      </c>
    </row>
    <row r="4716" spans="1:8" hidden="1" x14ac:dyDescent="0.35">
      <c r="A4716" s="57" t="s">
        <v>2576</v>
      </c>
      <c r="B4716" s="57" t="s">
        <v>2685</v>
      </c>
      <c r="C4716" s="57" t="s">
        <v>2428</v>
      </c>
      <c r="D4716" s="68">
        <v>1.49808332079382</v>
      </c>
      <c r="E4716" s="57" t="s">
        <v>2429</v>
      </c>
      <c r="F4716" s="62" t="str">
        <f>INDEX('Crosswalk Particulates'!$B:$B,MATCH('2017 EPA Data'!A4716,'Crosswalk Particulates'!$A:$A,0))</f>
        <v>Commercial Buildings Sector</v>
      </c>
      <c r="G4716" s="66">
        <f>INDEX('Crosswalk Particulates'!$E:$E,MATCH('2017 EPA Data'!$B4716,'Crosswalk Particulates'!$D:$D,0))</f>
        <v>0</v>
      </c>
      <c r="H4716" s="78">
        <f t="shared" si="73"/>
        <v>0</v>
      </c>
    </row>
    <row r="4717" spans="1:8" hidden="1" x14ac:dyDescent="0.35">
      <c r="A4717" s="57" t="s">
        <v>2507</v>
      </c>
      <c r="B4717" s="57" t="s">
        <v>2608</v>
      </c>
      <c r="C4717" s="57" t="s">
        <v>2428</v>
      </c>
      <c r="D4717" s="68">
        <v>1.4912300000000001</v>
      </c>
      <c r="E4717" s="57" t="s">
        <v>2429</v>
      </c>
      <c r="F4717" s="62" t="str">
        <f>INDEX('Crosswalk Particulates'!$B:$B,MATCH('2017 EPA Data'!A4717,'Crosswalk Particulates'!$A:$A,0))</f>
        <v>industry-fuel-coal</v>
      </c>
      <c r="G4717" s="66">
        <f>INDEX('Crosswalk Particulates'!$E:$E,MATCH('2017 EPA Data'!$B4717,'Crosswalk Particulates'!$D:$D,0))</f>
        <v>0</v>
      </c>
      <c r="H4717" s="78">
        <f t="shared" si="73"/>
        <v>0</v>
      </c>
    </row>
    <row r="4718" spans="1:8" hidden="1" x14ac:dyDescent="0.35">
      <c r="A4718" s="57" t="s">
        <v>2530</v>
      </c>
      <c r="B4718" s="57" t="s">
        <v>2544</v>
      </c>
      <c r="C4718" s="57" t="s">
        <v>2428</v>
      </c>
      <c r="D4718" s="68">
        <v>1.4890000000000001</v>
      </c>
      <c r="E4718" s="57" t="s">
        <v>2429</v>
      </c>
      <c r="F4718" s="62" t="str">
        <f>INDEX('Crosswalk Particulates'!$B:$B,MATCH('2017 EPA Data'!A4718,'Crosswalk Particulates'!$A:$A,0))</f>
        <v>process-iron and steel-industry</v>
      </c>
      <c r="G4718" s="66">
        <f>INDEX('Crosswalk Particulates'!$E:$E,MATCH('2017 EPA Data'!$B4718,'Crosswalk Particulates'!$D:$D,0))</f>
        <v>0</v>
      </c>
      <c r="H4718" s="78">
        <f t="shared" si="73"/>
        <v>0</v>
      </c>
    </row>
    <row r="4719" spans="1:8" hidden="1" x14ac:dyDescent="0.35">
      <c r="A4719" s="57" t="s">
        <v>2497</v>
      </c>
      <c r="B4719" s="57" t="s">
        <v>2720</v>
      </c>
      <c r="C4719" s="57" t="s">
        <v>2428</v>
      </c>
      <c r="D4719" s="68">
        <v>1.482</v>
      </c>
      <c r="E4719" s="57" t="s">
        <v>2429</v>
      </c>
      <c r="F4719" s="62" t="str">
        <f>INDEX('Crosswalk Particulates'!$B:$B,MATCH('2017 EPA Data'!A4719,'Crosswalk Particulates'!$A:$A,0))</f>
        <v>process-other-industry</v>
      </c>
      <c r="G4719" s="66">
        <f>INDEX('Crosswalk Particulates'!$E:$E,MATCH('2017 EPA Data'!$B4719,'Crosswalk Particulates'!$D:$D,0))</f>
        <v>0</v>
      </c>
      <c r="H4719" s="78">
        <f t="shared" si="73"/>
        <v>0</v>
      </c>
    </row>
    <row r="4720" spans="1:8" hidden="1" x14ac:dyDescent="0.35">
      <c r="A4720" s="57" t="s">
        <v>2540</v>
      </c>
      <c r="B4720" s="57" t="s">
        <v>2672</v>
      </c>
      <c r="C4720" s="57" t="s">
        <v>2428</v>
      </c>
      <c r="D4720" s="68">
        <v>1.48</v>
      </c>
      <c r="E4720" s="57" t="s">
        <v>2429</v>
      </c>
      <c r="F4720" s="62" t="str">
        <f>INDEX('Crosswalk Particulates'!$B:$B,MATCH('2017 EPA Data'!A4720,'Crosswalk Particulates'!$A:$A,0))</f>
        <v>industry-fuel-oil</v>
      </c>
      <c r="G4720" s="66">
        <f>INDEX('Crosswalk Particulates'!$E:$E,MATCH('2017 EPA Data'!$B4720,'Crosswalk Particulates'!$D:$D,0))</f>
        <v>0</v>
      </c>
      <c r="H4720" s="78">
        <f t="shared" si="73"/>
        <v>0</v>
      </c>
    </row>
    <row r="4721" spans="1:8" hidden="1" x14ac:dyDescent="0.35">
      <c r="A4721" s="57" t="s">
        <v>2462</v>
      </c>
      <c r="B4721" s="57" t="s">
        <v>2481</v>
      </c>
      <c r="C4721" s="57" t="s">
        <v>2428</v>
      </c>
      <c r="D4721" s="68">
        <v>1.4730000000000001</v>
      </c>
      <c r="E4721" s="57" t="s">
        <v>2429</v>
      </c>
      <c r="F4721" s="62" t="str">
        <f>INDEX('Crosswalk Particulates'!$B:$B,MATCH('2017 EPA Data'!A4721,'Crosswalk Particulates'!$A:$A,0))</f>
        <v>industry-fuel-natural gas</v>
      </c>
      <c r="G4721" s="66">
        <f>INDEX('Crosswalk Particulates'!$E:$E,MATCH('2017 EPA Data'!$B4721,'Crosswalk Particulates'!$D:$D,0))</f>
        <v>0</v>
      </c>
      <c r="H4721" s="78">
        <f t="shared" si="73"/>
        <v>0</v>
      </c>
    </row>
    <row r="4722" spans="1:8" hidden="1" x14ac:dyDescent="0.35">
      <c r="A4722" s="57" t="s">
        <v>2543</v>
      </c>
      <c r="B4722" s="57" t="s">
        <v>2718</v>
      </c>
      <c r="C4722" s="57" t="s">
        <v>2428</v>
      </c>
      <c r="D4722" s="68">
        <v>1.466</v>
      </c>
      <c r="E4722" s="57" t="s">
        <v>2429</v>
      </c>
      <c r="F4722" s="62" t="str">
        <f>INDEX('Crosswalk Particulates'!$B:$B,MATCH('2017 EPA Data'!A4722,'Crosswalk Particulates'!$A:$A,0))</f>
        <v>industry-fuel-other</v>
      </c>
      <c r="G4722" s="66">
        <f>INDEX('Crosswalk Particulates'!$E:$E,MATCH('2017 EPA Data'!$B4722,'Crosswalk Particulates'!$D:$D,0))</f>
        <v>0</v>
      </c>
      <c r="H4722" s="78">
        <f t="shared" si="73"/>
        <v>0</v>
      </c>
    </row>
    <row r="4723" spans="1:8" hidden="1" x14ac:dyDescent="0.35">
      <c r="A4723" s="57" t="s">
        <v>2558</v>
      </c>
      <c r="B4723" s="57" t="s">
        <v>2531</v>
      </c>
      <c r="C4723" s="57" t="s">
        <v>2428</v>
      </c>
      <c r="D4723" s="68">
        <v>1.4570399999999999</v>
      </c>
      <c r="E4723" s="57" t="s">
        <v>2429</v>
      </c>
      <c r="F4723" s="62" t="str">
        <f>INDEX('Crosswalk Particulates'!$B:$B,MATCH('2017 EPA Data'!A4723,'Crosswalk Particulates'!$A:$A,0))</f>
        <v>process-mining-industry</v>
      </c>
      <c r="G4723" s="66">
        <f>INDEX('Crosswalk Particulates'!$E:$E,MATCH('2017 EPA Data'!$B4723,'Crosswalk Particulates'!$D:$D,0))</f>
        <v>0</v>
      </c>
      <c r="H4723" s="78">
        <f t="shared" si="73"/>
        <v>0</v>
      </c>
    </row>
    <row r="4724" spans="1:8" hidden="1" x14ac:dyDescent="0.35">
      <c r="A4724" s="57" t="s">
        <v>2530</v>
      </c>
      <c r="B4724" s="57" t="s">
        <v>2745</v>
      </c>
      <c r="C4724" s="57" t="s">
        <v>2428</v>
      </c>
      <c r="D4724" s="68">
        <v>1.4490000000000001</v>
      </c>
      <c r="E4724" s="57" t="s">
        <v>2429</v>
      </c>
      <c r="F4724" s="62" t="str">
        <f>INDEX('Crosswalk Particulates'!$B:$B,MATCH('2017 EPA Data'!A4724,'Crosswalk Particulates'!$A:$A,0))</f>
        <v>process-iron and steel-industry</v>
      </c>
      <c r="G4724" s="66">
        <f>INDEX('Crosswalk Particulates'!$E:$E,MATCH('2017 EPA Data'!$B4724,'Crosswalk Particulates'!$D:$D,0))</f>
        <v>0</v>
      </c>
      <c r="H4724" s="78">
        <f t="shared" si="73"/>
        <v>0</v>
      </c>
    </row>
    <row r="4725" spans="1:8" hidden="1" x14ac:dyDescent="0.35">
      <c r="A4725" s="57" t="s">
        <v>2457</v>
      </c>
      <c r="B4725" s="57" t="s">
        <v>2567</v>
      </c>
      <c r="C4725" s="57" t="s">
        <v>2428</v>
      </c>
      <c r="D4725" s="68">
        <v>1.4341999999999999</v>
      </c>
      <c r="E4725" s="57" t="s">
        <v>2429</v>
      </c>
      <c r="F4725" s="62" t="str">
        <f>INDEX('Crosswalk Particulates'!$B:$B,MATCH('2017 EPA Data'!A4725,'Crosswalk Particulates'!$A:$A,0))</f>
        <v>process-other-industry</v>
      </c>
      <c r="G4725" s="66">
        <f>INDEX('Crosswalk Particulates'!$E:$E,MATCH('2017 EPA Data'!$B4725,'Crosswalk Particulates'!$D:$D,0))</f>
        <v>0</v>
      </c>
      <c r="H4725" s="78">
        <f t="shared" si="73"/>
        <v>0</v>
      </c>
    </row>
    <row r="4726" spans="1:8" hidden="1" x14ac:dyDescent="0.35">
      <c r="A4726" s="57" t="s">
        <v>2503</v>
      </c>
      <c r="B4726" s="57" t="s">
        <v>2539</v>
      </c>
      <c r="C4726" s="57" t="s">
        <v>2428</v>
      </c>
      <c r="D4726" s="68">
        <v>1.4280400091926</v>
      </c>
      <c r="E4726" s="57" t="s">
        <v>2429</v>
      </c>
      <c r="F4726" s="62" t="str">
        <f>INDEX('Crosswalk Particulates'!$B:$B,MATCH('2017 EPA Data'!A4726,'Crosswalk Particulates'!$A:$A,0))</f>
        <v>process-ngps-industry</v>
      </c>
      <c r="G4726" s="66">
        <f>INDEX('Crosswalk Particulates'!$E:$E,MATCH('2017 EPA Data'!$B4726,'Crosswalk Particulates'!$D:$D,0))</f>
        <v>0</v>
      </c>
      <c r="H4726" s="78">
        <f t="shared" si="73"/>
        <v>0</v>
      </c>
    </row>
    <row r="4727" spans="1:8" hidden="1" x14ac:dyDescent="0.35">
      <c r="A4727" s="57" t="s">
        <v>2540</v>
      </c>
      <c r="B4727" s="57" t="s">
        <v>2683</v>
      </c>
      <c r="C4727" s="57" t="s">
        <v>2428</v>
      </c>
      <c r="D4727" s="68">
        <v>1.419</v>
      </c>
      <c r="E4727" s="57" t="s">
        <v>2429</v>
      </c>
      <c r="F4727" s="62" t="str">
        <f>INDEX('Crosswalk Particulates'!$B:$B,MATCH('2017 EPA Data'!A4727,'Crosswalk Particulates'!$A:$A,0))</f>
        <v>industry-fuel-oil</v>
      </c>
      <c r="G4727" s="66">
        <f>INDEX('Crosswalk Particulates'!$E:$E,MATCH('2017 EPA Data'!$B4727,'Crosswalk Particulates'!$D:$D,0))</f>
        <v>0</v>
      </c>
      <c r="H4727" s="78">
        <f t="shared" si="73"/>
        <v>0</v>
      </c>
    </row>
    <row r="4728" spans="1:8" hidden="1" x14ac:dyDescent="0.35">
      <c r="A4728" s="57" t="s">
        <v>2452</v>
      </c>
      <c r="B4728" s="57" t="s">
        <v>2686</v>
      </c>
      <c r="C4728" s="57" t="s">
        <v>2428</v>
      </c>
      <c r="D4728" s="68">
        <v>1.405205153124</v>
      </c>
      <c r="E4728" s="57" t="s">
        <v>2429</v>
      </c>
      <c r="F4728" s="62" t="str">
        <f>INDEX('Crosswalk Particulates'!$B:$B,MATCH('2017 EPA Data'!A4728,'Crosswalk Particulates'!$A:$A,0))</f>
        <v>Transportation Sector</v>
      </c>
      <c r="G4728" s="66">
        <f>INDEX('Crosswalk Particulates'!$E:$E,MATCH('2017 EPA Data'!$B4728,'Crosswalk Particulates'!$D:$D,0))</f>
        <v>0</v>
      </c>
      <c r="H4728" s="78">
        <f t="shared" si="73"/>
        <v>0</v>
      </c>
    </row>
    <row r="4729" spans="1:8" hidden="1" x14ac:dyDescent="0.35">
      <c r="A4729" s="57" t="s">
        <v>2476</v>
      </c>
      <c r="B4729" s="57" t="s">
        <v>2761</v>
      </c>
      <c r="C4729" s="57" t="s">
        <v>2428</v>
      </c>
      <c r="D4729" s="68">
        <v>1.4007059806</v>
      </c>
      <c r="E4729" s="57" t="s">
        <v>2429</v>
      </c>
      <c r="F4729" s="62" t="str">
        <f>INDEX('Crosswalk Particulates'!$B:$B,MATCH('2017 EPA Data'!A4729,'Crosswalk Particulates'!$A:$A,0))</f>
        <v>Electricity Sector</v>
      </c>
      <c r="G4729" s="66">
        <f>INDEX('Crosswalk Particulates'!$E:$E,MATCH('2017 EPA Data'!$B4729,'Crosswalk Particulates'!$D:$D,0))</f>
        <v>0</v>
      </c>
      <c r="H4729" s="78">
        <f t="shared" si="73"/>
        <v>0</v>
      </c>
    </row>
    <row r="4730" spans="1:8" hidden="1" x14ac:dyDescent="0.35">
      <c r="A4730" s="57" t="s">
        <v>2449</v>
      </c>
      <c r="B4730" s="57" t="s">
        <v>2657</v>
      </c>
      <c r="C4730" s="57" t="s">
        <v>2428</v>
      </c>
      <c r="D4730" s="68">
        <v>1.4</v>
      </c>
      <c r="E4730" s="57" t="s">
        <v>2429</v>
      </c>
      <c r="F4730" s="62" t="str">
        <f>INDEX('Crosswalk Particulates'!$B:$B,MATCH('2017 EPA Data'!A4730,'Crosswalk Particulates'!$A:$A,0))</f>
        <v>process-other-industry</v>
      </c>
      <c r="G4730" s="66">
        <f>INDEX('Crosswalk Particulates'!$E:$E,MATCH('2017 EPA Data'!$B4730,'Crosswalk Particulates'!$D:$D,0))</f>
        <v>0</v>
      </c>
      <c r="H4730" s="78">
        <f t="shared" si="73"/>
        <v>0</v>
      </c>
    </row>
    <row r="4731" spans="1:8" hidden="1" x14ac:dyDescent="0.35">
      <c r="A4731" s="57" t="s">
        <v>2489</v>
      </c>
      <c r="B4731" s="57" t="s">
        <v>2685</v>
      </c>
      <c r="C4731" s="57" t="s">
        <v>2428</v>
      </c>
      <c r="D4731" s="68">
        <v>1.4</v>
      </c>
      <c r="E4731" s="57" t="s">
        <v>2429</v>
      </c>
      <c r="F4731" s="62" t="str">
        <f>INDEX('Crosswalk Particulates'!$B:$B,MATCH('2017 EPA Data'!A4731,'Crosswalk Particulates'!$A:$A,0))</f>
        <v>process-chemicals-industry</v>
      </c>
      <c r="G4731" s="66">
        <f>INDEX('Crosswalk Particulates'!$E:$E,MATCH('2017 EPA Data'!$B4731,'Crosswalk Particulates'!$D:$D,0))</f>
        <v>0</v>
      </c>
      <c r="H4731" s="78">
        <f t="shared" si="73"/>
        <v>0</v>
      </c>
    </row>
    <row r="4732" spans="1:8" hidden="1" x14ac:dyDescent="0.35">
      <c r="A4732" s="57" t="s">
        <v>2575</v>
      </c>
      <c r="B4732" s="57" t="s">
        <v>2475</v>
      </c>
      <c r="C4732" s="57" t="s">
        <v>2428</v>
      </c>
      <c r="D4732" s="68">
        <v>1.39</v>
      </c>
      <c r="E4732" s="57" t="s">
        <v>2429</v>
      </c>
      <c r="F4732" s="62" t="str">
        <f>INDEX('Crosswalk Particulates'!$B:$B,MATCH('2017 EPA Data'!A4732,'Crosswalk Particulates'!$A:$A,0))</f>
        <v>Commercial Buildings Sector</v>
      </c>
      <c r="G4732" s="66">
        <f>INDEX('Crosswalk Particulates'!$E:$E,MATCH('2017 EPA Data'!$B4732,'Crosswalk Particulates'!$D:$D,0))</f>
        <v>0</v>
      </c>
      <c r="H4732" s="78">
        <f t="shared" si="73"/>
        <v>0</v>
      </c>
    </row>
    <row r="4733" spans="1:8" hidden="1" x14ac:dyDescent="0.35">
      <c r="A4733" s="57" t="s">
        <v>2575</v>
      </c>
      <c r="B4733" s="57" t="s">
        <v>2586</v>
      </c>
      <c r="C4733" s="57" t="s">
        <v>2428</v>
      </c>
      <c r="D4733" s="68">
        <v>1.3896142231247541</v>
      </c>
      <c r="E4733" s="57" t="s">
        <v>2429</v>
      </c>
      <c r="F4733" s="62" t="str">
        <f>INDEX('Crosswalk Particulates'!$B:$B,MATCH('2017 EPA Data'!A4733,'Crosswalk Particulates'!$A:$A,0))</f>
        <v>Commercial Buildings Sector</v>
      </c>
      <c r="G4733" s="66">
        <f>INDEX('Crosswalk Particulates'!$E:$E,MATCH('2017 EPA Data'!$B4733,'Crosswalk Particulates'!$D:$D,0))</f>
        <v>0</v>
      </c>
      <c r="H4733" s="78">
        <f t="shared" si="73"/>
        <v>0</v>
      </c>
    </row>
    <row r="4734" spans="1:8" hidden="1" x14ac:dyDescent="0.35">
      <c r="A4734" s="57" t="s">
        <v>2457</v>
      </c>
      <c r="B4734" s="57" t="s">
        <v>2516</v>
      </c>
      <c r="C4734" s="57" t="s">
        <v>2468</v>
      </c>
      <c r="D4734" s="68">
        <v>1.3876999999999999</v>
      </c>
      <c r="E4734" s="57" t="s">
        <v>2433</v>
      </c>
      <c r="F4734" s="62" t="str">
        <f>INDEX('Crosswalk Particulates'!$B:$B,MATCH('2017 EPA Data'!A4734,'Crosswalk Particulates'!$A:$A,0))</f>
        <v>process-other-industry</v>
      </c>
      <c r="G4734" s="66">
        <f>INDEX('Crosswalk Particulates'!$E:$E,MATCH('2017 EPA Data'!$B4734,'Crosswalk Particulates'!$D:$D,0))</f>
        <v>0</v>
      </c>
      <c r="H4734" s="78">
        <f t="shared" si="73"/>
        <v>1258901.7608476744</v>
      </c>
    </row>
    <row r="4735" spans="1:8" hidden="1" x14ac:dyDescent="0.35">
      <c r="A4735" s="57" t="s">
        <v>2503</v>
      </c>
      <c r="B4735" s="57" t="s">
        <v>2524</v>
      </c>
      <c r="C4735" s="57" t="s">
        <v>2428</v>
      </c>
      <c r="D4735" s="68">
        <v>1.37</v>
      </c>
      <c r="E4735" s="57" t="s">
        <v>2429</v>
      </c>
      <c r="F4735" s="62" t="str">
        <f>INDEX('Crosswalk Particulates'!$B:$B,MATCH('2017 EPA Data'!A4735,'Crosswalk Particulates'!$A:$A,0))</f>
        <v>process-ngps-industry</v>
      </c>
      <c r="G4735" s="66">
        <f>INDEX('Crosswalk Particulates'!$E:$E,MATCH('2017 EPA Data'!$B4735,'Crosswalk Particulates'!$D:$D,0))</f>
        <v>0</v>
      </c>
      <c r="H4735" s="78">
        <f t="shared" si="73"/>
        <v>0</v>
      </c>
    </row>
    <row r="4736" spans="1:8" hidden="1" x14ac:dyDescent="0.35">
      <c r="A4736" s="57" t="s">
        <v>2476</v>
      </c>
      <c r="B4736" s="57" t="s">
        <v>2762</v>
      </c>
      <c r="C4736" s="57" t="s">
        <v>2428</v>
      </c>
      <c r="D4736" s="68">
        <v>1.3446777526</v>
      </c>
      <c r="E4736" s="57" t="s">
        <v>2429</v>
      </c>
      <c r="F4736" s="62" t="str">
        <f>INDEX('Crosswalk Particulates'!$B:$B,MATCH('2017 EPA Data'!A4736,'Crosswalk Particulates'!$A:$A,0))</f>
        <v>Electricity Sector</v>
      </c>
      <c r="G4736" s="66">
        <f>INDEX('Crosswalk Particulates'!$E:$E,MATCH('2017 EPA Data'!$B4736,'Crosswalk Particulates'!$D:$D,0))</f>
        <v>0</v>
      </c>
      <c r="H4736" s="78">
        <f t="shared" si="73"/>
        <v>0</v>
      </c>
    </row>
    <row r="4737" spans="1:8" hidden="1" x14ac:dyDescent="0.35">
      <c r="A4737" s="57" t="s">
        <v>2576</v>
      </c>
      <c r="B4737" s="57" t="s">
        <v>2569</v>
      </c>
      <c r="C4737" s="57" t="s">
        <v>2428</v>
      </c>
      <c r="D4737" s="68">
        <v>1.33531549378</v>
      </c>
      <c r="E4737" s="57" t="s">
        <v>2429</v>
      </c>
      <c r="F4737" s="62" t="str">
        <f>INDEX('Crosswalk Particulates'!$B:$B,MATCH('2017 EPA Data'!A4737,'Crosswalk Particulates'!$A:$A,0))</f>
        <v>Commercial Buildings Sector</v>
      </c>
      <c r="G4737" s="66">
        <f>INDEX('Crosswalk Particulates'!$E:$E,MATCH('2017 EPA Data'!$B4737,'Crosswalk Particulates'!$D:$D,0))</f>
        <v>0</v>
      </c>
      <c r="H4737" s="78">
        <f t="shared" si="73"/>
        <v>0</v>
      </c>
    </row>
    <row r="4738" spans="1:8" hidden="1" x14ac:dyDescent="0.35">
      <c r="A4738" s="57" t="s">
        <v>2576</v>
      </c>
      <c r="B4738" s="57" t="s">
        <v>2640</v>
      </c>
      <c r="C4738" s="57" t="s">
        <v>2428</v>
      </c>
      <c r="D4738" s="68">
        <v>1.32965229808976</v>
      </c>
      <c r="E4738" s="57" t="s">
        <v>2429</v>
      </c>
      <c r="F4738" s="62" t="str">
        <f>INDEX('Crosswalk Particulates'!$B:$B,MATCH('2017 EPA Data'!A4738,'Crosswalk Particulates'!$A:$A,0))</f>
        <v>Commercial Buildings Sector</v>
      </c>
      <c r="G4738" s="66">
        <f>INDEX('Crosswalk Particulates'!$E:$E,MATCH('2017 EPA Data'!$B4738,'Crosswalk Particulates'!$D:$D,0))</f>
        <v>0</v>
      </c>
      <c r="H4738" s="78">
        <f t="shared" si="73"/>
        <v>0</v>
      </c>
    </row>
    <row r="4739" spans="1:8" hidden="1" x14ac:dyDescent="0.35">
      <c r="A4739" s="57" t="s">
        <v>2506</v>
      </c>
      <c r="B4739" s="57" t="s">
        <v>2605</v>
      </c>
      <c r="C4739" s="57" t="s">
        <v>2428</v>
      </c>
      <c r="D4739" s="68">
        <v>1.3216235999999999</v>
      </c>
      <c r="E4739" s="57" t="s">
        <v>2429</v>
      </c>
      <c r="F4739" s="62" t="str">
        <f>INDEX('Crosswalk Particulates'!$B:$B,MATCH('2017 EPA Data'!A4739,'Crosswalk Particulates'!$A:$A,0))</f>
        <v>process-other-industry</v>
      </c>
      <c r="G4739" s="66">
        <f>INDEX('Crosswalk Particulates'!$E:$E,MATCH('2017 EPA Data'!$B4739,'Crosswalk Particulates'!$D:$D,0))</f>
        <v>0</v>
      </c>
      <c r="H4739" s="78">
        <f t="shared" si="73"/>
        <v>0</v>
      </c>
    </row>
    <row r="4740" spans="1:8" hidden="1" x14ac:dyDescent="0.35">
      <c r="A4740" s="57" t="s">
        <v>2530</v>
      </c>
      <c r="B4740" s="57" t="s">
        <v>2703</v>
      </c>
      <c r="C4740" s="57" t="s">
        <v>2428</v>
      </c>
      <c r="D4740" s="68">
        <v>1.304</v>
      </c>
      <c r="E4740" s="57" t="s">
        <v>2429</v>
      </c>
      <c r="F4740" s="62" t="str">
        <f>INDEX('Crosswalk Particulates'!$B:$B,MATCH('2017 EPA Data'!A4740,'Crosswalk Particulates'!$A:$A,0))</f>
        <v>process-iron and steel-industry</v>
      </c>
      <c r="G4740" s="66">
        <f>INDEX('Crosswalk Particulates'!$E:$E,MATCH('2017 EPA Data'!$B4740,'Crosswalk Particulates'!$D:$D,0))</f>
        <v>0</v>
      </c>
      <c r="H4740" s="78">
        <f t="shared" ref="H4740:H4803" si="74">IF(E4740="TON",D4740/metricton_to_shortton,0)*10^6</f>
        <v>0</v>
      </c>
    </row>
    <row r="4741" spans="1:8" hidden="1" x14ac:dyDescent="0.35">
      <c r="A4741" s="57" t="s">
        <v>2489</v>
      </c>
      <c r="B4741" s="57" t="s">
        <v>2703</v>
      </c>
      <c r="C4741" s="57" t="s">
        <v>2428</v>
      </c>
      <c r="D4741" s="68">
        <v>1.2969999999999999</v>
      </c>
      <c r="E4741" s="57" t="s">
        <v>2429</v>
      </c>
      <c r="F4741" s="62" t="str">
        <f>INDEX('Crosswalk Particulates'!$B:$B,MATCH('2017 EPA Data'!A4741,'Crosswalk Particulates'!$A:$A,0))</f>
        <v>process-chemicals-industry</v>
      </c>
      <c r="G4741" s="66">
        <f>INDEX('Crosswalk Particulates'!$E:$E,MATCH('2017 EPA Data'!$B4741,'Crosswalk Particulates'!$D:$D,0))</f>
        <v>0</v>
      </c>
      <c r="H4741" s="78">
        <f t="shared" si="74"/>
        <v>0</v>
      </c>
    </row>
    <row r="4742" spans="1:8" hidden="1" x14ac:dyDescent="0.35">
      <c r="A4742" s="57" t="s">
        <v>2503</v>
      </c>
      <c r="B4742" s="57" t="s">
        <v>2640</v>
      </c>
      <c r="C4742" s="57" t="s">
        <v>2428</v>
      </c>
      <c r="D4742" s="68">
        <v>1.2867836421559999</v>
      </c>
      <c r="E4742" s="57" t="s">
        <v>2429</v>
      </c>
      <c r="F4742" s="62" t="str">
        <f>INDEX('Crosswalk Particulates'!$B:$B,MATCH('2017 EPA Data'!A4742,'Crosswalk Particulates'!$A:$A,0))</f>
        <v>process-ngps-industry</v>
      </c>
      <c r="G4742" s="66">
        <f>INDEX('Crosswalk Particulates'!$E:$E,MATCH('2017 EPA Data'!$B4742,'Crosswalk Particulates'!$D:$D,0))</f>
        <v>0</v>
      </c>
      <c r="H4742" s="78">
        <f t="shared" si="74"/>
        <v>0</v>
      </c>
    </row>
    <row r="4743" spans="1:8" hidden="1" x14ac:dyDescent="0.35">
      <c r="A4743" s="57" t="s">
        <v>2497</v>
      </c>
      <c r="B4743" s="57" t="s">
        <v>2630</v>
      </c>
      <c r="C4743" s="57" t="s">
        <v>2428</v>
      </c>
      <c r="D4743" s="68">
        <v>1.28</v>
      </c>
      <c r="E4743" s="57" t="s">
        <v>2429</v>
      </c>
      <c r="F4743" s="62" t="str">
        <f>INDEX('Crosswalk Particulates'!$B:$B,MATCH('2017 EPA Data'!A4743,'Crosswalk Particulates'!$A:$A,0))</f>
        <v>process-other-industry</v>
      </c>
      <c r="G4743" s="66">
        <f>INDEX('Crosswalk Particulates'!$E:$E,MATCH('2017 EPA Data'!$B4743,'Crosswalk Particulates'!$D:$D,0))</f>
        <v>0</v>
      </c>
      <c r="H4743" s="78">
        <f t="shared" si="74"/>
        <v>0</v>
      </c>
    </row>
    <row r="4744" spans="1:8" hidden="1" x14ac:dyDescent="0.35">
      <c r="A4744" s="57" t="s">
        <v>2576</v>
      </c>
      <c r="B4744" s="57" t="s">
        <v>2547</v>
      </c>
      <c r="C4744" s="57" t="s">
        <v>2428</v>
      </c>
      <c r="D4744" s="68">
        <v>1.27885454569776</v>
      </c>
      <c r="E4744" s="57" t="s">
        <v>2429</v>
      </c>
      <c r="F4744" s="62" t="str">
        <f>INDEX('Crosswalk Particulates'!$B:$B,MATCH('2017 EPA Data'!A4744,'Crosswalk Particulates'!$A:$A,0))</f>
        <v>Commercial Buildings Sector</v>
      </c>
      <c r="G4744" s="66">
        <f>INDEX('Crosswalk Particulates'!$E:$E,MATCH('2017 EPA Data'!$B4744,'Crosswalk Particulates'!$D:$D,0))</f>
        <v>0</v>
      </c>
      <c r="H4744" s="78">
        <f t="shared" si="74"/>
        <v>0</v>
      </c>
    </row>
    <row r="4745" spans="1:8" hidden="1" x14ac:dyDescent="0.35">
      <c r="A4745" s="57" t="s">
        <v>2575</v>
      </c>
      <c r="B4745" s="57" t="s">
        <v>2681</v>
      </c>
      <c r="C4745" s="57" t="s">
        <v>2428</v>
      </c>
      <c r="D4745" s="68">
        <v>1.2769999999999999</v>
      </c>
      <c r="E4745" s="57" t="s">
        <v>2429</v>
      </c>
      <c r="F4745" s="62" t="str">
        <f>INDEX('Crosswalk Particulates'!$B:$B,MATCH('2017 EPA Data'!A4745,'Crosswalk Particulates'!$A:$A,0))</f>
        <v>Commercial Buildings Sector</v>
      </c>
      <c r="G4745" s="66">
        <f>INDEX('Crosswalk Particulates'!$E:$E,MATCH('2017 EPA Data'!$B4745,'Crosswalk Particulates'!$D:$D,0))</f>
        <v>0</v>
      </c>
      <c r="H4745" s="78">
        <f t="shared" si="74"/>
        <v>0</v>
      </c>
    </row>
    <row r="4746" spans="1:8" hidden="1" x14ac:dyDescent="0.35">
      <c r="A4746" s="57" t="s">
        <v>2476</v>
      </c>
      <c r="B4746" s="57" t="s">
        <v>2763</v>
      </c>
      <c r="C4746" s="57" t="s">
        <v>2428</v>
      </c>
      <c r="D4746" s="68">
        <v>1.2746424484000001</v>
      </c>
      <c r="E4746" s="57" t="s">
        <v>2429</v>
      </c>
      <c r="F4746" s="62" t="str">
        <f>INDEX('Crosswalk Particulates'!$B:$B,MATCH('2017 EPA Data'!A4746,'Crosswalk Particulates'!$A:$A,0))</f>
        <v>Electricity Sector</v>
      </c>
      <c r="G4746" s="66">
        <f>INDEX('Crosswalk Particulates'!$E:$E,MATCH('2017 EPA Data'!$B4746,'Crosswalk Particulates'!$D:$D,0))</f>
        <v>0</v>
      </c>
      <c r="H4746" s="78">
        <f t="shared" si="74"/>
        <v>0</v>
      </c>
    </row>
    <row r="4747" spans="1:8" hidden="1" x14ac:dyDescent="0.35">
      <c r="A4747" s="57" t="s">
        <v>2458</v>
      </c>
      <c r="B4747" s="57" t="s">
        <v>2710</v>
      </c>
      <c r="C4747" s="57" t="s">
        <v>2428</v>
      </c>
      <c r="D4747" s="68">
        <v>1.264</v>
      </c>
      <c r="E4747" s="57" t="s">
        <v>2429</v>
      </c>
      <c r="F4747" s="62" t="str">
        <f>INDEX('Crosswalk Particulates'!$B:$B,MATCH('2017 EPA Data'!A4747,'Crosswalk Particulates'!$A:$A,0))</f>
        <v>process-other-industry</v>
      </c>
      <c r="G4747" s="66">
        <f>INDEX('Crosswalk Particulates'!$E:$E,MATCH('2017 EPA Data'!$B4747,'Crosswalk Particulates'!$D:$D,0))</f>
        <v>0</v>
      </c>
      <c r="H4747" s="78">
        <f t="shared" si="74"/>
        <v>0</v>
      </c>
    </row>
    <row r="4748" spans="1:8" hidden="1" x14ac:dyDescent="0.35">
      <c r="A4748" s="57" t="s">
        <v>2457</v>
      </c>
      <c r="B4748" s="57" t="s">
        <v>2583</v>
      </c>
      <c r="C4748" s="57" t="s">
        <v>2428</v>
      </c>
      <c r="D4748" s="68">
        <v>1.258602</v>
      </c>
      <c r="E4748" s="57" t="s">
        <v>2429</v>
      </c>
      <c r="F4748" s="62" t="str">
        <f>INDEX('Crosswalk Particulates'!$B:$B,MATCH('2017 EPA Data'!A4748,'Crosswalk Particulates'!$A:$A,0))</f>
        <v>process-other-industry</v>
      </c>
      <c r="G4748" s="66">
        <f>INDEX('Crosswalk Particulates'!$E:$E,MATCH('2017 EPA Data'!$B4748,'Crosswalk Particulates'!$D:$D,0))</f>
        <v>0</v>
      </c>
      <c r="H4748" s="78">
        <f t="shared" si="74"/>
        <v>0</v>
      </c>
    </row>
    <row r="4749" spans="1:8" hidden="1" x14ac:dyDescent="0.35">
      <c r="A4749" s="57" t="s">
        <v>2511</v>
      </c>
      <c r="B4749" s="57" t="s">
        <v>2583</v>
      </c>
      <c r="C4749" s="57" t="s">
        <v>2428</v>
      </c>
      <c r="D4749" s="68">
        <v>1.2460342</v>
      </c>
      <c r="E4749" s="57" t="s">
        <v>2429</v>
      </c>
      <c r="F4749" s="62" t="str">
        <f>INDEX('Crosswalk Particulates'!$B:$B,MATCH('2017 EPA Data'!A4749,'Crosswalk Particulates'!$A:$A,0))</f>
        <v>industry-fuel-biomass</v>
      </c>
      <c r="G4749" s="66">
        <f>INDEX('Crosswalk Particulates'!$E:$E,MATCH('2017 EPA Data'!$B4749,'Crosswalk Particulates'!$D:$D,0))</f>
        <v>0</v>
      </c>
      <c r="H4749" s="78">
        <f t="shared" si="74"/>
        <v>0</v>
      </c>
    </row>
    <row r="4750" spans="1:8" hidden="1" x14ac:dyDescent="0.35">
      <c r="A4750" s="57" t="s">
        <v>2470</v>
      </c>
      <c r="B4750" s="57" t="s">
        <v>2679</v>
      </c>
      <c r="C4750" s="57" t="s">
        <v>2428</v>
      </c>
      <c r="D4750" s="68">
        <v>1.24413178</v>
      </c>
      <c r="E4750" s="57" t="s">
        <v>2429</v>
      </c>
      <c r="F4750" s="62" t="str">
        <f>INDEX('Crosswalk Particulates'!$B:$B,MATCH('2017 EPA Data'!A4750,'Crosswalk Particulates'!$A:$A,0))</f>
        <v>process-waste-industry</v>
      </c>
      <c r="G4750" s="66">
        <f>INDEX('Crosswalk Particulates'!$E:$E,MATCH('2017 EPA Data'!$B4750,'Crosswalk Particulates'!$D:$D,0))</f>
        <v>0</v>
      </c>
      <c r="H4750" s="78">
        <f t="shared" si="74"/>
        <v>0</v>
      </c>
    </row>
    <row r="4751" spans="1:8" hidden="1" x14ac:dyDescent="0.35">
      <c r="A4751" s="57" t="s">
        <v>2558</v>
      </c>
      <c r="B4751" s="57" t="s">
        <v>2484</v>
      </c>
      <c r="C4751" s="57" t="s">
        <v>2428</v>
      </c>
      <c r="D4751" s="68">
        <v>1.242</v>
      </c>
      <c r="E4751" s="57" t="s">
        <v>2429</v>
      </c>
      <c r="F4751" s="62" t="str">
        <f>INDEX('Crosswalk Particulates'!$B:$B,MATCH('2017 EPA Data'!A4751,'Crosswalk Particulates'!$A:$A,0))</f>
        <v>process-mining-industry</v>
      </c>
      <c r="G4751" s="66">
        <f>INDEX('Crosswalk Particulates'!$E:$E,MATCH('2017 EPA Data'!$B4751,'Crosswalk Particulates'!$D:$D,0))</f>
        <v>0</v>
      </c>
      <c r="H4751" s="78">
        <f t="shared" si="74"/>
        <v>0</v>
      </c>
    </row>
    <row r="4752" spans="1:8" hidden="1" x14ac:dyDescent="0.35">
      <c r="A4752" s="57" t="s">
        <v>2576</v>
      </c>
      <c r="B4752" s="57" t="s">
        <v>2554</v>
      </c>
      <c r="C4752" s="57" t="s">
        <v>2428</v>
      </c>
      <c r="D4752" s="68">
        <v>1.21518214372376</v>
      </c>
      <c r="E4752" s="57" t="s">
        <v>2429</v>
      </c>
      <c r="F4752" s="62" t="str">
        <f>INDEX('Crosswalk Particulates'!$B:$B,MATCH('2017 EPA Data'!A4752,'Crosswalk Particulates'!$A:$A,0))</f>
        <v>Commercial Buildings Sector</v>
      </c>
      <c r="G4752" s="66">
        <f>INDEX('Crosswalk Particulates'!$E:$E,MATCH('2017 EPA Data'!$B4752,'Crosswalk Particulates'!$D:$D,0))</f>
        <v>0</v>
      </c>
      <c r="H4752" s="78">
        <f t="shared" si="74"/>
        <v>0</v>
      </c>
    </row>
    <row r="4753" spans="1:8" hidden="1" x14ac:dyDescent="0.35">
      <c r="A4753" s="57" t="s">
        <v>2506</v>
      </c>
      <c r="B4753" s="57" t="s">
        <v>2525</v>
      </c>
      <c r="C4753" s="57" t="s">
        <v>2428</v>
      </c>
      <c r="D4753" s="68">
        <v>1.2100000716999999</v>
      </c>
      <c r="E4753" s="57" t="s">
        <v>2429</v>
      </c>
      <c r="F4753" s="62" t="str">
        <f>INDEX('Crosswalk Particulates'!$B:$B,MATCH('2017 EPA Data'!A4753,'Crosswalk Particulates'!$A:$A,0))</f>
        <v>process-other-industry</v>
      </c>
      <c r="G4753" s="66">
        <f>INDEX('Crosswalk Particulates'!$E:$E,MATCH('2017 EPA Data'!$B4753,'Crosswalk Particulates'!$D:$D,0))</f>
        <v>0</v>
      </c>
      <c r="H4753" s="78">
        <f t="shared" si="74"/>
        <v>0</v>
      </c>
    </row>
    <row r="4754" spans="1:8" hidden="1" x14ac:dyDescent="0.35">
      <c r="A4754" s="57" t="s">
        <v>2518</v>
      </c>
      <c r="B4754" s="57" t="s">
        <v>2564</v>
      </c>
      <c r="C4754" s="57" t="s">
        <v>2428</v>
      </c>
      <c r="D4754" s="68">
        <v>1.20758207835</v>
      </c>
      <c r="E4754" s="57" t="s">
        <v>2429</v>
      </c>
      <c r="F4754" s="62" t="str">
        <f>INDEX('Crosswalk Particulates'!$B:$B,MATCH('2017 EPA Data'!A4754,'Crosswalk Particulates'!$A:$A,0))</f>
        <v>process-cement-industry</v>
      </c>
      <c r="G4754" s="66">
        <f>INDEX('Crosswalk Particulates'!$E:$E,MATCH('2017 EPA Data'!$B4754,'Crosswalk Particulates'!$D:$D,0))</f>
        <v>0</v>
      </c>
      <c r="H4754" s="78">
        <f t="shared" si="74"/>
        <v>0</v>
      </c>
    </row>
    <row r="4755" spans="1:8" hidden="1" x14ac:dyDescent="0.35">
      <c r="A4755" s="57" t="s">
        <v>2519</v>
      </c>
      <c r="B4755" s="57" t="s">
        <v>2567</v>
      </c>
      <c r="C4755" s="57" t="s">
        <v>2428</v>
      </c>
      <c r="D4755" s="68">
        <v>1.2028896344</v>
      </c>
      <c r="E4755" s="57" t="s">
        <v>2429</v>
      </c>
      <c r="F4755" s="62" t="str">
        <f>INDEX('Crosswalk Particulates'!$B:$B,MATCH('2017 EPA Data'!A4755,'Crosswalk Particulates'!$A:$A,0))</f>
        <v>Electricity Sector</v>
      </c>
      <c r="G4755" s="66">
        <f>INDEX('Crosswalk Particulates'!$E:$E,MATCH('2017 EPA Data'!$B4755,'Crosswalk Particulates'!$D:$D,0))</f>
        <v>0</v>
      </c>
      <c r="H4755" s="78">
        <f t="shared" si="74"/>
        <v>0</v>
      </c>
    </row>
    <row r="4756" spans="1:8" hidden="1" x14ac:dyDescent="0.35">
      <c r="A4756" s="57" t="s">
        <v>2575</v>
      </c>
      <c r="B4756" s="57" t="s">
        <v>2613</v>
      </c>
      <c r="C4756" s="57" t="s">
        <v>2428</v>
      </c>
      <c r="D4756" s="68">
        <v>1.2010000000000001</v>
      </c>
      <c r="E4756" s="57" t="s">
        <v>2429</v>
      </c>
      <c r="F4756" s="62" t="str">
        <f>INDEX('Crosswalk Particulates'!$B:$B,MATCH('2017 EPA Data'!A4756,'Crosswalk Particulates'!$A:$A,0))</f>
        <v>Commercial Buildings Sector</v>
      </c>
      <c r="G4756" s="66">
        <f>INDEX('Crosswalk Particulates'!$E:$E,MATCH('2017 EPA Data'!$B4756,'Crosswalk Particulates'!$D:$D,0))</f>
        <v>0</v>
      </c>
      <c r="H4756" s="78">
        <f t="shared" si="74"/>
        <v>0</v>
      </c>
    </row>
    <row r="4757" spans="1:8" hidden="1" x14ac:dyDescent="0.35">
      <c r="A4757" s="57" t="s">
        <v>2458</v>
      </c>
      <c r="B4757" s="57" t="s">
        <v>2667</v>
      </c>
      <c r="C4757" s="57" t="s">
        <v>2428</v>
      </c>
      <c r="D4757" s="68">
        <v>1.2</v>
      </c>
      <c r="E4757" s="57" t="s">
        <v>2429</v>
      </c>
      <c r="F4757" s="62" t="str">
        <f>INDEX('Crosswalk Particulates'!$B:$B,MATCH('2017 EPA Data'!A4757,'Crosswalk Particulates'!$A:$A,0))</f>
        <v>process-other-industry</v>
      </c>
      <c r="G4757" s="66">
        <f>INDEX('Crosswalk Particulates'!$E:$E,MATCH('2017 EPA Data'!$B4757,'Crosswalk Particulates'!$D:$D,0))</f>
        <v>0</v>
      </c>
      <c r="H4757" s="78">
        <f t="shared" si="74"/>
        <v>0</v>
      </c>
    </row>
    <row r="4758" spans="1:8" hidden="1" x14ac:dyDescent="0.35">
      <c r="A4758" s="57" t="s">
        <v>2462</v>
      </c>
      <c r="B4758" s="57" t="s">
        <v>2691</v>
      </c>
      <c r="C4758" s="57" t="s">
        <v>2428</v>
      </c>
      <c r="D4758" s="68">
        <v>1.2</v>
      </c>
      <c r="E4758" s="57" t="s">
        <v>2429</v>
      </c>
      <c r="F4758" s="62" t="str">
        <f>INDEX('Crosswalk Particulates'!$B:$B,MATCH('2017 EPA Data'!A4758,'Crosswalk Particulates'!$A:$A,0))</f>
        <v>industry-fuel-natural gas</v>
      </c>
      <c r="G4758" s="66">
        <f>INDEX('Crosswalk Particulates'!$E:$E,MATCH('2017 EPA Data'!$B4758,'Crosswalk Particulates'!$D:$D,0))</f>
        <v>0</v>
      </c>
      <c r="H4758" s="78">
        <f t="shared" si="74"/>
        <v>0</v>
      </c>
    </row>
    <row r="4759" spans="1:8" hidden="1" x14ac:dyDescent="0.35">
      <c r="A4759" s="57" t="s">
        <v>2489</v>
      </c>
      <c r="B4759" s="57" t="s">
        <v>2677</v>
      </c>
      <c r="C4759" s="57" t="s">
        <v>2428</v>
      </c>
      <c r="D4759" s="68">
        <v>1.2</v>
      </c>
      <c r="E4759" s="57" t="s">
        <v>2429</v>
      </c>
      <c r="F4759" s="62" t="str">
        <f>INDEX('Crosswalk Particulates'!$B:$B,MATCH('2017 EPA Data'!A4759,'Crosswalk Particulates'!$A:$A,0))</f>
        <v>process-chemicals-industry</v>
      </c>
      <c r="G4759" s="66">
        <f>INDEX('Crosswalk Particulates'!$E:$E,MATCH('2017 EPA Data'!$B4759,'Crosswalk Particulates'!$D:$D,0))</f>
        <v>0</v>
      </c>
      <c r="H4759" s="78">
        <f t="shared" si="74"/>
        <v>0</v>
      </c>
    </row>
    <row r="4760" spans="1:8" hidden="1" x14ac:dyDescent="0.35">
      <c r="A4760" s="57" t="s">
        <v>2530</v>
      </c>
      <c r="B4760" s="57" t="s">
        <v>2675</v>
      </c>
      <c r="C4760" s="57" t="s">
        <v>2428</v>
      </c>
      <c r="D4760" s="68">
        <v>1.198</v>
      </c>
      <c r="E4760" s="57" t="s">
        <v>2429</v>
      </c>
      <c r="F4760" s="62" t="str">
        <f>INDEX('Crosswalk Particulates'!$B:$B,MATCH('2017 EPA Data'!A4760,'Crosswalk Particulates'!$A:$A,0))</f>
        <v>process-iron and steel-industry</v>
      </c>
      <c r="G4760" s="66">
        <f>INDEX('Crosswalk Particulates'!$E:$E,MATCH('2017 EPA Data'!$B4760,'Crosswalk Particulates'!$D:$D,0))</f>
        <v>0</v>
      </c>
      <c r="H4760" s="78">
        <f t="shared" si="74"/>
        <v>0</v>
      </c>
    </row>
    <row r="4761" spans="1:8" hidden="1" x14ac:dyDescent="0.35">
      <c r="A4761" s="57" t="s">
        <v>2492</v>
      </c>
      <c r="B4761" s="57" t="s">
        <v>2686</v>
      </c>
      <c r="C4761" s="57" t="s">
        <v>2428</v>
      </c>
      <c r="D4761" s="68">
        <v>1.1970440409780001</v>
      </c>
      <c r="E4761" s="57" t="s">
        <v>2429</v>
      </c>
      <c r="F4761" s="62" t="str">
        <f>INDEX('Crosswalk Particulates'!$B:$B,MATCH('2017 EPA Data'!A4761,'Crosswalk Particulates'!$A:$A,0))</f>
        <v>Electricity Sector</v>
      </c>
      <c r="G4761" s="66">
        <f>INDEX('Crosswalk Particulates'!$E:$E,MATCH('2017 EPA Data'!$B4761,'Crosswalk Particulates'!$D:$D,0))</f>
        <v>0</v>
      </c>
      <c r="H4761" s="78">
        <f t="shared" si="74"/>
        <v>0</v>
      </c>
    </row>
    <row r="4762" spans="1:8" hidden="1" x14ac:dyDescent="0.35">
      <c r="A4762" s="57" t="s">
        <v>2513</v>
      </c>
      <c r="B4762" s="57" t="s">
        <v>2645</v>
      </c>
      <c r="C4762" s="57" t="s">
        <v>2428</v>
      </c>
      <c r="D4762" s="68">
        <v>1.1923961000000001</v>
      </c>
      <c r="E4762" s="57" t="s">
        <v>2429</v>
      </c>
      <c r="F4762" s="62" t="str">
        <f>INDEX('Crosswalk Particulates'!$B:$B,MATCH('2017 EPA Data'!A4762,'Crosswalk Particulates'!$A:$A,0))</f>
        <v>process-other-industry</v>
      </c>
      <c r="G4762" s="66">
        <f>INDEX('Crosswalk Particulates'!$E:$E,MATCH('2017 EPA Data'!$B4762,'Crosswalk Particulates'!$D:$D,0))</f>
        <v>0</v>
      </c>
      <c r="H4762" s="78">
        <f t="shared" si="74"/>
        <v>0</v>
      </c>
    </row>
    <row r="4763" spans="1:8" hidden="1" x14ac:dyDescent="0.35">
      <c r="A4763" s="57" t="s">
        <v>2470</v>
      </c>
      <c r="B4763" s="57" t="s">
        <v>2555</v>
      </c>
      <c r="C4763" s="57" t="s">
        <v>2428</v>
      </c>
      <c r="D4763" s="68">
        <v>1.1801999999999999</v>
      </c>
      <c r="E4763" s="57" t="s">
        <v>2429</v>
      </c>
      <c r="F4763" s="62" t="str">
        <f>INDEX('Crosswalk Particulates'!$B:$B,MATCH('2017 EPA Data'!A4763,'Crosswalk Particulates'!$A:$A,0))</f>
        <v>process-waste-industry</v>
      </c>
      <c r="G4763" s="66">
        <f>INDEX('Crosswalk Particulates'!$E:$E,MATCH('2017 EPA Data'!$B4763,'Crosswalk Particulates'!$D:$D,0))</f>
        <v>0</v>
      </c>
      <c r="H4763" s="78">
        <f t="shared" si="74"/>
        <v>0</v>
      </c>
    </row>
    <row r="4764" spans="1:8" hidden="1" x14ac:dyDescent="0.35">
      <c r="A4764" s="57" t="s">
        <v>2492</v>
      </c>
      <c r="B4764" s="57" t="s">
        <v>2473</v>
      </c>
      <c r="C4764" s="57" t="s">
        <v>2428</v>
      </c>
      <c r="D4764" s="68">
        <v>1.180112</v>
      </c>
      <c r="E4764" s="57" t="s">
        <v>2429</v>
      </c>
      <c r="F4764" s="62" t="str">
        <f>INDEX('Crosswalk Particulates'!$B:$B,MATCH('2017 EPA Data'!A4764,'Crosswalk Particulates'!$A:$A,0))</f>
        <v>Electricity Sector</v>
      </c>
      <c r="G4764" s="66">
        <f>INDEX('Crosswalk Particulates'!$E:$E,MATCH('2017 EPA Data'!$B4764,'Crosswalk Particulates'!$D:$D,0))</f>
        <v>0</v>
      </c>
      <c r="H4764" s="78">
        <f t="shared" si="74"/>
        <v>0</v>
      </c>
    </row>
    <row r="4765" spans="1:8" hidden="1" x14ac:dyDescent="0.35">
      <c r="A4765" s="57" t="s">
        <v>2634</v>
      </c>
      <c r="B4765" s="57" t="s">
        <v>2533</v>
      </c>
      <c r="C4765" s="57" t="s">
        <v>2534</v>
      </c>
      <c r="D4765" s="68">
        <v>1.1764479999999999</v>
      </c>
      <c r="E4765" s="57" t="s">
        <v>2429</v>
      </c>
      <c r="F4765" s="62" t="str">
        <f>INDEX('Crosswalk Particulates'!$B:$B,MATCH('2017 EPA Data'!A4765,'Crosswalk Particulates'!$A:$A,0))</f>
        <v>Residential Buildings Sector</v>
      </c>
      <c r="G4765" s="66">
        <f>INDEX('Crosswalk Particulates'!$E:$E,MATCH('2017 EPA Data'!$B4765,'Crosswalk Particulates'!$D:$D,0))</f>
        <v>0</v>
      </c>
      <c r="H4765" s="78">
        <f t="shared" si="74"/>
        <v>0</v>
      </c>
    </row>
    <row r="4766" spans="1:8" hidden="1" x14ac:dyDescent="0.35">
      <c r="A4766" s="57" t="s">
        <v>2506</v>
      </c>
      <c r="B4766" s="57" t="s">
        <v>2556</v>
      </c>
      <c r="C4766" s="57" t="s">
        <v>2428</v>
      </c>
      <c r="D4766" s="68">
        <v>1.174803</v>
      </c>
      <c r="E4766" s="57" t="s">
        <v>2429</v>
      </c>
      <c r="F4766" s="62" t="str">
        <f>INDEX('Crosswalk Particulates'!$B:$B,MATCH('2017 EPA Data'!A4766,'Crosswalk Particulates'!$A:$A,0))</f>
        <v>process-other-industry</v>
      </c>
      <c r="G4766" s="66">
        <f>INDEX('Crosswalk Particulates'!$E:$E,MATCH('2017 EPA Data'!$B4766,'Crosswalk Particulates'!$D:$D,0))</f>
        <v>0</v>
      </c>
      <c r="H4766" s="78">
        <f t="shared" si="74"/>
        <v>0</v>
      </c>
    </row>
    <row r="4767" spans="1:8" hidden="1" x14ac:dyDescent="0.35">
      <c r="A4767" s="57" t="s">
        <v>2457</v>
      </c>
      <c r="B4767" s="57" t="s">
        <v>2509</v>
      </c>
      <c r="C4767" s="57" t="s">
        <v>2428</v>
      </c>
      <c r="D4767" s="68">
        <v>1.1641999999999999</v>
      </c>
      <c r="E4767" s="57" t="s">
        <v>2429</v>
      </c>
      <c r="F4767" s="62" t="str">
        <f>INDEX('Crosswalk Particulates'!$B:$B,MATCH('2017 EPA Data'!A4767,'Crosswalk Particulates'!$A:$A,0))</f>
        <v>process-other-industry</v>
      </c>
      <c r="G4767" s="66">
        <f>INDEX('Crosswalk Particulates'!$E:$E,MATCH('2017 EPA Data'!$B4767,'Crosswalk Particulates'!$D:$D,0))</f>
        <v>0</v>
      </c>
      <c r="H4767" s="78">
        <f t="shared" si="74"/>
        <v>0</v>
      </c>
    </row>
    <row r="4768" spans="1:8" hidden="1" x14ac:dyDescent="0.35">
      <c r="A4768" s="57" t="s">
        <v>2492</v>
      </c>
      <c r="B4768" s="57" t="s">
        <v>2564</v>
      </c>
      <c r="C4768" s="57" t="s">
        <v>2428</v>
      </c>
      <c r="D4768" s="68">
        <v>1.162216415332</v>
      </c>
      <c r="E4768" s="57" t="s">
        <v>2429</v>
      </c>
      <c r="F4768" s="62" t="str">
        <f>INDEX('Crosswalk Particulates'!$B:$B,MATCH('2017 EPA Data'!A4768,'Crosswalk Particulates'!$A:$A,0))</f>
        <v>Electricity Sector</v>
      </c>
      <c r="G4768" s="66">
        <f>INDEX('Crosswalk Particulates'!$E:$E,MATCH('2017 EPA Data'!$B4768,'Crosswalk Particulates'!$D:$D,0))</f>
        <v>0</v>
      </c>
      <c r="H4768" s="78">
        <f t="shared" si="74"/>
        <v>0</v>
      </c>
    </row>
    <row r="4769" spans="1:8" hidden="1" x14ac:dyDescent="0.35">
      <c r="A4769" s="57" t="s">
        <v>2580</v>
      </c>
      <c r="B4769" s="57" t="s">
        <v>2515</v>
      </c>
      <c r="C4769" s="57" t="s">
        <v>2428</v>
      </c>
      <c r="D4769" s="68">
        <v>1.1607799999999999</v>
      </c>
      <c r="E4769" s="57" t="s">
        <v>2429</v>
      </c>
      <c r="F4769" s="62" t="str">
        <f>INDEX('Crosswalk Particulates'!$B:$B,MATCH('2017 EPA Data'!A4769,'Crosswalk Particulates'!$A:$A,0))</f>
        <v>Commercial Buildings Sector</v>
      </c>
      <c r="G4769" s="66">
        <f>INDEX('Crosswalk Particulates'!$E:$E,MATCH('2017 EPA Data'!$B4769,'Crosswalk Particulates'!$D:$D,0))</f>
        <v>0</v>
      </c>
      <c r="H4769" s="78">
        <f t="shared" si="74"/>
        <v>0</v>
      </c>
    </row>
    <row r="4770" spans="1:8" hidden="1" x14ac:dyDescent="0.35">
      <c r="A4770" s="57" t="s">
        <v>2506</v>
      </c>
      <c r="B4770" s="57" t="s">
        <v>2472</v>
      </c>
      <c r="C4770" s="57" t="s">
        <v>2428</v>
      </c>
      <c r="D4770" s="68">
        <v>1.1583060000000001</v>
      </c>
      <c r="E4770" s="57" t="s">
        <v>2429</v>
      </c>
      <c r="F4770" s="62" t="str">
        <f>INDEX('Crosswalk Particulates'!$B:$B,MATCH('2017 EPA Data'!A4770,'Crosswalk Particulates'!$A:$A,0))</f>
        <v>process-other-industry</v>
      </c>
      <c r="G4770" s="66">
        <f>INDEX('Crosswalk Particulates'!$E:$E,MATCH('2017 EPA Data'!$B4770,'Crosswalk Particulates'!$D:$D,0))</f>
        <v>0</v>
      </c>
      <c r="H4770" s="78">
        <f t="shared" si="74"/>
        <v>0</v>
      </c>
    </row>
    <row r="4771" spans="1:8" hidden="1" x14ac:dyDescent="0.35">
      <c r="A4771" s="57" t="s">
        <v>2511</v>
      </c>
      <c r="B4771" s="57" t="s">
        <v>2645</v>
      </c>
      <c r="C4771" s="57" t="s">
        <v>2428</v>
      </c>
      <c r="D4771" s="68">
        <v>1.1570317999999999</v>
      </c>
      <c r="E4771" s="57" t="s">
        <v>2429</v>
      </c>
      <c r="F4771" s="62" t="str">
        <f>INDEX('Crosswalk Particulates'!$B:$B,MATCH('2017 EPA Data'!A4771,'Crosswalk Particulates'!$A:$A,0))</f>
        <v>industry-fuel-biomass</v>
      </c>
      <c r="G4771" s="66">
        <f>INDEX('Crosswalk Particulates'!$E:$E,MATCH('2017 EPA Data'!$B4771,'Crosswalk Particulates'!$D:$D,0))</f>
        <v>0</v>
      </c>
      <c r="H4771" s="78">
        <f t="shared" si="74"/>
        <v>0</v>
      </c>
    </row>
    <row r="4772" spans="1:8" hidden="1" x14ac:dyDescent="0.35">
      <c r="A4772" s="57" t="s">
        <v>2506</v>
      </c>
      <c r="B4772" s="57" t="s">
        <v>2583</v>
      </c>
      <c r="C4772" s="57" t="s">
        <v>2428</v>
      </c>
      <c r="D4772" s="68">
        <v>1.1555219999999999</v>
      </c>
      <c r="E4772" s="57" t="s">
        <v>2429</v>
      </c>
      <c r="F4772" s="62" t="str">
        <f>INDEX('Crosswalk Particulates'!$B:$B,MATCH('2017 EPA Data'!A4772,'Crosswalk Particulates'!$A:$A,0))</f>
        <v>process-other-industry</v>
      </c>
      <c r="G4772" s="66">
        <f>INDEX('Crosswalk Particulates'!$E:$E,MATCH('2017 EPA Data'!$B4772,'Crosswalk Particulates'!$D:$D,0))</f>
        <v>0</v>
      </c>
      <c r="H4772" s="78">
        <f t="shared" si="74"/>
        <v>0</v>
      </c>
    </row>
    <row r="4773" spans="1:8" hidden="1" x14ac:dyDescent="0.35">
      <c r="A4773" s="57" t="s">
        <v>2497</v>
      </c>
      <c r="B4773" s="57" t="s">
        <v>2721</v>
      </c>
      <c r="C4773" s="57" t="s">
        <v>2428</v>
      </c>
      <c r="D4773" s="68">
        <v>1.1419999999999999</v>
      </c>
      <c r="E4773" s="57" t="s">
        <v>2429</v>
      </c>
      <c r="F4773" s="62" t="str">
        <f>INDEX('Crosswalk Particulates'!$B:$B,MATCH('2017 EPA Data'!A4773,'Crosswalk Particulates'!$A:$A,0))</f>
        <v>process-other-industry</v>
      </c>
      <c r="G4773" s="66">
        <f>INDEX('Crosswalk Particulates'!$E:$E,MATCH('2017 EPA Data'!$B4773,'Crosswalk Particulates'!$D:$D,0))</f>
        <v>0</v>
      </c>
      <c r="H4773" s="78">
        <f t="shared" si="74"/>
        <v>0</v>
      </c>
    </row>
    <row r="4774" spans="1:8" hidden="1" x14ac:dyDescent="0.35">
      <c r="A4774" s="57" t="s">
        <v>2543</v>
      </c>
      <c r="B4774" s="57" t="s">
        <v>2641</v>
      </c>
      <c r="C4774" s="57" t="s">
        <v>2428</v>
      </c>
      <c r="D4774" s="68">
        <v>1.1339171568199999</v>
      </c>
      <c r="E4774" s="57" t="s">
        <v>2429</v>
      </c>
      <c r="F4774" s="62" t="str">
        <f>INDEX('Crosswalk Particulates'!$B:$B,MATCH('2017 EPA Data'!A4774,'Crosswalk Particulates'!$A:$A,0))</f>
        <v>industry-fuel-other</v>
      </c>
      <c r="G4774" s="66">
        <f>INDEX('Crosswalk Particulates'!$E:$E,MATCH('2017 EPA Data'!$B4774,'Crosswalk Particulates'!$D:$D,0))</f>
        <v>0</v>
      </c>
      <c r="H4774" s="78">
        <f t="shared" si="74"/>
        <v>0</v>
      </c>
    </row>
    <row r="4775" spans="1:8" hidden="1" x14ac:dyDescent="0.35">
      <c r="A4775" s="57" t="s">
        <v>2497</v>
      </c>
      <c r="B4775" s="57" t="s">
        <v>2686</v>
      </c>
      <c r="C4775" s="57" t="s">
        <v>2428</v>
      </c>
      <c r="D4775" s="68">
        <v>1.1299650229010001</v>
      </c>
      <c r="E4775" s="57" t="s">
        <v>2429</v>
      </c>
      <c r="F4775" s="62" t="str">
        <f>INDEX('Crosswalk Particulates'!$B:$B,MATCH('2017 EPA Data'!A4775,'Crosswalk Particulates'!$A:$A,0))</f>
        <v>process-other-industry</v>
      </c>
      <c r="G4775" s="66">
        <f>INDEX('Crosswalk Particulates'!$E:$E,MATCH('2017 EPA Data'!$B4775,'Crosswalk Particulates'!$D:$D,0))</f>
        <v>0</v>
      </c>
      <c r="H4775" s="78">
        <f t="shared" si="74"/>
        <v>0</v>
      </c>
    </row>
    <row r="4776" spans="1:8" hidden="1" x14ac:dyDescent="0.35">
      <c r="A4776" s="57" t="s">
        <v>2470</v>
      </c>
      <c r="B4776" s="57" t="s">
        <v>2675</v>
      </c>
      <c r="C4776" s="57" t="s">
        <v>2428</v>
      </c>
      <c r="D4776" s="68">
        <v>1.1260844000000001</v>
      </c>
      <c r="E4776" s="57" t="s">
        <v>2429</v>
      </c>
      <c r="F4776" s="62" t="str">
        <f>INDEX('Crosswalk Particulates'!$B:$B,MATCH('2017 EPA Data'!A4776,'Crosswalk Particulates'!$A:$A,0))</f>
        <v>process-waste-industry</v>
      </c>
      <c r="G4776" s="66">
        <f>INDEX('Crosswalk Particulates'!$E:$E,MATCH('2017 EPA Data'!$B4776,'Crosswalk Particulates'!$D:$D,0))</f>
        <v>0</v>
      </c>
      <c r="H4776" s="78">
        <f t="shared" si="74"/>
        <v>0</v>
      </c>
    </row>
    <row r="4777" spans="1:8" hidden="1" x14ac:dyDescent="0.35">
      <c r="A4777" s="57" t="s">
        <v>2462</v>
      </c>
      <c r="B4777" s="57" t="s">
        <v>2686</v>
      </c>
      <c r="C4777" s="57" t="s">
        <v>2428</v>
      </c>
      <c r="D4777" s="68">
        <v>1.1260643084156048</v>
      </c>
      <c r="E4777" s="57" t="s">
        <v>2429</v>
      </c>
      <c r="F4777" s="62" t="str">
        <f>INDEX('Crosswalk Particulates'!$B:$B,MATCH('2017 EPA Data'!A4777,'Crosswalk Particulates'!$A:$A,0))</f>
        <v>industry-fuel-natural gas</v>
      </c>
      <c r="G4777" s="66">
        <f>INDEX('Crosswalk Particulates'!$E:$E,MATCH('2017 EPA Data'!$B4777,'Crosswalk Particulates'!$D:$D,0))</f>
        <v>0</v>
      </c>
      <c r="H4777" s="78">
        <f t="shared" si="74"/>
        <v>0</v>
      </c>
    </row>
    <row r="4778" spans="1:8" hidden="1" x14ac:dyDescent="0.35">
      <c r="A4778" s="57" t="s">
        <v>2458</v>
      </c>
      <c r="B4778" s="57" t="s">
        <v>2563</v>
      </c>
      <c r="C4778" s="57" t="s">
        <v>2428</v>
      </c>
      <c r="D4778" s="68">
        <v>1.1258916000000001</v>
      </c>
      <c r="E4778" s="57" t="s">
        <v>2429</v>
      </c>
      <c r="F4778" s="62" t="str">
        <f>INDEX('Crosswalk Particulates'!$B:$B,MATCH('2017 EPA Data'!A4778,'Crosswalk Particulates'!$A:$A,0))</f>
        <v>process-other-industry</v>
      </c>
      <c r="G4778" s="66">
        <f>INDEX('Crosswalk Particulates'!$E:$E,MATCH('2017 EPA Data'!$B4778,'Crosswalk Particulates'!$D:$D,0))</f>
        <v>0</v>
      </c>
      <c r="H4778" s="78">
        <f t="shared" si="74"/>
        <v>0</v>
      </c>
    </row>
    <row r="4779" spans="1:8" hidden="1" x14ac:dyDescent="0.35">
      <c r="A4779" s="57" t="s">
        <v>2495</v>
      </c>
      <c r="B4779" s="57" t="s">
        <v>2536</v>
      </c>
      <c r="C4779" s="57" t="s">
        <v>2428</v>
      </c>
      <c r="D4779" s="68">
        <v>1.1165681207039999</v>
      </c>
      <c r="E4779" s="57" t="s">
        <v>2429</v>
      </c>
      <c r="F4779" s="62" t="str">
        <f>INDEX('Crosswalk Particulates'!$B:$B,MATCH('2017 EPA Data'!A4779,'Crosswalk Particulates'!$A:$A,0))</f>
        <v>Electricity Sector</v>
      </c>
      <c r="G4779" s="66">
        <f>INDEX('Crosswalk Particulates'!$E:$E,MATCH('2017 EPA Data'!$B4779,'Crosswalk Particulates'!$D:$D,0))</f>
        <v>0</v>
      </c>
      <c r="H4779" s="78">
        <f t="shared" si="74"/>
        <v>0</v>
      </c>
    </row>
    <row r="4780" spans="1:8" hidden="1" x14ac:dyDescent="0.35">
      <c r="A4780" s="57" t="s">
        <v>2493</v>
      </c>
      <c r="B4780" s="57" t="s">
        <v>2552</v>
      </c>
      <c r="C4780" s="57" t="s">
        <v>2428</v>
      </c>
      <c r="D4780" s="68">
        <v>1.1026262</v>
      </c>
      <c r="E4780" s="57" t="s">
        <v>2429</v>
      </c>
      <c r="F4780" s="62" t="str">
        <f>INDEX('Crosswalk Particulates'!$B:$B,MATCH('2017 EPA Data'!A4780,'Crosswalk Particulates'!$A:$A,0))</f>
        <v>Commercial Buildings Sector</v>
      </c>
      <c r="G4780" s="66">
        <f>INDEX('Crosswalk Particulates'!$E:$E,MATCH('2017 EPA Data'!$B4780,'Crosswalk Particulates'!$D:$D,0))</f>
        <v>0</v>
      </c>
      <c r="H4780" s="78">
        <f t="shared" si="74"/>
        <v>0</v>
      </c>
    </row>
    <row r="4781" spans="1:8" hidden="1" x14ac:dyDescent="0.35">
      <c r="A4781" s="57" t="s">
        <v>2511</v>
      </c>
      <c r="B4781" s="57" t="s">
        <v>2616</v>
      </c>
      <c r="C4781" s="57" t="s">
        <v>2428</v>
      </c>
      <c r="D4781" s="68">
        <v>1.1000000000000001</v>
      </c>
      <c r="E4781" s="57" t="s">
        <v>2429</v>
      </c>
      <c r="F4781" s="62" t="str">
        <f>INDEX('Crosswalk Particulates'!$B:$B,MATCH('2017 EPA Data'!A4781,'Crosswalk Particulates'!$A:$A,0))</f>
        <v>industry-fuel-biomass</v>
      </c>
      <c r="G4781" s="66">
        <f>INDEX('Crosswalk Particulates'!$E:$E,MATCH('2017 EPA Data'!$B4781,'Crosswalk Particulates'!$D:$D,0))</f>
        <v>0</v>
      </c>
      <c r="H4781" s="78">
        <f t="shared" si="74"/>
        <v>0</v>
      </c>
    </row>
    <row r="4782" spans="1:8" hidden="1" x14ac:dyDescent="0.35">
      <c r="A4782" s="57" t="s">
        <v>2542</v>
      </c>
      <c r="B4782" s="57" t="s">
        <v>2548</v>
      </c>
      <c r="C4782" s="57" t="s">
        <v>2428</v>
      </c>
      <c r="D4782" s="68">
        <v>1.0970906674750001</v>
      </c>
      <c r="E4782" s="57" t="s">
        <v>2429</v>
      </c>
      <c r="F4782" s="62" t="str">
        <f>INDEX('Crosswalk Particulates'!$B:$B,MATCH('2017 EPA Data'!A4782,'Crosswalk Particulates'!$A:$A,0))</f>
        <v>Residential Buildings Sector</v>
      </c>
      <c r="G4782" s="66">
        <f>INDEX('Crosswalk Particulates'!$E:$E,MATCH('2017 EPA Data'!$B4782,'Crosswalk Particulates'!$D:$D,0))</f>
        <v>0</v>
      </c>
      <c r="H4782" s="78">
        <f t="shared" si="74"/>
        <v>0</v>
      </c>
    </row>
    <row r="4783" spans="1:8" hidden="1" x14ac:dyDescent="0.35">
      <c r="A4783" s="57" t="s">
        <v>2496</v>
      </c>
      <c r="B4783" s="57" t="s">
        <v>2601</v>
      </c>
      <c r="C4783" s="57" t="s">
        <v>2428</v>
      </c>
      <c r="D4783" s="68">
        <v>1.0900000000000001</v>
      </c>
      <c r="E4783" s="57" t="s">
        <v>2429</v>
      </c>
      <c r="F4783" s="62" t="str">
        <f>INDEX('Crosswalk Particulates'!$B:$B,MATCH('2017 EPA Data'!A4783,'Crosswalk Particulates'!$A:$A,0))</f>
        <v>process-other-industry</v>
      </c>
      <c r="G4783" s="66">
        <f>INDEX('Crosswalk Particulates'!$E:$E,MATCH('2017 EPA Data'!$B4783,'Crosswalk Particulates'!$D:$D,0))</f>
        <v>0</v>
      </c>
      <c r="H4783" s="78">
        <f t="shared" si="74"/>
        <v>0</v>
      </c>
    </row>
    <row r="4784" spans="1:8" hidden="1" x14ac:dyDescent="0.35">
      <c r="A4784" s="57" t="s">
        <v>2580</v>
      </c>
      <c r="B4784" s="57" t="s">
        <v>2487</v>
      </c>
      <c r="C4784" s="57" t="s">
        <v>2428</v>
      </c>
      <c r="D4784" s="68">
        <v>1.08351862</v>
      </c>
      <c r="E4784" s="57" t="s">
        <v>2429</v>
      </c>
      <c r="F4784" s="62" t="str">
        <f>INDEX('Crosswalk Particulates'!$B:$B,MATCH('2017 EPA Data'!A4784,'Crosswalk Particulates'!$A:$A,0))</f>
        <v>Commercial Buildings Sector</v>
      </c>
      <c r="G4784" s="66">
        <f>INDEX('Crosswalk Particulates'!$E:$E,MATCH('2017 EPA Data'!$B4784,'Crosswalk Particulates'!$D:$D,0))</f>
        <v>0</v>
      </c>
      <c r="H4784" s="78">
        <f t="shared" si="74"/>
        <v>0</v>
      </c>
    </row>
    <row r="4785" spans="1:8" hidden="1" x14ac:dyDescent="0.35">
      <c r="A4785" s="57" t="s">
        <v>2441</v>
      </c>
      <c r="B4785" s="57" t="s">
        <v>2581</v>
      </c>
      <c r="C4785" s="57" t="s">
        <v>2428</v>
      </c>
      <c r="D4785" s="68">
        <v>1.0707625584523954</v>
      </c>
      <c r="E4785" s="57" t="s">
        <v>2429</v>
      </c>
      <c r="F4785" s="62" t="str">
        <f>INDEX('Crosswalk Particulates'!$B:$B,MATCH('2017 EPA Data'!A4785,'Crosswalk Particulates'!$A:$A,0))</f>
        <v>process-other-industry</v>
      </c>
      <c r="G4785" s="66">
        <f>INDEX('Crosswalk Particulates'!$E:$E,MATCH('2017 EPA Data'!$B4785,'Crosswalk Particulates'!$D:$D,0))</f>
        <v>0</v>
      </c>
      <c r="H4785" s="78">
        <f t="shared" si="74"/>
        <v>0</v>
      </c>
    </row>
    <row r="4786" spans="1:8" hidden="1" x14ac:dyDescent="0.35">
      <c r="A4786" s="57" t="s">
        <v>2464</v>
      </c>
      <c r="B4786" s="57" t="s">
        <v>2579</v>
      </c>
      <c r="C4786" s="57" t="s">
        <v>2428</v>
      </c>
      <c r="D4786" s="68">
        <v>1.0689165300000001</v>
      </c>
      <c r="E4786" s="57" t="s">
        <v>2429</v>
      </c>
      <c r="F4786" s="62" t="str">
        <f>INDEX('Crosswalk Particulates'!$B:$B,MATCH('2017 EPA Data'!A4786,'Crosswalk Particulates'!$A:$A,0))</f>
        <v>process-other-industry</v>
      </c>
      <c r="G4786" s="66">
        <f>INDEX('Crosswalk Particulates'!$E:$E,MATCH('2017 EPA Data'!$B4786,'Crosswalk Particulates'!$D:$D,0))</f>
        <v>0</v>
      </c>
      <c r="H4786" s="78">
        <f t="shared" si="74"/>
        <v>0</v>
      </c>
    </row>
    <row r="4787" spans="1:8" hidden="1" x14ac:dyDescent="0.35">
      <c r="A4787" s="57" t="s">
        <v>2558</v>
      </c>
      <c r="B4787" s="57" t="s">
        <v>2630</v>
      </c>
      <c r="C4787" s="57" t="s">
        <v>2428</v>
      </c>
      <c r="D4787" s="68">
        <v>1.0660000000000001</v>
      </c>
      <c r="E4787" s="57" t="s">
        <v>2429</v>
      </c>
      <c r="F4787" s="62" t="str">
        <f>INDEX('Crosswalk Particulates'!$B:$B,MATCH('2017 EPA Data'!A4787,'Crosswalk Particulates'!$A:$A,0))</f>
        <v>process-mining-industry</v>
      </c>
      <c r="G4787" s="66">
        <f>INDEX('Crosswalk Particulates'!$E:$E,MATCH('2017 EPA Data'!$B4787,'Crosswalk Particulates'!$D:$D,0))</f>
        <v>0</v>
      </c>
      <c r="H4787" s="78">
        <f t="shared" si="74"/>
        <v>0</v>
      </c>
    </row>
    <row r="4788" spans="1:8" hidden="1" x14ac:dyDescent="0.35">
      <c r="A4788" s="57" t="s">
        <v>2543</v>
      </c>
      <c r="B4788" s="57" t="s">
        <v>2656</v>
      </c>
      <c r="C4788" s="57" t="s">
        <v>2428</v>
      </c>
      <c r="D4788" s="68">
        <v>1.0639799999999999</v>
      </c>
      <c r="E4788" s="57" t="s">
        <v>2429</v>
      </c>
      <c r="F4788" s="62" t="str">
        <f>INDEX('Crosswalk Particulates'!$B:$B,MATCH('2017 EPA Data'!A4788,'Crosswalk Particulates'!$A:$A,0))</f>
        <v>industry-fuel-other</v>
      </c>
      <c r="G4788" s="66">
        <f>INDEX('Crosswalk Particulates'!$E:$E,MATCH('2017 EPA Data'!$B4788,'Crosswalk Particulates'!$D:$D,0))</f>
        <v>0</v>
      </c>
      <c r="H4788" s="78">
        <f t="shared" si="74"/>
        <v>0</v>
      </c>
    </row>
    <row r="4789" spans="1:8" hidden="1" x14ac:dyDescent="0.35">
      <c r="A4789" s="57" t="s">
        <v>2470</v>
      </c>
      <c r="B4789" s="57" t="s">
        <v>2592</v>
      </c>
      <c r="C4789" s="57" t="s">
        <v>2428</v>
      </c>
      <c r="D4789" s="68">
        <v>1.0604072</v>
      </c>
      <c r="E4789" s="57" t="s">
        <v>2429</v>
      </c>
      <c r="F4789" s="62" t="str">
        <f>INDEX('Crosswalk Particulates'!$B:$B,MATCH('2017 EPA Data'!A4789,'Crosswalk Particulates'!$A:$A,0))</f>
        <v>process-waste-industry</v>
      </c>
      <c r="G4789" s="66">
        <f>INDEX('Crosswalk Particulates'!$E:$E,MATCH('2017 EPA Data'!$B4789,'Crosswalk Particulates'!$D:$D,0))</f>
        <v>0</v>
      </c>
      <c r="H4789" s="78">
        <f t="shared" si="74"/>
        <v>0</v>
      </c>
    </row>
    <row r="4790" spans="1:8" hidden="1" x14ac:dyDescent="0.35">
      <c r="A4790" s="57" t="s">
        <v>2441</v>
      </c>
      <c r="B4790" s="57" t="s">
        <v>2664</v>
      </c>
      <c r="D4790" s="68">
        <v>1.053628395444</v>
      </c>
      <c r="E4790" s="57" t="s">
        <v>2433</v>
      </c>
      <c r="F4790" s="62" t="str">
        <f>INDEX('Crosswalk Particulates'!$B:$B,MATCH('2017 EPA Data'!A4790,'Crosswalk Particulates'!$A:$A,0))</f>
        <v>process-other-industry</v>
      </c>
      <c r="G4790" s="66">
        <f>INDEX('Crosswalk Particulates'!$E:$E,MATCH('2017 EPA Data'!$B4790,'Crosswalk Particulates'!$D:$D,0))</f>
        <v>0</v>
      </c>
      <c r="H4790" s="78">
        <f t="shared" si="74"/>
        <v>955836.73870689748</v>
      </c>
    </row>
    <row r="4791" spans="1:8" hidden="1" x14ac:dyDescent="0.35">
      <c r="A4791" s="57" t="s">
        <v>2506</v>
      </c>
      <c r="B4791" s="57" t="s">
        <v>2616</v>
      </c>
      <c r="C4791" s="57" t="s">
        <v>2428</v>
      </c>
      <c r="D4791" s="68">
        <v>1.0516840000000001</v>
      </c>
      <c r="E4791" s="57" t="s">
        <v>2429</v>
      </c>
      <c r="F4791" s="62" t="str">
        <f>INDEX('Crosswalk Particulates'!$B:$B,MATCH('2017 EPA Data'!A4791,'Crosswalk Particulates'!$A:$A,0))</f>
        <v>process-other-industry</v>
      </c>
      <c r="G4791" s="66">
        <f>INDEX('Crosswalk Particulates'!$E:$E,MATCH('2017 EPA Data'!$B4791,'Crosswalk Particulates'!$D:$D,0))</f>
        <v>0</v>
      </c>
      <c r="H4791" s="78">
        <f t="shared" si="74"/>
        <v>0</v>
      </c>
    </row>
    <row r="4792" spans="1:8" hidden="1" x14ac:dyDescent="0.35">
      <c r="A4792" s="57" t="s">
        <v>2476</v>
      </c>
      <c r="B4792" s="57" t="s">
        <v>2686</v>
      </c>
      <c r="C4792" s="57" t="s">
        <v>2428</v>
      </c>
      <c r="D4792" s="68">
        <v>1.04658384</v>
      </c>
      <c r="E4792" s="57" t="s">
        <v>2429</v>
      </c>
      <c r="F4792" s="62" t="str">
        <f>INDEX('Crosswalk Particulates'!$B:$B,MATCH('2017 EPA Data'!A4792,'Crosswalk Particulates'!$A:$A,0))</f>
        <v>Electricity Sector</v>
      </c>
      <c r="G4792" s="66">
        <f>INDEX('Crosswalk Particulates'!$E:$E,MATCH('2017 EPA Data'!$B4792,'Crosswalk Particulates'!$D:$D,0))</f>
        <v>0</v>
      </c>
      <c r="H4792" s="78">
        <f t="shared" si="74"/>
        <v>0</v>
      </c>
    </row>
    <row r="4793" spans="1:8" hidden="1" x14ac:dyDescent="0.35">
      <c r="A4793" s="57" t="s">
        <v>2511</v>
      </c>
      <c r="B4793" s="57" t="s">
        <v>2590</v>
      </c>
      <c r="C4793" s="57" t="s">
        <v>2428</v>
      </c>
      <c r="D4793" s="68">
        <v>1.0383617999999999</v>
      </c>
      <c r="E4793" s="57" t="s">
        <v>2429</v>
      </c>
      <c r="F4793" s="62" t="str">
        <f>INDEX('Crosswalk Particulates'!$B:$B,MATCH('2017 EPA Data'!A4793,'Crosswalk Particulates'!$A:$A,0))</f>
        <v>industry-fuel-biomass</v>
      </c>
      <c r="G4793" s="66">
        <f>INDEX('Crosswalk Particulates'!$E:$E,MATCH('2017 EPA Data'!$B4793,'Crosswalk Particulates'!$D:$D,0))</f>
        <v>0</v>
      </c>
      <c r="H4793" s="78">
        <f t="shared" si="74"/>
        <v>0</v>
      </c>
    </row>
    <row r="4794" spans="1:8" hidden="1" x14ac:dyDescent="0.35">
      <c r="A4794" s="57" t="s">
        <v>2464</v>
      </c>
      <c r="B4794" s="57" t="s">
        <v>2629</v>
      </c>
      <c r="C4794" s="57" t="s">
        <v>2428</v>
      </c>
      <c r="D4794" s="68">
        <v>1.038</v>
      </c>
      <c r="E4794" s="57" t="s">
        <v>2429</v>
      </c>
      <c r="F4794" s="62" t="str">
        <f>INDEX('Crosswalk Particulates'!$B:$B,MATCH('2017 EPA Data'!A4794,'Crosswalk Particulates'!$A:$A,0))</f>
        <v>process-other-industry</v>
      </c>
      <c r="G4794" s="66">
        <f>INDEX('Crosswalk Particulates'!$E:$E,MATCH('2017 EPA Data'!$B4794,'Crosswalk Particulates'!$D:$D,0))</f>
        <v>0</v>
      </c>
      <c r="H4794" s="78">
        <f t="shared" si="74"/>
        <v>0</v>
      </c>
    </row>
    <row r="4795" spans="1:8" hidden="1" x14ac:dyDescent="0.35">
      <c r="A4795" s="57" t="s">
        <v>2540</v>
      </c>
      <c r="B4795" s="57" t="s">
        <v>2656</v>
      </c>
      <c r="C4795" s="57" t="s">
        <v>2428</v>
      </c>
      <c r="D4795" s="68">
        <v>1.0275175000000001</v>
      </c>
      <c r="E4795" s="57" t="s">
        <v>2429</v>
      </c>
      <c r="F4795" s="62" t="str">
        <f>INDEX('Crosswalk Particulates'!$B:$B,MATCH('2017 EPA Data'!A4795,'Crosswalk Particulates'!$A:$A,0))</f>
        <v>industry-fuel-oil</v>
      </c>
      <c r="G4795" s="66">
        <f>INDEX('Crosswalk Particulates'!$E:$E,MATCH('2017 EPA Data'!$B4795,'Crosswalk Particulates'!$D:$D,0))</f>
        <v>0</v>
      </c>
      <c r="H4795" s="78">
        <f t="shared" si="74"/>
        <v>0</v>
      </c>
    </row>
    <row r="4796" spans="1:8" hidden="1" x14ac:dyDescent="0.35">
      <c r="A4796" s="57" t="s">
        <v>2430</v>
      </c>
      <c r="B4796" s="57" t="s">
        <v>2715</v>
      </c>
      <c r="C4796" s="57" t="s">
        <v>2428</v>
      </c>
      <c r="D4796" s="68">
        <v>1.0263305</v>
      </c>
      <c r="E4796" s="57" t="s">
        <v>2429</v>
      </c>
      <c r="F4796" s="62" t="str">
        <f>INDEX('Crosswalk Particulates'!$B:$B,MATCH('2017 EPA Data'!A4796,'Crosswalk Particulates'!$A:$A,0))</f>
        <v>process-other-industry</v>
      </c>
      <c r="G4796" s="66">
        <f>INDEX('Crosswalk Particulates'!$E:$E,MATCH('2017 EPA Data'!$B4796,'Crosswalk Particulates'!$D:$D,0))</f>
        <v>0</v>
      </c>
      <c r="H4796" s="78">
        <f t="shared" si="74"/>
        <v>0</v>
      </c>
    </row>
    <row r="4797" spans="1:8" hidden="1" x14ac:dyDescent="0.35">
      <c r="A4797" s="57" t="s">
        <v>2470</v>
      </c>
      <c r="B4797" s="57" t="s">
        <v>2703</v>
      </c>
      <c r="C4797" s="57" t="s">
        <v>2428</v>
      </c>
      <c r="D4797" s="68">
        <v>1.0124</v>
      </c>
      <c r="E4797" s="57" t="s">
        <v>2429</v>
      </c>
      <c r="F4797" s="62" t="str">
        <f>INDEX('Crosswalk Particulates'!$B:$B,MATCH('2017 EPA Data'!A4797,'Crosswalk Particulates'!$A:$A,0))</f>
        <v>process-waste-industry</v>
      </c>
      <c r="G4797" s="66">
        <f>INDEX('Crosswalk Particulates'!$E:$E,MATCH('2017 EPA Data'!$B4797,'Crosswalk Particulates'!$D:$D,0))</f>
        <v>0</v>
      </c>
      <c r="H4797" s="78">
        <f t="shared" si="74"/>
        <v>0</v>
      </c>
    </row>
    <row r="4798" spans="1:8" hidden="1" x14ac:dyDescent="0.35">
      <c r="A4798" s="57" t="s">
        <v>2558</v>
      </c>
      <c r="B4798" s="57" t="s">
        <v>2522</v>
      </c>
      <c r="C4798" s="57" t="s">
        <v>2428</v>
      </c>
      <c r="D4798" s="68">
        <v>1.004</v>
      </c>
      <c r="E4798" s="57" t="s">
        <v>2429</v>
      </c>
      <c r="F4798" s="62" t="str">
        <f>INDEX('Crosswalk Particulates'!$B:$B,MATCH('2017 EPA Data'!A4798,'Crosswalk Particulates'!$A:$A,0))</f>
        <v>process-mining-industry</v>
      </c>
      <c r="G4798" s="66">
        <f>INDEX('Crosswalk Particulates'!$E:$E,MATCH('2017 EPA Data'!$B4798,'Crosswalk Particulates'!$D:$D,0))</f>
        <v>0</v>
      </c>
      <c r="H4798" s="78">
        <f t="shared" si="74"/>
        <v>0</v>
      </c>
    </row>
    <row r="4799" spans="1:8" hidden="1" x14ac:dyDescent="0.35">
      <c r="A4799" s="57" t="s">
        <v>2503</v>
      </c>
      <c r="B4799" s="57" t="s">
        <v>2563</v>
      </c>
      <c r="C4799" s="57" t="s">
        <v>2428</v>
      </c>
      <c r="D4799" s="68">
        <v>1.0026280000000001</v>
      </c>
      <c r="E4799" s="57" t="s">
        <v>2429</v>
      </c>
      <c r="F4799" s="62" t="str">
        <f>INDEX('Crosswalk Particulates'!$B:$B,MATCH('2017 EPA Data'!A4799,'Crosswalk Particulates'!$A:$A,0))</f>
        <v>process-ngps-industry</v>
      </c>
      <c r="G4799" s="66">
        <f>INDEX('Crosswalk Particulates'!$E:$E,MATCH('2017 EPA Data'!$B4799,'Crosswalk Particulates'!$D:$D,0))</f>
        <v>0</v>
      </c>
      <c r="H4799" s="78">
        <f t="shared" si="74"/>
        <v>0</v>
      </c>
    </row>
    <row r="4800" spans="1:8" hidden="1" x14ac:dyDescent="0.35">
      <c r="A4800" s="57" t="s">
        <v>2470</v>
      </c>
      <c r="B4800" s="57" t="s">
        <v>2613</v>
      </c>
      <c r="C4800" s="57" t="s">
        <v>2428</v>
      </c>
      <c r="D4800" s="68">
        <v>1.0002580000000001</v>
      </c>
      <c r="E4800" s="57" t="s">
        <v>2429</v>
      </c>
      <c r="F4800" s="62" t="str">
        <f>INDEX('Crosswalk Particulates'!$B:$B,MATCH('2017 EPA Data'!A4800,'Crosswalk Particulates'!$A:$A,0))</f>
        <v>process-waste-industry</v>
      </c>
      <c r="G4800" s="66">
        <f>INDEX('Crosswalk Particulates'!$E:$E,MATCH('2017 EPA Data'!$B4800,'Crosswalk Particulates'!$D:$D,0))</f>
        <v>0</v>
      </c>
      <c r="H4800" s="78">
        <f t="shared" si="74"/>
        <v>0</v>
      </c>
    </row>
    <row r="4801" spans="1:8" hidden="1" x14ac:dyDescent="0.35">
      <c r="A4801" s="57" t="s">
        <v>2497</v>
      </c>
      <c r="B4801" s="57" t="s">
        <v>2699</v>
      </c>
      <c r="C4801" s="57" t="s">
        <v>2428</v>
      </c>
      <c r="D4801" s="68">
        <v>1</v>
      </c>
      <c r="E4801" s="57" t="s">
        <v>2429</v>
      </c>
      <c r="F4801" s="62" t="str">
        <f>INDEX('Crosswalk Particulates'!$B:$B,MATCH('2017 EPA Data'!A4801,'Crosswalk Particulates'!$A:$A,0))</f>
        <v>process-other-industry</v>
      </c>
      <c r="G4801" s="66">
        <f>INDEX('Crosswalk Particulates'!$E:$E,MATCH('2017 EPA Data'!$B4801,'Crosswalk Particulates'!$D:$D,0))</f>
        <v>0</v>
      </c>
      <c r="H4801" s="78">
        <f t="shared" si="74"/>
        <v>0</v>
      </c>
    </row>
    <row r="4802" spans="1:8" hidden="1" x14ac:dyDescent="0.35">
      <c r="A4802" s="57" t="s">
        <v>2540</v>
      </c>
      <c r="B4802" s="57" t="s">
        <v>2699</v>
      </c>
      <c r="C4802" s="57" t="s">
        <v>2428</v>
      </c>
      <c r="D4802" s="68">
        <v>1</v>
      </c>
      <c r="E4802" s="57" t="s">
        <v>2429</v>
      </c>
      <c r="F4802" s="62" t="str">
        <f>INDEX('Crosswalk Particulates'!$B:$B,MATCH('2017 EPA Data'!A4802,'Crosswalk Particulates'!$A:$A,0))</f>
        <v>industry-fuel-oil</v>
      </c>
      <c r="G4802" s="66">
        <f>INDEX('Crosswalk Particulates'!$E:$E,MATCH('2017 EPA Data'!$B4802,'Crosswalk Particulates'!$D:$D,0))</f>
        <v>0</v>
      </c>
      <c r="H4802" s="78">
        <f t="shared" si="74"/>
        <v>0</v>
      </c>
    </row>
    <row r="4803" spans="1:8" hidden="1" x14ac:dyDescent="0.35">
      <c r="A4803" s="57" t="s">
        <v>2529</v>
      </c>
      <c r="B4803" s="57" t="s">
        <v>2448</v>
      </c>
      <c r="C4803" s="57" t="s">
        <v>2428</v>
      </c>
      <c r="D4803" s="68">
        <v>1</v>
      </c>
      <c r="E4803" s="57" t="s">
        <v>2429</v>
      </c>
      <c r="F4803" s="62" t="str">
        <f>INDEX('Crosswalk Particulates'!$B:$B,MATCH('2017 EPA Data'!A4803,'Crosswalk Particulates'!$A:$A,0))</f>
        <v>Other-EPA</v>
      </c>
      <c r="G4803" s="66">
        <f>INDEX('Crosswalk Particulates'!$E:$E,MATCH('2017 EPA Data'!$B4803,'Crosswalk Particulates'!$D:$D,0))</f>
        <v>0</v>
      </c>
      <c r="H4803" s="78">
        <f t="shared" si="74"/>
        <v>0</v>
      </c>
    </row>
    <row r="4804" spans="1:8" hidden="1" x14ac:dyDescent="0.35">
      <c r="A4804" s="57" t="s">
        <v>2457</v>
      </c>
      <c r="B4804" s="57" t="s">
        <v>2478</v>
      </c>
      <c r="C4804" s="57" t="s">
        <v>2428</v>
      </c>
      <c r="D4804" s="68">
        <v>1</v>
      </c>
      <c r="E4804" s="57" t="s">
        <v>2429</v>
      </c>
      <c r="F4804" s="62" t="str">
        <f>INDEX('Crosswalk Particulates'!$B:$B,MATCH('2017 EPA Data'!A4804,'Crosswalk Particulates'!$A:$A,0))</f>
        <v>process-other-industry</v>
      </c>
      <c r="G4804" s="66">
        <f>INDEX('Crosswalk Particulates'!$E:$E,MATCH('2017 EPA Data'!$B4804,'Crosswalk Particulates'!$D:$D,0))</f>
        <v>0</v>
      </c>
      <c r="H4804" s="78">
        <f t="shared" ref="H4804:H4867" si="75">IF(E4804="TON",D4804/metricton_to_shortton,0)*10^6</f>
        <v>0</v>
      </c>
    </row>
    <row r="4805" spans="1:8" hidden="1" x14ac:dyDescent="0.35">
      <c r="A4805" s="57" t="s">
        <v>2449</v>
      </c>
      <c r="B4805" s="57" t="s">
        <v>2592</v>
      </c>
      <c r="C4805" s="57" t="s">
        <v>2428</v>
      </c>
      <c r="D4805" s="68">
        <v>1</v>
      </c>
      <c r="E4805" s="57" t="s">
        <v>2429</v>
      </c>
      <c r="F4805" s="62" t="str">
        <f>INDEX('Crosswalk Particulates'!$B:$B,MATCH('2017 EPA Data'!A4805,'Crosswalk Particulates'!$A:$A,0))</f>
        <v>process-other-industry</v>
      </c>
      <c r="G4805" s="66">
        <f>INDEX('Crosswalk Particulates'!$E:$E,MATCH('2017 EPA Data'!$B4805,'Crosswalk Particulates'!$D:$D,0))</f>
        <v>0</v>
      </c>
      <c r="H4805" s="78">
        <f t="shared" si="75"/>
        <v>0</v>
      </c>
    </row>
    <row r="4806" spans="1:8" hidden="1" x14ac:dyDescent="0.35">
      <c r="A4806" s="57" t="s">
        <v>2540</v>
      </c>
      <c r="B4806" s="57" t="s">
        <v>2595</v>
      </c>
      <c r="C4806" s="57" t="s">
        <v>2428</v>
      </c>
      <c r="D4806" s="68">
        <v>1</v>
      </c>
      <c r="E4806" s="57" t="s">
        <v>2429</v>
      </c>
      <c r="F4806" s="62" t="str">
        <f>INDEX('Crosswalk Particulates'!$B:$B,MATCH('2017 EPA Data'!A4806,'Crosswalk Particulates'!$A:$A,0))</f>
        <v>industry-fuel-oil</v>
      </c>
      <c r="G4806" s="66">
        <f>INDEX('Crosswalk Particulates'!$E:$E,MATCH('2017 EPA Data'!$B4806,'Crosswalk Particulates'!$D:$D,0))</f>
        <v>0</v>
      </c>
      <c r="H4806" s="78">
        <f t="shared" si="75"/>
        <v>0</v>
      </c>
    </row>
    <row r="4807" spans="1:8" hidden="1" x14ac:dyDescent="0.35">
      <c r="A4807" s="57" t="s">
        <v>2497</v>
      </c>
      <c r="B4807" s="57" t="s">
        <v>2661</v>
      </c>
      <c r="C4807" s="57" t="s">
        <v>2428</v>
      </c>
      <c r="D4807" s="68">
        <v>1</v>
      </c>
      <c r="E4807" s="57" t="s">
        <v>2429</v>
      </c>
      <c r="F4807" s="62" t="str">
        <f>INDEX('Crosswalk Particulates'!$B:$B,MATCH('2017 EPA Data'!A4807,'Crosswalk Particulates'!$A:$A,0))</f>
        <v>process-other-industry</v>
      </c>
      <c r="G4807" s="66">
        <f>INDEX('Crosswalk Particulates'!$E:$E,MATCH('2017 EPA Data'!$B4807,'Crosswalk Particulates'!$D:$D,0))</f>
        <v>0</v>
      </c>
      <c r="H4807" s="78">
        <f t="shared" si="75"/>
        <v>0</v>
      </c>
    </row>
    <row r="4808" spans="1:8" hidden="1" x14ac:dyDescent="0.35">
      <c r="A4808" s="57" t="s">
        <v>2540</v>
      </c>
      <c r="B4808" s="57" t="s">
        <v>2702</v>
      </c>
      <c r="C4808" s="57" t="s">
        <v>2428</v>
      </c>
      <c r="D4808" s="68">
        <v>1</v>
      </c>
      <c r="E4808" s="57" t="s">
        <v>2429</v>
      </c>
      <c r="F4808" s="62" t="str">
        <f>INDEX('Crosswalk Particulates'!$B:$B,MATCH('2017 EPA Data'!A4808,'Crosswalk Particulates'!$A:$A,0))</f>
        <v>industry-fuel-oil</v>
      </c>
      <c r="G4808" s="66">
        <f>INDEX('Crosswalk Particulates'!$E:$E,MATCH('2017 EPA Data'!$B4808,'Crosswalk Particulates'!$D:$D,0))</f>
        <v>0</v>
      </c>
      <c r="H4808" s="78">
        <f t="shared" si="75"/>
        <v>0</v>
      </c>
    </row>
    <row r="4809" spans="1:8" hidden="1" x14ac:dyDescent="0.35">
      <c r="A4809" s="57" t="s">
        <v>2540</v>
      </c>
      <c r="B4809" s="57" t="s">
        <v>2667</v>
      </c>
      <c r="C4809" s="57" t="s">
        <v>2428</v>
      </c>
      <c r="D4809" s="68">
        <v>1</v>
      </c>
      <c r="E4809" s="57" t="s">
        <v>2429</v>
      </c>
      <c r="F4809" s="62" t="str">
        <f>INDEX('Crosswalk Particulates'!$B:$B,MATCH('2017 EPA Data'!A4809,'Crosswalk Particulates'!$A:$A,0))</f>
        <v>industry-fuel-oil</v>
      </c>
      <c r="G4809" s="66">
        <f>INDEX('Crosswalk Particulates'!$E:$E,MATCH('2017 EPA Data'!$B4809,'Crosswalk Particulates'!$D:$D,0))</f>
        <v>0</v>
      </c>
      <c r="H4809" s="78">
        <f t="shared" si="75"/>
        <v>0</v>
      </c>
    </row>
    <row r="4810" spans="1:8" hidden="1" x14ac:dyDescent="0.35">
      <c r="A4810" s="57" t="s">
        <v>2518</v>
      </c>
      <c r="B4810" s="57" t="s">
        <v>2661</v>
      </c>
      <c r="C4810" s="57" t="s">
        <v>2428</v>
      </c>
      <c r="D4810" s="68">
        <v>1</v>
      </c>
      <c r="E4810" s="57" t="s">
        <v>2429</v>
      </c>
      <c r="F4810" s="62" t="str">
        <f>INDEX('Crosswalk Particulates'!$B:$B,MATCH('2017 EPA Data'!A4810,'Crosswalk Particulates'!$A:$A,0))</f>
        <v>process-cement-industry</v>
      </c>
      <c r="G4810" s="66">
        <f>INDEX('Crosswalk Particulates'!$E:$E,MATCH('2017 EPA Data'!$B4810,'Crosswalk Particulates'!$D:$D,0))</f>
        <v>0</v>
      </c>
      <c r="H4810" s="78">
        <f t="shared" si="75"/>
        <v>0</v>
      </c>
    </row>
    <row r="4811" spans="1:8" hidden="1" x14ac:dyDescent="0.35">
      <c r="A4811" s="57" t="s">
        <v>2462</v>
      </c>
      <c r="B4811" s="57" t="s">
        <v>2713</v>
      </c>
      <c r="C4811" s="57" t="s">
        <v>2428</v>
      </c>
      <c r="D4811" s="68">
        <v>1</v>
      </c>
      <c r="E4811" s="57" t="s">
        <v>2429</v>
      </c>
      <c r="F4811" s="62" t="str">
        <f>INDEX('Crosswalk Particulates'!$B:$B,MATCH('2017 EPA Data'!A4811,'Crosswalk Particulates'!$A:$A,0))</f>
        <v>industry-fuel-natural gas</v>
      </c>
      <c r="G4811" s="66">
        <f>INDEX('Crosswalk Particulates'!$E:$E,MATCH('2017 EPA Data'!$B4811,'Crosswalk Particulates'!$D:$D,0))</f>
        <v>0</v>
      </c>
      <c r="H4811" s="78">
        <f t="shared" si="75"/>
        <v>0</v>
      </c>
    </row>
    <row r="4812" spans="1:8" hidden="1" x14ac:dyDescent="0.35">
      <c r="A4812" s="57" t="s">
        <v>2560</v>
      </c>
      <c r="B4812" s="57" t="s">
        <v>2523</v>
      </c>
      <c r="C4812" s="57" t="s">
        <v>2428</v>
      </c>
      <c r="D4812" s="68">
        <v>1</v>
      </c>
      <c r="E4812" s="57" t="s">
        <v>2429</v>
      </c>
      <c r="F4812" s="62" t="str">
        <f>INDEX('Crosswalk Particulates'!$B:$B,MATCH('2017 EPA Data'!A4812,'Crosswalk Particulates'!$A:$A,0))</f>
        <v>Electricity Sector</v>
      </c>
      <c r="G4812" s="66">
        <f>INDEX('Crosswalk Particulates'!$E:$E,MATCH('2017 EPA Data'!$B4812,'Crosswalk Particulates'!$D:$D,0))</f>
        <v>0</v>
      </c>
      <c r="H4812" s="78">
        <f t="shared" si="75"/>
        <v>0</v>
      </c>
    </row>
    <row r="4813" spans="1:8" hidden="1" x14ac:dyDescent="0.35">
      <c r="A4813" s="57" t="s">
        <v>2489</v>
      </c>
      <c r="B4813" s="57" t="s">
        <v>2743</v>
      </c>
      <c r="C4813" s="57" t="s">
        <v>2428</v>
      </c>
      <c r="D4813" s="68" t="s">
        <v>2764</v>
      </c>
      <c r="E4813" s="57" t="s">
        <v>2429</v>
      </c>
      <c r="F4813" s="62" t="str">
        <f>INDEX('Crosswalk Particulates'!$B:$B,MATCH('2017 EPA Data'!A4813,'Crosswalk Particulates'!$A:$A,0))</f>
        <v>process-chemicals-industry</v>
      </c>
      <c r="G4813" s="66">
        <f>INDEX('Crosswalk Particulates'!$E:$E,MATCH('2017 EPA Data'!$B4813,'Crosswalk Particulates'!$D:$D,0))</f>
        <v>0</v>
      </c>
      <c r="H4813" s="78">
        <f t="shared" si="75"/>
        <v>0</v>
      </c>
    </row>
    <row r="4814" spans="1:8" hidden="1" x14ac:dyDescent="0.35">
      <c r="A4814" s="57" t="s">
        <v>2495</v>
      </c>
      <c r="B4814" s="57" t="s">
        <v>2564</v>
      </c>
      <c r="C4814" s="57" t="s">
        <v>2428</v>
      </c>
      <c r="D4814" s="68" t="s">
        <v>2765</v>
      </c>
      <c r="E4814" s="57" t="s">
        <v>2429</v>
      </c>
      <c r="F4814" s="62" t="str">
        <f>INDEX('Crosswalk Particulates'!$B:$B,MATCH('2017 EPA Data'!A4814,'Crosswalk Particulates'!$A:$A,0))</f>
        <v>Electricity Sector</v>
      </c>
      <c r="G4814" s="66">
        <f>INDEX('Crosswalk Particulates'!$E:$E,MATCH('2017 EPA Data'!$B4814,'Crosswalk Particulates'!$D:$D,0))</f>
        <v>0</v>
      </c>
      <c r="H4814" s="78">
        <f t="shared" si="75"/>
        <v>0</v>
      </c>
    </row>
    <row r="4815" spans="1:8" hidden="1" x14ac:dyDescent="0.35">
      <c r="A4815" s="57" t="s">
        <v>2530</v>
      </c>
      <c r="B4815" s="57" t="s">
        <v>2672</v>
      </c>
      <c r="C4815" s="57" t="s">
        <v>2428</v>
      </c>
      <c r="D4815" s="68" t="s">
        <v>2766</v>
      </c>
      <c r="E4815" s="57" t="s">
        <v>2429</v>
      </c>
      <c r="F4815" s="62" t="str">
        <f>INDEX('Crosswalk Particulates'!$B:$B,MATCH('2017 EPA Data'!A4815,'Crosswalk Particulates'!$A:$A,0))</f>
        <v>process-iron and steel-industry</v>
      </c>
      <c r="G4815" s="66">
        <f>INDEX('Crosswalk Particulates'!$E:$E,MATCH('2017 EPA Data'!$B4815,'Crosswalk Particulates'!$D:$D,0))</f>
        <v>0</v>
      </c>
      <c r="H4815" s="78">
        <f t="shared" si="75"/>
        <v>0</v>
      </c>
    </row>
    <row r="4816" spans="1:8" hidden="1" x14ac:dyDescent="0.35">
      <c r="A4816" s="57" t="s">
        <v>2462</v>
      </c>
      <c r="B4816" s="57" t="s">
        <v>2564</v>
      </c>
      <c r="C4816" s="57" t="s">
        <v>2428</v>
      </c>
      <c r="D4816" s="68" t="s">
        <v>2767</v>
      </c>
      <c r="E4816" s="57" t="s">
        <v>2429</v>
      </c>
      <c r="F4816" s="62" t="str">
        <f>INDEX('Crosswalk Particulates'!$B:$B,MATCH('2017 EPA Data'!A4816,'Crosswalk Particulates'!$A:$A,0))</f>
        <v>industry-fuel-natural gas</v>
      </c>
      <c r="G4816" s="66">
        <f>INDEX('Crosswalk Particulates'!$E:$E,MATCH('2017 EPA Data'!$B4816,'Crosswalk Particulates'!$D:$D,0))</f>
        <v>0</v>
      </c>
      <c r="H4816" s="78">
        <f t="shared" si="75"/>
        <v>0</v>
      </c>
    </row>
    <row r="4817" spans="1:8" hidden="1" x14ac:dyDescent="0.35">
      <c r="A4817" s="57" t="s">
        <v>2457</v>
      </c>
      <c r="B4817" s="57" t="s">
        <v>2501</v>
      </c>
      <c r="C4817" s="57" t="s">
        <v>2468</v>
      </c>
      <c r="D4817" s="68" t="s">
        <v>2768</v>
      </c>
      <c r="E4817" s="57" t="s">
        <v>2433</v>
      </c>
      <c r="F4817" s="62" t="str">
        <f>INDEX('Crosswalk Particulates'!$B:$B,MATCH('2017 EPA Data'!A4817,'Crosswalk Particulates'!$A:$A,0))</f>
        <v>process-other-industry</v>
      </c>
      <c r="G4817" s="66" t="str">
        <f>INDEX('Crosswalk Particulates'!$E:$E,MATCH('2017 EPA Data'!$B4817,'Crosswalk Particulates'!$D:$D,0))</f>
        <v>PM10</v>
      </c>
      <c r="H4817" s="78">
        <f t="shared" si="75"/>
        <v>867591.60308806063</v>
      </c>
    </row>
    <row r="4818" spans="1:8" hidden="1" x14ac:dyDescent="0.35">
      <c r="A4818" s="57" t="s">
        <v>2457</v>
      </c>
      <c r="B4818" s="57" t="s">
        <v>2521</v>
      </c>
      <c r="C4818" s="57" t="s">
        <v>2468</v>
      </c>
      <c r="D4818" s="74">
        <v>0.9562318568</v>
      </c>
      <c r="E4818" s="57" t="s">
        <v>2433</v>
      </c>
      <c r="F4818" s="62" t="str">
        <f>INDEX('Crosswalk Particulates'!$B:$B,MATCH('2017 EPA Data'!A4818,'Crosswalk Particulates'!$A:$A,0))</f>
        <v>process-other-industry</v>
      </c>
      <c r="G4818" s="66" t="str">
        <f>INDEX('Crosswalk Particulates'!$E:$E,MATCH('2017 EPA Data'!$B4818,'Crosswalk Particulates'!$D:$D,0))</f>
        <v>PM25</v>
      </c>
      <c r="H4818" s="78">
        <f t="shared" si="75"/>
        <v>867479.98004191206</v>
      </c>
    </row>
    <row r="4819" spans="1:8" hidden="1" x14ac:dyDescent="0.35">
      <c r="A4819" s="57" t="s">
        <v>2558</v>
      </c>
      <c r="B4819" s="57" t="s">
        <v>2590</v>
      </c>
      <c r="C4819" s="57" t="s">
        <v>2428</v>
      </c>
      <c r="D4819" s="74">
        <v>0.94323820000000003</v>
      </c>
      <c r="E4819" s="57" t="s">
        <v>2429</v>
      </c>
      <c r="F4819" s="62" t="str">
        <f>INDEX('Crosswalk Particulates'!$B:$B,MATCH('2017 EPA Data'!A4819,'Crosswalk Particulates'!$A:$A,0))</f>
        <v>process-mining-industry</v>
      </c>
      <c r="G4819" s="66">
        <f>INDEX('Crosswalk Particulates'!$E:$E,MATCH('2017 EPA Data'!$B4819,'Crosswalk Particulates'!$D:$D,0))</f>
        <v>0</v>
      </c>
      <c r="H4819" s="78">
        <f t="shared" si="75"/>
        <v>0</v>
      </c>
    </row>
    <row r="4820" spans="1:8" hidden="1" x14ac:dyDescent="0.35">
      <c r="A4820" s="57" t="s">
        <v>2513</v>
      </c>
      <c r="B4820" s="57" t="s">
        <v>2525</v>
      </c>
      <c r="C4820" s="57" t="s">
        <v>2428</v>
      </c>
      <c r="D4820" s="74">
        <v>0.94055022634399998</v>
      </c>
      <c r="E4820" s="57" t="s">
        <v>2429</v>
      </c>
      <c r="F4820" s="62" t="str">
        <f>INDEX('Crosswalk Particulates'!$B:$B,MATCH('2017 EPA Data'!A4820,'Crosswalk Particulates'!$A:$A,0))</f>
        <v>process-other-industry</v>
      </c>
      <c r="G4820" s="66">
        <f>INDEX('Crosswalk Particulates'!$E:$E,MATCH('2017 EPA Data'!$B4820,'Crosswalk Particulates'!$D:$D,0))</f>
        <v>0</v>
      </c>
      <c r="H4820" s="78">
        <f t="shared" si="75"/>
        <v>0</v>
      </c>
    </row>
    <row r="4821" spans="1:8" hidden="1" x14ac:dyDescent="0.35">
      <c r="A4821" s="57" t="s">
        <v>2576</v>
      </c>
      <c r="B4821" s="57" t="s">
        <v>2537</v>
      </c>
      <c r="C4821" s="57" t="s">
        <v>2428</v>
      </c>
      <c r="D4821" s="74">
        <v>0.93564118089584003</v>
      </c>
      <c r="E4821" s="57" t="s">
        <v>2429</v>
      </c>
      <c r="F4821" s="62" t="str">
        <f>INDEX('Crosswalk Particulates'!$B:$B,MATCH('2017 EPA Data'!A4821,'Crosswalk Particulates'!$A:$A,0))</f>
        <v>Commercial Buildings Sector</v>
      </c>
      <c r="G4821" s="66">
        <f>INDEX('Crosswalk Particulates'!$E:$E,MATCH('2017 EPA Data'!$B4821,'Crosswalk Particulates'!$D:$D,0))</f>
        <v>0</v>
      </c>
      <c r="H4821" s="78">
        <f t="shared" si="75"/>
        <v>0</v>
      </c>
    </row>
    <row r="4822" spans="1:8" hidden="1" x14ac:dyDescent="0.35">
      <c r="A4822" s="57" t="s">
        <v>2458</v>
      </c>
      <c r="B4822" s="57" t="s">
        <v>2522</v>
      </c>
      <c r="C4822" s="57" t="s">
        <v>2428</v>
      </c>
      <c r="D4822" s="74">
        <v>0.93464000000000003</v>
      </c>
      <c r="E4822" s="57" t="s">
        <v>2429</v>
      </c>
      <c r="F4822" s="62" t="str">
        <f>INDEX('Crosswalk Particulates'!$B:$B,MATCH('2017 EPA Data'!A4822,'Crosswalk Particulates'!$A:$A,0))</f>
        <v>process-other-industry</v>
      </c>
      <c r="G4822" s="66">
        <f>INDEX('Crosswalk Particulates'!$E:$E,MATCH('2017 EPA Data'!$B4822,'Crosswalk Particulates'!$D:$D,0))</f>
        <v>0</v>
      </c>
      <c r="H4822" s="78">
        <f t="shared" si="75"/>
        <v>0</v>
      </c>
    </row>
    <row r="4823" spans="1:8" hidden="1" x14ac:dyDescent="0.35">
      <c r="A4823" s="57" t="s">
        <v>2575</v>
      </c>
      <c r="B4823" s="57" t="s">
        <v>2592</v>
      </c>
      <c r="C4823" s="57" t="s">
        <v>2428</v>
      </c>
      <c r="D4823" s="74">
        <v>0.93149999999999999</v>
      </c>
      <c r="E4823" s="57" t="s">
        <v>2429</v>
      </c>
      <c r="F4823" s="62" t="str">
        <f>INDEX('Crosswalk Particulates'!$B:$B,MATCH('2017 EPA Data'!A4823,'Crosswalk Particulates'!$A:$A,0))</f>
        <v>Commercial Buildings Sector</v>
      </c>
      <c r="G4823" s="66">
        <f>INDEX('Crosswalk Particulates'!$E:$E,MATCH('2017 EPA Data'!$B4823,'Crosswalk Particulates'!$D:$D,0))</f>
        <v>0</v>
      </c>
      <c r="H4823" s="78">
        <f t="shared" si="75"/>
        <v>0</v>
      </c>
    </row>
    <row r="4824" spans="1:8" hidden="1" x14ac:dyDescent="0.35">
      <c r="A4824" s="57" t="s">
        <v>2558</v>
      </c>
      <c r="B4824" s="57" t="s">
        <v>2525</v>
      </c>
      <c r="C4824" s="57" t="s">
        <v>2428</v>
      </c>
      <c r="D4824" s="74">
        <v>0.92953240000000004</v>
      </c>
      <c r="E4824" s="57" t="s">
        <v>2429</v>
      </c>
      <c r="F4824" s="62" t="str">
        <f>INDEX('Crosswalk Particulates'!$B:$B,MATCH('2017 EPA Data'!A4824,'Crosswalk Particulates'!$A:$A,0))</f>
        <v>process-mining-industry</v>
      </c>
      <c r="G4824" s="66">
        <f>INDEX('Crosswalk Particulates'!$E:$E,MATCH('2017 EPA Data'!$B4824,'Crosswalk Particulates'!$D:$D,0))</f>
        <v>0</v>
      </c>
      <c r="H4824" s="78">
        <f t="shared" si="75"/>
        <v>0</v>
      </c>
    </row>
    <row r="4825" spans="1:8" hidden="1" x14ac:dyDescent="0.35">
      <c r="A4825" s="57" t="s">
        <v>2575</v>
      </c>
      <c r="B4825" s="57" t="s">
        <v>2564</v>
      </c>
      <c r="C4825" s="57" t="s">
        <v>2428</v>
      </c>
      <c r="D4825" s="74">
        <v>0.92927300568703797</v>
      </c>
      <c r="E4825" s="57" t="s">
        <v>2429</v>
      </c>
      <c r="F4825" s="62" t="str">
        <f>INDEX('Crosswalk Particulates'!$B:$B,MATCH('2017 EPA Data'!A4825,'Crosswalk Particulates'!$A:$A,0))</f>
        <v>Commercial Buildings Sector</v>
      </c>
      <c r="G4825" s="66">
        <f>INDEX('Crosswalk Particulates'!$E:$E,MATCH('2017 EPA Data'!$B4825,'Crosswalk Particulates'!$D:$D,0))</f>
        <v>0</v>
      </c>
      <c r="H4825" s="78">
        <f t="shared" si="75"/>
        <v>0</v>
      </c>
    </row>
    <row r="4826" spans="1:8" hidden="1" x14ac:dyDescent="0.35">
      <c r="A4826" s="57" t="s">
        <v>2603</v>
      </c>
      <c r="B4826" s="57" t="s">
        <v>2564</v>
      </c>
      <c r="C4826" s="57" t="s">
        <v>2428</v>
      </c>
      <c r="D4826" s="74">
        <v>0.92748929047999995</v>
      </c>
      <c r="E4826" s="57" t="s">
        <v>2429</v>
      </c>
      <c r="F4826" s="62" t="str">
        <f>INDEX('Crosswalk Particulates'!$B:$B,MATCH('2017 EPA Data'!A4826,'Crosswalk Particulates'!$A:$A,0))</f>
        <v>Residential Buildings Sector</v>
      </c>
      <c r="G4826" s="66">
        <f>INDEX('Crosswalk Particulates'!$E:$E,MATCH('2017 EPA Data'!$B4826,'Crosswalk Particulates'!$D:$D,0))</f>
        <v>0</v>
      </c>
      <c r="H4826" s="78">
        <f t="shared" si="75"/>
        <v>0</v>
      </c>
    </row>
    <row r="4827" spans="1:8" hidden="1" x14ac:dyDescent="0.35">
      <c r="A4827" s="57" t="s">
        <v>2603</v>
      </c>
      <c r="B4827" s="57" t="s">
        <v>2640</v>
      </c>
      <c r="C4827" s="57" t="s">
        <v>2428</v>
      </c>
      <c r="D4827" s="74">
        <v>0.92748929047999995</v>
      </c>
      <c r="E4827" s="57" t="s">
        <v>2429</v>
      </c>
      <c r="F4827" s="62" t="str">
        <f>INDEX('Crosswalk Particulates'!$B:$B,MATCH('2017 EPA Data'!A4827,'Crosswalk Particulates'!$A:$A,0))</f>
        <v>Residential Buildings Sector</v>
      </c>
      <c r="G4827" s="66">
        <f>INDEX('Crosswalk Particulates'!$E:$E,MATCH('2017 EPA Data'!$B4827,'Crosswalk Particulates'!$D:$D,0))</f>
        <v>0</v>
      </c>
      <c r="H4827" s="78">
        <f t="shared" si="75"/>
        <v>0</v>
      </c>
    </row>
    <row r="4828" spans="1:8" hidden="1" x14ac:dyDescent="0.35">
      <c r="A4828" s="57" t="s">
        <v>2580</v>
      </c>
      <c r="B4828" s="57" t="s">
        <v>2617</v>
      </c>
      <c r="C4828" s="57" t="s">
        <v>2428</v>
      </c>
      <c r="D4828" s="74">
        <v>0.92204424981160005</v>
      </c>
      <c r="E4828" s="57" t="s">
        <v>2429</v>
      </c>
      <c r="F4828" s="62" t="str">
        <f>INDEX('Crosswalk Particulates'!$B:$B,MATCH('2017 EPA Data'!A4828,'Crosswalk Particulates'!$A:$A,0))</f>
        <v>Commercial Buildings Sector</v>
      </c>
      <c r="G4828" s="66">
        <f>INDEX('Crosswalk Particulates'!$E:$E,MATCH('2017 EPA Data'!$B4828,'Crosswalk Particulates'!$D:$D,0))</f>
        <v>0</v>
      </c>
      <c r="H4828" s="78">
        <f t="shared" si="75"/>
        <v>0</v>
      </c>
    </row>
    <row r="4829" spans="1:8" hidden="1" x14ac:dyDescent="0.35">
      <c r="A4829" s="57" t="s">
        <v>2503</v>
      </c>
      <c r="B4829" s="57" t="s">
        <v>2598</v>
      </c>
      <c r="C4829" s="57" t="s">
        <v>2428</v>
      </c>
      <c r="D4829" s="74">
        <v>0.91780410000000001</v>
      </c>
      <c r="E4829" s="57" t="s">
        <v>2429</v>
      </c>
      <c r="F4829" s="62" t="str">
        <f>INDEX('Crosswalk Particulates'!$B:$B,MATCH('2017 EPA Data'!A4829,'Crosswalk Particulates'!$A:$A,0))</f>
        <v>process-ngps-industry</v>
      </c>
      <c r="G4829" s="66">
        <f>INDEX('Crosswalk Particulates'!$E:$E,MATCH('2017 EPA Data'!$B4829,'Crosswalk Particulates'!$D:$D,0))</f>
        <v>0</v>
      </c>
      <c r="H4829" s="78">
        <f t="shared" si="75"/>
        <v>0</v>
      </c>
    </row>
    <row r="4830" spans="1:8" hidden="1" x14ac:dyDescent="0.35">
      <c r="A4830" s="57" t="s">
        <v>2575</v>
      </c>
      <c r="B4830" s="57" t="s">
        <v>2588</v>
      </c>
      <c r="C4830" s="57" t="s">
        <v>2428</v>
      </c>
      <c r="D4830" s="74">
        <v>0.88497899999999996</v>
      </c>
      <c r="E4830" s="57" t="s">
        <v>2429</v>
      </c>
      <c r="F4830" s="62" t="str">
        <f>INDEX('Crosswalk Particulates'!$B:$B,MATCH('2017 EPA Data'!A4830,'Crosswalk Particulates'!$A:$A,0))</f>
        <v>Commercial Buildings Sector</v>
      </c>
      <c r="G4830" s="66">
        <f>INDEX('Crosswalk Particulates'!$E:$E,MATCH('2017 EPA Data'!$B4830,'Crosswalk Particulates'!$D:$D,0))</f>
        <v>0</v>
      </c>
      <c r="H4830" s="78">
        <f t="shared" si="75"/>
        <v>0</v>
      </c>
    </row>
    <row r="4831" spans="1:8" hidden="1" x14ac:dyDescent="0.35">
      <c r="A4831" s="57" t="s">
        <v>2518</v>
      </c>
      <c r="B4831" s="57" t="s">
        <v>2685</v>
      </c>
      <c r="C4831" s="57" t="s">
        <v>2428</v>
      </c>
      <c r="D4831" s="74">
        <v>0.86983999999999995</v>
      </c>
      <c r="E4831" s="57" t="s">
        <v>2429</v>
      </c>
      <c r="F4831" s="62" t="str">
        <f>INDEX('Crosswalk Particulates'!$B:$B,MATCH('2017 EPA Data'!A4831,'Crosswalk Particulates'!$A:$A,0))</f>
        <v>process-cement-industry</v>
      </c>
      <c r="G4831" s="66">
        <f>INDEX('Crosswalk Particulates'!$E:$E,MATCH('2017 EPA Data'!$B4831,'Crosswalk Particulates'!$D:$D,0))</f>
        <v>0</v>
      </c>
      <c r="H4831" s="78">
        <f t="shared" si="75"/>
        <v>0</v>
      </c>
    </row>
    <row r="4832" spans="1:8" hidden="1" x14ac:dyDescent="0.35">
      <c r="A4832" s="57" t="s">
        <v>2511</v>
      </c>
      <c r="B4832" s="57" t="s">
        <v>2706</v>
      </c>
      <c r="C4832" s="57" t="s">
        <v>2428</v>
      </c>
      <c r="D4832" s="74">
        <v>0.8600177</v>
      </c>
      <c r="E4832" s="57" t="s">
        <v>2429</v>
      </c>
      <c r="F4832" s="62" t="str">
        <f>INDEX('Crosswalk Particulates'!$B:$B,MATCH('2017 EPA Data'!A4832,'Crosswalk Particulates'!$A:$A,0))</f>
        <v>industry-fuel-biomass</v>
      </c>
      <c r="G4832" s="66">
        <f>INDEX('Crosswalk Particulates'!$E:$E,MATCH('2017 EPA Data'!$B4832,'Crosswalk Particulates'!$D:$D,0))</f>
        <v>0</v>
      </c>
      <c r="H4832" s="78">
        <f t="shared" si="75"/>
        <v>0</v>
      </c>
    </row>
    <row r="4833" spans="1:8" hidden="1" x14ac:dyDescent="0.35">
      <c r="A4833" s="57" t="s">
        <v>2457</v>
      </c>
      <c r="B4833" s="57" t="s">
        <v>2522</v>
      </c>
      <c r="C4833" s="57" t="s">
        <v>2428</v>
      </c>
      <c r="D4833" s="74">
        <v>0.85980000000000001</v>
      </c>
      <c r="E4833" s="57" t="s">
        <v>2429</v>
      </c>
      <c r="F4833" s="62" t="str">
        <f>INDEX('Crosswalk Particulates'!$B:$B,MATCH('2017 EPA Data'!A4833,'Crosswalk Particulates'!$A:$A,0))</f>
        <v>process-other-industry</v>
      </c>
      <c r="G4833" s="66">
        <f>INDEX('Crosswalk Particulates'!$E:$E,MATCH('2017 EPA Data'!$B4833,'Crosswalk Particulates'!$D:$D,0))</f>
        <v>0</v>
      </c>
      <c r="H4833" s="78">
        <f t="shared" si="75"/>
        <v>0</v>
      </c>
    </row>
    <row r="4834" spans="1:8" hidden="1" x14ac:dyDescent="0.35">
      <c r="A4834" s="57" t="s">
        <v>2441</v>
      </c>
      <c r="B4834" s="57" t="s">
        <v>2627</v>
      </c>
      <c r="D4834" s="74">
        <v>0.843285158604</v>
      </c>
      <c r="E4834" s="57" t="s">
        <v>2433</v>
      </c>
      <c r="F4834" s="62" t="str">
        <f>INDEX('Crosswalk Particulates'!$B:$B,MATCH('2017 EPA Data'!A4834,'Crosswalk Particulates'!$A:$A,0))</f>
        <v>process-other-industry</v>
      </c>
      <c r="G4834" s="66" t="str">
        <f>INDEX('Crosswalk Particulates'!$E:$E,MATCH('2017 EPA Data'!$B4834,'Crosswalk Particulates'!$D:$D,0))</f>
        <v>BC</v>
      </c>
      <c r="H4834" s="78">
        <f t="shared" si="75"/>
        <v>765016.33715016651</v>
      </c>
    </row>
    <row r="4835" spans="1:8" hidden="1" x14ac:dyDescent="0.35">
      <c r="A4835" s="57" t="s">
        <v>2575</v>
      </c>
      <c r="B4835" s="57" t="s">
        <v>2622</v>
      </c>
      <c r="C4835" s="57" t="s">
        <v>2428</v>
      </c>
      <c r="D4835" s="74">
        <v>0.84</v>
      </c>
      <c r="E4835" s="57" t="s">
        <v>2429</v>
      </c>
      <c r="F4835" s="62" t="str">
        <f>INDEX('Crosswalk Particulates'!$B:$B,MATCH('2017 EPA Data'!A4835,'Crosswalk Particulates'!$A:$A,0))</f>
        <v>Commercial Buildings Sector</v>
      </c>
      <c r="G4835" s="66">
        <f>INDEX('Crosswalk Particulates'!$E:$E,MATCH('2017 EPA Data'!$B4835,'Crosswalk Particulates'!$D:$D,0))</f>
        <v>0</v>
      </c>
      <c r="H4835" s="78">
        <f t="shared" si="75"/>
        <v>0</v>
      </c>
    </row>
    <row r="4836" spans="1:8" hidden="1" x14ac:dyDescent="0.35">
      <c r="A4836" s="57" t="s">
        <v>2542</v>
      </c>
      <c r="B4836" s="57" t="s">
        <v>2537</v>
      </c>
      <c r="C4836" s="57" t="s">
        <v>2428</v>
      </c>
      <c r="D4836" s="74">
        <v>0.82281793051420005</v>
      </c>
      <c r="E4836" s="57" t="s">
        <v>2429</v>
      </c>
      <c r="F4836" s="62" t="str">
        <f>INDEX('Crosswalk Particulates'!$B:$B,MATCH('2017 EPA Data'!A4836,'Crosswalk Particulates'!$A:$A,0))</f>
        <v>Residential Buildings Sector</v>
      </c>
      <c r="G4836" s="66">
        <f>INDEX('Crosswalk Particulates'!$E:$E,MATCH('2017 EPA Data'!$B4836,'Crosswalk Particulates'!$D:$D,0))</f>
        <v>0</v>
      </c>
      <c r="H4836" s="78">
        <f t="shared" si="75"/>
        <v>0</v>
      </c>
    </row>
    <row r="4837" spans="1:8" hidden="1" x14ac:dyDescent="0.35">
      <c r="A4837" s="57" t="s">
        <v>2542</v>
      </c>
      <c r="B4837" s="57" t="s">
        <v>2536</v>
      </c>
      <c r="C4837" s="57" t="s">
        <v>2428</v>
      </c>
      <c r="D4837" s="74">
        <v>0.82281793051420005</v>
      </c>
      <c r="E4837" s="57" t="s">
        <v>2429</v>
      </c>
      <c r="F4837" s="62" t="str">
        <f>INDEX('Crosswalk Particulates'!$B:$B,MATCH('2017 EPA Data'!A4837,'Crosswalk Particulates'!$A:$A,0))</f>
        <v>Residential Buildings Sector</v>
      </c>
      <c r="G4837" s="66">
        <f>INDEX('Crosswalk Particulates'!$E:$E,MATCH('2017 EPA Data'!$B4837,'Crosswalk Particulates'!$D:$D,0))</f>
        <v>0</v>
      </c>
      <c r="H4837" s="78">
        <f t="shared" si="75"/>
        <v>0</v>
      </c>
    </row>
    <row r="4838" spans="1:8" hidden="1" x14ac:dyDescent="0.35">
      <c r="A4838" s="57" t="s">
        <v>2542</v>
      </c>
      <c r="B4838" s="57" t="s">
        <v>2640</v>
      </c>
      <c r="C4838" s="57" t="s">
        <v>2428</v>
      </c>
      <c r="D4838" s="74">
        <v>0.82281793051420005</v>
      </c>
      <c r="E4838" s="57" t="s">
        <v>2429</v>
      </c>
      <c r="F4838" s="62" t="str">
        <f>INDEX('Crosswalk Particulates'!$B:$B,MATCH('2017 EPA Data'!A4838,'Crosswalk Particulates'!$A:$A,0))</f>
        <v>Residential Buildings Sector</v>
      </c>
      <c r="G4838" s="66">
        <f>INDEX('Crosswalk Particulates'!$E:$E,MATCH('2017 EPA Data'!$B4838,'Crosswalk Particulates'!$D:$D,0))</f>
        <v>0</v>
      </c>
      <c r="H4838" s="78">
        <f t="shared" si="75"/>
        <v>0</v>
      </c>
    </row>
    <row r="4839" spans="1:8" hidden="1" x14ac:dyDescent="0.35">
      <c r="A4839" s="57" t="s">
        <v>2542</v>
      </c>
      <c r="B4839" s="57" t="s">
        <v>2564</v>
      </c>
      <c r="C4839" s="57" t="s">
        <v>2428</v>
      </c>
      <c r="D4839" s="74">
        <v>0.82281793051420005</v>
      </c>
      <c r="E4839" s="57" t="s">
        <v>2429</v>
      </c>
      <c r="F4839" s="62" t="str">
        <f>INDEX('Crosswalk Particulates'!$B:$B,MATCH('2017 EPA Data'!A4839,'Crosswalk Particulates'!$A:$A,0))</f>
        <v>Residential Buildings Sector</v>
      </c>
      <c r="G4839" s="66">
        <f>INDEX('Crosswalk Particulates'!$E:$E,MATCH('2017 EPA Data'!$B4839,'Crosswalk Particulates'!$D:$D,0))</f>
        <v>0</v>
      </c>
      <c r="H4839" s="78">
        <f t="shared" si="75"/>
        <v>0</v>
      </c>
    </row>
    <row r="4840" spans="1:8" hidden="1" x14ac:dyDescent="0.35">
      <c r="A4840" s="57" t="s">
        <v>2542</v>
      </c>
      <c r="B4840" s="57" t="s">
        <v>2539</v>
      </c>
      <c r="C4840" s="57" t="s">
        <v>2428</v>
      </c>
      <c r="D4840" s="74">
        <v>0.82281793051420005</v>
      </c>
      <c r="E4840" s="57" t="s">
        <v>2429</v>
      </c>
      <c r="F4840" s="62" t="str">
        <f>INDEX('Crosswalk Particulates'!$B:$B,MATCH('2017 EPA Data'!A4840,'Crosswalk Particulates'!$A:$A,0))</f>
        <v>Residential Buildings Sector</v>
      </c>
      <c r="G4840" s="66">
        <f>INDEX('Crosswalk Particulates'!$E:$E,MATCH('2017 EPA Data'!$B4840,'Crosswalk Particulates'!$D:$D,0))</f>
        <v>0</v>
      </c>
      <c r="H4840" s="78">
        <f t="shared" si="75"/>
        <v>0</v>
      </c>
    </row>
    <row r="4841" spans="1:8" hidden="1" x14ac:dyDescent="0.35">
      <c r="A4841" s="57" t="s">
        <v>2542</v>
      </c>
      <c r="B4841" s="57" t="s">
        <v>2606</v>
      </c>
      <c r="C4841" s="57" t="s">
        <v>2428</v>
      </c>
      <c r="D4841" s="74">
        <v>0.82281793051420005</v>
      </c>
      <c r="E4841" s="57" t="s">
        <v>2429</v>
      </c>
      <c r="F4841" s="62" t="str">
        <f>INDEX('Crosswalk Particulates'!$B:$B,MATCH('2017 EPA Data'!A4841,'Crosswalk Particulates'!$A:$A,0))</f>
        <v>Residential Buildings Sector</v>
      </c>
      <c r="G4841" s="66">
        <f>INDEX('Crosswalk Particulates'!$E:$E,MATCH('2017 EPA Data'!$B4841,'Crosswalk Particulates'!$D:$D,0))</f>
        <v>0</v>
      </c>
      <c r="H4841" s="78">
        <f t="shared" si="75"/>
        <v>0</v>
      </c>
    </row>
    <row r="4842" spans="1:8" hidden="1" x14ac:dyDescent="0.35">
      <c r="A4842" s="57" t="s">
        <v>2506</v>
      </c>
      <c r="B4842" s="57" t="s">
        <v>2613</v>
      </c>
      <c r="C4842" s="57" t="s">
        <v>2428</v>
      </c>
      <c r="D4842" s="74">
        <v>0.82120000000000004</v>
      </c>
      <c r="E4842" s="57" t="s">
        <v>2429</v>
      </c>
      <c r="F4842" s="62" t="str">
        <f>INDEX('Crosswalk Particulates'!$B:$B,MATCH('2017 EPA Data'!A4842,'Crosswalk Particulates'!$A:$A,0))</f>
        <v>process-other-industry</v>
      </c>
      <c r="G4842" s="66">
        <f>INDEX('Crosswalk Particulates'!$E:$E,MATCH('2017 EPA Data'!$B4842,'Crosswalk Particulates'!$D:$D,0))</f>
        <v>0</v>
      </c>
      <c r="H4842" s="78">
        <f t="shared" si="75"/>
        <v>0</v>
      </c>
    </row>
    <row r="4843" spans="1:8" hidden="1" x14ac:dyDescent="0.35">
      <c r="A4843" s="57" t="s">
        <v>2503</v>
      </c>
      <c r="B4843" s="57" t="s">
        <v>2564</v>
      </c>
      <c r="C4843" s="57" t="s">
        <v>2428</v>
      </c>
      <c r="D4843" s="74">
        <v>0.82059215367000005</v>
      </c>
      <c r="E4843" s="57" t="s">
        <v>2429</v>
      </c>
      <c r="F4843" s="62" t="str">
        <f>INDEX('Crosswalk Particulates'!$B:$B,MATCH('2017 EPA Data'!A4843,'Crosswalk Particulates'!$A:$A,0))</f>
        <v>process-ngps-industry</v>
      </c>
      <c r="G4843" s="66">
        <f>INDEX('Crosswalk Particulates'!$E:$E,MATCH('2017 EPA Data'!$B4843,'Crosswalk Particulates'!$D:$D,0))</f>
        <v>0</v>
      </c>
      <c r="H4843" s="78">
        <f t="shared" si="75"/>
        <v>0</v>
      </c>
    </row>
    <row r="4844" spans="1:8" hidden="1" x14ac:dyDescent="0.35">
      <c r="A4844" s="57" t="s">
        <v>2603</v>
      </c>
      <c r="B4844" s="57" t="s">
        <v>2539</v>
      </c>
      <c r="C4844" s="57" t="s">
        <v>2428</v>
      </c>
      <c r="D4844" s="74">
        <v>0.81824099764448099</v>
      </c>
      <c r="E4844" s="57" t="s">
        <v>2429</v>
      </c>
      <c r="F4844" s="62" t="str">
        <f>INDEX('Crosswalk Particulates'!$B:$B,MATCH('2017 EPA Data'!A4844,'Crosswalk Particulates'!$A:$A,0))</f>
        <v>Residential Buildings Sector</v>
      </c>
      <c r="G4844" s="66">
        <f>INDEX('Crosswalk Particulates'!$E:$E,MATCH('2017 EPA Data'!$B4844,'Crosswalk Particulates'!$D:$D,0))</f>
        <v>0</v>
      </c>
      <c r="H4844" s="78">
        <f t="shared" si="75"/>
        <v>0</v>
      </c>
    </row>
    <row r="4845" spans="1:8" hidden="1" x14ac:dyDescent="0.35">
      <c r="A4845" s="57" t="s">
        <v>2506</v>
      </c>
      <c r="B4845" s="57" t="s">
        <v>2641</v>
      </c>
      <c r="C4845" s="57" t="s">
        <v>2428</v>
      </c>
      <c r="D4845" s="74">
        <v>0.80735601300000004</v>
      </c>
      <c r="E4845" s="57" t="s">
        <v>2429</v>
      </c>
      <c r="F4845" s="62" t="str">
        <f>INDEX('Crosswalk Particulates'!$B:$B,MATCH('2017 EPA Data'!A4845,'Crosswalk Particulates'!$A:$A,0))</f>
        <v>process-other-industry</v>
      </c>
      <c r="G4845" s="66">
        <f>INDEX('Crosswalk Particulates'!$E:$E,MATCH('2017 EPA Data'!$B4845,'Crosswalk Particulates'!$D:$D,0))</f>
        <v>0</v>
      </c>
      <c r="H4845" s="78">
        <f t="shared" si="75"/>
        <v>0</v>
      </c>
    </row>
    <row r="4846" spans="1:8" hidden="1" x14ac:dyDescent="0.35">
      <c r="A4846" s="57" t="s">
        <v>2543</v>
      </c>
      <c r="B4846" s="57" t="s">
        <v>2672</v>
      </c>
      <c r="C4846" s="57" t="s">
        <v>2428</v>
      </c>
      <c r="D4846" s="74">
        <v>0.80715921999999996</v>
      </c>
      <c r="E4846" s="57" t="s">
        <v>2429</v>
      </c>
      <c r="F4846" s="62" t="str">
        <f>INDEX('Crosswalk Particulates'!$B:$B,MATCH('2017 EPA Data'!A4846,'Crosswalk Particulates'!$A:$A,0))</f>
        <v>industry-fuel-other</v>
      </c>
      <c r="G4846" s="66">
        <f>INDEX('Crosswalk Particulates'!$E:$E,MATCH('2017 EPA Data'!$B4846,'Crosswalk Particulates'!$D:$D,0))</f>
        <v>0</v>
      </c>
      <c r="H4846" s="78">
        <f t="shared" si="75"/>
        <v>0</v>
      </c>
    </row>
    <row r="4847" spans="1:8" hidden="1" x14ac:dyDescent="0.35">
      <c r="A4847" s="57" t="s">
        <v>2483</v>
      </c>
      <c r="B4847" s="57" t="s">
        <v>2633</v>
      </c>
      <c r="C4847" s="57" t="s">
        <v>2428</v>
      </c>
      <c r="D4847" s="74">
        <v>0.8</v>
      </c>
      <c r="E4847" s="57" t="s">
        <v>2429</v>
      </c>
      <c r="F4847" s="62" t="str">
        <f>INDEX('Crosswalk Particulates'!$B:$B,MATCH('2017 EPA Data'!A4847,'Crosswalk Particulates'!$A:$A,0))</f>
        <v>process-other-industry</v>
      </c>
      <c r="G4847" s="66">
        <f>INDEX('Crosswalk Particulates'!$E:$E,MATCH('2017 EPA Data'!$B4847,'Crosswalk Particulates'!$D:$D,0))</f>
        <v>0</v>
      </c>
      <c r="H4847" s="78">
        <f t="shared" si="75"/>
        <v>0</v>
      </c>
    </row>
    <row r="4848" spans="1:8" hidden="1" x14ac:dyDescent="0.35">
      <c r="A4848" s="57" t="s">
        <v>2513</v>
      </c>
      <c r="B4848" s="57" t="s">
        <v>2629</v>
      </c>
      <c r="C4848" s="57" t="s">
        <v>2428</v>
      </c>
      <c r="D4848" s="74">
        <v>0.8</v>
      </c>
      <c r="E4848" s="57" t="s">
        <v>2429</v>
      </c>
      <c r="F4848" s="62" t="str">
        <f>INDEX('Crosswalk Particulates'!$B:$B,MATCH('2017 EPA Data'!A4848,'Crosswalk Particulates'!$A:$A,0))</f>
        <v>process-other-industry</v>
      </c>
      <c r="G4848" s="66">
        <f>INDEX('Crosswalk Particulates'!$E:$E,MATCH('2017 EPA Data'!$B4848,'Crosswalk Particulates'!$D:$D,0))</f>
        <v>0</v>
      </c>
      <c r="H4848" s="78">
        <f t="shared" si="75"/>
        <v>0</v>
      </c>
    </row>
    <row r="4849" spans="1:8" hidden="1" x14ac:dyDescent="0.35">
      <c r="A4849" s="57" t="s">
        <v>2506</v>
      </c>
      <c r="B4849" s="57" t="s">
        <v>2486</v>
      </c>
      <c r="C4849" s="57" t="s">
        <v>2428</v>
      </c>
      <c r="D4849" s="74">
        <v>0.79932999999999998</v>
      </c>
      <c r="E4849" s="57" t="s">
        <v>2429</v>
      </c>
      <c r="F4849" s="62" t="str">
        <f>INDEX('Crosswalk Particulates'!$B:$B,MATCH('2017 EPA Data'!A4849,'Crosswalk Particulates'!$A:$A,0))</f>
        <v>process-other-industry</v>
      </c>
      <c r="G4849" s="66">
        <f>INDEX('Crosswalk Particulates'!$E:$E,MATCH('2017 EPA Data'!$B4849,'Crosswalk Particulates'!$D:$D,0))</f>
        <v>0</v>
      </c>
      <c r="H4849" s="78">
        <f t="shared" si="75"/>
        <v>0</v>
      </c>
    </row>
    <row r="4850" spans="1:8" hidden="1" x14ac:dyDescent="0.35">
      <c r="A4850" s="57" t="s">
        <v>2507</v>
      </c>
      <c r="B4850" s="57" t="s">
        <v>2546</v>
      </c>
      <c r="C4850" s="57" t="s">
        <v>2428</v>
      </c>
      <c r="D4850" s="74">
        <v>0.79908855861964301</v>
      </c>
      <c r="E4850" s="57" t="s">
        <v>2429</v>
      </c>
      <c r="F4850" s="62" t="str">
        <f>INDEX('Crosswalk Particulates'!$B:$B,MATCH('2017 EPA Data'!A4850,'Crosswalk Particulates'!$A:$A,0))</f>
        <v>industry-fuel-coal</v>
      </c>
      <c r="G4850" s="66">
        <f>INDEX('Crosswalk Particulates'!$E:$E,MATCH('2017 EPA Data'!$B4850,'Crosswalk Particulates'!$D:$D,0))</f>
        <v>0</v>
      </c>
      <c r="H4850" s="78">
        <f t="shared" si="75"/>
        <v>0</v>
      </c>
    </row>
    <row r="4851" spans="1:8" hidden="1" x14ac:dyDescent="0.35">
      <c r="A4851" s="57" t="s">
        <v>2506</v>
      </c>
      <c r="B4851" s="57" t="s">
        <v>2656</v>
      </c>
      <c r="C4851" s="57" t="s">
        <v>2428</v>
      </c>
      <c r="D4851" s="74">
        <v>0.79828279999999996</v>
      </c>
      <c r="E4851" s="57" t="s">
        <v>2429</v>
      </c>
      <c r="F4851" s="62" t="str">
        <f>INDEX('Crosswalk Particulates'!$B:$B,MATCH('2017 EPA Data'!A4851,'Crosswalk Particulates'!$A:$A,0))</f>
        <v>process-other-industry</v>
      </c>
      <c r="G4851" s="66">
        <f>INDEX('Crosswalk Particulates'!$E:$E,MATCH('2017 EPA Data'!$B4851,'Crosswalk Particulates'!$D:$D,0))</f>
        <v>0</v>
      </c>
      <c r="H4851" s="78">
        <f t="shared" si="75"/>
        <v>0</v>
      </c>
    </row>
    <row r="4852" spans="1:8" hidden="1" x14ac:dyDescent="0.35">
      <c r="A4852" s="57" t="s">
        <v>2476</v>
      </c>
      <c r="B4852" s="57" t="s">
        <v>2769</v>
      </c>
      <c r="C4852" s="57" t="s">
        <v>2428</v>
      </c>
      <c r="D4852" s="74">
        <v>0.79816192532999997</v>
      </c>
      <c r="E4852" s="57" t="s">
        <v>2429</v>
      </c>
      <c r="F4852" s="62" t="str">
        <f>INDEX('Crosswalk Particulates'!$B:$B,MATCH('2017 EPA Data'!A4852,'Crosswalk Particulates'!$A:$A,0))</f>
        <v>Electricity Sector</v>
      </c>
      <c r="G4852" s="66">
        <f>INDEX('Crosswalk Particulates'!$E:$E,MATCH('2017 EPA Data'!$B4852,'Crosswalk Particulates'!$D:$D,0))</f>
        <v>0</v>
      </c>
      <c r="H4852" s="78">
        <f t="shared" si="75"/>
        <v>0</v>
      </c>
    </row>
    <row r="4853" spans="1:8" hidden="1" x14ac:dyDescent="0.35">
      <c r="A4853" s="57" t="s">
        <v>2430</v>
      </c>
      <c r="B4853" s="57" t="s">
        <v>2706</v>
      </c>
      <c r="C4853" s="57" t="s">
        <v>2428</v>
      </c>
      <c r="D4853" s="74">
        <v>0.79200000000000004</v>
      </c>
      <c r="E4853" s="57" t="s">
        <v>2429</v>
      </c>
      <c r="F4853" s="62" t="str">
        <f>INDEX('Crosswalk Particulates'!$B:$B,MATCH('2017 EPA Data'!A4853,'Crosswalk Particulates'!$A:$A,0))</f>
        <v>process-other-industry</v>
      </c>
      <c r="G4853" s="66">
        <f>INDEX('Crosswalk Particulates'!$E:$E,MATCH('2017 EPA Data'!$B4853,'Crosswalk Particulates'!$D:$D,0))</f>
        <v>0</v>
      </c>
      <c r="H4853" s="78">
        <f t="shared" si="75"/>
        <v>0</v>
      </c>
    </row>
    <row r="4854" spans="1:8" hidden="1" x14ac:dyDescent="0.35">
      <c r="A4854" s="57" t="s">
        <v>2542</v>
      </c>
      <c r="B4854" s="57" t="s">
        <v>2554</v>
      </c>
      <c r="C4854" s="57" t="s">
        <v>2428</v>
      </c>
      <c r="D4854" s="74">
        <v>0.77768483174000003</v>
      </c>
      <c r="E4854" s="57" t="s">
        <v>2429</v>
      </c>
      <c r="F4854" s="62" t="str">
        <f>INDEX('Crosswalk Particulates'!$B:$B,MATCH('2017 EPA Data'!A4854,'Crosswalk Particulates'!$A:$A,0))</f>
        <v>Residential Buildings Sector</v>
      </c>
      <c r="G4854" s="66">
        <f>INDEX('Crosswalk Particulates'!$E:$E,MATCH('2017 EPA Data'!$B4854,'Crosswalk Particulates'!$D:$D,0))</f>
        <v>0</v>
      </c>
      <c r="H4854" s="78">
        <f t="shared" si="75"/>
        <v>0</v>
      </c>
    </row>
    <row r="4855" spans="1:8" hidden="1" x14ac:dyDescent="0.35">
      <c r="A4855" s="57" t="s">
        <v>2430</v>
      </c>
      <c r="B4855" s="57" t="s">
        <v>2646</v>
      </c>
      <c r="C4855" s="57" t="s">
        <v>2428</v>
      </c>
      <c r="D4855" s="74">
        <v>0.76892849498600002</v>
      </c>
      <c r="E4855" s="57" t="s">
        <v>2429</v>
      </c>
      <c r="F4855" s="62" t="str">
        <f>INDEX('Crosswalk Particulates'!$B:$B,MATCH('2017 EPA Data'!A4855,'Crosswalk Particulates'!$A:$A,0))</f>
        <v>process-other-industry</v>
      </c>
      <c r="G4855" s="66">
        <f>INDEX('Crosswalk Particulates'!$E:$E,MATCH('2017 EPA Data'!$B4855,'Crosswalk Particulates'!$D:$D,0))</f>
        <v>0</v>
      </c>
      <c r="H4855" s="78">
        <f t="shared" si="75"/>
        <v>0</v>
      </c>
    </row>
    <row r="4856" spans="1:8" hidden="1" x14ac:dyDescent="0.35">
      <c r="A4856" s="57" t="s">
        <v>2492</v>
      </c>
      <c r="B4856" s="57" t="s">
        <v>2738</v>
      </c>
      <c r="C4856" s="57" t="s">
        <v>2428</v>
      </c>
      <c r="D4856" s="74">
        <v>0.76497083028500001</v>
      </c>
      <c r="E4856" s="57" t="s">
        <v>2429</v>
      </c>
      <c r="F4856" s="62" t="str">
        <f>INDEX('Crosswalk Particulates'!$B:$B,MATCH('2017 EPA Data'!A4856,'Crosswalk Particulates'!$A:$A,0))</f>
        <v>Electricity Sector</v>
      </c>
      <c r="G4856" s="66">
        <f>INDEX('Crosswalk Particulates'!$E:$E,MATCH('2017 EPA Data'!$B4856,'Crosswalk Particulates'!$D:$D,0))</f>
        <v>0</v>
      </c>
      <c r="H4856" s="78">
        <f t="shared" si="75"/>
        <v>0</v>
      </c>
    </row>
    <row r="4857" spans="1:8" hidden="1" x14ac:dyDescent="0.35">
      <c r="A4857" s="57" t="s">
        <v>2576</v>
      </c>
      <c r="B4857" s="57" t="s">
        <v>2691</v>
      </c>
      <c r="C4857" s="57" t="s">
        <v>2428</v>
      </c>
      <c r="D4857" s="74">
        <v>0.76395745685799998</v>
      </c>
      <c r="E4857" s="57" t="s">
        <v>2429</v>
      </c>
      <c r="F4857" s="62" t="str">
        <f>INDEX('Crosswalk Particulates'!$B:$B,MATCH('2017 EPA Data'!A4857,'Crosswalk Particulates'!$A:$A,0))</f>
        <v>Commercial Buildings Sector</v>
      </c>
      <c r="G4857" s="66">
        <f>INDEX('Crosswalk Particulates'!$E:$E,MATCH('2017 EPA Data'!$B4857,'Crosswalk Particulates'!$D:$D,0))</f>
        <v>0</v>
      </c>
      <c r="H4857" s="78">
        <f t="shared" si="75"/>
        <v>0</v>
      </c>
    </row>
    <row r="4858" spans="1:8" hidden="1" x14ac:dyDescent="0.35">
      <c r="A4858" s="57" t="s">
        <v>2457</v>
      </c>
      <c r="B4858" s="57" t="s">
        <v>2541</v>
      </c>
      <c r="D4858" s="74">
        <v>0.75914215179319999</v>
      </c>
      <c r="E4858" s="57" t="s">
        <v>2433</v>
      </c>
      <c r="F4858" s="62" t="str">
        <f>INDEX('Crosswalk Particulates'!$B:$B,MATCH('2017 EPA Data'!A4858,'Crosswalk Particulates'!$A:$A,0))</f>
        <v>process-other-industry</v>
      </c>
      <c r="G4858" s="66">
        <f>INDEX('Crosswalk Particulates'!$E:$E,MATCH('2017 EPA Data'!$B4858,'Crosswalk Particulates'!$D:$D,0))</f>
        <v>0</v>
      </c>
      <c r="H4858" s="78">
        <f t="shared" si="75"/>
        <v>688682.99461421929</v>
      </c>
    </row>
    <row r="4859" spans="1:8" hidden="1" x14ac:dyDescent="0.35">
      <c r="A4859" s="57" t="s">
        <v>2576</v>
      </c>
      <c r="B4859" s="57" t="s">
        <v>2536</v>
      </c>
      <c r="C4859" s="57" t="s">
        <v>2428</v>
      </c>
      <c r="D4859" s="74">
        <v>0.75840062611671999</v>
      </c>
      <c r="E4859" s="57" t="s">
        <v>2429</v>
      </c>
      <c r="F4859" s="62" t="str">
        <f>INDEX('Crosswalk Particulates'!$B:$B,MATCH('2017 EPA Data'!A4859,'Crosswalk Particulates'!$A:$A,0))</f>
        <v>Commercial Buildings Sector</v>
      </c>
      <c r="G4859" s="66">
        <f>INDEX('Crosswalk Particulates'!$E:$E,MATCH('2017 EPA Data'!$B4859,'Crosswalk Particulates'!$D:$D,0))</f>
        <v>0</v>
      </c>
      <c r="H4859" s="78">
        <f t="shared" si="75"/>
        <v>0</v>
      </c>
    </row>
    <row r="4860" spans="1:8" hidden="1" x14ac:dyDescent="0.35">
      <c r="A4860" s="57" t="s">
        <v>2518</v>
      </c>
      <c r="B4860" s="57" t="s">
        <v>2554</v>
      </c>
      <c r="C4860" s="57" t="s">
        <v>2428</v>
      </c>
      <c r="D4860" s="74">
        <v>0.75278947000999996</v>
      </c>
      <c r="E4860" s="57" t="s">
        <v>2429</v>
      </c>
      <c r="F4860" s="62" t="str">
        <f>INDEX('Crosswalk Particulates'!$B:$B,MATCH('2017 EPA Data'!A4860,'Crosswalk Particulates'!$A:$A,0))</f>
        <v>process-cement-industry</v>
      </c>
      <c r="G4860" s="66">
        <f>INDEX('Crosswalk Particulates'!$E:$E,MATCH('2017 EPA Data'!$B4860,'Crosswalk Particulates'!$D:$D,0))</f>
        <v>0</v>
      </c>
      <c r="H4860" s="78">
        <f t="shared" si="75"/>
        <v>0</v>
      </c>
    </row>
    <row r="4861" spans="1:8" hidden="1" x14ac:dyDescent="0.35">
      <c r="A4861" s="57" t="s">
        <v>2464</v>
      </c>
      <c r="B4861" s="57" t="s">
        <v>2631</v>
      </c>
      <c r="C4861" s="57" t="s">
        <v>2428</v>
      </c>
      <c r="D4861" s="74">
        <v>0.75</v>
      </c>
      <c r="E4861" s="57" t="s">
        <v>2429</v>
      </c>
      <c r="F4861" s="62" t="str">
        <f>INDEX('Crosswalk Particulates'!$B:$B,MATCH('2017 EPA Data'!A4861,'Crosswalk Particulates'!$A:$A,0))</f>
        <v>process-other-industry</v>
      </c>
      <c r="G4861" s="66">
        <f>INDEX('Crosswalk Particulates'!$E:$E,MATCH('2017 EPA Data'!$B4861,'Crosswalk Particulates'!$D:$D,0))</f>
        <v>0</v>
      </c>
      <c r="H4861" s="78">
        <f t="shared" si="75"/>
        <v>0</v>
      </c>
    </row>
    <row r="4862" spans="1:8" hidden="1" x14ac:dyDescent="0.35">
      <c r="A4862" s="57" t="s">
        <v>2558</v>
      </c>
      <c r="B4862" s="57" t="s">
        <v>2584</v>
      </c>
      <c r="C4862" s="57" t="s">
        <v>2428</v>
      </c>
      <c r="D4862" s="74">
        <v>0.74602440000000003</v>
      </c>
      <c r="E4862" s="57" t="s">
        <v>2429</v>
      </c>
      <c r="F4862" s="62" t="str">
        <f>INDEX('Crosswalk Particulates'!$B:$B,MATCH('2017 EPA Data'!A4862,'Crosswalk Particulates'!$A:$A,0))</f>
        <v>process-mining-industry</v>
      </c>
      <c r="G4862" s="66">
        <f>INDEX('Crosswalk Particulates'!$E:$E,MATCH('2017 EPA Data'!$B4862,'Crosswalk Particulates'!$D:$D,0))</f>
        <v>0</v>
      </c>
      <c r="H4862" s="78">
        <f t="shared" si="75"/>
        <v>0</v>
      </c>
    </row>
    <row r="4863" spans="1:8" hidden="1" x14ac:dyDescent="0.35">
      <c r="A4863" s="57" t="s">
        <v>2457</v>
      </c>
      <c r="B4863" s="57" t="s">
        <v>2473</v>
      </c>
      <c r="C4863" s="57" t="s">
        <v>2428</v>
      </c>
      <c r="D4863" s="74">
        <v>0.73</v>
      </c>
      <c r="E4863" s="57" t="s">
        <v>2429</v>
      </c>
      <c r="F4863" s="62" t="str">
        <f>INDEX('Crosswalk Particulates'!$B:$B,MATCH('2017 EPA Data'!A4863,'Crosswalk Particulates'!$A:$A,0))</f>
        <v>process-other-industry</v>
      </c>
      <c r="G4863" s="66">
        <f>INDEX('Crosswalk Particulates'!$E:$E,MATCH('2017 EPA Data'!$B4863,'Crosswalk Particulates'!$D:$D,0))</f>
        <v>0</v>
      </c>
      <c r="H4863" s="78">
        <f t="shared" si="75"/>
        <v>0</v>
      </c>
    </row>
    <row r="4864" spans="1:8" hidden="1" x14ac:dyDescent="0.35">
      <c r="A4864" s="57" t="s">
        <v>2512</v>
      </c>
      <c r="B4864" s="57" t="s">
        <v>2526</v>
      </c>
      <c r="C4864" s="57" t="s">
        <v>2468</v>
      </c>
      <c r="D4864" s="74">
        <v>0.72823490000000002</v>
      </c>
      <c r="E4864" s="57" t="s">
        <v>2433</v>
      </c>
      <c r="F4864" s="62" t="str">
        <f>INDEX('Crosswalk Particulates'!$B:$B,MATCH('2017 EPA Data'!A4864,'Crosswalk Particulates'!$A:$A,0))</f>
        <v>Commercial Buildings Sector</v>
      </c>
      <c r="G4864" s="66" t="str">
        <f>INDEX('Crosswalk Particulates'!$E:$E,MATCH('2017 EPA Data'!$B4864,'Crosswalk Particulates'!$D:$D,0))</f>
        <v>SOx</v>
      </c>
      <c r="H4864" s="78">
        <f t="shared" si="75"/>
        <v>660644.37408714439</v>
      </c>
    </row>
    <row r="4865" spans="1:8" hidden="1" x14ac:dyDescent="0.35">
      <c r="A4865" s="57" t="s">
        <v>2511</v>
      </c>
      <c r="B4865" s="57" t="s">
        <v>2686</v>
      </c>
      <c r="C4865" s="57" t="s">
        <v>2428</v>
      </c>
      <c r="D4865" s="74">
        <v>0.72661408302733199</v>
      </c>
      <c r="E4865" s="57" t="s">
        <v>2429</v>
      </c>
      <c r="F4865" s="62" t="str">
        <f>INDEX('Crosswalk Particulates'!$B:$B,MATCH('2017 EPA Data'!A4865,'Crosswalk Particulates'!$A:$A,0))</f>
        <v>industry-fuel-biomass</v>
      </c>
      <c r="G4865" s="66">
        <f>INDEX('Crosswalk Particulates'!$E:$E,MATCH('2017 EPA Data'!$B4865,'Crosswalk Particulates'!$D:$D,0))</f>
        <v>0</v>
      </c>
      <c r="H4865" s="78">
        <f t="shared" si="75"/>
        <v>0</v>
      </c>
    </row>
    <row r="4866" spans="1:8" hidden="1" x14ac:dyDescent="0.35">
      <c r="A4866" s="57" t="s">
        <v>2576</v>
      </c>
      <c r="B4866" s="57" t="s">
        <v>2564</v>
      </c>
      <c r="C4866" s="57" t="s">
        <v>2428</v>
      </c>
      <c r="D4866" s="74">
        <v>0.72100160708352001</v>
      </c>
      <c r="E4866" s="57" t="s">
        <v>2429</v>
      </c>
      <c r="F4866" s="62" t="str">
        <f>INDEX('Crosswalk Particulates'!$B:$B,MATCH('2017 EPA Data'!A4866,'Crosswalk Particulates'!$A:$A,0))</f>
        <v>Commercial Buildings Sector</v>
      </c>
      <c r="G4866" s="66">
        <f>INDEX('Crosswalk Particulates'!$E:$E,MATCH('2017 EPA Data'!$B4866,'Crosswalk Particulates'!$D:$D,0))</f>
        <v>0</v>
      </c>
      <c r="H4866" s="78">
        <f t="shared" si="75"/>
        <v>0</v>
      </c>
    </row>
    <row r="4867" spans="1:8" hidden="1" x14ac:dyDescent="0.35">
      <c r="A4867" s="57" t="s">
        <v>2575</v>
      </c>
      <c r="B4867" s="57" t="s">
        <v>2669</v>
      </c>
      <c r="C4867" s="57" t="s">
        <v>2428</v>
      </c>
      <c r="D4867" s="74">
        <v>0.71940000000000004</v>
      </c>
      <c r="E4867" s="57" t="s">
        <v>2429</v>
      </c>
      <c r="F4867" s="62" t="str">
        <f>INDEX('Crosswalk Particulates'!$B:$B,MATCH('2017 EPA Data'!A4867,'Crosswalk Particulates'!$A:$A,0))</f>
        <v>Commercial Buildings Sector</v>
      </c>
      <c r="G4867" s="66">
        <f>INDEX('Crosswalk Particulates'!$E:$E,MATCH('2017 EPA Data'!$B4867,'Crosswalk Particulates'!$D:$D,0))</f>
        <v>0</v>
      </c>
      <c r="H4867" s="78">
        <f t="shared" si="75"/>
        <v>0</v>
      </c>
    </row>
    <row r="4868" spans="1:8" hidden="1" x14ac:dyDescent="0.35">
      <c r="A4868" s="57" t="s">
        <v>2458</v>
      </c>
      <c r="B4868" s="57" t="s">
        <v>2567</v>
      </c>
      <c r="C4868" s="57" t="s">
        <v>2428</v>
      </c>
      <c r="D4868" s="74">
        <v>0.71775019205799995</v>
      </c>
      <c r="E4868" s="57" t="s">
        <v>2429</v>
      </c>
      <c r="F4868" s="62" t="str">
        <f>INDEX('Crosswalk Particulates'!$B:$B,MATCH('2017 EPA Data'!A4868,'Crosswalk Particulates'!$A:$A,0))</f>
        <v>process-other-industry</v>
      </c>
      <c r="G4868" s="66">
        <f>INDEX('Crosswalk Particulates'!$E:$E,MATCH('2017 EPA Data'!$B4868,'Crosswalk Particulates'!$D:$D,0))</f>
        <v>0</v>
      </c>
      <c r="H4868" s="78">
        <f t="shared" ref="H4868:H4931" si="76">IF(E4868="TON",D4868/metricton_to_shortton,0)*10^6</f>
        <v>0</v>
      </c>
    </row>
    <row r="4869" spans="1:8" hidden="1" x14ac:dyDescent="0.35">
      <c r="A4869" s="57" t="s">
        <v>2519</v>
      </c>
      <c r="B4869" s="57" t="s">
        <v>2630</v>
      </c>
      <c r="C4869" s="57" t="s">
        <v>2428</v>
      </c>
      <c r="D4869" s="74">
        <v>0.71740000000000004</v>
      </c>
      <c r="E4869" s="57" t="s">
        <v>2429</v>
      </c>
      <c r="F4869" s="62" t="str">
        <f>INDEX('Crosswalk Particulates'!$B:$B,MATCH('2017 EPA Data'!A4869,'Crosswalk Particulates'!$A:$A,0))</f>
        <v>Electricity Sector</v>
      </c>
      <c r="G4869" s="66">
        <f>INDEX('Crosswalk Particulates'!$E:$E,MATCH('2017 EPA Data'!$B4869,'Crosswalk Particulates'!$D:$D,0))</f>
        <v>0</v>
      </c>
      <c r="H4869" s="78">
        <f t="shared" si="76"/>
        <v>0</v>
      </c>
    </row>
    <row r="4870" spans="1:8" hidden="1" x14ac:dyDescent="0.35">
      <c r="A4870" s="57" t="s">
        <v>2575</v>
      </c>
      <c r="B4870" s="57" t="s">
        <v>2694</v>
      </c>
      <c r="C4870" s="57" t="s">
        <v>2428</v>
      </c>
      <c r="D4870" s="74">
        <v>0.70374999999999999</v>
      </c>
      <c r="E4870" s="57" t="s">
        <v>2429</v>
      </c>
      <c r="F4870" s="62" t="str">
        <f>INDEX('Crosswalk Particulates'!$B:$B,MATCH('2017 EPA Data'!A4870,'Crosswalk Particulates'!$A:$A,0))</f>
        <v>Commercial Buildings Sector</v>
      </c>
      <c r="G4870" s="66">
        <f>INDEX('Crosswalk Particulates'!$E:$E,MATCH('2017 EPA Data'!$B4870,'Crosswalk Particulates'!$D:$D,0))</f>
        <v>0</v>
      </c>
      <c r="H4870" s="78">
        <f t="shared" si="76"/>
        <v>0</v>
      </c>
    </row>
    <row r="4871" spans="1:8" hidden="1" x14ac:dyDescent="0.35">
      <c r="A4871" s="57" t="s">
        <v>2506</v>
      </c>
      <c r="B4871" s="57" t="s">
        <v>2668</v>
      </c>
      <c r="C4871" s="57" t="s">
        <v>2428</v>
      </c>
      <c r="D4871" s="74">
        <v>0.7</v>
      </c>
      <c r="E4871" s="57" t="s">
        <v>2429</v>
      </c>
      <c r="F4871" s="62" t="str">
        <f>INDEX('Crosswalk Particulates'!$B:$B,MATCH('2017 EPA Data'!A4871,'Crosswalk Particulates'!$A:$A,0))</f>
        <v>process-other-industry</v>
      </c>
      <c r="G4871" s="66">
        <f>INDEX('Crosswalk Particulates'!$E:$E,MATCH('2017 EPA Data'!$B4871,'Crosswalk Particulates'!$D:$D,0))</f>
        <v>0</v>
      </c>
      <c r="H4871" s="78">
        <f t="shared" si="76"/>
        <v>0</v>
      </c>
    </row>
    <row r="4872" spans="1:8" hidden="1" x14ac:dyDescent="0.35">
      <c r="A4872" s="57" t="s">
        <v>2449</v>
      </c>
      <c r="B4872" s="57" t="s">
        <v>2692</v>
      </c>
      <c r="C4872" s="57" t="s">
        <v>2428</v>
      </c>
      <c r="D4872" s="74">
        <v>0.68708676924000001</v>
      </c>
      <c r="E4872" s="57" t="s">
        <v>2429</v>
      </c>
      <c r="F4872" s="62" t="str">
        <f>INDEX('Crosswalk Particulates'!$B:$B,MATCH('2017 EPA Data'!A4872,'Crosswalk Particulates'!$A:$A,0))</f>
        <v>process-other-industry</v>
      </c>
      <c r="G4872" s="66">
        <f>INDEX('Crosswalk Particulates'!$E:$E,MATCH('2017 EPA Data'!$B4872,'Crosswalk Particulates'!$D:$D,0))</f>
        <v>0</v>
      </c>
      <c r="H4872" s="78">
        <f t="shared" si="76"/>
        <v>0</v>
      </c>
    </row>
    <row r="4873" spans="1:8" hidden="1" x14ac:dyDescent="0.35">
      <c r="A4873" s="57" t="s">
        <v>2506</v>
      </c>
      <c r="B4873" s="57" t="s">
        <v>2567</v>
      </c>
      <c r="C4873" s="57" t="s">
        <v>2428</v>
      </c>
      <c r="D4873" s="74">
        <v>0.68580004182622001</v>
      </c>
      <c r="E4873" s="57" t="s">
        <v>2429</v>
      </c>
      <c r="F4873" s="62" t="str">
        <f>INDEX('Crosswalk Particulates'!$B:$B,MATCH('2017 EPA Data'!A4873,'Crosswalk Particulates'!$A:$A,0))</f>
        <v>process-other-industry</v>
      </c>
      <c r="G4873" s="66">
        <f>INDEX('Crosswalk Particulates'!$E:$E,MATCH('2017 EPA Data'!$B4873,'Crosswalk Particulates'!$D:$D,0))</f>
        <v>0</v>
      </c>
      <c r="H4873" s="78">
        <f t="shared" si="76"/>
        <v>0</v>
      </c>
    </row>
    <row r="4874" spans="1:8" hidden="1" x14ac:dyDescent="0.35">
      <c r="A4874" s="57" t="s">
        <v>2518</v>
      </c>
      <c r="B4874" s="57" t="s">
        <v>2547</v>
      </c>
      <c r="C4874" s="57" t="s">
        <v>2428</v>
      </c>
      <c r="D4874" s="74">
        <v>0.68547119742999996</v>
      </c>
      <c r="E4874" s="57" t="s">
        <v>2429</v>
      </c>
      <c r="F4874" s="62" t="str">
        <f>INDEX('Crosswalk Particulates'!$B:$B,MATCH('2017 EPA Data'!A4874,'Crosswalk Particulates'!$A:$A,0))</f>
        <v>process-cement-industry</v>
      </c>
      <c r="G4874" s="66">
        <f>INDEX('Crosswalk Particulates'!$E:$E,MATCH('2017 EPA Data'!$B4874,'Crosswalk Particulates'!$D:$D,0))</f>
        <v>0</v>
      </c>
      <c r="H4874" s="78">
        <f t="shared" si="76"/>
        <v>0</v>
      </c>
    </row>
    <row r="4875" spans="1:8" hidden="1" x14ac:dyDescent="0.35">
      <c r="A4875" s="57" t="s">
        <v>2560</v>
      </c>
      <c r="B4875" s="57" t="s">
        <v>2573</v>
      </c>
      <c r="C4875" s="57" t="s">
        <v>2428</v>
      </c>
      <c r="D4875" s="74">
        <v>0.6854659662</v>
      </c>
      <c r="E4875" s="57" t="s">
        <v>2429</v>
      </c>
      <c r="F4875" s="62" t="str">
        <f>INDEX('Crosswalk Particulates'!$B:$B,MATCH('2017 EPA Data'!A4875,'Crosswalk Particulates'!$A:$A,0))</f>
        <v>Electricity Sector</v>
      </c>
      <c r="G4875" s="66">
        <f>INDEX('Crosswalk Particulates'!$E:$E,MATCH('2017 EPA Data'!$B4875,'Crosswalk Particulates'!$D:$D,0))</f>
        <v>0</v>
      </c>
      <c r="H4875" s="78">
        <f t="shared" si="76"/>
        <v>0</v>
      </c>
    </row>
    <row r="4876" spans="1:8" hidden="1" x14ac:dyDescent="0.35">
      <c r="A4876" s="57" t="s">
        <v>2495</v>
      </c>
      <c r="B4876" s="57" t="s">
        <v>2691</v>
      </c>
      <c r="C4876" s="57" t="s">
        <v>2428</v>
      </c>
      <c r="D4876" s="74">
        <v>0.68378244850000003</v>
      </c>
      <c r="E4876" s="57" t="s">
        <v>2429</v>
      </c>
      <c r="F4876" s="62" t="str">
        <f>INDEX('Crosswalk Particulates'!$B:$B,MATCH('2017 EPA Data'!A4876,'Crosswalk Particulates'!$A:$A,0))</f>
        <v>Electricity Sector</v>
      </c>
      <c r="G4876" s="66">
        <f>INDEX('Crosswalk Particulates'!$E:$E,MATCH('2017 EPA Data'!$B4876,'Crosswalk Particulates'!$D:$D,0))</f>
        <v>0</v>
      </c>
      <c r="H4876" s="78">
        <f t="shared" si="76"/>
        <v>0</v>
      </c>
    </row>
    <row r="4877" spans="1:8" hidden="1" x14ac:dyDescent="0.35">
      <c r="A4877" s="57" t="s">
        <v>2497</v>
      </c>
      <c r="B4877" s="57" t="s">
        <v>2562</v>
      </c>
      <c r="C4877" s="57" t="s">
        <v>2428</v>
      </c>
      <c r="D4877" s="74">
        <v>0.68349249615999996</v>
      </c>
      <c r="E4877" s="57" t="s">
        <v>2429</v>
      </c>
      <c r="F4877" s="62" t="str">
        <f>INDEX('Crosswalk Particulates'!$B:$B,MATCH('2017 EPA Data'!A4877,'Crosswalk Particulates'!$A:$A,0))</f>
        <v>process-other-industry</v>
      </c>
      <c r="G4877" s="66">
        <f>INDEX('Crosswalk Particulates'!$E:$E,MATCH('2017 EPA Data'!$B4877,'Crosswalk Particulates'!$D:$D,0))</f>
        <v>0</v>
      </c>
      <c r="H4877" s="78">
        <f t="shared" si="76"/>
        <v>0</v>
      </c>
    </row>
    <row r="4878" spans="1:8" hidden="1" x14ac:dyDescent="0.35">
      <c r="A4878" s="57" t="s">
        <v>2506</v>
      </c>
      <c r="B4878" s="57" t="s">
        <v>2639</v>
      </c>
      <c r="C4878" s="57" t="s">
        <v>2428</v>
      </c>
      <c r="D4878" s="74">
        <v>0.68085649999999998</v>
      </c>
      <c r="E4878" s="57" t="s">
        <v>2429</v>
      </c>
      <c r="F4878" s="62" t="str">
        <f>INDEX('Crosswalk Particulates'!$B:$B,MATCH('2017 EPA Data'!A4878,'Crosswalk Particulates'!$A:$A,0))</f>
        <v>process-other-industry</v>
      </c>
      <c r="G4878" s="66">
        <f>INDEX('Crosswalk Particulates'!$E:$E,MATCH('2017 EPA Data'!$B4878,'Crosswalk Particulates'!$D:$D,0))</f>
        <v>0</v>
      </c>
      <c r="H4878" s="78">
        <f t="shared" si="76"/>
        <v>0</v>
      </c>
    </row>
    <row r="4879" spans="1:8" hidden="1" x14ac:dyDescent="0.35">
      <c r="A4879" s="57" t="s">
        <v>2464</v>
      </c>
      <c r="B4879" s="57" t="s">
        <v>2695</v>
      </c>
      <c r="C4879" s="57" t="s">
        <v>2428</v>
      </c>
      <c r="D4879" s="74">
        <v>0.66661999999999999</v>
      </c>
      <c r="E4879" s="57" t="s">
        <v>2429</v>
      </c>
      <c r="F4879" s="62" t="str">
        <f>INDEX('Crosswalk Particulates'!$B:$B,MATCH('2017 EPA Data'!A4879,'Crosswalk Particulates'!$A:$A,0))</f>
        <v>process-other-industry</v>
      </c>
      <c r="G4879" s="66">
        <f>INDEX('Crosswalk Particulates'!$E:$E,MATCH('2017 EPA Data'!$B4879,'Crosswalk Particulates'!$D:$D,0))</f>
        <v>0</v>
      </c>
      <c r="H4879" s="78">
        <f t="shared" si="76"/>
        <v>0</v>
      </c>
    </row>
    <row r="4880" spans="1:8" hidden="1" x14ac:dyDescent="0.35">
      <c r="A4880" s="57" t="s">
        <v>2458</v>
      </c>
      <c r="B4880" s="57" t="s">
        <v>2753</v>
      </c>
      <c r="C4880" s="57" t="s">
        <v>2428</v>
      </c>
      <c r="D4880" s="74">
        <v>0.66</v>
      </c>
      <c r="E4880" s="57" t="s">
        <v>2429</v>
      </c>
      <c r="F4880" s="62" t="str">
        <f>INDEX('Crosswalk Particulates'!$B:$B,MATCH('2017 EPA Data'!A4880,'Crosswalk Particulates'!$A:$A,0))</f>
        <v>process-other-industry</v>
      </c>
      <c r="G4880" s="66">
        <f>INDEX('Crosswalk Particulates'!$E:$E,MATCH('2017 EPA Data'!$B4880,'Crosswalk Particulates'!$D:$D,0))</f>
        <v>0</v>
      </c>
      <c r="H4880" s="78">
        <f t="shared" si="76"/>
        <v>0</v>
      </c>
    </row>
    <row r="4881" spans="1:8" hidden="1" x14ac:dyDescent="0.35">
      <c r="A4881" s="57" t="s">
        <v>2519</v>
      </c>
      <c r="B4881" s="57" t="s">
        <v>2548</v>
      </c>
      <c r="C4881" s="57" t="s">
        <v>2428</v>
      </c>
      <c r="D4881" s="74">
        <v>0.65689318360000004</v>
      </c>
      <c r="E4881" s="57" t="s">
        <v>2429</v>
      </c>
      <c r="F4881" s="62" t="str">
        <f>INDEX('Crosswalk Particulates'!$B:$B,MATCH('2017 EPA Data'!A4881,'Crosswalk Particulates'!$A:$A,0))</f>
        <v>Electricity Sector</v>
      </c>
      <c r="G4881" s="66">
        <f>INDEX('Crosswalk Particulates'!$E:$E,MATCH('2017 EPA Data'!$B4881,'Crosswalk Particulates'!$D:$D,0))</f>
        <v>0</v>
      </c>
      <c r="H4881" s="78">
        <f t="shared" si="76"/>
        <v>0</v>
      </c>
    </row>
    <row r="4882" spans="1:8" hidden="1" x14ac:dyDescent="0.35">
      <c r="A4882" s="57" t="s">
        <v>2575</v>
      </c>
      <c r="B4882" s="57" t="s">
        <v>2640</v>
      </c>
      <c r="C4882" s="57" t="s">
        <v>2428</v>
      </c>
      <c r="D4882" s="74">
        <v>0.630123232474045</v>
      </c>
      <c r="E4882" s="57" t="s">
        <v>2429</v>
      </c>
      <c r="F4882" s="62" t="str">
        <f>INDEX('Crosswalk Particulates'!$B:$B,MATCH('2017 EPA Data'!A4882,'Crosswalk Particulates'!$A:$A,0))</f>
        <v>Commercial Buildings Sector</v>
      </c>
      <c r="G4882" s="66">
        <f>INDEX('Crosswalk Particulates'!$E:$E,MATCH('2017 EPA Data'!$B4882,'Crosswalk Particulates'!$D:$D,0))</f>
        <v>0</v>
      </c>
      <c r="H4882" s="78">
        <f t="shared" si="76"/>
        <v>0</v>
      </c>
    </row>
    <row r="4883" spans="1:8" hidden="1" x14ac:dyDescent="0.35">
      <c r="A4883" s="57" t="s">
        <v>2558</v>
      </c>
      <c r="B4883" s="57" t="s">
        <v>2609</v>
      </c>
      <c r="C4883" s="57" t="s">
        <v>2432</v>
      </c>
      <c r="D4883" s="74">
        <v>0.63</v>
      </c>
      <c r="E4883" s="57" t="s">
        <v>2433</v>
      </c>
      <c r="F4883" s="62" t="str">
        <f>INDEX('Crosswalk Particulates'!$B:$B,MATCH('2017 EPA Data'!A4883,'Crosswalk Particulates'!$A:$A,0))</f>
        <v>process-mining-industry</v>
      </c>
      <c r="G4883" s="66" t="str">
        <f>INDEX('Crosswalk Particulates'!$E:$E,MATCH('2017 EPA Data'!$B4883,'Crosswalk Particulates'!$D:$D,0))</f>
        <v>N2O</v>
      </c>
      <c r="H4883" s="78">
        <f t="shared" si="76"/>
        <v>571527.06588890613</v>
      </c>
    </row>
    <row r="4884" spans="1:8" hidden="1" x14ac:dyDescent="0.35">
      <c r="A4884" s="57" t="s">
        <v>2518</v>
      </c>
      <c r="B4884" s="57" t="s">
        <v>2668</v>
      </c>
      <c r="C4884" s="57" t="s">
        <v>2428</v>
      </c>
      <c r="D4884" s="74">
        <v>0.63</v>
      </c>
      <c r="E4884" s="57" t="s">
        <v>2429</v>
      </c>
      <c r="F4884" s="62" t="str">
        <f>INDEX('Crosswalk Particulates'!$B:$B,MATCH('2017 EPA Data'!A4884,'Crosswalk Particulates'!$A:$A,0))</f>
        <v>process-cement-industry</v>
      </c>
      <c r="G4884" s="66">
        <f>INDEX('Crosswalk Particulates'!$E:$E,MATCH('2017 EPA Data'!$B4884,'Crosswalk Particulates'!$D:$D,0))</f>
        <v>0</v>
      </c>
      <c r="H4884" s="78">
        <f t="shared" si="76"/>
        <v>0</v>
      </c>
    </row>
    <row r="4885" spans="1:8" hidden="1" x14ac:dyDescent="0.35">
      <c r="A4885" s="57" t="s">
        <v>2465</v>
      </c>
      <c r="B4885" s="57" t="s">
        <v>2639</v>
      </c>
      <c r="C4885" s="57" t="s">
        <v>2428</v>
      </c>
      <c r="D4885" s="74">
        <v>0.62967128636299396</v>
      </c>
      <c r="E4885" s="57" t="s">
        <v>2429</v>
      </c>
      <c r="F4885" s="62" t="str">
        <f>INDEX('Crosswalk Particulates'!$B:$B,MATCH('2017 EPA Data'!A4885,'Crosswalk Particulates'!$A:$A,0))</f>
        <v>Transportation Sector</v>
      </c>
      <c r="G4885" s="66">
        <f>INDEX('Crosswalk Particulates'!$E:$E,MATCH('2017 EPA Data'!$B4885,'Crosswalk Particulates'!$D:$D,0))</f>
        <v>0</v>
      </c>
      <c r="H4885" s="78">
        <f t="shared" si="76"/>
        <v>0</v>
      </c>
    </row>
    <row r="4886" spans="1:8" hidden="1" x14ac:dyDescent="0.35">
      <c r="A4886" s="57" t="s">
        <v>2489</v>
      </c>
      <c r="B4886" s="57" t="s">
        <v>2739</v>
      </c>
      <c r="C4886" s="57" t="s">
        <v>2428</v>
      </c>
      <c r="D4886" s="74">
        <v>0.62174801999999996</v>
      </c>
      <c r="E4886" s="57" t="s">
        <v>2429</v>
      </c>
      <c r="F4886" s="62" t="str">
        <f>INDEX('Crosswalk Particulates'!$B:$B,MATCH('2017 EPA Data'!A4886,'Crosswalk Particulates'!$A:$A,0))</f>
        <v>process-chemicals-industry</v>
      </c>
      <c r="G4886" s="66">
        <f>INDEX('Crosswalk Particulates'!$E:$E,MATCH('2017 EPA Data'!$B4886,'Crosswalk Particulates'!$D:$D,0))</f>
        <v>0</v>
      </c>
      <c r="H4886" s="78">
        <f t="shared" si="76"/>
        <v>0</v>
      </c>
    </row>
    <row r="4887" spans="1:8" hidden="1" x14ac:dyDescent="0.35">
      <c r="A4887" s="57" t="s">
        <v>2464</v>
      </c>
      <c r="B4887" s="57" t="s">
        <v>2651</v>
      </c>
      <c r="C4887" s="57" t="s">
        <v>2428</v>
      </c>
      <c r="D4887" s="74">
        <v>0.621</v>
      </c>
      <c r="E4887" s="57" t="s">
        <v>2429</v>
      </c>
      <c r="F4887" s="62" t="str">
        <f>INDEX('Crosswalk Particulates'!$B:$B,MATCH('2017 EPA Data'!A4887,'Crosswalk Particulates'!$A:$A,0))</f>
        <v>process-other-industry</v>
      </c>
      <c r="G4887" s="66">
        <f>INDEX('Crosswalk Particulates'!$E:$E,MATCH('2017 EPA Data'!$B4887,'Crosswalk Particulates'!$D:$D,0))</f>
        <v>0</v>
      </c>
      <c r="H4887" s="78">
        <f t="shared" si="76"/>
        <v>0</v>
      </c>
    </row>
    <row r="4888" spans="1:8" hidden="1" x14ac:dyDescent="0.35">
      <c r="A4888" s="57" t="s">
        <v>2518</v>
      </c>
      <c r="B4888" s="57" t="s">
        <v>2537</v>
      </c>
      <c r="C4888" s="57" t="s">
        <v>2428</v>
      </c>
      <c r="D4888" s="74">
        <v>0.61674537399999996</v>
      </c>
      <c r="E4888" s="57" t="s">
        <v>2429</v>
      </c>
      <c r="F4888" s="62" t="str">
        <f>INDEX('Crosswalk Particulates'!$B:$B,MATCH('2017 EPA Data'!A4888,'Crosswalk Particulates'!$A:$A,0))</f>
        <v>process-cement-industry</v>
      </c>
      <c r="G4888" s="66">
        <f>INDEX('Crosswalk Particulates'!$E:$E,MATCH('2017 EPA Data'!$B4888,'Crosswalk Particulates'!$D:$D,0))</f>
        <v>0</v>
      </c>
      <c r="H4888" s="78">
        <f t="shared" si="76"/>
        <v>0</v>
      </c>
    </row>
    <row r="4889" spans="1:8" hidden="1" x14ac:dyDescent="0.35">
      <c r="A4889" s="57" t="s">
        <v>2464</v>
      </c>
      <c r="B4889" s="57" t="s">
        <v>2563</v>
      </c>
      <c r="C4889" s="57" t="s">
        <v>2428</v>
      </c>
      <c r="D4889" s="74">
        <v>0.60340000000000005</v>
      </c>
      <c r="E4889" s="57" t="s">
        <v>2429</v>
      </c>
      <c r="F4889" s="62" t="str">
        <f>INDEX('Crosswalk Particulates'!$B:$B,MATCH('2017 EPA Data'!A4889,'Crosswalk Particulates'!$A:$A,0))</f>
        <v>process-other-industry</v>
      </c>
      <c r="G4889" s="66">
        <f>INDEX('Crosswalk Particulates'!$E:$E,MATCH('2017 EPA Data'!$B4889,'Crosswalk Particulates'!$D:$D,0))</f>
        <v>0</v>
      </c>
      <c r="H4889" s="78">
        <f t="shared" si="76"/>
        <v>0</v>
      </c>
    </row>
    <row r="4890" spans="1:8" hidden="1" x14ac:dyDescent="0.35">
      <c r="A4890" s="57" t="s">
        <v>2542</v>
      </c>
      <c r="B4890" s="57" t="s">
        <v>2573</v>
      </c>
      <c r="C4890" s="57" t="s">
        <v>2428</v>
      </c>
      <c r="D4890" s="74">
        <v>0.60290598105000004</v>
      </c>
      <c r="E4890" s="57" t="s">
        <v>2429</v>
      </c>
      <c r="F4890" s="62" t="str">
        <f>INDEX('Crosswalk Particulates'!$B:$B,MATCH('2017 EPA Data'!A4890,'Crosswalk Particulates'!$A:$A,0))</f>
        <v>Residential Buildings Sector</v>
      </c>
      <c r="G4890" s="66">
        <f>INDEX('Crosswalk Particulates'!$E:$E,MATCH('2017 EPA Data'!$B4890,'Crosswalk Particulates'!$D:$D,0))</f>
        <v>0</v>
      </c>
      <c r="H4890" s="78">
        <f t="shared" si="76"/>
        <v>0</v>
      </c>
    </row>
    <row r="4891" spans="1:8" hidden="1" x14ac:dyDescent="0.35">
      <c r="A4891" s="57" t="s">
        <v>2530</v>
      </c>
      <c r="B4891" s="57" t="s">
        <v>2691</v>
      </c>
      <c r="C4891" s="57" t="s">
        <v>2428</v>
      </c>
      <c r="D4891" s="74">
        <v>0.6</v>
      </c>
      <c r="E4891" s="57" t="s">
        <v>2429</v>
      </c>
      <c r="F4891" s="62" t="str">
        <f>INDEX('Crosswalk Particulates'!$B:$B,MATCH('2017 EPA Data'!A4891,'Crosswalk Particulates'!$A:$A,0))</f>
        <v>process-iron and steel-industry</v>
      </c>
      <c r="G4891" s="66">
        <f>INDEX('Crosswalk Particulates'!$E:$E,MATCH('2017 EPA Data'!$B4891,'Crosswalk Particulates'!$D:$D,0))</f>
        <v>0</v>
      </c>
      <c r="H4891" s="78">
        <f t="shared" si="76"/>
        <v>0</v>
      </c>
    </row>
    <row r="4892" spans="1:8" hidden="1" x14ac:dyDescent="0.35">
      <c r="A4892" s="57" t="s">
        <v>2513</v>
      </c>
      <c r="B4892" s="57" t="s">
        <v>2607</v>
      </c>
      <c r="C4892" s="57" t="s">
        <v>2428</v>
      </c>
      <c r="D4892" s="74">
        <v>0.6</v>
      </c>
      <c r="E4892" s="57" t="s">
        <v>2429</v>
      </c>
      <c r="F4892" s="62" t="str">
        <f>INDEX('Crosswalk Particulates'!$B:$B,MATCH('2017 EPA Data'!A4892,'Crosswalk Particulates'!$A:$A,0))</f>
        <v>process-other-industry</v>
      </c>
      <c r="G4892" s="66">
        <f>INDEX('Crosswalk Particulates'!$E:$E,MATCH('2017 EPA Data'!$B4892,'Crosswalk Particulates'!$D:$D,0))</f>
        <v>0</v>
      </c>
      <c r="H4892" s="78">
        <f t="shared" si="76"/>
        <v>0</v>
      </c>
    </row>
    <row r="4893" spans="1:8" hidden="1" x14ac:dyDescent="0.35">
      <c r="A4893" s="57" t="s">
        <v>2483</v>
      </c>
      <c r="B4893" s="57" t="s">
        <v>2587</v>
      </c>
      <c r="C4893" s="57" t="s">
        <v>2428</v>
      </c>
      <c r="D4893" s="74">
        <v>0.6</v>
      </c>
      <c r="E4893" s="57" t="s">
        <v>2429</v>
      </c>
      <c r="F4893" s="62" t="str">
        <f>INDEX('Crosswalk Particulates'!$B:$B,MATCH('2017 EPA Data'!A4893,'Crosswalk Particulates'!$A:$A,0))</f>
        <v>process-other-industry</v>
      </c>
      <c r="G4893" s="66">
        <f>INDEX('Crosswalk Particulates'!$E:$E,MATCH('2017 EPA Data'!$B4893,'Crosswalk Particulates'!$D:$D,0))</f>
        <v>0</v>
      </c>
      <c r="H4893" s="78">
        <f t="shared" si="76"/>
        <v>0</v>
      </c>
    </row>
    <row r="4894" spans="1:8" hidden="1" x14ac:dyDescent="0.35">
      <c r="A4894" s="57" t="s">
        <v>2576</v>
      </c>
      <c r="B4894" s="57" t="s">
        <v>2754</v>
      </c>
      <c r="C4894" s="57" t="s">
        <v>2428</v>
      </c>
      <c r="D4894" s="74">
        <v>0.59768043000000004</v>
      </c>
      <c r="E4894" s="57" t="s">
        <v>2429</v>
      </c>
      <c r="F4894" s="62" t="str">
        <f>INDEX('Crosswalk Particulates'!$B:$B,MATCH('2017 EPA Data'!A4894,'Crosswalk Particulates'!$A:$A,0))</f>
        <v>Commercial Buildings Sector</v>
      </c>
      <c r="G4894" s="66">
        <f>INDEX('Crosswalk Particulates'!$E:$E,MATCH('2017 EPA Data'!$B4894,'Crosswalk Particulates'!$D:$D,0))</f>
        <v>0</v>
      </c>
      <c r="H4894" s="78">
        <f t="shared" si="76"/>
        <v>0</v>
      </c>
    </row>
    <row r="4895" spans="1:8" hidden="1" x14ac:dyDescent="0.35">
      <c r="A4895" s="57" t="s">
        <v>2511</v>
      </c>
      <c r="B4895" s="57" t="s">
        <v>2524</v>
      </c>
      <c r="C4895" s="57" t="s">
        <v>2428</v>
      </c>
      <c r="D4895" s="74">
        <v>0.59334960000000003</v>
      </c>
      <c r="E4895" s="57" t="s">
        <v>2429</v>
      </c>
      <c r="F4895" s="62" t="str">
        <f>INDEX('Crosswalk Particulates'!$B:$B,MATCH('2017 EPA Data'!A4895,'Crosswalk Particulates'!$A:$A,0))</f>
        <v>industry-fuel-biomass</v>
      </c>
      <c r="G4895" s="66">
        <f>INDEX('Crosswalk Particulates'!$E:$E,MATCH('2017 EPA Data'!$B4895,'Crosswalk Particulates'!$D:$D,0))</f>
        <v>0</v>
      </c>
      <c r="H4895" s="78">
        <f t="shared" si="76"/>
        <v>0</v>
      </c>
    </row>
    <row r="4896" spans="1:8" hidden="1" x14ac:dyDescent="0.35">
      <c r="A4896" s="57" t="s">
        <v>2489</v>
      </c>
      <c r="B4896" s="57" t="s">
        <v>2658</v>
      </c>
      <c r="C4896" s="57" t="s">
        <v>2428</v>
      </c>
      <c r="D4896" s="74">
        <v>0.58930000000000005</v>
      </c>
      <c r="E4896" s="57" t="s">
        <v>2429</v>
      </c>
      <c r="F4896" s="62" t="str">
        <f>INDEX('Crosswalk Particulates'!$B:$B,MATCH('2017 EPA Data'!A4896,'Crosswalk Particulates'!$A:$A,0))</f>
        <v>process-chemicals-industry</v>
      </c>
      <c r="G4896" s="66">
        <f>INDEX('Crosswalk Particulates'!$E:$E,MATCH('2017 EPA Data'!$B4896,'Crosswalk Particulates'!$D:$D,0))</f>
        <v>0</v>
      </c>
      <c r="H4896" s="78">
        <f t="shared" si="76"/>
        <v>0</v>
      </c>
    </row>
    <row r="4897" spans="1:8" hidden="1" x14ac:dyDescent="0.35">
      <c r="A4897" s="57" t="s">
        <v>2466</v>
      </c>
      <c r="B4897" s="57" t="s">
        <v>2627</v>
      </c>
      <c r="D4897" s="74">
        <v>0.58728546584042995</v>
      </c>
      <c r="E4897" s="57" t="s">
        <v>2433</v>
      </c>
      <c r="F4897" s="62" t="str">
        <f>INDEX('Crosswalk Particulates'!$B:$B,MATCH('2017 EPA Data'!A4897,'Crosswalk Particulates'!$A:$A,0))</f>
        <v>process-other-industry</v>
      </c>
      <c r="G4897" s="66" t="str">
        <f>INDEX('Crosswalk Particulates'!$E:$E,MATCH('2017 EPA Data'!$B4897,'Crosswalk Particulates'!$D:$D,0))</f>
        <v>BC</v>
      </c>
      <c r="H4897" s="78">
        <f t="shared" si="76"/>
        <v>532777.04623965127</v>
      </c>
    </row>
    <row r="4898" spans="1:8" hidden="1" x14ac:dyDescent="0.35">
      <c r="A4898" s="57" t="s">
        <v>2497</v>
      </c>
      <c r="B4898" s="57" t="s">
        <v>2696</v>
      </c>
      <c r="C4898" s="57" t="s">
        <v>2428</v>
      </c>
      <c r="D4898" s="74">
        <v>0.58647260000000001</v>
      </c>
      <c r="E4898" s="57" t="s">
        <v>2429</v>
      </c>
      <c r="F4898" s="62" t="str">
        <f>INDEX('Crosswalk Particulates'!$B:$B,MATCH('2017 EPA Data'!A4898,'Crosswalk Particulates'!$A:$A,0))</f>
        <v>process-other-industry</v>
      </c>
      <c r="G4898" s="66">
        <f>INDEX('Crosswalk Particulates'!$E:$E,MATCH('2017 EPA Data'!$B4898,'Crosswalk Particulates'!$D:$D,0))</f>
        <v>0</v>
      </c>
      <c r="H4898" s="78">
        <f t="shared" si="76"/>
        <v>0</v>
      </c>
    </row>
    <row r="4899" spans="1:8" hidden="1" x14ac:dyDescent="0.35">
      <c r="A4899" s="57" t="s">
        <v>2506</v>
      </c>
      <c r="B4899" s="57" t="s">
        <v>2628</v>
      </c>
      <c r="C4899" s="57" t="s">
        <v>2428</v>
      </c>
      <c r="D4899" s="74">
        <v>0.56999999999999995</v>
      </c>
      <c r="E4899" s="57" t="s">
        <v>2429</v>
      </c>
      <c r="F4899" s="62" t="str">
        <f>INDEX('Crosswalk Particulates'!$B:$B,MATCH('2017 EPA Data'!A4899,'Crosswalk Particulates'!$A:$A,0))</f>
        <v>process-other-industry</v>
      </c>
      <c r="G4899" s="66">
        <f>INDEX('Crosswalk Particulates'!$E:$E,MATCH('2017 EPA Data'!$B4899,'Crosswalk Particulates'!$D:$D,0))</f>
        <v>0</v>
      </c>
      <c r="H4899" s="78">
        <f t="shared" si="76"/>
        <v>0</v>
      </c>
    </row>
    <row r="4900" spans="1:8" hidden="1" x14ac:dyDescent="0.35">
      <c r="A4900" s="57" t="s">
        <v>2513</v>
      </c>
      <c r="B4900" s="57" t="s">
        <v>2640</v>
      </c>
      <c r="C4900" s="57" t="s">
        <v>2428</v>
      </c>
      <c r="D4900" s="74">
        <v>0.56985719175500005</v>
      </c>
      <c r="E4900" s="57" t="s">
        <v>2429</v>
      </c>
      <c r="F4900" s="62" t="str">
        <f>INDEX('Crosswalk Particulates'!$B:$B,MATCH('2017 EPA Data'!A4900,'Crosswalk Particulates'!$A:$A,0))</f>
        <v>process-other-industry</v>
      </c>
      <c r="G4900" s="66">
        <f>INDEX('Crosswalk Particulates'!$E:$E,MATCH('2017 EPA Data'!$B4900,'Crosswalk Particulates'!$D:$D,0))</f>
        <v>0</v>
      </c>
      <c r="H4900" s="78">
        <f t="shared" si="76"/>
        <v>0</v>
      </c>
    </row>
    <row r="4901" spans="1:8" hidden="1" x14ac:dyDescent="0.35">
      <c r="A4901" s="57" t="s">
        <v>2513</v>
      </c>
      <c r="B4901" s="57" t="s">
        <v>2564</v>
      </c>
      <c r="C4901" s="57" t="s">
        <v>2428</v>
      </c>
      <c r="D4901" s="74">
        <v>0.56913220059500003</v>
      </c>
      <c r="E4901" s="57" t="s">
        <v>2429</v>
      </c>
      <c r="F4901" s="62" t="str">
        <f>INDEX('Crosswalk Particulates'!$B:$B,MATCH('2017 EPA Data'!A4901,'Crosswalk Particulates'!$A:$A,0))</f>
        <v>process-other-industry</v>
      </c>
      <c r="G4901" s="66">
        <f>INDEX('Crosswalk Particulates'!$E:$E,MATCH('2017 EPA Data'!$B4901,'Crosswalk Particulates'!$D:$D,0))</f>
        <v>0</v>
      </c>
      <c r="H4901" s="78">
        <f t="shared" si="76"/>
        <v>0</v>
      </c>
    </row>
    <row r="4902" spans="1:8" hidden="1" x14ac:dyDescent="0.35">
      <c r="A4902" s="57" t="s">
        <v>2492</v>
      </c>
      <c r="B4902" s="57" t="s">
        <v>2552</v>
      </c>
      <c r="C4902" s="57" t="s">
        <v>2428</v>
      </c>
      <c r="D4902" s="74">
        <v>0.55682580000000004</v>
      </c>
      <c r="E4902" s="57" t="s">
        <v>2429</v>
      </c>
      <c r="F4902" s="62" t="str">
        <f>INDEX('Crosswalk Particulates'!$B:$B,MATCH('2017 EPA Data'!A4902,'Crosswalk Particulates'!$A:$A,0))</f>
        <v>Electricity Sector</v>
      </c>
      <c r="G4902" s="66">
        <f>INDEX('Crosswalk Particulates'!$E:$E,MATCH('2017 EPA Data'!$B4902,'Crosswalk Particulates'!$D:$D,0))</f>
        <v>0</v>
      </c>
      <c r="H4902" s="78">
        <f t="shared" si="76"/>
        <v>0</v>
      </c>
    </row>
    <row r="4903" spans="1:8" hidden="1" x14ac:dyDescent="0.35">
      <c r="A4903" s="57" t="s">
        <v>2511</v>
      </c>
      <c r="B4903" s="57" t="s">
        <v>2646</v>
      </c>
      <c r="C4903" s="57" t="s">
        <v>2428</v>
      </c>
      <c r="D4903" s="74">
        <v>0.55474813837278003</v>
      </c>
      <c r="E4903" s="57" t="s">
        <v>2429</v>
      </c>
      <c r="F4903" s="62" t="str">
        <f>INDEX('Crosswalk Particulates'!$B:$B,MATCH('2017 EPA Data'!A4903,'Crosswalk Particulates'!$A:$A,0))</f>
        <v>industry-fuel-biomass</v>
      </c>
      <c r="G4903" s="66">
        <f>INDEX('Crosswalk Particulates'!$E:$E,MATCH('2017 EPA Data'!$B4903,'Crosswalk Particulates'!$D:$D,0))</f>
        <v>0</v>
      </c>
      <c r="H4903" s="78">
        <f t="shared" si="76"/>
        <v>0</v>
      </c>
    </row>
    <row r="4904" spans="1:8" hidden="1" x14ac:dyDescent="0.35">
      <c r="A4904" s="57" t="s">
        <v>2458</v>
      </c>
      <c r="B4904" s="57" t="s">
        <v>2713</v>
      </c>
      <c r="C4904" s="57" t="s">
        <v>2428</v>
      </c>
      <c r="D4904" s="74">
        <v>0.55100000000000005</v>
      </c>
      <c r="E4904" s="57" t="s">
        <v>2429</v>
      </c>
      <c r="F4904" s="62" t="str">
        <f>INDEX('Crosswalk Particulates'!$B:$B,MATCH('2017 EPA Data'!A4904,'Crosswalk Particulates'!$A:$A,0))</f>
        <v>process-other-industry</v>
      </c>
      <c r="G4904" s="66">
        <f>INDEX('Crosswalk Particulates'!$E:$E,MATCH('2017 EPA Data'!$B4904,'Crosswalk Particulates'!$D:$D,0))</f>
        <v>0</v>
      </c>
      <c r="H4904" s="78">
        <f t="shared" si="76"/>
        <v>0</v>
      </c>
    </row>
    <row r="4905" spans="1:8" hidden="1" x14ac:dyDescent="0.35">
      <c r="A4905" s="57" t="s">
        <v>2480</v>
      </c>
      <c r="B4905" s="57" t="s">
        <v>2605</v>
      </c>
      <c r="C4905" s="57" t="s">
        <v>2428</v>
      </c>
      <c r="D4905" s="74">
        <v>0.54975194578977005</v>
      </c>
      <c r="E4905" s="57" t="s">
        <v>2429</v>
      </c>
      <c r="F4905" s="62" t="str">
        <f>INDEX('Crosswalk Particulates'!$B:$B,MATCH('2017 EPA Data'!A4905,'Crosswalk Particulates'!$A:$A,0))</f>
        <v>Transportation Sector</v>
      </c>
      <c r="G4905" s="66">
        <f>INDEX('Crosswalk Particulates'!$E:$E,MATCH('2017 EPA Data'!$B4905,'Crosswalk Particulates'!$D:$D,0))</f>
        <v>0</v>
      </c>
      <c r="H4905" s="78">
        <f t="shared" si="76"/>
        <v>0</v>
      </c>
    </row>
    <row r="4906" spans="1:8" hidden="1" x14ac:dyDescent="0.35">
      <c r="A4906" s="57" t="s">
        <v>2560</v>
      </c>
      <c r="B4906" s="57" t="s">
        <v>2686</v>
      </c>
      <c r="C4906" s="57" t="s">
        <v>2428</v>
      </c>
      <c r="D4906" s="74">
        <v>0.54935581129040001</v>
      </c>
      <c r="E4906" s="57" t="s">
        <v>2429</v>
      </c>
      <c r="F4906" s="62" t="str">
        <f>INDEX('Crosswalk Particulates'!$B:$B,MATCH('2017 EPA Data'!A4906,'Crosswalk Particulates'!$A:$A,0))</f>
        <v>Electricity Sector</v>
      </c>
      <c r="G4906" s="66">
        <f>INDEX('Crosswalk Particulates'!$E:$E,MATCH('2017 EPA Data'!$B4906,'Crosswalk Particulates'!$D:$D,0))</f>
        <v>0</v>
      </c>
      <c r="H4906" s="78">
        <f t="shared" si="76"/>
        <v>0</v>
      </c>
    </row>
    <row r="4907" spans="1:8" hidden="1" x14ac:dyDescent="0.35">
      <c r="A4907" s="57" t="s">
        <v>2542</v>
      </c>
      <c r="B4907" s="57" t="s">
        <v>2547</v>
      </c>
      <c r="C4907" s="57" t="s">
        <v>2428</v>
      </c>
      <c r="D4907" s="74">
        <v>0.54854529968639998</v>
      </c>
      <c r="E4907" s="57" t="s">
        <v>2429</v>
      </c>
      <c r="F4907" s="62" t="str">
        <f>INDEX('Crosswalk Particulates'!$B:$B,MATCH('2017 EPA Data'!A4907,'Crosswalk Particulates'!$A:$A,0))</f>
        <v>Residential Buildings Sector</v>
      </c>
      <c r="G4907" s="66">
        <f>INDEX('Crosswalk Particulates'!$E:$E,MATCH('2017 EPA Data'!$B4907,'Crosswalk Particulates'!$D:$D,0))</f>
        <v>0</v>
      </c>
      <c r="H4907" s="78">
        <f t="shared" si="76"/>
        <v>0</v>
      </c>
    </row>
    <row r="4908" spans="1:8" hidden="1" x14ac:dyDescent="0.35">
      <c r="A4908" s="57" t="s">
        <v>2542</v>
      </c>
      <c r="B4908" s="57" t="s">
        <v>2686</v>
      </c>
      <c r="C4908" s="57" t="s">
        <v>2428</v>
      </c>
      <c r="D4908" s="74">
        <v>0.54854529968639998</v>
      </c>
      <c r="E4908" s="57" t="s">
        <v>2429</v>
      </c>
      <c r="F4908" s="62" t="str">
        <f>INDEX('Crosswalk Particulates'!$B:$B,MATCH('2017 EPA Data'!A4908,'Crosswalk Particulates'!$A:$A,0))</f>
        <v>Residential Buildings Sector</v>
      </c>
      <c r="G4908" s="66">
        <f>INDEX('Crosswalk Particulates'!$E:$E,MATCH('2017 EPA Data'!$B4908,'Crosswalk Particulates'!$D:$D,0))</f>
        <v>0</v>
      </c>
      <c r="H4908" s="78">
        <f t="shared" si="76"/>
        <v>0</v>
      </c>
    </row>
    <row r="4909" spans="1:8" hidden="1" x14ac:dyDescent="0.35">
      <c r="A4909" s="57" t="s">
        <v>2542</v>
      </c>
      <c r="B4909" s="57" t="s">
        <v>2586</v>
      </c>
      <c r="C4909" s="57" t="s">
        <v>2428</v>
      </c>
      <c r="D4909" s="74">
        <v>0.54854529968639998</v>
      </c>
      <c r="E4909" s="57" t="s">
        <v>2429</v>
      </c>
      <c r="F4909" s="62" t="str">
        <f>INDEX('Crosswalk Particulates'!$B:$B,MATCH('2017 EPA Data'!A4909,'Crosswalk Particulates'!$A:$A,0))</f>
        <v>Residential Buildings Sector</v>
      </c>
      <c r="G4909" s="66">
        <f>INDEX('Crosswalk Particulates'!$E:$E,MATCH('2017 EPA Data'!$B4909,'Crosswalk Particulates'!$D:$D,0))</f>
        <v>0</v>
      </c>
      <c r="H4909" s="78">
        <f t="shared" si="76"/>
        <v>0</v>
      </c>
    </row>
    <row r="4910" spans="1:8" hidden="1" x14ac:dyDescent="0.35">
      <c r="A4910" s="57" t="s">
        <v>2507</v>
      </c>
      <c r="B4910" s="57" t="s">
        <v>2554</v>
      </c>
      <c r="C4910" s="57" t="s">
        <v>2428</v>
      </c>
      <c r="D4910" s="74">
        <v>0.54745954628819005</v>
      </c>
      <c r="E4910" s="57" t="s">
        <v>2429</v>
      </c>
      <c r="F4910" s="62" t="str">
        <f>INDEX('Crosswalk Particulates'!$B:$B,MATCH('2017 EPA Data'!A4910,'Crosswalk Particulates'!$A:$A,0))</f>
        <v>industry-fuel-coal</v>
      </c>
      <c r="G4910" s="66">
        <f>INDEX('Crosswalk Particulates'!$E:$E,MATCH('2017 EPA Data'!$B4910,'Crosswalk Particulates'!$D:$D,0))</f>
        <v>0</v>
      </c>
      <c r="H4910" s="78">
        <f t="shared" si="76"/>
        <v>0</v>
      </c>
    </row>
    <row r="4911" spans="1:8" hidden="1" x14ac:dyDescent="0.35">
      <c r="A4911" s="57" t="s">
        <v>2462</v>
      </c>
      <c r="B4911" s="57" t="s">
        <v>2738</v>
      </c>
      <c r="C4911" s="57" t="s">
        <v>2428</v>
      </c>
      <c r="D4911" s="74">
        <v>0.54684032487480705</v>
      </c>
      <c r="E4911" s="57" t="s">
        <v>2429</v>
      </c>
      <c r="F4911" s="62" t="str">
        <f>INDEX('Crosswalk Particulates'!$B:$B,MATCH('2017 EPA Data'!A4911,'Crosswalk Particulates'!$A:$A,0))</f>
        <v>industry-fuel-natural gas</v>
      </c>
      <c r="G4911" s="66">
        <f>INDEX('Crosswalk Particulates'!$E:$E,MATCH('2017 EPA Data'!$B4911,'Crosswalk Particulates'!$D:$D,0))</f>
        <v>0</v>
      </c>
      <c r="H4911" s="78">
        <f t="shared" si="76"/>
        <v>0</v>
      </c>
    </row>
    <row r="4912" spans="1:8" hidden="1" x14ac:dyDescent="0.35">
      <c r="A4912" s="57" t="s">
        <v>2507</v>
      </c>
      <c r="B4912" s="57" t="s">
        <v>2691</v>
      </c>
      <c r="C4912" s="57" t="s">
        <v>2428</v>
      </c>
      <c r="D4912" s="74">
        <v>0.54047000000000001</v>
      </c>
      <c r="E4912" s="57" t="s">
        <v>2429</v>
      </c>
      <c r="F4912" s="62" t="str">
        <f>INDEX('Crosswalk Particulates'!$B:$B,MATCH('2017 EPA Data'!A4912,'Crosswalk Particulates'!$A:$A,0))</f>
        <v>industry-fuel-coal</v>
      </c>
      <c r="G4912" s="66">
        <f>INDEX('Crosswalk Particulates'!$E:$E,MATCH('2017 EPA Data'!$B4912,'Crosswalk Particulates'!$D:$D,0))</f>
        <v>0</v>
      </c>
      <c r="H4912" s="78">
        <f t="shared" si="76"/>
        <v>0</v>
      </c>
    </row>
    <row r="4913" spans="1:8" hidden="1" x14ac:dyDescent="0.35">
      <c r="A4913" s="57" t="s">
        <v>2540</v>
      </c>
      <c r="B4913" s="57" t="s">
        <v>2619</v>
      </c>
      <c r="C4913" s="57" t="s">
        <v>2428</v>
      </c>
      <c r="D4913" s="74">
        <v>0.53400000000000003</v>
      </c>
      <c r="E4913" s="57" t="s">
        <v>2429</v>
      </c>
      <c r="F4913" s="62" t="str">
        <f>INDEX('Crosswalk Particulates'!$B:$B,MATCH('2017 EPA Data'!A4913,'Crosswalk Particulates'!$A:$A,0))</f>
        <v>industry-fuel-oil</v>
      </c>
      <c r="G4913" s="66">
        <f>INDEX('Crosswalk Particulates'!$E:$E,MATCH('2017 EPA Data'!$B4913,'Crosswalk Particulates'!$D:$D,0))</f>
        <v>0</v>
      </c>
      <c r="H4913" s="78">
        <f t="shared" si="76"/>
        <v>0</v>
      </c>
    </row>
    <row r="4914" spans="1:8" hidden="1" x14ac:dyDescent="0.35">
      <c r="A4914" s="57" t="s">
        <v>2558</v>
      </c>
      <c r="B4914" s="57" t="s">
        <v>2586</v>
      </c>
      <c r="C4914" s="57" t="s">
        <v>2428</v>
      </c>
      <c r="D4914" s="74">
        <v>0.52966440000000004</v>
      </c>
      <c r="E4914" s="57" t="s">
        <v>2429</v>
      </c>
      <c r="F4914" s="62" t="str">
        <f>INDEX('Crosswalk Particulates'!$B:$B,MATCH('2017 EPA Data'!A4914,'Crosswalk Particulates'!$A:$A,0))</f>
        <v>process-mining-industry</v>
      </c>
      <c r="G4914" s="66">
        <f>INDEX('Crosswalk Particulates'!$E:$E,MATCH('2017 EPA Data'!$B4914,'Crosswalk Particulates'!$D:$D,0))</f>
        <v>0</v>
      </c>
      <c r="H4914" s="78">
        <f t="shared" si="76"/>
        <v>0</v>
      </c>
    </row>
    <row r="4915" spans="1:8" hidden="1" x14ac:dyDescent="0.35">
      <c r="A4915" s="57" t="s">
        <v>2558</v>
      </c>
      <c r="B4915" s="57" t="s">
        <v>2537</v>
      </c>
      <c r="C4915" s="57" t="s">
        <v>2428</v>
      </c>
      <c r="D4915" s="74">
        <v>0.52765839999999997</v>
      </c>
      <c r="E4915" s="57" t="s">
        <v>2429</v>
      </c>
      <c r="F4915" s="62" t="str">
        <f>INDEX('Crosswalk Particulates'!$B:$B,MATCH('2017 EPA Data'!A4915,'Crosswalk Particulates'!$A:$A,0))</f>
        <v>process-mining-industry</v>
      </c>
      <c r="G4915" s="66">
        <f>INDEX('Crosswalk Particulates'!$E:$E,MATCH('2017 EPA Data'!$B4915,'Crosswalk Particulates'!$D:$D,0))</f>
        <v>0</v>
      </c>
      <c r="H4915" s="78">
        <f t="shared" si="76"/>
        <v>0</v>
      </c>
    </row>
    <row r="4916" spans="1:8" hidden="1" x14ac:dyDescent="0.35">
      <c r="A4916" s="57" t="s">
        <v>2513</v>
      </c>
      <c r="B4916" s="57" t="s">
        <v>2548</v>
      </c>
      <c r="C4916" s="57" t="s">
        <v>2428</v>
      </c>
      <c r="D4916" s="74">
        <v>0.52438877075400003</v>
      </c>
      <c r="E4916" s="57" t="s">
        <v>2429</v>
      </c>
      <c r="F4916" s="62" t="str">
        <f>INDEX('Crosswalk Particulates'!$B:$B,MATCH('2017 EPA Data'!A4916,'Crosswalk Particulates'!$A:$A,0))</f>
        <v>process-other-industry</v>
      </c>
      <c r="G4916" s="66">
        <f>INDEX('Crosswalk Particulates'!$E:$E,MATCH('2017 EPA Data'!$B4916,'Crosswalk Particulates'!$D:$D,0))</f>
        <v>0</v>
      </c>
      <c r="H4916" s="78">
        <f t="shared" si="76"/>
        <v>0</v>
      </c>
    </row>
    <row r="4917" spans="1:8" hidden="1" x14ac:dyDescent="0.35">
      <c r="A4917" s="57" t="s">
        <v>2493</v>
      </c>
      <c r="B4917" s="57" t="s">
        <v>2562</v>
      </c>
      <c r="C4917" s="57" t="s">
        <v>2428</v>
      </c>
      <c r="D4917" s="74">
        <v>0.52162481096000002</v>
      </c>
      <c r="E4917" s="57" t="s">
        <v>2429</v>
      </c>
      <c r="F4917" s="62" t="str">
        <f>INDEX('Crosswalk Particulates'!$B:$B,MATCH('2017 EPA Data'!A4917,'Crosswalk Particulates'!$A:$A,0))</f>
        <v>Commercial Buildings Sector</v>
      </c>
      <c r="G4917" s="66">
        <f>INDEX('Crosswalk Particulates'!$E:$E,MATCH('2017 EPA Data'!$B4917,'Crosswalk Particulates'!$D:$D,0))</f>
        <v>0</v>
      </c>
      <c r="H4917" s="78">
        <f t="shared" si="76"/>
        <v>0</v>
      </c>
    </row>
    <row r="4918" spans="1:8" hidden="1" x14ac:dyDescent="0.35">
      <c r="A4918" s="57" t="s">
        <v>2470</v>
      </c>
      <c r="B4918" s="57" t="s">
        <v>2693</v>
      </c>
      <c r="C4918" s="57" t="s">
        <v>2428</v>
      </c>
      <c r="D4918" s="74">
        <v>0.52</v>
      </c>
      <c r="E4918" s="57" t="s">
        <v>2429</v>
      </c>
      <c r="F4918" s="62" t="str">
        <f>INDEX('Crosswalk Particulates'!$B:$B,MATCH('2017 EPA Data'!A4918,'Crosswalk Particulates'!$A:$A,0))</f>
        <v>process-waste-industry</v>
      </c>
      <c r="G4918" s="66">
        <f>INDEX('Crosswalk Particulates'!$E:$E,MATCH('2017 EPA Data'!$B4918,'Crosswalk Particulates'!$D:$D,0))</f>
        <v>0</v>
      </c>
      <c r="H4918" s="78">
        <f t="shared" si="76"/>
        <v>0</v>
      </c>
    </row>
    <row r="4919" spans="1:8" hidden="1" x14ac:dyDescent="0.35">
      <c r="A4919" s="57" t="s">
        <v>2540</v>
      </c>
      <c r="B4919" s="57" t="s">
        <v>2624</v>
      </c>
      <c r="C4919" s="57" t="s">
        <v>2428</v>
      </c>
      <c r="D4919" s="74">
        <v>0.51900000000000002</v>
      </c>
      <c r="E4919" s="57" t="s">
        <v>2429</v>
      </c>
      <c r="F4919" s="62" t="str">
        <f>INDEX('Crosswalk Particulates'!$B:$B,MATCH('2017 EPA Data'!A4919,'Crosswalk Particulates'!$A:$A,0))</f>
        <v>industry-fuel-oil</v>
      </c>
      <c r="G4919" s="66">
        <f>INDEX('Crosswalk Particulates'!$E:$E,MATCH('2017 EPA Data'!$B4919,'Crosswalk Particulates'!$D:$D,0))</f>
        <v>0</v>
      </c>
      <c r="H4919" s="78">
        <f t="shared" si="76"/>
        <v>0</v>
      </c>
    </row>
    <row r="4920" spans="1:8" hidden="1" x14ac:dyDescent="0.35">
      <c r="A4920" s="57" t="s">
        <v>2560</v>
      </c>
      <c r="B4920" s="57" t="s">
        <v>2469</v>
      </c>
      <c r="C4920" s="57" t="s">
        <v>2428</v>
      </c>
      <c r="D4920" s="74">
        <v>0.51144840800000002</v>
      </c>
      <c r="E4920" s="57" t="s">
        <v>2429</v>
      </c>
      <c r="F4920" s="62" t="str">
        <f>INDEX('Crosswalk Particulates'!$B:$B,MATCH('2017 EPA Data'!A4920,'Crosswalk Particulates'!$A:$A,0))</f>
        <v>Electricity Sector</v>
      </c>
      <c r="G4920" s="66">
        <f>INDEX('Crosswalk Particulates'!$E:$E,MATCH('2017 EPA Data'!$B4920,'Crosswalk Particulates'!$D:$D,0))</f>
        <v>0</v>
      </c>
      <c r="H4920" s="78">
        <f t="shared" si="76"/>
        <v>0</v>
      </c>
    </row>
    <row r="4921" spans="1:8" hidden="1" x14ac:dyDescent="0.35">
      <c r="A4921" s="57" t="s">
        <v>2519</v>
      </c>
      <c r="B4921" s="57" t="s">
        <v>2595</v>
      </c>
      <c r="C4921" s="57" t="s">
        <v>2428</v>
      </c>
      <c r="D4921" s="74">
        <v>0.50816799999999995</v>
      </c>
      <c r="E4921" s="57" t="s">
        <v>2429</v>
      </c>
      <c r="F4921" s="62" t="str">
        <f>INDEX('Crosswalk Particulates'!$B:$B,MATCH('2017 EPA Data'!A4921,'Crosswalk Particulates'!$A:$A,0))</f>
        <v>Electricity Sector</v>
      </c>
      <c r="G4921" s="66">
        <f>INDEX('Crosswalk Particulates'!$E:$E,MATCH('2017 EPA Data'!$B4921,'Crosswalk Particulates'!$D:$D,0))</f>
        <v>0</v>
      </c>
      <c r="H4921" s="78">
        <f t="shared" si="76"/>
        <v>0</v>
      </c>
    </row>
    <row r="4922" spans="1:8" hidden="1" x14ac:dyDescent="0.35">
      <c r="A4922" s="57" t="s">
        <v>2519</v>
      </c>
      <c r="B4922" s="57" t="s">
        <v>2536</v>
      </c>
      <c r="C4922" s="57" t="s">
        <v>2428</v>
      </c>
      <c r="D4922" s="74">
        <v>0.50198381965200001</v>
      </c>
      <c r="E4922" s="57" t="s">
        <v>2429</v>
      </c>
      <c r="F4922" s="62" t="str">
        <f>INDEX('Crosswalk Particulates'!$B:$B,MATCH('2017 EPA Data'!A4922,'Crosswalk Particulates'!$A:$A,0))</f>
        <v>Electricity Sector</v>
      </c>
      <c r="G4922" s="66">
        <f>INDEX('Crosswalk Particulates'!$E:$E,MATCH('2017 EPA Data'!$B4922,'Crosswalk Particulates'!$D:$D,0))</f>
        <v>0</v>
      </c>
      <c r="H4922" s="78">
        <f t="shared" si="76"/>
        <v>0</v>
      </c>
    </row>
    <row r="4923" spans="1:8" hidden="1" x14ac:dyDescent="0.35">
      <c r="A4923" s="57" t="s">
        <v>2464</v>
      </c>
      <c r="B4923" s="57" t="s">
        <v>2627</v>
      </c>
      <c r="D4923" s="74">
        <v>0.50086781278005599</v>
      </c>
      <c r="E4923" s="57" t="s">
        <v>2433</v>
      </c>
      <c r="F4923" s="62" t="str">
        <f>INDEX('Crosswalk Particulates'!$B:$B,MATCH('2017 EPA Data'!A4923,'Crosswalk Particulates'!$A:$A,0))</f>
        <v>process-other-industry</v>
      </c>
      <c r="G4923" s="66" t="str">
        <f>INDEX('Crosswalk Particulates'!$E:$E,MATCH('2017 EPA Data'!$B4923,'Crosswalk Particulates'!$D:$D,0))</f>
        <v>BC</v>
      </c>
      <c r="H4923" s="78">
        <f t="shared" si="76"/>
        <v>454380.1768831418</v>
      </c>
    </row>
    <row r="4924" spans="1:8" hidden="1" x14ac:dyDescent="0.35">
      <c r="A4924" s="57" t="s">
        <v>2430</v>
      </c>
      <c r="B4924" s="57" t="s">
        <v>2744</v>
      </c>
      <c r="C4924" s="57" t="s">
        <v>2428</v>
      </c>
      <c r="D4924" s="74">
        <v>0.5</v>
      </c>
      <c r="E4924" s="57" t="s">
        <v>2429</v>
      </c>
      <c r="F4924" s="62" t="str">
        <f>INDEX('Crosswalk Particulates'!$B:$B,MATCH('2017 EPA Data'!A4924,'Crosswalk Particulates'!$A:$A,0))</f>
        <v>process-other-industry</v>
      </c>
      <c r="G4924" s="66">
        <f>INDEX('Crosswalk Particulates'!$E:$E,MATCH('2017 EPA Data'!$B4924,'Crosswalk Particulates'!$D:$D,0))</f>
        <v>0</v>
      </c>
      <c r="H4924" s="78">
        <f t="shared" si="76"/>
        <v>0</v>
      </c>
    </row>
    <row r="4925" spans="1:8" hidden="1" x14ac:dyDescent="0.35">
      <c r="A4925" s="57" t="s">
        <v>2518</v>
      </c>
      <c r="B4925" s="57" t="s">
        <v>2683</v>
      </c>
      <c r="C4925" s="57" t="s">
        <v>2428</v>
      </c>
      <c r="D4925" s="74">
        <v>0.5</v>
      </c>
      <c r="E4925" s="57" t="s">
        <v>2429</v>
      </c>
      <c r="F4925" s="62" t="str">
        <f>INDEX('Crosswalk Particulates'!$B:$B,MATCH('2017 EPA Data'!A4925,'Crosswalk Particulates'!$A:$A,0))</f>
        <v>process-cement-industry</v>
      </c>
      <c r="G4925" s="66">
        <f>INDEX('Crosswalk Particulates'!$E:$E,MATCH('2017 EPA Data'!$B4925,'Crosswalk Particulates'!$D:$D,0))</f>
        <v>0</v>
      </c>
      <c r="H4925" s="78">
        <f t="shared" si="76"/>
        <v>0</v>
      </c>
    </row>
    <row r="4926" spans="1:8" hidden="1" x14ac:dyDescent="0.35">
      <c r="A4926" s="57" t="s">
        <v>2519</v>
      </c>
      <c r="B4926" s="57" t="s">
        <v>2532</v>
      </c>
      <c r="C4926" s="57" t="s">
        <v>2428</v>
      </c>
      <c r="D4926" s="74">
        <v>0.4996530676</v>
      </c>
      <c r="E4926" s="57" t="s">
        <v>2429</v>
      </c>
      <c r="F4926" s="62" t="str">
        <f>INDEX('Crosswalk Particulates'!$B:$B,MATCH('2017 EPA Data'!A4926,'Crosswalk Particulates'!$A:$A,0))</f>
        <v>Electricity Sector</v>
      </c>
      <c r="G4926" s="66">
        <f>INDEX('Crosswalk Particulates'!$E:$E,MATCH('2017 EPA Data'!$B4926,'Crosswalk Particulates'!$D:$D,0))</f>
        <v>0</v>
      </c>
      <c r="H4926" s="78">
        <f t="shared" si="76"/>
        <v>0</v>
      </c>
    </row>
    <row r="4927" spans="1:8" hidden="1" x14ac:dyDescent="0.35">
      <c r="A4927" s="57" t="s">
        <v>2492</v>
      </c>
      <c r="B4927" s="57" t="s">
        <v>2661</v>
      </c>
      <c r="C4927" s="57" t="s">
        <v>2428</v>
      </c>
      <c r="D4927" s="74">
        <v>0.49598239999999999</v>
      </c>
      <c r="E4927" s="57" t="s">
        <v>2429</v>
      </c>
      <c r="F4927" s="62" t="str">
        <f>INDEX('Crosswalk Particulates'!$B:$B,MATCH('2017 EPA Data'!A4927,'Crosswalk Particulates'!$A:$A,0))</f>
        <v>Electricity Sector</v>
      </c>
      <c r="G4927" s="66">
        <f>INDEX('Crosswalk Particulates'!$E:$E,MATCH('2017 EPA Data'!$B4927,'Crosswalk Particulates'!$D:$D,0))</f>
        <v>0</v>
      </c>
      <c r="H4927" s="78">
        <f t="shared" si="76"/>
        <v>0</v>
      </c>
    </row>
    <row r="4928" spans="1:8" hidden="1" x14ac:dyDescent="0.35">
      <c r="A4928" s="57" t="s">
        <v>2634</v>
      </c>
      <c r="B4928" s="57" t="s">
        <v>2598</v>
      </c>
      <c r="C4928" s="57" t="s">
        <v>2428</v>
      </c>
      <c r="D4928" s="74">
        <v>0.49557363160000001</v>
      </c>
      <c r="E4928" s="57" t="s">
        <v>2429</v>
      </c>
      <c r="F4928" s="62" t="str">
        <f>INDEX('Crosswalk Particulates'!$B:$B,MATCH('2017 EPA Data'!A4928,'Crosswalk Particulates'!$A:$A,0))</f>
        <v>Residential Buildings Sector</v>
      </c>
      <c r="G4928" s="66">
        <f>INDEX('Crosswalk Particulates'!$E:$E,MATCH('2017 EPA Data'!$B4928,'Crosswalk Particulates'!$D:$D,0))</f>
        <v>0</v>
      </c>
      <c r="H4928" s="78">
        <f t="shared" si="76"/>
        <v>0</v>
      </c>
    </row>
    <row r="4929" spans="1:8" hidden="1" x14ac:dyDescent="0.35">
      <c r="A4929" s="57" t="s">
        <v>2457</v>
      </c>
      <c r="B4929" s="57" t="s">
        <v>2606</v>
      </c>
      <c r="C4929" s="57" t="s">
        <v>2428</v>
      </c>
      <c r="D4929" s="74">
        <v>0.4844</v>
      </c>
      <c r="E4929" s="57" t="s">
        <v>2429</v>
      </c>
      <c r="F4929" s="62" t="str">
        <f>INDEX('Crosswalk Particulates'!$B:$B,MATCH('2017 EPA Data'!A4929,'Crosswalk Particulates'!$A:$A,0))</f>
        <v>process-other-industry</v>
      </c>
      <c r="G4929" s="66">
        <f>INDEX('Crosswalk Particulates'!$E:$E,MATCH('2017 EPA Data'!$B4929,'Crosswalk Particulates'!$D:$D,0))</f>
        <v>0</v>
      </c>
      <c r="H4929" s="78">
        <f t="shared" si="76"/>
        <v>0</v>
      </c>
    </row>
    <row r="4930" spans="1:8" hidden="1" x14ac:dyDescent="0.35">
      <c r="A4930" s="57" t="s">
        <v>2458</v>
      </c>
      <c r="B4930" s="57" t="s">
        <v>2674</v>
      </c>
      <c r="C4930" s="57" t="s">
        <v>2428</v>
      </c>
      <c r="D4930" s="74">
        <v>0.4756406856</v>
      </c>
      <c r="E4930" s="57" t="s">
        <v>2429</v>
      </c>
      <c r="F4930" s="62" t="str">
        <f>INDEX('Crosswalk Particulates'!$B:$B,MATCH('2017 EPA Data'!A4930,'Crosswalk Particulates'!$A:$A,0))</f>
        <v>process-other-industry</v>
      </c>
      <c r="G4930" s="66">
        <f>INDEX('Crosswalk Particulates'!$E:$E,MATCH('2017 EPA Data'!$B4930,'Crosswalk Particulates'!$D:$D,0))</f>
        <v>0</v>
      </c>
      <c r="H4930" s="78">
        <f t="shared" si="76"/>
        <v>0</v>
      </c>
    </row>
    <row r="4931" spans="1:8" hidden="1" x14ac:dyDescent="0.35">
      <c r="A4931" s="57" t="s">
        <v>2560</v>
      </c>
      <c r="B4931" s="57" t="s">
        <v>2554</v>
      </c>
      <c r="C4931" s="57" t="s">
        <v>2428</v>
      </c>
      <c r="D4931" s="74">
        <v>0.47435857408440002</v>
      </c>
      <c r="E4931" s="57" t="s">
        <v>2429</v>
      </c>
      <c r="F4931" s="62" t="str">
        <f>INDEX('Crosswalk Particulates'!$B:$B,MATCH('2017 EPA Data'!A4931,'Crosswalk Particulates'!$A:$A,0))</f>
        <v>Electricity Sector</v>
      </c>
      <c r="G4931" s="66">
        <f>INDEX('Crosswalk Particulates'!$E:$E,MATCH('2017 EPA Data'!$B4931,'Crosswalk Particulates'!$D:$D,0))</f>
        <v>0</v>
      </c>
      <c r="H4931" s="78">
        <f t="shared" si="76"/>
        <v>0</v>
      </c>
    </row>
    <row r="4932" spans="1:8" hidden="1" x14ac:dyDescent="0.35">
      <c r="A4932" s="57" t="s">
        <v>2514</v>
      </c>
      <c r="B4932" s="57" t="s">
        <v>2639</v>
      </c>
      <c r="C4932" s="57" t="s">
        <v>2428</v>
      </c>
      <c r="D4932" s="74">
        <v>0.47059071029648097</v>
      </c>
      <c r="E4932" s="57" t="s">
        <v>2429</v>
      </c>
      <c r="F4932" s="62" t="str">
        <f>INDEX('Crosswalk Particulates'!$B:$B,MATCH('2017 EPA Data'!A4932,'Crosswalk Particulates'!$A:$A,0))</f>
        <v>Transportation Sector</v>
      </c>
      <c r="G4932" s="66">
        <f>INDEX('Crosswalk Particulates'!$E:$E,MATCH('2017 EPA Data'!$B4932,'Crosswalk Particulates'!$D:$D,0))</f>
        <v>0</v>
      </c>
      <c r="H4932" s="78">
        <f t="shared" ref="H4932:H4995" si="77">IF(E4932="TON",D4932/metricton_to_shortton,0)*10^6</f>
        <v>0</v>
      </c>
    </row>
    <row r="4933" spans="1:8" hidden="1" x14ac:dyDescent="0.35">
      <c r="A4933" s="57" t="s">
        <v>2580</v>
      </c>
      <c r="B4933" s="57" t="s">
        <v>2631</v>
      </c>
      <c r="C4933" s="57" t="s">
        <v>2428</v>
      </c>
      <c r="D4933" s="74">
        <v>0.46965041273219998</v>
      </c>
      <c r="E4933" s="57" t="s">
        <v>2429</v>
      </c>
      <c r="F4933" s="62" t="str">
        <f>INDEX('Crosswalk Particulates'!$B:$B,MATCH('2017 EPA Data'!A4933,'Crosswalk Particulates'!$A:$A,0))</f>
        <v>Commercial Buildings Sector</v>
      </c>
      <c r="G4933" s="66">
        <f>INDEX('Crosswalk Particulates'!$E:$E,MATCH('2017 EPA Data'!$B4933,'Crosswalk Particulates'!$D:$D,0))</f>
        <v>0</v>
      </c>
      <c r="H4933" s="78">
        <f t="shared" si="77"/>
        <v>0</v>
      </c>
    </row>
    <row r="4934" spans="1:8" hidden="1" x14ac:dyDescent="0.35">
      <c r="A4934" s="57" t="s">
        <v>2506</v>
      </c>
      <c r="B4934" s="57" t="s">
        <v>2528</v>
      </c>
      <c r="C4934" s="57" t="s">
        <v>2428</v>
      </c>
      <c r="D4934" s="74">
        <v>0.4632</v>
      </c>
      <c r="E4934" s="57" t="s">
        <v>2429</v>
      </c>
      <c r="F4934" s="62" t="str">
        <f>INDEX('Crosswalk Particulates'!$B:$B,MATCH('2017 EPA Data'!A4934,'Crosswalk Particulates'!$A:$A,0))</f>
        <v>process-other-industry</v>
      </c>
      <c r="G4934" s="66">
        <f>INDEX('Crosswalk Particulates'!$E:$E,MATCH('2017 EPA Data'!$B4934,'Crosswalk Particulates'!$D:$D,0))</f>
        <v>0</v>
      </c>
      <c r="H4934" s="78">
        <f t="shared" si="77"/>
        <v>0</v>
      </c>
    </row>
    <row r="4935" spans="1:8" hidden="1" x14ac:dyDescent="0.35">
      <c r="A4935" s="57" t="s">
        <v>2540</v>
      </c>
      <c r="B4935" s="57" t="s">
        <v>2608</v>
      </c>
      <c r="C4935" s="57" t="s">
        <v>2428</v>
      </c>
      <c r="D4935" s="74">
        <v>0.46179991999999997</v>
      </c>
      <c r="E4935" s="57" t="s">
        <v>2429</v>
      </c>
      <c r="F4935" s="62" t="str">
        <f>INDEX('Crosswalk Particulates'!$B:$B,MATCH('2017 EPA Data'!A4935,'Crosswalk Particulates'!$A:$A,0))</f>
        <v>industry-fuel-oil</v>
      </c>
      <c r="G4935" s="66">
        <f>INDEX('Crosswalk Particulates'!$E:$E,MATCH('2017 EPA Data'!$B4935,'Crosswalk Particulates'!$D:$D,0))</f>
        <v>0</v>
      </c>
      <c r="H4935" s="78">
        <f t="shared" si="77"/>
        <v>0</v>
      </c>
    </row>
    <row r="4936" spans="1:8" hidden="1" x14ac:dyDescent="0.35">
      <c r="A4936" s="57" t="s">
        <v>2543</v>
      </c>
      <c r="B4936" s="57" t="s">
        <v>2619</v>
      </c>
      <c r="C4936" s="57" t="s">
        <v>2428</v>
      </c>
      <c r="D4936" s="74">
        <v>0.46</v>
      </c>
      <c r="E4936" s="57" t="s">
        <v>2429</v>
      </c>
      <c r="F4936" s="62" t="str">
        <f>INDEX('Crosswalk Particulates'!$B:$B,MATCH('2017 EPA Data'!A4936,'Crosswalk Particulates'!$A:$A,0))</f>
        <v>industry-fuel-other</v>
      </c>
      <c r="G4936" s="66">
        <f>INDEX('Crosswalk Particulates'!$E:$E,MATCH('2017 EPA Data'!$B4936,'Crosswalk Particulates'!$D:$D,0))</f>
        <v>0</v>
      </c>
      <c r="H4936" s="78">
        <f t="shared" si="77"/>
        <v>0</v>
      </c>
    </row>
    <row r="4937" spans="1:8" hidden="1" x14ac:dyDescent="0.35">
      <c r="A4937" s="57" t="s">
        <v>2540</v>
      </c>
      <c r="B4937" s="57" t="s">
        <v>2635</v>
      </c>
      <c r="C4937" s="57" t="s">
        <v>2428</v>
      </c>
      <c r="D4937" s="74">
        <v>0.45723999999999998</v>
      </c>
      <c r="E4937" s="57" t="s">
        <v>2429</v>
      </c>
      <c r="F4937" s="62" t="str">
        <f>INDEX('Crosswalk Particulates'!$B:$B,MATCH('2017 EPA Data'!A4937,'Crosswalk Particulates'!$A:$A,0))</f>
        <v>industry-fuel-oil</v>
      </c>
      <c r="G4937" s="66">
        <f>INDEX('Crosswalk Particulates'!$E:$E,MATCH('2017 EPA Data'!$B4937,'Crosswalk Particulates'!$D:$D,0))</f>
        <v>0</v>
      </c>
      <c r="H4937" s="78">
        <f t="shared" si="77"/>
        <v>0</v>
      </c>
    </row>
    <row r="4938" spans="1:8" hidden="1" x14ac:dyDescent="0.35">
      <c r="A4938" s="57" t="s">
        <v>2566</v>
      </c>
      <c r="B4938" s="57" t="s">
        <v>2641</v>
      </c>
      <c r="C4938" s="57" t="s">
        <v>2428</v>
      </c>
      <c r="D4938" s="74">
        <v>0.45657392406723102</v>
      </c>
      <c r="E4938" s="57" t="s">
        <v>2429</v>
      </c>
      <c r="F4938" s="62" t="str">
        <f>INDEX('Crosswalk Particulates'!$B:$B,MATCH('2017 EPA Data'!A4938,'Crosswalk Particulates'!$A:$A,0))</f>
        <v>Commercial Buildings Sector</v>
      </c>
      <c r="G4938" s="66">
        <f>INDEX('Crosswalk Particulates'!$E:$E,MATCH('2017 EPA Data'!$B4938,'Crosswalk Particulates'!$D:$D,0))</f>
        <v>0</v>
      </c>
      <c r="H4938" s="78">
        <f t="shared" si="77"/>
        <v>0</v>
      </c>
    </row>
    <row r="4939" spans="1:8" hidden="1" x14ac:dyDescent="0.35">
      <c r="A4939" s="57" t="s">
        <v>2489</v>
      </c>
      <c r="B4939" s="57" t="s">
        <v>2710</v>
      </c>
      <c r="C4939" s="57" t="s">
        <v>2428</v>
      </c>
      <c r="D4939" s="74">
        <v>0.45500000000000002</v>
      </c>
      <c r="E4939" s="57" t="s">
        <v>2429</v>
      </c>
      <c r="F4939" s="62" t="str">
        <f>INDEX('Crosswalk Particulates'!$B:$B,MATCH('2017 EPA Data'!A4939,'Crosswalk Particulates'!$A:$A,0))</f>
        <v>process-chemicals-industry</v>
      </c>
      <c r="G4939" s="66">
        <f>INDEX('Crosswalk Particulates'!$E:$E,MATCH('2017 EPA Data'!$B4939,'Crosswalk Particulates'!$D:$D,0))</f>
        <v>0</v>
      </c>
      <c r="H4939" s="78">
        <f t="shared" si="77"/>
        <v>0</v>
      </c>
    </row>
    <row r="4940" spans="1:8" hidden="1" x14ac:dyDescent="0.35">
      <c r="A4940" s="57" t="s">
        <v>2513</v>
      </c>
      <c r="B4940" s="57" t="s">
        <v>2636</v>
      </c>
      <c r="C4940" s="57" t="s">
        <v>2428</v>
      </c>
      <c r="D4940" s="74">
        <v>0.45054</v>
      </c>
      <c r="E4940" s="57" t="s">
        <v>2429</v>
      </c>
      <c r="F4940" s="62" t="str">
        <f>INDEX('Crosswalk Particulates'!$B:$B,MATCH('2017 EPA Data'!A4940,'Crosswalk Particulates'!$A:$A,0))</f>
        <v>process-other-industry</v>
      </c>
      <c r="G4940" s="66">
        <f>INDEX('Crosswalk Particulates'!$E:$E,MATCH('2017 EPA Data'!$B4940,'Crosswalk Particulates'!$D:$D,0))</f>
        <v>0</v>
      </c>
      <c r="H4940" s="78">
        <f t="shared" si="77"/>
        <v>0</v>
      </c>
    </row>
    <row r="4941" spans="1:8" hidden="1" x14ac:dyDescent="0.35">
      <c r="A4941" s="57" t="s">
        <v>2575</v>
      </c>
      <c r="B4941" s="57" t="s">
        <v>2628</v>
      </c>
      <c r="C4941" s="57" t="s">
        <v>2428</v>
      </c>
      <c r="D4941" s="74">
        <v>0.45</v>
      </c>
      <c r="E4941" s="57" t="s">
        <v>2429</v>
      </c>
      <c r="F4941" s="62" t="str">
        <f>INDEX('Crosswalk Particulates'!$B:$B,MATCH('2017 EPA Data'!A4941,'Crosswalk Particulates'!$A:$A,0))</f>
        <v>Commercial Buildings Sector</v>
      </c>
      <c r="G4941" s="66">
        <f>INDEX('Crosswalk Particulates'!$E:$E,MATCH('2017 EPA Data'!$B4941,'Crosswalk Particulates'!$D:$D,0))</f>
        <v>0</v>
      </c>
      <c r="H4941" s="78">
        <f t="shared" si="77"/>
        <v>0</v>
      </c>
    </row>
    <row r="4942" spans="1:8" hidden="1" x14ac:dyDescent="0.35">
      <c r="A4942" s="57" t="s">
        <v>2506</v>
      </c>
      <c r="B4942" s="57" t="s">
        <v>2508</v>
      </c>
      <c r="C4942" s="57" t="s">
        <v>2432</v>
      </c>
      <c r="D4942" s="74">
        <v>0.4473473</v>
      </c>
      <c r="E4942" s="57" t="s">
        <v>2433</v>
      </c>
      <c r="F4942" s="62" t="str">
        <f>INDEX('Crosswalk Particulates'!$B:$B,MATCH('2017 EPA Data'!A4942,'Crosswalk Particulates'!$A:$A,0))</f>
        <v>process-other-industry</v>
      </c>
      <c r="G4942" s="66" t="str">
        <f>INDEX('Crosswalk Particulates'!$E:$E,MATCH('2017 EPA Data'!$B4942,'Crosswalk Particulates'!$D:$D,0))</f>
        <v>CH4</v>
      </c>
      <c r="H4942" s="78">
        <f t="shared" si="77"/>
        <v>405827.12667035591</v>
      </c>
    </row>
    <row r="4943" spans="1:8" hidden="1" x14ac:dyDescent="0.35">
      <c r="A4943" s="57" t="s">
        <v>2580</v>
      </c>
      <c r="B4943" s="57" t="s">
        <v>2574</v>
      </c>
      <c r="C4943" s="57" t="s">
        <v>2428</v>
      </c>
      <c r="D4943" s="74">
        <v>0.44696641999999998</v>
      </c>
      <c r="E4943" s="57" t="s">
        <v>2429</v>
      </c>
      <c r="F4943" s="62" t="str">
        <f>INDEX('Crosswalk Particulates'!$B:$B,MATCH('2017 EPA Data'!A4943,'Crosswalk Particulates'!$A:$A,0))</f>
        <v>Commercial Buildings Sector</v>
      </c>
      <c r="G4943" s="66">
        <f>INDEX('Crosswalk Particulates'!$E:$E,MATCH('2017 EPA Data'!$B4943,'Crosswalk Particulates'!$D:$D,0))</f>
        <v>0</v>
      </c>
      <c r="H4943" s="78">
        <f t="shared" si="77"/>
        <v>0</v>
      </c>
    </row>
    <row r="4944" spans="1:8" hidden="1" x14ac:dyDescent="0.35">
      <c r="A4944" s="57" t="s">
        <v>2497</v>
      </c>
      <c r="B4944" s="57" t="s">
        <v>2635</v>
      </c>
      <c r="C4944" s="57" t="s">
        <v>2428</v>
      </c>
      <c r="D4944" s="74">
        <v>0.44092399999999998</v>
      </c>
      <c r="E4944" s="57" t="s">
        <v>2429</v>
      </c>
      <c r="F4944" s="62" t="str">
        <f>INDEX('Crosswalk Particulates'!$B:$B,MATCH('2017 EPA Data'!A4944,'Crosswalk Particulates'!$A:$A,0))</f>
        <v>process-other-industry</v>
      </c>
      <c r="G4944" s="66">
        <f>INDEX('Crosswalk Particulates'!$E:$E,MATCH('2017 EPA Data'!$B4944,'Crosswalk Particulates'!$D:$D,0))</f>
        <v>0</v>
      </c>
      <c r="H4944" s="78">
        <f t="shared" si="77"/>
        <v>0</v>
      </c>
    </row>
    <row r="4945" spans="1:8" hidden="1" x14ac:dyDescent="0.35">
      <c r="A4945" s="57" t="s">
        <v>2543</v>
      </c>
      <c r="B4945" s="57" t="s">
        <v>2563</v>
      </c>
      <c r="C4945" s="57" t="s">
        <v>2428</v>
      </c>
      <c r="D4945" s="74">
        <v>0.43928057461999998</v>
      </c>
      <c r="E4945" s="57" t="s">
        <v>2429</v>
      </c>
      <c r="F4945" s="62" t="str">
        <f>INDEX('Crosswalk Particulates'!$B:$B,MATCH('2017 EPA Data'!A4945,'Crosswalk Particulates'!$A:$A,0))</f>
        <v>industry-fuel-other</v>
      </c>
      <c r="G4945" s="66">
        <f>INDEX('Crosswalk Particulates'!$E:$E,MATCH('2017 EPA Data'!$B4945,'Crosswalk Particulates'!$D:$D,0))</f>
        <v>0</v>
      </c>
      <c r="H4945" s="78">
        <f t="shared" si="77"/>
        <v>0</v>
      </c>
    </row>
    <row r="4946" spans="1:8" hidden="1" x14ac:dyDescent="0.35">
      <c r="A4946" s="57" t="s">
        <v>2518</v>
      </c>
      <c r="B4946" s="57" t="s">
        <v>2723</v>
      </c>
      <c r="C4946" s="57" t="s">
        <v>2428</v>
      </c>
      <c r="D4946" s="74">
        <v>0.43543599999999999</v>
      </c>
      <c r="E4946" s="57" t="s">
        <v>2429</v>
      </c>
      <c r="F4946" s="62" t="str">
        <f>INDEX('Crosswalk Particulates'!$B:$B,MATCH('2017 EPA Data'!A4946,'Crosswalk Particulates'!$A:$A,0))</f>
        <v>process-cement-industry</v>
      </c>
      <c r="G4946" s="66">
        <f>INDEX('Crosswalk Particulates'!$E:$E,MATCH('2017 EPA Data'!$B4946,'Crosswalk Particulates'!$D:$D,0))</f>
        <v>0</v>
      </c>
      <c r="H4946" s="78">
        <f t="shared" si="77"/>
        <v>0</v>
      </c>
    </row>
    <row r="4947" spans="1:8" hidden="1" x14ac:dyDescent="0.35">
      <c r="A4947" s="57" t="s">
        <v>2483</v>
      </c>
      <c r="B4947" s="57" t="s">
        <v>2471</v>
      </c>
      <c r="C4947" s="57" t="s">
        <v>2468</v>
      </c>
      <c r="D4947" s="74">
        <v>0.4345</v>
      </c>
      <c r="E4947" s="57" t="s">
        <v>2433</v>
      </c>
      <c r="F4947" s="62" t="str">
        <f>INDEX('Crosswalk Particulates'!$B:$B,MATCH('2017 EPA Data'!A4947,'Crosswalk Particulates'!$A:$A,0))</f>
        <v>process-other-industry</v>
      </c>
      <c r="G4947" s="66" t="str">
        <f>INDEX('Crosswalk Particulates'!$E:$E,MATCH('2017 EPA Data'!$B4947,'Crosswalk Particulates'!$D:$D,0))</f>
        <v>CO</v>
      </c>
      <c r="H4947" s="78">
        <f t="shared" si="77"/>
        <v>394172.23829957092</v>
      </c>
    </row>
    <row r="4948" spans="1:8" hidden="1" x14ac:dyDescent="0.35">
      <c r="A4948" s="57" t="s">
        <v>2518</v>
      </c>
      <c r="B4948" s="57" t="s">
        <v>2657</v>
      </c>
      <c r="C4948" s="57" t="s">
        <v>2428</v>
      </c>
      <c r="D4948" s="74">
        <v>0.43</v>
      </c>
      <c r="E4948" s="57" t="s">
        <v>2429</v>
      </c>
      <c r="F4948" s="62" t="str">
        <f>INDEX('Crosswalk Particulates'!$B:$B,MATCH('2017 EPA Data'!A4948,'Crosswalk Particulates'!$A:$A,0))</f>
        <v>process-cement-industry</v>
      </c>
      <c r="G4948" s="66">
        <f>INDEX('Crosswalk Particulates'!$E:$E,MATCH('2017 EPA Data'!$B4948,'Crosswalk Particulates'!$D:$D,0))</f>
        <v>0</v>
      </c>
      <c r="H4948" s="78">
        <f t="shared" si="77"/>
        <v>0</v>
      </c>
    </row>
    <row r="4949" spans="1:8" hidden="1" x14ac:dyDescent="0.35">
      <c r="A4949" s="57" t="s">
        <v>2506</v>
      </c>
      <c r="B4949" s="57" t="s">
        <v>2536</v>
      </c>
      <c r="C4949" s="57" t="s">
        <v>2428</v>
      </c>
      <c r="D4949" s="74">
        <v>0.42200002580000001</v>
      </c>
      <c r="E4949" s="57" t="s">
        <v>2429</v>
      </c>
      <c r="F4949" s="62" t="str">
        <f>INDEX('Crosswalk Particulates'!$B:$B,MATCH('2017 EPA Data'!A4949,'Crosswalk Particulates'!$A:$A,0))</f>
        <v>process-other-industry</v>
      </c>
      <c r="G4949" s="66">
        <f>INDEX('Crosswalk Particulates'!$E:$E,MATCH('2017 EPA Data'!$B4949,'Crosswalk Particulates'!$D:$D,0))</f>
        <v>0</v>
      </c>
      <c r="H4949" s="78">
        <f t="shared" si="77"/>
        <v>0</v>
      </c>
    </row>
    <row r="4950" spans="1:8" hidden="1" x14ac:dyDescent="0.35">
      <c r="A4950" s="57" t="s">
        <v>2558</v>
      </c>
      <c r="B4950" s="57" t="s">
        <v>2552</v>
      </c>
      <c r="C4950" s="57" t="s">
        <v>2428</v>
      </c>
      <c r="D4950" s="74">
        <v>0.42188900000000001</v>
      </c>
      <c r="E4950" s="57" t="s">
        <v>2429</v>
      </c>
      <c r="F4950" s="62" t="str">
        <f>INDEX('Crosswalk Particulates'!$B:$B,MATCH('2017 EPA Data'!A4950,'Crosswalk Particulates'!$A:$A,0))</f>
        <v>process-mining-industry</v>
      </c>
      <c r="G4950" s="66">
        <f>INDEX('Crosswalk Particulates'!$E:$E,MATCH('2017 EPA Data'!$B4950,'Crosswalk Particulates'!$D:$D,0))</f>
        <v>0</v>
      </c>
      <c r="H4950" s="78">
        <f t="shared" si="77"/>
        <v>0</v>
      </c>
    </row>
    <row r="4951" spans="1:8" hidden="1" x14ac:dyDescent="0.35">
      <c r="A4951" s="57" t="s">
        <v>2558</v>
      </c>
      <c r="B4951" s="57" t="s">
        <v>2488</v>
      </c>
      <c r="C4951" s="57" t="s">
        <v>2428</v>
      </c>
      <c r="D4951" s="74">
        <v>0.42</v>
      </c>
      <c r="E4951" s="57" t="s">
        <v>2429</v>
      </c>
      <c r="F4951" s="62" t="str">
        <f>INDEX('Crosswalk Particulates'!$B:$B,MATCH('2017 EPA Data'!A4951,'Crosswalk Particulates'!$A:$A,0))</f>
        <v>process-mining-industry</v>
      </c>
      <c r="G4951" s="66">
        <f>INDEX('Crosswalk Particulates'!$E:$E,MATCH('2017 EPA Data'!$B4951,'Crosswalk Particulates'!$D:$D,0))</f>
        <v>0</v>
      </c>
      <c r="H4951" s="78">
        <f t="shared" si="77"/>
        <v>0</v>
      </c>
    </row>
    <row r="4952" spans="1:8" hidden="1" x14ac:dyDescent="0.35">
      <c r="A4952" s="57" t="s">
        <v>2580</v>
      </c>
      <c r="B4952" s="57" t="s">
        <v>2612</v>
      </c>
      <c r="C4952" s="57" t="s">
        <v>2428</v>
      </c>
      <c r="D4952" s="74">
        <v>0.41568207000000001</v>
      </c>
      <c r="E4952" s="57" t="s">
        <v>2429</v>
      </c>
      <c r="F4952" s="62" t="str">
        <f>INDEX('Crosswalk Particulates'!$B:$B,MATCH('2017 EPA Data'!A4952,'Crosswalk Particulates'!$A:$A,0))</f>
        <v>Commercial Buildings Sector</v>
      </c>
      <c r="G4952" s="66">
        <f>INDEX('Crosswalk Particulates'!$E:$E,MATCH('2017 EPA Data'!$B4952,'Crosswalk Particulates'!$D:$D,0))</f>
        <v>0</v>
      </c>
      <c r="H4952" s="78">
        <f t="shared" si="77"/>
        <v>0</v>
      </c>
    </row>
    <row r="4953" spans="1:8" hidden="1" x14ac:dyDescent="0.35">
      <c r="A4953" s="57" t="s">
        <v>2492</v>
      </c>
      <c r="B4953" s="57" t="s">
        <v>2705</v>
      </c>
      <c r="C4953" s="57" t="s">
        <v>2428</v>
      </c>
      <c r="D4953" s="74">
        <v>0.4118</v>
      </c>
      <c r="E4953" s="57" t="s">
        <v>2429</v>
      </c>
      <c r="F4953" s="62" t="str">
        <f>INDEX('Crosswalk Particulates'!$B:$B,MATCH('2017 EPA Data'!A4953,'Crosswalk Particulates'!$A:$A,0))</f>
        <v>Electricity Sector</v>
      </c>
      <c r="G4953" s="66">
        <f>INDEX('Crosswalk Particulates'!$E:$E,MATCH('2017 EPA Data'!$B4953,'Crosswalk Particulates'!$D:$D,0))</f>
        <v>0</v>
      </c>
      <c r="H4953" s="78">
        <f t="shared" si="77"/>
        <v>0</v>
      </c>
    </row>
    <row r="4954" spans="1:8" hidden="1" x14ac:dyDescent="0.35">
      <c r="A4954" s="57" t="s">
        <v>2492</v>
      </c>
      <c r="B4954" s="57" t="s">
        <v>2770</v>
      </c>
      <c r="C4954" s="57" t="s">
        <v>2428</v>
      </c>
      <c r="D4954" s="74">
        <v>0.4118</v>
      </c>
      <c r="E4954" s="57" t="s">
        <v>2429</v>
      </c>
      <c r="F4954" s="62" t="str">
        <f>INDEX('Crosswalk Particulates'!$B:$B,MATCH('2017 EPA Data'!A4954,'Crosswalk Particulates'!$A:$A,0))</f>
        <v>Electricity Sector</v>
      </c>
      <c r="G4954" s="66">
        <f>INDEX('Crosswalk Particulates'!$E:$E,MATCH('2017 EPA Data'!$B4954,'Crosswalk Particulates'!$D:$D,0))</f>
        <v>0</v>
      </c>
      <c r="H4954" s="78">
        <f t="shared" si="77"/>
        <v>0</v>
      </c>
    </row>
    <row r="4955" spans="1:8" hidden="1" x14ac:dyDescent="0.35">
      <c r="A4955" s="57" t="s">
        <v>2449</v>
      </c>
      <c r="B4955" s="57" t="s">
        <v>2569</v>
      </c>
      <c r="C4955" s="57" t="s">
        <v>2428</v>
      </c>
      <c r="D4955" s="74">
        <v>0.41145208999999999</v>
      </c>
      <c r="E4955" s="57" t="s">
        <v>2429</v>
      </c>
      <c r="F4955" s="62" t="str">
        <f>INDEX('Crosswalk Particulates'!$B:$B,MATCH('2017 EPA Data'!A4955,'Crosswalk Particulates'!$A:$A,0))</f>
        <v>process-other-industry</v>
      </c>
      <c r="G4955" s="66">
        <f>INDEX('Crosswalk Particulates'!$E:$E,MATCH('2017 EPA Data'!$B4955,'Crosswalk Particulates'!$D:$D,0))</f>
        <v>0</v>
      </c>
      <c r="H4955" s="78">
        <f t="shared" si="77"/>
        <v>0</v>
      </c>
    </row>
    <row r="4956" spans="1:8" hidden="1" x14ac:dyDescent="0.35">
      <c r="A4956" s="57" t="s">
        <v>2634</v>
      </c>
      <c r="B4956" s="57" t="s">
        <v>2600</v>
      </c>
      <c r="C4956" s="57" t="s">
        <v>2428</v>
      </c>
      <c r="D4956" s="74">
        <v>0.41061815200000001</v>
      </c>
      <c r="E4956" s="57" t="s">
        <v>2429</v>
      </c>
      <c r="F4956" s="62" t="str">
        <f>INDEX('Crosswalk Particulates'!$B:$B,MATCH('2017 EPA Data'!A4956,'Crosswalk Particulates'!$A:$A,0))</f>
        <v>Residential Buildings Sector</v>
      </c>
      <c r="G4956" s="66">
        <f>INDEX('Crosswalk Particulates'!$E:$E,MATCH('2017 EPA Data'!$B4956,'Crosswalk Particulates'!$D:$D,0))</f>
        <v>0</v>
      </c>
      <c r="H4956" s="78">
        <f t="shared" si="77"/>
        <v>0</v>
      </c>
    </row>
    <row r="4957" spans="1:8" hidden="1" x14ac:dyDescent="0.35">
      <c r="A4957" s="57" t="s">
        <v>2464</v>
      </c>
      <c r="B4957" s="57" t="s">
        <v>2548</v>
      </c>
      <c r="C4957" s="57" t="s">
        <v>2428</v>
      </c>
      <c r="D4957" s="74">
        <v>0.41</v>
      </c>
      <c r="E4957" s="57" t="s">
        <v>2429</v>
      </c>
      <c r="F4957" s="62" t="str">
        <f>INDEX('Crosswalk Particulates'!$B:$B,MATCH('2017 EPA Data'!A4957,'Crosswalk Particulates'!$A:$A,0))</f>
        <v>process-other-industry</v>
      </c>
      <c r="G4957" s="66">
        <f>INDEX('Crosswalk Particulates'!$E:$E,MATCH('2017 EPA Data'!$B4957,'Crosswalk Particulates'!$D:$D,0))</f>
        <v>0</v>
      </c>
      <c r="H4957" s="78">
        <f t="shared" si="77"/>
        <v>0</v>
      </c>
    </row>
    <row r="4958" spans="1:8" hidden="1" x14ac:dyDescent="0.35">
      <c r="A4958" s="57" t="s">
        <v>2495</v>
      </c>
      <c r="B4958" s="57" t="s">
        <v>2643</v>
      </c>
      <c r="D4958" s="74">
        <v>0.40529078400000002</v>
      </c>
      <c r="E4958" s="57" t="s">
        <v>2433</v>
      </c>
      <c r="F4958" s="62" t="str">
        <f>INDEX('Crosswalk Particulates'!$B:$B,MATCH('2017 EPA Data'!A4958,'Crosswalk Particulates'!$A:$A,0))</f>
        <v>Electricity Sector</v>
      </c>
      <c r="G4958" s="66">
        <f>INDEX('Crosswalk Particulates'!$E:$E,MATCH('2017 EPA Data'!$B4958,'Crosswalk Particulates'!$D:$D,0))</f>
        <v>0</v>
      </c>
      <c r="H4958" s="78">
        <f t="shared" si="77"/>
        <v>367674.05176402285</v>
      </c>
    </row>
    <row r="4959" spans="1:8" hidden="1" x14ac:dyDescent="0.35">
      <c r="A4959" s="57" t="s">
        <v>2518</v>
      </c>
      <c r="B4959" s="57" t="s">
        <v>2619</v>
      </c>
      <c r="C4959" s="57" t="s">
        <v>2428</v>
      </c>
      <c r="D4959" s="74">
        <v>0.40300000000000002</v>
      </c>
      <c r="E4959" s="57" t="s">
        <v>2429</v>
      </c>
      <c r="F4959" s="62" t="str">
        <f>INDEX('Crosswalk Particulates'!$B:$B,MATCH('2017 EPA Data'!A4959,'Crosswalk Particulates'!$A:$A,0))</f>
        <v>process-cement-industry</v>
      </c>
      <c r="G4959" s="66">
        <f>INDEX('Crosswalk Particulates'!$E:$E,MATCH('2017 EPA Data'!$B4959,'Crosswalk Particulates'!$D:$D,0))</f>
        <v>0</v>
      </c>
      <c r="H4959" s="78">
        <f t="shared" si="77"/>
        <v>0</v>
      </c>
    </row>
    <row r="4960" spans="1:8" hidden="1" x14ac:dyDescent="0.35">
      <c r="A4960" s="57" t="s">
        <v>2496</v>
      </c>
      <c r="B4960" s="57" t="s">
        <v>2631</v>
      </c>
      <c r="C4960" s="57" t="s">
        <v>2428</v>
      </c>
      <c r="D4960" s="74">
        <v>0.40259960587999999</v>
      </c>
      <c r="E4960" s="57" t="s">
        <v>2429</v>
      </c>
      <c r="F4960" s="62" t="str">
        <f>INDEX('Crosswalk Particulates'!$B:$B,MATCH('2017 EPA Data'!A4960,'Crosswalk Particulates'!$A:$A,0))</f>
        <v>process-other-industry</v>
      </c>
      <c r="G4960" s="66">
        <f>INDEX('Crosswalk Particulates'!$E:$E,MATCH('2017 EPA Data'!$B4960,'Crosswalk Particulates'!$D:$D,0))</f>
        <v>0</v>
      </c>
      <c r="H4960" s="78">
        <f t="shared" si="77"/>
        <v>0</v>
      </c>
    </row>
    <row r="4961" spans="1:8" hidden="1" x14ac:dyDescent="0.35">
      <c r="A4961" s="57" t="s">
        <v>2542</v>
      </c>
      <c r="B4961" s="57" t="s">
        <v>2692</v>
      </c>
      <c r="C4961" s="57" t="s">
        <v>2428</v>
      </c>
      <c r="D4961" s="74">
        <v>0.40193733334600001</v>
      </c>
      <c r="E4961" s="57" t="s">
        <v>2429</v>
      </c>
      <c r="F4961" s="62" t="str">
        <f>INDEX('Crosswalk Particulates'!$B:$B,MATCH('2017 EPA Data'!A4961,'Crosswalk Particulates'!$A:$A,0))</f>
        <v>Residential Buildings Sector</v>
      </c>
      <c r="G4961" s="66">
        <f>INDEX('Crosswalk Particulates'!$E:$E,MATCH('2017 EPA Data'!$B4961,'Crosswalk Particulates'!$D:$D,0))</f>
        <v>0</v>
      </c>
      <c r="H4961" s="78">
        <f t="shared" si="77"/>
        <v>0</v>
      </c>
    </row>
    <row r="4962" spans="1:8" hidden="1" x14ac:dyDescent="0.35">
      <c r="A4962" s="57" t="s">
        <v>2466</v>
      </c>
      <c r="B4962" s="57" t="s">
        <v>2593</v>
      </c>
      <c r="C4962" s="57" t="s">
        <v>2428</v>
      </c>
      <c r="D4962" s="74">
        <v>0.40022859999999999</v>
      </c>
      <c r="E4962" s="57" t="s">
        <v>2429</v>
      </c>
      <c r="F4962" s="62" t="str">
        <f>INDEX('Crosswalk Particulates'!$B:$B,MATCH('2017 EPA Data'!A4962,'Crosswalk Particulates'!$A:$A,0))</f>
        <v>process-other-industry</v>
      </c>
      <c r="G4962" s="66">
        <f>INDEX('Crosswalk Particulates'!$E:$E,MATCH('2017 EPA Data'!$B4962,'Crosswalk Particulates'!$D:$D,0))</f>
        <v>0</v>
      </c>
      <c r="H4962" s="78">
        <f t="shared" si="77"/>
        <v>0</v>
      </c>
    </row>
    <row r="4963" spans="1:8" hidden="1" x14ac:dyDescent="0.35">
      <c r="A4963" s="57" t="s">
        <v>2470</v>
      </c>
      <c r="B4963" s="57" t="s">
        <v>2680</v>
      </c>
      <c r="C4963" s="57" t="s">
        <v>2428</v>
      </c>
      <c r="D4963" s="74">
        <v>0.40000124799999998</v>
      </c>
      <c r="E4963" s="57" t="s">
        <v>2429</v>
      </c>
      <c r="F4963" s="62" t="str">
        <f>INDEX('Crosswalk Particulates'!$B:$B,MATCH('2017 EPA Data'!A4963,'Crosswalk Particulates'!$A:$A,0))</f>
        <v>process-waste-industry</v>
      </c>
      <c r="G4963" s="66">
        <f>INDEX('Crosswalk Particulates'!$E:$E,MATCH('2017 EPA Data'!$B4963,'Crosswalk Particulates'!$D:$D,0))</f>
        <v>0</v>
      </c>
      <c r="H4963" s="78">
        <f t="shared" si="77"/>
        <v>0</v>
      </c>
    </row>
    <row r="4964" spans="1:8" hidden="1" x14ac:dyDescent="0.35">
      <c r="A4964" s="57" t="s">
        <v>2540</v>
      </c>
      <c r="B4964" s="57" t="s">
        <v>2618</v>
      </c>
      <c r="C4964" s="57" t="s">
        <v>2428</v>
      </c>
      <c r="D4964" s="74">
        <v>0.4</v>
      </c>
      <c r="E4964" s="57" t="s">
        <v>2429</v>
      </c>
      <c r="F4964" s="62" t="str">
        <f>INDEX('Crosswalk Particulates'!$B:$B,MATCH('2017 EPA Data'!A4964,'Crosswalk Particulates'!$A:$A,0))</f>
        <v>industry-fuel-oil</v>
      </c>
      <c r="G4964" s="66">
        <f>INDEX('Crosswalk Particulates'!$E:$E,MATCH('2017 EPA Data'!$B4964,'Crosswalk Particulates'!$D:$D,0))</f>
        <v>0</v>
      </c>
      <c r="H4964" s="78">
        <f t="shared" si="77"/>
        <v>0</v>
      </c>
    </row>
    <row r="4965" spans="1:8" hidden="1" x14ac:dyDescent="0.35">
      <c r="A4965" s="57" t="s">
        <v>2529</v>
      </c>
      <c r="B4965" s="57" t="s">
        <v>2655</v>
      </c>
      <c r="C4965" s="57" t="s">
        <v>2428</v>
      </c>
      <c r="D4965" s="74">
        <v>0.4</v>
      </c>
      <c r="E4965" s="57" t="s">
        <v>2429</v>
      </c>
      <c r="F4965" s="62" t="str">
        <f>INDEX('Crosswalk Particulates'!$B:$B,MATCH('2017 EPA Data'!A4965,'Crosswalk Particulates'!$A:$A,0))</f>
        <v>Other-EPA</v>
      </c>
      <c r="G4965" s="66">
        <f>INDEX('Crosswalk Particulates'!$E:$E,MATCH('2017 EPA Data'!$B4965,'Crosswalk Particulates'!$D:$D,0))</f>
        <v>0</v>
      </c>
      <c r="H4965" s="78">
        <f t="shared" si="77"/>
        <v>0</v>
      </c>
    </row>
    <row r="4966" spans="1:8" hidden="1" x14ac:dyDescent="0.35">
      <c r="A4966" s="57" t="s">
        <v>2529</v>
      </c>
      <c r="B4966" s="57" t="s">
        <v>2487</v>
      </c>
      <c r="C4966" s="57" t="s">
        <v>2428</v>
      </c>
      <c r="D4966" s="74">
        <v>0.4</v>
      </c>
      <c r="E4966" s="57" t="s">
        <v>2429</v>
      </c>
      <c r="F4966" s="62" t="str">
        <f>INDEX('Crosswalk Particulates'!$B:$B,MATCH('2017 EPA Data'!A4966,'Crosswalk Particulates'!$A:$A,0))</f>
        <v>Other-EPA</v>
      </c>
      <c r="G4966" s="66">
        <f>INDEX('Crosswalk Particulates'!$E:$E,MATCH('2017 EPA Data'!$B4966,'Crosswalk Particulates'!$D:$D,0))</f>
        <v>0</v>
      </c>
      <c r="H4966" s="78">
        <f t="shared" si="77"/>
        <v>0</v>
      </c>
    </row>
    <row r="4967" spans="1:8" hidden="1" x14ac:dyDescent="0.35">
      <c r="A4967" s="57" t="s">
        <v>2489</v>
      </c>
      <c r="B4967" s="57" t="s">
        <v>2754</v>
      </c>
      <c r="C4967" s="57" t="s">
        <v>2428</v>
      </c>
      <c r="D4967" s="74">
        <v>0.4</v>
      </c>
      <c r="E4967" s="57" t="s">
        <v>2429</v>
      </c>
      <c r="F4967" s="62" t="str">
        <f>INDEX('Crosswalk Particulates'!$B:$B,MATCH('2017 EPA Data'!A4967,'Crosswalk Particulates'!$A:$A,0))</f>
        <v>process-chemicals-industry</v>
      </c>
      <c r="G4967" s="66">
        <f>INDEX('Crosswalk Particulates'!$E:$E,MATCH('2017 EPA Data'!$B4967,'Crosswalk Particulates'!$D:$D,0))</f>
        <v>0</v>
      </c>
      <c r="H4967" s="78">
        <f t="shared" si="77"/>
        <v>0</v>
      </c>
    </row>
    <row r="4968" spans="1:8" hidden="1" x14ac:dyDescent="0.35">
      <c r="A4968" s="57" t="s">
        <v>2449</v>
      </c>
      <c r="B4968" s="57" t="s">
        <v>2684</v>
      </c>
      <c r="C4968" s="57" t="s">
        <v>2428</v>
      </c>
      <c r="D4968" s="74">
        <v>0.4</v>
      </c>
      <c r="E4968" s="57" t="s">
        <v>2429</v>
      </c>
      <c r="F4968" s="62" t="str">
        <f>INDEX('Crosswalk Particulates'!$B:$B,MATCH('2017 EPA Data'!A4968,'Crosswalk Particulates'!$A:$A,0))</f>
        <v>process-other-industry</v>
      </c>
      <c r="G4968" s="66">
        <f>INDEX('Crosswalk Particulates'!$E:$E,MATCH('2017 EPA Data'!$B4968,'Crosswalk Particulates'!$D:$D,0))</f>
        <v>0</v>
      </c>
      <c r="H4968" s="78">
        <f t="shared" si="77"/>
        <v>0</v>
      </c>
    </row>
    <row r="4969" spans="1:8" hidden="1" x14ac:dyDescent="0.35">
      <c r="A4969" s="57" t="s">
        <v>2449</v>
      </c>
      <c r="B4969" s="57" t="s">
        <v>2646</v>
      </c>
      <c r="C4969" s="57" t="s">
        <v>2428</v>
      </c>
      <c r="D4969" s="74">
        <v>0.39833925748731802</v>
      </c>
      <c r="E4969" s="57" t="s">
        <v>2429</v>
      </c>
      <c r="F4969" s="62" t="str">
        <f>INDEX('Crosswalk Particulates'!$B:$B,MATCH('2017 EPA Data'!A4969,'Crosswalk Particulates'!$A:$A,0))</f>
        <v>process-other-industry</v>
      </c>
      <c r="G4969" s="66">
        <f>INDEX('Crosswalk Particulates'!$E:$E,MATCH('2017 EPA Data'!$B4969,'Crosswalk Particulates'!$D:$D,0))</f>
        <v>0</v>
      </c>
      <c r="H4969" s="78">
        <f t="shared" si="77"/>
        <v>0</v>
      </c>
    </row>
    <row r="4970" spans="1:8" hidden="1" x14ac:dyDescent="0.35">
      <c r="A4970" s="57" t="s">
        <v>2449</v>
      </c>
      <c r="B4970" s="57" t="s">
        <v>2754</v>
      </c>
      <c r="C4970" s="57" t="s">
        <v>2428</v>
      </c>
      <c r="D4970" s="74">
        <v>0.39481195271300001</v>
      </c>
      <c r="E4970" s="57" t="s">
        <v>2429</v>
      </c>
      <c r="F4970" s="62" t="str">
        <f>INDEX('Crosswalk Particulates'!$B:$B,MATCH('2017 EPA Data'!A4970,'Crosswalk Particulates'!$A:$A,0))</f>
        <v>process-other-industry</v>
      </c>
      <c r="G4970" s="66">
        <f>INDEX('Crosswalk Particulates'!$E:$E,MATCH('2017 EPA Data'!$B4970,'Crosswalk Particulates'!$D:$D,0))</f>
        <v>0</v>
      </c>
      <c r="H4970" s="78">
        <f t="shared" si="77"/>
        <v>0</v>
      </c>
    </row>
    <row r="4971" spans="1:8" hidden="1" x14ac:dyDescent="0.35">
      <c r="A4971" s="57" t="s">
        <v>2503</v>
      </c>
      <c r="B4971" s="57" t="s">
        <v>2686</v>
      </c>
      <c r="C4971" s="57" t="s">
        <v>2428</v>
      </c>
      <c r="D4971" s="74">
        <v>0.39137959096399999</v>
      </c>
      <c r="E4971" s="57" t="s">
        <v>2429</v>
      </c>
      <c r="F4971" s="62" t="str">
        <f>INDEX('Crosswalk Particulates'!$B:$B,MATCH('2017 EPA Data'!A4971,'Crosswalk Particulates'!$A:$A,0))</f>
        <v>process-ngps-industry</v>
      </c>
      <c r="G4971" s="66">
        <f>INDEX('Crosswalk Particulates'!$E:$E,MATCH('2017 EPA Data'!$B4971,'Crosswalk Particulates'!$D:$D,0))</f>
        <v>0</v>
      </c>
      <c r="H4971" s="78">
        <f t="shared" si="77"/>
        <v>0</v>
      </c>
    </row>
    <row r="4972" spans="1:8" hidden="1" x14ac:dyDescent="0.35">
      <c r="A4972" s="57" t="s">
        <v>2464</v>
      </c>
      <c r="B4972" s="57" t="s">
        <v>2679</v>
      </c>
      <c r="C4972" s="57" t="s">
        <v>2428</v>
      </c>
      <c r="D4972" s="74">
        <v>0.39074999999999999</v>
      </c>
      <c r="E4972" s="57" t="s">
        <v>2429</v>
      </c>
      <c r="F4972" s="62" t="str">
        <f>INDEX('Crosswalk Particulates'!$B:$B,MATCH('2017 EPA Data'!A4972,'Crosswalk Particulates'!$A:$A,0))</f>
        <v>process-other-industry</v>
      </c>
      <c r="G4972" s="66">
        <f>INDEX('Crosswalk Particulates'!$E:$E,MATCH('2017 EPA Data'!$B4972,'Crosswalk Particulates'!$D:$D,0))</f>
        <v>0</v>
      </c>
      <c r="H4972" s="78">
        <f t="shared" si="77"/>
        <v>0</v>
      </c>
    </row>
    <row r="4973" spans="1:8" hidden="1" x14ac:dyDescent="0.35">
      <c r="A4973" s="57" t="s">
        <v>2503</v>
      </c>
      <c r="B4973" s="57" t="s">
        <v>2528</v>
      </c>
      <c r="C4973" s="57" t="s">
        <v>2428</v>
      </c>
      <c r="D4973" s="74">
        <v>0.38269584200000001</v>
      </c>
      <c r="E4973" s="57" t="s">
        <v>2429</v>
      </c>
      <c r="F4973" s="62" t="str">
        <f>INDEX('Crosswalk Particulates'!$B:$B,MATCH('2017 EPA Data'!A4973,'Crosswalk Particulates'!$A:$A,0))</f>
        <v>process-ngps-industry</v>
      </c>
      <c r="G4973" s="66">
        <f>INDEX('Crosswalk Particulates'!$E:$E,MATCH('2017 EPA Data'!$B4973,'Crosswalk Particulates'!$D:$D,0))</f>
        <v>0</v>
      </c>
      <c r="H4973" s="78">
        <f t="shared" si="77"/>
        <v>0</v>
      </c>
    </row>
    <row r="4974" spans="1:8" hidden="1" x14ac:dyDescent="0.35">
      <c r="A4974" s="57" t="s">
        <v>2566</v>
      </c>
      <c r="B4974" s="57" t="s">
        <v>2667</v>
      </c>
      <c r="C4974" s="57" t="s">
        <v>2428</v>
      </c>
      <c r="D4974" s="74">
        <v>0.38174213769464899</v>
      </c>
      <c r="E4974" s="57" t="s">
        <v>2429</v>
      </c>
      <c r="F4974" s="62" t="str">
        <f>INDEX('Crosswalk Particulates'!$B:$B,MATCH('2017 EPA Data'!A4974,'Crosswalk Particulates'!$A:$A,0))</f>
        <v>Commercial Buildings Sector</v>
      </c>
      <c r="G4974" s="66">
        <f>INDEX('Crosswalk Particulates'!$E:$E,MATCH('2017 EPA Data'!$B4974,'Crosswalk Particulates'!$D:$D,0))</f>
        <v>0</v>
      </c>
      <c r="H4974" s="78">
        <f t="shared" si="77"/>
        <v>0</v>
      </c>
    </row>
    <row r="4975" spans="1:8" hidden="1" x14ac:dyDescent="0.35">
      <c r="A4975" s="57" t="s">
        <v>2453</v>
      </c>
      <c r="B4975" s="57" t="s">
        <v>2586</v>
      </c>
      <c r="C4975" s="57" t="s">
        <v>2428</v>
      </c>
      <c r="D4975" s="74">
        <v>0.38153400294000001</v>
      </c>
      <c r="E4975" s="57" t="s">
        <v>2429</v>
      </c>
      <c r="F4975" s="62" t="str">
        <f>INDEX('Crosswalk Particulates'!$B:$B,MATCH('2017 EPA Data'!A4975,'Crosswalk Particulates'!$A:$A,0))</f>
        <v>process-ngps-industry</v>
      </c>
      <c r="G4975" s="66">
        <f>INDEX('Crosswalk Particulates'!$E:$E,MATCH('2017 EPA Data'!$B4975,'Crosswalk Particulates'!$D:$D,0))</f>
        <v>0</v>
      </c>
      <c r="H4975" s="78">
        <f t="shared" si="77"/>
        <v>0</v>
      </c>
    </row>
    <row r="4976" spans="1:8" hidden="1" x14ac:dyDescent="0.35">
      <c r="A4976" s="57" t="s">
        <v>2483</v>
      </c>
      <c r="B4976" s="57" t="s">
        <v>2520</v>
      </c>
      <c r="C4976" s="57" t="s">
        <v>2468</v>
      </c>
      <c r="D4976" s="74">
        <v>0.375</v>
      </c>
      <c r="E4976" s="57" t="s">
        <v>2433</v>
      </c>
      <c r="F4976" s="62" t="str">
        <f>INDEX('Crosswalk Particulates'!$B:$B,MATCH('2017 EPA Data'!A4976,'Crosswalk Particulates'!$A:$A,0))</f>
        <v>process-other-industry</v>
      </c>
      <c r="G4976" s="66" t="str">
        <f>INDEX('Crosswalk Particulates'!$E:$E,MATCH('2017 EPA Data'!$B4976,'Crosswalk Particulates'!$D:$D,0))</f>
        <v>NOX</v>
      </c>
      <c r="H4976" s="78">
        <f t="shared" si="77"/>
        <v>340194.68207672983</v>
      </c>
    </row>
    <row r="4977" spans="1:8" hidden="1" x14ac:dyDescent="0.35">
      <c r="A4977" s="57" t="s">
        <v>2558</v>
      </c>
      <c r="B4977" s="57" t="s">
        <v>2553</v>
      </c>
      <c r="C4977" s="57" t="s">
        <v>2428</v>
      </c>
      <c r="D4977" s="74">
        <v>0.37</v>
      </c>
      <c r="E4977" s="57" t="s">
        <v>2429</v>
      </c>
      <c r="F4977" s="62" t="str">
        <f>INDEX('Crosswalk Particulates'!$B:$B,MATCH('2017 EPA Data'!A4977,'Crosswalk Particulates'!$A:$A,0))</f>
        <v>process-mining-industry</v>
      </c>
      <c r="G4977" s="66">
        <f>INDEX('Crosswalk Particulates'!$E:$E,MATCH('2017 EPA Data'!$B4977,'Crosswalk Particulates'!$D:$D,0))</f>
        <v>0</v>
      </c>
      <c r="H4977" s="78">
        <f t="shared" si="77"/>
        <v>0</v>
      </c>
    </row>
    <row r="4978" spans="1:8" hidden="1" x14ac:dyDescent="0.35">
      <c r="A4978" s="57" t="s">
        <v>2575</v>
      </c>
      <c r="B4978" s="57" t="s">
        <v>2550</v>
      </c>
      <c r="C4978" s="57" t="s">
        <v>2428</v>
      </c>
      <c r="D4978" s="74">
        <v>0.37</v>
      </c>
      <c r="E4978" s="57" t="s">
        <v>2429</v>
      </c>
      <c r="F4978" s="62" t="str">
        <f>INDEX('Crosswalk Particulates'!$B:$B,MATCH('2017 EPA Data'!A4978,'Crosswalk Particulates'!$A:$A,0))</f>
        <v>Commercial Buildings Sector</v>
      </c>
      <c r="G4978" s="66">
        <f>INDEX('Crosswalk Particulates'!$E:$E,MATCH('2017 EPA Data'!$B4978,'Crosswalk Particulates'!$D:$D,0))</f>
        <v>0</v>
      </c>
      <c r="H4978" s="78">
        <f t="shared" si="77"/>
        <v>0</v>
      </c>
    </row>
    <row r="4979" spans="1:8" hidden="1" x14ac:dyDescent="0.35">
      <c r="A4979" s="57" t="s">
        <v>2576</v>
      </c>
      <c r="B4979" s="57" t="s">
        <v>2738</v>
      </c>
      <c r="C4979" s="57" t="s">
        <v>2428</v>
      </c>
      <c r="D4979" s="74">
        <v>0.36487979999999998</v>
      </c>
      <c r="E4979" s="57" t="s">
        <v>2429</v>
      </c>
      <c r="F4979" s="62" t="str">
        <f>INDEX('Crosswalk Particulates'!$B:$B,MATCH('2017 EPA Data'!A4979,'Crosswalk Particulates'!$A:$A,0))</f>
        <v>Commercial Buildings Sector</v>
      </c>
      <c r="G4979" s="66">
        <f>INDEX('Crosswalk Particulates'!$E:$E,MATCH('2017 EPA Data'!$B4979,'Crosswalk Particulates'!$D:$D,0))</f>
        <v>0</v>
      </c>
      <c r="H4979" s="78">
        <f t="shared" si="77"/>
        <v>0</v>
      </c>
    </row>
    <row r="4980" spans="1:8" hidden="1" x14ac:dyDescent="0.35">
      <c r="A4980" s="57" t="s">
        <v>2458</v>
      </c>
      <c r="B4980" s="57" t="s">
        <v>2555</v>
      </c>
      <c r="C4980" s="57" t="s">
        <v>2428</v>
      </c>
      <c r="D4980" s="74">
        <v>0.36</v>
      </c>
      <c r="E4980" s="57" t="s">
        <v>2429</v>
      </c>
      <c r="F4980" s="62" t="str">
        <f>INDEX('Crosswalk Particulates'!$B:$B,MATCH('2017 EPA Data'!A4980,'Crosswalk Particulates'!$A:$A,0))</f>
        <v>process-other-industry</v>
      </c>
      <c r="G4980" s="66">
        <f>INDEX('Crosswalk Particulates'!$E:$E,MATCH('2017 EPA Data'!$B4980,'Crosswalk Particulates'!$D:$D,0))</f>
        <v>0</v>
      </c>
      <c r="H4980" s="78">
        <f t="shared" si="77"/>
        <v>0</v>
      </c>
    </row>
    <row r="4981" spans="1:8" hidden="1" x14ac:dyDescent="0.35">
      <c r="A4981" s="57" t="s">
        <v>2457</v>
      </c>
      <c r="B4981" s="57" t="s">
        <v>2485</v>
      </c>
      <c r="C4981" s="57" t="s">
        <v>2428</v>
      </c>
      <c r="D4981" s="74">
        <v>0.36</v>
      </c>
      <c r="E4981" s="57" t="s">
        <v>2429</v>
      </c>
      <c r="F4981" s="62" t="str">
        <f>INDEX('Crosswalk Particulates'!$B:$B,MATCH('2017 EPA Data'!A4981,'Crosswalk Particulates'!$A:$A,0))</f>
        <v>process-other-industry</v>
      </c>
      <c r="G4981" s="66">
        <f>INDEX('Crosswalk Particulates'!$E:$E,MATCH('2017 EPA Data'!$B4981,'Crosswalk Particulates'!$D:$D,0))</f>
        <v>0</v>
      </c>
      <c r="H4981" s="78">
        <f t="shared" si="77"/>
        <v>0</v>
      </c>
    </row>
    <row r="4982" spans="1:8" hidden="1" x14ac:dyDescent="0.35">
      <c r="A4982" s="57" t="s">
        <v>2457</v>
      </c>
      <c r="B4982" s="57" t="s">
        <v>2526</v>
      </c>
      <c r="C4982" s="57" t="s">
        <v>2468</v>
      </c>
      <c r="D4982" s="74">
        <v>0.35898000000000002</v>
      </c>
      <c r="E4982" s="57" t="s">
        <v>2433</v>
      </c>
      <c r="F4982" s="62" t="str">
        <f>INDEX('Crosswalk Particulates'!$B:$B,MATCH('2017 EPA Data'!A4982,'Crosswalk Particulates'!$A:$A,0))</f>
        <v>process-other-industry</v>
      </c>
      <c r="G4982" s="66" t="str">
        <f>INDEX('Crosswalk Particulates'!$E:$E,MATCH('2017 EPA Data'!$B4982,'Crosswalk Particulates'!$D:$D,0))</f>
        <v>SOx</v>
      </c>
      <c r="H4982" s="78">
        <f t="shared" si="77"/>
        <v>325661.56525841192</v>
      </c>
    </row>
    <row r="4983" spans="1:8" hidden="1" x14ac:dyDescent="0.35">
      <c r="A4983" s="57" t="s">
        <v>2470</v>
      </c>
      <c r="B4983" s="57" t="s">
        <v>2771</v>
      </c>
      <c r="C4983" s="57" t="s">
        <v>2428</v>
      </c>
      <c r="D4983" s="74">
        <v>0.35</v>
      </c>
      <c r="E4983" s="57" t="s">
        <v>2429</v>
      </c>
      <c r="F4983" s="62" t="str">
        <f>INDEX('Crosswalk Particulates'!$B:$B,MATCH('2017 EPA Data'!A4983,'Crosswalk Particulates'!$A:$A,0))</f>
        <v>process-waste-industry</v>
      </c>
      <c r="G4983" s="66">
        <f>INDEX('Crosswalk Particulates'!$E:$E,MATCH('2017 EPA Data'!$B4983,'Crosswalk Particulates'!$D:$D,0))</f>
        <v>0</v>
      </c>
      <c r="H4983" s="78">
        <f t="shared" si="77"/>
        <v>0</v>
      </c>
    </row>
    <row r="4984" spans="1:8" hidden="1" x14ac:dyDescent="0.35">
      <c r="A4984" s="57" t="s">
        <v>2506</v>
      </c>
      <c r="B4984" s="57" t="s">
        <v>2627</v>
      </c>
      <c r="D4984" s="74">
        <v>0.34842260916399997</v>
      </c>
      <c r="E4984" s="57" t="s">
        <v>2433</v>
      </c>
      <c r="F4984" s="62" t="str">
        <f>INDEX('Crosswalk Particulates'!$B:$B,MATCH('2017 EPA Data'!A4984,'Crosswalk Particulates'!$A:$A,0))</f>
        <v>process-other-industry</v>
      </c>
      <c r="G4984" s="66" t="str">
        <f>INDEX('Crosswalk Particulates'!$E:$E,MATCH('2017 EPA Data'!$B4984,'Crosswalk Particulates'!$D:$D,0))</f>
        <v>BC</v>
      </c>
      <c r="H4984" s="78">
        <f t="shared" si="77"/>
        <v>316084.05000771105</v>
      </c>
    </row>
    <row r="4985" spans="1:8" hidden="1" x14ac:dyDescent="0.35">
      <c r="A4985" s="57" t="s">
        <v>2453</v>
      </c>
      <c r="B4985" s="57" t="s">
        <v>2573</v>
      </c>
      <c r="C4985" s="57" t="s">
        <v>2428</v>
      </c>
      <c r="D4985" s="74">
        <v>0.34524382999999997</v>
      </c>
      <c r="E4985" s="57" t="s">
        <v>2429</v>
      </c>
      <c r="F4985" s="62" t="str">
        <f>INDEX('Crosswalk Particulates'!$B:$B,MATCH('2017 EPA Data'!A4985,'Crosswalk Particulates'!$A:$A,0))</f>
        <v>process-ngps-industry</v>
      </c>
      <c r="G4985" s="66">
        <f>INDEX('Crosswalk Particulates'!$E:$E,MATCH('2017 EPA Data'!$B4985,'Crosswalk Particulates'!$D:$D,0))</f>
        <v>0</v>
      </c>
      <c r="H4985" s="78">
        <f t="shared" si="77"/>
        <v>0</v>
      </c>
    </row>
    <row r="4986" spans="1:8" hidden="1" x14ac:dyDescent="0.35">
      <c r="A4986" s="57" t="s">
        <v>2464</v>
      </c>
      <c r="B4986" s="57" t="s">
        <v>2571</v>
      </c>
      <c r="C4986" s="57" t="s">
        <v>2428</v>
      </c>
      <c r="D4986" s="74">
        <v>0.34</v>
      </c>
      <c r="E4986" s="57" t="s">
        <v>2429</v>
      </c>
      <c r="F4986" s="62" t="str">
        <f>INDEX('Crosswalk Particulates'!$B:$B,MATCH('2017 EPA Data'!A4986,'Crosswalk Particulates'!$A:$A,0))</f>
        <v>process-other-industry</v>
      </c>
      <c r="G4986" s="66">
        <f>INDEX('Crosswalk Particulates'!$E:$E,MATCH('2017 EPA Data'!$B4986,'Crosswalk Particulates'!$D:$D,0))</f>
        <v>0</v>
      </c>
      <c r="H4986" s="78">
        <f t="shared" si="77"/>
        <v>0</v>
      </c>
    </row>
    <row r="4987" spans="1:8" hidden="1" x14ac:dyDescent="0.35">
      <c r="A4987" s="57" t="s">
        <v>2495</v>
      </c>
      <c r="B4987" s="57" t="s">
        <v>2754</v>
      </c>
      <c r="C4987" s="57" t="s">
        <v>2428</v>
      </c>
      <c r="D4987" s="74">
        <v>0.33499580000000001</v>
      </c>
      <c r="E4987" s="57" t="s">
        <v>2429</v>
      </c>
      <c r="F4987" s="62" t="str">
        <f>INDEX('Crosswalk Particulates'!$B:$B,MATCH('2017 EPA Data'!A4987,'Crosswalk Particulates'!$A:$A,0))</f>
        <v>Electricity Sector</v>
      </c>
      <c r="G4987" s="66">
        <f>INDEX('Crosswalk Particulates'!$E:$E,MATCH('2017 EPA Data'!$B4987,'Crosswalk Particulates'!$D:$D,0))</f>
        <v>0</v>
      </c>
      <c r="H4987" s="78">
        <f t="shared" si="77"/>
        <v>0</v>
      </c>
    </row>
    <row r="4988" spans="1:8" hidden="1" x14ac:dyDescent="0.35">
      <c r="A4988" s="57" t="s">
        <v>2470</v>
      </c>
      <c r="B4988" s="57" t="s">
        <v>2562</v>
      </c>
      <c r="C4988" s="57" t="s">
        <v>2428</v>
      </c>
      <c r="D4988" s="74">
        <v>0.33102420900000001</v>
      </c>
      <c r="E4988" s="57" t="s">
        <v>2429</v>
      </c>
      <c r="F4988" s="62" t="str">
        <f>INDEX('Crosswalk Particulates'!$B:$B,MATCH('2017 EPA Data'!A4988,'Crosswalk Particulates'!$A:$A,0))</f>
        <v>process-waste-industry</v>
      </c>
      <c r="G4988" s="66">
        <f>INDEX('Crosswalk Particulates'!$E:$E,MATCH('2017 EPA Data'!$B4988,'Crosswalk Particulates'!$D:$D,0))</f>
        <v>0</v>
      </c>
      <c r="H4988" s="78">
        <f t="shared" si="77"/>
        <v>0</v>
      </c>
    </row>
    <row r="4989" spans="1:8" hidden="1" x14ac:dyDescent="0.35">
      <c r="A4989" s="57" t="s">
        <v>2430</v>
      </c>
      <c r="B4989" s="57" t="s">
        <v>2751</v>
      </c>
      <c r="C4989" s="57" t="s">
        <v>2428</v>
      </c>
      <c r="D4989" s="74">
        <v>0.33</v>
      </c>
      <c r="E4989" s="57" t="s">
        <v>2429</v>
      </c>
      <c r="F4989" s="62" t="str">
        <f>INDEX('Crosswalk Particulates'!$B:$B,MATCH('2017 EPA Data'!A4989,'Crosswalk Particulates'!$A:$A,0))</f>
        <v>process-other-industry</v>
      </c>
      <c r="G4989" s="66">
        <f>INDEX('Crosswalk Particulates'!$E:$E,MATCH('2017 EPA Data'!$B4989,'Crosswalk Particulates'!$D:$D,0))</f>
        <v>0</v>
      </c>
      <c r="H4989" s="78">
        <f t="shared" si="77"/>
        <v>0</v>
      </c>
    </row>
    <row r="4990" spans="1:8" hidden="1" x14ac:dyDescent="0.35">
      <c r="A4990" s="57" t="s">
        <v>2543</v>
      </c>
      <c r="B4990" s="57" t="s">
        <v>2698</v>
      </c>
      <c r="C4990" s="57" t="s">
        <v>2428</v>
      </c>
      <c r="D4990" s="74">
        <v>0.32988400000000001</v>
      </c>
      <c r="E4990" s="57" t="s">
        <v>2429</v>
      </c>
      <c r="F4990" s="62" t="str">
        <f>INDEX('Crosswalk Particulates'!$B:$B,MATCH('2017 EPA Data'!A4990,'Crosswalk Particulates'!$A:$A,0))</f>
        <v>industry-fuel-other</v>
      </c>
      <c r="G4990" s="66">
        <f>INDEX('Crosswalk Particulates'!$E:$E,MATCH('2017 EPA Data'!$B4990,'Crosswalk Particulates'!$D:$D,0))</f>
        <v>0</v>
      </c>
      <c r="H4990" s="78">
        <f t="shared" si="77"/>
        <v>0</v>
      </c>
    </row>
    <row r="4991" spans="1:8" hidden="1" x14ac:dyDescent="0.35">
      <c r="A4991" s="57" t="s">
        <v>2497</v>
      </c>
      <c r="B4991" s="57" t="s">
        <v>2586</v>
      </c>
      <c r="C4991" s="57" t="s">
        <v>2428</v>
      </c>
      <c r="D4991" s="74">
        <v>0.32882659918000001</v>
      </c>
      <c r="E4991" s="57" t="s">
        <v>2429</v>
      </c>
      <c r="F4991" s="62" t="str">
        <f>INDEX('Crosswalk Particulates'!$B:$B,MATCH('2017 EPA Data'!A4991,'Crosswalk Particulates'!$A:$A,0))</f>
        <v>process-other-industry</v>
      </c>
      <c r="G4991" s="66">
        <f>INDEX('Crosswalk Particulates'!$E:$E,MATCH('2017 EPA Data'!$B4991,'Crosswalk Particulates'!$D:$D,0))</f>
        <v>0</v>
      </c>
      <c r="H4991" s="78">
        <f t="shared" si="77"/>
        <v>0</v>
      </c>
    </row>
    <row r="4992" spans="1:8" hidden="1" x14ac:dyDescent="0.35">
      <c r="A4992" s="57" t="s">
        <v>2560</v>
      </c>
      <c r="B4992" s="57" t="s">
        <v>2564</v>
      </c>
      <c r="C4992" s="57" t="s">
        <v>2428</v>
      </c>
      <c r="D4992" s="74">
        <v>0.32875349099000001</v>
      </c>
      <c r="E4992" s="57" t="s">
        <v>2429</v>
      </c>
      <c r="F4992" s="62" t="str">
        <f>INDEX('Crosswalk Particulates'!$B:$B,MATCH('2017 EPA Data'!A4992,'Crosswalk Particulates'!$A:$A,0))</f>
        <v>Electricity Sector</v>
      </c>
      <c r="G4992" s="66">
        <f>INDEX('Crosswalk Particulates'!$E:$E,MATCH('2017 EPA Data'!$B4992,'Crosswalk Particulates'!$D:$D,0))</f>
        <v>0</v>
      </c>
      <c r="H4992" s="78">
        <f t="shared" si="77"/>
        <v>0</v>
      </c>
    </row>
    <row r="4993" spans="1:8" hidden="1" x14ac:dyDescent="0.35">
      <c r="A4993" s="57" t="s">
        <v>2497</v>
      </c>
      <c r="B4993" s="57" t="s">
        <v>2702</v>
      </c>
      <c r="C4993" s="57" t="s">
        <v>2428</v>
      </c>
      <c r="D4993" s="74">
        <v>0.32800000000000001</v>
      </c>
      <c r="E4993" s="57" t="s">
        <v>2429</v>
      </c>
      <c r="F4993" s="62" t="str">
        <f>INDEX('Crosswalk Particulates'!$B:$B,MATCH('2017 EPA Data'!A4993,'Crosswalk Particulates'!$A:$A,0))</f>
        <v>process-other-industry</v>
      </c>
      <c r="G4993" s="66">
        <f>INDEX('Crosswalk Particulates'!$E:$E,MATCH('2017 EPA Data'!$B4993,'Crosswalk Particulates'!$D:$D,0))</f>
        <v>0</v>
      </c>
      <c r="H4993" s="78">
        <f t="shared" si="77"/>
        <v>0</v>
      </c>
    </row>
    <row r="4994" spans="1:8" hidden="1" x14ac:dyDescent="0.35">
      <c r="A4994" s="57" t="s">
        <v>2457</v>
      </c>
      <c r="B4994" s="57" t="s">
        <v>2584</v>
      </c>
      <c r="C4994" s="57" t="s">
        <v>2428</v>
      </c>
      <c r="D4994" s="74">
        <v>0.32</v>
      </c>
      <c r="E4994" s="57" t="s">
        <v>2429</v>
      </c>
      <c r="F4994" s="62" t="str">
        <f>INDEX('Crosswalk Particulates'!$B:$B,MATCH('2017 EPA Data'!A4994,'Crosswalk Particulates'!$A:$A,0))</f>
        <v>process-other-industry</v>
      </c>
      <c r="G4994" s="66">
        <f>INDEX('Crosswalk Particulates'!$E:$E,MATCH('2017 EPA Data'!$B4994,'Crosswalk Particulates'!$D:$D,0))</f>
        <v>0</v>
      </c>
      <c r="H4994" s="78">
        <f t="shared" si="77"/>
        <v>0</v>
      </c>
    </row>
    <row r="4995" spans="1:8" hidden="1" x14ac:dyDescent="0.35">
      <c r="A4995" s="57" t="s">
        <v>2634</v>
      </c>
      <c r="B4995" s="57" t="s">
        <v>2472</v>
      </c>
      <c r="C4995" s="57" t="s">
        <v>2428</v>
      </c>
      <c r="D4995" s="74">
        <v>0.31914603619999998</v>
      </c>
      <c r="E4995" s="57" t="s">
        <v>2429</v>
      </c>
      <c r="F4995" s="62" t="str">
        <f>INDEX('Crosswalk Particulates'!$B:$B,MATCH('2017 EPA Data'!A4995,'Crosswalk Particulates'!$A:$A,0))</f>
        <v>Residential Buildings Sector</v>
      </c>
      <c r="G4995" s="66">
        <f>INDEX('Crosswalk Particulates'!$E:$E,MATCH('2017 EPA Data'!$B4995,'Crosswalk Particulates'!$D:$D,0))</f>
        <v>0</v>
      </c>
      <c r="H4995" s="78">
        <f t="shared" si="77"/>
        <v>0</v>
      </c>
    </row>
    <row r="4996" spans="1:8" hidden="1" x14ac:dyDescent="0.35">
      <c r="A4996" s="57" t="s">
        <v>2497</v>
      </c>
      <c r="B4996" s="57" t="s">
        <v>2564</v>
      </c>
      <c r="C4996" s="57" t="s">
        <v>2428</v>
      </c>
      <c r="D4996" s="74">
        <v>0.31531999407</v>
      </c>
      <c r="E4996" s="57" t="s">
        <v>2429</v>
      </c>
      <c r="F4996" s="62" t="str">
        <f>INDEX('Crosswalk Particulates'!$B:$B,MATCH('2017 EPA Data'!A4996,'Crosswalk Particulates'!$A:$A,0))</f>
        <v>process-other-industry</v>
      </c>
      <c r="G4996" s="66">
        <f>INDEX('Crosswalk Particulates'!$E:$E,MATCH('2017 EPA Data'!$B4996,'Crosswalk Particulates'!$D:$D,0))</f>
        <v>0</v>
      </c>
      <c r="H4996" s="78">
        <f t="shared" ref="H4996:H5059" si="78">IF(E4996="TON",D4996/metricton_to_shortton,0)*10^6</f>
        <v>0</v>
      </c>
    </row>
    <row r="4997" spans="1:8" hidden="1" x14ac:dyDescent="0.35">
      <c r="A4997" s="57" t="s">
        <v>2519</v>
      </c>
      <c r="B4997" s="57" t="s">
        <v>2606</v>
      </c>
      <c r="C4997" s="57" t="s">
        <v>2428</v>
      </c>
      <c r="D4997" s="74">
        <v>0.31238423599999998</v>
      </c>
      <c r="E4997" s="57" t="s">
        <v>2429</v>
      </c>
      <c r="F4997" s="62" t="str">
        <f>INDEX('Crosswalk Particulates'!$B:$B,MATCH('2017 EPA Data'!A4997,'Crosswalk Particulates'!$A:$A,0))</f>
        <v>Electricity Sector</v>
      </c>
      <c r="G4997" s="66">
        <f>INDEX('Crosswalk Particulates'!$E:$E,MATCH('2017 EPA Data'!$B4997,'Crosswalk Particulates'!$D:$D,0))</f>
        <v>0</v>
      </c>
      <c r="H4997" s="78">
        <f t="shared" si="78"/>
        <v>0</v>
      </c>
    </row>
    <row r="4998" spans="1:8" hidden="1" x14ac:dyDescent="0.35">
      <c r="A4998" s="57" t="s">
        <v>2576</v>
      </c>
      <c r="B4998" s="57" t="s">
        <v>2686</v>
      </c>
      <c r="C4998" s="57" t="s">
        <v>2428</v>
      </c>
      <c r="D4998" s="74">
        <v>0.31230801876199998</v>
      </c>
      <c r="E4998" s="57" t="s">
        <v>2429</v>
      </c>
      <c r="F4998" s="62" t="str">
        <f>INDEX('Crosswalk Particulates'!$B:$B,MATCH('2017 EPA Data'!A4998,'Crosswalk Particulates'!$A:$A,0))</f>
        <v>Commercial Buildings Sector</v>
      </c>
      <c r="G4998" s="66">
        <f>INDEX('Crosswalk Particulates'!$E:$E,MATCH('2017 EPA Data'!$B4998,'Crosswalk Particulates'!$D:$D,0))</f>
        <v>0</v>
      </c>
      <c r="H4998" s="78">
        <f t="shared" si="78"/>
        <v>0</v>
      </c>
    </row>
    <row r="4999" spans="1:8" hidden="1" x14ac:dyDescent="0.35">
      <c r="A4999" s="57" t="s">
        <v>2575</v>
      </c>
      <c r="B4999" s="57" t="s">
        <v>2579</v>
      </c>
      <c r="C4999" s="57" t="s">
        <v>2428</v>
      </c>
      <c r="D4999" s="74">
        <v>0.31</v>
      </c>
      <c r="E4999" s="57" t="s">
        <v>2429</v>
      </c>
      <c r="F4999" s="62" t="str">
        <f>INDEX('Crosswalk Particulates'!$B:$B,MATCH('2017 EPA Data'!A4999,'Crosswalk Particulates'!$A:$A,0))</f>
        <v>Commercial Buildings Sector</v>
      </c>
      <c r="G4999" s="66">
        <f>INDEX('Crosswalk Particulates'!$E:$E,MATCH('2017 EPA Data'!$B4999,'Crosswalk Particulates'!$D:$D,0))</f>
        <v>0</v>
      </c>
      <c r="H4999" s="78">
        <f t="shared" si="78"/>
        <v>0</v>
      </c>
    </row>
    <row r="5000" spans="1:8" hidden="1" x14ac:dyDescent="0.35">
      <c r="A5000" s="57" t="s">
        <v>2492</v>
      </c>
      <c r="B5000" s="57" t="s">
        <v>2672</v>
      </c>
      <c r="C5000" s="57" t="s">
        <v>2428</v>
      </c>
      <c r="D5000" s="74">
        <v>0.30668046799999998</v>
      </c>
      <c r="E5000" s="57" t="s">
        <v>2429</v>
      </c>
      <c r="F5000" s="62" t="str">
        <f>INDEX('Crosswalk Particulates'!$B:$B,MATCH('2017 EPA Data'!A5000,'Crosswalk Particulates'!$A:$A,0))</f>
        <v>Electricity Sector</v>
      </c>
      <c r="G5000" s="66">
        <f>INDEX('Crosswalk Particulates'!$E:$E,MATCH('2017 EPA Data'!$B5000,'Crosswalk Particulates'!$D:$D,0))</f>
        <v>0</v>
      </c>
      <c r="H5000" s="78">
        <f t="shared" si="78"/>
        <v>0</v>
      </c>
    </row>
    <row r="5001" spans="1:8" hidden="1" x14ac:dyDescent="0.35">
      <c r="A5001" s="57" t="s">
        <v>2560</v>
      </c>
      <c r="B5001" s="57" t="s">
        <v>2616</v>
      </c>
      <c r="C5001" s="57" t="s">
        <v>2428</v>
      </c>
      <c r="D5001" s="74">
        <v>0.30438541499999999</v>
      </c>
      <c r="E5001" s="57" t="s">
        <v>2429</v>
      </c>
      <c r="F5001" s="62" t="str">
        <f>INDEX('Crosswalk Particulates'!$B:$B,MATCH('2017 EPA Data'!A5001,'Crosswalk Particulates'!$A:$A,0))</f>
        <v>Electricity Sector</v>
      </c>
      <c r="G5001" s="66">
        <f>INDEX('Crosswalk Particulates'!$E:$E,MATCH('2017 EPA Data'!$B5001,'Crosswalk Particulates'!$D:$D,0))</f>
        <v>0</v>
      </c>
      <c r="H5001" s="78">
        <f t="shared" si="78"/>
        <v>0</v>
      </c>
    </row>
    <row r="5002" spans="1:8" hidden="1" x14ac:dyDescent="0.35">
      <c r="A5002" s="57" t="s">
        <v>2558</v>
      </c>
      <c r="B5002" s="57" t="s">
        <v>2547</v>
      </c>
      <c r="C5002" s="57" t="s">
        <v>2428</v>
      </c>
      <c r="D5002" s="74">
        <v>0.30376619999999999</v>
      </c>
      <c r="E5002" s="57" t="s">
        <v>2429</v>
      </c>
      <c r="F5002" s="62" t="str">
        <f>INDEX('Crosswalk Particulates'!$B:$B,MATCH('2017 EPA Data'!A5002,'Crosswalk Particulates'!$A:$A,0))</f>
        <v>process-mining-industry</v>
      </c>
      <c r="G5002" s="66">
        <f>INDEX('Crosswalk Particulates'!$E:$E,MATCH('2017 EPA Data'!$B5002,'Crosswalk Particulates'!$D:$D,0))</f>
        <v>0</v>
      </c>
      <c r="H5002" s="78">
        <f t="shared" si="78"/>
        <v>0</v>
      </c>
    </row>
    <row r="5003" spans="1:8" hidden="1" x14ac:dyDescent="0.35">
      <c r="A5003" s="57" t="s">
        <v>2492</v>
      </c>
      <c r="B5003" s="57" t="s">
        <v>2636</v>
      </c>
      <c r="C5003" s="57" t="s">
        <v>2428</v>
      </c>
      <c r="D5003" s="74">
        <v>0.30310029999999999</v>
      </c>
      <c r="E5003" s="57" t="s">
        <v>2429</v>
      </c>
      <c r="F5003" s="62" t="str">
        <f>INDEX('Crosswalk Particulates'!$B:$B,MATCH('2017 EPA Data'!A5003,'Crosswalk Particulates'!$A:$A,0))</f>
        <v>Electricity Sector</v>
      </c>
      <c r="G5003" s="66">
        <f>INDEX('Crosswalk Particulates'!$E:$E,MATCH('2017 EPA Data'!$B5003,'Crosswalk Particulates'!$D:$D,0))</f>
        <v>0</v>
      </c>
      <c r="H5003" s="78">
        <f t="shared" si="78"/>
        <v>0</v>
      </c>
    </row>
    <row r="5004" spans="1:8" hidden="1" x14ac:dyDescent="0.35">
      <c r="A5004" s="57" t="s">
        <v>2530</v>
      </c>
      <c r="B5004" s="57" t="s">
        <v>2609</v>
      </c>
      <c r="C5004" s="57" t="s">
        <v>2432</v>
      </c>
      <c r="D5004" s="74">
        <v>0.30180000000000001</v>
      </c>
      <c r="E5004" s="57" t="s">
        <v>2433</v>
      </c>
      <c r="F5004" s="62" t="str">
        <f>INDEX('Crosswalk Particulates'!$B:$B,MATCH('2017 EPA Data'!A5004,'Crosswalk Particulates'!$A:$A,0))</f>
        <v>process-iron and steel-industry</v>
      </c>
      <c r="G5004" s="66" t="str">
        <f>INDEX('Crosswalk Particulates'!$E:$E,MATCH('2017 EPA Data'!$B5004,'Crosswalk Particulates'!$D:$D,0))</f>
        <v>N2O</v>
      </c>
      <c r="H5004" s="78">
        <f t="shared" si="78"/>
        <v>273788.68013535219</v>
      </c>
    </row>
    <row r="5005" spans="1:8" hidden="1" x14ac:dyDescent="0.35">
      <c r="A5005" s="57" t="s">
        <v>2558</v>
      </c>
      <c r="B5005" s="57" t="s">
        <v>2663</v>
      </c>
      <c r="C5005" s="57" t="s">
        <v>2428</v>
      </c>
      <c r="D5005" s="74">
        <v>0.3</v>
      </c>
      <c r="E5005" s="57" t="s">
        <v>2429</v>
      </c>
      <c r="F5005" s="62" t="str">
        <f>INDEX('Crosswalk Particulates'!$B:$B,MATCH('2017 EPA Data'!A5005,'Crosswalk Particulates'!$A:$A,0))</f>
        <v>process-mining-industry</v>
      </c>
      <c r="G5005" s="66">
        <f>INDEX('Crosswalk Particulates'!$E:$E,MATCH('2017 EPA Data'!$B5005,'Crosswalk Particulates'!$D:$D,0))</f>
        <v>0</v>
      </c>
      <c r="H5005" s="78">
        <f t="shared" si="78"/>
        <v>0</v>
      </c>
    </row>
    <row r="5006" spans="1:8" hidden="1" x14ac:dyDescent="0.35">
      <c r="A5006" s="57" t="s">
        <v>2464</v>
      </c>
      <c r="B5006" s="57" t="s">
        <v>2710</v>
      </c>
      <c r="C5006" s="57" t="s">
        <v>2428</v>
      </c>
      <c r="D5006" s="74">
        <v>0.29962</v>
      </c>
      <c r="E5006" s="57" t="s">
        <v>2429</v>
      </c>
      <c r="F5006" s="62" t="str">
        <f>INDEX('Crosswalk Particulates'!$B:$B,MATCH('2017 EPA Data'!A5006,'Crosswalk Particulates'!$A:$A,0))</f>
        <v>process-other-industry</v>
      </c>
      <c r="G5006" s="66">
        <f>INDEX('Crosswalk Particulates'!$E:$E,MATCH('2017 EPA Data'!$B5006,'Crosswalk Particulates'!$D:$D,0))</f>
        <v>0</v>
      </c>
      <c r="H5006" s="78">
        <f t="shared" si="78"/>
        <v>0</v>
      </c>
    </row>
    <row r="5007" spans="1:8" hidden="1" x14ac:dyDescent="0.35">
      <c r="A5007" s="57" t="s">
        <v>2519</v>
      </c>
      <c r="B5007" s="57" t="s">
        <v>2562</v>
      </c>
      <c r="C5007" s="57" t="s">
        <v>2428</v>
      </c>
      <c r="D5007" s="74">
        <v>0.29665999999999998</v>
      </c>
      <c r="E5007" s="57" t="s">
        <v>2429</v>
      </c>
      <c r="F5007" s="62" t="str">
        <f>INDEX('Crosswalk Particulates'!$B:$B,MATCH('2017 EPA Data'!A5007,'Crosswalk Particulates'!$A:$A,0))</f>
        <v>Electricity Sector</v>
      </c>
      <c r="G5007" s="66">
        <f>INDEX('Crosswalk Particulates'!$E:$E,MATCH('2017 EPA Data'!$B5007,'Crosswalk Particulates'!$D:$D,0))</f>
        <v>0</v>
      </c>
      <c r="H5007" s="78">
        <f t="shared" si="78"/>
        <v>0</v>
      </c>
    </row>
    <row r="5008" spans="1:8" hidden="1" x14ac:dyDescent="0.35">
      <c r="A5008" s="57" t="s">
        <v>2464</v>
      </c>
      <c r="B5008" s="57" t="s">
        <v>2638</v>
      </c>
      <c r="C5008" s="57" t="s">
        <v>2428</v>
      </c>
      <c r="D5008" s="74">
        <v>0.29499999999999998</v>
      </c>
      <c r="E5008" s="57" t="s">
        <v>2429</v>
      </c>
      <c r="F5008" s="62" t="str">
        <f>INDEX('Crosswalk Particulates'!$B:$B,MATCH('2017 EPA Data'!A5008,'Crosswalk Particulates'!$A:$A,0))</f>
        <v>process-other-industry</v>
      </c>
      <c r="G5008" s="66">
        <f>INDEX('Crosswalk Particulates'!$E:$E,MATCH('2017 EPA Data'!$B5008,'Crosswalk Particulates'!$D:$D,0))</f>
        <v>0</v>
      </c>
      <c r="H5008" s="78">
        <f t="shared" si="78"/>
        <v>0</v>
      </c>
    </row>
    <row r="5009" spans="1:8" hidden="1" x14ac:dyDescent="0.35">
      <c r="A5009" s="57" t="s">
        <v>2506</v>
      </c>
      <c r="B5009" s="57" t="s">
        <v>2606</v>
      </c>
      <c r="C5009" s="57" t="s">
        <v>2428</v>
      </c>
      <c r="D5009" s="74">
        <v>0.2926000258</v>
      </c>
      <c r="E5009" s="57" t="s">
        <v>2429</v>
      </c>
      <c r="F5009" s="62" t="str">
        <f>INDEX('Crosswalk Particulates'!$B:$B,MATCH('2017 EPA Data'!A5009,'Crosswalk Particulates'!$A:$A,0))</f>
        <v>process-other-industry</v>
      </c>
      <c r="G5009" s="66">
        <f>INDEX('Crosswalk Particulates'!$E:$E,MATCH('2017 EPA Data'!$B5009,'Crosswalk Particulates'!$D:$D,0))</f>
        <v>0</v>
      </c>
      <c r="H5009" s="78">
        <f t="shared" si="78"/>
        <v>0</v>
      </c>
    </row>
    <row r="5010" spans="1:8" hidden="1" x14ac:dyDescent="0.35">
      <c r="A5010" s="57" t="s">
        <v>2530</v>
      </c>
      <c r="B5010" s="57" t="s">
        <v>2649</v>
      </c>
      <c r="C5010" s="57" t="s">
        <v>2428</v>
      </c>
      <c r="D5010" s="74">
        <v>0.28999999999999998</v>
      </c>
      <c r="E5010" s="57" t="s">
        <v>2429</v>
      </c>
      <c r="F5010" s="62" t="str">
        <f>INDEX('Crosswalk Particulates'!$B:$B,MATCH('2017 EPA Data'!A5010,'Crosswalk Particulates'!$A:$A,0))</f>
        <v>process-iron and steel-industry</v>
      </c>
      <c r="G5010" s="66">
        <f>INDEX('Crosswalk Particulates'!$E:$E,MATCH('2017 EPA Data'!$B5010,'Crosswalk Particulates'!$D:$D,0))</f>
        <v>0</v>
      </c>
      <c r="H5010" s="78">
        <f t="shared" si="78"/>
        <v>0</v>
      </c>
    </row>
    <row r="5011" spans="1:8" hidden="1" x14ac:dyDescent="0.35">
      <c r="A5011" s="57" t="s">
        <v>2464</v>
      </c>
      <c r="B5011" s="57" t="s">
        <v>2645</v>
      </c>
      <c r="C5011" s="57" t="s">
        <v>2428</v>
      </c>
      <c r="D5011" s="74">
        <v>0.28475</v>
      </c>
      <c r="E5011" s="57" t="s">
        <v>2429</v>
      </c>
      <c r="F5011" s="62" t="str">
        <f>INDEX('Crosswalk Particulates'!$B:$B,MATCH('2017 EPA Data'!A5011,'Crosswalk Particulates'!$A:$A,0))</f>
        <v>process-other-industry</v>
      </c>
      <c r="G5011" s="66">
        <f>INDEX('Crosswalk Particulates'!$E:$E,MATCH('2017 EPA Data'!$B5011,'Crosswalk Particulates'!$D:$D,0))</f>
        <v>0</v>
      </c>
      <c r="H5011" s="78">
        <f t="shared" si="78"/>
        <v>0</v>
      </c>
    </row>
    <row r="5012" spans="1:8" hidden="1" x14ac:dyDescent="0.35">
      <c r="A5012" s="57" t="s">
        <v>2507</v>
      </c>
      <c r="B5012" s="57" t="s">
        <v>2573</v>
      </c>
      <c r="C5012" s="57" t="s">
        <v>2428</v>
      </c>
      <c r="D5012" s="74">
        <v>0.28370849799999998</v>
      </c>
      <c r="E5012" s="57" t="s">
        <v>2429</v>
      </c>
      <c r="F5012" s="62" t="str">
        <f>INDEX('Crosswalk Particulates'!$B:$B,MATCH('2017 EPA Data'!A5012,'Crosswalk Particulates'!$A:$A,0))</f>
        <v>industry-fuel-coal</v>
      </c>
      <c r="G5012" s="66">
        <f>INDEX('Crosswalk Particulates'!$E:$E,MATCH('2017 EPA Data'!$B5012,'Crosswalk Particulates'!$D:$D,0))</f>
        <v>0</v>
      </c>
      <c r="H5012" s="78">
        <f t="shared" si="78"/>
        <v>0</v>
      </c>
    </row>
    <row r="5013" spans="1:8" hidden="1" x14ac:dyDescent="0.35">
      <c r="A5013" s="57" t="s">
        <v>2457</v>
      </c>
      <c r="B5013" s="57" t="s">
        <v>2525</v>
      </c>
      <c r="C5013" s="57" t="s">
        <v>2428</v>
      </c>
      <c r="D5013" s="74">
        <v>0.27945999999999999</v>
      </c>
      <c r="E5013" s="57" t="s">
        <v>2429</v>
      </c>
      <c r="F5013" s="62" t="str">
        <f>INDEX('Crosswalk Particulates'!$B:$B,MATCH('2017 EPA Data'!A5013,'Crosswalk Particulates'!$A:$A,0))</f>
        <v>process-other-industry</v>
      </c>
      <c r="G5013" s="66">
        <f>INDEX('Crosswalk Particulates'!$E:$E,MATCH('2017 EPA Data'!$B5013,'Crosswalk Particulates'!$D:$D,0))</f>
        <v>0</v>
      </c>
      <c r="H5013" s="78">
        <f t="shared" si="78"/>
        <v>0</v>
      </c>
    </row>
    <row r="5014" spans="1:8" hidden="1" x14ac:dyDescent="0.35">
      <c r="A5014" s="57" t="s">
        <v>2513</v>
      </c>
      <c r="B5014" s="57" t="s">
        <v>2537</v>
      </c>
      <c r="C5014" s="57" t="s">
        <v>2428</v>
      </c>
      <c r="D5014" s="74">
        <v>0.27861180399500002</v>
      </c>
      <c r="E5014" s="57" t="s">
        <v>2429</v>
      </c>
      <c r="F5014" s="62" t="str">
        <f>INDEX('Crosswalk Particulates'!$B:$B,MATCH('2017 EPA Data'!A5014,'Crosswalk Particulates'!$A:$A,0))</f>
        <v>process-other-industry</v>
      </c>
      <c r="G5014" s="66">
        <f>INDEX('Crosswalk Particulates'!$E:$E,MATCH('2017 EPA Data'!$B5014,'Crosswalk Particulates'!$D:$D,0))</f>
        <v>0</v>
      </c>
      <c r="H5014" s="78">
        <f t="shared" si="78"/>
        <v>0</v>
      </c>
    </row>
    <row r="5015" spans="1:8" hidden="1" x14ac:dyDescent="0.35">
      <c r="A5015" s="57" t="s">
        <v>2575</v>
      </c>
      <c r="B5015" s="57" t="s">
        <v>2515</v>
      </c>
      <c r="C5015" s="57" t="s">
        <v>2428</v>
      </c>
      <c r="D5015" s="74">
        <v>0.27500000000000002</v>
      </c>
      <c r="E5015" s="57" t="s">
        <v>2429</v>
      </c>
      <c r="F5015" s="62" t="str">
        <f>INDEX('Crosswalk Particulates'!$B:$B,MATCH('2017 EPA Data'!A5015,'Crosswalk Particulates'!$A:$A,0))</f>
        <v>Commercial Buildings Sector</v>
      </c>
      <c r="G5015" s="66">
        <f>INDEX('Crosswalk Particulates'!$E:$E,MATCH('2017 EPA Data'!$B5015,'Crosswalk Particulates'!$D:$D,0))</f>
        <v>0</v>
      </c>
      <c r="H5015" s="78">
        <f t="shared" si="78"/>
        <v>0</v>
      </c>
    </row>
    <row r="5016" spans="1:8" hidden="1" x14ac:dyDescent="0.35">
      <c r="A5016" s="57" t="s">
        <v>2575</v>
      </c>
      <c r="B5016" s="57" t="s">
        <v>2643</v>
      </c>
      <c r="D5016" s="74">
        <v>0.27309554699757699</v>
      </c>
      <c r="E5016" s="57" t="s">
        <v>2433</v>
      </c>
      <c r="F5016" s="62" t="str">
        <f>INDEX('Crosswalk Particulates'!$B:$B,MATCH('2017 EPA Data'!A5016,'Crosswalk Particulates'!$A:$A,0))</f>
        <v>Commercial Buildings Sector</v>
      </c>
      <c r="G5016" s="66">
        <f>INDEX('Crosswalk Particulates'!$E:$E,MATCH('2017 EPA Data'!$B5016,'Crosswalk Particulates'!$D:$D,0))</f>
        <v>0</v>
      </c>
      <c r="H5016" s="78">
        <f t="shared" si="78"/>
        <v>247748.40743309687</v>
      </c>
    </row>
    <row r="5017" spans="1:8" hidden="1" x14ac:dyDescent="0.35">
      <c r="A5017" s="57" t="s">
        <v>2634</v>
      </c>
      <c r="B5017" s="57" t="s">
        <v>2515</v>
      </c>
      <c r="C5017" s="57" t="s">
        <v>2428</v>
      </c>
      <c r="D5017" s="74">
        <v>0.26902568580000003</v>
      </c>
      <c r="E5017" s="57" t="s">
        <v>2429</v>
      </c>
      <c r="F5017" s="62" t="str">
        <f>INDEX('Crosswalk Particulates'!$B:$B,MATCH('2017 EPA Data'!A5017,'Crosswalk Particulates'!$A:$A,0))</f>
        <v>Residential Buildings Sector</v>
      </c>
      <c r="G5017" s="66">
        <f>INDEX('Crosswalk Particulates'!$E:$E,MATCH('2017 EPA Data'!$B5017,'Crosswalk Particulates'!$D:$D,0))</f>
        <v>0</v>
      </c>
      <c r="H5017" s="78">
        <f t="shared" si="78"/>
        <v>0</v>
      </c>
    </row>
    <row r="5018" spans="1:8" hidden="1" x14ac:dyDescent="0.35">
      <c r="A5018" s="57" t="s">
        <v>2497</v>
      </c>
      <c r="B5018" s="57" t="s">
        <v>2647</v>
      </c>
      <c r="C5018" s="57" t="s">
        <v>2428</v>
      </c>
      <c r="D5018" s="74">
        <v>0.26739299999999999</v>
      </c>
      <c r="E5018" s="57" t="s">
        <v>2429</v>
      </c>
      <c r="F5018" s="62" t="str">
        <f>INDEX('Crosswalk Particulates'!$B:$B,MATCH('2017 EPA Data'!A5018,'Crosswalk Particulates'!$A:$A,0))</f>
        <v>process-other-industry</v>
      </c>
      <c r="G5018" s="66">
        <f>INDEX('Crosswalk Particulates'!$E:$E,MATCH('2017 EPA Data'!$B5018,'Crosswalk Particulates'!$D:$D,0))</f>
        <v>0</v>
      </c>
      <c r="H5018" s="78">
        <f t="shared" si="78"/>
        <v>0</v>
      </c>
    </row>
    <row r="5019" spans="1:8" hidden="1" x14ac:dyDescent="0.35">
      <c r="A5019" s="57" t="s">
        <v>2558</v>
      </c>
      <c r="B5019" s="57" t="s">
        <v>2583</v>
      </c>
      <c r="C5019" s="57" t="s">
        <v>2428</v>
      </c>
      <c r="D5019" s="74">
        <v>0.26400000000000001</v>
      </c>
      <c r="E5019" s="57" t="s">
        <v>2429</v>
      </c>
      <c r="F5019" s="62" t="str">
        <f>INDEX('Crosswalk Particulates'!$B:$B,MATCH('2017 EPA Data'!A5019,'Crosswalk Particulates'!$A:$A,0))</f>
        <v>process-mining-industry</v>
      </c>
      <c r="G5019" s="66">
        <f>INDEX('Crosswalk Particulates'!$E:$E,MATCH('2017 EPA Data'!$B5019,'Crosswalk Particulates'!$D:$D,0))</f>
        <v>0</v>
      </c>
      <c r="H5019" s="78">
        <f t="shared" si="78"/>
        <v>0</v>
      </c>
    </row>
    <row r="5020" spans="1:8" hidden="1" x14ac:dyDescent="0.35">
      <c r="A5020" s="57" t="s">
        <v>2464</v>
      </c>
      <c r="B5020" s="57" t="s">
        <v>2649</v>
      </c>
      <c r="C5020" s="57" t="s">
        <v>2428</v>
      </c>
      <c r="D5020" s="74">
        <v>0.26400000000000001</v>
      </c>
      <c r="E5020" s="57" t="s">
        <v>2429</v>
      </c>
      <c r="F5020" s="62" t="str">
        <f>INDEX('Crosswalk Particulates'!$B:$B,MATCH('2017 EPA Data'!A5020,'Crosswalk Particulates'!$A:$A,0))</f>
        <v>process-other-industry</v>
      </c>
      <c r="G5020" s="66">
        <f>INDEX('Crosswalk Particulates'!$E:$E,MATCH('2017 EPA Data'!$B5020,'Crosswalk Particulates'!$D:$D,0))</f>
        <v>0</v>
      </c>
      <c r="H5020" s="78">
        <f t="shared" si="78"/>
        <v>0</v>
      </c>
    </row>
    <row r="5021" spans="1:8" hidden="1" x14ac:dyDescent="0.35">
      <c r="A5021" s="57" t="s">
        <v>2470</v>
      </c>
      <c r="B5021" s="57" t="s">
        <v>2744</v>
      </c>
      <c r="C5021" s="57" t="s">
        <v>2428</v>
      </c>
      <c r="D5021" s="74">
        <v>0.26305037999999997</v>
      </c>
      <c r="E5021" s="57" t="s">
        <v>2429</v>
      </c>
      <c r="F5021" s="62" t="str">
        <f>INDEX('Crosswalk Particulates'!$B:$B,MATCH('2017 EPA Data'!A5021,'Crosswalk Particulates'!$A:$A,0))</f>
        <v>process-waste-industry</v>
      </c>
      <c r="G5021" s="66">
        <f>INDEX('Crosswalk Particulates'!$E:$E,MATCH('2017 EPA Data'!$B5021,'Crosswalk Particulates'!$D:$D,0))</f>
        <v>0</v>
      </c>
      <c r="H5021" s="78">
        <f t="shared" si="78"/>
        <v>0</v>
      </c>
    </row>
    <row r="5022" spans="1:8" hidden="1" x14ac:dyDescent="0.35">
      <c r="A5022" s="57" t="s">
        <v>2530</v>
      </c>
      <c r="B5022" s="57" t="s">
        <v>2616</v>
      </c>
      <c r="C5022" s="57" t="s">
        <v>2428</v>
      </c>
      <c r="D5022" s="74">
        <v>0.26</v>
      </c>
      <c r="E5022" s="57" t="s">
        <v>2429</v>
      </c>
      <c r="F5022" s="62" t="str">
        <f>INDEX('Crosswalk Particulates'!$B:$B,MATCH('2017 EPA Data'!A5022,'Crosswalk Particulates'!$A:$A,0))</f>
        <v>process-iron and steel-industry</v>
      </c>
      <c r="G5022" s="66">
        <f>INDEX('Crosswalk Particulates'!$E:$E,MATCH('2017 EPA Data'!$B5022,'Crosswalk Particulates'!$D:$D,0))</f>
        <v>0</v>
      </c>
      <c r="H5022" s="78">
        <f t="shared" si="78"/>
        <v>0</v>
      </c>
    </row>
    <row r="5023" spans="1:8" hidden="1" x14ac:dyDescent="0.35">
      <c r="A5023" s="57" t="s">
        <v>2575</v>
      </c>
      <c r="B5023" s="57" t="s">
        <v>2563</v>
      </c>
      <c r="C5023" s="57" t="s">
        <v>2428</v>
      </c>
      <c r="D5023" s="74">
        <v>0.26</v>
      </c>
      <c r="E5023" s="57" t="s">
        <v>2429</v>
      </c>
      <c r="F5023" s="62" t="str">
        <f>INDEX('Crosswalk Particulates'!$B:$B,MATCH('2017 EPA Data'!A5023,'Crosswalk Particulates'!$A:$A,0))</f>
        <v>Commercial Buildings Sector</v>
      </c>
      <c r="G5023" s="66">
        <f>INDEX('Crosswalk Particulates'!$E:$E,MATCH('2017 EPA Data'!$B5023,'Crosswalk Particulates'!$D:$D,0))</f>
        <v>0</v>
      </c>
      <c r="H5023" s="78">
        <f t="shared" si="78"/>
        <v>0</v>
      </c>
    </row>
    <row r="5024" spans="1:8" hidden="1" x14ac:dyDescent="0.35">
      <c r="A5024" s="57" t="s">
        <v>2566</v>
      </c>
      <c r="B5024" s="57" t="s">
        <v>2643</v>
      </c>
      <c r="D5024" s="74">
        <v>0.25501709984603999</v>
      </c>
      <c r="E5024" s="57" t="s">
        <v>2433</v>
      </c>
      <c r="F5024" s="62" t="str">
        <f>INDEX('Crosswalk Particulates'!$B:$B,MATCH('2017 EPA Data'!A5024,'Crosswalk Particulates'!$A:$A,0))</f>
        <v>Commercial Buildings Sector</v>
      </c>
      <c r="G5024" s="66">
        <f>INDEX('Crosswalk Particulates'!$E:$E,MATCH('2017 EPA Data'!$B5024,'Crosswalk Particulates'!$D:$D,0))</f>
        <v>0</v>
      </c>
      <c r="H5024" s="78">
        <f t="shared" si="78"/>
        <v>231347.89655000862</v>
      </c>
    </row>
    <row r="5025" spans="1:8" hidden="1" x14ac:dyDescent="0.35">
      <c r="A5025" s="57" t="s">
        <v>2458</v>
      </c>
      <c r="B5025" s="57" t="s">
        <v>2714</v>
      </c>
      <c r="C5025" s="57" t="s">
        <v>2428</v>
      </c>
      <c r="D5025" s="74">
        <v>0.2545</v>
      </c>
      <c r="E5025" s="57" t="s">
        <v>2429</v>
      </c>
      <c r="F5025" s="62" t="str">
        <f>INDEX('Crosswalk Particulates'!$B:$B,MATCH('2017 EPA Data'!A5025,'Crosswalk Particulates'!$A:$A,0))</f>
        <v>process-other-industry</v>
      </c>
      <c r="G5025" s="66">
        <f>INDEX('Crosswalk Particulates'!$E:$E,MATCH('2017 EPA Data'!$B5025,'Crosswalk Particulates'!$D:$D,0))</f>
        <v>0</v>
      </c>
      <c r="H5025" s="78">
        <f t="shared" si="78"/>
        <v>0</v>
      </c>
    </row>
    <row r="5026" spans="1:8" hidden="1" x14ac:dyDescent="0.35">
      <c r="A5026" s="57" t="s">
        <v>2476</v>
      </c>
      <c r="B5026" s="57" t="s">
        <v>2646</v>
      </c>
      <c r="C5026" s="57" t="s">
        <v>2428</v>
      </c>
      <c r="D5026" s="74">
        <v>0.25363140000000001</v>
      </c>
      <c r="E5026" s="57" t="s">
        <v>2429</v>
      </c>
      <c r="F5026" s="62" t="str">
        <f>INDEX('Crosswalk Particulates'!$B:$B,MATCH('2017 EPA Data'!A5026,'Crosswalk Particulates'!$A:$A,0))</f>
        <v>Electricity Sector</v>
      </c>
      <c r="G5026" s="66">
        <f>INDEX('Crosswalk Particulates'!$E:$E,MATCH('2017 EPA Data'!$B5026,'Crosswalk Particulates'!$D:$D,0))</f>
        <v>0</v>
      </c>
      <c r="H5026" s="78">
        <f t="shared" si="78"/>
        <v>0</v>
      </c>
    </row>
    <row r="5027" spans="1:8" hidden="1" x14ac:dyDescent="0.35">
      <c r="A5027" s="57" t="s">
        <v>2576</v>
      </c>
      <c r="B5027" s="57" t="s">
        <v>2562</v>
      </c>
      <c r="C5027" s="57" t="s">
        <v>2428</v>
      </c>
      <c r="D5027" s="74">
        <v>0.25212437008114003</v>
      </c>
      <c r="E5027" s="57" t="s">
        <v>2429</v>
      </c>
      <c r="F5027" s="62" t="str">
        <f>INDEX('Crosswalk Particulates'!$B:$B,MATCH('2017 EPA Data'!A5027,'Crosswalk Particulates'!$A:$A,0))</f>
        <v>Commercial Buildings Sector</v>
      </c>
      <c r="G5027" s="66">
        <f>INDEX('Crosswalk Particulates'!$E:$E,MATCH('2017 EPA Data'!$B5027,'Crosswalk Particulates'!$D:$D,0))</f>
        <v>0</v>
      </c>
      <c r="H5027" s="78">
        <f t="shared" si="78"/>
        <v>0</v>
      </c>
    </row>
    <row r="5028" spans="1:8" hidden="1" x14ac:dyDescent="0.35">
      <c r="A5028" s="57" t="s">
        <v>2483</v>
      </c>
      <c r="B5028" s="57" t="s">
        <v>2627</v>
      </c>
      <c r="D5028" s="74">
        <v>0.2514727698</v>
      </c>
      <c r="E5028" s="57" t="s">
        <v>2433</v>
      </c>
      <c r="F5028" s="62" t="str">
        <f>INDEX('Crosswalk Particulates'!$B:$B,MATCH('2017 EPA Data'!A5028,'Crosswalk Particulates'!$A:$A,0))</f>
        <v>process-other-industry</v>
      </c>
      <c r="G5028" s="66" t="str">
        <f>INDEX('Crosswalk Particulates'!$E:$E,MATCH('2017 EPA Data'!$B5028,'Crosswalk Particulates'!$D:$D,0))</f>
        <v>BC</v>
      </c>
      <c r="H5028" s="78">
        <f t="shared" si="78"/>
        <v>228132.53059484175</v>
      </c>
    </row>
    <row r="5029" spans="1:8" hidden="1" x14ac:dyDescent="0.35">
      <c r="A5029" s="57" t="s">
        <v>2558</v>
      </c>
      <c r="B5029" s="57" t="s">
        <v>2572</v>
      </c>
      <c r="C5029" s="57" t="s">
        <v>2428</v>
      </c>
      <c r="D5029" s="74">
        <v>0.25</v>
      </c>
      <c r="E5029" s="57" t="s">
        <v>2429</v>
      </c>
      <c r="F5029" s="62" t="str">
        <f>INDEX('Crosswalk Particulates'!$B:$B,MATCH('2017 EPA Data'!A5029,'Crosswalk Particulates'!$A:$A,0))</f>
        <v>process-mining-industry</v>
      </c>
      <c r="G5029" s="66">
        <f>INDEX('Crosswalk Particulates'!$E:$E,MATCH('2017 EPA Data'!$B5029,'Crosswalk Particulates'!$D:$D,0))</f>
        <v>0</v>
      </c>
      <c r="H5029" s="78">
        <f t="shared" si="78"/>
        <v>0</v>
      </c>
    </row>
    <row r="5030" spans="1:8" hidden="1" x14ac:dyDescent="0.35">
      <c r="A5030" s="57" t="s">
        <v>2519</v>
      </c>
      <c r="B5030" s="57" t="s">
        <v>2702</v>
      </c>
      <c r="C5030" s="57" t="s">
        <v>2428</v>
      </c>
      <c r="D5030" s="74">
        <v>0.24902940000000001</v>
      </c>
      <c r="E5030" s="57" t="s">
        <v>2429</v>
      </c>
      <c r="F5030" s="62" t="str">
        <f>INDEX('Crosswalk Particulates'!$B:$B,MATCH('2017 EPA Data'!A5030,'Crosswalk Particulates'!$A:$A,0))</f>
        <v>Electricity Sector</v>
      </c>
      <c r="G5030" s="66">
        <f>INDEX('Crosswalk Particulates'!$E:$E,MATCH('2017 EPA Data'!$B5030,'Crosswalk Particulates'!$D:$D,0))</f>
        <v>0</v>
      </c>
      <c r="H5030" s="78">
        <f t="shared" si="78"/>
        <v>0</v>
      </c>
    </row>
    <row r="5031" spans="1:8" hidden="1" x14ac:dyDescent="0.35">
      <c r="A5031" s="57" t="s">
        <v>2462</v>
      </c>
      <c r="B5031" s="57" t="s">
        <v>2646</v>
      </c>
      <c r="C5031" s="57" t="s">
        <v>2428</v>
      </c>
      <c r="D5031" s="74">
        <v>0.24554100001613999</v>
      </c>
      <c r="E5031" s="57" t="s">
        <v>2429</v>
      </c>
      <c r="F5031" s="62" t="str">
        <f>INDEX('Crosswalk Particulates'!$B:$B,MATCH('2017 EPA Data'!A5031,'Crosswalk Particulates'!$A:$A,0))</f>
        <v>industry-fuel-natural gas</v>
      </c>
      <c r="G5031" s="66">
        <f>INDEX('Crosswalk Particulates'!$E:$E,MATCH('2017 EPA Data'!$B5031,'Crosswalk Particulates'!$D:$D,0))</f>
        <v>0</v>
      </c>
      <c r="H5031" s="78">
        <f t="shared" si="78"/>
        <v>0</v>
      </c>
    </row>
    <row r="5032" spans="1:8" hidden="1" x14ac:dyDescent="0.35">
      <c r="A5032" s="57" t="s">
        <v>2558</v>
      </c>
      <c r="B5032" s="57" t="s">
        <v>2645</v>
      </c>
      <c r="C5032" s="57" t="s">
        <v>2428</v>
      </c>
      <c r="D5032" s="74">
        <v>0.24399999999999999</v>
      </c>
      <c r="E5032" s="57" t="s">
        <v>2429</v>
      </c>
      <c r="F5032" s="62" t="str">
        <f>INDEX('Crosswalk Particulates'!$B:$B,MATCH('2017 EPA Data'!A5032,'Crosswalk Particulates'!$A:$A,0))</f>
        <v>process-mining-industry</v>
      </c>
      <c r="G5032" s="66">
        <f>INDEX('Crosswalk Particulates'!$E:$E,MATCH('2017 EPA Data'!$B5032,'Crosswalk Particulates'!$D:$D,0))</f>
        <v>0</v>
      </c>
      <c r="H5032" s="78">
        <f t="shared" si="78"/>
        <v>0</v>
      </c>
    </row>
    <row r="5033" spans="1:8" hidden="1" x14ac:dyDescent="0.35">
      <c r="A5033" s="57" t="s">
        <v>2495</v>
      </c>
      <c r="B5033" s="57" t="s">
        <v>2686</v>
      </c>
      <c r="C5033" s="57" t="s">
        <v>2428</v>
      </c>
      <c r="D5033" s="74">
        <v>0.23914399503504</v>
      </c>
      <c r="E5033" s="57" t="s">
        <v>2429</v>
      </c>
      <c r="F5033" s="62" t="str">
        <f>INDEX('Crosswalk Particulates'!$B:$B,MATCH('2017 EPA Data'!A5033,'Crosswalk Particulates'!$A:$A,0))</f>
        <v>Electricity Sector</v>
      </c>
      <c r="G5033" s="66">
        <f>INDEX('Crosswalk Particulates'!$E:$E,MATCH('2017 EPA Data'!$B5033,'Crosswalk Particulates'!$D:$D,0))</f>
        <v>0</v>
      </c>
      <c r="H5033" s="78">
        <f t="shared" si="78"/>
        <v>0</v>
      </c>
    </row>
    <row r="5034" spans="1:8" hidden="1" x14ac:dyDescent="0.35">
      <c r="A5034" s="57" t="s">
        <v>2560</v>
      </c>
      <c r="B5034" s="57" t="s">
        <v>2628</v>
      </c>
      <c r="C5034" s="57" t="s">
        <v>2428</v>
      </c>
      <c r="D5034" s="74">
        <v>0.23840961799999999</v>
      </c>
      <c r="E5034" s="57" t="s">
        <v>2429</v>
      </c>
      <c r="F5034" s="62" t="str">
        <f>INDEX('Crosswalk Particulates'!$B:$B,MATCH('2017 EPA Data'!A5034,'Crosswalk Particulates'!$A:$A,0))</f>
        <v>Electricity Sector</v>
      </c>
      <c r="G5034" s="66">
        <f>INDEX('Crosswalk Particulates'!$E:$E,MATCH('2017 EPA Data'!$B5034,'Crosswalk Particulates'!$D:$D,0))</f>
        <v>0</v>
      </c>
      <c r="H5034" s="78">
        <f t="shared" si="78"/>
        <v>0</v>
      </c>
    </row>
    <row r="5035" spans="1:8" hidden="1" x14ac:dyDescent="0.35">
      <c r="A5035" s="57" t="s">
        <v>2580</v>
      </c>
      <c r="B5035" s="57" t="s">
        <v>2628</v>
      </c>
      <c r="C5035" s="57" t="s">
        <v>2428</v>
      </c>
      <c r="D5035" s="74">
        <v>0.23632423599999999</v>
      </c>
      <c r="E5035" s="57" t="s">
        <v>2429</v>
      </c>
      <c r="F5035" s="62" t="str">
        <f>INDEX('Crosswalk Particulates'!$B:$B,MATCH('2017 EPA Data'!A5035,'Crosswalk Particulates'!$A:$A,0))</f>
        <v>Commercial Buildings Sector</v>
      </c>
      <c r="G5035" s="66">
        <f>INDEX('Crosswalk Particulates'!$E:$E,MATCH('2017 EPA Data'!$B5035,'Crosswalk Particulates'!$D:$D,0))</f>
        <v>0</v>
      </c>
      <c r="H5035" s="78">
        <f t="shared" si="78"/>
        <v>0</v>
      </c>
    </row>
    <row r="5036" spans="1:8" hidden="1" x14ac:dyDescent="0.35">
      <c r="A5036" s="57" t="s">
        <v>2530</v>
      </c>
      <c r="B5036" s="57" t="s">
        <v>2578</v>
      </c>
      <c r="C5036" s="57" t="s">
        <v>2428</v>
      </c>
      <c r="D5036" s="74">
        <v>0.23400000000000001</v>
      </c>
      <c r="E5036" s="57" t="s">
        <v>2429</v>
      </c>
      <c r="F5036" s="62" t="str">
        <f>INDEX('Crosswalk Particulates'!$B:$B,MATCH('2017 EPA Data'!A5036,'Crosswalk Particulates'!$A:$A,0))</f>
        <v>process-iron and steel-industry</v>
      </c>
      <c r="G5036" s="66">
        <f>INDEX('Crosswalk Particulates'!$E:$E,MATCH('2017 EPA Data'!$B5036,'Crosswalk Particulates'!$D:$D,0))</f>
        <v>0</v>
      </c>
      <c r="H5036" s="78">
        <f t="shared" si="78"/>
        <v>0</v>
      </c>
    </row>
    <row r="5037" spans="1:8" hidden="1" x14ac:dyDescent="0.35">
      <c r="A5037" s="57" t="s">
        <v>2506</v>
      </c>
      <c r="B5037" s="57" t="s">
        <v>2537</v>
      </c>
      <c r="C5037" s="57" t="s">
        <v>2428</v>
      </c>
      <c r="D5037" s="74">
        <v>0.23220002579999999</v>
      </c>
      <c r="E5037" s="57" t="s">
        <v>2429</v>
      </c>
      <c r="F5037" s="62" t="str">
        <f>INDEX('Crosswalk Particulates'!$B:$B,MATCH('2017 EPA Data'!A5037,'Crosswalk Particulates'!$A:$A,0))</f>
        <v>process-other-industry</v>
      </c>
      <c r="G5037" s="66">
        <f>INDEX('Crosswalk Particulates'!$E:$E,MATCH('2017 EPA Data'!$B5037,'Crosswalk Particulates'!$D:$D,0))</f>
        <v>0</v>
      </c>
      <c r="H5037" s="78">
        <f t="shared" si="78"/>
        <v>0</v>
      </c>
    </row>
    <row r="5038" spans="1:8" hidden="1" x14ac:dyDescent="0.35">
      <c r="A5038" s="57" t="s">
        <v>2458</v>
      </c>
      <c r="B5038" s="57" t="s">
        <v>2649</v>
      </c>
      <c r="C5038" s="57" t="s">
        <v>2428</v>
      </c>
      <c r="D5038" s="74">
        <v>0.23119999999999999</v>
      </c>
      <c r="E5038" s="57" t="s">
        <v>2429</v>
      </c>
      <c r="F5038" s="62" t="str">
        <f>INDEX('Crosswalk Particulates'!$B:$B,MATCH('2017 EPA Data'!A5038,'Crosswalk Particulates'!$A:$A,0))</f>
        <v>process-other-industry</v>
      </c>
      <c r="G5038" s="66">
        <f>INDEX('Crosswalk Particulates'!$E:$E,MATCH('2017 EPA Data'!$B5038,'Crosswalk Particulates'!$D:$D,0))</f>
        <v>0</v>
      </c>
      <c r="H5038" s="78">
        <f t="shared" si="78"/>
        <v>0</v>
      </c>
    </row>
    <row r="5039" spans="1:8" hidden="1" x14ac:dyDescent="0.35">
      <c r="A5039" s="57" t="s">
        <v>2470</v>
      </c>
      <c r="B5039" s="57" t="s">
        <v>2654</v>
      </c>
      <c r="C5039" s="57" t="s">
        <v>2428</v>
      </c>
      <c r="D5039" s="74">
        <v>0.23119999999999999</v>
      </c>
      <c r="E5039" s="57" t="s">
        <v>2429</v>
      </c>
      <c r="F5039" s="62" t="str">
        <f>INDEX('Crosswalk Particulates'!$B:$B,MATCH('2017 EPA Data'!A5039,'Crosswalk Particulates'!$A:$A,0))</f>
        <v>process-waste-industry</v>
      </c>
      <c r="G5039" s="66">
        <f>INDEX('Crosswalk Particulates'!$E:$E,MATCH('2017 EPA Data'!$B5039,'Crosswalk Particulates'!$D:$D,0))</f>
        <v>0</v>
      </c>
      <c r="H5039" s="78">
        <f t="shared" si="78"/>
        <v>0</v>
      </c>
    </row>
    <row r="5040" spans="1:8" hidden="1" x14ac:dyDescent="0.35">
      <c r="A5040" s="57" t="s">
        <v>2476</v>
      </c>
      <c r="B5040" s="57" t="s">
        <v>2564</v>
      </c>
      <c r="C5040" s="57" t="s">
        <v>2428</v>
      </c>
      <c r="D5040" s="74">
        <v>0.23103660000000001</v>
      </c>
      <c r="E5040" s="57" t="s">
        <v>2429</v>
      </c>
      <c r="F5040" s="62" t="str">
        <f>INDEX('Crosswalk Particulates'!$B:$B,MATCH('2017 EPA Data'!A5040,'Crosswalk Particulates'!$A:$A,0))</f>
        <v>Electricity Sector</v>
      </c>
      <c r="G5040" s="66">
        <f>INDEX('Crosswalk Particulates'!$E:$E,MATCH('2017 EPA Data'!$B5040,'Crosswalk Particulates'!$D:$D,0))</f>
        <v>0</v>
      </c>
      <c r="H5040" s="78">
        <f t="shared" si="78"/>
        <v>0</v>
      </c>
    </row>
    <row r="5041" spans="1:8" hidden="1" x14ac:dyDescent="0.35">
      <c r="A5041" s="57" t="s">
        <v>2519</v>
      </c>
      <c r="B5041" s="57" t="s">
        <v>2667</v>
      </c>
      <c r="C5041" s="57" t="s">
        <v>2428</v>
      </c>
      <c r="D5041" s="74">
        <v>0.22893459999999999</v>
      </c>
      <c r="E5041" s="57" t="s">
        <v>2429</v>
      </c>
      <c r="F5041" s="62" t="str">
        <f>INDEX('Crosswalk Particulates'!$B:$B,MATCH('2017 EPA Data'!A5041,'Crosswalk Particulates'!$A:$A,0))</f>
        <v>Electricity Sector</v>
      </c>
      <c r="G5041" s="66">
        <f>INDEX('Crosswalk Particulates'!$E:$E,MATCH('2017 EPA Data'!$B5041,'Crosswalk Particulates'!$D:$D,0))</f>
        <v>0</v>
      </c>
      <c r="H5041" s="78">
        <f t="shared" si="78"/>
        <v>0</v>
      </c>
    </row>
    <row r="5042" spans="1:8" hidden="1" x14ac:dyDescent="0.35">
      <c r="A5042" s="57" t="s">
        <v>2511</v>
      </c>
      <c r="B5042" s="57" t="s">
        <v>2550</v>
      </c>
      <c r="C5042" s="57" t="s">
        <v>2428</v>
      </c>
      <c r="D5042" s="74">
        <v>0.2254728</v>
      </c>
      <c r="E5042" s="57" t="s">
        <v>2429</v>
      </c>
      <c r="F5042" s="62" t="str">
        <f>INDEX('Crosswalk Particulates'!$B:$B,MATCH('2017 EPA Data'!A5042,'Crosswalk Particulates'!$A:$A,0))</f>
        <v>industry-fuel-biomass</v>
      </c>
      <c r="G5042" s="66">
        <f>INDEX('Crosswalk Particulates'!$E:$E,MATCH('2017 EPA Data'!$B5042,'Crosswalk Particulates'!$D:$D,0))</f>
        <v>0</v>
      </c>
      <c r="H5042" s="78">
        <f t="shared" si="78"/>
        <v>0</v>
      </c>
    </row>
    <row r="5043" spans="1:8" hidden="1" x14ac:dyDescent="0.35">
      <c r="A5043" s="57" t="s">
        <v>2458</v>
      </c>
      <c r="B5043" s="57" t="s">
        <v>2592</v>
      </c>
      <c r="C5043" s="57" t="s">
        <v>2428</v>
      </c>
      <c r="D5043" s="74">
        <v>0.22259999999999999</v>
      </c>
      <c r="E5043" s="57" t="s">
        <v>2429</v>
      </c>
      <c r="F5043" s="62" t="str">
        <f>INDEX('Crosswalk Particulates'!$B:$B,MATCH('2017 EPA Data'!A5043,'Crosswalk Particulates'!$A:$A,0))</f>
        <v>process-other-industry</v>
      </c>
      <c r="G5043" s="66">
        <f>INDEX('Crosswalk Particulates'!$E:$E,MATCH('2017 EPA Data'!$B5043,'Crosswalk Particulates'!$D:$D,0))</f>
        <v>0</v>
      </c>
      <c r="H5043" s="78">
        <f t="shared" si="78"/>
        <v>0</v>
      </c>
    </row>
    <row r="5044" spans="1:8" hidden="1" x14ac:dyDescent="0.35">
      <c r="A5044" s="57" t="s">
        <v>2519</v>
      </c>
      <c r="B5044" s="57" t="s">
        <v>2645</v>
      </c>
      <c r="C5044" s="57" t="s">
        <v>2428</v>
      </c>
      <c r="D5044" s="74">
        <v>0.22258</v>
      </c>
      <c r="E5044" s="57" t="s">
        <v>2429</v>
      </c>
      <c r="F5044" s="62" t="str">
        <f>INDEX('Crosswalk Particulates'!$B:$B,MATCH('2017 EPA Data'!A5044,'Crosswalk Particulates'!$A:$A,0))</f>
        <v>Electricity Sector</v>
      </c>
      <c r="G5044" s="66">
        <f>INDEX('Crosswalk Particulates'!$E:$E,MATCH('2017 EPA Data'!$B5044,'Crosswalk Particulates'!$D:$D,0))</f>
        <v>0</v>
      </c>
      <c r="H5044" s="78">
        <f t="shared" si="78"/>
        <v>0</v>
      </c>
    </row>
    <row r="5045" spans="1:8" hidden="1" x14ac:dyDescent="0.35">
      <c r="A5045" s="57" t="s">
        <v>2575</v>
      </c>
      <c r="B5045" s="57" t="s">
        <v>2670</v>
      </c>
      <c r="C5045" s="57" t="s">
        <v>2428</v>
      </c>
      <c r="D5045" s="74">
        <v>0.21729999999999999</v>
      </c>
      <c r="E5045" s="57" t="s">
        <v>2429</v>
      </c>
      <c r="F5045" s="62" t="str">
        <f>INDEX('Crosswalk Particulates'!$B:$B,MATCH('2017 EPA Data'!A5045,'Crosswalk Particulates'!$A:$A,0))</f>
        <v>Commercial Buildings Sector</v>
      </c>
      <c r="G5045" s="66">
        <f>INDEX('Crosswalk Particulates'!$E:$E,MATCH('2017 EPA Data'!$B5045,'Crosswalk Particulates'!$D:$D,0))</f>
        <v>0</v>
      </c>
      <c r="H5045" s="78">
        <f t="shared" si="78"/>
        <v>0</v>
      </c>
    </row>
    <row r="5046" spans="1:8" hidden="1" x14ac:dyDescent="0.35">
      <c r="A5046" s="57" t="s">
        <v>2503</v>
      </c>
      <c r="B5046" s="57" t="s">
        <v>2672</v>
      </c>
      <c r="C5046" s="57" t="s">
        <v>2428</v>
      </c>
      <c r="D5046" s="74">
        <v>0.21294779999999999</v>
      </c>
      <c r="E5046" s="57" t="s">
        <v>2429</v>
      </c>
      <c r="F5046" s="62" t="str">
        <f>INDEX('Crosswalk Particulates'!$B:$B,MATCH('2017 EPA Data'!A5046,'Crosswalk Particulates'!$A:$A,0))</f>
        <v>process-ngps-industry</v>
      </c>
      <c r="G5046" s="66">
        <f>INDEX('Crosswalk Particulates'!$E:$E,MATCH('2017 EPA Data'!$B5046,'Crosswalk Particulates'!$D:$D,0))</f>
        <v>0</v>
      </c>
      <c r="H5046" s="78">
        <f t="shared" si="78"/>
        <v>0</v>
      </c>
    </row>
    <row r="5047" spans="1:8" hidden="1" x14ac:dyDescent="0.35">
      <c r="A5047" s="57" t="s">
        <v>2511</v>
      </c>
      <c r="B5047" s="57" t="s">
        <v>2698</v>
      </c>
      <c r="C5047" s="57" t="s">
        <v>2428</v>
      </c>
      <c r="D5047" s="74">
        <v>0.20767240000000001</v>
      </c>
      <c r="E5047" s="57" t="s">
        <v>2429</v>
      </c>
      <c r="F5047" s="62" t="str">
        <f>INDEX('Crosswalk Particulates'!$B:$B,MATCH('2017 EPA Data'!A5047,'Crosswalk Particulates'!$A:$A,0))</f>
        <v>industry-fuel-biomass</v>
      </c>
      <c r="G5047" s="66">
        <f>INDEX('Crosswalk Particulates'!$E:$E,MATCH('2017 EPA Data'!$B5047,'Crosswalk Particulates'!$D:$D,0))</f>
        <v>0</v>
      </c>
      <c r="H5047" s="78">
        <f t="shared" si="78"/>
        <v>0</v>
      </c>
    </row>
    <row r="5048" spans="1:8" hidden="1" x14ac:dyDescent="0.35">
      <c r="A5048" s="57" t="s">
        <v>2634</v>
      </c>
      <c r="B5048" s="57" t="s">
        <v>2447</v>
      </c>
      <c r="C5048" s="57" t="s">
        <v>2428</v>
      </c>
      <c r="D5048" s="74">
        <v>0.20530907600000001</v>
      </c>
      <c r="E5048" s="57" t="s">
        <v>2429</v>
      </c>
      <c r="F5048" s="62" t="str">
        <f>INDEX('Crosswalk Particulates'!$B:$B,MATCH('2017 EPA Data'!A5048,'Crosswalk Particulates'!$A:$A,0))</f>
        <v>Residential Buildings Sector</v>
      </c>
      <c r="G5048" s="66">
        <f>INDEX('Crosswalk Particulates'!$E:$E,MATCH('2017 EPA Data'!$B5048,'Crosswalk Particulates'!$D:$D,0))</f>
        <v>0</v>
      </c>
      <c r="H5048" s="78">
        <f t="shared" si="78"/>
        <v>0</v>
      </c>
    </row>
    <row r="5049" spans="1:8" hidden="1" x14ac:dyDescent="0.35">
      <c r="A5049" s="57" t="s">
        <v>2634</v>
      </c>
      <c r="B5049" s="57" t="s">
        <v>2517</v>
      </c>
      <c r="C5049" s="57" t="s">
        <v>2428</v>
      </c>
      <c r="D5049" s="74">
        <v>0.20530907600000001</v>
      </c>
      <c r="E5049" s="57" t="s">
        <v>2429</v>
      </c>
      <c r="F5049" s="62" t="str">
        <f>INDEX('Crosswalk Particulates'!$B:$B,MATCH('2017 EPA Data'!A5049,'Crosswalk Particulates'!$A:$A,0))</f>
        <v>Residential Buildings Sector</v>
      </c>
      <c r="G5049" s="66">
        <f>INDEX('Crosswalk Particulates'!$E:$E,MATCH('2017 EPA Data'!$B5049,'Crosswalk Particulates'!$D:$D,0))</f>
        <v>0</v>
      </c>
      <c r="H5049" s="78">
        <f t="shared" si="78"/>
        <v>0</v>
      </c>
    </row>
    <row r="5050" spans="1:8" hidden="1" x14ac:dyDescent="0.35">
      <c r="A5050" s="57" t="s">
        <v>2453</v>
      </c>
      <c r="B5050" s="57" t="s">
        <v>2629</v>
      </c>
      <c r="C5050" s="57" t="s">
        <v>2428</v>
      </c>
      <c r="D5050" s="74">
        <v>0.20499999999999999</v>
      </c>
      <c r="E5050" s="57" t="s">
        <v>2429</v>
      </c>
      <c r="F5050" s="62" t="str">
        <f>INDEX('Crosswalk Particulates'!$B:$B,MATCH('2017 EPA Data'!A5050,'Crosswalk Particulates'!$A:$A,0))</f>
        <v>process-ngps-industry</v>
      </c>
      <c r="G5050" s="66">
        <f>INDEX('Crosswalk Particulates'!$E:$E,MATCH('2017 EPA Data'!$B5050,'Crosswalk Particulates'!$D:$D,0))</f>
        <v>0</v>
      </c>
      <c r="H5050" s="78">
        <f t="shared" si="78"/>
        <v>0</v>
      </c>
    </row>
    <row r="5051" spans="1:8" hidden="1" x14ac:dyDescent="0.35">
      <c r="A5051" s="57" t="s">
        <v>2430</v>
      </c>
      <c r="B5051" s="57" t="s">
        <v>2737</v>
      </c>
      <c r="C5051" s="57" t="s">
        <v>2428</v>
      </c>
      <c r="D5051" s="74">
        <v>0.20399999999999999</v>
      </c>
      <c r="E5051" s="57" t="s">
        <v>2429</v>
      </c>
      <c r="F5051" s="62" t="str">
        <f>INDEX('Crosswalk Particulates'!$B:$B,MATCH('2017 EPA Data'!A5051,'Crosswalk Particulates'!$A:$A,0))</f>
        <v>process-other-industry</v>
      </c>
      <c r="G5051" s="66">
        <f>INDEX('Crosswalk Particulates'!$E:$E,MATCH('2017 EPA Data'!$B5051,'Crosswalk Particulates'!$D:$D,0))</f>
        <v>0</v>
      </c>
      <c r="H5051" s="78">
        <f t="shared" si="78"/>
        <v>0</v>
      </c>
    </row>
    <row r="5052" spans="1:8" hidden="1" x14ac:dyDescent="0.35">
      <c r="A5052" s="57" t="s">
        <v>2519</v>
      </c>
      <c r="B5052" s="57" t="s">
        <v>2663</v>
      </c>
      <c r="C5052" s="57" t="s">
        <v>2428</v>
      </c>
      <c r="D5052" s="74">
        <v>0.2026</v>
      </c>
      <c r="E5052" s="57" t="s">
        <v>2429</v>
      </c>
      <c r="F5052" s="62" t="str">
        <f>INDEX('Crosswalk Particulates'!$B:$B,MATCH('2017 EPA Data'!A5052,'Crosswalk Particulates'!$A:$A,0))</f>
        <v>Electricity Sector</v>
      </c>
      <c r="G5052" s="66">
        <f>INDEX('Crosswalk Particulates'!$E:$E,MATCH('2017 EPA Data'!$B5052,'Crosswalk Particulates'!$D:$D,0))</f>
        <v>0</v>
      </c>
      <c r="H5052" s="78">
        <f t="shared" si="78"/>
        <v>0</v>
      </c>
    </row>
    <row r="5053" spans="1:8" hidden="1" x14ac:dyDescent="0.35">
      <c r="A5053" s="57" t="s">
        <v>2560</v>
      </c>
      <c r="B5053" s="57" t="s">
        <v>2650</v>
      </c>
      <c r="C5053" s="57" t="s">
        <v>2428</v>
      </c>
      <c r="D5053" s="74">
        <v>0.20180188299999999</v>
      </c>
      <c r="E5053" s="57" t="s">
        <v>2429</v>
      </c>
      <c r="F5053" s="62" t="str">
        <f>INDEX('Crosswalk Particulates'!$B:$B,MATCH('2017 EPA Data'!A5053,'Crosswalk Particulates'!$A:$A,0))</f>
        <v>Electricity Sector</v>
      </c>
      <c r="G5053" s="66">
        <f>INDEX('Crosswalk Particulates'!$E:$E,MATCH('2017 EPA Data'!$B5053,'Crosswalk Particulates'!$D:$D,0))</f>
        <v>0</v>
      </c>
      <c r="H5053" s="78">
        <f t="shared" si="78"/>
        <v>0</v>
      </c>
    </row>
    <row r="5054" spans="1:8" hidden="1" x14ac:dyDescent="0.35">
      <c r="A5054" s="57" t="s">
        <v>2518</v>
      </c>
      <c r="B5054" s="57" t="s">
        <v>2702</v>
      </c>
      <c r="C5054" s="57" t="s">
        <v>2428</v>
      </c>
      <c r="D5054" s="74">
        <v>0.20100000000000001</v>
      </c>
      <c r="E5054" s="57" t="s">
        <v>2429</v>
      </c>
      <c r="F5054" s="62" t="str">
        <f>INDEX('Crosswalk Particulates'!$B:$B,MATCH('2017 EPA Data'!A5054,'Crosswalk Particulates'!$A:$A,0))</f>
        <v>process-cement-industry</v>
      </c>
      <c r="G5054" s="66">
        <f>INDEX('Crosswalk Particulates'!$E:$E,MATCH('2017 EPA Data'!$B5054,'Crosswalk Particulates'!$D:$D,0))</f>
        <v>0</v>
      </c>
      <c r="H5054" s="78">
        <f t="shared" si="78"/>
        <v>0</v>
      </c>
    </row>
    <row r="5055" spans="1:8" hidden="1" x14ac:dyDescent="0.35">
      <c r="A5055" s="57" t="s">
        <v>2580</v>
      </c>
      <c r="B5055" s="57" t="s">
        <v>2573</v>
      </c>
      <c r="C5055" s="57" t="s">
        <v>2428</v>
      </c>
      <c r="D5055" s="74">
        <v>0.20073905189999999</v>
      </c>
      <c r="E5055" s="57" t="s">
        <v>2429</v>
      </c>
      <c r="F5055" s="62" t="str">
        <f>INDEX('Crosswalk Particulates'!$B:$B,MATCH('2017 EPA Data'!A5055,'Crosswalk Particulates'!$A:$A,0))</f>
        <v>Commercial Buildings Sector</v>
      </c>
      <c r="G5055" s="66">
        <f>INDEX('Crosswalk Particulates'!$E:$E,MATCH('2017 EPA Data'!$B5055,'Crosswalk Particulates'!$D:$D,0))</f>
        <v>0</v>
      </c>
      <c r="H5055" s="78">
        <f t="shared" si="78"/>
        <v>0</v>
      </c>
    </row>
    <row r="5056" spans="1:8" hidden="1" x14ac:dyDescent="0.35">
      <c r="A5056" s="57" t="s">
        <v>2458</v>
      </c>
      <c r="B5056" s="57" t="s">
        <v>2727</v>
      </c>
      <c r="C5056" s="57" t="s">
        <v>2428</v>
      </c>
      <c r="D5056" s="74">
        <v>0.20004</v>
      </c>
      <c r="E5056" s="57" t="s">
        <v>2429</v>
      </c>
      <c r="F5056" s="62" t="str">
        <f>INDEX('Crosswalk Particulates'!$B:$B,MATCH('2017 EPA Data'!A5056,'Crosswalk Particulates'!$A:$A,0))</f>
        <v>process-other-industry</v>
      </c>
      <c r="G5056" s="66">
        <f>INDEX('Crosswalk Particulates'!$E:$E,MATCH('2017 EPA Data'!$B5056,'Crosswalk Particulates'!$D:$D,0))</f>
        <v>0</v>
      </c>
      <c r="H5056" s="78">
        <f t="shared" si="78"/>
        <v>0</v>
      </c>
    </row>
    <row r="5057" spans="1:8" hidden="1" x14ac:dyDescent="0.35">
      <c r="A5057" s="57" t="s">
        <v>2470</v>
      </c>
      <c r="B5057" s="57" t="s">
        <v>2713</v>
      </c>
      <c r="C5057" s="57" t="s">
        <v>2428</v>
      </c>
      <c r="D5057" s="74">
        <v>0.200001235</v>
      </c>
      <c r="E5057" s="57" t="s">
        <v>2429</v>
      </c>
      <c r="F5057" s="62" t="str">
        <f>INDEX('Crosswalk Particulates'!$B:$B,MATCH('2017 EPA Data'!A5057,'Crosswalk Particulates'!$A:$A,0))</f>
        <v>process-waste-industry</v>
      </c>
      <c r="G5057" s="66">
        <f>INDEX('Crosswalk Particulates'!$E:$E,MATCH('2017 EPA Data'!$B5057,'Crosswalk Particulates'!$D:$D,0))</f>
        <v>0</v>
      </c>
      <c r="H5057" s="78">
        <f t="shared" si="78"/>
        <v>0</v>
      </c>
    </row>
    <row r="5058" spans="1:8" hidden="1" x14ac:dyDescent="0.35">
      <c r="A5058" s="57" t="s">
        <v>2464</v>
      </c>
      <c r="B5058" s="57" t="s">
        <v>2604</v>
      </c>
      <c r="C5058" s="57" t="s">
        <v>2428</v>
      </c>
      <c r="D5058" s="74">
        <v>0.2</v>
      </c>
      <c r="E5058" s="57" t="s">
        <v>2429</v>
      </c>
      <c r="F5058" s="62" t="str">
        <f>INDEX('Crosswalk Particulates'!$B:$B,MATCH('2017 EPA Data'!A5058,'Crosswalk Particulates'!$A:$A,0))</f>
        <v>process-other-industry</v>
      </c>
      <c r="G5058" s="66">
        <f>INDEX('Crosswalk Particulates'!$E:$E,MATCH('2017 EPA Data'!$B5058,'Crosswalk Particulates'!$D:$D,0))</f>
        <v>0</v>
      </c>
      <c r="H5058" s="78">
        <f t="shared" si="78"/>
        <v>0</v>
      </c>
    </row>
    <row r="5059" spans="1:8" hidden="1" x14ac:dyDescent="0.35">
      <c r="A5059" s="57" t="s">
        <v>2470</v>
      </c>
      <c r="B5059" s="57" t="s">
        <v>2750</v>
      </c>
      <c r="C5059" s="57" t="s">
        <v>2428</v>
      </c>
      <c r="D5059" s="74">
        <v>0.2</v>
      </c>
      <c r="E5059" s="57" t="s">
        <v>2429</v>
      </c>
      <c r="F5059" s="62" t="str">
        <f>INDEX('Crosswalk Particulates'!$B:$B,MATCH('2017 EPA Data'!A5059,'Crosswalk Particulates'!$A:$A,0))</f>
        <v>process-waste-industry</v>
      </c>
      <c r="G5059" s="66">
        <f>INDEX('Crosswalk Particulates'!$E:$E,MATCH('2017 EPA Data'!$B5059,'Crosswalk Particulates'!$D:$D,0))</f>
        <v>0</v>
      </c>
      <c r="H5059" s="78">
        <f t="shared" si="78"/>
        <v>0</v>
      </c>
    </row>
    <row r="5060" spans="1:8" hidden="1" x14ac:dyDescent="0.35">
      <c r="A5060" s="57" t="s">
        <v>2466</v>
      </c>
      <c r="B5060" s="57" t="s">
        <v>2707</v>
      </c>
      <c r="C5060" s="57" t="s">
        <v>2428</v>
      </c>
      <c r="D5060" s="74">
        <v>0.2</v>
      </c>
      <c r="E5060" s="57" t="s">
        <v>2429</v>
      </c>
      <c r="F5060" s="62" t="str">
        <f>INDEX('Crosswalk Particulates'!$B:$B,MATCH('2017 EPA Data'!A5060,'Crosswalk Particulates'!$A:$A,0))</f>
        <v>process-other-industry</v>
      </c>
      <c r="G5060" s="66">
        <f>INDEX('Crosswalk Particulates'!$E:$E,MATCH('2017 EPA Data'!$B5060,'Crosswalk Particulates'!$D:$D,0))</f>
        <v>0</v>
      </c>
      <c r="H5060" s="78">
        <f t="shared" ref="H5060:H5123" si="79">IF(E5060="TON",D5060/metricton_to_shortton,0)*10^6</f>
        <v>0</v>
      </c>
    </row>
    <row r="5061" spans="1:8" hidden="1" x14ac:dyDescent="0.35">
      <c r="A5061" s="57" t="s">
        <v>2483</v>
      </c>
      <c r="B5061" s="57" t="s">
        <v>2613</v>
      </c>
      <c r="C5061" s="57" t="s">
        <v>2428</v>
      </c>
      <c r="D5061" s="74">
        <v>0.2</v>
      </c>
      <c r="E5061" s="57" t="s">
        <v>2429</v>
      </c>
      <c r="F5061" s="62" t="str">
        <f>INDEX('Crosswalk Particulates'!$B:$B,MATCH('2017 EPA Data'!A5061,'Crosswalk Particulates'!$A:$A,0))</f>
        <v>process-other-industry</v>
      </c>
      <c r="G5061" s="66">
        <f>INDEX('Crosswalk Particulates'!$E:$E,MATCH('2017 EPA Data'!$B5061,'Crosswalk Particulates'!$D:$D,0))</f>
        <v>0</v>
      </c>
      <c r="H5061" s="78">
        <f t="shared" si="79"/>
        <v>0</v>
      </c>
    </row>
    <row r="5062" spans="1:8" hidden="1" x14ac:dyDescent="0.35">
      <c r="A5062" s="57" t="s">
        <v>2489</v>
      </c>
      <c r="B5062" s="57" t="s">
        <v>2708</v>
      </c>
      <c r="C5062" s="57" t="s">
        <v>2428</v>
      </c>
      <c r="D5062" s="74">
        <v>0.2</v>
      </c>
      <c r="E5062" s="57" t="s">
        <v>2429</v>
      </c>
      <c r="F5062" s="62" t="str">
        <f>INDEX('Crosswalk Particulates'!$B:$B,MATCH('2017 EPA Data'!A5062,'Crosswalk Particulates'!$A:$A,0))</f>
        <v>process-chemicals-industry</v>
      </c>
      <c r="G5062" s="66">
        <f>INDEX('Crosswalk Particulates'!$E:$E,MATCH('2017 EPA Data'!$B5062,'Crosswalk Particulates'!$D:$D,0))</f>
        <v>0</v>
      </c>
      <c r="H5062" s="78">
        <f t="shared" si="79"/>
        <v>0</v>
      </c>
    </row>
    <row r="5063" spans="1:8" hidden="1" x14ac:dyDescent="0.35">
      <c r="A5063" s="57" t="s">
        <v>2506</v>
      </c>
      <c r="B5063" s="57" t="s">
        <v>2638</v>
      </c>
      <c r="C5063" s="57" t="s">
        <v>2428</v>
      </c>
      <c r="D5063" s="74">
        <v>0.2</v>
      </c>
      <c r="E5063" s="57" t="s">
        <v>2429</v>
      </c>
      <c r="F5063" s="62" t="str">
        <f>INDEX('Crosswalk Particulates'!$B:$B,MATCH('2017 EPA Data'!A5063,'Crosswalk Particulates'!$A:$A,0))</f>
        <v>process-other-industry</v>
      </c>
      <c r="G5063" s="66">
        <f>INDEX('Crosswalk Particulates'!$E:$E,MATCH('2017 EPA Data'!$B5063,'Crosswalk Particulates'!$D:$D,0))</f>
        <v>0</v>
      </c>
      <c r="H5063" s="78">
        <f t="shared" si="79"/>
        <v>0</v>
      </c>
    </row>
    <row r="5064" spans="1:8" hidden="1" x14ac:dyDescent="0.35">
      <c r="A5064" s="57" t="s">
        <v>2483</v>
      </c>
      <c r="B5064" s="57" t="s">
        <v>2490</v>
      </c>
      <c r="C5064" s="57" t="s">
        <v>2428</v>
      </c>
      <c r="D5064" s="74">
        <v>0.2</v>
      </c>
      <c r="E5064" s="57" t="s">
        <v>2429</v>
      </c>
      <c r="F5064" s="62" t="str">
        <f>INDEX('Crosswalk Particulates'!$B:$B,MATCH('2017 EPA Data'!A5064,'Crosswalk Particulates'!$A:$A,0))</f>
        <v>process-other-industry</v>
      </c>
      <c r="G5064" s="66">
        <f>INDEX('Crosswalk Particulates'!$E:$E,MATCH('2017 EPA Data'!$B5064,'Crosswalk Particulates'!$D:$D,0))</f>
        <v>0</v>
      </c>
      <c r="H5064" s="78">
        <f t="shared" si="79"/>
        <v>0</v>
      </c>
    </row>
    <row r="5065" spans="1:8" hidden="1" x14ac:dyDescent="0.35">
      <c r="A5065" s="57" t="s">
        <v>2483</v>
      </c>
      <c r="B5065" s="57" t="s">
        <v>2614</v>
      </c>
      <c r="C5065" s="57" t="s">
        <v>2428</v>
      </c>
      <c r="D5065" s="74">
        <v>0.2</v>
      </c>
      <c r="E5065" s="57" t="s">
        <v>2429</v>
      </c>
      <c r="F5065" s="62" t="str">
        <f>INDEX('Crosswalk Particulates'!$B:$B,MATCH('2017 EPA Data'!A5065,'Crosswalk Particulates'!$A:$A,0))</f>
        <v>process-other-industry</v>
      </c>
      <c r="G5065" s="66">
        <f>INDEX('Crosswalk Particulates'!$E:$E,MATCH('2017 EPA Data'!$B5065,'Crosswalk Particulates'!$D:$D,0))</f>
        <v>0</v>
      </c>
      <c r="H5065" s="78">
        <f t="shared" si="79"/>
        <v>0</v>
      </c>
    </row>
    <row r="5066" spans="1:8" hidden="1" x14ac:dyDescent="0.35">
      <c r="A5066" s="57" t="s">
        <v>2483</v>
      </c>
      <c r="B5066" s="57" t="s">
        <v>2621</v>
      </c>
      <c r="C5066" s="57" t="s">
        <v>2428</v>
      </c>
      <c r="D5066" s="74">
        <v>0.2</v>
      </c>
      <c r="E5066" s="57" t="s">
        <v>2429</v>
      </c>
      <c r="F5066" s="62" t="str">
        <f>INDEX('Crosswalk Particulates'!$B:$B,MATCH('2017 EPA Data'!A5066,'Crosswalk Particulates'!$A:$A,0))</f>
        <v>process-other-industry</v>
      </c>
      <c r="G5066" s="66">
        <f>INDEX('Crosswalk Particulates'!$E:$E,MATCH('2017 EPA Data'!$B5066,'Crosswalk Particulates'!$D:$D,0))</f>
        <v>0</v>
      </c>
      <c r="H5066" s="78">
        <f t="shared" si="79"/>
        <v>0</v>
      </c>
    </row>
    <row r="5067" spans="1:8" hidden="1" x14ac:dyDescent="0.35">
      <c r="A5067" s="57" t="s">
        <v>2483</v>
      </c>
      <c r="B5067" s="57" t="s">
        <v>2515</v>
      </c>
      <c r="C5067" s="57" t="s">
        <v>2428</v>
      </c>
      <c r="D5067" s="74">
        <v>0.2</v>
      </c>
      <c r="E5067" s="57" t="s">
        <v>2429</v>
      </c>
      <c r="F5067" s="62" t="str">
        <f>INDEX('Crosswalk Particulates'!$B:$B,MATCH('2017 EPA Data'!A5067,'Crosswalk Particulates'!$A:$A,0))</f>
        <v>process-other-industry</v>
      </c>
      <c r="G5067" s="66">
        <f>INDEX('Crosswalk Particulates'!$E:$E,MATCH('2017 EPA Data'!$B5067,'Crosswalk Particulates'!$D:$D,0))</f>
        <v>0</v>
      </c>
      <c r="H5067" s="78">
        <f t="shared" si="79"/>
        <v>0</v>
      </c>
    </row>
    <row r="5068" spans="1:8" hidden="1" x14ac:dyDescent="0.35">
      <c r="A5068" s="57" t="s">
        <v>2575</v>
      </c>
      <c r="B5068" s="57" t="s">
        <v>2589</v>
      </c>
      <c r="C5068" s="57" t="s">
        <v>2428</v>
      </c>
      <c r="D5068" s="74">
        <v>0.2</v>
      </c>
      <c r="E5068" s="57" t="s">
        <v>2429</v>
      </c>
      <c r="F5068" s="62" t="str">
        <f>INDEX('Crosswalk Particulates'!$B:$B,MATCH('2017 EPA Data'!A5068,'Crosswalk Particulates'!$A:$A,0))</f>
        <v>Commercial Buildings Sector</v>
      </c>
      <c r="G5068" s="66">
        <f>INDEX('Crosswalk Particulates'!$E:$E,MATCH('2017 EPA Data'!$B5068,'Crosswalk Particulates'!$D:$D,0))</f>
        <v>0</v>
      </c>
      <c r="H5068" s="78">
        <f t="shared" si="79"/>
        <v>0</v>
      </c>
    </row>
    <row r="5069" spans="1:8" hidden="1" x14ac:dyDescent="0.35">
      <c r="A5069" s="57" t="s">
        <v>2470</v>
      </c>
      <c r="B5069" s="57" t="s">
        <v>2678</v>
      </c>
      <c r="C5069" s="57" t="s">
        <v>2428</v>
      </c>
      <c r="D5069" s="74">
        <v>0.2</v>
      </c>
      <c r="E5069" s="57" t="s">
        <v>2429</v>
      </c>
      <c r="F5069" s="62" t="str">
        <f>INDEX('Crosswalk Particulates'!$B:$B,MATCH('2017 EPA Data'!A5069,'Crosswalk Particulates'!$A:$A,0))</f>
        <v>process-waste-industry</v>
      </c>
      <c r="G5069" s="66">
        <f>INDEX('Crosswalk Particulates'!$E:$E,MATCH('2017 EPA Data'!$B5069,'Crosswalk Particulates'!$D:$D,0))</f>
        <v>0</v>
      </c>
      <c r="H5069" s="78">
        <f t="shared" si="79"/>
        <v>0</v>
      </c>
    </row>
    <row r="5070" spans="1:8" hidden="1" x14ac:dyDescent="0.35">
      <c r="A5070" s="57" t="s">
        <v>2483</v>
      </c>
      <c r="B5070" s="57" t="s">
        <v>2549</v>
      </c>
      <c r="C5070" s="57" t="s">
        <v>2428</v>
      </c>
      <c r="D5070" s="74">
        <v>0.2</v>
      </c>
      <c r="E5070" s="57" t="s">
        <v>2429</v>
      </c>
      <c r="F5070" s="62" t="str">
        <f>INDEX('Crosswalk Particulates'!$B:$B,MATCH('2017 EPA Data'!A5070,'Crosswalk Particulates'!$A:$A,0))</f>
        <v>process-other-industry</v>
      </c>
      <c r="G5070" s="66">
        <f>INDEX('Crosswalk Particulates'!$E:$E,MATCH('2017 EPA Data'!$B5070,'Crosswalk Particulates'!$D:$D,0))</f>
        <v>0</v>
      </c>
      <c r="H5070" s="78">
        <f t="shared" si="79"/>
        <v>0</v>
      </c>
    </row>
    <row r="5071" spans="1:8" hidden="1" x14ac:dyDescent="0.35">
      <c r="A5071" s="57" t="s">
        <v>2511</v>
      </c>
      <c r="B5071" s="57" t="s">
        <v>2546</v>
      </c>
      <c r="C5071" s="57" t="s">
        <v>2428</v>
      </c>
      <c r="D5071" s="74">
        <v>0.198239</v>
      </c>
      <c r="E5071" s="57" t="s">
        <v>2429</v>
      </c>
      <c r="F5071" s="62" t="str">
        <f>INDEX('Crosswalk Particulates'!$B:$B,MATCH('2017 EPA Data'!A5071,'Crosswalk Particulates'!$A:$A,0))</f>
        <v>industry-fuel-biomass</v>
      </c>
      <c r="G5071" s="66">
        <f>INDEX('Crosswalk Particulates'!$E:$E,MATCH('2017 EPA Data'!$B5071,'Crosswalk Particulates'!$D:$D,0))</f>
        <v>0</v>
      </c>
      <c r="H5071" s="78">
        <f t="shared" si="79"/>
        <v>0</v>
      </c>
    </row>
    <row r="5072" spans="1:8" hidden="1" x14ac:dyDescent="0.35">
      <c r="A5072" s="57" t="s">
        <v>2560</v>
      </c>
      <c r="B5072" s="57" t="s">
        <v>2563</v>
      </c>
      <c r="C5072" s="57" t="s">
        <v>2428</v>
      </c>
      <c r="D5072" s="74">
        <v>0.19811168200000001</v>
      </c>
      <c r="E5072" s="57" t="s">
        <v>2429</v>
      </c>
      <c r="F5072" s="62" t="str">
        <f>INDEX('Crosswalk Particulates'!$B:$B,MATCH('2017 EPA Data'!A5072,'Crosswalk Particulates'!$A:$A,0))</f>
        <v>Electricity Sector</v>
      </c>
      <c r="G5072" s="66">
        <f>INDEX('Crosswalk Particulates'!$E:$E,MATCH('2017 EPA Data'!$B5072,'Crosswalk Particulates'!$D:$D,0))</f>
        <v>0</v>
      </c>
      <c r="H5072" s="78">
        <f t="shared" si="79"/>
        <v>0</v>
      </c>
    </row>
    <row r="5073" spans="1:8" hidden="1" x14ac:dyDescent="0.35">
      <c r="A5073" s="57" t="s">
        <v>2476</v>
      </c>
      <c r="B5073" s="57" t="s">
        <v>2562</v>
      </c>
      <c r="C5073" s="57" t="s">
        <v>2428</v>
      </c>
      <c r="D5073" s="74">
        <v>0.19798199899999999</v>
      </c>
      <c r="E5073" s="57" t="s">
        <v>2429</v>
      </c>
      <c r="F5073" s="62" t="str">
        <f>INDEX('Crosswalk Particulates'!$B:$B,MATCH('2017 EPA Data'!A5073,'Crosswalk Particulates'!$A:$A,0))</f>
        <v>Electricity Sector</v>
      </c>
      <c r="G5073" s="66">
        <f>INDEX('Crosswalk Particulates'!$E:$E,MATCH('2017 EPA Data'!$B5073,'Crosswalk Particulates'!$D:$D,0))</f>
        <v>0</v>
      </c>
      <c r="H5073" s="78">
        <f t="shared" si="79"/>
        <v>0</v>
      </c>
    </row>
    <row r="5074" spans="1:8" hidden="1" x14ac:dyDescent="0.35">
      <c r="A5074" s="57" t="s">
        <v>2580</v>
      </c>
      <c r="B5074" s="57" t="s">
        <v>2563</v>
      </c>
      <c r="C5074" s="57" t="s">
        <v>2428</v>
      </c>
      <c r="D5074" s="74">
        <v>0.19476316699999999</v>
      </c>
      <c r="E5074" s="57" t="s">
        <v>2429</v>
      </c>
      <c r="F5074" s="62" t="str">
        <f>INDEX('Crosswalk Particulates'!$B:$B,MATCH('2017 EPA Data'!A5074,'Crosswalk Particulates'!$A:$A,0))</f>
        <v>Commercial Buildings Sector</v>
      </c>
      <c r="G5074" s="66">
        <f>INDEX('Crosswalk Particulates'!$E:$E,MATCH('2017 EPA Data'!$B5074,'Crosswalk Particulates'!$D:$D,0))</f>
        <v>0</v>
      </c>
      <c r="H5074" s="78">
        <f t="shared" si="79"/>
        <v>0</v>
      </c>
    </row>
    <row r="5075" spans="1:8" hidden="1" x14ac:dyDescent="0.35">
      <c r="A5075" s="57" t="s">
        <v>2464</v>
      </c>
      <c r="B5075" s="57" t="s">
        <v>2600</v>
      </c>
      <c r="C5075" s="57" t="s">
        <v>2428</v>
      </c>
      <c r="D5075" s="74">
        <v>0.19350000000000001</v>
      </c>
      <c r="E5075" s="57" t="s">
        <v>2429</v>
      </c>
      <c r="F5075" s="62" t="str">
        <f>INDEX('Crosswalk Particulates'!$B:$B,MATCH('2017 EPA Data'!A5075,'Crosswalk Particulates'!$A:$A,0))</f>
        <v>process-other-industry</v>
      </c>
      <c r="G5075" s="66">
        <f>INDEX('Crosswalk Particulates'!$E:$E,MATCH('2017 EPA Data'!$B5075,'Crosswalk Particulates'!$D:$D,0))</f>
        <v>0</v>
      </c>
      <c r="H5075" s="78">
        <f t="shared" si="79"/>
        <v>0</v>
      </c>
    </row>
    <row r="5076" spans="1:8" hidden="1" x14ac:dyDescent="0.35">
      <c r="A5076" s="57" t="s">
        <v>2462</v>
      </c>
      <c r="B5076" s="57" t="s">
        <v>2611</v>
      </c>
      <c r="C5076" s="57" t="s">
        <v>2428</v>
      </c>
      <c r="D5076" s="74">
        <v>0.19259999999999999</v>
      </c>
      <c r="E5076" s="57" t="s">
        <v>2429</v>
      </c>
      <c r="F5076" s="62" t="str">
        <f>INDEX('Crosswalk Particulates'!$B:$B,MATCH('2017 EPA Data'!A5076,'Crosswalk Particulates'!$A:$A,0))</f>
        <v>industry-fuel-natural gas</v>
      </c>
      <c r="G5076" s="66">
        <f>INDEX('Crosswalk Particulates'!$E:$E,MATCH('2017 EPA Data'!$B5076,'Crosswalk Particulates'!$D:$D,0))</f>
        <v>0</v>
      </c>
      <c r="H5076" s="78">
        <f t="shared" si="79"/>
        <v>0</v>
      </c>
    </row>
    <row r="5077" spans="1:8" hidden="1" x14ac:dyDescent="0.35">
      <c r="A5077" s="57" t="s">
        <v>2457</v>
      </c>
      <c r="B5077" s="57" t="s">
        <v>2536</v>
      </c>
      <c r="C5077" s="57" t="s">
        <v>2428</v>
      </c>
      <c r="D5077" s="74">
        <v>0.19186</v>
      </c>
      <c r="E5077" s="57" t="s">
        <v>2429</v>
      </c>
      <c r="F5077" s="62" t="str">
        <f>INDEX('Crosswalk Particulates'!$B:$B,MATCH('2017 EPA Data'!A5077,'Crosswalk Particulates'!$A:$A,0))</f>
        <v>process-other-industry</v>
      </c>
      <c r="G5077" s="66">
        <f>INDEX('Crosswalk Particulates'!$E:$E,MATCH('2017 EPA Data'!$B5077,'Crosswalk Particulates'!$D:$D,0))</f>
        <v>0</v>
      </c>
      <c r="H5077" s="78">
        <f t="shared" si="79"/>
        <v>0</v>
      </c>
    </row>
    <row r="5078" spans="1:8" hidden="1" x14ac:dyDescent="0.35">
      <c r="A5078" s="57" t="s">
        <v>2503</v>
      </c>
      <c r="B5078" s="57" t="s">
        <v>2694</v>
      </c>
      <c r="C5078" s="57" t="s">
        <v>2428</v>
      </c>
      <c r="D5078" s="74">
        <v>0.191</v>
      </c>
      <c r="E5078" s="57" t="s">
        <v>2429</v>
      </c>
      <c r="F5078" s="62" t="str">
        <f>INDEX('Crosswalk Particulates'!$B:$B,MATCH('2017 EPA Data'!A5078,'Crosswalk Particulates'!$A:$A,0))</f>
        <v>process-ngps-industry</v>
      </c>
      <c r="G5078" s="66">
        <f>INDEX('Crosswalk Particulates'!$E:$E,MATCH('2017 EPA Data'!$B5078,'Crosswalk Particulates'!$D:$D,0))</f>
        <v>0</v>
      </c>
      <c r="H5078" s="78">
        <f t="shared" si="79"/>
        <v>0</v>
      </c>
    </row>
    <row r="5079" spans="1:8" hidden="1" x14ac:dyDescent="0.35">
      <c r="A5079" s="57" t="s">
        <v>2493</v>
      </c>
      <c r="B5079" s="57" t="s">
        <v>2557</v>
      </c>
      <c r="C5079" s="57" t="s">
        <v>2428</v>
      </c>
      <c r="D5079" s="74">
        <v>0.188969</v>
      </c>
      <c r="E5079" s="57" t="s">
        <v>2429</v>
      </c>
      <c r="F5079" s="62" t="str">
        <f>INDEX('Crosswalk Particulates'!$B:$B,MATCH('2017 EPA Data'!A5079,'Crosswalk Particulates'!$A:$A,0))</f>
        <v>Commercial Buildings Sector</v>
      </c>
      <c r="G5079" s="66">
        <f>INDEX('Crosswalk Particulates'!$E:$E,MATCH('2017 EPA Data'!$B5079,'Crosswalk Particulates'!$D:$D,0))</f>
        <v>0</v>
      </c>
      <c r="H5079" s="78">
        <f t="shared" si="79"/>
        <v>0</v>
      </c>
    </row>
    <row r="5080" spans="1:8" hidden="1" x14ac:dyDescent="0.35">
      <c r="A5080" s="57" t="s">
        <v>2492</v>
      </c>
      <c r="B5080" s="57" t="s">
        <v>2667</v>
      </c>
      <c r="C5080" s="57" t="s">
        <v>2428</v>
      </c>
      <c r="D5080" s="74">
        <v>0.18831175</v>
      </c>
      <c r="E5080" s="57" t="s">
        <v>2429</v>
      </c>
      <c r="F5080" s="62" t="str">
        <f>INDEX('Crosswalk Particulates'!$B:$B,MATCH('2017 EPA Data'!A5080,'Crosswalk Particulates'!$A:$A,0))</f>
        <v>Electricity Sector</v>
      </c>
      <c r="G5080" s="66">
        <f>INDEX('Crosswalk Particulates'!$E:$E,MATCH('2017 EPA Data'!$B5080,'Crosswalk Particulates'!$D:$D,0))</f>
        <v>0</v>
      </c>
      <c r="H5080" s="78">
        <f t="shared" si="79"/>
        <v>0</v>
      </c>
    </row>
    <row r="5081" spans="1:8" hidden="1" x14ac:dyDescent="0.35">
      <c r="A5081" s="57" t="s">
        <v>2462</v>
      </c>
      <c r="B5081" s="57" t="s">
        <v>2671</v>
      </c>
      <c r="C5081" s="57" t="s">
        <v>2428</v>
      </c>
      <c r="D5081" s="74">
        <v>0.1871422824</v>
      </c>
      <c r="E5081" s="57" t="s">
        <v>2429</v>
      </c>
      <c r="F5081" s="62" t="str">
        <f>INDEX('Crosswalk Particulates'!$B:$B,MATCH('2017 EPA Data'!A5081,'Crosswalk Particulates'!$A:$A,0))</f>
        <v>industry-fuel-natural gas</v>
      </c>
      <c r="G5081" s="66">
        <f>INDEX('Crosswalk Particulates'!$E:$E,MATCH('2017 EPA Data'!$B5081,'Crosswalk Particulates'!$D:$D,0))</f>
        <v>0</v>
      </c>
      <c r="H5081" s="78">
        <f t="shared" si="79"/>
        <v>0</v>
      </c>
    </row>
    <row r="5082" spans="1:8" hidden="1" x14ac:dyDescent="0.35">
      <c r="A5082" s="57" t="s">
        <v>2458</v>
      </c>
      <c r="B5082" s="57" t="s">
        <v>2636</v>
      </c>
      <c r="C5082" s="57" t="s">
        <v>2428</v>
      </c>
      <c r="D5082" s="74">
        <v>0.186</v>
      </c>
      <c r="E5082" s="57" t="s">
        <v>2429</v>
      </c>
      <c r="F5082" s="62" t="str">
        <f>INDEX('Crosswalk Particulates'!$B:$B,MATCH('2017 EPA Data'!A5082,'Crosswalk Particulates'!$A:$A,0))</f>
        <v>process-other-industry</v>
      </c>
      <c r="G5082" s="66">
        <f>INDEX('Crosswalk Particulates'!$E:$E,MATCH('2017 EPA Data'!$B5082,'Crosswalk Particulates'!$D:$D,0))</f>
        <v>0</v>
      </c>
      <c r="H5082" s="78">
        <f t="shared" si="79"/>
        <v>0</v>
      </c>
    </row>
    <row r="5083" spans="1:8" hidden="1" x14ac:dyDescent="0.35">
      <c r="A5083" s="57" t="s">
        <v>2540</v>
      </c>
      <c r="B5083" s="57" t="s">
        <v>2691</v>
      </c>
      <c r="C5083" s="57" t="s">
        <v>2428</v>
      </c>
      <c r="D5083" s="74">
        <v>0.186</v>
      </c>
      <c r="E5083" s="57" t="s">
        <v>2429</v>
      </c>
      <c r="F5083" s="62" t="str">
        <f>INDEX('Crosswalk Particulates'!$B:$B,MATCH('2017 EPA Data'!A5083,'Crosswalk Particulates'!$A:$A,0))</f>
        <v>industry-fuel-oil</v>
      </c>
      <c r="G5083" s="66">
        <f>INDEX('Crosswalk Particulates'!$E:$E,MATCH('2017 EPA Data'!$B5083,'Crosswalk Particulates'!$D:$D,0))</f>
        <v>0</v>
      </c>
      <c r="H5083" s="78">
        <f t="shared" si="79"/>
        <v>0</v>
      </c>
    </row>
    <row r="5084" spans="1:8" hidden="1" x14ac:dyDescent="0.35">
      <c r="A5084" s="57" t="s">
        <v>2518</v>
      </c>
      <c r="B5084" s="57" t="s">
        <v>2508</v>
      </c>
      <c r="C5084" s="57" t="s">
        <v>2432</v>
      </c>
      <c r="D5084" s="74">
        <v>0.18441450000000001</v>
      </c>
      <c r="E5084" s="57" t="s">
        <v>2433</v>
      </c>
      <c r="F5084" s="62" t="str">
        <f>INDEX('Crosswalk Particulates'!$B:$B,MATCH('2017 EPA Data'!A5084,'Crosswalk Particulates'!$A:$A,0))</f>
        <v>process-cement-industry</v>
      </c>
      <c r="G5084" s="66" t="str">
        <f>INDEX('Crosswalk Particulates'!$E:$E,MATCH('2017 EPA Data'!$B5084,'Crosswalk Particulates'!$D:$D,0))</f>
        <v>CH4</v>
      </c>
      <c r="H5084" s="78">
        <f t="shared" si="79"/>
        <v>167298.21919423758</v>
      </c>
    </row>
    <row r="5085" spans="1:8" hidden="1" x14ac:dyDescent="0.35">
      <c r="A5085" s="57" t="s">
        <v>2503</v>
      </c>
      <c r="B5085" s="57" t="s">
        <v>2546</v>
      </c>
      <c r="C5085" s="57" t="s">
        <v>2428</v>
      </c>
      <c r="D5085" s="74">
        <v>0.18321200000000001</v>
      </c>
      <c r="E5085" s="57" t="s">
        <v>2429</v>
      </c>
      <c r="F5085" s="62" t="str">
        <f>INDEX('Crosswalk Particulates'!$B:$B,MATCH('2017 EPA Data'!A5085,'Crosswalk Particulates'!$A:$A,0))</f>
        <v>process-ngps-industry</v>
      </c>
      <c r="G5085" s="66">
        <f>INDEX('Crosswalk Particulates'!$E:$E,MATCH('2017 EPA Data'!$B5085,'Crosswalk Particulates'!$D:$D,0))</f>
        <v>0</v>
      </c>
      <c r="H5085" s="78">
        <f t="shared" si="79"/>
        <v>0</v>
      </c>
    </row>
    <row r="5086" spans="1:8" hidden="1" x14ac:dyDescent="0.35">
      <c r="A5086" s="57" t="s">
        <v>2507</v>
      </c>
      <c r="B5086" s="57" t="s">
        <v>2769</v>
      </c>
      <c r="C5086" s="57" t="s">
        <v>2428</v>
      </c>
      <c r="D5086" s="74">
        <v>0.18208226126092</v>
      </c>
      <c r="E5086" s="57" t="s">
        <v>2429</v>
      </c>
      <c r="F5086" s="62" t="str">
        <f>INDEX('Crosswalk Particulates'!$B:$B,MATCH('2017 EPA Data'!A5086,'Crosswalk Particulates'!$A:$A,0))</f>
        <v>industry-fuel-coal</v>
      </c>
      <c r="G5086" s="66">
        <f>INDEX('Crosswalk Particulates'!$E:$E,MATCH('2017 EPA Data'!$B5086,'Crosswalk Particulates'!$D:$D,0))</f>
        <v>0</v>
      </c>
      <c r="H5086" s="78">
        <f t="shared" si="79"/>
        <v>0</v>
      </c>
    </row>
    <row r="5087" spans="1:8" hidden="1" x14ac:dyDescent="0.35">
      <c r="A5087" s="57" t="s">
        <v>2496</v>
      </c>
      <c r="B5087" s="57" t="s">
        <v>2606</v>
      </c>
      <c r="C5087" s="57" t="s">
        <v>2428</v>
      </c>
      <c r="D5087" s="74">
        <v>0.180800209804996</v>
      </c>
      <c r="E5087" s="57" t="s">
        <v>2429</v>
      </c>
      <c r="F5087" s="62" t="str">
        <f>INDEX('Crosswalk Particulates'!$B:$B,MATCH('2017 EPA Data'!A5087,'Crosswalk Particulates'!$A:$A,0))</f>
        <v>process-other-industry</v>
      </c>
      <c r="G5087" s="66">
        <f>INDEX('Crosswalk Particulates'!$E:$E,MATCH('2017 EPA Data'!$B5087,'Crosswalk Particulates'!$D:$D,0))</f>
        <v>0</v>
      </c>
      <c r="H5087" s="78">
        <f t="shared" si="79"/>
        <v>0</v>
      </c>
    </row>
    <row r="5088" spans="1:8" hidden="1" x14ac:dyDescent="0.35">
      <c r="A5088" s="57" t="s">
        <v>2518</v>
      </c>
      <c r="B5088" s="57" t="s">
        <v>2609</v>
      </c>
      <c r="C5088" s="57" t="s">
        <v>2432</v>
      </c>
      <c r="D5088" s="74">
        <v>0.1763895</v>
      </c>
      <c r="E5088" s="57" t="s">
        <v>2433</v>
      </c>
      <c r="F5088" s="62" t="str">
        <f>INDEX('Crosswalk Particulates'!$B:$B,MATCH('2017 EPA Data'!A5088,'Crosswalk Particulates'!$A:$A,0))</f>
        <v>process-cement-industry</v>
      </c>
      <c r="G5088" s="66" t="str">
        <f>INDEX('Crosswalk Particulates'!$E:$E,MATCH('2017 EPA Data'!$B5088,'Crosswalk Particulates'!$D:$D,0))</f>
        <v>N2O</v>
      </c>
      <c r="H5088" s="78">
        <f t="shared" si="79"/>
        <v>160018.05299779557</v>
      </c>
    </row>
    <row r="5089" spans="1:8" hidden="1" x14ac:dyDescent="0.35">
      <c r="A5089" s="57" t="s">
        <v>2476</v>
      </c>
      <c r="B5089" s="57" t="s">
        <v>2640</v>
      </c>
      <c r="C5089" s="57" t="s">
        <v>2428</v>
      </c>
      <c r="D5089" s="74">
        <v>0.17446402</v>
      </c>
      <c r="E5089" s="57" t="s">
        <v>2429</v>
      </c>
      <c r="F5089" s="62" t="str">
        <f>INDEX('Crosswalk Particulates'!$B:$B,MATCH('2017 EPA Data'!A5089,'Crosswalk Particulates'!$A:$A,0))</f>
        <v>Electricity Sector</v>
      </c>
      <c r="G5089" s="66">
        <f>INDEX('Crosswalk Particulates'!$E:$E,MATCH('2017 EPA Data'!$B5089,'Crosswalk Particulates'!$D:$D,0))</f>
        <v>0</v>
      </c>
      <c r="H5089" s="78">
        <f t="shared" si="79"/>
        <v>0</v>
      </c>
    </row>
    <row r="5090" spans="1:8" hidden="1" x14ac:dyDescent="0.35">
      <c r="A5090" s="57" t="s">
        <v>2496</v>
      </c>
      <c r="B5090" s="57" t="s">
        <v>2640</v>
      </c>
      <c r="C5090" s="57" t="s">
        <v>2428</v>
      </c>
      <c r="D5090" s="74">
        <v>0.17393187026022999</v>
      </c>
      <c r="E5090" s="57" t="s">
        <v>2429</v>
      </c>
      <c r="F5090" s="62" t="str">
        <f>INDEX('Crosswalk Particulates'!$B:$B,MATCH('2017 EPA Data'!A5090,'Crosswalk Particulates'!$A:$A,0))</f>
        <v>process-other-industry</v>
      </c>
      <c r="G5090" s="66">
        <f>INDEX('Crosswalk Particulates'!$E:$E,MATCH('2017 EPA Data'!$B5090,'Crosswalk Particulates'!$D:$D,0))</f>
        <v>0</v>
      </c>
      <c r="H5090" s="78">
        <f t="shared" si="79"/>
        <v>0</v>
      </c>
    </row>
    <row r="5091" spans="1:8" hidden="1" x14ac:dyDescent="0.35">
      <c r="A5091" s="57" t="s">
        <v>2634</v>
      </c>
      <c r="B5091" s="57" t="s">
        <v>2439</v>
      </c>
      <c r="C5091" s="57" t="s">
        <v>2428</v>
      </c>
      <c r="D5091" s="74">
        <v>0.16991095959999999</v>
      </c>
      <c r="E5091" s="57" t="s">
        <v>2429</v>
      </c>
      <c r="F5091" s="62" t="str">
        <f>INDEX('Crosswalk Particulates'!$B:$B,MATCH('2017 EPA Data'!A5091,'Crosswalk Particulates'!$A:$A,0))</f>
        <v>Residential Buildings Sector</v>
      </c>
      <c r="G5091" s="66">
        <f>INDEX('Crosswalk Particulates'!$E:$E,MATCH('2017 EPA Data'!$B5091,'Crosswalk Particulates'!$D:$D,0))</f>
        <v>0</v>
      </c>
      <c r="H5091" s="78">
        <f t="shared" si="79"/>
        <v>0</v>
      </c>
    </row>
    <row r="5092" spans="1:8" hidden="1" x14ac:dyDescent="0.35">
      <c r="A5092" s="57" t="s">
        <v>2462</v>
      </c>
      <c r="B5092" s="57" t="s">
        <v>2672</v>
      </c>
      <c r="C5092" s="57" t="s">
        <v>2428</v>
      </c>
      <c r="D5092" s="74">
        <v>0.16900000000000001</v>
      </c>
      <c r="E5092" s="57" t="s">
        <v>2429</v>
      </c>
      <c r="F5092" s="62" t="str">
        <f>INDEX('Crosswalk Particulates'!$B:$B,MATCH('2017 EPA Data'!A5092,'Crosswalk Particulates'!$A:$A,0))</f>
        <v>industry-fuel-natural gas</v>
      </c>
      <c r="G5092" s="66">
        <f>INDEX('Crosswalk Particulates'!$E:$E,MATCH('2017 EPA Data'!$B5092,'Crosswalk Particulates'!$D:$D,0))</f>
        <v>0</v>
      </c>
      <c r="H5092" s="78">
        <f t="shared" si="79"/>
        <v>0</v>
      </c>
    </row>
    <row r="5093" spans="1:8" hidden="1" x14ac:dyDescent="0.35">
      <c r="A5093" s="57" t="s">
        <v>2493</v>
      </c>
      <c r="B5093" s="57" t="s">
        <v>2598</v>
      </c>
      <c r="C5093" s="57" t="s">
        <v>2428</v>
      </c>
      <c r="D5093" s="74">
        <v>0.16800000000000001</v>
      </c>
      <c r="E5093" s="57" t="s">
        <v>2429</v>
      </c>
      <c r="F5093" s="62" t="str">
        <f>INDEX('Crosswalk Particulates'!$B:$B,MATCH('2017 EPA Data'!A5093,'Crosswalk Particulates'!$A:$A,0))</f>
        <v>Commercial Buildings Sector</v>
      </c>
      <c r="G5093" s="66">
        <f>INDEX('Crosswalk Particulates'!$E:$E,MATCH('2017 EPA Data'!$B5093,'Crosswalk Particulates'!$D:$D,0))</f>
        <v>0</v>
      </c>
      <c r="H5093" s="78">
        <f t="shared" si="79"/>
        <v>0</v>
      </c>
    </row>
    <row r="5094" spans="1:8" hidden="1" x14ac:dyDescent="0.35">
      <c r="A5094" s="57" t="s">
        <v>2464</v>
      </c>
      <c r="B5094" s="57" t="s">
        <v>2706</v>
      </c>
      <c r="C5094" s="57" t="s">
        <v>2428</v>
      </c>
      <c r="D5094" s="74">
        <v>0.16800000000000001</v>
      </c>
      <c r="E5094" s="57" t="s">
        <v>2429</v>
      </c>
      <c r="F5094" s="62" t="str">
        <f>INDEX('Crosswalk Particulates'!$B:$B,MATCH('2017 EPA Data'!A5094,'Crosswalk Particulates'!$A:$A,0))</f>
        <v>process-other-industry</v>
      </c>
      <c r="G5094" s="66">
        <f>INDEX('Crosswalk Particulates'!$E:$E,MATCH('2017 EPA Data'!$B5094,'Crosswalk Particulates'!$D:$D,0))</f>
        <v>0</v>
      </c>
      <c r="H5094" s="78">
        <f t="shared" si="79"/>
        <v>0</v>
      </c>
    </row>
    <row r="5095" spans="1:8" hidden="1" x14ac:dyDescent="0.35">
      <c r="A5095" s="57" t="s">
        <v>2503</v>
      </c>
      <c r="B5095" s="57" t="s">
        <v>2772</v>
      </c>
      <c r="C5095" s="57" t="s">
        <v>2428</v>
      </c>
      <c r="D5095" s="74">
        <v>0.16630239999999999</v>
      </c>
      <c r="E5095" s="57" t="s">
        <v>2429</v>
      </c>
      <c r="F5095" s="62" t="str">
        <f>INDEX('Crosswalk Particulates'!$B:$B,MATCH('2017 EPA Data'!A5095,'Crosswalk Particulates'!$A:$A,0))</f>
        <v>process-ngps-industry</v>
      </c>
      <c r="G5095" s="66">
        <f>INDEX('Crosswalk Particulates'!$E:$E,MATCH('2017 EPA Data'!$B5095,'Crosswalk Particulates'!$D:$D,0))</f>
        <v>0</v>
      </c>
      <c r="H5095" s="78">
        <f t="shared" si="79"/>
        <v>0</v>
      </c>
    </row>
    <row r="5096" spans="1:8" hidden="1" x14ac:dyDescent="0.35">
      <c r="A5096" s="57" t="s">
        <v>2506</v>
      </c>
      <c r="B5096" s="57" t="s">
        <v>2596</v>
      </c>
      <c r="C5096" s="57" t="s">
        <v>2428</v>
      </c>
      <c r="D5096" s="74">
        <v>0.16586010000000001</v>
      </c>
      <c r="E5096" s="57" t="s">
        <v>2429</v>
      </c>
      <c r="F5096" s="62" t="str">
        <f>INDEX('Crosswalk Particulates'!$B:$B,MATCH('2017 EPA Data'!A5096,'Crosswalk Particulates'!$A:$A,0))</f>
        <v>process-other-industry</v>
      </c>
      <c r="G5096" s="66">
        <f>INDEX('Crosswalk Particulates'!$E:$E,MATCH('2017 EPA Data'!$B5096,'Crosswalk Particulates'!$D:$D,0))</f>
        <v>0</v>
      </c>
      <c r="H5096" s="78">
        <f t="shared" si="79"/>
        <v>0</v>
      </c>
    </row>
    <row r="5097" spans="1:8" hidden="1" x14ac:dyDescent="0.35">
      <c r="A5097" s="57" t="s">
        <v>2540</v>
      </c>
      <c r="B5097" s="57" t="s">
        <v>2583</v>
      </c>
      <c r="C5097" s="57" t="s">
        <v>2428</v>
      </c>
      <c r="D5097" s="74">
        <v>0.16465922</v>
      </c>
      <c r="E5097" s="57" t="s">
        <v>2429</v>
      </c>
      <c r="F5097" s="62" t="str">
        <f>INDEX('Crosswalk Particulates'!$B:$B,MATCH('2017 EPA Data'!A5097,'Crosswalk Particulates'!$A:$A,0))</f>
        <v>industry-fuel-oil</v>
      </c>
      <c r="G5097" s="66">
        <f>INDEX('Crosswalk Particulates'!$E:$E,MATCH('2017 EPA Data'!$B5097,'Crosswalk Particulates'!$D:$D,0))</f>
        <v>0</v>
      </c>
      <c r="H5097" s="78">
        <f t="shared" si="79"/>
        <v>0</v>
      </c>
    </row>
    <row r="5098" spans="1:8" hidden="1" x14ac:dyDescent="0.35">
      <c r="A5098" s="57" t="s">
        <v>2492</v>
      </c>
      <c r="B5098" s="57" t="s">
        <v>2562</v>
      </c>
      <c r="C5098" s="57" t="s">
        <v>2428</v>
      </c>
      <c r="D5098" s="74">
        <v>0.160148658905826</v>
      </c>
      <c r="E5098" s="57" t="s">
        <v>2429</v>
      </c>
      <c r="F5098" s="62" t="str">
        <f>INDEX('Crosswalk Particulates'!$B:$B,MATCH('2017 EPA Data'!A5098,'Crosswalk Particulates'!$A:$A,0))</f>
        <v>Electricity Sector</v>
      </c>
      <c r="G5098" s="66">
        <f>INDEX('Crosswalk Particulates'!$E:$E,MATCH('2017 EPA Data'!$B5098,'Crosswalk Particulates'!$D:$D,0))</f>
        <v>0</v>
      </c>
      <c r="H5098" s="78">
        <f t="shared" si="79"/>
        <v>0</v>
      </c>
    </row>
    <row r="5099" spans="1:8" hidden="1" x14ac:dyDescent="0.35">
      <c r="A5099" s="57" t="s">
        <v>2464</v>
      </c>
      <c r="B5099" s="57" t="s">
        <v>2525</v>
      </c>
      <c r="C5099" s="57" t="s">
        <v>2428</v>
      </c>
      <c r="D5099" s="74">
        <v>0.16</v>
      </c>
      <c r="E5099" s="57" t="s">
        <v>2429</v>
      </c>
      <c r="F5099" s="62" t="str">
        <f>INDEX('Crosswalk Particulates'!$B:$B,MATCH('2017 EPA Data'!A5099,'Crosswalk Particulates'!$A:$A,0))</f>
        <v>process-other-industry</v>
      </c>
      <c r="G5099" s="66">
        <f>INDEX('Crosswalk Particulates'!$E:$E,MATCH('2017 EPA Data'!$B5099,'Crosswalk Particulates'!$D:$D,0))</f>
        <v>0</v>
      </c>
      <c r="H5099" s="78">
        <f t="shared" si="79"/>
        <v>0</v>
      </c>
    </row>
    <row r="5100" spans="1:8" hidden="1" x14ac:dyDescent="0.35">
      <c r="A5100" s="57" t="s">
        <v>2430</v>
      </c>
      <c r="B5100" s="57" t="s">
        <v>2757</v>
      </c>
      <c r="C5100" s="57" t="s">
        <v>2428</v>
      </c>
      <c r="D5100" s="74">
        <v>0.16</v>
      </c>
      <c r="E5100" s="57" t="s">
        <v>2429</v>
      </c>
      <c r="F5100" s="62" t="str">
        <f>INDEX('Crosswalk Particulates'!$B:$B,MATCH('2017 EPA Data'!A5100,'Crosswalk Particulates'!$A:$A,0))</f>
        <v>process-other-industry</v>
      </c>
      <c r="G5100" s="66">
        <f>INDEX('Crosswalk Particulates'!$E:$E,MATCH('2017 EPA Data'!$B5100,'Crosswalk Particulates'!$D:$D,0))</f>
        <v>0</v>
      </c>
      <c r="H5100" s="78">
        <f t="shared" si="79"/>
        <v>0</v>
      </c>
    </row>
    <row r="5101" spans="1:8" hidden="1" x14ac:dyDescent="0.35">
      <c r="A5101" s="57" t="s">
        <v>2464</v>
      </c>
      <c r="B5101" s="57" t="s">
        <v>2637</v>
      </c>
      <c r="C5101" s="57" t="s">
        <v>2428</v>
      </c>
      <c r="D5101" s="74">
        <v>0.155</v>
      </c>
      <c r="E5101" s="57" t="s">
        <v>2429</v>
      </c>
      <c r="F5101" s="62" t="str">
        <f>INDEX('Crosswalk Particulates'!$B:$B,MATCH('2017 EPA Data'!A5101,'Crosswalk Particulates'!$A:$A,0))</f>
        <v>process-other-industry</v>
      </c>
      <c r="G5101" s="66">
        <f>INDEX('Crosswalk Particulates'!$E:$E,MATCH('2017 EPA Data'!$B5101,'Crosswalk Particulates'!$D:$D,0))</f>
        <v>0</v>
      </c>
      <c r="H5101" s="78">
        <f t="shared" si="79"/>
        <v>0</v>
      </c>
    </row>
    <row r="5102" spans="1:8" hidden="1" x14ac:dyDescent="0.35">
      <c r="A5102" s="57" t="s">
        <v>2540</v>
      </c>
      <c r="B5102" s="57" t="s">
        <v>2645</v>
      </c>
      <c r="C5102" s="57" t="s">
        <v>2428</v>
      </c>
      <c r="D5102" s="74">
        <v>0.155</v>
      </c>
      <c r="E5102" s="57" t="s">
        <v>2429</v>
      </c>
      <c r="F5102" s="62" t="str">
        <f>INDEX('Crosswalk Particulates'!$B:$B,MATCH('2017 EPA Data'!A5102,'Crosswalk Particulates'!$A:$A,0))</f>
        <v>industry-fuel-oil</v>
      </c>
      <c r="G5102" s="66">
        <f>INDEX('Crosswalk Particulates'!$E:$E,MATCH('2017 EPA Data'!$B5102,'Crosswalk Particulates'!$D:$D,0))</f>
        <v>0</v>
      </c>
      <c r="H5102" s="78">
        <f t="shared" si="79"/>
        <v>0</v>
      </c>
    </row>
    <row r="5103" spans="1:8" hidden="1" x14ac:dyDescent="0.35">
      <c r="A5103" s="57" t="s">
        <v>2540</v>
      </c>
      <c r="B5103" s="57" t="s">
        <v>2550</v>
      </c>
      <c r="C5103" s="57" t="s">
        <v>2428</v>
      </c>
      <c r="D5103" s="74">
        <v>0.155</v>
      </c>
      <c r="E5103" s="57" t="s">
        <v>2429</v>
      </c>
      <c r="F5103" s="62" t="str">
        <f>INDEX('Crosswalk Particulates'!$B:$B,MATCH('2017 EPA Data'!A5103,'Crosswalk Particulates'!$A:$A,0))</f>
        <v>industry-fuel-oil</v>
      </c>
      <c r="G5103" s="66">
        <f>INDEX('Crosswalk Particulates'!$E:$E,MATCH('2017 EPA Data'!$B5103,'Crosswalk Particulates'!$D:$D,0))</f>
        <v>0</v>
      </c>
      <c r="H5103" s="78">
        <f t="shared" si="79"/>
        <v>0</v>
      </c>
    </row>
    <row r="5104" spans="1:8" hidden="1" x14ac:dyDescent="0.35">
      <c r="A5104" s="57" t="s">
        <v>2506</v>
      </c>
      <c r="B5104" s="57" t="s">
        <v>2547</v>
      </c>
      <c r="C5104" s="57" t="s">
        <v>2428</v>
      </c>
      <c r="D5104" s="74">
        <v>0.15399932690000001</v>
      </c>
      <c r="E5104" s="57" t="s">
        <v>2429</v>
      </c>
      <c r="F5104" s="62" t="str">
        <f>INDEX('Crosswalk Particulates'!$B:$B,MATCH('2017 EPA Data'!A5104,'Crosswalk Particulates'!$A:$A,0))</f>
        <v>process-other-industry</v>
      </c>
      <c r="G5104" s="66">
        <f>INDEX('Crosswalk Particulates'!$E:$E,MATCH('2017 EPA Data'!$B5104,'Crosswalk Particulates'!$D:$D,0))</f>
        <v>0</v>
      </c>
      <c r="H5104" s="78">
        <f t="shared" si="79"/>
        <v>0</v>
      </c>
    </row>
    <row r="5105" spans="1:8" hidden="1" x14ac:dyDescent="0.35">
      <c r="A5105" s="57" t="s">
        <v>2560</v>
      </c>
      <c r="B5105" s="57" t="s">
        <v>2692</v>
      </c>
      <c r="C5105" s="57" t="s">
        <v>2428</v>
      </c>
      <c r="D5105" s="74">
        <v>0.15272802999999999</v>
      </c>
      <c r="E5105" s="57" t="s">
        <v>2429</v>
      </c>
      <c r="F5105" s="62" t="str">
        <f>INDEX('Crosswalk Particulates'!$B:$B,MATCH('2017 EPA Data'!A5105,'Crosswalk Particulates'!$A:$A,0))</f>
        <v>Electricity Sector</v>
      </c>
      <c r="G5105" s="66">
        <f>INDEX('Crosswalk Particulates'!$E:$E,MATCH('2017 EPA Data'!$B5105,'Crosswalk Particulates'!$D:$D,0))</f>
        <v>0</v>
      </c>
      <c r="H5105" s="78">
        <f t="shared" si="79"/>
        <v>0</v>
      </c>
    </row>
    <row r="5106" spans="1:8" hidden="1" x14ac:dyDescent="0.35">
      <c r="A5106" s="57" t="s">
        <v>2483</v>
      </c>
      <c r="B5106" s="57" t="s">
        <v>2664</v>
      </c>
      <c r="D5106" s="74">
        <v>0.1511876778</v>
      </c>
      <c r="E5106" s="57" t="s">
        <v>2433</v>
      </c>
      <c r="F5106" s="62" t="str">
        <f>INDEX('Crosswalk Particulates'!$B:$B,MATCH('2017 EPA Data'!A5106,'Crosswalk Particulates'!$A:$A,0))</f>
        <v>process-other-industry</v>
      </c>
      <c r="G5106" s="66">
        <f>INDEX('Crosswalk Particulates'!$E:$E,MATCH('2017 EPA Data'!$B5106,'Crosswalk Particulates'!$D:$D,0))</f>
        <v>0</v>
      </c>
      <c r="H5106" s="78">
        <f t="shared" si="79"/>
        <v>137155.31728824016</v>
      </c>
    </row>
    <row r="5107" spans="1:8" hidden="1" x14ac:dyDescent="0.35">
      <c r="A5107" s="57" t="s">
        <v>2566</v>
      </c>
      <c r="B5107" s="57" t="s">
        <v>2567</v>
      </c>
      <c r="C5107" s="57" t="s">
        <v>2428</v>
      </c>
      <c r="D5107" s="74">
        <v>0.14697996734829999</v>
      </c>
      <c r="E5107" s="57" t="s">
        <v>2429</v>
      </c>
      <c r="F5107" s="62" t="str">
        <f>INDEX('Crosswalk Particulates'!$B:$B,MATCH('2017 EPA Data'!A5107,'Crosswalk Particulates'!$A:$A,0))</f>
        <v>Commercial Buildings Sector</v>
      </c>
      <c r="G5107" s="66">
        <f>INDEX('Crosswalk Particulates'!$E:$E,MATCH('2017 EPA Data'!$B5107,'Crosswalk Particulates'!$D:$D,0))</f>
        <v>0</v>
      </c>
      <c r="H5107" s="78">
        <f t="shared" si="79"/>
        <v>0</v>
      </c>
    </row>
    <row r="5108" spans="1:8" hidden="1" x14ac:dyDescent="0.35">
      <c r="A5108" s="57" t="s">
        <v>2492</v>
      </c>
      <c r="B5108" s="57" t="s">
        <v>2694</v>
      </c>
      <c r="C5108" s="57" t="s">
        <v>2428</v>
      </c>
      <c r="D5108" s="74">
        <v>0.14645</v>
      </c>
      <c r="E5108" s="57" t="s">
        <v>2429</v>
      </c>
      <c r="F5108" s="62" t="str">
        <f>INDEX('Crosswalk Particulates'!$B:$B,MATCH('2017 EPA Data'!A5108,'Crosswalk Particulates'!$A:$A,0))</f>
        <v>Electricity Sector</v>
      </c>
      <c r="G5108" s="66">
        <f>INDEX('Crosswalk Particulates'!$E:$E,MATCH('2017 EPA Data'!$B5108,'Crosswalk Particulates'!$D:$D,0))</f>
        <v>0</v>
      </c>
      <c r="H5108" s="78">
        <f t="shared" si="79"/>
        <v>0</v>
      </c>
    </row>
    <row r="5109" spans="1:8" hidden="1" x14ac:dyDescent="0.35">
      <c r="A5109" s="57" t="s">
        <v>2470</v>
      </c>
      <c r="B5109" s="57" t="s">
        <v>2745</v>
      </c>
      <c r="C5109" s="57" t="s">
        <v>2428</v>
      </c>
      <c r="D5109" s="74">
        <v>0.14602999999999999</v>
      </c>
      <c r="E5109" s="57" t="s">
        <v>2429</v>
      </c>
      <c r="F5109" s="62" t="str">
        <f>INDEX('Crosswalk Particulates'!$B:$B,MATCH('2017 EPA Data'!A5109,'Crosswalk Particulates'!$A:$A,0))</f>
        <v>process-waste-industry</v>
      </c>
      <c r="G5109" s="66">
        <f>INDEX('Crosswalk Particulates'!$E:$E,MATCH('2017 EPA Data'!$B5109,'Crosswalk Particulates'!$D:$D,0))</f>
        <v>0</v>
      </c>
      <c r="H5109" s="78">
        <f t="shared" si="79"/>
        <v>0</v>
      </c>
    </row>
    <row r="5110" spans="1:8" hidden="1" x14ac:dyDescent="0.35">
      <c r="A5110" s="57" t="s">
        <v>2497</v>
      </c>
      <c r="B5110" s="57" t="s">
        <v>2554</v>
      </c>
      <c r="C5110" s="57" t="s">
        <v>2428</v>
      </c>
      <c r="D5110" s="74">
        <v>0.140942064614</v>
      </c>
      <c r="E5110" s="57" t="s">
        <v>2429</v>
      </c>
      <c r="F5110" s="62" t="str">
        <f>INDEX('Crosswalk Particulates'!$B:$B,MATCH('2017 EPA Data'!A5110,'Crosswalk Particulates'!$A:$A,0))</f>
        <v>process-other-industry</v>
      </c>
      <c r="G5110" s="66">
        <f>INDEX('Crosswalk Particulates'!$E:$E,MATCH('2017 EPA Data'!$B5110,'Crosswalk Particulates'!$D:$D,0))</f>
        <v>0</v>
      </c>
      <c r="H5110" s="78">
        <f t="shared" si="79"/>
        <v>0</v>
      </c>
    </row>
    <row r="5111" spans="1:8" hidden="1" x14ac:dyDescent="0.35">
      <c r="A5111" s="57" t="s">
        <v>2458</v>
      </c>
      <c r="B5111" s="57" t="s">
        <v>2757</v>
      </c>
      <c r="C5111" s="57" t="s">
        <v>2428</v>
      </c>
      <c r="D5111" s="74">
        <v>0.14000000000000001</v>
      </c>
      <c r="E5111" s="57" t="s">
        <v>2429</v>
      </c>
      <c r="F5111" s="62" t="str">
        <f>INDEX('Crosswalk Particulates'!$B:$B,MATCH('2017 EPA Data'!A5111,'Crosswalk Particulates'!$A:$A,0))</f>
        <v>process-other-industry</v>
      </c>
      <c r="G5111" s="66">
        <f>INDEX('Crosswalk Particulates'!$E:$E,MATCH('2017 EPA Data'!$B5111,'Crosswalk Particulates'!$D:$D,0))</f>
        <v>0</v>
      </c>
      <c r="H5111" s="78">
        <f t="shared" si="79"/>
        <v>0</v>
      </c>
    </row>
    <row r="5112" spans="1:8" hidden="1" x14ac:dyDescent="0.35">
      <c r="A5112" s="57" t="s">
        <v>2540</v>
      </c>
      <c r="B5112" s="57" t="s">
        <v>2657</v>
      </c>
      <c r="C5112" s="57" t="s">
        <v>2428</v>
      </c>
      <c r="D5112" s="74">
        <v>0.14000000000000001</v>
      </c>
      <c r="E5112" s="57" t="s">
        <v>2429</v>
      </c>
      <c r="F5112" s="62" t="str">
        <f>INDEX('Crosswalk Particulates'!$B:$B,MATCH('2017 EPA Data'!A5112,'Crosswalk Particulates'!$A:$A,0))</f>
        <v>industry-fuel-oil</v>
      </c>
      <c r="G5112" s="66">
        <f>INDEX('Crosswalk Particulates'!$E:$E,MATCH('2017 EPA Data'!$B5112,'Crosswalk Particulates'!$D:$D,0))</f>
        <v>0</v>
      </c>
      <c r="H5112" s="78">
        <f t="shared" si="79"/>
        <v>0</v>
      </c>
    </row>
    <row r="5113" spans="1:8" hidden="1" x14ac:dyDescent="0.35">
      <c r="A5113" s="57" t="s">
        <v>2466</v>
      </c>
      <c r="B5113" s="57" t="s">
        <v>2508</v>
      </c>
      <c r="C5113" s="57" t="s">
        <v>2432</v>
      </c>
      <c r="D5113" s="74">
        <v>0.13801530000000001</v>
      </c>
      <c r="E5113" s="57" t="s">
        <v>2433</v>
      </c>
      <c r="F5113" s="62" t="str">
        <f>INDEX('Crosswalk Particulates'!$B:$B,MATCH('2017 EPA Data'!A5113,'Crosswalk Particulates'!$A:$A,0))</f>
        <v>process-other-industry</v>
      </c>
      <c r="G5113" s="66" t="str">
        <f>INDEX('Crosswalk Particulates'!$E:$E,MATCH('2017 EPA Data'!$B5113,'Crosswalk Particulates'!$D:$D,0))</f>
        <v>CH4</v>
      </c>
      <c r="H5113" s="78">
        <f t="shared" si="79"/>
        <v>125205.5229472653</v>
      </c>
    </row>
    <row r="5114" spans="1:8" hidden="1" x14ac:dyDescent="0.35">
      <c r="A5114" s="57" t="s">
        <v>2558</v>
      </c>
      <c r="B5114" s="57" t="s">
        <v>2561</v>
      </c>
      <c r="C5114" s="57" t="s">
        <v>2428</v>
      </c>
      <c r="D5114" s="74">
        <v>0.13800000000000001</v>
      </c>
      <c r="E5114" s="57" t="s">
        <v>2429</v>
      </c>
      <c r="F5114" s="62" t="str">
        <f>INDEX('Crosswalk Particulates'!$B:$B,MATCH('2017 EPA Data'!A5114,'Crosswalk Particulates'!$A:$A,0))</f>
        <v>process-mining-industry</v>
      </c>
      <c r="G5114" s="66">
        <f>INDEX('Crosswalk Particulates'!$E:$E,MATCH('2017 EPA Data'!$B5114,'Crosswalk Particulates'!$D:$D,0))</f>
        <v>0</v>
      </c>
      <c r="H5114" s="78">
        <f t="shared" si="79"/>
        <v>0</v>
      </c>
    </row>
    <row r="5115" spans="1:8" hidden="1" x14ac:dyDescent="0.35">
      <c r="A5115" s="57" t="s">
        <v>2513</v>
      </c>
      <c r="B5115" s="57" t="s">
        <v>2598</v>
      </c>
      <c r="C5115" s="57" t="s">
        <v>2428</v>
      </c>
      <c r="D5115" s="74">
        <v>0.13700000000000001</v>
      </c>
      <c r="E5115" s="57" t="s">
        <v>2429</v>
      </c>
      <c r="F5115" s="62" t="str">
        <f>INDEX('Crosswalk Particulates'!$B:$B,MATCH('2017 EPA Data'!A5115,'Crosswalk Particulates'!$A:$A,0))</f>
        <v>process-other-industry</v>
      </c>
      <c r="G5115" s="66">
        <f>INDEX('Crosswalk Particulates'!$E:$E,MATCH('2017 EPA Data'!$B5115,'Crosswalk Particulates'!$D:$D,0))</f>
        <v>0</v>
      </c>
      <c r="H5115" s="78">
        <f t="shared" si="79"/>
        <v>0</v>
      </c>
    </row>
    <row r="5116" spans="1:8" hidden="1" x14ac:dyDescent="0.35">
      <c r="A5116" s="57" t="s">
        <v>2457</v>
      </c>
      <c r="B5116" s="57" t="s">
        <v>2548</v>
      </c>
      <c r="C5116" s="57" t="s">
        <v>2428</v>
      </c>
      <c r="D5116" s="74">
        <v>0.13039999999999999</v>
      </c>
      <c r="E5116" s="57" t="s">
        <v>2429</v>
      </c>
      <c r="F5116" s="62" t="str">
        <f>INDEX('Crosswalk Particulates'!$B:$B,MATCH('2017 EPA Data'!A5116,'Crosswalk Particulates'!$A:$A,0))</f>
        <v>process-other-industry</v>
      </c>
      <c r="G5116" s="66">
        <f>INDEX('Crosswalk Particulates'!$E:$E,MATCH('2017 EPA Data'!$B5116,'Crosswalk Particulates'!$D:$D,0))</f>
        <v>0</v>
      </c>
      <c r="H5116" s="78">
        <f t="shared" si="79"/>
        <v>0</v>
      </c>
    </row>
    <row r="5117" spans="1:8" hidden="1" x14ac:dyDescent="0.35">
      <c r="A5117" s="57" t="s">
        <v>2430</v>
      </c>
      <c r="B5117" s="57" t="s">
        <v>2727</v>
      </c>
      <c r="C5117" s="57" t="s">
        <v>2428</v>
      </c>
      <c r="D5117" s="74">
        <v>0.12604599999999999</v>
      </c>
      <c r="E5117" s="57" t="s">
        <v>2429</v>
      </c>
      <c r="F5117" s="62" t="str">
        <f>INDEX('Crosswalk Particulates'!$B:$B,MATCH('2017 EPA Data'!A5117,'Crosswalk Particulates'!$A:$A,0))</f>
        <v>process-other-industry</v>
      </c>
      <c r="G5117" s="66">
        <f>INDEX('Crosswalk Particulates'!$E:$E,MATCH('2017 EPA Data'!$B5117,'Crosswalk Particulates'!$D:$D,0))</f>
        <v>0</v>
      </c>
      <c r="H5117" s="78">
        <f t="shared" si="79"/>
        <v>0</v>
      </c>
    </row>
    <row r="5118" spans="1:8" hidden="1" x14ac:dyDescent="0.35">
      <c r="A5118" s="57" t="s">
        <v>2453</v>
      </c>
      <c r="B5118" s="57" t="s">
        <v>2692</v>
      </c>
      <c r="C5118" s="57" t="s">
        <v>2428</v>
      </c>
      <c r="D5118" s="74">
        <v>0.12587207</v>
      </c>
      <c r="E5118" s="57" t="s">
        <v>2429</v>
      </c>
      <c r="F5118" s="62" t="str">
        <f>INDEX('Crosswalk Particulates'!$B:$B,MATCH('2017 EPA Data'!A5118,'Crosswalk Particulates'!$A:$A,0))</f>
        <v>process-ngps-industry</v>
      </c>
      <c r="G5118" s="66">
        <f>INDEX('Crosswalk Particulates'!$E:$E,MATCH('2017 EPA Data'!$B5118,'Crosswalk Particulates'!$D:$D,0))</f>
        <v>0</v>
      </c>
      <c r="H5118" s="78">
        <f t="shared" si="79"/>
        <v>0</v>
      </c>
    </row>
    <row r="5119" spans="1:8" hidden="1" x14ac:dyDescent="0.35">
      <c r="A5119" s="57" t="s">
        <v>2558</v>
      </c>
      <c r="B5119" s="57" t="s">
        <v>2524</v>
      </c>
      <c r="C5119" s="57" t="s">
        <v>2428</v>
      </c>
      <c r="D5119" s="74">
        <v>0.12540000000000001</v>
      </c>
      <c r="E5119" s="57" t="s">
        <v>2429</v>
      </c>
      <c r="F5119" s="62" t="str">
        <f>INDEX('Crosswalk Particulates'!$B:$B,MATCH('2017 EPA Data'!A5119,'Crosswalk Particulates'!$A:$A,0))</f>
        <v>process-mining-industry</v>
      </c>
      <c r="G5119" s="66">
        <f>INDEX('Crosswalk Particulates'!$E:$E,MATCH('2017 EPA Data'!$B5119,'Crosswalk Particulates'!$D:$D,0))</f>
        <v>0</v>
      </c>
      <c r="H5119" s="78">
        <f t="shared" si="79"/>
        <v>0</v>
      </c>
    </row>
    <row r="5120" spans="1:8" hidden="1" x14ac:dyDescent="0.35">
      <c r="A5120" s="57" t="s">
        <v>2576</v>
      </c>
      <c r="B5120" s="57" t="s">
        <v>2643</v>
      </c>
      <c r="D5120" s="74">
        <v>0.12420294131200001</v>
      </c>
      <c r="E5120" s="57" t="s">
        <v>2433</v>
      </c>
      <c r="F5120" s="62" t="str">
        <f>INDEX('Crosswalk Particulates'!$B:$B,MATCH('2017 EPA Data'!A5120,'Crosswalk Particulates'!$A:$A,0))</f>
        <v>Commercial Buildings Sector</v>
      </c>
      <c r="G5120" s="66">
        <f>INDEX('Crosswalk Particulates'!$E:$E,MATCH('2017 EPA Data'!$B5120,'Crosswalk Particulates'!$D:$D,0))</f>
        <v>0</v>
      </c>
      <c r="H5120" s="78">
        <f t="shared" si="79"/>
        <v>112675.1470203482</v>
      </c>
    </row>
    <row r="5121" spans="1:8" hidden="1" x14ac:dyDescent="0.35">
      <c r="A5121" s="57" t="s">
        <v>2575</v>
      </c>
      <c r="B5121" s="57" t="s">
        <v>2479</v>
      </c>
      <c r="C5121" s="57" t="s">
        <v>2428</v>
      </c>
      <c r="D5121" s="74">
        <v>0.12393</v>
      </c>
      <c r="E5121" s="57" t="s">
        <v>2429</v>
      </c>
      <c r="F5121" s="62" t="str">
        <f>INDEX('Crosswalk Particulates'!$B:$B,MATCH('2017 EPA Data'!A5121,'Crosswalk Particulates'!$A:$A,0))</f>
        <v>Commercial Buildings Sector</v>
      </c>
      <c r="G5121" s="66">
        <f>INDEX('Crosswalk Particulates'!$E:$E,MATCH('2017 EPA Data'!$B5121,'Crosswalk Particulates'!$D:$D,0))</f>
        <v>0</v>
      </c>
      <c r="H5121" s="78">
        <f t="shared" si="79"/>
        <v>0</v>
      </c>
    </row>
    <row r="5122" spans="1:8" hidden="1" x14ac:dyDescent="0.35">
      <c r="A5122" s="57" t="s">
        <v>2497</v>
      </c>
      <c r="B5122" s="57" t="s">
        <v>2773</v>
      </c>
      <c r="C5122" s="57" t="s">
        <v>2428</v>
      </c>
      <c r="D5122" s="74">
        <v>0.1208</v>
      </c>
      <c r="E5122" s="57" t="s">
        <v>2429</v>
      </c>
      <c r="F5122" s="62" t="str">
        <f>INDEX('Crosswalk Particulates'!$B:$B,MATCH('2017 EPA Data'!A5122,'Crosswalk Particulates'!$A:$A,0))</f>
        <v>process-other-industry</v>
      </c>
      <c r="G5122" s="66">
        <f>INDEX('Crosswalk Particulates'!$E:$E,MATCH('2017 EPA Data'!$B5122,'Crosswalk Particulates'!$D:$D,0))</f>
        <v>0</v>
      </c>
      <c r="H5122" s="78">
        <f t="shared" si="79"/>
        <v>0</v>
      </c>
    </row>
    <row r="5123" spans="1:8" hidden="1" x14ac:dyDescent="0.35">
      <c r="A5123" s="57" t="s">
        <v>2519</v>
      </c>
      <c r="B5123" s="57" t="s">
        <v>2640</v>
      </c>
      <c r="C5123" s="57" t="s">
        <v>2428</v>
      </c>
      <c r="D5123" s="74">
        <v>0.120671177</v>
      </c>
      <c r="E5123" s="57" t="s">
        <v>2429</v>
      </c>
      <c r="F5123" s="62" t="str">
        <f>INDEX('Crosswalk Particulates'!$B:$B,MATCH('2017 EPA Data'!A5123,'Crosswalk Particulates'!$A:$A,0))</f>
        <v>Electricity Sector</v>
      </c>
      <c r="G5123" s="66">
        <f>INDEX('Crosswalk Particulates'!$E:$E,MATCH('2017 EPA Data'!$B5123,'Crosswalk Particulates'!$D:$D,0))</f>
        <v>0</v>
      </c>
      <c r="H5123" s="78">
        <f t="shared" si="79"/>
        <v>0</v>
      </c>
    </row>
    <row r="5124" spans="1:8" hidden="1" x14ac:dyDescent="0.35">
      <c r="A5124" s="57" t="s">
        <v>2575</v>
      </c>
      <c r="B5124" s="57" t="s">
        <v>2454</v>
      </c>
      <c r="C5124" s="57" t="s">
        <v>2428</v>
      </c>
      <c r="D5124" s="74">
        <v>0.11962</v>
      </c>
      <c r="E5124" s="57" t="s">
        <v>2429</v>
      </c>
      <c r="F5124" s="62" t="str">
        <f>INDEX('Crosswalk Particulates'!$B:$B,MATCH('2017 EPA Data'!A5124,'Crosswalk Particulates'!$A:$A,0))</f>
        <v>Commercial Buildings Sector</v>
      </c>
      <c r="G5124" s="66">
        <f>INDEX('Crosswalk Particulates'!$E:$E,MATCH('2017 EPA Data'!$B5124,'Crosswalk Particulates'!$D:$D,0))</f>
        <v>0</v>
      </c>
      <c r="H5124" s="78">
        <f t="shared" ref="H5124:H5187" si="80">IF(E5124="TON",D5124/metricton_to_shortton,0)*10^6</f>
        <v>0</v>
      </c>
    </row>
    <row r="5125" spans="1:8" hidden="1" x14ac:dyDescent="0.35">
      <c r="A5125" s="57" t="s">
        <v>2492</v>
      </c>
      <c r="B5125" s="57" t="s">
        <v>2708</v>
      </c>
      <c r="C5125" s="57" t="s">
        <v>2428</v>
      </c>
      <c r="D5125" s="74">
        <v>0.1168725</v>
      </c>
      <c r="E5125" s="57" t="s">
        <v>2429</v>
      </c>
      <c r="F5125" s="62" t="str">
        <f>INDEX('Crosswalk Particulates'!$B:$B,MATCH('2017 EPA Data'!A5125,'Crosswalk Particulates'!$A:$A,0))</f>
        <v>Electricity Sector</v>
      </c>
      <c r="G5125" s="66">
        <f>INDEX('Crosswalk Particulates'!$E:$E,MATCH('2017 EPA Data'!$B5125,'Crosswalk Particulates'!$D:$D,0))</f>
        <v>0</v>
      </c>
      <c r="H5125" s="78">
        <f t="shared" si="80"/>
        <v>0</v>
      </c>
    </row>
    <row r="5126" spans="1:8" hidden="1" x14ac:dyDescent="0.35">
      <c r="A5126" s="57" t="s">
        <v>2458</v>
      </c>
      <c r="B5126" s="57" t="s">
        <v>2677</v>
      </c>
      <c r="C5126" s="57" t="s">
        <v>2428</v>
      </c>
      <c r="D5126" s="74">
        <v>0.11658</v>
      </c>
      <c r="E5126" s="57" t="s">
        <v>2429</v>
      </c>
      <c r="F5126" s="62" t="str">
        <f>INDEX('Crosswalk Particulates'!$B:$B,MATCH('2017 EPA Data'!A5126,'Crosswalk Particulates'!$A:$A,0))</f>
        <v>process-other-industry</v>
      </c>
      <c r="G5126" s="66">
        <f>INDEX('Crosswalk Particulates'!$E:$E,MATCH('2017 EPA Data'!$B5126,'Crosswalk Particulates'!$D:$D,0))</f>
        <v>0</v>
      </c>
      <c r="H5126" s="78">
        <f t="shared" si="80"/>
        <v>0</v>
      </c>
    </row>
    <row r="5127" spans="1:8" hidden="1" x14ac:dyDescent="0.35">
      <c r="A5127" s="57" t="s">
        <v>2464</v>
      </c>
      <c r="B5127" s="57" t="s">
        <v>2610</v>
      </c>
      <c r="C5127" s="57" t="s">
        <v>2428</v>
      </c>
      <c r="D5127" s="74">
        <v>0.11600000000000001</v>
      </c>
      <c r="E5127" s="57" t="s">
        <v>2429</v>
      </c>
      <c r="F5127" s="62" t="str">
        <f>INDEX('Crosswalk Particulates'!$B:$B,MATCH('2017 EPA Data'!A5127,'Crosswalk Particulates'!$A:$A,0))</f>
        <v>process-other-industry</v>
      </c>
      <c r="G5127" s="66">
        <f>INDEX('Crosswalk Particulates'!$E:$E,MATCH('2017 EPA Data'!$B5127,'Crosswalk Particulates'!$D:$D,0))</f>
        <v>0</v>
      </c>
      <c r="H5127" s="78">
        <f t="shared" si="80"/>
        <v>0</v>
      </c>
    </row>
    <row r="5128" spans="1:8" hidden="1" x14ac:dyDescent="0.35">
      <c r="A5128" s="57" t="s">
        <v>2458</v>
      </c>
      <c r="B5128" s="57" t="s">
        <v>2661</v>
      </c>
      <c r="C5128" s="57" t="s">
        <v>2428</v>
      </c>
      <c r="D5128" s="74">
        <v>0.11600000000000001</v>
      </c>
      <c r="E5128" s="57" t="s">
        <v>2429</v>
      </c>
      <c r="F5128" s="62" t="str">
        <f>INDEX('Crosswalk Particulates'!$B:$B,MATCH('2017 EPA Data'!A5128,'Crosswalk Particulates'!$A:$A,0))</f>
        <v>process-other-industry</v>
      </c>
      <c r="G5128" s="66">
        <f>INDEX('Crosswalk Particulates'!$E:$E,MATCH('2017 EPA Data'!$B5128,'Crosswalk Particulates'!$D:$D,0))</f>
        <v>0</v>
      </c>
      <c r="H5128" s="78">
        <f t="shared" si="80"/>
        <v>0</v>
      </c>
    </row>
    <row r="5129" spans="1:8" hidden="1" x14ac:dyDescent="0.35">
      <c r="A5129" s="57" t="s">
        <v>2566</v>
      </c>
      <c r="B5129" s="57" t="s">
        <v>2532</v>
      </c>
      <c r="C5129" s="57" t="s">
        <v>2428</v>
      </c>
      <c r="D5129" s="74">
        <v>0.11468047915960999</v>
      </c>
      <c r="E5129" s="57" t="s">
        <v>2429</v>
      </c>
      <c r="F5129" s="62" t="str">
        <f>INDEX('Crosswalk Particulates'!$B:$B,MATCH('2017 EPA Data'!A5129,'Crosswalk Particulates'!$A:$A,0))</f>
        <v>Commercial Buildings Sector</v>
      </c>
      <c r="G5129" s="66">
        <f>INDEX('Crosswalk Particulates'!$E:$E,MATCH('2017 EPA Data'!$B5129,'Crosswalk Particulates'!$D:$D,0))</f>
        <v>0</v>
      </c>
      <c r="H5129" s="78">
        <f t="shared" si="80"/>
        <v>0</v>
      </c>
    </row>
    <row r="5130" spans="1:8" hidden="1" x14ac:dyDescent="0.35">
      <c r="A5130" s="57" t="s">
        <v>2511</v>
      </c>
      <c r="B5130" s="57" t="s">
        <v>2672</v>
      </c>
      <c r="C5130" s="57" t="s">
        <v>2428</v>
      </c>
      <c r="D5130" s="74">
        <v>0.1121812779</v>
      </c>
      <c r="E5130" s="57" t="s">
        <v>2429</v>
      </c>
      <c r="F5130" s="62" t="str">
        <f>INDEX('Crosswalk Particulates'!$B:$B,MATCH('2017 EPA Data'!A5130,'Crosswalk Particulates'!$A:$A,0))</f>
        <v>industry-fuel-biomass</v>
      </c>
      <c r="G5130" s="66">
        <f>INDEX('Crosswalk Particulates'!$E:$E,MATCH('2017 EPA Data'!$B5130,'Crosswalk Particulates'!$D:$D,0))</f>
        <v>0</v>
      </c>
      <c r="H5130" s="78">
        <f t="shared" si="80"/>
        <v>0</v>
      </c>
    </row>
    <row r="5131" spans="1:8" hidden="1" x14ac:dyDescent="0.35">
      <c r="A5131" s="57" t="s">
        <v>2496</v>
      </c>
      <c r="B5131" s="57" t="s">
        <v>2537</v>
      </c>
      <c r="C5131" s="57" t="s">
        <v>2428</v>
      </c>
      <c r="D5131" s="74">
        <v>0.11213165502341001</v>
      </c>
      <c r="E5131" s="57" t="s">
        <v>2429</v>
      </c>
      <c r="F5131" s="62" t="str">
        <f>INDEX('Crosswalk Particulates'!$B:$B,MATCH('2017 EPA Data'!A5131,'Crosswalk Particulates'!$A:$A,0))</f>
        <v>process-other-industry</v>
      </c>
      <c r="G5131" s="66">
        <f>INDEX('Crosswalk Particulates'!$E:$E,MATCH('2017 EPA Data'!$B5131,'Crosswalk Particulates'!$D:$D,0))</f>
        <v>0</v>
      </c>
      <c r="H5131" s="78">
        <f t="shared" si="80"/>
        <v>0</v>
      </c>
    </row>
    <row r="5132" spans="1:8" hidden="1" x14ac:dyDescent="0.35">
      <c r="A5132" s="57" t="s">
        <v>2489</v>
      </c>
      <c r="B5132" s="57" t="s">
        <v>2672</v>
      </c>
      <c r="C5132" s="57" t="s">
        <v>2428</v>
      </c>
      <c r="D5132" s="74">
        <v>0.11164499999999999</v>
      </c>
      <c r="E5132" s="57" t="s">
        <v>2429</v>
      </c>
      <c r="F5132" s="62" t="str">
        <f>INDEX('Crosswalk Particulates'!$B:$B,MATCH('2017 EPA Data'!A5132,'Crosswalk Particulates'!$A:$A,0))</f>
        <v>process-chemicals-industry</v>
      </c>
      <c r="G5132" s="66">
        <f>INDEX('Crosswalk Particulates'!$E:$E,MATCH('2017 EPA Data'!$B5132,'Crosswalk Particulates'!$D:$D,0))</f>
        <v>0</v>
      </c>
      <c r="H5132" s="78">
        <f t="shared" si="80"/>
        <v>0</v>
      </c>
    </row>
    <row r="5133" spans="1:8" hidden="1" x14ac:dyDescent="0.35">
      <c r="A5133" s="57" t="s">
        <v>2540</v>
      </c>
      <c r="B5133" s="57" t="s">
        <v>2754</v>
      </c>
      <c r="C5133" s="57" t="s">
        <v>2428</v>
      </c>
      <c r="D5133" s="74">
        <v>0.11102198200000001</v>
      </c>
      <c r="E5133" s="57" t="s">
        <v>2429</v>
      </c>
      <c r="F5133" s="62" t="str">
        <f>INDEX('Crosswalk Particulates'!$B:$B,MATCH('2017 EPA Data'!A5133,'Crosswalk Particulates'!$A:$A,0))</f>
        <v>industry-fuel-oil</v>
      </c>
      <c r="G5133" s="66">
        <f>INDEX('Crosswalk Particulates'!$E:$E,MATCH('2017 EPA Data'!$B5133,'Crosswalk Particulates'!$D:$D,0))</f>
        <v>0</v>
      </c>
      <c r="H5133" s="78">
        <f t="shared" si="80"/>
        <v>0</v>
      </c>
    </row>
    <row r="5134" spans="1:8" hidden="1" x14ac:dyDescent="0.35">
      <c r="A5134" s="57" t="s">
        <v>2464</v>
      </c>
      <c r="B5134" s="57" t="s">
        <v>2662</v>
      </c>
      <c r="C5134" s="57" t="s">
        <v>2428</v>
      </c>
      <c r="D5134" s="74">
        <v>0.111</v>
      </c>
      <c r="E5134" s="57" t="s">
        <v>2429</v>
      </c>
      <c r="F5134" s="62" t="str">
        <f>INDEX('Crosswalk Particulates'!$B:$B,MATCH('2017 EPA Data'!A5134,'Crosswalk Particulates'!$A:$A,0))</f>
        <v>process-other-industry</v>
      </c>
      <c r="G5134" s="66">
        <f>INDEX('Crosswalk Particulates'!$E:$E,MATCH('2017 EPA Data'!$B5134,'Crosswalk Particulates'!$D:$D,0))</f>
        <v>0</v>
      </c>
      <c r="H5134" s="78">
        <f t="shared" si="80"/>
        <v>0</v>
      </c>
    </row>
    <row r="5135" spans="1:8" hidden="1" x14ac:dyDescent="0.35">
      <c r="A5135" s="57" t="s">
        <v>2497</v>
      </c>
      <c r="B5135" s="57" t="s">
        <v>2636</v>
      </c>
      <c r="C5135" s="57" t="s">
        <v>2428</v>
      </c>
      <c r="D5135" s="74">
        <v>0.1102312</v>
      </c>
      <c r="E5135" s="57" t="s">
        <v>2429</v>
      </c>
      <c r="F5135" s="62" t="str">
        <f>INDEX('Crosswalk Particulates'!$B:$B,MATCH('2017 EPA Data'!A5135,'Crosswalk Particulates'!$A:$A,0))</f>
        <v>process-other-industry</v>
      </c>
      <c r="G5135" s="66">
        <f>INDEX('Crosswalk Particulates'!$E:$E,MATCH('2017 EPA Data'!$B5135,'Crosswalk Particulates'!$D:$D,0))</f>
        <v>0</v>
      </c>
      <c r="H5135" s="78">
        <f t="shared" si="80"/>
        <v>0</v>
      </c>
    </row>
    <row r="5136" spans="1:8" hidden="1" x14ac:dyDescent="0.35">
      <c r="A5136" s="57" t="s">
        <v>2430</v>
      </c>
      <c r="B5136" s="57" t="s">
        <v>2726</v>
      </c>
      <c r="C5136" s="57" t="s">
        <v>2428</v>
      </c>
      <c r="D5136" s="74">
        <v>0.11</v>
      </c>
      <c r="E5136" s="57" t="s">
        <v>2429</v>
      </c>
      <c r="F5136" s="62" t="str">
        <f>INDEX('Crosswalk Particulates'!$B:$B,MATCH('2017 EPA Data'!A5136,'Crosswalk Particulates'!$A:$A,0))</f>
        <v>process-other-industry</v>
      </c>
      <c r="G5136" s="66">
        <f>INDEX('Crosswalk Particulates'!$E:$E,MATCH('2017 EPA Data'!$B5136,'Crosswalk Particulates'!$D:$D,0))</f>
        <v>0</v>
      </c>
      <c r="H5136" s="78">
        <f t="shared" si="80"/>
        <v>0</v>
      </c>
    </row>
    <row r="5137" spans="1:8" hidden="1" x14ac:dyDescent="0.35">
      <c r="A5137" s="57" t="s">
        <v>2462</v>
      </c>
      <c r="B5137" s="57" t="s">
        <v>2499</v>
      </c>
      <c r="C5137" s="57" t="s">
        <v>2428</v>
      </c>
      <c r="D5137" s="74">
        <v>0.11</v>
      </c>
      <c r="E5137" s="57" t="s">
        <v>2429</v>
      </c>
      <c r="F5137" s="62" t="str">
        <f>INDEX('Crosswalk Particulates'!$B:$B,MATCH('2017 EPA Data'!A5137,'Crosswalk Particulates'!$A:$A,0))</f>
        <v>industry-fuel-natural gas</v>
      </c>
      <c r="G5137" s="66">
        <f>INDEX('Crosswalk Particulates'!$E:$E,MATCH('2017 EPA Data'!$B5137,'Crosswalk Particulates'!$D:$D,0))</f>
        <v>0</v>
      </c>
      <c r="H5137" s="78">
        <f t="shared" si="80"/>
        <v>0</v>
      </c>
    </row>
    <row r="5138" spans="1:8" hidden="1" x14ac:dyDescent="0.35">
      <c r="A5138" s="57" t="s">
        <v>2464</v>
      </c>
      <c r="B5138" s="57" t="s">
        <v>2612</v>
      </c>
      <c r="C5138" s="57" t="s">
        <v>2428</v>
      </c>
      <c r="D5138" s="74">
        <v>0.107256</v>
      </c>
      <c r="E5138" s="57" t="s">
        <v>2429</v>
      </c>
      <c r="F5138" s="62" t="str">
        <f>INDEX('Crosswalk Particulates'!$B:$B,MATCH('2017 EPA Data'!A5138,'Crosswalk Particulates'!$A:$A,0))</f>
        <v>process-other-industry</v>
      </c>
      <c r="G5138" s="66">
        <f>INDEX('Crosswalk Particulates'!$E:$E,MATCH('2017 EPA Data'!$B5138,'Crosswalk Particulates'!$D:$D,0))</f>
        <v>0</v>
      </c>
      <c r="H5138" s="78">
        <f t="shared" si="80"/>
        <v>0</v>
      </c>
    </row>
    <row r="5139" spans="1:8" hidden="1" x14ac:dyDescent="0.35">
      <c r="A5139" s="57" t="s">
        <v>2503</v>
      </c>
      <c r="B5139" s="57" t="s">
        <v>2774</v>
      </c>
      <c r="C5139" s="57" t="s">
        <v>2428</v>
      </c>
      <c r="D5139" s="74">
        <v>0.10509259999999999</v>
      </c>
      <c r="E5139" s="57" t="s">
        <v>2429</v>
      </c>
      <c r="F5139" s="62" t="str">
        <f>INDEX('Crosswalk Particulates'!$B:$B,MATCH('2017 EPA Data'!A5139,'Crosswalk Particulates'!$A:$A,0))</f>
        <v>process-ngps-industry</v>
      </c>
      <c r="G5139" s="66">
        <f>INDEX('Crosswalk Particulates'!$E:$E,MATCH('2017 EPA Data'!$B5139,'Crosswalk Particulates'!$D:$D,0))</f>
        <v>0</v>
      </c>
      <c r="H5139" s="78">
        <f t="shared" si="80"/>
        <v>0</v>
      </c>
    </row>
    <row r="5140" spans="1:8" hidden="1" x14ac:dyDescent="0.35">
      <c r="A5140" s="57" t="s">
        <v>2506</v>
      </c>
      <c r="B5140" s="57" t="s">
        <v>2532</v>
      </c>
      <c r="C5140" s="57" t="s">
        <v>2428</v>
      </c>
      <c r="D5140" s="74">
        <v>0.10284004300000001</v>
      </c>
      <c r="E5140" s="57" t="s">
        <v>2429</v>
      </c>
      <c r="F5140" s="62" t="str">
        <f>INDEX('Crosswalk Particulates'!$B:$B,MATCH('2017 EPA Data'!A5140,'Crosswalk Particulates'!$A:$A,0))</f>
        <v>process-other-industry</v>
      </c>
      <c r="G5140" s="66">
        <f>INDEX('Crosswalk Particulates'!$E:$E,MATCH('2017 EPA Data'!$B5140,'Crosswalk Particulates'!$D:$D,0))</f>
        <v>0</v>
      </c>
      <c r="H5140" s="78">
        <f t="shared" si="80"/>
        <v>0</v>
      </c>
    </row>
    <row r="5141" spans="1:8" hidden="1" x14ac:dyDescent="0.35">
      <c r="A5141" s="57" t="s">
        <v>2462</v>
      </c>
      <c r="B5141" s="57" t="s">
        <v>2667</v>
      </c>
      <c r="C5141" s="57" t="s">
        <v>2428</v>
      </c>
      <c r="D5141" s="74">
        <v>0.1013155</v>
      </c>
      <c r="E5141" s="57" t="s">
        <v>2429</v>
      </c>
      <c r="F5141" s="62" t="str">
        <f>INDEX('Crosswalk Particulates'!$B:$B,MATCH('2017 EPA Data'!A5141,'Crosswalk Particulates'!$A:$A,0))</f>
        <v>industry-fuel-natural gas</v>
      </c>
      <c r="G5141" s="66">
        <f>INDEX('Crosswalk Particulates'!$E:$E,MATCH('2017 EPA Data'!$B5141,'Crosswalk Particulates'!$D:$D,0))</f>
        <v>0</v>
      </c>
      <c r="H5141" s="78">
        <f t="shared" si="80"/>
        <v>0</v>
      </c>
    </row>
    <row r="5142" spans="1:8" hidden="1" x14ac:dyDescent="0.35">
      <c r="A5142" s="57" t="s">
        <v>2495</v>
      </c>
      <c r="B5142" s="57" t="s">
        <v>2747</v>
      </c>
      <c r="C5142" s="57" t="s">
        <v>2428</v>
      </c>
      <c r="D5142" s="74">
        <v>0.10009532984</v>
      </c>
      <c r="E5142" s="57" t="s">
        <v>2429</v>
      </c>
      <c r="F5142" s="62" t="str">
        <f>INDEX('Crosswalk Particulates'!$B:$B,MATCH('2017 EPA Data'!A5142,'Crosswalk Particulates'!$A:$A,0))</f>
        <v>Electricity Sector</v>
      </c>
      <c r="G5142" s="66">
        <f>INDEX('Crosswalk Particulates'!$E:$E,MATCH('2017 EPA Data'!$B5142,'Crosswalk Particulates'!$D:$D,0))</f>
        <v>0</v>
      </c>
      <c r="H5142" s="78">
        <f t="shared" si="80"/>
        <v>0</v>
      </c>
    </row>
    <row r="5143" spans="1:8" hidden="1" x14ac:dyDescent="0.35">
      <c r="A5143" s="57" t="s">
        <v>2603</v>
      </c>
      <c r="B5143" s="57" t="s">
        <v>2643</v>
      </c>
      <c r="D5143" s="74">
        <v>0.10003794251768899</v>
      </c>
      <c r="E5143" s="57" t="s">
        <v>2433</v>
      </c>
      <c r="F5143" s="62" t="str">
        <f>INDEX('Crosswalk Particulates'!$B:$B,MATCH('2017 EPA Data'!A5143,'Crosswalk Particulates'!$A:$A,0))</f>
        <v>Residential Buildings Sector</v>
      </c>
      <c r="G5143" s="66">
        <f>INDEX('Crosswalk Particulates'!$E:$E,MATCH('2017 EPA Data'!$B5143,'Crosswalk Particulates'!$D:$D,0))</f>
        <v>0</v>
      </c>
      <c r="H5143" s="78">
        <f t="shared" si="80"/>
        <v>90753.002801107679</v>
      </c>
    </row>
    <row r="5144" spans="1:8" hidden="1" x14ac:dyDescent="0.35">
      <c r="A5144" s="57" t="s">
        <v>2458</v>
      </c>
      <c r="B5144" s="57" t="s">
        <v>2499</v>
      </c>
      <c r="C5144" s="57" t="s">
        <v>2428</v>
      </c>
      <c r="D5144" s="74">
        <v>0.1</v>
      </c>
      <c r="E5144" s="57" t="s">
        <v>2429</v>
      </c>
      <c r="F5144" s="62" t="str">
        <f>INDEX('Crosswalk Particulates'!$B:$B,MATCH('2017 EPA Data'!A5144,'Crosswalk Particulates'!$A:$A,0))</f>
        <v>process-other-industry</v>
      </c>
      <c r="G5144" s="66">
        <f>INDEX('Crosswalk Particulates'!$E:$E,MATCH('2017 EPA Data'!$B5144,'Crosswalk Particulates'!$D:$D,0))</f>
        <v>0</v>
      </c>
      <c r="H5144" s="78">
        <f t="shared" si="80"/>
        <v>0</v>
      </c>
    </row>
    <row r="5145" spans="1:8" hidden="1" x14ac:dyDescent="0.35">
      <c r="A5145" s="57" t="s">
        <v>2493</v>
      </c>
      <c r="B5145" s="57" t="s">
        <v>2647</v>
      </c>
      <c r="C5145" s="57" t="s">
        <v>2428</v>
      </c>
      <c r="D5145" s="74">
        <v>0.1</v>
      </c>
      <c r="E5145" s="57" t="s">
        <v>2429</v>
      </c>
      <c r="F5145" s="62" t="str">
        <f>INDEX('Crosswalk Particulates'!$B:$B,MATCH('2017 EPA Data'!A5145,'Crosswalk Particulates'!$A:$A,0))</f>
        <v>Commercial Buildings Sector</v>
      </c>
      <c r="G5145" s="66">
        <f>INDEX('Crosswalk Particulates'!$E:$E,MATCH('2017 EPA Data'!$B5145,'Crosswalk Particulates'!$D:$D,0))</f>
        <v>0</v>
      </c>
      <c r="H5145" s="78">
        <f t="shared" si="80"/>
        <v>0</v>
      </c>
    </row>
    <row r="5146" spans="1:8" hidden="1" x14ac:dyDescent="0.35">
      <c r="A5146" s="57" t="s">
        <v>2575</v>
      </c>
      <c r="B5146" s="57" t="s">
        <v>2629</v>
      </c>
      <c r="C5146" s="57" t="s">
        <v>2428</v>
      </c>
      <c r="D5146" s="74">
        <v>0.1</v>
      </c>
      <c r="E5146" s="57" t="s">
        <v>2429</v>
      </c>
      <c r="F5146" s="62" t="str">
        <f>INDEX('Crosswalk Particulates'!$B:$B,MATCH('2017 EPA Data'!A5146,'Crosswalk Particulates'!$A:$A,0))</f>
        <v>Commercial Buildings Sector</v>
      </c>
      <c r="G5146" s="66">
        <f>INDEX('Crosswalk Particulates'!$E:$E,MATCH('2017 EPA Data'!$B5146,'Crosswalk Particulates'!$D:$D,0))</f>
        <v>0</v>
      </c>
      <c r="H5146" s="78">
        <f t="shared" si="80"/>
        <v>0</v>
      </c>
    </row>
    <row r="5147" spans="1:8" hidden="1" x14ac:dyDescent="0.35">
      <c r="A5147" s="57" t="s">
        <v>2560</v>
      </c>
      <c r="B5147" s="57" t="s">
        <v>2482</v>
      </c>
      <c r="C5147" s="57" t="s">
        <v>2428</v>
      </c>
      <c r="D5147" s="74">
        <v>0.1</v>
      </c>
      <c r="E5147" s="57" t="s">
        <v>2429</v>
      </c>
      <c r="F5147" s="62" t="str">
        <f>INDEX('Crosswalk Particulates'!$B:$B,MATCH('2017 EPA Data'!A5147,'Crosswalk Particulates'!$A:$A,0))</f>
        <v>Electricity Sector</v>
      </c>
      <c r="G5147" s="66">
        <f>INDEX('Crosswalk Particulates'!$E:$E,MATCH('2017 EPA Data'!$B5147,'Crosswalk Particulates'!$D:$D,0))</f>
        <v>0</v>
      </c>
      <c r="H5147" s="78">
        <f t="shared" si="80"/>
        <v>0</v>
      </c>
    </row>
    <row r="5148" spans="1:8" hidden="1" x14ac:dyDescent="0.35">
      <c r="A5148" s="57" t="s">
        <v>2466</v>
      </c>
      <c r="B5148" s="57" t="s">
        <v>2664</v>
      </c>
      <c r="D5148" s="74">
        <v>9.8606554799999996E-2</v>
      </c>
      <c r="E5148" s="57" t="s">
        <v>2433</v>
      </c>
      <c r="F5148" s="62" t="str">
        <f>INDEX('Crosswalk Particulates'!$B:$B,MATCH('2017 EPA Data'!A5148,'Crosswalk Particulates'!$A:$A,0))</f>
        <v>process-other-industry</v>
      </c>
      <c r="G5148" s="66">
        <f>INDEX('Crosswalk Particulates'!$E:$E,MATCH('2017 EPA Data'!$B5148,'Crosswalk Particulates'!$D:$D,0))</f>
        <v>0</v>
      </c>
      <c r="H5148" s="78">
        <f t="shared" si="80"/>
        <v>89454.468162313686</v>
      </c>
    </row>
    <row r="5149" spans="1:8" hidden="1" x14ac:dyDescent="0.35">
      <c r="A5149" s="57" t="s">
        <v>2496</v>
      </c>
      <c r="B5149" s="57" t="s">
        <v>2586</v>
      </c>
      <c r="C5149" s="57" t="s">
        <v>2428</v>
      </c>
      <c r="D5149" s="74">
        <v>9.7773065514500004E-2</v>
      </c>
      <c r="E5149" s="57" t="s">
        <v>2429</v>
      </c>
      <c r="F5149" s="62" t="str">
        <f>INDEX('Crosswalk Particulates'!$B:$B,MATCH('2017 EPA Data'!A5149,'Crosswalk Particulates'!$A:$A,0))</f>
        <v>process-other-industry</v>
      </c>
      <c r="G5149" s="66">
        <f>INDEX('Crosswalk Particulates'!$E:$E,MATCH('2017 EPA Data'!$B5149,'Crosswalk Particulates'!$D:$D,0))</f>
        <v>0</v>
      </c>
      <c r="H5149" s="78">
        <f t="shared" si="80"/>
        <v>0</v>
      </c>
    </row>
    <row r="5150" spans="1:8" hidden="1" x14ac:dyDescent="0.35">
      <c r="A5150" s="57" t="s">
        <v>2530</v>
      </c>
      <c r="B5150" s="57" t="s">
        <v>2661</v>
      </c>
      <c r="C5150" s="57" t="s">
        <v>2428</v>
      </c>
      <c r="D5150" s="74">
        <v>9.7600000000000006E-2</v>
      </c>
      <c r="E5150" s="57" t="s">
        <v>2429</v>
      </c>
      <c r="F5150" s="62" t="str">
        <f>INDEX('Crosswalk Particulates'!$B:$B,MATCH('2017 EPA Data'!A5150,'Crosswalk Particulates'!$A:$A,0))</f>
        <v>process-iron and steel-industry</v>
      </c>
      <c r="G5150" s="66">
        <f>INDEX('Crosswalk Particulates'!$E:$E,MATCH('2017 EPA Data'!$B5150,'Crosswalk Particulates'!$D:$D,0))</f>
        <v>0</v>
      </c>
      <c r="H5150" s="78">
        <f t="shared" si="80"/>
        <v>0</v>
      </c>
    </row>
    <row r="5151" spans="1:8" hidden="1" x14ac:dyDescent="0.35">
      <c r="A5151" s="57" t="s">
        <v>2634</v>
      </c>
      <c r="B5151" s="57" t="s">
        <v>2522</v>
      </c>
      <c r="C5151" s="57" t="s">
        <v>2428</v>
      </c>
      <c r="D5151" s="74">
        <v>9.6345973000000001E-2</v>
      </c>
      <c r="E5151" s="57" t="s">
        <v>2429</v>
      </c>
      <c r="F5151" s="62" t="str">
        <f>INDEX('Crosswalk Particulates'!$B:$B,MATCH('2017 EPA Data'!A5151,'Crosswalk Particulates'!$A:$A,0))</f>
        <v>Residential Buildings Sector</v>
      </c>
      <c r="G5151" s="66">
        <f>INDEX('Crosswalk Particulates'!$E:$E,MATCH('2017 EPA Data'!$B5151,'Crosswalk Particulates'!$D:$D,0))</f>
        <v>0</v>
      </c>
      <c r="H5151" s="78">
        <f t="shared" si="80"/>
        <v>0</v>
      </c>
    </row>
    <row r="5152" spans="1:8" hidden="1" x14ac:dyDescent="0.35">
      <c r="A5152" s="57" t="s">
        <v>2489</v>
      </c>
      <c r="B5152" s="57" t="s">
        <v>2734</v>
      </c>
      <c r="C5152" s="57" t="s">
        <v>2428</v>
      </c>
      <c r="D5152" s="74">
        <v>9.6000000000000002E-2</v>
      </c>
      <c r="E5152" s="57" t="s">
        <v>2429</v>
      </c>
      <c r="F5152" s="62" t="str">
        <f>INDEX('Crosswalk Particulates'!$B:$B,MATCH('2017 EPA Data'!A5152,'Crosswalk Particulates'!$A:$A,0))</f>
        <v>process-chemicals-industry</v>
      </c>
      <c r="G5152" s="66">
        <f>INDEX('Crosswalk Particulates'!$E:$E,MATCH('2017 EPA Data'!$B5152,'Crosswalk Particulates'!$D:$D,0))</f>
        <v>0</v>
      </c>
      <c r="H5152" s="78">
        <f t="shared" si="80"/>
        <v>0</v>
      </c>
    </row>
    <row r="5153" spans="1:8" hidden="1" x14ac:dyDescent="0.35">
      <c r="A5153" s="57" t="s">
        <v>2529</v>
      </c>
      <c r="B5153" s="57" t="s">
        <v>2570</v>
      </c>
      <c r="C5153" s="57" t="s">
        <v>2428</v>
      </c>
      <c r="D5153" s="74">
        <v>9.6000000000000002E-2</v>
      </c>
      <c r="E5153" s="57" t="s">
        <v>2429</v>
      </c>
      <c r="F5153" s="62" t="str">
        <f>INDEX('Crosswalk Particulates'!$B:$B,MATCH('2017 EPA Data'!A5153,'Crosswalk Particulates'!$A:$A,0))</f>
        <v>Other-EPA</v>
      </c>
      <c r="G5153" s="66">
        <f>INDEX('Crosswalk Particulates'!$E:$E,MATCH('2017 EPA Data'!$B5153,'Crosswalk Particulates'!$D:$D,0))</f>
        <v>0</v>
      </c>
      <c r="H5153" s="78">
        <f t="shared" si="80"/>
        <v>0</v>
      </c>
    </row>
    <row r="5154" spans="1:8" hidden="1" x14ac:dyDescent="0.35">
      <c r="A5154" s="57" t="s">
        <v>2496</v>
      </c>
      <c r="B5154" s="57" t="s">
        <v>2561</v>
      </c>
      <c r="C5154" s="57" t="s">
        <v>2428</v>
      </c>
      <c r="D5154" s="74">
        <v>9.5712199999999997E-2</v>
      </c>
      <c r="E5154" s="57" t="s">
        <v>2429</v>
      </c>
      <c r="F5154" s="62" t="str">
        <f>INDEX('Crosswalk Particulates'!$B:$B,MATCH('2017 EPA Data'!A5154,'Crosswalk Particulates'!$A:$A,0))</f>
        <v>process-other-industry</v>
      </c>
      <c r="G5154" s="66">
        <f>INDEX('Crosswalk Particulates'!$E:$E,MATCH('2017 EPA Data'!$B5154,'Crosswalk Particulates'!$D:$D,0))</f>
        <v>0</v>
      </c>
      <c r="H5154" s="78">
        <f t="shared" si="80"/>
        <v>0</v>
      </c>
    </row>
    <row r="5155" spans="1:8" hidden="1" x14ac:dyDescent="0.35">
      <c r="A5155" s="57" t="s">
        <v>2529</v>
      </c>
      <c r="B5155" s="57" t="s">
        <v>2627</v>
      </c>
      <c r="D5155" s="74">
        <v>9.51714443280825E-2</v>
      </c>
      <c r="E5155" s="57" t="s">
        <v>2433</v>
      </c>
      <c r="F5155" s="62" t="str">
        <f>INDEX('Crosswalk Particulates'!$B:$B,MATCH('2017 EPA Data'!A5155,'Crosswalk Particulates'!$A:$A,0))</f>
        <v>Other-EPA</v>
      </c>
      <c r="G5155" s="66" t="str">
        <f>INDEX('Crosswalk Particulates'!$E:$E,MATCH('2017 EPA Data'!$B5155,'Crosswalk Particulates'!$D:$D,0))</f>
        <v>BC</v>
      </c>
      <c r="H5155" s="78">
        <f t="shared" si="80"/>
        <v>86338.184655933917</v>
      </c>
    </row>
    <row r="5156" spans="1:8" hidden="1" x14ac:dyDescent="0.35">
      <c r="A5156" s="57" t="s">
        <v>2558</v>
      </c>
      <c r="B5156" s="57" t="s">
        <v>2595</v>
      </c>
      <c r="C5156" s="57" t="s">
        <v>2428</v>
      </c>
      <c r="D5156" s="74">
        <v>9.4E-2</v>
      </c>
      <c r="E5156" s="57" t="s">
        <v>2429</v>
      </c>
      <c r="F5156" s="62" t="str">
        <f>INDEX('Crosswalk Particulates'!$B:$B,MATCH('2017 EPA Data'!A5156,'Crosswalk Particulates'!$A:$A,0))</f>
        <v>process-mining-industry</v>
      </c>
      <c r="G5156" s="66">
        <f>INDEX('Crosswalk Particulates'!$E:$E,MATCH('2017 EPA Data'!$B5156,'Crosswalk Particulates'!$D:$D,0))</f>
        <v>0</v>
      </c>
      <c r="H5156" s="78">
        <f t="shared" si="80"/>
        <v>0</v>
      </c>
    </row>
    <row r="5157" spans="1:8" hidden="1" x14ac:dyDescent="0.35">
      <c r="A5157" s="57" t="s">
        <v>2511</v>
      </c>
      <c r="B5157" s="57" t="s">
        <v>2747</v>
      </c>
      <c r="C5157" s="57" t="s">
        <v>2428</v>
      </c>
      <c r="D5157" s="74">
        <v>9.3540997211600002E-2</v>
      </c>
      <c r="E5157" s="57" t="s">
        <v>2429</v>
      </c>
      <c r="F5157" s="62" t="str">
        <f>INDEX('Crosswalk Particulates'!$B:$B,MATCH('2017 EPA Data'!A5157,'Crosswalk Particulates'!$A:$A,0))</f>
        <v>industry-fuel-biomass</v>
      </c>
      <c r="G5157" s="66">
        <f>INDEX('Crosswalk Particulates'!$E:$E,MATCH('2017 EPA Data'!$B5157,'Crosswalk Particulates'!$D:$D,0))</f>
        <v>0</v>
      </c>
      <c r="H5157" s="78">
        <f t="shared" si="80"/>
        <v>0</v>
      </c>
    </row>
    <row r="5158" spans="1:8" hidden="1" x14ac:dyDescent="0.35">
      <c r="A5158" s="57" t="s">
        <v>2457</v>
      </c>
      <c r="B5158" s="57" t="s">
        <v>2532</v>
      </c>
      <c r="C5158" s="57" t="s">
        <v>2428</v>
      </c>
      <c r="D5158" s="74">
        <v>9.3140000000000001E-2</v>
      </c>
      <c r="E5158" s="57" t="s">
        <v>2429</v>
      </c>
      <c r="F5158" s="62" t="str">
        <f>INDEX('Crosswalk Particulates'!$B:$B,MATCH('2017 EPA Data'!A5158,'Crosswalk Particulates'!$A:$A,0))</f>
        <v>process-other-industry</v>
      </c>
      <c r="G5158" s="66">
        <f>INDEX('Crosswalk Particulates'!$E:$E,MATCH('2017 EPA Data'!$B5158,'Crosswalk Particulates'!$D:$D,0))</f>
        <v>0</v>
      </c>
      <c r="H5158" s="78">
        <f t="shared" si="80"/>
        <v>0</v>
      </c>
    </row>
    <row r="5159" spans="1:8" hidden="1" x14ac:dyDescent="0.35">
      <c r="A5159" s="57" t="s">
        <v>2506</v>
      </c>
      <c r="B5159" s="57" t="s">
        <v>2586</v>
      </c>
      <c r="C5159" s="57" t="s">
        <v>2428</v>
      </c>
      <c r="D5159" s="74">
        <v>9.1310022899999996E-2</v>
      </c>
      <c r="E5159" s="57" t="s">
        <v>2429</v>
      </c>
      <c r="F5159" s="62" t="str">
        <f>INDEX('Crosswalk Particulates'!$B:$B,MATCH('2017 EPA Data'!A5159,'Crosswalk Particulates'!$A:$A,0))</f>
        <v>process-other-industry</v>
      </c>
      <c r="G5159" s="66">
        <f>INDEX('Crosswalk Particulates'!$E:$E,MATCH('2017 EPA Data'!$B5159,'Crosswalk Particulates'!$D:$D,0))</f>
        <v>0</v>
      </c>
      <c r="H5159" s="78">
        <f t="shared" si="80"/>
        <v>0</v>
      </c>
    </row>
    <row r="5160" spans="1:8" hidden="1" x14ac:dyDescent="0.35">
      <c r="A5160" s="57" t="s">
        <v>2497</v>
      </c>
      <c r="B5160" s="57" t="s">
        <v>2692</v>
      </c>
      <c r="C5160" s="57" t="s">
        <v>2428</v>
      </c>
      <c r="D5160" s="74">
        <v>9.0800000000000006E-2</v>
      </c>
      <c r="E5160" s="57" t="s">
        <v>2429</v>
      </c>
      <c r="F5160" s="62" t="str">
        <f>INDEX('Crosswalk Particulates'!$B:$B,MATCH('2017 EPA Data'!A5160,'Crosswalk Particulates'!$A:$A,0))</f>
        <v>process-other-industry</v>
      </c>
      <c r="G5160" s="66">
        <f>INDEX('Crosswalk Particulates'!$E:$E,MATCH('2017 EPA Data'!$B5160,'Crosswalk Particulates'!$D:$D,0))</f>
        <v>0</v>
      </c>
      <c r="H5160" s="78">
        <f t="shared" si="80"/>
        <v>0</v>
      </c>
    </row>
    <row r="5161" spans="1:8" hidden="1" x14ac:dyDescent="0.35">
      <c r="A5161" s="57" t="s">
        <v>2497</v>
      </c>
      <c r="B5161" s="57" t="s">
        <v>2769</v>
      </c>
      <c r="C5161" s="57" t="s">
        <v>2428</v>
      </c>
      <c r="D5161" s="74">
        <v>9.0800000000000006E-2</v>
      </c>
      <c r="E5161" s="57" t="s">
        <v>2429</v>
      </c>
      <c r="F5161" s="62" t="str">
        <f>INDEX('Crosswalk Particulates'!$B:$B,MATCH('2017 EPA Data'!A5161,'Crosswalk Particulates'!$A:$A,0))</f>
        <v>process-other-industry</v>
      </c>
      <c r="G5161" s="66">
        <f>INDEX('Crosswalk Particulates'!$E:$E,MATCH('2017 EPA Data'!$B5161,'Crosswalk Particulates'!$D:$D,0))</f>
        <v>0</v>
      </c>
      <c r="H5161" s="78">
        <f t="shared" si="80"/>
        <v>0</v>
      </c>
    </row>
    <row r="5162" spans="1:8" hidden="1" x14ac:dyDescent="0.35">
      <c r="A5162" s="57" t="s">
        <v>2497</v>
      </c>
      <c r="B5162" s="57" t="s">
        <v>2754</v>
      </c>
      <c r="C5162" s="57" t="s">
        <v>2428</v>
      </c>
      <c r="D5162" s="74">
        <v>9.0800000000000006E-2</v>
      </c>
      <c r="E5162" s="57" t="s">
        <v>2429</v>
      </c>
      <c r="F5162" s="62" t="str">
        <f>INDEX('Crosswalk Particulates'!$B:$B,MATCH('2017 EPA Data'!A5162,'Crosswalk Particulates'!$A:$A,0))</f>
        <v>process-other-industry</v>
      </c>
      <c r="G5162" s="66">
        <f>INDEX('Crosswalk Particulates'!$E:$E,MATCH('2017 EPA Data'!$B5162,'Crosswalk Particulates'!$D:$D,0))</f>
        <v>0</v>
      </c>
      <c r="H5162" s="78">
        <f t="shared" si="80"/>
        <v>0</v>
      </c>
    </row>
    <row r="5163" spans="1:8" hidden="1" x14ac:dyDescent="0.35">
      <c r="A5163" s="57" t="s">
        <v>2497</v>
      </c>
      <c r="B5163" s="57" t="s">
        <v>2772</v>
      </c>
      <c r="C5163" s="57" t="s">
        <v>2428</v>
      </c>
      <c r="D5163" s="74">
        <v>9.0800000000000006E-2</v>
      </c>
      <c r="E5163" s="57" t="s">
        <v>2429</v>
      </c>
      <c r="F5163" s="62" t="str">
        <f>INDEX('Crosswalk Particulates'!$B:$B,MATCH('2017 EPA Data'!A5163,'Crosswalk Particulates'!$A:$A,0))</f>
        <v>process-other-industry</v>
      </c>
      <c r="G5163" s="66">
        <f>INDEX('Crosswalk Particulates'!$E:$E,MATCH('2017 EPA Data'!$B5163,'Crosswalk Particulates'!$D:$D,0))</f>
        <v>0</v>
      </c>
      <c r="H5163" s="78">
        <f t="shared" si="80"/>
        <v>0</v>
      </c>
    </row>
    <row r="5164" spans="1:8" hidden="1" x14ac:dyDescent="0.35">
      <c r="A5164" s="57" t="s">
        <v>2497</v>
      </c>
      <c r="B5164" s="57" t="s">
        <v>2708</v>
      </c>
      <c r="C5164" s="57" t="s">
        <v>2428</v>
      </c>
      <c r="D5164" s="74">
        <v>9.0800000000000006E-2</v>
      </c>
      <c r="E5164" s="57" t="s">
        <v>2429</v>
      </c>
      <c r="F5164" s="62" t="str">
        <f>INDEX('Crosswalk Particulates'!$B:$B,MATCH('2017 EPA Data'!A5164,'Crosswalk Particulates'!$A:$A,0))</f>
        <v>process-other-industry</v>
      </c>
      <c r="G5164" s="66">
        <f>INDEX('Crosswalk Particulates'!$E:$E,MATCH('2017 EPA Data'!$B5164,'Crosswalk Particulates'!$D:$D,0))</f>
        <v>0</v>
      </c>
      <c r="H5164" s="78">
        <f t="shared" si="80"/>
        <v>0</v>
      </c>
    </row>
    <row r="5165" spans="1:8" hidden="1" x14ac:dyDescent="0.35">
      <c r="A5165" s="57" t="s">
        <v>2497</v>
      </c>
      <c r="B5165" s="57" t="s">
        <v>2775</v>
      </c>
      <c r="C5165" s="57" t="s">
        <v>2428</v>
      </c>
      <c r="D5165" s="74">
        <v>9.0800000000000006E-2</v>
      </c>
      <c r="E5165" s="57" t="s">
        <v>2429</v>
      </c>
      <c r="F5165" s="62" t="str">
        <f>INDEX('Crosswalk Particulates'!$B:$B,MATCH('2017 EPA Data'!A5165,'Crosswalk Particulates'!$A:$A,0))</f>
        <v>process-other-industry</v>
      </c>
      <c r="G5165" s="66">
        <f>INDEX('Crosswalk Particulates'!$E:$E,MATCH('2017 EPA Data'!$B5165,'Crosswalk Particulates'!$D:$D,0))</f>
        <v>0</v>
      </c>
      <c r="H5165" s="78">
        <f t="shared" si="80"/>
        <v>0</v>
      </c>
    </row>
    <row r="5166" spans="1:8" hidden="1" x14ac:dyDescent="0.35">
      <c r="A5166" s="57" t="s">
        <v>2497</v>
      </c>
      <c r="B5166" s="57" t="s">
        <v>2776</v>
      </c>
      <c r="C5166" s="57" t="s">
        <v>2428</v>
      </c>
      <c r="D5166" s="74">
        <v>9.0800000000000006E-2</v>
      </c>
      <c r="E5166" s="57" t="s">
        <v>2429</v>
      </c>
      <c r="F5166" s="62" t="str">
        <f>INDEX('Crosswalk Particulates'!$B:$B,MATCH('2017 EPA Data'!A5166,'Crosswalk Particulates'!$A:$A,0))</f>
        <v>process-other-industry</v>
      </c>
      <c r="G5166" s="66">
        <f>INDEX('Crosswalk Particulates'!$E:$E,MATCH('2017 EPA Data'!$B5166,'Crosswalk Particulates'!$D:$D,0))</f>
        <v>0</v>
      </c>
      <c r="H5166" s="78">
        <f t="shared" si="80"/>
        <v>0</v>
      </c>
    </row>
    <row r="5167" spans="1:8" hidden="1" x14ac:dyDescent="0.35">
      <c r="A5167" s="57" t="s">
        <v>2497</v>
      </c>
      <c r="B5167" s="57" t="s">
        <v>2774</v>
      </c>
      <c r="C5167" s="57" t="s">
        <v>2428</v>
      </c>
      <c r="D5167" s="74">
        <v>9.0800000000000006E-2</v>
      </c>
      <c r="E5167" s="57" t="s">
        <v>2429</v>
      </c>
      <c r="F5167" s="62" t="str">
        <f>INDEX('Crosswalk Particulates'!$B:$B,MATCH('2017 EPA Data'!A5167,'Crosswalk Particulates'!$A:$A,0))</f>
        <v>process-other-industry</v>
      </c>
      <c r="G5167" s="66">
        <f>INDEX('Crosswalk Particulates'!$E:$E,MATCH('2017 EPA Data'!$B5167,'Crosswalk Particulates'!$D:$D,0))</f>
        <v>0</v>
      </c>
      <c r="H5167" s="78">
        <f t="shared" si="80"/>
        <v>0</v>
      </c>
    </row>
    <row r="5168" spans="1:8" hidden="1" x14ac:dyDescent="0.35">
      <c r="A5168" s="57" t="s">
        <v>2497</v>
      </c>
      <c r="B5168" s="57" t="s">
        <v>2777</v>
      </c>
      <c r="C5168" s="57" t="s">
        <v>2428</v>
      </c>
      <c r="D5168" s="74">
        <v>9.0800000000000006E-2</v>
      </c>
      <c r="E5168" s="57" t="s">
        <v>2429</v>
      </c>
      <c r="F5168" s="62" t="str">
        <f>INDEX('Crosswalk Particulates'!$B:$B,MATCH('2017 EPA Data'!A5168,'Crosswalk Particulates'!$A:$A,0))</f>
        <v>process-other-industry</v>
      </c>
      <c r="G5168" s="66">
        <f>INDEX('Crosswalk Particulates'!$E:$E,MATCH('2017 EPA Data'!$B5168,'Crosswalk Particulates'!$D:$D,0))</f>
        <v>0</v>
      </c>
      <c r="H5168" s="78">
        <f t="shared" si="80"/>
        <v>0</v>
      </c>
    </row>
    <row r="5169" spans="1:8" hidden="1" x14ac:dyDescent="0.35">
      <c r="A5169" s="57" t="s">
        <v>2497</v>
      </c>
      <c r="B5169" s="57" t="s">
        <v>2738</v>
      </c>
      <c r="C5169" s="57" t="s">
        <v>2428</v>
      </c>
      <c r="D5169" s="74">
        <v>9.0800000000000006E-2</v>
      </c>
      <c r="E5169" s="57" t="s">
        <v>2429</v>
      </c>
      <c r="F5169" s="62" t="str">
        <f>INDEX('Crosswalk Particulates'!$B:$B,MATCH('2017 EPA Data'!A5169,'Crosswalk Particulates'!$A:$A,0))</f>
        <v>process-other-industry</v>
      </c>
      <c r="G5169" s="66">
        <f>INDEX('Crosswalk Particulates'!$E:$E,MATCH('2017 EPA Data'!$B5169,'Crosswalk Particulates'!$D:$D,0))</f>
        <v>0</v>
      </c>
      <c r="H5169" s="78">
        <f t="shared" si="80"/>
        <v>0</v>
      </c>
    </row>
    <row r="5170" spans="1:8" hidden="1" x14ac:dyDescent="0.35">
      <c r="A5170" s="57" t="s">
        <v>2497</v>
      </c>
      <c r="B5170" s="57" t="s">
        <v>2760</v>
      </c>
      <c r="C5170" s="57" t="s">
        <v>2428</v>
      </c>
      <c r="D5170" s="74">
        <v>9.0800000000000006E-2</v>
      </c>
      <c r="E5170" s="57" t="s">
        <v>2429</v>
      </c>
      <c r="F5170" s="62" t="str">
        <f>INDEX('Crosswalk Particulates'!$B:$B,MATCH('2017 EPA Data'!A5170,'Crosswalk Particulates'!$A:$A,0))</f>
        <v>process-other-industry</v>
      </c>
      <c r="G5170" s="66">
        <f>INDEX('Crosswalk Particulates'!$E:$E,MATCH('2017 EPA Data'!$B5170,'Crosswalk Particulates'!$D:$D,0))</f>
        <v>0</v>
      </c>
      <c r="H5170" s="78">
        <f t="shared" si="80"/>
        <v>0</v>
      </c>
    </row>
    <row r="5171" spans="1:8" hidden="1" x14ac:dyDescent="0.35">
      <c r="A5171" s="57" t="s">
        <v>2575</v>
      </c>
      <c r="B5171" s="57" t="s">
        <v>2751</v>
      </c>
      <c r="C5171" s="57" t="s">
        <v>2428</v>
      </c>
      <c r="D5171" s="74">
        <v>0.09</v>
      </c>
      <c r="E5171" s="57" t="s">
        <v>2429</v>
      </c>
      <c r="F5171" s="62" t="str">
        <f>INDEX('Crosswalk Particulates'!$B:$B,MATCH('2017 EPA Data'!A5171,'Crosswalk Particulates'!$A:$A,0))</f>
        <v>Commercial Buildings Sector</v>
      </c>
      <c r="G5171" s="66">
        <f>INDEX('Crosswalk Particulates'!$E:$E,MATCH('2017 EPA Data'!$B5171,'Crosswalk Particulates'!$D:$D,0))</f>
        <v>0</v>
      </c>
      <c r="H5171" s="78">
        <f t="shared" si="80"/>
        <v>0</v>
      </c>
    </row>
    <row r="5172" spans="1:8" hidden="1" x14ac:dyDescent="0.35">
      <c r="A5172" s="57" t="s">
        <v>2503</v>
      </c>
      <c r="B5172" s="57" t="s">
        <v>2754</v>
      </c>
      <c r="C5172" s="57" t="s">
        <v>2428</v>
      </c>
      <c r="D5172" s="74">
        <v>8.9356599999999994E-2</v>
      </c>
      <c r="E5172" s="57" t="s">
        <v>2429</v>
      </c>
      <c r="F5172" s="62" t="str">
        <f>INDEX('Crosswalk Particulates'!$B:$B,MATCH('2017 EPA Data'!A5172,'Crosswalk Particulates'!$A:$A,0))</f>
        <v>process-ngps-industry</v>
      </c>
      <c r="G5172" s="66">
        <f>INDEX('Crosswalk Particulates'!$E:$E,MATCH('2017 EPA Data'!$B5172,'Crosswalk Particulates'!$D:$D,0))</f>
        <v>0</v>
      </c>
      <c r="H5172" s="78">
        <f t="shared" si="80"/>
        <v>0</v>
      </c>
    </row>
    <row r="5173" spans="1:8" hidden="1" x14ac:dyDescent="0.35">
      <c r="A5173" s="57" t="s">
        <v>2540</v>
      </c>
      <c r="B5173" s="57" t="s">
        <v>2661</v>
      </c>
      <c r="C5173" s="57" t="s">
        <v>2428</v>
      </c>
      <c r="D5173" s="74">
        <v>8.8700000000000001E-2</v>
      </c>
      <c r="E5173" s="57" t="s">
        <v>2429</v>
      </c>
      <c r="F5173" s="62" t="str">
        <f>INDEX('Crosswalk Particulates'!$B:$B,MATCH('2017 EPA Data'!A5173,'Crosswalk Particulates'!$A:$A,0))</f>
        <v>industry-fuel-oil</v>
      </c>
      <c r="G5173" s="66">
        <f>INDEX('Crosswalk Particulates'!$E:$E,MATCH('2017 EPA Data'!$B5173,'Crosswalk Particulates'!$D:$D,0))</f>
        <v>0</v>
      </c>
      <c r="H5173" s="78">
        <f t="shared" si="80"/>
        <v>0</v>
      </c>
    </row>
    <row r="5174" spans="1:8" hidden="1" x14ac:dyDescent="0.35">
      <c r="A5174" s="57" t="s">
        <v>2507</v>
      </c>
      <c r="B5174" s="57" t="s">
        <v>2685</v>
      </c>
      <c r="C5174" s="57" t="s">
        <v>2428</v>
      </c>
      <c r="D5174" s="74">
        <v>8.8690000000000005E-2</v>
      </c>
      <c r="E5174" s="57" t="s">
        <v>2429</v>
      </c>
      <c r="F5174" s="62" t="str">
        <f>INDEX('Crosswalk Particulates'!$B:$B,MATCH('2017 EPA Data'!A5174,'Crosswalk Particulates'!$A:$A,0))</f>
        <v>industry-fuel-coal</v>
      </c>
      <c r="G5174" s="66">
        <f>INDEX('Crosswalk Particulates'!$E:$E,MATCH('2017 EPA Data'!$B5174,'Crosswalk Particulates'!$D:$D,0))</f>
        <v>0</v>
      </c>
      <c r="H5174" s="78">
        <f t="shared" si="80"/>
        <v>0</v>
      </c>
    </row>
    <row r="5175" spans="1:8" hidden="1" x14ac:dyDescent="0.35">
      <c r="A5175" s="57" t="s">
        <v>2457</v>
      </c>
      <c r="B5175" s="57" t="s">
        <v>2664</v>
      </c>
      <c r="D5175" s="74">
        <v>8.8668375309679998E-2</v>
      </c>
      <c r="E5175" s="57" t="s">
        <v>2433</v>
      </c>
      <c r="F5175" s="62" t="str">
        <f>INDEX('Crosswalk Particulates'!$B:$B,MATCH('2017 EPA Data'!A5175,'Crosswalk Particulates'!$A:$A,0))</f>
        <v>process-other-industry</v>
      </c>
      <c r="G5175" s="66">
        <f>INDEX('Crosswalk Particulates'!$E:$E,MATCH('2017 EPA Data'!$B5175,'Crosswalk Particulates'!$D:$D,0))</f>
        <v>0</v>
      </c>
      <c r="H5175" s="78">
        <f t="shared" si="80"/>
        <v>80438.692663297988</v>
      </c>
    </row>
    <row r="5176" spans="1:8" hidden="1" x14ac:dyDescent="0.35">
      <c r="A5176" s="57" t="s">
        <v>2530</v>
      </c>
      <c r="B5176" s="57" t="s">
        <v>2702</v>
      </c>
      <c r="C5176" s="57" t="s">
        <v>2428</v>
      </c>
      <c r="D5176" s="74">
        <v>8.7999999999999995E-2</v>
      </c>
      <c r="E5176" s="57" t="s">
        <v>2429</v>
      </c>
      <c r="F5176" s="62" t="str">
        <f>INDEX('Crosswalk Particulates'!$B:$B,MATCH('2017 EPA Data'!A5176,'Crosswalk Particulates'!$A:$A,0))</f>
        <v>process-iron and steel-industry</v>
      </c>
      <c r="G5176" s="66">
        <f>INDEX('Crosswalk Particulates'!$E:$E,MATCH('2017 EPA Data'!$B5176,'Crosswalk Particulates'!$D:$D,0))</f>
        <v>0</v>
      </c>
      <c r="H5176" s="78">
        <f t="shared" si="80"/>
        <v>0</v>
      </c>
    </row>
    <row r="5177" spans="1:8" hidden="1" x14ac:dyDescent="0.35">
      <c r="A5177" s="57" t="s">
        <v>2441</v>
      </c>
      <c r="B5177" s="57" t="s">
        <v>2550</v>
      </c>
      <c r="C5177" s="57" t="s">
        <v>2428</v>
      </c>
      <c r="D5177" s="74">
        <v>8.6385475525383296E-2</v>
      </c>
      <c r="E5177" s="57" t="s">
        <v>2429</v>
      </c>
      <c r="F5177" s="62" t="str">
        <f>INDEX('Crosswalk Particulates'!$B:$B,MATCH('2017 EPA Data'!A5177,'Crosswalk Particulates'!$A:$A,0))</f>
        <v>process-other-industry</v>
      </c>
      <c r="G5177" s="66">
        <f>INDEX('Crosswalk Particulates'!$E:$E,MATCH('2017 EPA Data'!$B5177,'Crosswalk Particulates'!$D:$D,0))</f>
        <v>0</v>
      </c>
      <c r="H5177" s="78">
        <f t="shared" si="80"/>
        <v>0</v>
      </c>
    </row>
    <row r="5178" spans="1:8" hidden="1" x14ac:dyDescent="0.35">
      <c r="A5178" s="57" t="s">
        <v>2506</v>
      </c>
      <c r="B5178" s="57" t="s">
        <v>2662</v>
      </c>
      <c r="C5178" s="57" t="s">
        <v>2428</v>
      </c>
      <c r="D5178" s="74">
        <v>8.6132394636245099E-2</v>
      </c>
      <c r="E5178" s="57" t="s">
        <v>2429</v>
      </c>
      <c r="F5178" s="62" t="str">
        <f>INDEX('Crosswalk Particulates'!$B:$B,MATCH('2017 EPA Data'!A5178,'Crosswalk Particulates'!$A:$A,0))</f>
        <v>process-other-industry</v>
      </c>
      <c r="G5178" s="66">
        <f>INDEX('Crosswalk Particulates'!$E:$E,MATCH('2017 EPA Data'!$B5178,'Crosswalk Particulates'!$D:$D,0))</f>
        <v>0</v>
      </c>
      <c r="H5178" s="78">
        <f t="shared" si="80"/>
        <v>0</v>
      </c>
    </row>
    <row r="5179" spans="1:8" hidden="1" x14ac:dyDescent="0.35">
      <c r="A5179" s="57" t="s">
        <v>2566</v>
      </c>
      <c r="B5179" s="57" t="s">
        <v>2525</v>
      </c>
      <c r="C5179" s="57" t="s">
        <v>2428</v>
      </c>
      <c r="D5179" s="74">
        <v>8.5532599993439998E-2</v>
      </c>
      <c r="E5179" s="57" t="s">
        <v>2429</v>
      </c>
      <c r="F5179" s="62" t="str">
        <f>INDEX('Crosswalk Particulates'!$B:$B,MATCH('2017 EPA Data'!A5179,'Crosswalk Particulates'!$A:$A,0))</f>
        <v>Commercial Buildings Sector</v>
      </c>
      <c r="G5179" s="66">
        <f>INDEX('Crosswalk Particulates'!$E:$E,MATCH('2017 EPA Data'!$B5179,'Crosswalk Particulates'!$D:$D,0))</f>
        <v>0</v>
      </c>
      <c r="H5179" s="78">
        <f t="shared" si="80"/>
        <v>0</v>
      </c>
    </row>
    <row r="5180" spans="1:8" hidden="1" x14ac:dyDescent="0.35">
      <c r="A5180" s="57" t="s">
        <v>2495</v>
      </c>
      <c r="B5180" s="57" t="s">
        <v>2562</v>
      </c>
      <c r="C5180" s="57" t="s">
        <v>2428</v>
      </c>
      <c r="D5180" s="74">
        <v>8.5286670078215998E-2</v>
      </c>
      <c r="E5180" s="57" t="s">
        <v>2429</v>
      </c>
      <c r="F5180" s="62" t="str">
        <f>INDEX('Crosswalk Particulates'!$B:$B,MATCH('2017 EPA Data'!A5180,'Crosswalk Particulates'!$A:$A,0))</f>
        <v>Electricity Sector</v>
      </c>
      <c r="G5180" s="66">
        <f>INDEX('Crosswalk Particulates'!$E:$E,MATCH('2017 EPA Data'!$B5180,'Crosswalk Particulates'!$D:$D,0))</f>
        <v>0</v>
      </c>
      <c r="H5180" s="78">
        <f t="shared" si="80"/>
        <v>0</v>
      </c>
    </row>
    <row r="5181" spans="1:8" hidden="1" x14ac:dyDescent="0.35">
      <c r="A5181" s="57" t="s">
        <v>2519</v>
      </c>
      <c r="B5181" s="57" t="s">
        <v>2524</v>
      </c>
      <c r="C5181" s="57" t="s">
        <v>2428</v>
      </c>
      <c r="D5181" s="74">
        <v>8.4400000000000003E-2</v>
      </c>
      <c r="E5181" s="57" t="s">
        <v>2429</v>
      </c>
      <c r="F5181" s="62" t="str">
        <f>INDEX('Crosswalk Particulates'!$B:$B,MATCH('2017 EPA Data'!A5181,'Crosswalk Particulates'!$A:$A,0))</f>
        <v>Electricity Sector</v>
      </c>
      <c r="G5181" s="66">
        <f>INDEX('Crosswalk Particulates'!$E:$E,MATCH('2017 EPA Data'!$B5181,'Crosswalk Particulates'!$D:$D,0))</f>
        <v>0</v>
      </c>
      <c r="H5181" s="78">
        <f t="shared" si="80"/>
        <v>0</v>
      </c>
    </row>
    <row r="5182" spans="1:8" hidden="1" x14ac:dyDescent="0.35">
      <c r="A5182" s="57" t="s">
        <v>2489</v>
      </c>
      <c r="B5182" s="57" t="s">
        <v>2682</v>
      </c>
      <c r="C5182" s="57" t="s">
        <v>2428</v>
      </c>
      <c r="D5182" s="74">
        <v>8.2780000000000006E-2</v>
      </c>
      <c r="E5182" s="57" t="s">
        <v>2429</v>
      </c>
      <c r="F5182" s="62" t="str">
        <f>INDEX('Crosswalk Particulates'!$B:$B,MATCH('2017 EPA Data'!A5182,'Crosswalk Particulates'!$A:$A,0))</f>
        <v>process-chemicals-industry</v>
      </c>
      <c r="G5182" s="66">
        <f>INDEX('Crosswalk Particulates'!$E:$E,MATCH('2017 EPA Data'!$B5182,'Crosswalk Particulates'!$D:$D,0))</f>
        <v>0</v>
      </c>
      <c r="H5182" s="78">
        <f t="shared" si="80"/>
        <v>0</v>
      </c>
    </row>
    <row r="5183" spans="1:8" hidden="1" x14ac:dyDescent="0.35">
      <c r="A5183" s="57" t="s">
        <v>2566</v>
      </c>
      <c r="B5183" s="57" t="s">
        <v>2606</v>
      </c>
      <c r="C5183" s="57" t="s">
        <v>2428</v>
      </c>
      <c r="D5183" s="74">
        <v>8.2378197635150002E-2</v>
      </c>
      <c r="E5183" s="57" t="s">
        <v>2429</v>
      </c>
      <c r="F5183" s="62" t="str">
        <f>INDEX('Crosswalk Particulates'!$B:$B,MATCH('2017 EPA Data'!A5183,'Crosswalk Particulates'!$A:$A,0))</f>
        <v>Commercial Buildings Sector</v>
      </c>
      <c r="G5183" s="66">
        <f>INDEX('Crosswalk Particulates'!$E:$E,MATCH('2017 EPA Data'!$B5183,'Crosswalk Particulates'!$D:$D,0))</f>
        <v>0</v>
      </c>
      <c r="H5183" s="78">
        <f t="shared" si="80"/>
        <v>0</v>
      </c>
    </row>
    <row r="5184" spans="1:8" hidden="1" x14ac:dyDescent="0.35">
      <c r="A5184" s="57" t="s">
        <v>2543</v>
      </c>
      <c r="B5184" s="57" t="s">
        <v>2554</v>
      </c>
      <c r="C5184" s="57" t="s">
        <v>2428</v>
      </c>
      <c r="D5184" s="74">
        <v>8.1539821739819995E-2</v>
      </c>
      <c r="E5184" s="57" t="s">
        <v>2429</v>
      </c>
      <c r="F5184" s="62" t="str">
        <f>INDEX('Crosswalk Particulates'!$B:$B,MATCH('2017 EPA Data'!A5184,'Crosswalk Particulates'!$A:$A,0))</f>
        <v>industry-fuel-other</v>
      </c>
      <c r="G5184" s="66">
        <f>INDEX('Crosswalk Particulates'!$E:$E,MATCH('2017 EPA Data'!$B5184,'Crosswalk Particulates'!$D:$D,0))</f>
        <v>0</v>
      </c>
      <c r="H5184" s="78">
        <f t="shared" si="80"/>
        <v>0</v>
      </c>
    </row>
    <row r="5185" spans="1:8" hidden="1" x14ac:dyDescent="0.35">
      <c r="A5185" s="57" t="s">
        <v>2506</v>
      </c>
      <c r="B5185" s="57" t="s">
        <v>2522</v>
      </c>
      <c r="C5185" s="57" t="s">
        <v>2428</v>
      </c>
      <c r="D5185" s="74">
        <v>8.0699999999999994E-2</v>
      </c>
      <c r="E5185" s="57" t="s">
        <v>2429</v>
      </c>
      <c r="F5185" s="62" t="str">
        <f>INDEX('Crosswalk Particulates'!$B:$B,MATCH('2017 EPA Data'!A5185,'Crosswalk Particulates'!$A:$A,0))</f>
        <v>process-other-industry</v>
      </c>
      <c r="G5185" s="66">
        <f>INDEX('Crosswalk Particulates'!$E:$E,MATCH('2017 EPA Data'!$B5185,'Crosswalk Particulates'!$D:$D,0))</f>
        <v>0</v>
      </c>
      <c r="H5185" s="78">
        <f t="shared" si="80"/>
        <v>0</v>
      </c>
    </row>
    <row r="5186" spans="1:8" hidden="1" x14ac:dyDescent="0.35">
      <c r="A5186" s="57" t="s">
        <v>2543</v>
      </c>
      <c r="B5186" s="57" t="s">
        <v>2652</v>
      </c>
      <c r="C5186" s="57" t="s">
        <v>2428</v>
      </c>
      <c r="D5186" s="74">
        <v>8.0399999999999999E-2</v>
      </c>
      <c r="E5186" s="57" t="s">
        <v>2429</v>
      </c>
      <c r="F5186" s="62" t="str">
        <f>INDEX('Crosswalk Particulates'!$B:$B,MATCH('2017 EPA Data'!A5186,'Crosswalk Particulates'!$A:$A,0))</f>
        <v>industry-fuel-other</v>
      </c>
      <c r="G5186" s="66">
        <f>INDEX('Crosswalk Particulates'!$E:$E,MATCH('2017 EPA Data'!$B5186,'Crosswalk Particulates'!$D:$D,0))</f>
        <v>0</v>
      </c>
      <c r="H5186" s="78">
        <f t="shared" si="80"/>
        <v>0</v>
      </c>
    </row>
    <row r="5187" spans="1:8" hidden="1" x14ac:dyDescent="0.35">
      <c r="A5187" s="57" t="s">
        <v>2464</v>
      </c>
      <c r="B5187" s="57" t="s">
        <v>2567</v>
      </c>
      <c r="C5187" s="57" t="s">
        <v>2428</v>
      </c>
      <c r="D5187" s="74">
        <v>0.08</v>
      </c>
      <c r="E5187" s="57" t="s">
        <v>2429</v>
      </c>
      <c r="F5187" s="62" t="str">
        <f>INDEX('Crosswalk Particulates'!$B:$B,MATCH('2017 EPA Data'!A5187,'Crosswalk Particulates'!$A:$A,0))</f>
        <v>process-other-industry</v>
      </c>
      <c r="G5187" s="66">
        <f>INDEX('Crosswalk Particulates'!$E:$E,MATCH('2017 EPA Data'!$B5187,'Crosswalk Particulates'!$D:$D,0))</f>
        <v>0</v>
      </c>
      <c r="H5187" s="78">
        <f t="shared" si="80"/>
        <v>0</v>
      </c>
    </row>
    <row r="5188" spans="1:8" hidden="1" x14ac:dyDescent="0.35">
      <c r="A5188" s="57" t="s">
        <v>2506</v>
      </c>
      <c r="B5188" s="57" t="s">
        <v>2539</v>
      </c>
      <c r="C5188" s="57" t="s">
        <v>2428</v>
      </c>
      <c r="D5188" s="74">
        <v>7.98200258E-2</v>
      </c>
      <c r="E5188" s="57" t="s">
        <v>2429</v>
      </c>
      <c r="F5188" s="62" t="str">
        <f>INDEX('Crosswalk Particulates'!$B:$B,MATCH('2017 EPA Data'!A5188,'Crosswalk Particulates'!$A:$A,0))</f>
        <v>process-other-industry</v>
      </c>
      <c r="G5188" s="66">
        <f>INDEX('Crosswalk Particulates'!$E:$E,MATCH('2017 EPA Data'!$B5188,'Crosswalk Particulates'!$D:$D,0))</f>
        <v>0</v>
      </c>
      <c r="H5188" s="78">
        <f t="shared" ref="H5188:H5251" si="81">IF(E5188="TON",D5188/metricton_to_shortton,0)*10^6</f>
        <v>0</v>
      </c>
    </row>
    <row r="5189" spans="1:8" hidden="1" x14ac:dyDescent="0.35">
      <c r="A5189" s="57" t="s">
        <v>2496</v>
      </c>
      <c r="B5189" s="57" t="s">
        <v>2547</v>
      </c>
      <c r="C5189" s="57" t="s">
        <v>2428</v>
      </c>
      <c r="D5189" s="74">
        <v>7.8991328424882101E-2</v>
      </c>
      <c r="E5189" s="57" t="s">
        <v>2429</v>
      </c>
      <c r="F5189" s="62" t="str">
        <f>INDEX('Crosswalk Particulates'!$B:$B,MATCH('2017 EPA Data'!A5189,'Crosswalk Particulates'!$A:$A,0))</f>
        <v>process-other-industry</v>
      </c>
      <c r="G5189" s="66">
        <f>INDEX('Crosswalk Particulates'!$E:$E,MATCH('2017 EPA Data'!$B5189,'Crosswalk Particulates'!$D:$D,0))</f>
        <v>0</v>
      </c>
      <c r="H5189" s="78">
        <f t="shared" si="81"/>
        <v>0</v>
      </c>
    </row>
    <row r="5190" spans="1:8" hidden="1" x14ac:dyDescent="0.35">
      <c r="A5190" s="57" t="s">
        <v>2540</v>
      </c>
      <c r="B5190" s="57" t="s">
        <v>2546</v>
      </c>
      <c r="C5190" s="57" t="s">
        <v>2428</v>
      </c>
      <c r="D5190" s="74">
        <v>7.8882342701079605E-2</v>
      </c>
      <c r="E5190" s="57" t="s">
        <v>2429</v>
      </c>
      <c r="F5190" s="62" t="str">
        <f>INDEX('Crosswalk Particulates'!$B:$B,MATCH('2017 EPA Data'!A5190,'Crosswalk Particulates'!$A:$A,0))</f>
        <v>industry-fuel-oil</v>
      </c>
      <c r="G5190" s="66">
        <f>INDEX('Crosswalk Particulates'!$E:$E,MATCH('2017 EPA Data'!$B5190,'Crosswalk Particulates'!$D:$D,0))</f>
        <v>0</v>
      </c>
      <c r="H5190" s="78">
        <f t="shared" si="81"/>
        <v>0</v>
      </c>
    </row>
    <row r="5191" spans="1:8" hidden="1" x14ac:dyDescent="0.35">
      <c r="A5191" s="57" t="s">
        <v>2634</v>
      </c>
      <c r="B5191" s="57" t="s">
        <v>2509</v>
      </c>
      <c r="C5191" s="57" t="s">
        <v>2428</v>
      </c>
      <c r="D5191" s="74">
        <v>7.8281103000000005E-2</v>
      </c>
      <c r="E5191" s="57" t="s">
        <v>2429</v>
      </c>
      <c r="F5191" s="62" t="str">
        <f>INDEX('Crosswalk Particulates'!$B:$B,MATCH('2017 EPA Data'!A5191,'Crosswalk Particulates'!$A:$A,0))</f>
        <v>Residential Buildings Sector</v>
      </c>
      <c r="G5191" s="66">
        <f>INDEX('Crosswalk Particulates'!$E:$E,MATCH('2017 EPA Data'!$B5191,'Crosswalk Particulates'!$D:$D,0))</f>
        <v>0</v>
      </c>
      <c r="H5191" s="78">
        <f t="shared" si="81"/>
        <v>0</v>
      </c>
    </row>
    <row r="5192" spans="1:8" hidden="1" x14ac:dyDescent="0.35">
      <c r="A5192" s="57" t="s">
        <v>2457</v>
      </c>
      <c r="B5192" s="57" t="s">
        <v>2545</v>
      </c>
      <c r="D5192" s="74">
        <v>7.3321533841360004E-2</v>
      </c>
      <c r="E5192" s="57" t="s">
        <v>2433</v>
      </c>
      <c r="F5192" s="62" t="str">
        <f>INDEX('Crosswalk Particulates'!$B:$B,MATCH('2017 EPA Data'!A5192,'Crosswalk Particulates'!$A:$A,0))</f>
        <v>process-other-industry</v>
      </c>
      <c r="G5192" s="66" t="str">
        <f>INDEX('Crosswalk Particulates'!$E:$E,MATCH('2017 EPA Data'!$B5192,'Crosswalk Particulates'!$D:$D,0))</f>
        <v>OC</v>
      </c>
      <c r="H5192" s="78">
        <f t="shared" si="81"/>
        <v>66516.255718772401</v>
      </c>
    </row>
    <row r="5193" spans="1:8" hidden="1" x14ac:dyDescent="0.35">
      <c r="A5193" s="57" t="s">
        <v>2496</v>
      </c>
      <c r="B5193" s="57" t="s">
        <v>2554</v>
      </c>
      <c r="C5193" s="57" t="s">
        <v>2428</v>
      </c>
      <c r="D5193" s="74">
        <v>7.2879948776399001E-2</v>
      </c>
      <c r="E5193" s="57" t="s">
        <v>2429</v>
      </c>
      <c r="F5193" s="62" t="str">
        <f>INDEX('Crosswalk Particulates'!$B:$B,MATCH('2017 EPA Data'!A5193,'Crosswalk Particulates'!$A:$A,0))</f>
        <v>process-other-industry</v>
      </c>
      <c r="G5193" s="66">
        <f>INDEX('Crosswalk Particulates'!$E:$E,MATCH('2017 EPA Data'!$B5193,'Crosswalk Particulates'!$D:$D,0))</f>
        <v>0</v>
      </c>
      <c r="H5193" s="78">
        <f t="shared" si="81"/>
        <v>0</v>
      </c>
    </row>
    <row r="5194" spans="1:8" hidden="1" x14ac:dyDescent="0.35">
      <c r="A5194" s="57" t="s">
        <v>2518</v>
      </c>
      <c r="B5194" s="57" t="s">
        <v>2653</v>
      </c>
      <c r="C5194" s="57" t="s">
        <v>2428</v>
      </c>
      <c r="D5194" s="74">
        <v>7.2800000000000004E-2</v>
      </c>
      <c r="E5194" s="57" t="s">
        <v>2429</v>
      </c>
      <c r="F5194" s="62" t="str">
        <f>INDEX('Crosswalk Particulates'!$B:$B,MATCH('2017 EPA Data'!A5194,'Crosswalk Particulates'!$A:$A,0))</f>
        <v>process-cement-industry</v>
      </c>
      <c r="G5194" s="66">
        <f>INDEX('Crosswalk Particulates'!$E:$E,MATCH('2017 EPA Data'!$B5194,'Crosswalk Particulates'!$D:$D,0))</f>
        <v>0</v>
      </c>
      <c r="H5194" s="78">
        <f t="shared" si="81"/>
        <v>0</v>
      </c>
    </row>
    <row r="5195" spans="1:8" hidden="1" x14ac:dyDescent="0.35">
      <c r="A5195" s="57" t="s">
        <v>2464</v>
      </c>
      <c r="B5195" s="57" t="s">
        <v>2606</v>
      </c>
      <c r="C5195" s="57" t="s">
        <v>2428</v>
      </c>
      <c r="D5195" s="74">
        <v>7.0000000000000007E-2</v>
      </c>
      <c r="E5195" s="57" t="s">
        <v>2429</v>
      </c>
      <c r="F5195" s="62" t="str">
        <f>INDEX('Crosswalk Particulates'!$B:$B,MATCH('2017 EPA Data'!A5195,'Crosswalk Particulates'!$A:$A,0))</f>
        <v>process-other-industry</v>
      </c>
      <c r="G5195" s="66">
        <f>INDEX('Crosswalk Particulates'!$E:$E,MATCH('2017 EPA Data'!$B5195,'Crosswalk Particulates'!$D:$D,0))</f>
        <v>0</v>
      </c>
      <c r="H5195" s="78">
        <f t="shared" si="81"/>
        <v>0</v>
      </c>
    </row>
    <row r="5196" spans="1:8" hidden="1" x14ac:dyDescent="0.35">
      <c r="A5196" s="57" t="s">
        <v>2634</v>
      </c>
      <c r="B5196" s="57" t="s">
        <v>2455</v>
      </c>
      <c r="C5196" s="57" t="s">
        <v>2428</v>
      </c>
      <c r="D5196" s="74">
        <v>6.6548459000000004E-2</v>
      </c>
      <c r="E5196" s="57" t="s">
        <v>2429</v>
      </c>
      <c r="F5196" s="62" t="str">
        <f>INDEX('Crosswalk Particulates'!$B:$B,MATCH('2017 EPA Data'!A5196,'Crosswalk Particulates'!$A:$A,0))</f>
        <v>Residential Buildings Sector</v>
      </c>
      <c r="G5196" s="66">
        <f>INDEX('Crosswalk Particulates'!$E:$E,MATCH('2017 EPA Data'!$B5196,'Crosswalk Particulates'!$D:$D,0))</f>
        <v>0</v>
      </c>
      <c r="H5196" s="78">
        <f t="shared" si="81"/>
        <v>0</v>
      </c>
    </row>
    <row r="5197" spans="1:8" hidden="1" x14ac:dyDescent="0.35">
      <c r="A5197" s="57" t="s">
        <v>2464</v>
      </c>
      <c r="B5197" s="57" t="s">
        <v>2598</v>
      </c>
      <c r="C5197" s="57" t="s">
        <v>2428</v>
      </c>
      <c r="D5197" s="74">
        <v>6.4259999999999998E-2</v>
      </c>
      <c r="E5197" s="57" t="s">
        <v>2429</v>
      </c>
      <c r="F5197" s="62" t="str">
        <f>INDEX('Crosswalk Particulates'!$B:$B,MATCH('2017 EPA Data'!A5197,'Crosswalk Particulates'!$A:$A,0))</f>
        <v>process-other-industry</v>
      </c>
      <c r="G5197" s="66">
        <f>INDEX('Crosswalk Particulates'!$E:$E,MATCH('2017 EPA Data'!$B5197,'Crosswalk Particulates'!$D:$D,0))</f>
        <v>0</v>
      </c>
      <c r="H5197" s="78">
        <f t="shared" si="81"/>
        <v>0</v>
      </c>
    </row>
    <row r="5198" spans="1:8" hidden="1" x14ac:dyDescent="0.35">
      <c r="A5198" s="57" t="s">
        <v>2540</v>
      </c>
      <c r="B5198" s="57" t="s">
        <v>2636</v>
      </c>
      <c r="C5198" s="57" t="s">
        <v>2428</v>
      </c>
      <c r="D5198" s="74">
        <v>6.3600000000000004E-2</v>
      </c>
      <c r="E5198" s="57" t="s">
        <v>2429</v>
      </c>
      <c r="F5198" s="62" t="str">
        <f>INDEX('Crosswalk Particulates'!$B:$B,MATCH('2017 EPA Data'!A5198,'Crosswalk Particulates'!$A:$A,0))</f>
        <v>industry-fuel-oil</v>
      </c>
      <c r="G5198" s="66">
        <f>INDEX('Crosswalk Particulates'!$E:$E,MATCH('2017 EPA Data'!$B5198,'Crosswalk Particulates'!$D:$D,0))</f>
        <v>0</v>
      </c>
      <c r="H5198" s="78">
        <f t="shared" si="81"/>
        <v>0</v>
      </c>
    </row>
    <row r="5199" spans="1:8" hidden="1" x14ac:dyDescent="0.35">
      <c r="A5199" s="57" t="s">
        <v>2580</v>
      </c>
      <c r="B5199" s="57" t="s">
        <v>2694</v>
      </c>
      <c r="C5199" s="57" t="s">
        <v>2428</v>
      </c>
      <c r="D5199" s="74">
        <v>6.3049999999999995E-2</v>
      </c>
      <c r="E5199" s="57" t="s">
        <v>2429</v>
      </c>
      <c r="F5199" s="62" t="str">
        <f>INDEX('Crosswalk Particulates'!$B:$B,MATCH('2017 EPA Data'!A5199,'Crosswalk Particulates'!$A:$A,0))</f>
        <v>Commercial Buildings Sector</v>
      </c>
      <c r="G5199" s="66">
        <f>INDEX('Crosswalk Particulates'!$E:$E,MATCH('2017 EPA Data'!$B5199,'Crosswalk Particulates'!$D:$D,0))</f>
        <v>0</v>
      </c>
      <c r="H5199" s="78">
        <f t="shared" si="81"/>
        <v>0</v>
      </c>
    </row>
    <row r="5200" spans="1:8" hidden="1" x14ac:dyDescent="0.35">
      <c r="A5200" s="57" t="s">
        <v>2496</v>
      </c>
      <c r="B5200" s="57" t="s">
        <v>2562</v>
      </c>
      <c r="C5200" s="57" t="s">
        <v>2428</v>
      </c>
      <c r="D5200" s="74">
        <v>6.2591856822127395E-2</v>
      </c>
      <c r="E5200" s="57" t="s">
        <v>2429</v>
      </c>
      <c r="F5200" s="62" t="str">
        <f>INDEX('Crosswalk Particulates'!$B:$B,MATCH('2017 EPA Data'!A5200,'Crosswalk Particulates'!$A:$A,0))</f>
        <v>process-other-industry</v>
      </c>
      <c r="G5200" s="66">
        <f>INDEX('Crosswalk Particulates'!$E:$E,MATCH('2017 EPA Data'!$B5200,'Crosswalk Particulates'!$D:$D,0))</f>
        <v>0</v>
      </c>
      <c r="H5200" s="78">
        <f t="shared" si="81"/>
        <v>0</v>
      </c>
    </row>
    <row r="5201" spans="1:8" hidden="1" x14ac:dyDescent="0.35">
      <c r="A5201" s="57" t="s">
        <v>2464</v>
      </c>
      <c r="B5201" s="57" t="s">
        <v>2526</v>
      </c>
      <c r="C5201" s="57" t="s">
        <v>2468</v>
      </c>
      <c r="D5201" s="74">
        <v>6.2110499999999999E-2</v>
      </c>
      <c r="E5201" s="57" t="s">
        <v>2433</v>
      </c>
      <c r="F5201" s="62" t="str">
        <f>INDEX('Crosswalk Particulates'!$B:$B,MATCH('2017 EPA Data'!A5201,'Crosswalk Particulates'!$A:$A,0))</f>
        <v>process-other-industry</v>
      </c>
      <c r="G5201" s="66" t="str">
        <f>INDEX('Crosswalk Particulates'!$E:$E,MATCH('2017 EPA Data'!$B5201,'Crosswalk Particulates'!$D:$D,0))</f>
        <v>SOx</v>
      </c>
      <c r="H5201" s="78">
        <f t="shared" si="81"/>
        <v>56345.764803004604</v>
      </c>
    </row>
    <row r="5202" spans="1:8" hidden="1" x14ac:dyDescent="0.35">
      <c r="A5202" s="57" t="s">
        <v>2543</v>
      </c>
      <c r="B5202" s="57" t="s">
        <v>2694</v>
      </c>
      <c r="C5202" s="57" t="s">
        <v>2428</v>
      </c>
      <c r="D5202" s="74">
        <v>6.0999999999999999E-2</v>
      </c>
      <c r="E5202" s="57" t="s">
        <v>2429</v>
      </c>
      <c r="F5202" s="62" t="str">
        <f>INDEX('Crosswalk Particulates'!$B:$B,MATCH('2017 EPA Data'!A5202,'Crosswalk Particulates'!$A:$A,0))</f>
        <v>industry-fuel-other</v>
      </c>
      <c r="G5202" s="66">
        <f>INDEX('Crosswalk Particulates'!$E:$E,MATCH('2017 EPA Data'!$B5202,'Crosswalk Particulates'!$D:$D,0))</f>
        <v>0</v>
      </c>
      <c r="H5202" s="78">
        <f t="shared" si="81"/>
        <v>0</v>
      </c>
    </row>
    <row r="5203" spans="1:8" hidden="1" x14ac:dyDescent="0.35">
      <c r="A5203" s="57" t="s">
        <v>2530</v>
      </c>
      <c r="B5203" s="57" t="s">
        <v>2618</v>
      </c>
      <c r="C5203" s="57" t="s">
        <v>2428</v>
      </c>
      <c r="D5203" s="74">
        <v>0.06</v>
      </c>
      <c r="E5203" s="57" t="s">
        <v>2429</v>
      </c>
      <c r="F5203" s="62" t="str">
        <f>INDEX('Crosswalk Particulates'!$B:$B,MATCH('2017 EPA Data'!A5203,'Crosswalk Particulates'!$A:$A,0))</f>
        <v>process-iron and steel-industry</v>
      </c>
      <c r="G5203" s="66">
        <f>INDEX('Crosswalk Particulates'!$E:$E,MATCH('2017 EPA Data'!$B5203,'Crosswalk Particulates'!$D:$D,0))</f>
        <v>0</v>
      </c>
      <c r="H5203" s="78">
        <f t="shared" si="81"/>
        <v>0</v>
      </c>
    </row>
    <row r="5204" spans="1:8" hidden="1" x14ac:dyDescent="0.35">
      <c r="A5204" s="57" t="s">
        <v>2575</v>
      </c>
      <c r="B5204" s="57" t="s">
        <v>2757</v>
      </c>
      <c r="C5204" s="57" t="s">
        <v>2428</v>
      </c>
      <c r="D5204" s="74">
        <v>0.06</v>
      </c>
      <c r="E5204" s="57" t="s">
        <v>2429</v>
      </c>
      <c r="F5204" s="62" t="str">
        <f>INDEX('Crosswalk Particulates'!$B:$B,MATCH('2017 EPA Data'!A5204,'Crosswalk Particulates'!$A:$A,0))</f>
        <v>Commercial Buildings Sector</v>
      </c>
      <c r="G5204" s="66">
        <f>INDEX('Crosswalk Particulates'!$E:$E,MATCH('2017 EPA Data'!$B5204,'Crosswalk Particulates'!$D:$D,0))</f>
        <v>0</v>
      </c>
      <c r="H5204" s="78">
        <f t="shared" si="81"/>
        <v>0</v>
      </c>
    </row>
    <row r="5205" spans="1:8" hidden="1" x14ac:dyDescent="0.35">
      <c r="A5205" s="57" t="s">
        <v>2540</v>
      </c>
      <c r="B5205" s="57" t="s">
        <v>2724</v>
      </c>
      <c r="C5205" s="57" t="s">
        <v>2428</v>
      </c>
      <c r="D5205" s="74">
        <v>0.06</v>
      </c>
      <c r="E5205" s="57" t="s">
        <v>2429</v>
      </c>
      <c r="F5205" s="62" t="str">
        <f>INDEX('Crosswalk Particulates'!$B:$B,MATCH('2017 EPA Data'!A5205,'Crosswalk Particulates'!$A:$A,0))</f>
        <v>industry-fuel-oil</v>
      </c>
      <c r="G5205" s="66">
        <f>INDEX('Crosswalk Particulates'!$E:$E,MATCH('2017 EPA Data'!$B5205,'Crosswalk Particulates'!$D:$D,0))</f>
        <v>0</v>
      </c>
      <c r="H5205" s="78">
        <f t="shared" si="81"/>
        <v>0</v>
      </c>
    </row>
    <row r="5206" spans="1:8" hidden="1" x14ac:dyDescent="0.35">
      <c r="A5206" s="57" t="s">
        <v>2540</v>
      </c>
      <c r="B5206" s="57" t="s">
        <v>2696</v>
      </c>
      <c r="C5206" s="57" t="s">
        <v>2428</v>
      </c>
      <c r="D5206" s="74">
        <v>0.06</v>
      </c>
      <c r="E5206" s="57" t="s">
        <v>2429</v>
      </c>
      <c r="F5206" s="62" t="str">
        <f>INDEX('Crosswalk Particulates'!$B:$B,MATCH('2017 EPA Data'!A5206,'Crosswalk Particulates'!$A:$A,0))</f>
        <v>industry-fuel-oil</v>
      </c>
      <c r="G5206" s="66">
        <f>INDEX('Crosswalk Particulates'!$E:$E,MATCH('2017 EPA Data'!$B5206,'Crosswalk Particulates'!$D:$D,0))</f>
        <v>0</v>
      </c>
      <c r="H5206" s="78">
        <f t="shared" si="81"/>
        <v>0</v>
      </c>
    </row>
    <row r="5207" spans="1:8" hidden="1" x14ac:dyDescent="0.35">
      <c r="A5207" s="57" t="s">
        <v>2560</v>
      </c>
      <c r="B5207" s="57" t="s">
        <v>2641</v>
      </c>
      <c r="C5207" s="57" t="s">
        <v>2428</v>
      </c>
      <c r="D5207" s="74">
        <v>5.9226628000000003E-2</v>
      </c>
      <c r="E5207" s="57" t="s">
        <v>2429</v>
      </c>
      <c r="F5207" s="62" t="str">
        <f>INDEX('Crosswalk Particulates'!$B:$B,MATCH('2017 EPA Data'!A5207,'Crosswalk Particulates'!$A:$A,0))</f>
        <v>Electricity Sector</v>
      </c>
      <c r="G5207" s="66">
        <f>INDEX('Crosswalk Particulates'!$E:$E,MATCH('2017 EPA Data'!$B5207,'Crosswalk Particulates'!$D:$D,0))</f>
        <v>0</v>
      </c>
      <c r="H5207" s="78">
        <f t="shared" si="81"/>
        <v>0</v>
      </c>
    </row>
    <row r="5208" spans="1:8" hidden="1" x14ac:dyDescent="0.35">
      <c r="A5208" s="57" t="s">
        <v>2476</v>
      </c>
      <c r="B5208" s="57" t="s">
        <v>2672</v>
      </c>
      <c r="C5208" s="57" t="s">
        <v>2428</v>
      </c>
      <c r="D5208" s="74">
        <v>5.8799999999999998E-2</v>
      </c>
      <c r="E5208" s="57" t="s">
        <v>2429</v>
      </c>
      <c r="F5208" s="62" t="str">
        <f>INDEX('Crosswalk Particulates'!$B:$B,MATCH('2017 EPA Data'!A5208,'Crosswalk Particulates'!$A:$A,0))</f>
        <v>Electricity Sector</v>
      </c>
      <c r="G5208" s="66">
        <f>INDEX('Crosswalk Particulates'!$E:$E,MATCH('2017 EPA Data'!$B5208,'Crosswalk Particulates'!$D:$D,0))</f>
        <v>0</v>
      </c>
      <c r="H5208" s="78">
        <f t="shared" si="81"/>
        <v>0</v>
      </c>
    </row>
    <row r="5209" spans="1:8" hidden="1" x14ac:dyDescent="0.35">
      <c r="A5209" s="57" t="s">
        <v>2493</v>
      </c>
      <c r="B5209" s="57" t="s">
        <v>2484</v>
      </c>
      <c r="C5209" s="57" t="s">
        <v>2428</v>
      </c>
      <c r="D5209" s="74">
        <v>5.8530639799999999E-2</v>
      </c>
      <c r="E5209" s="57" t="s">
        <v>2429</v>
      </c>
      <c r="F5209" s="62" t="str">
        <f>INDEX('Crosswalk Particulates'!$B:$B,MATCH('2017 EPA Data'!A5209,'Crosswalk Particulates'!$A:$A,0))</f>
        <v>Commercial Buildings Sector</v>
      </c>
      <c r="G5209" s="66">
        <f>INDEX('Crosswalk Particulates'!$E:$E,MATCH('2017 EPA Data'!$B5209,'Crosswalk Particulates'!$D:$D,0))</f>
        <v>0</v>
      </c>
      <c r="H5209" s="78">
        <f t="shared" si="81"/>
        <v>0</v>
      </c>
    </row>
    <row r="5210" spans="1:8" hidden="1" x14ac:dyDescent="0.35">
      <c r="A5210" s="57" t="s">
        <v>2464</v>
      </c>
      <c r="B5210" s="57" t="s">
        <v>2597</v>
      </c>
      <c r="C5210" s="57" t="s">
        <v>2428</v>
      </c>
      <c r="D5210" s="74">
        <v>5.8169999999999999E-2</v>
      </c>
      <c r="E5210" s="57" t="s">
        <v>2429</v>
      </c>
      <c r="F5210" s="62" t="str">
        <f>INDEX('Crosswalk Particulates'!$B:$B,MATCH('2017 EPA Data'!A5210,'Crosswalk Particulates'!$A:$A,0))</f>
        <v>process-other-industry</v>
      </c>
      <c r="G5210" s="66">
        <f>INDEX('Crosswalk Particulates'!$E:$E,MATCH('2017 EPA Data'!$B5210,'Crosswalk Particulates'!$D:$D,0))</f>
        <v>0</v>
      </c>
      <c r="H5210" s="78">
        <f t="shared" si="81"/>
        <v>0</v>
      </c>
    </row>
    <row r="5211" spans="1:8" hidden="1" x14ac:dyDescent="0.35">
      <c r="A5211" s="57" t="s">
        <v>2495</v>
      </c>
      <c r="B5211" s="57" t="s">
        <v>2778</v>
      </c>
      <c r="C5211" s="57" t="s">
        <v>2428</v>
      </c>
      <c r="D5211" s="74">
        <v>5.5985608120000002E-2</v>
      </c>
      <c r="E5211" s="57" t="s">
        <v>2429</v>
      </c>
      <c r="F5211" s="62" t="str">
        <f>INDEX('Crosswalk Particulates'!$B:$B,MATCH('2017 EPA Data'!A5211,'Crosswalk Particulates'!$A:$A,0))</f>
        <v>Electricity Sector</v>
      </c>
      <c r="G5211" s="66">
        <f>INDEX('Crosswalk Particulates'!$E:$E,MATCH('2017 EPA Data'!$B5211,'Crosswalk Particulates'!$D:$D,0))</f>
        <v>0</v>
      </c>
      <c r="H5211" s="78">
        <f t="shared" si="81"/>
        <v>0</v>
      </c>
    </row>
    <row r="5212" spans="1:8" hidden="1" x14ac:dyDescent="0.35">
      <c r="A5212" s="57" t="s">
        <v>2503</v>
      </c>
      <c r="B5212" s="57" t="s">
        <v>2738</v>
      </c>
      <c r="C5212" s="57" t="s">
        <v>2428</v>
      </c>
      <c r="D5212" s="74">
        <v>5.4771988427199998E-2</v>
      </c>
      <c r="E5212" s="57" t="s">
        <v>2429</v>
      </c>
      <c r="F5212" s="62" t="str">
        <f>INDEX('Crosswalk Particulates'!$B:$B,MATCH('2017 EPA Data'!A5212,'Crosswalk Particulates'!$A:$A,0))</f>
        <v>process-ngps-industry</v>
      </c>
      <c r="G5212" s="66">
        <f>INDEX('Crosswalk Particulates'!$E:$E,MATCH('2017 EPA Data'!$B5212,'Crosswalk Particulates'!$D:$D,0))</f>
        <v>0</v>
      </c>
      <c r="H5212" s="78">
        <f t="shared" si="81"/>
        <v>0</v>
      </c>
    </row>
    <row r="5213" spans="1:8" hidden="1" x14ac:dyDescent="0.35">
      <c r="A5213" s="57" t="s">
        <v>2458</v>
      </c>
      <c r="B5213" s="57" t="s">
        <v>2742</v>
      </c>
      <c r="C5213" s="57" t="s">
        <v>2428</v>
      </c>
      <c r="D5213" s="74">
        <v>5.4429999999999999E-2</v>
      </c>
      <c r="E5213" s="57" t="s">
        <v>2429</v>
      </c>
      <c r="F5213" s="62" t="str">
        <f>INDEX('Crosswalk Particulates'!$B:$B,MATCH('2017 EPA Data'!A5213,'Crosswalk Particulates'!$A:$A,0))</f>
        <v>process-other-industry</v>
      </c>
      <c r="G5213" s="66">
        <f>INDEX('Crosswalk Particulates'!$E:$E,MATCH('2017 EPA Data'!$B5213,'Crosswalk Particulates'!$D:$D,0))</f>
        <v>0</v>
      </c>
      <c r="H5213" s="78">
        <f t="shared" si="81"/>
        <v>0</v>
      </c>
    </row>
    <row r="5214" spans="1:8" hidden="1" x14ac:dyDescent="0.35">
      <c r="A5214" s="57" t="s">
        <v>2492</v>
      </c>
      <c r="B5214" s="57" t="s">
        <v>2754</v>
      </c>
      <c r="C5214" s="57" t="s">
        <v>2428</v>
      </c>
      <c r="D5214" s="74">
        <v>5.4287897000000002E-2</v>
      </c>
      <c r="E5214" s="57" t="s">
        <v>2429</v>
      </c>
      <c r="F5214" s="62" t="str">
        <f>INDEX('Crosswalk Particulates'!$B:$B,MATCH('2017 EPA Data'!A5214,'Crosswalk Particulates'!$A:$A,0))</f>
        <v>Electricity Sector</v>
      </c>
      <c r="G5214" s="66">
        <f>INDEX('Crosswalk Particulates'!$E:$E,MATCH('2017 EPA Data'!$B5214,'Crosswalk Particulates'!$D:$D,0))</f>
        <v>0</v>
      </c>
      <c r="H5214" s="78">
        <f t="shared" si="81"/>
        <v>0</v>
      </c>
    </row>
    <row r="5215" spans="1:8" hidden="1" x14ac:dyDescent="0.35">
      <c r="A5215" s="57" t="s">
        <v>2513</v>
      </c>
      <c r="B5215" s="57" t="s">
        <v>2692</v>
      </c>
      <c r="C5215" s="57" t="s">
        <v>2428</v>
      </c>
      <c r="D5215" s="74">
        <v>5.2985637000000002E-2</v>
      </c>
      <c r="E5215" s="57" t="s">
        <v>2429</v>
      </c>
      <c r="F5215" s="62" t="str">
        <f>INDEX('Crosswalk Particulates'!$B:$B,MATCH('2017 EPA Data'!A5215,'Crosswalk Particulates'!$A:$A,0))</f>
        <v>process-other-industry</v>
      </c>
      <c r="G5215" s="66">
        <f>INDEX('Crosswalk Particulates'!$E:$E,MATCH('2017 EPA Data'!$B5215,'Crosswalk Particulates'!$D:$D,0))</f>
        <v>0</v>
      </c>
      <c r="H5215" s="78">
        <f t="shared" si="81"/>
        <v>0</v>
      </c>
    </row>
    <row r="5216" spans="1:8" hidden="1" x14ac:dyDescent="0.35">
      <c r="A5216" s="57" t="s">
        <v>2466</v>
      </c>
      <c r="B5216" s="57" t="s">
        <v>2651</v>
      </c>
      <c r="C5216" s="57" t="s">
        <v>2428</v>
      </c>
      <c r="D5216" s="74">
        <v>5.2795679999999998E-2</v>
      </c>
      <c r="E5216" s="57" t="s">
        <v>2429</v>
      </c>
      <c r="F5216" s="62" t="str">
        <f>INDEX('Crosswalk Particulates'!$B:$B,MATCH('2017 EPA Data'!A5216,'Crosswalk Particulates'!$A:$A,0))</f>
        <v>process-other-industry</v>
      </c>
      <c r="G5216" s="66">
        <f>INDEX('Crosswalk Particulates'!$E:$E,MATCH('2017 EPA Data'!$B5216,'Crosswalk Particulates'!$D:$D,0))</f>
        <v>0</v>
      </c>
      <c r="H5216" s="78">
        <f t="shared" si="81"/>
        <v>0</v>
      </c>
    </row>
    <row r="5217" spans="1:8" hidden="1" x14ac:dyDescent="0.35">
      <c r="A5217" s="57" t="s">
        <v>2495</v>
      </c>
      <c r="B5217" s="57" t="s">
        <v>2779</v>
      </c>
      <c r="C5217" s="57" t="s">
        <v>2428</v>
      </c>
      <c r="D5217" s="74">
        <v>5.2524555420000001E-2</v>
      </c>
      <c r="E5217" s="57" t="s">
        <v>2429</v>
      </c>
      <c r="F5217" s="62" t="str">
        <f>INDEX('Crosswalk Particulates'!$B:$B,MATCH('2017 EPA Data'!A5217,'Crosswalk Particulates'!$A:$A,0))</f>
        <v>Electricity Sector</v>
      </c>
      <c r="G5217" s="66">
        <f>INDEX('Crosswalk Particulates'!$E:$E,MATCH('2017 EPA Data'!$B5217,'Crosswalk Particulates'!$D:$D,0))</f>
        <v>0</v>
      </c>
      <c r="H5217" s="78">
        <f t="shared" si="81"/>
        <v>0</v>
      </c>
    </row>
    <row r="5218" spans="1:8" hidden="1" x14ac:dyDescent="0.35">
      <c r="A5218" s="57" t="s">
        <v>2457</v>
      </c>
      <c r="B5218" s="57" t="s">
        <v>2539</v>
      </c>
      <c r="C5218" s="57" t="s">
        <v>2428</v>
      </c>
      <c r="D5218" s="74">
        <v>5.2159999999999998E-2</v>
      </c>
      <c r="E5218" s="57" t="s">
        <v>2429</v>
      </c>
      <c r="F5218" s="62" t="str">
        <f>INDEX('Crosswalk Particulates'!$B:$B,MATCH('2017 EPA Data'!A5218,'Crosswalk Particulates'!$A:$A,0))</f>
        <v>process-other-industry</v>
      </c>
      <c r="G5218" s="66">
        <f>INDEX('Crosswalk Particulates'!$E:$E,MATCH('2017 EPA Data'!$B5218,'Crosswalk Particulates'!$D:$D,0))</f>
        <v>0</v>
      </c>
      <c r="H5218" s="78">
        <f t="shared" si="81"/>
        <v>0</v>
      </c>
    </row>
    <row r="5219" spans="1:8" hidden="1" x14ac:dyDescent="0.35">
      <c r="A5219" s="57" t="s">
        <v>2506</v>
      </c>
      <c r="B5219" s="57" t="s">
        <v>2664</v>
      </c>
      <c r="D5219" s="74">
        <v>5.054049704E-2</v>
      </c>
      <c r="E5219" s="57" t="s">
        <v>2433</v>
      </c>
      <c r="F5219" s="62" t="str">
        <f>INDEX('Crosswalk Particulates'!$B:$B,MATCH('2017 EPA Data'!A5219,'Crosswalk Particulates'!$A:$A,0))</f>
        <v>process-other-industry</v>
      </c>
      <c r="G5219" s="66">
        <f>INDEX('Crosswalk Particulates'!$E:$E,MATCH('2017 EPA Data'!$B5219,'Crosswalk Particulates'!$D:$D,0))</f>
        <v>0</v>
      </c>
      <c r="H5219" s="78">
        <f t="shared" si="81"/>
        <v>45849.62219339388</v>
      </c>
    </row>
    <row r="5220" spans="1:8" hidden="1" x14ac:dyDescent="0.35">
      <c r="A5220" s="57" t="s">
        <v>2458</v>
      </c>
      <c r="B5220" s="57" t="s">
        <v>2672</v>
      </c>
      <c r="C5220" s="57" t="s">
        <v>2428</v>
      </c>
      <c r="D5220" s="74">
        <v>5.0141999999999999E-2</v>
      </c>
      <c r="E5220" s="57" t="s">
        <v>2429</v>
      </c>
      <c r="F5220" s="62" t="str">
        <f>INDEX('Crosswalk Particulates'!$B:$B,MATCH('2017 EPA Data'!A5220,'Crosswalk Particulates'!$A:$A,0))</f>
        <v>process-other-industry</v>
      </c>
      <c r="G5220" s="66">
        <f>INDEX('Crosswalk Particulates'!$E:$E,MATCH('2017 EPA Data'!$B5220,'Crosswalk Particulates'!$D:$D,0))</f>
        <v>0</v>
      </c>
      <c r="H5220" s="78">
        <f t="shared" si="81"/>
        <v>0</v>
      </c>
    </row>
    <row r="5221" spans="1:8" hidden="1" x14ac:dyDescent="0.35">
      <c r="A5221" s="57" t="s">
        <v>2458</v>
      </c>
      <c r="B5221" s="57" t="s">
        <v>2755</v>
      </c>
      <c r="C5221" s="57" t="s">
        <v>2428</v>
      </c>
      <c r="D5221" s="74">
        <v>0.05</v>
      </c>
      <c r="E5221" s="57" t="s">
        <v>2429</v>
      </c>
      <c r="F5221" s="62" t="str">
        <f>INDEX('Crosswalk Particulates'!$B:$B,MATCH('2017 EPA Data'!A5221,'Crosswalk Particulates'!$A:$A,0))</f>
        <v>process-other-industry</v>
      </c>
      <c r="G5221" s="66">
        <f>INDEX('Crosswalk Particulates'!$E:$E,MATCH('2017 EPA Data'!$B5221,'Crosswalk Particulates'!$D:$D,0))</f>
        <v>0</v>
      </c>
      <c r="H5221" s="78">
        <f t="shared" si="81"/>
        <v>0</v>
      </c>
    </row>
    <row r="5222" spans="1:8" hidden="1" x14ac:dyDescent="0.35">
      <c r="A5222" s="57" t="s">
        <v>2458</v>
      </c>
      <c r="B5222" s="57" t="s">
        <v>2618</v>
      </c>
      <c r="C5222" s="57" t="s">
        <v>2428</v>
      </c>
      <c r="D5222" s="74">
        <v>0.05</v>
      </c>
      <c r="E5222" s="57" t="s">
        <v>2429</v>
      </c>
      <c r="F5222" s="62" t="str">
        <f>INDEX('Crosswalk Particulates'!$B:$B,MATCH('2017 EPA Data'!A5222,'Crosswalk Particulates'!$A:$A,0))</f>
        <v>process-other-industry</v>
      </c>
      <c r="G5222" s="66">
        <f>INDEX('Crosswalk Particulates'!$E:$E,MATCH('2017 EPA Data'!$B5222,'Crosswalk Particulates'!$D:$D,0))</f>
        <v>0</v>
      </c>
      <c r="H5222" s="78">
        <f t="shared" si="81"/>
        <v>0</v>
      </c>
    </row>
    <row r="5223" spans="1:8" hidden="1" x14ac:dyDescent="0.35">
      <c r="A5223" s="57" t="s">
        <v>2513</v>
      </c>
      <c r="B5223" s="57" t="s">
        <v>2702</v>
      </c>
      <c r="C5223" s="57" t="s">
        <v>2428</v>
      </c>
      <c r="D5223" s="74">
        <v>0.05</v>
      </c>
      <c r="E5223" s="57" t="s">
        <v>2429</v>
      </c>
      <c r="F5223" s="62" t="str">
        <f>INDEX('Crosswalk Particulates'!$B:$B,MATCH('2017 EPA Data'!A5223,'Crosswalk Particulates'!$A:$A,0))</f>
        <v>process-other-industry</v>
      </c>
      <c r="G5223" s="66">
        <f>INDEX('Crosswalk Particulates'!$E:$E,MATCH('2017 EPA Data'!$B5223,'Crosswalk Particulates'!$D:$D,0))</f>
        <v>0</v>
      </c>
      <c r="H5223" s="78">
        <f t="shared" si="81"/>
        <v>0</v>
      </c>
    </row>
    <row r="5224" spans="1:8" hidden="1" x14ac:dyDescent="0.35">
      <c r="A5224" s="57" t="s">
        <v>2497</v>
      </c>
      <c r="B5224" s="57" t="s">
        <v>2698</v>
      </c>
      <c r="C5224" s="57" t="s">
        <v>2428</v>
      </c>
      <c r="D5224" s="74">
        <v>0.05</v>
      </c>
      <c r="E5224" s="57" t="s">
        <v>2429</v>
      </c>
      <c r="F5224" s="62" t="str">
        <f>INDEX('Crosswalk Particulates'!$B:$B,MATCH('2017 EPA Data'!A5224,'Crosswalk Particulates'!$A:$A,0))</f>
        <v>process-other-industry</v>
      </c>
      <c r="G5224" s="66">
        <f>INDEX('Crosswalk Particulates'!$E:$E,MATCH('2017 EPA Data'!$B5224,'Crosswalk Particulates'!$D:$D,0))</f>
        <v>0</v>
      </c>
      <c r="H5224" s="78">
        <f t="shared" si="81"/>
        <v>0</v>
      </c>
    </row>
    <row r="5225" spans="1:8" hidden="1" x14ac:dyDescent="0.35">
      <c r="A5225" s="57" t="s">
        <v>2558</v>
      </c>
      <c r="B5225" s="57" t="s">
        <v>2724</v>
      </c>
      <c r="C5225" s="57" t="s">
        <v>2428</v>
      </c>
      <c r="D5225" s="74">
        <v>0.05</v>
      </c>
      <c r="E5225" s="57" t="s">
        <v>2429</v>
      </c>
      <c r="F5225" s="62" t="str">
        <f>INDEX('Crosswalk Particulates'!$B:$B,MATCH('2017 EPA Data'!A5225,'Crosswalk Particulates'!$A:$A,0))</f>
        <v>process-mining-industry</v>
      </c>
      <c r="G5225" s="66">
        <f>INDEX('Crosswalk Particulates'!$E:$E,MATCH('2017 EPA Data'!$B5225,'Crosswalk Particulates'!$D:$D,0))</f>
        <v>0</v>
      </c>
      <c r="H5225" s="78">
        <f t="shared" si="81"/>
        <v>0</v>
      </c>
    </row>
    <row r="5226" spans="1:8" hidden="1" x14ac:dyDescent="0.35">
      <c r="A5226" s="57" t="s">
        <v>2634</v>
      </c>
      <c r="B5226" s="57" t="s">
        <v>2662</v>
      </c>
      <c r="C5226" s="57" t="s">
        <v>2428</v>
      </c>
      <c r="D5226" s="74">
        <v>4.9979473599999998E-2</v>
      </c>
      <c r="E5226" s="57" t="s">
        <v>2429</v>
      </c>
      <c r="F5226" s="62" t="str">
        <f>INDEX('Crosswalk Particulates'!$B:$B,MATCH('2017 EPA Data'!A5226,'Crosswalk Particulates'!$A:$A,0))</f>
        <v>Residential Buildings Sector</v>
      </c>
      <c r="G5226" s="66">
        <f>INDEX('Crosswalk Particulates'!$E:$E,MATCH('2017 EPA Data'!$B5226,'Crosswalk Particulates'!$D:$D,0))</f>
        <v>0</v>
      </c>
      <c r="H5226" s="78">
        <f t="shared" si="81"/>
        <v>0</v>
      </c>
    </row>
    <row r="5227" spans="1:8" hidden="1" x14ac:dyDescent="0.35">
      <c r="A5227" s="57" t="s">
        <v>2430</v>
      </c>
      <c r="B5227" s="57" t="s">
        <v>2725</v>
      </c>
      <c r="C5227" s="57" t="s">
        <v>2428</v>
      </c>
      <c r="D5227" s="74">
        <v>4.8518456000000001E-2</v>
      </c>
      <c r="E5227" s="57" t="s">
        <v>2429</v>
      </c>
      <c r="F5227" s="62" t="str">
        <f>INDEX('Crosswalk Particulates'!$B:$B,MATCH('2017 EPA Data'!A5227,'Crosswalk Particulates'!$A:$A,0))</f>
        <v>process-other-industry</v>
      </c>
      <c r="G5227" s="66">
        <f>INDEX('Crosswalk Particulates'!$E:$E,MATCH('2017 EPA Data'!$B5227,'Crosswalk Particulates'!$D:$D,0))</f>
        <v>0</v>
      </c>
      <c r="H5227" s="78">
        <f t="shared" si="81"/>
        <v>0</v>
      </c>
    </row>
    <row r="5228" spans="1:8" hidden="1" x14ac:dyDescent="0.35">
      <c r="A5228" s="57" t="s">
        <v>2466</v>
      </c>
      <c r="B5228" s="57" t="s">
        <v>2609</v>
      </c>
      <c r="C5228" s="57" t="s">
        <v>2432</v>
      </c>
      <c r="D5228" s="74">
        <v>4.7705499999999998E-2</v>
      </c>
      <c r="E5228" s="57" t="s">
        <v>2433</v>
      </c>
      <c r="F5228" s="62" t="str">
        <f>INDEX('Crosswalk Particulates'!$B:$B,MATCH('2017 EPA Data'!A5228,'Crosswalk Particulates'!$A:$A,0))</f>
        <v>process-other-industry</v>
      </c>
      <c r="G5228" s="66" t="str">
        <f>INDEX('Crosswalk Particulates'!$E:$E,MATCH('2017 EPA Data'!$B5228,'Crosswalk Particulates'!$D:$D,0))</f>
        <v>N2O</v>
      </c>
      <c r="H5228" s="78">
        <f t="shared" si="81"/>
        <v>43277.753082163821</v>
      </c>
    </row>
    <row r="5229" spans="1:8" hidden="1" x14ac:dyDescent="0.35">
      <c r="A5229" s="57" t="s">
        <v>2458</v>
      </c>
      <c r="B5229" s="57" t="s">
        <v>2698</v>
      </c>
      <c r="C5229" s="57" t="s">
        <v>2428</v>
      </c>
      <c r="D5229" s="74">
        <v>4.7669999999999997E-2</v>
      </c>
      <c r="E5229" s="57" t="s">
        <v>2429</v>
      </c>
      <c r="F5229" s="62" t="str">
        <f>INDEX('Crosswalk Particulates'!$B:$B,MATCH('2017 EPA Data'!A5229,'Crosswalk Particulates'!$A:$A,0))</f>
        <v>process-other-industry</v>
      </c>
      <c r="G5229" s="66">
        <f>INDEX('Crosswalk Particulates'!$E:$E,MATCH('2017 EPA Data'!$B5229,'Crosswalk Particulates'!$D:$D,0))</f>
        <v>0</v>
      </c>
      <c r="H5229" s="78">
        <f t="shared" si="81"/>
        <v>0</v>
      </c>
    </row>
    <row r="5230" spans="1:8" hidden="1" x14ac:dyDescent="0.35">
      <c r="A5230" s="57" t="s">
        <v>2558</v>
      </c>
      <c r="B5230" s="57" t="s">
        <v>2550</v>
      </c>
      <c r="C5230" s="57" t="s">
        <v>2428</v>
      </c>
      <c r="D5230" s="74">
        <v>4.7600000000000003E-2</v>
      </c>
      <c r="E5230" s="57" t="s">
        <v>2429</v>
      </c>
      <c r="F5230" s="62" t="str">
        <f>INDEX('Crosswalk Particulates'!$B:$B,MATCH('2017 EPA Data'!A5230,'Crosswalk Particulates'!$A:$A,0))</f>
        <v>process-mining-industry</v>
      </c>
      <c r="G5230" s="66">
        <f>INDEX('Crosswalk Particulates'!$E:$E,MATCH('2017 EPA Data'!$B5230,'Crosswalk Particulates'!$D:$D,0))</f>
        <v>0</v>
      </c>
      <c r="H5230" s="78">
        <f t="shared" si="81"/>
        <v>0</v>
      </c>
    </row>
    <row r="5231" spans="1:8" hidden="1" x14ac:dyDescent="0.35">
      <c r="A5231" s="57" t="s">
        <v>2634</v>
      </c>
      <c r="B5231" s="57" t="s">
        <v>2450</v>
      </c>
      <c r="C5231" s="57" t="s">
        <v>2428</v>
      </c>
      <c r="D5231" s="74">
        <v>4.743347622E-2</v>
      </c>
      <c r="E5231" s="57" t="s">
        <v>2429</v>
      </c>
      <c r="F5231" s="62" t="str">
        <f>INDEX('Crosswalk Particulates'!$B:$B,MATCH('2017 EPA Data'!A5231,'Crosswalk Particulates'!$A:$A,0))</f>
        <v>Residential Buildings Sector</v>
      </c>
      <c r="G5231" s="66">
        <f>INDEX('Crosswalk Particulates'!$E:$E,MATCH('2017 EPA Data'!$B5231,'Crosswalk Particulates'!$D:$D,0))</f>
        <v>0</v>
      </c>
      <c r="H5231" s="78">
        <f t="shared" si="81"/>
        <v>0</v>
      </c>
    </row>
    <row r="5232" spans="1:8" hidden="1" x14ac:dyDescent="0.35">
      <c r="A5232" s="57" t="s">
        <v>2511</v>
      </c>
      <c r="B5232" s="57" t="s">
        <v>2778</v>
      </c>
      <c r="C5232" s="57" t="s">
        <v>2428</v>
      </c>
      <c r="D5232" s="74">
        <v>4.7205065709200002E-2</v>
      </c>
      <c r="E5232" s="57" t="s">
        <v>2429</v>
      </c>
      <c r="F5232" s="62" t="str">
        <f>INDEX('Crosswalk Particulates'!$B:$B,MATCH('2017 EPA Data'!A5232,'Crosswalk Particulates'!$A:$A,0))</f>
        <v>industry-fuel-biomass</v>
      </c>
      <c r="G5232" s="66">
        <f>INDEX('Crosswalk Particulates'!$E:$E,MATCH('2017 EPA Data'!$B5232,'Crosswalk Particulates'!$D:$D,0))</f>
        <v>0</v>
      </c>
      <c r="H5232" s="78">
        <f t="shared" si="81"/>
        <v>0</v>
      </c>
    </row>
    <row r="5233" spans="1:8" hidden="1" x14ac:dyDescent="0.35">
      <c r="A5233" s="57" t="s">
        <v>2464</v>
      </c>
      <c r="B5233" s="57" t="s">
        <v>2508</v>
      </c>
      <c r="C5233" s="57" t="s">
        <v>2432</v>
      </c>
      <c r="D5233" s="74">
        <v>4.6942499999999998E-2</v>
      </c>
      <c r="E5233" s="57" t="s">
        <v>2433</v>
      </c>
      <c r="F5233" s="62" t="str">
        <f>INDEX('Crosswalk Particulates'!$B:$B,MATCH('2017 EPA Data'!A5233,'Crosswalk Particulates'!$A:$A,0))</f>
        <v>process-other-industry</v>
      </c>
      <c r="G5233" s="66" t="str">
        <f>INDEX('Crosswalk Particulates'!$E:$E,MATCH('2017 EPA Data'!$B5233,'Crosswalk Particulates'!$D:$D,0))</f>
        <v>CH4</v>
      </c>
      <c r="H5233" s="78">
        <f t="shared" si="81"/>
        <v>42585.570302365042</v>
      </c>
    </row>
    <row r="5234" spans="1:8" hidden="1" x14ac:dyDescent="0.35">
      <c r="A5234" s="57" t="s">
        <v>2575</v>
      </c>
      <c r="B5234" s="57" t="s">
        <v>2612</v>
      </c>
      <c r="C5234" s="57" t="s">
        <v>2428</v>
      </c>
      <c r="D5234" s="74">
        <v>4.6900243000000001E-2</v>
      </c>
      <c r="E5234" s="57" t="s">
        <v>2429</v>
      </c>
      <c r="F5234" s="62" t="str">
        <f>INDEX('Crosswalk Particulates'!$B:$B,MATCH('2017 EPA Data'!A5234,'Crosswalk Particulates'!$A:$A,0))</f>
        <v>Commercial Buildings Sector</v>
      </c>
      <c r="G5234" s="66">
        <f>INDEX('Crosswalk Particulates'!$E:$E,MATCH('2017 EPA Data'!$B5234,'Crosswalk Particulates'!$D:$D,0))</f>
        <v>0</v>
      </c>
      <c r="H5234" s="78">
        <f t="shared" si="81"/>
        <v>0</v>
      </c>
    </row>
    <row r="5235" spans="1:8" hidden="1" x14ac:dyDescent="0.35">
      <c r="A5235" s="57" t="s">
        <v>2543</v>
      </c>
      <c r="B5235" s="57" t="s">
        <v>2686</v>
      </c>
      <c r="C5235" s="57" t="s">
        <v>2428</v>
      </c>
      <c r="D5235" s="74">
        <v>4.6527704734740001E-2</v>
      </c>
      <c r="E5235" s="57" t="s">
        <v>2429</v>
      </c>
      <c r="F5235" s="62" t="str">
        <f>INDEX('Crosswalk Particulates'!$B:$B,MATCH('2017 EPA Data'!A5235,'Crosswalk Particulates'!$A:$A,0))</f>
        <v>industry-fuel-other</v>
      </c>
      <c r="G5235" s="66">
        <f>INDEX('Crosswalk Particulates'!$E:$E,MATCH('2017 EPA Data'!$B5235,'Crosswalk Particulates'!$D:$D,0))</f>
        <v>0</v>
      </c>
      <c r="H5235" s="78">
        <f t="shared" si="81"/>
        <v>0</v>
      </c>
    </row>
    <row r="5236" spans="1:8" hidden="1" x14ac:dyDescent="0.35">
      <c r="A5236" s="57" t="s">
        <v>2430</v>
      </c>
      <c r="B5236" s="57" t="s">
        <v>2705</v>
      </c>
      <c r="C5236" s="57" t="s">
        <v>2428</v>
      </c>
      <c r="D5236" s="74">
        <v>4.5875181000000001E-2</v>
      </c>
      <c r="E5236" s="57" t="s">
        <v>2429</v>
      </c>
      <c r="F5236" s="62" t="str">
        <f>INDEX('Crosswalk Particulates'!$B:$B,MATCH('2017 EPA Data'!A5236,'Crosswalk Particulates'!$A:$A,0))</f>
        <v>process-other-industry</v>
      </c>
      <c r="G5236" s="66">
        <f>INDEX('Crosswalk Particulates'!$E:$E,MATCH('2017 EPA Data'!$B5236,'Crosswalk Particulates'!$D:$D,0))</f>
        <v>0</v>
      </c>
      <c r="H5236" s="78">
        <f t="shared" si="81"/>
        <v>0</v>
      </c>
    </row>
    <row r="5237" spans="1:8" hidden="1" x14ac:dyDescent="0.35">
      <c r="A5237" s="57" t="s">
        <v>2542</v>
      </c>
      <c r="B5237" s="57" t="s">
        <v>2738</v>
      </c>
      <c r="C5237" s="57" t="s">
        <v>2428</v>
      </c>
      <c r="D5237" s="74">
        <v>4.5217950774200003E-2</v>
      </c>
      <c r="E5237" s="57" t="s">
        <v>2429</v>
      </c>
      <c r="F5237" s="62" t="str">
        <f>INDEX('Crosswalk Particulates'!$B:$B,MATCH('2017 EPA Data'!A5237,'Crosswalk Particulates'!$A:$A,0))</f>
        <v>Residential Buildings Sector</v>
      </c>
      <c r="G5237" s="66">
        <f>INDEX('Crosswalk Particulates'!$E:$E,MATCH('2017 EPA Data'!$B5237,'Crosswalk Particulates'!$D:$D,0))</f>
        <v>0</v>
      </c>
      <c r="H5237" s="78">
        <f t="shared" si="81"/>
        <v>0</v>
      </c>
    </row>
    <row r="5238" spans="1:8" hidden="1" x14ac:dyDescent="0.35">
      <c r="A5238" s="57" t="s">
        <v>2543</v>
      </c>
      <c r="B5238" s="57" t="s">
        <v>2564</v>
      </c>
      <c r="C5238" s="57" t="s">
        <v>2428</v>
      </c>
      <c r="D5238" s="74">
        <v>4.4805629879820001E-2</v>
      </c>
      <c r="E5238" s="57" t="s">
        <v>2429</v>
      </c>
      <c r="F5238" s="62" t="str">
        <f>INDEX('Crosswalk Particulates'!$B:$B,MATCH('2017 EPA Data'!A5238,'Crosswalk Particulates'!$A:$A,0))</f>
        <v>industry-fuel-other</v>
      </c>
      <c r="G5238" s="66">
        <f>INDEX('Crosswalk Particulates'!$E:$E,MATCH('2017 EPA Data'!$B5238,'Crosswalk Particulates'!$D:$D,0))</f>
        <v>0</v>
      </c>
      <c r="H5238" s="78">
        <f t="shared" si="81"/>
        <v>0</v>
      </c>
    </row>
    <row r="5239" spans="1:8" hidden="1" x14ac:dyDescent="0.35">
      <c r="A5239" s="57" t="s">
        <v>2464</v>
      </c>
      <c r="B5239" s="57" t="s">
        <v>2609</v>
      </c>
      <c r="C5239" s="57" t="s">
        <v>2432</v>
      </c>
      <c r="D5239" s="74">
        <v>4.4785999999999999E-2</v>
      </c>
      <c r="E5239" s="57" t="s">
        <v>2433</v>
      </c>
      <c r="F5239" s="62" t="str">
        <f>INDEX('Crosswalk Particulates'!$B:$B,MATCH('2017 EPA Data'!A5239,'Crosswalk Particulates'!$A:$A,0))</f>
        <v>process-other-industry</v>
      </c>
      <c r="G5239" s="66" t="str">
        <f>INDEX('Crosswalk Particulates'!$E:$E,MATCH('2017 EPA Data'!$B5239,'Crosswalk Particulates'!$D:$D,0))</f>
        <v>N2O</v>
      </c>
      <c r="H5239" s="78">
        <f t="shared" si="81"/>
        <v>40629.224083969122</v>
      </c>
    </row>
    <row r="5240" spans="1:8" hidden="1" x14ac:dyDescent="0.35">
      <c r="A5240" s="57" t="s">
        <v>2493</v>
      </c>
      <c r="B5240" s="57" t="s">
        <v>2583</v>
      </c>
      <c r="C5240" s="57" t="s">
        <v>2428</v>
      </c>
      <c r="D5240" s="74">
        <v>4.4364326400000001E-2</v>
      </c>
      <c r="E5240" s="57" t="s">
        <v>2429</v>
      </c>
      <c r="F5240" s="62" t="str">
        <f>INDEX('Crosswalk Particulates'!$B:$B,MATCH('2017 EPA Data'!A5240,'Crosswalk Particulates'!$A:$A,0))</f>
        <v>Commercial Buildings Sector</v>
      </c>
      <c r="G5240" s="66">
        <f>INDEX('Crosswalk Particulates'!$E:$E,MATCH('2017 EPA Data'!$B5240,'Crosswalk Particulates'!$D:$D,0))</f>
        <v>0</v>
      </c>
      <c r="H5240" s="78">
        <f t="shared" si="81"/>
        <v>0</v>
      </c>
    </row>
    <row r="5241" spans="1:8" hidden="1" x14ac:dyDescent="0.35">
      <c r="A5241" s="57" t="s">
        <v>2495</v>
      </c>
      <c r="B5241" s="57" t="s">
        <v>2672</v>
      </c>
      <c r="C5241" s="57" t="s">
        <v>2428</v>
      </c>
      <c r="D5241" s="74">
        <v>4.4212776590000002E-2</v>
      </c>
      <c r="E5241" s="57" t="s">
        <v>2429</v>
      </c>
      <c r="F5241" s="62" t="str">
        <f>INDEX('Crosswalk Particulates'!$B:$B,MATCH('2017 EPA Data'!A5241,'Crosswalk Particulates'!$A:$A,0))</f>
        <v>Electricity Sector</v>
      </c>
      <c r="G5241" s="66">
        <f>INDEX('Crosswalk Particulates'!$E:$E,MATCH('2017 EPA Data'!$B5241,'Crosswalk Particulates'!$D:$D,0))</f>
        <v>0</v>
      </c>
      <c r="H5241" s="78">
        <f t="shared" si="81"/>
        <v>0</v>
      </c>
    </row>
    <row r="5242" spans="1:8" hidden="1" x14ac:dyDescent="0.35">
      <c r="A5242" s="57" t="s">
        <v>2519</v>
      </c>
      <c r="B5242" s="57" t="s">
        <v>2621</v>
      </c>
      <c r="C5242" s="57" t="s">
        <v>2428</v>
      </c>
      <c r="D5242" s="74">
        <v>4.3999999999999997E-2</v>
      </c>
      <c r="E5242" s="57" t="s">
        <v>2429</v>
      </c>
      <c r="F5242" s="62" t="str">
        <f>INDEX('Crosswalk Particulates'!$B:$B,MATCH('2017 EPA Data'!A5242,'Crosswalk Particulates'!$A:$A,0))</f>
        <v>Electricity Sector</v>
      </c>
      <c r="G5242" s="66">
        <f>INDEX('Crosswalk Particulates'!$E:$E,MATCH('2017 EPA Data'!$B5242,'Crosswalk Particulates'!$D:$D,0))</f>
        <v>0</v>
      </c>
      <c r="H5242" s="78">
        <f t="shared" si="81"/>
        <v>0</v>
      </c>
    </row>
    <row r="5243" spans="1:8" hidden="1" x14ac:dyDescent="0.35">
      <c r="A5243" s="57" t="s">
        <v>2634</v>
      </c>
      <c r="B5243" s="57" t="s">
        <v>2584</v>
      </c>
      <c r="C5243" s="57" t="s">
        <v>2428</v>
      </c>
      <c r="D5243" s="74">
        <v>4.3957850200000002E-2</v>
      </c>
      <c r="E5243" s="57" t="s">
        <v>2429</v>
      </c>
      <c r="F5243" s="62" t="str">
        <f>INDEX('Crosswalk Particulates'!$B:$B,MATCH('2017 EPA Data'!A5243,'Crosswalk Particulates'!$A:$A,0))</f>
        <v>Residential Buildings Sector</v>
      </c>
      <c r="G5243" s="66">
        <f>INDEX('Crosswalk Particulates'!$E:$E,MATCH('2017 EPA Data'!$B5243,'Crosswalk Particulates'!$D:$D,0))</f>
        <v>0</v>
      </c>
      <c r="H5243" s="78">
        <f t="shared" si="81"/>
        <v>0</v>
      </c>
    </row>
    <row r="5244" spans="1:8" hidden="1" x14ac:dyDescent="0.35">
      <c r="A5244" s="57" t="s">
        <v>2558</v>
      </c>
      <c r="B5244" s="57" t="s">
        <v>2698</v>
      </c>
      <c r="C5244" s="57" t="s">
        <v>2428</v>
      </c>
      <c r="D5244" s="74">
        <v>4.3799999999999999E-2</v>
      </c>
      <c r="E5244" s="57" t="s">
        <v>2429</v>
      </c>
      <c r="F5244" s="62" t="str">
        <f>INDEX('Crosswalk Particulates'!$B:$B,MATCH('2017 EPA Data'!A5244,'Crosswalk Particulates'!$A:$A,0))</f>
        <v>process-mining-industry</v>
      </c>
      <c r="G5244" s="66">
        <f>INDEX('Crosswalk Particulates'!$E:$E,MATCH('2017 EPA Data'!$B5244,'Crosswalk Particulates'!$D:$D,0))</f>
        <v>0</v>
      </c>
      <c r="H5244" s="78">
        <f t="shared" si="81"/>
        <v>0</v>
      </c>
    </row>
    <row r="5245" spans="1:8" hidden="1" x14ac:dyDescent="0.35">
      <c r="A5245" s="57" t="s">
        <v>2470</v>
      </c>
      <c r="B5245" s="57" t="s">
        <v>2694</v>
      </c>
      <c r="C5245" s="57" t="s">
        <v>2428</v>
      </c>
      <c r="D5245" s="74">
        <v>4.3479999999999998E-2</v>
      </c>
      <c r="E5245" s="57" t="s">
        <v>2429</v>
      </c>
      <c r="F5245" s="62" t="str">
        <f>INDEX('Crosswalk Particulates'!$B:$B,MATCH('2017 EPA Data'!A5245,'Crosswalk Particulates'!$A:$A,0))</f>
        <v>process-waste-industry</v>
      </c>
      <c r="G5245" s="66">
        <f>INDEX('Crosswalk Particulates'!$E:$E,MATCH('2017 EPA Data'!$B5245,'Crosswalk Particulates'!$D:$D,0))</f>
        <v>0</v>
      </c>
      <c r="H5245" s="78">
        <f t="shared" si="81"/>
        <v>0</v>
      </c>
    </row>
    <row r="5246" spans="1:8" hidden="1" x14ac:dyDescent="0.35">
      <c r="A5246" s="57" t="s">
        <v>2496</v>
      </c>
      <c r="B5246" s="57" t="s">
        <v>2536</v>
      </c>
      <c r="C5246" s="57" t="s">
        <v>2428</v>
      </c>
      <c r="D5246" s="74">
        <v>4.2926885637105998E-2</v>
      </c>
      <c r="E5246" s="57" t="s">
        <v>2429</v>
      </c>
      <c r="F5246" s="62" t="str">
        <f>INDEX('Crosswalk Particulates'!$B:$B,MATCH('2017 EPA Data'!A5246,'Crosswalk Particulates'!$A:$A,0))</f>
        <v>process-other-industry</v>
      </c>
      <c r="G5246" s="66">
        <f>INDEX('Crosswalk Particulates'!$E:$E,MATCH('2017 EPA Data'!$B5246,'Crosswalk Particulates'!$D:$D,0))</f>
        <v>0</v>
      </c>
      <c r="H5246" s="78">
        <f t="shared" si="81"/>
        <v>0</v>
      </c>
    </row>
    <row r="5247" spans="1:8" hidden="1" x14ac:dyDescent="0.35">
      <c r="A5247" s="57" t="s">
        <v>2497</v>
      </c>
      <c r="B5247" s="57" t="s">
        <v>2749</v>
      </c>
      <c r="C5247" s="57" t="s">
        <v>2428</v>
      </c>
      <c r="D5247" s="74">
        <v>4.2799999999999998E-2</v>
      </c>
      <c r="E5247" s="57" t="s">
        <v>2429</v>
      </c>
      <c r="F5247" s="62" t="str">
        <f>INDEX('Crosswalk Particulates'!$B:$B,MATCH('2017 EPA Data'!A5247,'Crosswalk Particulates'!$A:$A,0))</f>
        <v>process-other-industry</v>
      </c>
      <c r="G5247" s="66">
        <f>INDEX('Crosswalk Particulates'!$E:$E,MATCH('2017 EPA Data'!$B5247,'Crosswalk Particulates'!$D:$D,0))</f>
        <v>0</v>
      </c>
      <c r="H5247" s="78">
        <f t="shared" si="81"/>
        <v>0</v>
      </c>
    </row>
    <row r="5248" spans="1:8" hidden="1" x14ac:dyDescent="0.35">
      <c r="A5248" s="57" t="s">
        <v>2458</v>
      </c>
      <c r="B5248" s="57" t="s">
        <v>2525</v>
      </c>
      <c r="C5248" s="57" t="s">
        <v>2428</v>
      </c>
      <c r="D5248" s="74">
        <v>4.2216155599999999E-2</v>
      </c>
      <c r="E5248" s="57" t="s">
        <v>2429</v>
      </c>
      <c r="F5248" s="62" t="str">
        <f>INDEX('Crosswalk Particulates'!$B:$B,MATCH('2017 EPA Data'!A5248,'Crosswalk Particulates'!$A:$A,0))</f>
        <v>process-other-industry</v>
      </c>
      <c r="G5248" s="66">
        <f>INDEX('Crosswalk Particulates'!$E:$E,MATCH('2017 EPA Data'!$B5248,'Crosswalk Particulates'!$D:$D,0))</f>
        <v>0</v>
      </c>
      <c r="H5248" s="78">
        <f t="shared" si="81"/>
        <v>0</v>
      </c>
    </row>
    <row r="5249" spans="1:8" hidden="1" x14ac:dyDescent="0.35">
      <c r="A5249" s="57" t="s">
        <v>2634</v>
      </c>
      <c r="B5249" s="57" t="s">
        <v>2553</v>
      </c>
      <c r="C5249" s="57" t="s">
        <v>2428</v>
      </c>
      <c r="D5249" s="74">
        <v>4.1769777600000002E-2</v>
      </c>
      <c r="E5249" s="57" t="s">
        <v>2429</v>
      </c>
      <c r="F5249" s="62" t="str">
        <f>INDEX('Crosswalk Particulates'!$B:$B,MATCH('2017 EPA Data'!A5249,'Crosswalk Particulates'!$A:$A,0))</f>
        <v>Residential Buildings Sector</v>
      </c>
      <c r="G5249" s="66">
        <f>INDEX('Crosswalk Particulates'!$E:$E,MATCH('2017 EPA Data'!$B5249,'Crosswalk Particulates'!$D:$D,0))</f>
        <v>0</v>
      </c>
      <c r="H5249" s="78">
        <f t="shared" si="81"/>
        <v>0</v>
      </c>
    </row>
    <row r="5250" spans="1:8" hidden="1" x14ac:dyDescent="0.35">
      <c r="A5250" s="57" t="s">
        <v>2480</v>
      </c>
      <c r="B5250" s="57" t="s">
        <v>2508</v>
      </c>
      <c r="C5250" s="57" t="s">
        <v>2432</v>
      </c>
      <c r="D5250" s="74">
        <v>4.1680000000000002E-2</v>
      </c>
      <c r="E5250" s="57" t="s">
        <v>2433</v>
      </c>
      <c r="F5250" s="62" t="str">
        <f>INDEX('Crosswalk Particulates'!$B:$B,MATCH('2017 EPA Data'!A5250,'Crosswalk Particulates'!$A:$A,0))</f>
        <v>Transportation Sector</v>
      </c>
      <c r="G5250" s="66" t="str">
        <f>INDEX('Crosswalk Particulates'!$E:$E,MATCH('2017 EPA Data'!$B5250,'Crosswalk Particulates'!$D:$D,0))</f>
        <v>CH4</v>
      </c>
      <c r="H5250" s="78">
        <f t="shared" si="81"/>
        <v>37811.504930554926</v>
      </c>
    </row>
    <row r="5251" spans="1:8" hidden="1" x14ac:dyDescent="0.35">
      <c r="A5251" s="57" t="s">
        <v>2457</v>
      </c>
      <c r="B5251" s="57" t="s">
        <v>2646</v>
      </c>
      <c r="C5251" s="57" t="s">
        <v>2428</v>
      </c>
      <c r="D5251" s="74">
        <v>4.0980000000000003E-2</v>
      </c>
      <c r="E5251" s="57" t="s">
        <v>2429</v>
      </c>
      <c r="F5251" s="62" t="str">
        <f>INDEX('Crosswalk Particulates'!$B:$B,MATCH('2017 EPA Data'!A5251,'Crosswalk Particulates'!$A:$A,0))</f>
        <v>process-other-industry</v>
      </c>
      <c r="G5251" s="66">
        <f>INDEX('Crosswalk Particulates'!$E:$E,MATCH('2017 EPA Data'!$B5251,'Crosswalk Particulates'!$D:$D,0))</f>
        <v>0</v>
      </c>
      <c r="H5251" s="78">
        <f t="shared" si="81"/>
        <v>0</v>
      </c>
    </row>
    <row r="5252" spans="1:8" hidden="1" x14ac:dyDescent="0.35">
      <c r="A5252" s="57" t="s">
        <v>2566</v>
      </c>
      <c r="B5252" s="57" t="s">
        <v>2539</v>
      </c>
      <c r="C5252" s="57" t="s">
        <v>2428</v>
      </c>
      <c r="D5252" s="74">
        <v>4.0397139535569997E-2</v>
      </c>
      <c r="E5252" s="57" t="s">
        <v>2429</v>
      </c>
      <c r="F5252" s="62" t="str">
        <f>INDEX('Crosswalk Particulates'!$B:$B,MATCH('2017 EPA Data'!A5252,'Crosswalk Particulates'!$A:$A,0))</f>
        <v>Commercial Buildings Sector</v>
      </c>
      <c r="G5252" s="66">
        <f>INDEX('Crosswalk Particulates'!$E:$E,MATCH('2017 EPA Data'!$B5252,'Crosswalk Particulates'!$D:$D,0))</f>
        <v>0</v>
      </c>
      <c r="H5252" s="78">
        <f t="shared" ref="H5252:H5315" si="82">IF(E5252="TON",D5252/metricton_to_shortton,0)*10^6</f>
        <v>0</v>
      </c>
    </row>
    <row r="5253" spans="1:8" hidden="1" x14ac:dyDescent="0.35">
      <c r="A5253" s="57" t="s">
        <v>2503</v>
      </c>
      <c r="B5253" s="57" t="s">
        <v>2599</v>
      </c>
      <c r="C5253" s="57" t="s">
        <v>2428</v>
      </c>
      <c r="D5253" s="74">
        <v>4.0356000000000003E-2</v>
      </c>
      <c r="E5253" s="57" t="s">
        <v>2429</v>
      </c>
      <c r="F5253" s="62" t="str">
        <f>INDEX('Crosswalk Particulates'!$B:$B,MATCH('2017 EPA Data'!A5253,'Crosswalk Particulates'!$A:$A,0))</f>
        <v>process-ngps-industry</v>
      </c>
      <c r="G5253" s="66">
        <f>INDEX('Crosswalk Particulates'!$E:$E,MATCH('2017 EPA Data'!$B5253,'Crosswalk Particulates'!$D:$D,0))</f>
        <v>0</v>
      </c>
      <c r="H5253" s="78">
        <f t="shared" si="82"/>
        <v>0</v>
      </c>
    </row>
    <row r="5254" spans="1:8" hidden="1" x14ac:dyDescent="0.35">
      <c r="A5254" s="57" t="s">
        <v>2430</v>
      </c>
      <c r="B5254" s="57" t="s">
        <v>2728</v>
      </c>
      <c r="C5254" s="57" t="s">
        <v>2428</v>
      </c>
      <c r="D5254" s="74">
        <v>0.04</v>
      </c>
      <c r="E5254" s="57" t="s">
        <v>2429</v>
      </c>
      <c r="F5254" s="62" t="str">
        <f>INDEX('Crosswalk Particulates'!$B:$B,MATCH('2017 EPA Data'!A5254,'Crosswalk Particulates'!$A:$A,0))</f>
        <v>process-other-industry</v>
      </c>
      <c r="G5254" s="66">
        <f>INDEX('Crosswalk Particulates'!$E:$E,MATCH('2017 EPA Data'!$B5254,'Crosswalk Particulates'!$D:$D,0))</f>
        <v>0</v>
      </c>
      <c r="H5254" s="78">
        <f t="shared" si="82"/>
        <v>0</v>
      </c>
    </row>
    <row r="5255" spans="1:8" hidden="1" x14ac:dyDescent="0.35">
      <c r="A5255" s="57" t="s">
        <v>2430</v>
      </c>
      <c r="B5255" s="57" t="s">
        <v>2780</v>
      </c>
      <c r="C5255" s="57" t="s">
        <v>2428</v>
      </c>
      <c r="D5255" s="74">
        <v>3.9E-2</v>
      </c>
      <c r="E5255" s="57" t="s">
        <v>2429</v>
      </c>
      <c r="F5255" s="62" t="str">
        <f>INDEX('Crosswalk Particulates'!$B:$B,MATCH('2017 EPA Data'!A5255,'Crosswalk Particulates'!$A:$A,0))</f>
        <v>process-other-industry</v>
      </c>
      <c r="G5255" s="66">
        <f>INDEX('Crosswalk Particulates'!$E:$E,MATCH('2017 EPA Data'!$B5255,'Crosswalk Particulates'!$D:$D,0))</f>
        <v>0</v>
      </c>
      <c r="H5255" s="78">
        <f t="shared" si="82"/>
        <v>0</v>
      </c>
    </row>
    <row r="5256" spans="1:8" hidden="1" x14ac:dyDescent="0.35">
      <c r="A5256" s="57" t="s">
        <v>2518</v>
      </c>
      <c r="B5256" s="57" t="s">
        <v>2562</v>
      </c>
      <c r="C5256" s="57" t="s">
        <v>2428</v>
      </c>
      <c r="D5256" s="74">
        <v>3.8846441000000002E-2</v>
      </c>
      <c r="E5256" s="57" t="s">
        <v>2429</v>
      </c>
      <c r="F5256" s="62" t="str">
        <f>INDEX('Crosswalk Particulates'!$B:$B,MATCH('2017 EPA Data'!A5256,'Crosswalk Particulates'!$A:$A,0))</f>
        <v>process-cement-industry</v>
      </c>
      <c r="G5256" s="66">
        <f>INDEX('Crosswalk Particulates'!$E:$E,MATCH('2017 EPA Data'!$B5256,'Crosswalk Particulates'!$D:$D,0))</f>
        <v>0</v>
      </c>
      <c r="H5256" s="78">
        <f t="shared" si="82"/>
        <v>0</v>
      </c>
    </row>
    <row r="5257" spans="1:8" hidden="1" x14ac:dyDescent="0.35">
      <c r="A5257" s="57" t="s">
        <v>2518</v>
      </c>
      <c r="B5257" s="57" t="s">
        <v>2646</v>
      </c>
      <c r="C5257" s="57" t="s">
        <v>2428</v>
      </c>
      <c r="D5257" s="74">
        <v>3.8846441000000002E-2</v>
      </c>
      <c r="E5257" s="57" t="s">
        <v>2429</v>
      </c>
      <c r="F5257" s="62" t="str">
        <f>INDEX('Crosswalk Particulates'!$B:$B,MATCH('2017 EPA Data'!A5257,'Crosswalk Particulates'!$A:$A,0))</f>
        <v>process-cement-industry</v>
      </c>
      <c r="G5257" s="66">
        <f>INDEX('Crosswalk Particulates'!$E:$E,MATCH('2017 EPA Data'!$B5257,'Crosswalk Particulates'!$D:$D,0))</f>
        <v>0</v>
      </c>
      <c r="H5257" s="78">
        <f t="shared" si="82"/>
        <v>0</v>
      </c>
    </row>
    <row r="5258" spans="1:8" hidden="1" x14ac:dyDescent="0.35">
      <c r="A5258" s="57" t="s">
        <v>2506</v>
      </c>
      <c r="B5258" s="57" t="s">
        <v>2554</v>
      </c>
      <c r="C5258" s="57" t="s">
        <v>2428</v>
      </c>
      <c r="D5258" s="74">
        <v>3.8620025799999999E-2</v>
      </c>
      <c r="E5258" s="57" t="s">
        <v>2429</v>
      </c>
      <c r="F5258" s="62" t="str">
        <f>INDEX('Crosswalk Particulates'!$B:$B,MATCH('2017 EPA Data'!A5258,'Crosswalk Particulates'!$A:$A,0))</f>
        <v>process-other-industry</v>
      </c>
      <c r="G5258" s="66">
        <f>INDEX('Crosswalk Particulates'!$E:$E,MATCH('2017 EPA Data'!$B5258,'Crosswalk Particulates'!$D:$D,0))</f>
        <v>0</v>
      </c>
      <c r="H5258" s="78">
        <f t="shared" si="82"/>
        <v>0</v>
      </c>
    </row>
    <row r="5259" spans="1:8" hidden="1" x14ac:dyDescent="0.35">
      <c r="A5259" s="57" t="s">
        <v>2506</v>
      </c>
      <c r="B5259" s="57" t="s">
        <v>2686</v>
      </c>
      <c r="C5259" s="57" t="s">
        <v>2428</v>
      </c>
      <c r="D5259" s="74">
        <v>3.8620022900000002E-2</v>
      </c>
      <c r="E5259" s="57" t="s">
        <v>2429</v>
      </c>
      <c r="F5259" s="62" t="str">
        <f>INDEX('Crosswalk Particulates'!$B:$B,MATCH('2017 EPA Data'!A5259,'Crosswalk Particulates'!$A:$A,0))</f>
        <v>process-other-industry</v>
      </c>
      <c r="G5259" s="66">
        <f>INDEX('Crosswalk Particulates'!$E:$E,MATCH('2017 EPA Data'!$B5259,'Crosswalk Particulates'!$D:$D,0))</f>
        <v>0</v>
      </c>
      <c r="H5259" s="78">
        <f t="shared" si="82"/>
        <v>0</v>
      </c>
    </row>
    <row r="5260" spans="1:8" hidden="1" x14ac:dyDescent="0.35">
      <c r="A5260" s="57" t="s">
        <v>2558</v>
      </c>
      <c r="B5260" s="57" t="s">
        <v>2459</v>
      </c>
      <c r="C5260" s="57" t="s">
        <v>2428</v>
      </c>
      <c r="D5260" s="74">
        <v>3.8599590000000003E-2</v>
      </c>
      <c r="E5260" s="57" t="s">
        <v>2429</v>
      </c>
      <c r="F5260" s="62" t="str">
        <f>INDEX('Crosswalk Particulates'!$B:$B,MATCH('2017 EPA Data'!A5260,'Crosswalk Particulates'!$A:$A,0))</f>
        <v>process-mining-industry</v>
      </c>
      <c r="G5260" s="66">
        <f>INDEX('Crosswalk Particulates'!$E:$E,MATCH('2017 EPA Data'!$B5260,'Crosswalk Particulates'!$D:$D,0))</f>
        <v>0</v>
      </c>
      <c r="H5260" s="78">
        <f t="shared" si="82"/>
        <v>0</v>
      </c>
    </row>
    <row r="5261" spans="1:8" hidden="1" x14ac:dyDescent="0.35">
      <c r="A5261" s="57" t="s">
        <v>2489</v>
      </c>
      <c r="B5261" s="57" t="s">
        <v>2694</v>
      </c>
      <c r="C5261" s="57" t="s">
        <v>2428</v>
      </c>
      <c r="D5261" s="74">
        <v>3.8240000000000003E-2</v>
      </c>
      <c r="E5261" s="57" t="s">
        <v>2429</v>
      </c>
      <c r="F5261" s="62" t="str">
        <f>INDEX('Crosswalk Particulates'!$B:$B,MATCH('2017 EPA Data'!A5261,'Crosswalk Particulates'!$A:$A,0))</f>
        <v>process-chemicals-industry</v>
      </c>
      <c r="G5261" s="66">
        <f>INDEX('Crosswalk Particulates'!$E:$E,MATCH('2017 EPA Data'!$B5261,'Crosswalk Particulates'!$D:$D,0))</f>
        <v>0</v>
      </c>
      <c r="H5261" s="78">
        <f t="shared" si="82"/>
        <v>0</v>
      </c>
    </row>
    <row r="5262" spans="1:8" hidden="1" x14ac:dyDescent="0.35">
      <c r="A5262" s="57" t="s">
        <v>2576</v>
      </c>
      <c r="B5262" s="57" t="s">
        <v>2646</v>
      </c>
      <c r="C5262" s="57" t="s">
        <v>2428</v>
      </c>
      <c r="D5262" s="74">
        <v>3.8002934591284003E-2</v>
      </c>
      <c r="E5262" s="57" t="s">
        <v>2429</v>
      </c>
      <c r="F5262" s="62" t="str">
        <f>INDEX('Crosswalk Particulates'!$B:$B,MATCH('2017 EPA Data'!A5262,'Crosswalk Particulates'!$A:$A,0))</f>
        <v>Commercial Buildings Sector</v>
      </c>
      <c r="G5262" s="66">
        <f>INDEX('Crosswalk Particulates'!$E:$E,MATCH('2017 EPA Data'!$B5262,'Crosswalk Particulates'!$D:$D,0))</f>
        <v>0</v>
      </c>
      <c r="H5262" s="78">
        <f t="shared" si="82"/>
        <v>0</v>
      </c>
    </row>
    <row r="5263" spans="1:8" hidden="1" x14ac:dyDescent="0.35">
      <c r="A5263" s="57" t="s">
        <v>2575</v>
      </c>
      <c r="B5263" s="57" t="s">
        <v>2616</v>
      </c>
      <c r="C5263" s="57" t="s">
        <v>2428</v>
      </c>
      <c r="D5263" s="74">
        <v>3.7999999999999999E-2</v>
      </c>
      <c r="E5263" s="57" t="s">
        <v>2429</v>
      </c>
      <c r="F5263" s="62" t="str">
        <f>INDEX('Crosswalk Particulates'!$B:$B,MATCH('2017 EPA Data'!A5263,'Crosswalk Particulates'!$A:$A,0))</f>
        <v>Commercial Buildings Sector</v>
      </c>
      <c r="G5263" s="66">
        <f>INDEX('Crosswalk Particulates'!$E:$E,MATCH('2017 EPA Data'!$B5263,'Crosswalk Particulates'!$D:$D,0))</f>
        <v>0</v>
      </c>
      <c r="H5263" s="78">
        <f t="shared" si="82"/>
        <v>0</v>
      </c>
    </row>
    <row r="5264" spans="1:8" hidden="1" x14ac:dyDescent="0.35">
      <c r="A5264" s="57" t="s">
        <v>2458</v>
      </c>
      <c r="B5264" s="57" t="s">
        <v>2539</v>
      </c>
      <c r="C5264" s="57" t="s">
        <v>2428</v>
      </c>
      <c r="D5264" s="74">
        <v>3.7645010100000001E-2</v>
      </c>
      <c r="E5264" s="57" t="s">
        <v>2429</v>
      </c>
      <c r="F5264" s="62" t="str">
        <f>INDEX('Crosswalk Particulates'!$B:$B,MATCH('2017 EPA Data'!A5264,'Crosswalk Particulates'!$A:$A,0))</f>
        <v>process-other-industry</v>
      </c>
      <c r="G5264" s="66">
        <f>INDEX('Crosswalk Particulates'!$E:$E,MATCH('2017 EPA Data'!$B5264,'Crosswalk Particulates'!$D:$D,0))</f>
        <v>0</v>
      </c>
      <c r="H5264" s="78">
        <f t="shared" si="82"/>
        <v>0</v>
      </c>
    </row>
    <row r="5265" spans="1:8" hidden="1" x14ac:dyDescent="0.35">
      <c r="A5265" s="57" t="s">
        <v>2496</v>
      </c>
      <c r="B5265" s="57" t="s">
        <v>2564</v>
      </c>
      <c r="C5265" s="57" t="s">
        <v>2428</v>
      </c>
      <c r="D5265" s="74">
        <v>3.6643606525839999E-2</v>
      </c>
      <c r="E5265" s="57" t="s">
        <v>2429</v>
      </c>
      <c r="F5265" s="62" t="str">
        <f>INDEX('Crosswalk Particulates'!$B:$B,MATCH('2017 EPA Data'!A5265,'Crosswalk Particulates'!$A:$A,0))</f>
        <v>process-other-industry</v>
      </c>
      <c r="G5265" s="66">
        <f>INDEX('Crosswalk Particulates'!$E:$E,MATCH('2017 EPA Data'!$B5265,'Crosswalk Particulates'!$D:$D,0))</f>
        <v>0</v>
      </c>
      <c r="H5265" s="78">
        <f t="shared" si="82"/>
        <v>0</v>
      </c>
    </row>
    <row r="5266" spans="1:8" hidden="1" x14ac:dyDescent="0.35">
      <c r="A5266" s="57" t="s">
        <v>2513</v>
      </c>
      <c r="B5266" s="57" t="s">
        <v>2539</v>
      </c>
      <c r="C5266" s="57" t="s">
        <v>2428</v>
      </c>
      <c r="D5266" s="74">
        <v>3.5445830514999999E-2</v>
      </c>
      <c r="E5266" s="57" t="s">
        <v>2429</v>
      </c>
      <c r="F5266" s="62" t="str">
        <f>INDEX('Crosswalk Particulates'!$B:$B,MATCH('2017 EPA Data'!A5266,'Crosswalk Particulates'!$A:$A,0))</f>
        <v>process-other-industry</v>
      </c>
      <c r="G5266" s="66">
        <f>INDEX('Crosswalk Particulates'!$E:$E,MATCH('2017 EPA Data'!$B5266,'Crosswalk Particulates'!$D:$D,0))</f>
        <v>0</v>
      </c>
      <c r="H5266" s="78">
        <f t="shared" si="82"/>
        <v>0</v>
      </c>
    </row>
    <row r="5267" spans="1:8" hidden="1" x14ac:dyDescent="0.35">
      <c r="A5267" s="57" t="s">
        <v>2457</v>
      </c>
      <c r="B5267" s="57" t="s">
        <v>2537</v>
      </c>
      <c r="C5267" s="57" t="s">
        <v>2428</v>
      </c>
      <c r="D5267" s="74">
        <v>3.5380000000000002E-2</v>
      </c>
      <c r="E5267" s="57" t="s">
        <v>2429</v>
      </c>
      <c r="F5267" s="62" t="str">
        <f>INDEX('Crosswalk Particulates'!$B:$B,MATCH('2017 EPA Data'!A5267,'Crosswalk Particulates'!$A:$A,0))</f>
        <v>process-other-industry</v>
      </c>
      <c r="G5267" s="66">
        <f>INDEX('Crosswalk Particulates'!$E:$E,MATCH('2017 EPA Data'!$B5267,'Crosswalk Particulates'!$D:$D,0))</f>
        <v>0</v>
      </c>
      <c r="H5267" s="78">
        <f t="shared" si="82"/>
        <v>0</v>
      </c>
    </row>
    <row r="5268" spans="1:8" hidden="1" x14ac:dyDescent="0.35">
      <c r="A5268" s="57" t="s">
        <v>2462</v>
      </c>
      <c r="B5268" s="57" t="s">
        <v>2654</v>
      </c>
      <c r="C5268" s="57" t="s">
        <v>2428</v>
      </c>
      <c r="D5268" s="74">
        <v>3.44E-2</v>
      </c>
      <c r="E5268" s="57" t="s">
        <v>2429</v>
      </c>
      <c r="F5268" s="62" t="str">
        <f>INDEX('Crosswalk Particulates'!$B:$B,MATCH('2017 EPA Data'!A5268,'Crosswalk Particulates'!$A:$A,0))</f>
        <v>industry-fuel-natural gas</v>
      </c>
      <c r="G5268" s="66">
        <f>INDEX('Crosswalk Particulates'!$E:$E,MATCH('2017 EPA Data'!$B5268,'Crosswalk Particulates'!$D:$D,0))</f>
        <v>0</v>
      </c>
      <c r="H5268" s="78">
        <f t="shared" si="82"/>
        <v>0</v>
      </c>
    </row>
    <row r="5269" spans="1:8" hidden="1" x14ac:dyDescent="0.35">
      <c r="A5269" s="57" t="s">
        <v>2530</v>
      </c>
      <c r="B5269" s="57" t="s">
        <v>2692</v>
      </c>
      <c r="C5269" s="57" t="s">
        <v>2428</v>
      </c>
      <c r="D5269" s="74">
        <v>3.41664E-2</v>
      </c>
      <c r="E5269" s="57" t="s">
        <v>2429</v>
      </c>
      <c r="F5269" s="62" t="str">
        <f>INDEX('Crosswalk Particulates'!$B:$B,MATCH('2017 EPA Data'!A5269,'Crosswalk Particulates'!$A:$A,0))</f>
        <v>process-iron and steel-industry</v>
      </c>
      <c r="G5269" s="66">
        <f>INDEX('Crosswalk Particulates'!$E:$E,MATCH('2017 EPA Data'!$B5269,'Crosswalk Particulates'!$D:$D,0))</f>
        <v>0</v>
      </c>
      <c r="H5269" s="78">
        <f t="shared" si="82"/>
        <v>0</v>
      </c>
    </row>
    <row r="5270" spans="1:8" hidden="1" x14ac:dyDescent="0.35">
      <c r="A5270" s="57" t="s">
        <v>2634</v>
      </c>
      <c r="B5270" s="57" t="s">
        <v>2663</v>
      </c>
      <c r="C5270" s="57" t="s">
        <v>2428</v>
      </c>
      <c r="D5270" s="74">
        <v>3.3982191799999999E-2</v>
      </c>
      <c r="E5270" s="57" t="s">
        <v>2429</v>
      </c>
      <c r="F5270" s="62" t="str">
        <f>INDEX('Crosswalk Particulates'!$B:$B,MATCH('2017 EPA Data'!A5270,'Crosswalk Particulates'!$A:$A,0))</f>
        <v>Residential Buildings Sector</v>
      </c>
      <c r="G5270" s="66">
        <f>INDEX('Crosswalk Particulates'!$E:$E,MATCH('2017 EPA Data'!$B5270,'Crosswalk Particulates'!$D:$D,0))</f>
        <v>0</v>
      </c>
      <c r="H5270" s="78">
        <f t="shared" si="82"/>
        <v>0</v>
      </c>
    </row>
    <row r="5271" spans="1:8" hidden="1" x14ac:dyDescent="0.35">
      <c r="A5271" s="57" t="s">
        <v>2566</v>
      </c>
      <c r="B5271" s="57" t="s">
        <v>2548</v>
      </c>
      <c r="C5271" s="57" t="s">
        <v>2428</v>
      </c>
      <c r="D5271" s="74">
        <v>3.3911271150700001E-2</v>
      </c>
      <c r="E5271" s="57" t="s">
        <v>2429</v>
      </c>
      <c r="F5271" s="62" t="str">
        <f>INDEX('Crosswalk Particulates'!$B:$B,MATCH('2017 EPA Data'!A5271,'Crosswalk Particulates'!$A:$A,0))</f>
        <v>Commercial Buildings Sector</v>
      </c>
      <c r="G5271" s="66">
        <f>INDEX('Crosswalk Particulates'!$E:$E,MATCH('2017 EPA Data'!$B5271,'Crosswalk Particulates'!$D:$D,0))</f>
        <v>0</v>
      </c>
      <c r="H5271" s="78">
        <f t="shared" si="82"/>
        <v>0</v>
      </c>
    </row>
    <row r="5272" spans="1:8" hidden="1" x14ac:dyDescent="0.35">
      <c r="A5272" s="57" t="s">
        <v>2430</v>
      </c>
      <c r="B5272" s="57" t="s">
        <v>2738</v>
      </c>
      <c r="C5272" s="57" t="s">
        <v>2428</v>
      </c>
      <c r="D5272" s="74">
        <v>3.3889787401000002E-2</v>
      </c>
      <c r="E5272" s="57" t="s">
        <v>2429</v>
      </c>
      <c r="F5272" s="62" t="str">
        <f>INDEX('Crosswalk Particulates'!$B:$B,MATCH('2017 EPA Data'!A5272,'Crosswalk Particulates'!$A:$A,0))</f>
        <v>process-other-industry</v>
      </c>
      <c r="G5272" s="66">
        <f>INDEX('Crosswalk Particulates'!$E:$E,MATCH('2017 EPA Data'!$B5272,'Crosswalk Particulates'!$D:$D,0))</f>
        <v>0</v>
      </c>
      <c r="H5272" s="78">
        <f t="shared" si="82"/>
        <v>0</v>
      </c>
    </row>
    <row r="5273" spans="1:8" hidden="1" x14ac:dyDescent="0.35">
      <c r="A5273" s="57" t="s">
        <v>2513</v>
      </c>
      <c r="B5273" s="57" t="s">
        <v>2630</v>
      </c>
      <c r="C5273" s="57" t="s">
        <v>2428</v>
      </c>
      <c r="D5273" s="74">
        <v>3.3599999999999998E-2</v>
      </c>
      <c r="E5273" s="57" t="s">
        <v>2429</v>
      </c>
      <c r="F5273" s="62" t="str">
        <f>INDEX('Crosswalk Particulates'!$B:$B,MATCH('2017 EPA Data'!A5273,'Crosswalk Particulates'!$A:$A,0))</f>
        <v>process-other-industry</v>
      </c>
      <c r="G5273" s="66">
        <f>INDEX('Crosswalk Particulates'!$E:$E,MATCH('2017 EPA Data'!$B5273,'Crosswalk Particulates'!$D:$D,0))</f>
        <v>0</v>
      </c>
      <c r="H5273" s="78">
        <f t="shared" si="82"/>
        <v>0</v>
      </c>
    </row>
    <row r="5274" spans="1:8" hidden="1" x14ac:dyDescent="0.35">
      <c r="A5274" s="57" t="s">
        <v>2457</v>
      </c>
      <c r="B5274" s="57" t="s">
        <v>2627</v>
      </c>
      <c r="D5274" s="74">
        <v>3.3349824884880003E-2</v>
      </c>
      <c r="E5274" s="57" t="s">
        <v>2433</v>
      </c>
      <c r="F5274" s="62" t="str">
        <f>INDEX('Crosswalk Particulates'!$B:$B,MATCH('2017 EPA Data'!A5274,'Crosswalk Particulates'!$A:$A,0))</f>
        <v>process-other-industry</v>
      </c>
      <c r="G5274" s="66" t="str">
        <f>INDEX('Crosswalk Particulates'!$E:$E,MATCH('2017 EPA Data'!$B5274,'Crosswalk Particulates'!$D:$D,0))</f>
        <v>BC</v>
      </c>
      <c r="H5274" s="78">
        <f t="shared" si="82"/>
        <v>30254.48819740364</v>
      </c>
    </row>
    <row r="5275" spans="1:8" hidden="1" x14ac:dyDescent="0.35">
      <c r="A5275" s="57" t="s">
        <v>2464</v>
      </c>
      <c r="B5275" s="57" t="s">
        <v>2515</v>
      </c>
      <c r="C5275" s="57" t="s">
        <v>2428</v>
      </c>
      <c r="D5275" s="74">
        <v>3.3000000000000002E-2</v>
      </c>
      <c r="E5275" s="57" t="s">
        <v>2429</v>
      </c>
      <c r="F5275" s="62" t="str">
        <f>INDEX('Crosswalk Particulates'!$B:$B,MATCH('2017 EPA Data'!A5275,'Crosswalk Particulates'!$A:$A,0))</f>
        <v>process-other-industry</v>
      </c>
      <c r="G5275" s="66">
        <f>INDEX('Crosswalk Particulates'!$E:$E,MATCH('2017 EPA Data'!$B5275,'Crosswalk Particulates'!$D:$D,0))</f>
        <v>0</v>
      </c>
      <c r="H5275" s="78">
        <f t="shared" si="82"/>
        <v>0</v>
      </c>
    </row>
    <row r="5276" spans="1:8" hidden="1" x14ac:dyDescent="0.35">
      <c r="A5276" s="57" t="s">
        <v>2519</v>
      </c>
      <c r="B5276" s="57" t="s">
        <v>2550</v>
      </c>
      <c r="C5276" s="57" t="s">
        <v>2428</v>
      </c>
      <c r="D5276" s="74">
        <v>3.2079999999999997E-2</v>
      </c>
      <c r="E5276" s="57" t="s">
        <v>2429</v>
      </c>
      <c r="F5276" s="62" t="str">
        <f>INDEX('Crosswalk Particulates'!$B:$B,MATCH('2017 EPA Data'!A5276,'Crosswalk Particulates'!$A:$A,0))</f>
        <v>Electricity Sector</v>
      </c>
      <c r="G5276" s="66">
        <f>INDEX('Crosswalk Particulates'!$E:$E,MATCH('2017 EPA Data'!$B5276,'Crosswalk Particulates'!$D:$D,0))</f>
        <v>0</v>
      </c>
      <c r="H5276" s="78">
        <f t="shared" si="82"/>
        <v>0</v>
      </c>
    </row>
    <row r="5277" spans="1:8" hidden="1" x14ac:dyDescent="0.35">
      <c r="A5277" s="57" t="s">
        <v>2464</v>
      </c>
      <c r="B5277" s="57" t="s">
        <v>2720</v>
      </c>
      <c r="C5277" s="57" t="s">
        <v>2428</v>
      </c>
      <c r="D5277" s="74">
        <v>3.2000000000000001E-2</v>
      </c>
      <c r="E5277" s="57" t="s">
        <v>2429</v>
      </c>
      <c r="F5277" s="62" t="str">
        <f>INDEX('Crosswalk Particulates'!$B:$B,MATCH('2017 EPA Data'!A5277,'Crosswalk Particulates'!$A:$A,0))</f>
        <v>process-other-industry</v>
      </c>
      <c r="G5277" s="66">
        <f>INDEX('Crosswalk Particulates'!$E:$E,MATCH('2017 EPA Data'!$B5277,'Crosswalk Particulates'!$D:$D,0))</f>
        <v>0</v>
      </c>
      <c r="H5277" s="78">
        <f t="shared" si="82"/>
        <v>0</v>
      </c>
    </row>
    <row r="5278" spans="1:8" hidden="1" x14ac:dyDescent="0.35">
      <c r="A5278" s="57" t="s">
        <v>2506</v>
      </c>
      <c r="B5278" s="57" t="s">
        <v>2772</v>
      </c>
      <c r="C5278" s="57" t="s">
        <v>2428</v>
      </c>
      <c r="D5278" s="74">
        <v>3.1879999999999999E-2</v>
      </c>
      <c r="E5278" s="57" t="s">
        <v>2429</v>
      </c>
      <c r="F5278" s="62" t="str">
        <f>INDEX('Crosswalk Particulates'!$B:$B,MATCH('2017 EPA Data'!A5278,'Crosswalk Particulates'!$A:$A,0))</f>
        <v>process-other-industry</v>
      </c>
      <c r="G5278" s="66">
        <f>INDEX('Crosswalk Particulates'!$E:$E,MATCH('2017 EPA Data'!$B5278,'Crosswalk Particulates'!$D:$D,0))</f>
        <v>0</v>
      </c>
      <c r="H5278" s="78">
        <f t="shared" si="82"/>
        <v>0</v>
      </c>
    </row>
    <row r="5279" spans="1:8" hidden="1" x14ac:dyDescent="0.35">
      <c r="A5279" s="57" t="s">
        <v>2519</v>
      </c>
      <c r="B5279" s="57" t="s">
        <v>2661</v>
      </c>
      <c r="C5279" s="57" t="s">
        <v>2428</v>
      </c>
      <c r="D5279" s="74">
        <v>3.1430880000000001E-2</v>
      </c>
      <c r="E5279" s="57" t="s">
        <v>2429</v>
      </c>
      <c r="F5279" s="62" t="str">
        <f>INDEX('Crosswalk Particulates'!$B:$B,MATCH('2017 EPA Data'!A5279,'Crosswalk Particulates'!$A:$A,0))</f>
        <v>Electricity Sector</v>
      </c>
      <c r="G5279" s="66">
        <f>INDEX('Crosswalk Particulates'!$E:$E,MATCH('2017 EPA Data'!$B5279,'Crosswalk Particulates'!$D:$D,0))</f>
        <v>0</v>
      </c>
      <c r="H5279" s="78">
        <f t="shared" si="82"/>
        <v>0</v>
      </c>
    </row>
    <row r="5280" spans="1:8" hidden="1" x14ac:dyDescent="0.35">
      <c r="A5280" s="57" t="s">
        <v>2441</v>
      </c>
      <c r="B5280" s="57" t="s">
        <v>2643</v>
      </c>
      <c r="D5280" s="74">
        <v>3.1360264401600002E-2</v>
      </c>
      <c r="E5280" s="57" t="s">
        <v>2433</v>
      </c>
      <c r="F5280" s="62" t="str">
        <f>INDEX('Crosswalk Particulates'!$B:$B,MATCH('2017 EPA Data'!A5280,'Crosswalk Particulates'!$A:$A,0))</f>
        <v>process-other-industry</v>
      </c>
      <c r="G5280" s="66">
        <f>INDEX('Crosswalk Particulates'!$E:$E,MATCH('2017 EPA Data'!$B5280,'Crosswalk Particulates'!$D:$D,0))</f>
        <v>0</v>
      </c>
      <c r="H5280" s="78">
        <f t="shared" si="82"/>
        <v>28449.587141185333</v>
      </c>
    </row>
    <row r="5281" spans="1:8" hidden="1" x14ac:dyDescent="0.35">
      <c r="A5281" s="57" t="s">
        <v>2476</v>
      </c>
      <c r="B5281" s="57" t="s">
        <v>2772</v>
      </c>
      <c r="C5281" s="57" t="s">
        <v>2428</v>
      </c>
      <c r="D5281" s="74">
        <v>3.0859999999999999E-2</v>
      </c>
      <c r="E5281" s="57" t="s">
        <v>2429</v>
      </c>
      <c r="F5281" s="62" t="str">
        <f>INDEX('Crosswalk Particulates'!$B:$B,MATCH('2017 EPA Data'!A5281,'Crosswalk Particulates'!$A:$A,0))</f>
        <v>Electricity Sector</v>
      </c>
      <c r="G5281" s="66">
        <f>INDEX('Crosswalk Particulates'!$E:$E,MATCH('2017 EPA Data'!$B5281,'Crosswalk Particulates'!$D:$D,0))</f>
        <v>0</v>
      </c>
      <c r="H5281" s="78">
        <f t="shared" si="82"/>
        <v>0</v>
      </c>
    </row>
    <row r="5282" spans="1:8" hidden="1" x14ac:dyDescent="0.35">
      <c r="A5282" s="57" t="s">
        <v>2540</v>
      </c>
      <c r="B5282" s="57" t="s">
        <v>2685</v>
      </c>
      <c r="C5282" s="57" t="s">
        <v>2428</v>
      </c>
      <c r="D5282" s="74">
        <v>3.0599999999999999E-2</v>
      </c>
      <c r="E5282" s="57" t="s">
        <v>2429</v>
      </c>
      <c r="F5282" s="62" t="str">
        <f>INDEX('Crosswalk Particulates'!$B:$B,MATCH('2017 EPA Data'!A5282,'Crosswalk Particulates'!$A:$A,0))</f>
        <v>industry-fuel-oil</v>
      </c>
      <c r="G5282" s="66">
        <f>INDEX('Crosswalk Particulates'!$E:$E,MATCH('2017 EPA Data'!$B5282,'Crosswalk Particulates'!$D:$D,0))</f>
        <v>0</v>
      </c>
      <c r="H5282" s="78">
        <f t="shared" si="82"/>
        <v>0</v>
      </c>
    </row>
    <row r="5283" spans="1:8" hidden="1" x14ac:dyDescent="0.35">
      <c r="A5283" s="57" t="s">
        <v>2634</v>
      </c>
      <c r="B5283" s="57" t="s">
        <v>2484</v>
      </c>
      <c r="C5283" s="57" t="s">
        <v>2428</v>
      </c>
      <c r="D5283" s="74">
        <v>3.0442380240000001E-2</v>
      </c>
      <c r="E5283" s="57" t="s">
        <v>2429</v>
      </c>
      <c r="F5283" s="62" t="str">
        <f>INDEX('Crosswalk Particulates'!$B:$B,MATCH('2017 EPA Data'!A5283,'Crosswalk Particulates'!$A:$A,0))</f>
        <v>Residential Buildings Sector</v>
      </c>
      <c r="G5283" s="66">
        <f>INDEX('Crosswalk Particulates'!$E:$E,MATCH('2017 EPA Data'!$B5283,'Crosswalk Particulates'!$D:$D,0))</f>
        <v>0</v>
      </c>
      <c r="H5283" s="78">
        <f t="shared" si="82"/>
        <v>0</v>
      </c>
    </row>
    <row r="5284" spans="1:8" hidden="1" x14ac:dyDescent="0.35">
      <c r="A5284" s="57" t="s">
        <v>2513</v>
      </c>
      <c r="B5284" s="57" t="s">
        <v>2606</v>
      </c>
      <c r="C5284" s="57" t="s">
        <v>2428</v>
      </c>
      <c r="D5284" s="74">
        <v>3.0410143575E-2</v>
      </c>
      <c r="E5284" s="57" t="s">
        <v>2429</v>
      </c>
      <c r="F5284" s="62" t="str">
        <f>INDEX('Crosswalk Particulates'!$B:$B,MATCH('2017 EPA Data'!A5284,'Crosswalk Particulates'!$A:$A,0))</f>
        <v>process-other-industry</v>
      </c>
      <c r="G5284" s="66">
        <f>INDEX('Crosswalk Particulates'!$E:$E,MATCH('2017 EPA Data'!$B5284,'Crosswalk Particulates'!$D:$D,0))</f>
        <v>0</v>
      </c>
      <c r="H5284" s="78">
        <f t="shared" si="82"/>
        <v>0</v>
      </c>
    </row>
    <row r="5285" spans="1:8" hidden="1" x14ac:dyDescent="0.35">
      <c r="A5285" s="57" t="s">
        <v>2575</v>
      </c>
      <c r="B5285" s="57" t="s">
        <v>2688</v>
      </c>
      <c r="C5285" s="57" t="s">
        <v>2428</v>
      </c>
      <c r="D5285" s="74">
        <v>0.03</v>
      </c>
      <c r="E5285" s="57" t="s">
        <v>2429</v>
      </c>
      <c r="F5285" s="62" t="str">
        <f>INDEX('Crosswalk Particulates'!$B:$B,MATCH('2017 EPA Data'!A5285,'Crosswalk Particulates'!$A:$A,0))</f>
        <v>Commercial Buildings Sector</v>
      </c>
      <c r="G5285" s="66">
        <f>INDEX('Crosswalk Particulates'!$E:$E,MATCH('2017 EPA Data'!$B5285,'Crosswalk Particulates'!$D:$D,0))</f>
        <v>0</v>
      </c>
      <c r="H5285" s="78">
        <f t="shared" si="82"/>
        <v>0</v>
      </c>
    </row>
    <row r="5286" spans="1:8" hidden="1" x14ac:dyDescent="0.35">
      <c r="A5286" s="57" t="s">
        <v>2466</v>
      </c>
      <c r="B5286" s="57" t="s">
        <v>2498</v>
      </c>
      <c r="C5286" s="57" t="s">
        <v>2428</v>
      </c>
      <c r="D5286" s="74">
        <v>0.03</v>
      </c>
      <c r="E5286" s="57" t="s">
        <v>2429</v>
      </c>
      <c r="F5286" s="62" t="str">
        <f>INDEX('Crosswalk Particulates'!$B:$B,MATCH('2017 EPA Data'!A5286,'Crosswalk Particulates'!$A:$A,0))</f>
        <v>process-other-industry</v>
      </c>
      <c r="G5286" s="66">
        <f>INDEX('Crosswalk Particulates'!$E:$E,MATCH('2017 EPA Data'!$B5286,'Crosswalk Particulates'!$D:$D,0))</f>
        <v>0</v>
      </c>
      <c r="H5286" s="78">
        <f t="shared" si="82"/>
        <v>0</v>
      </c>
    </row>
    <row r="5287" spans="1:8" hidden="1" x14ac:dyDescent="0.35">
      <c r="A5287" s="57" t="s">
        <v>2634</v>
      </c>
      <c r="B5287" s="57" t="s">
        <v>2583</v>
      </c>
      <c r="C5287" s="57" t="s">
        <v>2428</v>
      </c>
      <c r="D5287" s="74">
        <v>2.9734417919999999E-2</v>
      </c>
      <c r="E5287" s="57" t="s">
        <v>2429</v>
      </c>
      <c r="F5287" s="62" t="str">
        <f>INDEX('Crosswalk Particulates'!$B:$B,MATCH('2017 EPA Data'!A5287,'Crosswalk Particulates'!$A:$A,0))</f>
        <v>Residential Buildings Sector</v>
      </c>
      <c r="G5287" s="66">
        <f>INDEX('Crosswalk Particulates'!$E:$E,MATCH('2017 EPA Data'!$B5287,'Crosswalk Particulates'!$D:$D,0))</f>
        <v>0</v>
      </c>
      <c r="H5287" s="78">
        <f t="shared" si="82"/>
        <v>0</v>
      </c>
    </row>
    <row r="5288" spans="1:8" hidden="1" x14ac:dyDescent="0.35">
      <c r="A5288" s="57" t="s">
        <v>2519</v>
      </c>
      <c r="B5288" s="57" t="s">
        <v>2698</v>
      </c>
      <c r="C5288" s="57" t="s">
        <v>2428</v>
      </c>
      <c r="D5288" s="74">
        <v>2.954E-2</v>
      </c>
      <c r="E5288" s="57" t="s">
        <v>2429</v>
      </c>
      <c r="F5288" s="62" t="str">
        <f>INDEX('Crosswalk Particulates'!$B:$B,MATCH('2017 EPA Data'!A5288,'Crosswalk Particulates'!$A:$A,0))</f>
        <v>Electricity Sector</v>
      </c>
      <c r="G5288" s="66">
        <f>INDEX('Crosswalk Particulates'!$E:$E,MATCH('2017 EPA Data'!$B5288,'Crosswalk Particulates'!$D:$D,0))</f>
        <v>0</v>
      </c>
      <c r="H5288" s="78">
        <f t="shared" si="82"/>
        <v>0</v>
      </c>
    </row>
    <row r="5289" spans="1:8" hidden="1" x14ac:dyDescent="0.35">
      <c r="A5289" s="57" t="s">
        <v>2543</v>
      </c>
      <c r="B5289" s="57" t="s">
        <v>2692</v>
      </c>
      <c r="C5289" s="57" t="s">
        <v>2428</v>
      </c>
      <c r="D5289" s="74">
        <v>2.8755232987200001E-2</v>
      </c>
      <c r="E5289" s="57" t="s">
        <v>2429</v>
      </c>
      <c r="F5289" s="62" t="str">
        <f>INDEX('Crosswalk Particulates'!$B:$B,MATCH('2017 EPA Data'!A5289,'Crosswalk Particulates'!$A:$A,0))</f>
        <v>industry-fuel-other</v>
      </c>
      <c r="G5289" s="66">
        <f>INDEX('Crosswalk Particulates'!$E:$E,MATCH('2017 EPA Data'!$B5289,'Crosswalk Particulates'!$D:$D,0))</f>
        <v>0</v>
      </c>
      <c r="H5289" s="78">
        <f t="shared" si="82"/>
        <v>0</v>
      </c>
    </row>
    <row r="5290" spans="1:8" hidden="1" x14ac:dyDescent="0.35">
      <c r="A5290" s="57" t="s">
        <v>2513</v>
      </c>
      <c r="B5290" s="57" t="s">
        <v>2554</v>
      </c>
      <c r="C5290" s="57" t="s">
        <v>2428</v>
      </c>
      <c r="D5290" s="74">
        <v>2.8618484175E-2</v>
      </c>
      <c r="E5290" s="57" t="s">
        <v>2429</v>
      </c>
      <c r="F5290" s="62" t="str">
        <f>INDEX('Crosswalk Particulates'!$B:$B,MATCH('2017 EPA Data'!A5290,'Crosswalk Particulates'!$A:$A,0))</f>
        <v>process-other-industry</v>
      </c>
      <c r="G5290" s="66">
        <f>INDEX('Crosswalk Particulates'!$E:$E,MATCH('2017 EPA Data'!$B5290,'Crosswalk Particulates'!$D:$D,0))</f>
        <v>0</v>
      </c>
      <c r="H5290" s="78">
        <f t="shared" si="82"/>
        <v>0</v>
      </c>
    </row>
    <row r="5291" spans="1:8" hidden="1" x14ac:dyDescent="0.35">
      <c r="A5291" s="57" t="s">
        <v>2634</v>
      </c>
      <c r="B5291" s="57" t="s">
        <v>2572</v>
      </c>
      <c r="C5291" s="57" t="s">
        <v>2428</v>
      </c>
      <c r="D5291" s="74">
        <v>2.8318493239999999E-2</v>
      </c>
      <c r="E5291" s="57" t="s">
        <v>2429</v>
      </c>
      <c r="F5291" s="62" t="str">
        <f>INDEX('Crosswalk Particulates'!$B:$B,MATCH('2017 EPA Data'!A5291,'Crosswalk Particulates'!$A:$A,0))</f>
        <v>Residential Buildings Sector</v>
      </c>
      <c r="G5291" s="66">
        <f>INDEX('Crosswalk Particulates'!$E:$E,MATCH('2017 EPA Data'!$B5291,'Crosswalk Particulates'!$D:$D,0))</f>
        <v>0</v>
      </c>
      <c r="H5291" s="78">
        <f t="shared" si="82"/>
        <v>0</v>
      </c>
    </row>
    <row r="5292" spans="1:8" hidden="1" x14ac:dyDescent="0.35">
      <c r="A5292" s="57" t="s">
        <v>2506</v>
      </c>
      <c r="B5292" s="57" t="s">
        <v>2781</v>
      </c>
      <c r="C5292" s="57" t="s">
        <v>2428</v>
      </c>
      <c r="D5292" s="74">
        <v>2.7993000000000001E-2</v>
      </c>
      <c r="E5292" s="57" t="s">
        <v>2429</v>
      </c>
      <c r="F5292" s="62" t="str">
        <f>INDEX('Crosswalk Particulates'!$B:$B,MATCH('2017 EPA Data'!A5292,'Crosswalk Particulates'!$A:$A,0))</f>
        <v>process-other-industry</v>
      </c>
      <c r="G5292" s="66">
        <f>INDEX('Crosswalk Particulates'!$E:$E,MATCH('2017 EPA Data'!$B5292,'Crosswalk Particulates'!$D:$D,0))</f>
        <v>0</v>
      </c>
      <c r="H5292" s="78">
        <f t="shared" si="82"/>
        <v>0</v>
      </c>
    </row>
    <row r="5293" spans="1:8" hidden="1" x14ac:dyDescent="0.35">
      <c r="A5293" s="57" t="s">
        <v>2634</v>
      </c>
      <c r="B5293" s="57" t="s">
        <v>2645</v>
      </c>
      <c r="C5293" s="57" t="s">
        <v>2428</v>
      </c>
      <c r="D5293" s="74">
        <v>2.7610530899999999E-2</v>
      </c>
      <c r="E5293" s="57" t="s">
        <v>2429</v>
      </c>
      <c r="F5293" s="62" t="str">
        <f>INDEX('Crosswalk Particulates'!$B:$B,MATCH('2017 EPA Data'!A5293,'Crosswalk Particulates'!$A:$A,0))</f>
        <v>Residential Buildings Sector</v>
      </c>
      <c r="G5293" s="66">
        <f>INDEX('Crosswalk Particulates'!$E:$E,MATCH('2017 EPA Data'!$B5293,'Crosswalk Particulates'!$D:$D,0))</f>
        <v>0</v>
      </c>
      <c r="H5293" s="78">
        <f t="shared" si="82"/>
        <v>0</v>
      </c>
    </row>
    <row r="5294" spans="1:8" hidden="1" x14ac:dyDescent="0.35">
      <c r="A5294" s="57" t="s">
        <v>2580</v>
      </c>
      <c r="B5294" s="57" t="s">
        <v>2584</v>
      </c>
      <c r="C5294" s="57" t="s">
        <v>2428</v>
      </c>
      <c r="D5294" s="74">
        <v>2.7300000000000001E-2</v>
      </c>
      <c r="E5294" s="57" t="s">
        <v>2429</v>
      </c>
      <c r="F5294" s="62" t="str">
        <f>INDEX('Crosswalk Particulates'!$B:$B,MATCH('2017 EPA Data'!A5294,'Crosswalk Particulates'!$A:$A,0))</f>
        <v>Commercial Buildings Sector</v>
      </c>
      <c r="G5294" s="66">
        <f>INDEX('Crosswalk Particulates'!$E:$E,MATCH('2017 EPA Data'!$B5294,'Crosswalk Particulates'!$D:$D,0))</f>
        <v>0</v>
      </c>
      <c r="H5294" s="78">
        <f t="shared" si="82"/>
        <v>0</v>
      </c>
    </row>
    <row r="5295" spans="1:8" hidden="1" x14ac:dyDescent="0.35">
      <c r="A5295" s="57" t="s">
        <v>2489</v>
      </c>
      <c r="B5295" s="57" t="s">
        <v>2724</v>
      </c>
      <c r="C5295" s="57" t="s">
        <v>2428</v>
      </c>
      <c r="D5295" s="74">
        <v>2.7043000000000001E-2</v>
      </c>
      <c r="E5295" s="57" t="s">
        <v>2429</v>
      </c>
      <c r="F5295" s="62" t="str">
        <f>INDEX('Crosswalk Particulates'!$B:$B,MATCH('2017 EPA Data'!A5295,'Crosswalk Particulates'!$A:$A,0))</f>
        <v>process-chemicals-industry</v>
      </c>
      <c r="G5295" s="66">
        <f>INDEX('Crosswalk Particulates'!$E:$E,MATCH('2017 EPA Data'!$B5295,'Crosswalk Particulates'!$D:$D,0))</f>
        <v>0</v>
      </c>
      <c r="H5295" s="78">
        <f t="shared" si="82"/>
        <v>0</v>
      </c>
    </row>
    <row r="5296" spans="1:8" hidden="1" x14ac:dyDescent="0.35">
      <c r="A5296" s="57" t="s">
        <v>2511</v>
      </c>
      <c r="B5296" s="57" t="s">
        <v>2643</v>
      </c>
      <c r="D5296" s="74">
        <v>2.6867121000000001E-2</v>
      </c>
      <c r="E5296" s="57" t="s">
        <v>2433</v>
      </c>
      <c r="F5296" s="62" t="str">
        <f>INDEX('Crosswalk Particulates'!$B:$B,MATCH('2017 EPA Data'!A5296,'Crosswalk Particulates'!$A:$A,0))</f>
        <v>industry-fuel-biomass</v>
      </c>
      <c r="G5296" s="66">
        <f>INDEX('Crosswalk Particulates'!$E:$E,MATCH('2017 EPA Data'!$B5296,'Crosswalk Particulates'!$D:$D,0))</f>
        <v>0</v>
      </c>
      <c r="H5296" s="78">
        <f t="shared" si="82"/>
        <v>24373.471165098752</v>
      </c>
    </row>
    <row r="5297" spans="1:8" hidden="1" x14ac:dyDescent="0.35">
      <c r="A5297" s="57" t="s">
        <v>2519</v>
      </c>
      <c r="B5297" s="57" t="s">
        <v>2537</v>
      </c>
      <c r="C5297" s="57" t="s">
        <v>2428</v>
      </c>
      <c r="D5297" s="74">
        <v>2.6696142499999999E-2</v>
      </c>
      <c r="E5297" s="57" t="s">
        <v>2429</v>
      </c>
      <c r="F5297" s="62" t="str">
        <f>INDEX('Crosswalk Particulates'!$B:$B,MATCH('2017 EPA Data'!A5297,'Crosswalk Particulates'!$A:$A,0))</f>
        <v>Electricity Sector</v>
      </c>
      <c r="G5297" s="66">
        <f>INDEX('Crosswalk Particulates'!$E:$E,MATCH('2017 EPA Data'!$B5297,'Crosswalk Particulates'!$D:$D,0))</f>
        <v>0</v>
      </c>
      <c r="H5297" s="78">
        <f t="shared" si="82"/>
        <v>0</v>
      </c>
    </row>
    <row r="5298" spans="1:8" hidden="1" x14ac:dyDescent="0.35">
      <c r="A5298" s="57" t="s">
        <v>2634</v>
      </c>
      <c r="B5298" s="57" t="s">
        <v>2442</v>
      </c>
      <c r="C5298" s="57" t="s">
        <v>2428</v>
      </c>
      <c r="D5298" s="74">
        <v>2.6194606240000001E-2</v>
      </c>
      <c r="E5298" s="57" t="s">
        <v>2429</v>
      </c>
      <c r="F5298" s="62" t="str">
        <f>INDEX('Crosswalk Particulates'!$B:$B,MATCH('2017 EPA Data'!A5298,'Crosswalk Particulates'!$A:$A,0))</f>
        <v>Residential Buildings Sector</v>
      </c>
      <c r="G5298" s="66">
        <f>INDEX('Crosswalk Particulates'!$E:$E,MATCH('2017 EPA Data'!$B5298,'Crosswalk Particulates'!$D:$D,0))</f>
        <v>0</v>
      </c>
      <c r="H5298" s="78">
        <f t="shared" si="82"/>
        <v>0</v>
      </c>
    </row>
    <row r="5299" spans="1:8" hidden="1" x14ac:dyDescent="0.35">
      <c r="A5299" s="57" t="s">
        <v>2449</v>
      </c>
      <c r="B5299" s="57" t="s">
        <v>2747</v>
      </c>
      <c r="C5299" s="57" t="s">
        <v>2428</v>
      </c>
      <c r="D5299" s="74">
        <v>2.6011381630704E-2</v>
      </c>
      <c r="E5299" s="57" t="s">
        <v>2429</v>
      </c>
      <c r="F5299" s="62" t="str">
        <f>INDEX('Crosswalk Particulates'!$B:$B,MATCH('2017 EPA Data'!A5299,'Crosswalk Particulates'!$A:$A,0))</f>
        <v>process-other-industry</v>
      </c>
      <c r="G5299" s="66">
        <f>INDEX('Crosswalk Particulates'!$E:$E,MATCH('2017 EPA Data'!$B5299,'Crosswalk Particulates'!$D:$D,0))</f>
        <v>0</v>
      </c>
      <c r="H5299" s="78">
        <f t="shared" si="82"/>
        <v>0</v>
      </c>
    </row>
    <row r="5300" spans="1:8" hidden="1" x14ac:dyDescent="0.35">
      <c r="A5300" s="57" t="s">
        <v>2430</v>
      </c>
      <c r="B5300" s="57" t="s">
        <v>2770</v>
      </c>
      <c r="C5300" s="57" t="s">
        <v>2428</v>
      </c>
      <c r="D5300" s="74">
        <v>2.5999999999999999E-2</v>
      </c>
      <c r="E5300" s="57" t="s">
        <v>2429</v>
      </c>
      <c r="F5300" s="62" t="str">
        <f>INDEX('Crosswalk Particulates'!$B:$B,MATCH('2017 EPA Data'!A5300,'Crosswalk Particulates'!$A:$A,0))</f>
        <v>process-other-industry</v>
      </c>
      <c r="G5300" s="66">
        <f>INDEX('Crosswalk Particulates'!$E:$E,MATCH('2017 EPA Data'!$B5300,'Crosswalk Particulates'!$D:$D,0))</f>
        <v>0</v>
      </c>
      <c r="H5300" s="78">
        <f t="shared" si="82"/>
        <v>0</v>
      </c>
    </row>
    <row r="5301" spans="1:8" hidden="1" x14ac:dyDescent="0.35">
      <c r="A5301" s="57" t="s">
        <v>2540</v>
      </c>
      <c r="B5301" s="57" t="s">
        <v>2692</v>
      </c>
      <c r="C5301" s="57" t="s">
        <v>2428</v>
      </c>
      <c r="D5301" s="74">
        <v>2.5973159999999999E-2</v>
      </c>
      <c r="E5301" s="57" t="s">
        <v>2429</v>
      </c>
      <c r="F5301" s="62" t="str">
        <f>INDEX('Crosswalk Particulates'!$B:$B,MATCH('2017 EPA Data'!A5301,'Crosswalk Particulates'!$A:$A,0))</f>
        <v>industry-fuel-oil</v>
      </c>
      <c r="G5301" s="66">
        <f>INDEX('Crosswalk Particulates'!$E:$E,MATCH('2017 EPA Data'!$B5301,'Crosswalk Particulates'!$D:$D,0))</f>
        <v>0</v>
      </c>
      <c r="H5301" s="78">
        <f t="shared" si="82"/>
        <v>0</v>
      </c>
    </row>
    <row r="5302" spans="1:8" hidden="1" x14ac:dyDescent="0.35">
      <c r="A5302" s="57" t="s">
        <v>2519</v>
      </c>
      <c r="B5302" s="57" t="s">
        <v>2554</v>
      </c>
      <c r="C5302" s="57" t="s">
        <v>2428</v>
      </c>
      <c r="D5302" s="74">
        <v>2.5658816551999999E-2</v>
      </c>
      <c r="E5302" s="57" t="s">
        <v>2429</v>
      </c>
      <c r="F5302" s="62" t="str">
        <f>INDEX('Crosswalk Particulates'!$B:$B,MATCH('2017 EPA Data'!A5302,'Crosswalk Particulates'!$A:$A,0))</f>
        <v>Electricity Sector</v>
      </c>
      <c r="G5302" s="66">
        <f>INDEX('Crosswalk Particulates'!$E:$E,MATCH('2017 EPA Data'!$B5302,'Crosswalk Particulates'!$D:$D,0))</f>
        <v>0</v>
      </c>
      <c r="H5302" s="78">
        <f t="shared" si="82"/>
        <v>0</v>
      </c>
    </row>
    <row r="5303" spans="1:8" hidden="1" x14ac:dyDescent="0.35">
      <c r="A5303" s="57" t="s">
        <v>2634</v>
      </c>
      <c r="B5303" s="57" t="s">
        <v>2590</v>
      </c>
      <c r="C5303" s="57" t="s">
        <v>2428</v>
      </c>
      <c r="D5303" s="74">
        <v>2.477868158E-2</v>
      </c>
      <c r="E5303" s="57" t="s">
        <v>2429</v>
      </c>
      <c r="F5303" s="62" t="str">
        <f>INDEX('Crosswalk Particulates'!$B:$B,MATCH('2017 EPA Data'!A5303,'Crosswalk Particulates'!$A:$A,0))</f>
        <v>Residential Buildings Sector</v>
      </c>
      <c r="G5303" s="66">
        <f>INDEX('Crosswalk Particulates'!$E:$E,MATCH('2017 EPA Data'!$B5303,'Crosswalk Particulates'!$D:$D,0))</f>
        <v>0</v>
      </c>
      <c r="H5303" s="78">
        <f t="shared" si="82"/>
        <v>0</v>
      </c>
    </row>
    <row r="5304" spans="1:8" hidden="1" x14ac:dyDescent="0.35">
      <c r="A5304" s="57" t="s">
        <v>2496</v>
      </c>
      <c r="B5304" s="57" t="s">
        <v>2686</v>
      </c>
      <c r="C5304" s="57" t="s">
        <v>2428</v>
      </c>
      <c r="D5304" s="74">
        <v>2.4619521380396098E-2</v>
      </c>
      <c r="E5304" s="57" t="s">
        <v>2429</v>
      </c>
      <c r="F5304" s="62" t="str">
        <f>INDEX('Crosswalk Particulates'!$B:$B,MATCH('2017 EPA Data'!A5304,'Crosswalk Particulates'!$A:$A,0))</f>
        <v>process-other-industry</v>
      </c>
      <c r="G5304" s="66">
        <f>INDEX('Crosswalk Particulates'!$E:$E,MATCH('2017 EPA Data'!$B5304,'Crosswalk Particulates'!$D:$D,0))</f>
        <v>0</v>
      </c>
      <c r="H5304" s="78">
        <f t="shared" si="82"/>
        <v>0</v>
      </c>
    </row>
    <row r="5305" spans="1:8" hidden="1" x14ac:dyDescent="0.35">
      <c r="A5305" s="57" t="s">
        <v>2458</v>
      </c>
      <c r="B5305" s="57" t="s">
        <v>2532</v>
      </c>
      <c r="C5305" s="57" t="s">
        <v>2428</v>
      </c>
      <c r="D5305" s="74">
        <v>2.4619439350000001E-2</v>
      </c>
      <c r="E5305" s="57" t="s">
        <v>2429</v>
      </c>
      <c r="F5305" s="62" t="str">
        <f>INDEX('Crosswalk Particulates'!$B:$B,MATCH('2017 EPA Data'!A5305,'Crosswalk Particulates'!$A:$A,0))</f>
        <v>process-other-industry</v>
      </c>
      <c r="G5305" s="66">
        <f>INDEX('Crosswalk Particulates'!$E:$E,MATCH('2017 EPA Data'!$B5305,'Crosswalk Particulates'!$D:$D,0))</f>
        <v>0</v>
      </c>
      <c r="H5305" s="78">
        <f t="shared" si="82"/>
        <v>0</v>
      </c>
    </row>
    <row r="5306" spans="1:8" hidden="1" x14ac:dyDescent="0.35">
      <c r="A5306" s="57" t="s">
        <v>2495</v>
      </c>
      <c r="B5306" s="57" t="s">
        <v>2782</v>
      </c>
      <c r="C5306" s="57" t="s">
        <v>2428</v>
      </c>
      <c r="D5306" s="74">
        <v>2.4348263419999999E-2</v>
      </c>
      <c r="E5306" s="57" t="s">
        <v>2429</v>
      </c>
      <c r="F5306" s="62" t="str">
        <f>INDEX('Crosswalk Particulates'!$B:$B,MATCH('2017 EPA Data'!A5306,'Crosswalk Particulates'!$A:$A,0))</f>
        <v>Electricity Sector</v>
      </c>
      <c r="G5306" s="66">
        <f>INDEX('Crosswalk Particulates'!$E:$E,MATCH('2017 EPA Data'!$B5306,'Crosswalk Particulates'!$D:$D,0))</f>
        <v>0</v>
      </c>
      <c r="H5306" s="78">
        <f t="shared" si="82"/>
        <v>0</v>
      </c>
    </row>
    <row r="5307" spans="1:8" hidden="1" x14ac:dyDescent="0.35">
      <c r="A5307" s="57" t="s">
        <v>2495</v>
      </c>
      <c r="B5307" s="57" t="s">
        <v>2646</v>
      </c>
      <c r="C5307" s="57" t="s">
        <v>2428</v>
      </c>
      <c r="D5307" s="74">
        <v>2.4203779694200001E-2</v>
      </c>
      <c r="E5307" s="57" t="s">
        <v>2429</v>
      </c>
      <c r="F5307" s="62" t="str">
        <f>INDEX('Crosswalk Particulates'!$B:$B,MATCH('2017 EPA Data'!A5307,'Crosswalk Particulates'!$A:$A,0))</f>
        <v>Electricity Sector</v>
      </c>
      <c r="G5307" s="66">
        <f>INDEX('Crosswalk Particulates'!$E:$E,MATCH('2017 EPA Data'!$B5307,'Crosswalk Particulates'!$D:$D,0))</f>
        <v>0</v>
      </c>
      <c r="H5307" s="78">
        <f t="shared" si="82"/>
        <v>0</v>
      </c>
    </row>
    <row r="5308" spans="1:8" hidden="1" x14ac:dyDescent="0.35">
      <c r="A5308" s="57" t="s">
        <v>2558</v>
      </c>
      <c r="B5308" s="57" t="s">
        <v>2612</v>
      </c>
      <c r="C5308" s="57" t="s">
        <v>2428</v>
      </c>
      <c r="D5308" s="74">
        <v>2.4E-2</v>
      </c>
      <c r="E5308" s="57" t="s">
        <v>2429</v>
      </c>
      <c r="F5308" s="62" t="str">
        <f>INDEX('Crosswalk Particulates'!$B:$B,MATCH('2017 EPA Data'!A5308,'Crosswalk Particulates'!$A:$A,0))</f>
        <v>process-mining-industry</v>
      </c>
      <c r="G5308" s="66">
        <f>INDEX('Crosswalk Particulates'!$E:$E,MATCH('2017 EPA Data'!$B5308,'Crosswalk Particulates'!$D:$D,0))</f>
        <v>0</v>
      </c>
      <c r="H5308" s="78">
        <f t="shared" si="82"/>
        <v>0</v>
      </c>
    </row>
    <row r="5309" spans="1:8" hidden="1" x14ac:dyDescent="0.35">
      <c r="A5309" s="57" t="s">
        <v>2457</v>
      </c>
      <c r="B5309" s="57" t="s">
        <v>2491</v>
      </c>
      <c r="C5309" s="57" t="s">
        <v>2428</v>
      </c>
      <c r="D5309" s="74">
        <v>2.36601E-2</v>
      </c>
      <c r="E5309" s="57" t="s">
        <v>2429</v>
      </c>
      <c r="F5309" s="62" t="str">
        <f>INDEX('Crosswalk Particulates'!$B:$B,MATCH('2017 EPA Data'!A5309,'Crosswalk Particulates'!$A:$A,0))</f>
        <v>process-other-industry</v>
      </c>
      <c r="G5309" s="66">
        <f>INDEX('Crosswalk Particulates'!$E:$E,MATCH('2017 EPA Data'!$B5309,'Crosswalk Particulates'!$D:$D,0))</f>
        <v>0</v>
      </c>
      <c r="H5309" s="78">
        <f t="shared" si="82"/>
        <v>0</v>
      </c>
    </row>
    <row r="5310" spans="1:8" hidden="1" x14ac:dyDescent="0.35">
      <c r="A5310" s="57" t="s">
        <v>2511</v>
      </c>
      <c r="B5310" s="57" t="s">
        <v>2782</v>
      </c>
      <c r="C5310" s="57" t="s">
        <v>2428</v>
      </c>
      <c r="D5310" s="74">
        <v>2.3377245619400001E-2</v>
      </c>
      <c r="E5310" s="57" t="s">
        <v>2429</v>
      </c>
      <c r="F5310" s="62" t="str">
        <f>INDEX('Crosswalk Particulates'!$B:$B,MATCH('2017 EPA Data'!A5310,'Crosswalk Particulates'!$A:$A,0))</f>
        <v>industry-fuel-biomass</v>
      </c>
      <c r="G5310" s="66">
        <f>INDEX('Crosswalk Particulates'!$E:$E,MATCH('2017 EPA Data'!$B5310,'Crosswalk Particulates'!$D:$D,0))</f>
        <v>0</v>
      </c>
      <c r="H5310" s="78">
        <f t="shared" si="82"/>
        <v>0</v>
      </c>
    </row>
    <row r="5311" spans="1:8" hidden="1" x14ac:dyDescent="0.35">
      <c r="A5311" s="57" t="s">
        <v>2476</v>
      </c>
      <c r="B5311" s="57" t="s">
        <v>2508</v>
      </c>
      <c r="C5311" s="57" t="s">
        <v>2432</v>
      </c>
      <c r="D5311" s="74">
        <v>2.334E-2</v>
      </c>
      <c r="E5311" s="57" t="s">
        <v>2433</v>
      </c>
      <c r="F5311" s="62" t="str">
        <f>INDEX('Crosswalk Particulates'!$B:$B,MATCH('2017 EPA Data'!A5311,'Crosswalk Particulates'!$A:$A,0))</f>
        <v>Electricity Sector</v>
      </c>
      <c r="G5311" s="66" t="str">
        <f>INDEX('Crosswalk Particulates'!$E:$E,MATCH('2017 EPA Data'!$B5311,'Crosswalk Particulates'!$D:$D,0))</f>
        <v>CH4</v>
      </c>
      <c r="H5311" s="78">
        <f t="shared" si="82"/>
        <v>21173.717012455661</v>
      </c>
    </row>
    <row r="5312" spans="1:8" hidden="1" x14ac:dyDescent="0.35">
      <c r="A5312" s="57" t="s">
        <v>2458</v>
      </c>
      <c r="B5312" s="57" t="s">
        <v>2716</v>
      </c>
      <c r="C5312" s="57" t="s">
        <v>2428</v>
      </c>
      <c r="D5312" s="74">
        <v>2.3E-2</v>
      </c>
      <c r="E5312" s="57" t="s">
        <v>2429</v>
      </c>
      <c r="F5312" s="62" t="str">
        <f>INDEX('Crosswalk Particulates'!$B:$B,MATCH('2017 EPA Data'!A5312,'Crosswalk Particulates'!$A:$A,0))</f>
        <v>process-other-industry</v>
      </c>
      <c r="G5312" s="66">
        <f>INDEX('Crosswalk Particulates'!$E:$E,MATCH('2017 EPA Data'!$B5312,'Crosswalk Particulates'!$D:$D,0))</f>
        <v>0</v>
      </c>
      <c r="H5312" s="78">
        <f t="shared" si="82"/>
        <v>0</v>
      </c>
    </row>
    <row r="5313" spans="1:8" hidden="1" x14ac:dyDescent="0.35">
      <c r="A5313" s="57" t="s">
        <v>2560</v>
      </c>
      <c r="B5313" s="57" t="s">
        <v>2546</v>
      </c>
      <c r="C5313" s="57" t="s">
        <v>2428</v>
      </c>
      <c r="D5313" s="74">
        <v>2.2855610160000001E-2</v>
      </c>
      <c r="E5313" s="57" t="s">
        <v>2429</v>
      </c>
      <c r="F5313" s="62" t="str">
        <f>INDEX('Crosswalk Particulates'!$B:$B,MATCH('2017 EPA Data'!A5313,'Crosswalk Particulates'!$A:$A,0))</f>
        <v>Electricity Sector</v>
      </c>
      <c r="G5313" s="66">
        <f>INDEX('Crosswalk Particulates'!$E:$E,MATCH('2017 EPA Data'!$B5313,'Crosswalk Particulates'!$D:$D,0))</f>
        <v>0</v>
      </c>
      <c r="H5313" s="78">
        <f t="shared" si="82"/>
        <v>0</v>
      </c>
    </row>
    <row r="5314" spans="1:8" hidden="1" x14ac:dyDescent="0.35">
      <c r="A5314" s="57" t="s">
        <v>2519</v>
      </c>
      <c r="B5314" s="57" t="s">
        <v>2636</v>
      </c>
      <c r="C5314" s="57" t="s">
        <v>2428</v>
      </c>
      <c r="D5314" s="74">
        <v>2.2533520000000001E-2</v>
      </c>
      <c r="E5314" s="57" t="s">
        <v>2429</v>
      </c>
      <c r="F5314" s="62" t="str">
        <f>INDEX('Crosswalk Particulates'!$B:$B,MATCH('2017 EPA Data'!A5314,'Crosswalk Particulates'!$A:$A,0))</f>
        <v>Electricity Sector</v>
      </c>
      <c r="G5314" s="66">
        <f>INDEX('Crosswalk Particulates'!$E:$E,MATCH('2017 EPA Data'!$B5314,'Crosswalk Particulates'!$D:$D,0))</f>
        <v>0</v>
      </c>
      <c r="H5314" s="78">
        <f t="shared" si="82"/>
        <v>0</v>
      </c>
    </row>
    <row r="5315" spans="1:8" hidden="1" x14ac:dyDescent="0.35">
      <c r="A5315" s="57" t="s">
        <v>2470</v>
      </c>
      <c r="B5315" s="57" t="s">
        <v>2676</v>
      </c>
      <c r="C5315" s="57" t="s">
        <v>2428</v>
      </c>
      <c r="D5315" s="74">
        <v>2.1899999999999999E-2</v>
      </c>
      <c r="E5315" s="57" t="s">
        <v>2429</v>
      </c>
      <c r="F5315" s="62" t="str">
        <f>INDEX('Crosswalk Particulates'!$B:$B,MATCH('2017 EPA Data'!A5315,'Crosswalk Particulates'!$A:$A,0))</f>
        <v>process-waste-industry</v>
      </c>
      <c r="G5315" s="66">
        <f>INDEX('Crosswalk Particulates'!$E:$E,MATCH('2017 EPA Data'!$B5315,'Crosswalk Particulates'!$D:$D,0))</f>
        <v>0</v>
      </c>
      <c r="H5315" s="78">
        <f t="shared" si="82"/>
        <v>0</v>
      </c>
    </row>
    <row r="5316" spans="1:8" hidden="1" x14ac:dyDescent="0.35">
      <c r="A5316" s="57" t="s">
        <v>2560</v>
      </c>
      <c r="B5316" s="57" t="s">
        <v>2756</v>
      </c>
      <c r="C5316" s="57" t="s">
        <v>2428</v>
      </c>
      <c r="D5316" s="74">
        <v>2.1446992500000001E-2</v>
      </c>
      <c r="E5316" s="57" t="s">
        <v>2429</v>
      </c>
      <c r="F5316" s="62" t="str">
        <f>INDEX('Crosswalk Particulates'!$B:$B,MATCH('2017 EPA Data'!A5316,'Crosswalk Particulates'!$A:$A,0))</f>
        <v>Electricity Sector</v>
      </c>
      <c r="G5316" s="66">
        <f>INDEX('Crosswalk Particulates'!$E:$E,MATCH('2017 EPA Data'!$B5316,'Crosswalk Particulates'!$D:$D,0))</f>
        <v>0</v>
      </c>
      <c r="H5316" s="78">
        <f t="shared" ref="H5316:H5379" si="83">IF(E5316="TON",D5316/metricton_to_shortton,0)*10^6</f>
        <v>0</v>
      </c>
    </row>
    <row r="5317" spans="1:8" hidden="1" x14ac:dyDescent="0.35">
      <c r="A5317" s="57" t="s">
        <v>2493</v>
      </c>
      <c r="B5317" s="57" t="s">
        <v>2648</v>
      </c>
      <c r="C5317" s="57" t="s">
        <v>2428</v>
      </c>
      <c r="D5317" s="74">
        <v>2.1343768904600002E-2</v>
      </c>
      <c r="E5317" s="57" t="s">
        <v>2429</v>
      </c>
      <c r="F5317" s="62" t="str">
        <f>INDEX('Crosswalk Particulates'!$B:$B,MATCH('2017 EPA Data'!A5317,'Crosswalk Particulates'!$A:$A,0))</f>
        <v>Commercial Buildings Sector</v>
      </c>
      <c r="G5317" s="66">
        <f>INDEX('Crosswalk Particulates'!$E:$E,MATCH('2017 EPA Data'!$B5317,'Crosswalk Particulates'!$D:$D,0))</f>
        <v>0</v>
      </c>
      <c r="H5317" s="78">
        <f t="shared" si="83"/>
        <v>0</v>
      </c>
    </row>
    <row r="5318" spans="1:8" hidden="1" x14ac:dyDescent="0.35">
      <c r="A5318" s="57" t="s">
        <v>2492</v>
      </c>
      <c r="B5318" s="57" t="s">
        <v>2646</v>
      </c>
      <c r="C5318" s="57" t="s">
        <v>2428</v>
      </c>
      <c r="D5318" s="74">
        <v>2.1016624300000002E-2</v>
      </c>
      <c r="E5318" s="57" t="s">
        <v>2429</v>
      </c>
      <c r="F5318" s="62" t="str">
        <f>INDEX('Crosswalk Particulates'!$B:$B,MATCH('2017 EPA Data'!A5318,'Crosswalk Particulates'!$A:$A,0))</f>
        <v>Electricity Sector</v>
      </c>
      <c r="G5318" s="66">
        <f>INDEX('Crosswalk Particulates'!$E:$E,MATCH('2017 EPA Data'!$B5318,'Crosswalk Particulates'!$D:$D,0))</f>
        <v>0</v>
      </c>
      <c r="H5318" s="78">
        <f t="shared" si="83"/>
        <v>0</v>
      </c>
    </row>
    <row r="5319" spans="1:8" hidden="1" x14ac:dyDescent="0.35">
      <c r="A5319" s="57" t="s">
        <v>2453</v>
      </c>
      <c r="B5319" s="57" t="s">
        <v>2640</v>
      </c>
      <c r="C5319" s="57" t="s">
        <v>2428</v>
      </c>
      <c r="D5319" s="74">
        <v>2.0830206059999998E-2</v>
      </c>
      <c r="E5319" s="57" t="s">
        <v>2429</v>
      </c>
      <c r="F5319" s="62" t="str">
        <f>INDEX('Crosswalk Particulates'!$B:$B,MATCH('2017 EPA Data'!A5319,'Crosswalk Particulates'!$A:$A,0))</f>
        <v>process-ngps-industry</v>
      </c>
      <c r="G5319" s="66">
        <f>INDEX('Crosswalk Particulates'!$E:$E,MATCH('2017 EPA Data'!$B5319,'Crosswalk Particulates'!$D:$D,0))</f>
        <v>0</v>
      </c>
      <c r="H5319" s="78">
        <f t="shared" si="83"/>
        <v>0</v>
      </c>
    </row>
    <row r="5320" spans="1:8" hidden="1" x14ac:dyDescent="0.35">
      <c r="A5320" s="57" t="s">
        <v>2453</v>
      </c>
      <c r="B5320" s="57" t="s">
        <v>2564</v>
      </c>
      <c r="C5320" s="57" t="s">
        <v>2428</v>
      </c>
      <c r="D5320" s="74">
        <v>2.0830206059999998E-2</v>
      </c>
      <c r="E5320" s="57" t="s">
        <v>2429</v>
      </c>
      <c r="F5320" s="62" t="str">
        <f>INDEX('Crosswalk Particulates'!$B:$B,MATCH('2017 EPA Data'!A5320,'Crosswalk Particulates'!$A:$A,0))</f>
        <v>process-ngps-industry</v>
      </c>
      <c r="G5320" s="66">
        <f>INDEX('Crosswalk Particulates'!$E:$E,MATCH('2017 EPA Data'!$B5320,'Crosswalk Particulates'!$D:$D,0))</f>
        <v>0</v>
      </c>
      <c r="H5320" s="78">
        <f t="shared" si="83"/>
        <v>0</v>
      </c>
    </row>
    <row r="5321" spans="1:8" hidden="1" x14ac:dyDescent="0.35">
      <c r="A5321" s="57" t="s">
        <v>2530</v>
      </c>
      <c r="B5321" s="57" t="s">
        <v>2640</v>
      </c>
      <c r="C5321" s="57" t="s">
        <v>2428</v>
      </c>
      <c r="D5321" s="74">
        <v>2.0563720000000001E-2</v>
      </c>
      <c r="E5321" s="57" t="s">
        <v>2429</v>
      </c>
      <c r="F5321" s="62" t="str">
        <f>INDEX('Crosswalk Particulates'!$B:$B,MATCH('2017 EPA Data'!A5321,'Crosswalk Particulates'!$A:$A,0))</f>
        <v>process-iron and steel-industry</v>
      </c>
      <c r="G5321" s="66">
        <f>INDEX('Crosswalk Particulates'!$E:$E,MATCH('2017 EPA Data'!$B5321,'Crosswalk Particulates'!$D:$D,0))</f>
        <v>0</v>
      </c>
      <c r="H5321" s="78">
        <f t="shared" si="83"/>
        <v>0</v>
      </c>
    </row>
    <row r="5322" spans="1:8" hidden="1" x14ac:dyDescent="0.35">
      <c r="A5322" s="57" t="s">
        <v>2511</v>
      </c>
      <c r="B5322" s="57" t="s">
        <v>2779</v>
      </c>
      <c r="C5322" s="57" t="s">
        <v>2428</v>
      </c>
      <c r="D5322" s="74">
        <v>2.0367204068000001E-2</v>
      </c>
      <c r="E5322" s="57" t="s">
        <v>2429</v>
      </c>
      <c r="F5322" s="62" t="str">
        <f>INDEX('Crosswalk Particulates'!$B:$B,MATCH('2017 EPA Data'!A5322,'Crosswalk Particulates'!$A:$A,0))</f>
        <v>industry-fuel-biomass</v>
      </c>
      <c r="G5322" s="66">
        <f>INDEX('Crosswalk Particulates'!$E:$E,MATCH('2017 EPA Data'!$B5322,'Crosswalk Particulates'!$D:$D,0))</f>
        <v>0</v>
      </c>
      <c r="H5322" s="78">
        <f t="shared" si="83"/>
        <v>0</v>
      </c>
    </row>
    <row r="5323" spans="1:8" hidden="1" x14ac:dyDescent="0.35">
      <c r="A5323" s="57" t="s">
        <v>2458</v>
      </c>
      <c r="B5323" s="57" t="s">
        <v>2702</v>
      </c>
      <c r="C5323" s="57" t="s">
        <v>2428</v>
      </c>
      <c r="D5323" s="74">
        <v>0.02</v>
      </c>
      <c r="E5323" s="57" t="s">
        <v>2429</v>
      </c>
      <c r="F5323" s="62" t="str">
        <f>INDEX('Crosswalk Particulates'!$B:$B,MATCH('2017 EPA Data'!A5323,'Crosswalk Particulates'!$A:$A,0))</f>
        <v>process-other-industry</v>
      </c>
      <c r="G5323" s="66">
        <f>INDEX('Crosswalk Particulates'!$E:$E,MATCH('2017 EPA Data'!$B5323,'Crosswalk Particulates'!$D:$D,0))</f>
        <v>0</v>
      </c>
      <c r="H5323" s="78">
        <f t="shared" si="83"/>
        <v>0</v>
      </c>
    </row>
    <row r="5324" spans="1:8" hidden="1" x14ac:dyDescent="0.35">
      <c r="A5324" s="57" t="s">
        <v>2575</v>
      </c>
      <c r="B5324" s="57" t="s">
        <v>2488</v>
      </c>
      <c r="C5324" s="57" t="s">
        <v>2428</v>
      </c>
      <c r="D5324" s="74">
        <v>0.02</v>
      </c>
      <c r="E5324" s="57" t="s">
        <v>2429</v>
      </c>
      <c r="F5324" s="62" t="str">
        <f>INDEX('Crosswalk Particulates'!$B:$B,MATCH('2017 EPA Data'!A5324,'Crosswalk Particulates'!$A:$A,0))</f>
        <v>Commercial Buildings Sector</v>
      </c>
      <c r="G5324" s="66">
        <f>INDEX('Crosswalk Particulates'!$E:$E,MATCH('2017 EPA Data'!$B5324,'Crosswalk Particulates'!$D:$D,0))</f>
        <v>0</v>
      </c>
      <c r="H5324" s="78">
        <f t="shared" si="83"/>
        <v>0</v>
      </c>
    </row>
    <row r="5325" spans="1:8" hidden="1" x14ac:dyDescent="0.35">
      <c r="A5325" s="57" t="s">
        <v>2580</v>
      </c>
      <c r="B5325" s="57" t="s">
        <v>2633</v>
      </c>
      <c r="C5325" s="57" t="s">
        <v>2428</v>
      </c>
      <c r="D5325" s="74">
        <v>1.9998391994000001E-2</v>
      </c>
      <c r="E5325" s="57" t="s">
        <v>2429</v>
      </c>
      <c r="F5325" s="62" t="str">
        <f>INDEX('Crosswalk Particulates'!$B:$B,MATCH('2017 EPA Data'!A5325,'Crosswalk Particulates'!$A:$A,0))</f>
        <v>Commercial Buildings Sector</v>
      </c>
      <c r="G5325" s="66">
        <f>INDEX('Crosswalk Particulates'!$E:$E,MATCH('2017 EPA Data'!$B5325,'Crosswalk Particulates'!$D:$D,0))</f>
        <v>0</v>
      </c>
      <c r="H5325" s="78">
        <f t="shared" si="83"/>
        <v>0</v>
      </c>
    </row>
    <row r="5326" spans="1:8" hidden="1" x14ac:dyDescent="0.35">
      <c r="A5326" s="57" t="s">
        <v>2560</v>
      </c>
      <c r="B5326" s="57" t="s">
        <v>2646</v>
      </c>
      <c r="C5326" s="57" t="s">
        <v>2428</v>
      </c>
      <c r="D5326" s="74">
        <v>1.91290733E-2</v>
      </c>
      <c r="E5326" s="57" t="s">
        <v>2429</v>
      </c>
      <c r="F5326" s="62" t="str">
        <f>INDEX('Crosswalk Particulates'!$B:$B,MATCH('2017 EPA Data'!A5326,'Crosswalk Particulates'!$A:$A,0))</f>
        <v>Electricity Sector</v>
      </c>
      <c r="G5326" s="66">
        <f>INDEX('Crosswalk Particulates'!$E:$E,MATCH('2017 EPA Data'!$B5326,'Crosswalk Particulates'!$D:$D,0))</f>
        <v>0</v>
      </c>
      <c r="H5326" s="78">
        <f t="shared" si="83"/>
        <v>0</v>
      </c>
    </row>
    <row r="5327" spans="1:8" hidden="1" x14ac:dyDescent="0.35">
      <c r="A5327" s="57" t="s">
        <v>2519</v>
      </c>
      <c r="B5327" s="57" t="s">
        <v>2589</v>
      </c>
      <c r="C5327" s="57" t="s">
        <v>2428</v>
      </c>
      <c r="D5327" s="74">
        <v>1.9E-2</v>
      </c>
      <c r="E5327" s="57" t="s">
        <v>2429</v>
      </c>
      <c r="F5327" s="62" t="str">
        <f>INDEX('Crosswalk Particulates'!$B:$B,MATCH('2017 EPA Data'!A5327,'Crosswalk Particulates'!$A:$A,0))</f>
        <v>Electricity Sector</v>
      </c>
      <c r="G5327" s="66">
        <f>INDEX('Crosswalk Particulates'!$E:$E,MATCH('2017 EPA Data'!$B5327,'Crosswalk Particulates'!$D:$D,0))</f>
        <v>0</v>
      </c>
      <c r="H5327" s="78">
        <f t="shared" si="83"/>
        <v>0</v>
      </c>
    </row>
    <row r="5328" spans="1:8" hidden="1" x14ac:dyDescent="0.35">
      <c r="A5328" s="57" t="s">
        <v>2480</v>
      </c>
      <c r="B5328" s="57" t="s">
        <v>2597</v>
      </c>
      <c r="C5328" s="57" t="s">
        <v>2428</v>
      </c>
      <c r="D5328" s="74">
        <v>1.8952E-2</v>
      </c>
      <c r="E5328" s="57" t="s">
        <v>2429</v>
      </c>
      <c r="F5328" s="62" t="str">
        <f>INDEX('Crosswalk Particulates'!$B:$B,MATCH('2017 EPA Data'!A5328,'Crosswalk Particulates'!$A:$A,0))</f>
        <v>Transportation Sector</v>
      </c>
      <c r="G5328" s="66">
        <f>INDEX('Crosswalk Particulates'!$E:$E,MATCH('2017 EPA Data'!$B5328,'Crosswalk Particulates'!$D:$D,0))</f>
        <v>0</v>
      </c>
      <c r="H5328" s="78">
        <f t="shared" si="83"/>
        <v>0</v>
      </c>
    </row>
    <row r="5329" spans="1:8" hidden="1" x14ac:dyDescent="0.35">
      <c r="A5329" s="57" t="s">
        <v>2511</v>
      </c>
      <c r="B5329" s="57" t="s">
        <v>2692</v>
      </c>
      <c r="C5329" s="57" t="s">
        <v>2428</v>
      </c>
      <c r="D5329" s="74">
        <v>1.8887797000000001E-2</v>
      </c>
      <c r="E5329" s="57" t="s">
        <v>2429</v>
      </c>
      <c r="F5329" s="62" t="str">
        <f>INDEX('Crosswalk Particulates'!$B:$B,MATCH('2017 EPA Data'!A5329,'Crosswalk Particulates'!$A:$A,0))</f>
        <v>industry-fuel-biomass</v>
      </c>
      <c r="G5329" s="66">
        <f>INDEX('Crosswalk Particulates'!$E:$E,MATCH('2017 EPA Data'!$B5329,'Crosswalk Particulates'!$D:$D,0))</f>
        <v>0</v>
      </c>
      <c r="H5329" s="78">
        <f t="shared" si="83"/>
        <v>0</v>
      </c>
    </row>
    <row r="5330" spans="1:8" hidden="1" x14ac:dyDescent="0.35">
      <c r="A5330" s="57" t="s">
        <v>2449</v>
      </c>
      <c r="B5330" s="57" t="s">
        <v>2672</v>
      </c>
      <c r="C5330" s="57" t="s">
        <v>2428</v>
      </c>
      <c r="D5330" s="74">
        <v>1.848E-2</v>
      </c>
      <c r="E5330" s="57" t="s">
        <v>2429</v>
      </c>
      <c r="F5330" s="62" t="str">
        <f>INDEX('Crosswalk Particulates'!$B:$B,MATCH('2017 EPA Data'!A5330,'Crosswalk Particulates'!$A:$A,0))</f>
        <v>process-other-industry</v>
      </c>
      <c r="G5330" s="66">
        <f>INDEX('Crosswalk Particulates'!$E:$E,MATCH('2017 EPA Data'!$B5330,'Crosswalk Particulates'!$D:$D,0))</f>
        <v>0</v>
      </c>
      <c r="H5330" s="78">
        <f t="shared" si="83"/>
        <v>0</v>
      </c>
    </row>
    <row r="5331" spans="1:8" hidden="1" x14ac:dyDescent="0.35">
      <c r="A5331" s="57" t="s">
        <v>2543</v>
      </c>
      <c r="B5331" s="57" t="s">
        <v>2696</v>
      </c>
      <c r="C5331" s="57" t="s">
        <v>2428</v>
      </c>
      <c r="D5331" s="74">
        <v>1.8425199999999999E-2</v>
      </c>
      <c r="E5331" s="57" t="s">
        <v>2429</v>
      </c>
      <c r="F5331" s="62" t="str">
        <f>INDEX('Crosswalk Particulates'!$B:$B,MATCH('2017 EPA Data'!A5331,'Crosswalk Particulates'!$A:$A,0))</f>
        <v>industry-fuel-other</v>
      </c>
      <c r="G5331" s="66">
        <f>INDEX('Crosswalk Particulates'!$E:$E,MATCH('2017 EPA Data'!$B5331,'Crosswalk Particulates'!$D:$D,0))</f>
        <v>0</v>
      </c>
      <c r="H5331" s="78">
        <f t="shared" si="83"/>
        <v>0</v>
      </c>
    </row>
    <row r="5332" spans="1:8" hidden="1" x14ac:dyDescent="0.35">
      <c r="A5332" s="57" t="s">
        <v>2513</v>
      </c>
      <c r="B5332" s="57" t="s">
        <v>2686</v>
      </c>
      <c r="C5332" s="57" t="s">
        <v>2428</v>
      </c>
      <c r="D5332" s="74">
        <v>1.8255464698999999E-2</v>
      </c>
      <c r="E5332" s="57" t="s">
        <v>2429</v>
      </c>
      <c r="F5332" s="62" t="str">
        <f>INDEX('Crosswalk Particulates'!$B:$B,MATCH('2017 EPA Data'!A5332,'Crosswalk Particulates'!$A:$A,0))</f>
        <v>process-other-industry</v>
      </c>
      <c r="G5332" s="66">
        <f>INDEX('Crosswalk Particulates'!$E:$E,MATCH('2017 EPA Data'!$B5332,'Crosswalk Particulates'!$D:$D,0))</f>
        <v>0</v>
      </c>
      <c r="H5332" s="78">
        <f t="shared" si="83"/>
        <v>0</v>
      </c>
    </row>
    <row r="5333" spans="1:8" hidden="1" x14ac:dyDescent="0.35">
      <c r="A5333" s="57" t="s">
        <v>2634</v>
      </c>
      <c r="B5333" s="57" t="s">
        <v>2469</v>
      </c>
      <c r="C5333" s="57" t="s">
        <v>2428</v>
      </c>
      <c r="D5333" s="74">
        <v>1.7699058300000001E-2</v>
      </c>
      <c r="E5333" s="57" t="s">
        <v>2429</v>
      </c>
      <c r="F5333" s="62" t="str">
        <f>INDEX('Crosswalk Particulates'!$B:$B,MATCH('2017 EPA Data'!A5333,'Crosswalk Particulates'!$A:$A,0))</f>
        <v>Residential Buildings Sector</v>
      </c>
      <c r="G5333" s="66">
        <f>INDEX('Crosswalk Particulates'!$E:$E,MATCH('2017 EPA Data'!$B5333,'Crosswalk Particulates'!$D:$D,0))</f>
        <v>0</v>
      </c>
      <c r="H5333" s="78">
        <f t="shared" si="83"/>
        <v>0</v>
      </c>
    </row>
    <row r="5334" spans="1:8" hidden="1" x14ac:dyDescent="0.35">
      <c r="A5334" s="57" t="s">
        <v>2458</v>
      </c>
      <c r="B5334" s="57" t="s">
        <v>2548</v>
      </c>
      <c r="C5334" s="57" t="s">
        <v>2428</v>
      </c>
      <c r="D5334" s="74">
        <v>1.717203338E-2</v>
      </c>
      <c r="E5334" s="57" t="s">
        <v>2429</v>
      </c>
      <c r="F5334" s="62" t="str">
        <f>INDEX('Crosswalk Particulates'!$B:$B,MATCH('2017 EPA Data'!A5334,'Crosswalk Particulates'!$A:$A,0))</f>
        <v>process-other-industry</v>
      </c>
      <c r="G5334" s="66">
        <f>INDEX('Crosswalk Particulates'!$E:$E,MATCH('2017 EPA Data'!$B5334,'Crosswalk Particulates'!$D:$D,0))</f>
        <v>0</v>
      </c>
      <c r="H5334" s="78">
        <f t="shared" si="83"/>
        <v>0</v>
      </c>
    </row>
    <row r="5335" spans="1:8" hidden="1" x14ac:dyDescent="0.35">
      <c r="A5335" s="57" t="s">
        <v>2560</v>
      </c>
      <c r="B5335" s="57" t="s">
        <v>2738</v>
      </c>
      <c r="C5335" s="57" t="s">
        <v>2428</v>
      </c>
      <c r="D5335" s="74">
        <v>1.7097026000000001E-2</v>
      </c>
      <c r="E5335" s="57" t="s">
        <v>2429</v>
      </c>
      <c r="F5335" s="62" t="str">
        <f>INDEX('Crosswalk Particulates'!$B:$B,MATCH('2017 EPA Data'!A5335,'Crosswalk Particulates'!$A:$A,0))</f>
        <v>Electricity Sector</v>
      </c>
      <c r="G5335" s="66">
        <f>INDEX('Crosswalk Particulates'!$E:$E,MATCH('2017 EPA Data'!$B5335,'Crosswalk Particulates'!$D:$D,0))</f>
        <v>0</v>
      </c>
      <c r="H5335" s="78">
        <f t="shared" si="83"/>
        <v>0</v>
      </c>
    </row>
    <row r="5336" spans="1:8" hidden="1" x14ac:dyDescent="0.35">
      <c r="A5336" s="57" t="s">
        <v>2519</v>
      </c>
      <c r="B5336" s="57" t="s">
        <v>2690</v>
      </c>
      <c r="C5336" s="57" t="s">
        <v>2428</v>
      </c>
      <c r="D5336" s="74">
        <v>1.7000000000000001E-2</v>
      </c>
      <c r="E5336" s="57" t="s">
        <v>2429</v>
      </c>
      <c r="F5336" s="62" t="str">
        <f>INDEX('Crosswalk Particulates'!$B:$B,MATCH('2017 EPA Data'!A5336,'Crosswalk Particulates'!$A:$A,0))</f>
        <v>Electricity Sector</v>
      </c>
      <c r="G5336" s="66">
        <f>INDEX('Crosswalk Particulates'!$E:$E,MATCH('2017 EPA Data'!$B5336,'Crosswalk Particulates'!$D:$D,0))</f>
        <v>0</v>
      </c>
      <c r="H5336" s="78">
        <f t="shared" si="83"/>
        <v>0</v>
      </c>
    </row>
    <row r="5337" spans="1:8" hidden="1" x14ac:dyDescent="0.35">
      <c r="A5337" s="57" t="s">
        <v>2560</v>
      </c>
      <c r="B5337" s="57" t="s">
        <v>2562</v>
      </c>
      <c r="C5337" s="57" t="s">
        <v>2428</v>
      </c>
      <c r="D5337" s="74">
        <v>1.6403092800000001E-2</v>
      </c>
      <c r="E5337" s="57" t="s">
        <v>2429</v>
      </c>
      <c r="F5337" s="62" t="str">
        <f>INDEX('Crosswalk Particulates'!$B:$B,MATCH('2017 EPA Data'!A5337,'Crosswalk Particulates'!$A:$A,0))</f>
        <v>Electricity Sector</v>
      </c>
      <c r="G5337" s="66">
        <f>INDEX('Crosswalk Particulates'!$E:$E,MATCH('2017 EPA Data'!$B5337,'Crosswalk Particulates'!$D:$D,0))</f>
        <v>0</v>
      </c>
      <c r="H5337" s="78">
        <f t="shared" si="83"/>
        <v>0</v>
      </c>
    </row>
    <row r="5338" spans="1:8" hidden="1" x14ac:dyDescent="0.35">
      <c r="A5338" s="57" t="s">
        <v>2530</v>
      </c>
      <c r="B5338" s="57" t="s">
        <v>2564</v>
      </c>
      <c r="C5338" s="57" t="s">
        <v>2428</v>
      </c>
      <c r="D5338" s="74">
        <v>1.6245160000000002E-2</v>
      </c>
      <c r="E5338" s="57" t="s">
        <v>2429</v>
      </c>
      <c r="F5338" s="62" t="str">
        <f>INDEX('Crosswalk Particulates'!$B:$B,MATCH('2017 EPA Data'!A5338,'Crosswalk Particulates'!$A:$A,0))</f>
        <v>process-iron and steel-industry</v>
      </c>
      <c r="G5338" s="66">
        <f>INDEX('Crosswalk Particulates'!$E:$E,MATCH('2017 EPA Data'!$B5338,'Crosswalk Particulates'!$D:$D,0))</f>
        <v>0</v>
      </c>
      <c r="H5338" s="78">
        <f t="shared" si="83"/>
        <v>0</v>
      </c>
    </row>
    <row r="5339" spans="1:8" hidden="1" x14ac:dyDescent="0.35">
      <c r="A5339" s="57" t="s">
        <v>2430</v>
      </c>
      <c r="B5339" s="57" t="s">
        <v>2755</v>
      </c>
      <c r="C5339" s="57" t="s">
        <v>2428</v>
      </c>
      <c r="D5339" s="74">
        <v>1.6199999999999999E-2</v>
      </c>
      <c r="E5339" s="57" t="s">
        <v>2429</v>
      </c>
      <c r="F5339" s="62" t="str">
        <f>INDEX('Crosswalk Particulates'!$B:$B,MATCH('2017 EPA Data'!A5339,'Crosswalk Particulates'!$A:$A,0))</f>
        <v>process-other-industry</v>
      </c>
      <c r="G5339" s="66">
        <f>INDEX('Crosswalk Particulates'!$E:$E,MATCH('2017 EPA Data'!$B5339,'Crosswalk Particulates'!$D:$D,0))</f>
        <v>0</v>
      </c>
      <c r="H5339" s="78">
        <f t="shared" si="83"/>
        <v>0</v>
      </c>
    </row>
    <row r="5340" spans="1:8" hidden="1" x14ac:dyDescent="0.35">
      <c r="A5340" s="57" t="s">
        <v>2458</v>
      </c>
      <c r="B5340" s="57" t="s">
        <v>2606</v>
      </c>
      <c r="C5340" s="57" t="s">
        <v>2428</v>
      </c>
      <c r="D5340" s="74">
        <v>1.6192530100000001E-2</v>
      </c>
      <c r="E5340" s="57" t="s">
        <v>2429</v>
      </c>
      <c r="F5340" s="62" t="str">
        <f>INDEX('Crosswalk Particulates'!$B:$B,MATCH('2017 EPA Data'!A5340,'Crosswalk Particulates'!$A:$A,0))</f>
        <v>process-other-industry</v>
      </c>
      <c r="G5340" s="66">
        <f>INDEX('Crosswalk Particulates'!$E:$E,MATCH('2017 EPA Data'!$B5340,'Crosswalk Particulates'!$D:$D,0))</f>
        <v>0</v>
      </c>
      <c r="H5340" s="78">
        <f t="shared" si="83"/>
        <v>0</v>
      </c>
    </row>
    <row r="5341" spans="1:8" hidden="1" x14ac:dyDescent="0.35">
      <c r="A5341" s="57" t="s">
        <v>2519</v>
      </c>
      <c r="B5341" s="57" t="s">
        <v>2626</v>
      </c>
      <c r="C5341" s="57" t="s">
        <v>2428</v>
      </c>
      <c r="D5341" s="74">
        <v>1.6156E-2</v>
      </c>
      <c r="E5341" s="57" t="s">
        <v>2429</v>
      </c>
      <c r="F5341" s="62" t="str">
        <f>INDEX('Crosswalk Particulates'!$B:$B,MATCH('2017 EPA Data'!A5341,'Crosswalk Particulates'!$A:$A,0))</f>
        <v>Electricity Sector</v>
      </c>
      <c r="G5341" s="66">
        <f>INDEX('Crosswalk Particulates'!$E:$E,MATCH('2017 EPA Data'!$B5341,'Crosswalk Particulates'!$D:$D,0))</f>
        <v>0</v>
      </c>
      <c r="H5341" s="78">
        <f t="shared" si="83"/>
        <v>0</v>
      </c>
    </row>
    <row r="5342" spans="1:8" hidden="1" x14ac:dyDescent="0.35">
      <c r="A5342" s="57" t="s">
        <v>2566</v>
      </c>
      <c r="B5342" s="57" t="s">
        <v>2554</v>
      </c>
      <c r="C5342" s="57" t="s">
        <v>2428</v>
      </c>
      <c r="D5342" s="74">
        <v>1.5816127250898999E-2</v>
      </c>
      <c r="E5342" s="57" t="s">
        <v>2429</v>
      </c>
      <c r="F5342" s="62" t="str">
        <f>INDEX('Crosswalk Particulates'!$B:$B,MATCH('2017 EPA Data'!A5342,'Crosswalk Particulates'!$A:$A,0))</f>
        <v>Commercial Buildings Sector</v>
      </c>
      <c r="G5342" s="66">
        <f>INDEX('Crosswalk Particulates'!$E:$E,MATCH('2017 EPA Data'!$B5342,'Crosswalk Particulates'!$D:$D,0))</f>
        <v>0</v>
      </c>
      <c r="H5342" s="78">
        <f t="shared" si="83"/>
        <v>0</v>
      </c>
    </row>
    <row r="5343" spans="1:8" hidden="1" x14ac:dyDescent="0.35">
      <c r="A5343" s="57" t="s">
        <v>2453</v>
      </c>
      <c r="B5343" s="57" t="s">
        <v>2686</v>
      </c>
      <c r="C5343" s="57" t="s">
        <v>2428</v>
      </c>
      <c r="D5343" s="74">
        <v>1.5755006429999999E-2</v>
      </c>
      <c r="E5343" s="57" t="s">
        <v>2429</v>
      </c>
      <c r="F5343" s="62" t="str">
        <f>INDEX('Crosswalk Particulates'!$B:$B,MATCH('2017 EPA Data'!A5343,'Crosswalk Particulates'!$A:$A,0))</f>
        <v>process-ngps-industry</v>
      </c>
      <c r="G5343" s="66">
        <f>INDEX('Crosswalk Particulates'!$E:$E,MATCH('2017 EPA Data'!$B5343,'Crosswalk Particulates'!$D:$D,0))</f>
        <v>0</v>
      </c>
      <c r="H5343" s="78">
        <f t="shared" si="83"/>
        <v>0</v>
      </c>
    </row>
    <row r="5344" spans="1:8" hidden="1" x14ac:dyDescent="0.35">
      <c r="A5344" s="57" t="s">
        <v>2560</v>
      </c>
      <c r="B5344" s="57" t="s">
        <v>2758</v>
      </c>
      <c r="C5344" s="57" t="s">
        <v>2428</v>
      </c>
      <c r="D5344" s="74">
        <v>1.5695298399999998E-2</v>
      </c>
      <c r="E5344" s="57" t="s">
        <v>2429</v>
      </c>
      <c r="F5344" s="62" t="str">
        <f>INDEX('Crosswalk Particulates'!$B:$B,MATCH('2017 EPA Data'!A5344,'Crosswalk Particulates'!$A:$A,0))</f>
        <v>Electricity Sector</v>
      </c>
      <c r="G5344" s="66">
        <f>INDEX('Crosswalk Particulates'!$E:$E,MATCH('2017 EPA Data'!$B5344,'Crosswalk Particulates'!$D:$D,0))</f>
        <v>0</v>
      </c>
      <c r="H5344" s="78">
        <f t="shared" si="83"/>
        <v>0</v>
      </c>
    </row>
    <row r="5345" spans="1:8" hidden="1" x14ac:dyDescent="0.35">
      <c r="A5345" s="57" t="s">
        <v>2634</v>
      </c>
      <c r="B5345" s="57" t="s">
        <v>2561</v>
      </c>
      <c r="C5345" s="57" t="s">
        <v>2428</v>
      </c>
      <c r="D5345" s="74">
        <v>1.5575171279999999E-2</v>
      </c>
      <c r="E5345" s="57" t="s">
        <v>2429</v>
      </c>
      <c r="F5345" s="62" t="str">
        <f>INDEX('Crosswalk Particulates'!$B:$B,MATCH('2017 EPA Data'!A5345,'Crosswalk Particulates'!$A:$A,0))</f>
        <v>Residential Buildings Sector</v>
      </c>
      <c r="G5345" s="66">
        <f>INDEX('Crosswalk Particulates'!$E:$E,MATCH('2017 EPA Data'!$B5345,'Crosswalk Particulates'!$D:$D,0))</f>
        <v>0</v>
      </c>
      <c r="H5345" s="78">
        <f t="shared" si="83"/>
        <v>0</v>
      </c>
    </row>
    <row r="5346" spans="1:8" hidden="1" x14ac:dyDescent="0.35">
      <c r="A5346" s="57" t="s">
        <v>2476</v>
      </c>
      <c r="B5346" s="57" t="s">
        <v>2609</v>
      </c>
      <c r="C5346" s="57" t="s">
        <v>2432</v>
      </c>
      <c r="D5346" s="74">
        <v>1.5559999999999999E-2</v>
      </c>
      <c r="E5346" s="57" t="s">
        <v>2433</v>
      </c>
      <c r="F5346" s="62" t="str">
        <f>INDEX('Crosswalk Particulates'!$B:$B,MATCH('2017 EPA Data'!A5346,'Crosswalk Particulates'!$A:$A,0))</f>
        <v>Electricity Sector</v>
      </c>
      <c r="G5346" s="66" t="str">
        <f>INDEX('Crosswalk Particulates'!$E:$E,MATCH('2017 EPA Data'!$B5346,'Crosswalk Particulates'!$D:$D,0))</f>
        <v>N2O</v>
      </c>
      <c r="H5346" s="78">
        <f t="shared" si="83"/>
        <v>14115.811341637109</v>
      </c>
    </row>
    <row r="5347" spans="1:8" hidden="1" x14ac:dyDescent="0.35">
      <c r="A5347" s="57" t="s">
        <v>2453</v>
      </c>
      <c r="B5347" s="57" t="s">
        <v>2554</v>
      </c>
      <c r="C5347" s="57" t="s">
        <v>2428</v>
      </c>
      <c r="D5347" s="74">
        <v>1.523018896E-2</v>
      </c>
      <c r="E5347" s="57" t="s">
        <v>2429</v>
      </c>
      <c r="F5347" s="62" t="str">
        <f>INDEX('Crosswalk Particulates'!$B:$B,MATCH('2017 EPA Data'!A5347,'Crosswalk Particulates'!$A:$A,0))</f>
        <v>process-ngps-industry</v>
      </c>
      <c r="G5347" s="66">
        <f>INDEX('Crosswalk Particulates'!$E:$E,MATCH('2017 EPA Data'!$B5347,'Crosswalk Particulates'!$D:$D,0))</f>
        <v>0</v>
      </c>
      <c r="H5347" s="78">
        <f t="shared" si="83"/>
        <v>0</v>
      </c>
    </row>
    <row r="5348" spans="1:8" hidden="1" x14ac:dyDescent="0.35">
      <c r="A5348" s="57" t="s">
        <v>2492</v>
      </c>
      <c r="B5348" s="57" t="s">
        <v>2769</v>
      </c>
      <c r="C5348" s="57" t="s">
        <v>2428</v>
      </c>
      <c r="D5348" s="74">
        <v>1.4795923000000001E-2</v>
      </c>
      <c r="E5348" s="57" t="s">
        <v>2429</v>
      </c>
      <c r="F5348" s="62" t="str">
        <f>INDEX('Crosswalk Particulates'!$B:$B,MATCH('2017 EPA Data'!A5348,'Crosswalk Particulates'!$A:$A,0))</f>
        <v>Electricity Sector</v>
      </c>
      <c r="G5348" s="66">
        <f>INDEX('Crosswalk Particulates'!$E:$E,MATCH('2017 EPA Data'!$B5348,'Crosswalk Particulates'!$D:$D,0))</f>
        <v>0</v>
      </c>
      <c r="H5348" s="78">
        <f t="shared" si="83"/>
        <v>0</v>
      </c>
    </row>
    <row r="5349" spans="1:8" hidden="1" x14ac:dyDescent="0.35">
      <c r="A5349" s="57" t="s">
        <v>2507</v>
      </c>
      <c r="B5349" s="57" t="s">
        <v>2756</v>
      </c>
      <c r="C5349" s="57" t="s">
        <v>2428</v>
      </c>
      <c r="D5349" s="74">
        <v>1.4403664599999999E-2</v>
      </c>
      <c r="E5349" s="57" t="s">
        <v>2429</v>
      </c>
      <c r="F5349" s="62" t="str">
        <f>INDEX('Crosswalk Particulates'!$B:$B,MATCH('2017 EPA Data'!A5349,'Crosswalk Particulates'!$A:$A,0))</f>
        <v>industry-fuel-coal</v>
      </c>
      <c r="G5349" s="66">
        <f>INDEX('Crosswalk Particulates'!$E:$E,MATCH('2017 EPA Data'!$B5349,'Crosswalk Particulates'!$D:$D,0))</f>
        <v>0</v>
      </c>
      <c r="H5349" s="78">
        <f t="shared" si="83"/>
        <v>0</v>
      </c>
    </row>
    <row r="5350" spans="1:8" hidden="1" x14ac:dyDescent="0.35">
      <c r="A5350" s="57" t="s">
        <v>2492</v>
      </c>
      <c r="B5350" s="57" t="s">
        <v>2756</v>
      </c>
      <c r="C5350" s="57" t="s">
        <v>2428</v>
      </c>
      <c r="D5350" s="74">
        <v>1.4305427000000001E-2</v>
      </c>
      <c r="E5350" s="57" t="s">
        <v>2429</v>
      </c>
      <c r="F5350" s="62" t="str">
        <f>INDEX('Crosswalk Particulates'!$B:$B,MATCH('2017 EPA Data'!A5350,'Crosswalk Particulates'!$A:$A,0))</f>
        <v>Electricity Sector</v>
      </c>
      <c r="G5350" s="66">
        <f>INDEX('Crosswalk Particulates'!$E:$E,MATCH('2017 EPA Data'!$B5350,'Crosswalk Particulates'!$D:$D,0))</f>
        <v>0</v>
      </c>
      <c r="H5350" s="78">
        <f t="shared" si="83"/>
        <v>0</v>
      </c>
    </row>
    <row r="5351" spans="1:8" hidden="1" x14ac:dyDescent="0.35">
      <c r="A5351" s="57" t="s">
        <v>2540</v>
      </c>
      <c r="B5351" s="57" t="s">
        <v>2562</v>
      </c>
      <c r="C5351" s="57" t="s">
        <v>2428</v>
      </c>
      <c r="D5351" s="74">
        <v>1.424162858E-2</v>
      </c>
      <c r="E5351" s="57" t="s">
        <v>2429</v>
      </c>
      <c r="F5351" s="62" t="str">
        <f>INDEX('Crosswalk Particulates'!$B:$B,MATCH('2017 EPA Data'!A5351,'Crosswalk Particulates'!$A:$A,0))</f>
        <v>industry-fuel-oil</v>
      </c>
      <c r="G5351" s="66">
        <f>INDEX('Crosswalk Particulates'!$E:$E,MATCH('2017 EPA Data'!$B5351,'Crosswalk Particulates'!$D:$D,0))</f>
        <v>0</v>
      </c>
      <c r="H5351" s="78">
        <f t="shared" si="83"/>
        <v>0</v>
      </c>
    </row>
    <row r="5352" spans="1:8" hidden="1" x14ac:dyDescent="0.35">
      <c r="A5352" s="57" t="s">
        <v>2634</v>
      </c>
      <c r="B5352" s="57" t="s">
        <v>2524</v>
      </c>
      <c r="C5352" s="57" t="s">
        <v>2428</v>
      </c>
      <c r="D5352" s="74">
        <v>1.415924662E-2</v>
      </c>
      <c r="E5352" s="57" t="s">
        <v>2429</v>
      </c>
      <c r="F5352" s="62" t="str">
        <f>INDEX('Crosswalk Particulates'!$B:$B,MATCH('2017 EPA Data'!A5352,'Crosswalk Particulates'!$A:$A,0))</f>
        <v>Residential Buildings Sector</v>
      </c>
      <c r="G5352" s="66">
        <f>INDEX('Crosswalk Particulates'!$E:$E,MATCH('2017 EPA Data'!$B5352,'Crosswalk Particulates'!$D:$D,0))</f>
        <v>0</v>
      </c>
      <c r="H5352" s="78">
        <f t="shared" si="83"/>
        <v>0</v>
      </c>
    </row>
    <row r="5353" spans="1:8" hidden="1" x14ac:dyDescent="0.35">
      <c r="A5353" s="57" t="s">
        <v>2453</v>
      </c>
      <c r="B5353" s="57" t="s">
        <v>2738</v>
      </c>
      <c r="C5353" s="57" t="s">
        <v>2428</v>
      </c>
      <c r="D5353" s="74">
        <v>1.414401E-2</v>
      </c>
      <c r="E5353" s="57" t="s">
        <v>2429</v>
      </c>
      <c r="F5353" s="62" t="str">
        <f>INDEX('Crosswalk Particulates'!$B:$B,MATCH('2017 EPA Data'!A5353,'Crosswalk Particulates'!$A:$A,0))</f>
        <v>process-ngps-industry</v>
      </c>
      <c r="G5353" s="66">
        <f>INDEX('Crosswalk Particulates'!$E:$E,MATCH('2017 EPA Data'!$B5353,'Crosswalk Particulates'!$D:$D,0))</f>
        <v>0</v>
      </c>
      <c r="H5353" s="78">
        <f t="shared" si="83"/>
        <v>0</v>
      </c>
    </row>
    <row r="5354" spans="1:8" hidden="1" x14ac:dyDescent="0.35">
      <c r="A5354" s="57" t="s">
        <v>2519</v>
      </c>
      <c r="B5354" s="57" t="s">
        <v>2756</v>
      </c>
      <c r="C5354" s="57" t="s">
        <v>2428</v>
      </c>
      <c r="D5354" s="74">
        <v>1.39500645E-2</v>
      </c>
      <c r="E5354" s="57" t="s">
        <v>2429</v>
      </c>
      <c r="F5354" s="62" t="str">
        <f>INDEX('Crosswalk Particulates'!$B:$B,MATCH('2017 EPA Data'!A5354,'Crosswalk Particulates'!$A:$A,0))</f>
        <v>Electricity Sector</v>
      </c>
      <c r="G5354" s="66">
        <f>INDEX('Crosswalk Particulates'!$E:$E,MATCH('2017 EPA Data'!$B5354,'Crosswalk Particulates'!$D:$D,0))</f>
        <v>0</v>
      </c>
      <c r="H5354" s="78">
        <f t="shared" si="83"/>
        <v>0</v>
      </c>
    </row>
    <row r="5355" spans="1:8" hidden="1" x14ac:dyDescent="0.35">
      <c r="A5355" s="57" t="s">
        <v>2458</v>
      </c>
      <c r="B5355" s="57" t="s">
        <v>2640</v>
      </c>
      <c r="C5355" s="57" t="s">
        <v>2428</v>
      </c>
      <c r="D5355" s="74">
        <v>1.3849206100000001E-2</v>
      </c>
      <c r="E5355" s="57" t="s">
        <v>2429</v>
      </c>
      <c r="F5355" s="62" t="str">
        <f>INDEX('Crosswalk Particulates'!$B:$B,MATCH('2017 EPA Data'!A5355,'Crosswalk Particulates'!$A:$A,0))</f>
        <v>process-other-industry</v>
      </c>
      <c r="G5355" s="66">
        <f>INDEX('Crosswalk Particulates'!$E:$E,MATCH('2017 EPA Data'!$B5355,'Crosswalk Particulates'!$D:$D,0))</f>
        <v>0</v>
      </c>
      <c r="H5355" s="78">
        <f t="shared" si="83"/>
        <v>0</v>
      </c>
    </row>
    <row r="5356" spans="1:8" hidden="1" x14ac:dyDescent="0.35">
      <c r="A5356" s="57" t="s">
        <v>2464</v>
      </c>
      <c r="B5356" s="57" t="s">
        <v>2589</v>
      </c>
      <c r="C5356" s="57" t="s">
        <v>2428</v>
      </c>
      <c r="D5356" s="74">
        <v>1.3769999999999999E-2</v>
      </c>
      <c r="E5356" s="57" t="s">
        <v>2429</v>
      </c>
      <c r="F5356" s="62" t="str">
        <f>INDEX('Crosswalk Particulates'!$B:$B,MATCH('2017 EPA Data'!A5356,'Crosswalk Particulates'!$A:$A,0))</f>
        <v>process-other-industry</v>
      </c>
      <c r="G5356" s="66">
        <f>INDEX('Crosswalk Particulates'!$E:$E,MATCH('2017 EPA Data'!$B5356,'Crosswalk Particulates'!$D:$D,0))</f>
        <v>0</v>
      </c>
      <c r="H5356" s="78">
        <f t="shared" si="83"/>
        <v>0</v>
      </c>
    </row>
    <row r="5357" spans="1:8" hidden="1" x14ac:dyDescent="0.35">
      <c r="A5357" s="57" t="s">
        <v>2560</v>
      </c>
      <c r="B5357" s="57" t="s">
        <v>2759</v>
      </c>
      <c r="C5357" s="57" t="s">
        <v>2428</v>
      </c>
      <c r="D5357" s="74">
        <v>1.37455713E-2</v>
      </c>
      <c r="E5357" s="57" t="s">
        <v>2429</v>
      </c>
      <c r="F5357" s="62" t="str">
        <f>INDEX('Crosswalk Particulates'!$B:$B,MATCH('2017 EPA Data'!A5357,'Crosswalk Particulates'!$A:$A,0))</f>
        <v>Electricity Sector</v>
      </c>
      <c r="G5357" s="66">
        <f>INDEX('Crosswalk Particulates'!$E:$E,MATCH('2017 EPA Data'!$B5357,'Crosswalk Particulates'!$D:$D,0))</f>
        <v>0</v>
      </c>
      <c r="H5357" s="78">
        <f t="shared" si="83"/>
        <v>0</v>
      </c>
    </row>
    <row r="5358" spans="1:8" hidden="1" x14ac:dyDescent="0.35">
      <c r="A5358" s="57" t="s">
        <v>2530</v>
      </c>
      <c r="B5358" s="57" t="s">
        <v>2525</v>
      </c>
      <c r="C5358" s="57" t="s">
        <v>2428</v>
      </c>
      <c r="D5358" s="74">
        <v>1.3597E-2</v>
      </c>
      <c r="E5358" s="57" t="s">
        <v>2429</v>
      </c>
      <c r="F5358" s="62" t="str">
        <f>INDEX('Crosswalk Particulates'!$B:$B,MATCH('2017 EPA Data'!A5358,'Crosswalk Particulates'!$A:$A,0))</f>
        <v>process-iron and steel-industry</v>
      </c>
      <c r="G5358" s="66">
        <f>INDEX('Crosswalk Particulates'!$E:$E,MATCH('2017 EPA Data'!$B5358,'Crosswalk Particulates'!$D:$D,0))</f>
        <v>0</v>
      </c>
      <c r="H5358" s="78">
        <f t="shared" si="83"/>
        <v>0</v>
      </c>
    </row>
    <row r="5359" spans="1:8" hidden="1" x14ac:dyDescent="0.35">
      <c r="A5359" s="57" t="s">
        <v>2458</v>
      </c>
      <c r="B5359" s="57" t="s">
        <v>2536</v>
      </c>
      <c r="C5359" s="57" t="s">
        <v>2428</v>
      </c>
      <c r="D5359" s="74">
        <v>1.34102001E-2</v>
      </c>
      <c r="E5359" s="57" t="s">
        <v>2429</v>
      </c>
      <c r="F5359" s="62" t="str">
        <f>INDEX('Crosswalk Particulates'!$B:$B,MATCH('2017 EPA Data'!A5359,'Crosswalk Particulates'!$A:$A,0))</f>
        <v>process-other-industry</v>
      </c>
      <c r="G5359" s="66">
        <f>INDEX('Crosswalk Particulates'!$E:$E,MATCH('2017 EPA Data'!$B5359,'Crosswalk Particulates'!$D:$D,0))</f>
        <v>0</v>
      </c>
      <c r="H5359" s="78">
        <f t="shared" si="83"/>
        <v>0</v>
      </c>
    </row>
    <row r="5360" spans="1:8" hidden="1" x14ac:dyDescent="0.35">
      <c r="A5360" s="57" t="s">
        <v>2458</v>
      </c>
      <c r="B5360" s="57" t="s">
        <v>2564</v>
      </c>
      <c r="C5360" s="57" t="s">
        <v>2428</v>
      </c>
      <c r="D5360" s="74">
        <v>1.33094901E-2</v>
      </c>
      <c r="E5360" s="57" t="s">
        <v>2429</v>
      </c>
      <c r="F5360" s="62" t="str">
        <f>INDEX('Crosswalk Particulates'!$B:$B,MATCH('2017 EPA Data'!A5360,'Crosswalk Particulates'!$A:$A,0))</f>
        <v>process-other-industry</v>
      </c>
      <c r="G5360" s="66">
        <f>INDEX('Crosswalk Particulates'!$E:$E,MATCH('2017 EPA Data'!$B5360,'Crosswalk Particulates'!$D:$D,0))</f>
        <v>0</v>
      </c>
      <c r="H5360" s="78">
        <f t="shared" si="83"/>
        <v>0</v>
      </c>
    </row>
    <row r="5361" spans="1:8" hidden="1" x14ac:dyDescent="0.35">
      <c r="A5361" s="57" t="s">
        <v>2457</v>
      </c>
      <c r="B5361" s="57" t="s">
        <v>2546</v>
      </c>
      <c r="C5361" s="57" t="s">
        <v>2428</v>
      </c>
      <c r="D5361" s="74">
        <v>1.3252E-2</v>
      </c>
      <c r="E5361" s="57" t="s">
        <v>2429</v>
      </c>
      <c r="F5361" s="62" t="str">
        <f>INDEX('Crosswalk Particulates'!$B:$B,MATCH('2017 EPA Data'!A5361,'Crosswalk Particulates'!$A:$A,0))</f>
        <v>process-other-industry</v>
      </c>
      <c r="G5361" s="66">
        <f>INDEX('Crosswalk Particulates'!$E:$E,MATCH('2017 EPA Data'!$B5361,'Crosswalk Particulates'!$D:$D,0))</f>
        <v>0</v>
      </c>
      <c r="H5361" s="78">
        <f t="shared" si="83"/>
        <v>0</v>
      </c>
    </row>
    <row r="5362" spans="1:8" hidden="1" x14ac:dyDescent="0.35">
      <c r="A5362" s="57" t="s">
        <v>2458</v>
      </c>
      <c r="B5362" s="57" t="s">
        <v>2554</v>
      </c>
      <c r="C5362" s="57" t="s">
        <v>2428</v>
      </c>
      <c r="D5362" s="74">
        <v>1.30527101E-2</v>
      </c>
      <c r="E5362" s="57" t="s">
        <v>2429</v>
      </c>
      <c r="F5362" s="62" t="str">
        <f>INDEX('Crosswalk Particulates'!$B:$B,MATCH('2017 EPA Data'!A5362,'Crosswalk Particulates'!$A:$A,0))</f>
        <v>process-other-industry</v>
      </c>
      <c r="G5362" s="66">
        <f>INDEX('Crosswalk Particulates'!$E:$E,MATCH('2017 EPA Data'!$B5362,'Crosswalk Particulates'!$D:$D,0))</f>
        <v>0</v>
      </c>
      <c r="H5362" s="78">
        <f t="shared" si="83"/>
        <v>0</v>
      </c>
    </row>
    <row r="5363" spans="1:8" hidden="1" x14ac:dyDescent="0.35">
      <c r="A5363" s="57" t="s">
        <v>2430</v>
      </c>
      <c r="B5363" s="57" t="s">
        <v>2718</v>
      </c>
      <c r="C5363" s="57" t="s">
        <v>2428</v>
      </c>
      <c r="D5363" s="74">
        <v>1.2963179999999999E-2</v>
      </c>
      <c r="E5363" s="57" t="s">
        <v>2429</v>
      </c>
      <c r="F5363" s="62" t="str">
        <f>INDEX('Crosswalk Particulates'!$B:$B,MATCH('2017 EPA Data'!A5363,'Crosswalk Particulates'!$A:$A,0))</f>
        <v>process-other-industry</v>
      </c>
      <c r="G5363" s="66">
        <f>INDEX('Crosswalk Particulates'!$E:$E,MATCH('2017 EPA Data'!$B5363,'Crosswalk Particulates'!$D:$D,0))</f>
        <v>0</v>
      </c>
      <c r="H5363" s="78">
        <f t="shared" si="83"/>
        <v>0</v>
      </c>
    </row>
    <row r="5364" spans="1:8" hidden="1" x14ac:dyDescent="0.35">
      <c r="A5364" s="57" t="s">
        <v>2462</v>
      </c>
      <c r="B5364" s="57" t="s">
        <v>2772</v>
      </c>
      <c r="C5364" s="57" t="s">
        <v>2428</v>
      </c>
      <c r="D5364" s="74">
        <v>1.2643297926E-2</v>
      </c>
      <c r="E5364" s="57" t="s">
        <v>2429</v>
      </c>
      <c r="F5364" s="62" t="str">
        <f>INDEX('Crosswalk Particulates'!$B:$B,MATCH('2017 EPA Data'!A5364,'Crosswalk Particulates'!$A:$A,0))</f>
        <v>industry-fuel-natural gas</v>
      </c>
      <c r="G5364" s="66">
        <f>INDEX('Crosswalk Particulates'!$E:$E,MATCH('2017 EPA Data'!$B5364,'Crosswalk Particulates'!$D:$D,0))</f>
        <v>0</v>
      </c>
      <c r="H5364" s="78">
        <f t="shared" si="83"/>
        <v>0</v>
      </c>
    </row>
    <row r="5365" spans="1:8" hidden="1" x14ac:dyDescent="0.35">
      <c r="A5365" s="57" t="s">
        <v>2497</v>
      </c>
      <c r="B5365" s="57" t="s">
        <v>2693</v>
      </c>
      <c r="C5365" s="57" t="s">
        <v>2428</v>
      </c>
      <c r="D5365" s="74">
        <v>1.2628E-2</v>
      </c>
      <c r="E5365" s="57" t="s">
        <v>2429</v>
      </c>
      <c r="F5365" s="62" t="str">
        <f>INDEX('Crosswalk Particulates'!$B:$B,MATCH('2017 EPA Data'!A5365,'Crosswalk Particulates'!$A:$A,0))</f>
        <v>process-other-industry</v>
      </c>
      <c r="G5365" s="66">
        <f>INDEX('Crosswalk Particulates'!$E:$E,MATCH('2017 EPA Data'!$B5365,'Crosswalk Particulates'!$D:$D,0))</f>
        <v>0</v>
      </c>
      <c r="H5365" s="78">
        <f t="shared" si="83"/>
        <v>0</v>
      </c>
    </row>
    <row r="5366" spans="1:8" hidden="1" x14ac:dyDescent="0.35">
      <c r="A5366" s="57" t="s">
        <v>2558</v>
      </c>
      <c r="B5366" s="57" t="s">
        <v>2532</v>
      </c>
      <c r="C5366" s="57" t="s">
        <v>2428</v>
      </c>
      <c r="D5366" s="74">
        <v>1.2376E-2</v>
      </c>
      <c r="E5366" s="57" t="s">
        <v>2429</v>
      </c>
      <c r="F5366" s="62" t="str">
        <f>INDEX('Crosswalk Particulates'!$B:$B,MATCH('2017 EPA Data'!A5366,'Crosswalk Particulates'!$A:$A,0))</f>
        <v>process-mining-industry</v>
      </c>
      <c r="G5366" s="66">
        <f>INDEX('Crosswalk Particulates'!$E:$E,MATCH('2017 EPA Data'!$B5366,'Crosswalk Particulates'!$D:$D,0))</f>
        <v>0</v>
      </c>
      <c r="H5366" s="78">
        <f t="shared" si="83"/>
        <v>0</v>
      </c>
    </row>
    <row r="5367" spans="1:8" hidden="1" x14ac:dyDescent="0.35">
      <c r="A5367" s="57" t="s">
        <v>2566</v>
      </c>
      <c r="B5367" s="57" t="s">
        <v>2546</v>
      </c>
      <c r="C5367" s="57" t="s">
        <v>2428</v>
      </c>
      <c r="D5367" s="74">
        <v>1.2319897588175E-2</v>
      </c>
      <c r="E5367" s="57" t="s">
        <v>2429</v>
      </c>
      <c r="F5367" s="62" t="str">
        <f>INDEX('Crosswalk Particulates'!$B:$B,MATCH('2017 EPA Data'!A5367,'Crosswalk Particulates'!$A:$A,0))</f>
        <v>Commercial Buildings Sector</v>
      </c>
      <c r="G5367" s="66">
        <f>INDEX('Crosswalk Particulates'!$E:$E,MATCH('2017 EPA Data'!$B5367,'Crosswalk Particulates'!$D:$D,0))</f>
        <v>0</v>
      </c>
      <c r="H5367" s="78">
        <f t="shared" si="83"/>
        <v>0</v>
      </c>
    </row>
    <row r="5368" spans="1:8" hidden="1" x14ac:dyDescent="0.35">
      <c r="A5368" s="57" t="s">
        <v>2506</v>
      </c>
      <c r="B5368" s="57" t="s">
        <v>2617</v>
      </c>
      <c r="C5368" s="57" t="s">
        <v>2428</v>
      </c>
      <c r="D5368" s="74">
        <v>1.2140919999999999E-2</v>
      </c>
      <c r="E5368" s="57" t="s">
        <v>2429</v>
      </c>
      <c r="F5368" s="62" t="str">
        <f>INDEX('Crosswalk Particulates'!$B:$B,MATCH('2017 EPA Data'!A5368,'Crosswalk Particulates'!$A:$A,0))</f>
        <v>process-other-industry</v>
      </c>
      <c r="G5368" s="66">
        <f>INDEX('Crosswalk Particulates'!$E:$E,MATCH('2017 EPA Data'!$B5368,'Crosswalk Particulates'!$D:$D,0))</f>
        <v>0</v>
      </c>
      <c r="H5368" s="78">
        <f t="shared" si="83"/>
        <v>0</v>
      </c>
    </row>
    <row r="5369" spans="1:8" hidden="1" x14ac:dyDescent="0.35">
      <c r="A5369" s="57" t="s">
        <v>2449</v>
      </c>
      <c r="B5369" s="57" t="s">
        <v>2778</v>
      </c>
      <c r="C5369" s="57" t="s">
        <v>2428</v>
      </c>
      <c r="D5369" s="74">
        <v>1.1398332376000001E-2</v>
      </c>
      <c r="E5369" s="57" t="s">
        <v>2429</v>
      </c>
      <c r="F5369" s="62" t="str">
        <f>INDEX('Crosswalk Particulates'!$B:$B,MATCH('2017 EPA Data'!A5369,'Crosswalk Particulates'!$A:$A,0))</f>
        <v>process-other-industry</v>
      </c>
      <c r="G5369" s="66">
        <f>INDEX('Crosswalk Particulates'!$E:$E,MATCH('2017 EPA Data'!$B5369,'Crosswalk Particulates'!$D:$D,0))</f>
        <v>0</v>
      </c>
      <c r="H5369" s="78">
        <f t="shared" si="83"/>
        <v>0</v>
      </c>
    </row>
    <row r="5370" spans="1:8" hidden="1" x14ac:dyDescent="0.35">
      <c r="A5370" s="57" t="s">
        <v>2634</v>
      </c>
      <c r="B5370" s="57" t="s">
        <v>2487</v>
      </c>
      <c r="C5370" s="57" t="s">
        <v>2428</v>
      </c>
      <c r="D5370" s="74">
        <v>1.13273973E-2</v>
      </c>
      <c r="E5370" s="57" t="s">
        <v>2429</v>
      </c>
      <c r="F5370" s="62" t="str">
        <f>INDEX('Crosswalk Particulates'!$B:$B,MATCH('2017 EPA Data'!A5370,'Crosswalk Particulates'!$A:$A,0))</f>
        <v>Residential Buildings Sector</v>
      </c>
      <c r="G5370" s="66">
        <f>INDEX('Crosswalk Particulates'!$E:$E,MATCH('2017 EPA Data'!$B5370,'Crosswalk Particulates'!$D:$D,0))</f>
        <v>0</v>
      </c>
      <c r="H5370" s="78">
        <f t="shared" si="83"/>
        <v>0</v>
      </c>
    </row>
    <row r="5371" spans="1:8" hidden="1" x14ac:dyDescent="0.35">
      <c r="A5371" s="57" t="s">
        <v>2464</v>
      </c>
      <c r="B5371" s="57" t="s">
        <v>2674</v>
      </c>
      <c r="C5371" s="57" t="s">
        <v>2428</v>
      </c>
      <c r="D5371" s="74">
        <v>1.0999999999999999E-2</v>
      </c>
      <c r="E5371" s="57" t="s">
        <v>2429</v>
      </c>
      <c r="F5371" s="62" t="str">
        <f>INDEX('Crosswalk Particulates'!$B:$B,MATCH('2017 EPA Data'!A5371,'Crosswalk Particulates'!$A:$A,0))</f>
        <v>process-other-industry</v>
      </c>
      <c r="G5371" s="66">
        <f>INDEX('Crosswalk Particulates'!$E:$E,MATCH('2017 EPA Data'!$B5371,'Crosswalk Particulates'!$D:$D,0))</f>
        <v>0</v>
      </c>
      <c r="H5371" s="78">
        <f t="shared" si="83"/>
        <v>0</v>
      </c>
    </row>
    <row r="5372" spans="1:8" hidden="1" x14ac:dyDescent="0.35">
      <c r="A5372" s="57" t="s">
        <v>2466</v>
      </c>
      <c r="B5372" s="57" t="s">
        <v>2587</v>
      </c>
      <c r="C5372" s="57" t="s">
        <v>2428</v>
      </c>
      <c r="D5372" s="74">
        <v>1.0999500000000001E-2</v>
      </c>
      <c r="E5372" s="57" t="s">
        <v>2429</v>
      </c>
      <c r="F5372" s="62" t="str">
        <f>INDEX('Crosswalk Particulates'!$B:$B,MATCH('2017 EPA Data'!A5372,'Crosswalk Particulates'!$A:$A,0))</f>
        <v>process-other-industry</v>
      </c>
      <c r="G5372" s="66">
        <f>INDEX('Crosswalk Particulates'!$E:$E,MATCH('2017 EPA Data'!$B5372,'Crosswalk Particulates'!$D:$D,0))</f>
        <v>0</v>
      </c>
      <c r="H5372" s="78">
        <f t="shared" si="83"/>
        <v>0</v>
      </c>
    </row>
    <row r="5373" spans="1:8" hidden="1" x14ac:dyDescent="0.35">
      <c r="A5373" s="57" t="s">
        <v>2575</v>
      </c>
      <c r="B5373" s="57" t="s">
        <v>2607</v>
      </c>
      <c r="C5373" s="57" t="s">
        <v>2428</v>
      </c>
      <c r="D5373" s="74">
        <v>1.091E-2</v>
      </c>
      <c r="E5373" s="57" t="s">
        <v>2429</v>
      </c>
      <c r="F5373" s="62" t="str">
        <f>INDEX('Crosswalk Particulates'!$B:$B,MATCH('2017 EPA Data'!A5373,'Crosswalk Particulates'!$A:$A,0))</f>
        <v>Commercial Buildings Sector</v>
      </c>
      <c r="G5373" s="66">
        <f>INDEX('Crosswalk Particulates'!$E:$E,MATCH('2017 EPA Data'!$B5373,'Crosswalk Particulates'!$D:$D,0))</f>
        <v>0</v>
      </c>
      <c r="H5373" s="78">
        <f t="shared" si="83"/>
        <v>0</v>
      </c>
    </row>
    <row r="5374" spans="1:8" hidden="1" x14ac:dyDescent="0.35">
      <c r="A5374" s="57" t="s">
        <v>2519</v>
      </c>
      <c r="B5374" s="57" t="s">
        <v>2685</v>
      </c>
      <c r="C5374" s="57" t="s">
        <v>2428</v>
      </c>
      <c r="D5374" s="74">
        <v>1.083156E-2</v>
      </c>
      <c r="E5374" s="57" t="s">
        <v>2429</v>
      </c>
      <c r="F5374" s="62" t="str">
        <f>INDEX('Crosswalk Particulates'!$B:$B,MATCH('2017 EPA Data'!A5374,'Crosswalk Particulates'!$A:$A,0))</f>
        <v>Electricity Sector</v>
      </c>
      <c r="G5374" s="66">
        <f>INDEX('Crosswalk Particulates'!$E:$E,MATCH('2017 EPA Data'!$B5374,'Crosswalk Particulates'!$D:$D,0))</f>
        <v>0</v>
      </c>
      <c r="H5374" s="78">
        <f t="shared" si="83"/>
        <v>0</v>
      </c>
    </row>
    <row r="5375" spans="1:8" hidden="1" x14ac:dyDescent="0.35">
      <c r="A5375" s="57" t="s">
        <v>2634</v>
      </c>
      <c r="B5375" s="57" t="s">
        <v>2595</v>
      </c>
      <c r="C5375" s="57" t="s">
        <v>2428</v>
      </c>
      <c r="D5375" s="74">
        <v>1.061943496E-2</v>
      </c>
      <c r="E5375" s="57" t="s">
        <v>2429</v>
      </c>
      <c r="F5375" s="62" t="str">
        <f>INDEX('Crosswalk Particulates'!$B:$B,MATCH('2017 EPA Data'!A5375,'Crosswalk Particulates'!$A:$A,0))</f>
        <v>Residential Buildings Sector</v>
      </c>
      <c r="G5375" s="66">
        <f>INDEX('Crosswalk Particulates'!$E:$E,MATCH('2017 EPA Data'!$B5375,'Crosswalk Particulates'!$D:$D,0))</f>
        <v>0</v>
      </c>
      <c r="H5375" s="78">
        <f t="shared" si="83"/>
        <v>0</v>
      </c>
    </row>
    <row r="5376" spans="1:8" hidden="1" x14ac:dyDescent="0.35">
      <c r="A5376" s="57" t="s">
        <v>2507</v>
      </c>
      <c r="B5376" s="57" t="s">
        <v>2758</v>
      </c>
      <c r="C5376" s="57" t="s">
        <v>2428</v>
      </c>
      <c r="D5376" s="74">
        <v>1.0540862099999999E-2</v>
      </c>
      <c r="E5376" s="57" t="s">
        <v>2429</v>
      </c>
      <c r="F5376" s="62" t="str">
        <f>INDEX('Crosswalk Particulates'!$B:$B,MATCH('2017 EPA Data'!A5376,'Crosswalk Particulates'!$A:$A,0))</f>
        <v>industry-fuel-coal</v>
      </c>
      <c r="G5376" s="66">
        <f>INDEX('Crosswalk Particulates'!$E:$E,MATCH('2017 EPA Data'!$B5376,'Crosswalk Particulates'!$D:$D,0))</f>
        <v>0</v>
      </c>
      <c r="H5376" s="78">
        <f t="shared" si="83"/>
        <v>0</v>
      </c>
    </row>
    <row r="5377" spans="1:8" hidden="1" x14ac:dyDescent="0.35">
      <c r="A5377" s="57" t="s">
        <v>2513</v>
      </c>
      <c r="B5377" s="57" t="s">
        <v>2578</v>
      </c>
      <c r="C5377" s="57" t="s">
        <v>2428</v>
      </c>
      <c r="D5377" s="74">
        <v>1.04952E-2</v>
      </c>
      <c r="E5377" s="57" t="s">
        <v>2429</v>
      </c>
      <c r="F5377" s="62" t="str">
        <f>INDEX('Crosswalk Particulates'!$B:$B,MATCH('2017 EPA Data'!A5377,'Crosswalk Particulates'!$A:$A,0))</f>
        <v>process-other-industry</v>
      </c>
      <c r="G5377" s="66">
        <f>INDEX('Crosswalk Particulates'!$E:$E,MATCH('2017 EPA Data'!$B5377,'Crosswalk Particulates'!$D:$D,0))</f>
        <v>0</v>
      </c>
      <c r="H5377" s="78">
        <f t="shared" si="83"/>
        <v>0</v>
      </c>
    </row>
    <row r="5378" spans="1:8" hidden="1" x14ac:dyDescent="0.35">
      <c r="A5378" s="57" t="s">
        <v>2492</v>
      </c>
      <c r="B5378" s="57" t="s">
        <v>2758</v>
      </c>
      <c r="C5378" s="57" t="s">
        <v>2428</v>
      </c>
      <c r="D5378" s="74">
        <v>1.0468971699999999E-2</v>
      </c>
      <c r="E5378" s="57" t="s">
        <v>2429</v>
      </c>
      <c r="F5378" s="62" t="str">
        <f>INDEX('Crosswalk Particulates'!$B:$B,MATCH('2017 EPA Data'!A5378,'Crosswalk Particulates'!$A:$A,0))</f>
        <v>Electricity Sector</v>
      </c>
      <c r="G5378" s="66">
        <f>INDEX('Crosswalk Particulates'!$E:$E,MATCH('2017 EPA Data'!$B5378,'Crosswalk Particulates'!$D:$D,0))</f>
        <v>0</v>
      </c>
      <c r="H5378" s="78">
        <f t="shared" si="83"/>
        <v>0</v>
      </c>
    </row>
    <row r="5379" spans="1:8" hidden="1" x14ac:dyDescent="0.35">
      <c r="A5379" s="57" t="s">
        <v>2575</v>
      </c>
      <c r="B5379" s="57" t="s">
        <v>2573</v>
      </c>
      <c r="C5379" s="57" t="s">
        <v>2428</v>
      </c>
      <c r="D5379" s="74">
        <v>1.0296448999999999E-2</v>
      </c>
      <c r="E5379" s="57" t="s">
        <v>2429</v>
      </c>
      <c r="F5379" s="62" t="str">
        <f>INDEX('Crosswalk Particulates'!$B:$B,MATCH('2017 EPA Data'!A5379,'Crosswalk Particulates'!$A:$A,0))</f>
        <v>Commercial Buildings Sector</v>
      </c>
      <c r="G5379" s="66">
        <f>INDEX('Crosswalk Particulates'!$E:$E,MATCH('2017 EPA Data'!$B5379,'Crosswalk Particulates'!$D:$D,0))</f>
        <v>0</v>
      </c>
      <c r="H5379" s="78">
        <f t="shared" si="83"/>
        <v>0</v>
      </c>
    </row>
    <row r="5380" spans="1:8" hidden="1" x14ac:dyDescent="0.35">
      <c r="A5380" s="57" t="s">
        <v>2464</v>
      </c>
      <c r="B5380" s="57" t="s">
        <v>2619</v>
      </c>
      <c r="C5380" s="57" t="s">
        <v>2428</v>
      </c>
      <c r="D5380" s="74">
        <v>1.021E-2</v>
      </c>
      <c r="E5380" s="57" t="s">
        <v>2429</v>
      </c>
      <c r="F5380" s="62" t="str">
        <f>INDEX('Crosswalk Particulates'!$B:$B,MATCH('2017 EPA Data'!A5380,'Crosswalk Particulates'!$A:$A,0))</f>
        <v>process-other-industry</v>
      </c>
      <c r="G5380" s="66">
        <f>INDEX('Crosswalk Particulates'!$E:$E,MATCH('2017 EPA Data'!$B5380,'Crosswalk Particulates'!$D:$D,0))</f>
        <v>0</v>
      </c>
      <c r="H5380" s="78">
        <f t="shared" ref="H5380:H5443" si="84">IF(E5380="TON",D5380/metricton_to_shortton,0)*10^6</f>
        <v>0</v>
      </c>
    </row>
    <row r="5381" spans="1:8" hidden="1" x14ac:dyDescent="0.35">
      <c r="A5381" s="57" t="s">
        <v>2519</v>
      </c>
      <c r="B5381" s="57" t="s">
        <v>2758</v>
      </c>
      <c r="C5381" s="57" t="s">
        <v>2428</v>
      </c>
      <c r="D5381" s="74">
        <v>1.02089105E-2</v>
      </c>
      <c r="E5381" s="57" t="s">
        <v>2429</v>
      </c>
      <c r="F5381" s="62" t="str">
        <f>INDEX('Crosswalk Particulates'!$B:$B,MATCH('2017 EPA Data'!A5381,'Crosswalk Particulates'!$A:$A,0))</f>
        <v>Electricity Sector</v>
      </c>
      <c r="G5381" s="66">
        <f>INDEX('Crosswalk Particulates'!$E:$E,MATCH('2017 EPA Data'!$B5381,'Crosswalk Particulates'!$D:$D,0))</f>
        <v>0</v>
      </c>
      <c r="H5381" s="78">
        <f t="shared" si="84"/>
        <v>0</v>
      </c>
    </row>
    <row r="5382" spans="1:8" hidden="1" x14ac:dyDescent="0.35">
      <c r="A5382" s="57" t="s">
        <v>2511</v>
      </c>
      <c r="B5382" s="57" t="s">
        <v>2783</v>
      </c>
      <c r="C5382" s="57" t="s">
        <v>2428</v>
      </c>
      <c r="D5382" s="74">
        <v>1.017584384748E-2</v>
      </c>
      <c r="E5382" s="57" t="s">
        <v>2429</v>
      </c>
      <c r="F5382" s="62" t="str">
        <f>INDEX('Crosswalk Particulates'!$B:$B,MATCH('2017 EPA Data'!A5382,'Crosswalk Particulates'!$A:$A,0))</f>
        <v>industry-fuel-biomass</v>
      </c>
      <c r="G5382" s="66">
        <f>INDEX('Crosswalk Particulates'!$E:$E,MATCH('2017 EPA Data'!$B5382,'Crosswalk Particulates'!$D:$D,0))</f>
        <v>0</v>
      </c>
      <c r="H5382" s="78">
        <f t="shared" si="84"/>
        <v>0</v>
      </c>
    </row>
    <row r="5383" spans="1:8" hidden="1" x14ac:dyDescent="0.35">
      <c r="A5383" s="57" t="s">
        <v>2470</v>
      </c>
      <c r="B5383" s="57" t="s">
        <v>2743</v>
      </c>
      <c r="C5383" s="57" t="s">
        <v>2428</v>
      </c>
      <c r="D5383" s="74">
        <v>1.0003E-2</v>
      </c>
      <c r="E5383" s="57" t="s">
        <v>2429</v>
      </c>
      <c r="F5383" s="62" t="str">
        <f>INDEX('Crosswalk Particulates'!$B:$B,MATCH('2017 EPA Data'!A5383,'Crosswalk Particulates'!$A:$A,0))</f>
        <v>process-waste-industry</v>
      </c>
      <c r="G5383" s="66">
        <f>INDEX('Crosswalk Particulates'!$E:$E,MATCH('2017 EPA Data'!$B5383,'Crosswalk Particulates'!$D:$D,0))</f>
        <v>0</v>
      </c>
      <c r="H5383" s="78">
        <f t="shared" si="84"/>
        <v>0</v>
      </c>
    </row>
    <row r="5384" spans="1:8" hidden="1" x14ac:dyDescent="0.35">
      <c r="A5384" s="57" t="s">
        <v>2530</v>
      </c>
      <c r="B5384" s="57" t="s">
        <v>2499</v>
      </c>
      <c r="C5384" s="57" t="s">
        <v>2428</v>
      </c>
      <c r="D5384" s="74">
        <v>0.01</v>
      </c>
      <c r="E5384" s="57" t="s">
        <v>2429</v>
      </c>
      <c r="F5384" s="62" t="str">
        <f>INDEX('Crosswalk Particulates'!$B:$B,MATCH('2017 EPA Data'!A5384,'Crosswalk Particulates'!$A:$A,0))</f>
        <v>process-iron and steel-industry</v>
      </c>
      <c r="G5384" s="66">
        <f>INDEX('Crosswalk Particulates'!$E:$E,MATCH('2017 EPA Data'!$B5384,'Crosswalk Particulates'!$D:$D,0))</f>
        <v>0</v>
      </c>
      <c r="H5384" s="78">
        <f t="shared" si="84"/>
        <v>0</v>
      </c>
    </row>
    <row r="5385" spans="1:8" hidden="1" x14ac:dyDescent="0.35">
      <c r="A5385" s="57" t="s">
        <v>2458</v>
      </c>
      <c r="B5385" s="57" t="s">
        <v>2685</v>
      </c>
      <c r="C5385" s="57" t="s">
        <v>2428</v>
      </c>
      <c r="D5385" s="74">
        <v>0.01</v>
      </c>
      <c r="E5385" s="57" t="s">
        <v>2429</v>
      </c>
      <c r="F5385" s="62" t="str">
        <f>INDEX('Crosswalk Particulates'!$B:$B,MATCH('2017 EPA Data'!A5385,'Crosswalk Particulates'!$A:$A,0))</f>
        <v>process-other-industry</v>
      </c>
      <c r="G5385" s="66">
        <f>INDEX('Crosswalk Particulates'!$E:$E,MATCH('2017 EPA Data'!$B5385,'Crosswalk Particulates'!$D:$D,0))</f>
        <v>0</v>
      </c>
      <c r="H5385" s="78">
        <f t="shared" si="84"/>
        <v>0</v>
      </c>
    </row>
    <row r="5386" spans="1:8" hidden="1" x14ac:dyDescent="0.35">
      <c r="A5386" s="57" t="s">
        <v>2560</v>
      </c>
      <c r="B5386" s="57" t="s">
        <v>2557</v>
      </c>
      <c r="C5386" s="57" t="s">
        <v>2428</v>
      </c>
      <c r="D5386" s="74">
        <v>0.01</v>
      </c>
      <c r="E5386" s="57" t="s">
        <v>2429</v>
      </c>
      <c r="F5386" s="62" t="str">
        <f>INDEX('Crosswalk Particulates'!$B:$B,MATCH('2017 EPA Data'!A5386,'Crosswalk Particulates'!$A:$A,0))</f>
        <v>Electricity Sector</v>
      </c>
      <c r="G5386" s="66">
        <f>INDEX('Crosswalk Particulates'!$E:$E,MATCH('2017 EPA Data'!$B5386,'Crosswalk Particulates'!$D:$D,0))</f>
        <v>0</v>
      </c>
      <c r="H5386" s="78">
        <f t="shared" si="84"/>
        <v>0</v>
      </c>
    </row>
    <row r="5387" spans="1:8" hidden="1" x14ac:dyDescent="0.35">
      <c r="A5387" s="57" t="s">
        <v>2497</v>
      </c>
      <c r="B5387" s="57" t="s">
        <v>2751</v>
      </c>
      <c r="C5387" s="57" t="s">
        <v>2428</v>
      </c>
      <c r="D5387" s="74">
        <v>0.01</v>
      </c>
      <c r="E5387" s="57" t="s">
        <v>2429</v>
      </c>
      <c r="F5387" s="62" t="str">
        <f>INDEX('Crosswalk Particulates'!$B:$B,MATCH('2017 EPA Data'!A5387,'Crosswalk Particulates'!$A:$A,0))</f>
        <v>process-other-industry</v>
      </c>
      <c r="G5387" s="66">
        <f>INDEX('Crosswalk Particulates'!$E:$E,MATCH('2017 EPA Data'!$B5387,'Crosswalk Particulates'!$D:$D,0))</f>
        <v>0</v>
      </c>
      <c r="H5387" s="78">
        <f t="shared" si="84"/>
        <v>0</v>
      </c>
    </row>
    <row r="5388" spans="1:8" hidden="1" x14ac:dyDescent="0.35">
      <c r="A5388" s="57" t="s">
        <v>2575</v>
      </c>
      <c r="B5388" s="57" t="s">
        <v>2755</v>
      </c>
      <c r="C5388" s="57" t="s">
        <v>2428</v>
      </c>
      <c r="D5388" s="74">
        <v>0.01</v>
      </c>
      <c r="E5388" s="57" t="s">
        <v>2429</v>
      </c>
      <c r="F5388" s="62" t="str">
        <f>INDEX('Crosswalk Particulates'!$B:$B,MATCH('2017 EPA Data'!A5388,'Crosswalk Particulates'!$A:$A,0))</f>
        <v>Commercial Buildings Sector</v>
      </c>
      <c r="G5388" s="66">
        <f>INDEX('Crosswalk Particulates'!$E:$E,MATCH('2017 EPA Data'!$B5388,'Crosswalk Particulates'!$D:$D,0))</f>
        <v>0</v>
      </c>
      <c r="H5388" s="78">
        <f t="shared" si="84"/>
        <v>0</v>
      </c>
    </row>
    <row r="5389" spans="1:8" hidden="1" x14ac:dyDescent="0.35">
      <c r="A5389" s="57" t="s">
        <v>2575</v>
      </c>
      <c r="B5389" s="57" t="s">
        <v>2728</v>
      </c>
      <c r="C5389" s="57" t="s">
        <v>2428</v>
      </c>
      <c r="D5389" s="74">
        <v>0.01</v>
      </c>
      <c r="E5389" s="57" t="s">
        <v>2429</v>
      </c>
      <c r="F5389" s="62" t="str">
        <f>INDEX('Crosswalk Particulates'!$B:$B,MATCH('2017 EPA Data'!A5389,'Crosswalk Particulates'!$A:$A,0))</f>
        <v>Commercial Buildings Sector</v>
      </c>
      <c r="G5389" s="66">
        <f>INDEX('Crosswalk Particulates'!$E:$E,MATCH('2017 EPA Data'!$B5389,'Crosswalk Particulates'!$D:$D,0))</f>
        <v>0</v>
      </c>
      <c r="H5389" s="78">
        <f t="shared" si="84"/>
        <v>0</v>
      </c>
    </row>
    <row r="5390" spans="1:8" hidden="1" x14ac:dyDescent="0.35">
      <c r="A5390" s="57" t="s">
        <v>2575</v>
      </c>
      <c r="B5390" s="57" t="s">
        <v>2753</v>
      </c>
      <c r="C5390" s="57" t="s">
        <v>2428</v>
      </c>
      <c r="D5390" s="74">
        <v>0.01</v>
      </c>
      <c r="E5390" s="57" t="s">
        <v>2429</v>
      </c>
      <c r="F5390" s="62" t="str">
        <f>INDEX('Crosswalk Particulates'!$B:$B,MATCH('2017 EPA Data'!A5390,'Crosswalk Particulates'!$A:$A,0))</f>
        <v>Commercial Buildings Sector</v>
      </c>
      <c r="G5390" s="66">
        <f>INDEX('Crosswalk Particulates'!$E:$E,MATCH('2017 EPA Data'!$B5390,'Crosswalk Particulates'!$D:$D,0))</f>
        <v>0</v>
      </c>
      <c r="H5390" s="78">
        <f t="shared" si="84"/>
        <v>0</v>
      </c>
    </row>
    <row r="5391" spans="1:8" hidden="1" x14ac:dyDescent="0.35">
      <c r="A5391" s="57" t="s">
        <v>2497</v>
      </c>
      <c r="B5391" s="57" t="s">
        <v>2757</v>
      </c>
      <c r="C5391" s="57" t="s">
        <v>2428</v>
      </c>
      <c r="D5391" s="74">
        <v>0.01</v>
      </c>
      <c r="E5391" s="57" t="s">
        <v>2429</v>
      </c>
      <c r="F5391" s="62" t="str">
        <f>INDEX('Crosswalk Particulates'!$B:$B,MATCH('2017 EPA Data'!A5391,'Crosswalk Particulates'!$A:$A,0))</f>
        <v>process-other-industry</v>
      </c>
      <c r="G5391" s="66">
        <f>INDEX('Crosswalk Particulates'!$E:$E,MATCH('2017 EPA Data'!$B5391,'Crosswalk Particulates'!$D:$D,0))</f>
        <v>0</v>
      </c>
      <c r="H5391" s="78">
        <f t="shared" si="84"/>
        <v>0</v>
      </c>
    </row>
    <row r="5392" spans="1:8" hidden="1" x14ac:dyDescent="0.35">
      <c r="A5392" s="57" t="s">
        <v>2575</v>
      </c>
      <c r="B5392" s="57" t="s">
        <v>2587</v>
      </c>
      <c r="C5392" s="57" t="s">
        <v>2428</v>
      </c>
      <c r="D5392" s="74">
        <v>0.01</v>
      </c>
      <c r="E5392" s="57" t="s">
        <v>2429</v>
      </c>
      <c r="F5392" s="62" t="str">
        <f>INDEX('Crosswalk Particulates'!$B:$B,MATCH('2017 EPA Data'!A5392,'Crosswalk Particulates'!$A:$A,0))</f>
        <v>Commercial Buildings Sector</v>
      </c>
      <c r="G5392" s="66">
        <f>INDEX('Crosswalk Particulates'!$E:$E,MATCH('2017 EPA Data'!$B5392,'Crosswalk Particulates'!$D:$D,0))</f>
        <v>0</v>
      </c>
      <c r="H5392" s="78">
        <f t="shared" si="84"/>
        <v>0</v>
      </c>
    </row>
    <row r="5393" spans="1:8" hidden="1" x14ac:dyDescent="0.35">
      <c r="A5393" s="57" t="s">
        <v>2495</v>
      </c>
      <c r="B5393" s="57" t="s">
        <v>2783</v>
      </c>
      <c r="C5393" s="57" t="s">
        <v>2428</v>
      </c>
      <c r="D5393" s="74">
        <v>9.7587346680000006E-3</v>
      </c>
      <c r="E5393" s="57" t="s">
        <v>2429</v>
      </c>
      <c r="F5393" s="62" t="str">
        <f>INDEX('Crosswalk Particulates'!$B:$B,MATCH('2017 EPA Data'!A5393,'Crosswalk Particulates'!$A:$A,0))</f>
        <v>Electricity Sector</v>
      </c>
      <c r="G5393" s="66">
        <f>INDEX('Crosswalk Particulates'!$E:$E,MATCH('2017 EPA Data'!$B5393,'Crosswalk Particulates'!$D:$D,0))</f>
        <v>0</v>
      </c>
      <c r="H5393" s="78">
        <f t="shared" si="84"/>
        <v>0</v>
      </c>
    </row>
    <row r="5394" spans="1:8" hidden="1" x14ac:dyDescent="0.35">
      <c r="A5394" s="57" t="s">
        <v>2560</v>
      </c>
      <c r="B5394" s="57" t="s">
        <v>2761</v>
      </c>
      <c r="C5394" s="57" t="s">
        <v>2428</v>
      </c>
      <c r="D5394" s="74">
        <v>9.7486321999999993E-3</v>
      </c>
      <c r="E5394" s="57" t="s">
        <v>2429</v>
      </c>
      <c r="F5394" s="62" t="str">
        <f>INDEX('Crosswalk Particulates'!$B:$B,MATCH('2017 EPA Data'!A5394,'Crosswalk Particulates'!$A:$A,0))</f>
        <v>Electricity Sector</v>
      </c>
      <c r="G5394" s="66">
        <f>INDEX('Crosswalk Particulates'!$E:$E,MATCH('2017 EPA Data'!$B5394,'Crosswalk Particulates'!$D:$D,0))</f>
        <v>0</v>
      </c>
      <c r="H5394" s="78">
        <f t="shared" si="84"/>
        <v>0</v>
      </c>
    </row>
    <row r="5395" spans="1:8" hidden="1" x14ac:dyDescent="0.35">
      <c r="A5395" s="57" t="s">
        <v>2495</v>
      </c>
      <c r="B5395" s="57" t="s">
        <v>2692</v>
      </c>
      <c r="C5395" s="57" t="s">
        <v>2428</v>
      </c>
      <c r="D5395" s="74">
        <v>9.7000000000000003E-3</v>
      </c>
      <c r="E5395" s="57" t="s">
        <v>2429</v>
      </c>
      <c r="F5395" s="62" t="str">
        <f>INDEX('Crosswalk Particulates'!$B:$B,MATCH('2017 EPA Data'!A5395,'Crosswalk Particulates'!$A:$A,0))</f>
        <v>Electricity Sector</v>
      </c>
      <c r="G5395" s="66">
        <f>INDEX('Crosswalk Particulates'!$E:$E,MATCH('2017 EPA Data'!$B5395,'Crosswalk Particulates'!$D:$D,0))</f>
        <v>0</v>
      </c>
      <c r="H5395" s="78">
        <f t="shared" si="84"/>
        <v>0</v>
      </c>
    </row>
    <row r="5396" spans="1:8" hidden="1" x14ac:dyDescent="0.35">
      <c r="A5396" s="57" t="s">
        <v>2466</v>
      </c>
      <c r="B5396" s="57" t="s">
        <v>2637</v>
      </c>
      <c r="C5396" s="57" t="s">
        <v>2428</v>
      </c>
      <c r="D5396" s="74">
        <v>9.60336E-3</v>
      </c>
      <c r="E5396" s="57" t="s">
        <v>2429</v>
      </c>
      <c r="F5396" s="62" t="str">
        <f>INDEX('Crosswalk Particulates'!$B:$B,MATCH('2017 EPA Data'!A5396,'Crosswalk Particulates'!$A:$A,0))</f>
        <v>process-other-industry</v>
      </c>
      <c r="G5396" s="66">
        <f>INDEX('Crosswalk Particulates'!$E:$E,MATCH('2017 EPA Data'!$B5396,'Crosswalk Particulates'!$D:$D,0))</f>
        <v>0</v>
      </c>
      <c r="H5396" s="78">
        <f t="shared" si="84"/>
        <v>0</v>
      </c>
    </row>
    <row r="5397" spans="1:8" hidden="1" x14ac:dyDescent="0.35">
      <c r="A5397" s="57" t="s">
        <v>2513</v>
      </c>
      <c r="B5397" s="57" t="s">
        <v>2663</v>
      </c>
      <c r="C5397" s="57" t="s">
        <v>2428</v>
      </c>
      <c r="D5397" s="74">
        <v>9.4999999999999998E-3</v>
      </c>
      <c r="E5397" s="57" t="s">
        <v>2429</v>
      </c>
      <c r="F5397" s="62" t="str">
        <f>INDEX('Crosswalk Particulates'!$B:$B,MATCH('2017 EPA Data'!A5397,'Crosswalk Particulates'!$A:$A,0))</f>
        <v>process-other-industry</v>
      </c>
      <c r="G5397" s="66">
        <f>INDEX('Crosswalk Particulates'!$E:$E,MATCH('2017 EPA Data'!$B5397,'Crosswalk Particulates'!$D:$D,0))</f>
        <v>0</v>
      </c>
      <c r="H5397" s="78">
        <f t="shared" si="84"/>
        <v>0</v>
      </c>
    </row>
    <row r="5398" spans="1:8" hidden="1" x14ac:dyDescent="0.35">
      <c r="A5398" s="57" t="s">
        <v>2560</v>
      </c>
      <c r="B5398" s="57" t="s">
        <v>2762</v>
      </c>
      <c r="C5398" s="57" t="s">
        <v>2428</v>
      </c>
      <c r="D5398" s="74">
        <v>9.3586876999999999E-3</v>
      </c>
      <c r="E5398" s="57" t="s">
        <v>2429</v>
      </c>
      <c r="F5398" s="62" t="str">
        <f>INDEX('Crosswalk Particulates'!$B:$B,MATCH('2017 EPA Data'!A5398,'Crosswalk Particulates'!$A:$A,0))</f>
        <v>Electricity Sector</v>
      </c>
      <c r="G5398" s="66">
        <f>INDEX('Crosswalk Particulates'!$E:$E,MATCH('2017 EPA Data'!$B5398,'Crosswalk Particulates'!$D:$D,0))</f>
        <v>0</v>
      </c>
      <c r="H5398" s="78">
        <f t="shared" si="84"/>
        <v>0</v>
      </c>
    </row>
    <row r="5399" spans="1:8" hidden="1" x14ac:dyDescent="0.35">
      <c r="A5399" s="57" t="s">
        <v>2511</v>
      </c>
      <c r="B5399" s="57" t="s">
        <v>2772</v>
      </c>
      <c r="C5399" s="57" t="s">
        <v>2428</v>
      </c>
      <c r="D5399" s="74">
        <v>9.3147756000000002E-3</v>
      </c>
      <c r="E5399" s="57" t="s">
        <v>2429</v>
      </c>
      <c r="F5399" s="62" t="str">
        <f>INDEX('Crosswalk Particulates'!$B:$B,MATCH('2017 EPA Data'!A5399,'Crosswalk Particulates'!$A:$A,0))</f>
        <v>industry-fuel-biomass</v>
      </c>
      <c r="G5399" s="66">
        <f>INDEX('Crosswalk Particulates'!$E:$E,MATCH('2017 EPA Data'!$B5399,'Crosswalk Particulates'!$D:$D,0))</f>
        <v>0</v>
      </c>
      <c r="H5399" s="78">
        <f t="shared" si="84"/>
        <v>0</v>
      </c>
    </row>
    <row r="5400" spans="1:8" hidden="1" x14ac:dyDescent="0.35">
      <c r="A5400" s="57" t="s">
        <v>2507</v>
      </c>
      <c r="B5400" s="57" t="s">
        <v>2759</v>
      </c>
      <c r="C5400" s="57" t="s">
        <v>2428</v>
      </c>
      <c r="D5400" s="74">
        <v>9.2314379000000002E-3</v>
      </c>
      <c r="E5400" s="57" t="s">
        <v>2429</v>
      </c>
      <c r="F5400" s="62" t="str">
        <f>INDEX('Crosswalk Particulates'!$B:$B,MATCH('2017 EPA Data'!A5400,'Crosswalk Particulates'!$A:$A,0))</f>
        <v>industry-fuel-coal</v>
      </c>
      <c r="G5400" s="66">
        <f>INDEX('Crosswalk Particulates'!$E:$E,MATCH('2017 EPA Data'!$B5400,'Crosswalk Particulates'!$D:$D,0))</f>
        <v>0</v>
      </c>
      <c r="H5400" s="78">
        <f t="shared" si="84"/>
        <v>0</v>
      </c>
    </row>
    <row r="5401" spans="1:8" hidden="1" x14ac:dyDescent="0.35">
      <c r="A5401" s="57" t="s">
        <v>2464</v>
      </c>
      <c r="B5401" s="57" t="s">
        <v>2626</v>
      </c>
      <c r="C5401" s="57" t="s">
        <v>2428</v>
      </c>
      <c r="D5401" s="74">
        <v>9.1800000000000007E-3</v>
      </c>
      <c r="E5401" s="57" t="s">
        <v>2429</v>
      </c>
      <c r="F5401" s="62" t="str">
        <f>INDEX('Crosswalk Particulates'!$B:$B,MATCH('2017 EPA Data'!A5401,'Crosswalk Particulates'!$A:$A,0))</f>
        <v>process-other-industry</v>
      </c>
      <c r="G5401" s="66">
        <f>INDEX('Crosswalk Particulates'!$E:$E,MATCH('2017 EPA Data'!$B5401,'Crosswalk Particulates'!$D:$D,0))</f>
        <v>0</v>
      </c>
      <c r="H5401" s="78">
        <f t="shared" si="84"/>
        <v>0</v>
      </c>
    </row>
    <row r="5402" spans="1:8" hidden="1" x14ac:dyDescent="0.35">
      <c r="A5402" s="57" t="s">
        <v>2492</v>
      </c>
      <c r="B5402" s="57" t="s">
        <v>2759</v>
      </c>
      <c r="C5402" s="57" t="s">
        <v>2428</v>
      </c>
      <c r="D5402" s="74">
        <v>9.1684781000000003E-3</v>
      </c>
      <c r="E5402" s="57" t="s">
        <v>2429</v>
      </c>
      <c r="F5402" s="62" t="str">
        <f>INDEX('Crosswalk Particulates'!$B:$B,MATCH('2017 EPA Data'!A5402,'Crosswalk Particulates'!$A:$A,0))</f>
        <v>Electricity Sector</v>
      </c>
      <c r="G5402" s="66">
        <f>INDEX('Crosswalk Particulates'!$E:$E,MATCH('2017 EPA Data'!$B5402,'Crosswalk Particulates'!$D:$D,0))</f>
        <v>0</v>
      </c>
      <c r="H5402" s="78">
        <f t="shared" si="84"/>
        <v>0</v>
      </c>
    </row>
    <row r="5403" spans="1:8" hidden="1" x14ac:dyDescent="0.35">
      <c r="A5403" s="57" t="s">
        <v>2575</v>
      </c>
      <c r="B5403" s="57" t="s">
        <v>2635</v>
      </c>
      <c r="C5403" s="57" t="s">
        <v>2428</v>
      </c>
      <c r="D5403" s="74">
        <v>9.1599999999999997E-3</v>
      </c>
      <c r="E5403" s="57" t="s">
        <v>2429</v>
      </c>
      <c r="F5403" s="62" t="str">
        <f>INDEX('Crosswalk Particulates'!$B:$B,MATCH('2017 EPA Data'!A5403,'Crosswalk Particulates'!$A:$A,0))</f>
        <v>Commercial Buildings Sector</v>
      </c>
      <c r="G5403" s="66">
        <f>INDEX('Crosswalk Particulates'!$E:$E,MATCH('2017 EPA Data'!$B5403,'Crosswalk Particulates'!$D:$D,0))</f>
        <v>0</v>
      </c>
      <c r="H5403" s="78">
        <f t="shared" si="84"/>
        <v>0</v>
      </c>
    </row>
    <row r="5404" spans="1:8" hidden="1" x14ac:dyDescent="0.35">
      <c r="A5404" s="57" t="s">
        <v>2458</v>
      </c>
      <c r="B5404" s="57" t="s">
        <v>2706</v>
      </c>
      <c r="C5404" s="57" t="s">
        <v>2428</v>
      </c>
      <c r="D5404" s="74">
        <v>8.9999999999999993E-3</v>
      </c>
      <c r="E5404" s="57" t="s">
        <v>2429</v>
      </c>
      <c r="F5404" s="62" t="str">
        <f>INDEX('Crosswalk Particulates'!$B:$B,MATCH('2017 EPA Data'!A5404,'Crosswalk Particulates'!$A:$A,0))</f>
        <v>process-other-industry</v>
      </c>
      <c r="G5404" s="66">
        <f>INDEX('Crosswalk Particulates'!$E:$E,MATCH('2017 EPA Data'!$B5404,'Crosswalk Particulates'!$D:$D,0))</f>
        <v>0</v>
      </c>
      <c r="H5404" s="78">
        <f t="shared" si="84"/>
        <v>0</v>
      </c>
    </row>
    <row r="5405" spans="1:8" hidden="1" x14ac:dyDescent="0.35">
      <c r="A5405" s="57" t="s">
        <v>2519</v>
      </c>
      <c r="B5405" s="57" t="s">
        <v>2759</v>
      </c>
      <c r="C5405" s="57" t="s">
        <v>2428</v>
      </c>
      <c r="D5405" s="74">
        <v>8.9407241000000002E-3</v>
      </c>
      <c r="E5405" s="57" t="s">
        <v>2429</v>
      </c>
      <c r="F5405" s="62" t="str">
        <f>INDEX('Crosswalk Particulates'!$B:$B,MATCH('2017 EPA Data'!A5405,'Crosswalk Particulates'!$A:$A,0))</f>
        <v>Electricity Sector</v>
      </c>
      <c r="G5405" s="66">
        <f>INDEX('Crosswalk Particulates'!$E:$E,MATCH('2017 EPA Data'!$B5405,'Crosswalk Particulates'!$D:$D,0))</f>
        <v>0</v>
      </c>
      <c r="H5405" s="78">
        <f t="shared" si="84"/>
        <v>0</v>
      </c>
    </row>
    <row r="5406" spans="1:8" hidden="1" x14ac:dyDescent="0.35">
      <c r="A5406" s="57" t="s">
        <v>2560</v>
      </c>
      <c r="B5406" s="57" t="s">
        <v>2763</v>
      </c>
      <c r="C5406" s="57" t="s">
        <v>2428</v>
      </c>
      <c r="D5406" s="74">
        <v>8.8712559999999992E-3</v>
      </c>
      <c r="E5406" s="57" t="s">
        <v>2429</v>
      </c>
      <c r="F5406" s="62" t="str">
        <f>INDEX('Crosswalk Particulates'!$B:$B,MATCH('2017 EPA Data'!A5406,'Crosswalk Particulates'!$A:$A,0))</f>
        <v>Electricity Sector</v>
      </c>
      <c r="G5406" s="66">
        <f>INDEX('Crosswalk Particulates'!$E:$E,MATCH('2017 EPA Data'!$B5406,'Crosswalk Particulates'!$D:$D,0))</f>
        <v>0</v>
      </c>
      <c r="H5406" s="78">
        <f t="shared" si="84"/>
        <v>0</v>
      </c>
    </row>
    <row r="5407" spans="1:8" hidden="1" x14ac:dyDescent="0.35">
      <c r="A5407" s="57" t="s">
        <v>2513</v>
      </c>
      <c r="B5407" s="57" t="s">
        <v>2661</v>
      </c>
      <c r="C5407" s="57" t="s">
        <v>2428</v>
      </c>
      <c r="D5407" s="74">
        <v>8.8500000000000002E-3</v>
      </c>
      <c r="E5407" s="57" t="s">
        <v>2429</v>
      </c>
      <c r="F5407" s="62" t="str">
        <f>INDEX('Crosswalk Particulates'!$B:$B,MATCH('2017 EPA Data'!A5407,'Crosswalk Particulates'!$A:$A,0))</f>
        <v>process-other-industry</v>
      </c>
      <c r="G5407" s="66">
        <f>INDEX('Crosswalk Particulates'!$E:$E,MATCH('2017 EPA Data'!$B5407,'Crosswalk Particulates'!$D:$D,0))</f>
        <v>0</v>
      </c>
      <c r="H5407" s="78">
        <f t="shared" si="84"/>
        <v>0</v>
      </c>
    </row>
    <row r="5408" spans="1:8" hidden="1" x14ac:dyDescent="0.35">
      <c r="A5408" s="57" t="s">
        <v>2576</v>
      </c>
      <c r="B5408" s="57" t="s">
        <v>2779</v>
      </c>
      <c r="C5408" s="57" t="s">
        <v>2428</v>
      </c>
      <c r="D5408" s="74">
        <v>8.8486489720199998E-3</v>
      </c>
      <c r="E5408" s="57" t="s">
        <v>2429</v>
      </c>
      <c r="F5408" s="62" t="str">
        <f>INDEX('Crosswalk Particulates'!$B:$B,MATCH('2017 EPA Data'!A5408,'Crosswalk Particulates'!$A:$A,0))</f>
        <v>Commercial Buildings Sector</v>
      </c>
      <c r="G5408" s="66">
        <f>INDEX('Crosswalk Particulates'!$E:$E,MATCH('2017 EPA Data'!$B5408,'Crosswalk Particulates'!$D:$D,0))</f>
        <v>0</v>
      </c>
      <c r="H5408" s="78">
        <f t="shared" si="84"/>
        <v>0</v>
      </c>
    </row>
    <row r="5409" spans="1:8" hidden="1" x14ac:dyDescent="0.35">
      <c r="A5409" s="57" t="s">
        <v>2449</v>
      </c>
      <c r="B5409" s="57" t="s">
        <v>2779</v>
      </c>
      <c r="C5409" s="57" t="s">
        <v>2428</v>
      </c>
      <c r="D5409" s="74">
        <v>8.7564370579999995E-3</v>
      </c>
      <c r="E5409" s="57" t="s">
        <v>2429</v>
      </c>
      <c r="F5409" s="62" t="str">
        <f>INDEX('Crosswalk Particulates'!$B:$B,MATCH('2017 EPA Data'!A5409,'Crosswalk Particulates'!$A:$A,0))</f>
        <v>process-other-industry</v>
      </c>
      <c r="G5409" s="66">
        <f>INDEX('Crosswalk Particulates'!$E:$E,MATCH('2017 EPA Data'!$B5409,'Crosswalk Particulates'!$D:$D,0))</f>
        <v>0</v>
      </c>
      <c r="H5409" s="78">
        <f t="shared" si="84"/>
        <v>0</v>
      </c>
    </row>
    <row r="5410" spans="1:8" hidden="1" x14ac:dyDescent="0.35">
      <c r="A5410" s="57" t="s">
        <v>2458</v>
      </c>
      <c r="B5410" s="57" t="s">
        <v>2686</v>
      </c>
      <c r="C5410" s="57" t="s">
        <v>2428</v>
      </c>
      <c r="D5410" s="74">
        <v>8.63605676E-3</v>
      </c>
      <c r="E5410" s="57" t="s">
        <v>2429</v>
      </c>
      <c r="F5410" s="62" t="str">
        <f>INDEX('Crosswalk Particulates'!$B:$B,MATCH('2017 EPA Data'!A5410,'Crosswalk Particulates'!$A:$A,0))</f>
        <v>process-other-industry</v>
      </c>
      <c r="G5410" s="66">
        <f>INDEX('Crosswalk Particulates'!$E:$E,MATCH('2017 EPA Data'!$B5410,'Crosswalk Particulates'!$D:$D,0))</f>
        <v>0</v>
      </c>
      <c r="H5410" s="78">
        <f t="shared" si="84"/>
        <v>0</v>
      </c>
    </row>
    <row r="5411" spans="1:8" hidden="1" x14ac:dyDescent="0.35">
      <c r="A5411" s="57" t="s">
        <v>2480</v>
      </c>
      <c r="B5411" s="57" t="s">
        <v>2609</v>
      </c>
      <c r="C5411" s="57" t="s">
        <v>2432</v>
      </c>
      <c r="D5411" s="74">
        <v>8.3260000000000001E-3</v>
      </c>
      <c r="E5411" s="57" t="s">
        <v>2433</v>
      </c>
      <c r="F5411" s="62" t="str">
        <f>INDEX('Crosswalk Particulates'!$B:$B,MATCH('2017 EPA Data'!A5411,'Crosswalk Particulates'!$A:$A,0))</f>
        <v>Transportation Sector</v>
      </c>
      <c r="G5411" s="66" t="str">
        <f>INDEX('Crosswalk Particulates'!$E:$E,MATCH('2017 EPA Data'!$B5411,'Crosswalk Particulates'!$D:$D,0))</f>
        <v>N2O</v>
      </c>
      <c r="H5411" s="78">
        <f t="shared" si="84"/>
        <v>7553.2291279222736</v>
      </c>
    </row>
    <row r="5412" spans="1:8" hidden="1" x14ac:dyDescent="0.35">
      <c r="A5412" s="57" t="s">
        <v>2576</v>
      </c>
      <c r="B5412" s="57" t="s">
        <v>2778</v>
      </c>
      <c r="C5412" s="57" t="s">
        <v>2428</v>
      </c>
      <c r="D5412" s="74">
        <v>8.2099528447599993E-3</v>
      </c>
      <c r="E5412" s="57" t="s">
        <v>2429</v>
      </c>
      <c r="F5412" s="62" t="str">
        <f>INDEX('Crosswalk Particulates'!$B:$B,MATCH('2017 EPA Data'!A5412,'Crosswalk Particulates'!$A:$A,0))</f>
        <v>Commercial Buildings Sector</v>
      </c>
      <c r="G5412" s="66">
        <f>INDEX('Crosswalk Particulates'!$E:$E,MATCH('2017 EPA Data'!$B5412,'Crosswalk Particulates'!$D:$D,0))</f>
        <v>0</v>
      </c>
      <c r="H5412" s="78">
        <f t="shared" si="84"/>
        <v>0</v>
      </c>
    </row>
    <row r="5413" spans="1:8" hidden="1" x14ac:dyDescent="0.35">
      <c r="A5413" s="57" t="s">
        <v>2576</v>
      </c>
      <c r="B5413" s="57" t="s">
        <v>2672</v>
      </c>
      <c r="C5413" s="57" t="s">
        <v>2428</v>
      </c>
      <c r="D5413" s="74">
        <v>8.1185460000000008E-3</v>
      </c>
      <c r="E5413" s="57" t="s">
        <v>2429</v>
      </c>
      <c r="F5413" s="62" t="str">
        <f>INDEX('Crosswalk Particulates'!$B:$B,MATCH('2017 EPA Data'!A5413,'Crosswalk Particulates'!$A:$A,0))</f>
        <v>Commercial Buildings Sector</v>
      </c>
      <c r="G5413" s="66">
        <f>INDEX('Crosswalk Particulates'!$E:$E,MATCH('2017 EPA Data'!$B5413,'Crosswalk Particulates'!$D:$D,0))</f>
        <v>0</v>
      </c>
      <c r="H5413" s="78">
        <f t="shared" si="84"/>
        <v>0</v>
      </c>
    </row>
    <row r="5414" spans="1:8" hidden="1" x14ac:dyDescent="0.35">
      <c r="A5414" s="57" t="s">
        <v>2530</v>
      </c>
      <c r="B5414" s="57" t="s">
        <v>2606</v>
      </c>
      <c r="C5414" s="57" t="s">
        <v>2428</v>
      </c>
      <c r="D5414" s="74">
        <v>8.0401970000000007E-3</v>
      </c>
      <c r="E5414" s="57" t="s">
        <v>2429</v>
      </c>
      <c r="F5414" s="62" t="str">
        <f>INDEX('Crosswalk Particulates'!$B:$B,MATCH('2017 EPA Data'!A5414,'Crosswalk Particulates'!$A:$A,0))</f>
        <v>process-iron and steel-industry</v>
      </c>
      <c r="G5414" s="66">
        <f>INDEX('Crosswalk Particulates'!$E:$E,MATCH('2017 EPA Data'!$B5414,'Crosswalk Particulates'!$D:$D,0))</f>
        <v>0</v>
      </c>
      <c r="H5414" s="78">
        <f t="shared" si="84"/>
        <v>0</v>
      </c>
    </row>
    <row r="5415" spans="1:8" hidden="1" x14ac:dyDescent="0.35">
      <c r="A5415" s="57" t="s">
        <v>2464</v>
      </c>
      <c r="B5415" s="57" t="s">
        <v>2780</v>
      </c>
      <c r="C5415" s="57" t="s">
        <v>2428</v>
      </c>
      <c r="D5415" s="74">
        <v>8.0000000000000002E-3</v>
      </c>
      <c r="E5415" s="57" t="s">
        <v>2429</v>
      </c>
      <c r="F5415" s="62" t="str">
        <f>INDEX('Crosswalk Particulates'!$B:$B,MATCH('2017 EPA Data'!A5415,'Crosswalk Particulates'!$A:$A,0))</f>
        <v>process-other-industry</v>
      </c>
      <c r="G5415" s="66">
        <f>INDEX('Crosswalk Particulates'!$E:$E,MATCH('2017 EPA Data'!$B5415,'Crosswalk Particulates'!$D:$D,0))</f>
        <v>0</v>
      </c>
      <c r="H5415" s="78">
        <f t="shared" si="84"/>
        <v>0</v>
      </c>
    </row>
    <row r="5416" spans="1:8" hidden="1" x14ac:dyDescent="0.35">
      <c r="A5416" s="57" t="s">
        <v>2462</v>
      </c>
      <c r="B5416" s="57" t="s">
        <v>2769</v>
      </c>
      <c r="C5416" s="57" t="s">
        <v>2428</v>
      </c>
      <c r="D5416" s="74">
        <v>7.9407100000000001E-3</v>
      </c>
      <c r="E5416" s="57" t="s">
        <v>2429</v>
      </c>
      <c r="F5416" s="62" t="str">
        <f>INDEX('Crosswalk Particulates'!$B:$B,MATCH('2017 EPA Data'!A5416,'Crosswalk Particulates'!$A:$A,0))</f>
        <v>industry-fuel-natural gas</v>
      </c>
      <c r="G5416" s="66">
        <f>INDEX('Crosswalk Particulates'!$E:$E,MATCH('2017 EPA Data'!$B5416,'Crosswalk Particulates'!$D:$D,0))</f>
        <v>0</v>
      </c>
      <c r="H5416" s="78">
        <f t="shared" si="84"/>
        <v>0</v>
      </c>
    </row>
    <row r="5417" spans="1:8" hidden="1" x14ac:dyDescent="0.35">
      <c r="A5417" s="57" t="s">
        <v>2506</v>
      </c>
      <c r="B5417" s="57" t="s">
        <v>2631</v>
      </c>
      <c r="C5417" s="57" t="s">
        <v>2428</v>
      </c>
      <c r="D5417" s="74">
        <v>7.77E-3</v>
      </c>
      <c r="E5417" s="57" t="s">
        <v>2429</v>
      </c>
      <c r="F5417" s="62" t="str">
        <f>INDEX('Crosswalk Particulates'!$B:$B,MATCH('2017 EPA Data'!A5417,'Crosswalk Particulates'!$A:$A,0))</f>
        <v>process-other-industry</v>
      </c>
      <c r="G5417" s="66">
        <f>INDEX('Crosswalk Particulates'!$E:$E,MATCH('2017 EPA Data'!$B5417,'Crosswalk Particulates'!$D:$D,0))</f>
        <v>0</v>
      </c>
      <c r="H5417" s="78">
        <f t="shared" si="84"/>
        <v>0</v>
      </c>
    </row>
    <row r="5418" spans="1:8" hidden="1" x14ac:dyDescent="0.35">
      <c r="A5418" s="57" t="s">
        <v>2476</v>
      </c>
      <c r="B5418" s="57" t="s">
        <v>2747</v>
      </c>
      <c r="C5418" s="57" t="s">
        <v>2428</v>
      </c>
      <c r="D5418" s="74">
        <v>7.6375369999999998E-3</v>
      </c>
      <c r="E5418" s="57" t="s">
        <v>2429</v>
      </c>
      <c r="F5418" s="62" t="str">
        <f>INDEX('Crosswalk Particulates'!$B:$B,MATCH('2017 EPA Data'!A5418,'Crosswalk Particulates'!$A:$A,0))</f>
        <v>Electricity Sector</v>
      </c>
      <c r="G5418" s="66">
        <f>INDEX('Crosswalk Particulates'!$E:$E,MATCH('2017 EPA Data'!$B5418,'Crosswalk Particulates'!$D:$D,0))</f>
        <v>0</v>
      </c>
      <c r="H5418" s="78">
        <f t="shared" si="84"/>
        <v>0</v>
      </c>
    </row>
    <row r="5419" spans="1:8" hidden="1" x14ac:dyDescent="0.35">
      <c r="A5419" s="57" t="s">
        <v>2506</v>
      </c>
      <c r="B5419" s="57" t="s">
        <v>2637</v>
      </c>
      <c r="C5419" s="57" t="s">
        <v>2428</v>
      </c>
      <c r="D5419" s="74">
        <v>7.5928699999999998E-3</v>
      </c>
      <c r="E5419" s="57" t="s">
        <v>2429</v>
      </c>
      <c r="F5419" s="62" t="str">
        <f>INDEX('Crosswalk Particulates'!$B:$B,MATCH('2017 EPA Data'!A5419,'Crosswalk Particulates'!$A:$A,0))</f>
        <v>process-other-industry</v>
      </c>
      <c r="G5419" s="66">
        <f>INDEX('Crosswalk Particulates'!$E:$E,MATCH('2017 EPA Data'!$B5419,'Crosswalk Particulates'!$D:$D,0))</f>
        <v>0</v>
      </c>
      <c r="H5419" s="78">
        <f t="shared" si="84"/>
        <v>0</v>
      </c>
    </row>
    <row r="5420" spans="1:8" hidden="1" x14ac:dyDescent="0.35">
      <c r="A5420" s="57" t="s">
        <v>2441</v>
      </c>
      <c r="B5420" s="57" t="s">
        <v>2478</v>
      </c>
      <c r="C5420" s="57" t="s">
        <v>2428</v>
      </c>
      <c r="D5420" s="74">
        <v>7.4762472981983498E-3</v>
      </c>
      <c r="E5420" s="57" t="s">
        <v>2429</v>
      </c>
      <c r="F5420" s="62" t="str">
        <f>INDEX('Crosswalk Particulates'!$B:$B,MATCH('2017 EPA Data'!A5420,'Crosswalk Particulates'!$A:$A,0))</f>
        <v>process-other-industry</v>
      </c>
      <c r="G5420" s="66">
        <f>INDEX('Crosswalk Particulates'!$E:$E,MATCH('2017 EPA Data'!$B5420,'Crosswalk Particulates'!$D:$D,0))</f>
        <v>0</v>
      </c>
      <c r="H5420" s="78">
        <f t="shared" si="84"/>
        <v>0</v>
      </c>
    </row>
    <row r="5421" spans="1:8" hidden="1" x14ac:dyDescent="0.35">
      <c r="A5421" s="57" t="s">
        <v>2506</v>
      </c>
      <c r="B5421" s="57" t="s">
        <v>2597</v>
      </c>
      <c r="C5421" s="57" t="s">
        <v>2428</v>
      </c>
      <c r="D5421" s="74">
        <v>7.4203439999999997E-3</v>
      </c>
      <c r="E5421" s="57" t="s">
        <v>2429</v>
      </c>
      <c r="F5421" s="62" t="str">
        <f>INDEX('Crosswalk Particulates'!$B:$B,MATCH('2017 EPA Data'!A5421,'Crosswalk Particulates'!$A:$A,0))</f>
        <v>process-other-industry</v>
      </c>
      <c r="G5421" s="66">
        <f>INDEX('Crosswalk Particulates'!$E:$E,MATCH('2017 EPA Data'!$B5421,'Crosswalk Particulates'!$D:$D,0))</f>
        <v>0</v>
      </c>
      <c r="H5421" s="78">
        <f t="shared" si="84"/>
        <v>0</v>
      </c>
    </row>
    <row r="5422" spans="1:8" hidden="1" x14ac:dyDescent="0.35">
      <c r="A5422" s="57" t="s">
        <v>2470</v>
      </c>
      <c r="B5422" s="57" t="s">
        <v>2481</v>
      </c>
      <c r="C5422" s="57" t="s">
        <v>2428</v>
      </c>
      <c r="D5422" s="74">
        <v>7.1919999999999996E-3</v>
      </c>
      <c r="E5422" s="57" t="s">
        <v>2429</v>
      </c>
      <c r="F5422" s="62" t="str">
        <f>INDEX('Crosswalk Particulates'!$B:$B,MATCH('2017 EPA Data'!A5422,'Crosswalk Particulates'!$A:$A,0))</f>
        <v>process-waste-industry</v>
      </c>
      <c r="G5422" s="66">
        <f>INDEX('Crosswalk Particulates'!$E:$E,MATCH('2017 EPA Data'!$B5422,'Crosswalk Particulates'!$D:$D,0))</f>
        <v>0</v>
      </c>
      <c r="H5422" s="78">
        <f t="shared" si="84"/>
        <v>0</v>
      </c>
    </row>
    <row r="5423" spans="1:8" hidden="1" x14ac:dyDescent="0.35">
      <c r="A5423" s="57" t="s">
        <v>2489</v>
      </c>
      <c r="B5423" s="57" t="s">
        <v>2642</v>
      </c>
      <c r="C5423" s="57" t="s">
        <v>2428</v>
      </c>
      <c r="D5423" s="74">
        <v>7.0565200000000002E-3</v>
      </c>
      <c r="E5423" s="57" t="s">
        <v>2429</v>
      </c>
      <c r="F5423" s="62" t="str">
        <f>INDEX('Crosswalk Particulates'!$B:$B,MATCH('2017 EPA Data'!A5423,'Crosswalk Particulates'!$A:$A,0))</f>
        <v>process-chemicals-industry</v>
      </c>
      <c r="G5423" s="66">
        <f>INDEX('Crosswalk Particulates'!$E:$E,MATCH('2017 EPA Data'!$B5423,'Crosswalk Particulates'!$D:$D,0))</f>
        <v>0</v>
      </c>
      <c r="H5423" s="78">
        <f t="shared" si="84"/>
        <v>0</v>
      </c>
    </row>
    <row r="5424" spans="1:8" hidden="1" x14ac:dyDescent="0.35">
      <c r="A5424" s="57" t="s">
        <v>2558</v>
      </c>
      <c r="B5424" s="57" t="s">
        <v>2536</v>
      </c>
      <c r="C5424" s="57" t="s">
        <v>2428</v>
      </c>
      <c r="D5424" s="74">
        <v>6.8139999999999997E-3</v>
      </c>
      <c r="E5424" s="57" t="s">
        <v>2429</v>
      </c>
      <c r="F5424" s="62" t="str">
        <f>INDEX('Crosswalk Particulates'!$B:$B,MATCH('2017 EPA Data'!A5424,'Crosswalk Particulates'!$A:$A,0))</f>
        <v>process-mining-industry</v>
      </c>
      <c r="G5424" s="66">
        <f>INDEX('Crosswalk Particulates'!$E:$E,MATCH('2017 EPA Data'!$B5424,'Crosswalk Particulates'!$D:$D,0))</f>
        <v>0</v>
      </c>
      <c r="H5424" s="78">
        <f t="shared" si="84"/>
        <v>0</v>
      </c>
    </row>
    <row r="5425" spans="1:8" hidden="1" x14ac:dyDescent="0.35">
      <c r="A5425" s="57" t="s">
        <v>2507</v>
      </c>
      <c r="B5425" s="57" t="s">
        <v>2761</v>
      </c>
      <c r="C5425" s="57" t="s">
        <v>2428</v>
      </c>
      <c r="D5425" s="74">
        <v>6.5471189999999997E-3</v>
      </c>
      <c r="E5425" s="57" t="s">
        <v>2429</v>
      </c>
      <c r="F5425" s="62" t="str">
        <f>INDEX('Crosswalk Particulates'!$B:$B,MATCH('2017 EPA Data'!A5425,'Crosswalk Particulates'!$A:$A,0))</f>
        <v>industry-fuel-coal</v>
      </c>
      <c r="G5425" s="66">
        <f>INDEX('Crosswalk Particulates'!$E:$E,MATCH('2017 EPA Data'!$B5425,'Crosswalk Particulates'!$D:$D,0))</f>
        <v>0</v>
      </c>
      <c r="H5425" s="78">
        <f t="shared" si="84"/>
        <v>0</v>
      </c>
    </row>
    <row r="5426" spans="1:8" hidden="1" x14ac:dyDescent="0.35">
      <c r="A5426" s="57" t="s">
        <v>2489</v>
      </c>
      <c r="B5426" s="57" t="s">
        <v>2671</v>
      </c>
      <c r="C5426" s="57" t="s">
        <v>2428</v>
      </c>
      <c r="D5426" s="74">
        <v>6.522E-3</v>
      </c>
      <c r="E5426" s="57" t="s">
        <v>2429</v>
      </c>
      <c r="F5426" s="62" t="str">
        <f>INDEX('Crosswalk Particulates'!$B:$B,MATCH('2017 EPA Data'!A5426,'Crosswalk Particulates'!$A:$A,0))</f>
        <v>process-chemicals-industry</v>
      </c>
      <c r="G5426" s="66">
        <f>INDEX('Crosswalk Particulates'!$E:$E,MATCH('2017 EPA Data'!$B5426,'Crosswalk Particulates'!$D:$D,0))</f>
        <v>0</v>
      </c>
      <c r="H5426" s="78">
        <f t="shared" si="84"/>
        <v>0</v>
      </c>
    </row>
    <row r="5427" spans="1:8" hidden="1" x14ac:dyDescent="0.35">
      <c r="A5427" s="57" t="s">
        <v>2492</v>
      </c>
      <c r="B5427" s="57" t="s">
        <v>2761</v>
      </c>
      <c r="C5427" s="57" t="s">
        <v>2428</v>
      </c>
      <c r="D5427" s="74">
        <v>6.5024669E-3</v>
      </c>
      <c r="E5427" s="57" t="s">
        <v>2429</v>
      </c>
      <c r="F5427" s="62" t="str">
        <f>INDEX('Crosswalk Particulates'!$B:$B,MATCH('2017 EPA Data'!A5427,'Crosswalk Particulates'!$A:$A,0))</f>
        <v>Electricity Sector</v>
      </c>
      <c r="G5427" s="66">
        <f>INDEX('Crosswalk Particulates'!$E:$E,MATCH('2017 EPA Data'!$B5427,'Crosswalk Particulates'!$D:$D,0))</f>
        <v>0</v>
      </c>
      <c r="H5427" s="78">
        <f t="shared" si="84"/>
        <v>0</v>
      </c>
    </row>
    <row r="5428" spans="1:8" hidden="1" x14ac:dyDescent="0.35">
      <c r="A5428" s="57" t="s">
        <v>2575</v>
      </c>
      <c r="B5428" s="57" t="s">
        <v>2619</v>
      </c>
      <c r="C5428" s="57" t="s">
        <v>2428</v>
      </c>
      <c r="D5428" s="74">
        <v>6.3499999999999997E-3</v>
      </c>
      <c r="E5428" s="57" t="s">
        <v>2429</v>
      </c>
      <c r="F5428" s="62" t="str">
        <f>INDEX('Crosswalk Particulates'!$B:$B,MATCH('2017 EPA Data'!A5428,'Crosswalk Particulates'!$A:$A,0))</f>
        <v>Commercial Buildings Sector</v>
      </c>
      <c r="G5428" s="66">
        <f>INDEX('Crosswalk Particulates'!$E:$E,MATCH('2017 EPA Data'!$B5428,'Crosswalk Particulates'!$D:$D,0))</f>
        <v>0</v>
      </c>
      <c r="H5428" s="78">
        <f t="shared" si="84"/>
        <v>0</v>
      </c>
    </row>
    <row r="5429" spans="1:8" hidden="1" x14ac:dyDescent="0.35">
      <c r="A5429" s="57" t="s">
        <v>2519</v>
      </c>
      <c r="B5429" s="57" t="s">
        <v>2761</v>
      </c>
      <c r="C5429" s="57" t="s">
        <v>2428</v>
      </c>
      <c r="D5429" s="74">
        <v>6.3409377999999999E-3</v>
      </c>
      <c r="E5429" s="57" t="s">
        <v>2429</v>
      </c>
      <c r="F5429" s="62" t="str">
        <f>INDEX('Crosswalk Particulates'!$B:$B,MATCH('2017 EPA Data'!A5429,'Crosswalk Particulates'!$A:$A,0))</f>
        <v>Electricity Sector</v>
      </c>
      <c r="G5429" s="66">
        <f>INDEX('Crosswalk Particulates'!$E:$E,MATCH('2017 EPA Data'!$B5429,'Crosswalk Particulates'!$D:$D,0))</f>
        <v>0</v>
      </c>
      <c r="H5429" s="78">
        <f t="shared" si="84"/>
        <v>0</v>
      </c>
    </row>
    <row r="5430" spans="1:8" hidden="1" x14ac:dyDescent="0.35">
      <c r="A5430" s="57" t="s">
        <v>2507</v>
      </c>
      <c r="B5430" s="57" t="s">
        <v>2762</v>
      </c>
      <c r="C5430" s="57" t="s">
        <v>2428</v>
      </c>
      <c r="D5430" s="74">
        <v>6.2852346999999996E-3</v>
      </c>
      <c r="E5430" s="57" t="s">
        <v>2429</v>
      </c>
      <c r="F5430" s="62" t="str">
        <f>INDEX('Crosswalk Particulates'!$B:$B,MATCH('2017 EPA Data'!A5430,'Crosswalk Particulates'!$A:$A,0))</f>
        <v>industry-fuel-coal</v>
      </c>
      <c r="G5430" s="66">
        <f>INDEX('Crosswalk Particulates'!$E:$E,MATCH('2017 EPA Data'!$B5430,'Crosswalk Particulates'!$D:$D,0))</f>
        <v>0</v>
      </c>
      <c r="H5430" s="78">
        <f t="shared" si="84"/>
        <v>0</v>
      </c>
    </row>
    <row r="5431" spans="1:8" hidden="1" x14ac:dyDescent="0.35">
      <c r="A5431" s="57" t="s">
        <v>2492</v>
      </c>
      <c r="B5431" s="57" t="s">
        <v>2762</v>
      </c>
      <c r="C5431" s="57" t="s">
        <v>2428</v>
      </c>
      <c r="D5431" s="74">
        <v>6.2423688000000001E-3</v>
      </c>
      <c r="E5431" s="57" t="s">
        <v>2429</v>
      </c>
      <c r="F5431" s="62" t="str">
        <f>INDEX('Crosswalk Particulates'!$B:$B,MATCH('2017 EPA Data'!A5431,'Crosswalk Particulates'!$A:$A,0))</f>
        <v>Electricity Sector</v>
      </c>
      <c r="G5431" s="66">
        <f>INDEX('Crosswalk Particulates'!$E:$E,MATCH('2017 EPA Data'!$B5431,'Crosswalk Particulates'!$D:$D,0))</f>
        <v>0</v>
      </c>
      <c r="H5431" s="78">
        <f t="shared" si="84"/>
        <v>0</v>
      </c>
    </row>
    <row r="5432" spans="1:8" hidden="1" x14ac:dyDescent="0.35">
      <c r="A5432" s="57" t="s">
        <v>2566</v>
      </c>
      <c r="B5432" s="57" t="s">
        <v>2586</v>
      </c>
      <c r="C5432" s="57" t="s">
        <v>2428</v>
      </c>
      <c r="D5432" s="74">
        <v>6.2405418915429996E-3</v>
      </c>
      <c r="E5432" s="57" t="s">
        <v>2429</v>
      </c>
      <c r="F5432" s="62" t="str">
        <f>INDEX('Crosswalk Particulates'!$B:$B,MATCH('2017 EPA Data'!A5432,'Crosswalk Particulates'!$A:$A,0))</f>
        <v>Commercial Buildings Sector</v>
      </c>
      <c r="G5432" s="66">
        <f>INDEX('Crosswalk Particulates'!$E:$E,MATCH('2017 EPA Data'!$B5432,'Crosswalk Particulates'!$D:$D,0))</f>
        <v>0</v>
      </c>
      <c r="H5432" s="78">
        <f t="shared" si="84"/>
        <v>0</v>
      </c>
    </row>
    <row r="5433" spans="1:8" hidden="1" x14ac:dyDescent="0.35">
      <c r="A5433" s="57" t="s">
        <v>2519</v>
      </c>
      <c r="B5433" s="57" t="s">
        <v>2762</v>
      </c>
      <c r="C5433" s="57" t="s">
        <v>2428</v>
      </c>
      <c r="D5433" s="74">
        <v>6.0873014E-3</v>
      </c>
      <c r="E5433" s="57" t="s">
        <v>2429</v>
      </c>
      <c r="F5433" s="62" t="str">
        <f>INDEX('Crosswalk Particulates'!$B:$B,MATCH('2017 EPA Data'!A5433,'Crosswalk Particulates'!$A:$A,0))</f>
        <v>Electricity Sector</v>
      </c>
      <c r="G5433" s="66">
        <f>INDEX('Crosswalk Particulates'!$E:$E,MATCH('2017 EPA Data'!$B5433,'Crosswalk Particulates'!$D:$D,0))</f>
        <v>0</v>
      </c>
      <c r="H5433" s="78">
        <f t="shared" si="84"/>
        <v>0</v>
      </c>
    </row>
    <row r="5434" spans="1:8" hidden="1" x14ac:dyDescent="0.35">
      <c r="A5434" s="57" t="s">
        <v>2466</v>
      </c>
      <c r="B5434" s="57" t="s">
        <v>2612</v>
      </c>
      <c r="C5434" s="57" t="s">
        <v>2428</v>
      </c>
      <c r="D5434" s="74">
        <v>6.0000000000000001E-3</v>
      </c>
      <c r="E5434" s="57" t="s">
        <v>2429</v>
      </c>
      <c r="F5434" s="62" t="str">
        <f>INDEX('Crosswalk Particulates'!$B:$B,MATCH('2017 EPA Data'!A5434,'Crosswalk Particulates'!$A:$A,0))</f>
        <v>process-other-industry</v>
      </c>
      <c r="G5434" s="66">
        <f>INDEX('Crosswalk Particulates'!$E:$E,MATCH('2017 EPA Data'!$B5434,'Crosswalk Particulates'!$D:$D,0))</f>
        <v>0</v>
      </c>
      <c r="H5434" s="78">
        <f t="shared" si="84"/>
        <v>0</v>
      </c>
    </row>
    <row r="5435" spans="1:8" hidden="1" x14ac:dyDescent="0.35">
      <c r="A5435" s="57" t="s">
        <v>2513</v>
      </c>
      <c r="B5435" s="57" t="s">
        <v>2738</v>
      </c>
      <c r="C5435" s="57" t="s">
        <v>2428</v>
      </c>
      <c r="D5435" s="74">
        <v>5.9609693600000003E-3</v>
      </c>
      <c r="E5435" s="57" t="s">
        <v>2429</v>
      </c>
      <c r="F5435" s="62" t="str">
        <f>INDEX('Crosswalk Particulates'!$B:$B,MATCH('2017 EPA Data'!A5435,'Crosswalk Particulates'!$A:$A,0))</f>
        <v>process-other-industry</v>
      </c>
      <c r="G5435" s="66">
        <f>INDEX('Crosswalk Particulates'!$E:$E,MATCH('2017 EPA Data'!$B5435,'Crosswalk Particulates'!$D:$D,0))</f>
        <v>0</v>
      </c>
      <c r="H5435" s="78">
        <f t="shared" si="84"/>
        <v>0</v>
      </c>
    </row>
    <row r="5436" spans="1:8" hidden="1" x14ac:dyDescent="0.35">
      <c r="A5436" s="57" t="s">
        <v>2507</v>
      </c>
      <c r="B5436" s="57" t="s">
        <v>2763</v>
      </c>
      <c r="C5436" s="57" t="s">
        <v>2428</v>
      </c>
      <c r="D5436" s="74">
        <v>5.9578790000000001E-3</v>
      </c>
      <c r="E5436" s="57" t="s">
        <v>2429</v>
      </c>
      <c r="F5436" s="62" t="str">
        <f>INDEX('Crosswalk Particulates'!$B:$B,MATCH('2017 EPA Data'!A5436,'Crosswalk Particulates'!$A:$A,0))</f>
        <v>industry-fuel-coal</v>
      </c>
      <c r="G5436" s="66">
        <f>INDEX('Crosswalk Particulates'!$E:$E,MATCH('2017 EPA Data'!$B5436,'Crosswalk Particulates'!$D:$D,0))</f>
        <v>0</v>
      </c>
      <c r="H5436" s="78">
        <f t="shared" si="84"/>
        <v>0</v>
      </c>
    </row>
    <row r="5437" spans="1:8" hidden="1" x14ac:dyDescent="0.35">
      <c r="A5437" s="57" t="s">
        <v>2576</v>
      </c>
      <c r="B5437" s="57" t="s">
        <v>2747</v>
      </c>
      <c r="C5437" s="57" t="s">
        <v>2428</v>
      </c>
      <c r="D5437" s="74">
        <v>5.9556277361000002E-3</v>
      </c>
      <c r="E5437" s="57" t="s">
        <v>2429</v>
      </c>
      <c r="F5437" s="62" t="str">
        <f>INDEX('Crosswalk Particulates'!$B:$B,MATCH('2017 EPA Data'!A5437,'Crosswalk Particulates'!$A:$A,0))</f>
        <v>Commercial Buildings Sector</v>
      </c>
      <c r="G5437" s="66">
        <f>INDEX('Crosswalk Particulates'!$E:$E,MATCH('2017 EPA Data'!$B5437,'Crosswalk Particulates'!$D:$D,0))</f>
        <v>0</v>
      </c>
      <c r="H5437" s="78">
        <f t="shared" si="84"/>
        <v>0</v>
      </c>
    </row>
    <row r="5438" spans="1:8" hidden="1" x14ac:dyDescent="0.35">
      <c r="A5438" s="57" t="s">
        <v>2492</v>
      </c>
      <c r="B5438" s="57" t="s">
        <v>2763</v>
      </c>
      <c r="C5438" s="57" t="s">
        <v>2428</v>
      </c>
      <c r="D5438" s="74">
        <v>5.9172447000000001E-3</v>
      </c>
      <c r="E5438" s="57" t="s">
        <v>2429</v>
      </c>
      <c r="F5438" s="62" t="str">
        <f>INDEX('Crosswalk Particulates'!$B:$B,MATCH('2017 EPA Data'!A5438,'Crosswalk Particulates'!$A:$A,0))</f>
        <v>Electricity Sector</v>
      </c>
      <c r="G5438" s="66">
        <f>INDEX('Crosswalk Particulates'!$E:$E,MATCH('2017 EPA Data'!$B5438,'Crosswalk Particulates'!$D:$D,0))</f>
        <v>0</v>
      </c>
      <c r="H5438" s="78">
        <f t="shared" si="84"/>
        <v>0</v>
      </c>
    </row>
    <row r="5439" spans="1:8" hidden="1" x14ac:dyDescent="0.35">
      <c r="A5439" s="57" t="s">
        <v>2519</v>
      </c>
      <c r="B5439" s="57" t="s">
        <v>2763</v>
      </c>
      <c r="C5439" s="57" t="s">
        <v>2428</v>
      </c>
      <c r="D5439" s="74">
        <v>5.7702535999999997E-3</v>
      </c>
      <c r="E5439" s="57" t="s">
        <v>2429</v>
      </c>
      <c r="F5439" s="62" t="str">
        <f>INDEX('Crosswalk Particulates'!$B:$B,MATCH('2017 EPA Data'!A5439,'Crosswalk Particulates'!$A:$A,0))</f>
        <v>Electricity Sector</v>
      </c>
      <c r="G5439" s="66">
        <f>INDEX('Crosswalk Particulates'!$E:$E,MATCH('2017 EPA Data'!$B5439,'Crosswalk Particulates'!$D:$D,0))</f>
        <v>0</v>
      </c>
      <c r="H5439" s="78">
        <f t="shared" si="84"/>
        <v>0</v>
      </c>
    </row>
    <row r="5440" spans="1:8" hidden="1" x14ac:dyDescent="0.35">
      <c r="A5440" s="57" t="s">
        <v>2449</v>
      </c>
      <c r="B5440" s="57" t="s">
        <v>2782</v>
      </c>
      <c r="C5440" s="57" t="s">
        <v>2428</v>
      </c>
      <c r="D5440" s="74">
        <v>5.5360795499999997E-3</v>
      </c>
      <c r="E5440" s="57" t="s">
        <v>2429</v>
      </c>
      <c r="F5440" s="62" t="str">
        <f>INDEX('Crosswalk Particulates'!$B:$B,MATCH('2017 EPA Data'!A5440,'Crosswalk Particulates'!$A:$A,0))</f>
        <v>process-other-industry</v>
      </c>
      <c r="G5440" s="66">
        <f>INDEX('Crosswalk Particulates'!$E:$E,MATCH('2017 EPA Data'!$B5440,'Crosswalk Particulates'!$D:$D,0))</f>
        <v>0</v>
      </c>
      <c r="H5440" s="78">
        <f t="shared" si="84"/>
        <v>0</v>
      </c>
    </row>
    <row r="5441" spans="1:8" hidden="1" x14ac:dyDescent="0.35">
      <c r="A5441" s="57" t="s">
        <v>2634</v>
      </c>
      <c r="B5441" s="57" t="s">
        <v>2550</v>
      </c>
      <c r="C5441" s="57" t="s">
        <v>2428</v>
      </c>
      <c r="D5441" s="74">
        <v>5.3805137199999997E-3</v>
      </c>
      <c r="E5441" s="57" t="s">
        <v>2429</v>
      </c>
      <c r="F5441" s="62" t="str">
        <f>INDEX('Crosswalk Particulates'!$B:$B,MATCH('2017 EPA Data'!A5441,'Crosswalk Particulates'!$A:$A,0))</f>
        <v>Residential Buildings Sector</v>
      </c>
      <c r="G5441" s="66">
        <f>INDEX('Crosswalk Particulates'!$E:$E,MATCH('2017 EPA Data'!$B5441,'Crosswalk Particulates'!$D:$D,0))</f>
        <v>0</v>
      </c>
      <c r="H5441" s="78">
        <f t="shared" si="84"/>
        <v>0</v>
      </c>
    </row>
    <row r="5442" spans="1:8" hidden="1" x14ac:dyDescent="0.35">
      <c r="A5442" s="57" t="s">
        <v>2543</v>
      </c>
      <c r="B5442" s="57" t="s">
        <v>2562</v>
      </c>
      <c r="C5442" s="57" t="s">
        <v>2428</v>
      </c>
      <c r="D5442" s="74">
        <v>5.3425273999999998E-3</v>
      </c>
      <c r="E5442" s="57" t="s">
        <v>2429</v>
      </c>
      <c r="F5442" s="62" t="str">
        <f>INDEX('Crosswalk Particulates'!$B:$B,MATCH('2017 EPA Data'!A5442,'Crosswalk Particulates'!$A:$A,0))</f>
        <v>industry-fuel-other</v>
      </c>
      <c r="G5442" s="66">
        <f>INDEX('Crosswalk Particulates'!$E:$E,MATCH('2017 EPA Data'!$B5442,'Crosswalk Particulates'!$D:$D,0))</f>
        <v>0</v>
      </c>
      <c r="H5442" s="78">
        <f t="shared" si="84"/>
        <v>0</v>
      </c>
    </row>
    <row r="5443" spans="1:8" hidden="1" x14ac:dyDescent="0.35">
      <c r="A5443" s="57" t="s">
        <v>2543</v>
      </c>
      <c r="B5443" s="57" t="s">
        <v>2546</v>
      </c>
      <c r="C5443" s="57" t="s">
        <v>2428</v>
      </c>
      <c r="D5443" s="74">
        <v>5.2370214159999998E-3</v>
      </c>
      <c r="E5443" s="57" t="s">
        <v>2429</v>
      </c>
      <c r="F5443" s="62" t="str">
        <f>INDEX('Crosswalk Particulates'!$B:$B,MATCH('2017 EPA Data'!A5443,'Crosswalk Particulates'!$A:$A,0))</f>
        <v>industry-fuel-other</v>
      </c>
      <c r="G5443" s="66">
        <f>INDEX('Crosswalk Particulates'!$E:$E,MATCH('2017 EPA Data'!$B5443,'Crosswalk Particulates'!$D:$D,0))</f>
        <v>0</v>
      </c>
      <c r="H5443" s="78">
        <f t="shared" si="84"/>
        <v>0</v>
      </c>
    </row>
    <row r="5444" spans="1:8" hidden="1" x14ac:dyDescent="0.35">
      <c r="A5444" s="57" t="s">
        <v>2634</v>
      </c>
      <c r="B5444" s="57" t="s">
        <v>2698</v>
      </c>
      <c r="C5444" s="57" t="s">
        <v>2428</v>
      </c>
      <c r="D5444" s="74">
        <v>4.9557363160000001E-3</v>
      </c>
      <c r="E5444" s="57" t="s">
        <v>2429</v>
      </c>
      <c r="F5444" s="62" t="str">
        <f>INDEX('Crosswalk Particulates'!$B:$B,MATCH('2017 EPA Data'!A5444,'Crosswalk Particulates'!$A:$A,0))</f>
        <v>Residential Buildings Sector</v>
      </c>
      <c r="G5444" s="66">
        <f>INDEX('Crosswalk Particulates'!$E:$E,MATCH('2017 EPA Data'!$B5444,'Crosswalk Particulates'!$D:$D,0))</f>
        <v>0</v>
      </c>
      <c r="H5444" s="78">
        <f t="shared" ref="H5444:H5507" si="85">IF(E5444="TON",D5444/metricton_to_shortton,0)*10^6</f>
        <v>0</v>
      </c>
    </row>
    <row r="5445" spans="1:8" hidden="1" x14ac:dyDescent="0.35">
      <c r="A5445" s="57" t="s">
        <v>2511</v>
      </c>
      <c r="B5445" s="57" t="s">
        <v>2784</v>
      </c>
      <c r="C5445" s="57" t="s">
        <v>2428</v>
      </c>
      <c r="D5445" s="74">
        <v>4.9280433018599997E-3</v>
      </c>
      <c r="E5445" s="57" t="s">
        <v>2429</v>
      </c>
      <c r="F5445" s="62" t="str">
        <f>INDEX('Crosswalk Particulates'!$B:$B,MATCH('2017 EPA Data'!A5445,'Crosswalk Particulates'!$A:$A,0))</f>
        <v>industry-fuel-biomass</v>
      </c>
      <c r="G5445" s="66">
        <f>INDEX('Crosswalk Particulates'!$E:$E,MATCH('2017 EPA Data'!$B5445,'Crosswalk Particulates'!$D:$D,0))</f>
        <v>0</v>
      </c>
      <c r="H5445" s="78">
        <f t="shared" si="85"/>
        <v>0</v>
      </c>
    </row>
    <row r="5446" spans="1:8" hidden="1" x14ac:dyDescent="0.35">
      <c r="A5446" s="57" t="s">
        <v>2470</v>
      </c>
      <c r="B5446" s="57" t="s">
        <v>2659</v>
      </c>
      <c r="C5446" s="57" t="s">
        <v>2428</v>
      </c>
      <c r="D5446" s="74">
        <v>4.8440000000000002E-3</v>
      </c>
      <c r="E5446" s="57" t="s">
        <v>2429</v>
      </c>
      <c r="F5446" s="62" t="str">
        <f>INDEX('Crosswalk Particulates'!$B:$B,MATCH('2017 EPA Data'!A5446,'Crosswalk Particulates'!$A:$A,0))</f>
        <v>process-waste-industry</v>
      </c>
      <c r="G5446" s="66">
        <f>INDEX('Crosswalk Particulates'!$E:$E,MATCH('2017 EPA Data'!$B5446,'Crosswalk Particulates'!$D:$D,0))</f>
        <v>0</v>
      </c>
      <c r="H5446" s="78">
        <f t="shared" si="85"/>
        <v>0</v>
      </c>
    </row>
    <row r="5447" spans="1:8" hidden="1" x14ac:dyDescent="0.35">
      <c r="A5447" s="57" t="s">
        <v>2457</v>
      </c>
      <c r="B5447" s="57" t="s">
        <v>2601</v>
      </c>
      <c r="C5447" s="57" t="s">
        <v>2428</v>
      </c>
      <c r="D5447" s="74">
        <v>4.5973999999999998E-3</v>
      </c>
      <c r="E5447" s="57" t="s">
        <v>2429</v>
      </c>
      <c r="F5447" s="62" t="str">
        <f>INDEX('Crosswalk Particulates'!$B:$B,MATCH('2017 EPA Data'!A5447,'Crosswalk Particulates'!$A:$A,0))</f>
        <v>process-other-industry</v>
      </c>
      <c r="G5447" s="66">
        <f>INDEX('Crosswalk Particulates'!$E:$E,MATCH('2017 EPA Data'!$B5447,'Crosswalk Particulates'!$D:$D,0))</f>
        <v>0</v>
      </c>
      <c r="H5447" s="78">
        <f t="shared" si="85"/>
        <v>0</v>
      </c>
    </row>
    <row r="5448" spans="1:8" hidden="1" x14ac:dyDescent="0.35">
      <c r="A5448" s="57" t="s">
        <v>2458</v>
      </c>
      <c r="B5448" s="57" t="s">
        <v>2725</v>
      </c>
      <c r="C5448" s="57" t="s">
        <v>2428</v>
      </c>
      <c r="D5448" s="74">
        <v>4.4999999999999997E-3</v>
      </c>
      <c r="E5448" s="57" t="s">
        <v>2429</v>
      </c>
      <c r="F5448" s="62" t="str">
        <f>INDEX('Crosswalk Particulates'!$B:$B,MATCH('2017 EPA Data'!A5448,'Crosswalk Particulates'!$A:$A,0))</f>
        <v>process-other-industry</v>
      </c>
      <c r="G5448" s="66">
        <f>INDEX('Crosswalk Particulates'!$E:$E,MATCH('2017 EPA Data'!$B5448,'Crosswalk Particulates'!$D:$D,0))</f>
        <v>0</v>
      </c>
      <c r="H5448" s="78">
        <f t="shared" si="85"/>
        <v>0</v>
      </c>
    </row>
    <row r="5449" spans="1:8" hidden="1" x14ac:dyDescent="0.35">
      <c r="A5449" s="57" t="s">
        <v>2483</v>
      </c>
      <c r="B5449" s="57" t="s">
        <v>2643</v>
      </c>
      <c r="D5449" s="74">
        <v>4.4999599200000002E-3</v>
      </c>
      <c r="E5449" s="57" t="s">
        <v>2433</v>
      </c>
      <c r="F5449" s="62" t="str">
        <f>INDEX('Crosswalk Particulates'!$B:$B,MATCH('2017 EPA Data'!A5449,'Crosswalk Particulates'!$A:$A,0))</f>
        <v>process-other-industry</v>
      </c>
      <c r="G5449" s="66">
        <f>INDEX('Crosswalk Particulates'!$E:$E,MATCH('2017 EPA Data'!$B5449,'Crosswalk Particulates'!$D:$D,0))</f>
        <v>0</v>
      </c>
      <c r="H5449" s="78">
        <f t="shared" si="85"/>
        <v>4082.2998249131369</v>
      </c>
    </row>
    <row r="5450" spans="1:8" hidden="1" x14ac:dyDescent="0.35">
      <c r="A5450" s="57" t="s">
        <v>2506</v>
      </c>
      <c r="B5450" s="57" t="s">
        <v>2774</v>
      </c>
      <c r="C5450" s="57" t="s">
        <v>2428</v>
      </c>
      <c r="D5450" s="74">
        <v>4.4840000000000001E-3</v>
      </c>
      <c r="E5450" s="57" t="s">
        <v>2429</v>
      </c>
      <c r="F5450" s="62" t="str">
        <f>INDEX('Crosswalk Particulates'!$B:$B,MATCH('2017 EPA Data'!A5450,'Crosswalk Particulates'!$A:$A,0))</f>
        <v>process-other-industry</v>
      </c>
      <c r="G5450" s="66">
        <f>INDEX('Crosswalk Particulates'!$E:$E,MATCH('2017 EPA Data'!$B5450,'Crosswalk Particulates'!$D:$D,0))</f>
        <v>0</v>
      </c>
      <c r="H5450" s="78">
        <f t="shared" si="85"/>
        <v>0</v>
      </c>
    </row>
    <row r="5451" spans="1:8" hidden="1" x14ac:dyDescent="0.35">
      <c r="A5451" s="57" t="s">
        <v>2495</v>
      </c>
      <c r="B5451" s="57" t="s">
        <v>2785</v>
      </c>
      <c r="C5451" s="57" t="s">
        <v>2428</v>
      </c>
      <c r="D5451" s="74">
        <v>4.4588878280000001E-3</v>
      </c>
      <c r="E5451" s="57" t="s">
        <v>2429</v>
      </c>
      <c r="F5451" s="62" t="str">
        <f>INDEX('Crosswalk Particulates'!$B:$B,MATCH('2017 EPA Data'!A5451,'Crosswalk Particulates'!$A:$A,0))</f>
        <v>Electricity Sector</v>
      </c>
      <c r="G5451" s="66">
        <f>INDEX('Crosswalk Particulates'!$E:$E,MATCH('2017 EPA Data'!$B5451,'Crosswalk Particulates'!$D:$D,0))</f>
        <v>0</v>
      </c>
      <c r="H5451" s="78">
        <f t="shared" si="85"/>
        <v>0</v>
      </c>
    </row>
    <row r="5452" spans="1:8" hidden="1" x14ac:dyDescent="0.35">
      <c r="A5452" s="57" t="s">
        <v>2558</v>
      </c>
      <c r="B5452" s="57" t="s">
        <v>2633</v>
      </c>
      <c r="C5452" s="57" t="s">
        <v>2428</v>
      </c>
      <c r="D5452" s="74">
        <v>4.4512839999999998E-3</v>
      </c>
      <c r="E5452" s="57" t="s">
        <v>2429</v>
      </c>
      <c r="F5452" s="62" t="str">
        <f>INDEX('Crosswalk Particulates'!$B:$B,MATCH('2017 EPA Data'!A5452,'Crosswalk Particulates'!$A:$A,0))</f>
        <v>process-mining-industry</v>
      </c>
      <c r="G5452" s="66">
        <f>INDEX('Crosswalk Particulates'!$E:$E,MATCH('2017 EPA Data'!$B5452,'Crosswalk Particulates'!$D:$D,0))</f>
        <v>0</v>
      </c>
      <c r="H5452" s="78">
        <f t="shared" si="85"/>
        <v>0</v>
      </c>
    </row>
    <row r="5453" spans="1:8" hidden="1" x14ac:dyDescent="0.35">
      <c r="A5453" s="57" t="s">
        <v>2457</v>
      </c>
      <c r="B5453" s="57" t="s">
        <v>2447</v>
      </c>
      <c r="C5453" s="57" t="s">
        <v>2428</v>
      </c>
      <c r="D5453" s="74">
        <v>4.3052999999999998E-3</v>
      </c>
      <c r="E5453" s="57" t="s">
        <v>2429</v>
      </c>
      <c r="F5453" s="62" t="str">
        <f>INDEX('Crosswalk Particulates'!$B:$B,MATCH('2017 EPA Data'!A5453,'Crosswalk Particulates'!$A:$A,0))</f>
        <v>process-other-industry</v>
      </c>
      <c r="G5453" s="66">
        <f>INDEX('Crosswalk Particulates'!$E:$E,MATCH('2017 EPA Data'!$B5453,'Crosswalk Particulates'!$D:$D,0))</f>
        <v>0</v>
      </c>
      <c r="H5453" s="78">
        <f t="shared" si="85"/>
        <v>0</v>
      </c>
    </row>
    <row r="5454" spans="1:8" hidden="1" x14ac:dyDescent="0.35">
      <c r="A5454" s="57" t="s">
        <v>2466</v>
      </c>
      <c r="B5454" s="57" t="s">
        <v>2662</v>
      </c>
      <c r="C5454" s="57" t="s">
        <v>2428</v>
      </c>
      <c r="D5454" s="74">
        <v>4.2960000000000003E-3</v>
      </c>
      <c r="E5454" s="57" t="s">
        <v>2429</v>
      </c>
      <c r="F5454" s="62" t="str">
        <f>INDEX('Crosswalk Particulates'!$B:$B,MATCH('2017 EPA Data'!A5454,'Crosswalk Particulates'!$A:$A,0))</f>
        <v>process-other-industry</v>
      </c>
      <c r="G5454" s="66">
        <f>INDEX('Crosswalk Particulates'!$E:$E,MATCH('2017 EPA Data'!$B5454,'Crosswalk Particulates'!$D:$D,0))</f>
        <v>0</v>
      </c>
      <c r="H5454" s="78">
        <f t="shared" si="85"/>
        <v>0</v>
      </c>
    </row>
    <row r="5455" spans="1:8" hidden="1" x14ac:dyDescent="0.35">
      <c r="A5455" s="57" t="s">
        <v>2457</v>
      </c>
      <c r="B5455" s="57" t="s">
        <v>2562</v>
      </c>
      <c r="C5455" s="57" t="s">
        <v>2428</v>
      </c>
      <c r="D5455" s="74">
        <v>4.2839999999999996E-3</v>
      </c>
      <c r="E5455" s="57" t="s">
        <v>2429</v>
      </c>
      <c r="F5455" s="62" t="str">
        <f>INDEX('Crosswalk Particulates'!$B:$B,MATCH('2017 EPA Data'!A5455,'Crosswalk Particulates'!$A:$A,0))</f>
        <v>process-other-industry</v>
      </c>
      <c r="G5455" s="66">
        <f>INDEX('Crosswalk Particulates'!$E:$E,MATCH('2017 EPA Data'!$B5455,'Crosswalk Particulates'!$D:$D,0))</f>
        <v>0</v>
      </c>
      <c r="H5455" s="78">
        <f t="shared" si="85"/>
        <v>0</v>
      </c>
    </row>
    <row r="5456" spans="1:8" hidden="1" x14ac:dyDescent="0.35">
      <c r="A5456" s="57" t="s">
        <v>2457</v>
      </c>
      <c r="B5456" s="57" t="s">
        <v>2586</v>
      </c>
      <c r="C5456" s="57" t="s">
        <v>2428</v>
      </c>
      <c r="D5456" s="74">
        <v>4.2839999999999996E-3</v>
      </c>
      <c r="E5456" s="57" t="s">
        <v>2429</v>
      </c>
      <c r="F5456" s="62" t="str">
        <f>INDEX('Crosswalk Particulates'!$B:$B,MATCH('2017 EPA Data'!A5456,'Crosswalk Particulates'!$A:$A,0))</f>
        <v>process-other-industry</v>
      </c>
      <c r="G5456" s="66">
        <f>INDEX('Crosswalk Particulates'!$E:$E,MATCH('2017 EPA Data'!$B5456,'Crosswalk Particulates'!$D:$D,0))</f>
        <v>0</v>
      </c>
      <c r="H5456" s="78">
        <f t="shared" si="85"/>
        <v>0</v>
      </c>
    </row>
    <row r="5457" spans="1:8" hidden="1" x14ac:dyDescent="0.35">
      <c r="A5457" s="57" t="s">
        <v>2519</v>
      </c>
      <c r="B5457" s="57" t="s">
        <v>2692</v>
      </c>
      <c r="C5457" s="57" t="s">
        <v>2428</v>
      </c>
      <c r="D5457" s="74">
        <v>4.1999999999999997E-3</v>
      </c>
      <c r="E5457" s="57" t="s">
        <v>2429</v>
      </c>
      <c r="F5457" s="62" t="str">
        <f>INDEX('Crosswalk Particulates'!$B:$B,MATCH('2017 EPA Data'!A5457,'Crosswalk Particulates'!$A:$A,0))</f>
        <v>Electricity Sector</v>
      </c>
      <c r="G5457" s="66">
        <f>INDEX('Crosswalk Particulates'!$E:$E,MATCH('2017 EPA Data'!$B5457,'Crosswalk Particulates'!$D:$D,0))</f>
        <v>0</v>
      </c>
      <c r="H5457" s="78">
        <f t="shared" si="85"/>
        <v>0</v>
      </c>
    </row>
    <row r="5458" spans="1:8" hidden="1" x14ac:dyDescent="0.35">
      <c r="A5458" s="57" t="s">
        <v>2503</v>
      </c>
      <c r="B5458" s="57" t="s">
        <v>2562</v>
      </c>
      <c r="C5458" s="57" t="s">
        <v>2428</v>
      </c>
      <c r="D5458" s="74">
        <v>4.1442108E-3</v>
      </c>
      <c r="E5458" s="57" t="s">
        <v>2429</v>
      </c>
      <c r="F5458" s="62" t="str">
        <f>INDEX('Crosswalk Particulates'!$B:$B,MATCH('2017 EPA Data'!A5458,'Crosswalk Particulates'!$A:$A,0))</f>
        <v>process-ngps-industry</v>
      </c>
      <c r="G5458" s="66">
        <f>INDEX('Crosswalk Particulates'!$E:$E,MATCH('2017 EPA Data'!$B5458,'Crosswalk Particulates'!$D:$D,0))</f>
        <v>0</v>
      </c>
      <c r="H5458" s="78">
        <f t="shared" si="85"/>
        <v>0</v>
      </c>
    </row>
    <row r="5459" spans="1:8" hidden="1" x14ac:dyDescent="0.35">
      <c r="A5459" s="57" t="s">
        <v>2449</v>
      </c>
      <c r="B5459" s="57" t="s">
        <v>2786</v>
      </c>
      <c r="C5459" s="57" t="s">
        <v>2428</v>
      </c>
      <c r="D5459" s="74">
        <v>4.037564542E-3</v>
      </c>
      <c r="E5459" s="57" t="s">
        <v>2429</v>
      </c>
      <c r="F5459" s="62" t="str">
        <f>INDEX('Crosswalk Particulates'!$B:$B,MATCH('2017 EPA Data'!A5459,'Crosswalk Particulates'!$A:$A,0))</f>
        <v>process-other-industry</v>
      </c>
      <c r="G5459" s="66">
        <f>INDEX('Crosswalk Particulates'!$E:$E,MATCH('2017 EPA Data'!$B5459,'Crosswalk Particulates'!$D:$D,0))</f>
        <v>0</v>
      </c>
      <c r="H5459" s="78">
        <f t="shared" si="85"/>
        <v>0</v>
      </c>
    </row>
    <row r="5460" spans="1:8" hidden="1" x14ac:dyDescent="0.35">
      <c r="A5460" s="57" t="s">
        <v>2576</v>
      </c>
      <c r="B5460" s="57" t="s">
        <v>2782</v>
      </c>
      <c r="C5460" s="57" t="s">
        <v>2428</v>
      </c>
      <c r="D5460" s="74">
        <v>3.9407718798199999E-3</v>
      </c>
      <c r="E5460" s="57" t="s">
        <v>2429</v>
      </c>
      <c r="F5460" s="62" t="str">
        <f>INDEX('Crosswalk Particulates'!$B:$B,MATCH('2017 EPA Data'!A5460,'Crosswalk Particulates'!$A:$A,0))</f>
        <v>Commercial Buildings Sector</v>
      </c>
      <c r="G5460" s="66">
        <f>INDEX('Crosswalk Particulates'!$E:$E,MATCH('2017 EPA Data'!$B5460,'Crosswalk Particulates'!$D:$D,0))</f>
        <v>0</v>
      </c>
      <c r="H5460" s="78">
        <f t="shared" si="85"/>
        <v>0</v>
      </c>
    </row>
    <row r="5461" spans="1:8" hidden="1" x14ac:dyDescent="0.35">
      <c r="A5461" s="57" t="s">
        <v>2511</v>
      </c>
      <c r="B5461" s="57" t="s">
        <v>2785</v>
      </c>
      <c r="C5461" s="57" t="s">
        <v>2428</v>
      </c>
      <c r="D5461" s="74">
        <v>3.93696209442E-3</v>
      </c>
      <c r="E5461" s="57" t="s">
        <v>2429</v>
      </c>
      <c r="F5461" s="62" t="str">
        <f>INDEX('Crosswalk Particulates'!$B:$B,MATCH('2017 EPA Data'!A5461,'Crosswalk Particulates'!$A:$A,0))</f>
        <v>industry-fuel-biomass</v>
      </c>
      <c r="G5461" s="66">
        <f>INDEX('Crosswalk Particulates'!$E:$E,MATCH('2017 EPA Data'!$B5461,'Crosswalk Particulates'!$D:$D,0))</f>
        <v>0</v>
      </c>
      <c r="H5461" s="78">
        <f t="shared" si="85"/>
        <v>0</v>
      </c>
    </row>
    <row r="5462" spans="1:8" hidden="1" x14ac:dyDescent="0.35">
      <c r="A5462" s="57" t="s">
        <v>2449</v>
      </c>
      <c r="B5462" s="57" t="s">
        <v>2772</v>
      </c>
      <c r="C5462" s="57" t="s">
        <v>2428</v>
      </c>
      <c r="D5462" s="74">
        <v>3.9232876509999997E-3</v>
      </c>
      <c r="E5462" s="57" t="s">
        <v>2429</v>
      </c>
      <c r="F5462" s="62" t="str">
        <f>INDEX('Crosswalk Particulates'!$B:$B,MATCH('2017 EPA Data'!A5462,'Crosswalk Particulates'!$A:$A,0))</f>
        <v>process-other-industry</v>
      </c>
      <c r="G5462" s="66">
        <f>INDEX('Crosswalk Particulates'!$E:$E,MATCH('2017 EPA Data'!$B5462,'Crosswalk Particulates'!$D:$D,0))</f>
        <v>0</v>
      </c>
      <c r="H5462" s="78">
        <f t="shared" si="85"/>
        <v>0</v>
      </c>
    </row>
    <row r="5463" spans="1:8" hidden="1" x14ac:dyDescent="0.35">
      <c r="A5463" s="57" t="s">
        <v>2530</v>
      </c>
      <c r="B5463" s="57" t="s">
        <v>2539</v>
      </c>
      <c r="C5463" s="57" t="s">
        <v>2428</v>
      </c>
      <c r="D5463" s="74">
        <v>3.8437200000000001E-3</v>
      </c>
      <c r="E5463" s="57" t="s">
        <v>2429</v>
      </c>
      <c r="F5463" s="62" t="str">
        <f>INDEX('Crosswalk Particulates'!$B:$B,MATCH('2017 EPA Data'!A5463,'Crosswalk Particulates'!$A:$A,0))</f>
        <v>process-iron and steel-industry</v>
      </c>
      <c r="G5463" s="66">
        <f>INDEX('Crosswalk Particulates'!$E:$E,MATCH('2017 EPA Data'!$B5463,'Crosswalk Particulates'!$D:$D,0))</f>
        <v>0</v>
      </c>
      <c r="H5463" s="78">
        <f t="shared" si="85"/>
        <v>0</v>
      </c>
    </row>
    <row r="5464" spans="1:8" hidden="1" x14ac:dyDescent="0.35">
      <c r="A5464" s="57" t="s">
        <v>2530</v>
      </c>
      <c r="B5464" s="57" t="s">
        <v>2738</v>
      </c>
      <c r="C5464" s="57" t="s">
        <v>2428</v>
      </c>
      <c r="D5464" s="74">
        <v>3.8437200000000001E-3</v>
      </c>
      <c r="E5464" s="57" t="s">
        <v>2429</v>
      </c>
      <c r="F5464" s="62" t="str">
        <f>INDEX('Crosswalk Particulates'!$B:$B,MATCH('2017 EPA Data'!A5464,'Crosswalk Particulates'!$A:$A,0))</f>
        <v>process-iron and steel-industry</v>
      </c>
      <c r="G5464" s="66">
        <f>INDEX('Crosswalk Particulates'!$E:$E,MATCH('2017 EPA Data'!$B5464,'Crosswalk Particulates'!$D:$D,0))</f>
        <v>0</v>
      </c>
      <c r="H5464" s="78">
        <f t="shared" si="85"/>
        <v>0</v>
      </c>
    </row>
    <row r="5465" spans="1:8" hidden="1" x14ac:dyDescent="0.35">
      <c r="A5465" s="57" t="s">
        <v>2464</v>
      </c>
      <c r="B5465" s="57" t="s">
        <v>2698</v>
      </c>
      <c r="C5465" s="57" t="s">
        <v>2428</v>
      </c>
      <c r="D5465" s="74">
        <v>3.8400000000000001E-3</v>
      </c>
      <c r="E5465" s="57" t="s">
        <v>2429</v>
      </c>
      <c r="F5465" s="62" t="str">
        <f>INDEX('Crosswalk Particulates'!$B:$B,MATCH('2017 EPA Data'!A5465,'Crosswalk Particulates'!$A:$A,0))</f>
        <v>process-other-industry</v>
      </c>
      <c r="G5465" s="66">
        <f>INDEX('Crosswalk Particulates'!$E:$E,MATCH('2017 EPA Data'!$B5465,'Crosswalk Particulates'!$D:$D,0))</f>
        <v>0</v>
      </c>
      <c r="H5465" s="78">
        <f t="shared" si="85"/>
        <v>0</v>
      </c>
    </row>
    <row r="5466" spans="1:8" hidden="1" x14ac:dyDescent="0.35">
      <c r="A5466" s="57" t="s">
        <v>2634</v>
      </c>
      <c r="B5466" s="57" t="s">
        <v>2557</v>
      </c>
      <c r="C5466" s="57" t="s">
        <v>2428</v>
      </c>
      <c r="D5466" s="74">
        <v>3.7522003620000001E-3</v>
      </c>
      <c r="E5466" s="57" t="s">
        <v>2429</v>
      </c>
      <c r="F5466" s="62" t="str">
        <f>INDEX('Crosswalk Particulates'!$B:$B,MATCH('2017 EPA Data'!A5466,'Crosswalk Particulates'!$A:$A,0))</f>
        <v>Residential Buildings Sector</v>
      </c>
      <c r="G5466" s="66">
        <f>INDEX('Crosswalk Particulates'!$E:$E,MATCH('2017 EPA Data'!$B5466,'Crosswalk Particulates'!$D:$D,0))</f>
        <v>0</v>
      </c>
      <c r="H5466" s="78">
        <f t="shared" si="85"/>
        <v>0</v>
      </c>
    </row>
    <row r="5467" spans="1:8" hidden="1" x14ac:dyDescent="0.35">
      <c r="A5467" s="57" t="s">
        <v>2457</v>
      </c>
      <c r="B5467" s="57" t="s">
        <v>2671</v>
      </c>
      <c r="C5467" s="57" t="s">
        <v>2428</v>
      </c>
      <c r="D5467" s="74">
        <v>3.408E-3</v>
      </c>
      <c r="E5467" s="57" t="s">
        <v>2429</v>
      </c>
      <c r="F5467" s="62" t="str">
        <f>INDEX('Crosswalk Particulates'!$B:$B,MATCH('2017 EPA Data'!A5467,'Crosswalk Particulates'!$A:$A,0))</f>
        <v>process-other-industry</v>
      </c>
      <c r="G5467" s="66">
        <f>INDEX('Crosswalk Particulates'!$E:$E,MATCH('2017 EPA Data'!$B5467,'Crosswalk Particulates'!$D:$D,0))</f>
        <v>0</v>
      </c>
      <c r="H5467" s="78">
        <f t="shared" si="85"/>
        <v>0</v>
      </c>
    </row>
    <row r="5468" spans="1:8" hidden="1" x14ac:dyDescent="0.35">
      <c r="A5468" s="57" t="s">
        <v>2470</v>
      </c>
      <c r="B5468" s="57" t="s">
        <v>2682</v>
      </c>
      <c r="C5468" s="57" t="s">
        <v>2428</v>
      </c>
      <c r="D5468" s="74">
        <v>3.362E-3</v>
      </c>
      <c r="E5468" s="57" t="s">
        <v>2429</v>
      </c>
      <c r="F5468" s="62" t="str">
        <f>INDEX('Crosswalk Particulates'!$B:$B,MATCH('2017 EPA Data'!A5468,'Crosswalk Particulates'!$A:$A,0))</f>
        <v>process-waste-industry</v>
      </c>
      <c r="G5468" s="66">
        <f>INDEX('Crosswalk Particulates'!$E:$E,MATCH('2017 EPA Data'!$B5468,'Crosswalk Particulates'!$D:$D,0))</f>
        <v>0</v>
      </c>
      <c r="H5468" s="78">
        <f t="shared" si="85"/>
        <v>0</v>
      </c>
    </row>
    <row r="5469" spans="1:8" hidden="1" x14ac:dyDescent="0.35">
      <c r="A5469" s="57" t="s">
        <v>2529</v>
      </c>
      <c r="B5469" s="57" t="s">
        <v>2626</v>
      </c>
      <c r="C5469" s="57" t="s">
        <v>2428</v>
      </c>
      <c r="D5469" s="74">
        <v>3.3600000000000001E-3</v>
      </c>
      <c r="E5469" s="57" t="s">
        <v>2429</v>
      </c>
      <c r="F5469" s="62" t="str">
        <f>INDEX('Crosswalk Particulates'!$B:$B,MATCH('2017 EPA Data'!A5469,'Crosswalk Particulates'!$A:$A,0))</f>
        <v>Other-EPA</v>
      </c>
      <c r="G5469" s="66">
        <f>INDEX('Crosswalk Particulates'!$E:$E,MATCH('2017 EPA Data'!$B5469,'Crosswalk Particulates'!$D:$D,0))</f>
        <v>0</v>
      </c>
      <c r="H5469" s="78">
        <f t="shared" si="85"/>
        <v>0</v>
      </c>
    </row>
    <row r="5470" spans="1:8" hidden="1" x14ac:dyDescent="0.35">
      <c r="A5470" s="57" t="s">
        <v>2457</v>
      </c>
      <c r="B5470" s="57" t="s">
        <v>2547</v>
      </c>
      <c r="C5470" s="57" t="s">
        <v>2428</v>
      </c>
      <c r="D5470" s="74">
        <v>3.3293099999999998E-3</v>
      </c>
      <c r="E5470" s="57" t="s">
        <v>2429</v>
      </c>
      <c r="F5470" s="62" t="str">
        <f>INDEX('Crosswalk Particulates'!$B:$B,MATCH('2017 EPA Data'!A5470,'Crosswalk Particulates'!$A:$A,0))</f>
        <v>process-other-industry</v>
      </c>
      <c r="G5470" s="66">
        <f>INDEX('Crosswalk Particulates'!$E:$E,MATCH('2017 EPA Data'!$B5470,'Crosswalk Particulates'!$D:$D,0))</f>
        <v>0</v>
      </c>
      <c r="H5470" s="78">
        <f t="shared" si="85"/>
        <v>0</v>
      </c>
    </row>
    <row r="5471" spans="1:8" hidden="1" x14ac:dyDescent="0.35">
      <c r="A5471" s="57" t="s">
        <v>2566</v>
      </c>
      <c r="B5471" s="57" t="s">
        <v>2769</v>
      </c>
      <c r="C5471" s="57" t="s">
        <v>2428</v>
      </c>
      <c r="D5471" s="74">
        <v>3.2822292327390002E-3</v>
      </c>
      <c r="E5471" s="57" t="s">
        <v>2429</v>
      </c>
      <c r="F5471" s="62" t="str">
        <f>INDEX('Crosswalk Particulates'!$B:$B,MATCH('2017 EPA Data'!A5471,'Crosswalk Particulates'!$A:$A,0))</f>
        <v>Commercial Buildings Sector</v>
      </c>
      <c r="G5471" s="66">
        <f>INDEX('Crosswalk Particulates'!$E:$E,MATCH('2017 EPA Data'!$B5471,'Crosswalk Particulates'!$D:$D,0))</f>
        <v>0</v>
      </c>
      <c r="H5471" s="78">
        <f t="shared" si="85"/>
        <v>0</v>
      </c>
    </row>
    <row r="5472" spans="1:8" hidden="1" x14ac:dyDescent="0.35">
      <c r="A5472" s="57" t="s">
        <v>2580</v>
      </c>
      <c r="B5472" s="57" t="s">
        <v>2661</v>
      </c>
      <c r="C5472" s="57" t="s">
        <v>2428</v>
      </c>
      <c r="D5472" s="74">
        <v>3.2299999999999998E-3</v>
      </c>
      <c r="E5472" s="57" t="s">
        <v>2429</v>
      </c>
      <c r="F5472" s="62" t="str">
        <f>INDEX('Crosswalk Particulates'!$B:$B,MATCH('2017 EPA Data'!A5472,'Crosswalk Particulates'!$A:$A,0))</f>
        <v>Commercial Buildings Sector</v>
      </c>
      <c r="G5472" s="66">
        <f>INDEX('Crosswalk Particulates'!$E:$E,MATCH('2017 EPA Data'!$B5472,'Crosswalk Particulates'!$D:$D,0))</f>
        <v>0</v>
      </c>
      <c r="H5472" s="78">
        <f t="shared" si="85"/>
        <v>0</v>
      </c>
    </row>
    <row r="5473" spans="1:8" hidden="1" x14ac:dyDescent="0.35">
      <c r="A5473" s="57" t="s">
        <v>2543</v>
      </c>
      <c r="B5473" s="57" t="s">
        <v>2738</v>
      </c>
      <c r="C5473" s="57" t="s">
        <v>2428</v>
      </c>
      <c r="D5473" s="74">
        <v>3.0048865798200002E-3</v>
      </c>
      <c r="E5473" s="57" t="s">
        <v>2429</v>
      </c>
      <c r="F5473" s="62" t="str">
        <f>INDEX('Crosswalk Particulates'!$B:$B,MATCH('2017 EPA Data'!A5473,'Crosswalk Particulates'!$A:$A,0))</f>
        <v>industry-fuel-other</v>
      </c>
      <c r="G5473" s="66">
        <f>INDEX('Crosswalk Particulates'!$E:$E,MATCH('2017 EPA Data'!$B5473,'Crosswalk Particulates'!$D:$D,0))</f>
        <v>0</v>
      </c>
      <c r="H5473" s="78">
        <f t="shared" si="85"/>
        <v>0</v>
      </c>
    </row>
    <row r="5474" spans="1:8" hidden="1" x14ac:dyDescent="0.35">
      <c r="A5474" s="57" t="s">
        <v>2464</v>
      </c>
      <c r="B5474" s="57" t="s">
        <v>2705</v>
      </c>
      <c r="C5474" s="57" t="s">
        <v>2428</v>
      </c>
      <c r="D5474" s="74">
        <v>3.0000000000000001E-3</v>
      </c>
      <c r="E5474" s="57" t="s">
        <v>2429</v>
      </c>
      <c r="F5474" s="62" t="str">
        <f>INDEX('Crosswalk Particulates'!$B:$B,MATCH('2017 EPA Data'!A5474,'Crosswalk Particulates'!$A:$A,0))</f>
        <v>process-other-industry</v>
      </c>
      <c r="G5474" s="66">
        <f>INDEX('Crosswalk Particulates'!$E:$E,MATCH('2017 EPA Data'!$B5474,'Crosswalk Particulates'!$D:$D,0))</f>
        <v>0</v>
      </c>
      <c r="H5474" s="78">
        <f t="shared" si="85"/>
        <v>0</v>
      </c>
    </row>
    <row r="5475" spans="1:8" hidden="1" x14ac:dyDescent="0.35">
      <c r="A5475" s="57" t="s">
        <v>2540</v>
      </c>
      <c r="B5475" s="57" t="s">
        <v>2738</v>
      </c>
      <c r="C5475" s="57" t="s">
        <v>2428</v>
      </c>
      <c r="D5475" s="74">
        <v>2.9219820000000001E-3</v>
      </c>
      <c r="E5475" s="57" t="s">
        <v>2429</v>
      </c>
      <c r="F5475" s="62" t="str">
        <f>INDEX('Crosswalk Particulates'!$B:$B,MATCH('2017 EPA Data'!A5475,'Crosswalk Particulates'!$A:$A,0))</f>
        <v>industry-fuel-oil</v>
      </c>
      <c r="G5475" s="66">
        <f>INDEX('Crosswalk Particulates'!$E:$E,MATCH('2017 EPA Data'!$B5475,'Crosswalk Particulates'!$D:$D,0))</f>
        <v>0</v>
      </c>
      <c r="H5475" s="78">
        <f t="shared" si="85"/>
        <v>0</v>
      </c>
    </row>
    <row r="5476" spans="1:8" hidden="1" x14ac:dyDescent="0.35">
      <c r="A5476" s="57" t="s">
        <v>2519</v>
      </c>
      <c r="B5476" s="57" t="s">
        <v>2686</v>
      </c>
      <c r="C5476" s="57" t="s">
        <v>2428</v>
      </c>
      <c r="D5476" s="74">
        <v>2.8516285239999998E-3</v>
      </c>
      <c r="E5476" s="57" t="s">
        <v>2429</v>
      </c>
      <c r="F5476" s="62" t="str">
        <f>INDEX('Crosswalk Particulates'!$B:$B,MATCH('2017 EPA Data'!A5476,'Crosswalk Particulates'!$A:$A,0))</f>
        <v>Electricity Sector</v>
      </c>
      <c r="G5476" s="66">
        <f>INDEX('Crosswalk Particulates'!$E:$E,MATCH('2017 EPA Data'!$B5476,'Crosswalk Particulates'!$D:$D,0))</f>
        <v>0</v>
      </c>
      <c r="H5476" s="78">
        <f t="shared" si="85"/>
        <v>0</v>
      </c>
    </row>
    <row r="5477" spans="1:8" hidden="1" x14ac:dyDescent="0.35">
      <c r="A5477" s="57" t="s">
        <v>2462</v>
      </c>
      <c r="B5477" s="57" t="s">
        <v>2488</v>
      </c>
      <c r="C5477" s="57" t="s">
        <v>2428</v>
      </c>
      <c r="D5477" s="74">
        <v>2.8400000000000001E-3</v>
      </c>
      <c r="E5477" s="57" t="s">
        <v>2429</v>
      </c>
      <c r="F5477" s="62" t="str">
        <f>INDEX('Crosswalk Particulates'!$B:$B,MATCH('2017 EPA Data'!A5477,'Crosswalk Particulates'!$A:$A,0))</f>
        <v>industry-fuel-natural gas</v>
      </c>
      <c r="G5477" s="66">
        <f>INDEX('Crosswalk Particulates'!$E:$E,MATCH('2017 EPA Data'!$B5477,'Crosswalk Particulates'!$D:$D,0))</f>
        <v>0</v>
      </c>
      <c r="H5477" s="78">
        <f t="shared" si="85"/>
        <v>0</v>
      </c>
    </row>
    <row r="5478" spans="1:8" hidden="1" x14ac:dyDescent="0.35">
      <c r="A5478" s="57" t="s">
        <v>2540</v>
      </c>
      <c r="B5478" s="57" t="s">
        <v>2646</v>
      </c>
      <c r="C5478" s="57" t="s">
        <v>2428</v>
      </c>
      <c r="D5478" s="74">
        <v>2.71901E-3</v>
      </c>
      <c r="E5478" s="57" t="s">
        <v>2429</v>
      </c>
      <c r="F5478" s="62" t="str">
        <f>INDEX('Crosswalk Particulates'!$B:$B,MATCH('2017 EPA Data'!A5478,'Crosswalk Particulates'!$A:$A,0))</f>
        <v>industry-fuel-oil</v>
      </c>
      <c r="G5478" s="66">
        <f>INDEX('Crosswalk Particulates'!$E:$E,MATCH('2017 EPA Data'!$B5478,'Crosswalk Particulates'!$D:$D,0))</f>
        <v>0</v>
      </c>
      <c r="H5478" s="78">
        <f t="shared" si="85"/>
        <v>0</v>
      </c>
    </row>
    <row r="5479" spans="1:8" hidden="1" x14ac:dyDescent="0.35">
      <c r="A5479" s="57" t="s">
        <v>2449</v>
      </c>
      <c r="B5479" s="57" t="s">
        <v>2783</v>
      </c>
      <c r="C5479" s="57" t="s">
        <v>2428</v>
      </c>
      <c r="D5479" s="74">
        <v>2.4976370866000002E-3</v>
      </c>
      <c r="E5479" s="57" t="s">
        <v>2429</v>
      </c>
      <c r="F5479" s="62" t="str">
        <f>INDEX('Crosswalk Particulates'!$B:$B,MATCH('2017 EPA Data'!A5479,'Crosswalk Particulates'!$A:$A,0))</f>
        <v>process-other-industry</v>
      </c>
      <c r="G5479" s="66">
        <f>INDEX('Crosswalk Particulates'!$E:$E,MATCH('2017 EPA Data'!$B5479,'Crosswalk Particulates'!$D:$D,0))</f>
        <v>0</v>
      </c>
      <c r="H5479" s="78">
        <f t="shared" si="85"/>
        <v>0</v>
      </c>
    </row>
    <row r="5480" spans="1:8" hidden="1" x14ac:dyDescent="0.35">
      <c r="A5480" s="57" t="s">
        <v>2511</v>
      </c>
      <c r="B5480" s="57" t="s">
        <v>2786</v>
      </c>
      <c r="C5480" s="57" t="s">
        <v>2428</v>
      </c>
      <c r="D5480" s="74">
        <v>2.4175300000000002E-3</v>
      </c>
      <c r="E5480" s="57" t="s">
        <v>2429</v>
      </c>
      <c r="F5480" s="62" t="str">
        <f>INDEX('Crosswalk Particulates'!$B:$B,MATCH('2017 EPA Data'!A5480,'Crosswalk Particulates'!$A:$A,0))</f>
        <v>industry-fuel-biomass</v>
      </c>
      <c r="G5480" s="66">
        <f>INDEX('Crosswalk Particulates'!$E:$E,MATCH('2017 EPA Data'!$B5480,'Crosswalk Particulates'!$D:$D,0))</f>
        <v>0</v>
      </c>
      <c r="H5480" s="78">
        <f t="shared" si="85"/>
        <v>0</v>
      </c>
    </row>
    <row r="5481" spans="1:8" hidden="1" x14ac:dyDescent="0.35">
      <c r="A5481" s="57" t="s">
        <v>2576</v>
      </c>
      <c r="B5481" s="57" t="s">
        <v>2786</v>
      </c>
      <c r="C5481" s="57" t="s">
        <v>2428</v>
      </c>
      <c r="D5481" s="74">
        <v>2.4047569805199999E-3</v>
      </c>
      <c r="E5481" s="57" t="s">
        <v>2429</v>
      </c>
      <c r="F5481" s="62" t="str">
        <f>INDEX('Crosswalk Particulates'!$B:$B,MATCH('2017 EPA Data'!A5481,'Crosswalk Particulates'!$A:$A,0))</f>
        <v>Commercial Buildings Sector</v>
      </c>
      <c r="G5481" s="66">
        <f>INDEX('Crosswalk Particulates'!$E:$E,MATCH('2017 EPA Data'!$B5481,'Crosswalk Particulates'!$D:$D,0))</f>
        <v>0</v>
      </c>
      <c r="H5481" s="78">
        <f t="shared" si="85"/>
        <v>0</v>
      </c>
    </row>
    <row r="5482" spans="1:8" hidden="1" x14ac:dyDescent="0.35">
      <c r="A5482" s="57" t="s">
        <v>2503</v>
      </c>
      <c r="B5482" s="57" t="s">
        <v>2648</v>
      </c>
      <c r="C5482" s="57" t="s">
        <v>2428</v>
      </c>
      <c r="D5482" s="74">
        <v>2.369E-3</v>
      </c>
      <c r="E5482" s="57" t="s">
        <v>2429</v>
      </c>
      <c r="F5482" s="62" t="str">
        <f>INDEX('Crosswalk Particulates'!$B:$B,MATCH('2017 EPA Data'!A5482,'Crosswalk Particulates'!$A:$A,0))</f>
        <v>process-ngps-industry</v>
      </c>
      <c r="G5482" s="66">
        <f>INDEX('Crosswalk Particulates'!$E:$E,MATCH('2017 EPA Data'!$B5482,'Crosswalk Particulates'!$D:$D,0))</f>
        <v>0</v>
      </c>
      <c r="H5482" s="78">
        <f t="shared" si="85"/>
        <v>0</v>
      </c>
    </row>
    <row r="5483" spans="1:8" hidden="1" x14ac:dyDescent="0.35">
      <c r="A5483" s="57" t="s">
        <v>2506</v>
      </c>
      <c r="B5483" s="57" t="s">
        <v>2681</v>
      </c>
      <c r="C5483" s="57" t="s">
        <v>2428</v>
      </c>
      <c r="D5483" s="74">
        <v>2.3402499999999999E-3</v>
      </c>
      <c r="E5483" s="57" t="s">
        <v>2429</v>
      </c>
      <c r="F5483" s="62" t="str">
        <f>INDEX('Crosswalk Particulates'!$B:$B,MATCH('2017 EPA Data'!A5483,'Crosswalk Particulates'!$A:$A,0))</f>
        <v>process-other-industry</v>
      </c>
      <c r="G5483" s="66">
        <f>INDEX('Crosswalk Particulates'!$E:$E,MATCH('2017 EPA Data'!$B5483,'Crosswalk Particulates'!$D:$D,0))</f>
        <v>0</v>
      </c>
      <c r="H5483" s="78">
        <f t="shared" si="85"/>
        <v>0</v>
      </c>
    </row>
    <row r="5484" spans="1:8" hidden="1" x14ac:dyDescent="0.35">
      <c r="A5484" s="57" t="s">
        <v>2580</v>
      </c>
      <c r="B5484" s="57" t="s">
        <v>2562</v>
      </c>
      <c r="C5484" s="57" t="s">
        <v>2428</v>
      </c>
      <c r="D5484" s="74">
        <v>2.2890950000000001E-3</v>
      </c>
      <c r="E5484" s="57" t="s">
        <v>2429</v>
      </c>
      <c r="F5484" s="62" t="str">
        <f>INDEX('Crosswalk Particulates'!$B:$B,MATCH('2017 EPA Data'!A5484,'Crosswalk Particulates'!$A:$A,0))</f>
        <v>Commercial Buildings Sector</v>
      </c>
      <c r="G5484" s="66">
        <f>INDEX('Crosswalk Particulates'!$E:$E,MATCH('2017 EPA Data'!$B5484,'Crosswalk Particulates'!$D:$D,0))</f>
        <v>0</v>
      </c>
      <c r="H5484" s="78">
        <f t="shared" si="85"/>
        <v>0</v>
      </c>
    </row>
    <row r="5485" spans="1:8" hidden="1" x14ac:dyDescent="0.35">
      <c r="A5485" s="57" t="s">
        <v>2430</v>
      </c>
      <c r="B5485" s="57" t="s">
        <v>2671</v>
      </c>
      <c r="C5485" s="57" t="s">
        <v>2428</v>
      </c>
      <c r="D5485" s="74">
        <v>2.2559279999999999E-3</v>
      </c>
      <c r="E5485" s="57" t="s">
        <v>2429</v>
      </c>
      <c r="F5485" s="62" t="str">
        <f>INDEX('Crosswalk Particulates'!$B:$B,MATCH('2017 EPA Data'!A5485,'Crosswalk Particulates'!$A:$A,0))</f>
        <v>process-other-industry</v>
      </c>
      <c r="G5485" s="66">
        <f>INDEX('Crosswalk Particulates'!$E:$E,MATCH('2017 EPA Data'!$B5485,'Crosswalk Particulates'!$D:$D,0))</f>
        <v>0</v>
      </c>
      <c r="H5485" s="78">
        <f t="shared" si="85"/>
        <v>0</v>
      </c>
    </row>
    <row r="5486" spans="1:8" hidden="1" x14ac:dyDescent="0.35">
      <c r="A5486" s="57" t="s">
        <v>2530</v>
      </c>
      <c r="B5486" s="57" t="s">
        <v>2772</v>
      </c>
      <c r="C5486" s="57" t="s">
        <v>2428</v>
      </c>
      <c r="D5486" s="74">
        <v>2.2034400000000001E-3</v>
      </c>
      <c r="E5486" s="57" t="s">
        <v>2429</v>
      </c>
      <c r="F5486" s="62" t="str">
        <f>INDEX('Crosswalk Particulates'!$B:$B,MATCH('2017 EPA Data'!A5486,'Crosswalk Particulates'!$A:$A,0))</f>
        <v>process-iron and steel-industry</v>
      </c>
      <c r="G5486" s="66">
        <f>INDEX('Crosswalk Particulates'!$E:$E,MATCH('2017 EPA Data'!$B5486,'Crosswalk Particulates'!$D:$D,0))</f>
        <v>0</v>
      </c>
      <c r="H5486" s="78">
        <f t="shared" si="85"/>
        <v>0</v>
      </c>
    </row>
    <row r="5487" spans="1:8" hidden="1" x14ac:dyDescent="0.35">
      <c r="A5487" s="57" t="s">
        <v>2457</v>
      </c>
      <c r="B5487" s="57" t="s">
        <v>2639</v>
      </c>
      <c r="C5487" s="57" t="s">
        <v>2428</v>
      </c>
      <c r="D5487" s="74">
        <v>2.1925E-3</v>
      </c>
      <c r="E5487" s="57" t="s">
        <v>2429</v>
      </c>
      <c r="F5487" s="62" t="str">
        <f>INDEX('Crosswalk Particulates'!$B:$B,MATCH('2017 EPA Data'!A5487,'Crosswalk Particulates'!$A:$A,0))</f>
        <v>process-other-industry</v>
      </c>
      <c r="G5487" s="66">
        <f>INDEX('Crosswalk Particulates'!$E:$E,MATCH('2017 EPA Data'!$B5487,'Crosswalk Particulates'!$D:$D,0))</f>
        <v>0</v>
      </c>
      <c r="H5487" s="78">
        <f t="shared" si="85"/>
        <v>0</v>
      </c>
    </row>
    <row r="5488" spans="1:8" hidden="1" x14ac:dyDescent="0.35">
      <c r="A5488" s="57" t="s">
        <v>2511</v>
      </c>
      <c r="B5488" s="57" t="s">
        <v>2738</v>
      </c>
      <c r="C5488" s="57" t="s">
        <v>2428</v>
      </c>
      <c r="D5488" s="74">
        <v>2.1248521E-3</v>
      </c>
      <c r="E5488" s="57" t="s">
        <v>2429</v>
      </c>
      <c r="F5488" s="62" t="str">
        <f>INDEX('Crosswalk Particulates'!$B:$B,MATCH('2017 EPA Data'!A5488,'Crosswalk Particulates'!$A:$A,0))</f>
        <v>industry-fuel-biomass</v>
      </c>
      <c r="G5488" s="66">
        <f>INDEX('Crosswalk Particulates'!$E:$E,MATCH('2017 EPA Data'!$B5488,'Crosswalk Particulates'!$D:$D,0))</f>
        <v>0</v>
      </c>
      <c r="H5488" s="78">
        <f t="shared" si="85"/>
        <v>0</v>
      </c>
    </row>
    <row r="5489" spans="1:8" hidden="1" x14ac:dyDescent="0.35">
      <c r="A5489" s="57" t="s">
        <v>2483</v>
      </c>
      <c r="B5489" s="57" t="s">
        <v>2526</v>
      </c>
      <c r="C5489" s="57" t="s">
        <v>2468</v>
      </c>
      <c r="D5489" s="74">
        <v>2.0999999999999999E-3</v>
      </c>
      <c r="E5489" s="57" t="s">
        <v>2433</v>
      </c>
      <c r="F5489" s="62" t="str">
        <f>INDEX('Crosswalk Particulates'!$B:$B,MATCH('2017 EPA Data'!A5489,'Crosswalk Particulates'!$A:$A,0))</f>
        <v>process-other-industry</v>
      </c>
      <c r="G5489" s="66" t="str">
        <f>INDEX('Crosswalk Particulates'!$E:$E,MATCH('2017 EPA Data'!$B5489,'Crosswalk Particulates'!$D:$D,0))</f>
        <v>SOx</v>
      </c>
      <c r="H5489" s="78">
        <f t="shared" si="85"/>
        <v>1905.0902196296868</v>
      </c>
    </row>
    <row r="5490" spans="1:8" hidden="1" x14ac:dyDescent="0.35">
      <c r="A5490" s="57" t="s">
        <v>2497</v>
      </c>
      <c r="B5490" s="57" t="s">
        <v>2667</v>
      </c>
      <c r="C5490" s="57" t="s">
        <v>2428</v>
      </c>
      <c r="D5490" s="74">
        <v>2.0999999999999999E-3</v>
      </c>
      <c r="E5490" s="57" t="s">
        <v>2429</v>
      </c>
      <c r="F5490" s="62" t="str">
        <f>INDEX('Crosswalk Particulates'!$B:$B,MATCH('2017 EPA Data'!A5490,'Crosswalk Particulates'!$A:$A,0))</f>
        <v>process-other-industry</v>
      </c>
      <c r="G5490" s="66">
        <f>INDEX('Crosswalk Particulates'!$E:$E,MATCH('2017 EPA Data'!$B5490,'Crosswalk Particulates'!$D:$D,0))</f>
        <v>0</v>
      </c>
      <c r="H5490" s="78">
        <f t="shared" si="85"/>
        <v>0</v>
      </c>
    </row>
    <row r="5491" spans="1:8" hidden="1" x14ac:dyDescent="0.35">
      <c r="A5491" s="57" t="s">
        <v>2560</v>
      </c>
      <c r="B5491" s="57" t="s">
        <v>2583</v>
      </c>
      <c r="C5491" s="57" t="s">
        <v>2428</v>
      </c>
      <c r="D5491" s="74">
        <v>2.072787E-3</v>
      </c>
      <c r="E5491" s="57" t="s">
        <v>2429</v>
      </c>
      <c r="F5491" s="62" t="str">
        <f>INDEX('Crosswalk Particulates'!$B:$B,MATCH('2017 EPA Data'!A5491,'Crosswalk Particulates'!$A:$A,0))</f>
        <v>Electricity Sector</v>
      </c>
      <c r="G5491" s="66">
        <f>INDEX('Crosswalk Particulates'!$E:$E,MATCH('2017 EPA Data'!$B5491,'Crosswalk Particulates'!$D:$D,0))</f>
        <v>0</v>
      </c>
      <c r="H5491" s="78">
        <f t="shared" si="85"/>
        <v>0</v>
      </c>
    </row>
    <row r="5492" spans="1:8" hidden="1" x14ac:dyDescent="0.35">
      <c r="A5492" s="57" t="s">
        <v>2462</v>
      </c>
      <c r="B5492" s="57" t="s">
        <v>2632</v>
      </c>
      <c r="C5492" s="57" t="s">
        <v>2428</v>
      </c>
      <c r="D5492" s="74">
        <v>2.0400000000000001E-3</v>
      </c>
      <c r="E5492" s="57" t="s">
        <v>2429</v>
      </c>
      <c r="F5492" s="62" t="str">
        <f>INDEX('Crosswalk Particulates'!$B:$B,MATCH('2017 EPA Data'!A5492,'Crosswalk Particulates'!$A:$A,0))</f>
        <v>industry-fuel-natural gas</v>
      </c>
      <c r="G5492" s="66">
        <f>INDEX('Crosswalk Particulates'!$E:$E,MATCH('2017 EPA Data'!$B5492,'Crosswalk Particulates'!$D:$D,0))</f>
        <v>0</v>
      </c>
      <c r="H5492" s="78">
        <f t="shared" si="85"/>
        <v>0</v>
      </c>
    </row>
    <row r="5493" spans="1:8" hidden="1" x14ac:dyDescent="0.35">
      <c r="A5493" s="57" t="s">
        <v>2462</v>
      </c>
      <c r="B5493" s="57" t="s">
        <v>2690</v>
      </c>
      <c r="C5493" s="57" t="s">
        <v>2428</v>
      </c>
      <c r="D5493" s="74">
        <v>2E-3</v>
      </c>
      <c r="E5493" s="57" t="s">
        <v>2429</v>
      </c>
      <c r="F5493" s="62" t="str">
        <f>INDEX('Crosswalk Particulates'!$B:$B,MATCH('2017 EPA Data'!A5493,'Crosswalk Particulates'!$A:$A,0))</f>
        <v>industry-fuel-natural gas</v>
      </c>
      <c r="G5493" s="66">
        <f>INDEX('Crosswalk Particulates'!$E:$E,MATCH('2017 EPA Data'!$B5493,'Crosswalk Particulates'!$D:$D,0))</f>
        <v>0</v>
      </c>
      <c r="H5493" s="78">
        <f t="shared" si="85"/>
        <v>0</v>
      </c>
    </row>
    <row r="5494" spans="1:8" hidden="1" x14ac:dyDescent="0.35">
      <c r="A5494" s="57" t="s">
        <v>2580</v>
      </c>
      <c r="B5494" s="57" t="s">
        <v>2636</v>
      </c>
      <c r="C5494" s="57" t="s">
        <v>2428</v>
      </c>
      <c r="D5494" s="74">
        <v>1.97E-3</v>
      </c>
      <c r="E5494" s="57" t="s">
        <v>2429</v>
      </c>
      <c r="F5494" s="62" t="str">
        <f>INDEX('Crosswalk Particulates'!$B:$B,MATCH('2017 EPA Data'!A5494,'Crosswalk Particulates'!$A:$A,0))</f>
        <v>Commercial Buildings Sector</v>
      </c>
      <c r="G5494" s="66">
        <f>INDEX('Crosswalk Particulates'!$E:$E,MATCH('2017 EPA Data'!$B5494,'Crosswalk Particulates'!$D:$D,0))</f>
        <v>0</v>
      </c>
      <c r="H5494" s="78">
        <f t="shared" si="85"/>
        <v>0</v>
      </c>
    </row>
    <row r="5495" spans="1:8" hidden="1" x14ac:dyDescent="0.35">
      <c r="A5495" s="57" t="s">
        <v>2430</v>
      </c>
      <c r="B5495" s="57" t="s">
        <v>2699</v>
      </c>
      <c r="C5495" s="57" t="s">
        <v>2428</v>
      </c>
      <c r="D5495" s="74">
        <v>1.9221761999999999E-3</v>
      </c>
      <c r="E5495" s="57" t="s">
        <v>2429</v>
      </c>
      <c r="F5495" s="62" t="str">
        <f>INDEX('Crosswalk Particulates'!$B:$B,MATCH('2017 EPA Data'!A5495,'Crosswalk Particulates'!$A:$A,0))</f>
        <v>process-other-industry</v>
      </c>
      <c r="G5495" s="66">
        <f>INDEX('Crosswalk Particulates'!$E:$E,MATCH('2017 EPA Data'!$B5495,'Crosswalk Particulates'!$D:$D,0))</f>
        <v>0</v>
      </c>
      <c r="H5495" s="78">
        <f t="shared" si="85"/>
        <v>0</v>
      </c>
    </row>
    <row r="5496" spans="1:8" hidden="1" x14ac:dyDescent="0.35">
      <c r="A5496" s="57" t="s">
        <v>2576</v>
      </c>
      <c r="B5496" s="57" t="s">
        <v>2783</v>
      </c>
      <c r="C5496" s="57" t="s">
        <v>2428</v>
      </c>
      <c r="D5496" s="74">
        <v>1.84137832432E-3</v>
      </c>
      <c r="E5496" s="57" t="s">
        <v>2429</v>
      </c>
      <c r="F5496" s="62" t="str">
        <f>INDEX('Crosswalk Particulates'!$B:$B,MATCH('2017 EPA Data'!A5496,'Crosswalk Particulates'!$A:$A,0))</f>
        <v>Commercial Buildings Sector</v>
      </c>
      <c r="G5496" s="66">
        <f>INDEX('Crosswalk Particulates'!$E:$E,MATCH('2017 EPA Data'!$B5496,'Crosswalk Particulates'!$D:$D,0))</f>
        <v>0</v>
      </c>
      <c r="H5496" s="78">
        <f t="shared" si="85"/>
        <v>0</v>
      </c>
    </row>
    <row r="5497" spans="1:8" hidden="1" x14ac:dyDescent="0.35">
      <c r="A5497" s="57" t="s">
        <v>2457</v>
      </c>
      <c r="B5497" s="57" t="s">
        <v>2643</v>
      </c>
      <c r="D5497" s="74">
        <v>1.790220245152E-3</v>
      </c>
      <c r="E5497" s="57" t="s">
        <v>2433</v>
      </c>
      <c r="F5497" s="62" t="str">
        <f>INDEX('Crosswalk Particulates'!$B:$B,MATCH('2017 EPA Data'!A5497,'Crosswalk Particulates'!$A:$A,0))</f>
        <v>process-other-industry</v>
      </c>
      <c r="G5497" s="66">
        <f>INDEX('Crosswalk Particulates'!$E:$E,MATCH('2017 EPA Data'!$B5497,'Crosswalk Particulates'!$D:$D,0))</f>
        <v>0</v>
      </c>
      <c r="H5497" s="78">
        <f t="shared" si="85"/>
        <v>1624.0624190581598</v>
      </c>
    </row>
    <row r="5498" spans="1:8" hidden="1" x14ac:dyDescent="0.35">
      <c r="A5498" s="57" t="s">
        <v>2518</v>
      </c>
      <c r="B5498" s="57" t="s">
        <v>2574</v>
      </c>
      <c r="C5498" s="57" t="s">
        <v>2428</v>
      </c>
      <c r="D5498" s="74">
        <v>1.7447999999999999E-3</v>
      </c>
      <c r="E5498" s="57" t="s">
        <v>2429</v>
      </c>
      <c r="F5498" s="62" t="str">
        <f>INDEX('Crosswalk Particulates'!$B:$B,MATCH('2017 EPA Data'!A5498,'Crosswalk Particulates'!$A:$A,0))</f>
        <v>process-cement-industry</v>
      </c>
      <c r="G5498" s="66">
        <f>INDEX('Crosswalk Particulates'!$E:$E,MATCH('2017 EPA Data'!$B5498,'Crosswalk Particulates'!$D:$D,0))</f>
        <v>0</v>
      </c>
      <c r="H5498" s="78">
        <f t="shared" si="85"/>
        <v>0</v>
      </c>
    </row>
    <row r="5499" spans="1:8" hidden="1" x14ac:dyDescent="0.35">
      <c r="A5499" s="57" t="s">
        <v>2575</v>
      </c>
      <c r="B5499" s="57" t="s">
        <v>2754</v>
      </c>
      <c r="C5499" s="57" t="s">
        <v>2428</v>
      </c>
      <c r="D5499" s="74">
        <v>1.706375E-3</v>
      </c>
      <c r="E5499" s="57" t="s">
        <v>2429</v>
      </c>
      <c r="F5499" s="62" t="str">
        <f>INDEX('Crosswalk Particulates'!$B:$B,MATCH('2017 EPA Data'!A5499,'Crosswalk Particulates'!$A:$A,0))</f>
        <v>Commercial Buildings Sector</v>
      </c>
      <c r="G5499" s="66">
        <f>INDEX('Crosswalk Particulates'!$E:$E,MATCH('2017 EPA Data'!$B5499,'Crosswalk Particulates'!$D:$D,0))</f>
        <v>0</v>
      </c>
      <c r="H5499" s="78">
        <f t="shared" si="85"/>
        <v>0</v>
      </c>
    </row>
    <row r="5500" spans="1:8" hidden="1" x14ac:dyDescent="0.35">
      <c r="A5500" s="57" t="s">
        <v>2519</v>
      </c>
      <c r="B5500" s="57" t="s">
        <v>2672</v>
      </c>
      <c r="C5500" s="57" t="s">
        <v>2428</v>
      </c>
      <c r="D5500" s="74">
        <v>1.6090200000000001E-3</v>
      </c>
      <c r="E5500" s="57" t="s">
        <v>2429</v>
      </c>
      <c r="F5500" s="62" t="str">
        <f>INDEX('Crosswalk Particulates'!$B:$B,MATCH('2017 EPA Data'!A5500,'Crosswalk Particulates'!$A:$A,0))</f>
        <v>Electricity Sector</v>
      </c>
      <c r="G5500" s="66">
        <f>INDEX('Crosswalk Particulates'!$E:$E,MATCH('2017 EPA Data'!$B5500,'Crosswalk Particulates'!$D:$D,0))</f>
        <v>0</v>
      </c>
      <c r="H5500" s="78">
        <f t="shared" si="85"/>
        <v>0</v>
      </c>
    </row>
    <row r="5501" spans="1:8" hidden="1" x14ac:dyDescent="0.35">
      <c r="A5501" s="57" t="s">
        <v>2470</v>
      </c>
      <c r="B5501" s="57" t="s">
        <v>2632</v>
      </c>
      <c r="C5501" s="57" t="s">
        <v>2428</v>
      </c>
      <c r="D5501" s="74">
        <v>1.5897999999999999E-3</v>
      </c>
      <c r="E5501" s="57" t="s">
        <v>2429</v>
      </c>
      <c r="F5501" s="62" t="str">
        <f>INDEX('Crosswalk Particulates'!$B:$B,MATCH('2017 EPA Data'!A5501,'Crosswalk Particulates'!$A:$A,0))</f>
        <v>process-waste-industry</v>
      </c>
      <c r="G5501" s="66">
        <f>INDEX('Crosswalk Particulates'!$E:$E,MATCH('2017 EPA Data'!$B5501,'Crosswalk Particulates'!$D:$D,0))</f>
        <v>0</v>
      </c>
      <c r="H5501" s="78">
        <f t="shared" si="85"/>
        <v>0</v>
      </c>
    </row>
    <row r="5502" spans="1:8" hidden="1" x14ac:dyDescent="0.35">
      <c r="A5502" s="57" t="s">
        <v>2470</v>
      </c>
      <c r="B5502" s="57" t="s">
        <v>2721</v>
      </c>
      <c r="C5502" s="57" t="s">
        <v>2428</v>
      </c>
      <c r="D5502" s="74">
        <v>1.5080003459999999E-3</v>
      </c>
      <c r="E5502" s="57" t="s">
        <v>2429</v>
      </c>
      <c r="F5502" s="62" t="str">
        <f>INDEX('Crosswalk Particulates'!$B:$B,MATCH('2017 EPA Data'!A5502,'Crosswalk Particulates'!$A:$A,0))</f>
        <v>process-waste-industry</v>
      </c>
      <c r="G5502" s="66">
        <f>INDEX('Crosswalk Particulates'!$E:$E,MATCH('2017 EPA Data'!$B5502,'Crosswalk Particulates'!$D:$D,0))</f>
        <v>0</v>
      </c>
      <c r="H5502" s="78">
        <f t="shared" si="85"/>
        <v>0</v>
      </c>
    </row>
    <row r="5503" spans="1:8" hidden="1" x14ac:dyDescent="0.35">
      <c r="A5503" s="57" t="s">
        <v>2506</v>
      </c>
      <c r="B5503" s="57" t="s">
        <v>2643</v>
      </c>
      <c r="D5503" s="74">
        <v>1.5042906559999999E-3</v>
      </c>
      <c r="E5503" s="57" t="s">
        <v>2433</v>
      </c>
      <c r="F5503" s="62" t="str">
        <f>INDEX('Crosswalk Particulates'!$B:$B,MATCH('2017 EPA Data'!A5503,'Crosswalk Particulates'!$A:$A,0))</f>
        <v>process-other-industry</v>
      </c>
      <c r="G5503" s="66">
        <f>INDEX('Crosswalk Particulates'!$E:$E,MATCH('2017 EPA Data'!$B5503,'Crosswalk Particulates'!$D:$D,0))</f>
        <v>0</v>
      </c>
      <c r="H5503" s="78">
        <f t="shared" si="85"/>
        <v>1364.6711505837743</v>
      </c>
    </row>
    <row r="5504" spans="1:8" hidden="1" x14ac:dyDescent="0.35">
      <c r="A5504" s="57" t="s">
        <v>2430</v>
      </c>
      <c r="B5504" s="57" t="s">
        <v>2772</v>
      </c>
      <c r="C5504" s="57" t="s">
        <v>2428</v>
      </c>
      <c r="D5504" s="74">
        <v>1.4304840000000001E-3</v>
      </c>
      <c r="E5504" s="57" t="s">
        <v>2429</v>
      </c>
      <c r="F5504" s="62" t="str">
        <f>INDEX('Crosswalk Particulates'!$B:$B,MATCH('2017 EPA Data'!A5504,'Crosswalk Particulates'!$A:$A,0))</f>
        <v>process-other-industry</v>
      </c>
      <c r="G5504" s="66">
        <f>INDEX('Crosswalk Particulates'!$E:$E,MATCH('2017 EPA Data'!$B5504,'Crosswalk Particulates'!$D:$D,0))</f>
        <v>0</v>
      </c>
      <c r="H5504" s="78">
        <f t="shared" si="85"/>
        <v>0</v>
      </c>
    </row>
    <row r="5505" spans="1:8" hidden="1" x14ac:dyDescent="0.35">
      <c r="A5505" s="57" t="s">
        <v>2470</v>
      </c>
      <c r="B5505" s="57" t="s">
        <v>2669</v>
      </c>
      <c r="C5505" s="57" t="s">
        <v>2428</v>
      </c>
      <c r="D5505" s="74">
        <v>1.3910000000000001E-3</v>
      </c>
      <c r="E5505" s="57" t="s">
        <v>2429</v>
      </c>
      <c r="F5505" s="62" t="str">
        <f>INDEX('Crosswalk Particulates'!$B:$B,MATCH('2017 EPA Data'!A5505,'Crosswalk Particulates'!$A:$A,0))</f>
        <v>process-waste-industry</v>
      </c>
      <c r="G5505" s="66">
        <f>INDEX('Crosswalk Particulates'!$E:$E,MATCH('2017 EPA Data'!$B5505,'Crosswalk Particulates'!$D:$D,0))</f>
        <v>0</v>
      </c>
      <c r="H5505" s="78">
        <f t="shared" si="85"/>
        <v>0</v>
      </c>
    </row>
    <row r="5506" spans="1:8" hidden="1" x14ac:dyDescent="0.35">
      <c r="A5506" s="57" t="s">
        <v>2513</v>
      </c>
      <c r="B5506" s="57" t="s">
        <v>2698</v>
      </c>
      <c r="C5506" s="57" t="s">
        <v>2428</v>
      </c>
      <c r="D5506" s="74">
        <v>1.3699999999999999E-3</v>
      </c>
      <c r="E5506" s="57" t="s">
        <v>2429</v>
      </c>
      <c r="F5506" s="62" t="str">
        <f>INDEX('Crosswalk Particulates'!$B:$B,MATCH('2017 EPA Data'!A5506,'Crosswalk Particulates'!$A:$A,0))</f>
        <v>process-other-industry</v>
      </c>
      <c r="G5506" s="66">
        <f>INDEX('Crosswalk Particulates'!$E:$E,MATCH('2017 EPA Data'!$B5506,'Crosswalk Particulates'!$D:$D,0))</f>
        <v>0</v>
      </c>
      <c r="H5506" s="78">
        <f t="shared" si="85"/>
        <v>0</v>
      </c>
    </row>
    <row r="5507" spans="1:8" hidden="1" x14ac:dyDescent="0.35">
      <c r="A5507" s="57" t="s">
        <v>2558</v>
      </c>
      <c r="B5507" s="57" t="s">
        <v>2548</v>
      </c>
      <c r="C5507" s="57" t="s">
        <v>2428</v>
      </c>
      <c r="D5507" s="74">
        <v>1.3159999999999999E-3</v>
      </c>
      <c r="E5507" s="57" t="s">
        <v>2429</v>
      </c>
      <c r="F5507" s="62" t="str">
        <f>INDEX('Crosswalk Particulates'!$B:$B,MATCH('2017 EPA Data'!A5507,'Crosswalk Particulates'!$A:$A,0))</f>
        <v>process-mining-industry</v>
      </c>
      <c r="G5507" s="66">
        <f>INDEX('Crosswalk Particulates'!$E:$E,MATCH('2017 EPA Data'!$B5507,'Crosswalk Particulates'!$D:$D,0))</f>
        <v>0</v>
      </c>
      <c r="H5507" s="78">
        <f t="shared" si="85"/>
        <v>0</v>
      </c>
    </row>
    <row r="5508" spans="1:8" hidden="1" x14ac:dyDescent="0.35">
      <c r="A5508" s="57" t="s">
        <v>2511</v>
      </c>
      <c r="B5508" s="57" t="s">
        <v>2642</v>
      </c>
      <c r="C5508" s="57" t="s">
        <v>2428</v>
      </c>
      <c r="D5508" s="74">
        <v>1.2099999999999999E-3</v>
      </c>
      <c r="E5508" s="57" t="s">
        <v>2429</v>
      </c>
      <c r="F5508" s="62" t="str">
        <f>INDEX('Crosswalk Particulates'!$B:$B,MATCH('2017 EPA Data'!A5508,'Crosswalk Particulates'!$A:$A,0))</f>
        <v>industry-fuel-biomass</v>
      </c>
      <c r="G5508" s="66">
        <f>INDEX('Crosswalk Particulates'!$E:$E,MATCH('2017 EPA Data'!$B5508,'Crosswalk Particulates'!$D:$D,0))</f>
        <v>0</v>
      </c>
      <c r="H5508" s="78">
        <f t="shared" ref="H5508:H5571" si="86">IF(E5508="TON",D5508/metricton_to_shortton,0)*10^6</f>
        <v>0</v>
      </c>
    </row>
    <row r="5509" spans="1:8" hidden="1" x14ac:dyDescent="0.35">
      <c r="A5509" s="57" t="s">
        <v>2634</v>
      </c>
      <c r="B5509" s="57" t="s">
        <v>2612</v>
      </c>
      <c r="C5509" s="57" t="s">
        <v>2428</v>
      </c>
      <c r="D5509" s="74">
        <v>1.203535962E-3</v>
      </c>
      <c r="E5509" s="57" t="s">
        <v>2429</v>
      </c>
      <c r="F5509" s="62" t="str">
        <f>INDEX('Crosswalk Particulates'!$B:$B,MATCH('2017 EPA Data'!A5509,'Crosswalk Particulates'!$A:$A,0))</f>
        <v>Residential Buildings Sector</v>
      </c>
      <c r="G5509" s="66">
        <f>INDEX('Crosswalk Particulates'!$E:$E,MATCH('2017 EPA Data'!$B5509,'Crosswalk Particulates'!$D:$D,0))</f>
        <v>0</v>
      </c>
      <c r="H5509" s="78">
        <f t="shared" si="86"/>
        <v>0</v>
      </c>
    </row>
    <row r="5510" spans="1:8" hidden="1" x14ac:dyDescent="0.35">
      <c r="A5510" s="57" t="s">
        <v>2449</v>
      </c>
      <c r="B5510" s="57" t="s">
        <v>2784</v>
      </c>
      <c r="C5510" s="57" t="s">
        <v>2428</v>
      </c>
      <c r="D5510" s="74">
        <v>1.1792985573999999E-3</v>
      </c>
      <c r="E5510" s="57" t="s">
        <v>2429</v>
      </c>
      <c r="F5510" s="62" t="str">
        <f>INDEX('Crosswalk Particulates'!$B:$B,MATCH('2017 EPA Data'!A5510,'Crosswalk Particulates'!$A:$A,0))</f>
        <v>process-other-industry</v>
      </c>
      <c r="G5510" s="66">
        <f>INDEX('Crosswalk Particulates'!$E:$E,MATCH('2017 EPA Data'!$B5510,'Crosswalk Particulates'!$D:$D,0))</f>
        <v>0</v>
      </c>
      <c r="H5510" s="78">
        <f t="shared" si="86"/>
        <v>0</v>
      </c>
    </row>
    <row r="5511" spans="1:8" hidden="1" x14ac:dyDescent="0.35">
      <c r="A5511" s="57" t="s">
        <v>2495</v>
      </c>
      <c r="B5511" s="57" t="s">
        <v>2738</v>
      </c>
      <c r="C5511" s="57" t="s">
        <v>2428</v>
      </c>
      <c r="D5511" s="74">
        <v>1.1000000000000001E-3</v>
      </c>
      <c r="E5511" s="57" t="s">
        <v>2429</v>
      </c>
      <c r="F5511" s="62" t="str">
        <f>INDEX('Crosswalk Particulates'!$B:$B,MATCH('2017 EPA Data'!A5511,'Crosswalk Particulates'!$A:$A,0))</f>
        <v>Electricity Sector</v>
      </c>
      <c r="G5511" s="66">
        <f>INDEX('Crosswalk Particulates'!$E:$E,MATCH('2017 EPA Data'!$B5511,'Crosswalk Particulates'!$D:$D,0))</f>
        <v>0</v>
      </c>
      <c r="H5511" s="78">
        <f t="shared" si="86"/>
        <v>0</v>
      </c>
    </row>
    <row r="5512" spans="1:8" hidden="1" x14ac:dyDescent="0.35">
      <c r="A5512" s="57" t="s">
        <v>2466</v>
      </c>
      <c r="B5512" s="57" t="s">
        <v>2597</v>
      </c>
      <c r="C5512" s="57" t="s">
        <v>2428</v>
      </c>
      <c r="D5512" s="74">
        <v>1.07E-3</v>
      </c>
      <c r="E5512" s="57" t="s">
        <v>2429</v>
      </c>
      <c r="F5512" s="62" t="str">
        <f>INDEX('Crosswalk Particulates'!$B:$B,MATCH('2017 EPA Data'!A5512,'Crosswalk Particulates'!$A:$A,0))</f>
        <v>process-other-industry</v>
      </c>
      <c r="G5512" s="66">
        <f>INDEX('Crosswalk Particulates'!$E:$E,MATCH('2017 EPA Data'!$B5512,'Crosswalk Particulates'!$D:$D,0))</f>
        <v>0</v>
      </c>
      <c r="H5512" s="78">
        <f t="shared" si="86"/>
        <v>0</v>
      </c>
    </row>
    <row r="5513" spans="1:8" hidden="1" x14ac:dyDescent="0.35">
      <c r="A5513" s="57" t="s">
        <v>2543</v>
      </c>
      <c r="B5513" s="57" t="s">
        <v>2769</v>
      </c>
      <c r="C5513" s="57" t="s">
        <v>2428</v>
      </c>
      <c r="D5513" s="74">
        <v>1.0369000000000001E-3</v>
      </c>
      <c r="E5513" s="57" t="s">
        <v>2429</v>
      </c>
      <c r="F5513" s="62" t="str">
        <f>INDEX('Crosswalk Particulates'!$B:$B,MATCH('2017 EPA Data'!A5513,'Crosswalk Particulates'!$A:$A,0))</f>
        <v>industry-fuel-other</v>
      </c>
      <c r="G5513" s="66">
        <f>INDEX('Crosswalk Particulates'!$E:$E,MATCH('2017 EPA Data'!$B5513,'Crosswalk Particulates'!$D:$D,0))</f>
        <v>0</v>
      </c>
      <c r="H5513" s="78">
        <f t="shared" si="86"/>
        <v>0</v>
      </c>
    </row>
    <row r="5514" spans="1:8" hidden="1" x14ac:dyDescent="0.35">
      <c r="A5514" s="57" t="s">
        <v>2464</v>
      </c>
      <c r="B5514" s="57" t="s">
        <v>2727</v>
      </c>
      <c r="C5514" s="57" t="s">
        <v>2428</v>
      </c>
      <c r="D5514" s="74">
        <v>1E-3</v>
      </c>
      <c r="E5514" s="57" t="s">
        <v>2429</v>
      </c>
      <c r="F5514" s="62" t="str">
        <f>INDEX('Crosswalk Particulates'!$B:$B,MATCH('2017 EPA Data'!A5514,'Crosswalk Particulates'!$A:$A,0))</f>
        <v>process-other-industry</v>
      </c>
      <c r="G5514" s="66">
        <f>INDEX('Crosswalk Particulates'!$E:$E,MATCH('2017 EPA Data'!$B5514,'Crosswalk Particulates'!$D:$D,0))</f>
        <v>0</v>
      </c>
      <c r="H5514" s="78">
        <f t="shared" si="86"/>
        <v>0</v>
      </c>
    </row>
    <row r="5515" spans="1:8" hidden="1" x14ac:dyDescent="0.35">
      <c r="A5515" s="57" t="s">
        <v>2464</v>
      </c>
      <c r="B5515" s="57" t="s">
        <v>2475</v>
      </c>
      <c r="C5515" s="57" t="s">
        <v>2428</v>
      </c>
      <c r="D5515" s="74">
        <v>1E-3</v>
      </c>
      <c r="E5515" s="57" t="s">
        <v>2429</v>
      </c>
      <c r="F5515" s="62" t="str">
        <f>INDEX('Crosswalk Particulates'!$B:$B,MATCH('2017 EPA Data'!A5515,'Crosswalk Particulates'!$A:$A,0))</f>
        <v>process-other-industry</v>
      </c>
      <c r="G5515" s="66">
        <f>INDEX('Crosswalk Particulates'!$E:$E,MATCH('2017 EPA Data'!$B5515,'Crosswalk Particulates'!$D:$D,0))</f>
        <v>0</v>
      </c>
      <c r="H5515" s="78">
        <f t="shared" si="86"/>
        <v>0</v>
      </c>
    </row>
    <row r="5516" spans="1:8" hidden="1" x14ac:dyDescent="0.35">
      <c r="A5516" s="57" t="s">
        <v>2470</v>
      </c>
      <c r="B5516" s="57" t="s">
        <v>2604</v>
      </c>
      <c r="C5516" s="57" t="s">
        <v>2428</v>
      </c>
      <c r="D5516" s="74">
        <v>9.366E-4</v>
      </c>
      <c r="E5516" s="57" t="s">
        <v>2429</v>
      </c>
      <c r="F5516" s="62" t="str">
        <f>INDEX('Crosswalk Particulates'!$B:$B,MATCH('2017 EPA Data'!A5516,'Crosswalk Particulates'!$A:$A,0))</f>
        <v>process-waste-industry</v>
      </c>
      <c r="G5516" s="66">
        <f>INDEX('Crosswalk Particulates'!$E:$E,MATCH('2017 EPA Data'!$B5516,'Crosswalk Particulates'!$D:$D,0))</f>
        <v>0</v>
      </c>
      <c r="H5516" s="78">
        <f t="shared" si="86"/>
        <v>0</v>
      </c>
    </row>
    <row r="5517" spans="1:8" hidden="1" x14ac:dyDescent="0.35">
      <c r="A5517" s="57" t="s">
        <v>2430</v>
      </c>
      <c r="B5517" s="57" t="s">
        <v>2546</v>
      </c>
      <c r="C5517" s="57" t="s">
        <v>2428</v>
      </c>
      <c r="D5517" s="74">
        <v>9.3116344200000001E-4</v>
      </c>
      <c r="E5517" s="57" t="s">
        <v>2429</v>
      </c>
      <c r="F5517" s="62" t="str">
        <f>INDEX('Crosswalk Particulates'!$B:$B,MATCH('2017 EPA Data'!A5517,'Crosswalk Particulates'!$A:$A,0))</f>
        <v>process-other-industry</v>
      </c>
      <c r="G5517" s="66">
        <f>INDEX('Crosswalk Particulates'!$E:$E,MATCH('2017 EPA Data'!$B5517,'Crosswalk Particulates'!$D:$D,0))</f>
        <v>0</v>
      </c>
      <c r="H5517" s="78">
        <f t="shared" si="86"/>
        <v>0</v>
      </c>
    </row>
    <row r="5518" spans="1:8" hidden="1" x14ac:dyDescent="0.35">
      <c r="A5518" s="57" t="s">
        <v>2580</v>
      </c>
      <c r="B5518" s="57" t="s">
        <v>2685</v>
      </c>
      <c r="C5518" s="57" t="s">
        <v>2428</v>
      </c>
      <c r="D5518" s="74">
        <v>9.2000000000000003E-4</v>
      </c>
      <c r="E5518" s="57" t="s">
        <v>2429</v>
      </c>
      <c r="F5518" s="62" t="str">
        <f>INDEX('Crosswalk Particulates'!$B:$B,MATCH('2017 EPA Data'!A5518,'Crosswalk Particulates'!$A:$A,0))</f>
        <v>Commercial Buildings Sector</v>
      </c>
      <c r="G5518" s="66">
        <f>INDEX('Crosswalk Particulates'!$E:$E,MATCH('2017 EPA Data'!$B5518,'Crosswalk Particulates'!$D:$D,0))</f>
        <v>0</v>
      </c>
      <c r="H5518" s="78">
        <f t="shared" si="86"/>
        <v>0</v>
      </c>
    </row>
    <row r="5519" spans="1:8" hidden="1" x14ac:dyDescent="0.35">
      <c r="A5519" s="57" t="s">
        <v>2575</v>
      </c>
      <c r="B5519" s="57" t="s">
        <v>2599</v>
      </c>
      <c r="C5519" s="57" t="s">
        <v>2428</v>
      </c>
      <c r="D5519" s="74">
        <v>9.1E-4</v>
      </c>
      <c r="E5519" s="57" t="s">
        <v>2429</v>
      </c>
      <c r="F5519" s="62" t="str">
        <f>INDEX('Crosswalk Particulates'!$B:$B,MATCH('2017 EPA Data'!A5519,'Crosswalk Particulates'!$A:$A,0))</f>
        <v>Commercial Buildings Sector</v>
      </c>
      <c r="G5519" s="66">
        <f>INDEX('Crosswalk Particulates'!$E:$E,MATCH('2017 EPA Data'!$B5519,'Crosswalk Particulates'!$D:$D,0))</f>
        <v>0</v>
      </c>
      <c r="H5519" s="78">
        <f t="shared" si="86"/>
        <v>0</v>
      </c>
    </row>
    <row r="5520" spans="1:8" hidden="1" x14ac:dyDescent="0.35">
      <c r="A5520" s="57" t="s">
        <v>2457</v>
      </c>
      <c r="B5520" s="57" t="s">
        <v>2640</v>
      </c>
      <c r="C5520" s="57" t="s">
        <v>2428</v>
      </c>
      <c r="D5520" s="74">
        <v>9.0399999999999996E-4</v>
      </c>
      <c r="E5520" s="57" t="s">
        <v>2429</v>
      </c>
      <c r="F5520" s="62" t="str">
        <f>INDEX('Crosswalk Particulates'!$B:$B,MATCH('2017 EPA Data'!A5520,'Crosswalk Particulates'!$A:$A,0))</f>
        <v>process-other-industry</v>
      </c>
      <c r="G5520" s="66">
        <f>INDEX('Crosswalk Particulates'!$E:$E,MATCH('2017 EPA Data'!$B5520,'Crosswalk Particulates'!$D:$D,0))</f>
        <v>0</v>
      </c>
      <c r="H5520" s="78">
        <f t="shared" si="86"/>
        <v>0</v>
      </c>
    </row>
    <row r="5521" spans="1:8" hidden="1" x14ac:dyDescent="0.35">
      <c r="A5521" s="57" t="s">
        <v>2470</v>
      </c>
      <c r="B5521" s="57" t="s">
        <v>2724</v>
      </c>
      <c r="C5521" s="57" t="s">
        <v>2428</v>
      </c>
      <c r="D5521" s="74">
        <v>8.7600020199999999E-4</v>
      </c>
      <c r="E5521" s="57" t="s">
        <v>2429</v>
      </c>
      <c r="F5521" s="62" t="str">
        <f>INDEX('Crosswalk Particulates'!$B:$B,MATCH('2017 EPA Data'!A5521,'Crosswalk Particulates'!$A:$A,0))</f>
        <v>process-waste-industry</v>
      </c>
      <c r="G5521" s="66">
        <f>INDEX('Crosswalk Particulates'!$E:$E,MATCH('2017 EPA Data'!$B5521,'Crosswalk Particulates'!$D:$D,0))</f>
        <v>0</v>
      </c>
      <c r="H5521" s="78">
        <f t="shared" si="86"/>
        <v>0</v>
      </c>
    </row>
    <row r="5522" spans="1:8" hidden="1" x14ac:dyDescent="0.35">
      <c r="A5522" s="57" t="s">
        <v>2457</v>
      </c>
      <c r="B5522" s="57" t="s">
        <v>2554</v>
      </c>
      <c r="C5522" s="57" t="s">
        <v>2428</v>
      </c>
      <c r="D5522" s="74">
        <v>8.7560000000000003E-4</v>
      </c>
      <c r="E5522" s="57" t="s">
        <v>2429</v>
      </c>
      <c r="F5522" s="62" t="str">
        <f>INDEX('Crosswalk Particulates'!$B:$B,MATCH('2017 EPA Data'!A5522,'Crosswalk Particulates'!$A:$A,0))</f>
        <v>process-other-industry</v>
      </c>
      <c r="G5522" s="66">
        <f>INDEX('Crosswalk Particulates'!$E:$E,MATCH('2017 EPA Data'!$B5522,'Crosswalk Particulates'!$D:$D,0))</f>
        <v>0</v>
      </c>
      <c r="H5522" s="78">
        <f t="shared" si="86"/>
        <v>0</v>
      </c>
    </row>
    <row r="5523" spans="1:8" hidden="1" x14ac:dyDescent="0.35">
      <c r="A5523" s="57" t="s">
        <v>2576</v>
      </c>
      <c r="B5523" s="57" t="s">
        <v>2784</v>
      </c>
      <c r="C5523" s="57" t="s">
        <v>2428</v>
      </c>
      <c r="D5523" s="74">
        <v>8.7381931728799998E-4</v>
      </c>
      <c r="E5523" s="57" t="s">
        <v>2429</v>
      </c>
      <c r="F5523" s="62" t="str">
        <f>INDEX('Crosswalk Particulates'!$B:$B,MATCH('2017 EPA Data'!A5523,'Crosswalk Particulates'!$A:$A,0))</f>
        <v>Commercial Buildings Sector</v>
      </c>
      <c r="G5523" s="66">
        <f>INDEX('Crosswalk Particulates'!$E:$E,MATCH('2017 EPA Data'!$B5523,'Crosswalk Particulates'!$D:$D,0))</f>
        <v>0</v>
      </c>
      <c r="H5523" s="78">
        <f t="shared" si="86"/>
        <v>0</v>
      </c>
    </row>
    <row r="5524" spans="1:8" hidden="1" x14ac:dyDescent="0.35">
      <c r="A5524" s="57" t="s">
        <v>2634</v>
      </c>
      <c r="B5524" s="57" t="s">
        <v>2641</v>
      </c>
      <c r="C5524" s="57" t="s">
        <v>2428</v>
      </c>
      <c r="D5524" s="74">
        <v>8.4955479600000005E-4</v>
      </c>
      <c r="E5524" s="57" t="s">
        <v>2429</v>
      </c>
      <c r="F5524" s="62" t="str">
        <f>INDEX('Crosswalk Particulates'!$B:$B,MATCH('2017 EPA Data'!A5524,'Crosswalk Particulates'!$A:$A,0))</f>
        <v>Residential Buildings Sector</v>
      </c>
      <c r="G5524" s="66">
        <f>INDEX('Crosswalk Particulates'!$E:$E,MATCH('2017 EPA Data'!$B5524,'Crosswalk Particulates'!$D:$D,0))</f>
        <v>0</v>
      </c>
      <c r="H5524" s="78">
        <f t="shared" si="86"/>
        <v>0</v>
      </c>
    </row>
    <row r="5525" spans="1:8" hidden="1" x14ac:dyDescent="0.35">
      <c r="A5525" s="57" t="s">
        <v>2513</v>
      </c>
      <c r="B5525" s="57" t="s">
        <v>2772</v>
      </c>
      <c r="C5525" s="57" t="s">
        <v>2428</v>
      </c>
      <c r="D5525" s="74">
        <v>8.4068399999999996E-4</v>
      </c>
      <c r="E5525" s="57" t="s">
        <v>2429</v>
      </c>
      <c r="F5525" s="62" t="str">
        <f>INDEX('Crosswalk Particulates'!$B:$B,MATCH('2017 EPA Data'!A5525,'Crosswalk Particulates'!$A:$A,0))</f>
        <v>process-other-industry</v>
      </c>
      <c r="G5525" s="66">
        <f>INDEX('Crosswalk Particulates'!$E:$E,MATCH('2017 EPA Data'!$B5525,'Crosswalk Particulates'!$D:$D,0))</f>
        <v>0</v>
      </c>
      <c r="H5525" s="78">
        <f t="shared" si="86"/>
        <v>0</v>
      </c>
    </row>
    <row r="5526" spans="1:8" hidden="1" x14ac:dyDescent="0.35">
      <c r="A5526" s="57" t="s">
        <v>2511</v>
      </c>
      <c r="B5526" s="57" t="s">
        <v>2787</v>
      </c>
      <c r="C5526" s="57" t="s">
        <v>2428</v>
      </c>
      <c r="D5526" s="74">
        <v>8.2984662535000005E-4</v>
      </c>
      <c r="E5526" s="57" t="s">
        <v>2429</v>
      </c>
      <c r="F5526" s="62" t="str">
        <f>INDEX('Crosswalk Particulates'!$B:$B,MATCH('2017 EPA Data'!A5526,'Crosswalk Particulates'!$A:$A,0))</f>
        <v>industry-fuel-biomass</v>
      </c>
      <c r="G5526" s="66">
        <f>INDEX('Crosswalk Particulates'!$E:$E,MATCH('2017 EPA Data'!$B5526,'Crosswalk Particulates'!$D:$D,0))</f>
        <v>0</v>
      </c>
      <c r="H5526" s="78">
        <f t="shared" si="86"/>
        <v>0</v>
      </c>
    </row>
    <row r="5527" spans="1:8" hidden="1" x14ac:dyDescent="0.35">
      <c r="A5527" s="57" t="s">
        <v>2493</v>
      </c>
      <c r="B5527" s="57" t="s">
        <v>2646</v>
      </c>
      <c r="C5527" s="57" t="s">
        <v>2428</v>
      </c>
      <c r="D5527" s="74">
        <v>8.2570300000000001E-4</v>
      </c>
      <c r="E5527" s="57" t="s">
        <v>2429</v>
      </c>
      <c r="F5527" s="62" t="str">
        <f>INDEX('Crosswalk Particulates'!$B:$B,MATCH('2017 EPA Data'!A5527,'Crosswalk Particulates'!$A:$A,0))</f>
        <v>Commercial Buildings Sector</v>
      </c>
      <c r="G5527" s="66">
        <f>INDEX('Crosswalk Particulates'!$E:$E,MATCH('2017 EPA Data'!$B5527,'Crosswalk Particulates'!$D:$D,0))</f>
        <v>0</v>
      </c>
      <c r="H5527" s="78">
        <f t="shared" si="86"/>
        <v>0</v>
      </c>
    </row>
    <row r="5528" spans="1:8" hidden="1" x14ac:dyDescent="0.35">
      <c r="A5528" s="57" t="s">
        <v>2493</v>
      </c>
      <c r="B5528" s="57" t="s">
        <v>2772</v>
      </c>
      <c r="C5528" s="57" t="s">
        <v>2428</v>
      </c>
      <c r="D5528" s="74">
        <v>8.2242000000000003E-4</v>
      </c>
      <c r="E5528" s="57" t="s">
        <v>2429</v>
      </c>
      <c r="F5528" s="62" t="str">
        <f>INDEX('Crosswalk Particulates'!$B:$B,MATCH('2017 EPA Data'!A5528,'Crosswalk Particulates'!$A:$A,0))</f>
        <v>Commercial Buildings Sector</v>
      </c>
      <c r="G5528" s="66">
        <f>INDEX('Crosswalk Particulates'!$E:$E,MATCH('2017 EPA Data'!$B5528,'Crosswalk Particulates'!$D:$D,0))</f>
        <v>0</v>
      </c>
      <c r="H5528" s="78">
        <f t="shared" si="86"/>
        <v>0</v>
      </c>
    </row>
    <row r="5529" spans="1:8" hidden="1" x14ac:dyDescent="0.35">
      <c r="A5529" s="57" t="s">
        <v>2466</v>
      </c>
      <c r="B5529" s="57" t="s">
        <v>2531</v>
      </c>
      <c r="C5529" s="57" t="s">
        <v>2428</v>
      </c>
      <c r="D5529" s="74">
        <v>8.1167999999999995E-4</v>
      </c>
      <c r="E5529" s="57" t="s">
        <v>2429</v>
      </c>
      <c r="F5529" s="62" t="str">
        <f>INDEX('Crosswalk Particulates'!$B:$B,MATCH('2017 EPA Data'!A5529,'Crosswalk Particulates'!$A:$A,0))</f>
        <v>process-other-industry</v>
      </c>
      <c r="G5529" s="66">
        <f>INDEX('Crosswalk Particulates'!$E:$E,MATCH('2017 EPA Data'!$B5529,'Crosswalk Particulates'!$D:$D,0))</f>
        <v>0</v>
      </c>
      <c r="H5529" s="78">
        <f t="shared" si="86"/>
        <v>0</v>
      </c>
    </row>
    <row r="5530" spans="1:8" hidden="1" x14ac:dyDescent="0.35">
      <c r="A5530" s="57" t="s">
        <v>2460</v>
      </c>
      <c r="B5530" s="57" t="s">
        <v>2639</v>
      </c>
      <c r="C5530" s="57" t="s">
        <v>2428</v>
      </c>
      <c r="D5530" s="74">
        <v>7.7587999999999995E-4</v>
      </c>
      <c r="E5530" s="57" t="s">
        <v>2429</v>
      </c>
      <c r="F5530" s="62" t="str">
        <f>INDEX('Crosswalk Particulates'!$B:$B,MATCH('2017 EPA Data'!A5530,'Crosswalk Particulates'!$A:$A,0))</f>
        <v>Residential Buildings Sector</v>
      </c>
      <c r="G5530" s="66">
        <f>INDEX('Crosswalk Particulates'!$E:$E,MATCH('2017 EPA Data'!$B5530,'Crosswalk Particulates'!$D:$D,0))</f>
        <v>0</v>
      </c>
      <c r="H5530" s="78">
        <f t="shared" si="86"/>
        <v>0</v>
      </c>
    </row>
    <row r="5531" spans="1:8" hidden="1" x14ac:dyDescent="0.35">
      <c r="A5531" s="57" t="s">
        <v>2464</v>
      </c>
      <c r="B5531" s="57" t="s">
        <v>2664</v>
      </c>
      <c r="D5531" s="74">
        <v>7.6533899999999997E-4</v>
      </c>
      <c r="E5531" s="57" t="s">
        <v>2433</v>
      </c>
      <c r="F5531" s="62" t="str">
        <f>INDEX('Crosswalk Particulates'!$B:$B,MATCH('2017 EPA Data'!A5531,'Crosswalk Particulates'!$A:$A,0))</f>
        <v>process-other-industry</v>
      </c>
      <c r="G5531" s="66">
        <f>INDEX('Crosswalk Particulates'!$E:$E,MATCH('2017 EPA Data'!$B5531,'Crosswalk Particulates'!$D:$D,0))</f>
        <v>0</v>
      </c>
      <c r="H5531" s="78">
        <f t="shared" si="86"/>
        <v>694.30468742912615</v>
      </c>
    </row>
    <row r="5532" spans="1:8" hidden="1" x14ac:dyDescent="0.35">
      <c r="A5532" s="57" t="s">
        <v>2470</v>
      </c>
      <c r="B5532" s="57" t="s">
        <v>2498</v>
      </c>
      <c r="C5532" s="57" t="s">
        <v>2428</v>
      </c>
      <c r="D5532" s="74">
        <v>7.6159999999999997E-4</v>
      </c>
      <c r="E5532" s="57" t="s">
        <v>2429</v>
      </c>
      <c r="F5532" s="62" t="str">
        <f>INDEX('Crosswalk Particulates'!$B:$B,MATCH('2017 EPA Data'!A5532,'Crosswalk Particulates'!$A:$A,0))</f>
        <v>process-waste-industry</v>
      </c>
      <c r="G5532" s="66">
        <f>INDEX('Crosswalk Particulates'!$E:$E,MATCH('2017 EPA Data'!$B5532,'Crosswalk Particulates'!$D:$D,0))</f>
        <v>0</v>
      </c>
      <c r="H5532" s="78">
        <f t="shared" si="86"/>
        <v>0</v>
      </c>
    </row>
    <row r="5533" spans="1:8" hidden="1" x14ac:dyDescent="0.35">
      <c r="A5533" s="57" t="s">
        <v>2489</v>
      </c>
      <c r="B5533" s="57" t="s">
        <v>2648</v>
      </c>
      <c r="C5533" s="57" t="s">
        <v>2428</v>
      </c>
      <c r="D5533" s="74">
        <v>7.3892000000000001E-4</v>
      </c>
      <c r="E5533" s="57" t="s">
        <v>2429</v>
      </c>
      <c r="F5533" s="62" t="str">
        <f>INDEX('Crosswalk Particulates'!$B:$B,MATCH('2017 EPA Data'!A5533,'Crosswalk Particulates'!$A:$A,0))</f>
        <v>process-chemicals-industry</v>
      </c>
      <c r="G5533" s="66">
        <f>INDEX('Crosswalk Particulates'!$E:$E,MATCH('2017 EPA Data'!$B5533,'Crosswalk Particulates'!$D:$D,0))</f>
        <v>0</v>
      </c>
      <c r="H5533" s="78">
        <f t="shared" si="86"/>
        <v>0</v>
      </c>
    </row>
    <row r="5534" spans="1:8" hidden="1" x14ac:dyDescent="0.35">
      <c r="A5534" s="57" t="s">
        <v>2470</v>
      </c>
      <c r="B5534" s="57" t="s">
        <v>2646</v>
      </c>
      <c r="C5534" s="57" t="s">
        <v>2428</v>
      </c>
      <c r="D5534" s="74">
        <v>7.3592899999999997E-4</v>
      </c>
      <c r="E5534" s="57" t="s">
        <v>2429</v>
      </c>
      <c r="F5534" s="62" t="str">
        <f>INDEX('Crosswalk Particulates'!$B:$B,MATCH('2017 EPA Data'!A5534,'Crosswalk Particulates'!$A:$A,0))</f>
        <v>process-waste-industry</v>
      </c>
      <c r="G5534" s="66">
        <f>INDEX('Crosswalk Particulates'!$E:$E,MATCH('2017 EPA Data'!$B5534,'Crosswalk Particulates'!$D:$D,0))</f>
        <v>0</v>
      </c>
      <c r="H5534" s="78">
        <f t="shared" si="86"/>
        <v>0</v>
      </c>
    </row>
    <row r="5535" spans="1:8" hidden="1" x14ac:dyDescent="0.35">
      <c r="A5535" s="57" t="s">
        <v>2513</v>
      </c>
      <c r="B5535" s="57" t="s">
        <v>2754</v>
      </c>
      <c r="C5535" s="57" t="s">
        <v>2428</v>
      </c>
      <c r="D5535" s="74">
        <v>7.2160035999999995E-4</v>
      </c>
      <c r="E5535" s="57" t="s">
        <v>2429</v>
      </c>
      <c r="F5535" s="62" t="str">
        <f>INDEX('Crosswalk Particulates'!$B:$B,MATCH('2017 EPA Data'!A5535,'Crosswalk Particulates'!$A:$A,0))</f>
        <v>process-other-industry</v>
      </c>
      <c r="G5535" s="66">
        <f>INDEX('Crosswalk Particulates'!$E:$E,MATCH('2017 EPA Data'!$B5535,'Crosswalk Particulates'!$D:$D,0))</f>
        <v>0</v>
      </c>
      <c r="H5535" s="78">
        <f t="shared" si="86"/>
        <v>0</v>
      </c>
    </row>
    <row r="5536" spans="1:8" hidden="1" x14ac:dyDescent="0.35">
      <c r="A5536" s="57" t="s">
        <v>2513</v>
      </c>
      <c r="B5536" s="57" t="s">
        <v>2724</v>
      </c>
      <c r="C5536" s="57" t="s">
        <v>2428</v>
      </c>
      <c r="D5536" s="74">
        <v>7.2000000000000005E-4</v>
      </c>
      <c r="E5536" s="57" t="s">
        <v>2429</v>
      </c>
      <c r="F5536" s="62" t="str">
        <f>INDEX('Crosswalk Particulates'!$B:$B,MATCH('2017 EPA Data'!A5536,'Crosswalk Particulates'!$A:$A,0))</f>
        <v>process-other-industry</v>
      </c>
      <c r="G5536" s="66">
        <f>INDEX('Crosswalk Particulates'!$E:$E,MATCH('2017 EPA Data'!$B5536,'Crosswalk Particulates'!$D:$D,0))</f>
        <v>0</v>
      </c>
      <c r="H5536" s="78">
        <f t="shared" si="86"/>
        <v>0</v>
      </c>
    </row>
    <row r="5537" spans="1:8" hidden="1" x14ac:dyDescent="0.35">
      <c r="A5537" s="57" t="s">
        <v>2457</v>
      </c>
      <c r="B5537" s="57" t="s">
        <v>2686</v>
      </c>
      <c r="C5537" s="57" t="s">
        <v>2428</v>
      </c>
      <c r="D5537" s="74">
        <v>6.8919999999999995E-4</v>
      </c>
      <c r="E5537" s="57" t="s">
        <v>2429</v>
      </c>
      <c r="F5537" s="62" t="str">
        <f>INDEX('Crosswalk Particulates'!$B:$B,MATCH('2017 EPA Data'!A5537,'Crosswalk Particulates'!$A:$A,0))</f>
        <v>process-other-industry</v>
      </c>
      <c r="G5537" s="66">
        <f>INDEX('Crosswalk Particulates'!$E:$E,MATCH('2017 EPA Data'!$B5537,'Crosswalk Particulates'!$D:$D,0))</f>
        <v>0</v>
      </c>
      <c r="H5537" s="78">
        <f t="shared" si="86"/>
        <v>0</v>
      </c>
    </row>
    <row r="5538" spans="1:8" hidden="1" x14ac:dyDescent="0.35">
      <c r="A5538" s="57" t="s">
        <v>2462</v>
      </c>
      <c r="B5538" s="57" t="s">
        <v>2546</v>
      </c>
      <c r="C5538" s="57" t="s">
        <v>2428</v>
      </c>
      <c r="D5538" s="74">
        <v>6.6467748400000004E-4</v>
      </c>
      <c r="E5538" s="57" t="s">
        <v>2429</v>
      </c>
      <c r="F5538" s="62" t="str">
        <f>INDEX('Crosswalk Particulates'!$B:$B,MATCH('2017 EPA Data'!A5538,'Crosswalk Particulates'!$A:$A,0))</f>
        <v>industry-fuel-natural gas</v>
      </c>
      <c r="G5538" s="66">
        <f>INDEX('Crosswalk Particulates'!$E:$E,MATCH('2017 EPA Data'!$B5538,'Crosswalk Particulates'!$D:$D,0))</f>
        <v>0</v>
      </c>
      <c r="H5538" s="78">
        <f t="shared" si="86"/>
        <v>0</v>
      </c>
    </row>
    <row r="5539" spans="1:8" hidden="1" x14ac:dyDescent="0.35">
      <c r="A5539" s="57" t="s">
        <v>2511</v>
      </c>
      <c r="B5539" s="57" t="s">
        <v>2769</v>
      </c>
      <c r="C5539" s="57" t="s">
        <v>2428</v>
      </c>
      <c r="D5539" s="74">
        <v>6.5268460000000004E-4</v>
      </c>
      <c r="E5539" s="57" t="s">
        <v>2429</v>
      </c>
      <c r="F5539" s="62" t="str">
        <f>INDEX('Crosswalk Particulates'!$B:$B,MATCH('2017 EPA Data'!A5539,'Crosswalk Particulates'!$A:$A,0))</f>
        <v>industry-fuel-biomass</v>
      </c>
      <c r="G5539" s="66">
        <f>INDEX('Crosswalk Particulates'!$E:$E,MATCH('2017 EPA Data'!$B5539,'Crosswalk Particulates'!$D:$D,0))</f>
        <v>0</v>
      </c>
      <c r="H5539" s="78">
        <f t="shared" si="86"/>
        <v>0</v>
      </c>
    </row>
    <row r="5540" spans="1:8" hidden="1" x14ac:dyDescent="0.35">
      <c r="A5540" s="57" t="s">
        <v>2495</v>
      </c>
      <c r="B5540" s="57" t="s">
        <v>2784</v>
      </c>
      <c r="C5540" s="57" t="s">
        <v>2428</v>
      </c>
      <c r="D5540" s="74">
        <v>6.2022830748000002E-4</v>
      </c>
      <c r="E5540" s="57" t="s">
        <v>2429</v>
      </c>
      <c r="F5540" s="62" t="str">
        <f>INDEX('Crosswalk Particulates'!$B:$B,MATCH('2017 EPA Data'!A5540,'Crosswalk Particulates'!$A:$A,0))</f>
        <v>Electricity Sector</v>
      </c>
      <c r="G5540" s="66">
        <f>INDEX('Crosswalk Particulates'!$E:$E,MATCH('2017 EPA Data'!$B5540,'Crosswalk Particulates'!$D:$D,0))</f>
        <v>0</v>
      </c>
      <c r="H5540" s="78">
        <f t="shared" si="86"/>
        <v>0</v>
      </c>
    </row>
    <row r="5541" spans="1:8" hidden="1" x14ac:dyDescent="0.35">
      <c r="A5541" s="57" t="s">
        <v>2460</v>
      </c>
      <c r="B5541" s="57" t="s">
        <v>2605</v>
      </c>
      <c r="C5541" s="57" t="s">
        <v>2428</v>
      </c>
      <c r="D5541" s="74">
        <v>6.0961999999999995E-4</v>
      </c>
      <c r="E5541" s="57" t="s">
        <v>2429</v>
      </c>
      <c r="F5541" s="62" t="str">
        <f>INDEX('Crosswalk Particulates'!$B:$B,MATCH('2017 EPA Data'!A5541,'Crosswalk Particulates'!$A:$A,0))</f>
        <v>Residential Buildings Sector</v>
      </c>
      <c r="G5541" s="66">
        <f>INDEX('Crosswalk Particulates'!$E:$E,MATCH('2017 EPA Data'!$B5541,'Crosswalk Particulates'!$D:$D,0))</f>
        <v>0</v>
      </c>
      <c r="H5541" s="78">
        <f t="shared" si="86"/>
        <v>0</v>
      </c>
    </row>
    <row r="5542" spans="1:8" hidden="1" x14ac:dyDescent="0.35">
      <c r="A5542" s="57" t="s">
        <v>2519</v>
      </c>
      <c r="B5542" s="57" t="s">
        <v>2586</v>
      </c>
      <c r="C5542" s="57" t="s">
        <v>2428</v>
      </c>
      <c r="D5542" s="74">
        <v>6.0057999999999997E-4</v>
      </c>
      <c r="E5542" s="57" t="s">
        <v>2429</v>
      </c>
      <c r="F5542" s="62" t="str">
        <f>INDEX('Crosswalk Particulates'!$B:$B,MATCH('2017 EPA Data'!A5542,'Crosswalk Particulates'!$A:$A,0))</f>
        <v>Electricity Sector</v>
      </c>
      <c r="G5542" s="66">
        <f>INDEX('Crosswalk Particulates'!$E:$E,MATCH('2017 EPA Data'!$B5542,'Crosswalk Particulates'!$D:$D,0))</f>
        <v>0</v>
      </c>
      <c r="H5542" s="78">
        <f t="shared" si="86"/>
        <v>0</v>
      </c>
    </row>
    <row r="5543" spans="1:8" hidden="1" x14ac:dyDescent="0.35">
      <c r="A5543" s="57" t="s">
        <v>2575</v>
      </c>
      <c r="B5543" s="57" t="s">
        <v>2646</v>
      </c>
      <c r="C5543" s="57" t="s">
        <v>2428</v>
      </c>
      <c r="D5543" s="74">
        <v>5.5647100000000001E-4</v>
      </c>
      <c r="E5543" s="57" t="s">
        <v>2429</v>
      </c>
      <c r="F5543" s="62" t="str">
        <f>INDEX('Crosswalk Particulates'!$B:$B,MATCH('2017 EPA Data'!A5543,'Crosswalk Particulates'!$A:$A,0))</f>
        <v>Commercial Buildings Sector</v>
      </c>
      <c r="G5543" s="66">
        <f>INDEX('Crosswalk Particulates'!$E:$E,MATCH('2017 EPA Data'!$B5543,'Crosswalk Particulates'!$D:$D,0))</f>
        <v>0</v>
      </c>
      <c r="H5543" s="78">
        <f t="shared" si="86"/>
        <v>0</v>
      </c>
    </row>
    <row r="5544" spans="1:8" hidden="1" x14ac:dyDescent="0.35">
      <c r="A5544" s="57" t="s">
        <v>2530</v>
      </c>
      <c r="B5544" s="57" t="s">
        <v>2754</v>
      </c>
      <c r="C5544" s="57" t="s">
        <v>2428</v>
      </c>
      <c r="D5544" s="74">
        <v>5.3855999999999999E-4</v>
      </c>
      <c r="E5544" s="57" t="s">
        <v>2429</v>
      </c>
      <c r="F5544" s="62" t="str">
        <f>INDEX('Crosswalk Particulates'!$B:$B,MATCH('2017 EPA Data'!A5544,'Crosswalk Particulates'!$A:$A,0))</f>
        <v>process-iron and steel-industry</v>
      </c>
      <c r="G5544" s="66">
        <f>INDEX('Crosswalk Particulates'!$E:$E,MATCH('2017 EPA Data'!$B5544,'Crosswalk Particulates'!$D:$D,0))</f>
        <v>0</v>
      </c>
      <c r="H5544" s="78">
        <f t="shared" si="86"/>
        <v>0</v>
      </c>
    </row>
    <row r="5545" spans="1:8" hidden="1" x14ac:dyDescent="0.35">
      <c r="A5545" s="57" t="s">
        <v>2470</v>
      </c>
      <c r="B5545" s="57" t="s">
        <v>2704</v>
      </c>
      <c r="C5545" s="57" t="s">
        <v>2428</v>
      </c>
      <c r="D5545" s="74">
        <v>5.1460000000000004E-4</v>
      </c>
      <c r="E5545" s="57" t="s">
        <v>2429</v>
      </c>
      <c r="F5545" s="62" t="str">
        <f>INDEX('Crosswalk Particulates'!$B:$B,MATCH('2017 EPA Data'!A5545,'Crosswalk Particulates'!$A:$A,0))</f>
        <v>process-waste-industry</v>
      </c>
      <c r="G5545" s="66">
        <f>INDEX('Crosswalk Particulates'!$E:$E,MATCH('2017 EPA Data'!$B5545,'Crosswalk Particulates'!$D:$D,0))</f>
        <v>0</v>
      </c>
      <c r="H5545" s="78">
        <f t="shared" si="86"/>
        <v>0</v>
      </c>
    </row>
    <row r="5546" spans="1:8" hidden="1" x14ac:dyDescent="0.35">
      <c r="A5546" s="57" t="s">
        <v>2519</v>
      </c>
      <c r="B5546" s="57" t="s">
        <v>2738</v>
      </c>
      <c r="C5546" s="57" t="s">
        <v>2428</v>
      </c>
      <c r="D5546" s="74">
        <v>5.0000000000000001E-4</v>
      </c>
      <c r="E5546" s="57" t="s">
        <v>2429</v>
      </c>
      <c r="F5546" s="62" t="str">
        <f>INDEX('Crosswalk Particulates'!$B:$B,MATCH('2017 EPA Data'!A5546,'Crosswalk Particulates'!$A:$A,0))</f>
        <v>Electricity Sector</v>
      </c>
      <c r="G5546" s="66">
        <f>INDEX('Crosswalk Particulates'!$E:$E,MATCH('2017 EPA Data'!$B5546,'Crosswalk Particulates'!$D:$D,0))</f>
        <v>0</v>
      </c>
      <c r="H5546" s="78">
        <f t="shared" si="86"/>
        <v>0</v>
      </c>
    </row>
    <row r="5547" spans="1:8" hidden="1" x14ac:dyDescent="0.35">
      <c r="A5547" s="57" t="s">
        <v>2457</v>
      </c>
      <c r="B5547" s="57" t="s">
        <v>2596</v>
      </c>
      <c r="C5547" s="57" t="s">
        <v>2428</v>
      </c>
      <c r="D5547" s="74">
        <v>4.9529999999999995E-4</v>
      </c>
      <c r="E5547" s="57" t="s">
        <v>2429</v>
      </c>
      <c r="F5547" s="62" t="str">
        <f>INDEX('Crosswalk Particulates'!$B:$B,MATCH('2017 EPA Data'!A5547,'Crosswalk Particulates'!$A:$A,0))</f>
        <v>process-other-industry</v>
      </c>
      <c r="G5547" s="66">
        <f>INDEX('Crosswalk Particulates'!$E:$E,MATCH('2017 EPA Data'!$B5547,'Crosswalk Particulates'!$D:$D,0))</f>
        <v>0</v>
      </c>
      <c r="H5547" s="78">
        <f t="shared" si="86"/>
        <v>0</v>
      </c>
    </row>
    <row r="5548" spans="1:8" hidden="1" x14ac:dyDescent="0.35">
      <c r="A5548" s="57" t="s">
        <v>2519</v>
      </c>
      <c r="B5548" s="57" t="s">
        <v>2546</v>
      </c>
      <c r="C5548" s="57" t="s">
        <v>2428</v>
      </c>
      <c r="D5548" s="74">
        <v>4.64225276E-4</v>
      </c>
      <c r="E5548" s="57" t="s">
        <v>2429</v>
      </c>
      <c r="F5548" s="62" t="str">
        <f>INDEX('Crosswalk Particulates'!$B:$B,MATCH('2017 EPA Data'!A5548,'Crosswalk Particulates'!$A:$A,0))</f>
        <v>Electricity Sector</v>
      </c>
      <c r="G5548" s="66">
        <f>INDEX('Crosswalk Particulates'!$E:$E,MATCH('2017 EPA Data'!$B5548,'Crosswalk Particulates'!$D:$D,0))</f>
        <v>0</v>
      </c>
      <c r="H5548" s="78">
        <f t="shared" si="86"/>
        <v>0</v>
      </c>
    </row>
    <row r="5549" spans="1:8" hidden="1" x14ac:dyDescent="0.35">
      <c r="A5549" s="57" t="s">
        <v>2497</v>
      </c>
      <c r="B5549" s="57" t="s">
        <v>2676</v>
      </c>
      <c r="C5549" s="57" t="s">
        <v>2428</v>
      </c>
      <c r="D5549" s="74">
        <v>4.5356999999999998E-4</v>
      </c>
      <c r="E5549" s="57" t="s">
        <v>2429</v>
      </c>
      <c r="F5549" s="62" t="str">
        <f>INDEX('Crosswalk Particulates'!$B:$B,MATCH('2017 EPA Data'!A5549,'Crosswalk Particulates'!$A:$A,0))</f>
        <v>process-other-industry</v>
      </c>
      <c r="G5549" s="66">
        <f>INDEX('Crosswalk Particulates'!$E:$E,MATCH('2017 EPA Data'!$B5549,'Crosswalk Particulates'!$D:$D,0))</f>
        <v>0</v>
      </c>
      <c r="H5549" s="78">
        <f t="shared" si="86"/>
        <v>0</v>
      </c>
    </row>
    <row r="5550" spans="1:8" hidden="1" x14ac:dyDescent="0.35">
      <c r="A5550" s="57" t="s">
        <v>2529</v>
      </c>
      <c r="B5550" s="57" t="s">
        <v>2596</v>
      </c>
      <c r="C5550" s="57" t="s">
        <v>2428</v>
      </c>
      <c r="D5550" s="74">
        <v>4.5100000000000001E-4</v>
      </c>
      <c r="E5550" s="57" t="s">
        <v>2429</v>
      </c>
      <c r="F5550" s="62" t="str">
        <f>INDEX('Crosswalk Particulates'!$B:$B,MATCH('2017 EPA Data'!A5550,'Crosswalk Particulates'!$A:$A,0))</f>
        <v>Other-EPA</v>
      </c>
      <c r="G5550" s="66">
        <f>INDEX('Crosswalk Particulates'!$E:$E,MATCH('2017 EPA Data'!$B5550,'Crosswalk Particulates'!$D:$D,0))</f>
        <v>0</v>
      </c>
      <c r="H5550" s="78">
        <f t="shared" si="86"/>
        <v>0</v>
      </c>
    </row>
    <row r="5551" spans="1:8" hidden="1" x14ac:dyDescent="0.35">
      <c r="A5551" s="57" t="s">
        <v>2464</v>
      </c>
      <c r="B5551" s="57" t="s">
        <v>2531</v>
      </c>
      <c r="C5551" s="57" t="s">
        <v>2428</v>
      </c>
      <c r="D5551" s="74">
        <v>4.37E-4</v>
      </c>
      <c r="E5551" s="57" t="s">
        <v>2429</v>
      </c>
      <c r="F5551" s="62" t="str">
        <f>INDEX('Crosswalk Particulates'!$B:$B,MATCH('2017 EPA Data'!A5551,'Crosswalk Particulates'!$A:$A,0))</f>
        <v>process-other-industry</v>
      </c>
      <c r="G5551" s="66">
        <f>INDEX('Crosswalk Particulates'!$E:$E,MATCH('2017 EPA Data'!$B5551,'Crosswalk Particulates'!$D:$D,0))</f>
        <v>0</v>
      </c>
      <c r="H5551" s="78">
        <f t="shared" si="86"/>
        <v>0</v>
      </c>
    </row>
    <row r="5552" spans="1:8" hidden="1" x14ac:dyDescent="0.35">
      <c r="A5552" s="57" t="s">
        <v>2458</v>
      </c>
      <c r="B5552" s="57" t="s">
        <v>2780</v>
      </c>
      <c r="C5552" s="57" t="s">
        <v>2428</v>
      </c>
      <c r="D5552" s="74">
        <v>4.2999999999999999E-4</v>
      </c>
      <c r="E5552" s="57" t="s">
        <v>2429</v>
      </c>
      <c r="F5552" s="62" t="str">
        <f>INDEX('Crosswalk Particulates'!$B:$B,MATCH('2017 EPA Data'!A5552,'Crosswalk Particulates'!$A:$A,0))</f>
        <v>process-other-industry</v>
      </c>
      <c r="G5552" s="66">
        <f>INDEX('Crosswalk Particulates'!$E:$E,MATCH('2017 EPA Data'!$B5552,'Crosswalk Particulates'!$D:$D,0))</f>
        <v>0</v>
      </c>
      <c r="H5552" s="78">
        <f t="shared" si="86"/>
        <v>0</v>
      </c>
    </row>
    <row r="5553" spans="1:8" hidden="1" x14ac:dyDescent="0.35">
      <c r="A5553" s="57" t="s">
        <v>2493</v>
      </c>
      <c r="B5553" s="57" t="s">
        <v>2754</v>
      </c>
      <c r="C5553" s="57" t="s">
        <v>2428</v>
      </c>
      <c r="D5553" s="74">
        <v>4.2111760359999999E-4</v>
      </c>
      <c r="E5553" s="57" t="s">
        <v>2429</v>
      </c>
      <c r="F5553" s="62" t="str">
        <f>INDEX('Crosswalk Particulates'!$B:$B,MATCH('2017 EPA Data'!A5553,'Crosswalk Particulates'!$A:$A,0))</f>
        <v>Commercial Buildings Sector</v>
      </c>
      <c r="G5553" s="66">
        <f>INDEX('Crosswalk Particulates'!$E:$E,MATCH('2017 EPA Data'!$B5553,'Crosswalk Particulates'!$D:$D,0))</f>
        <v>0</v>
      </c>
      <c r="H5553" s="78">
        <f t="shared" si="86"/>
        <v>0</v>
      </c>
    </row>
    <row r="5554" spans="1:8" hidden="1" x14ac:dyDescent="0.35">
      <c r="A5554" s="57" t="s">
        <v>2575</v>
      </c>
      <c r="B5554" s="57" t="s">
        <v>2583</v>
      </c>
      <c r="C5554" s="57" t="s">
        <v>2428</v>
      </c>
      <c r="D5554" s="74">
        <v>4.12459E-4</v>
      </c>
      <c r="E5554" s="57" t="s">
        <v>2429</v>
      </c>
      <c r="F5554" s="62" t="str">
        <f>INDEX('Crosswalk Particulates'!$B:$B,MATCH('2017 EPA Data'!A5554,'Crosswalk Particulates'!$A:$A,0))</f>
        <v>Commercial Buildings Sector</v>
      </c>
      <c r="G5554" s="66">
        <f>INDEX('Crosswalk Particulates'!$E:$E,MATCH('2017 EPA Data'!$B5554,'Crosswalk Particulates'!$D:$D,0))</f>
        <v>0</v>
      </c>
      <c r="H5554" s="78">
        <f t="shared" si="86"/>
        <v>0</v>
      </c>
    </row>
    <row r="5555" spans="1:8" hidden="1" x14ac:dyDescent="0.35">
      <c r="A5555" s="57" t="s">
        <v>2580</v>
      </c>
      <c r="B5555" s="57" t="s">
        <v>2692</v>
      </c>
      <c r="C5555" s="57" t="s">
        <v>2428</v>
      </c>
      <c r="D5555" s="74">
        <v>4.03108E-4</v>
      </c>
      <c r="E5555" s="57" t="s">
        <v>2429</v>
      </c>
      <c r="F5555" s="62" t="str">
        <f>INDEX('Crosswalk Particulates'!$B:$B,MATCH('2017 EPA Data'!A5555,'Crosswalk Particulates'!$A:$A,0))</f>
        <v>Commercial Buildings Sector</v>
      </c>
      <c r="G5555" s="66">
        <f>INDEX('Crosswalk Particulates'!$E:$E,MATCH('2017 EPA Data'!$B5555,'Crosswalk Particulates'!$D:$D,0))</f>
        <v>0</v>
      </c>
      <c r="H5555" s="78">
        <f t="shared" si="86"/>
        <v>0</v>
      </c>
    </row>
    <row r="5556" spans="1:8" hidden="1" x14ac:dyDescent="0.35">
      <c r="A5556" s="57" t="s">
        <v>2529</v>
      </c>
      <c r="B5556" s="57" t="s">
        <v>2637</v>
      </c>
      <c r="C5556" s="57" t="s">
        <v>2428</v>
      </c>
      <c r="D5556" s="74">
        <v>3.97E-4</v>
      </c>
      <c r="E5556" s="57" t="s">
        <v>2429</v>
      </c>
      <c r="F5556" s="62" t="str">
        <f>INDEX('Crosswalk Particulates'!$B:$B,MATCH('2017 EPA Data'!A5556,'Crosswalk Particulates'!$A:$A,0))</f>
        <v>Other-EPA</v>
      </c>
      <c r="G5556" s="66">
        <f>INDEX('Crosswalk Particulates'!$E:$E,MATCH('2017 EPA Data'!$B5556,'Crosswalk Particulates'!$D:$D,0))</f>
        <v>0</v>
      </c>
      <c r="H5556" s="78">
        <f t="shared" si="86"/>
        <v>0</v>
      </c>
    </row>
    <row r="5557" spans="1:8" hidden="1" x14ac:dyDescent="0.35">
      <c r="A5557" s="57" t="s">
        <v>2457</v>
      </c>
      <c r="B5557" s="57" t="s">
        <v>2570</v>
      </c>
      <c r="C5557" s="57" t="s">
        <v>2428</v>
      </c>
      <c r="D5557" s="74">
        <v>3.9369999999999997E-4</v>
      </c>
      <c r="E5557" s="57" t="s">
        <v>2429</v>
      </c>
      <c r="F5557" s="62" t="str">
        <f>INDEX('Crosswalk Particulates'!$B:$B,MATCH('2017 EPA Data'!A5557,'Crosswalk Particulates'!$A:$A,0))</f>
        <v>process-other-industry</v>
      </c>
      <c r="G5557" s="66">
        <f>INDEX('Crosswalk Particulates'!$E:$E,MATCH('2017 EPA Data'!$B5557,'Crosswalk Particulates'!$D:$D,0))</f>
        <v>0</v>
      </c>
      <c r="H5557" s="78">
        <f t="shared" si="86"/>
        <v>0</v>
      </c>
    </row>
    <row r="5558" spans="1:8" hidden="1" x14ac:dyDescent="0.35">
      <c r="A5558" s="57" t="s">
        <v>2580</v>
      </c>
      <c r="B5558" s="57" t="s">
        <v>2691</v>
      </c>
      <c r="C5558" s="57" t="s">
        <v>2428</v>
      </c>
      <c r="D5558" s="74">
        <v>3.8999999999999999E-4</v>
      </c>
      <c r="E5558" s="57" t="s">
        <v>2429</v>
      </c>
      <c r="F5558" s="62" t="str">
        <f>INDEX('Crosswalk Particulates'!$B:$B,MATCH('2017 EPA Data'!A5558,'Crosswalk Particulates'!$A:$A,0))</f>
        <v>Commercial Buildings Sector</v>
      </c>
      <c r="G5558" s="66">
        <f>INDEX('Crosswalk Particulates'!$E:$E,MATCH('2017 EPA Data'!$B5558,'Crosswalk Particulates'!$D:$D,0))</f>
        <v>0</v>
      </c>
      <c r="H5558" s="78">
        <f t="shared" si="86"/>
        <v>0</v>
      </c>
    </row>
    <row r="5559" spans="1:8" hidden="1" x14ac:dyDescent="0.35">
      <c r="A5559" s="57" t="s">
        <v>2558</v>
      </c>
      <c r="B5559" s="57" t="s">
        <v>2554</v>
      </c>
      <c r="C5559" s="57" t="s">
        <v>2428</v>
      </c>
      <c r="D5559" s="74">
        <v>3.8200000000000002E-4</v>
      </c>
      <c r="E5559" s="57" t="s">
        <v>2429</v>
      </c>
      <c r="F5559" s="62" t="str">
        <f>INDEX('Crosswalk Particulates'!$B:$B,MATCH('2017 EPA Data'!A5559,'Crosswalk Particulates'!$A:$A,0))</f>
        <v>process-mining-industry</v>
      </c>
      <c r="G5559" s="66">
        <f>INDEX('Crosswalk Particulates'!$E:$E,MATCH('2017 EPA Data'!$B5559,'Crosswalk Particulates'!$D:$D,0))</f>
        <v>0</v>
      </c>
      <c r="H5559" s="78">
        <f t="shared" si="86"/>
        <v>0</v>
      </c>
    </row>
    <row r="5560" spans="1:8" hidden="1" x14ac:dyDescent="0.35">
      <c r="A5560" s="57" t="s">
        <v>2575</v>
      </c>
      <c r="B5560" s="57" t="s">
        <v>2562</v>
      </c>
      <c r="C5560" s="57" t="s">
        <v>2428</v>
      </c>
      <c r="D5560" s="74">
        <v>3.7928597975000003E-4</v>
      </c>
      <c r="E5560" s="57" t="s">
        <v>2429</v>
      </c>
      <c r="F5560" s="62" t="str">
        <f>INDEX('Crosswalk Particulates'!$B:$B,MATCH('2017 EPA Data'!A5560,'Crosswalk Particulates'!$A:$A,0))</f>
        <v>Commercial Buildings Sector</v>
      </c>
      <c r="G5560" s="66">
        <f>INDEX('Crosswalk Particulates'!$E:$E,MATCH('2017 EPA Data'!$B5560,'Crosswalk Particulates'!$D:$D,0))</f>
        <v>0</v>
      </c>
      <c r="H5560" s="78">
        <f t="shared" si="86"/>
        <v>0</v>
      </c>
    </row>
    <row r="5561" spans="1:8" hidden="1" x14ac:dyDescent="0.35">
      <c r="A5561" s="57" t="s">
        <v>2462</v>
      </c>
      <c r="B5561" s="57" t="s">
        <v>2754</v>
      </c>
      <c r="C5561" s="57" t="s">
        <v>2428</v>
      </c>
      <c r="D5561" s="74">
        <v>3.715413100072E-4</v>
      </c>
      <c r="E5561" s="57" t="s">
        <v>2429</v>
      </c>
      <c r="F5561" s="62" t="str">
        <f>INDEX('Crosswalk Particulates'!$B:$B,MATCH('2017 EPA Data'!A5561,'Crosswalk Particulates'!$A:$A,0))</f>
        <v>industry-fuel-natural gas</v>
      </c>
      <c r="G5561" s="66">
        <f>INDEX('Crosswalk Particulates'!$E:$E,MATCH('2017 EPA Data'!$B5561,'Crosswalk Particulates'!$D:$D,0))</f>
        <v>0</v>
      </c>
      <c r="H5561" s="78">
        <f t="shared" si="86"/>
        <v>0</v>
      </c>
    </row>
    <row r="5562" spans="1:8" hidden="1" x14ac:dyDescent="0.35">
      <c r="A5562" s="57" t="s">
        <v>2430</v>
      </c>
      <c r="B5562" s="57" t="s">
        <v>2716</v>
      </c>
      <c r="C5562" s="57" t="s">
        <v>2428</v>
      </c>
      <c r="D5562" s="74">
        <v>3.5026499999999999E-4</v>
      </c>
      <c r="E5562" s="57" t="s">
        <v>2429</v>
      </c>
      <c r="F5562" s="62" t="str">
        <f>INDEX('Crosswalk Particulates'!$B:$B,MATCH('2017 EPA Data'!A5562,'Crosswalk Particulates'!$A:$A,0))</f>
        <v>process-other-industry</v>
      </c>
      <c r="G5562" s="66">
        <f>INDEX('Crosswalk Particulates'!$E:$E,MATCH('2017 EPA Data'!$B5562,'Crosswalk Particulates'!$D:$D,0))</f>
        <v>0</v>
      </c>
      <c r="H5562" s="78">
        <f t="shared" si="86"/>
        <v>0</v>
      </c>
    </row>
    <row r="5563" spans="1:8" hidden="1" x14ac:dyDescent="0.35">
      <c r="A5563" s="57" t="s">
        <v>2634</v>
      </c>
      <c r="B5563" s="57" t="s">
        <v>2606</v>
      </c>
      <c r="C5563" s="57" t="s">
        <v>2428</v>
      </c>
      <c r="D5563" s="74">
        <v>3.0710278820000002E-4</v>
      </c>
      <c r="E5563" s="57" t="s">
        <v>2429</v>
      </c>
      <c r="F5563" s="62" t="str">
        <f>INDEX('Crosswalk Particulates'!$B:$B,MATCH('2017 EPA Data'!A5563,'Crosswalk Particulates'!$A:$A,0))</f>
        <v>Residential Buildings Sector</v>
      </c>
      <c r="G5563" s="66">
        <f>INDEX('Crosswalk Particulates'!$E:$E,MATCH('2017 EPA Data'!$B5563,'Crosswalk Particulates'!$D:$D,0))</f>
        <v>0</v>
      </c>
      <c r="H5563" s="78">
        <f t="shared" si="86"/>
        <v>0</v>
      </c>
    </row>
    <row r="5564" spans="1:8" hidden="1" x14ac:dyDescent="0.35">
      <c r="A5564" s="57" t="s">
        <v>2464</v>
      </c>
      <c r="B5564" s="57" t="s">
        <v>2547</v>
      </c>
      <c r="C5564" s="57" t="s">
        <v>2428</v>
      </c>
      <c r="D5564" s="74">
        <v>2.9999999999999997E-4</v>
      </c>
      <c r="E5564" s="57" t="s">
        <v>2429</v>
      </c>
      <c r="F5564" s="62" t="str">
        <f>INDEX('Crosswalk Particulates'!$B:$B,MATCH('2017 EPA Data'!A5564,'Crosswalk Particulates'!$A:$A,0))</f>
        <v>process-other-industry</v>
      </c>
      <c r="G5564" s="66">
        <f>INDEX('Crosswalk Particulates'!$E:$E,MATCH('2017 EPA Data'!$B5564,'Crosswalk Particulates'!$D:$D,0))</f>
        <v>0</v>
      </c>
      <c r="H5564" s="78">
        <f t="shared" si="86"/>
        <v>0</v>
      </c>
    </row>
    <row r="5565" spans="1:8" hidden="1" x14ac:dyDescent="0.35">
      <c r="A5565" s="57" t="s">
        <v>2495</v>
      </c>
      <c r="B5565" s="57" t="s">
        <v>2787</v>
      </c>
      <c r="C5565" s="57" t="s">
        <v>2428</v>
      </c>
      <c r="D5565" s="74">
        <v>2.9350307540000002E-4</v>
      </c>
      <c r="E5565" s="57" t="s">
        <v>2429</v>
      </c>
      <c r="F5565" s="62" t="str">
        <f>INDEX('Crosswalk Particulates'!$B:$B,MATCH('2017 EPA Data'!A5565,'Crosswalk Particulates'!$A:$A,0))</f>
        <v>Electricity Sector</v>
      </c>
      <c r="G5565" s="66">
        <f>INDEX('Crosswalk Particulates'!$E:$E,MATCH('2017 EPA Data'!$B5565,'Crosswalk Particulates'!$D:$D,0))</f>
        <v>0</v>
      </c>
      <c r="H5565" s="78">
        <f t="shared" si="86"/>
        <v>0</v>
      </c>
    </row>
    <row r="5566" spans="1:8" hidden="1" x14ac:dyDescent="0.35">
      <c r="A5566" s="57" t="s">
        <v>2492</v>
      </c>
      <c r="B5566" s="57" t="s">
        <v>2772</v>
      </c>
      <c r="C5566" s="57" t="s">
        <v>2428</v>
      </c>
      <c r="D5566" s="74">
        <v>2.832E-4</v>
      </c>
      <c r="E5566" s="57" t="s">
        <v>2429</v>
      </c>
      <c r="F5566" s="62" t="str">
        <f>INDEX('Crosswalk Particulates'!$B:$B,MATCH('2017 EPA Data'!A5566,'Crosswalk Particulates'!$A:$A,0))</f>
        <v>Electricity Sector</v>
      </c>
      <c r="G5566" s="66">
        <f>INDEX('Crosswalk Particulates'!$E:$E,MATCH('2017 EPA Data'!$B5566,'Crosswalk Particulates'!$D:$D,0))</f>
        <v>0</v>
      </c>
      <c r="H5566" s="78">
        <f t="shared" si="86"/>
        <v>0</v>
      </c>
    </row>
    <row r="5567" spans="1:8" hidden="1" x14ac:dyDescent="0.35">
      <c r="A5567" s="57" t="s">
        <v>2457</v>
      </c>
      <c r="B5567" s="57" t="s">
        <v>2597</v>
      </c>
      <c r="C5567" s="57" t="s">
        <v>2428</v>
      </c>
      <c r="D5567" s="74">
        <v>2.7940000000000002E-4</v>
      </c>
      <c r="E5567" s="57" t="s">
        <v>2429</v>
      </c>
      <c r="F5567" s="62" t="str">
        <f>INDEX('Crosswalk Particulates'!$B:$B,MATCH('2017 EPA Data'!A5567,'Crosswalk Particulates'!$A:$A,0))</f>
        <v>process-other-industry</v>
      </c>
      <c r="G5567" s="66">
        <f>INDEX('Crosswalk Particulates'!$E:$E,MATCH('2017 EPA Data'!$B5567,'Crosswalk Particulates'!$D:$D,0))</f>
        <v>0</v>
      </c>
      <c r="H5567" s="78">
        <f t="shared" si="86"/>
        <v>0</v>
      </c>
    </row>
    <row r="5568" spans="1:8" hidden="1" x14ac:dyDescent="0.35">
      <c r="A5568" s="57" t="s">
        <v>2458</v>
      </c>
      <c r="B5568" s="57" t="s">
        <v>2724</v>
      </c>
      <c r="C5568" s="57" t="s">
        <v>2428</v>
      </c>
      <c r="D5568" s="74">
        <v>2.7E-4</v>
      </c>
      <c r="E5568" s="57" t="s">
        <v>2429</v>
      </c>
      <c r="F5568" s="62" t="str">
        <f>INDEX('Crosswalk Particulates'!$B:$B,MATCH('2017 EPA Data'!A5568,'Crosswalk Particulates'!$A:$A,0))</f>
        <v>process-other-industry</v>
      </c>
      <c r="G5568" s="66">
        <f>INDEX('Crosswalk Particulates'!$E:$E,MATCH('2017 EPA Data'!$B5568,'Crosswalk Particulates'!$D:$D,0))</f>
        <v>0</v>
      </c>
      <c r="H5568" s="78">
        <f t="shared" si="86"/>
        <v>0</v>
      </c>
    </row>
    <row r="5569" spans="1:8" hidden="1" x14ac:dyDescent="0.35">
      <c r="A5569" s="57" t="s">
        <v>2457</v>
      </c>
      <c r="B5569" s="57" t="s">
        <v>2662</v>
      </c>
      <c r="C5569" s="57" t="s">
        <v>2428</v>
      </c>
      <c r="D5569" s="74">
        <v>2.5399999999999999E-4</v>
      </c>
      <c r="E5569" s="57" t="s">
        <v>2429</v>
      </c>
      <c r="F5569" s="62" t="str">
        <f>INDEX('Crosswalk Particulates'!$B:$B,MATCH('2017 EPA Data'!A5569,'Crosswalk Particulates'!$A:$A,0))</f>
        <v>process-other-industry</v>
      </c>
      <c r="G5569" s="66">
        <f>INDEX('Crosswalk Particulates'!$E:$E,MATCH('2017 EPA Data'!$B5569,'Crosswalk Particulates'!$D:$D,0))</f>
        <v>0</v>
      </c>
      <c r="H5569" s="78">
        <f t="shared" si="86"/>
        <v>0</v>
      </c>
    </row>
    <row r="5570" spans="1:8" hidden="1" x14ac:dyDescent="0.35">
      <c r="A5570" s="57" t="s">
        <v>2464</v>
      </c>
      <c r="B5570" s="57" t="s">
        <v>2574</v>
      </c>
      <c r="C5570" s="57" t="s">
        <v>2428</v>
      </c>
      <c r="D5570" s="74">
        <v>2.4798000000000002E-4</v>
      </c>
      <c r="E5570" s="57" t="s">
        <v>2429</v>
      </c>
      <c r="F5570" s="62" t="str">
        <f>INDEX('Crosswalk Particulates'!$B:$B,MATCH('2017 EPA Data'!A5570,'Crosswalk Particulates'!$A:$A,0))</f>
        <v>process-other-industry</v>
      </c>
      <c r="G5570" s="66">
        <f>INDEX('Crosswalk Particulates'!$E:$E,MATCH('2017 EPA Data'!$B5570,'Crosswalk Particulates'!$D:$D,0))</f>
        <v>0</v>
      </c>
      <c r="H5570" s="78">
        <f t="shared" si="86"/>
        <v>0</v>
      </c>
    </row>
    <row r="5571" spans="1:8" hidden="1" x14ac:dyDescent="0.35">
      <c r="A5571" s="57" t="s">
        <v>2519</v>
      </c>
      <c r="B5571" s="57" t="s">
        <v>2564</v>
      </c>
      <c r="C5571" s="57" t="s">
        <v>2428</v>
      </c>
      <c r="D5571" s="74">
        <v>2.4022E-4</v>
      </c>
      <c r="E5571" s="57" t="s">
        <v>2429</v>
      </c>
      <c r="F5571" s="62" t="str">
        <f>INDEX('Crosswalk Particulates'!$B:$B,MATCH('2017 EPA Data'!A5571,'Crosswalk Particulates'!$A:$A,0))</f>
        <v>Electricity Sector</v>
      </c>
      <c r="G5571" s="66">
        <f>INDEX('Crosswalk Particulates'!$E:$E,MATCH('2017 EPA Data'!$B5571,'Crosswalk Particulates'!$D:$D,0))</f>
        <v>0</v>
      </c>
      <c r="H5571" s="78">
        <f t="shared" si="86"/>
        <v>0</v>
      </c>
    </row>
    <row r="5572" spans="1:8" hidden="1" x14ac:dyDescent="0.35">
      <c r="A5572" s="57" t="s">
        <v>2513</v>
      </c>
      <c r="B5572" s="57" t="s">
        <v>2641</v>
      </c>
      <c r="C5572" s="57" t="s">
        <v>2428</v>
      </c>
      <c r="D5572" s="74">
        <v>2.4000000000000001E-4</v>
      </c>
      <c r="E5572" s="57" t="s">
        <v>2429</v>
      </c>
      <c r="F5572" s="62" t="str">
        <f>INDEX('Crosswalk Particulates'!$B:$B,MATCH('2017 EPA Data'!A5572,'Crosswalk Particulates'!$A:$A,0))</f>
        <v>process-other-industry</v>
      </c>
      <c r="G5572" s="66">
        <f>INDEX('Crosswalk Particulates'!$E:$E,MATCH('2017 EPA Data'!$B5572,'Crosswalk Particulates'!$D:$D,0))</f>
        <v>0</v>
      </c>
      <c r="H5572" s="78">
        <f t="shared" ref="H5572:H5635" si="87">IF(E5572="TON",D5572/metricton_to_shortton,0)*10^6</f>
        <v>0</v>
      </c>
    </row>
    <row r="5573" spans="1:8" hidden="1" x14ac:dyDescent="0.35">
      <c r="A5573" s="57" t="s">
        <v>2466</v>
      </c>
      <c r="B5573" s="57" t="s">
        <v>2525</v>
      </c>
      <c r="C5573" s="57" t="s">
        <v>2428</v>
      </c>
      <c r="D5573" s="74">
        <v>2.3712000000000001E-4</v>
      </c>
      <c r="E5573" s="57" t="s">
        <v>2429</v>
      </c>
      <c r="F5573" s="62" t="str">
        <f>INDEX('Crosswalk Particulates'!$B:$B,MATCH('2017 EPA Data'!A5573,'Crosswalk Particulates'!$A:$A,0))</f>
        <v>process-other-industry</v>
      </c>
      <c r="G5573" s="66">
        <f>INDEX('Crosswalk Particulates'!$E:$E,MATCH('2017 EPA Data'!$B5573,'Crosswalk Particulates'!$D:$D,0))</f>
        <v>0</v>
      </c>
      <c r="H5573" s="78">
        <f t="shared" si="87"/>
        <v>0</v>
      </c>
    </row>
    <row r="5574" spans="1:8" hidden="1" x14ac:dyDescent="0.35">
      <c r="A5574" s="57" t="s">
        <v>2506</v>
      </c>
      <c r="B5574" s="57" t="s">
        <v>2551</v>
      </c>
      <c r="C5574" s="57" t="s">
        <v>2428</v>
      </c>
      <c r="D5574" s="74">
        <v>2.2661E-4</v>
      </c>
      <c r="E5574" s="57" t="s">
        <v>2429</v>
      </c>
      <c r="F5574" s="62" t="str">
        <f>INDEX('Crosswalk Particulates'!$B:$B,MATCH('2017 EPA Data'!A5574,'Crosswalk Particulates'!$A:$A,0))</f>
        <v>process-other-industry</v>
      </c>
      <c r="G5574" s="66">
        <f>INDEX('Crosswalk Particulates'!$E:$E,MATCH('2017 EPA Data'!$B5574,'Crosswalk Particulates'!$D:$D,0))</f>
        <v>0</v>
      </c>
      <c r="H5574" s="78">
        <f t="shared" si="87"/>
        <v>0</v>
      </c>
    </row>
    <row r="5575" spans="1:8" hidden="1" x14ac:dyDescent="0.35">
      <c r="A5575" s="57" t="s">
        <v>2511</v>
      </c>
      <c r="B5575" s="57" t="s">
        <v>2624</v>
      </c>
      <c r="C5575" s="57" t="s">
        <v>2428</v>
      </c>
      <c r="D5575" s="74">
        <v>2.0502572000000001E-4</v>
      </c>
      <c r="E5575" s="57" t="s">
        <v>2429</v>
      </c>
      <c r="F5575" s="62" t="str">
        <f>INDEX('Crosswalk Particulates'!$B:$B,MATCH('2017 EPA Data'!A5575,'Crosswalk Particulates'!$A:$A,0))</f>
        <v>industry-fuel-biomass</v>
      </c>
      <c r="G5575" s="66">
        <f>INDEX('Crosswalk Particulates'!$E:$E,MATCH('2017 EPA Data'!$B5575,'Crosswalk Particulates'!$D:$D,0))</f>
        <v>0</v>
      </c>
      <c r="H5575" s="78">
        <f t="shared" si="87"/>
        <v>0</v>
      </c>
    </row>
    <row r="5576" spans="1:8" hidden="1" x14ac:dyDescent="0.35">
      <c r="A5576" s="57" t="s">
        <v>2489</v>
      </c>
      <c r="B5576" s="57" t="s">
        <v>2562</v>
      </c>
      <c r="C5576" s="57" t="s">
        <v>2428</v>
      </c>
      <c r="D5576" s="74">
        <v>2.0378599999999999E-4</v>
      </c>
      <c r="E5576" s="57" t="s">
        <v>2429</v>
      </c>
      <c r="F5576" s="62" t="str">
        <f>INDEX('Crosswalk Particulates'!$B:$B,MATCH('2017 EPA Data'!A5576,'Crosswalk Particulates'!$A:$A,0))</f>
        <v>process-chemicals-industry</v>
      </c>
      <c r="G5576" s="66">
        <f>INDEX('Crosswalk Particulates'!$E:$E,MATCH('2017 EPA Data'!$B5576,'Crosswalk Particulates'!$D:$D,0))</f>
        <v>0</v>
      </c>
      <c r="H5576" s="78">
        <f t="shared" si="87"/>
        <v>0</v>
      </c>
    </row>
    <row r="5577" spans="1:8" hidden="1" x14ac:dyDescent="0.35">
      <c r="A5577" s="57" t="s">
        <v>2457</v>
      </c>
      <c r="B5577" s="57" t="s">
        <v>2637</v>
      </c>
      <c r="C5577" s="57" t="s">
        <v>2428</v>
      </c>
      <c r="D5577" s="74">
        <v>2.0320000000000001E-4</v>
      </c>
      <c r="E5577" s="57" t="s">
        <v>2429</v>
      </c>
      <c r="F5577" s="62" t="str">
        <f>INDEX('Crosswalk Particulates'!$B:$B,MATCH('2017 EPA Data'!A5577,'Crosswalk Particulates'!$A:$A,0))</f>
        <v>process-other-industry</v>
      </c>
      <c r="G5577" s="66">
        <f>INDEX('Crosswalk Particulates'!$E:$E,MATCH('2017 EPA Data'!$B5577,'Crosswalk Particulates'!$D:$D,0))</f>
        <v>0</v>
      </c>
      <c r="H5577" s="78">
        <f t="shared" si="87"/>
        <v>0</v>
      </c>
    </row>
    <row r="5578" spans="1:8" hidden="1" x14ac:dyDescent="0.35">
      <c r="A5578" s="57" t="s">
        <v>2464</v>
      </c>
      <c r="B5578" s="57" t="s">
        <v>2586</v>
      </c>
      <c r="C5578" s="57" t="s">
        <v>2428</v>
      </c>
      <c r="D5578" s="74">
        <v>2.0000000000000001E-4</v>
      </c>
      <c r="E5578" s="57" t="s">
        <v>2429</v>
      </c>
      <c r="F5578" s="62" t="str">
        <f>INDEX('Crosswalk Particulates'!$B:$B,MATCH('2017 EPA Data'!A5578,'Crosswalk Particulates'!$A:$A,0))</f>
        <v>process-other-industry</v>
      </c>
      <c r="G5578" s="66">
        <f>INDEX('Crosswalk Particulates'!$E:$E,MATCH('2017 EPA Data'!$B5578,'Crosswalk Particulates'!$D:$D,0))</f>
        <v>0</v>
      </c>
      <c r="H5578" s="78">
        <f t="shared" si="87"/>
        <v>0</v>
      </c>
    </row>
    <row r="5579" spans="1:8" hidden="1" x14ac:dyDescent="0.35">
      <c r="A5579" s="57" t="s">
        <v>2634</v>
      </c>
      <c r="B5579" s="57" t="s">
        <v>2667</v>
      </c>
      <c r="C5579" s="57" t="s">
        <v>2428</v>
      </c>
      <c r="D5579" s="74">
        <v>1.982294526E-4</v>
      </c>
      <c r="E5579" s="57" t="s">
        <v>2429</v>
      </c>
      <c r="F5579" s="62" t="str">
        <f>INDEX('Crosswalk Particulates'!$B:$B,MATCH('2017 EPA Data'!A5579,'Crosswalk Particulates'!$A:$A,0))</f>
        <v>Residential Buildings Sector</v>
      </c>
      <c r="G5579" s="66">
        <f>INDEX('Crosswalk Particulates'!$E:$E,MATCH('2017 EPA Data'!$B5579,'Crosswalk Particulates'!$D:$D,0))</f>
        <v>0</v>
      </c>
      <c r="H5579" s="78">
        <f t="shared" si="87"/>
        <v>0</v>
      </c>
    </row>
    <row r="5580" spans="1:8" hidden="1" x14ac:dyDescent="0.35">
      <c r="A5580" s="57" t="s">
        <v>2543</v>
      </c>
      <c r="B5580" s="57" t="s">
        <v>2565</v>
      </c>
      <c r="C5580" s="57" t="s">
        <v>2428</v>
      </c>
      <c r="D5580" s="74">
        <v>1.9411999999999999E-4</v>
      </c>
      <c r="E5580" s="57" t="s">
        <v>2429</v>
      </c>
      <c r="F5580" s="62" t="str">
        <f>INDEX('Crosswalk Particulates'!$B:$B,MATCH('2017 EPA Data'!A5580,'Crosswalk Particulates'!$A:$A,0))</f>
        <v>industry-fuel-other</v>
      </c>
      <c r="G5580" s="66">
        <f>INDEX('Crosswalk Particulates'!$E:$E,MATCH('2017 EPA Data'!$B5580,'Crosswalk Particulates'!$D:$D,0))</f>
        <v>0</v>
      </c>
      <c r="H5580" s="78">
        <f t="shared" si="87"/>
        <v>0</v>
      </c>
    </row>
    <row r="5581" spans="1:8" hidden="1" x14ac:dyDescent="0.35">
      <c r="A5581" s="57" t="s">
        <v>2457</v>
      </c>
      <c r="B5581" s="57" t="s">
        <v>2651</v>
      </c>
      <c r="C5581" s="57" t="s">
        <v>2428</v>
      </c>
      <c r="D5581" s="74">
        <v>1.91733E-4</v>
      </c>
      <c r="E5581" s="57" t="s">
        <v>2429</v>
      </c>
      <c r="F5581" s="62" t="str">
        <f>INDEX('Crosswalk Particulates'!$B:$B,MATCH('2017 EPA Data'!A5581,'Crosswalk Particulates'!$A:$A,0))</f>
        <v>process-other-industry</v>
      </c>
      <c r="G5581" s="66">
        <f>INDEX('Crosswalk Particulates'!$E:$E,MATCH('2017 EPA Data'!$B5581,'Crosswalk Particulates'!$D:$D,0))</f>
        <v>0</v>
      </c>
      <c r="H5581" s="78">
        <f t="shared" si="87"/>
        <v>0</v>
      </c>
    </row>
    <row r="5582" spans="1:8" hidden="1" x14ac:dyDescent="0.35">
      <c r="A5582" s="57" t="s">
        <v>2458</v>
      </c>
      <c r="B5582" s="57" t="s">
        <v>2692</v>
      </c>
      <c r="C5582" s="57" t="s">
        <v>2428</v>
      </c>
      <c r="D5582" s="74">
        <v>1.6108E-4</v>
      </c>
      <c r="E5582" s="57" t="s">
        <v>2429</v>
      </c>
      <c r="F5582" s="62" t="str">
        <f>INDEX('Crosswalk Particulates'!$B:$B,MATCH('2017 EPA Data'!A5582,'Crosswalk Particulates'!$A:$A,0))</f>
        <v>process-other-industry</v>
      </c>
      <c r="G5582" s="66">
        <f>INDEX('Crosswalk Particulates'!$E:$E,MATCH('2017 EPA Data'!$B5582,'Crosswalk Particulates'!$D:$D,0))</f>
        <v>0</v>
      </c>
      <c r="H5582" s="78">
        <f t="shared" si="87"/>
        <v>0</v>
      </c>
    </row>
    <row r="5583" spans="1:8" hidden="1" x14ac:dyDescent="0.35">
      <c r="A5583" s="57" t="s">
        <v>2576</v>
      </c>
      <c r="B5583" s="57" t="s">
        <v>2785</v>
      </c>
      <c r="C5583" s="57" t="s">
        <v>2428</v>
      </c>
      <c r="D5583" s="74">
        <v>1.5687714858000001E-4</v>
      </c>
      <c r="E5583" s="57" t="s">
        <v>2429</v>
      </c>
      <c r="F5583" s="62" t="str">
        <f>INDEX('Crosswalk Particulates'!$B:$B,MATCH('2017 EPA Data'!A5583,'Crosswalk Particulates'!$A:$A,0))</f>
        <v>Commercial Buildings Sector</v>
      </c>
      <c r="G5583" s="66">
        <f>INDEX('Crosswalk Particulates'!$E:$E,MATCH('2017 EPA Data'!$B5583,'Crosswalk Particulates'!$D:$D,0))</f>
        <v>0</v>
      </c>
      <c r="H5583" s="78">
        <f t="shared" si="87"/>
        <v>0</v>
      </c>
    </row>
    <row r="5584" spans="1:8" hidden="1" x14ac:dyDescent="0.35">
      <c r="A5584" s="57" t="s">
        <v>2634</v>
      </c>
      <c r="B5584" s="57" t="s">
        <v>2539</v>
      </c>
      <c r="C5584" s="57" t="s">
        <v>2428</v>
      </c>
      <c r="D5584" s="74">
        <v>1.5054058300000001E-4</v>
      </c>
      <c r="E5584" s="57" t="s">
        <v>2429</v>
      </c>
      <c r="F5584" s="62" t="str">
        <f>INDEX('Crosswalk Particulates'!$B:$B,MATCH('2017 EPA Data'!A5584,'Crosswalk Particulates'!$A:$A,0))</f>
        <v>Residential Buildings Sector</v>
      </c>
      <c r="G5584" s="66">
        <f>INDEX('Crosswalk Particulates'!$E:$E,MATCH('2017 EPA Data'!$B5584,'Crosswalk Particulates'!$D:$D,0))</f>
        <v>0</v>
      </c>
      <c r="H5584" s="78">
        <f t="shared" si="87"/>
        <v>0</v>
      </c>
    </row>
    <row r="5585" spans="1:8" hidden="1" x14ac:dyDescent="0.35">
      <c r="A5585" s="57" t="s">
        <v>2580</v>
      </c>
      <c r="B5585" s="57" t="s">
        <v>2672</v>
      </c>
      <c r="C5585" s="57" t="s">
        <v>2428</v>
      </c>
      <c r="D5585" s="74">
        <v>1.4999999999999999E-4</v>
      </c>
      <c r="E5585" s="57" t="s">
        <v>2429</v>
      </c>
      <c r="F5585" s="62" t="str">
        <f>INDEX('Crosswalk Particulates'!$B:$B,MATCH('2017 EPA Data'!A5585,'Crosswalk Particulates'!$A:$A,0))</f>
        <v>Commercial Buildings Sector</v>
      </c>
      <c r="G5585" s="66">
        <f>INDEX('Crosswalk Particulates'!$E:$E,MATCH('2017 EPA Data'!$B5585,'Crosswalk Particulates'!$D:$D,0))</f>
        <v>0</v>
      </c>
      <c r="H5585" s="78">
        <f t="shared" si="87"/>
        <v>0</v>
      </c>
    </row>
    <row r="5586" spans="1:8" hidden="1" x14ac:dyDescent="0.35">
      <c r="A5586" s="57" t="s">
        <v>2466</v>
      </c>
      <c r="B5586" s="57" t="s">
        <v>2532</v>
      </c>
      <c r="C5586" s="57" t="s">
        <v>2428</v>
      </c>
      <c r="D5586" s="74">
        <v>1.4592000000000001E-4</v>
      </c>
      <c r="E5586" s="57" t="s">
        <v>2429</v>
      </c>
      <c r="F5586" s="62" t="str">
        <f>INDEX('Crosswalk Particulates'!$B:$B,MATCH('2017 EPA Data'!A5586,'Crosswalk Particulates'!$A:$A,0))</f>
        <v>process-other-industry</v>
      </c>
      <c r="G5586" s="66">
        <f>INDEX('Crosswalk Particulates'!$E:$E,MATCH('2017 EPA Data'!$B5586,'Crosswalk Particulates'!$D:$D,0))</f>
        <v>0</v>
      </c>
      <c r="H5586" s="78">
        <f t="shared" si="87"/>
        <v>0</v>
      </c>
    </row>
    <row r="5587" spans="1:8" hidden="1" x14ac:dyDescent="0.35">
      <c r="A5587" s="57" t="s">
        <v>2457</v>
      </c>
      <c r="B5587" s="57" t="s">
        <v>2619</v>
      </c>
      <c r="C5587" s="57" t="s">
        <v>2428</v>
      </c>
      <c r="D5587" s="74">
        <v>1.398308E-4</v>
      </c>
      <c r="E5587" s="57" t="s">
        <v>2429</v>
      </c>
      <c r="F5587" s="62" t="str">
        <f>INDEX('Crosswalk Particulates'!$B:$B,MATCH('2017 EPA Data'!A5587,'Crosswalk Particulates'!$A:$A,0))</f>
        <v>process-other-industry</v>
      </c>
      <c r="G5587" s="66">
        <f>INDEX('Crosswalk Particulates'!$E:$E,MATCH('2017 EPA Data'!$B5587,'Crosswalk Particulates'!$D:$D,0))</f>
        <v>0</v>
      </c>
      <c r="H5587" s="78">
        <f t="shared" si="87"/>
        <v>0</v>
      </c>
    </row>
    <row r="5588" spans="1:8" hidden="1" x14ac:dyDescent="0.35">
      <c r="A5588" s="57" t="s">
        <v>2466</v>
      </c>
      <c r="B5588" s="57" t="s">
        <v>2567</v>
      </c>
      <c r="C5588" s="57" t="s">
        <v>2428</v>
      </c>
      <c r="D5588" s="74">
        <v>1.3679999999999999E-4</v>
      </c>
      <c r="E5588" s="57" t="s">
        <v>2429</v>
      </c>
      <c r="F5588" s="62" t="str">
        <f>INDEX('Crosswalk Particulates'!$B:$B,MATCH('2017 EPA Data'!A5588,'Crosswalk Particulates'!$A:$A,0))</f>
        <v>process-other-industry</v>
      </c>
      <c r="G5588" s="66">
        <f>INDEX('Crosswalk Particulates'!$E:$E,MATCH('2017 EPA Data'!$B5588,'Crosswalk Particulates'!$D:$D,0))</f>
        <v>0</v>
      </c>
      <c r="H5588" s="78">
        <f t="shared" si="87"/>
        <v>0</v>
      </c>
    </row>
    <row r="5589" spans="1:8" hidden="1" x14ac:dyDescent="0.35">
      <c r="A5589" s="57" t="s">
        <v>2634</v>
      </c>
      <c r="B5589" s="57" t="s">
        <v>2548</v>
      </c>
      <c r="C5589" s="57" t="s">
        <v>2428</v>
      </c>
      <c r="D5589" s="74">
        <v>1.2645408940000001E-4</v>
      </c>
      <c r="E5589" s="57" t="s">
        <v>2429</v>
      </c>
      <c r="F5589" s="62" t="str">
        <f>INDEX('Crosswalk Particulates'!$B:$B,MATCH('2017 EPA Data'!A5589,'Crosswalk Particulates'!$A:$A,0))</f>
        <v>Residential Buildings Sector</v>
      </c>
      <c r="G5589" s="66">
        <f>INDEX('Crosswalk Particulates'!$E:$E,MATCH('2017 EPA Data'!$B5589,'Crosswalk Particulates'!$D:$D,0))</f>
        <v>0</v>
      </c>
      <c r="H5589" s="78">
        <f t="shared" si="87"/>
        <v>0</v>
      </c>
    </row>
    <row r="5590" spans="1:8" hidden="1" x14ac:dyDescent="0.35">
      <c r="A5590" s="57" t="s">
        <v>2513</v>
      </c>
      <c r="B5590" s="57" t="s">
        <v>2546</v>
      </c>
      <c r="C5590" s="57" t="s">
        <v>2428</v>
      </c>
      <c r="D5590" s="74">
        <v>1.125806E-4</v>
      </c>
      <c r="E5590" s="57" t="s">
        <v>2429</v>
      </c>
      <c r="F5590" s="62" t="str">
        <f>INDEX('Crosswalk Particulates'!$B:$B,MATCH('2017 EPA Data'!A5590,'Crosswalk Particulates'!$A:$A,0))</f>
        <v>process-other-industry</v>
      </c>
      <c r="G5590" s="66">
        <f>INDEX('Crosswalk Particulates'!$E:$E,MATCH('2017 EPA Data'!$B5590,'Crosswalk Particulates'!$D:$D,0))</f>
        <v>0</v>
      </c>
      <c r="H5590" s="78">
        <f t="shared" si="87"/>
        <v>0</v>
      </c>
    </row>
    <row r="5591" spans="1:8" hidden="1" x14ac:dyDescent="0.35">
      <c r="A5591" s="57" t="s">
        <v>2558</v>
      </c>
      <c r="B5591" s="57" t="s">
        <v>2579</v>
      </c>
      <c r="C5591" s="57" t="s">
        <v>2428</v>
      </c>
      <c r="D5591" s="74">
        <v>1.0473597999999999E-4</v>
      </c>
      <c r="E5591" s="57" t="s">
        <v>2429</v>
      </c>
      <c r="F5591" s="62" t="str">
        <f>INDEX('Crosswalk Particulates'!$B:$B,MATCH('2017 EPA Data'!A5591,'Crosswalk Particulates'!$A:$A,0))</f>
        <v>process-mining-industry</v>
      </c>
      <c r="G5591" s="66">
        <f>INDEX('Crosswalk Particulates'!$E:$E,MATCH('2017 EPA Data'!$B5591,'Crosswalk Particulates'!$D:$D,0))</f>
        <v>0</v>
      </c>
      <c r="H5591" s="78">
        <f t="shared" si="87"/>
        <v>0</v>
      </c>
    </row>
    <row r="5592" spans="1:8" hidden="1" x14ac:dyDescent="0.35">
      <c r="A5592" s="57" t="s">
        <v>2430</v>
      </c>
      <c r="B5592" s="57" t="s">
        <v>2739</v>
      </c>
      <c r="C5592" s="57" t="s">
        <v>2428</v>
      </c>
      <c r="D5592" s="74">
        <v>1E-4</v>
      </c>
      <c r="E5592" s="57" t="s">
        <v>2429</v>
      </c>
      <c r="F5592" s="62" t="str">
        <f>INDEX('Crosswalk Particulates'!$B:$B,MATCH('2017 EPA Data'!A5592,'Crosswalk Particulates'!$A:$A,0))</f>
        <v>process-other-industry</v>
      </c>
      <c r="G5592" s="66">
        <f>INDEX('Crosswalk Particulates'!$E:$E,MATCH('2017 EPA Data'!$B5592,'Crosswalk Particulates'!$D:$D,0))</f>
        <v>0</v>
      </c>
      <c r="H5592" s="78">
        <f t="shared" si="87"/>
        <v>0</v>
      </c>
    </row>
    <row r="5593" spans="1:8" hidden="1" x14ac:dyDescent="0.35">
      <c r="A5593" s="57" t="s">
        <v>2458</v>
      </c>
      <c r="B5593" s="57" t="s">
        <v>2705</v>
      </c>
      <c r="C5593" s="57" t="s">
        <v>2428</v>
      </c>
      <c r="D5593" s="74">
        <v>1E-4</v>
      </c>
      <c r="E5593" s="57" t="s">
        <v>2429</v>
      </c>
      <c r="F5593" s="62" t="str">
        <f>INDEX('Crosswalk Particulates'!$B:$B,MATCH('2017 EPA Data'!A5593,'Crosswalk Particulates'!$A:$A,0))</f>
        <v>process-other-industry</v>
      </c>
      <c r="G5593" s="66">
        <f>INDEX('Crosswalk Particulates'!$E:$E,MATCH('2017 EPA Data'!$B5593,'Crosswalk Particulates'!$D:$D,0))</f>
        <v>0</v>
      </c>
      <c r="H5593" s="78">
        <f t="shared" si="87"/>
        <v>0</v>
      </c>
    </row>
    <row r="5594" spans="1:8" hidden="1" x14ac:dyDescent="0.35">
      <c r="A5594" s="57" t="s">
        <v>2462</v>
      </c>
      <c r="B5594" s="57" t="s">
        <v>2648</v>
      </c>
      <c r="C5594" s="57" t="s">
        <v>2428</v>
      </c>
      <c r="D5594" s="74">
        <v>9.9172619999999994E-5</v>
      </c>
      <c r="E5594" s="57" t="s">
        <v>2429</v>
      </c>
      <c r="F5594" s="62" t="str">
        <f>INDEX('Crosswalk Particulates'!$B:$B,MATCH('2017 EPA Data'!A5594,'Crosswalk Particulates'!$A:$A,0))</f>
        <v>industry-fuel-natural gas</v>
      </c>
      <c r="G5594" s="66">
        <f>INDEX('Crosswalk Particulates'!$E:$E,MATCH('2017 EPA Data'!$B5594,'Crosswalk Particulates'!$D:$D,0))</f>
        <v>0</v>
      </c>
      <c r="H5594" s="78">
        <f t="shared" si="87"/>
        <v>0</v>
      </c>
    </row>
    <row r="5595" spans="1:8" hidden="1" x14ac:dyDescent="0.35">
      <c r="A5595" s="57" t="s">
        <v>2474</v>
      </c>
      <c r="B5595" s="57" t="s">
        <v>2643</v>
      </c>
      <c r="D5595" s="74">
        <v>9.5199999999999997E-5</v>
      </c>
      <c r="E5595" s="57" t="s">
        <v>2433</v>
      </c>
      <c r="F5595" s="62" t="str">
        <f>INDEX('Crosswalk Particulates'!$B:$B,MATCH('2017 EPA Data'!A5595,'Crosswalk Particulates'!$A:$A,0))</f>
        <v>Other-EPA</v>
      </c>
      <c r="G5595" s="66">
        <f>INDEX('Crosswalk Particulates'!$E:$E,MATCH('2017 EPA Data'!$B5595,'Crosswalk Particulates'!$D:$D,0))</f>
        <v>0</v>
      </c>
      <c r="H5595" s="78">
        <f t="shared" si="87"/>
        <v>86.364089956545811</v>
      </c>
    </row>
    <row r="5596" spans="1:8" hidden="1" x14ac:dyDescent="0.35">
      <c r="A5596" s="57" t="s">
        <v>2519</v>
      </c>
      <c r="B5596" s="57" t="s">
        <v>2769</v>
      </c>
      <c r="C5596" s="57" t="s">
        <v>2428</v>
      </c>
      <c r="D5596" s="74">
        <v>9.2839999999999999E-5</v>
      </c>
      <c r="E5596" s="57" t="s">
        <v>2429</v>
      </c>
      <c r="F5596" s="62" t="str">
        <f>INDEX('Crosswalk Particulates'!$B:$B,MATCH('2017 EPA Data'!A5596,'Crosswalk Particulates'!$A:$A,0))</f>
        <v>Electricity Sector</v>
      </c>
      <c r="G5596" s="66">
        <f>INDEX('Crosswalk Particulates'!$E:$E,MATCH('2017 EPA Data'!$B5596,'Crosswalk Particulates'!$D:$D,0))</f>
        <v>0</v>
      </c>
      <c r="H5596" s="78">
        <f t="shared" si="87"/>
        <v>0</v>
      </c>
    </row>
    <row r="5597" spans="1:8" hidden="1" x14ac:dyDescent="0.35">
      <c r="A5597" s="57" t="s">
        <v>2529</v>
      </c>
      <c r="B5597" s="57" t="s">
        <v>2639</v>
      </c>
      <c r="C5597" s="57" t="s">
        <v>2428</v>
      </c>
      <c r="D5597" s="74">
        <v>9.0199999999999997E-5</v>
      </c>
      <c r="E5597" s="57" t="s">
        <v>2429</v>
      </c>
      <c r="F5597" s="62" t="str">
        <f>INDEX('Crosswalk Particulates'!$B:$B,MATCH('2017 EPA Data'!A5597,'Crosswalk Particulates'!$A:$A,0))</f>
        <v>Other-EPA</v>
      </c>
      <c r="G5597" s="66">
        <f>INDEX('Crosswalk Particulates'!$E:$E,MATCH('2017 EPA Data'!$B5597,'Crosswalk Particulates'!$D:$D,0))</f>
        <v>0</v>
      </c>
      <c r="H5597" s="78">
        <f t="shared" si="87"/>
        <v>0</v>
      </c>
    </row>
    <row r="5598" spans="1:8" hidden="1" x14ac:dyDescent="0.35">
      <c r="A5598" s="57" t="s">
        <v>2634</v>
      </c>
      <c r="B5598" s="57" t="s">
        <v>2564</v>
      </c>
      <c r="C5598" s="57" t="s">
        <v>2428</v>
      </c>
      <c r="D5598" s="74">
        <v>6.6237856399999998E-5</v>
      </c>
      <c r="E5598" s="57" t="s">
        <v>2429</v>
      </c>
      <c r="F5598" s="62" t="str">
        <f>INDEX('Crosswalk Particulates'!$B:$B,MATCH('2017 EPA Data'!A5598,'Crosswalk Particulates'!$A:$A,0))</f>
        <v>Residential Buildings Sector</v>
      </c>
      <c r="G5598" s="66">
        <f>INDEX('Crosswalk Particulates'!$E:$E,MATCH('2017 EPA Data'!$B5598,'Crosswalk Particulates'!$D:$D,0))</f>
        <v>0</v>
      </c>
      <c r="H5598" s="78">
        <f t="shared" si="87"/>
        <v>0</v>
      </c>
    </row>
    <row r="5599" spans="1:8" hidden="1" x14ac:dyDescent="0.35">
      <c r="A5599" s="57" t="s">
        <v>2457</v>
      </c>
      <c r="B5599" s="57" t="s">
        <v>2605</v>
      </c>
      <c r="C5599" s="57" t="s">
        <v>2428</v>
      </c>
      <c r="D5599" s="74">
        <v>6.3499999999999999E-5</v>
      </c>
      <c r="E5599" s="57" t="s">
        <v>2429</v>
      </c>
      <c r="F5599" s="62" t="str">
        <f>INDEX('Crosswalk Particulates'!$B:$B,MATCH('2017 EPA Data'!A5599,'Crosswalk Particulates'!$A:$A,0))</f>
        <v>process-other-industry</v>
      </c>
      <c r="G5599" s="66">
        <f>INDEX('Crosswalk Particulates'!$E:$E,MATCH('2017 EPA Data'!$B5599,'Crosswalk Particulates'!$D:$D,0))</f>
        <v>0</v>
      </c>
      <c r="H5599" s="78">
        <f t="shared" si="87"/>
        <v>0</v>
      </c>
    </row>
    <row r="5600" spans="1:8" hidden="1" x14ac:dyDescent="0.35">
      <c r="A5600" s="57" t="s">
        <v>2634</v>
      </c>
      <c r="B5600" s="57" t="s">
        <v>2536</v>
      </c>
      <c r="C5600" s="57" t="s">
        <v>2428</v>
      </c>
      <c r="D5600" s="74">
        <v>6.0216232999999998E-5</v>
      </c>
      <c r="E5600" s="57" t="s">
        <v>2429</v>
      </c>
      <c r="F5600" s="62" t="str">
        <f>INDEX('Crosswalk Particulates'!$B:$B,MATCH('2017 EPA Data'!A5600,'Crosswalk Particulates'!$A:$A,0))</f>
        <v>Residential Buildings Sector</v>
      </c>
      <c r="G5600" s="66">
        <f>INDEX('Crosswalk Particulates'!$E:$E,MATCH('2017 EPA Data'!$B5600,'Crosswalk Particulates'!$D:$D,0))</f>
        <v>0</v>
      </c>
      <c r="H5600" s="78">
        <f t="shared" si="87"/>
        <v>0</v>
      </c>
    </row>
    <row r="5601" spans="1:8" hidden="1" x14ac:dyDescent="0.35">
      <c r="A5601" s="57" t="s">
        <v>2580</v>
      </c>
      <c r="B5601" s="57" t="s">
        <v>2595</v>
      </c>
      <c r="C5601" s="57" t="s">
        <v>2428</v>
      </c>
      <c r="D5601" s="74">
        <v>6.0000000000000002E-5</v>
      </c>
      <c r="E5601" s="57" t="s">
        <v>2429</v>
      </c>
      <c r="F5601" s="62" t="str">
        <f>INDEX('Crosswalk Particulates'!$B:$B,MATCH('2017 EPA Data'!A5601,'Crosswalk Particulates'!$A:$A,0))</f>
        <v>Commercial Buildings Sector</v>
      </c>
      <c r="G5601" s="66">
        <f>INDEX('Crosswalk Particulates'!$E:$E,MATCH('2017 EPA Data'!$B5601,'Crosswalk Particulates'!$D:$D,0))</f>
        <v>0</v>
      </c>
      <c r="H5601" s="78">
        <f t="shared" si="87"/>
        <v>0</v>
      </c>
    </row>
    <row r="5602" spans="1:8" hidden="1" x14ac:dyDescent="0.35">
      <c r="A5602" s="57" t="s">
        <v>2513</v>
      </c>
      <c r="B5602" s="57" t="s">
        <v>2667</v>
      </c>
      <c r="C5602" s="57" t="s">
        <v>2428</v>
      </c>
      <c r="D5602" s="74">
        <v>5.0000000000000002E-5</v>
      </c>
      <c r="E5602" s="57" t="s">
        <v>2429</v>
      </c>
      <c r="F5602" s="62" t="str">
        <f>INDEX('Crosswalk Particulates'!$B:$B,MATCH('2017 EPA Data'!A5602,'Crosswalk Particulates'!$A:$A,0))</f>
        <v>process-other-industry</v>
      </c>
      <c r="G5602" s="66">
        <f>INDEX('Crosswalk Particulates'!$E:$E,MATCH('2017 EPA Data'!$B5602,'Crosswalk Particulates'!$D:$D,0))</f>
        <v>0</v>
      </c>
      <c r="H5602" s="78">
        <f t="shared" si="87"/>
        <v>0</v>
      </c>
    </row>
    <row r="5603" spans="1:8" hidden="1" x14ac:dyDescent="0.35">
      <c r="A5603" s="57" t="s">
        <v>2634</v>
      </c>
      <c r="B5603" s="57" t="s">
        <v>2537</v>
      </c>
      <c r="C5603" s="57" t="s">
        <v>2428</v>
      </c>
      <c r="D5603" s="74">
        <v>4.8172986400000003E-5</v>
      </c>
      <c r="E5603" s="57" t="s">
        <v>2429</v>
      </c>
      <c r="F5603" s="62" t="str">
        <f>INDEX('Crosswalk Particulates'!$B:$B,MATCH('2017 EPA Data'!A5603,'Crosswalk Particulates'!$A:$A,0))</f>
        <v>Residential Buildings Sector</v>
      </c>
      <c r="G5603" s="66">
        <f>INDEX('Crosswalk Particulates'!$E:$E,MATCH('2017 EPA Data'!$B5603,'Crosswalk Particulates'!$D:$D,0))</f>
        <v>0</v>
      </c>
      <c r="H5603" s="78">
        <f t="shared" si="87"/>
        <v>0</v>
      </c>
    </row>
    <row r="5604" spans="1:8" hidden="1" x14ac:dyDescent="0.35">
      <c r="A5604" s="57" t="s">
        <v>2576</v>
      </c>
      <c r="B5604" s="57" t="s">
        <v>2787</v>
      </c>
      <c r="C5604" s="57" t="s">
        <v>2428</v>
      </c>
      <c r="D5604" s="74">
        <v>4.7063319333999998E-5</v>
      </c>
      <c r="E5604" s="57" t="s">
        <v>2429</v>
      </c>
      <c r="F5604" s="62" t="str">
        <f>INDEX('Crosswalk Particulates'!$B:$B,MATCH('2017 EPA Data'!A5604,'Crosswalk Particulates'!$A:$A,0))</f>
        <v>Commercial Buildings Sector</v>
      </c>
      <c r="G5604" s="66">
        <f>INDEX('Crosswalk Particulates'!$E:$E,MATCH('2017 EPA Data'!$B5604,'Crosswalk Particulates'!$D:$D,0))</f>
        <v>0</v>
      </c>
      <c r="H5604" s="78">
        <f t="shared" si="87"/>
        <v>0</v>
      </c>
    </row>
    <row r="5605" spans="1:8" hidden="1" x14ac:dyDescent="0.35">
      <c r="A5605" s="57" t="s">
        <v>2580</v>
      </c>
      <c r="B5605" s="57" t="s">
        <v>2738</v>
      </c>
      <c r="C5605" s="57" t="s">
        <v>2428</v>
      </c>
      <c r="D5605" s="74">
        <v>4.5341569999999998E-5</v>
      </c>
      <c r="E5605" s="57" t="s">
        <v>2429</v>
      </c>
      <c r="F5605" s="62" t="str">
        <f>INDEX('Crosswalk Particulates'!$B:$B,MATCH('2017 EPA Data'!A5605,'Crosswalk Particulates'!$A:$A,0))</f>
        <v>Commercial Buildings Sector</v>
      </c>
      <c r="G5605" s="66">
        <f>INDEX('Crosswalk Particulates'!$E:$E,MATCH('2017 EPA Data'!$B5605,'Crosswalk Particulates'!$D:$D,0))</f>
        <v>0</v>
      </c>
      <c r="H5605" s="78">
        <f t="shared" si="87"/>
        <v>0</v>
      </c>
    </row>
    <row r="5606" spans="1:8" hidden="1" x14ac:dyDescent="0.35">
      <c r="A5606" s="57" t="s">
        <v>2430</v>
      </c>
      <c r="B5606" s="57" t="s">
        <v>2747</v>
      </c>
      <c r="C5606" s="57" t="s">
        <v>2428</v>
      </c>
      <c r="D5606" s="74">
        <v>4.2764593999999997E-5</v>
      </c>
      <c r="E5606" s="57" t="s">
        <v>2429</v>
      </c>
      <c r="F5606" s="62" t="str">
        <f>INDEX('Crosswalk Particulates'!$B:$B,MATCH('2017 EPA Data'!A5606,'Crosswalk Particulates'!$A:$A,0))</f>
        <v>process-other-industry</v>
      </c>
      <c r="G5606" s="66">
        <f>INDEX('Crosswalk Particulates'!$E:$E,MATCH('2017 EPA Data'!$B5606,'Crosswalk Particulates'!$D:$D,0))</f>
        <v>0</v>
      </c>
      <c r="H5606" s="78">
        <f t="shared" si="87"/>
        <v>0</v>
      </c>
    </row>
    <row r="5607" spans="1:8" hidden="1" x14ac:dyDescent="0.35">
      <c r="A5607" s="57" t="s">
        <v>2580</v>
      </c>
      <c r="B5607" s="57" t="s">
        <v>2754</v>
      </c>
      <c r="C5607" s="57" t="s">
        <v>2428</v>
      </c>
      <c r="D5607" s="74">
        <v>3.990057E-5</v>
      </c>
      <c r="E5607" s="57" t="s">
        <v>2429</v>
      </c>
      <c r="F5607" s="62" t="str">
        <f>INDEX('Crosswalk Particulates'!$B:$B,MATCH('2017 EPA Data'!A5607,'Crosswalk Particulates'!$A:$A,0))</f>
        <v>Commercial Buildings Sector</v>
      </c>
      <c r="G5607" s="66">
        <f>INDEX('Crosswalk Particulates'!$E:$E,MATCH('2017 EPA Data'!$B5607,'Crosswalk Particulates'!$D:$D,0))</f>
        <v>0</v>
      </c>
      <c r="H5607" s="78">
        <f t="shared" si="87"/>
        <v>0</v>
      </c>
    </row>
    <row r="5608" spans="1:8" hidden="1" x14ac:dyDescent="0.35">
      <c r="A5608" s="57" t="s">
        <v>2634</v>
      </c>
      <c r="B5608" s="57" t="s">
        <v>2554</v>
      </c>
      <c r="C5608" s="57" t="s">
        <v>2428</v>
      </c>
      <c r="D5608" s="74">
        <v>3.6731902220000001E-5</v>
      </c>
      <c r="E5608" s="57" t="s">
        <v>2429</v>
      </c>
      <c r="F5608" s="62" t="str">
        <f>INDEX('Crosswalk Particulates'!$B:$B,MATCH('2017 EPA Data'!A5608,'Crosswalk Particulates'!$A:$A,0))</f>
        <v>Residential Buildings Sector</v>
      </c>
      <c r="G5608" s="66">
        <f>INDEX('Crosswalk Particulates'!$E:$E,MATCH('2017 EPA Data'!$B5608,'Crosswalk Particulates'!$D:$D,0))</f>
        <v>0</v>
      </c>
      <c r="H5608" s="78">
        <f t="shared" si="87"/>
        <v>0</v>
      </c>
    </row>
    <row r="5609" spans="1:8" hidden="1" x14ac:dyDescent="0.35">
      <c r="A5609" s="57" t="s">
        <v>2560</v>
      </c>
      <c r="B5609" s="57" t="s">
        <v>2754</v>
      </c>
      <c r="C5609" s="57" t="s">
        <v>2428</v>
      </c>
      <c r="D5609" s="74">
        <v>3.6000000000000001E-5</v>
      </c>
      <c r="E5609" s="57" t="s">
        <v>2429</v>
      </c>
      <c r="F5609" s="62" t="str">
        <f>INDEX('Crosswalk Particulates'!$B:$B,MATCH('2017 EPA Data'!A5609,'Crosswalk Particulates'!$A:$A,0))</f>
        <v>Electricity Sector</v>
      </c>
      <c r="G5609" s="66">
        <f>INDEX('Crosswalk Particulates'!$E:$E,MATCH('2017 EPA Data'!$B5609,'Crosswalk Particulates'!$D:$D,0))</f>
        <v>0</v>
      </c>
      <c r="H5609" s="78">
        <f t="shared" si="87"/>
        <v>0</v>
      </c>
    </row>
    <row r="5610" spans="1:8" hidden="1" x14ac:dyDescent="0.35">
      <c r="A5610" s="57" t="s">
        <v>2449</v>
      </c>
      <c r="B5610" s="57" t="s">
        <v>2787</v>
      </c>
      <c r="C5610" s="57" t="s">
        <v>2428</v>
      </c>
      <c r="D5610" s="74">
        <v>3.3437912E-5</v>
      </c>
      <c r="E5610" s="57" t="s">
        <v>2429</v>
      </c>
      <c r="F5610" s="62" t="str">
        <f>INDEX('Crosswalk Particulates'!$B:$B,MATCH('2017 EPA Data'!A5610,'Crosswalk Particulates'!$A:$A,0))</f>
        <v>process-other-industry</v>
      </c>
      <c r="G5610" s="66">
        <f>INDEX('Crosswalk Particulates'!$E:$E,MATCH('2017 EPA Data'!$B5610,'Crosswalk Particulates'!$D:$D,0))</f>
        <v>0</v>
      </c>
      <c r="H5610" s="78">
        <f t="shared" si="87"/>
        <v>0</v>
      </c>
    </row>
    <row r="5611" spans="1:8" hidden="1" x14ac:dyDescent="0.35">
      <c r="A5611" s="57" t="s">
        <v>2466</v>
      </c>
      <c r="B5611" s="57" t="s">
        <v>2586</v>
      </c>
      <c r="C5611" s="57" t="s">
        <v>2428</v>
      </c>
      <c r="D5611" s="74">
        <v>3.0000000000000001E-5</v>
      </c>
      <c r="E5611" s="57" t="s">
        <v>2429</v>
      </c>
      <c r="F5611" s="62" t="str">
        <f>INDEX('Crosswalk Particulates'!$B:$B,MATCH('2017 EPA Data'!A5611,'Crosswalk Particulates'!$A:$A,0))</f>
        <v>process-other-industry</v>
      </c>
      <c r="G5611" s="66">
        <f>INDEX('Crosswalk Particulates'!$E:$E,MATCH('2017 EPA Data'!$B5611,'Crosswalk Particulates'!$D:$D,0))</f>
        <v>0</v>
      </c>
      <c r="H5611" s="78">
        <f t="shared" si="87"/>
        <v>0</v>
      </c>
    </row>
    <row r="5612" spans="1:8" hidden="1" x14ac:dyDescent="0.35">
      <c r="A5612" s="57" t="s">
        <v>2503</v>
      </c>
      <c r="B5612" s="57" t="s">
        <v>2760</v>
      </c>
      <c r="C5612" s="57" t="s">
        <v>2428</v>
      </c>
      <c r="D5612" s="74">
        <v>2.8103860000000001E-5</v>
      </c>
      <c r="E5612" s="57" t="s">
        <v>2429</v>
      </c>
      <c r="F5612" s="62" t="str">
        <f>INDEX('Crosswalk Particulates'!$B:$B,MATCH('2017 EPA Data'!A5612,'Crosswalk Particulates'!$A:$A,0))</f>
        <v>process-ngps-industry</v>
      </c>
      <c r="G5612" s="66">
        <f>INDEX('Crosswalk Particulates'!$E:$E,MATCH('2017 EPA Data'!$B5612,'Crosswalk Particulates'!$D:$D,0))</f>
        <v>0</v>
      </c>
      <c r="H5612" s="78">
        <f t="shared" si="87"/>
        <v>0</v>
      </c>
    </row>
    <row r="5613" spans="1:8" hidden="1" x14ac:dyDescent="0.35">
      <c r="A5613" s="57" t="s">
        <v>2457</v>
      </c>
      <c r="B5613" s="57" t="s">
        <v>2673</v>
      </c>
      <c r="C5613" s="57" t="s">
        <v>2428</v>
      </c>
      <c r="D5613" s="74">
        <v>2.796615E-5</v>
      </c>
      <c r="E5613" s="57" t="s">
        <v>2429</v>
      </c>
      <c r="F5613" s="62" t="str">
        <f>INDEX('Crosswalk Particulates'!$B:$B,MATCH('2017 EPA Data'!A5613,'Crosswalk Particulates'!$A:$A,0))</f>
        <v>process-other-industry</v>
      </c>
      <c r="G5613" s="66">
        <f>INDEX('Crosswalk Particulates'!$E:$E,MATCH('2017 EPA Data'!$B5613,'Crosswalk Particulates'!$D:$D,0))</f>
        <v>0</v>
      </c>
      <c r="H5613" s="78">
        <f t="shared" si="87"/>
        <v>0</v>
      </c>
    </row>
    <row r="5614" spans="1:8" hidden="1" x14ac:dyDescent="0.35">
      <c r="A5614" s="57" t="s">
        <v>2457</v>
      </c>
      <c r="B5614" s="57" t="s">
        <v>2561</v>
      </c>
      <c r="C5614" s="57" t="s">
        <v>2428</v>
      </c>
      <c r="D5614" s="74">
        <v>2.5400000000000001E-5</v>
      </c>
      <c r="E5614" s="57" t="s">
        <v>2429</v>
      </c>
      <c r="F5614" s="62" t="str">
        <f>INDEX('Crosswalk Particulates'!$B:$B,MATCH('2017 EPA Data'!A5614,'Crosswalk Particulates'!$A:$A,0))</f>
        <v>process-other-industry</v>
      </c>
      <c r="G5614" s="66">
        <f>INDEX('Crosswalk Particulates'!$E:$E,MATCH('2017 EPA Data'!$B5614,'Crosswalk Particulates'!$D:$D,0))</f>
        <v>0</v>
      </c>
      <c r="H5614" s="78">
        <f t="shared" si="87"/>
        <v>0</v>
      </c>
    </row>
    <row r="5615" spans="1:8" hidden="1" x14ac:dyDescent="0.35">
      <c r="A5615" s="57" t="s">
        <v>2496</v>
      </c>
      <c r="B5615" s="57" t="s">
        <v>2570</v>
      </c>
      <c r="C5615" s="57" t="s">
        <v>2428</v>
      </c>
      <c r="D5615" s="74">
        <v>2.48E-5</v>
      </c>
      <c r="E5615" s="57" t="s">
        <v>2429</v>
      </c>
      <c r="F5615" s="62" t="str">
        <f>INDEX('Crosswalk Particulates'!$B:$B,MATCH('2017 EPA Data'!A5615,'Crosswalk Particulates'!$A:$A,0))</f>
        <v>process-other-industry</v>
      </c>
      <c r="G5615" s="66">
        <f>INDEX('Crosswalk Particulates'!$E:$E,MATCH('2017 EPA Data'!$B5615,'Crosswalk Particulates'!$D:$D,0))</f>
        <v>0</v>
      </c>
      <c r="H5615" s="78">
        <f t="shared" si="87"/>
        <v>0</v>
      </c>
    </row>
    <row r="5616" spans="1:8" hidden="1" x14ac:dyDescent="0.35">
      <c r="A5616" s="57" t="s">
        <v>2634</v>
      </c>
      <c r="B5616" s="57" t="s">
        <v>2586</v>
      </c>
      <c r="C5616" s="57" t="s">
        <v>2428</v>
      </c>
      <c r="D5616" s="74">
        <v>2.2882168579999998E-5</v>
      </c>
      <c r="E5616" s="57" t="s">
        <v>2429</v>
      </c>
      <c r="F5616" s="62" t="str">
        <f>INDEX('Crosswalk Particulates'!$B:$B,MATCH('2017 EPA Data'!A5616,'Crosswalk Particulates'!$A:$A,0))</f>
        <v>Residential Buildings Sector</v>
      </c>
      <c r="G5616" s="66">
        <f>INDEX('Crosswalk Particulates'!$E:$E,MATCH('2017 EPA Data'!$B5616,'Crosswalk Particulates'!$D:$D,0))</f>
        <v>0</v>
      </c>
      <c r="H5616" s="78">
        <f t="shared" si="87"/>
        <v>0</v>
      </c>
    </row>
    <row r="5617" spans="1:8" hidden="1" x14ac:dyDescent="0.35">
      <c r="A5617" s="57" t="s">
        <v>2464</v>
      </c>
      <c r="B5617" s="57" t="s">
        <v>2643</v>
      </c>
      <c r="D5617" s="74">
        <v>2.2779600000000001E-5</v>
      </c>
      <c r="E5617" s="57" t="s">
        <v>2433</v>
      </c>
      <c r="F5617" s="62" t="str">
        <f>INDEX('Crosswalk Particulates'!$B:$B,MATCH('2017 EPA Data'!A5617,'Crosswalk Particulates'!$A:$A,0))</f>
        <v>process-other-industry</v>
      </c>
      <c r="G5617" s="66">
        <f>INDEX('Crosswalk Particulates'!$E:$E,MATCH('2017 EPA Data'!$B5617,'Crosswalk Particulates'!$D:$D,0))</f>
        <v>0</v>
      </c>
      <c r="H5617" s="78">
        <f t="shared" si="87"/>
        <v>20.665330079560199</v>
      </c>
    </row>
    <row r="5618" spans="1:8" hidden="1" x14ac:dyDescent="0.35">
      <c r="A5618" s="57" t="s">
        <v>2513</v>
      </c>
      <c r="B5618" s="57" t="s">
        <v>2562</v>
      </c>
      <c r="C5618" s="57" t="s">
        <v>2428</v>
      </c>
      <c r="D5618" s="74">
        <v>1.9877460000000001E-5</v>
      </c>
      <c r="E5618" s="57" t="s">
        <v>2429</v>
      </c>
      <c r="F5618" s="62" t="str">
        <f>INDEX('Crosswalk Particulates'!$B:$B,MATCH('2017 EPA Data'!A5618,'Crosswalk Particulates'!$A:$A,0))</f>
        <v>process-other-industry</v>
      </c>
      <c r="G5618" s="66">
        <f>INDEX('Crosswalk Particulates'!$E:$E,MATCH('2017 EPA Data'!$B5618,'Crosswalk Particulates'!$D:$D,0))</f>
        <v>0</v>
      </c>
      <c r="H5618" s="78">
        <f t="shared" si="87"/>
        <v>0</v>
      </c>
    </row>
    <row r="5619" spans="1:8" hidden="1" x14ac:dyDescent="0.35">
      <c r="A5619" s="57" t="s">
        <v>2580</v>
      </c>
      <c r="B5619" s="57" t="s">
        <v>2646</v>
      </c>
      <c r="C5619" s="57" t="s">
        <v>2428</v>
      </c>
      <c r="D5619" s="74">
        <v>1.9680000000000001E-5</v>
      </c>
      <c r="E5619" s="57" t="s">
        <v>2429</v>
      </c>
      <c r="F5619" s="62" t="str">
        <f>INDEX('Crosswalk Particulates'!$B:$B,MATCH('2017 EPA Data'!A5619,'Crosswalk Particulates'!$A:$A,0))</f>
        <v>Commercial Buildings Sector</v>
      </c>
      <c r="G5619" s="66">
        <f>INDEX('Crosswalk Particulates'!$E:$E,MATCH('2017 EPA Data'!$B5619,'Crosswalk Particulates'!$D:$D,0))</f>
        <v>0</v>
      </c>
      <c r="H5619" s="78">
        <f t="shared" si="87"/>
        <v>0</v>
      </c>
    </row>
    <row r="5620" spans="1:8" hidden="1" x14ac:dyDescent="0.35">
      <c r="A5620" s="57" t="s">
        <v>2543</v>
      </c>
      <c r="B5620" s="57" t="s">
        <v>2734</v>
      </c>
      <c r="C5620" s="57" t="s">
        <v>2428</v>
      </c>
      <c r="D5620" s="74">
        <v>1.9300000000000002E-5</v>
      </c>
      <c r="E5620" s="57" t="s">
        <v>2429</v>
      </c>
      <c r="F5620" s="62" t="str">
        <f>INDEX('Crosswalk Particulates'!$B:$B,MATCH('2017 EPA Data'!A5620,'Crosswalk Particulates'!$A:$A,0))</f>
        <v>industry-fuel-other</v>
      </c>
      <c r="G5620" s="66">
        <f>INDEX('Crosswalk Particulates'!$E:$E,MATCH('2017 EPA Data'!$B5620,'Crosswalk Particulates'!$D:$D,0))</f>
        <v>0</v>
      </c>
      <c r="H5620" s="78">
        <f t="shared" si="87"/>
        <v>0</v>
      </c>
    </row>
    <row r="5621" spans="1:8" hidden="1" x14ac:dyDescent="0.35">
      <c r="A5621" s="57" t="s">
        <v>2458</v>
      </c>
      <c r="B5621" s="57" t="s">
        <v>2738</v>
      </c>
      <c r="C5621" s="57" t="s">
        <v>2428</v>
      </c>
      <c r="D5621" s="74">
        <v>1.8114E-5</v>
      </c>
      <c r="E5621" s="57" t="s">
        <v>2429</v>
      </c>
      <c r="F5621" s="62" t="str">
        <f>INDEX('Crosswalk Particulates'!$B:$B,MATCH('2017 EPA Data'!A5621,'Crosswalk Particulates'!$A:$A,0))</f>
        <v>process-other-industry</v>
      </c>
      <c r="G5621" s="66">
        <f>INDEX('Crosswalk Particulates'!$E:$E,MATCH('2017 EPA Data'!$B5621,'Crosswalk Particulates'!$D:$D,0))</f>
        <v>0</v>
      </c>
      <c r="H5621" s="78">
        <f t="shared" si="87"/>
        <v>0</v>
      </c>
    </row>
    <row r="5622" spans="1:8" hidden="1" x14ac:dyDescent="0.35">
      <c r="A5622" s="57" t="s">
        <v>2529</v>
      </c>
      <c r="B5622" s="57" t="s">
        <v>2651</v>
      </c>
      <c r="C5622" s="57" t="s">
        <v>2428</v>
      </c>
      <c r="D5622" s="74">
        <v>1.8E-5</v>
      </c>
      <c r="E5622" s="57" t="s">
        <v>2429</v>
      </c>
      <c r="F5622" s="62" t="str">
        <f>INDEX('Crosswalk Particulates'!$B:$B,MATCH('2017 EPA Data'!A5622,'Crosswalk Particulates'!$A:$A,0))</f>
        <v>Other-EPA</v>
      </c>
      <c r="G5622" s="66">
        <f>INDEX('Crosswalk Particulates'!$E:$E,MATCH('2017 EPA Data'!$B5622,'Crosswalk Particulates'!$D:$D,0))</f>
        <v>0</v>
      </c>
      <c r="H5622" s="78">
        <f t="shared" si="87"/>
        <v>0</v>
      </c>
    </row>
    <row r="5623" spans="1:8" hidden="1" x14ac:dyDescent="0.35">
      <c r="A5623" s="57" t="s">
        <v>2529</v>
      </c>
      <c r="B5623" s="57" t="s">
        <v>2674</v>
      </c>
      <c r="C5623" s="57" t="s">
        <v>2428</v>
      </c>
      <c r="D5623" s="74">
        <v>1.8E-5</v>
      </c>
      <c r="E5623" s="57" t="s">
        <v>2429</v>
      </c>
      <c r="F5623" s="62" t="str">
        <f>INDEX('Crosswalk Particulates'!$B:$B,MATCH('2017 EPA Data'!A5623,'Crosswalk Particulates'!$A:$A,0))</f>
        <v>Other-EPA</v>
      </c>
      <c r="G5623" s="66">
        <f>INDEX('Crosswalk Particulates'!$E:$E,MATCH('2017 EPA Data'!$B5623,'Crosswalk Particulates'!$D:$D,0))</f>
        <v>0</v>
      </c>
      <c r="H5623" s="78">
        <f t="shared" si="87"/>
        <v>0</v>
      </c>
    </row>
    <row r="5624" spans="1:8" hidden="1" x14ac:dyDescent="0.35">
      <c r="A5624" s="57" t="s">
        <v>2634</v>
      </c>
      <c r="B5624" s="57" t="s">
        <v>2547</v>
      </c>
      <c r="C5624" s="57" t="s">
        <v>2428</v>
      </c>
      <c r="D5624" s="74">
        <v>1.6258382940000001E-5</v>
      </c>
      <c r="E5624" s="57" t="s">
        <v>2429</v>
      </c>
      <c r="F5624" s="62" t="str">
        <f>INDEX('Crosswalk Particulates'!$B:$B,MATCH('2017 EPA Data'!A5624,'Crosswalk Particulates'!$A:$A,0))</f>
        <v>Residential Buildings Sector</v>
      </c>
      <c r="G5624" s="66">
        <f>INDEX('Crosswalk Particulates'!$E:$E,MATCH('2017 EPA Data'!$B5624,'Crosswalk Particulates'!$D:$D,0))</f>
        <v>0</v>
      </c>
      <c r="H5624" s="78">
        <f t="shared" si="87"/>
        <v>0</v>
      </c>
    </row>
    <row r="5625" spans="1:8" hidden="1" x14ac:dyDescent="0.35">
      <c r="A5625" s="57" t="s">
        <v>2506</v>
      </c>
      <c r="B5625" s="57" t="s">
        <v>2651</v>
      </c>
      <c r="C5625" s="57" t="s">
        <v>2428</v>
      </c>
      <c r="D5625" s="74">
        <v>1.5800000000000001E-5</v>
      </c>
      <c r="E5625" s="57" t="s">
        <v>2429</v>
      </c>
      <c r="F5625" s="62" t="str">
        <f>INDEX('Crosswalk Particulates'!$B:$B,MATCH('2017 EPA Data'!A5625,'Crosswalk Particulates'!$A:$A,0))</f>
        <v>process-other-industry</v>
      </c>
      <c r="G5625" s="66">
        <f>INDEX('Crosswalk Particulates'!$E:$E,MATCH('2017 EPA Data'!$B5625,'Crosswalk Particulates'!$D:$D,0))</f>
        <v>0</v>
      </c>
      <c r="H5625" s="78">
        <f t="shared" si="87"/>
        <v>0</v>
      </c>
    </row>
    <row r="5626" spans="1:8" hidden="1" x14ac:dyDescent="0.35">
      <c r="A5626" s="57" t="s">
        <v>2543</v>
      </c>
      <c r="B5626" s="57" t="s">
        <v>2754</v>
      </c>
      <c r="C5626" s="57" t="s">
        <v>2428</v>
      </c>
      <c r="D5626" s="74">
        <v>1.325E-5</v>
      </c>
      <c r="E5626" s="57" t="s">
        <v>2429</v>
      </c>
      <c r="F5626" s="62" t="str">
        <f>INDEX('Crosswalk Particulates'!$B:$B,MATCH('2017 EPA Data'!A5626,'Crosswalk Particulates'!$A:$A,0))</f>
        <v>industry-fuel-other</v>
      </c>
      <c r="G5626" s="66">
        <f>INDEX('Crosswalk Particulates'!$E:$E,MATCH('2017 EPA Data'!$B5626,'Crosswalk Particulates'!$D:$D,0))</f>
        <v>0</v>
      </c>
      <c r="H5626" s="78">
        <f t="shared" si="87"/>
        <v>0</v>
      </c>
    </row>
    <row r="5627" spans="1:8" hidden="1" x14ac:dyDescent="0.35">
      <c r="A5627" s="57" t="s">
        <v>2634</v>
      </c>
      <c r="B5627" s="57" t="s">
        <v>2769</v>
      </c>
      <c r="C5627" s="57" t="s">
        <v>2428</v>
      </c>
      <c r="D5627" s="74">
        <v>1.3247571279999999E-5</v>
      </c>
      <c r="E5627" s="57" t="s">
        <v>2429</v>
      </c>
      <c r="F5627" s="62" t="str">
        <f>INDEX('Crosswalk Particulates'!$B:$B,MATCH('2017 EPA Data'!A5627,'Crosswalk Particulates'!$A:$A,0))</f>
        <v>Residential Buildings Sector</v>
      </c>
      <c r="G5627" s="66">
        <f>INDEX('Crosswalk Particulates'!$E:$E,MATCH('2017 EPA Data'!$B5627,'Crosswalk Particulates'!$D:$D,0))</f>
        <v>0</v>
      </c>
      <c r="H5627" s="78">
        <f t="shared" si="87"/>
        <v>0</v>
      </c>
    </row>
    <row r="5628" spans="1:8" hidden="1" x14ac:dyDescent="0.35">
      <c r="A5628" s="57" t="s">
        <v>2543</v>
      </c>
      <c r="B5628" s="57" t="s">
        <v>2772</v>
      </c>
      <c r="C5628" s="57" t="s">
        <v>2428</v>
      </c>
      <c r="D5628" s="74">
        <v>1.3224000000000001E-5</v>
      </c>
      <c r="E5628" s="57" t="s">
        <v>2429</v>
      </c>
      <c r="F5628" s="62" t="str">
        <f>INDEX('Crosswalk Particulates'!$B:$B,MATCH('2017 EPA Data'!A5628,'Crosswalk Particulates'!$A:$A,0))</f>
        <v>industry-fuel-other</v>
      </c>
      <c r="G5628" s="66">
        <f>INDEX('Crosswalk Particulates'!$E:$E,MATCH('2017 EPA Data'!$B5628,'Crosswalk Particulates'!$D:$D,0))</f>
        <v>0</v>
      </c>
      <c r="H5628" s="78">
        <f t="shared" si="87"/>
        <v>0</v>
      </c>
    </row>
    <row r="5629" spans="1:8" hidden="1" x14ac:dyDescent="0.35">
      <c r="A5629" s="57" t="s">
        <v>2458</v>
      </c>
      <c r="B5629" s="57" t="s">
        <v>2754</v>
      </c>
      <c r="C5629" s="57" t="s">
        <v>2428</v>
      </c>
      <c r="D5629" s="74">
        <v>1.3020000000000001E-5</v>
      </c>
      <c r="E5629" s="57" t="s">
        <v>2429</v>
      </c>
      <c r="F5629" s="62" t="str">
        <f>INDEX('Crosswalk Particulates'!$B:$B,MATCH('2017 EPA Data'!A5629,'Crosswalk Particulates'!$A:$A,0))</f>
        <v>process-other-industry</v>
      </c>
      <c r="G5629" s="66">
        <f>INDEX('Crosswalk Particulates'!$E:$E,MATCH('2017 EPA Data'!$B5629,'Crosswalk Particulates'!$D:$D,0))</f>
        <v>0</v>
      </c>
      <c r="H5629" s="78">
        <f t="shared" si="87"/>
        <v>0</v>
      </c>
    </row>
    <row r="5630" spans="1:8" hidden="1" x14ac:dyDescent="0.35">
      <c r="A5630" s="57" t="s">
        <v>2543</v>
      </c>
      <c r="B5630" s="57" t="s">
        <v>2646</v>
      </c>
      <c r="C5630" s="57" t="s">
        <v>2428</v>
      </c>
      <c r="D5630" s="74">
        <v>1.20562E-5</v>
      </c>
      <c r="E5630" s="57" t="s">
        <v>2429</v>
      </c>
      <c r="F5630" s="62" t="str">
        <f>INDEX('Crosswalk Particulates'!$B:$B,MATCH('2017 EPA Data'!A5630,'Crosswalk Particulates'!$A:$A,0))</f>
        <v>industry-fuel-other</v>
      </c>
      <c r="G5630" s="66">
        <f>INDEX('Crosswalk Particulates'!$E:$E,MATCH('2017 EPA Data'!$B5630,'Crosswalk Particulates'!$D:$D,0))</f>
        <v>0</v>
      </c>
      <c r="H5630" s="78">
        <f t="shared" si="87"/>
        <v>0</v>
      </c>
    </row>
    <row r="5631" spans="1:8" hidden="1" x14ac:dyDescent="0.35">
      <c r="A5631" s="57" t="s">
        <v>2580</v>
      </c>
      <c r="B5631" s="57" t="s">
        <v>2546</v>
      </c>
      <c r="C5631" s="57" t="s">
        <v>2428</v>
      </c>
      <c r="D5631" s="74">
        <v>1.1447999999999999E-5</v>
      </c>
      <c r="E5631" s="57" t="s">
        <v>2429</v>
      </c>
      <c r="F5631" s="62" t="str">
        <f>INDEX('Crosswalk Particulates'!$B:$B,MATCH('2017 EPA Data'!A5631,'Crosswalk Particulates'!$A:$A,0))</f>
        <v>Commercial Buildings Sector</v>
      </c>
      <c r="G5631" s="66">
        <f>INDEX('Crosswalk Particulates'!$E:$E,MATCH('2017 EPA Data'!$B5631,'Crosswalk Particulates'!$D:$D,0))</f>
        <v>0</v>
      </c>
      <c r="H5631" s="78">
        <f t="shared" si="87"/>
        <v>0</v>
      </c>
    </row>
    <row r="5632" spans="1:8" hidden="1" x14ac:dyDescent="0.35">
      <c r="A5632" s="57" t="s">
        <v>2493</v>
      </c>
      <c r="B5632" s="57" t="s">
        <v>2672</v>
      </c>
      <c r="C5632" s="57" t="s">
        <v>2428</v>
      </c>
      <c r="D5632" s="74">
        <v>1.09675E-5</v>
      </c>
      <c r="E5632" s="57" t="s">
        <v>2429</v>
      </c>
      <c r="F5632" s="62" t="str">
        <f>INDEX('Crosswalk Particulates'!$B:$B,MATCH('2017 EPA Data'!A5632,'Crosswalk Particulates'!$A:$A,0))</f>
        <v>Commercial Buildings Sector</v>
      </c>
      <c r="G5632" s="66">
        <f>INDEX('Crosswalk Particulates'!$E:$E,MATCH('2017 EPA Data'!$B5632,'Crosswalk Particulates'!$D:$D,0))</f>
        <v>0</v>
      </c>
      <c r="H5632" s="78">
        <f t="shared" si="87"/>
        <v>0</v>
      </c>
    </row>
    <row r="5633" spans="1:8" hidden="1" x14ac:dyDescent="0.35">
      <c r="A5633" s="57" t="s">
        <v>2457</v>
      </c>
      <c r="B5633" s="57" t="s">
        <v>2564</v>
      </c>
      <c r="C5633" s="57" t="s">
        <v>2428</v>
      </c>
      <c r="D5633" s="74">
        <v>1.08E-5</v>
      </c>
      <c r="E5633" s="57" t="s">
        <v>2429</v>
      </c>
      <c r="F5633" s="62" t="str">
        <f>INDEX('Crosswalk Particulates'!$B:$B,MATCH('2017 EPA Data'!A5633,'Crosswalk Particulates'!$A:$A,0))</f>
        <v>process-other-industry</v>
      </c>
      <c r="G5633" s="66">
        <f>INDEX('Crosswalk Particulates'!$E:$E,MATCH('2017 EPA Data'!$B5633,'Crosswalk Particulates'!$D:$D,0))</f>
        <v>0</v>
      </c>
      <c r="H5633" s="78">
        <f t="shared" si="87"/>
        <v>0</v>
      </c>
    </row>
    <row r="5634" spans="1:8" hidden="1" x14ac:dyDescent="0.35">
      <c r="A5634" s="57" t="s">
        <v>2464</v>
      </c>
      <c r="B5634" s="57" t="s">
        <v>2739</v>
      </c>
      <c r="C5634" s="57" t="s">
        <v>2428</v>
      </c>
      <c r="D5634" s="74">
        <v>1.0000000000000001E-5</v>
      </c>
      <c r="E5634" s="57" t="s">
        <v>2429</v>
      </c>
      <c r="F5634" s="62" t="str">
        <f>INDEX('Crosswalk Particulates'!$B:$B,MATCH('2017 EPA Data'!A5634,'Crosswalk Particulates'!$A:$A,0))</f>
        <v>process-other-industry</v>
      </c>
      <c r="G5634" s="66">
        <f>INDEX('Crosswalk Particulates'!$E:$E,MATCH('2017 EPA Data'!$B5634,'Crosswalk Particulates'!$D:$D,0))</f>
        <v>0</v>
      </c>
      <c r="H5634" s="78">
        <f t="shared" si="87"/>
        <v>0</v>
      </c>
    </row>
    <row r="5635" spans="1:8" hidden="1" x14ac:dyDescent="0.35">
      <c r="A5635" s="57" t="s">
        <v>2558</v>
      </c>
      <c r="B5635" s="57" t="s">
        <v>2694</v>
      </c>
      <c r="C5635" s="57" t="s">
        <v>2428</v>
      </c>
      <c r="D5635" s="74">
        <v>1.0000000000000001E-5</v>
      </c>
      <c r="E5635" s="57" t="s">
        <v>2429</v>
      </c>
      <c r="F5635" s="62" t="str">
        <f>INDEX('Crosswalk Particulates'!$B:$B,MATCH('2017 EPA Data'!A5635,'Crosswalk Particulates'!$A:$A,0))</f>
        <v>process-mining-industry</v>
      </c>
      <c r="G5635" s="66">
        <f>INDEX('Crosswalk Particulates'!$E:$E,MATCH('2017 EPA Data'!$B5635,'Crosswalk Particulates'!$D:$D,0))</f>
        <v>0</v>
      </c>
      <c r="H5635" s="78">
        <f t="shared" si="87"/>
        <v>0</v>
      </c>
    </row>
    <row r="5636" spans="1:8" hidden="1" x14ac:dyDescent="0.35">
      <c r="A5636" s="57" t="s">
        <v>2566</v>
      </c>
      <c r="B5636" s="57" t="s">
        <v>2661</v>
      </c>
      <c r="C5636" s="57" t="s">
        <v>2428</v>
      </c>
      <c r="D5636" s="74">
        <v>9.5835150999999999E-6</v>
      </c>
      <c r="E5636" s="57" t="s">
        <v>2429</v>
      </c>
      <c r="F5636" s="62" t="str">
        <f>INDEX('Crosswalk Particulates'!$B:$B,MATCH('2017 EPA Data'!A5636,'Crosswalk Particulates'!$A:$A,0))</f>
        <v>Commercial Buildings Sector</v>
      </c>
      <c r="G5636" s="66">
        <f>INDEX('Crosswalk Particulates'!$E:$E,MATCH('2017 EPA Data'!$B5636,'Crosswalk Particulates'!$D:$D,0))</f>
        <v>0</v>
      </c>
      <c r="H5636" s="78">
        <f t="shared" ref="H5636:H5699" si="88">IF(E5636="TON",D5636/metricton_to_shortton,0)*10^6</f>
        <v>0</v>
      </c>
    </row>
    <row r="5637" spans="1:8" hidden="1" x14ac:dyDescent="0.35">
      <c r="A5637" s="57" t="s">
        <v>2443</v>
      </c>
      <c r="B5637" s="57" t="s">
        <v>2533</v>
      </c>
      <c r="C5637" s="57" t="s">
        <v>2534</v>
      </c>
      <c r="D5637" s="74">
        <v>9.5505900000000007E-6</v>
      </c>
      <c r="E5637" s="57" t="s">
        <v>2429</v>
      </c>
      <c r="F5637" s="62" t="str">
        <f>INDEX('Crosswalk Particulates'!$B:$B,MATCH('2017 EPA Data'!A5637,'Crosswalk Particulates'!$A:$A,0))</f>
        <v>Other-EPA</v>
      </c>
      <c r="G5637" s="66">
        <f>INDEX('Crosswalk Particulates'!$E:$E,MATCH('2017 EPA Data'!$B5637,'Crosswalk Particulates'!$D:$D,0))</f>
        <v>0</v>
      </c>
      <c r="H5637" s="78">
        <f t="shared" si="88"/>
        <v>0</v>
      </c>
    </row>
    <row r="5638" spans="1:8" hidden="1" x14ac:dyDescent="0.35">
      <c r="A5638" s="57" t="s">
        <v>2493</v>
      </c>
      <c r="B5638" s="57" t="s">
        <v>2624</v>
      </c>
      <c r="C5638" s="57" t="s">
        <v>2428</v>
      </c>
      <c r="D5638" s="74">
        <v>7.2261829999999997E-6</v>
      </c>
      <c r="E5638" s="57" t="s">
        <v>2429</v>
      </c>
      <c r="F5638" s="62" t="str">
        <f>INDEX('Crosswalk Particulates'!$B:$B,MATCH('2017 EPA Data'!A5638,'Crosswalk Particulates'!$A:$A,0))</f>
        <v>Commercial Buildings Sector</v>
      </c>
      <c r="G5638" s="66">
        <f>INDEX('Crosswalk Particulates'!$E:$E,MATCH('2017 EPA Data'!$B5638,'Crosswalk Particulates'!$D:$D,0))</f>
        <v>0</v>
      </c>
      <c r="H5638" s="78">
        <f t="shared" si="88"/>
        <v>0</v>
      </c>
    </row>
    <row r="5639" spans="1:8" hidden="1" x14ac:dyDescent="0.35">
      <c r="A5639" s="57" t="s">
        <v>2513</v>
      </c>
      <c r="B5639" s="57" t="s">
        <v>2648</v>
      </c>
      <c r="C5639" s="57" t="s">
        <v>2428</v>
      </c>
      <c r="D5639" s="74">
        <v>6.6649600000000003E-6</v>
      </c>
      <c r="E5639" s="57" t="s">
        <v>2429</v>
      </c>
      <c r="F5639" s="62" t="str">
        <f>INDEX('Crosswalk Particulates'!$B:$B,MATCH('2017 EPA Data'!A5639,'Crosswalk Particulates'!$A:$A,0))</f>
        <v>process-other-industry</v>
      </c>
      <c r="G5639" s="66">
        <f>INDEX('Crosswalk Particulates'!$E:$E,MATCH('2017 EPA Data'!$B5639,'Crosswalk Particulates'!$D:$D,0))</f>
        <v>0</v>
      </c>
      <c r="H5639" s="78">
        <f t="shared" si="88"/>
        <v>0</v>
      </c>
    </row>
    <row r="5640" spans="1:8" hidden="1" x14ac:dyDescent="0.35">
      <c r="A5640" s="57" t="s">
        <v>2430</v>
      </c>
      <c r="B5640" s="57" t="s">
        <v>2642</v>
      </c>
      <c r="C5640" s="57" t="s">
        <v>2428</v>
      </c>
      <c r="D5640" s="74">
        <v>5.8200000000000002E-6</v>
      </c>
      <c r="E5640" s="57" t="s">
        <v>2429</v>
      </c>
      <c r="F5640" s="62" t="str">
        <f>INDEX('Crosswalk Particulates'!$B:$B,MATCH('2017 EPA Data'!A5640,'Crosswalk Particulates'!$A:$A,0))</f>
        <v>process-other-industry</v>
      </c>
      <c r="G5640" s="66">
        <f>INDEX('Crosswalk Particulates'!$E:$E,MATCH('2017 EPA Data'!$B5640,'Crosswalk Particulates'!$D:$D,0))</f>
        <v>0</v>
      </c>
      <c r="H5640" s="78">
        <f t="shared" si="88"/>
        <v>0</v>
      </c>
    </row>
    <row r="5641" spans="1:8" hidden="1" x14ac:dyDescent="0.35">
      <c r="A5641" s="57" t="s">
        <v>2462</v>
      </c>
      <c r="B5641" s="57" t="s">
        <v>2565</v>
      </c>
      <c r="C5641" s="57" t="s">
        <v>2428</v>
      </c>
      <c r="D5641" s="74">
        <v>5.7725999999999996E-6</v>
      </c>
      <c r="E5641" s="57" t="s">
        <v>2429</v>
      </c>
      <c r="F5641" s="62" t="str">
        <f>INDEX('Crosswalk Particulates'!$B:$B,MATCH('2017 EPA Data'!A5641,'Crosswalk Particulates'!$A:$A,0))</f>
        <v>industry-fuel-natural gas</v>
      </c>
      <c r="G5641" s="66">
        <f>INDEX('Crosswalk Particulates'!$E:$E,MATCH('2017 EPA Data'!$B5641,'Crosswalk Particulates'!$D:$D,0))</f>
        <v>0</v>
      </c>
      <c r="H5641" s="78">
        <f t="shared" si="88"/>
        <v>0</v>
      </c>
    </row>
    <row r="5642" spans="1:8" hidden="1" x14ac:dyDescent="0.35">
      <c r="A5642" s="57" t="s">
        <v>2506</v>
      </c>
      <c r="B5642" s="57" t="s">
        <v>2570</v>
      </c>
      <c r="C5642" s="57" t="s">
        <v>2428</v>
      </c>
      <c r="D5642" s="74">
        <v>5.4500000000000003E-6</v>
      </c>
      <c r="E5642" s="57" t="s">
        <v>2429</v>
      </c>
      <c r="F5642" s="62" t="str">
        <f>INDEX('Crosswalk Particulates'!$B:$B,MATCH('2017 EPA Data'!A5642,'Crosswalk Particulates'!$A:$A,0))</f>
        <v>process-other-industry</v>
      </c>
      <c r="G5642" s="66">
        <f>INDEX('Crosswalk Particulates'!$E:$E,MATCH('2017 EPA Data'!$B5642,'Crosswalk Particulates'!$D:$D,0))</f>
        <v>0</v>
      </c>
      <c r="H5642" s="78">
        <f t="shared" si="88"/>
        <v>0</v>
      </c>
    </row>
    <row r="5643" spans="1:8" hidden="1" x14ac:dyDescent="0.35">
      <c r="A5643" s="57" t="s">
        <v>2513</v>
      </c>
      <c r="B5643" s="57" t="s">
        <v>2749</v>
      </c>
      <c r="C5643" s="57" t="s">
        <v>2428</v>
      </c>
      <c r="D5643" s="74">
        <v>4.792E-6</v>
      </c>
      <c r="E5643" s="57" t="s">
        <v>2429</v>
      </c>
      <c r="F5643" s="62" t="str">
        <f>INDEX('Crosswalk Particulates'!$B:$B,MATCH('2017 EPA Data'!A5643,'Crosswalk Particulates'!$A:$A,0))</f>
        <v>process-other-industry</v>
      </c>
      <c r="G5643" s="66">
        <f>INDEX('Crosswalk Particulates'!$E:$E,MATCH('2017 EPA Data'!$B5643,'Crosswalk Particulates'!$D:$D,0))</f>
        <v>0</v>
      </c>
      <c r="H5643" s="78">
        <f t="shared" si="88"/>
        <v>0</v>
      </c>
    </row>
    <row r="5644" spans="1:8" hidden="1" x14ac:dyDescent="0.35">
      <c r="A5644" s="57" t="s">
        <v>2543</v>
      </c>
      <c r="B5644" s="57" t="s">
        <v>2719</v>
      </c>
      <c r="C5644" s="57" t="s">
        <v>2428</v>
      </c>
      <c r="D5644" s="74">
        <v>3.32E-6</v>
      </c>
      <c r="E5644" s="57" t="s">
        <v>2429</v>
      </c>
      <c r="F5644" s="62" t="str">
        <f>INDEX('Crosswalk Particulates'!$B:$B,MATCH('2017 EPA Data'!A5644,'Crosswalk Particulates'!$A:$A,0))</f>
        <v>industry-fuel-other</v>
      </c>
      <c r="G5644" s="66">
        <f>INDEX('Crosswalk Particulates'!$E:$E,MATCH('2017 EPA Data'!$B5644,'Crosswalk Particulates'!$D:$D,0))</f>
        <v>0</v>
      </c>
      <c r="H5644" s="78">
        <f t="shared" si="88"/>
        <v>0</v>
      </c>
    </row>
    <row r="5645" spans="1:8" hidden="1" x14ac:dyDescent="0.35">
      <c r="A5645" s="57" t="s">
        <v>2543</v>
      </c>
      <c r="B5645" s="57" t="s">
        <v>2689</v>
      </c>
      <c r="C5645" s="57" t="s">
        <v>2428</v>
      </c>
      <c r="D5645" s="74">
        <v>3.1599999999999998E-6</v>
      </c>
      <c r="E5645" s="57" t="s">
        <v>2429</v>
      </c>
      <c r="F5645" s="62" t="str">
        <f>INDEX('Crosswalk Particulates'!$B:$B,MATCH('2017 EPA Data'!A5645,'Crosswalk Particulates'!$A:$A,0))</f>
        <v>industry-fuel-other</v>
      </c>
      <c r="G5645" s="66">
        <f>INDEX('Crosswalk Particulates'!$E:$E,MATCH('2017 EPA Data'!$B5645,'Crosswalk Particulates'!$D:$D,0))</f>
        <v>0</v>
      </c>
      <c r="H5645" s="78">
        <f t="shared" si="88"/>
        <v>0</v>
      </c>
    </row>
    <row r="5646" spans="1:8" hidden="1" x14ac:dyDescent="0.35">
      <c r="A5646" s="57" t="s">
        <v>2506</v>
      </c>
      <c r="B5646" s="57" t="s">
        <v>2760</v>
      </c>
      <c r="C5646" s="57" t="s">
        <v>2428</v>
      </c>
      <c r="D5646" s="74">
        <v>2.5239999999999999E-6</v>
      </c>
      <c r="E5646" s="57" t="s">
        <v>2429</v>
      </c>
      <c r="F5646" s="62" t="str">
        <f>INDEX('Crosswalk Particulates'!$B:$B,MATCH('2017 EPA Data'!A5646,'Crosswalk Particulates'!$A:$A,0))</f>
        <v>process-other-industry</v>
      </c>
      <c r="G5646" s="66">
        <f>INDEX('Crosswalk Particulates'!$E:$E,MATCH('2017 EPA Data'!$B5646,'Crosswalk Particulates'!$D:$D,0))</f>
        <v>0</v>
      </c>
      <c r="H5646" s="78">
        <f t="shared" si="88"/>
        <v>0</v>
      </c>
    </row>
    <row r="5647" spans="1:8" hidden="1" x14ac:dyDescent="0.35">
      <c r="A5647" s="57" t="s">
        <v>2430</v>
      </c>
      <c r="B5647" s="57" t="s">
        <v>2778</v>
      </c>
      <c r="C5647" s="57" t="s">
        <v>2428</v>
      </c>
      <c r="D5647" s="74">
        <v>2.2915940000000001E-6</v>
      </c>
      <c r="E5647" s="57" t="s">
        <v>2429</v>
      </c>
      <c r="F5647" s="62" t="str">
        <f>INDEX('Crosswalk Particulates'!$B:$B,MATCH('2017 EPA Data'!A5647,'Crosswalk Particulates'!$A:$A,0))</f>
        <v>process-other-industry</v>
      </c>
      <c r="G5647" s="66">
        <f>INDEX('Crosswalk Particulates'!$E:$E,MATCH('2017 EPA Data'!$B5647,'Crosswalk Particulates'!$D:$D,0))</f>
        <v>0</v>
      </c>
      <c r="H5647" s="78">
        <f t="shared" si="88"/>
        <v>0</v>
      </c>
    </row>
    <row r="5648" spans="1:8" hidden="1" x14ac:dyDescent="0.35">
      <c r="A5648" s="57" t="s">
        <v>2430</v>
      </c>
      <c r="B5648" s="57" t="s">
        <v>2779</v>
      </c>
      <c r="C5648" s="57" t="s">
        <v>2428</v>
      </c>
      <c r="D5648" s="74">
        <v>1.6243394E-6</v>
      </c>
      <c r="E5648" s="57" t="s">
        <v>2429</v>
      </c>
      <c r="F5648" s="62" t="str">
        <f>INDEX('Crosswalk Particulates'!$B:$B,MATCH('2017 EPA Data'!A5648,'Crosswalk Particulates'!$A:$A,0))</f>
        <v>process-other-industry</v>
      </c>
      <c r="G5648" s="66">
        <f>INDEX('Crosswalk Particulates'!$E:$E,MATCH('2017 EPA Data'!$B5648,'Crosswalk Particulates'!$D:$D,0))</f>
        <v>0</v>
      </c>
      <c r="H5648" s="78">
        <f t="shared" si="88"/>
        <v>0</v>
      </c>
    </row>
    <row r="5649" spans="1:8" hidden="1" x14ac:dyDescent="0.35">
      <c r="A5649" s="57" t="s">
        <v>2466</v>
      </c>
      <c r="B5649" s="57" t="s">
        <v>2672</v>
      </c>
      <c r="C5649" s="57" t="s">
        <v>2428</v>
      </c>
      <c r="D5649" s="74">
        <v>1.536E-6</v>
      </c>
      <c r="E5649" s="57" t="s">
        <v>2429</v>
      </c>
      <c r="F5649" s="62" t="str">
        <f>INDEX('Crosswalk Particulates'!$B:$B,MATCH('2017 EPA Data'!A5649,'Crosswalk Particulates'!$A:$A,0))</f>
        <v>process-other-industry</v>
      </c>
      <c r="G5649" s="66">
        <f>INDEX('Crosswalk Particulates'!$E:$E,MATCH('2017 EPA Data'!$B5649,'Crosswalk Particulates'!$D:$D,0))</f>
        <v>0</v>
      </c>
      <c r="H5649" s="78">
        <f t="shared" si="88"/>
        <v>0</v>
      </c>
    </row>
    <row r="5650" spans="1:8" hidden="1" x14ac:dyDescent="0.35">
      <c r="A5650" s="57" t="s">
        <v>2470</v>
      </c>
      <c r="B5650" s="57" t="s">
        <v>2701</v>
      </c>
      <c r="C5650" s="57" t="s">
        <v>2428</v>
      </c>
      <c r="D5650" s="74">
        <v>1.4169999999999999E-6</v>
      </c>
      <c r="E5650" s="57" t="s">
        <v>2429</v>
      </c>
      <c r="F5650" s="62" t="str">
        <f>INDEX('Crosswalk Particulates'!$B:$B,MATCH('2017 EPA Data'!A5650,'Crosswalk Particulates'!$A:$A,0))</f>
        <v>process-waste-industry</v>
      </c>
      <c r="G5650" s="66">
        <f>INDEX('Crosswalk Particulates'!$E:$E,MATCH('2017 EPA Data'!$B5650,'Crosswalk Particulates'!$D:$D,0))</f>
        <v>0</v>
      </c>
      <c r="H5650" s="78">
        <f t="shared" si="88"/>
        <v>0</v>
      </c>
    </row>
    <row r="5651" spans="1:8" hidden="1" x14ac:dyDescent="0.35">
      <c r="A5651" s="57" t="s">
        <v>2458</v>
      </c>
      <c r="B5651" s="57" t="s">
        <v>2648</v>
      </c>
      <c r="C5651" s="57" t="s">
        <v>2428</v>
      </c>
      <c r="D5651" s="74">
        <v>1.3319999999999999E-6</v>
      </c>
      <c r="E5651" s="57" t="s">
        <v>2429</v>
      </c>
      <c r="F5651" s="62" t="str">
        <f>INDEX('Crosswalk Particulates'!$B:$B,MATCH('2017 EPA Data'!A5651,'Crosswalk Particulates'!$A:$A,0))</f>
        <v>process-other-industry</v>
      </c>
      <c r="G5651" s="66">
        <f>INDEX('Crosswalk Particulates'!$E:$E,MATCH('2017 EPA Data'!$B5651,'Crosswalk Particulates'!$D:$D,0))</f>
        <v>0</v>
      </c>
      <c r="H5651" s="78">
        <f t="shared" si="88"/>
        <v>0</v>
      </c>
    </row>
    <row r="5652" spans="1:8" hidden="1" x14ac:dyDescent="0.35">
      <c r="A5652" s="57" t="s">
        <v>2430</v>
      </c>
      <c r="B5652" s="57" t="s">
        <v>2782</v>
      </c>
      <c r="C5652" s="57" t="s">
        <v>2428</v>
      </c>
      <c r="D5652" s="74">
        <v>1.1040093999999999E-6</v>
      </c>
      <c r="E5652" s="57" t="s">
        <v>2429</v>
      </c>
      <c r="F5652" s="62" t="str">
        <f>INDEX('Crosswalk Particulates'!$B:$B,MATCH('2017 EPA Data'!A5652,'Crosswalk Particulates'!$A:$A,0))</f>
        <v>process-other-industry</v>
      </c>
      <c r="G5652" s="66">
        <f>INDEX('Crosswalk Particulates'!$E:$E,MATCH('2017 EPA Data'!$B5652,'Crosswalk Particulates'!$D:$D,0))</f>
        <v>0</v>
      </c>
      <c r="H5652" s="78">
        <f t="shared" si="88"/>
        <v>0</v>
      </c>
    </row>
    <row r="5653" spans="1:8" hidden="1" x14ac:dyDescent="0.35">
      <c r="A5653" s="57" t="s">
        <v>2470</v>
      </c>
      <c r="B5653" s="57" t="s">
        <v>2732</v>
      </c>
      <c r="C5653" s="57" t="s">
        <v>2428</v>
      </c>
      <c r="D5653" s="74">
        <v>8.71E-7</v>
      </c>
      <c r="E5653" s="57" t="s">
        <v>2429</v>
      </c>
      <c r="F5653" s="62" t="str">
        <f>INDEX('Crosswalk Particulates'!$B:$B,MATCH('2017 EPA Data'!A5653,'Crosswalk Particulates'!$A:$A,0))</f>
        <v>process-waste-industry</v>
      </c>
      <c r="G5653" s="66">
        <f>INDEX('Crosswalk Particulates'!$E:$E,MATCH('2017 EPA Data'!$B5653,'Crosswalk Particulates'!$D:$D,0))</f>
        <v>0</v>
      </c>
      <c r="H5653" s="78">
        <f t="shared" si="88"/>
        <v>0</v>
      </c>
    </row>
    <row r="5654" spans="1:8" hidden="1" x14ac:dyDescent="0.35">
      <c r="A5654" s="57" t="s">
        <v>2430</v>
      </c>
      <c r="B5654" s="57" t="s">
        <v>2786</v>
      </c>
      <c r="C5654" s="57" t="s">
        <v>2428</v>
      </c>
      <c r="D5654" s="74">
        <v>8.2129459999999998E-7</v>
      </c>
      <c r="E5654" s="57" t="s">
        <v>2429</v>
      </c>
      <c r="F5654" s="62" t="str">
        <f>INDEX('Crosswalk Particulates'!$B:$B,MATCH('2017 EPA Data'!A5654,'Crosswalk Particulates'!$A:$A,0))</f>
        <v>process-other-industry</v>
      </c>
      <c r="G5654" s="66">
        <f>INDEX('Crosswalk Particulates'!$E:$E,MATCH('2017 EPA Data'!$B5654,'Crosswalk Particulates'!$D:$D,0))</f>
        <v>0</v>
      </c>
      <c r="H5654" s="78">
        <f t="shared" si="88"/>
        <v>0</v>
      </c>
    </row>
    <row r="5655" spans="1:8" hidden="1" x14ac:dyDescent="0.35">
      <c r="A5655" s="57" t="s">
        <v>2470</v>
      </c>
      <c r="B5655" s="57" t="s">
        <v>2746</v>
      </c>
      <c r="C5655" s="57" t="s">
        <v>2428</v>
      </c>
      <c r="D5655" s="74">
        <v>6.2399999999999998E-7</v>
      </c>
      <c r="E5655" s="57" t="s">
        <v>2429</v>
      </c>
      <c r="F5655" s="62" t="str">
        <f>INDEX('Crosswalk Particulates'!$B:$B,MATCH('2017 EPA Data'!A5655,'Crosswalk Particulates'!$A:$A,0))</f>
        <v>process-waste-industry</v>
      </c>
      <c r="G5655" s="66">
        <f>INDEX('Crosswalk Particulates'!$E:$E,MATCH('2017 EPA Data'!$B5655,'Crosswalk Particulates'!$D:$D,0))</f>
        <v>0</v>
      </c>
      <c r="H5655" s="78">
        <f t="shared" si="88"/>
        <v>0</v>
      </c>
    </row>
    <row r="5656" spans="1:8" hidden="1" x14ac:dyDescent="0.35">
      <c r="A5656" s="57" t="s">
        <v>2430</v>
      </c>
      <c r="B5656" s="57" t="s">
        <v>2783</v>
      </c>
      <c r="C5656" s="57" t="s">
        <v>2428</v>
      </c>
      <c r="D5656" s="74">
        <v>5.1270539999999998E-7</v>
      </c>
      <c r="E5656" s="57" t="s">
        <v>2429</v>
      </c>
      <c r="F5656" s="62" t="str">
        <f>INDEX('Crosswalk Particulates'!$B:$B,MATCH('2017 EPA Data'!A5656,'Crosswalk Particulates'!$A:$A,0))</f>
        <v>process-other-industry</v>
      </c>
      <c r="G5656" s="66">
        <f>INDEX('Crosswalk Particulates'!$E:$E,MATCH('2017 EPA Data'!$B5656,'Crosswalk Particulates'!$D:$D,0))</f>
        <v>0</v>
      </c>
      <c r="H5656" s="78">
        <f t="shared" si="88"/>
        <v>0</v>
      </c>
    </row>
    <row r="5657" spans="1:8" hidden="1" x14ac:dyDescent="0.35">
      <c r="A5657" s="57" t="s">
        <v>2462</v>
      </c>
      <c r="B5657" s="57" t="s">
        <v>2668</v>
      </c>
      <c r="C5657" s="57" t="s">
        <v>2428</v>
      </c>
      <c r="D5657" s="74">
        <v>4.0772600000000001E-7</v>
      </c>
      <c r="E5657" s="57" t="s">
        <v>2429</v>
      </c>
      <c r="F5657" s="62" t="str">
        <f>INDEX('Crosswalk Particulates'!$B:$B,MATCH('2017 EPA Data'!A5657,'Crosswalk Particulates'!$A:$A,0))</f>
        <v>industry-fuel-natural gas</v>
      </c>
      <c r="G5657" s="66">
        <f>INDEX('Crosswalk Particulates'!$E:$E,MATCH('2017 EPA Data'!$B5657,'Crosswalk Particulates'!$D:$D,0))</f>
        <v>0</v>
      </c>
      <c r="H5657" s="78">
        <f t="shared" si="88"/>
        <v>0</v>
      </c>
    </row>
    <row r="5658" spans="1:8" hidden="1" x14ac:dyDescent="0.35">
      <c r="A5658" s="57" t="s">
        <v>2462</v>
      </c>
      <c r="B5658" s="57" t="s">
        <v>2619</v>
      </c>
      <c r="C5658" s="57" t="s">
        <v>2428</v>
      </c>
      <c r="D5658" s="74">
        <v>3.2897600000000002E-7</v>
      </c>
      <c r="E5658" s="57" t="s">
        <v>2429</v>
      </c>
      <c r="F5658" s="62" t="str">
        <f>INDEX('Crosswalk Particulates'!$B:$B,MATCH('2017 EPA Data'!A5658,'Crosswalk Particulates'!$A:$A,0))</f>
        <v>industry-fuel-natural gas</v>
      </c>
      <c r="G5658" s="66">
        <f>INDEX('Crosswalk Particulates'!$E:$E,MATCH('2017 EPA Data'!$B5658,'Crosswalk Particulates'!$D:$D,0))</f>
        <v>0</v>
      </c>
      <c r="H5658" s="78">
        <f t="shared" si="88"/>
        <v>0</v>
      </c>
    </row>
    <row r="5659" spans="1:8" hidden="1" x14ac:dyDescent="0.35">
      <c r="A5659" s="57" t="s">
        <v>2430</v>
      </c>
      <c r="B5659" s="57" t="s">
        <v>2784</v>
      </c>
      <c r="C5659" s="57" t="s">
        <v>2428</v>
      </c>
      <c r="D5659" s="74">
        <v>2.4182640000000001E-7</v>
      </c>
      <c r="E5659" s="57" t="s">
        <v>2429</v>
      </c>
      <c r="F5659" s="62" t="str">
        <f>INDEX('Crosswalk Particulates'!$B:$B,MATCH('2017 EPA Data'!A5659,'Crosswalk Particulates'!$A:$A,0))</f>
        <v>process-other-industry</v>
      </c>
      <c r="G5659" s="66">
        <f>INDEX('Crosswalk Particulates'!$E:$E,MATCH('2017 EPA Data'!$B5659,'Crosswalk Particulates'!$D:$D,0))</f>
        <v>0</v>
      </c>
      <c r="H5659" s="78">
        <f t="shared" si="88"/>
        <v>0</v>
      </c>
    </row>
    <row r="5660" spans="1:8" hidden="1" x14ac:dyDescent="0.35">
      <c r="A5660" s="57" t="s">
        <v>2506</v>
      </c>
      <c r="B5660" s="57" t="s">
        <v>2692</v>
      </c>
      <c r="C5660" s="57" t="s">
        <v>2428</v>
      </c>
      <c r="D5660" s="74">
        <v>2.29E-7</v>
      </c>
      <c r="E5660" s="57" t="s">
        <v>2429</v>
      </c>
      <c r="F5660" s="62" t="str">
        <f>INDEX('Crosswalk Particulates'!$B:$B,MATCH('2017 EPA Data'!A5660,'Crosswalk Particulates'!$A:$A,0))</f>
        <v>process-other-industry</v>
      </c>
      <c r="G5660" s="66">
        <f>INDEX('Crosswalk Particulates'!$E:$E,MATCH('2017 EPA Data'!$B5660,'Crosswalk Particulates'!$D:$D,0))</f>
        <v>0</v>
      </c>
      <c r="H5660" s="78">
        <f t="shared" si="88"/>
        <v>0</v>
      </c>
    </row>
    <row r="5661" spans="1:8" hidden="1" x14ac:dyDescent="0.35">
      <c r="A5661" s="57" t="s">
        <v>2470</v>
      </c>
      <c r="B5661" s="57" t="s">
        <v>2698</v>
      </c>
      <c r="C5661" s="57" t="s">
        <v>2428</v>
      </c>
      <c r="D5661" s="74">
        <v>1.8199999999999999E-7</v>
      </c>
      <c r="E5661" s="57" t="s">
        <v>2429</v>
      </c>
      <c r="F5661" s="62" t="str">
        <f>INDEX('Crosswalk Particulates'!$B:$B,MATCH('2017 EPA Data'!A5661,'Crosswalk Particulates'!$A:$A,0))</f>
        <v>process-waste-industry</v>
      </c>
      <c r="G5661" s="66">
        <f>INDEX('Crosswalk Particulates'!$E:$E,MATCH('2017 EPA Data'!$B5661,'Crosswalk Particulates'!$D:$D,0))</f>
        <v>0</v>
      </c>
      <c r="H5661" s="78">
        <f t="shared" si="88"/>
        <v>0</v>
      </c>
    </row>
    <row r="5662" spans="1:8" hidden="1" x14ac:dyDescent="0.35">
      <c r="A5662" s="57" t="s">
        <v>2506</v>
      </c>
      <c r="B5662" s="57" t="s">
        <v>2674</v>
      </c>
      <c r="C5662" s="57" t="s">
        <v>2428</v>
      </c>
      <c r="D5662" s="74">
        <v>1.72E-7</v>
      </c>
      <c r="E5662" s="57" t="s">
        <v>2429</v>
      </c>
      <c r="F5662" s="62" t="str">
        <f>INDEX('Crosswalk Particulates'!$B:$B,MATCH('2017 EPA Data'!A5662,'Crosswalk Particulates'!$A:$A,0))</f>
        <v>process-other-industry</v>
      </c>
      <c r="G5662" s="66">
        <f>INDEX('Crosswalk Particulates'!$E:$E,MATCH('2017 EPA Data'!$B5662,'Crosswalk Particulates'!$D:$D,0))</f>
        <v>0</v>
      </c>
      <c r="H5662" s="78">
        <f t="shared" si="88"/>
        <v>0</v>
      </c>
    </row>
    <row r="5663" spans="1:8" hidden="1" x14ac:dyDescent="0.35">
      <c r="A5663" s="57" t="s">
        <v>2453</v>
      </c>
      <c r="B5663" s="57" t="s">
        <v>2562</v>
      </c>
      <c r="C5663" s="57" t="s">
        <v>2428</v>
      </c>
      <c r="D5663" s="74">
        <v>5.0699999999999997E-8</v>
      </c>
      <c r="E5663" s="57" t="s">
        <v>2429</v>
      </c>
      <c r="F5663" s="62" t="str">
        <f>INDEX('Crosswalk Particulates'!$B:$B,MATCH('2017 EPA Data'!A5663,'Crosswalk Particulates'!$A:$A,0))</f>
        <v>process-ngps-industry</v>
      </c>
      <c r="G5663" s="66">
        <f>INDEX('Crosswalk Particulates'!$E:$E,MATCH('2017 EPA Data'!$B5663,'Crosswalk Particulates'!$D:$D,0))</f>
        <v>0</v>
      </c>
      <c r="H5663" s="78">
        <f t="shared" si="88"/>
        <v>0</v>
      </c>
    </row>
    <row r="5664" spans="1:8" hidden="1" x14ac:dyDescent="0.35">
      <c r="A5664" s="57" t="s">
        <v>2506</v>
      </c>
      <c r="B5664" s="57" t="s">
        <v>2738</v>
      </c>
      <c r="C5664" s="57" t="s">
        <v>2428</v>
      </c>
      <c r="D5664" s="74">
        <v>2.5799999999999999E-8</v>
      </c>
      <c r="E5664" s="57" t="s">
        <v>2429</v>
      </c>
      <c r="F5664" s="62" t="str">
        <f>INDEX('Crosswalk Particulates'!$B:$B,MATCH('2017 EPA Data'!A5664,'Crosswalk Particulates'!$A:$A,0))</f>
        <v>process-other-industry</v>
      </c>
      <c r="G5664" s="66">
        <f>INDEX('Crosswalk Particulates'!$E:$E,MATCH('2017 EPA Data'!$B5664,'Crosswalk Particulates'!$D:$D,0))</f>
        <v>0</v>
      </c>
      <c r="H5664" s="78">
        <f t="shared" si="88"/>
        <v>0</v>
      </c>
    </row>
    <row r="5665" spans="1:8" hidden="1" x14ac:dyDescent="0.35">
      <c r="A5665" s="57" t="s">
        <v>2506</v>
      </c>
      <c r="B5665" s="57" t="s">
        <v>2640</v>
      </c>
      <c r="C5665" s="57" t="s">
        <v>2428</v>
      </c>
      <c r="D5665" s="74">
        <v>2.5799999999999999E-8</v>
      </c>
      <c r="E5665" s="57" t="s">
        <v>2429</v>
      </c>
      <c r="F5665" s="62" t="str">
        <f>INDEX('Crosswalk Particulates'!$B:$B,MATCH('2017 EPA Data'!A5665,'Crosswalk Particulates'!$A:$A,0))</f>
        <v>process-other-industry</v>
      </c>
      <c r="G5665" s="66">
        <f>INDEX('Crosswalk Particulates'!$E:$E,MATCH('2017 EPA Data'!$B5665,'Crosswalk Particulates'!$D:$D,0))</f>
        <v>0</v>
      </c>
      <c r="H5665" s="78">
        <f t="shared" si="88"/>
        <v>0</v>
      </c>
    </row>
    <row r="5666" spans="1:8" hidden="1" x14ac:dyDescent="0.35">
      <c r="A5666" s="57" t="s">
        <v>2506</v>
      </c>
      <c r="B5666" s="57" t="s">
        <v>2564</v>
      </c>
      <c r="C5666" s="57" t="s">
        <v>2428</v>
      </c>
      <c r="D5666" s="74">
        <v>2.5799999999999999E-8</v>
      </c>
      <c r="E5666" s="57" t="s">
        <v>2429</v>
      </c>
      <c r="F5666" s="62" t="str">
        <f>INDEX('Crosswalk Particulates'!$B:$B,MATCH('2017 EPA Data'!A5666,'Crosswalk Particulates'!$A:$A,0))</f>
        <v>process-other-industry</v>
      </c>
      <c r="G5666" s="66">
        <f>INDEX('Crosswalk Particulates'!$E:$E,MATCH('2017 EPA Data'!$B5666,'Crosswalk Particulates'!$D:$D,0))</f>
        <v>0</v>
      </c>
      <c r="H5666" s="78">
        <f t="shared" si="88"/>
        <v>0</v>
      </c>
    </row>
    <row r="5667" spans="1:8" hidden="1" x14ac:dyDescent="0.35">
      <c r="A5667" s="57" t="s">
        <v>2430</v>
      </c>
      <c r="B5667" s="57" t="s">
        <v>2787</v>
      </c>
      <c r="C5667" s="57" t="s">
        <v>2428</v>
      </c>
      <c r="D5667" s="74">
        <v>2.4404000000000001E-8</v>
      </c>
      <c r="E5667" s="57" t="s">
        <v>2429</v>
      </c>
      <c r="F5667" s="62" t="str">
        <f>INDEX('Crosswalk Particulates'!$B:$B,MATCH('2017 EPA Data'!A5667,'Crosswalk Particulates'!$A:$A,0))</f>
        <v>process-other-industry</v>
      </c>
      <c r="G5667" s="66">
        <f>INDEX('Crosswalk Particulates'!$E:$E,MATCH('2017 EPA Data'!$B5667,'Crosswalk Particulates'!$D:$D,0))</f>
        <v>0</v>
      </c>
      <c r="H5667" s="78">
        <f t="shared" si="88"/>
        <v>0</v>
      </c>
    </row>
    <row r="5668" spans="1:8" hidden="1" x14ac:dyDescent="0.35">
      <c r="A5668" s="57" t="s">
        <v>2453</v>
      </c>
      <c r="B5668" s="57" t="s">
        <v>2646</v>
      </c>
      <c r="C5668" s="57" t="s">
        <v>2428</v>
      </c>
      <c r="D5668" s="74">
        <v>6.8500000000000001E-9</v>
      </c>
      <c r="E5668" s="57" t="s">
        <v>2429</v>
      </c>
      <c r="F5668" s="62" t="str">
        <f>INDEX('Crosswalk Particulates'!$B:$B,MATCH('2017 EPA Data'!A5668,'Crosswalk Particulates'!$A:$A,0))</f>
        <v>process-ngps-industry</v>
      </c>
      <c r="G5668" s="66">
        <f>INDEX('Crosswalk Particulates'!$E:$E,MATCH('2017 EPA Data'!$B5668,'Crosswalk Particulates'!$D:$D,0))</f>
        <v>0</v>
      </c>
      <c r="H5668" s="78">
        <f t="shared" si="88"/>
        <v>0</v>
      </c>
    </row>
    <row r="5669" spans="1:8" hidden="1" x14ac:dyDescent="0.35">
      <c r="A5669" s="57" t="s">
        <v>2558</v>
      </c>
      <c r="B5669" s="57" t="s">
        <v>2594</v>
      </c>
      <c r="C5669" s="57" t="s">
        <v>2428</v>
      </c>
      <c r="D5669" s="68">
        <v>0</v>
      </c>
      <c r="E5669" s="57" t="s">
        <v>2429</v>
      </c>
      <c r="F5669" s="62" t="str">
        <f>INDEX('Crosswalk Particulates'!$B:$B,MATCH('2017 EPA Data'!A5669,'Crosswalk Particulates'!$A:$A,0))</f>
        <v>process-mining-industry</v>
      </c>
      <c r="G5669" s="66">
        <f>INDEX('Crosswalk Particulates'!$E:$E,MATCH('2017 EPA Data'!$B5669,'Crosswalk Particulates'!$D:$D,0))</f>
        <v>0</v>
      </c>
      <c r="H5669" s="78">
        <f t="shared" si="88"/>
        <v>0</v>
      </c>
    </row>
    <row r="5670" spans="1:8" hidden="1" x14ac:dyDescent="0.35">
      <c r="A5670" s="57" t="s">
        <v>2519</v>
      </c>
      <c r="B5670" s="57" t="s">
        <v>2753</v>
      </c>
      <c r="C5670" s="57" t="s">
        <v>2428</v>
      </c>
      <c r="D5670" s="68">
        <v>0</v>
      </c>
      <c r="E5670" s="57" t="s">
        <v>2429</v>
      </c>
      <c r="F5670" s="62" t="str">
        <f>INDEX('Crosswalk Particulates'!$B:$B,MATCH('2017 EPA Data'!A5670,'Crosswalk Particulates'!$A:$A,0))</f>
        <v>Electricity Sector</v>
      </c>
      <c r="G5670" s="66">
        <f>INDEX('Crosswalk Particulates'!$E:$E,MATCH('2017 EPA Data'!$B5670,'Crosswalk Particulates'!$D:$D,0))</f>
        <v>0</v>
      </c>
      <c r="H5670" s="78">
        <f t="shared" si="88"/>
        <v>0</v>
      </c>
    </row>
    <row r="5671" spans="1:8" hidden="1" x14ac:dyDescent="0.35">
      <c r="A5671" s="57" t="s">
        <v>2518</v>
      </c>
      <c r="B5671" s="57" t="s">
        <v>2658</v>
      </c>
      <c r="C5671" s="57" t="s">
        <v>2428</v>
      </c>
      <c r="D5671" s="68">
        <v>0</v>
      </c>
      <c r="E5671" s="57" t="s">
        <v>2429</v>
      </c>
      <c r="F5671" s="62" t="str">
        <f>INDEX('Crosswalk Particulates'!$B:$B,MATCH('2017 EPA Data'!A5671,'Crosswalk Particulates'!$A:$A,0))</f>
        <v>process-cement-industry</v>
      </c>
      <c r="G5671" s="66">
        <f>INDEX('Crosswalk Particulates'!$E:$E,MATCH('2017 EPA Data'!$B5671,'Crosswalk Particulates'!$D:$D,0))</f>
        <v>0</v>
      </c>
      <c r="H5671" s="78">
        <f t="shared" si="88"/>
        <v>0</v>
      </c>
    </row>
    <row r="5672" spans="1:8" hidden="1" x14ac:dyDescent="0.35">
      <c r="A5672" s="57" t="s">
        <v>2497</v>
      </c>
      <c r="B5672" s="57" t="s">
        <v>2736</v>
      </c>
      <c r="C5672" s="57" t="s">
        <v>2428</v>
      </c>
      <c r="D5672" s="68">
        <v>0</v>
      </c>
      <c r="E5672" s="57" t="s">
        <v>2429</v>
      </c>
      <c r="F5672" s="62" t="str">
        <f>INDEX('Crosswalk Particulates'!$B:$B,MATCH('2017 EPA Data'!A5672,'Crosswalk Particulates'!$A:$A,0))</f>
        <v>process-other-industry</v>
      </c>
      <c r="G5672" s="66">
        <f>INDEX('Crosswalk Particulates'!$E:$E,MATCH('2017 EPA Data'!$B5672,'Crosswalk Particulates'!$D:$D,0))</f>
        <v>0</v>
      </c>
      <c r="H5672" s="78">
        <f t="shared" si="88"/>
        <v>0</v>
      </c>
    </row>
    <row r="5673" spans="1:8" hidden="1" x14ac:dyDescent="0.35">
      <c r="A5673" s="57" t="s">
        <v>2518</v>
      </c>
      <c r="B5673" s="57" t="s">
        <v>2699</v>
      </c>
      <c r="C5673" s="57" t="s">
        <v>2428</v>
      </c>
      <c r="D5673" s="68">
        <v>0</v>
      </c>
      <c r="E5673" s="57" t="s">
        <v>2429</v>
      </c>
      <c r="F5673" s="62" t="str">
        <f>INDEX('Crosswalk Particulates'!$B:$B,MATCH('2017 EPA Data'!A5673,'Crosswalk Particulates'!$A:$A,0))</f>
        <v>process-cement-industry</v>
      </c>
      <c r="G5673" s="66">
        <f>INDEX('Crosswalk Particulates'!$E:$E,MATCH('2017 EPA Data'!$B5673,'Crosswalk Particulates'!$D:$D,0))</f>
        <v>0</v>
      </c>
      <c r="H5673" s="78">
        <f t="shared" si="88"/>
        <v>0</v>
      </c>
    </row>
    <row r="5674" spans="1:8" hidden="1" x14ac:dyDescent="0.35">
      <c r="A5674" s="57" t="s">
        <v>2530</v>
      </c>
      <c r="B5674" s="57" t="s">
        <v>2490</v>
      </c>
      <c r="C5674" s="57" t="s">
        <v>2428</v>
      </c>
      <c r="D5674" s="68">
        <v>0</v>
      </c>
      <c r="E5674" s="57" t="s">
        <v>2429</v>
      </c>
      <c r="F5674" s="62" t="str">
        <f>INDEX('Crosswalk Particulates'!$B:$B,MATCH('2017 EPA Data'!A5674,'Crosswalk Particulates'!$A:$A,0))</f>
        <v>process-iron and steel-industry</v>
      </c>
      <c r="G5674" s="66">
        <f>INDEX('Crosswalk Particulates'!$E:$E,MATCH('2017 EPA Data'!$B5674,'Crosswalk Particulates'!$D:$D,0))</f>
        <v>0</v>
      </c>
      <c r="H5674" s="78">
        <f t="shared" si="88"/>
        <v>0</v>
      </c>
    </row>
    <row r="5675" spans="1:8" hidden="1" x14ac:dyDescent="0.35">
      <c r="A5675" s="57" t="s">
        <v>2503</v>
      </c>
      <c r="B5675" s="57" t="s">
        <v>2646</v>
      </c>
      <c r="C5675" s="57" t="s">
        <v>2428</v>
      </c>
      <c r="D5675" s="68">
        <v>0</v>
      </c>
      <c r="E5675" s="57" t="s">
        <v>2429</v>
      </c>
      <c r="F5675" s="62" t="str">
        <f>INDEX('Crosswalk Particulates'!$B:$B,MATCH('2017 EPA Data'!A5675,'Crosswalk Particulates'!$A:$A,0))</f>
        <v>process-ngps-industry</v>
      </c>
      <c r="G5675" s="66">
        <f>INDEX('Crosswalk Particulates'!$E:$E,MATCH('2017 EPA Data'!$B5675,'Crosswalk Particulates'!$D:$D,0))</f>
        <v>0</v>
      </c>
      <c r="H5675" s="78">
        <f t="shared" si="88"/>
        <v>0</v>
      </c>
    </row>
    <row r="5676" spans="1:8" hidden="1" x14ac:dyDescent="0.35">
      <c r="A5676" s="57" t="s">
        <v>2497</v>
      </c>
      <c r="B5676" s="57" t="s">
        <v>2781</v>
      </c>
      <c r="C5676" s="57" t="s">
        <v>2428</v>
      </c>
      <c r="D5676" s="68">
        <v>0</v>
      </c>
      <c r="E5676" s="57" t="s">
        <v>2429</v>
      </c>
      <c r="F5676" s="62" t="str">
        <f>INDEX('Crosswalk Particulates'!$B:$B,MATCH('2017 EPA Data'!A5676,'Crosswalk Particulates'!$A:$A,0))</f>
        <v>process-other-industry</v>
      </c>
      <c r="G5676" s="66">
        <f>INDEX('Crosswalk Particulates'!$E:$E,MATCH('2017 EPA Data'!$B5676,'Crosswalk Particulates'!$D:$D,0))</f>
        <v>0</v>
      </c>
      <c r="H5676" s="78">
        <f t="shared" si="88"/>
        <v>0</v>
      </c>
    </row>
    <row r="5677" spans="1:8" hidden="1" x14ac:dyDescent="0.35">
      <c r="A5677" s="57" t="s">
        <v>2497</v>
      </c>
      <c r="B5677" s="57" t="s">
        <v>2753</v>
      </c>
      <c r="C5677" s="57" t="s">
        <v>2428</v>
      </c>
      <c r="D5677" s="68">
        <v>0</v>
      </c>
      <c r="E5677" s="57" t="s">
        <v>2429</v>
      </c>
      <c r="F5677" s="62" t="str">
        <f>INDEX('Crosswalk Particulates'!$B:$B,MATCH('2017 EPA Data'!A5677,'Crosswalk Particulates'!$A:$A,0))</f>
        <v>process-other-industry</v>
      </c>
      <c r="G5677" s="66">
        <f>INDEX('Crosswalk Particulates'!$E:$E,MATCH('2017 EPA Data'!$B5677,'Crosswalk Particulates'!$D:$D,0))</f>
        <v>0</v>
      </c>
      <c r="H5677" s="78">
        <f t="shared" si="88"/>
        <v>0</v>
      </c>
    </row>
    <row r="5678" spans="1:8" hidden="1" x14ac:dyDescent="0.35">
      <c r="A5678" s="57" t="s">
        <v>2518</v>
      </c>
      <c r="B5678" s="57" t="s">
        <v>2713</v>
      </c>
      <c r="C5678" s="57" t="s">
        <v>2428</v>
      </c>
      <c r="D5678" s="68">
        <v>0</v>
      </c>
      <c r="E5678" s="57" t="s">
        <v>2429</v>
      </c>
      <c r="F5678" s="62" t="str">
        <f>INDEX('Crosswalk Particulates'!$B:$B,MATCH('2017 EPA Data'!A5678,'Crosswalk Particulates'!$A:$A,0))</f>
        <v>process-cement-industry</v>
      </c>
      <c r="G5678" s="66">
        <f>INDEX('Crosswalk Particulates'!$E:$E,MATCH('2017 EPA Data'!$B5678,'Crosswalk Particulates'!$D:$D,0))</f>
        <v>0</v>
      </c>
      <c r="H5678" s="78">
        <f t="shared" si="88"/>
        <v>0</v>
      </c>
    </row>
    <row r="5679" spans="1:8" hidden="1" x14ac:dyDescent="0.35">
      <c r="A5679" s="57" t="s">
        <v>2634</v>
      </c>
      <c r="B5679" s="57" t="s">
        <v>2562</v>
      </c>
      <c r="C5679" s="57" t="s">
        <v>2428</v>
      </c>
      <c r="D5679" s="68">
        <v>0</v>
      </c>
      <c r="E5679" s="57" t="s">
        <v>2429</v>
      </c>
      <c r="F5679" s="62" t="str">
        <f>INDEX('Crosswalk Particulates'!$B:$B,MATCH('2017 EPA Data'!A5679,'Crosswalk Particulates'!$A:$A,0))</f>
        <v>Residential Buildings Sector</v>
      </c>
      <c r="G5679" s="66">
        <f>INDEX('Crosswalk Particulates'!$E:$E,MATCH('2017 EPA Data'!$B5679,'Crosswalk Particulates'!$D:$D,0))</f>
        <v>0</v>
      </c>
      <c r="H5679" s="78">
        <f t="shared" si="88"/>
        <v>0</v>
      </c>
    </row>
    <row r="5680" spans="1:8" hidden="1" x14ac:dyDescent="0.35">
      <c r="A5680" s="57" t="s">
        <v>2489</v>
      </c>
      <c r="B5680" s="57" t="s">
        <v>2676</v>
      </c>
      <c r="C5680" s="57" t="s">
        <v>2428</v>
      </c>
      <c r="D5680" s="68">
        <v>0</v>
      </c>
      <c r="E5680" s="57" t="s">
        <v>2429</v>
      </c>
      <c r="F5680" s="62" t="str">
        <f>INDEX('Crosswalk Particulates'!$B:$B,MATCH('2017 EPA Data'!A5680,'Crosswalk Particulates'!$A:$A,0))</f>
        <v>process-chemicals-industry</v>
      </c>
      <c r="G5680" s="66">
        <f>INDEX('Crosswalk Particulates'!$E:$E,MATCH('2017 EPA Data'!$B5680,'Crosswalk Particulates'!$D:$D,0))</f>
        <v>0</v>
      </c>
      <c r="H5680" s="78">
        <f t="shared" si="88"/>
        <v>0</v>
      </c>
    </row>
    <row r="5681" spans="1:8" hidden="1" x14ac:dyDescent="0.35">
      <c r="A5681" s="57" t="s">
        <v>2560</v>
      </c>
      <c r="B5681" s="57" t="s">
        <v>2594</v>
      </c>
      <c r="C5681" s="57" t="s">
        <v>2428</v>
      </c>
      <c r="D5681" s="68">
        <v>0</v>
      </c>
      <c r="E5681" s="57" t="s">
        <v>2429</v>
      </c>
      <c r="F5681" s="62" t="str">
        <f>INDEX('Crosswalk Particulates'!$B:$B,MATCH('2017 EPA Data'!A5681,'Crosswalk Particulates'!$A:$A,0))</f>
        <v>Electricity Sector</v>
      </c>
      <c r="G5681" s="66">
        <f>INDEX('Crosswalk Particulates'!$E:$E,MATCH('2017 EPA Data'!$B5681,'Crosswalk Particulates'!$D:$D,0))</f>
        <v>0</v>
      </c>
      <c r="H5681" s="78">
        <f t="shared" si="88"/>
        <v>0</v>
      </c>
    </row>
    <row r="5682" spans="1:8" hidden="1" x14ac:dyDescent="0.35">
      <c r="A5682" s="57" t="s">
        <v>2457</v>
      </c>
      <c r="B5682" s="57" t="s">
        <v>2508</v>
      </c>
      <c r="C5682" s="57" t="s">
        <v>2432</v>
      </c>
      <c r="D5682" s="68">
        <v>0</v>
      </c>
      <c r="E5682" s="57" t="s">
        <v>2433</v>
      </c>
      <c r="F5682" s="62" t="str">
        <f>INDEX('Crosswalk Particulates'!$B:$B,MATCH('2017 EPA Data'!A5682,'Crosswalk Particulates'!$A:$A,0))</f>
        <v>process-other-industry</v>
      </c>
      <c r="G5682" s="66" t="str">
        <f>INDEX('Crosswalk Particulates'!$E:$E,MATCH('2017 EPA Data'!$B5682,'Crosswalk Particulates'!$D:$D,0))</f>
        <v>CH4</v>
      </c>
      <c r="H5682" s="78">
        <f t="shared" si="88"/>
        <v>0</v>
      </c>
    </row>
    <row r="5683" spans="1:8" hidden="1" x14ac:dyDescent="0.35">
      <c r="A5683" s="57" t="s">
        <v>2492</v>
      </c>
      <c r="B5683" s="57" t="s">
        <v>2775</v>
      </c>
      <c r="C5683" s="57" t="s">
        <v>2428</v>
      </c>
      <c r="D5683" s="68">
        <v>0</v>
      </c>
      <c r="E5683" s="57" t="s">
        <v>2429</v>
      </c>
      <c r="F5683" s="62" t="str">
        <f>INDEX('Crosswalk Particulates'!$B:$B,MATCH('2017 EPA Data'!A5683,'Crosswalk Particulates'!$A:$A,0))</f>
        <v>Electricity Sector</v>
      </c>
      <c r="G5683" s="66">
        <f>INDEX('Crosswalk Particulates'!$E:$E,MATCH('2017 EPA Data'!$B5683,'Crosswalk Particulates'!$D:$D,0))</f>
        <v>0</v>
      </c>
      <c r="H5683" s="78">
        <f t="shared" si="88"/>
        <v>0</v>
      </c>
    </row>
    <row r="5684" spans="1:8" hidden="1" x14ac:dyDescent="0.35">
      <c r="A5684" s="57" t="s">
        <v>2519</v>
      </c>
      <c r="B5684" s="57" t="s">
        <v>2607</v>
      </c>
      <c r="C5684" s="57" t="s">
        <v>2428</v>
      </c>
      <c r="D5684" s="68">
        <v>0</v>
      </c>
      <c r="E5684" s="57" t="s">
        <v>2429</v>
      </c>
      <c r="F5684" s="62" t="str">
        <f>INDEX('Crosswalk Particulates'!$B:$B,MATCH('2017 EPA Data'!A5684,'Crosswalk Particulates'!$A:$A,0))</f>
        <v>Electricity Sector</v>
      </c>
      <c r="G5684" s="66">
        <f>INDEX('Crosswalk Particulates'!$E:$E,MATCH('2017 EPA Data'!$B5684,'Crosswalk Particulates'!$D:$D,0))</f>
        <v>0</v>
      </c>
      <c r="H5684" s="78">
        <f t="shared" si="88"/>
        <v>0</v>
      </c>
    </row>
    <row r="5685" spans="1:8" hidden="1" x14ac:dyDescent="0.35">
      <c r="A5685" s="57" t="s">
        <v>2529</v>
      </c>
      <c r="B5685" s="57" t="s">
        <v>2491</v>
      </c>
      <c r="C5685" s="57" t="s">
        <v>2428</v>
      </c>
      <c r="D5685" s="68">
        <v>0</v>
      </c>
      <c r="E5685" s="57" t="s">
        <v>2429</v>
      </c>
      <c r="F5685" s="62" t="str">
        <f>INDEX('Crosswalk Particulates'!$B:$B,MATCH('2017 EPA Data'!A5685,'Crosswalk Particulates'!$A:$A,0))</f>
        <v>Other-EPA</v>
      </c>
      <c r="G5685" s="66">
        <f>INDEX('Crosswalk Particulates'!$E:$E,MATCH('2017 EPA Data'!$B5685,'Crosswalk Particulates'!$D:$D,0))</f>
        <v>0</v>
      </c>
      <c r="H5685" s="78">
        <f t="shared" si="88"/>
        <v>0</v>
      </c>
    </row>
    <row r="5686" spans="1:8" hidden="1" x14ac:dyDescent="0.35">
      <c r="A5686" s="57" t="s">
        <v>2518</v>
      </c>
      <c r="B5686" s="57" t="s">
        <v>2695</v>
      </c>
      <c r="C5686" s="57" t="s">
        <v>2428</v>
      </c>
      <c r="D5686" s="68">
        <v>0</v>
      </c>
      <c r="E5686" s="57" t="s">
        <v>2429</v>
      </c>
      <c r="F5686" s="62" t="str">
        <f>INDEX('Crosswalk Particulates'!$B:$B,MATCH('2017 EPA Data'!A5686,'Crosswalk Particulates'!$A:$A,0))</f>
        <v>process-cement-industry</v>
      </c>
      <c r="G5686" s="66">
        <f>INDEX('Crosswalk Particulates'!$E:$E,MATCH('2017 EPA Data'!$B5686,'Crosswalk Particulates'!$D:$D,0))</f>
        <v>0</v>
      </c>
      <c r="H5686" s="78">
        <f t="shared" si="88"/>
        <v>0</v>
      </c>
    </row>
    <row r="5687" spans="1:8" hidden="1" x14ac:dyDescent="0.35">
      <c r="A5687" s="57" t="s">
        <v>2497</v>
      </c>
      <c r="B5687" s="57" t="s">
        <v>2672</v>
      </c>
      <c r="C5687" s="57" t="s">
        <v>2428</v>
      </c>
      <c r="D5687" s="68">
        <v>0</v>
      </c>
      <c r="E5687" s="57" t="s">
        <v>2429</v>
      </c>
      <c r="F5687" s="62" t="str">
        <f>INDEX('Crosswalk Particulates'!$B:$B,MATCH('2017 EPA Data'!A5687,'Crosswalk Particulates'!$A:$A,0))</f>
        <v>process-other-industry</v>
      </c>
      <c r="G5687" s="66">
        <f>INDEX('Crosswalk Particulates'!$E:$E,MATCH('2017 EPA Data'!$B5687,'Crosswalk Particulates'!$D:$D,0))</f>
        <v>0</v>
      </c>
      <c r="H5687" s="78">
        <f t="shared" si="88"/>
        <v>0</v>
      </c>
    </row>
    <row r="5688" spans="1:8" hidden="1" x14ac:dyDescent="0.35">
      <c r="A5688" s="57" t="s">
        <v>2458</v>
      </c>
      <c r="B5688" s="57" t="s">
        <v>2625</v>
      </c>
      <c r="C5688" s="57" t="s">
        <v>2428</v>
      </c>
      <c r="D5688" s="68">
        <v>0</v>
      </c>
      <c r="E5688" s="57" t="s">
        <v>2429</v>
      </c>
      <c r="F5688" s="62" t="str">
        <f>INDEX('Crosswalk Particulates'!$B:$B,MATCH('2017 EPA Data'!A5688,'Crosswalk Particulates'!$A:$A,0))</f>
        <v>process-other-industry</v>
      </c>
      <c r="G5688" s="66">
        <f>INDEX('Crosswalk Particulates'!$E:$E,MATCH('2017 EPA Data'!$B5688,'Crosswalk Particulates'!$D:$D,0))</f>
        <v>0</v>
      </c>
      <c r="H5688" s="78">
        <f t="shared" si="88"/>
        <v>0</v>
      </c>
    </row>
    <row r="5689" spans="1:8" hidden="1" x14ac:dyDescent="0.35">
      <c r="A5689" s="57" t="s">
        <v>2560</v>
      </c>
      <c r="B5689" s="57" t="s">
        <v>2649</v>
      </c>
      <c r="C5689" s="57" t="s">
        <v>2428</v>
      </c>
      <c r="D5689" s="68">
        <v>0</v>
      </c>
      <c r="E5689" s="57" t="s">
        <v>2429</v>
      </c>
      <c r="F5689" s="62" t="str">
        <f>INDEX('Crosswalk Particulates'!$B:$B,MATCH('2017 EPA Data'!A5689,'Crosswalk Particulates'!$A:$A,0))</f>
        <v>Electricity Sector</v>
      </c>
      <c r="G5689" s="66">
        <f>INDEX('Crosswalk Particulates'!$E:$E,MATCH('2017 EPA Data'!$B5689,'Crosswalk Particulates'!$D:$D,0))</f>
        <v>0</v>
      </c>
      <c r="H5689" s="78">
        <f t="shared" si="88"/>
        <v>0</v>
      </c>
    </row>
    <row r="5690" spans="1:8" hidden="1" x14ac:dyDescent="0.35">
      <c r="A5690" s="57" t="s">
        <v>2519</v>
      </c>
      <c r="B5690" s="57" t="s">
        <v>2757</v>
      </c>
      <c r="C5690" s="57" t="s">
        <v>2428</v>
      </c>
      <c r="D5690" s="68">
        <v>0</v>
      </c>
      <c r="E5690" s="57" t="s">
        <v>2429</v>
      </c>
      <c r="F5690" s="62" t="str">
        <f>INDEX('Crosswalk Particulates'!$B:$B,MATCH('2017 EPA Data'!A5690,'Crosswalk Particulates'!$A:$A,0))</f>
        <v>Electricity Sector</v>
      </c>
      <c r="G5690" s="66">
        <f>INDEX('Crosswalk Particulates'!$E:$E,MATCH('2017 EPA Data'!$B5690,'Crosswalk Particulates'!$D:$D,0))</f>
        <v>0</v>
      </c>
      <c r="H5690" s="78">
        <f t="shared" si="88"/>
        <v>0</v>
      </c>
    </row>
    <row r="5691" spans="1:8" hidden="1" x14ac:dyDescent="0.35">
      <c r="A5691" s="57" t="s">
        <v>2493</v>
      </c>
      <c r="B5691" s="57" t="s">
        <v>2660</v>
      </c>
      <c r="C5691" s="57" t="s">
        <v>2428</v>
      </c>
      <c r="D5691" s="68">
        <v>0</v>
      </c>
      <c r="E5691" s="57" t="s">
        <v>2429</v>
      </c>
      <c r="F5691" s="62" t="str">
        <f>INDEX('Crosswalk Particulates'!$B:$B,MATCH('2017 EPA Data'!A5691,'Crosswalk Particulates'!$A:$A,0))</f>
        <v>Commercial Buildings Sector</v>
      </c>
      <c r="G5691" s="66">
        <f>INDEX('Crosswalk Particulates'!$E:$E,MATCH('2017 EPA Data'!$B5691,'Crosswalk Particulates'!$D:$D,0))</f>
        <v>0</v>
      </c>
      <c r="H5691" s="78">
        <f t="shared" si="88"/>
        <v>0</v>
      </c>
    </row>
    <row r="5692" spans="1:8" hidden="1" x14ac:dyDescent="0.35">
      <c r="A5692" s="57" t="s">
        <v>2493</v>
      </c>
      <c r="B5692" s="57" t="s">
        <v>2477</v>
      </c>
      <c r="C5692" s="57" t="s">
        <v>2428</v>
      </c>
      <c r="D5692" s="68">
        <v>0</v>
      </c>
      <c r="E5692" s="57" t="s">
        <v>2429</v>
      </c>
      <c r="F5692" s="62" t="str">
        <f>INDEX('Crosswalk Particulates'!$B:$B,MATCH('2017 EPA Data'!A5692,'Crosswalk Particulates'!$A:$A,0))</f>
        <v>Commercial Buildings Sector</v>
      </c>
      <c r="G5692" s="66">
        <f>INDEX('Crosswalk Particulates'!$E:$E,MATCH('2017 EPA Data'!$B5692,'Crosswalk Particulates'!$D:$D,0))</f>
        <v>0</v>
      </c>
      <c r="H5692" s="78">
        <f t="shared" si="88"/>
        <v>0</v>
      </c>
    </row>
    <row r="5693" spans="1:8" hidden="1" x14ac:dyDescent="0.35">
      <c r="A5693" s="57" t="s">
        <v>2500</v>
      </c>
      <c r="B5693" s="57" t="s">
        <v>2467</v>
      </c>
      <c r="C5693" s="57" t="s">
        <v>2468</v>
      </c>
      <c r="D5693" s="68">
        <v>0</v>
      </c>
      <c r="E5693" s="57" t="s">
        <v>2433</v>
      </c>
      <c r="F5693" s="62" t="str">
        <f>INDEX('Crosswalk Particulates'!$B:$B,MATCH('2017 EPA Data'!A5693,'Crosswalk Particulates'!$A:$A,0))</f>
        <v>Other-EPA</v>
      </c>
      <c r="G5693" s="66" t="str">
        <f>INDEX('Crosswalk Particulates'!$E:$E,MATCH('2017 EPA Data'!$B5693,'Crosswalk Particulates'!$D:$D,0))</f>
        <v>VOC</v>
      </c>
      <c r="H5693" s="78">
        <f t="shared" si="88"/>
        <v>0</v>
      </c>
    </row>
    <row r="5694" spans="1:8" hidden="1" x14ac:dyDescent="0.35">
      <c r="A5694" s="57" t="s">
        <v>2538</v>
      </c>
      <c r="B5694" s="57" t="s">
        <v>2467</v>
      </c>
      <c r="C5694" s="57" t="s">
        <v>2468</v>
      </c>
      <c r="D5694" s="68">
        <v>0</v>
      </c>
      <c r="E5694" s="57" t="s">
        <v>2433</v>
      </c>
      <c r="F5694" s="62" t="str">
        <f>INDEX('Crosswalk Particulates'!$B:$B,MATCH('2017 EPA Data'!A5694,'Crosswalk Particulates'!$A:$A,0))</f>
        <v>Other-EPA</v>
      </c>
      <c r="G5694" s="66" t="str">
        <f>INDEX('Crosswalk Particulates'!$E:$E,MATCH('2017 EPA Data'!$B5694,'Crosswalk Particulates'!$D:$D,0))</f>
        <v>VOC</v>
      </c>
      <c r="H5694" s="78">
        <f t="shared" si="88"/>
        <v>0</v>
      </c>
    </row>
    <row r="5695" spans="1:8" hidden="1" x14ac:dyDescent="0.35">
      <c r="A5695" s="57" t="s">
        <v>2540</v>
      </c>
      <c r="B5695" s="57" t="s">
        <v>2663</v>
      </c>
      <c r="C5695" s="57" t="s">
        <v>2428</v>
      </c>
      <c r="D5695" s="68">
        <v>0</v>
      </c>
      <c r="E5695" s="57" t="s">
        <v>2429</v>
      </c>
      <c r="F5695" s="62" t="str">
        <f>INDEX('Crosswalk Particulates'!$B:$B,MATCH('2017 EPA Data'!A5695,'Crosswalk Particulates'!$A:$A,0))</f>
        <v>industry-fuel-oil</v>
      </c>
      <c r="G5695" s="66">
        <f>INDEX('Crosswalk Particulates'!$E:$E,MATCH('2017 EPA Data'!$B5695,'Crosswalk Particulates'!$D:$D,0))</f>
        <v>0</v>
      </c>
      <c r="H5695" s="78">
        <f t="shared" si="88"/>
        <v>0</v>
      </c>
    </row>
    <row r="5696" spans="1:8" hidden="1" x14ac:dyDescent="0.35">
      <c r="A5696" s="57" t="s">
        <v>2560</v>
      </c>
      <c r="B5696" s="57" t="s">
        <v>2672</v>
      </c>
      <c r="C5696" s="57" t="s">
        <v>2428</v>
      </c>
      <c r="D5696" s="68">
        <v>0</v>
      </c>
      <c r="E5696" s="57" t="s">
        <v>2429</v>
      </c>
      <c r="F5696" s="62" t="str">
        <f>INDEX('Crosswalk Particulates'!$B:$B,MATCH('2017 EPA Data'!A5696,'Crosswalk Particulates'!$A:$A,0))</f>
        <v>Electricity Sector</v>
      </c>
      <c r="G5696" s="66">
        <f>INDEX('Crosswalk Particulates'!$E:$E,MATCH('2017 EPA Data'!$B5696,'Crosswalk Particulates'!$D:$D,0))</f>
        <v>0</v>
      </c>
      <c r="H5696" s="78">
        <f t="shared" si="88"/>
        <v>0</v>
      </c>
    </row>
    <row r="5697" spans="1:8" hidden="1" x14ac:dyDescent="0.35">
      <c r="A5697" s="57" t="s">
        <v>2518</v>
      </c>
      <c r="B5697" s="57" t="s">
        <v>2715</v>
      </c>
      <c r="C5697" s="57" t="s">
        <v>2428</v>
      </c>
      <c r="D5697" s="68">
        <v>0</v>
      </c>
      <c r="E5697" s="57" t="s">
        <v>2429</v>
      </c>
      <c r="F5697" s="62" t="str">
        <f>INDEX('Crosswalk Particulates'!$B:$B,MATCH('2017 EPA Data'!A5697,'Crosswalk Particulates'!$A:$A,0))</f>
        <v>process-cement-industry</v>
      </c>
      <c r="G5697" s="66">
        <f>INDEX('Crosswalk Particulates'!$E:$E,MATCH('2017 EPA Data'!$B5697,'Crosswalk Particulates'!$D:$D,0))</f>
        <v>0</v>
      </c>
      <c r="H5697" s="78">
        <f t="shared" si="88"/>
        <v>0</v>
      </c>
    </row>
    <row r="5698" spans="1:8" hidden="1" x14ac:dyDescent="0.35">
      <c r="A5698" s="57" t="s">
        <v>2518</v>
      </c>
      <c r="B5698" s="57" t="s">
        <v>2742</v>
      </c>
      <c r="C5698" s="57" t="s">
        <v>2428</v>
      </c>
      <c r="D5698" s="68">
        <v>0</v>
      </c>
      <c r="E5698" s="57" t="s">
        <v>2429</v>
      </c>
      <c r="F5698" s="62" t="str">
        <f>INDEX('Crosswalk Particulates'!$B:$B,MATCH('2017 EPA Data'!A5698,'Crosswalk Particulates'!$A:$A,0))</f>
        <v>process-cement-industry</v>
      </c>
      <c r="G5698" s="66">
        <f>INDEX('Crosswalk Particulates'!$E:$E,MATCH('2017 EPA Data'!$B5698,'Crosswalk Particulates'!$D:$D,0))</f>
        <v>0</v>
      </c>
      <c r="H5698" s="78">
        <f t="shared" si="88"/>
        <v>0</v>
      </c>
    </row>
    <row r="5699" spans="1:8" hidden="1" x14ac:dyDescent="0.35">
      <c r="A5699" s="57" t="s">
        <v>2513</v>
      </c>
      <c r="B5699" s="57" t="s">
        <v>2723</v>
      </c>
      <c r="C5699" s="57" t="s">
        <v>2428</v>
      </c>
      <c r="D5699" s="68">
        <v>0</v>
      </c>
      <c r="E5699" s="57" t="s">
        <v>2429</v>
      </c>
      <c r="F5699" s="62" t="str">
        <f>INDEX('Crosswalk Particulates'!$B:$B,MATCH('2017 EPA Data'!A5699,'Crosswalk Particulates'!$A:$A,0))</f>
        <v>process-other-industry</v>
      </c>
      <c r="G5699" s="66">
        <f>INDEX('Crosswalk Particulates'!$E:$E,MATCH('2017 EPA Data'!$B5699,'Crosswalk Particulates'!$D:$D,0))</f>
        <v>0</v>
      </c>
      <c r="H5699" s="78">
        <f t="shared" si="88"/>
        <v>0</v>
      </c>
    </row>
    <row r="5700" spans="1:8" hidden="1" x14ac:dyDescent="0.35">
      <c r="A5700" s="57" t="s">
        <v>2518</v>
      </c>
      <c r="B5700" s="57" t="s">
        <v>2636</v>
      </c>
      <c r="C5700" s="57" t="s">
        <v>2428</v>
      </c>
      <c r="D5700" s="68">
        <v>0</v>
      </c>
      <c r="E5700" s="57" t="s">
        <v>2429</v>
      </c>
      <c r="F5700" s="62" t="str">
        <f>INDEX('Crosswalk Particulates'!$B:$B,MATCH('2017 EPA Data'!A5700,'Crosswalk Particulates'!$A:$A,0))</f>
        <v>process-cement-industry</v>
      </c>
      <c r="G5700" s="66">
        <f>INDEX('Crosswalk Particulates'!$E:$E,MATCH('2017 EPA Data'!$B5700,'Crosswalk Particulates'!$D:$D,0))</f>
        <v>0</v>
      </c>
      <c r="H5700" s="78">
        <f t="shared" ref="H5700:H5763" si="89">IF(E5700="TON",D5700/metricton_to_shortton,0)*10^6</f>
        <v>0</v>
      </c>
    </row>
    <row r="5701" spans="1:8" hidden="1" x14ac:dyDescent="0.35">
      <c r="A5701" s="57" t="s">
        <v>2560</v>
      </c>
      <c r="B5701" s="57" t="s">
        <v>2524</v>
      </c>
      <c r="C5701" s="57" t="s">
        <v>2428</v>
      </c>
      <c r="D5701" s="68">
        <v>0</v>
      </c>
      <c r="E5701" s="57" t="s">
        <v>2429</v>
      </c>
      <c r="F5701" s="62" t="str">
        <f>INDEX('Crosswalk Particulates'!$B:$B,MATCH('2017 EPA Data'!A5701,'Crosswalk Particulates'!$A:$A,0))</f>
        <v>Electricity Sector</v>
      </c>
      <c r="G5701" s="66">
        <f>INDEX('Crosswalk Particulates'!$E:$E,MATCH('2017 EPA Data'!$B5701,'Crosswalk Particulates'!$D:$D,0))</f>
        <v>0</v>
      </c>
      <c r="H5701" s="78">
        <f t="shared" si="89"/>
        <v>0</v>
      </c>
    </row>
    <row r="5702" spans="1:8" hidden="1" x14ac:dyDescent="0.35">
      <c r="A5702" s="57" t="s">
        <v>2492</v>
      </c>
      <c r="B5702" s="57" t="s">
        <v>2625</v>
      </c>
      <c r="C5702" s="57" t="s">
        <v>2428</v>
      </c>
      <c r="D5702" s="68">
        <v>0</v>
      </c>
      <c r="E5702" s="57" t="s">
        <v>2429</v>
      </c>
      <c r="F5702" s="62" t="str">
        <f>INDEX('Crosswalk Particulates'!$B:$B,MATCH('2017 EPA Data'!A5702,'Crosswalk Particulates'!$A:$A,0))</f>
        <v>Electricity Sector</v>
      </c>
      <c r="G5702" s="66">
        <f>INDEX('Crosswalk Particulates'!$E:$E,MATCH('2017 EPA Data'!$B5702,'Crosswalk Particulates'!$D:$D,0))</f>
        <v>0</v>
      </c>
      <c r="H5702" s="78">
        <f t="shared" si="89"/>
        <v>0</v>
      </c>
    </row>
    <row r="5703" spans="1:8" hidden="1" x14ac:dyDescent="0.35">
      <c r="A5703" s="57" t="s">
        <v>2492</v>
      </c>
      <c r="B5703" s="57" t="s">
        <v>2594</v>
      </c>
      <c r="C5703" s="57" t="s">
        <v>2428</v>
      </c>
      <c r="D5703" s="68">
        <v>0</v>
      </c>
      <c r="E5703" s="57" t="s">
        <v>2429</v>
      </c>
      <c r="F5703" s="62" t="str">
        <f>INDEX('Crosswalk Particulates'!$B:$B,MATCH('2017 EPA Data'!A5703,'Crosswalk Particulates'!$A:$A,0))</f>
        <v>Electricity Sector</v>
      </c>
      <c r="G5703" s="66">
        <f>INDEX('Crosswalk Particulates'!$E:$E,MATCH('2017 EPA Data'!$B5703,'Crosswalk Particulates'!$D:$D,0))</f>
        <v>0</v>
      </c>
      <c r="H5703" s="78">
        <f t="shared" si="89"/>
        <v>0</v>
      </c>
    </row>
    <row r="5704" spans="1:8" hidden="1" x14ac:dyDescent="0.35">
      <c r="A5704" s="57" t="s">
        <v>2558</v>
      </c>
      <c r="B5704" s="57" t="s">
        <v>2592</v>
      </c>
      <c r="C5704" s="57" t="s">
        <v>2428</v>
      </c>
      <c r="D5704" s="68">
        <v>0</v>
      </c>
      <c r="E5704" s="57" t="s">
        <v>2429</v>
      </c>
      <c r="F5704" s="62" t="str">
        <f>INDEX('Crosswalk Particulates'!$B:$B,MATCH('2017 EPA Data'!A5704,'Crosswalk Particulates'!$A:$A,0))</f>
        <v>process-mining-industry</v>
      </c>
      <c r="G5704" s="66">
        <f>INDEX('Crosswalk Particulates'!$E:$E,MATCH('2017 EPA Data'!$B5704,'Crosswalk Particulates'!$D:$D,0))</f>
        <v>0</v>
      </c>
      <c r="H5704" s="78">
        <f t="shared" si="89"/>
        <v>0</v>
      </c>
    </row>
    <row r="5705" spans="1:8" hidden="1" x14ac:dyDescent="0.35">
      <c r="A5705" s="57" t="s">
        <v>2558</v>
      </c>
      <c r="B5705" s="57" t="s">
        <v>2624</v>
      </c>
      <c r="C5705" s="57" t="s">
        <v>2428</v>
      </c>
      <c r="D5705" s="68">
        <v>0</v>
      </c>
      <c r="E5705" s="57" t="s">
        <v>2429</v>
      </c>
      <c r="F5705" s="62" t="str">
        <f>INDEX('Crosswalk Particulates'!$B:$B,MATCH('2017 EPA Data'!A5705,'Crosswalk Particulates'!$A:$A,0))</f>
        <v>process-mining-industry</v>
      </c>
      <c r="G5705" s="66">
        <f>INDEX('Crosswalk Particulates'!$E:$E,MATCH('2017 EPA Data'!$B5705,'Crosswalk Particulates'!$D:$D,0))</f>
        <v>0</v>
      </c>
      <c r="H5705" s="78">
        <f t="shared" si="89"/>
        <v>0</v>
      </c>
    </row>
    <row r="5706" spans="1:8" hidden="1" x14ac:dyDescent="0.35">
      <c r="A5706" s="57" t="s">
        <v>2430</v>
      </c>
      <c r="B5706" s="57" t="s">
        <v>2788</v>
      </c>
      <c r="C5706" s="57" t="s">
        <v>2428</v>
      </c>
      <c r="D5706" s="68">
        <v>0</v>
      </c>
      <c r="E5706" s="57" t="s">
        <v>2429</v>
      </c>
      <c r="F5706" s="62" t="str">
        <f>INDEX('Crosswalk Particulates'!$B:$B,MATCH('2017 EPA Data'!A5706,'Crosswalk Particulates'!$A:$A,0))</f>
        <v>process-other-industry</v>
      </c>
      <c r="G5706" s="66">
        <f>INDEX('Crosswalk Particulates'!$E:$E,MATCH('2017 EPA Data'!$B5706,'Crosswalk Particulates'!$D:$D,0))</f>
        <v>0</v>
      </c>
      <c r="H5706" s="78">
        <f t="shared" si="89"/>
        <v>0</v>
      </c>
    </row>
    <row r="5707" spans="1:8" hidden="1" x14ac:dyDescent="0.35">
      <c r="A5707" s="57" t="s">
        <v>2503</v>
      </c>
      <c r="B5707" s="57" t="s">
        <v>2731</v>
      </c>
      <c r="C5707" s="57" t="s">
        <v>2432</v>
      </c>
      <c r="D5707" s="68">
        <v>0</v>
      </c>
      <c r="E5707" s="57" t="s">
        <v>2433</v>
      </c>
      <c r="F5707" s="62" t="str">
        <f>INDEX('Crosswalk Particulates'!$B:$B,MATCH('2017 EPA Data'!A5707,'Crosswalk Particulates'!$A:$A,0))</f>
        <v>process-ngps-industry</v>
      </c>
      <c r="G5707" s="66">
        <f>INDEX('Crosswalk Particulates'!$E:$E,MATCH('2017 EPA Data'!$B5707,'Crosswalk Particulates'!$D:$D,0))</f>
        <v>0</v>
      </c>
      <c r="H5707" s="78">
        <f t="shared" si="89"/>
        <v>0</v>
      </c>
    </row>
    <row r="5708" spans="1:8" hidden="1" x14ac:dyDescent="0.35">
      <c r="A5708" s="57" t="s">
        <v>2518</v>
      </c>
      <c r="B5708" s="57" t="s">
        <v>2688</v>
      </c>
      <c r="C5708" s="57" t="s">
        <v>2428</v>
      </c>
      <c r="D5708" s="68">
        <v>0</v>
      </c>
      <c r="E5708" s="57" t="s">
        <v>2429</v>
      </c>
      <c r="F5708" s="62" t="str">
        <f>INDEX('Crosswalk Particulates'!$B:$B,MATCH('2017 EPA Data'!A5708,'Crosswalk Particulates'!$A:$A,0))</f>
        <v>process-cement-industry</v>
      </c>
      <c r="G5708" s="66">
        <f>INDEX('Crosswalk Particulates'!$E:$E,MATCH('2017 EPA Data'!$B5708,'Crosswalk Particulates'!$D:$D,0))</f>
        <v>0</v>
      </c>
      <c r="H5708" s="78">
        <f t="shared" si="89"/>
        <v>0</v>
      </c>
    </row>
    <row r="5709" spans="1:8" hidden="1" x14ac:dyDescent="0.35">
      <c r="A5709" s="57" t="s">
        <v>2476</v>
      </c>
      <c r="B5709" s="57" t="s">
        <v>2552</v>
      </c>
      <c r="C5709" s="57" t="s">
        <v>2428</v>
      </c>
      <c r="D5709" s="68">
        <v>0</v>
      </c>
      <c r="E5709" s="57" t="s">
        <v>2429</v>
      </c>
      <c r="F5709" s="62" t="str">
        <f>INDEX('Crosswalk Particulates'!$B:$B,MATCH('2017 EPA Data'!A5709,'Crosswalk Particulates'!$A:$A,0))</f>
        <v>Electricity Sector</v>
      </c>
      <c r="G5709" s="66">
        <f>INDEX('Crosswalk Particulates'!$E:$E,MATCH('2017 EPA Data'!$B5709,'Crosswalk Particulates'!$D:$D,0))</f>
        <v>0</v>
      </c>
      <c r="H5709" s="78">
        <f t="shared" si="89"/>
        <v>0</v>
      </c>
    </row>
    <row r="5710" spans="1:8" hidden="1" x14ac:dyDescent="0.35">
      <c r="A5710" s="57" t="s">
        <v>2634</v>
      </c>
      <c r="B5710" s="57" t="s">
        <v>2639</v>
      </c>
      <c r="C5710" s="57" t="s">
        <v>2428</v>
      </c>
      <c r="D5710" s="68">
        <v>0</v>
      </c>
      <c r="E5710" s="57" t="s">
        <v>2429</v>
      </c>
      <c r="F5710" s="62" t="str">
        <f>INDEX('Crosswalk Particulates'!$B:$B,MATCH('2017 EPA Data'!A5710,'Crosswalk Particulates'!$A:$A,0))</f>
        <v>Residential Buildings Sector</v>
      </c>
      <c r="G5710" s="66">
        <f>INDEX('Crosswalk Particulates'!$E:$E,MATCH('2017 EPA Data'!$B5710,'Crosswalk Particulates'!$D:$D,0))</f>
        <v>0</v>
      </c>
      <c r="H5710" s="78">
        <f t="shared" si="89"/>
        <v>0</v>
      </c>
    </row>
    <row r="5711" spans="1:8" hidden="1" x14ac:dyDescent="0.35">
      <c r="A5711" s="57" t="s">
        <v>2466</v>
      </c>
      <c r="B5711" s="57" t="s">
        <v>2643</v>
      </c>
      <c r="D5711" s="68">
        <v>0</v>
      </c>
      <c r="E5711" s="57" t="s">
        <v>2433</v>
      </c>
      <c r="F5711" s="62" t="str">
        <f>INDEX('Crosswalk Particulates'!$B:$B,MATCH('2017 EPA Data'!A5711,'Crosswalk Particulates'!$A:$A,0))</f>
        <v>process-other-industry</v>
      </c>
      <c r="G5711" s="66">
        <f>INDEX('Crosswalk Particulates'!$E:$E,MATCH('2017 EPA Data'!$B5711,'Crosswalk Particulates'!$D:$D,0))</f>
        <v>0</v>
      </c>
      <c r="H5711" s="78">
        <f t="shared" si="89"/>
        <v>0</v>
      </c>
    </row>
    <row r="5712" spans="1:8" hidden="1" x14ac:dyDescent="0.35">
      <c r="A5712" s="57" t="s">
        <v>2518</v>
      </c>
      <c r="B5712" s="57" t="s">
        <v>2667</v>
      </c>
      <c r="C5712" s="57" t="s">
        <v>2428</v>
      </c>
      <c r="D5712" s="68">
        <v>0</v>
      </c>
      <c r="E5712" s="57" t="s">
        <v>2429</v>
      </c>
      <c r="F5712" s="62" t="str">
        <f>INDEX('Crosswalk Particulates'!$B:$B,MATCH('2017 EPA Data'!A5712,'Crosswalk Particulates'!$A:$A,0))</f>
        <v>process-cement-industry</v>
      </c>
      <c r="G5712" s="66">
        <f>INDEX('Crosswalk Particulates'!$E:$E,MATCH('2017 EPA Data'!$B5712,'Crosswalk Particulates'!$D:$D,0))</f>
        <v>0</v>
      </c>
      <c r="H5712" s="78">
        <f t="shared" si="89"/>
        <v>0</v>
      </c>
    </row>
    <row r="5713" spans="1:8" hidden="1" x14ac:dyDescent="0.35">
      <c r="A5713" s="57" t="s">
        <v>2560</v>
      </c>
      <c r="B5713" s="57" t="s">
        <v>2595</v>
      </c>
      <c r="C5713" s="57" t="s">
        <v>2428</v>
      </c>
      <c r="D5713" s="68">
        <v>0</v>
      </c>
      <c r="E5713" s="57" t="s">
        <v>2429</v>
      </c>
      <c r="F5713" s="62" t="str">
        <f>INDEX('Crosswalk Particulates'!$B:$B,MATCH('2017 EPA Data'!A5713,'Crosswalk Particulates'!$A:$A,0))</f>
        <v>Electricity Sector</v>
      </c>
      <c r="G5713" s="66">
        <f>INDEX('Crosswalk Particulates'!$E:$E,MATCH('2017 EPA Data'!$B5713,'Crosswalk Particulates'!$D:$D,0))</f>
        <v>0</v>
      </c>
      <c r="H5713" s="78">
        <f t="shared" si="89"/>
        <v>0</v>
      </c>
    </row>
    <row r="5714" spans="1:8" hidden="1" x14ac:dyDescent="0.35">
      <c r="A5714" s="57" t="s">
        <v>2543</v>
      </c>
      <c r="B5714" s="57" t="s">
        <v>2731</v>
      </c>
      <c r="C5714" s="57" t="s">
        <v>2432</v>
      </c>
      <c r="D5714" s="68">
        <v>0</v>
      </c>
      <c r="E5714" s="57" t="s">
        <v>2433</v>
      </c>
      <c r="F5714" s="62" t="str">
        <f>INDEX('Crosswalk Particulates'!$B:$B,MATCH('2017 EPA Data'!A5714,'Crosswalk Particulates'!$A:$A,0))</f>
        <v>industry-fuel-other</v>
      </c>
      <c r="G5714" s="66">
        <f>INDEX('Crosswalk Particulates'!$E:$E,MATCH('2017 EPA Data'!$B5714,'Crosswalk Particulates'!$D:$D,0))</f>
        <v>0</v>
      </c>
      <c r="H5714" s="78">
        <f t="shared" si="89"/>
        <v>0</v>
      </c>
    </row>
    <row r="5715" spans="1:8" hidden="1" x14ac:dyDescent="0.35">
      <c r="A5715" s="57" t="s">
        <v>2558</v>
      </c>
      <c r="B5715" s="57" t="s">
        <v>2556</v>
      </c>
      <c r="C5715" s="57" t="s">
        <v>2428</v>
      </c>
      <c r="D5715" s="68">
        <v>0</v>
      </c>
      <c r="E5715" s="57" t="s">
        <v>2429</v>
      </c>
      <c r="F5715" s="62" t="str">
        <f>INDEX('Crosswalk Particulates'!$B:$B,MATCH('2017 EPA Data'!A5715,'Crosswalk Particulates'!$A:$A,0))</f>
        <v>process-mining-industry</v>
      </c>
      <c r="G5715" s="66">
        <f>INDEX('Crosswalk Particulates'!$E:$E,MATCH('2017 EPA Data'!$B5715,'Crosswalk Particulates'!$D:$D,0))</f>
        <v>0</v>
      </c>
      <c r="H5715" s="78">
        <f t="shared" si="89"/>
        <v>0</v>
      </c>
    </row>
    <row r="5716" spans="1:8" hidden="1" x14ac:dyDescent="0.35">
      <c r="A5716" s="57" t="s">
        <v>2449</v>
      </c>
      <c r="B5716" s="57" t="s">
        <v>2499</v>
      </c>
      <c r="C5716" s="57" t="s">
        <v>2428</v>
      </c>
      <c r="D5716" s="68">
        <v>0</v>
      </c>
      <c r="E5716" s="57" t="s">
        <v>2429</v>
      </c>
      <c r="F5716" s="62" t="str">
        <f>INDEX('Crosswalk Particulates'!$B:$B,MATCH('2017 EPA Data'!A5716,'Crosswalk Particulates'!$A:$A,0))</f>
        <v>process-other-industry</v>
      </c>
      <c r="G5716" s="66">
        <f>INDEX('Crosswalk Particulates'!$E:$E,MATCH('2017 EPA Data'!$B5716,'Crosswalk Particulates'!$D:$D,0))</f>
        <v>0</v>
      </c>
      <c r="H5716" s="78">
        <f t="shared" si="89"/>
        <v>0</v>
      </c>
    </row>
    <row r="5717" spans="1:8" hidden="1" x14ac:dyDescent="0.35">
      <c r="A5717" s="57" t="s">
        <v>2449</v>
      </c>
      <c r="B5717" s="57" t="s">
        <v>2546</v>
      </c>
      <c r="C5717" s="57" t="s">
        <v>2428</v>
      </c>
      <c r="D5717" s="68">
        <v>0</v>
      </c>
      <c r="E5717" s="57" t="s">
        <v>2429</v>
      </c>
      <c r="F5717" s="62" t="str">
        <f>INDEX('Crosswalk Particulates'!$B:$B,MATCH('2017 EPA Data'!A5717,'Crosswalk Particulates'!$A:$A,0))</f>
        <v>process-other-industry</v>
      </c>
      <c r="G5717" s="66">
        <f>INDEX('Crosswalk Particulates'!$E:$E,MATCH('2017 EPA Data'!$B5717,'Crosswalk Particulates'!$D:$D,0))</f>
        <v>0</v>
      </c>
      <c r="H5717" s="78">
        <f t="shared" si="89"/>
        <v>0</v>
      </c>
    </row>
    <row r="5718" spans="1:8" hidden="1" x14ac:dyDescent="0.35">
      <c r="A5718" s="57" t="s">
        <v>2497</v>
      </c>
      <c r="B5718" s="57" t="s">
        <v>2750</v>
      </c>
      <c r="C5718" s="57" t="s">
        <v>2428</v>
      </c>
      <c r="D5718" s="68">
        <v>0</v>
      </c>
      <c r="E5718" s="57" t="s">
        <v>2429</v>
      </c>
      <c r="F5718" s="62" t="str">
        <f>INDEX('Crosswalk Particulates'!$B:$B,MATCH('2017 EPA Data'!A5718,'Crosswalk Particulates'!$A:$A,0))</f>
        <v>process-other-industry</v>
      </c>
      <c r="G5718" s="66">
        <f>INDEX('Crosswalk Particulates'!$E:$E,MATCH('2017 EPA Data'!$B5718,'Crosswalk Particulates'!$D:$D,0))</f>
        <v>0</v>
      </c>
      <c r="H5718" s="78">
        <f t="shared" si="89"/>
        <v>0</v>
      </c>
    </row>
    <row r="5719" spans="1:8" hidden="1" x14ac:dyDescent="0.35">
      <c r="A5719" s="57" t="s">
        <v>2518</v>
      </c>
      <c r="B5719" s="57" t="s">
        <v>2618</v>
      </c>
      <c r="C5719" s="57" t="s">
        <v>2428</v>
      </c>
      <c r="D5719" s="68">
        <v>0</v>
      </c>
      <c r="E5719" s="57" t="s">
        <v>2429</v>
      </c>
      <c r="F5719" s="62" t="str">
        <f>INDEX('Crosswalk Particulates'!$B:$B,MATCH('2017 EPA Data'!A5719,'Crosswalk Particulates'!$A:$A,0))</f>
        <v>process-cement-industry</v>
      </c>
      <c r="G5719" s="66">
        <f>INDEX('Crosswalk Particulates'!$E:$E,MATCH('2017 EPA Data'!$B5719,'Crosswalk Particulates'!$D:$D,0))</f>
        <v>0</v>
      </c>
      <c r="H5719" s="78">
        <f t="shared" si="89"/>
        <v>0</v>
      </c>
    </row>
    <row r="5720" spans="1:8" hidden="1" x14ac:dyDescent="0.35">
      <c r="A5720" s="57" t="s">
        <v>2558</v>
      </c>
      <c r="B5720" s="57" t="s">
        <v>2679</v>
      </c>
      <c r="C5720" s="57" t="s">
        <v>2428</v>
      </c>
      <c r="D5720" s="68">
        <v>0</v>
      </c>
      <c r="E5720" s="57" t="s">
        <v>2429</v>
      </c>
      <c r="F5720" s="62" t="str">
        <f>INDEX('Crosswalk Particulates'!$B:$B,MATCH('2017 EPA Data'!A5720,'Crosswalk Particulates'!$A:$A,0))</f>
        <v>process-mining-industry</v>
      </c>
      <c r="G5720" s="66">
        <f>INDEX('Crosswalk Particulates'!$E:$E,MATCH('2017 EPA Data'!$B5720,'Crosswalk Particulates'!$D:$D,0))</f>
        <v>0</v>
      </c>
      <c r="H5720" s="78">
        <f t="shared" si="89"/>
        <v>0</v>
      </c>
    </row>
    <row r="5721" spans="1:8" hidden="1" x14ac:dyDescent="0.35">
      <c r="A5721" s="57" t="s">
        <v>2543</v>
      </c>
      <c r="B5721" s="57" t="s">
        <v>2629</v>
      </c>
      <c r="C5721" s="57" t="s">
        <v>2428</v>
      </c>
      <c r="D5721" s="68">
        <v>0</v>
      </c>
      <c r="E5721" s="57" t="s">
        <v>2429</v>
      </c>
      <c r="F5721" s="62" t="str">
        <f>INDEX('Crosswalk Particulates'!$B:$B,MATCH('2017 EPA Data'!A5721,'Crosswalk Particulates'!$A:$A,0))</f>
        <v>industry-fuel-other</v>
      </c>
      <c r="G5721" s="66">
        <f>INDEX('Crosswalk Particulates'!$E:$E,MATCH('2017 EPA Data'!$B5721,'Crosswalk Particulates'!$D:$D,0))</f>
        <v>0</v>
      </c>
      <c r="H5721" s="78">
        <f t="shared" si="89"/>
        <v>0</v>
      </c>
    </row>
    <row r="5722" spans="1:8" hidden="1" x14ac:dyDescent="0.35">
      <c r="A5722" s="57" t="s">
        <v>2457</v>
      </c>
      <c r="B5722" s="57" t="s">
        <v>2488</v>
      </c>
      <c r="C5722" s="57" t="s">
        <v>2428</v>
      </c>
      <c r="D5722" s="68">
        <v>0</v>
      </c>
      <c r="E5722" s="57" t="s">
        <v>2429</v>
      </c>
      <c r="F5722" s="62" t="str">
        <f>INDEX('Crosswalk Particulates'!$B:$B,MATCH('2017 EPA Data'!A5722,'Crosswalk Particulates'!$A:$A,0))</f>
        <v>process-other-industry</v>
      </c>
      <c r="G5722" s="66">
        <f>INDEX('Crosswalk Particulates'!$E:$E,MATCH('2017 EPA Data'!$B5722,'Crosswalk Particulates'!$D:$D,0))</f>
        <v>0</v>
      </c>
      <c r="H5722" s="78">
        <f t="shared" si="89"/>
        <v>0</v>
      </c>
    </row>
    <row r="5723" spans="1:8" hidden="1" x14ac:dyDescent="0.35">
      <c r="A5723" s="57" t="s">
        <v>2560</v>
      </c>
      <c r="B5723" s="57" t="s">
        <v>2589</v>
      </c>
      <c r="C5723" s="57" t="s">
        <v>2428</v>
      </c>
      <c r="D5723" s="68">
        <v>0</v>
      </c>
      <c r="E5723" s="57" t="s">
        <v>2429</v>
      </c>
      <c r="F5723" s="62" t="str">
        <f>INDEX('Crosswalk Particulates'!$B:$B,MATCH('2017 EPA Data'!A5723,'Crosswalk Particulates'!$A:$A,0))</f>
        <v>Electricity Sector</v>
      </c>
      <c r="G5723" s="66">
        <f>INDEX('Crosswalk Particulates'!$E:$E,MATCH('2017 EPA Data'!$B5723,'Crosswalk Particulates'!$D:$D,0))</f>
        <v>0</v>
      </c>
      <c r="H5723" s="78">
        <f t="shared" si="89"/>
        <v>0</v>
      </c>
    </row>
    <row r="5724" spans="1:8" hidden="1" x14ac:dyDescent="0.35">
      <c r="A5724" s="57" t="s">
        <v>2430</v>
      </c>
      <c r="B5724" s="57" t="s">
        <v>2729</v>
      </c>
      <c r="C5724" s="57" t="s">
        <v>2428</v>
      </c>
      <c r="D5724" s="68">
        <v>0</v>
      </c>
      <c r="E5724" s="57" t="s">
        <v>2429</v>
      </c>
      <c r="F5724" s="62" t="str">
        <f>INDEX('Crosswalk Particulates'!$B:$B,MATCH('2017 EPA Data'!A5724,'Crosswalk Particulates'!$A:$A,0))</f>
        <v>process-other-industry</v>
      </c>
      <c r="G5724" s="66">
        <f>INDEX('Crosswalk Particulates'!$E:$E,MATCH('2017 EPA Data'!$B5724,'Crosswalk Particulates'!$D:$D,0))</f>
        <v>0</v>
      </c>
      <c r="H5724" s="78">
        <f t="shared" si="89"/>
        <v>0</v>
      </c>
    </row>
    <row r="5725" spans="1:8" hidden="1" x14ac:dyDescent="0.35">
      <c r="A5725" s="57" t="s">
        <v>2476</v>
      </c>
      <c r="B5725" s="57" t="s">
        <v>2731</v>
      </c>
      <c r="C5725" s="57" t="s">
        <v>2432</v>
      </c>
      <c r="D5725" s="68">
        <v>0</v>
      </c>
      <c r="E5725" s="57" t="s">
        <v>2433</v>
      </c>
      <c r="F5725" s="62" t="str">
        <f>INDEX('Crosswalk Particulates'!$B:$B,MATCH('2017 EPA Data'!A5725,'Crosswalk Particulates'!$A:$A,0))</f>
        <v>Electricity Sector</v>
      </c>
      <c r="G5725" s="66">
        <f>INDEX('Crosswalk Particulates'!$E:$E,MATCH('2017 EPA Data'!$B5725,'Crosswalk Particulates'!$D:$D,0))</f>
        <v>0</v>
      </c>
      <c r="H5725" s="78">
        <f t="shared" si="89"/>
        <v>0</v>
      </c>
    </row>
    <row r="5726" spans="1:8" hidden="1" x14ac:dyDescent="0.35">
      <c r="A5726" s="57" t="s">
        <v>2519</v>
      </c>
      <c r="B5726" s="57" t="s">
        <v>2755</v>
      </c>
      <c r="C5726" s="57" t="s">
        <v>2428</v>
      </c>
      <c r="D5726" s="68">
        <v>0</v>
      </c>
      <c r="E5726" s="57" t="s">
        <v>2429</v>
      </c>
      <c r="F5726" s="62" t="str">
        <f>INDEX('Crosswalk Particulates'!$B:$B,MATCH('2017 EPA Data'!A5726,'Crosswalk Particulates'!$A:$A,0))</f>
        <v>Electricity Sector</v>
      </c>
      <c r="G5726" s="66">
        <f>INDEX('Crosswalk Particulates'!$E:$E,MATCH('2017 EPA Data'!$B5726,'Crosswalk Particulates'!$D:$D,0))</f>
        <v>0</v>
      </c>
      <c r="H5726" s="78">
        <f t="shared" si="89"/>
        <v>0</v>
      </c>
    </row>
    <row r="5727" spans="1:8" hidden="1" x14ac:dyDescent="0.35">
      <c r="A5727" s="57" t="s">
        <v>2457</v>
      </c>
      <c r="B5727" s="57" t="s">
        <v>2431</v>
      </c>
      <c r="C5727" s="57" t="s">
        <v>2432</v>
      </c>
      <c r="D5727" s="68">
        <v>0</v>
      </c>
      <c r="E5727" s="57" t="s">
        <v>2433</v>
      </c>
      <c r="F5727" s="62" t="str">
        <f>INDEX('Crosswalk Particulates'!$B:$B,MATCH('2017 EPA Data'!A5727,'Crosswalk Particulates'!$A:$A,0))</f>
        <v>process-other-industry</v>
      </c>
      <c r="G5727" s="66">
        <f>INDEX('Crosswalk Particulates'!$E:$E,MATCH('2017 EPA Data'!$B5727,'Crosswalk Particulates'!$D:$D,0))</f>
        <v>0</v>
      </c>
      <c r="H5727" s="78">
        <f t="shared" si="89"/>
        <v>0</v>
      </c>
    </row>
    <row r="5728" spans="1:8" hidden="1" x14ac:dyDescent="0.35">
      <c r="A5728" s="57" t="s">
        <v>2507</v>
      </c>
      <c r="B5728" s="57" t="s">
        <v>2592</v>
      </c>
      <c r="C5728" s="57" t="s">
        <v>2428</v>
      </c>
      <c r="D5728" s="68">
        <v>0</v>
      </c>
      <c r="E5728" s="57" t="s">
        <v>2429</v>
      </c>
      <c r="F5728" s="62" t="str">
        <f>INDEX('Crosswalk Particulates'!$B:$B,MATCH('2017 EPA Data'!A5728,'Crosswalk Particulates'!$A:$A,0))</f>
        <v>industry-fuel-coal</v>
      </c>
      <c r="G5728" s="66">
        <f>INDEX('Crosswalk Particulates'!$E:$E,MATCH('2017 EPA Data'!$B5728,'Crosswalk Particulates'!$D:$D,0))</f>
        <v>0</v>
      </c>
      <c r="H5728" s="78">
        <f t="shared" si="89"/>
        <v>0</v>
      </c>
    </row>
    <row r="5729" spans="1:8" hidden="1" x14ac:dyDescent="0.35">
      <c r="A5729" s="57" t="s">
        <v>2540</v>
      </c>
      <c r="B5729" s="57" t="s">
        <v>2598</v>
      </c>
      <c r="C5729" s="57" t="s">
        <v>2428</v>
      </c>
      <c r="D5729" s="68">
        <v>0</v>
      </c>
      <c r="E5729" s="57" t="s">
        <v>2429</v>
      </c>
      <c r="F5729" s="62" t="str">
        <f>INDEX('Crosswalk Particulates'!$B:$B,MATCH('2017 EPA Data'!A5729,'Crosswalk Particulates'!$A:$A,0))</f>
        <v>industry-fuel-oil</v>
      </c>
      <c r="G5729" s="66">
        <f>INDEX('Crosswalk Particulates'!$E:$E,MATCH('2017 EPA Data'!$B5729,'Crosswalk Particulates'!$D:$D,0))</f>
        <v>0</v>
      </c>
      <c r="H5729" s="78">
        <f t="shared" si="89"/>
        <v>0</v>
      </c>
    </row>
    <row r="5730" spans="1:8" hidden="1" x14ac:dyDescent="0.35">
      <c r="A5730" s="57" t="s">
        <v>2558</v>
      </c>
      <c r="B5730" s="57" t="s">
        <v>2608</v>
      </c>
      <c r="C5730" s="57" t="s">
        <v>2428</v>
      </c>
      <c r="D5730" s="68">
        <v>0</v>
      </c>
      <c r="E5730" s="57" t="s">
        <v>2429</v>
      </c>
      <c r="F5730" s="62" t="str">
        <f>INDEX('Crosswalk Particulates'!$B:$B,MATCH('2017 EPA Data'!A5730,'Crosswalk Particulates'!$A:$A,0))</f>
        <v>process-mining-industry</v>
      </c>
      <c r="G5730" s="66">
        <f>INDEX('Crosswalk Particulates'!$E:$E,MATCH('2017 EPA Data'!$B5730,'Crosswalk Particulates'!$D:$D,0))</f>
        <v>0</v>
      </c>
      <c r="H5730" s="78">
        <f t="shared" si="89"/>
        <v>0</v>
      </c>
    </row>
    <row r="5731" spans="1:8" hidden="1" x14ac:dyDescent="0.35">
      <c r="A5731" s="57" t="s">
        <v>2540</v>
      </c>
      <c r="B5731" s="57" t="s">
        <v>2747</v>
      </c>
      <c r="C5731" s="57" t="s">
        <v>2428</v>
      </c>
      <c r="D5731" s="68">
        <v>0</v>
      </c>
      <c r="E5731" s="57" t="s">
        <v>2429</v>
      </c>
      <c r="F5731" s="62" t="str">
        <f>INDEX('Crosswalk Particulates'!$B:$B,MATCH('2017 EPA Data'!A5731,'Crosswalk Particulates'!$A:$A,0))</f>
        <v>industry-fuel-oil</v>
      </c>
      <c r="G5731" s="66">
        <f>INDEX('Crosswalk Particulates'!$E:$E,MATCH('2017 EPA Data'!$B5731,'Crosswalk Particulates'!$D:$D,0))</f>
        <v>0</v>
      </c>
      <c r="H5731" s="78">
        <f t="shared" si="89"/>
        <v>0</v>
      </c>
    </row>
    <row r="5732" spans="1:8" hidden="1" x14ac:dyDescent="0.35">
      <c r="A5732" s="57" t="s">
        <v>2519</v>
      </c>
      <c r="B5732" s="57" t="s">
        <v>2751</v>
      </c>
      <c r="C5732" s="57" t="s">
        <v>2428</v>
      </c>
      <c r="D5732" s="68">
        <v>0</v>
      </c>
      <c r="E5732" s="57" t="s">
        <v>2429</v>
      </c>
      <c r="F5732" s="62" t="str">
        <f>INDEX('Crosswalk Particulates'!$B:$B,MATCH('2017 EPA Data'!A5732,'Crosswalk Particulates'!$A:$A,0))</f>
        <v>Electricity Sector</v>
      </c>
      <c r="G5732" s="66">
        <f>INDEX('Crosswalk Particulates'!$E:$E,MATCH('2017 EPA Data'!$B5732,'Crosswalk Particulates'!$D:$D,0))</f>
        <v>0</v>
      </c>
      <c r="H5732" s="78">
        <f t="shared" si="89"/>
        <v>0</v>
      </c>
    </row>
    <row r="5733" spans="1:8" hidden="1" x14ac:dyDescent="0.35">
      <c r="A5733" s="57" t="s">
        <v>2462</v>
      </c>
      <c r="B5733" s="57" t="s">
        <v>2647</v>
      </c>
      <c r="C5733" s="57" t="s">
        <v>2428</v>
      </c>
      <c r="D5733" s="68">
        <v>0</v>
      </c>
      <c r="E5733" s="57" t="s">
        <v>2429</v>
      </c>
      <c r="F5733" s="62" t="str">
        <f>INDEX('Crosswalk Particulates'!$B:$B,MATCH('2017 EPA Data'!A5733,'Crosswalk Particulates'!$A:$A,0))</f>
        <v>industry-fuel-natural gas</v>
      </c>
      <c r="G5733" s="66">
        <f>INDEX('Crosswalk Particulates'!$E:$E,MATCH('2017 EPA Data'!$B5733,'Crosswalk Particulates'!$D:$D,0))</f>
        <v>0</v>
      </c>
      <c r="H5733" s="78">
        <f t="shared" si="89"/>
        <v>0</v>
      </c>
    </row>
    <row r="5734" spans="1:8" hidden="1" x14ac:dyDescent="0.35">
      <c r="A5734" s="57" t="s">
        <v>2543</v>
      </c>
      <c r="B5734" s="57" t="s">
        <v>2647</v>
      </c>
      <c r="C5734" s="57" t="s">
        <v>2428</v>
      </c>
      <c r="D5734" s="68">
        <v>0</v>
      </c>
      <c r="E5734" s="57" t="s">
        <v>2429</v>
      </c>
      <c r="F5734" s="62" t="str">
        <f>INDEX('Crosswalk Particulates'!$B:$B,MATCH('2017 EPA Data'!A5734,'Crosswalk Particulates'!$A:$A,0))</f>
        <v>industry-fuel-other</v>
      </c>
      <c r="G5734" s="66">
        <f>INDEX('Crosswalk Particulates'!$E:$E,MATCH('2017 EPA Data'!$B5734,'Crosswalk Particulates'!$D:$D,0))</f>
        <v>0</v>
      </c>
      <c r="H5734" s="78">
        <f t="shared" si="89"/>
        <v>0</v>
      </c>
    </row>
    <row r="5735" spans="1:8" hidden="1" x14ac:dyDescent="0.35">
      <c r="A5735" s="57" t="s">
        <v>2518</v>
      </c>
      <c r="B5735" s="57" t="s">
        <v>2716</v>
      </c>
      <c r="C5735" s="57" t="s">
        <v>2428</v>
      </c>
      <c r="D5735" s="68">
        <v>0</v>
      </c>
      <c r="E5735" s="57" t="s">
        <v>2429</v>
      </c>
      <c r="F5735" s="62" t="str">
        <f>INDEX('Crosswalk Particulates'!$B:$B,MATCH('2017 EPA Data'!A5735,'Crosswalk Particulates'!$A:$A,0))</f>
        <v>process-cement-industry</v>
      </c>
      <c r="G5735" s="66">
        <f>INDEX('Crosswalk Particulates'!$E:$E,MATCH('2017 EPA Data'!$B5735,'Crosswalk Particulates'!$D:$D,0))</f>
        <v>0</v>
      </c>
      <c r="H5735" s="78">
        <f t="shared" si="89"/>
        <v>0</v>
      </c>
    </row>
    <row r="5736" spans="1:8" hidden="1" x14ac:dyDescent="0.35">
      <c r="A5736" s="57" t="s">
        <v>2634</v>
      </c>
      <c r="B5736" s="57" t="s">
        <v>2637</v>
      </c>
      <c r="C5736" s="57" t="s">
        <v>2428</v>
      </c>
      <c r="D5736" s="68">
        <v>0</v>
      </c>
      <c r="E5736" s="57" t="s">
        <v>2429</v>
      </c>
      <c r="F5736" s="62" t="str">
        <f>INDEX('Crosswalk Particulates'!$B:$B,MATCH('2017 EPA Data'!A5736,'Crosswalk Particulates'!$A:$A,0))</f>
        <v>Residential Buildings Sector</v>
      </c>
      <c r="G5736" s="66">
        <f>INDEX('Crosswalk Particulates'!$E:$E,MATCH('2017 EPA Data'!$B5736,'Crosswalk Particulates'!$D:$D,0))</f>
        <v>0</v>
      </c>
      <c r="H5736" s="78">
        <f t="shared" si="89"/>
        <v>0</v>
      </c>
    </row>
    <row r="5737" spans="1:8" hidden="1" x14ac:dyDescent="0.35">
      <c r="A5737" s="57" t="s">
        <v>2558</v>
      </c>
      <c r="B5737" s="57" t="s">
        <v>2589</v>
      </c>
      <c r="C5737" s="57" t="s">
        <v>2428</v>
      </c>
      <c r="D5737" s="68">
        <v>0</v>
      </c>
      <c r="E5737" s="57" t="s">
        <v>2429</v>
      </c>
      <c r="F5737" s="62" t="str">
        <f>INDEX('Crosswalk Particulates'!$B:$B,MATCH('2017 EPA Data'!A5737,'Crosswalk Particulates'!$A:$A,0))</f>
        <v>process-mining-industry</v>
      </c>
      <c r="G5737" s="66">
        <f>INDEX('Crosswalk Particulates'!$E:$E,MATCH('2017 EPA Data'!$B5737,'Crosswalk Particulates'!$D:$D,0))</f>
        <v>0</v>
      </c>
      <c r="H5737" s="78">
        <f t="shared" si="89"/>
        <v>0</v>
      </c>
    </row>
    <row r="5738" spans="1:8" hidden="1" x14ac:dyDescent="0.35">
      <c r="A5738" s="57" t="s">
        <v>2560</v>
      </c>
      <c r="B5738" s="57" t="s">
        <v>2550</v>
      </c>
      <c r="C5738" s="57" t="s">
        <v>2428</v>
      </c>
      <c r="D5738" s="68">
        <v>0</v>
      </c>
      <c r="E5738" s="57" t="s">
        <v>2429</v>
      </c>
      <c r="F5738" s="62" t="str">
        <f>INDEX('Crosswalk Particulates'!$B:$B,MATCH('2017 EPA Data'!A5738,'Crosswalk Particulates'!$A:$A,0))</f>
        <v>Electricity Sector</v>
      </c>
      <c r="G5738" s="66">
        <f>INDEX('Crosswalk Particulates'!$E:$E,MATCH('2017 EPA Data'!$B5738,'Crosswalk Particulates'!$D:$D,0))</f>
        <v>0</v>
      </c>
      <c r="H5738" s="78">
        <f t="shared" si="89"/>
        <v>0</v>
      </c>
    </row>
    <row r="5739" spans="1:8" hidden="1" x14ac:dyDescent="0.35">
      <c r="A5739" s="57" t="s">
        <v>2518</v>
      </c>
      <c r="B5739" s="57" t="s">
        <v>2722</v>
      </c>
      <c r="C5739" s="57" t="s">
        <v>2428</v>
      </c>
      <c r="D5739" s="68">
        <v>0</v>
      </c>
      <c r="E5739" s="57" t="s">
        <v>2429</v>
      </c>
      <c r="F5739" s="62" t="str">
        <f>INDEX('Crosswalk Particulates'!$B:$B,MATCH('2017 EPA Data'!A5739,'Crosswalk Particulates'!$A:$A,0))</f>
        <v>process-cement-industry</v>
      </c>
      <c r="G5739" s="66">
        <f>INDEX('Crosswalk Particulates'!$E:$E,MATCH('2017 EPA Data'!$B5739,'Crosswalk Particulates'!$D:$D,0))</f>
        <v>0</v>
      </c>
      <c r="H5739" s="78">
        <f t="shared" si="89"/>
        <v>0</v>
      </c>
    </row>
    <row r="5740" spans="1:8" hidden="1" x14ac:dyDescent="0.35">
      <c r="A5740" s="57" t="s">
        <v>2430</v>
      </c>
      <c r="B5740" s="57" t="s">
        <v>2620</v>
      </c>
      <c r="C5740" s="57" t="s">
        <v>2428</v>
      </c>
      <c r="D5740" s="68">
        <v>0</v>
      </c>
      <c r="E5740" s="57" t="s">
        <v>2429</v>
      </c>
      <c r="F5740" s="62" t="str">
        <f>INDEX('Crosswalk Particulates'!$B:$B,MATCH('2017 EPA Data'!A5740,'Crosswalk Particulates'!$A:$A,0))</f>
        <v>process-other-industry</v>
      </c>
      <c r="G5740" s="66">
        <f>INDEX('Crosswalk Particulates'!$E:$E,MATCH('2017 EPA Data'!$B5740,'Crosswalk Particulates'!$D:$D,0))</f>
        <v>0</v>
      </c>
      <c r="H5740" s="78">
        <f t="shared" si="89"/>
        <v>0</v>
      </c>
    </row>
    <row r="5741" spans="1:8" hidden="1" x14ac:dyDescent="0.35">
      <c r="A5741" s="57" t="s">
        <v>2500</v>
      </c>
      <c r="B5741" s="57" t="s">
        <v>2520</v>
      </c>
      <c r="C5741" s="57" t="s">
        <v>2468</v>
      </c>
      <c r="D5741" s="68">
        <v>0</v>
      </c>
      <c r="E5741" s="57" t="s">
        <v>2433</v>
      </c>
      <c r="F5741" s="62" t="str">
        <f>INDEX('Crosswalk Particulates'!$B:$B,MATCH('2017 EPA Data'!A5741,'Crosswalk Particulates'!$A:$A,0))</f>
        <v>Other-EPA</v>
      </c>
      <c r="G5741" s="66" t="str">
        <f>INDEX('Crosswalk Particulates'!$E:$E,MATCH('2017 EPA Data'!$B5741,'Crosswalk Particulates'!$D:$D,0))</f>
        <v>NOX</v>
      </c>
      <c r="H5741" s="78">
        <f t="shared" si="89"/>
        <v>0</v>
      </c>
    </row>
    <row r="5742" spans="1:8" hidden="1" x14ac:dyDescent="0.35">
      <c r="A5742" s="57" t="s">
        <v>2543</v>
      </c>
      <c r="B5742" s="57" t="s">
        <v>2607</v>
      </c>
      <c r="C5742" s="57" t="s">
        <v>2428</v>
      </c>
      <c r="D5742" s="68">
        <v>0</v>
      </c>
      <c r="E5742" s="57" t="s">
        <v>2429</v>
      </c>
      <c r="F5742" s="62" t="str">
        <f>INDEX('Crosswalk Particulates'!$B:$B,MATCH('2017 EPA Data'!A5742,'Crosswalk Particulates'!$A:$A,0))</f>
        <v>industry-fuel-other</v>
      </c>
      <c r="G5742" s="66">
        <f>INDEX('Crosswalk Particulates'!$E:$E,MATCH('2017 EPA Data'!$B5742,'Crosswalk Particulates'!$D:$D,0))</f>
        <v>0</v>
      </c>
      <c r="H5742" s="78">
        <f t="shared" si="89"/>
        <v>0</v>
      </c>
    </row>
    <row r="5743" spans="1:8" hidden="1" x14ac:dyDescent="0.35">
      <c r="A5743" s="57" t="s">
        <v>2464</v>
      </c>
      <c r="B5743" s="57" t="s">
        <v>2731</v>
      </c>
      <c r="C5743" s="57" t="s">
        <v>2432</v>
      </c>
      <c r="D5743" s="68">
        <v>0</v>
      </c>
      <c r="E5743" s="57" t="s">
        <v>2433</v>
      </c>
      <c r="F5743" s="62" t="str">
        <f>INDEX('Crosswalk Particulates'!$B:$B,MATCH('2017 EPA Data'!A5743,'Crosswalk Particulates'!$A:$A,0))</f>
        <v>process-other-industry</v>
      </c>
      <c r="G5743" s="66">
        <f>INDEX('Crosswalk Particulates'!$E:$E,MATCH('2017 EPA Data'!$B5743,'Crosswalk Particulates'!$D:$D,0))</f>
        <v>0</v>
      </c>
      <c r="H5743" s="78">
        <f t="shared" si="89"/>
        <v>0</v>
      </c>
    </row>
    <row r="5744" spans="1:8" hidden="1" x14ac:dyDescent="0.35">
      <c r="A5744" s="57" t="s">
        <v>2492</v>
      </c>
      <c r="B5744" s="57" t="s">
        <v>2488</v>
      </c>
      <c r="C5744" s="57" t="s">
        <v>2428</v>
      </c>
      <c r="D5744" s="68">
        <v>0</v>
      </c>
      <c r="E5744" s="57" t="s">
        <v>2429</v>
      </c>
      <c r="F5744" s="62" t="str">
        <f>INDEX('Crosswalk Particulates'!$B:$B,MATCH('2017 EPA Data'!A5744,'Crosswalk Particulates'!$A:$A,0))</f>
        <v>Electricity Sector</v>
      </c>
      <c r="G5744" s="66">
        <f>INDEX('Crosswalk Particulates'!$E:$E,MATCH('2017 EPA Data'!$B5744,'Crosswalk Particulates'!$D:$D,0))</f>
        <v>0</v>
      </c>
      <c r="H5744" s="78">
        <f t="shared" si="89"/>
        <v>0</v>
      </c>
    </row>
    <row r="5745" spans="1:8" hidden="1" x14ac:dyDescent="0.35">
      <c r="A5745" s="57" t="s">
        <v>2560</v>
      </c>
      <c r="B5745" s="57" t="s">
        <v>2633</v>
      </c>
      <c r="C5745" s="57" t="s">
        <v>2428</v>
      </c>
      <c r="D5745" s="68">
        <v>0</v>
      </c>
      <c r="E5745" s="57" t="s">
        <v>2429</v>
      </c>
      <c r="F5745" s="62" t="str">
        <f>INDEX('Crosswalk Particulates'!$B:$B,MATCH('2017 EPA Data'!A5745,'Crosswalk Particulates'!$A:$A,0))</f>
        <v>Electricity Sector</v>
      </c>
      <c r="G5745" s="66">
        <f>INDEX('Crosswalk Particulates'!$E:$E,MATCH('2017 EPA Data'!$B5745,'Crosswalk Particulates'!$D:$D,0))</f>
        <v>0</v>
      </c>
      <c r="H5745" s="78">
        <f t="shared" si="89"/>
        <v>0</v>
      </c>
    </row>
    <row r="5746" spans="1:8" hidden="1" x14ac:dyDescent="0.35">
      <c r="A5746" s="57" t="s">
        <v>2560</v>
      </c>
      <c r="B5746" s="57" t="s">
        <v>2683</v>
      </c>
      <c r="C5746" s="57" t="s">
        <v>2428</v>
      </c>
      <c r="D5746" s="68">
        <v>0</v>
      </c>
      <c r="E5746" s="57" t="s">
        <v>2429</v>
      </c>
      <c r="F5746" s="62" t="str">
        <f>INDEX('Crosswalk Particulates'!$B:$B,MATCH('2017 EPA Data'!A5746,'Crosswalk Particulates'!$A:$A,0))</f>
        <v>Electricity Sector</v>
      </c>
      <c r="G5746" s="66">
        <f>INDEX('Crosswalk Particulates'!$E:$E,MATCH('2017 EPA Data'!$B5746,'Crosswalk Particulates'!$D:$D,0))</f>
        <v>0</v>
      </c>
      <c r="H5746" s="78">
        <f t="shared" si="89"/>
        <v>0</v>
      </c>
    </row>
    <row r="5747" spans="1:8" hidden="1" x14ac:dyDescent="0.35">
      <c r="A5747" s="57" t="s">
        <v>2497</v>
      </c>
      <c r="B5747" s="57" t="s">
        <v>2498</v>
      </c>
      <c r="C5747" s="57" t="s">
        <v>2428</v>
      </c>
      <c r="D5747" s="68">
        <v>0</v>
      </c>
      <c r="E5747" s="57" t="s">
        <v>2429</v>
      </c>
      <c r="F5747" s="62" t="str">
        <f>INDEX('Crosswalk Particulates'!$B:$B,MATCH('2017 EPA Data'!A5747,'Crosswalk Particulates'!$A:$A,0))</f>
        <v>process-other-industry</v>
      </c>
      <c r="G5747" s="66">
        <f>INDEX('Crosswalk Particulates'!$E:$E,MATCH('2017 EPA Data'!$B5747,'Crosswalk Particulates'!$D:$D,0))</f>
        <v>0</v>
      </c>
      <c r="H5747" s="78">
        <f t="shared" si="89"/>
        <v>0</v>
      </c>
    </row>
    <row r="5748" spans="1:8" hidden="1" x14ac:dyDescent="0.35">
      <c r="A5748" s="57" t="s">
        <v>2449</v>
      </c>
      <c r="B5748" s="57" t="s">
        <v>2680</v>
      </c>
      <c r="C5748" s="57" t="s">
        <v>2428</v>
      </c>
      <c r="D5748" s="68">
        <v>0</v>
      </c>
      <c r="E5748" s="57" t="s">
        <v>2429</v>
      </c>
      <c r="F5748" s="62" t="str">
        <f>INDEX('Crosswalk Particulates'!$B:$B,MATCH('2017 EPA Data'!A5748,'Crosswalk Particulates'!$A:$A,0))</f>
        <v>process-other-industry</v>
      </c>
      <c r="G5748" s="66">
        <f>INDEX('Crosswalk Particulates'!$E:$E,MATCH('2017 EPA Data'!$B5748,'Crosswalk Particulates'!$D:$D,0))</f>
        <v>0</v>
      </c>
      <c r="H5748" s="78">
        <f t="shared" si="89"/>
        <v>0</v>
      </c>
    </row>
    <row r="5749" spans="1:8" hidden="1" x14ac:dyDescent="0.35">
      <c r="A5749" s="57" t="s">
        <v>2489</v>
      </c>
      <c r="B5749" s="57" t="s">
        <v>2636</v>
      </c>
      <c r="C5749" s="57" t="s">
        <v>2428</v>
      </c>
      <c r="D5749" s="68">
        <v>0</v>
      </c>
      <c r="E5749" s="57" t="s">
        <v>2429</v>
      </c>
      <c r="F5749" s="62" t="str">
        <f>INDEX('Crosswalk Particulates'!$B:$B,MATCH('2017 EPA Data'!A5749,'Crosswalk Particulates'!$A:$A,0))</f>
        <v>process-chemicals-industry</v>
      </c>
      <c r="G5749" s="66">
        <f>INDEX('Crosswalk Particulates'!$E:$E,MATCH('2017 EPA Data'!$B5749,'Crosswalk Particulates'!$D:$D,0))</f>
        <v>0</v>
      </c>
      <c r="H5749" s="78">
        <f t="shared" si="89"/>
        <v>0</v>
      </c>
    </row>
    <row r="5750" spans="1:8" hidden="1" x14ac:dyDescent="0.35">
      <c r="A5750" s="57" t="s">
        <v>2470</v>
      </c>
      <c r="B5750" s="57" t="s">
        <v>2731</v>
      </c>
      <c r="C5750" s="57" t="s">
        <v>2432</v>
      </c>
      <c r="D5750" s="68">
        <v>0</v>
      </c>
      <c r="E5750" s="57" t="s">
        <v>2433</v>
      </c>
      <c r="F5750" s="62" t="str">
        <f>INDEX('Crosswalk Particulates'!$B:$B,MATCH('2017 EPA Data'!A5750,'Crosswalk Particulates'!$A:$A,0))</f>
        <v>process-waste-industry</v>
      </c>
      <c r="G5750" s="66">
        <f>INDEX('Crosswalk Particulates'!$E:$E,MATCH('2017 EPA Data'!$B5750,'Crosswalk Particulates'!$D:$D,0))</f>
        <v>0</v>
      </c>
      <c r="H5750" s="78">
        <f t="shared" si="89"/>
        <v>0</v>
      </c>
    </row>
    <row r="5751" spans="1:8" hidden="1" x14ac:dyDescent="0.35">
      <c r="A5751" s="57" t="s">
        <v>2457</v>
      </c>
      <c r="B5751" s="57" t="s">
        <v>2612</v>
      </c>
      <c r="C5751" s="57" t="s">
        <v>2428</v>
      </c>
      <c r="D5751" s="68">
        <v>0</v>
      </c>
      <c r="E5751" s="57" t="s">
        <v>2429</v>
      </c>
      <c r="F5751" s="62" t="str">
        <f>INDEX('Crosswalk Particulates'!$B:$B,MATCH('2017 EPA Data'!A5751,'Crosswalk Particulates'!$A:$A,0))</f>
        <v>process-other-industry</v>
      </c>
      <c r="G5751" s="66">
        <f>INDEX('Crosswalk Particulates'!$E:$E,MATCH('2017 EPA Data'!$B5751,'Crosswalk Particulates'!$D:$D,0))</f>
        <v>0</v>
      </c>
      <c r="H5751" s="78">
        <f t="shared" si="89"/>
        <v>0</v>
      </c>
    </row>
    <row r="5752" spans="1:8" hidden="1" x14ac:dyDescent="0.35">
      <c r="A5752" s="57" t="s">
        <v>2445</v>
      </c>
      <c r="B5752" s="57" t="s">
        <v>2469</v>
      </c>
      <c r="C5752" s="57" t="s">
        <v>2428</v>
      </c>
      <c r="D5752" s="68">
        <v>0</v>
      </c>
      <c r="E5752" s="57" t="s">
        <v>2429</v>
      </c>
      <c r="F5752" s="62" t="str">
        <f>INDEX('Crosswalk Particulates'!$B:$B,MATCH('2017 EPA Data'!A5752,'Crosswalk Particulates'!$A:$A,0))</f>
        <v>Other-EPA</v>
      </c>
      <c r="G5752" s="66">
        <f>INDEX('Crosswalk Particulates'!$E:$E,MATCH('2017 EPA Data'!$B5752,'Crosswalk Particulates'!$D:$D,0))</f>
        <v>0</v>
      </c>
      <c r="H5752" s="78">
        <f t="shared" si="89"/>
        <v>0</v>
      </c>
    </row>
    <row r="5753" spans="1:8" hidden="1" x14ac:dyDescent="0.35">
      <c r="A5753" s="57" t="s">
        <v>2497</v>
      </c>
      <c r="B5753" s="57" t="s">
        <v>2716</v>
      </c>
      <c r="C5753" s="57" t="s">
        <v>2428</v>
      </c>
      <c r="D5753" s="68">
        <v>0</v>
      </c>
      <c r="E5753" s="57" t="s">
        <v>2429</v>
      </c>
      <c r="F5753" s="62" t="str">
        <f>INDEX('Crosswalk Particulates'!$B:$B,MATCH('2017 EPA Data'!A5753,'Crosswalk Particulates'!$A:$A,0))</f>
        <v>process-other-industry</v>
      </c>
      <c r="G5753" s="66">
        <f>INDEX('Crosswalk Particulates'!$E:$E,MATCH('2017 EPA Data'!$B5753,'Crosswalk Particulates'!$D:$D,0))</f>
        <v>0</v>
      </c>
      <c r="H5753" s="78">
        <f t="shared" si="89"/>
        <v>0</v>
      </c>
    </row>
    <row r="5754" spans="1:8" hidden="1" x14ac:dyDescent="0.35">
      <c r="A5754" s="57" t="s">
        <v>2566</v>
      </c>
      <c r="B5754" s="57" t="s">
        <v>2731</v>
      </c>
      <c r="C5754" s="57" t="s">
        <v>2432</v>
      </c>
      <c r="D5754" s="68">
        <v>0</v>
      </c>
      <c r="E5754" s="57" t="s">
        <v>2433</v>
      </c>
      <c r="F5754" s="62" t="str">
        <f>INDEX('Crosswalk Particulates'!$B:$B,MATCH('2017 EPA Data'!A5754,'Crosswalk Particulates'!$A:$A,0))</f>
        <v>Commercial Buildings Sector</v>
      </c>
      <c r="G5754" s="66">
        <f>INDEX('Crosswalk Particulates'!$E:$E,MATCH('2017 EPA Data'!$B5754,'Crosswalk Particulates'!$D:$D,0))</f>
        <v>0</v>
      </c>
      <c r="H5754" s="78">
        <f t="shared" si="89"/>
        <v>0</v>
      </c>
    </row>
    <row r="5755" spans="1:8" hidden="1" x14ac:dyDescent="0.35">
      <c r="A5755" s="57" t="s">
        <v>2575</v>
      </c>
      <c r="B5755" s="57" t="s">
        <v>2672</v>
      </c>
      <c r="C5755" s="57" t="s">
        <v>2428</v>
      </c>
      <c r="D5755" s="68">
        <v>0</v>
      </c>
      <c r="E5755" s="57" t="s">
        <v>2429</v>
      </c>
      <c r="F5755" s="62" t="str">
        <f>INDEX('Crosswalk Particulates'!$B:$B,MATCH('2017 EPA Data'!A5755,'Crosswalk Particulates'!$A:$A,0))</f>
        <v>Commercial Buildings Sector</v>
      </c>
      <c r="G5755" s="66">
        <f>INDEX('Crosswalk Particulates'!$E:$E,MATCH('2017 EPA Data'!$B5755,'Crosswalk Particulates'!$D:$D,0))</f>
        <v>0</v>
      </c>
      <c r="H5755" s="78">
        <f t="shared" si="89"/>
        <v>0</v>
      </c>
    </row>
    <row r="5756" spans="1:8" hidden="1" x14ac:dyDescent="0.35">
      <c r="A5756" s="57" t="s">
        <v>2540</v>
      </c>
      <c r="B5756" s="57" t="s">
        <v>2621</v>
      </c>
      <c r="C5756" s="57" t="s">
        <v>2428</v>
      </c>
      <c r="D5756" s="68">
        <v>0</v>
      </c>
      <c r="E5756" s="57" t="s">
        <v>2429</v>
      </c>
      <c r="F5756" s="62" t="str">
        <f>INDEX('Crosswalk Particulates'!$B:$B,MATCH('2017 EPA Data'!A5756,'Crosswalk Particulates'!$A:$A,0))</f>
        <v>industry-fuel-oil</v>
      </c>
      <c r="G5756" s="66">
        <f>INDEX('Crosswalk Particulates'!$E:$E,MATCH('2017 EPA Data'!$B5756,'Crosswalk Particulates'!$D:$D,0))</f>
        <v>0</v>
      </c>
      <c r="H5756" s="78">
        <f t="shared" si="89"/>
        <v>0</v>
      </c>
    </row>
    <row r="5757" spans="1:8" hidden="1" x14ac:dyDescent="0.35">
      <c r="A5757" s="57" t="s">
        <v>2518</v>
      </c>
      <c r="B5757" s="57" t="s">
        <v>2691</v>
      </c>
      <c r="C5757" s="57" t="s">
        <v>2428</v>
      </c>
      <c r="D5757" s="68">
        <v>0</v>
      </c>
      <c r="E5757" s="57" t="s">
        <v>2429</v>
      </c>
      <c r="F5757" s="62" t="str">
        <f>INDEX('Crosswalk Particulates'!$B:$B,MATCH('2017 EPA Data'!A5757,'Crosswalk Particulates'!$A:$A,0))</f>
        <v>process-cement-industry</v>
      </c>
      <c r="G5757" s="66">
        <f>INDEX('Crosswalk Particulates'!$E:$E,MATCH('2017 EPA Data'!$B5757,'Crosswalk Particulates'!$D:$D,0))</f>
        <v>0</v>
      </c>
      <c r="H5757" s="78">
        <f t="shared" si="89"/>
        <v>0</v>
      </c>
    </row>
    <row r="5758" spans="1:8" hidden="1" x14ac:dyDescent="0.35">
      <c r="A5758" s="57" t="s">
        <v>2457</v>
      </c>
      <c r="B5758" s="57" t="s">
        <v>2626</v>
      </c>
      <c r="C5758" s="57" t="s">
        <v>2428</v>
      </c>
      <c r="D5758" s="68">
        <v>0</v>
      </c>
      <c r="E5758" s="57" t="s">
        <v>2429</v>
      </c>
      <c r="F5758" s="62" t="str">
        <f>INDEX('Crosswalk Particulates'!$B:$B,MATCH('2017 EPA Data'!A5758,'Crosswalk Particulates'!$A:$A,0))</f>
        <v>process-other-industry</v>
      </c>
      <c r="G5758" s="66">
        <f>INDEX('Crosswalk Particulates'!$E:$E,MATCH('2017 EPA Data'!$B5758,'Crosswalk Particulates'!$D:$D,0))</f>
        <v>0</v>
      </c>
      <c r="H5758" s="78">
        <f t="shared" si="89"/>
        <v>0</v>
      </c>
    </row>
    <row r="5759" spans="1:8" hidden="1" x14ac:dyDescent="0.35">
      <c r="A5759" s="57" t="s">
        <v>2492</v>
      </c>
      <c r="B5759" s="57" t="s">
        <v>2633</v>
      </c>
      <c r="C5759" s="57" t="s">
        <v>2428</v>
      </c>
      <c r="D5759" s="68">
        <v>0</v>
      </c>
      <c r="E5759" s="57" t="s">
        <v>2429</v>
      </c>
      <c r="F5759" s="62" t="str">
        <f>INDEX('Crosswalk Particulates'!$B:$B,MATCH('2017 EPA Data'!A5759,'Crosswalk Particulates'!$A:$A,0))</f>
        <v>Electricity Sector</v>
      </c>
      <c r="G5759" s="66">
        <f>INDEX('Crosswalk Particulates'!$E:$E,MATCH('2017 EPA Data'!$B5759,'Crosswalk Particulates'!$D:$D,0))</f>
        <v>0</v>
      </c>
      <c r="H5759" s="78">
        <f t="shared" si="89"/>
        <v>0</v>
      </c>
    </row>
    <row r="5760" spans="1:8" hidden="1" x14ac:dyDescent="0.35">
      <c r="A5760" s="57" t="s">
        <v>2457</v>
      </c>
      <c r="B5760" s="57" t="s">
        <v>2523</v>
      </c>
      <c r="C5760" s="57" t="s">
        <v>2428</v>
      </c>
      <c r="D5760" s="68">
        <v>0</v>
      </c>
      <c r="E5760" s="57" t="s">
        <v>2429</v>
      </c>
      <c r="F5760" s="62" t="str">
        <f>INDEX('Crosswalk Particulates'!$B:$B,MATCH('2017 EPA Data'!A5760,'Crosswalk Particulates'!$A:$A,0))</f>
        <v>process-other-industry</v>
      </c>
      <c r="G5760" s="66">
        <f>INDEX('Crosswalk Particulates'!$E:$E,MATCH('2017 EPA Data'!$B5760,'Crosswalk Particulates'!$D:$D,0))</f>
        <v>0</v>
      </c>
      <c r="H5760" s="78">
        <f t="shared" si="89"/>
        <v>0</v>
      </c>
    </row>
    <row r="5761" spans="1:8" hidden="1" x14ac:dyDescent="0.35">
      <c r="A5761" s="57" t="s">
        <v>2474</v>
      </c>
      <c r="B5761" s="57" t="s">
        <v>2557</v>
      </c>
      <c r="C5761" s="57" t="s">
        <v>2428</v>
      </c>
      <c r="D5761" s="68">
        <v>0</v>
      </c>
      <c r="E5761" s="57" t="s">
        <v>2429</v>
      </c>
      <c r="F5761" s="62" t="str">
        <f>INDEX('Crosswalk Particulates'!$B:$B,MATCH('2017 EPA Data'!A5761,'Crosswalk Particulates'!$A:$A,0))</f>
        <v>Other-EPA</v>
      </c>
      <c r="G5761" s="66">
        <f>INDEX('Crosswalk Particulates'!$E:$E,MATCH('2017 EPA Data'!$B5761,'Crosswalk Particulates'!$D:$D,0))</f>
        <v>0</v>
      </c>
      <c r="H5761" s="78">
        <f t="shared" si="89"/>
        <v>0</v>
      </c>
    </row>
    <row r="5762" spans="1:8" hidden="1" x14ac:dyDescent="0.35">
      <c r="A5762" s="57" t="s">
        <v>2513</v>
      </c>
      <c r="B5762" s="57" t="s">
        <v>2731</v>
      </c>
      <c r="C5762" s="57" t="s">
        <v>2432</v>
      </c>
      <c r="D5762" s="68">
        <v>0</v>
      </c>
      <c r="E5762" s="57" t="s">
        <v>2433</v>
      </c>
      <c r="F5762" s="62" t="str">
        <f>INDEX('Crosswalk Particulates'!$B:$B,MATCH('2017 EPA Data'!A5762,'Crosswalk Particulates'!$A:$A,0))</f>
        <v>process-other-industry</v>
      </c>
      <c r="G5762" s="66">
        <f>INDEX('Crosswalk Particulates'!$E:$E,MATCH('2017 EPA Data'!$B5762,'Crosswalk Particulates'!$D:$D,0))</f>
        <v>0</v>
      </c>
      <c r="H5762" s="78">
        <f t="shared" si="89"/>
        <v>0</v>
      </c>
    </row>
    <row r="5763" spans="1:8" hidden="1" x14ac:dyDescent="0.35">
      <c r="A5763" s="57" t="s">
        <v>2497</v>
      </c>
      <c r="B5763" s="57" t="s">
        <v>2675</v>
      </c>
      <c r="C5763" s="57" t="s">
        <v>2428</v>
      </c>
      <c r="D5763" s="68">
        <v>0</v>
      </c>
      <c r="E5763" s="57" t="s">
        <v>2429</v>
      </c>
      <c r="F5763" s="62" t="str">
        <f>INDEX('Crosswalk Particulates'!$B:$B,MATCH('2017 EPA Data'!A5763,'Crosswalk Particulates'!$A:$A,0))</f>
        <v>process-other-industry</v>
      </c>
      <c r="G5763" s="66">
        <f>INDEX('Crosswalk Particulates'!$E:$E,MATCH('2017 EPA Data'!$B5763,'Crosswalk Particulates'!$D:$D,0))</f>
        <v>0</v>
      </c>
      <c r="H5763" s="78">
        <f t="shared" si="89"/>
        <v>0</v>
      </c>
    </row>
    <row r="5764" spans="1:8" hidden="1" x14ac:dyDescent="0.35">
      <c r="A5764" s="57" t="s">
        <v>2558</v>
      </c>
      <c r="B5764" s="57" t="s">
        <v>2667</v>
      </c>
      <c r="C5764" s="57" t="s">
        <v>2428</v>
      </c>
      <c r="D5764" s="68">
        <v>0</v>
      </c>
      <c r="E5764" s="57" t="s">
        <v>2429</v>
      </c>
      <c r="F5764" s="62" t="str">
        <f>INDEX('Crosswalk Particulates'!$B:$B,MATCH('2017 EPA Data'!A5764,'Crosswalk Particulates'!$A:$A,0))</f>
        <v>process-mining-industry</v>
      </c>
      <c r="G5764" s="66">
        <f>INDEX('Crosswalk Particulates'!$E:$E,MATCH('2017 EPA Data'!$B5764,'Crosswalk Particulates'!$D:$D,0))</f>
        <v>0</v>
      </c>
      <c r="H5764" s="78">
        <f t="shared" ref="H5764:H5827" si="90">IF(E5764="TON",D5764/metricton_to_shortton,0)*10^6</f>
        <v>0</v>
      </c>
    </row>
    <row r="5765" spans="1:8" hidden="1" x14ac:dyDescent="0.35">
      <c r="A5765" s="57" t="s">
        <v>2497</v>
      </c>
      <c r="B5765" s="57" t="s">
        <v>2654</v>
      </c>
      <c r="C5765" s="57" t="s">
        <v>2428</v>
      </c>
      <c r="D5765" s="68">
        <v>0</v>
      </c>
      <c r="E5765" s="57" t="s">
        <v>2429</v>
      </c>
      <c r="F5765" s="62" t="str">
        <f>INDEX('Crosswalk Particulates'!$B:$B,MATCH('2017 EPA Data'!A5765,'Crosswalk Particulates'!$A:$A,0))</f>
        <v>process-other-industry</v>
      </c>
      <c r="G5765" s="66">
        <f>INDEX('Crosswalk Particulates'!$E:$E,MATCH('2017 EPA Data'!$B5765,'Crosswalk Particulates'!$D:$D,0))</f>
        <v>0</v>
      </c>
      <c r="H5765" s="78">
        <f t="shared" si="90"/>
        <v>0</v>
      </c>
    </row>
    <row r="5766" spans="1:8" hidden="1" x14ac:dyDescent="0.35">
      <c r="A5766" s="57" t="s">
        <v>2518</v>
      </c>
      <c r="B5766" s="57" t="s">
        <v>2679</v>
      </c>
      <c r="C5766" s="57" t="s">
        <v>2428</v>
      </c>
      <c r="D5766" s="68">
        <v>0</v>
      </c>
      <c r="E5766" s="57" t="s">
        <v>2429</v>
      </c>
      <c r="F5766" s="62" t="str">
        <f>INDEX('Crosswalk Particulates'!$B:$B,MATCH('2017 EPA Data'!A5766,'Crosswalk Particulates'!$A:$A,0))</f>
        <v>process-cement-industry</v>
      </c>
      <c r="G5766" s="66">
        <f>INDEX('Crosswalk Particulates'!$E:$E,MATCH('2017 EPA Data'!$B5766,'Crosswalk Particulates'!$D:$D,0))</f>
        <v>0</v>
      </c>
      <c r="H5766" s="78">
        <f t="shared" si="90"/>
        <v>0</v>
      </c>
    </row>
    <row r="5767" spans="1:8" hidden="1" x14ac:dyDescent="0.35">
      <c r="A5767" s="57" t="s">
        <v>2560</v>
      </c>
      <c r="B5767" s="57" t="s">
        <v>2624</v>
      </c>
      <c r="C5767" s="57" t="s">
        <v>2428</v>
      </c>
      <c r="D5767" s="68">
        <v>0</v>
      </c>
      <c r="E5767" s="57" t="s">
        <v>2429</v>
      </c>
      <c r="F5767" s="62" t="str">
        <f>INDEX('Crosswalk Particulates'!$B:$B,MATCH('2017 EPA Data'!A5767,'Crosswalk Particulates'!$A:$A,0))</f>
        <v>Electricity Sector</v>
      </c>
      <c r="G5767" s="66">
        <f>INDEX('Crosswalk Particulates'!$E:$E,MATCH('2017 EPA Data'!$B5767,'Crosswalk Particulates'!$D:$D,0))</f>
        <v>0</v>
      </c>
      <c r="H5767" s="78">
        <f t="shared" si="90"/>
        <v>0</v>
      </c>
    </row>
    <row r="5768" spans="1:8" hidden="1" x14ac:dyDescent="0.35">
      <c r="A5768" s="57" t="s">
        <v>2492</v>
      </c>
      <c r="B5768" s="57" t="s">
        <v>2649</v>
      </c>
      <c r="C5768" s="57" t="s">
        <v>2428</v>
      </c>
      <c r="D5768" s="68">
        <v>0</v>
      </c>
      <c r="E5768" s="57" t="s">
        <v>2429</v>
      </c>
      <c r="F5768" s="62" t="str">
        <f>INDEX('Crosswalk Particulates'!$B:$B,MATCH('2017 EPA Data'!A5768,'Crosswalk Particulates'!$A:$A,0))</f>
        <v>Electricity Sector</v>
      </c>
      <c r="G5768" s="66">
        <f>INDEX('Crosswalk Particulates'!$E:$E,MATCH('2017 EPA Data'!$B5768,'Crosswalk Particulates'!$D:$D,0))</f>
        <v>0</v>
      </c>
      <c r="H5768" s="78">
        <f t="shared" si="90"/>
        <v>0</v>
      </c>
    </row>
    <row r="5769" spans="1:8" hidden="1" x14ac:dyDescent="0.35">
      <c r="A5769" s="57" t="s">
        <v>2529</v>
      </c>
      <c r="B5769" s="57" t="s">
        <v>2610</v>
      </c>
      <c r="C5769" s="57" t="s">
        <v>2428</v>
      </c>
      <c r="D5769" s="68">
        <v>0</v>
      </c>
      <c r="E5769" s="57" t="s">
        <v>2429</v>
      </c>
      <c r="F5769" s="62" t="str">
        <f>INDEX('Crosswalk Particulates'!$B:$B,MATCH('2017 EPA Data'!A5769,'Crosswalk Particulates'!$A:$A,0))</f>
        <v>Other-EPA</v>
      </c>
      <c r="G5769" s="66">
        <f>INDEX('Crosswalk Particulates'!$E:$E,MATCH('2017 EPA Data'!$B5769,'Crosswalk Particulates'!$D:$D,0))</f>
        <v>0</v>
      </c>
      <c r="H5769" s="78">
        <f t="shared" si="90"/>
        <v>0</v>
      </c>
    </row>
    <row r="5770" spans="1:8" hidden="1" x14ac:dyDescent="0.35">
      <c r="A5770" s="57" t="s">
        <v>2466</v>
      </c>
      <c r="B5770" s="57" t="s">
        <v>2620</v>
      </c>
      <c r="C5770" s="57" t="s">
        <v>2428</v>
      </c>
      <c r="D5770" s="68">
        <v>0</v>
      </c>
      <c r="E5770" s="57" t="s">
        <v>2429</v>
      </c>
      <c r="F5770" s="62" t="str">
        <f>INDEX('Crosswalk Particulates'!$B:$B,MATCH('2017 EPA Data'!A5770,'Crosswalk Particulates'!$A:$A,0))</f>
        <v>process-other-industry</v>
      </c>
      <c r="G5770" s="66">
        <f>INDEX('Crosswalk Particulates'!$E:$E,MATCH('2017 EPA Data'!$B5770,'Crosswalk Particulates'!$D:$D,0))</f>
        <v>0</v>
      </c>
      <c r="H5770" s="78">
        <f t="shared" si="90"/>
        <v>0</v>
      </c>
    </row>
    <row r="5771" spans="1:8" hidden="1" x14ac:dyDescent="0.35">
      <c r="A5771" s="57" t="s">
        <v>2497</v>
      </c>
      <c r="B5771" s="57" t="s">
        <v>2724</v>
      </c>
      <c r="C5771" s="57" t="s">
        <v>2428</v>
      </c>
      <c r="D5771" s="68">
        <v>0</v>
      </c>
      <c r="E5771" s="57" t="s">
        <v>2429</v>
      </c>
      <c r="F5771" s="62" t="str">
        <f>INDEX('Crosswalk Particulates'!$B:$B,MATCH('2017 EPA Data'!A5771,'Crosswalk Particulates'!$A:$A,0))</f>
        <v>process-other-industry</v>
      </c>
      <c r="G5771" s="66">
        <f>INDEX('Crosswalk Particulates'!$E:$E,MATCH('2017 EPA Data'!$B5771,'Crosswalk Particulates'!$D:$D,0))</f>
        <v>0</v>
      </c>
      <c r="H5771" s="78">
        <f t="shared" si="90"/>
        <v>0</v>
      </c>
    </row>
    <row r="5772" spans="1:8" hidden="1" x14ac:dyDescent="0.35">
      <c r="A5772" s="57" t="s">
        <v>2634</v>
      </c>
      <c r="B5772" s="57" t="s">
        <v>2646</v>
      </c>
      <c r="C5772" s="57" t="s">
        <v>2428</v>
      </c>
      <c r="D5772" s="68">
        <v>0</v>
      </c>
      <c r="E5772" s="57" t="s">
        <v>2429</v>
      </c>
      <c r="F5772" s="62" t="str">
        <f>INDEX('Crosswalk Particulates'!$B:$B,MATCH('2017 EPA Data'!A5772,'Crosswalk Particulates'!$A:$A,0))</f>
        <v>Residential Buildings Sector</v>
      </c>
      <c r="G5772" s="66">
        <f>INDEX('Crosswalk Particulates'!$E:$E,MATCH('2017 EPA Data'!$B5772,'Crosswalk Particulates'!$D:$D,0))</f>
        <v>0</v>
      </c>
      <c r="H5772" s="78">
        <f t="shared" si="90"/>
        <v>0</v>
      </c>
    </row>
    <row r="5773" spans="1:8" hidden="1" x14ac:dyDescent="0.35">
      <c r="A5773" s="57" t="s">
        <v>2512</v>
      </c>
      <c r="B5773" s="57" t="s">
        <v>2516</v>
      </c>
      <c r="C5773" s="57" t="s">
        <v>2468</v>
      </c>
      <c r="D5773" s="68">
        <v>0</v>
      </c>
      <c r="E5773" s="57" t="s">
        <v>2433</v>
      </c>
      <c r="F5773" s="62" t="str">
        <f>INDEX('Crosswalk Particulates'!$B:$B,MATCH('2017 EPA Data'!A5773,'Crosswalk Particulates'!$A:$A,0))</f>
        <v>Commercial Buildings Sector</v>
      </c>
      <c r="G5773" s="66">
        <f>INDEX('Crosswalk Particulates'!$E:$E,MATCH('2017 EPA Data'!$B5773,'Crosswalk Particulates'!$D:$D,0))</f>
        <v>0</v>
      </c>
      <c r="H5773" s="78">
        <f t="shared" si="90"/>
        <v>0</v>
      </c>
    </row>
    <row r="5774" spans="1:8" hidden="1" x14ac:dyDescent="0.35">
      <c r="A5774" s="57" t="s">
        <v>2634</v>
      </c>
      <c r="B5774" s="57" t="s">
        <v>2617</v>
      </c>
      <c r="C5774" s="57" t="s">
        <v>2428</v>
      </c>
      <c r="D5774" s="68">
        <v>0</v>
      </c>
      <c r="E5774" s="57" t="s">
        <v>2429</v>
      </c>
      <c r="F5774" s="62" t="str">
        <f>INDEX('Crosswalk Particulates'!$B:$B,MATCH('2017 EPA Data'!A5774,'Crosswalk Particulates'!$A:$A,0))</f>
        <v>Residential Buildings Sector</v>
      </c>
      <c r="G5774" s="66">
        <f>INDEX('Crosswalk Particulates'!$E:$E,MATCH('2017 EPA Data'!$B5774,'Crosswalk Particulates'!$D:$D,0))</f>
        <v>0</v>
      </c>
      <c r="H5774" s="78">
        <f t="shared" si="90"/>
        <v>0</v>
      </c>
    </row>
    <row r="5775" spans="1:8" hidden="1" x14ac:dyDescent="0.35">
      <c r="A5775" s="57" t="s">
        <v>2507</v>
      </c>
      <c r="B5775" s="57" t="s">
        <v>2478</v>
      </c>
      <c r="C5775" s="57" t="s">
        <v>2428</v>
      </c>
      <c r="D5775" s="68">
        <v>0</v>
      </c>
      <c r="E5775" s="57" t="s">
        <v>2429</v>
      </c>
      <c r="F5775" s="62" t="str">
        <f>INDEX('Crosswalk Particulates'!$B:$B,MATCH('2017 EPA Data'!A5775,'Crosswalk Particulates'!$A:$A,0))</f>
        <v>industry-fuel-coal</v>
      </c>
      <c r="G5775" s="66">
        <f>INDEX('Crosswalk Particulates'!$E:$E,MATCH('2017 EPA Data'!$B5775,'Crosswalk Particulates'!$D:$D,0))</f>
        <v>0</v>
      </c>
      <c r="H5775" s="78">
        <f t="shared" si="90"/>
        <v>0</v>
      </c>
    </row>
    <row r="5776" spans="1:8" hidden="1" x14ac:dyDescent="0.35">
      <c r="A5776" s="57" t="s">
        <v>2474</v>
      </c>
      <c r="B5776" s="57" t="s">
        <v>2450</v>
      </c>
      <c r="C5776" s="57" t="s">
        <v>2428</v>
      </c>
      <c r="D5776" s="68">
        <v>0</v>
      </c>
      <c r="E5776" s="57" t="s">
        <v>2429</v>
      </c>
      <c r="F5776" s="62" t="str">
        <f>INDEX('Crosswalk Particulates'!$B:$B,MATCH('2017 EPA Data'!A5776,'Crosswalk Particulates'!$A:$A,0))</f>
        <v>Other-EPA</v>
      </c>
      <c r="G5776" s="66">
        <f>INDEX('Crosswalk Particulates'!$E:$E,MATCH('2017 EPA Data'!$B5776,'Crosswalk Particulates'!$D:$D,0))</f>
        <v>0</v>
      </c>
      <c r="H5776" s="78">
        <f t="shared" si="90"/>
        <v>0</v>
      </c>
    </row>
    <row r="5777" spans="1:8" hidden="1" x14ac:dyDescent="0.35">
      <c r="A5777" s="57" t="s">
        <v>2476</v>
      </c>
      <c r="B5777" s="57" t="s">
        <v>2775</v>
      </c>
      <c r="C5777" s="57" t="s">
        <v>2428</v>
      </c>
      <c r="D5777" s="68">
        <v>0</v>
      </c>
      <c r="E5777" s="57" t="s">
        <v>2429</v>
      </c>
      <c r="F5777" s="62" t="str">
        <f>INDEX('Crosswalk Particulates'!$B:$B,MATCH('2017 EPA Data'!A5777,'Crosswalk Particulates'!$A:$A,0))</f>
        <v>Electricity Sector</v>
      </c>
      <c r="G5777" s="66">
        <f>INDEX('Crosswalk Particulates'!$E:$E,MATCH('2017 EPA Data'!$B5777,'Crosswalk Particulates'!$D:$D,0))</f>
        <v>0</v>
      </c>
      <c r="H5777" s="78">
        <f t="shared" si="90"/>
        <v>0</v>
      </c>
    </row>
    <row r="5778" spans="1:8" hidden="1" x14ac:dyDescent="0.35">
      <c r="A5778" s="57" t="s">
        <v>2560</v>
      </c>
      <c r="B5778" s="57" t="s">
        <v>2509</v>
      </c>
      <c r="C5778" s="57" t="s">
        <v>2428</v>
      </c>
      <c r="D5778" s="68">
        <v>0</v>
      </c>
      <c r="E5778" s="57" t="s">
        <v>2429</v>
      </c>
      <c r="F5778" s="62" t="str">
        <f>INDEX('Crosswalk Particulates'!$B:$B,MATCH('2017 EPA Data'!A5778,'Crosswalk Particulates'!$A:$A,0))</f>
        <v>Electricity Sector</v>
      </c>
      <c r="G5778" s="66">
        <f>INDEX('Crosswalk Particulates'!$E:$E,MATCH('2017 EPA Data'!$B5778,'Crosswalk Particulates'!$D:$D,0))</f>
        <v>0</v>
      </c>
      <c r="H5778" s="78">
        <f t="shared" si="90"/>
        <v>0</v>
      </c>
    </row>
    <row r="5779" spans="1:8" hidden="1" x14ac:dyDescent="0.35">
      <c r="A5779" s="57" t="s">
        <v>2529</v>
      </c>
      <c r="B5779" s="57" t="s">
        <v>2516</v>
      </c>
      <c r="C5779" s="57" t="s">
        <v>2468</v>
      </c>
      <c r="D5779" s="68">
        <v>0</v>
      </c>
      <c r="E5779" s="57" t="s">
        <v>2433</v>
      </c>
      <c r="F5779" s="62" t="str">
        <f>INDEX('Crosswalk Particulates'!$B:$B,MATCH('2017 EPA Data'!A5779,'Crosswalk Particulates'!$A:$A,0))</f>
        <v>Other-EPA</v>
      </c>
      <c r="G5779" s="66">
        <f>INDEX('Crosswalk Particulates'!$E:$E,MATCH('2017 EPA Data'!$B5779,'Crosswalk Particulates'!$D:$D,0))</f>
        <v>0</v>
      </c>
      <c r="H5779" s="78">
        <f t="shared" si="90"/>
        <v>0</v>
      </c>
    </row>
    <row r="5780" spans="1:8" hidden="1" x14ac:dyDescent="0.35">
      <c r="A5780" s="57" t="s">
        <v>2634</v>
      </c>
      <c r="B5780" s="57" t="s">
        <v>2605</v>
      </c>
      <c r="C5780" s="57" t="s">
        <v>2428</v>
      </c>
      <c r="D5780" s="68">
        <v>0</v>
      </c>
      <c r="E5780" s="57" t="s">
        <v>2429</v>
      </c>
      <c r="F5780" s="62" t="str">
        <f>INDEX('Crosswalk Particulates'!$B:$B,MATCH('2017 EPA Data'!A5780,'Crosswalk Particulates'!$A:$A,0))</f>
        <v>Residential Buildings Sector</v>
      </c>
      <c r="G5780" s="66">
        <f>INDEX('Crosswalk Particulates'!$E:$E,MATCH('2017 EPA Data'!$B5780,'Crosswalk Particulates'!$D:$D,0))</f>
        <v>0</v>
      </c>
      <c r="H5780" s="78">
        <f t="shared" si="90"/>
        <v>0</v>
      </c>
    </row>
    <row r="5781" spans="1:8" hidden="1" x14ac:dyDescent="0.35">
      <c r="A5781" s="57" t="s">
        <v>2634</v>
      </c>
      <c r="B5781" s="57" t="s">
        <v>2640</v>
      </c>
      <c r="C5781" s="57" t="s">
        <v>2428</v>
      </c>
      <c r="D5781" s="68">
        <v>0</v>
      </c>
      <c r="E5781" s="57" t="s">
        <v>2429</v>
      </c>
      <c r="F5781" s="62" t="str">
        <f>INDEX('Crosswalk Particulates'!$B:$B,MATCH('2017 EPA Data'!A5781,'Crosswalk Particulates'!$A:$A,0))</f>
        <v>Residential Buildings Sector</v>
      </c>
      <c r="G5781" s="66">
        <f>INDEX('Crosswalk Particulates'!$E:$E,MATCH('2017 EPA Data'!$B5781,'Crosswalk Particulates'!$D:$D,0))</f>
        <v>0</v>
      </c>
      <c r="H5781" s="78">
        <f t="shared" si="90"/>
        <v>0</v>
      </c>
    </row>
    <row r="5782" spans="1:8" hidden="1" x14ac:dyDescent="0.35">
      <c r="A5782" s="57" t="s">
        <v>2519</v>
      </c>
      <c r="B5782" s="57" t="s">
        <v>2652</v>
      </c>
      <c r="C5782" s="57" t="s">
        <v>2428</v>
      </c>
      <c r="D5782" s="68">
        <v>0</v>
      </c>
      <c r="E5782" s="57" t="s">
        <v>2429</v>
      </c>
      <c r="F5782" s="62" t="str">
        <f>INDEX('Crosswalk Particulates'!$B:$B,MATCH('2017 EPA Data'!A5782,'Crosswalk Particulates'!$A:$A,0))</f>
        <v>Electricity Sector</v>
      </c>
      <c r="G5782" s="66">
        <f>INDEX('Crosswalk Particulates'!$E:$E,MATCH('2017 EPA Data'!$B5782,'Crosswalk Particulates'!$D:$D,0))</f>
        <v>0</v>
      </c>
      <c r="H5782" s="78">
        <f t="shared" si="90"/>
        <v>0</v>
      </c>
    </row>
    <row r="5783" spans="1:8" hidden="1" x14ac:dyDescent="0.35">
      <c r="A5783" s="57" t="s">
        <v>2634</v>
      </c>
      <c r="B5783" s="57" t="s">
        <v>2674</v>
      </c>
      <c r="C5783" s="57" t="s">
        <v>2428</v>
      </c>
      <c r="D5783" s="68">
        <v>0</v>
      </c>
      <c r="E5783" s="57" t="s">
        <v>2429</v>
      </c>
      <c r="F5783" s="62" t="str">
        <f>INDEX('Crosswalk Particulates'!$B:$B,MATCH('2017 EPA Data'!A5783,'Crosswalk Particulates'!$A:$A,0))</f>
        <v>Residential Buildings Sector</v>
      </c>
      <c r="G5783" s="66">
        <f>INDEX('Crosswalk Particulates'!$E:$E,MATCH('2017 EPA Data'!$B5783,'Crosswalk Particulates'!$D:$D,0))</f>
        <v>0</v>
      </c>
      <c r="H5783" s="78">
        <f t="shared" si="90"/>
        <v>0</v>
      </c>
    </row>
    <row r="5784" spans="1:8" hidden="1" x14ac:dyDescent="0.35">
      <c r="A5784" s="57" t="s">
        <v>2634</v>
      </c>
      <c r="B5784" s="57" t="s">
        <v>2597</v>
      </c>
      <c r="C5784" s="57" t="s">
        <v>2428</v>
      </c>
      <c r="D5784" s="68">
        <v>0</v>
      </c>
      <c r="E5784" s="57" t="s">
        <v>2429</v>
      </c>
      <c r="F5784" s="62" t="str">
        <f>INDEX('Crosswalk Particulates'!$B:$B,MATCH('2017 EPA Data'!A5784,'Crosswalk Particulates'!$A:$A,0))</f>
        <v>Residential Buildings Sector</v>
      </c>
      <c r="G5784" s="66">
        <f>INDEX('Crosswalk Particulates'!$E:$E,MATCH('2017 EPA Data'!$B5784,'Crosswalk Particulates'!$D:$D,0))</f>
        <v>0</v>
      </c>
      <c r="H5784" s="78">
        <f t="shared" si="90"/>
        <v>0</v>
      </c>
    </row>
    <row r="5785" spans="1:8" hidden="1" x14ac:dyDescent="0.35">
      <c r="A5785" s="57" t="s">
        <v>2634</v>
      </c>
      <c r="B5785" s="57" t="s">
        <v>2596</v>
      </c>
      <c r="C5785" s="57" t="s">
        <v>2428</v>
      </c>
      <c r="D5785" s="68">
        <v>0</v>
      </c>
      <c r="E5785" s="57" t="s">
        <v>2429</v>
      </c>
      <c r="F5785" s="62" t="str">
        <f>INDEX('Crosswalk Particulates'!$B:$B,MATCH('2017 EPA Data'!A5785,'Crosswalk Particulates'!$A:$A,0))</f>
        <v>Residential Buildings Sector</v>
      </c>
      <c r="G5785" s="66">
        <f>INDEX('Crosswalk Particulates'!$E:$E,MATCH('2017 EPA Data'!$B5785,'Crosswalk Particulates'!$D:$D,0))</f>
        <v>0</v>
      </c>
      <c r="H5785" s="78">
        <f t="shared" si="90"/>
        <v>0</v>
      </c>
    </row>
    <row r="5786" spans="1:8" hidden="1" x14ac:dyDescent="0.35">
      <c r="A5786" s="57" t="s">
        <v>2474</v>
      </c>
      <c r="B5786" s="57" t="s">
        <v>2444</v>
      </c>
      <c r="C5786" s="57" t="s">
        <v>2428</v>
      </c>
      <c r="D5786" s="68">
        <v>0</v>
      </c>
      <c r="E5786" s="57" t="s">
        <v>2429</v>
      </c>
      <c r="F5786" s="62" t="str">
        <f>INDEX('Crosswalk Particulates'!$B:$B,MATCH('2017 EPA Data'!A5786,'Crosswalk Particulates'!$A:$A,0))</f>
        <v>Other-EPA</v>
      </c>
      <c r="G5786" s="66">
        <f>INDEX('Crosswalk Particulates'!$E:$E,MATCH('2017 EPA Data'!$B5786,'Crosswalk Particulates'!$D:$D,0))</f>
        <v>0</v>
      </c>
      <c r="H5786" s="78">
        <f t="shared" si="90"/>
        <v>0</v>
      </c>
    </row>
    <row r="5787" spans="1:8" hidden="1" x14ac:dyDescent="0.35">
      <c r="A5787" s="57" t="s">
        <v>2560</v>
      </c>
      <c r="B5787" s="57" t="s">
        <v>2668</v>
      </c>
      <c r="C5787" s="57" t="s">
        <v>2428</v>
      </c>
      <c r="D5787" s="68">
        <v>0</v>
      </c>
      <c r="E5787" s="57" t="s">
        <v>2429</v>
      </c>
      <c r="F5787" s="62" t="str">
        <f>INDEX('Crosswalk Particulates'!$B:$B,MATCH('2017 EPA Data'!A5787,'Crosswalk Particulates'!$A:$A,0))</f>
        <v>Electricity Sector</v>
      </c>
      <c r="G5787" s="66">
        <f>INDEX('Crosswalk Particulates'!$E:$E,MATCH('2017 EPA Data'!$B5787,'Crosswalk Particulates'!$D:$D,0))</f>
        <v>0</v>
      </c>
      <c r="H5787" s="78">
        <f t="shared" si="90"/>
        <v>0</v>
      </c>
    </row>
    <row r="5788" spans="1:8" hidden="1" x14ac:dyDescent="0.35">
      <c r="A5788" s="57" t="s">
        <v>2449</v>
      </c>
      <c r="B5788" s="57" t="s">
        <v>2688</v>
      </c>
      <c r="C5788" s="57" t="s">
        <v>2428</v>
      </c>
      <c r="D5788" s="68">
        <v>0</v>
      </c>
      <c r="E5788" s="57" t="s">
        <v>2429</v>
      </c>
      <c r="F5788" s="62" t="str">
        <f>INDEX('Crosswalk Particulates'!$B:$B,MATCH('2017 EPA Data'!A5788,'Crosswalk Particulates'!$A:$A,0))</f>
        <v>process-other-industry</v>
      </c>
      <c r="G5788" s="66">
        <f>INDEX('Crosswalk Particulates'!$E:$E,MATCH('2017 EPA Data'!$B5788,'Crosswalk Particulates'!$D:$D,0))</f>
        <v>0</v>
      </c>
      <c r="H5788" s="78">
        <f t="shared" si="90"/>
        <v>0</v>
      </c>
    </row>
    <row r="5789" spans="1:8" hidden="1" x14ac:dyDescent="0.35">
      <c r="A5789" s="57" t="s">
        <v>2560</v>
      </c>
      <c r="B5789" s="57" t="s">
        <v>2747</v>
      </c>
      <c r="C5789" s="57" t="s">
        <v>2428</v>
      </c>
      <c r="D5789" s="68">
        <v>0</v>
      </c>
      <c r="E5789" s="57" t="s">
        <v>2429</v>
      </c>
      <c r="F5789" s="62" t="str">
        <f>INDEX('Crosswalk Particulates'!$B:$B,MATCH('2017 EPA Data'!A5789,'Crosswalk Particulates'!$A:$A,0))</f>
        <v>Electricity Sector</v>
      </c>
      <c r="G5789" s="66">
        <f>INDEX('Crosswalk Particulates'!$E:$E,MATCH('2017 EPA Data'!$B5789,'Crosswalk Particulates'!$D:$D,0))</f>
        <v>0</v>
      </c>
      <c r="H5789" s="78">
        <f t="shared" si="90"/>
        <v>0</v>
      </c>
    </row>
    <row r="5790" spans="1:8" hidden="1" x14ac:dyDescent="0.35">
      <c r="A5790" s="57" t="s">
        <v>2497</v>
      </c>
      <c r="B5790" s="57" t="s">
        <v>2658</v>
      </c>
      <c r="C5790" s="57" t="s">
        <v>2428</v>
      </c>
      <c r="D5790" s="68">
        <v>0</v>
      </c>
      <c r="E5790" s="57" t="s">
        <v>2429</v>
      </c>
      <c r="F5790" s="62" t="str">
        <f>INDEX('Crosswalk Particulates'!$B:$B,MATCH('2017 EPA Data'!A5790,'Crosswalk Particulates'!$A:$A,0))</f>
        <v>process-other-industry</v>
      </c>
      <c r="G5790" s="66">
        <f>INDEX('Crosswalk Particulates'!$E:$E,MATCH('2017 EPA Data'!$B5790,'Crosswalk Particulates'!$D:$D,0))</f>
        <v>0</v>
      </c>
      <c r="H5790" s="78">
        <f t="shared" si="90"/>
        <v>0</v>
      </c>
    </row>
    <row r="5791" spans="1:8" hidden="1" x14ac:dyDescent="0.35">
      <c r="A5791" s="57" t="s">
        <v>2513</v>
      </c>
      <c r="B5791" s="57" t="s">
        <v>2568</v>
      </c>
      <c r="D5791" s="68">
        <v>0</v>
      </c>
      <c r="E5791" s="57" t="s">
        <v>2429</v>
      </c>
      <c r="F5791" s="62" t="str">
        <f>INDEX('Crosswalk Particulates'!$B:$B,MATCH('2017 EPA Data'!A5791,'Crosswalk Particulates'!$A:$A,0))</f>
        <v>process-other-industry</v>
      </c>
      <c r="G5791" s="66">
        <f>INDEX('Crosswalk Particulates'!$E:$E,MATCH('2017 EPA Data'!$B5791,'Crosswalk Particulates'!$D:$D,0))</f>
        <v>0</v>
      </c>
      <c r="H5791" s="78">
        <f t="shared" si="90"/>
        <v>0</v>
      </c>
    </row>
    <row r="5792" spans="1:8" hidden="1" x14ac:dyDescent="0.35">
      <c r="A5792" s="57" t="s">
        <v>2580</v>
      </c>
      <c r="B5792" s="57" t="s">
        <v>2454</v>
      </c>
      <c r="C5792" s="57" t="s">
        <v>2428</v>
      </c>
      <c r="D5792" s="68">
        <v>0</v>
      </c>
      <c r="E5792" s="57" t="s">
        <v>2429</v>
      </c>
      <c r="F5792" s="62" t="str">
        <f>INDEX('Crosswalk Particulates'!$B:$B,MATCH('2017 EPA Data'!A5792,'Crosswalk Particulates'!$A:$A,0))</f>
        <v>Commercial Buildings Sector</v>
      </c>
      <c r="G5792" s="66">
        <f>INDEX('Crosswalk Particulates'!$E:$E,MATCH('2017 EPA Data'!$B5792,'Crosswalk Particulates'!$D:$D,0))</f>
        <v>0</v>
      </c>
      <c r="H5792" s="78">
        <f t="shared" si="90"/>
        <v>0</v>
      </c>
    </row>
    <row r="5793" spans="1:8" hidden="1" x14ac:dyDescent="0.35">
      <c r="A5793" s="57" t="s">
        <v>2492</v>
      </c>
      <c r="B5793" s="57" t="s">
        <v>2482</v>
      </c>
      <c r="C5793" s="57" t="s">
        <v>2428</v>
      </c>
      <c r="D5793" s="68">
        <v>0</v>
      </c>
      <c r="E5793" s="57" t="s">
        <v>2429</v>
      </c>
      <c r="F5793" s="62" t="str">
        <f>INDEX('Crosswalk Particulates'!$B:$B,MATCH('2017 EPA Data'!A5793,'Crosswalk Particulates'!$A:$A,0))</f>
        <v>Electricity Sector</v>
      </c>
      <c r="G5793" s="66">
        <f>INDEX('Crosswalk Particulates'!$E:$E,MATCH('2017 EPA Data'!$B5793,'Crosswalk Particulates'!$D:$D,0))</f>
        <v>0</v>
      </c>
      <c r="H5793" s="78">
        <f t="shared" si="90"/>
        <v>0</v>
      </c>
    </row>
    <row r="5794" spans="1:8" hidden="1" x14ac:dyDescent="0.35">
      <c r="A5794" s="57" t="s">
        <v>2560</v>
      </c>
      <c r="B5794" s="57" t="s">
        <v>2587</v>
      </c>
      <c r="C5794" s="57" t="s">
        <v>2428</v>
      </c>
      <c r="D5794" s="68">
        <v>0</v>
      </c>
      <c r="E5794" s="57" t="s">
        <v>2429</v>
      </c>
      <c r="F5794" s="62" t="str">
        <f>INDEX('Crosswalk Particulates'!$B:$B,MATCH('2017 EPA Data'!A5794,'Crosswalk Particulates'!$A:$A,0))</f>
        <v>Electricity Sector</v>
      </c>
      <c r="G5794" s="66">
        <f>INDEX('Crosswalk Particulates'!$E:$E,MATCH('2017 EPA Data'!$B5794,'Crosswalk Particulates'!$D:$D,0))</f>
        <v>0</v>
      </c>
      <c r="H5794" s="78">
        <f t="shared" si="90"/>
        <v>0</v>
      </c>
    </row>
    <row r="5795" spans="1:8" hidden="1" x14ac:dyDescent="0.35">
      <c r="A5795" s="57" t="s">
        <v>2466</v>
      </c>
      <c r="B5795" s="57" t="s">
        <v>2638</v>
      </c>
      <c r="C5795" s="57" t="s">
        <v>2428</v>
      </c>
      <c r="D5795" s="68">
        <v>0</v>
      </c>
      <c r="E5795" s="57" t="s">
        <v>2429</v>
      </c>
      <c r="F5795" s="62" t="str">
        <f>INDEX('Crosswalk Particulates'!$B:$B,MATCH('2017 EPA Data'!A5795,'Crosswalk Particulates'!$A:$A,0))</f>
        <v>process-other-industry</v>
      </c>
      <c r="G5795" s="66">
        <f>INDEX('Crosswalk Particulates'!$E:$E,MATCH('2017 EPA Data'!$B5795,'Crosswalk Particulates'!$D:$D,0))</f>
        <v>0</v>
      </c>
      <c r="H5795" s="78">
        <f t="shared" si="90"/>
        <v>0</v>
      </c>
    </row>
    <row r="5796" spans="1:8" hidden="1" x14ac:dyDescent="0.35">
      <c r="A5796" s="57" t="s">
        <v>2540</v>
      </c>
      <c r="B5796" s="57" t="s">
        <v>2490</v>
      </c>
      <c r="C5796" s="57" t="s">
        <v>2428</v>
      </c>
      <c r="D5796" s="68">
        <v>0</v>
      </c>
      <c r="E5796" s="57" t="s">
        <v>2429</v>
      </c>
      <c r="F5796" s="62" t="str">
        <f>INDEX('Crosswalk Particulates'!$B:$B,MATCH('2017 EPA Data'!A5796,'Crosswalk Particulates'!$A:$A,0))</f>
        <v>industry-fuel-oil</v>
      </c>
      <c r="G5796" s="66">
        <f>INDEX('Crosswalk Particulates'!$E:$E,MATCH('2017 EPA Data'!$B5796,'Crosswalk Particulates'!$D:$D,0))</f>
        <v>0</v>
      </c>
      <c r="H5796" s="78">
        <f t="shared" si="90"/>
        <v>0</v>
      </c>
    </row>
    <row r="5797" spans="1:8" hidden="1" x14ac:dyDescent="0.35">
      <c r="A5797" s="57" t="s">
        <v>2530</v>
      </c>
      <c r="B5797" s="57" t="s">
        <v>2696</v>
      </c>
      <c r="C5797" s="57" t="s">
        <v>2428</v>
      </c>
      <c r="D5797" s="68">
        <v>0</v>
      </c>
      <c r="E5797" s="57" t="s">
        <v>2429</v>
      </c>
      <c r="F5797" s="62" t="str">
        <f>INDEX('Crosswalk Particulates'!$B:$B,MATCH('2017 EPA Data'!A5797,'Crosswalk Particulates'!$A:$A,0))</f>
        <v>process-iron and steel-industry</v>
      </c>
      <c r="G5797" s="66">
        <f>INDEX('Crosswalk Particulates'!$E:$E,MATCH('2017 EPA Data'!$B5797,'Crosswalk Particulates'!$D:$D,0))</f>
        <v>0</v>
      </c>
      <c r="H5797" s="78">
        <f t="shared" si="90"/>
        <v>0</v>
      </c>
    </row>
    <row r="5798" spans="1:8" hidden="1" x14ac:dyDescent="0.35">
      <c r="A5798" s="57" t="s">
        <v>2518</v>
      </c>
      <c r="B5798" s="57" t="s">
        <v>2642</v>
      </c>
      <c r="C5798" s="57" t="s">
        <v>2428</v>
      </c>
      <c r="D5798" s="68">
        <v>0</v>
      </c>
      <c r="E5798" s="57" t="s">
        <v>2429</v>
      </c>
      <c r="F5798" s="62" t="str">
        <f>INDEX('Crosswalk Particulates'!$B:$B,MATCH('2017 EPA Data'!A5798,'Crosswalk Particulates'!$A:$A,0))</f>
        <v>process-cement-industry</v>
      </c>
      <c r="G5798" s="66">
        <f>INDEX('Crosswalk Particulates'!$E:$E,MATCH('2017 EPA Data'!$B5798,'Crosswalk Particulates'!$D:$D,0))</f>
        <v>0</v>
      </c>
      <c r="H5798" s="78">
        <f t="shared" si="90"/>
        <v>0</v>
      </c>
    </row>
    <row r="5799" spans="1:8" hidden="1" x14ac:dyDescent="0.35">
      <c r="A5799" s="57" t="s">
        <v>2497</v>
      </c>
      <c r="B5799" s="57" t="s">
        <v>2544</v>
      </c>
      <c r="C5799" s="57" t="s">
        <v>2428</v>
      </c>
      <c r="D5799" s="68">
        <v>0</v>
      </c>
      <c r="E5799" s="57" t="s">
        <v>2429</v>
      </c>
      <c r="F5799" s="62" t="str">
        <f>INDEX('Crosswalk Particulates'!$B:$B,MATCH('2017 EPA Data'!A5799,'Crosswalk Particulates'!$A:$A,0))</f>
        <v>process-other-industry</v>
      </c>
      <c r="G5799" s="66">
        <f>INDEX('Crosswalk Particulates'!$E:$E,MATCH('2017 EPA Data'!$B5799,'Crosswalk Particulates'!$D:$D,0))</f>
        <v>0</v>
      </c>
      <c r="H5799" s="78">
        <f t="shared" si="90"/>
        <v>0</v>
      </c>
    </row>
    <row r="5800" spans="1:8" hidden="1" x14ac:dyDescent="0.35">
      <c r="A5800" s="57" t="s">
        <v>2507</v>
      </c>
      <c r="B5800" s="57" t="s">
        <v>2689</v>
      </c>
      <c r="C5800" s="57" t="s">
        <v>2428</v>
      </c>
      <c r="D5800" s="68">
        <v>0</v>
      </c>
      <c r="E5800" s="57" t="s">
        <v>2429</v>
      </c>
      <c r="F5800" s="62" t="str">
        <f>INDEX('Crosswalk Particulates'!$B:$B,MATCH('2017 EPA Data'!A5800,'Crosswalk Particulates'!$A:$A,0))</f>
        <v>industry-fuel-coal</v>
      </c>
      <c r="G5800" s="66">
        <f>INDEX('Crosswalk Particulates'!$E:$E,MATCH('2017 EPA Data'!$B5800,'Crosswalk Particulates'!$D:$D,0))</f>
        <v>0</v>
      </c>
      <c r="H5800" s="78">
        <f t="shared" si="90"/>
        <v>0</v>
      </c>
    </row>
    <row r="5801" spans="1:8" hidden="1" x14ac:dyDescent="0.35">
      <c r="A5801" s="57" t="s">
        <v>2462</v>
      </c>
      <c r="B5801" s="57" t="s">
        <v>2624</v>
      </c>
      <c r="C5801" s="57" t="s">
        <v>2428</v>
      </c>
      <c r="D5801" s="68">
        <v>0</v>
      </c>
      <c r="E5801" s="57" t="s">
        <v>2429</v>
      </c>
      <c r="F5801" s="62" t="str">
        <f>INDEX('Crosswalk Particulates'!$B:$B,MATCH('2017 EPA Data'!A5801,'Crosswalk Particulates'!$A:$A,0))</f>
        <v>industry-fuel-natural gas</v>
      </c>
      <c r="G5801" s="66">
        <f>INDEX('Crosswalk Particulates'!$E:$E,MATCH('2017 EPA Data'!$B5801,'Crosswalk Particulates'!$D:$D,0))</f>
        <v>0</v>
      </c>
      <c r="H5801" s="78">
        <f t="shared" si="90"/>
        <v>0</v>
      </c>
    </row>
    <row r="5802" spans="1:8" hidden="1" x14ac:dyDescent="0.35">
      <c r="A5802" s="57" t="s">
        <v>2510</v>
      </c>
      <c r="B5802" s="57" t="s">
        <v>2467</v>
      </c>
      <c r="C5802" s="57" t="s">
        <v>2468</v>
      </c>
      <c r="D5802" s="68">
        <v>0</v>
      </c>
      <c r="E5802" s="57" t="s">
        <v>2433</v>
      </c>
      <c r="F5802" s="62" t="str">
        <f>INDEX('Crosswalk Particulates'!$B:$B,MATCH('2017 EPA Data'!A5802,'Crosswalk Particulates'!$A:$A,0))</f>
        <v>Other-EPA</v>
      </c>
      <c r="G5802" s="66" t="str">
        <f>INDEX('Crosswalk Particulates'!$E:$E,MATCH('2017 EPA Data'!$B5802,'Crosswalk Particulates'!$D:$D,0))</f>
        <v>VOC</v>
      </c>
      <c r="H5802" s="78">
        <f t="shared" si="90"/>
        <v>0</v>
      </c>
    </row>
    <row r="5803" spans="1:8" hidden="1" x14ac:dyDescent="0.35">
      <c r="A5803" s="57" t="s">
        <v>2558</v>
      </c>
      <c r="B5803" s="57" t="s">
        <v>2649</v>
      </c>
      <c r="C5803" s="57" t="s">
        <v>2428</v>
      </c>
      <c r="D5803" s="68">
        <v>0</v>
      </c>
      <c r="E5803" s="57" t="s">
        <v>2429</v>
      </c>
      <c r="F5803" s="62" t="str">
        <f>INDEX('Crosswalk Particulates'!$B:$B,MATCH('2017 EPA Data'!A5803,'Crosswalk Particulates'!$A:$A,0))</f>
        <v>process-mining-industry</v>
      </c>
      <c r="G5803" s="66">
        <f>INDEX('Crosswalk Particulates'!$E:$E,MATCH('2017 EPA Data'!$B5803,'Crosswalk Particulates'!$D:$D,0))</f>
        <v>0</v>
      </c>
      <c r="H5803" s="78">
        <f t="shared" si="90"/>
        <v>0</v>
      </c>
    </row>
    <row r="5804" spans="1:8" hidden="1" x14ac:dyDescent="0.35">
      <c r="A5804" s="57" t="s">
        <v>2634</v>
      </c>
      <c r="B5804" s="57" t="s">
        <v>2631</v>
      </c>
      <c r="C5804" s="57" t="s">
        <v>2428</v>
      </c>
      <c r="D5804" s="68">
        <v>0</v>
      </c>
      <c r="E5804" s="57" t="s">
        <v>2429</v>
      </c>
      <c r="F5804" s="62" t="str">
        <f>INDEX('Crosswalk Particulates'!$B:$B,MATCH('2017 EPA Data'!A5804,'Crosswalk Particulates'!$A:$A,0))</f>
        <v>Residential Buildings Sector</v>
      </c>
      <c r="G5804" s="66">
        <f>INDEX('Crosswalk Particulates'!$E:$E,MATCH('2017 EPA Data'!$B5804,'Crosswalk Particulates'!$D:$D,0))</f>
        <v>0</v>
      </c>
      <c r="H5804" s="78">
        <f t="shared" si="90"/>
        <v>0</v>
      </c>
    </row>
    <row r="5805" spans="1:8" hidden="1" x14ac:dyDescent="0.35">
      <c r="A5805" s="57" t="s">
        <v>2529</v>
      </c>
      <c r="B5805" s="57" t="s">
        <v>2662</v>
      </c>
      <c r="C5805" s="57" t="s">
        <v>2428</v>
      </c>
      <c r="D5805" s="68">
        <v>0</v>
      </c>
      <c r="E5805" s="57" t="s">
        <v>2429</v>
      </c>
      <c r="F5805" s="62" t="str">
        <f>INDEX('Crosswalk Particulates'!$B:$B,MATCH('2017 EPA Data'!A5805,'Crosswalk Particulates'!$A:$A,0))</f>
        <v>Other-EPA</v>
      </c>
      <c r="G5805" s="66">
        <f>INDEX('Crosswalk Particulates'!$E:$E,MATCH('2017 EPA Data'!$B5805,'Crosswalk Particulates'!$D:$D,0))</f>
        <v>0</v>
      </c>
      <c r="H5805" s="78">
        <f t="shared" si="90"/>
        <v>0</v>
      </c>
    </row>
    <row r="5806" spans="1:8" hidden="1" x14ac:dyDescent="0.35">
      <c r="A5806" s="57" t="s">
        <v>2492</v>
      </c>
      <c r="B5806" s="57" t="s">
        <v>2624</v>
      </c>
      <c r="C5806" s="57" t="s">
        <v>2428</v>
      </c>
      <c r="D5806" s="68">
        <v>0</v>
      </c>
      <c r="E5806" s="57" t="s">
        <v>2429</v>
      </c>
      <c r="F5806" s="62" t="str">
        <f>INDEX('Crosswalk Particulates'!$B:$B,MATCH('2017 EPA Data'!A5806,'Crosswalk Particulates'!$A:$A,0))</f>
        <v>Electricity Sector</v>
      </c>
      <c r="G5806" s="66">
        <f>INDEX('Crosswalk Particulates'!$E:$E,MATCH('2017 EPA Data'!$B5806,'Crosswalk Particulates'!$D:$D,0))</f>
        <v>0</v>
      </c>
      <c r="H5806" s="78">
        <f t="shared" si="90"/>
        <v>0</v>
      </c>
    </row>
    <row r="5807" spans="1:8" hidden="1" x14ac:dyDescent="0.35">
      <c r="A5807" s="57" t="s">
        <v>2529</v>
      </c>
      <c r="B5807" s="57" t="s">
        <v>2488</v>
      </c>
      <c r="C5807" s="57" t="s">
        <v>2428</v>
      </c>
      <c r="D5807" s="68">
        <v>0</v>
      </c>
      <c r="E5807" s="57" t="s">
        <v>2429</v>
      </c>
      <c r="F5807" s="62" t="str">
        <f>INDEX('Crosswalk Particulates'!$B:$B,MATCH('2017 EPA Data'!A5807,'Crosswalk Particulates'!$A:$A,0))</f>
        <v>Other-EPA</v>
      </c>
      <c r="G5807" s="66">
        <f>INDEX('Crosswalk Particulates'!$E:$E,MATCH('2017 EPA Data'!$B5807,'Crosswalk Particulates'!$D:$D,0))</f>
        <v>0</v>
      </c>
      <c r="H5807" s="78">
        <f t="shared" si="90"/>
        <v>0</v>
      </c>
    </row>
    <row r="5808" spans="1:8" hidden="1" x14ac:dyDescent="0.35">
      <c r="A5808" s="57" t="s">
        <v>2497</v>
      </c>
      <c r="B5808" s="57" t="s">
        <v>2755</v>
      </c>
      <c r="C5808" s="57" t="s">
        <v>2428</v>
      </c>
      <c r="D5808" s="68">
        <v>0</v>
      </c>
      <c r="E5808" s="57" t="s">
        <v>2429</v>
      </c>
      <c r="F5808" s="62" t="str">
        <f>INDEX('Crosswalk Particulates'!$B:$B,MATCH('2017 EPA Data'!A5808,'Crosswalk Particulates'!$A:$A,0))</f>
        <v>process-other-industry</v>
      </c>
      <c r="G5808" s="66">
        <f>INDEX('Crosswalk Particulates'!$E:$E,MATCH('2017 EPA Data'!$B5808,'Crosswalk Particulates'!$D:$D,0))</f>
        <v>0</v>
      </c>
      <c r="H5808" s="78">
        <f t="shared" si="90"/>
        <v>0</v>
      </c>
    </row>
    <row r="5809" spans="1:8" hidden="1" x14ac:dyDescent="0.35">
      <c r="A5809" s="57" t="s">
        <v>2507</v>
      </c>
      <c r="B5809" s="57" t="s">
        <v>2731</v>
      </c>
      <c r="C5809" s="57" t="s">
        <v>2432</v>
      </c>
      <c r="D5809" s="68">
        <v>0</v>
      </c>
      <c r="E5809" s="57" t="s">
        <v>2433</v>
      </c>
      <c r="F5809" s="62" t="str">
        <f>INDEX('Crosswalk Particulates'!$B:$B,MATCH('2017 EPA Data'!A5809,'Crosswalk Particulates'!$A:$A,0))</f>
        <v>industry-fuel-coal</v>
      </c>
      <c r="G5809" s="66">
        <f>INDEX('Crosswalk Particulates'!$E:$E,MATCH('2017 EPA Data'!$B5809,'Crosswalk Particulates'!$D:$D,0))</f>
        <v>0</v>
      </c>
      <c r="H5809" s="78">
        <f t="shared" si="90"/>
        <v>0</v>
      </c>
    </row>
    <row r="5810" spans="1:8" hidden="1" x14ac:dyDescent="0.35">
      <c r="A5810" s="57" t="s">
        <v>2513</v>
      </c>
      <c r="B5810" s="57" t="s">
        <v>2678</v>
      </c>
      <c r="C5810" s="57" t="s">
        <v>2428</v>
      </c>
      <c r="D5810" s="68">
        <v>0</v>
      </c>
      <c r="E5810" s="57" t="s">
        <v>2429</v>
      </c>
      <c r="F5810" s="62" t="str">
        <f>INDEX('Crosswalk Particulates'!$B:$B,MATCH('2017 EPA Data'!A5810,'Crosswalk Particulates'!$A:$A,0))</f>
        <v>process-other-industry</v>
      </c>
      <c r="G5810" s="66">
        <f>INDEX('Crosswalk Particulates'!$E:$E,MATCH('2017 EPA Data'!$B5810,'Crosswalk Particulates'!$D:$D,0))</f>
        <v>0</v>
      </c>
      <c r="H5810" s="78">
        <f t="shared" si="90"/>
        <v>0</v>
      </c>
    </row>
    <row r="5811" spans="1:8" hidden="1" x14ac:dyDescent="0.35">
      <c r="A5811" s="57" t="s">
        <v>2507</v>
      </c>
      <c r="B5811" s="57" t="s">
        <v>2615</v>
      </c>
      <c r="C5811" s="57" t="s">
        <v>2428</v>
      </c>
      <c r="D5811" s="68">
        <v>0</v>
      </c>
      <c r="E5811" s="57" t="s">
        <v>2429</v>
      </c>
      <c r="F5811" s="62" t="str">
        <f>INDEX('Crosswalk Particulates'!$B:$B,MATCH('2017 EPA Data'!A5811,'Crosswalk Particulates'!$A:$A,0))</f>
        <v>industry-fuel-coal</v>
      </c>
      <c r="G5811" s="66">
        <f>INDEX('Crosswalk Particulates'!$E:$E,MATCH('2017 EPA Data'!$B5811,'Crosswalk Particulates'!$D:$D,0))</f>
        <v>0</v>
      </c>
      <c r="H5811" s="78">
        <f t="shared" si="90"/>
        <v>0</v>
      </c>
    </row>
    <row r="5812" spans="1:8" hidden="1" x14ac:dyDescent="0.35">
      <c r="A5812" s="57" t="s">
        <v>2458</v>
      </c>
      <c r="B5812" s="57" t="s">
        <v>2630</v>
      </c>
      <c r="C5812" s="57" t="s">
        <v>2428</v>
      </c>
      <c r="D5812" s="68">
        <v>0</v>
      </c>
      <c r="E5812" s="57" t="s">
        <v>2429</v>
      </c>
      <c r="F5812" s="62" t="str">
        <f>INDEX('Crosswalk Particulates'!$B:$B,MATCH('2017 EPA Data'!A5812,'Crosswalk Particulates'!$A:$A,0))</f>
        <v>process-other-industry</v>
      </c>
      <c r="G5812" s="66">
        <f>INDEX('Crosswalk Particulates'!$E:$E,MATCH('2017 EPA Data'!$B5812,'Crosswalk Particulates'!$D:$D,0))</f>
        <v>0</v>
      </c>
      <c r="H5812" s="78">
        <f t="shared" si="90"/>
        <v>0</v>
      </c>
    </row>
    <row r="5813" spans="1:8" hidden="1" x14ac:dyDescent="0.35">
      <c r="A5813" s="57" t="s">
        <v>2476</v>
      </c>
      <c r="B5813" s="57" t="s">
        <v>2614</v>
      </c>
      <c r="C5813" s="57" t="s">
        <v>2428</v>
      </c>
      <c r="D5813" s="68">
        <v>0</v>
      </c>
      <c r="E5813" s="57" t="s">
        <v>2429</v>
      </c>
      <c r="F5813" s="62" t="str">
        <f>INDEX('Crosswalk Particulates'!$B:$B,MATCH('2017 EPA Data'!A5813,'Crosswalk Particulates'!$A:$A,0))</f>
        <v>Electricity Sector</v>
      </c>
      <c r="G5813" s="66">
        <f>INDEX('Crosswalk Particulates'!$E:$E,MATCH('2017 EPA Data'!$B5813,'Crosswalk Particulates'!$D:$D,0))</f>
        <v>0</v>
      </c>
      <c r="H5813" s="78">
        <f t="shared" si="90"/>
        <v>0</v>
      </c>
    </row>
    <row r="5814" spans="1:8" hidden="1" x14ac:dyDescent="0.35">
      <c r="A5814" s="57" t="s">
        <v>2457</v>
      </c>
      <c r="B5814" s="57" t="s">
        <v>2609</v>
      </c>
      <c r="C5814" s="57" t="s">
        <v>2432</v>
      </c>
      <c r="D5814" s="68">
        <v>0</v>
      </c>
      <c r="E5814" s="57" t="s">
        <v>2433</v>
      </c>
      <c r="F5814" s="62" t="str">
        <f>INDEX('Crosswalk Particulates'!$B:$B,MATCH('2017 EPA Data'!A5814,'Crosswalk Particulates'!$A:$A,0))</f>
        <v>process-other-industry</v>
      </c>
      <c r="G5814" s="66" t="str">
        <f>INDEX('Crosswalk Particulates'!$E:$E,MATCH('2017 EPA Data'!$B5814,'Crosswalk Particulates'!$D:$D,0))</f>
        <v>N2O</v>
      </c>
      <c r="H5814" s="78">
        <f t="shared" si="90"/>
        <v>0</v>
      </c>
    </row>
    <row r="5815" spans="1:8" hidden="1" x14ac:dyDescent="0.35">
      <c r="A5815" s="57" t="s">
        <v>2558</v>
      </c>
      <c r="B5815" s="57" t="s">
        <v>2482</v>
      </c>
      <c r="C5815" s="57" t="s">
        <v>2428</v>
      </c>
      <c r="D5815" s="68">
        <v>0</v>
      </c>
      <c r="E5815" s="57" t="s">
        <v>2429</v>
      </c>
      <c r="F5815" s="62" t="str">
        <f>INDEX('Crosswalk Particulates'!$B:$B,MATCH('2017 EPA Data'!A5815,'Crosswalk Particulates'!$A:$A,0))</f>
        <v>process-mining-industry</v>
      </c>
      <c r="G5815" s="66">
        <f>INDEX('Crosswalk Particulates'!$E:$E,MATCH('2017 EPA Data'!$B5815,'Crosswalk Particulates'!$D:$D,0))</f>
        <v>0</v>
      </c>
      <c r="H5815" s="78">
        <f t="shared" si="90"/>
        <v>0</v>
      </c>
    </row>
    <row r="5816" spans="1:8" hidden="1" x14ac:dyDescent="0.35">
      <c r="A5816" s="57" t="s">
        <v>2503</v>
      </c>
      <c r="B5816" s="57" t="s">
        <v>2683</v>
      </c>
      <c r="C5816" s="57" t="s">
        <v>2428</v>
      </c>
      <c r="D5816" s="68">
        <v>0</v>
      </c>
      <c r="E5816" s="57" t="s">
        <v>2429</v>
      </c>
      <c r="F5816" s="62" t="str">
        <f>INDEX('Crosswalk Particulates'!$B:$B,MATCH('2017 EPA Data'!A5816,'Crosswalk Particulates'!$A:$A,0))</f>
        <v>process-ngps-industry</v>
      </c>
      <c r="G5816" s="66">
        <f>INDEX('Crosswalk Particulates'!$E:$E,MATCH('2017 EPA Data'!$B5816,'Crosswalk Particulates'!$D:$D,0))</f>
        <v>0</v>
      </c>
      <c r="H5816" s="78">
        <f t="shared" si="90"/>
        <v>0</v>
      </c>
    </row>
    <row r="5817" spans="1:8" hidden="1" x14ac:dyDescent="0.35">
      <c r="A5817" s="57" t="s">
        <v>2558</v>
      </c>
      <c r="B5817" s="57" t="s">
        <v>2641</v>
      </c>
      <c r="C5817" s="57" t="s">
        <v>2428</v>
      </c>
      <c r="D5817" s="68">
        <v>0</v>
      </c>
      <c r="E5817" s="57" t="s">
        <v>2429</v>
      </c>
      <c r="F5817" s="62" t="str">
        <f>INDEX('Crosswalk Particulates'!$B:$B,MATCH('2017 EPA Data'!A5817,'Crosswalk Particulates'!$A:$A,0))</f>
        <v>process-mining-industry</v>
      </c>
      <c r="G5817" s="66">
        <f>INDEX('Crosswalk Particulates'!$E:$E,MATCH('2017 EPA Data'!$B5817,'Crosswalk Particulates'!$D:$D,0))</f>
        <v>0</v>
      </c>
      <c r="H5817" s="78">
        <f t="shared" si="90"/>
        <v>0</v>
      </c>
    </row>
    <row r="5818" spans="1:8" hidden="1" x14ac:dyDescent="0.35">
      <c r="A5818" s="57" t="s">
        <v>2634</v>
      </c>
      <c r="B5818" s="57" t="s">
        <v>2570</v>
      </c>
      <c r="C5818" s="57" t="s">
        <v>2428</v>
      </c>
      <c r="D5818" s="68">
        <v>0</v>
      </c>
      <c r="E5818" s="57" t="s">
        <v>2429</v>
      </c>
      <c r="F5818" s="62" t="str">
        <f>INDEX('Crosswalk Particulates'!$B:$B,MATCH('2017 EPA Data'!A5818,'Crosswalk Particulates'!$A:$A,0))</f>
        <v>Residential Buildings Sector</v>
      </c>
      <c r="G5818" s="66">
        <f>INDEX('Crosswalk Particulates'!$E:$E,MATCH('2017 EPA Data'!$B5818,'Crosswalk Particulates'!$D:$D,0))</f>
        <v>0</v>
      </c>
      <c r="H5818" s="78">
        <f t="shared" si="90"/>
        <v>0</v>
      </c>
    </row>
    <row r="5819" spans="1:8" hidden="1" x14ac:dyDescent="0.35">
      <c r="A5819" s="57" t="s">
        <v>2449</v>
      </c>
      <c r="B5819" s="57" t="s">
        <v>2663</v>
      </c>
      <c r="C5819" s="57" t="s">
        <v>2428</v>
      </c>
      <c r="D5819" s="68">
        <v>0</v>
      </c>
      <c r="E5819" s="57" t="s">
        <v>2429</v>
      </c>
      <c r="F5819" s="62" t="str">
        <f>INDEX('Crosswalk Particulates'!$B:$B,MATCH('2017 EPA Data'!A5819,'Crosswalk Particulates'!$A:$A,0))</f>
        <v>process-other-industry</v>
      </c>
      <c r="G5819" s="66">
        <f>INDEX('Crosswalk Particulates'!$E:$E,MATCH('2017 EPA Data'!$B5819,'Crosswalk Particulates'!$D:$D,0))</f>
        <v>0</v>
      </c>
      <c r="H5819" s="78">
        <f t="shared" si="90"/>
        <v>0</v>
      </c>
    </row>
    <row r="5820" spans="1:8" hidden="1" x14ac:dyDescent="0.35">
      <c r="A5820" s="57" t="s">
        <v>2507</v>
      </c>
      <c r="B5820" s="57" t="s">
        <v>2672</v>
      </c>
      <c r="C5820" s="57" t="s">
        <v>2428</v>
      </c>
      <c r="D5820" s="68">
        <v>0</v>
      </c>
      <c r="E5820" s="57" t="s">
        <v>2429</v>
      </c>
      <c r="F5820" s="62" t="str">
        <f>INDEX('Crosswalk Particulates'!$B:$B,MATCH('2017 EPA Data'!A5820,'Crosswalk Particulates'!$A:$A,0))</f>
        <v>industry-fuel-coal</v>
      </c>
      <c r="G5820" s="66">
        <f>INDEX('Crosswalk Particulates'!$E:$E,MATCH('2017 EPA Data'!$B5820,'Crosswalk Particulates'!$D:$D,0))</f>
        <v>0</v>
      </c>
      <c r="H5820" s="78">
        <f t="shared" si="90"/>
        <v>0</v>
      </c>
    </row>
    <row r="5821" spans="1:8" hidden="1" x14ac:dyDescent="0.35">
      <c r="A5821" s="57" t="s">
        <v>2503</v>
      </c>
      <c r="B5821" s="57" t="s">
        <v>2747</v>
      </c>
      <c r="C5821" s="57" t="s">
        <v>2428</v>
      </c>
      <c r="D5821" s="68">
        <v>0</v>
      </c>
      <c r="E5821" s="57" t="s">
        <v>2429</v>
      </c>
      <c r="F5821" s="62" t="str">
        <f>INDEX('Crosswalk Particulates'!$B:$B,MATCH('2017 EPA Data'!A5821,'Crosswalk Particulates'!$A:$A,0))</f>
        <v>process-ngps-industry</v>
      </c>
      <c r="G5821" s="66">
        <f>INDEX('Crosswalk Particulates'!$E:$E,MATCH('2017 EPA Data'!$B5821,'Crosswalk Particulates'!$D:$D,0))</f>
        <v>0</v>
      </c>
      <c r="H5821" s="78">
        <f t="shared" si="90"/>
        <v>0</v>
      </c>
    </row>
    <row r="5822" spans="1:8" hidden="1" x14ac:dyDescent="0.35">
      <c r="A5822" s="57" t="s">
        <v>2560</v>
      </c>
      <c r="B5822" s="57" t="s">
        <v>2454</v>
      </c>
      <c r="C5822" s="57" t="s">
        <v>2428</v>
      </c>
      <c r="D5822" s="68">
        <v>0</v>
      </c>
      <c r="E5822" s="57" t="s">
        <v>2429</v>
      </c>
      <c r="F5822" s="62" t="str">
        <f>INDEX('Crosswalk Particulates'!$B:$B,MATCH('2017 EPA Data'!A5822,'Crosswalk Particulates'!$A:$A,0))</f>
        <v>Electricity Sector</v>
      </c>
      <c r="G5822" s="66">
        <f>INDEX('Crosswalk Particulates'!$E:$E,MATCH('2017 EPA Data'!$B5822,'Crosswalk Particulates'!$D:$D,0))</f>
        <v>0</v>
      </c>
      <c r="H5822" s="78">
        <f t="shared" si="90"/>
        <v>0</v>
      </c>
    </row>
    <row r="5823" spans="1:8" hidden="1" x14ac:dyDescent="0.35">
      <c r="A5823" s="57" t="s">
        <v>2543</v>
      </c>
      <c r="B5823" s="57" t="s">
        <v>2592</v>
      </c>
      <c r="C5823" s="57" t="s">
        <v>2428</v>
      </c>
      <c r="D5823" s="68">
        <v>0</v>
      </c>
      <c r="E5823" s="57" t="s">
        <v>2429</v>
      </c>
      <c r="F5823" s="62" t="str">
        <f>INDEX('Crosswalk Particulates'!$B:$B,MATCH('2017 EPA Data'!A5823,'Crosswalk Particulates'!$A:$A,0))</f>
        <v>industry-fuel-other</v>
      </c>
      <c r="G5823" s="66">
        <f>INDEX('Crosswalk Particulates'!$E:$E,MATCH('2017 EPA Data'!$B5823,'Crosswalk Particulates'!$D:$D,0))</f>
        <v>0</v>
      </c>
      <c r="H5823" s="78">
        <f t="shared" si="90"/>
        <v>0</v>
      </c>
    </row>
    <row r="5824" spans="1:8" hidden="1" x14ac:dyDescent="0.35">
      <c r="A5824" s="57" t="s">
        <v>2497</v>
      </c>
      <c r="B5824" s="57" t="s">
        <v>2551</v>
      </c>
      <c r="C5824" s="57" t="s">
        <v>2428</v>
      </c>
      <c r="D5824" s="68">
        <v>0</v>
      </c>
      <c r="E5824" s="57" t="s">
        <v>2429</v>
      </c>
      <c r="F5824" s="62" t="str">
        <f>INDEX('Crosswalk Particulates'!$B:$B,MATCH('2017 EPA Data'!A5824,'Crosswalk Particulates'!$A:$A,0))</f>
        <v>process-other-industry</v>
      </c>
      <c r="G5824" s="66">
        <f>INDEX('Crosswalk Particulates'!$E:$E,MATCH('2017 EPA Data'!$B5824,'Crosswalk Particulates'!$D:$D,0))</f>
        <v>0</v>
      </c>
      <c r="H5824" s="78">
        <f t="shared" si="90"/>
        <v>0</v>
      </c>
    </row>
    <row r="5825" spans="1:8" hidden="1" x14ac:dyDescent="0.35">
      <c r="A5825" s="57" t="s">
        <v>2519</v>
      </c>
      <c r="B5825" s="57" t="s">
        <v>2696</v>
      </c>
      <c r="C5825" s="57" t="s">
        <v>2428</v>
      </c>
      <c r="D5825" s="68">
        <v>0</v>
      </c>
      <c r="E5825" s="57" t="s">
        <v>2429</v>
      </c>
      <c r="F5825" s="62" t="str">
        <f>INDEX('Crosswalk Particulates'!$B:$B,MATCH('2017 EPA Data'!A5825,'Crosswalk Particulates'!$A:$A,0))</f>
        <v>Electricity Sector</v>
      </c>
      <c r="G5825" s="66">
        <f>INDEX('Crosswalk Particulates'!$E:$E,MATCH('2017 EPA Data'!$B5825,'Crosswalk Particulates'!$D:$D,0))</f>
        <v>0</v>
      </c>
      <c r="H5825" s="78">
        <f t="shared" si="90"/>
        <v>0</v>
      </c>
    </row>
    <row r="5826" spans="1:8" hidden="1" x14ac:dyDescent="0.35">
      <c r="A5826" s="57" t="s">
        <v>2466</v>
      </c>
      <c r="B5826" s="57" t="s">
        <v>2578</v>
      </c>
      <c r="C5826" s="57" t="s">
        <v>2428</v>
      </c>
      <c r="D5826" s="68">
        <v>0</v>
      </c>
      <c r="E5826" s="57" t="s">
        <v>2429</v>
      </c>
      <c r="F5826" s="62" t="str">
        <f>INDEX('Crosswalk Particulates'!$B:$B,MATCH('2017 EPA Data'!A5826,'Crosswalk Particulates'!$A:$A,0))</f>
        <v>process-other-industry</v>
      </c>
      <c r="G5826" s="66">
        <f>INDEX('Crosswalk Particulates'!$E:$E,MATCH('2017 EPA Data'!$B5826,'Crosswalk Particulates'!$D:$D,0))</f>
        <v>0</v>
      </c>
      <c r="H5826" s="78">
        <f t="shared" si="90"/>
        <v>0</v>
      </c>
    </row>
    <row r="5827" spans="1:8" hidden="1" x14ac:dyDescent="0.35">
      <c r="A5827" s="57" t="s">
        <v>2518</v>
      </c>
      <c r="B5827" s="57" t="s">
        <v>2645</v>
      </c>
      <c r="C5827" s="57" t="s">
        <v>2428</v>
      </c>
      <c r="D5827" s="68">
        <v>0</v>
      </c>
      <c r="E5827" s="57" t="s">
        <v>2429</v>
      </c>
      <c r="F5827" s="62" t="str">
        <f>INDEX('Crosswalk Particulates'!$B:$B,MATCH('2017 EPA Data'!A5827,'Crosswalk Particulates'!$A:$A,0))</f>
        <v>process-cement-industry</v>
      </c>
      <c r="G5827" s="66">
        <f>INDEX('Crosswalk Particulates'!$E:$E,MATCH('2017 EPA Data'!$B5827,'Crosswalk Particulates'!$D:$D,0))</f>
        <v>0</v>
      </c>
      <c r="H5827" s="78">
        <f t="shared" si="90"/>
        <v>0</v>
      </c>
    </row>
    <row r="5828" spans="1:8" hidden="1" x14ac:dyDescent="0.35">
      <c r="A5828" s="57" t="s">
        <v>2430</v>
      </c>
      <c r="B5828" s="57" t="s">
        <v>2736</v>
      </c>
      <c r="C5828" s="57" t="s">
        <v>2428</v>
      </c>
      <c r="D5828" s="68">
        <v>0</v>
      </c>
      <c r="E5828" s="57" t="s">
        <v>2429</v>
      </c>
      <c r="F5828" s="62" t="str">
        <f>INDEX('Crosswalk Particulates'!$B:$B,MATCH('2017 EPA Data'!A5828,'Crosswalk Particulates'!$A:$A,0))</f>
        <v>process-other-industry</v>
      </c>
      <c r="G5828" s="66">
        <f>INDEX('Crosswalk Particulates'!$E:$E,MATCH('2017 EPA Data'!$B5828,'Crosswalk Particulates'!$D:$D,0))</f>
        <v>0</v>
      </c>
      <c r="H5828" s="78">
        <f t="shared" ref="H5828:H5846" si="91">IF(E5828="TON",D5828/metricton_to_shortton,0)*10^6</f>
        <v>0</v>
      </c>
    </row>
    <row r="5829" spans="1:8" hidden="1" x14ac:dyDescent="0.35">
      <c r="A5829" s="57" t="s">
        <v>2492</v>
      </c>
      <c r="B5829" s="57" t="s">
        <v>2679</v>
      </c>
      <c r="C5829" s="57" t="s">
        <v>2428</v>
      </c>
      <c r="D5829" s="68">
        <v>0</v>
      </c>
      <c r="E5829" s="57" t="s">
        <v>2429</v>
      </c>
      <c r="F5829" s="62" t="str">
        <f>INDEX('Crosswalk Particulates'!$B:$B,MATCH('2017 EPA Data'!A5829,'Crosswalk Particulates'!$A:$A,0))</f>
        <v>Electricity Sector</v>
      </c>
      <c r="G5829" s="66">
        <f>INDEX('Crosswalk Particulates'!$E:$E,MATCH('2017 EPA Data'!$B5829,'Crosswalk Particulates'!$D:$D,0))</f>
        <v>0</v>
      </c>
      <c r="H5829" s="78">
        <f t="shared" si="91"/>
        <v>0</v>
      </c>
    </row>
    <row r="5830" spans="1:8" hidden="1" x14ac:dyDescent="0.35">
      <c r="A5830" s="57" t="s">
        <v>2476</v>
      </c>
      <c r="B5830" s="57" t="s">
        <v>2592</v>
      </c>
      <c r="C5830" s="57" t="s">
        <v>2428</v>
      </c>
      <c r="D5830" s="68">
        <v>0</v>
      </c>
      <c r="E5830" s="57" t="s">
        <v>2429</v>
      </c>
      <c r="F5830" s="62" t="str">
        <f>INDEX('Crosswalk Particulates'!$B:$B,MATCH('2017 EPA Data'!A5830,'Crosswalk Particulates'!$A:$A,0))</f>
        <v>Electricity Sector</v>
      </c>
      <c r="G5830" s="66">
        <f>INDEX('Crosswalk Particulates'!$E:$E,MATCH('2017 EPA Data'!$B5830,'Crosswalk Particulates'!$D:$D,0))</f>
        <v>0</v>
      </c>
      <c r="H5830" s="78">
        <f t="shared" si="91"/>
        <v>0</v>
      </c>
    </row>
    <row r="5831" spans="1:8" hidden="1" x14ac:dyDescent="0.35">
      <c r="A5831" s="57" t="s">
        <v>2518</v>
      </c>
      <c r="B5831" s="57" t="s">
        <v>2649</v>
      </c>
      <c r="C5831" s="57" t="s">
        <v>2428</v>
      </c>
      <c r="D5831" s="68">
        <v>0</v>
      </c>
      <c r="E5831" s="57" t="s">
        <v>2429</v>
      </c>
      <c r="F5831" s="62" t="str">
        <f>INDEX('Crosswalk Particulates'!$B:$B,MATCH('2017 EPA Data'!A5831,'Crosswalk Particulates'!$A:$A,0))</f>
        <v>process-cement-industry</v>
      </c>
      <c r="G5831" s="66">
        <f>INDEX('Crosswalk Particulates'!$E:$E,MATCH('2017 EPA Data'!$B5831,'Crosswalk Particulates'!$D:$D,0))</f>
        <v>0</v>
      </c>
      <c r="H5831" s="78">
        <f t="shared" si="91"/>
        <v>0</v>
      </c>
    </row>
    <row r="5832" spans="1:8" hidden="1" x14ac:dyDescent="0.35">
      <c r="A5832" s="57" t="s">
        <v>2518</v>
      </c>
      <c r="B5832" s="57" t="s">
        <v>2635</v>
      </c>
      <c r="C5832" s="57" t="s">
        <v>2428</v>
      </c>
      <c r="D5832" s="68">
        <v>0</v>
      </c>
      <c r="E5832" s="57" t="s">
        <v>2429</v>
      </c>
      <c r="F5832" s="62" t="str">
        <f>INDEX('Crosswalk Particulates'!$B:$B,MATCH('2017 EPA Data'!A5832,'Crosswalk Particulates'!$A:$A,0))</f>
        <v>process-cement-industry</v>
      </c>
      <c r="G5832" s="66">
        <f>INDEX('Crosswalk Particulates'!$E:$E,MATCH('2017 EPA Data'!$B5832,'Crosswalk Particulates'!$D:$D,0))</f>
        <v>0</v>
      </c>
      <c r="H5832" s="78">
        <f t="shared" si="91"/>
        <v>0</v>
      </c>
    </row>
    <row r="5833" spans="1:8" hidden="1" x14ac:dyDescent="0.35">
      <c r="A5833" s="57" t="s">
        <v>2492</v>
      </c>
      <c r="B5833" s="57" t="s">
        <v>2577</v>
      </c>
      <c r="C5833" s="57" t="s">
        <v>2428</v>
      </c>
      <c r="D5833" s="68">
        <v>0</v>
      </c>
      <c r="E5833" s="57" t="s">
        <v>2429</v>
      </c>
      <c r="F5833" s="62" t="str">
        <f>INDEX('Crosswalk Particulates'!$B:$B,MATCH('2017 EPA Data'!A5833,'Crosswalk Particulates'!$A:$A,0))</f>
        <v>Electricity Sector</v>
      </c>
      <c r="G5833" s="66">
        <f>INDEX('Crosswalk Particulates'!$E:$E,MATCH('2017 EPA Data'!$B5833,'Crosswalk Particulates'!$D:$D,0))</f>
        <v>0</v>
      </c>
      <c r="H5833" s="78">
        <f t="shared" si="91"/>
        <v>0</v>
      </c>
    </row>
    <row r="5834" spans="1:8" hidden="1" x14ac:dyDescent="0.35">
      <c r="A5834" s="57" t="s">
        <v>2493</v>
      </c>
      <c r="B5834" s="57" t="s">
        <v>2657</v>
      </c>
      <c r="C5834" s="57" t="s">
        <v>2428</v>
      </c>
      <c r="D5834" s="68">
        <v>0</v>
      </c>
      <c r="E5834" s="57" t="s">
        <v>2429</v>
      </c>
      <c r="F5834" s="62" t="str">
        <f>INDEX('Crosswalk Particulates'!$B:$B,MATCH('2017 EPA Data'!A5834,'Crosswalk Particulates'!$A:$A,0))</f>
        <v>Commercial Buildings Sector</v>
      </c>
      <c r="G5834" s="66">
        <f>INDEX('Crosswalk Particulates'!$E:$E,MATCH('2017 EPA Data'!$B5834,'Crosswalk Particulates'!$D:$D,0))</f>
        <v>0</v>
      </c>
      <c r="H5834" s="78">
        <f t="shared" si="91"/>
        <v>0</v>
      </c>
    </row>
    <row r="5835" spans="1:8" hidden="1" x14ac:dyDescent="0.35">
      <c r="A5835" s="57" t="s">
        <v>2457</v>
      </c>
      <c r="B5835" s="57" t="s">
        <v>2482</v>
      </c>
      <c r="C5835" s="57" t="s">
        <v>2428</v>
      </c>
      <c r="D5835" s="68">
        <v>0</v>
      </c>
      <c r="E5835" s="57" t="s">
        <v>2429</v>
      </c>
      <c r="F5835" s="62" t="str">
        <f>INDEX('Crosswalk Particulates'!$B:$B,MATCH('2017 EPA Data'!A5835,'Crosswalk Particulates'!$A:$A,0))</f>
        <v>process-other-industry</v>
      </c>
      <c r="G5835" s="66">
        <f>INDEX('Crosswalk Particulates'!$E:$E,MATCH('2017 EPA Data'!$B5835,'Crosswalk Particulates'!$D:$D,0))</f>
        <v>0</v>
      </c>
      <c r="H5835" s="78">
        <f t="shared" si="91"/>
        <v>0</v>
      </c>
    </row>
    <row r="5836" spans="1:8" hidden="1" x14ac:dyDescent="0.35">
      <c r="A5836" s="57" t="s">
        <v>2558</v>
      </c>
      <c r="B5836" s="57" t="s">
        <v>2454</v>
      </c>
      <c r="C5836" s="57" t="s">
        <v>2428</v>
      </c>
      <c r="D5836" s="68">
        <v>0</v>
      </c>
      <c r="E5836" s="57" t="s">
        <v>2429</v>
      </c>
      <c r="F5836" s="62" t="str">
        <f>INDEX('Crosswalk Particulates'!$B:$B,MATCH('2017 EPA Data'!A5836,'Crosswalk Particulates'!$A:$A,0))</f>
        <v>process-mining-industry</v>
      </c>
      <c r="G5836" s="66">
        <f>INDEX('Crosswalk Particulates'!$E:$E,MATCH('2017 EPA Data'!$B5836,'Crosswalk Particulates'!$D:$D,0))</f>
        <v>0</v>
      </c>
      <c r="H5836" s="78">
        <f t="shared" si="91"/>
        <v>0</v>
      </c>
    </row>
    <row r="5837" spans="1:8" hidden="1" x14ac:dyDescent="0.35">
      <c r="A5837" s="57" t="s">
        <v>2566</v>
      </c>
      <c r="B5837" s="57" t="s">
        <v>2592</v>
      </c>
      <c r="C5837" s="57" t="s">
        <v>2428</v>
      </c>
      <c r="D5837" s="68">
        <v>0</v>
      </c>
      <c r="E5837" s="57" t="s">
        <v>2429</v>
      </c>
      <c r="F5837" s="62" t="str">
        <f>INDEX('Crosswalk Particulates'!$B:$B,MATCH('2017 EPA Data'!A5837,'Crosswalk Particulates'!$A:$A,0))</f>
        <v>Commercial Buildings Sector</v>
      </c>
      <c r="G5837" s="66">
        <f>INDEX('Crosswalk Particulates'!$E:$E,MATCH('2017 EPA Data'!$B5837,'Crosswalk Particulates'!$D:$D,0))</f>
        <v>0</v>
      </c>
      <c r="H5837" s="78">
        <f t="shared" si="91"/>
        <v>0</v>
      </c>
    </row>
    <row r="5838" spans="1:8" hidden="1" x14ac:dyDescent="0.35">
      <c r="A5838" s="57" t="s">
        <v>2449</v>
      </c>
      <c r="B5838" s="57" t="s">
        <v>2711</v>
      </c>
      <c r="C5838" s="57" t="s">
        <v>2428</v>
      </c>
      <c r="D5838" s="68">
        <v>0</v>
      </c>
      <c r="E5838" s="57" t="s">
        <v>2429</v>
      </c>
      <c r="F5838" s="62" t="str">
        <f>INDEX('Crosswalk Particulates'!$B:$B,MATCH('2017 EPA Data'!A5838,'Crosswalk Particulates'!$A:$A,0))</f>
        <v>process-other-industry</v>
      </c>
      <c r="G5838" s="66">
        <f>INDEX('Crosswalk Particulates'!$E:$E,MATCH('2017 EPA Data'!$B5838,'Crosswalk Particulates'!$D:$D,0))</f>
        <v>0</v>
      </c>
      <c r="H5838" s="78">
        <f t="shared" si="91"/>
        <v>0</v>
      </c>
    </row>
    <row r="5839" spans="1:8" hidden="1" x14ac:dyDescent="0.35">
      <c r="A5839" s="57" t="s">
        <v>2489</v>
      </c>
      <c r="B5839" s="57" t="s">
        <v>2555</v>
      </c>
      <c r="C5839" s="57" t="s">
        <v>2428</v>
      </c>
      <c r="D5839" s="68">
        <v>0</v>
      </c>
      <c r="E5839" s="57" t="s">
        <v>2429</v>
      </c>
      <c r="F5839" s="62" t="str">
        <f>INDEX('Crosswalk Particulates'!$B:$B,MATCH('2017 EPA Data'!A5839,'Crosswalk Particulates'!$A:$A,0))</f>
        <v>process-chemicals-industry</v>
      </c>
      <c r="G5839" s="66">
        <f>INDEX('Crosswalk Particulates'!$E:$E,MATCH('2017 EPA Data'!$B5839,'Crosswalk Particulates'!$D:$D,0))</f>
        <v>0</v>
      </c>
      <c r="H5839" s="78">
        <f t="shared" si="91"/>
        <v>0</v>
      </c>
    </row>
    <row r="5840" spans="1:8" hidden="1" x14ac:dyDescent="0.35">
      <c r="A5840" s="57" t="s">
        <v>2464</v>
      </c>
      <c r="B5840" s="57" t="s">
        <v>2693</v>
      </c>
      <c r="C5840" s="57" t="s">
        <v>2428</v>
      </c>
      <c r="D5840" s="68">
        <v>0</v>
      </c>
      <c r="E5840" s="57" t="s">
        <v>2429</v>
      </c>
      <c r="F5840" s="62" t="str">
        <f>INDEX('Crosswalk Particulates'!$B:$B,MATCH('2017 EPA Data'!A5840,'Crosswalk Particulates'!$A:$A,0))</f>
        <v>process-other-industry</v>
      </c>
      <c r="G5840" s="66">
        <f>INDEX('Crosswalk Particulates'!$E:$E,MATCH('2017 EPA Data'!$B5840,'Crosswalk Particulates'!$D:$D,0))</f>
        <v>0</v>
      </c>
      <c r="H5840" s="78">
        <f t="shared" si="91"/>
        <v>0</v>
      </c>
    </row>
    <row r="5841" spans="1:8" hidden="1" x14ac:dyDescent="0.35">
      <c r="A5841" s="57" t="s">
        <v>2634</v>
      </c>
      <c r="B5841" s="57" t="s">
        <v>2651</v>
      </c>
      <c r="C5841" s="57" t="s">
        <v>2428</v>
      </c>
      <c r="D5841" s="68">
        <v>0</v>
      </c>
      <c r="E5841" s="57" t="s">
        <v>2429</v>
      </c>
      <c r="F5841" s="62" t="str">
        <f>INDEX('Crosswalk Particulates'!$B:$B,MATCH('2017 EPA Data'!A5841,'Crosswalk Particulates'!$A:$A,0))</f>
        <v>Residential Buildings Sector</v>
      </c>
      <c r="G5841" s="66">
        <f>INDEX('Crosswalk Particulates'!$E:$E,MATCH('2017 EPA Data'!$B5841,'Crosswalk Particulates'!$D:$D,0))</f>
        <v>0</v>
      </c>
      <c r="H5841" s="78">
        <f t="shared" si="91"/>
        <v>0</v>
      </c>
    </row>
    <row r="5842" spans="1:8" hidden="1" x14ac:dyDescent="0.35">
      <c r="A5842" s="57" t="s">
        <v>2634</v>
      </c>
      <c r="B5842" s="57" t="s">
        <v>2546</v>
      </c>
      <c r="C5842" s="57" t="s">
        <v>2428</v>
      </c>
      <c r="D5842" s="68">
        <v>0</v>
      </c>
      <c r="E5842" s="57" t="s">
        <v>2429</v>
      </c>
      <c r="F5842" s="62" t="str">
        <f>INDEX('Crosswalk Particulates'!$B:$B,MATCH('2017 EPA Data'!A5842,'Crosswalk Particulates'!$A:$A,0))</f>
        <v>Residential Buildings Sector</v>
      </c>
      <c r="G5842" s="66">
        <f>INDEX('Crosswalk Particulates'!$E:$E,MATCH('2017 EPA Data'!$B5842,'Crosswalk Particulates'!$D:$D,0))</f>
        <v>0</v>
      </c>
      <c r="H5842" s="78">
        <f t="shared" si="91"/>
        <v>0</v>
      </c>
    </row>
    <row r="5843" spans="1:8" hidden="1" x14ac:dyDescent="0.35">
      <c r="A5843" s="57" t="s">
        <v>2492</v>
      </c>
      <c r="B5843" s="57" t="s">
        <v>2589</v>
      </c>
      <c r="C5843" s="57" t="s">
        <v>2428</v>
      </c>
      <c r="D5843" s="68">
        <v>0</v>
      </c>
      <c r="E5843" s="57" t="s">
        <v>2429</v>
      </c>
      <c r="F5843" s="62" t="str">
        <f>INDEX('Crosswalk Particulates'!$B:$B,MATCH('2017 EPA Data'!A5843,'Crosswalk Particulates'!$A:$A,0))</f>
        <v>Electricity Sector</v>
      </c>
      <c r="G5843" s="66">
        <f>INDEX('Crosswalk Particulates'!$E:$E,MATCH('2017 EPA Data'!$B5843,'Crosswalk Particulates'!$D:$D,0))</f>
        <v>0</v>
      </c>
      <c r="H5843" s="78">
        <f t="shared" si="91"/>
        <v>0</v>
      </c>
    </row>
    <row r="5844" spans="1:8" hidden="1" x14ac:dyDescent="0.35">
      <c r="A5844" s="57" t="s">
        <v>2560</v>
      </c>
      <c r="B5844" s="57" t="s">
        <v>2679</v>
      </c>
      <c r="C5844" s="57" t="s">
        <v>2428</v>
      </c>
      <c r="D5844" s="68">
        <v>0</v>
      </c>
      <c r="E5844" s="57" t="s">
        <v>2429</v>
      </c>
      <c r="F5844" s="62" t="str">
        <f>INDEX('Crosswalk Particulates'!$B:$B,MATCH('2017 EPA Data'!A5844,'Crosswalk Particulates'!$A:$A,0))</f>
        <v>Electricity Sector</v>
      </c>
      <c r="G5844" s="66">
        <f>INDEX('Crosswalk Particulates'!$E:$E,MATCH('2017 EPA Data'!$B5844,'Crosswalk Particulates'!$D:$D,0))</f>
        <v>0</v>
      </c>
      <c r="H5844" s="78">
        <f t="shared" si="91"/>
        <v>0</v>
      </c>
    </row>
    <row r="5845" spans="1:8" hidden="1" x14ac:dyDescent="0.35">
      <c r="A5845" s="57" t="s">
        <v>2464</v>
      </c>
      <c r="B5845" s="57" t="s">
        <v>2552</v>
      </c>
      <c r="C5845" s="57" t="s">
        <v>2428</v>
      </c>
      <c r="D5845" s="68">
        <v>0</v>
      </c>
      <c r="E5845" s="57" t="s">
        <v>2429</v>
      </c>
      <c r="F5845" s="62" t="str">
        <f>INDEX('Crosswalk Particulates'!$B:$B,MATCH('2017 EPA Data'!A5845,'Crosswalk Particulates'!$A:$A,0))</f>
        <v>process-other-industry</v>
      </c>
      <c r="G5845" s="66">
        <f>INDEX('Crosswalk Particulates'!$E:$E,MATCH('2017 EPA Data'!$B5845,'Crosswalk Particulates'!$D:$D,0))</f>
        <v>0</v>
      </c>
      <c r="H5845" s="78">
        <f t="shared" si="91"/>
        <v>0</v>
      </c>
    </row>
    <row r="5846" spans="1:8" hidden="1" x14ac:dyDescent="0.35">
      <c r="A5846" s="57" t="s">
        <v>2560</v>
      </c>
      <c r="B5846" s="57" t="s">
        <v>2667</v>
      </c>
      <c r="C5846" s="57" t="s">
        <v>2428</v>
      </c>
      <c r="D5846" s="68">
        <v>0</v>
      </c>
      <c r="E5846" s="57" t="s">
        <v>2429</v>
      </c>
      <c r="F5846" s="62" t="str">
        <f>INDEX('Crosswalk Particulates'!$B:$B,MATCH('2017 EPA Data'!A5846,'Crosswalk Particulates'!$A:$A,0))</f>
        <v>Electricity Sector</v>
      </c>
      <c r="G5846" s="66">
        <f>INDEX('Crosswalk Particulates'!$E:$E,MATCH('2017 EPA Data'!$B5846,'Crosswalk Particulates'!$D:$D,0))</f>
        <v>0</v>
      </c>
      <c r="H5846" s="78">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4.5" x14ac:dyDescent="0.35"/>
  <cols>
    <col min="1" max="1" width="67.453125" customWidth="1"/>
    <col min="2" max="2" width="31.26953125" customWidth="1"/>
    <col min="4" max="4" width="54" style="57" customWidth="1"/>
    <col min="5" max="5" width="19.7265625" customWidth="1"/>
  </cols>
  <sheetData>
    <row r="1" spans="1:5" x14ac:dyDescent="0.35">
      <c r="A1" s="29" t="s">
        <v>2897</v>
      </c>
      <c r="B1" s="29" t="s">
        <v>2898</v>
      </c>
      <c r="D1" s="64" t="s">
        <v>2422</v>
      </c>
      <c r="E1" s="65" t="s">
        <v>2900</v>
      </c>
    </row>
    <row r="2" spans="1:5" x14ac:dyDescent="0.35">
      <c r="A2" s="57" t="s">
        <v>2426</v>
      </c>
      <c r="B2" t="s">
        <v>2899</v>
      </c>
      <c r="D2" s="57" t="s">
        <v>2427</v>
      </c>
    </row>
    <row r="3" spans="1:5" x14ac:dyDescent="0.35">
      <c r="A3" s="57" t="s">
        <v>2430</v>
      </c>
      <c r="B3" t="s">
        <v>3300</v>
      </c>
      <c r="D3" s="57" t="s">
        <v>2431</v>
      </c>
    </row>
    <row r="4" spans="1:5" x14ac:dyDescent="0.35">
      <c r="A4" s="57" t="s">
        <v>2434</v>
      </c>
      <c r="B4" t="s">
        <v>2016</v>
      </c>
      <c r="D4" s="57" t="s">
        <v>2435</v>
      </c>
    </row>
    <row r="5" spans="1:5" x14ac:dyDescent="0.35">
      <c r="A5" s="57" t="s">
        <v>2437</v>
      </c>
      <c r="B5" t="s">
        <v>2899</v>
      </c>
      <c r="D5" s="57" t="s">
        <v>2436</v>
      </c>
    </row>
    <row r="6" spans="1:5" x14ac:dyDescent="0.35">
      <c r="A6" s="57" t="s">
        <v>2438</v>
      </c>
      <c r="B6" t="s">
        <v>2016</v>
      </c>
      <c r="D6" s="57" t="s">
        <v>2439</v>
      </c>
    </row>
    <row r="7" spans="1:5" x14ac:dyDescent="0.35">
      <c r="A7" s="57" t="s">
        <v>2440</v>
      </c>
      <c r="B7" t="s">
        <v>2899</v>
      </c>
      <c r="D7" s="57" t="s">
        <v>2442</v>
      </c>
    </row>
    <row r="8" spans="1:5" x14ac:dyDescent="0.35">
      <c r="A8" s="57" t="s">
        <v>2441</v>
      </c>
      <c r="B8" t="s">
        <v>3300</v>
      </c>
      <c r="D8" s="57" t="s">
        <v>2444</v>
      </c>
    </row>
    <row r="9" spans="1:5" x14ac:dyDescent="0.35">
      <c r="A9" s="57" t="s">
        <v>2443</v>
      </c>
      <c r="B9" t="s">
        <v>2899</v>
      </c>
      <c r="D9" s="57" t="s">
        <v>2446</v>
      </c>
    </row>
    <row r="10" spans="1:5" x14ac:dyDescent="0.35">
      <c r="A10" s="57" t="s">
        <v>2445</v>
      </c>
      <c r="B10" t="s">
        <v>2899</v>
      </c>
      <c r="D10" s="57" t="s">
        <v>2447</v>
      </c>
    </row>
    <row r="11" spans="1:5" x14ac:dyDescent="0.35">
      <c r="A11" s="57" t="s">
        <v>2449</v>
      </c>
      <c r="B11" t="s">
        <v>3300</v>
      </c>
      <c r="D11" s="57" t="s">
        <v>2448</v>
      </c>
    </row>
    <row r="12" spans="1:5" x14ac:dyDescent="0.35">
      <c r="A12" s="57" t="s">
        <v>2452</v>
      </c>
      <c r="B12" t="s">
        <v>2016</v>
      </c>
      <c r="D12" s="57" t="s">
        <v>2450</v>
      </c>
    </row>
    <row r="13" spans="1:5" x14ac:dyDescent="0.35">
      <c r="A13" s="57" t="s">
        <v>2453</v>
      </c>
      <c r="B13" t="s">
        <v>3301</v>
      </c>
      <c r="D13" s="57" t="s">
        <v>2451</v>
      </c>
    </row>
    <row r="14" spans="1:5" x14ac:dyDescent="0.35">
      <c r="A14" s="57" t="s">
        <v>2456</v>
      </c>
      <c r="B14" t="s">
        <v>2016</v>
      </c>
      <c r="D14" s="57" t="s">
        <v>2454</v>
      </c>
    </row>
    <row r="15" spans="1:5" x14ac:dyDescent="0.35">
      <c r="A15" s="57" t="s">
        <v>2457</v>
      </c>
      <c r="B15" t="s">
        <v>3300</v>
      </c>
      <c r="D15" s="57" t="s">
        <v>2455</v>
      </c>
    </row>
    <row r="16" spans="1:5" x14ac:dyDescent="0.35">
      <c r="A16" s="57" t="s">
        <v>2458</v>
      </c>
      <c r="B16" t="s">
        <v>3300</v>
      </c>
      <c r="D16" s="57" t="s">
        <v>2459</v>
      </c>
    </row>
    <row r="17" spans="1:5" x14ac:dyDescent="0.35">
      <c r="A17" s="57" t="s">
        <v>2460</v>
      </c>
      <c r="B17" t="s">
        <v>2891</v>
      </c>
      <c r="D17" s="57" t="s">
        <v>2467</v>
      </c>
      <c r="E17" t="s">
        <v>1705</v>
      </c>
    </row>
    <row r="18" spans="1:5" x14ac:dyDescent="0.35">
      <c r="A18" s="57" t="s">
        <v>2461</v>
      </c>
      <c r="B18" t="s">
        <v>3300</v>
      </c>
      <c r="D18" s="57" t="s">
        <v>2469</v>
      </c>
    </row>
    <row r="19" spans="1:5" x14ac:dyDescent="0.35">
      <c r="A19" s="57" t="s">
        <v>2462</v>
      </c>
      <c r="B19" t="s">
        <v>3302</v>
      </c>
      <c r="D19" s="57" t="s">
        <v>2471</v>
      </c>
      <c r="E19" t="s">
        <v>1706</v>
      </c>
    </row>
    <row r="20" spans="1:5" x14ac:dyDescent="0.35">
      <c r="A20" s="57" t="s">
        <v>2463</v>
      </c>
      <c r="B20" t="s">
        <v>3311</v>
      </c>
      <c r="D20" s="57" t="s">
        <v>2472</v>
      </c>
    </row>
    <row r="21" spans="1:5" x14ac:dyDescent="0.35">
      <c r="A21" s="57" t="s">
        <v>2464</v>
      </c>
      <c r="B21" t="s">
        <v>3300</v>
      </c>
      <c r="D21" s="57" t="s">
        <v>2473</v>
      </c>
    </row>
    <row r="22" spans="1:5" x14ac:dyDescent="0.35">
      <c r="A22" s="57" t="s">
        <v>2465</v>
      </c>
      <c r="B22" t="s">
        <v>2016</v>
      </c>
      <c r="D22" s="57" t="s">
        <v>2475</v>
      </c>
    </row>
    <row r="23" spans="1:5" x14ac:dyDescent="0.35">
      <c r="A23" s="57" t="s">
        <v>2466</v>
      </c>
      <c r="B23" t="s">
        <v>3300</v>
      </c>
      <c r="D23" s="57" t="s">
        <v>2477</v>
      </c>
    </row>
    <row r="24" spans="1:5" x14ac:dyDescent="0.35">
      <c r="A24" s="57" t="s">
        <v>2470</v>
      </c>
      <c r="B24" t="s">
        <v>3303</v>
      </c>
      <c r="D24" s="57" t="s">
        <v>2478</v>
      </c>
    </row>
    <row r="25" spans="1:5" x14ac:dyDescent="0.35">
      <c r="A25" s="57" t="s">
        <v>2474</v>
      </c>
      <c r="B25" t="s">
        <v>2899</v>
      </c>
      <c r="D25" s="57" t="s">
        <v>2479</v>
      </c>
    </row>
    <row r="26" spans="1:5" x14ac:dyDescent="0.35">
      <c r="A26" s="57" t="s">
        <v>2476</v>
      </c>
      <c r="B26" t="s">
        <v>2017</v>
      </c>
      <c r="D26" s="57" t="s">
        <v>2481</v>
      </c>
    </row>
    <row r="27" spans="1:5" x14ac:dyDescent="0.35">
      <c r="A27" s="57" t="s">
        <v>2480</v>
      </c>
      <c r="B27" t="s">
        <v>2016</v>
      </c>
      <c r="D27" s="57" t="s">
        <v>2482</v>
      </c>
    </row>
    <row r="28" spans="1:5" x14ac:dyDescent="0.35">
      <c r="A28" s="57" t="s">
        <v>2483</v>
      </c>
      <c r="B28" t="s">
        <v>3300</v>
      </c>
      <c r="D28" s="57" t="s">
        <v>2484</v>
      </c>
    </row>
    <row r="29" spans="1:5" x14ac:dyDescent="0.35">
      <c r="A29" s="57" t="s">
        <v>2489</v>
      </c>
      <c r="B29" t="s">
        <v>3304</v>
      </c>
      <c r="D29" s="57" t="s">
        <v>2485</v>
      </c>
    </row>
    <row r="30" spans="1:5" x14ac:dyDescent="0.35">
      <c r="A30" s="57" t="s">
        <v>2492</v>
      </c>
      <c r="B30" t="s">
        <v>2017</v>
      </c>
      <c r="D30" s="57" t="s">
        <v>2486</v>
      </c>
    </row>
    <row r="31" spans="1:5" x14ac:dyDescent="0.35">
      <c r="A31" s="57" t="s">
        <v>2493</v>
      </c>
      <c r="B31" t="s">
        <v>2892</v>
      </c>
      <c r="D31" s="57" t="s">
        <v>2487</v>
      </c>
    </row>
    <row r="32" spans="1:5" x14ac:dyDescent="0.35">
      <c r="A32" s="57" t="s">
        <v>2495</v>
      </c>
      <c r="B32" t="s">
        <v>2017</v>
      </c>
      <c r="D32" s="57" t="s">
        <v>2488</v>
      </c>
    </row>
    <row r="33" spans="1:5" x14ac:dyDescent="0.35">
      <c r="A33" s="57" t="s">
        <v>2496</v>
      </c>
      <c r="B33" t="s">
        <v>3300</v>
      </c>
      <c r="D33" s="57" t="s">
        <v>2490</v>
      </c>
    </row>
    <row r="34" spans="1:5" x14ac:dyDescent="0.35">
      <c r="A34" s="57" t="s">
        <v>2497</v>
      </c>
      <c r="B34" t="s">
        <v>3300</v>
      </c>
      <c r="D34" s="57" t="s">
        <v>2491</v>
      </c>
    </row>
    <row r="35" spans="1:5" x14ac:dyDescent="0.35">
      <c r="A35" s="57" t="s">
        <v>2500</v>
      </c>
      <c r="B35" t="s">
        <v>2899</v>
      </c>
      <c r="D35" s="57" t="s">
        <v>2494</v>
      </c>
    </row>
    <row r="36" spans="1:5" x14ac:dyDescent="0.35">
      <c r="A36" s="57" t="s">
        <v>2502</v>
      </c>
      <c r="B36" t="s">
        <v>2899</v>
      </c>
      <c r="D36" s="57" t="s">
        <v>2498</v>
      </c>
    </row>
    <row r="37" spans="1:5" x14ac:dyDescent="0.35">
      <c r="A37" s="57" t="s">
        <v>2503</v>
      </c>
      <c r="B37" t="s">
        <v>3301</v>
      </c>
      <c r="D37" s="57" t="s">
        <v>2499</v>
      </c>
    </row>
    <row r="38" spans="1:5" x14ac:dyDescent="0.35">
      <c r="A38" s="57" t="s">
        <v>2506</v>
      </c>
      <c r="B38" t="s">
        <v>3300</v>
      </c>
      <c r="D38" s="57" t="s">
        <v>2501</v>
      </c>
      <c r="E38" t="s">
        <v>1708</v>
      </c>
    </row>
    <row r="39" spans="1:5" x14ac:dyDescent="0.35">
      <c r="A39" s="57" t="s">
        <v>2507</v>
      </c>
      <c r="B39" t="s">
        <v>3305</v>
      </c>
      <c r="D39" s="57" t="s">
        <v>2504</v>
      </c>
    </row>
    <row r="40" spans="1:5" x14ac:dyDescent="0.35">
      <c r="A40" s="57" t="s">
        <v>2510</v>
      </c>
      <c r="B40" t="s">
        <v>2899</v>
      </c>
      <c r="D40" s="57" t="s">
        <v>2505</v>
      </c>
    </row>
    <row r="41" spans="1:5" x14ac:dyDescent="0.35">
      <c r="A41" s="57" t="s">
        <v>2511</v>
      </c>
      <c r="B41" t="s">
        <v>3306</v>
      </c>
      <c r="D41" s="57" t="s">
        <v>2508</v>
      </c>
      <c r="E41" t="s">
        <v>1713</v>
      </c>
    </row>
    <row r="42" spans="1:5" x14ac:dyDescent="0.35">
      <c r="A42" s="57" t="s">
        <v>2512</v>
      </c>
      <c r="B42" t="s">
        <v>2892</v>
      </c>
      <c r="D42" s="57" t="s">
        <v>2509</v>
      </c>
    </row>
    <row r="43" spans="1:5" x14ac:dyDescent="0.35">
      <c r="A43" s="57" t="s">
        <v>2513</v>
      </c>
      <c r="B43" t="s">
        <v>3300</v>
      </c>
      <c r="D43" s="57" t="s">
        <v>2515</v>
      </c>
    </row>
    <row r="44" spans="1:5" x14ac:dyDescent="0.35">
      <c r="A44" s="57" t="s">
        <v>2514</v>
      </c>
      <c r="B44" t="s">
        <v>2016</v>
      </c>
      <c r="D44" s="57" t="s">
        <v>2516</v>
      </c>
    </row>
    <row r="45" spans="1:5" x14ac:dyDescent="0.35">
      <c r="A45" s="57" t="s">
        <v>2518</v>
      </c>
      <c r="B45" t="s">
        <v>3307</v>
      </c>
      <c r="D45" s="57" t="s">
        <v>2517</v>
      </c>
    </row>
    <row r="46" spans="1:5" x14ac:dyDescent="0.35">
      <c r="A46" s="57" t="s">
        <v>2519</v>
      </c>
      <c r="B46" t="s">
        <v>2017</v>
      </c>
      <c r="D46" s="57" t="s">
        <v>2520</v>
      </c>
      <c r="E46" t="s">
        <v>2901</v>
      </c>
    </row>
    <row r="47" spans="1:5" x14ac:dyDescent="0.35">
      <c r="A47" s="57" t="s">
        <v>2529</v>
      </c>
      <c r="B47" t="s">
        <v>2899</v>
      </c>
      <c r="D47" s="56" t="s">
        <v>2521</v>
      </c>
      <c r="E47" t="s">
        <v>1709</v>
      </c>
    </row>
    <row r="48" spans="1:5" x14ac:dyDescent="0.35">
      <c r="A48" s="57" t="s">
        <v>2530</v>
      </c>
      <c r="B48" t="s">
        <v>3308</v>
      </c>
      <c r="D48" s="57" t="s">
        <v>2522</v>
      </c>
    </row>
    <row r="49" spans="1:5" x14ac:dyDescent="0.35">
      <c r="A49" s="57" t="s">
        <v>2535</v>
      </c>
      <c r="B49" t="s">
        <v>3311</v>
      </c>
      <c r="D49" s="57" t="s">
        <v>2523</v>
      </c>
    </row>
    <row r="50" spans="1:5" x14ac:dyDescent="0.35">
      <c r="A50" s="57" t="s">
        <v>2538</v>
      </c>
      <c r="B50" t="s">
        <v>2899</v>
      </c>
      <c r="D50" s="57" t="s">
        <v>2524</v>
      </c>
    </row>
    <row r="51" spans="1:5" x14ac:dyDescent="0.35">
      <c r="A51" s="57" t="s">
        <v>2540</v>
      </c>
      <c r="B51" t="s">
        <v>3309</v>
      </c>
      <c r="D51" s="57" t="s">
        <v>2525</v>
      </c>
    </row>
    <row r="52" spans="1:5" x14ac:dyDescent="0.35">
      <c r="A52" s="57" t="s">
        <v>2542</v>
      </c>
      <c r="B52" t="s">
        <v>2891</v>
      </c>
      <c r="D52" s="57" t="s">
        <v>2526</v>
      </c>
      <c r="E52" t="s">
        <v>1710</v>
      </c>
    </row>
    <row r="53" spans="1:5" x14ac:dyDescent="0.35">
      <c r="A53" s="57" t="s">
        <v>2543</v>
      </c>
      <c r="B53" t="s">
        <v>3299</v>
      </c>
      <c r="D53" s="57" t="s">
        <v>2527</v>
      </c>
    </row>
    <row r="54" spans="1:5" x14ac:dyDescent="0.35">
      <c r="A54" s="57" t="s">
        <v>2558</v>
      </c>
      <c r="B54" t="s">
        <v>3310</v>
      </c>
      <c r="D54" s="57" t="s">
        <v>2528</v>
      </c>
    </row>
    <row r="55" spans="1:5" x14ac:dyDescent="0.35">
      <c r="A55" s="57" t="s">
        <v>2560</v>
      </c>
      <c r="B55" t="s">
        <v>2017</v>
      </c>
      <c r="D55" s="57" t="s">
        <v>2531</v>
      </c>
    </row>
    <row r="56" spans="1:5" x14ac:dyDescent="0.35">
      <c r="A56" s="57" t="s">
        <v>2566</v>
      </c>
      <c r="B56" t="s">
        <v>2892</v>
      </c>
      <c r="D56" s="57" t="s">
        <v>2532</v>
      </c>
    </row>
    <row r="57" spans="1:5" x14ac:dyDescent="0.35">
      <c r="A57" s="57" t="s">
        <v>2575</v>
      </c>
      <c r="B57" t="s">
        <v>2892</v>
      </c>
      <c r="D57" s="57" t="s">
        <v>2533</v>
      </c>
    </row>
    <row r="58" spans="1:5" x14ac:dyDescent="0.35">
      <c r="A58" s="57" t="s">
        <v>2576</v>
      </c>
      <c r="B58" t="s">
        <v>2892</v>
      </c>
      <c r="D58" s="57" t="s">
        <v>2536</v>
      </c>
    </row>
    <row r="59" spans="1:5" x14ac:dyDescent="0.35">
      <c r="A59" s="57" t="s">
        <v>2580</v>
      </c>
      <c r="B59" t="s">
        <v>2892</v>
      </c>
      <c r="D59" s="57" t="s">
        <v>2537</v>
      </c>
    </row>
    <row r="60" spans="1:5" x14ac:dyDescent="0.35">
      <c r="A60" s="57" t="s">
        <v>2603</v>
      </c>
      <c r="B60" t="s">
        <v>2891</v>
      </c>
      <c r="D60" s="57" t="s">
        <v>2539</v>
      </c>
    </row>
    <row r="61" spans="1:5" x14ac:dyDescent="0.35">
      <c r="A61" s="57" t="s">
        <v>2634</v>
      </c>
      <c r="B61" t="s">
        <v>2891</v>
      </c>
      <c r="D61" s="56" t="s">
        <v>2541</v>
      </c>
    </row>
    <row r="62" spans="1:5" x14ac:dyDescent="0.35">
      <c r="D62" s="57" t="s">
        <v>2544</v>
      </c>
    </row>
    <row r="63" spans="1:5" x14ac:dyDescent="0.35">
      <c r="D63" s="56" t="s">
        <v>2545</v>
      </c>
      <c r="E63" t="s">
        <v>1712</v>
      </c>
    </row>
    <row r="64" spans="1:5" x14ac:dyDescent="0.35">
      <c r="D64" s="57" t="s">
        <v>2546</v>
      </c>
    </row>
    <row r="65" spans="4:4" x14ac:dyDescent="0.35">
      <c r="D65" s="57" t="s">
        <v>2547</v>
      </c>
    </row>
    <row r="66" spans="4:4" x14ac:dyDescent="0.35">
      <c r="D66" s="57" t="s">
        <v>2548</v>
      </c>
    </row>
    <row r="67" spans="4:4" x14ac:dyDescent="0.35">
      <c r="D67" s="57" t="s">
        <v>2549</v>
      </c>
    </row>
    <row r="68" spans="4:4" x14ac:dyDescent="0.35">
      <c r="D68" s="57" t="s">
        <v>2550</v>
      </c>
    </row>
    <row r="69" spans="4:4" x14ac:dyDescent="0.35">
      <c r="D69" s="57" t="s">
        <v>2551</v>
      </c>
    </row>
    <row r="70" spans="4:4" x14ac:dyDescent="0.35">
      <c r="D70" s="57" t="s">
        <v>2552</v>
      </c>
    </row>
    <row r="71" spans="4:4" x14ac:dyDescent="0.35">
      <c r="D71" s="57" t="s">
        <v>2553</v>
      </c>
    </row>
    <row r="72" spans="4:4" x14ac:dyDescent="0.35">
      <c r="D72" s="57" t="s">
        <v>2554</v>
      </c>
    </row>
    <row r="73" spans="4:4" x14ac:dyDescent="0.35">
      <c r="D73" s="57" t="s">
        <v>2555</v>
      </c>
    </row>
    <row r="74" spans="4:4" x14ac:dyDescent="0.35">
      <c r="D74" s="57" t="s">
        <v>2556</v>
      </c>
    </row>
    <row r="75" spans="4:4" x14ac:dyDescent="0.35">
      <c r="D75" s="57" t="s">
        <v>2557</v>
      </c>
    </row>
    <row r="76" spans="4:4" x14ac:dyDescent="0.35">
      <c r="D76" s="57" t="s">
        <v>2559</v>
      </c>
    </row>
    <row r="77" spans="4:4" x14ac:dyDescent="0.35">
      <c r="D77" s="57" t="s">
        <v>2561</v>
      </c>
    </row>
    <row r="78" spans="4:4" x14ac:dyDescent="0.35">
      <c r="D78" s="57" t="s">
        <v>2562</v>
      </c>
    </row>
    <row r="79" spans="4:4" x14ac:dyDescent="0.35">
      <c r="D79" s="57" t="s">
        <v>2563</v>
      </c>
    </row>
    <row r="80" spans="4:4" x14ac:dyDescent="0.35">
      <c r="D80" s="57" t="s">
        <v>2564</v>
      </c>
    </row>
    <row r="81" spans="4:4" x14ac:dyDescent="0.35">
      <c r="D81" s="57" t="s">
        <v>2565</v>
      </c>
    </row>
    <row r="82" spans="4:4" x14ac:dyDescent="0.35">
      <c r="D82" s="57" t="s">
        <v>2567</v>
      </c>
    </row>
    <row r="83" spans="4:4" x14ac:dyDescent="0.35">
      <c r="D83" s="57" t="s">
        <v>2568</v>
      </c>
    </row>
    <row r="84" spans="4:4" x14ac:dyDescent="0.35">
      <c r="D84" s="57" t="s">
        <v>2569</v>
      </c>
    </row>
    <row r="85" spans="4:4" x14ac:dyDescent="0.35">
      <c r="D85" s="57" t="s">
        <v>2570</v>
      </c>
    </row>
    <row r="86" spans="4:4" x14ac:dyDescent="0.35">
      <c r="D86" s="57" t="s">
        <v>2571</v>
      </c>
    </row>
    <row r="87" spans="4:4" x14ac:dyDescent="0.35">
      <c r="D87" s="57" t="s">
        <v>2572</v>
      </c>
    </row>
    <row r="88" spans="4:4" x14ac:dyDescent="0.35">
      <c r="D88" s="57" t="s">
        <v>2573</v>
      </c>
    </row>
    <row r="89" spans="4:4" x14ac:dyDescent="0.35">
      <c r="D89" s="57" t="s">
        <v>2574</v>
      </c>
    </row>
    <row r="90" spans="4:4" x14ac:dyDescent="0.35">
      <c r="D90" s="57" t="s">
        <v>2577</v>
      </c>
    </row>
    <row r="91" spans="4:4" x14ac:dyDescent="0.35">
      <c r="D91" s="57" t="s">
        <v>2578</v>
      </c>
    </row>
    <row r="92" spans="4:4" x14ac:dyDescent="0.35">
      <c r="D92" s="57" t="s">
        <v>2579</v>
      </c>
    </row>
    <row r="93" spans="4:4" x14ac:dyDescent="0.35">
      <c r="D93" s="57" t="s">
        <v>2581</v>
      </c>
    </row>
    <row r="94" spans="4:4" x14ac:dyDescent="0.35">
      <c r="D94" s="57" t="s">
        <v>2582</v>
      </c>
    </row>
    <row r="95" spans="4:4" x14ac:dyDescent="0.35">
      <c r="D95" s="57" t="s">
        <v>2583</v>
      </c>
    </row>
    <row r="96" spans="4:4" x14ac:dyDescent="0.35">
      <c r="D96" s="57" t="s">
        <v>2584</v>
      </c>
    </row>
    <row r="97" spans="4:4" x14ac:dyDescent="0.35">
      <c r="D97" s="57" t="s">
        <v>2585</v>
      </c>
    </row>
    <row r="98" spans="4:4" x14ac:dyDescent="0.35">
      <c r="D98" s="57" t="s">
        <v>2586</v>
      </c>
    </row>
    <row r="99" spans="4:4" x14ac:dyDescent="0.35">
      <c r="D99" s="57" t="s">
        <v>2587</v>
      </c>
    </row>
    <row r="100" spans="4:4" x14ac:dyDescent="0.35">
      <c r="D100" s="57" t="s">
        <v>2588</v>
      </c>
    </row>
    <row r="101" spans="4:4" x14ac:dyDescent="0.35">
      <c r="D101" s="57" t="s">
        <v>2589</v>
      </c>
    </row>
    <row r="102" spans="4:4" x14ac:dyDescent="0.35">
      <c r="D102" s="57" t="s">
        <v>2590</v>
      </c>
    </row>
    <row r="103" spans="4:4" x14ac:dyDescent="0.35">
      <c r="D103" s="57" t="s">
        <v>2591</v>
      </c>
    </row>
    <row r="104" spans="4:4" x14ac:dyDescent="0.35">
      <c r="D104" s="57" t="s">
        <v>2592</v>
      </c>
    </row>
    <row r="105" spans="4:4" x14ac:dyDescent="0.35">
      <c r="D105" s="57" t="s">
        <v>2593</v>
      </c>
    </row>
    <row r="106" spans="4:4" x14ac:dyDescent="0.35">
      <c r="D106" s="57" t="s">
        <v>2594</v>
      </c>
    </row>
    <row r="107" spans="4:4" x14ac:dyDescent="0.35">
      <c r="D107" s="57" t="s">
        <v>2595</v>
      </c>
    </row>
    <row r="108" spans="4:4" x14ac:dyDescent="0.35">
      <c r="D108" s="57" t="s">
        <v>2596</v>
      </c>
    </row>
    <row r="109" spans="4:4" x14ac:dyDescent="0.35">
      <c r="D109" s="57" t="s">
        <v>2597</v>
      </c>
    </row>
    <row r="110" spans="4:4" x14ac:dyDescent="0.35">
      <c r="D110" s="57" t="s">
        <v>2598</v>
      </c>
    </row>
    <row r="111" spans="4:4" x14ac:dyDescent="0.35">
      <c r="D111" s="57" t="s">
        <v>2599</v>
      </c>
    </row>
    <row r="112" spans="4:4" x14ac:dyDescent="0.35">
      <c r="D112" s="57" t="s">
        <v>2600</v>
      </c>
    </row>
    <row r="113" spans="4:5" x14ac:dyDescent="0.35">
      <c r="D113" s="57" t="s">
        <v>2601</v>
      </c>
    </row>
    <row r="114" spans="4:5" x14ac:dyDescent="0.35">
      <c r="D114" s="57" t="s">
        <v>2602</v>
      </c>
    </row>
    <row r="115" spans="4:5" x14ac:dyDescent="0.35">
      <c r="D115" s="57" t="s">
        <v>2604</v>
      </c>
    </row>
    <row r="116" spans="4:5" x14ac:dyDescent="0.35">
      <c r="D116" s="57" t="s">
        <v>2605</v>
      </c>
    </row>
    <row r="117" spans="4:5" x14ac:dyDescent="0.35">
      <c r="D117" s="57" t="s">
        <v>2606</v>
      </c>
    </row>
    <row r="118" spans="4:5" x14ac:dyDescent="0.35">
      <c r="D118" s="57" t="s">
        <v>2607</v>
      </c>
    </row>
    <row r="119" spans="4:5" x14ac:dyDescent="0.35">
      <c r="D119" s="57" t="s">
        <v>2608</v>
      </c>
    </row>
    <row r="120" spans="4:5" x14ac:dyDescent="0.35">
      <c r="D120" s="57" t="s">
        <v>2609</v>
      </c>
      <c r="E120" t="s">
        <v>1714</v>
      </c>
    </row>
    <row r="121" spans="4:5" x14ac:dyDescent="0.35">
      <c r="D121" s="57" t="s">
        <v>2610</v>
      </c>
    </row>
    <row r="122" spans="4:5" x14ac:dyDescent="0.35">
      <c r="D122" s="57" t="s">
        <v>2611</v>
      </c>
    </row>
    <row r="123" spans="4:5" x14ac:dyDescent="0.35">
      <c r="D123" s="57" t="s">
        <v>2612</v>
      </c>
    </row>
    <row r="124" spans="4:5" x14ac:dyDescent="0.35">
      <c r="D124" s="57" t="s">
        <v>2613</v>
      </c>
    </row>
    <row r="125" spans="4:5" x14ac:dyDescent="0.35">
      <c r="D125" s="57" t="s">
        <v>2614</v>
      </c>
    </row>
    <row r="126" spans="4:5" x14ac:dyDescent="0.35">
      <c r="D126" s="57" t="s">
        <v>2615</v>
      </c>
    </row>
    <row r="127" spans="4:5" x14ac:dyDescent="0.35">
      <c r="D127" s="57" t="s">
        <v>2616</v>
      </c>
    </row>
    <row r="128" spans="4:5" x14ac:dyDescent="0.35">
      <c r="D128" s="57" t="s">
        <v>2617</v>
      </c>
    </row>
    <row r="129" spans="4:5" x14ac:dyDescent="0.35">
      <c r="D129" s="57" t="s">
        <v>2618</v>
      </c>
    </row>
    <row r="130" spans="4:5" x14ac:dyDescent="0.35">
      <c r="D130" s="57" t="s">
        <v>2619</v>
      </c>
    </row>
    <row r="131" spans="4:5" x14ac:dyDescent="0.35">
      <c r="D131" s="57" t="s">
        <v>2620</v>
      </c>
    </row>
    <row r="132" spans="4:5" x14ac:dyDescent="0.35">
      <c r="D132" s="57" t="s">
        <v>2621</v>
      </c>
    </row>
    <row r="133" spans="4:5" x14ac:dyDescent="0.35">
      <c r="D133" s="57" t="s">
        <v>2622</v>
      </c>
    </row>
    <row r="134" spans="4:5" x14ac:dyDescent="0.35">
      <c r="D134" s="57" t="s">
        <v>2623</v>
      </c>
    </row>
    <row r="135" spans="4:5" x14ac:dyDescent="0.35">
      <c r="D135" s="57" t="s">
        <v>2624</v>
      </c>
    </row>
    <row r="136" spans="4:5" x14ac:dyDescent="0.35">
      <c r="D136" s="57" t="s">
        <v>2625</v>
      </c>
    </row>
    <row r="137" spans="4:5" x14ac:dyDescent="0.35">
      <c r="D137" s="57" t="s">
        <v>2626</v>
      </c>
    </row>
    <row r="138" spans="4:5" x14ac:dyDescent="0.35">
      <c r="D138" s="56" t="s">
        <v>2627</v>
      </c>
      <c r="E138" t="s">
        <v>1711</v>
      </c>
    </row>
    <row r="139" spans="4:5" x14ac:dyDescent="0.35">
      <c r="D139" s="57" t="s">
        <v>2628</v>
      </c>
    </row>
    <row r="140" spans="4:5" x14ac:dyDescent="0.35">
      <c r="D140" s="57" t="s">
        <v>2629</v>
      </c>
    </row>
    <row r="141" spans="4:5" x14ac:dyDescent="0.35">
      <c r="D141" s="57" t="s">
        <v>2630</v>
      </c>
    </row>
    <row r="142" spans="4:5" x14ac:dyDescent="0.35">
      <c r="D142" s="57" t="s">
        <v>2631</v>
      </c>
    </row>
    <row r="143" spans="4:5" x14ac:dyDescent="0.35">
      <c r="D143" s="57" t="s">
        <v>2632</v>
      </c>
    </row>
    <row r="144" spans="4:5" x14ac:dyDescent="0.35">
      <c r="D144" s="57" t="s">
        <v>2633</v>
      </c>
    </row>
    <row r="145" spans="4:4" x14ac:dyDescent="0.35">
      <c r="D145" s="57" t="s">
        <v>2635</v>
      </c>
    </row>
    <row r="146" spans="4:4" x14ac:dyDescent="0.35">
      <c r="D146" s="57" t="s">
        <v>2636</v>
      </c>
    </row>
    <row r="147" spans="4:4" x14ac:dyDescent="0.35">
      <c r="D147" s="57" t="s">
        <v>2637</v>
      </c>
    </row>
    <row r="148" spans="4:4" x14ac:dyDescent="0.35">
      <c r="D148" s="57" t="s">
        <v>2638</v>
      </c>
    </row>
    <row r="149" spans="4:4" x14ac:dyDescent="0.35">
      <c r="D149" s="57" t="s">
        <v>2639</v>
      </c>
    </row>
    <row r="150" spans="4:4" x14ac:dyDescent="0.35">
      <c r="D150" s="57" t="s">
        <v>2640</v>
      </c>
    </row>
    <row r="151" spans="4:4" x14ac:dyDescent="0.35">
      <c r="D151" s="57" t="s">
        <v>2641</v>
      </c>
    </row>
    <row r="152" spans="4:4" x14ac:dyDescent="0.35">
      <c r="D152" s="57" t="s">
        <v>2642</v>
      </c>
    </row>
    <row r="153" spans="4:4" x14ac:dyDescent="0.35">
      <c r="D153" s="56" t="s">
        <v>2643</v>
      </c>
    </row>
    <row r="154" spans="4:4" x14ac:dyDescent="0.35">
      <c r="D154" s="57" t="s">
        <v>2644</v>
      </c>
    </row>
    <row r="155" spans="4:4" x14ac:dyDescent="0.35">
      <c r="D155" s="57" t="s">
        <v>2645</v>
      </c>
    </row>
    <row r="156" spans="4:4" x14ac:dyDescent="0.35">
      <c r="D156" s="57" t="s">
        <v>2646</v>
      </c>
    </row>
    <row r="157" spans="4:4" x14ac:dyDescent="0.35">
      <c r="D157" s="57" t="s">
        <v>2647</v>
      </c>
    </row>
    <row r="158" spans="4:4" x14ac:dyDescent="0.35">
      <c r="D158" s="57" t="s">
        <v>2648</v>
      </c>
    </row>
    <row r="159" spans="4:4" x14ac:dyDescent="0.35">
      <c r="D159" s="57" t="s">
        <v>2649</v>
      </c>
    </row>
    <row r="160" spans="4:4" x14ac:dyDescent="0.35">
      <c r="D160" s="57" t="s">
        <v>2650</v>
      </c>
    </row>
    <row r="161" spans="4:4" x14ac:dyDescent="0.35">
      <c r="D161" s="57" t="s">
        <v>2651</v>
      </c>
    </row>
    <row r="162" spans="4:4" x14ac:dyDescent="0.35">
      <c r="D162" s="57" t="s">
        <v>2652</v>
      </c>
    </row>
    <row r="163" spans="4:4" x14ac:dyDescent="0.35">
      <c r="D163" s="57" t="s">
        <v>2653</v>
      </c>
    </row>
    <row r="164" spans="4:4" x14ac:dyDescent="0.35">
      <c r="D164" s="57" t="s">
        <v>2654</v>
      </c>
    </row>
    <row r="165" spans="4:4" x14ac:dyDescent="0.35">
      <c r="D165" s="57" t="s">
        <v>2655</v>
      </c>
    </row>
    <row r="166" spans="4:4" x14ac:dyDescent="0.35">
      <c r="D166" s="57" t="s">
        <v>2656</v>
      </c>
    </row>
    <row r="167" spans="4:4" x14ac:dyDescent="0.35">
      <c r="D167" s="57" t="s">
        <v>2657</v>
      </c>
    </row>
    <row r="168" spans="4:4" x14ac:dyDescent="0.35">
      <c r="D168" s="57" t="s">
        <v>2658</v>
      </c>
    </row>
    <row r="169" spans="4:4" x14ac:dyDescent="0.35">
      <c r="D169" s="57" t="s">
        <v>2659</v>
      </c>
    </row>
    <row r="170" spans="4:4" x14ac:dyDescent="0.35">
      <c r="D170" s="57" t="s">
        <v>2660</v>
      </c>
    </row>
    <row r="171" spans="4:4" x14ac:dyDescent="0.35">
      <c r="D171" s="57" t="s">
        <v>2661</v>
      </c>
    </row>
    <row r="172" spans="4:4" x14ac:dyDescent="0.35">
      <c r="D172" s="57" t="s">
        <v>2662</v>
      </c>
    </row>
    <row r="173" spans="4:4" x14ac:dyDescent="0.35">
      <c r="D173" s="57" t="s">
        <v>2663</v>
      </c>
    </row>
    <row r="174" spans="4:4" x14ac:dyDescent="0.35">
      <c r="D174" s="56" t="s">
        <v>2664</v>
      </c>
    </row>
    <row r="175" spans="4:4" x14ac:dyDescent="0.35">
      <c r="D175" s="57" t="s">
        <v>2665</v>
      </c>
    </row>
    <row r="176" spans="4:4" x14ac:dyDescent="0.35">
      <c r="D176" s="57" t="s">
        <v>2666</v>
      </c>
    </row>
    <row r="177" spans="4:4" x14ac:dyDescent="0.35">
      <c r="D177" s="57" t="s">
        <v>2667</v>
      </c>
    </row>
    <row r="178" spans="4:4" x14ac:dyDescent="0.35">
      <c r="D178" s="57" t="s">
        <v>2668</v>
      </c>
    </row>
    <row r="179" spans="4:4" x14ac:dyDescent="0.35">
      <c r="D179" s="57" t="s">
        <v>2669</v>
      </c>
    </row>
    <row r="180" spans="4:4" x14ac:dyDescent="0.35">
      <c r="D180" s="57" t="s">
        <v>2670</v>
      </c>
    </row>
    <row r="181" spans="4:4" x14ac:dyDescent="0.35">
      <c r="D181" s="57" t="s">
        <v>2671</v>
      </c>
    </row>
    <row r="182" spans="4:4" x14ac:dyDescent="0.35">
      <c r="D182" s="57" t="s">
        <v>2672</v>
      </c>
    </row>
    <row r="183" spans="4:4" x14ac:dyDescent="0.35">
      <c r="D183" s="57" t="s">
        <v>2673</v>
      </c>
    </row>
    <row r="184" spans="4:4" x14ac:dyDescent="0.35">
      <c r="D184" s="57" t="s">
        <v>2674</v>
      </c>
    </row>
    <row r="185" spans="4:4" x14ac:dyDescent="0.35">
      <c r="D185" s="57" t="s">
        <v>2675</v>
      </c>
    </row>
    <row r="186" spans="4:4" x14ac:dyDescent="0.35">
      <c r="D186" s="57" t="s">
        <v>2676</v>
      </c>
    </row>
    <row r="187" spans="4:4" x14ac:dyDescent="0.35">
      <c r="D187" s="57" t="s">
        <v>2677</v>
      </c>
    </row>
    <row r="188" spans="4:4" x14ac:dyDescent="0.35">
      <c r="D188" s="57" t="s">
        <v>2678</v>
      </c>
    </row>
    <row r="189" spans="4:4" x14ac:dyDescent="0.35">
      <c r="D189" s="57" t="s">
        <v>2679</v>
      </c>
    </row>
    <row r="190" spans="4:4" x14ac:dyDescent="0.35">
      <c r="D190" s="57" t="s">
        <v>2680</v>
      </c>
    </row>
    <row r="191" spans="4:4" x14ac:dyDescent="0.35">
      <c r="D191" s="57" t="s">
        <v>2681</v>
      </c>
    </row>
    <row r="192" spans="4:4" x14ac:dyDescent="0.35">
      <c r="D192" s="57" t="s">
        <v>2682</v>
      </c>
    </row>
    <row r="193" spans="4:4" x14ac:dyDescent="0.35">
      <c r="D193" s="57" t="s">
        <v>2683</v>
      </c>
    </row>
    <row r="194" spans="4:4" x14ac:dyDescent="0.35">
      <c r="D194" s="57" t="s">
        <v>2684</v>
      </c>
    </row>
    <row r="195" spans="4:4" x14ac:dyDescent="0.35">
      <c r="D195" s="57" t="s">
        <v>2685</v>
      </c>
    </row>
    <row r="196" spans="4:4" x14ac:dyDescent="0.35">
      <c r="D196" s="57" t="s">
        <v>2686</v>
      </c>
    </row>
    <row r="197" spans="4:4" x14ac:dyDescent="0.35">
      <c r="D197" s="57" t="s">
        <v>2687</v>
      </c>
    </row>
    <row r="198" spans="4:4" x14ac:dyDescent="0.35">
      <c r="D198" s="57" t="s">
        <v>2688</v>
      </c>
    </row>
    <row r="199" spans="4:4" x14ac:dyDescent="0.35">
      <c r="D199" s="57" t="s">
        <v>2689</v>
      </c>
    </row>
    <row r="200" spans="4:4" x14ac:dyDescent="0.35">
      <c r="D200" s="57" t="s">
        <v>2690</v>
      </c>
    </row>
    <row r="201" spans="4:4" x14ac:dyDescent="0.35">
      <c r="D201" s="57" t="s">
        <v>2691</v>
      </c>
    </row>
    <row r="202" spans="4:4" x14ac:dyDescent="0.35">
      <c r="D202" s="57" t="s">
        <v>2692</v>
      </c>
    </row>
    <row r="203" spans="4:4" x14ac:dyDescent="0.35">
      <c r="D203" s="57" t="s">
        <v>2693</v>
      </c>
    </row>
    <row r="204" spans="4:4" x14ac:dyDescent="0.35">
      <c r="D204" s="57" t="s">
        <v>2694</v>
      </c>
    </row>
    <row r="205" spans="4:4" x14ac:dyDescent="0.35">
      <c r="D205" s="57" t="s">
        <v>2695</v>
      </c>
    </row>
    <row r="206" spans="4:4" x14ac:dyDescent="0.35">
      <c r="D206" s="57" t="s">
        <v>2696</v>
      </c>
    </row>
    <row r="207" spans="4:4" x14ac:dyDescent="0.35">
      <c r="D207" s="57" t="s">
        <v>2697</v>
      </c>
    </row>
    <row r="208" spans="4:4" x14ac:dyDescent="0.35">
      <c r="D208" s="57" t="s">
        <v>2698</v>
      </c>
    </row>
    <row r="209" spans="4:4" x14ac:dyDescent="0.35">
      <c r="D209" s="57" t="s">
        <v>2699</v>
      </c>
    </row>
    <row r="210" spans="4:4" x14ac:dyDescent="0.35">
      <c r="D210" s="57" t="s">
        <v>2700</v>
      </c>
    </row>
    <row r="211" spans="4:4" x14ac:dyDescent="0.35">
      <c r="D211" s="57" t="s">
        <v>2701</v>
      </c>
    </row>
    <row r="212" spans="4:4" x14ac:dyDescent="0.35">
      <c r="D212" s="57" t="s">
        <v>2702</v>
      </c>
    </row>
    <row r="213" spans="4:4" x14ac:dyDescent="0.35">
      <c r="D213" s="57" t="s">
        <v>2703</v>
      </c>
    </row>
    <row r="214" spans="4:4" x14ac:dyDescent="0.35">
      <c r="D214" s="57" t="s">
        <v>2704</v>
      </c>
    </row>
    <row r="215" spans="4:4" x14ac:dyDescent="0.35">
      <c r="D215" s="57" t="s">
        <v>2705</v>
      </c>
    </row>
    <row r="216" spans="4:4" x14ac:dyDescent="0.35">
      <c r="D216" s="57" t="s">
        <v>2706</v>
      </c>
    </row>
    <row r="217" spans="4:4" x14ac:dyDescent="0.35">
      <c r="D217" s="57" t="s">
        <v>2707</v>
      </c>
    </row>
    <row r="218" spans="4:4" x14ac:dyDescent="0.35">
      <c r="D218" s="57" t="s">
        <v>2708</v>
      </c>
    </row>
    <row r="219" spans="4:4" x14ac:dyDescent="0.35">
      <c r="D219" s="57" t="s">
        <v>2709</v>
      </c>
    </row>
    <row r="220" spans="4:4" x14ac:dyDescent="0.35">
      <c r="D220" s="57" t="s">
        <v>2710</v>
      </c>
    </row>
    <row r="221" spans="4:4" x14ac:dyDescent="0.35">
      <c r="D221" s="57" t="s">
        <v>2711</v>
      </c>
    </row>
    <row r="222" spans="4:4" x14ac:dyDescent="0.35">
      <c r="D222" s="57" t="s">
        <v>2712</v>
      </c>
    </row>
    <row r="223" spans="4:4" x14ac:dyDescent="0.35">
      <c r="D223" s="57" t="s">
        <v>2713</v>
      </c>
    </row>
    <row r="224" spans="4:4" x14ac:dyDescent="0.35">
      <c r="D224" s="57" t="s">
        <v>2714</v>
      </c>
    </row>
    <row r="225" spans="4:4" x14ac:dyDescent="0.35">
      <c r="D225" s="57" t="s">
        <v>2715</v>
      </c>
    </row>
    <row r="226" spans="4:4" x14ac:dyDescent="0.35">
      <c r="D226" s="57" t="s">
        <v>2716</v>
      </c>
    </row>
    <row r="227" spans="4:4" x14ac:dyDescent="0.35">
      <c r="D227" s="57" t="s">
        <v>2717</v>
      </c>
    </row>
    <row r="228" spans="4:4" x14ac:dyDescent="0.35">
      <c r="D228" s="57" t="s">
        <v>2718</v>
      </c>
    </row>
    <row r="229" spans="4:4" x14ac:dyDescent="0.35">
      <c r="D229" s="57" t="s">
        <v>2719</v>
      </c>
    </row>
    <row r="230" spans="4:4" x14ac:dyDescent="0.35">
      <c r="D230" s="57" t="s">
        <v>2720</v>
      </c>
    </row>
    <row r="231" spans="4:4" x14ac:dyDescent="0.35">
      <c r="D231" s="57" t="s">
        <v>2721</v>
      </c>
    </row>
    <row r="232" spans="4:4" x14ac:dyDescent="0.35">
      <c r="D232" s="57" t="s">
        <v>2722</v>
      </c>
    </row>
    <row r="233" spans="4:4" x14ac:dyDescent="0.35">
      <c r="D233" s="57" t="s">
        <v>2723</v>
      </c>
    </row>
    <row r="234" spans="4:4" x14ac:dyDescent="0.35">
      <c r="D234" s="57" t="s">
        <v>2724</v>
      </c>
    </row>
    <row r="235" spans="4:4" x14ac:dyDescent="0.35">
      <c r="D235" s="57" t="s">
        <v>2725</v>
      </c>
    </row>
    <row r="236" spans="4:4" x14ac:dyDescent="0.35">
      <c r="D236" s="57" t="s">
        <v>2726</v>
      </c>
    </row>
    <row r="237" spans="4:4" x14ac:dyDescent="0.35">
      <c r="D237" s="57" t="s">
        <v>2727</v>
      </c>
    </row>
    <row r="238" spans="4:4" x14ac:dyDescent="0.35">
      <c r="D238" s="57" t="s">
        <v>2728</v>
      </c>
    </row>
    <row r="239" spans="4:4" x14ac:dyDescent="0.35">
      <c r="D239" s="57" t="s">
        <v>2729</v>
      </c>
    </row>
    <row r="240" spans="4:4" x14ac:dyDescent="0.35">
      <c r="D240" s="57" t="s">
        <v>2730</v>
      </c>
    </row>
    <row r="241" spans="4:4" x14ac:dyDescent="0.35">
      <c r="D241" s="57" t="s">
        <v>2731</v>
      </c>
    </row>
    <row r="242" spans="4:4" x14ac:dyDescent="0.35">
      <c r="D242" s="57" t="s">
        <v>2732</v>
      </c>
    </row>
    <row r="243" spans="4:4" x14ac:dyDescent="0.35">
      <c r="D243" s="57" t="s">
        <v>2733</v>
      </c>
    </row>
    <row r="244" spans="4:4" x14ac:dyDescent="0.35">
      <c r="D244" s="57" t="s">
        <v>2734</v>
      </c>
    </row>
    <row r="245" spans="4:4" x14ac:dyDescent="0.35">
      <c r="D245" s="57" t="s">
        <v>2735</v>
      </c>
    </row>
    <row r="246" spans="4:4" x14ac:dyDescent="0.35">
      <c r="D246" s="57" t="s">
        <v>2736</v>
      </c>
    </row>
    <row r="247" spans="4:4" x14ac:dyDescent="0.35">
      <c r="D247" s="57" t="s">
        <v>2737</v>
      </c>
    </row>
    <row r="248" spans="4:4" x14ac:dyDescent="0.35">
      <c r="D248" s="57" t="s">
        <v>2738</v>
      </c>
    </row>
    <row r="249" spans="4:4" x14ac:dyDescent="0.35">
      <c r="D249" s="57" t="s">
        <v>2739</v>
      </c>
    </row>
    <row r="250" spans="4:4" x14ac:dyDescent="0.35">
      <c r="D250" s="57" t="s">
        <v>2740</v>
      </c>
    </row>
    <row r="251" spans="4:4" x14ac:dyDescent="0.35">
      <c r="D251" s="57" t="s">
        <v>2741</v>
      </c>
    </row>
    <row r="252" spans="4:4" x14ac:dyDescent="0.35">
      <c r="D252" s="57" t="s">
        <v>2742</v>
      </c>
    </row>
    <row r="253" spans="4:4" x14ac:dyDescent="0.35">
      <c r="D253" s="57" t="s">
        <v>2743</v>
      </c>
    </row>
    <row r="254" spans="4:4" x14ac:dyDescent="0.35">
      <c r="D254" s="57" t="s">
        <v>2744</v>
      </c>
    </row>
    <row r="255" spans="4:4" x14ac:dyDescent="0.35">
      <c r="D255" s="57" t="s">
        <v>2745</v>
      </c>
    </row>
    <row r="256" spans="4:4" x14ac:dyDescent="0.35">
      <c r="D256" s="57" t="s">
        <v>2746</v>
      </c>
    </row>
    <row r="257" spans="4:4" x14ac:dyDescent="0.35">
      <c r="D257" s="57" t="s">
        <v>2747</v>
      </c>
    </row>
    <row r="258" spans="4:4" x14ac:dyDescent="0.35">
      <c r="D258" s="57" t="s">
        <v>2748</v>
      </c>
    </row>
    <row r="259" spans="4:4" x14ac:dyDescent="0.35">
      <c r="D259" s="57" t="s">
        <v>2749</v>
      </c>
    </row>
    <row r="260" spans="4:4" x14ac:dyDescent="0.35">
      <c r="D260" s="57" t="s">
        <v>2750</v>
      </c>
    </row>
    <row r="261" spans="4:4" x14ac:dyDescent="0.35">
      <c r="D261" s="57" t="s">
        <v>2751</v>
      </c>
    </row>
    <row r="262" spans="4:4" x14ac:dyDescent="0.35">
      <c r="D262" s="57" t="s">
        <v>2752</v>
      </c>
    </row>
    <row r="263" spans="4:4" x14ac:dyDescent="0.35">
      <c r="D263" s="57" t="s">
        <v>2753</v>
      </c>
    </row>
    <row r="264" spans="4:4" x14ac:dyDescent="0.35">
      <c r="D264" s="57" t="s">
        <v>2754</v>
      </c>
    </row>
    <row r="265" spans="4:4" x14ac:dyDescent="0.35">
      <c r="D265" s="57" t="s">
        <v>2755</v>
      </c>
    </row>
    <row r="266" spans="4:4" x14ac:dyDescent="0.35">
      <c r="D266" s="57" t="s">
        <v>2756</v>
      </c>
    </row>
    <row r="267" spans="4:4" x14ac:dyDescent="0.35">
      <c r="D267" s="57" t="s">
        <v>2757</v>
      </c>
    </row>
    <row r="268" spans="4:4" x14ac:dyDescent="0.35">
      <c r="D268" s="57" t="s">
        <v>2758</v>
      </c>
    </row>
    <row r="269" spans="4:4" x14ac:dyDescent="0.35">
      <c r="D269" s="57" t="s">
        <v>2759</v>
      </c>
    </row>
    <row r="270" spans="4:4" x14ac:dyDescent="0.35">
      <c r="D270" s="57" t="s">
        <v>2760</v>
      </c>
    </row>
    <row r="271" spans="4:4" x14ac:dyDescent="0.35">
      <c r="D271" s="57" t="s">
        <v>2761</v>
      </c>
    </row>
    <row r="272" spans="4:4" x14ac:dyDescent="0.35">
      <c r="D272" s="57" t="s">
        <v>2762</v>
      </c>
    </row>
    <row r="273" spans="4:4" x14ac:dyDescent="0.35">
      <c r="D273" s="57" t="s">
        <v>2763</v>
      </c>
    </row>
    <row r="274" spans="4:4" x14ac:dyDescent="0.35">
      <c r="D274" s="57" t="s">
        <v>2769</v>
      </c>
    </row>
    <row r="275" spans="4:4" x14ac:dyDescent="0.35">
      <c r="D275" s="57" t="s">
        <v>2770</v>
      </c>
    </row>
    <row r="276" spans="4:4" x14ac:dyDescent="0.35">
      <c r="D276" s="57" t="s">
        <v>2771</v>
      </c>
    </row>
    <row r="277" spans="4:4" x14ac:dyDescent="0.35">
      <c r="D277" s="57" t="s">
        <v>2772</v>
      </c>
    </row>
    <row r="278" spans="4:4" x14ac:dyDescent="0.35">
      <c r="D278" s="57" t="s">
        <v>2773</v>
      </c>
    </row>
    <row r="279" spans="4:4" x14ac:dyDescent="0.35">
      <c r="D279" s="57" t="s">
        <v>2774</v>
      </c>
    </row>
    <row r="280" spans="4:4" x14ac:dyDescent="0.35">
      <c r="D280" s="57" t="s">
        <v>2775</v>
      </c>
    </row>
    <row r="281" spans="4:4" x14ac:dyDescent="0.35">
      <c r="D281" s="57" t="s">
        <v>2776</v>
      </c>
    </row>
    <row r="282" spans="4:4" x14ac:dyDescent="0.35">
      <c r="D282" s="57" t="s">
        <v>2777</v>
      </c>
    </row>
    <row r="283" spans="4:4" x14ac:dyDescent="0.35">
      <c r="D283" s="57" t="s">
        <v>2778</v>
      </c>
    </row>
    <row r="284" spans="4:4" x14ac:dyDescent="0.35">
      <c r="D284" s="57" t="s">
        <v>2779</v>
      </c>
    </row>
    <row r="285" spans="4:4" x14ac:dyDescent="0.35">
      <c r="D285" s="57" t="s">
        <v>2780</v>
      </c>
    </row>
    <row r="286" spans="4:4" x14ac:dyDescent="0.35">
      <c r="D286" s="57" t="s">
        <v>2781</v>
      </c>
    </row>
    <row r="287" spans="4:4" x14ac:dyDescent="0.35">
      <c r="D287" s="57" t="s">
        <v>2782</v>
      </c>
    </row>
    <row r="288" spans="4:4" x14ac:dyDescent="0.35">
      <c r="D288" s="57" t="s">
        <v>2783</v>
      </c>
    </row>
    <row r="289" spans="4:4" x14ac:dyDescent="0.35">
      <c r="D289" s="57" t="s">
        <v>2784</v>
      </c>
    </row>
    <row r="290" spans="4:4" x14ac:dyDescent="0.35">
      <c r="D290" s="57" t="s">
        <v>2785</v>
      </c>
    </row>
    <row r="291" spans="4:4" x14ac:dyDescent="0.35">
      <c r="D291" s="57" t="s">
        <v>2786</v>
      </c>
    </row>
    <row r="292" spans="4:4" x14ac:dyDescent="0.35">
      <c r="D292" s="57" t="s">
        <v>2787</v>
      </c>
    </row>
    <row r="293" spans="4:4" x14ac:dyDescent="0.35">
      <c r="D293" s="57" t="s">
        <v>2788</v>
      </c>
    </row>
    <row r="295" spans="4:4" x14ac:dyDescent="0.35">
      <c r="D295"/>
    </row>
    <row r="296" spans="4:4" x14ac:dyDescent="0.35">
      <c r="D296"/>
    </row>
    <row r="297" spans="4:4" x14ac:dyDescent="0.35">
      <c r="D297"/>
    </row>
    <row r="298" spans="4:4" x14ac:dyDescent="0.35">
      <c r="D298"/>
    </row>
    <row r="299" spans="4:4" x14ac:dyDescent="0.35">
      <c r="D299"/>
    </row>
    <row r="300" spans="4:4" x14ac:dyDescent="0.35">
      <c r="D300"/>
    </row>
    <row r="301" spans="4:4" x14ac:dyDescent="0.35">
      <c r="D301"/>
    </row>
    <row r="302" spans="4:4" x14ac:dyDescent="0.35">
      <c r="D302"/>
    </row>
    <row r="303" spans="4:4" x14ac:dyDescent="0.35">
      <c r="D303"/>
    </row>
    <row r="304" spans="4:4" x14ac:dyDescent="0.35">
      <c r="D304"/>
    </row>
    <row r="305" spans="4:4" x14ac:dyDescent="0.35">
      <c r="D305"/>
    </row>
    <row r="306" spans="4:4" x14ac:dyDescent="0.35">
      <c r="D306"/>
    </row>
    <row r="307" spans="4:4" x14ac:dyDescent="0.35">
      <c r="D307"/>
    </row>
    <row r="308" spans="4:4" x14ac:dyDescent="0.35">
      <c r="D308"/>
    </row>
    <row r="309" spans="4:4" x14ac:dyDescent="0.35">
      <c r="D309"/>
    </row>
    <row r="310" spans="4:4" x14ac:dyDescent="0.35">
      <c r="D310"/>
    </row>
    <row r="311" spans="4:4" x14ac:dyDescent="0.35">
      <c r="D311"/>
    </row>
    <row r="312" spans="4:4" x14ac:dyDescent="0.35">
      <c r="D312"/>
    </row>
    <row r="313" spans="4:4" x14ac:dyDescent="0.35">
      <c r="D313"/>
    </row>
    <row r="314" spans="4:4" x14ac:dyDescent="0.35">
      <c r="D314"/>
    </row>
    <row r="315" spans="4:4" x14ac:dyDescent="0.35">
      <c r="D315"/>
    </row>
    <row r="316" spans="4:4" x14ac:dyDescent="0.35">
      <c r="D316"/>
    </row>
    <row r="317" spans="4:4" x14ac:dyDescent="0.35">
      <c r="D317"/>
    </row>
    <row r="318" spans="4:4" x14ac:dyDescent="0.35">
      <c r="D318"/>
    </row>
    <row r="319" spans="4:4" x14ac:dyDescent="0.35">
      <c r="D319"/>
    </row>
    <row r="320" spans="4:4" x14ac:dyDescent="0.35">
      <c r="D320"/>
    </row>
    <row r="321" spans="4:4" x14ac:dyDescent="0.35">
      <c r="D321"/>
    </row>
    <row r="322" spans="4:4" x14ac:dyDescent="0.35">
      <c r="D322"/>
    </row>
    <row r="323" spans="4:4" x14ac:dyDescent="0.35">
      <c r="D323"/>
    </row>
    <row r="324" spans="4:4" x14ac:dyDescent="0.35">
      <c r="D324"/>
    </row>
    <row r="325" spans="4:4" x14ac:dyDescent="0.35">
      <c r="D325"/>
    </row>
    <row r="326" spans="4:4" x14ac:dyDescent="0.35">
      <c r="D326"/>
    </row>
    <row r="327" spans="4:4" x14ac:dyDescent="0.35">
      <c r="D327"/>
    </row>
    <row r="328" spans="4:4" x14ac:dyDescent="0.35">
      <c r="D328"/>
    </row>
    <row r="329" spans="4:4" x14ac:dyDescent="0.35">
      <c r="D329"/>
    </row>
    <row r="330" spans="4:4" x14ac:dyDescent="0.35">
      <c r="D330"/>
    </row>
    <row r="331" spans="4:4" x14ac:dyDescent="0.35">
      <c r="D331"/>
    </row>
    <row r="332" spans="4:4" x14ac:dyDescent="0.35">
      <c r="D332"/>
    </row>
    <row r="333" spans="4:4" x14ac:dyDescent="0.35">
      <c r="D333"/>
    </row>
    <row r="334" spans="4:4" x14ac:dyDescent="0.35">
      <c r="D334"/>
    </row>
    <row r="335" spans="4:4" x14ac:dyDescent="0.35">
      <c r="D335"/>
    </row>
    <row r="336" spans="4:4" x14ac:dyDescent="0.35">
      <c r="D336"/>
    </row>
    <row r="337" spans="4:4" x14ac:dyDescent="0.35">
      <c r="D337"/>
    </row>
    <row r="338" spans="4:4" x14ac:dyDescent="0.35">
      <c r="D338"/>
    </row>
    <row r="339" spans="4:4" x14ac:dyDescent="0.35">
      <c r="D339"/>
    </row>
    <row r="340" spans="4:4" x14ac:dyDescent="0.35">
      <c r="D340"/>
    </row>
    <row r="341" spans="4:4" x14ac:dyDescent="0.35">
      <c r="D341"/>
    </row>
    <row r="342" spans="4:4" x14ac:dyDescent="0.35">
      <c r="D342"/>
    </row>
    <row r="343" spans="4:4" x14ac:dyDescent="0.35">
      <c r="D343"/>
    </row>
    <row r="344" spans="4:4" x14ac:dyDescent="0.35">
      <c r="D344"/>
    </row>
    <row r="345" spans="4:4" x14ac:dyDescent="0.35">
      <c r="D345"/>
    </row>
    <row r="346" spans="4:4" x14ac:dyDescent="0.35">
      <c r="D346"/>
    </row>
    <row r="347" spans="4:4" x14ac:dyDescent="0.35">
      <c r="D347"/>
    </row>
    <row r="348" spans="4:4" x14ac:dyDescent="0.35">
      <c r="D348"/>
    </row>
    <row r="349" spans="4:4" x14ac:dyDescent="0.35">
      <c r="D349"/>
    </row>
    <row r="350" spans="4:4" x14ac:dyDescent="0.35">
      <c r="D350"/>
    </row>
    <row r="351" spans="4:4" x14ac:dyDescent="0.35">
      <c r="D351"/>
    </row>
    <row r="352" spans="4:4" x14ac:dyDescent="0.35">
      <c r="D352"/>
    </row>
    <row r="353" spans="4:4" x14ac:dyDescent="0.35">
      <c r="D353"/>
    </row>
    <row r="354" spans="4:4" x14ac:dyDescent="0.35">
      <c r="D354"/>
    </row>
    <row r="355" spans="4:4" x14ac:dyDescent="0.35">
      <c r="D355"/>
    </row>
    <row r="356" spans="4:4" x14ac:dyDescent="0.35">
      <c r="D356"/>
    </row>
    <row r="357" spans="4:4" x14ac:dyDescent="0.35">
      <c r="D357"/>
    </row>
    <row r="358" spans="4:4" x14ac:dyDescent="0.35">
      <c r="D358"/>
    </row>
    <row r="359" spans="4:4" x14ac:dyDescent="0.35">
      <c r="D359"/>
    </row>
    <row r="360" spans="4:4" x14ac:dyDescent="0.35">
      <c r="D360"/>
    </row>
    <row r="361" spans="4:4" x14ac:dyDescent="0.35">
      <c r="D361"/>
    </row>
    <row r="362" spans="4:4" x14ac:dyDescent="0.35">
      <c r="D362"/>
    </row>
    <row r="363" spans="4:4" x14ac:dyDescent="0.35">
      <c r="D363"/>
    </row>
    <row r="364" spans="4:4" x14ac:dyDescent="0.35">
      <c r="D364"/>
    </row>
    <row r="365" spans="4:4" x14ac:dyDescent="0.35">
      <c r="D365"/>
    </row>
    <row r="366" spans="4:4" x14ac:dyDescent="0.35">
      <c r="D366"/>
    </row>
    <row r="367" spans="4:4" x14ac:dyDescent="0.35">
      <c r="D367"/>
    </row>
    <row r="368" spans="4:4" x14ac:dyDescent="0.35">
      <c r="D368"/>
    </row>
    <row r="369" spans="4:4" x14ac:dyDescent="0.35">
      <c r="D369"/>
    </row>
    <row r="370" spans="4:4" x14ac:dyDescent="0.35">
      <c r="D370"/>
    </row>
    <row r="371" spans="4:4" x14ac:dyDescent="0.35">
      <c r="D371"/>
    </row>
    <row r="372" spans="4:4" x14ac:dyDescent="0.35">
      <c r="D372"/>
    </row>
    <row r="373" spans="4:4" x14ac:dyDescent="0.35">
      <c r="D373"/>
    </row>
    <row r="374" spans="4:4" x14ac:dyDescent="0.35">
      <c r="D374"/>
    </row>
    <row r="375" spans="4:4" x14ac:dyDescent="0.35">
      <c r="D375"/>
    </row>
    <row r="376" spans="4:4" x14ac:dyDescent="0.35">
      <c r="D376"/>
    </row>
    <row r="377" spans="4:4" x14ac:dyDescent="0.35">
      <c r="D377"/>
    </row>
    <row r="378" spans="4:4" x14ac:dyDescent="0.35">
      <c r="D378"/>
    </row>
    <row r="379" spans="4:4" x14ac:dyDescent="0.35">
      <c r="D379"/>
    </row>
    <row r="380" spans="4:4" x14ac:dyDescent="0.35">
      <c r="D380"/>
    </row>
    <row r="381" spans="4:4" x14ac:dyDescent="0.35">
      <c r="D381"/>
    </row>
    <row r="382" spans="4:4" x14ac:dyDescent="0.35">
      <c r="D382"/>
    </row>
    <row r="383" spans="4:4" x14ac:dyDescent="0.35">
      <c r="D383"/>
    </row>
    <row r="384" spans="4:4" x14ac:dyDescent="0.35">
      <c r="D384"/>
    </row>
    <row r="385" spans="4:4" x14ac:dyDescent="0.35">
      <c r="D385"/>
    </row>
    <row r="386" spans="4:4" x14ac:dyDescent="0.35">
      <c r="D386"/>
    </row>
    <row r="387" spans="4:4" x14ac:dyDescent="0.35">
      <c r="D387"/>
    </row>
    <row r="388" spans="4:4" x14ac:dyDescent="0.35">
      <c r="D388"/>
    </row>
    <row r="389" spans="4:4" x14ac:dyDescent="0.35">
      <c r="D389"/>
    </row>
    <row r="390" spans="4:4" x14ac:dyDescent="0.35">
      <c r="D390"/>
    </row>
    <row r="391" spans="4:4" x14ac:dyDescent="0.35">
      <c r="D391"/>
    </row>
    <row r="392" spans="4:4" x14ac:dyDescent="0.35">
      <c r="D392"/>
    </row>
    <row r="393" spans="4:4" x14ac:dyDescent="0.35">
      <c r="D393"/>
    </row>
    <row r="394" spans="4:4" x14ac:dyDescent="0.35">
      <c r="D394"/>
    </row>
    <row r="395" spans="4:4" x14ac:dyDescent="0.35">
      <c r="D395"/>
    </row>
    <row r="396" spans="4:4" x14ac:dyDescent="0.35">
      <c r="D396"/>
    </row>
    <row r="397" spans="4:4" x14ac:dyDescent="0.35">
      <c r="D397"/>
    </row>
    <row r="398" spans="4:4" x14ac:dyDescent="0.35">
      <c r="D398"/>
    </row>
    <row r="399" spans="4:4" x14ac:dyDescent="0.35">
      <c r="D399"/>
    </row>
    <row r="400" spans="4:4" x14ac:dyDescent="0.35">
      <c r="D400"/>
    </row>
    <row r="401" spans="4:4" x14ac:dyDescent="0.35">
      <c r="D401"/>
    </row>
    <row r="402" spans="4:4" x14ac:dyDescent="0.35">
      <c r="D402"/>
    </row>
    <row r="403" spans="4:4" x14ac:dyDescent="0.35">
      <c r="D403"/>
    </row>
    <row r="404" spans="4:4" x14ac:dyDescent="0.35">
      <c r="D404"/>
    </row>
    <row r="405" spans="4:4" x14ac:dyDescent="0.35">
      <c r="D405"/>
    </row>
    <row r="406" spans="4:4" x14ac:dyDescent="0.35">
      <c r="D406"/>
    </row>
    <row r="407" spans="4:4" x14ac:dyDescent="0.35">
      <c r="D407"/>
    </row>
    <row r="408" spans="4:4" x14ac:dyDescent="0.35">
      <c r="D408"/>
    </row>
    <row r="409" spans="4:4" x14ac:dyDescent="0.35">
      <c r="D409"/>
    </row>
    <row r="410" spans="4:4" x14ac:dyDescent="0.35">
      <c r="D410"/>
    </row>
    <row r="411" spans="4:4" x14ac:dyDescent="0.35">
      <c r="D411"/>
    </row>
    <row r="412" spans="4:4" x14ac:dyDescent="0.35">
      <c r="D412"/>
    </row>
    <row r="413" spans="4:4" x14ac:dyDescent="0.35">
      <c r="D413"/>
    </row>
    <row r="414" spans="4:4" x14ac:dyDescent="0.35">
      <c r="D414"/>
    </row>
    <row r="415" spans="4:4" x14ac:dyDescent="0.35">
      <c r="D415"/>
    </row>
    <row r="416" spans="4:4" x14ac:dyDescent="0.35">
      <c r="D416"/>
    </row>
    <row r="417" spans="4:4" x14ac:dyDescent="0.35">
      <c r="D417"/>
    </row>
    <row r="418" spans="4:4" x14ac:dyDescent="0.35">
      <c r="D418"/>
    </row>
    <row r="419" spans="4:4" x14ac:dyDescent="0.35">
      <c r="D419"/>
    </row>
    <row r="420" spans="4:4" x14ac:dyDescent="0.35">
      <c r="D420"/>
    </row>
    <row r="421" spans="4:4" x14ac:dyDescent="0.35">
      <c r="D421"/>
    </row>
    <row r="422" spans="4:4" x14ac:dyDescent="0.35">
      <c r="D422"/>
    </row>
    <row r="423" spans="4:4" x14ac:dyDescent="0.35">
      <c r="D423"/>
    </row>
    <row r="424" spans="4:4" x14ac:dyDescent="0.35">
      <c r="D424"/>
    </row>
    <row r="425" spans="4:4" x14ac:dyDescent="0.35">
      <c r="D425"/>
    </row>
    <row r="426" spans="4:4" x14ac:dyDescent="0.35">
      <c r="D426"/>
    </row>
    <row r="427" spans="4:4" x14ac:dyDescent="0.35">
      <c r="D427"/>
    </row>
    <row r="428" spans="4:4" x14ac:dyDescent="0.35">
      <c r="D428"/>
    </row>
    <row r="429" spans="4:4" x14ac:dyDescent="0.35">
      <c r="D429"/>
    </row>
    <row r="430" spans="4:4" x14ac:dyDescent="0.35">
      <c r="D430"/>
    </row>
    <row r="431" spans="4:4" x14ac:dyDescent="0.35">
      <c r="D431"/>
    </row>
    <row r="432" spans="4:4" x14ac:dyDescent="0.35">
      <c r="D432"/>
    </row>
    <row r="433" spans="4:4" x14ac:dyDescent="0.35">
      <c r="D433"/>
    </row>
    <row r="434" spans="4:4" x14ac:dyDescent="0.35">
      <c r="D434"/>
    </row>
    <row r="435" spans="4:4" x14ac:dyDescent="0.35">
      <c r="D435"/>
    </row>
    <row r="436" spans="4:4" x14ac:dyDescent="0.35">
      <c r="D436"/>
    </row>
    <row r="437" spans="4:4" x14ac:dyDescent="0.35">
      <c r="D437"/>
    </row>
    <row r="438" spans="4:4" x14ac:dyDescent="0.35">
      <c r="D438"/>
    </row>
    <row r="439" spans="4:4" x14ac:dyDescent="0.35">
      <c r="D439"/>
    </row>
    <row r="440" spans="4:4" x14ac:dyDescent="0.35">
      <c r="D440"/>
    </row>
    <row r="441" spans="4:4" x14ac:dyDescent="0.35">
      <c r="D441"/>
    </row>
    <row r="442" spans="4:4" x14ac:dyDescent="0.35">
      <c r="D442"/>
    </row>
    <row r="443" spans="4:4" x14ac:dyDescent="0.35">
      <c r="D443"/>
    </row>
    <row r="444" spans="4:4" x14ac:dyDescent="0.35">
      <c r="D444"/>
    </row>
    <row r="445" spans="4:4" x14ac:dyDescent="0.35">
      <c r="D445"/>
    </row>
    <row r="446" spans="4:4" x14ac:dyDescent="0.35">
      <c r="D446"/>
    </row>
    <row r="447" spans="4:4" x14ac:dyDescent="0.35">
      <c r="D447"/>
    </row>
    <row r="448" spans="4:4" x14ac:dyDescent="0.35">
      <c r="D448"/>
    </row>
    <row r="449" spans="4:4" x14ac:dyDescent="0.35">
      <c r="D449"/>
    </row>
    <row r="450" spans="4:4" x14ac:dyDescent="0.35">
      <c r="D450"/>
    </row>
    <row r="451" spans="4:4" x14ac:dyDescent="0.35">
      <c r="D451"/>
    </row>
    <row r="452" spans="4:4" x14ac:dyDescent="0.35">
      <c r="D452"/>
    </row>
    <row r="453" spans="4:4" x14ac:dyDescent="0.35">
      <c r="D453"/>
    </row>
    <row r="454" spans="4:4" x14ac:dyDescent="0.35">
      <c r="D454"/>
    </row>
    <row r="455" spans="4:4" x14ac:dyDescent="0.35">
      <c r="D455"/>
    </row>
    <row r="456" spans="4:4" x14ac:dyDescent="0.35">
      <c r="D456"/>
    </row>
    <row r="457" spans="4:4" x14ac:dyDescent="0.35">
      <c r="D457"/>
    </row>
    <row r="458" spans="4:4" x14ac:dyDescent="0.35">
      <c r="D458"/>
    </row>
    <row r="459" spans="4:4" x14ac:dyDescent="0.35">
      <c r="D459"/>
    </row>
    <row r="460" spans="4:4" x14ac:dyDescent="0.35">
      <c r="D460"/>
    </row>
    <row r="461" spans="4:4" x14ac:dyDescent="0.35">
      <c r="D461"/>
    </row>
    <row r="462" spans="4:4" x14ac:dyDescent="0.35">
      <c r="D462"/>
    </row>
    <row r="463" spans="4:4" x14ac:dyDescent="0.35">
      <c r="D463"/>
    </row>
    <row r="464" spans="4:4" x14ac:dyDescent="0.35">
      <c r="D464"/>
    </row>
    <row r="465" spans="4:4" x14ac:dyDescent="0.35">
      <c r="D465"/>
    </row>
    <row r="466" spans="4:4" x14ac:dyDescent="0.35">
      <c r="D466"/>
    </row>
    <row r="467" spans="4:4" x14ac:dyDescent="0.35">
      <c r="D467"/>
    </row>
    <row r="468" spans="4:4" x14ac:dyDescent="0.35">
      <c r="D468"/>
    </row>
    <row r="469" spans="4:4" x14ac:dyDescent="0.35">
      <c r="D469"/>
    </row>
    <row r="470" spans="4:4" x14ac:dyDescent="0.35">
      <c r="D470"/>
    </row>
    <row r="471" spans="4:4" x14ac:dyDescent="0.35">
      <c r="D471"/>
    </row>
    <row r="472" spans="4:4" x14ac:dyDescent="0.35">
      <c r="D472"/>
    </row>
    <row r="473" spans="4:4" x14ac:dyDescent="0.35">
      <c r="D473"/>
    </row>
    <row r="474" spans="4:4" x14ac:dyDescent="0.35">
      <c r="D474"/>
    </row>
    <row r="475" spans="4:4" x14ac:dyDescent="0.35">
      <c r="D475"/>
    </row>
    <row r="476" spans="4:4" x14ac:dyDescent="0.35">
      <c r="D476"/>
    </row>
    <row r="477" spans="4:4" x14ac:dyDescent="0.35">
      <c r="D477"/>
    </row>
    <row r="478" spans="4:4" x14ac:dyDescent="0.35">
      <c r="D478"/>
    </row>
    <row r="479" spans="4:4" x14ac:dyDescent="0.35">
      <c r="D479"/>
    </row>
    <row r="480" spans="4:4" x14ac:dyDescent="0.35">
      <c r="D480"/>
    </row>
    <row r="481" spans="4:4" x14ac:dyDescent="0.35">
      <c r="D481"/>
    </row>
    <row r="482" spans="4:4" x14ac:dyDescent="0.35">
      <c r="D482"/>
    </row>
    <row r="483" spans="4:4" x14ac:dyDescent="0.35">
      <c r="D483"/>
    </row>
    <row r="484" spans="4:4" x14ac:dyDescent="0.35">
      <c r="D484"/>
    </row>
    <row r="485" spans="4:4" x14ac:dyDescent="0.35">
      <c r="D485"/>
    </row>
    <row r="486" spans="4:4" x14ac:dyDescent="0.35">
      <c r="D486"/>
    </row>
    <row r="487" spans="4:4" x14ac:dyDescent="0.35">
      <c r="D487"/>
    </row>
    <row r="488" spans="4:4" x14ac:dyDescent="0.35">
      <c r="D488"/>
    </row>
    <row r="489" spans="4:4" x14ac:dyDescent="0.35">
      <c r="D489"/>
    </row>
    <row r="490" spans="4:4" x14ac:dyDescent="0.35">
      <c r="D490"/>
    </row>
    <row r="491" spans="4:4" x14ac:dyDescent="0.35">
      <c r="D491"/>
    </row>
    <row r="492" spans="4:4" x14ac:dyDescent="0.35">
      <c r="D492"/>
    </row>
    <row r="493" spans="4:4" x14ac:dyDescent="0.35">
      <c r="D493"/>
    </row>
    <row r="494" spans="4:4" x14ac:dyDescent="0.35">
      <c r="D494"/>
    </row>
    <row r="495" spans="4:4" x14ac:dyDescent="0.35">
      <c r="D495"/>
    </row>
    <row r="496" spans="4:4" x14ac:dyDescent="0.35">
      <c r="D496"/>
    </row>
    <row r="497" spans="4:4" x14ac:dyDescent="0.35">
      <c r="D497"/>
    </row>
    <row r="498" spans="4:4" x14ac:dyDescent="0.35">
      <c r="D498"/>
    </row>
    <row r="499" spans="4:4" x14ac:dyDescent="0.35">
      <c r="D499"/>
    </row>
    <row r="500" spans="4:4" x14ac:dyDescent="0.35">
      <c r="D500"/>
    </row>
    <row r="501" spans="4:4" x14ac:dyDescent="0.35">
      <c r="D501"/>
    </row>
    <row r="502" spans="4:4" x14ac:dyDescent="0.35">
      <c r="D502"/>
    </row>
    <row r="503" spans="4:4" x14ac:dyDescent="0.35">
      <c r="D503"/>
    </row>
    <row r="504" spans="4:4" x14ac:dyDescent="0.35">
      <c r="D504"/>
    </row>
    <row r="505" spans="4:4" x14ac:dyDescent="0.35">
      <c r="D505"/>
    </row>
    <row r="506" spans="4:4" x14ac:dyDescent="0.35">
      <c r="D506"/>
    </row>
    <row r="507" spans="4:4" x14ac:dyDescent="0.35">
      <c r="D507"/>
    </row>
    <row r="508" spans="4:4" x14ac:dyDescent="0.35">
      <c r="D508"/>
    </row>
    <row r="509" spans="4:4" x14ac:dyDescent="0.35">
      <c r="D509"/>
    </row>
    <row r="510" spans="4:4" x14ac:dyDescent="0.35">
      <c r="D510"/>
    </row>
    <row r="511" spans="4:4" x14ac:dyDescent="0.35">
      <c r="D511"/>
    </row>
    <row r="512" spans="4:4" x14ac:dyDescent="0.35">
      <c r="D512"/>
    </row>
    <row r="513" spans="4:4" x14ac:dyDescent="0.35">
      <c r="D513"/>
    </row>
    <row r="514" spans="4:4" x14ac:dyDescent="0.35">
      <c r="D514"/>
    </row>
    <row r="515" spans="4:4" x14ac:dyDescent="0.35">
      <c r="D515"/>
    </row>
    <row r="516" spans="4:4" x14ac:dyDescent="0.35">
      <c r="D516"/>
    </row>
    <row r="517" spans="4:4" x14ac:dyDescent="0.35">
      <c r="D517"/>
    </row>
    <row r="518" spans="4:4" x14ac:dyDescent="0.35">
      <c r="D518"/>
    </row>
    <row r="519" spans="4:4" x14ac:dyDescent="0.35">
      <c r="D519"/>
    </row>
    <row r="520" spans="4:4" x14ac:dyDescent="0.35">
      <c r="D520"/>
    </row>
    <row r="521" spans="4:4" x14ac:dyDescent="0.35">
      <c r="D521"/>
    </row>
    <row r="522" spans="4:4" x14ac:dyDescent="0.35">
      <c r="D522"/>
    </row>
    <row r="523" spans="4:4" x14ac:dyDescent="0.35">
      <c r="D523"/>
    </row>
    <row r="524" spans="4:4" x14ac:dyDescent="0.35">
      <c r="D524"/>
    </row>
    <row r="525" spans="4:4" x14ac:dyDescent="0.35">
      <c r="D525"/>
    </row>
    <row r="526" spans="4:4" x14ac:dyDescent="0.35">
      <c r="D526"/>
    </row>
    <row r="527" spans="4:4" x14ac:dyDescent="0.35">
      <c r="D527"/>
    </row>
    <row r="528" spans="4:4" x14ac:dyDescent="0.35">
      <c r="D528"/>
    </row>
    <row r="529" spans="4:4" x14ac:dyDescent="0.35">
      <c r="D529"/>
    </row>
    <row r="530" spans="4:4" x14ac:dyDescent="0.35">
      <c r="D530"/>
    </row>
    <row r="531" spans="4:4" x14ac:dyDescent="0.35">
      <c r="D531"/>
    </row>
    <row r="532" spans="4:4" x14ac:dyDescent="0.35">
      <c r="D532"/>
    </row>
    <row r="533" spans="4:4" x14ac:dyDescent="0.35">
      <c r="D533"/>
    </row>
    <row r="534" spans="4:4" x14ac:dyDescent="0.35">
      <c r="D534"/>
    </row>
    <row r="535" spans="4:4" x14ac:dyDescent="0.35">
      <c r="D535"/>
    </row>
    <row r="536" spans="4:4" x14ac:dyDescent="0.35">
      <c r="D536"/>
    </row>
    <row r="537" spans="4:4" x14ac:dyDescent="0.35">
      <c r="D537"/>
    </row>
    <row r="538" spans="4:4" x14ac:dyDescent="0.35">
      <c r="D538"/>
    </row>
    <row r="539" spans="4:4" x14ac:dyDescent="0.35">
      <c r="D539"/>
    </row>
    <row r="540" spans="4:4" x14ac:dyDescent="0.35">
      <c r="D540"/>
    </row>
    <row r="541" spans="4:4" x14ac:dyDescent="0.35">
      <c r="D541"/>
    </row>
    <row r="542" spans="4:4" x14ac:dyDescent="0.35">
      <c r="D542"/>
    </row>
    <row r="543" spans="4:4" x14ac:dyDescent="0.35">
      <c r="D543"/>
    </row>
    <row r="544" spans="4:4" x14ac:dyDescent="0.35">
      <c r="D544"/>
    </row>
    <row r="545" spans="4:4" x14ac:dyDescent="0.35">
      <c r="D545"/>
    </row>
    <row r="546" spans="4:4" x14ac:dyDescent="0.35">
      <c r="D546"/>
    </row>
    <row r="547" spans="4:4" x14ac:dyDescent="0.35">
      <c r="D547"/>
    </row>
    <row r="548" spans="4:4" x14ac:dyDescent="0.35">
      <c r="D548"/>
    </row>
    <row r="549" spans="4:4" x14ac:dyDescent="0.35">
      <c r="D549"/>
    </row>
    <row r="550" spans="4:4" x14ac:dyDescent="0.35">
      <c r="D550"/>
    </row>
    <row r="551" spans="4:4" x14ac:dyDescent="0.35">
      <c r="D551"/>
    </row>
    <row r="552" spans="4:4" x14ac:dyDescent="0.35">
      <c r="D552"/>
    </row>
    <row r="553" spans="4:4" x14ac:dyDescent="0.35">
      <c r="D553"/>
    </row>
    <row r="554" spans="4:4" x14ac:dyDescent="0.35">
      <c r="D554"/>
    </row>
    <row r="555" spans="4:4" x14ac:dyDescent="0.35">
      <c r="D555"/>
    </row>
    <row r="556" spans="4:4" x14ac:dyDescent="0.35">
      <c r="D556"/>
    </row>
    <row r="557" spans="4:4" x14ac:dyDescent="0.35">
      <c r="D557"/>
    </row>
    <row r="558" spans="4:4" x14ac:dyDescent="0.35">
      <c r="D558"/>
    </row>
    <row r="559" spans="4:4" x14ac:dyDescent="0.35">
      <c r="D559"/>
    </row>
    <row r="560" spans="4:4" x14ac:dyDescent="0.35">
      <c r="D560"/>
    </row>
    <row r="561" spans="4:4" x14ac:dyDescent="0.35">
      <c r="D561"/>
    </row>
    <row r="562" spans="4:4" x14ac:dyDescent="0.35">
      <c r="D562"/>
    </row>
    <row r="563" spans="4:4" x14ac:dyDescent="0.35">
      <c r="D563"/>
    </row>
    <row r="564" spans="4:4" x14ac:dyDescent="0.35">
      <c r="D564"/>
    </row>
    <row r="565" spans="4:4" x14ac:dyDescent="0.35">
      <c r="D565"/>
    </row>
    <row r="566" spans="4:4" x14ac:dyDescent="0.35">
      <c r="D566"/>
    </row>
    <row r="567" spans="4:4" x14ac:dyDescent="0.35">
      <c r="D567"/>
    </row>
    <row r="568" spans="4:4" x14ac:dyDescent="0.35">
      <c r="D568"/>
    </row>
    <row r="569" spans="4:4" x14ac:dyDescent="0.35">
      <c r="D569"/>
    </row>
    <row r="570" spans="4:4" x14ac:dyDescent="0.35">
      <c r="D570"/>
    </row>
    <row r="571" spans="4:4" x14ac:dyDescent="0.35">
      <c r="D571"/>
    </row>
    <row r="572" spans="4:4" x14ac:dyDescent="0.35">
      <c r="D572"/>
    </row>
    <row r="573" spans="4:4" x14ac:dyDescent="0.35">
      <c r="D573"/>
    </row>
    <row r="574" spans="4:4" x14ac:dyDescent="0.35">
      <c r="D574"/>
    </row>
    <row r="575" spans="4:4" x14ac:dyDescent="0.35">
      <c r="D575"/>
    </row>
    <row r="576" spans="4:4" x14ac:dyDescent="0.35">
      <c r="D576"/>
    </row>
    <row r="577" spans="4:4" x14ac:dyDescent="0.35">
      <c r="D577"/>
    </row>
    <row r="578" spans="4:4" x14ac:dyDescent="0.35">
      <c r="D578"/>
    </row>
    <row r="579" spans="4:4" x14ac:dyDescent="0.35">
      <c r="D579"/>
    </row>
    <row r="580" spans="4:4" x14ac:dyDescent="0.35">
      <c r="D580"/>
    </row>
    <row r="581" spans="4:4" x14ac:dyDescent="0.35">
      <c r="D581"/>
    </row>
    <row r="582" spans="4:4" x14ac:dyDescent="0.35">
      <c r="D582"/>
    </row>
    <row r="583" spans="4:4" x14ac:dyDescent="0.35">
      <c r="D583"/>
    </row>
    <row r="584" spans="4:4" x14ac:dyDescent="0.35">
      <c r="D584"/>
    </row>
    <row r="585" spans="4:4" x14ac:dyDescent="0.35">
      <c r="D585"/>
    </row>
    <row r="586" spans="4:4" x14ac:dyDescent="0.35">
      <c r="D586"/>
    </row>
    <row r="587" spans="4:4" x14ac:dyDescent="0.35">
      <c r="D587"/>
    </row>
    <row r="588" spans="4:4" x14ac:dyDescent="0.35">
      <c r="D588"/>
    </row>
    <row r="589" spans="4:4" x14ac:dyDescent="0.35">
      <c r="D589"/>
    </row>
    <row r="590" spans="4:4" x14ac:dyDescent="0.35">
      <c r="D590"/>
    </row>
    <row r="591" spans="4:4" x14ac:dyDescent="0.35">
      <c r="D591"/>
    </row>
    <row r="592" spans="4:4" x14ac:dyDescent="0.35">
      <c r="D592"/>
    </row>
    <row r="593" spans="4:4" x14ac:dyDescent="0.35">
      <c r="D593"/>
    </row>
    <row r="594" spans="4:4" x14ac:dyDescent="0.35">
      <c r="D594"/>
    </row>
    <row r="595" spans="4:4" x14ac:dyDescent="0.35">
      <c r="D595"/>
    </row>
    <row r="596" spans="4:4" x14ac:dyDescent="0.35">
      <c r="D596"/>
    </row>
    <row r="597" spans="4:4" x14ac:dyDescent="0.35">
      <c r="D597"/>
    </row>
    <row r="598" spans="4:4" x14ac:dyDescent="0.35">
      <c r="D598"/>
    </row>
    <row r="599" spans="4:4" x14ac:dyDescent="0.35">
      <c r="D599"/>
    </row>
    <row r="600" spans="4:4" x14ac:dyDescent="0.35">
      <c r="D600"/>
    </row>
    <row r="601" spans="4:4" x14ac:dyDescent="0.35">
      <c r="D601"/>
    </row>
    <row r="602" spans="4:4" x14ac:dyDescent="0.35">
      <c r="D602"/>
    </row>
    <row r="603" spans="4:4" x14ac:dyDescent="0.35">
      <c r="D603"/>
    </row>
    <row r="604" spans="4:4" x14ac:dyDescent="0.35">
      <c r="D604"/>
    </row>
    <row r="605" spans="4:4" x14ac:dyDescent="0.35">
      <c r="D605"/>
    </row>
    <row r="606" spans="4:4" x14ac:dyDescent="0.35">
      <c r="D606"/>
    </row>
    <row r="607" spans="4:4" x14ac:dyDescent="0.35">
      <c r="D607"/>
    </row>
    <row r="608" spans="4:4" x14ac:dyDescent="0.35">
      <c r="D608"/>
    </row>
    <row r="609" spans="4:4" x14ac:dyDescent="0.35">
      <c r="D609"/>
    </row>
    <row r="610" spans="4:4" x14ac:dyDescent="0.35">
      <c r="D610"/>
    </row>
    <row r="611" spans="4:4" x14ac:dyDescent="0.35">
      <c r="D611"/>
    </row>
    <row r="612" spans="4:4" x14ac:dyDescent="0.35">
      <c r="D612"/>
    </row>
    <row r="613" spans="4:4" x14ac:dyDescent="0.35">
      <c r="D613"/>
    </row>
    <row r="614" spans="4:4" x14ac:dyDescent="0.35">
      <c r="D614"/>
    </row>
    <row r="615" spans="4:4" x14ac:dyDescent="0.35">
      <c r="D615"/>
    </row>
    <row r="616" spans="4:4" x14ac:dyDescent="0.35">
      <c r="D616"/>
    </row>
    <row r="617" spans="4:4" x14ac:dyDescent="0.35">
      <c r="D617"/>
    </row>
    <row r="618" spans="4:4" x14ac:dyDescent="0.35">
      <c r="D618"/>
    </row>
    <row r="619" spans="4:4" x14ac:dyDescent="0.35">
      <c r="D619"/>
    </row>
    <row r="620" spans="4:4" x14ac:dyDescent="0.35">
      <c r="D620"/>
    </row>
    <row r="621" spans="4:4" x14ac:dyDescent="0.35">
      <c r="D621"/>
    </row>
    <row r="622" spans="4:4" x14ac:dyDescent="0.35">
      <c r="D622"/>
    </row>
    <row r="623" spans="4:4" x14ac:dyDescent="0.35">
      <c r="D623"/>
    </row>
    <row r="624" spans="4:4" x14ac:dyDescent="0.35">
      <c r="D624"/>
    </row>
    <row r="625" spans="4:4" x14ac:dyDescent="0.35">
      <c r="D625"/>
    </row>
    <row r="626" spans="4:4" x14ac:dyDescent="0.35">
      <c r="D626"/>
    </row>
    <row r="627" spans="4:4" x14ac:dyDescent="0.35">
      <c r="D627"/>
    </row>
    <row r="628" spans="4:4" x14ac:dyDescent="0.35">
      <c r="D628"/>
    </row>
    <row r="629" spans="4:4" x14ac:dyDescent="0.35">
      <c r="D629"/>
    </row>
    <row r="630" spans="4:4" x14ac:dyDescent="0.35">
      <c r="D630"/>
    </row>
    <row r="631" spans="4:4" x14ac:dyDescent="0.35">
      <c r="D631"/>
    </row>
    <row r="632" spans="4:4" x14ac:dyDescent="0.35">
      <c r="D632"/>
    </row>
    <row r="633" spans="4:4" x14ac:dyDescent="0.35">
      <c r="D633"/>
    </row>
    <row r="634" spans="4:4" x14ac:dyDescent="0.35">
      <c r="D634"/>
    </row>
    <row r="635" spans="4:4" x14ac:dyDescent="0.35">
      <c r="D635"/>
    </row>
    <row r="636" spans="4:4" x14ac:dyDescent="0.35">
      <c r="D636"/>
    </row>
    <row r="637" spans="4:4" x14ac:dyDescent="0.35">
      <c r="D637"/>
    </row>
    <row r="638" spans="4:4" x14ac:dyDescent="0.35">
      <c r="D638"/>
    </row>
    <row r="639" spans="4:4" x14ac:dyDescent="0.35">
      <c r="D639"/>
    </row>
    <row r="640" spans="4:4" x14ac:dyDescent="0.35">
      <c r="D640"/>
    </row>
    <row r="641" spans="4:4" x14ac:dyDescent="0.35">
      <c r="D641"/>
    </row>
    <row r="642" spans="4:4" x14ac:dyDescent="0.35">
      <c r="D642"/>
    </row>
    <row r="643" spans="4:4" x14ac:dyDescent="0.35">
      <c r="D643"/>
    </row>
    <row r="644" spans="4:4" x14ac:dyDescent="0.35">
      <c r="D644"/>
    </row>
    <row r="645" spans="4:4" x14ac:dyDescent="0.35">
      <c r="D645"/>
    </row>
    <row r="646" spans="4:4" x14ac:dyDescent="0.35">
      <c r="D646"/>
    </row>
    <row r="647" spans="4:4" x14ac:dyDescent="0.35">
      <c r="D647"/>
    </row>
    <row r="648" spans="4:4" x14ac:dyDescent="0.35">
      <c r="D648"/>
    </row>
    <row r="649" spans="4:4" x14ac:dyDescent="0.35">
      <c r="D649"/>
    </row>
    <row r="650" spans="4:4" x14ac:dyDescent="0.35">
      <c r="D650"/>
    </row>
    <row r="651" spans="4:4" x14ac:dyDescent="0.35">
      <c r="D651"/>
    </row>
    <row r="652" spans="4:4" x14ac:dyDescent="0.35">
      <c r="D652"/>
    </row>
    <row r="653" spans="4:4" x14ac:dyDescent="0.35">
      <c r="D653"/>
    </row>
    <row r="654" spans="4:4" x14ac:dyDescent="0.35">
      <c r="D654"/>
    </row>
    <row r="655" spans="4:4" x14ac:dyDescent="0.35">
      <c r="D655"/>
    </row>
    <row r="656" spans="4:4" x14ac:dyDescent="0.35">
      <c r="D656"/>
    </row>
    <row r="657" spans="4:4" x14ac:dyDescent="0.35">
      <c r="D657"/>
    </row>
    <row r="658" spans="4:4" x14ac:dyDescent="0.35">
      <c r="D658"/>
    </row>
    <row r="659" spans="4:4" x14ac:dyDescent="0.35">
      <c r="D659"/>
    </row>
    <row r="660" spans="4:4" x14ac:dyDescent="0.35">
      <c r="D660"/>
    </row>
    <row r="661" spans="4:4" x14ac:dyDescent="0.35">
      <c r="D661"/>
    </row>
    <row r="662" spans="4:4" x14ac:dyDescent="0.35">
      <c r="D662"/>
    </row>
    <row r="663" spans="4:4" x14ac:dyDescent="0.35">
      <c r="D663"/>
    </row>
    <row r="664" spans="4:4" x14ac:dyDescent="0.35">
      <c r="D664"/>
    </row>
    <row r="665" spans="4:4" x14ac:dyDescent="0.35">
      <c r="D665"/>
    </row>
    <row r="666" spans="4:4" x14ac:dyDescent="0.35">
      <c r="D666"/>
    </row>
    <row r="667" spans="4:4" x14ac:dyDescent="0.35">
      <c r="D667"/>
    </row>
    <row r="668" spans="4:4" x14ac:dyDescent="0.35">
      <c r="D668"/>
    </row>
    <row r="669" spans="4:4" x14ac:dyDescent="0.35">
      <c r="D669"/>
    </row>
    <row r="670" spans="4:4" x14ac:dyDescent="0.35">
      <c r="D670"/>
    </row>
    <row r="671" spans="4:4" x14ac:dyDescent="0.35">
      <c r="D671"/>
    </row>
    <row r="672" spans="4:4" x14ac:dyDescent="0.35">
      <c r="D672"/>
    </row>
    <row r="673" spans="4:4" x14ac:dyDescent="0.35">
      <c r="D673"/>
    </row>
    <row r="674" spans="4:4" x14ac:dyDescent="0.35">
      <c r="D674"/>
    </row>
    <row r="675" spans="4:4" x14ac:dyDescent="0.35">
      <c r="D675"/>
    </row>
    <row r="676" spans="4:4" x14ac:dyDescent="0.35">
      <c r="D676"/>
    </row>
    <row r="677" spans="4:4" x14ac:dyDescent="0.35">
      <c r="D677"/>
    </row>
    <row r="678" spans="4:4" x14ac:dyDescent="0.35">
      <c r="D678"/>
    </row>
    <row r="679" spans="4:4" x14ac:dyDescent="0.35">
      <c r="D679"/>
    </row>
    <row r="680" spans="4:4" x14ac:dyDescent="0.35">
      <c r="D680"/>
    </row>
    <row r="681" spans="4:4" x14ac:dyDescent="0.35">
      <c r="D681"/>
    </row>
    <row r="682" spans="4:4" x14ac:dyDescent="0.35">
      <c r="D682"/>
    </row>
    <row r="683" spans="4:4" x14ac:dyDescent="0.35">
      <c r="D683"/>
    </row>
    <row r="684" spans="4:4" x14ac:dyDescent="0.35">
      <c r="D684"/>
    </row>
    <row r="685" spans="4:4" x14ac:dyDescent="0.35">
      <c r="D685"/>
    </row>
    <row r="686" spans="4:4" x14ac:dyDescent="0.35">
      <c r="D686"/>
    </row>
    <row r="687" spans="4:4" x14ac:dyDescent="0.35">
      <c r="D687"/>
    </row>
    <row r="688" spans="4:4" x14ac:dyDescent="0.35">
      <c r="D688"/>
    </row>
    <row r="689" spans="4:4" x14ac:dyDescent="0.35">
      <c r="D689"/>
    </row>
    <row r="690" spans="4:4" x14ac:dyDescent="0.35">
      <c r="D690"/>
    </row>
    <row r="691" spans="4:4" x14ac:dyDescent="0.35">
      <c r="D691"/>
    </row>
    <row r="692" spans="4:4" x14ac:dyDescent="0.35">
      <c r="D692"/>
    </row>
    <row r="693" spans="4:4" x14ac:dyDescent="0.35">
      <c r="D693"/>
    </row>
    <row r="694" spans="4:4" x14ac:dyDescent="0.35">
      <c r="D694"/>
    </row>
    <row r="695" spans="4:4" x14ac:dyDescent="0.35">
      <c r="D695"/>
    </row>
    <row r="696" spans="4:4" x14ac:dyDescent="0.35">
      <c r="D696"/>
    </row>
    <row r="697" spans="4:4" x14ac:dyDescent="0.35">
      <c r="D697"/>
    </row>
    <row r="698" spans="4:4" x14ac:dyDescent="0.35">
      <c r="D698"/>
    </row>
    <row r="699" spans="4:4" x14ac:dyDescent="0.35">
      <c r="D699"/>
    </row>
    <row r="700" spans="4:4" x14ac:dyDescent="0.35">
      <c r="D700"/>
    </row>
    <row r="701" spans="4:4" x14ac:dyDescent="0.35">
      <c r="D701"/>
    </row>
    <row r="702" spans="4:4" x14ac:dyDescent="0.35">
      <c r="D702"/>
    </row>
    <row r="703" spans="4:4" x14ac:dyDescent="0.35">
      <c r="D703"/>
    </row>
    <row r="704" spans="4:4" x14ac:dyDescent="0.35">
      <c r="D704"/>
    </row>
    <row r="705" spans="4:4" x14ac:dyDescent="0.35">
      <c r="D705"/>
    </row>
    <row r="706" spans="4:4" x14ac:dyDescent="0.35">
      <c r="D706"/>
    </row>
    <row r="707" spans="4:4" x14ac:dyDescent="0.35">
      <c r="D707"/>
    </row>
    <row r="708" spans="4:4" x14ac:dyDescent="0.35">
      <c r="D708"/>
    </row>
    <row r="709" spans="4:4" x14ac:dyDescent="0.35">
      <c r="D709"/>
    </row>
    <row r="710" spans="4:4" x14ac:dyDescent="0.35">
      <c r="D710"/>
    </row>
    <row r="711" spans="4:4" x14ac:dyDescent="0.35">
      <c r="D711"/>
    </row>
    <row r="712" spans="4:4" x14ac:dyDescent="0.35">
      <c r="D712"/>
    </row>
    <row r="713" spans="4:4" x14ac:dyDescent="0.35">
      <c r="D713"/>
    </row>
    <row r="714" spans="4:4" x14ac:dyDescent="0.35">
      <c r="D714"/>
    </row>
    <row r="715" spans="4:4" x14ac:dyDescent="0.35">
      <c r="D715"/>
    </row>
    <row r="716" spans="4:4" x14ac:dyDescent="0.35">
      <c r="D716"/>
    </row>
    <row r="717" spans="4:4" x14ac:dyDescent="0.35">
      <c r="D717"/>
    </row>
    <row r="718" spans="4:4" x14ac:dyDescent="0.35">
      <c r="D718"/>
    </row>
    <row r="719" spans="4:4" x14ac:dyDescent="0.35">
      <c r="D719"/>
    </row>
    <row r="720" spans="4:4" x14ac:dyDescent="0.35">
      <c r="D720"/>
    </row>
    <row r="721" spans="4:4" x14ac:dyDescent="0.35">
      <c r="D721"/>
    </row>
    <row r="722" spans="4:4" x14ac:dyDescent="0.35">
      <c r="D722"/>
    </row>
    <row r="723" spans="4:4" x14ac:dyDescent="0.35">
      <c r="D723"/>
    </row>
    <row r="724" spans="4:4" x14ac:dyDescent="0.35">
      <c r="D724"/>
    </row>
    <row r="725" spans="4:4" x14ac:dyDescent="0.35">
      <c r="D725"/>
    </row>
    <row r="726" spans="4:4" x14ac:dyDescent="0.35">
      <c r="D726"/>
    </row>
    <row r="727" spans="4:4" x14ac:dyDescent="0.35">
      <c r="D727"/>
    </row>
    <row r="728" spans="4:4" x14ac:dyDescent="0.35">
      <c r="D728"/>
    </row>
    <row r="729" spans="4:4" x14ac:dyDescent="0.35">
      <c r="D729"/>
    </row>
    <row r="730" spans="4:4" x14ac:dyDescent="0.35">
      <c r="D730"/>
    </row>
    <row r="731" spans="4:4" x14ac:dyDescent="0.35">
      <c r="D731"/>
    </row>
    <row r="732" spans="4:4" x14ac:dyDescent="0.35">
      <c r="D732"/>
    </row>
    <row r="733" spans="4:4" x14ac:dyDescent="0.35">
      <c r="D733"/>
    </row>
    <row r="734" spans="4:4" x14ac:dyDescent="0.35">
      <c r="D734"/>
    </row>
    <row r="735" spans="4:4" x14ac:dyDescent="0.35">
      <c r="D735"/>
    </row>
    <row r="736" spans="4:4" x14ac:dyDescent="0.35">
      <c r="D736"/>
    </row>
    <row r="737" spans="4:4" x14ac:dyDescent="0.35">
      <c r="D737"/>
    </row>
    <row r="738" spans="4:4" x14ac:dyDescent="0.35">
      <c r="D738"/>
    </row>
    <row r="739" spans="4:4" x14ac:dyDescent="0.35">
      <c r="D739"/>
    </row>
    <row r="740" spans="4:4" x14ac:dyDescent="0.35">
      <c r="D740"/>
    </row>
    <row r="741" spans="4:4" x14ac:dyDescent="0.35">
      <c r="D741"/>
    </row>
    <row r="742" spans="4:4" x14ac:dyDescent="0.35">
      <c r="D742"/>
    </row>
    <row r="743" spans="4:4" x14ac:dyDescent="0.35">
      <c r="D743"/>
    </row>
    <row r="744" spans="4:4" x14ac:dyDescent="0.35">
      <c r="D744"/>
    </row>
    <row r="745" spans="4:4" x14ac:dyDescent="0.35">
      <c r="D745"/>
    </row>
    <row r="746" spans="4:4" x14ac:dyDescent="0.35">
      <c r="D746"/>
    </row>
    <row r="747" spans="4:4" x14ac:dyDescent="0.35">
      <c r="D747"/>
    </row>
    <row r="748" spans="4:4" x14ac:dyDescent="0.35">
      <c r="D748"/>
    </row>
    <row r="749" spans="4:4" x14ac:dyDescent="0.35">
      <c r="D749"/>
    </row>
    <row r="750" spans="4:4" x14ac:dyDescent="0.35">
      <c r="D750"/>
    </row>
    <row r="751" spans="4:4" x14ac:dyDescent="0.35">
      <c r="D751"/>
    </row>
    <row r="752" spans="4:4" x14ac:dyDescent="0.35">
      <c r="D752"/>
    </row>
    <row r="753" spans="4:4" x14ac:dyDescent="0.35">
      <c r="D753"/>
    </row>
    <row r="754" spans="4:4" x14ac:dyDescent="0.35">
      <c r="D754"/>
    </row>
    <row r="755" spans="4:4" x14ac:dyDescent="0.35">
      <c r="D755"/>
    </row>
    <row r="756" spans="4:4" x14ac:dyDescent="0.35">
      <c r="D756"/>
    </row>
    <row r="757" spans="4:4" x14ac:dyDescent="0.35">
      <c r="D757"/>
    </row>
    <row r="758" spans="4:4" x14ac:dyDescent="0.35">
      <c r="D758"/>
    </row>
    <row r="759" spans="4:4" x14ac:dyDescent="0.35">
      <c r="D759"/>
    </row>
    <row r="760" spans="4:4" x14ac:dyDescent="0.35">
      <c r="D760"/>
    </row>
    <row r="761" spans="4:4" x14ac:dyDescent="0.35">
      <c r="D761"/>
    </row>
    <row r="762" spans="4:4" x14ac:dyDescent="0.35">
      <c r="D762"/>
    </row>
    <row r="763" spans="4:4" x14ac:dyDescent="0.35">
      <c r="D763"/>
    </row>
    <row r="764" spans="4:4" x14ac:dyDescent="0.35">
      <c r="D764"/>
    </row>
    <row r="765" spans="4:4" x14ac:dyDescent="0.35">
      <c r="D765"/>
    </row>
    <row r="766" spans="4:4" x14ac:dyDescent="0.35">
      <c r="D766"/>
    </row>
    <row r="767" spans="4:4" x14ac:dyDescent="0.35">
      <c r="D767"/>
    </row>
    <row r="768" spans="4:4" x14ac:dyDescent="0.35">
      <c r="D768"/>
    </row>
    <row r="769" spans="4:4" x14ac:dyDescent="0.35">
      <c r="D769"/>
    </row>
    <row r="770" spans="4:4" x14ac:dyDescent="0.35">
      <c r="D770"/>
    </row>
    <row r="771" spans="4:4" x14ac:dyDescent="0.35">
      <c r="D771"/>
    </row>
    <row r="772" spans="4:4" x14ac:dyDescent="0.35">
      <c r="D772"/>
    </row>
    <row r="773" spans="4:4" x14ac:dyDescent="0.35">
      <c r="D773"/>
    </row>
    <row r="774" spans="4:4" x14ac:dyDescent="0.35">
      <c r="D774"/>
    </row>
    <row r="775" spans="4:4" x14ac:dyDescent="0.35">
      <c r="D775"/>
    </row>
    <row r="776" spans="4:4" x14ac:dyDescent="0.35">
      <c r="D776"/>
    </row>
    <row r="777" spans="4:4" x14ac:dyDescent="0.35">
      <c r="D777"/>
    </row>
    <row r="778" spans="4:4" x14ac:dyDescent="0.35">
      <c r="D778"/>
    </row>
    <row r="779" spans="4:4" x14ac:dyDescent="0.35">
      <c r="D779"/>
    </row>
    <row r="780" spans="4:4" x14ac:dyDescent="0.35">
      <c r="D780"/>
    </row>
    <row r="781" spans="4:4" x14ac:dyDescent="0.35">
      <c r="D781"/>
    </row>
    <row r="782" spans="4:4" x14ac:dyDescent="0.35">
      <c r="D782"/>
    </row>
    <row r="783" spans="4:4" x14ac:dyDescent="0.35">
      <c r="D783"/>
    </row>
    <row r="784" spans="4:4" x14ac:dyDescent="0.35">
      <c r="D784"/>
    </row>
    <row r="785" spans="4:4" x14ac:dyDescent="0.35">
      <c r="D785"/>
    </row>
    <row r="786" spans="4:4" x14ac:dyDescent="0.35">
      <c r="D786"/>
    </row>
    <row r="787" spans="4:4" x14ac:dyDescent="0.35">
      <c r="D787"/>
    </row>
    <row r="788" spans="4:4" x14ac:dyDescent="0.35">
      <c r="D788"/>
    </row>
    <row r="789" spans="4:4" x14ac:dyDescent="0.35">
      <c r="D789"/>
    </row>
    <row r="790" spans="4:4" x14ac:dyDescent="0.35">
      <c r="D790"/>
    </row>
    <row r="791" spans="4:4" x14ac:dyDescent="0.35">
      <c r="D791"/>
    </row>
    <row r="792" spans="4:4" x14ac:dyDescent="0.35">
      <c r="D792"/>
    </row>
    <row r="793" spans="4:4" x14ac:dyDescent="0.35">
      <c r="D793"/>
    </row>
    <row r="794" spans="4:4" x14ac:dyDescent="0.35">
      <c r="D794"/>
    </row>
    <row r="795" spans="4:4" x14ac:dyDescent="0.35">
      <c r="D795"/>
    </row>
    <row r="796" spans="4:4" x14ac:dyDescent="0.35">
      <c r="D796"/>
    </row>
    <row r="797" spans="4:4" x14ac:dyDescent="0.35">
      <c r="D797"/>
    </row>
    <row r="798" spans="4:4" x14ac:dyDescent="0.35">
      <c r="D798"/>
    </row>
    <row r="799" spans="4:4" x14ac:dyDescent="0.35">
      <c r="D799"/>
    </row>
    <row r="800" spans="4:4" x14ac:dyDescent="0.35">
      <c r="D800"/>
    </row>
    <row r="801" spans="4:4" x14ac:dyDescent="0.35">
      <c r="D801"/>
    </row>
    <row r="802" spans="4:4" x14ac:dyDescent="0.35">
      <c r="D802"/>
    </row>
    <row r="803" spans="4:4" x14ac:dyDescent="0.35">
      <c r="D803"/>
    </row>
    <row r="804" spans="4:4" x14ac:dyDescent="0.35">
      <c r="D804"/>
    </row>
    <row r="805" spans="4:4" x14ac:dyDescent="0.35">
      <c r="D805"/>
    </row>
    <row r="806" spans="4:4" x14ac:dyDescent="0.35">
      <c r="D806"/>
    </row>
    <row r="807" spans="4:4" x14ac:dyDescent="0.35">
      <c r="D807"/>
    </row>
    <row r="808" spans="4:4" x14ac:dyDescent="0.35">
      <c r="D808"/>
    </row>
    <row r="809" spans="4:4" x14ac:dyDescent="0.35">
      <c r="D809"/>
    </row>
    <row r="810" spans="4:4" x14ac:dyDescent="0.35">
      <c r="D810"/>
    </row>
    <row r="811" spans="4:4" x14ac:dyDescent="0.35">
      <c r="D811"/>
    </row>
    <row r="812" spans="4:4" x14ac:dyDescent="0.35">
      <c r="D812"/>
    </row>
    <row r="813" spans="4:4" x14ac:dyDescent="0.35">
      <c r="D813"/>
    </row>
    <row r="814" spans="4:4" x14ac:dyDescent="0.35">
      <c r="D814"/>
    </row>
    <row r="815" spans="4:4" x14ac:dyDescent="0.35">
      <c r="D815"/>
    </row>
    <row r="816" spans="4:4" x14ac:dyDescent="0.35">
      <c r="D816"/>
    </row>
    <row r="817" spans="4:4" x14ac:dyDescent="0.35">
      <c r="D817"/>
    </row>
    <row r="818" spans="4:4" x14ac:dyDescent="0.35">
      <c r="D818"/>
    </row>
    <row r="819" spans="4:4" x14ac:dyDescent="0.35">
      <c r="D819"/>
    </row>
    <row r="820" spans="4:4" x14ac:dyDescent="0.35">
      <c r="D820"/>
    </row>
    <row r="821" spans="4:4" x14ac:dyDescent="0.35">
      <c r="D821"/>
    </row>
    <row r="822" spans="4:4" x14ac:dyDescent="0.35">
      <c r="D822"/>
    </row>
    <row r="823" spans="4:4" x14ac:dyDescent="0.35">
      <c r="D823"/>
    </row>
    <row r="824" spans="4:4" x14ac:dyDescent="0.35">
      <c r="D824"/>
    </row>
    <row r="825" spans="4:4" x14ac:dyDescent="0.35">
      <c r="D825"/>
    </row>
    <row r="826" spans="4:4" x14ac:dyDescent="0.35">
      <c r="D826"/>
    </row>
    <row r="827" spans="4:4" x14ac:dyDescent="0.35">
      <c r="D827"/>
    </row>
    <row r="828" spans="4:4" x14ac:dyDescent="0.35">
      <c r="D828"/>
    </row>
    <row r="829" spans="4:4" x14ac:dyDescent="0.35">
      <c r="D829"/>
    </row>
    <row r="830" spans="4:4" x14ac:dyDescent="0.35">
      <c r="D830"/>
    </row>
    <row r="831" spans="4:4" x14ac:dyDescent="0.35">
      <c r="D831"/>
    </row>
    <row r="832" spans="4:4" x14ac:dyDescent="0.35">
      <c r="D832"/>
    </row>
    <row r="833" spans="4:4" x14ac:dyDescent="0.35">
      <c r="D833"/>
    </row>
    <row r="834" spans="4:4" x14ac:dyDescent="0.35">
      <c r="D834"/>
    </row>
    <row r="835" spans="4:4" x14ac:dyDescent="0.35">
      <c r="D835"/>
    </row>
    <row r="836" spans="4:4" x14ac:dyDescent="0.35">
      <c r="D836"/>
    </row>
    <row r="837" spans="4:4" x14ac:dyDescent="0.35">
      <c r="D837"/>
    </row>
    <row r="838" spans="4:4" x14ac:dyDescent="0.35">
      <c r="D838"/>
    </row>
    <row r="839" spans="4:4" x14ac:dyDescent="0.35">
      <c r="D839"/>
    </row>
    <row r="840" spans="4:4" x14ac:dyDescent="0.35">
      <c r="D840"/>
    </row>
    <row r="841" spans="4:4" x14ac:dyDescent="0.35">
      <c r="D841"/>
    </row>
    <row r="842" spans="4:4" x14ac:dyDescent="0.35">
      <c r="D842"/>
    </row>
    <row r="843" spans="4:4" x14ac:dyDescent="0.35">
      <c r="D843"/>
    </row>
    <row r="844" spans="4:4" x14ac:dyDescent="0.35">
      <c r="D844"/>
    </row>
    <row r="845" spans="4:4" x14ac:dyDescent="0.35">
      <c r="D845"/>
    </row>
    <row r="846" spans="4:4" x14ac:dyDescent="0.35">
      <c r="D846"/>
    </row>
    <row r="847" spans="4:4" x14ac:dyDescent="0.35">
      <c r="D847"/>
    </row>
    <row r="848" spans="4:4" x14ac:dyDescent="0.35">
      <c r="D848"/>
    </row>
    <row r="849" spans="4:4" x14ac:dyDescent="0.35">
      <c r="D849"/>
    </row>
    <row r="850" spans="4:4" x14ac:dyDescent="0.35">
      <c r="D850"/>
    </row>
    <row r="851" spans="4:4" x14ac:dyDescent="0.35">
      <c r="D851"/>
    </row>
    <row r="852" spans="4:4" x14ac:dyDescent="0.35">
      <c r="D852"/>
    </row>
    <row r="853" spans="4:4" x14ac:dyDescent="0.35">
      <c r="D853"/>
    </row>
    <row r="854" spans="4:4" x14ac:dyDescent="0.35">
      <c r="D854"/>
    </row>
    <row r="855" spans="4:4" x14ac:dyDescent="0.35">
      <c r="D855"/>
    </row>
    <row r="856" spans="4:4" x14ac:dyDescent="0.35">
      <c r="D856"/>
    </row>
    <row r="857" spans="4:4" x14ac:dyDescent="0.35">
      <c r="D857"/>
    </row>
    <row r="858" spans="4:4" x14ac:dyDescent="0.35">
      <c r="D858"/>
    </row>
    <row r="859" spans="4:4" x14ac:dyDescent="0.35">
      <c r="D859"/>
    </row>
    <row r="860" spans="4:4" x14ac:dyDescent="0.35">
      <c r="D860"/>
    </row>
    <row r="861" spans="4:4" x14ac:dyDescent="0.35">
      <c r="D861"/>
    </row>
    <row r="862" spans="4:4" x14ac:dyDescent="0.35">
      <c r="D862"/>
    </row>
    <row r="863" spans="4:4" x14ac:dyDescent="0.35">
      <c r="D863"/>
    </row>
    <row r="864" spans="4:4" x14ac:dyDescent="0.35">
      <c r="D864"/>
    </row>
    <row r="865" spans="4:4" x14ac:dyDescent="0.35">
      <c r="D865"/>
    </row>
    <row r="866" spans="4:4" x14ac:dyDescent="0.35">
      <c r="D866"/>
    </row>
    <row r="867" spans="4:4" x14ac:dyDescent="0.35">
      <c r="D867"/>
    </row>
    <row r="868" spans="4:4" x14ac:dyDescent="0.35">
      <c r="D868"/>
    </row>
    <row r="869" spans="4:4" x14ac:dyDescent="0.35">
      <c r="D869"/>
    </row>
    <row r="870" spans="4:4" x14ac:dyDescent="0.35">
      <c r="D870"/>
    </row>
    <row r="871" spans="4:4" x14ac:dyDescent="0.35">
      <c r="D871"/>
    </row>
    <row r="872" spans="4:4" x14ac:dyDescent="0.35">
      <c r="D872"/>
    </row>
    <row r="873" spans="4:4" x14ac:dyDescent="0.35">
      <c r="D873"/>
    </row>
    <row r="874" spans="4:4" x14ac:dyDescent="0.35">
      <c r="D874"/>
    </row>
    <row r="875" spans="4:4" x14ac:dyDescent="0.35">
      <c r="D875"/>
    </row>
    <row r="876" spans="4:4" x14ac:dyDescent="0.35">
      <c r="D876"/>
    </row>
    <row r="877" spans="4:4" x14ac:dyDescent="0.35">
      <c r="D877"/>
    </row>
    <row r="878" spans="4:4" x14ac:dyDescent="0.35">
      <c r="D878"/>
    </row>
    <row r="879" spans="4:4" x14ac:dyDescent="0.35">
      <c r="D879"/>
    </row>
    <row r="880" spans="4:4" x14ac:dyDescent="0.35">
      <c r="D880"/>
    </row>
    <row r="881" spans="4:4" x14ac:dyDescent="0.35">
      <c r="D881"/>
    </row>
    <row r="882" spans="4:4" x14ac:dyDescent="0.35">
      <c r="D882"/>
    </row>
    <row r="883" spans="4:4" x14ac:dyDescent="0.35">
      <c r="D883"/>
    </row>
    <row r="884" spans="4:4" x14ac:dyDescent="0.35">
      <c r="D884"/>
    </row>
    <row r="885" spans="4:4" x14ac:dyDescent="0.35">
      <c r="D885"/>
    </row>
    <row r="886" spans="4:4" x14ac:dyDescent="0.35">
      <c r="D886"/>
    </row>
    <row r="887" spans="4:4" x14ac:dyDescent="0.35">
      <c r="D887"/>
    </row>
    <row r="888" spans="4:4" x14ac:dyDescent="0.35">
      <c r="D888"/>
    </row>
    <row r="889" spans="4:4" x14ac:dyDescent="0.35">
      <c r="D889"/>
    </row>
    <row r="890" spans="4:4" x14ac:dyDescent="0.35">
      <c r="D890"/>
    </row>
    <row r="891" spans="4:4" x14ac:dyDescent="0.35">
      <c r="D891"/>
    </row>
    <row r="892" spans="4:4" x14ac:dyDescent="0.35">
      <c r="D892"/>
    </row>
    <row r="893" spans="4:4" x14ac:dyDescent="0.35">
      <c r="D893"/>
    </row>
    <row r="894" spans="4:4" x14ac:dyDescent="0.35">
      <c r="D894"/>
    </row>
    <row r="895" spans="4:4" x14ac:dyDescent="0.35">
      <c r="D895"/>
    </row>
    <row r="896" spans="4:4" x14ac:dyDescent="0.35">
      <c r="D896"/>
    </row>
    <row r="897" spans="4:4" x14ac:dyDescent="0.35">
      <c r="D897"/>
    </row>
    <row r="898" spans="4:4" x14ac:dyDescent="0.35">
      <c r="D898"/>
    </row>
    <row r="899" spans="4:4" x14ac:dyDescent="0.35">
      <c r="D899"/>
    </row>
    <row r="900" spans="4:4" x14ac:dyDescent="0.35">
      <c r="D900"/>
    </row>
    <row r="901" spans="4:4" x14ac:dyDescent="0.35">
      <c r="D901"/>
    </row>
    <row r="902" spans="4:4" x14ac:dyDescent="0.35">
      <c r="D902"/>
    </row>
    <row r="903" spans="4:4" x14ac:dyDescent="0.35">
      <c r="D903"/>
    </row>
    <row r="904" spans="4:4" x14ac:dyDescent="0.35">
      <c r="D904"/>
    </row>
    <row r="905" spans="4:4" x14ac:dyDescent="0.35">
      <c r="D905"/>
    </row>
    <row r="906" spans="4:4" x14ac:dyDescent="0.35">
      <c r="D906"/>
    </row>
    <row r="907" spans="4:4" x14ac:dyDescent="0.35">
      <c r="D907"/>
    </row>
    <row r="908" spans="4:4" x14ac:dyDescent="0.35">
      <c r="D908"/>
    </row>
    <row r="909" spans="4:4" x14ac:dyDescent="0.35">
      <c r="D909"/>
    </row>
    <row r="910" spans="4:4" x14ac:dyDescent="0.35">
      <c r="D910"/>
    </row>
    <row r="911" spans="4:4" x14ac:dyDescent="0.35">
      <c r="D911"/>
    </row>
    <row r="912" spans="4:4" x14ac:dyDescent="0.35">
      <c r="D912"/>
    </row>
    <row r="913" spans="4:4" x14ac:dyDescent="0.35">
      <c r="D913"/>
    </row>
    <row r="914" spans="4:4" x14ac:dyDescent="0.35">
      <c r="D914"/>
    </row>
    <row r="915" spans="4:4" x14ac:dyDescent="0.35">
      <c r="D915"/>
    </row>
    <row r="916" spans="4:4" x14ac:dyDescent="0.35">
      <c r="D916"/>
    </row>
    <row r="917" spans="4:4" x14ac:dyDescent="0.35">
      <c r="D917"/>
    </row>
    <row r="918" spans="4:4" x14ac:dyDescent="0.35">
      <c r="D918"/>
    </row>
    <row r="919" spans="4:4" x14ac:dyDescent="0.35">
      <c r="D919"/>
    </row>
    <row r="920" spans="4:4" x14ac:dyDescent="0.35">
      <c r="D920"/>
    </row>
    <row r="921" spans="4:4" x14ac:dyDescent="0.35">
      <c r="D921"/>
    </row>
    <row r="922" spans="4:4" x14ac:dyDescent="0.35">
      <c r="D922"/>
    </row>
    <row r="923" spans="4:4" x14ac:dyDescent="0.35">
      <c r="D923"/>
    </row>
    <row r="924" spans="4:4" x14ac:dyDescent="0.35">
      <c r="D924"/>
    </row>
    <row r="925" spans="4:4" x14ac:dyDescent="0.35">
      <c r="D925"/>
    </row>
    <row r="926" spans="4:4" x14ac:dyDescent="0.35">
      <c r="D926"/>
    </row>
    <row r="927" spans="4:4" x14ac:dyDescent="0.35">
      <c r="D927"/>
    </row>
    <row r="928" spans="4:4" x14ac:dyDescent="0.35">
      <c r="D928"/>
    </row>
    <row r="929" spans="4:4" x14ac:dyDescent="0.35">
      <c r="D929"/>
    </row>
    <row r="930" spans="4:4" x14ac:dyDescent="0.35">
      <c r="D930"/>
    </row>
    <row r="931" spans="4:4" x14ac:dyDescent="0.35">
      <c r="D931"/>
    </row>
    <row r="932" spans="4:4" x14ac:dyDescent="0.35">
      <c r="D932"/>
    </row>
    <row r="933" spans="4:4" x14ac:dyDescent="0.35">
      <c r="D933"/>
    </row>
    <row r="934" spans="4:4" x14ac:dyDescent="0.35">
      <c r="D934"/>
    </row>
    <row r="935" spans="4:4" x14ac:dyDescent="0.35">
      <c r="D935"/>
    </row>
    <row r="936" spans="4:4" x14ac:dyDescent="0.35">
      <c r="D936"/>
    </row>
    <row r="937" spans="4:4" x14ac:dyDescent="0.35">
      <c r="D937"/>
    </row>
    <row r="938" spans="4:4" x14ac:dyDescent="0.35">
      <c r="D938"/>
    </row>
    <row r="939" spans="4:4" x14ac:dyDescent="0.35">
      <c r="D939"/>
    </row>
    <row r="940" spans="4:4" x14ac:dyDescent="0.35">
      <c r="D940"/>
    </row>
    <row r="941" spans="4:4" x14ac:dyDescent="0.35">
      <c r="D941"/>
    </row>
    <row r="942" spans="4:4" x14ac:dyDescent="0.35">
      <c r="D942"/>
    </row>
    <row r="943" spans="4:4" x14ac:dyDescent="0.35">
      <c r="D943"/>
    </row>
    <row r="944" spans="4:4" x14ac:dyDescent="0.35">
      <c r="D944"/>
    </row>
    <row r="945" spans="4:4" x14ac:dyDescent="0.35">
      <c r="D945"/>
    </row>
    <row r="946" spans="4:4" x14ac:dyDescent="0.35">
      <c r="D946"/>
    </row>
    <row r="947" spans="4:4" x14ac:dyDescent="0.35">
      <c r="D947"/>
    </row>
    <row r="948" spans="4:4" x14ac:dyDescent="0.35">
      <c r="D948"/>
    </row>
    <row r="949" spans="4:4" x14ac:dyDescent="0.35">
      <c r="D949"/>
    </row>
    <row r="950" spans="4:4" x14ac:dyDescent="0.35">
      <c r="D950"/>
    </row>
    <row r="951" spans="4:4" x14ac:dyDescent="0.35">
      <c r="D951"/>
    </row>
    <row r="952" spans="4:4" x14ac:dyDescent="0.35">
      <c r="D952"/>
    </row>
    <row r="953" spans="4:4" x14ac:dyDescent="0.35">
      <c r="D953"/>
    </row>
    <row r="954" spans="4:4" x14ac:dyDescent="0.35">
      <c r="D954"/>
    </row>
    <row r="955" spans="4:4" x14ac:dyDescent="0.35">
      <c r="D955"/>
    </row>
    <row r="956" spans="4:4" x14ac:dyDescent="0.35">
      <c r="D956"/>
    </row>
    <row r="957" spans="4:4" x14ac:dyDescent="0.35">
      <c r="D957"/>
    </row>
    <row r="958" spans="4:4" x14ac:dyDescent="0.35">
      <c r="D958"/>
    </row>
    <row r="959" spans="4:4" x14ac:dyDescent="0.35">
      <c r="D959"/>
    </row>
    <row r="960" spans="4:4" x14ac:dyDescent="0.35">
      <c r="D960"/>
    </row>
    <row r="961" spans="4:4" x14ac:dyDescent="0.35">
      <c r="D961"/>
    </row>
    <row r="962" spans="4:4" x14ac:dyDescent="0.35">
      <c r="D962"/>
    </row>
    <row r="963" spans="4:4" x14ac:dyDescent="0.35">
      <c r="D963"/>
    </row>
    <row r="964" spans="4:4" x14ac:dyDescent="0.35">
      <c r="D964"/>
    </row>
    <row r="965" spans="4:4" x14ac:dyDescent="0.35">
      <c r="D965"/>
    </row>
    <row r="966" spans="4:4" x14ac:dyDescent="0.35">
      <c r="D966"/>
    </row>
    <row r="967" spans="4:4" x14ac:dyDescent="0.35">
      <c r="D967"/>
    </row>
    <row r="968" spans="4:4" x14ac:dyDescent="0.35">
      <c r="D968"/>
    </row>
    <row r="969" spans="4:4" x14ac:dyDescent="0.35">
      <c r="D969"/>
    </row>
    <row r="970" spans="4:4" x14ac:dyDescent="0.35">
      <c r="D970"/>
    </row>
    <row r="971" spans="4:4" x14ac:dyDescent="0.35">
      <c r="D971"/>
    </row>
    <row r="972" spans="4:4" x14ac:dyDescent="0.35">
      <c r="D972"/>
    </row>
    <row r="973" spans="4:4" x14ac:dyDescent="0.35">
      <c r="D973"/>
    </row>
    <row r="974" spans="4:4" x14ac:dyDescent="0.35">
      <c r="D974"/>
    </row>
    <row r="975" spans="4:4" x14ac:dyDescent="0.35">
      <c r="D975"/>
    </row>
    <row r="976" spans="4:4" x14ac:dyDescent="0.35">
      <c r="D976"/>
    </row>
    <row r="977" spans="4:4" x14ac:dyDescent="0.35">
      <c r="D977"/>
    </row>
    <row r="978" spans="4:4" x14ac:dyDescent="0.35">
      <c r="D978"/>
    </row>
    <row r="979" spans="4:4" x14ac:dyDescent="0.35">
      <c r="D979"/>
    </row>
    <row r="980" spans="4:4" x14ac:dyDescent="0.35">
      <c r="D980"/>
    </row>
    <row r="981" spans="4:4" x14ac:dyDescent="0.35">
      <c r="D981"/>
    </row>
    <row r="982" spans="4:4" x14ac:dyDescent="0.35">
      <c r="D982"/>
    </row>
    <row r="983" spans="4:4" x14ac:dyDescent="0.35">
      <c r="D983"/>
    </row>
    <row r="984" spans="4:4" x14ac:dyDescent="0.35">
      <c r="D984"/>
    </row>
    <row r="985" spans="4:4" x14ac:dyDescent="0.35">
      <c r="D985"/>
    </row>
    <row r="986" spans="4:4" x14ac:dyDescent="0.35">
      <c r="D986"/>
    </row>
    <row r="987" spans="4:4" x14ac:dyDescent="0.35">
      <c r="D987"/>
    </row>
    <row r="988" spans="4:4" x14ac:dyDescent="0.35">
      <c r="D988"/>
    </row>
    <row r="989" spans="4:4" x14ac:dyDescent="0.35">
      <c r="D989"/>
    </row>
    <row r="990" spans="4:4" x14ac:dyDescent="0.35">
      <c r="D990"/>
    </row>
    <row r="991" spans="4:4" x14ac:dyDescent="0.35">
      <c r="D991"/>
    </row>
    <row r="992" spans="4:4" x14ac:dyDescent="0.35">
      <c r="D992"/>
    </row>
    <row r="993" spans="4:4" x14ac:dyDescent="0.35">
      <c r="D993"/>
    </row>
    <row r="994" spans="4:4" x14ac:dyDescent="0.35">
      <c r="D994"/>
    </row>
    <row r="995" spans="4:4" x14ac:dyDescent="0.35">
      <c r="D995"/>
    </row>
    <row r="996" spans="4:4" x14ac:dyDescent="0.35">
      <c r="D996"/>
    </row>
    <row r="997" spans="4:4" x14ac:dyDescent="0.35">
      <c r="D997"/>
    </row>
    <row r="998" spans="4:4" x14ac:dyDescent="0.35">
      <c r="D998"/>
    </row>
    <row r="999" spans="4:4" x14ac:dyDescent="0.35">
      <c r="D999"/>
    </row>
    <row r="1000" spans="4:4" x14ac:dyDescent="0.35">
      <c r="D1000"/>
    </row>
    <row r="1001" spans="4:4" x14ac:dyDescent="0.35">
      <c r="D1001"/>
    </row>
    <row r="1002" spans="4:4" x14ac:dyDescent="0.35">
      <c r="D1002"/>
    </row>
    <row r="1003" spans="4:4" x14ac:dyDescent="0.35">
      <c r="D1003"/>
    </row>
    <row r="1004" spans="4:4" x14ac:dyDescent="0.35">
      <c r="D1004"/>
    </row>
    <row r="1005" spans="4:4" x14ac:dyDescent="0.35">
      <c r="D1005"/>
    </row>
    <row r="1006" spans="4:4" x14ac:dyDescent="0.35">
      <c r="D1006"/>
    </row>
    <row r="1007" spans="4:4" x14ac:dyDescent="0.35">
      <c r="D1007"/>
    </row>
    <row r="1008" spans="4:4" x14ac:dyDescent="0.35">
      <c r="D1008"/>
    </row>
    <row r="1009" spans="4:4" x14ac:dyDescent="0.35">
      <c r="D1009"/>
    </row>
    <row r="1010" spans="4:4" x14ac:dyDescent="0.35">
      <c r="D1010"/>
    </row>
    <row r="1011" spans="4:4" x14ac:dyDescent="0.35">
      <c r="D1011"/>
    </row>
    <row r="1012" spans="4:4" x14ac:dyDescent="0.35">
      <c r="D1012"/>
    </row>
    <row r="1013" spans="4:4" x14ac:dyDescent="0.35">
      <c r="D1013"/>
    </row>
    <row r="1014" spans="4:4" x14ac:dyDescent="0.35">
      <c r="D1014"/>
    </row>
    <row r="1015" spans="4:4" x14ac:dyDescent="0.35">
      <c r="D1015"/>
    </row>
    <row r="1016" spans="4:4" x14ac:dyDescent="0.35">
      <c r="D1016"/>
    </row>
    <row r="1017" spans="4:4" x14ac:dyDescent="0.35">
      <c r="D1017"/>
    </row>
    <row r="1018" spans="4:4" x14ac:dyDescent="0.35">
      <c r="D1018"/>
    </row>
    <row r="1019" spans="4:4" x14ac:dyDescent="0.35">
      <c r="D1019"/>
    </row>
    <row r="1020" spans="4:4" x14ac:dyDescent="0.35">
      <c r="D1020"/>
    </row>
    <row r="1021" spans="4:4" x14ac:dyDescent="0.35">
      <c r="D1021"/>
    </row>
    <row r="1022" spans="4:4" x14ac:dyDescent="0.35">
      <c r="D1022"/>
    </row>
    <row r="1023" spans="4:4" x14ac:dyDescent="0.35">
      <c r="D1023"/>
    </row>
    <row r="1024" spans="4:4" x14ac:dyDescent="0.35">
      <c r="D1024"/>
    </row>
    <row r="1025" spans="4:4" x14ac:dyDescent="0.35">
      <c r="D1025"/>
    </row>
    <row r="1026" spans="4:4" x14ac:dyDescent="0.35">
      <c r="D1026"/>
    </row>
    <row r="1027" spans="4:4" x14ac:dyDescent="0.35">
      <c r="D1027"/>
    </row>
    <row r="1028" spans="4:4" x14ac:dyDescent="0.35">
      <c r="D1028"/>
    </row>
    <row r="1029" spans="4:4" x14ac:dyDescent="0.35">
      <c r="D1029"/>
    </row>
    <row r="1030" spans="4:4" x14ac:dyDescent="0.35">
      <c r="D1030"/>
    </row>
    <row r="1031" spans="4:4" x14ac:dyDescent="0.35">
      <c r="D1031"/>
    </row>
    <row r="1032" spans="4:4" x14ac:dyDescent="0.35">
      <c r="D1032"/>
    </row>
    <row r="1033" spans="4:4" x14ac:dyDescent="0.35">
      <c r="D1033"/>
    </row>
    <row r="1034" spans="4:4" x14ac:dyDescent="0.35">
      <c r="D1034"/>
    </row>
    <row r="1035" spans="4:4" x14ac:dyDescent="0.35">
      <c r="D1035"/>
    </row>
    <row r="1036" spans="4:4" x14ac:dyDescent="0.35">
      <c r="D1036"/>
    </row>
    <row r="1037" spans="4:4" x14ac:dyDescent="0.35">
      <c r="D1037"/>
    </row>
    <row r="1038" spans="4:4" x14ac:dyDescent="0.35">
      <c r="D1038"/>
    </row>
    <row r="1039" spans="4:4" x14ac:dyDescent="0.35">
      <c r="D1039"/>
    </row>
    <row r="1040" spans="4:4" x14ac:dyDescent="0.35">
      <c r="D1040"/>
    </row>
    <row r="1041" spans="4:4" x14ac:dyDescent="0.35">
      <c r="D1041"/>
    </row>
    <row r="1042" spans="4:4" x14ac:dyDescent="0.35">
      <c r="D1042"/>
    </row>
    <row r="1043" spans="4:4" x14ac:dyDescent="0.35">
      <c r="D1043"/>
    </row>
    <row r="1044" spans="4:4" x14ac:dyDescent="0.35">
      <c r="D1044"/>
    </row>
    <row r="1045" spans="4:4" x14ac:dyDescent="0.35">
      <c r="D1045"/>
    </row>
    <row r="1046" spans="4:4" x14ac:dyDescent="0.35">
      <c r="D1046"/>
    </row>
    <row r="1047" spans="4:4" x14ac:dyDescent="0.35">
      <c r="D1047"/>
    </row>
    <row r="1048" spans="4:4" x14ac:dyDescent="0.35">
      <c r="D1048"/>
    </row>
    <row r="1049" spans="4:4" x14ac:dyDescent="0.35">
      <c r="D1049"/>
    </row>
    <row r="1050" spans="4:4" x14ac:dyDescent="0.35">
      <c r="D1050"/>
    </row>
    <row r="1051" spans="4:4" x14ac:dyDescent="0.35">
      <c r="D1051"/>
    </row>
    <row r="1052" spans="4:4" x14ac:dyDescent="0.35">
      <c r="D1052"/>
    </row>
    <row r="1053" spans="4:4" x14ac:dyDescent="0.35">
      <c r="D1053"/>
    </row>
    <row r="1054" spans="4:4" x14ac:dyDescent="0.35">
      <c r="D1054"/>
    </row>
    <row r="1055" spans="4:4" x14ac:dyDescent="0.35">
      <c r="D1055"/>
    </row>
    <row r="1056" spans="4:4" x14ac:dyDescent="0.35">
      <c r="D1056"/>
    </row>
    <row r="1057" spans="4:4" x14ac:dyDescent="0.35">
      <c r="D1057"/>
    </row>
    <row r="1058" spans="4:4" x14ac:dyDescent="0.35">
      <c r="D1058"/>
    </row>
    <row r="1059" spans="4:4" x14ac:dyDescent="0.35">
      <c r="D1059"/>
    </row>
    <row r="1060" spans="4:4" x14ac:dyDescent="0.35">
      <c r="D1060"/>
    </row>
    <row r="1061" spans="4:4" x14ac:dyDescent="0.35">
      <c r="D1061"/>
    </row>
    <row r="1062" spans="4:4" x14ac:dyDescent="0.35">
      <c r="D1062"/>
    </row>
    <row r="1063" spans="4:4" x14ac:dyDescent="0.35">
      <c r="D1063"/>
    </row>
    <row r="1064" spans="4:4" x14ac:dyDescent="0.35">
      <c r="D1064"/>
    </row>
    <row r="1065" spans="4:4" x14ac:dyDescent="0.35">
      <c r="D1065"/>
    </row>
    <row r="1066" spans="4:4" x14ac:dyDescent="0.35">
      <c r="D1066"/>
    </row>
    <row r="1067" spans="4:4" x14ac:dyDescent="0.35">
      <c r="D1067"/>
    </row>
    <row r="1068" spans="4:4" x14ac:dyDescent="0.35">
      <c r="D1068"/>
    </row>
    <row r="1069" spans="4:4" x14ac:dyDescent="0.35">
      <c r="D1069"/>
    </row>
    <row r="1070" spans="4:4" x14ac:dyDescent="0.35">
      <c r="D1070"/>
    </row>
    <row r="1071" spans="4:4" x14ac:dyDescent="0.35">
      <c r="D1071"/>
    </row>
    <row r="1072" spans="4:4" x14ac:dyDescent="0.35">
      <c r="D1072"/>
    </row>
    <row r="1073" spans="4:4" x14ac:dyDescent="0.35">
      <c r="D1073"/>
    </row>
    <row r="1074" spans="4:4" x14ac:dyDescent="0.35">
      <c r="D1074"/>
    </row>
    <row r="1075" spans="4:4" x14ac:dyDescent="0.35">
      <c r="D1075"/>
    </row>
    <row r="1076" spans="4:4" x14ac:dyDescent="0.35">
      <c r="D1076"/>
    </row>
    <row r="1077" spans="4:4" x14ac:dyDescent="0.35">
      <c r="D1077"/>
    </row>
    <row r="1078" spans="4:4" x14ac:dyDescent="0.35">
      <c r="D1078"/>
    </row>
    <row r="1079" spans="4:4" x14ac:dyDescent="0.35">
      <c r="D1079"/>
    </row>
    <row r="1080" spans="4:4" x14ac:dyDescent="0.35">
      <c r="D1080"/>
    </row>
    <row r="1081" spans="4:4" x14ac:dyDescent="0.35">
      <c r="D1081"/>
    </row>
    <row r="1082" spans="4:4" x14ac:dyDescent="0.35">
      <c r="D1082"/>
    </row>
    <row r="1083" spans="4:4" x14ac:dyDescent="0.35">
      <c r="D1083"/>
    </row>
    <row r="1084" spans="4:4" x14ac:dyDescent="0.35">
      <c r="D1084"/>
    </row>
    <row r="1085" spans="4:4" x14ac:dyDescent="0.35">
      <c r="D1085"/>
    </row>
    <row r="1086" spans="4:4" x14ac:dyDescent="0.35">
      <c r="D1086"/>
    </row>
    <row r="1087" spans="4:4" x14ac:dyDescent="0.35">
      <c r="D1087"/>
    </row>
    <row r="1088" spans="4:4" x14ac:dyDescent="0.35">
      <c r="D1088"/>
    </row>
    <row r="1089" spans="4:4" x14ac:dyDescent="0.35">
      <c r="D1089"/>
    </row>
    <row r="1090" spans="4:4" x14ac:dyDescent="0.35">
      <c r="D1090"/>
    </row>
    <row r="1091" spans="4:4" x14ac:dyDescent="0.35">
      <c r="D1091"/>
    </row>
    <row r="1092" spans="4:4" x14ac:dyDescent="0.35">
      <c r="D1092"/>
    </row>
    <row r="1093" spans="4:4" x14ac:dyDescent="0.35">
      <c r="D1093"/>
    </row>
    <row r="1094" spans="4:4" x14ac:dyDescent="0.35">
      <c r="D1094"/>
    </row>
    <row r="1095" spans="4:4" x14ac:dyDescent="0.35">
      <c r="D1095"/>
    </row>
    <row r="1096" spans="4:4" x14ac:dyDescent="0.35">
      <c r="D1096"/>
    </row>
    <row r="1097" spans="4:4" x14ac:dyDescent="0.35">
      <c r="D1097"/>
    </row>
    <row r="1098" spans="4:4" x14ac:dyDescent="0.35">
      <c r="D1098"/>
    </row>
    <row r="1099" spans="4:4" x14ac:dyDescent="0.35">
      <c r="D1099"/>
    </row>
    <row r="1100" spans="4:4" x14ac:dyDescent="0.35">
      <c r="D1100"/>
    </row>
    <row r="1101" spans="4:4" x14ac:dyDescent="0.35">
      <c r="D1101"/>
    </row>
    <row r="1102" spans="4:4" x14ac:dyDescent="0.35">
      <c r="D1102"/>
    </row>
    <row r="1103" spans="4:4" x14ac:dyDescent="0.35">
      <c r="D1103"/>
    </row>
    <row r="1104" spans="4:4" x14ac:dyDescent="0.35">
      <c r="D1104"/>
    </row>
    <row r="1105" spans="4:4" x14ac:dyDescent="0.35">
      <c r="D1105"/>
    </row>
    <row r="1106" spans="4:4" x14ac:dyDescent="0.35">
      <c r="D1106"/>
    </row>
    <row r="1107" spans="4:4" x14ac:dyDescent="0.35">
      <c r="D1107"/>
    </row>
    <row r="1108" spans="4:4" x14ac:dyDescent="0.35">
      <c r="D1108"/>
    </row>
    <row r="1109" spans="4:4" x14ac:dyDescent="0.35">
      <c r="D1109"/>
    </row>
    <row r="1110" spans="4:4" x14ac:dyDescent="0.35">
      <c r="D1110"/>
    </row>
    <row r="1111" spans="4:4" x14ac:dyDescent="0.35">
      <c r="D1111"/>
    </row>
    <row r="1112" spans="4:4" x14ac:dyDescent="0.35">
      <c r="D1112"/>
    </row>
    <row r="1113" spans="4:4" x14ac:dyDescent="0.35">
      <c r="D1113"/>
    </row>
    <row r="1114" spans="4:4" x14ac:dyDescent="0.35">
      <c r="D1114"/>
    </row>
    <row r="1115" spans="4:4" x14ac:dyDescent="0.35">
      <c r="D1115"/>
    </row>
    <row r="1116" spans="4:4" x14ac:dyDescent="0.35">
      <c r="D1116"/>
    </row>
    <row r="1117" spans="4:4" x14ac:dyDescent="0.35">
      <c r="D1117"/>
    </row>
    <row r="1118" spans="4:4" x14ac:dyDescent="0.35">
      <c r="D1118"/>
    </row>
    <row r="1119" spans="4:4" x14ac:dyDescent="0.35">
      <c r="D1119"/>
    </row>
    <row r="1120" spans="4:4" x14ac:dyDescent="0.35">
      <c r="D1120"/>
    </row>
    <row r="1121" spans="4:4" x14ac:dyDescent="0.35">
      <c r="D1121"/>
    </row>
    <row r="1122" spans="4:4" x14ac:dyDescent="0.35">
      <c r="D1122"/>
    </row>
    <row r="1123" spans="4:4" x14ac:dyDescent="0.35">
      <c r="D1123"/>
    </row>
    <row r="1124" spans="4:4" x14ac:dyDescent="0.35">
      <c r="D1124"/>
    </row>
    <row r="1125" spans="4:4" x14ac:dyDescent="0.35">
      <c r="D1125"/>
    </row>
    <row r="1126" spans="4:4" x14ac:dyDescent="0.35">
      <c r="D1126"/>
    </row>
    <row r="1127" spans="4:4" x14ac:dyDescent="0.35">
      <c r="D1127"/>
    </row>
    <row r="1128" spans="4:4" x14ac:dyDescent="0.35">
      <c r="D1128"/>
    </row>
    <row r="1129" spans="4:4" x14ac:dyDescent="0.35">
      <c r="D1129"/>
    </row>
    <row r="1130" spans="4:4" x14ac:dyDescent="0.35">
      <c r="D1130"/>
    </row>
    <row r="1131" spans="4:4" x14ac:dyDescent="0.35">
      <c r="D1131"/>
    </row>
    <row r="1132" spans="4:4" x14ac:dyDescent="0.35">
      <c r="D1132"/>
    </row>
    <row r="1133" spans="4:4" x14ac:dyDescent="0.35">
      <c r="D1133"/>
    </row>
    <row r="1134" spans="4:4" x14ac:dyDescent="0.35">
      <c r="D1134"/>
    </row>
    <row r="1135" spans="4:4" x14ac:dyDescent="0.35">
      <c r="D1135"/>
    </row>
    <row r="1136" spans="4:4" x14ac:dyDescent="0.35">
      <c r="D1136"/>
    </row>
    <row r="1137" spans="4:4" x14ac:dyDescent="0.35">
      <c r="D1137"/>
    </row>
    <row r="1138" spans="4:4" x14ac:dyDescent="0.35">
      <c r="D1138"/>
    </row>
    <row r="1139" spans="4:4" x14ac:dyDescent="0.35">
      <c r="D1139"/>
    </row>
    <row r="1140" spans="4:4" x14ac:dyDescent="0.35">
      <c r="D1140"/>
    </row>
    <row r="1141" spans="4:4" x14ac:dyDescent="0.35">
      <c r="D1141"/>
    </row>
    <row r="1142" spans="4:4" x14ac:dyDescent="0.35">
      <c r="D1142"/>
    </row>
    <row r="1143" spans="4:4" x14ac:dyDescent="0.35">
      <c r="D1143"/>
    </row>
    <row r="1144" spans="4:4" x14ac:dyDescent="0.35">
      <c r="D1144"/>
    </row>
    <row r="1145" spans="4:4" x14ac:dyDescent="0.35">
      <c r="D1145"/>
    </row>
    <row r="1146" spans="4:4" x14ac:dyDescent="0.35">
      <c r="D1146"/>
    </row>
    <row r="1147" spans="4:4" x14ac:dyDescent="0.35">
      <c r="D1147"/>
    </row>
    <row r="1148" spans="4:4" x14ac:dyDescent="0.35">
      <c r="D1148"/>
    </row>
    <row r="1149" spans="4:4" x14ac:dyDescent="0.35">
      <c r="D1149"/>
    </row>
    <row r="1150" spans="4:4" x14ac:dyDescent="0.35">
      <c r="D1150"/>
    </row>
    <row r="1151" spans="4:4" x14ac:dyDescent="0.35">
      <c r="D1151"/>
    </row>
    <row r="1152" spans="4:4" x14ac:dyDescent="0.35">
      <c r="D1152"/>
    </row>
    <row r="1153" spans="4:4" x14ac:dyDescent="0.35">
      <c r="D1153"/>
    </row>
    <row r="1154" spans="4:4" x14ac:dyDescent="0.35">
      <c r="D1154"/>
    </row>
    <row r="1155" spans="4:4" x14ac:dyDescent="0.35">
      <c r="D1155"/>
    </row>
    <row r="1156" spans="4:4" x14ac:dyDescent="0.35">
      <c r="D1156"/>
    </row>
    <row r="1157" spans="4:4" x14ac:dyDescent="0.35">
      <c r="D1157"/>
    </row>
    <row r="1158" spans="4:4" x14ac:dyDescent="0.35">
      <c r="D1158"/>
    </row>
    <row r="1159" spans="4:4" x14ac:dyDescent="0.35">
      <c r="D1159"/>
    </row>
    <row r="1160" spans="4:4" x14ac:dyDescent="0.35">
      <c r="D1160"/>
    </row>
    <row r="1161" spans="4:4" x14ac:dyDescent="0.35">
      <c r="D1161"/>
    </row>
    <row r="1162" spans="4:4" x14ac:dyDescent="0.35">
      <c r="D1162"/>
    </row>
    <row r="1163" spans="4:4" x14ac:dyDescent="0.35">
      <c r="D1163"/>
    </row>
    <row r="1164" spans="4:4" x14ac:dyDescent="0.35">
      <c r="D1164"/>
    </row>
    <row r="1165" spans="4:4" x14ac:dyDescent="0.35">
      <c r="D1165"/>
    </row>
    <row r="1166" spans="4:4" x14ac:dyDescent="0.35">
      <c r="D1166"/>
    </row>
    <row r="1167" spans="4:4" x14ac:dyDescent="0.35">
      <c r="D1167"/>
    </row>
    <row r="1168" spans="4:4" x14ac:dyDescent="0.35">
      <c r="D1168"/>
    </row>
    <row r="1169" spans="4:4" x14ac:dyDescent="0.35">
      <c r="D1169"/>
    </row>
    <row r="1170" spans="4:4" x14ac:dyDescent="0.35">
      <c r="D1170"/>
    </row>
    <row r="1171" spans="4:4" x14ac:dyDescent="0.35">
      <c r="D1171"/>
    </row>
    <row r="1172" spans="4:4" x14ac:dyDescent="0.35">
      <c r="D1172"/>
    </row>
    <row r="1173" spans="4:4" x14ac:dyDescent="0.35">
      <c r="D1173"/>
    </row>
    <row r="1174" spans="4:4" x14ac:dyDescent="0.35">
      <c r="D1174"/>
    </row>
    <row r="1175" spans="4:4" x14ac:dyDescent="0.35">
      <c r="D1175"/>
    </row>
    <row r="1176" spans="4:4" x14ac:dyDescent="0.35">
      <c r="D1176"/>
    </row>
    <row r="1177" spans="4:4" x14ac:dyDescent="0.35">
      <c r="D1177"/>
    </row>
    <row r="1178" spans="4:4" x14ac:dyDescent="0.35">
      <c r="D1178"/>
    </row>
    <row r="1179" spans="4:4" x14ac:dyDescent="0.35">
      <c r="D1179"/>
    </row>
    <row r="1180" spans="4:4" x14ac:dyDescent="0.35">
      <c r="D1180"/>
    </row>
    <row r="1181" spans="4:4" x14ac:dyDescent="0.35">
      <c r="D1181"/>
    </row>
    <row r="1182" spans="4:4" x14ac:dyDescent="0.35">
      <c r="D1182"/>
    </row>
    <row r="1183" spans="4:4" x14ac:dyDescent="0.35">
      <c r="D1183"/>
    </row>
    <row r="1184" spans="4:4" x14ac:dyDescent="0.35">
      <c r="D1184"/>
    </row>
    <row r="1185" spans="4:4" x14ac:dyDescent="0.35">
      <c r="D1185"/>
    </row>
    <row r="1186" spans="4:4" x14ac:dyDescent="0.35">
      <c r="D1186"/>
    </row>
    <row r="1187" spans="4:4" x14ac:dyDescent="0.35">
      <c r="D1187"/>
    </row>
    <row r="1188" spans="4:4" x14ac:dyDescent="0.35">
      <c r="D1188"/>
    </row>
    <row r="1189" spans="4:4" x14ac:dyDescent="0.35">
      <c r="D1189"/>
    </row>
    <row r="1190" spans="4:4" x14ac:dyDescent="0.35">
      <c r="D1190"/>
    </row>
    <row r="1191" spans="4:4" x14ac:dyDescent="0.35">
      <c r="D1191"/>
    </row>
    <row r="1192" spans="4:4" x14ac:dyDescent="0.35">
      <c r="D1192"/>
    </row>
    <row r="1193" spans="4:4" x14ac:dyDescent="0.35">
      <c r="D1193"/>
    </row>
    <row r="1194" spans="4:4" x14ac:dyDescent="0.35">
      <c r="D1194"/>
    </row>
    <row r="1195" spans="4:4" x14ac:dyDescent="0.35">
      <c r="D1195"/>
    </row>
    <row r="1196" spans="4:4" x14ac:dyDescent="0.35">
      <c r="D1196"/>
    </row>
    <row r="1197" spans="4:4" x14ac:dyDescent="0.35">
      <c r="D1197"/>
    </row>
    <row r="1198" spans="4:4" x14ac:dyDescent="0.35">
      <c r="D1198"/>
    </row>
    <row r="1199" spans="4:4" x14ac:dyDescent="0.35">
      <c r="D1199"/>
    </row>
    <row r="1200" spans="4:4" x14ac:dyDescent="0.35">
      <c r="D1200"/>
    </row>
    <row r="1201" spans="4:4" x14ac:dyDescent="0.35">
      <c r="D1201"/>
    </row>
    <row r="1202" spans="4:4" x14ac:dyDescent="0.35">
      <c r="D1202"/>
    </row>
    <row r="1203" spans="4:4" x14ac:dyDescent="0.35">
      <c r="D1203"/>
    </row>
    <row r="1204" spans="4:4" x14ac:dyDescent="0.35">
      <c r="D1204"/>
    </row>
    <row r="1205" spans="4:4" x14ac:dyDescent="0.35">
      <c r="D1205"/>
    </row>
    <row r="1206" spans="4:4" x14ac:dyDescent="0.35">
      <c r="D1206"/>
    </row>
    <row r="1207" spans="4:4" x14ac:dyDescent="0.35">
      <c r="D1207"/>
    </row>
    <row r="1208" spans="4:4" x14ac:dyDescent="0.35">
      <c r="D1208"/>
    </row>
    <row r="1209" spans="4:4" x14ac:dyDescent="0.35">
      <c r="D1209"/>
    </row>
    <row r="1210" spans="4:4" x14ac:dyDescent="0.35">
      <c r="D1210"/>
    </row>
    <row r="1211" spans="4:4" x14ac:dyDescent="0.35">
      <c r="D1211"/>
    </row>
    <row r="1212" spans="4:4" x14ac:dyDescent="0.35">
      <c r="D1212"/>
    </row>
    <row r="1213" spans="4:4" x14ac:dyDescent="0.35">
      <c r="D1213"/>
    </row>
    <row r="1214" spans="4:4" x14ac:dyDescent="0.35">
      <c r="D1214"/>
    </row>
    <row r="1215" spans="4:4" x14ac:dyDescent="0.35">
      <c r="D1215"/>
    </row>
    <row r="1216" spans="4:4" x14ac:dyDescent="0.35">
      <c r="D1216"/>
    </row>
    <row r="1217" spans="4:4" x14ac:dyDescent="0.35">
      <c r="D1217"/>
    </row>
    <row r="1218" spans="4:4" x14ac:dyDescent="0.35">
      <c r="D1218"/>
    </row>
    <row r="1219" spans="4:4" x14ac:dyDescent="0.35">
      <c r="D1219"/>
    </row>
    <row r="1220" spans="4:4" x14ac:dyDescent="0.35">
      <c r="D1220"/>
    </row>
    <row r="1221" spans="4:4" x14ac:dyDescent="0.35">
      <c r="D1221"/>
    </row>
    <row r="1222" spans="4:4" x14ac:dyDescent="0.35">
      <c r="D1222"/>
    </row>
    <row r="1223" spans="4:4" x14ac:dyDescent="0.35">
      <c r="D1223"/>
    </row>
    <row r="1224" spans="4:4" x14ac:dyDescent="0.35">
      <c r="D1224"/>
    </row>
    <row r="1225" spans="4:4" x14ac:dyDescent="0.35">
      <c r="D1225"/>
    </row>
    <row r="1226" spans="4:4" x14ac:dyDescent="0.35">
      <c r="D1226"/>
    </row>
    <row r="1227" spans="4:4" x14ac:dyDescent="0.35">
      <c r="D1227"/>
    </row>
    <row r="1228" spans="4:4" x14ac:dyDescent="0.35">
      <c r="D1228"/>
    </row>
    <row r="1229" spans="4:4" x14ac:dyDescent="0.35">
      <c r="D1229"/>
    </row>
    <row r="1230" spans="4:4" x14ac:dyDescent="0.35">
      <c r="D1230"/>
    </row>
    <row r="1231" spans="4:4" x14ac:dyDescent="0.35">
      <c r="D1231"/>
    </row>
    <row r="1232" spans="4:4" x14ac:dyDescent="0.35">
      <c r="D1232"/>
    </row>
    <row r="1233" spans="4:4" x14ac:dyDescent="0.35">
      <c r="D1233"/>
    </row>
    <row r="1234" spans="4:4" x14ac:dyDescent="0.35">
      <c r="D1234"/>
    </row>
    <row r="1235" spans="4:4" x14ac:dyDescent="0.35">
      <c r="D1235"/>
    </row>
    <row r="1236" spans="4:4" x14ac:dyDescent="0.35">
      <c r="D1236"/>
    </row>
    <row r="1237" spans="4:4" x14ac:dyDescent="0.35">
      <c r="D1237"/>
    </row>
    <row r="1238" spans="4:4" x14ac:dyDescent="0.35">
      <c r="D1238"/>
    </row>
    <row r="1239" spans="4:4" x14ac:dyDescent="0.35">
      <c r="D1239"/>
    </row>
    <row r="1240" spans="4:4" x14ac:dyDescent="0.35">
      <c r="D1240"/>
    </row>
    <row r="1241" spans="4:4" x14ac:dyDescent="0.35">
      <c r="D1241"/>
    </row>
    <row r="1242" spans="4:4" x14ac:dyDescent="0.35">
      <c r="D1242"/>
    </row>
    <row r="1243" spans="4:4" x14ac:dyDescent="0.35">
      <c r="D1243"/>
    </row>
    <row r="1244" spans="4:4" x14ac:dyDescent="0.35">
      <c r="D1244"/>
    </row>
    <row r="1245" spans="4:4" x14ac:dyDescent="0.35">
      <c r="D1245"/>
    </row>
    <row r="1246" spans="4:4" x14ac:dyDescent="0.35">
      <c r="D1246"/>
    </row>
    <row r="1247" spans="4:4" x14ac:dyDescent="0.35">
      <c r="D1247"/>
    </row>
    <row r="1248" spans="4:4" x14ac:dyDescent="0.35">
      <c r="D1248"/>
    </row>
    <row r="1249" spans="4:4" x14ac:dyDescent="0.35">
      <c r="D1249"/>
    </row>
    <row r="1250" spans="4:4" x14ac:dyDescent="0.35">
      <c r="D1250"/>
    </row>
    <row r="1251" spans="4:4" x14ac:dyDescent="0.35">
      <c r="D1251"/>
    </row>
    <row r="1252" spans="4:4" x14ac:dyDescent="0.35">
      <c r="D1252"/>
    </row>
    <row r="1253" spans="4:4" x14ac:dyDescent="0.35">
      <c r="D1253"/>
    </row>
    <row r="1254" spans="4:4" x14ac:dyDescent="0.35">
      <c r="D1254"/>
    </row>
    <row r="1255" spans="4:4" x14ac:dyDescent="0.35">
      <c r="D1255"/>
    </row>
    <row r="1256" spans="4:4" x14ac:dyDescent="0.35">
      <c r="D1256"/>
    </row>
    <row r="1257" spans="4:4" x14ac:dyDescent="0.35">
      <c r="D1257"/>
    </row>
    <row r="1258" spans="4:4" x14ac:dyDescent="0.35">
      <c r="D1258"/>
    </row>
    <row r="1259" spans="4:4" x14ac:dyDescent="0.35">
      <c r="D1259"/>
    </row>
    <row r="1260" spans="4:4" x14ac:dyDescent="0.35">
      <c r="D1260"/>
    </row>
    <row r="1261" spans="4:4" x14ac:dyDescent="0.35">
      <c r="D1261"/>
    </row>
    <row r="1262" spans="4:4" x14ac:dyDescent="0.35">
      <c r="D1262"/>
    </row>
    <row r="1263" spans="4:4" x14ac:dyDescent="0.35">
      <c r="D1263"/>
    </row>
    <row r="1264" spans="4:4" x14ac:dyDescent="0.35">
      <c r="D1264"/>
    </row>
    <row r="1265" spans="4:4" x14ac:dyDescent="0.35">
      <c r="D1265"/>
    </row>
    <row r="1266" spans="4:4" x14ac:dyDescent="0.35">
      <c r="D1266"/>
    </row>
    <row r="1267" spans="4:4" x14ac:dyDescent="0.35">
      <c r="D1267"/>
    </row>
    <row r="1268" spans="4:4" x14ac:dyDescent="0.35">
      <c r="D1268"/>
    </row>
    <row r="1269" spans="4:4" x14ac:dyDescent="0.35">
      <c r="D1269"/>
    </row>
    <row r="1270" spans="4:4" x14ac:dyDescent="0.35">
      <c r="D1270"/>
    </row>
    <row r="1271" spans="4:4" x14ac:dyDescent="0.35">
      <c r="D1271"/>
    </row>
    <row r="1272" spans="4:4" x14ac:dyDescent="0.35">
      <c r="D1272"/>
    </row>
    <row r="1273" spans="4:4" x14ac:dyDescent="0.35">
      <c r="D1273"/>
    </row>
    <row r="1274" spans="4:4" x14ac:dyDescent="0.35">
      <c r="D1274"/>
    </row>
    <row r="1275" spans="4:4" x14ac:dyDescent="0.35">
      <c r="D1275"/>
    </row>
    <row r="1276" spans="4:4" x14ac:dyDescent="0.35">
      <c r="D1276"/>
    </row>
    <row r="1277" spans="4:4" x14ac:dyDescent="0.35">
      <c r="D1277"/>
    </row>
    <row r="1278" spans="4:4" x14ac:dyDescent="0.35">
      <c r="D1278"/>
    </row>
    <row r="1279" spans="4:4" x14ac:dyDescent="0.35">
      <c r="D1279"/>
    </row>
    <row r="1280" spans="4:4" x14ac:dyDescent="0.35">
      <c r="D1280"/>
    </row>
    <row r="1281" spans="4:4" x14ac:dyDescent="0.35">
      <c r="D1281"/>
    </row>
    <row r="1282" spans="4:4" x14ac:dyDescent="0.35">
      <c r="D1282"/>
    </row>
    <row r="1283" spans="4:4" x14ac:dyDescent="0.35">
      <c r="D1283"/>
    </row>
    <row r="1284" spans="4:4" x14ac:dyDescent="0.35">
      <c r="D1284"/>
    </row>
    <row r="1285" spans="4:4" x14ac:dyDescent="0.35">
      <c r="D1285"/>
    </row>
    <row r="1286" spans="4:4" x14ac:dyDescent="0.35">
      <c r="D1286"/>
    </row>
    <row r="1287" spans="4:4" x14ac:dyDescent="0.35">
      <c r="D1287"/>
    </row>
    <row r="1288" spans="4:4" x14ac:dyDescent="0.35">
      <c r="D1288"/>
    </row>
    <row r="1289" spans="4:4" x14ac:dyDescent="0.35">
      <c r="D1289"/>
    </row>
    <row r="1290" spans="4:4" x14ac:dyDescent="0.35">
      <c r="D1290"/>
    </row>
    <row r="1291" spans="4:4" x14ac:dyDescent="0.35">
      <c r="D1291"/>
    </row>
    <row r="1292" spans="4:4" x14ac:dyDescent="0.35">
      <c r="D1292"/>
    </row>
    <row r="1293" spans="4:4" x14ac:dyDescent="0.35">
      <c r="D1293"/>
    </row>
    <row r="1294" spans="4:4" x14ac:dyDescent="0.35">
      <c r="D1294"/>
    </row>
    <row r="1295" spans="4:4" x14ac:dyDescent="0.35">
      <c r="D1295"/>
    </row>
    <row r="1296" spans="4:4" x14ac:dyDescent="0.35">
      <c r="D1296"/>
    </row>
    <row r="1297" spans="4:4" x14ac:dyDescent="0.35">
      <c r="D1297"/>
    </row>
    <row r="1298" spans="4:4" x14ac:dyDescent="0.35">
      <c r="D1298"/>
    </row>
    <row r="1299" spans="4:4" x14ac:dyDescent="0.35">
      <c r="D1299"/>
    </row>
    <row r="1300" spans="4:4" x14ac:dyDescent="0.35">
      <c r="D1300"/>
    </row>
    <row r="1301" spans="4:4" x14ac:dyDescent="0.35">
      <c r="D1301"/>
    </row>
    <row r="1302" spans="4:4" x14ac:dyDescent="0.35">
      <c r="D1302"/>
    </row>
    <row r="1303" spans="4:4" x14ac:dyDescent="0.35">
      <c r="D1303"/>
    </row>
    <row r="1304" spans="4:4" x14ac:dyDescent="0.35">
      <c r="D1304"/>
    </row>
    <row r="1305" spans="4:4" x14ac:dyDescent="0.35">
      <c r="D1305"/>
    </row>
    <row r="1306" spans="4:4" x14ac:dyDescent="0.35">
      <c r="D1306"/>
    </row>
    <row r="1307" spans="4:4" x14ac:dyDescent="0.35">
      <c r="D1307"/>
    </row>
    <row r="1308" spans="4:4" x14ac:dyDescent="0.35">
      <c r="D1308"/>
    </row>
    <row r="1309" spans="4:4" x14ac:dyDescent="0.35">
      <c r="D1309"/>
    </row>
    <row r="1310" spans="4:4" x14ac:dyDescent="0.35">
      <c r="D1310"/>
    </row>
    <row r="1311" spans="4:4" x14ac:dyDescent="0.35">
      <c r="D1311"/>
    </row>
    <row r="1312" spans="4:4" x14ac:dyDescent="0.35">
      <c r="D1312"/>
    </row>
    <row r="1313" spans="4:4" x14ac:dyDescent="0.35">
      <c r="D1313"/>
    </row>
    <row r="1314" spans="4:4" x14ac:dyDescent="0.35">
      <c r="D1314"/>
    </row>
    <row r="1315" spans="4:4" x14ac:dyDescent="0.35">
      <c r="D1315"/>
    </row>
    <row r="1316" spans="4:4" x14ac:dyDescent="0.35">
      <c r="D1316"/>
    </row>
    <row r="1317" spans="4:4" x14ac:dyDescent="0.35">
      <c r="D1317"/>
    </row>
    <row r="1318" spans="4:4" x14ac:dyDescent="0.35">
      <c r="D1318"/>
    </row>
    <row r="1319" spans="4:4" x14ac:dyDescent="0.35">
      <c r="D1319"/>
    </row>
    <row r="1320" spans="4:4" x14ac:dyDescent="0.35">
      <c r="D1320"/>
    </row>
    <row r="1321" spans="4:4" x14ac:dyDescent="0.35">
      <c r="D1321"/>
    </row>
    <row r="1322" spans="4:4" x14ac:dyDescent="0.35">
      <c r="D1322"/>
    </row>
    <row r="1323" spans="4:4" x14ac:dyDescent="0.35">
      <c r="D1323"/>
    </row>
    <row r="1324" spans="4:4" x14ac:dyDescent="0.35">
      <c r="D1324"/>
    </row>
    <row r="1325" spans="4:4" x14ac:dyDescent="0.35">
      <c r="D1325"/>
    </row>
    <row r="1326" spans="4:4" x14ac:dyDescent="0.35">
      <c r="D1326"/>
    </row>
    <row r="1327" spans="4:4" x14ac:dyDescent="0.35">
      <c r="D1327"/>
    </row>
    <row r="1328" spans="4:4" x14ac:dyDescent="0.35">
      <c r="D1328"/>
    </row>
    <row r="1329" spans="4:4" x14ac:dyDescent="0.35">
      <c r="D1329"/>
    </row>
    <row r="1330" spans="4:4" x14ac:dyDescent="0.35">
      <c r="D1330"/>
    </row>
    <row r="1331" spans="4:4" x14ac:dyDescent="0.35">
      <c r="D1331"/>
    </row>
    <row r="1332" spans="4:4" x14ac:dyDescent="0.35">
      <c r="D1332"/>
    </row>
    <row r="1333" spans="4:4" x14ac:dyDescent="0.35">
      <c r="D1333"/>
    </row>
    <row r="1334" spans="4:4" x14ac:dyDescent="0.35">
      <c r="D1334"/>
    </row>
    <row r="1335" spans="4:4" x14ac:dyDescent="0.35">
      <c r="D1335"/>
    </row>
    <row r="1336" spans="4:4" x14ac:dyDescent="0.35">
      <c r="D1336"/>
    </row>
    <row r="1337" spans="4:4" x14ac:dyDescent="0.35">
      <c r="D1337"/>
    </row>
    <row r="1338" spans="4:4" x14ac:dyDescent="0.35">
      <c r="D1338"/>
    </row>
    <row r="1339" spans="4:4" x14ac:dyDescent="0.35">
      <c r="D1339"/>
    </row>
    <row r="1340" spans="4:4" x14ac:dyDescent="0.35">
      <c r="D1340"/>
    </row>
    <row r="1341" spans="4:4" x14ac:dyDescent="0.35">
      <c r="D1341"/>
    </row>
    <row r="1342" spans="4:4" x14ac:dyDescent="0.35">
      <c r="D1342"/>
    </row>
    <row r="1343" spans="4:4" x14ac:dyDescent="0.35">
      <c r="D1343"/>
    </row>
    <row r="1344" spans="4:4" x14ac:dyDescent="0.35">
      <c r="D1344"/>
    </row>
    <row r="1345" spans="4:4" x14ac:dyDescent="0.35">
      <c r="D1345"/>
    </row>
    <row r="1346" spans="4:4" x14ac:dyDescent="0.35">
      <c r="D1346"/>
    </row>
    <row r="1347" spans="4:4" x14ac:dyDescent="0.35">
      <c r="D1347"/>
    </row>
    <row r="1348" spans="4:4" x14ac:dyDescent="0.35">
      <c r="D1348"/>
    </row>
    <row r="1349" spans="4:4" x14ac:dyDescent="0.35">
      <c r="D1349"/>
    </row>
    <row r="1350" spans="4:4" x14ac:dyDescent="0.35">
      <c r="D1350"/>
    </row>
    <row r="1351" spans="4:4" x14ac:dyDescent="0.35">
      <c r="D1351"/>
    </row>
    <row r="1352" spans="4:4" x14ac:dyDescent="0.35">
      <c r="D1352"/>
    </row>
    <row r="1353" spans="4:4" x14ac:dyDescent="0.35">
      <c r="D1353"/>
    </row>
    <row r="1354" spans="4:4" x14ac:dyDescent="0.35">
      <c r="D1354"/>
    </row>
    <row r="1355" spans="4:4" x14ac:dyDescent="0.35">
      <c r="D1355"/>
    </row>
    <row r="1356" spans="4:4" x14ac:dyDescent="0.35">
      <c r="D1356"/>
    </row>
    <row r="1357" spans="4:4" x14ac:dyDescent="0.35">
      <c r="D1357"/>
    </row>
    <row r="1358" spans="4:4" x14ac:dyDescent="0.35">
      <c r="D1358"/>
    </row>
    <row r="1359" spans="4:4" x14ac:dyDescent="0.35">
      <c r="D1359"/>
    </row>
    <row r="1360" spans="4:4" x14ac:dyDescent="0.35">
      <c r="D1360"/>
    </row>
    <row r="1361" spans="4:4" x14ac:dyDescent="0.35">
      <c r="D1361"/>
    </row>
    <row r="1362" spans="4:4" x14ac:dyDescent="0.35">
      <c r="D1362"/>
    </row>
    <row r="1363" spans="4:4" x14ac:dyDescent="0.35">
      <c r="D1363"/>
    </row>
    <row r="1364" spans="4:4" x14ac:dyDescent="0.35">
      <c r="D1364"/>
    </row>
    <row r="1365" spans="4:4" x14ac:dyDescent="0.35">
      <c r="D1365"/>
    </row>
    <row r="1366" spans="4:4" x14ac:dyDescent="0.35">
      <c r="D1366"/>
    </row>
    <row r="1367" spans="4:4" x14ac:dyDescent="0.35">
      <c r="D1367"/>
    </row>
    <row r="1368" spans="4:4" x14ac:dyDescent="0.35">
      <c r="D1368"/>
    </row>
    <row r="1369" spans="4:4" x14ac:dyDescent="0.35">
      <c r="D1369"/>
    </row>
    <row r="1370" spans="4:4" x14ac:dyDescent="0.35">
      <c r="D1370"/>
    </row>
    <row r="1371" spans="4:4" x14ac:dyDescent="0.35">
      <c r="D1371"/>
    </row>
    <row r="1372" spans="4:4" x14ac:dyDescent="0.35">
      <c r="D1372"/>
    </row>
    <row r="1373" spans="4:4" x14ac:dyDescent="0.35">
      <c r="D1373"/>
    </row>
    <row r="1374" spans="4:4" x14ac:dyDescent="0.35">
      <c r="D1374"/>
    </row>
    <row r="1375" spans="4:4" x14ac:dyDescent="0.35">
      <c r="D1375"/>
    </row>
    <row r="1376" spans="4:4" x14ac:dyDescent="0.35">
      <c r="D1376"/>
    </row>
    <row r="1377" spans="4:4" x14ac:dyDescent="0.35">
      <c r="D1377"/>
    </row>
    <row r="1378" spans="4:4" x14ac:dyDescent="0.35">
      <c r="D1378"/>
    </row>
    <row r="1379" spans="4:4" x14ac:dyDescent="0.35">
      <c r="D1379"/>
    </row>
    <row r="1380" spans="4:4" x14ac:dyDescent="0.35">
      <c r="D1380"/>
    </row>
    <row r="1381" spans="4:4" x14ac:dyDescent="0.35">
      <c r="D1381"/>
    </row>
    <row r="1382" spans="4:4" x14ac:dyDescent="0.35">
      <c r="D1382"/>
    </row>
    <row r="1383" spans="4:4" x14ac:dyDescent="0.35">
      <c r="D1383"/>
    </row>
    <row r="1384" spans="4:4" x14ac:dyDescent="0.35">
      <c r="D1384"/>
    </row>
    <row r="1385" spans="4:4" x14ac:dyDescent="0.35">
      <c r="D1385"/>
    </row>
    <row r="1386" spans="4:4" x14ac:dyDescent="0.35">
      <c r="D1386"/>
    </row>
    <row r="1387" spans="4:4" x14ac:dyDescent="0.35">
      <c r="D1387"/>
    </row>
    <row r="1388" spans="4:4" x14ac:dyDescent="0.35">
      <c r="D1388"/>
    </row>
    <row r="1389" spans="4:4" x14ac:dyDescent="0.35">
      <c r="D1389"/>
    </row>
    <row r="1390" spans="4:4" x14ac:dyDescent="0.35">
      <c r="D1390"/>
    </row>
    <row r="1391" spans="4:4" x14ac:dyDescent="0.35">
      <c r="D1391"/>
    </row>
    <row r="1392" spans="4:4" x14ac:dyDescent="0.35">
      <c r="D1392"/>
    </row>
    <row r="1393" spans="4:4" x14ac:dyDescent="0.35">
      <c r="D1393"/>
    </row>
    <row r="1394" spans="4:4" x14ac:dyDescent="0.35">
      <c r="D1394"/>
    </row>
    <row r="1395" spans="4:4" x14ac:dyDescent="0.35">
      <c r="D1395"/>
    </row>
    <row r="1396" spans="4:4" x14ac:dyDescent="0.35">
      <c r="D1396"/>
    </row>
    <row r="1397" spans="4:4" x14ac:dyDescent="0.35">
      <c r="D1397"/>
    </row>
    <row r="1398" spans="4:4" x14ac:dyDescent="0.35">
      <c r="D1398"/>
    </row>
    <row r="1399" spans="4:4" x14ac:dyDescent="0.35">
      <c r="D1399"/>
    </row>
    <row r="1400" spans="4:4" x14ac:dyDescent="0.35">
      <c r="D1400"/>
    </row>
    <row r="1401" spans="4:4" x14ac:dyDescent="0.35">
      <c r="D1401"/>
    </row>
    <row r="1402" spans="4:4" x14ac:dyDescent="0.35">
      <c r="D1402"/>
    </row>
    <row r="1403" spans="4:4" x14ac:dyDescent="0.35">
      <c r="D1403"/>
    </row>
    <row r="1404" spans="4:4" x14ac:dyDescent="0.35">
      <c r="D1404"/>
    </row>
    <row r="1405" spans="4:4" x14ac:dyDescent="0.35">
      <c r="D1405"/>
    </row>
    <row r="1406" spans="4:4" x14ac:dyDescent="0.35">
      <c r="D1406"/>
    </row>
    <row r="1407" spans="4:4" x14ac:dyDescent="0.35">
      <c r="D1407"/>
    </row>
    <row r="1408" spans="4:4" x14ac:dyDescent="0.35">
      <c r="D1408"/>
    </row>
    <row r="1409" spans="4:4" x14ac:dyDescent="0.35">
      <c r="D1409"/>
    </row>
    <row r="1410" spans="4:4" x14ac:dyDescent="0.35">
      <c r="D1410"/>
    </row>
    <row r="1411" spans="4:4" x14ac:dyDescent="0.35">
      <c r="D1411"/>
    </row>
    <row r="1412" spans="4:4" x14ac:dyDescent="0.35">
      <c r="D1412"/>
    </row>
    <row r="1413" spans="4:4" x14ac:dyDescent="0.35">
      <c r="D1413"/>
    </row>
    <row r="1414" spans="4:4" x14ac:dyDescent="0.35">
      <c r="D1414"/>
    </row>
    <row r="1415" spans="4:4" x14ac:dyDescent="0.35">
      <c r="D1415"/>
    </row>
    <row r="1416" spans="4:4" x14ac:dyDescent="0.35">
      <c r="D1416"/>
    </row>
    <row r="1417" spans="4:4" x14ac:dyDescent="0.35">
      <c r="D1417"/>
    </row>
    <row r="1418" spans="4:4" x14ac:dyDescent="0.35">
      <c r="D1418"/>
    </row>
    <row r="1419" spans="4:4" x14ac:dyDescent="0.35">
      <c r="D1419"/>
    </row>
    <row r="1420" spans="4:4" x14ac:dyDescent="0.35">
      <c r="D1420"/>
    </row>
    <row r="1421" spans="4:4" x14ac:dyDescent="0.35">
      <c r="D1421"/>
    </row>
    <row r="1422" spans="4:4" x14ac:dyDescent="0.35">
      <c r="D1422"/>
    </row>
    <row r="1423" spans="4:4" x14ac:dyDescent="0.35">
      <c r="D1423"/>
    </row>
    <row r="1424" spans="4:4" x14ac:dyDescent="0.35">
      <c r="D1424"/>
    </row>
    <row r="1425" spans="4:4" x14ac:dyDescent="0.35">
      <c r="D1425"/>
    </row>
    <row r="1426" spans="4:4" x14ac:dyDescent="0.35">
      <c r="D1426"/>
    </row>
    <row r="1427" spans="4:4" x14ac:dyDescent="0.35">
      <c r="D1427"/>
    </row>
    <row r="1428" spans="4:4" x14ac:dyDescent="0.35">
      <c r="D1428"/>
    </row>
    <row r="1429" spans="4:4" x14ac:dyDescent="0.35">
      <c r="D1429"/>
    </row>
    <row r="1430" spans="4:4" x14ac:dyDescent="0.35">
      <c r="D1430"/>
    </row>
    <row r="1431" spans="4:4" x14ac:dyDescent="0.35">
      <c r="D1431"/>
    </row>
    <row r="1432" spans="4:4" x14ac:dyDescent="0.35">
      <c r="D1432"/>
    </row>
    <row r="1433" spans="4:4" x14ac:dyDescent="0.35">
      <c r="D1433"/>
    </row>
    <row r="1434" spans="4:4" x14ac:dyDescent="0.35">
      <c r="D1434"/>
    </row>
    <row r="1435" spans="4:4" x14ac:dyDescent="0.35">
      <c r="D1435"/>
    </row>
    <row r="1436" spans="4:4" x14ac:dyDescent="0.35">
      <c r="D1436"/>
    </row>
    <row r="1437" spans="4:4" x14ac:dyDescent="0.35">
      <c r="D1437"/>
    </row>
    <row r="1438" spans="4:4" x14ac:dyDescent="0.35">
      <c r="D1438"/>
    </row>
    <row r="1439" spans="4:4" x14ac:dyDescent="0.35">
      <c r="D1439"/>
    </row>
    <row r="1440" spans="4:4" x14ac:dyDescent="0.35">
      <c r="D1440"/>
    </row>
    <row r="1441" spans="4:4" x14ac:dyDescent="0.35">
      <c r="D1441"/>
    </row>
    <row r="1442" spans="4:4" x14ac:dyDescent="0.35">
      <c r="D1442"/>
    </row>
    <row r="1443" spans="4:4" x14ac:dyDescent="0.35">
      <c r="D1443"/>
    </row>
    <row r="1444" spans="4:4" x14ac:dyDescent="0.35">
      <c r="D1444"/>
    </row>
    <row r="1445" spans="4:4" x14ac:dyDescent="0.35">
      <c r="D1445"/>
    </row>
    <row r="1446" spans="4:4" x14ac:dyDescent="0.35">
      <c r="D1446"/>
    </row>
    <row r="1447" spans="4:4" x14ac:dyDescent="0.35">
      <c r="D1447"/>
    </row>
    <row r="1448" spans="4:4" x14ac:dyDescent="0.35">
      <c r="D1448"/>
    </row>
    <row r="1449" spans="4:4" x14ac:dyDescent="0.35">
      <c r="D1449"/>
    </row>
    <row r="1450" spans="4:4" x14ac:dyDescent="0.35">
      <c r="D1450"/>
    </row>
    <row r="1451" spans="4:4" x14ac:dyDescent="0.35">
      <c r="D1451"/>
    </row>
    <row r="1452" spans="4:4" x14ac:dyDescent="0.35">
      <c r="D1452"/>
    </row>
    <row r="1453" spans="4:4" x14ac:dyDescent="0.35">
      <c r="D1453"/>
    </row>
    <row r="1454" spans="4:4" x14ac:dyDescent="0.35">
      <c r="D1454"/>
    </row>
    <row r="1455" spans="4:4" x14ac:dyDescent="0.35">
      <c r="D1455"/>
    </row>
    <row r="1456" spans="4:4" x14ac:dyDescent="0.35">
      <c r="D1456"/>
    </row>
    <row r="1457" spans="4:4" x14ac:dyDescent="0.35">
      <c r="D1457"/>
    </row>
    <row r="1458" spans="4:4" x14ac:dyDescent="0.35">
      <c r="D1458"/>
    </row>
    <row r="1459" spans="4:4" x14ac:dyDescent="0.35">
      <c r="D1459"/>
    </row>
    <row r="1460" spans="4:4" x14ac:dyDescent="0.35">
      <c r="D1460"/>
    </row>
    <row r="1461" spans="4:4" x14ac:dyDescent="0.35">
      <c r="D1461"/>
    </row>
    <row r="1462" spans="4:4" x14ac:dyDescent="0.35">
      <c r="D1462"/>
    </row>
    <row r="1463" spans="4:4" x14ac:dyDescent="0.35">
      <c r="D1463"/>
    </row>
    <row r="1464" spans="4:4" x14ac:dyDescent="0.35">
      <c r="D1464"/>
    </row>
    <row r="1465" spans="4:4" x14ac:dyDescent="0.35">
      <c r="D1465"/>
    </row>
    <row r="1466" spans="4:4" x14ac:dyDescent="0.35">
      <c r="D1466"/>
    </row>
    <row r="1467" spans="4:4" x14ac:dyDescent="0.35">
      <c r="D1467"/>
    </row>
    <row r="1468" spans="4:4" x14ac:dyDescent="0.35">
      <c r="D1468"/>
    </row>
    <row r="1469" spans="4:4" x14ac:dyDescent="0.35">
      <c r="D1469"/>
    </row>
    <row r="1470" spans="4:4" x14ac:dyDescent="0.35">
      <c r="D1470"/>
    </row>
    <row r="1471" spans="4:4" x14ac:dyDescent="0.35">
      <c r="D1471"/>
    </row>
    <row r="1472" spans="4:4" x14ac:dyDescent="0.35">
      <c r="D1472"/>
    </row>
    <row r="1473" spans="4:4" x14ac:dyDescent="0.35">
      <c r="D1473"/>
    </row>
    <row r="1474" spans="4:4" x14ac:dyDescent="0.35">
      <c r="D1474"/>
    </row>
    <row r="1475" spans="4:4" x14ac:dyDescent="0.35">
      <c r="D1475"/>
    </row>
    <row r="1476" spans="4:4" x14ac:dyDescent="0.35">
      <c r="D1476"/>
    </row>
    <row r="1477" spans="4:4" x14ac:dyDescent="0.35">
      <c r="D1477"/>
    </row>
    <row r="1478" spans="4:4" x14ac:dyDescent="0.35">
      <c r="D1478"/>
    </row>
    <row r="1479" spans="4:4" x14ac:dyDescent="0.35">
      <c r="D1479"/>
    </row>
    <row r="1480" spans="4:4" x14ac:dyDescent="0.35">
      <c r="D1480"/>
    </row>
    <row r="1481" spans="4:4" x14ac:dyDescent="0.35">
      <c r="D1481"/>
    </row>
    <row r="1482" spans="4:4" x14ac:dyDescent="0.35">
      <c r="D1482"/>
    </row>
    <row r="1483" spans="4:4" x14ac:dyDescent="0.35">
      <c r="D1483"/>
    </row>
    <row r="1484" spans="4:4" x14ac:dyDescent="0.35">
      <c r="D1484"/>
    </row>
    <row r="1485" spans="4:4" x14ac:dyDescent="0.35">
      <c r="D1485"/>
    </row>
    <row r="1486" spans="4:4" x14ac:dyDescent="0.35">
      <c r="D1486"/>
    </row>
    <row r="1487" spans="4:4" x14ac:dyDescent="0.35">
      <c r="D1487"/>
    </row>
    <row r="1488" spans="4:4" x14ac:dyDescent="0.35">
      <c r="D1488"/>
    </row>
    <row r="1489" spans="4:4" x14ac:dyDescent="0.35">
      <c r="D1489"/>
    </row>
    <row r="1490" spans="4:4" x14ac:dyDescent="0.35">
      <c r="D1490"/>
    </row>
    <row r="1491" spans="4:4" x14ac:dyDescent="0.35">
      <c r="D1491"/>
    </row>
    <row r="1492" spans="4:4" x14ac:dyDescent="0.35">
      <c r="D1492"/>
    </row>
    <row r="1493" spans="4:4" x14ac:dyDescent="0.35">
      <c r="D1493"/>
    </row>
    <row r="1494" spans="4:4" x14ac:dyDescent="0.35">
      <c r="D1494"/>
    </row>
    <row r="1495" spans="4:4" x14ac:dyDescent="0.35">
      <c r="D1495"/>
    </row>
    <row r="1496" spans="4:4" x14ac:dyDescent="0.35">
      <c r="D1496"/>
    </row>
    <row r="1497" spans="4:4" x14ac:dyDescent="0.35">
      <c r="D1497"/>
    </row>
    <row r="1498" spans="4:4" x14ac:dyDescent="0.35">
      <c r="D1498"/>
    </row>
    <row r="1499" spans="4:4" x14ac:dyDescent="0.35">
      <c r="D1499"/>
    </row>
    <row r="1500" spans="4:4" x14ac:dyDescent="0.35">
      <c r="D1500"/>
    </row>
    <row r="1501" spans="4:4" x14ac:dyDescent="0.35">
      <c r="D1501"/>
    </row>
    <row r="1502" spans="4:4" x14ac:dyDescent="0.35">
      <c r="D1502"/>
    </row>
    <row r="1503" spans="4:4" x14ac:dyDescent="0.35">
      <c r="D1503"/>
    </row>
    <row r="1504" spans="4:4" x14ac:dyDescent="0.35">
      <c r="D1504"/>
    </row>
    <row r="1505" spans="4:4" x14ac:dyDescent="0.35">
      <c r="D1505"/>
    </row>
    <row r="1506" spans="4:4" x14ac:dyDescent="0.35">
      <c r="D1506"/>
    </row>
    <row r="1507" spans="4:4" x14ac:dyDescent="0.35">
      <c r="D1507"/>
    </row>
    <row r="1508" spans="4:4" x14ac:dyDescent="0.35">
      <c r="D1508"/>
    </row>
    <row r="1509" spans="4:4" x14ac:dyDescent="0.35">
      <c r="D1509"/>
    </row>
    <row r="1510" spans="4:4" x14ac:dyDescent="0.35">
      <c r="D1510"/>
    </row>
    <row r="1511" spans="4:4" x14ac:dyDescent="0.35">
      <c r="D1511"/>
    </row>
    <row r="1512" spans="4:4" x14ac:dyDescent="0.35">
      <c r="D1512"/>
    </row>
    <row r="1513" spans="4:4" x14ac:dyDescent="0.35">
      <c r="D1513"/>
    </row>
    <row r="1514" spans="4:4" x14ac:dyDescent="0.35">
      <c r="D1514"/>
    </row>
    <row r="1515" spans="4:4" x14ac:dyDescent="0.35">
      <c r="D1515"/>
    </row>
    <row r="1516" spans="4:4" x14ac:dyDescent="0.35">
      <c r="D1516"/>
    </row>
    <row r="1517" spans="4:4" x14ac:dyDescent="0.35">
      <c r="D1517"/>
    </row>
    <row r="1518" spans="4:4" x14ac:dyDescent="0.35">
      <c r="D1518"/>
    </row>
    <row r="1519" spans="4:4" x14ac:dyDescent="0.35">
      <c r="D1519"/>
    </row>
    <row r="1520" spans="4:4" x14ac:dyDescent="0.35">
      <c r="D1520"/>
    </row>
    <row r="1521" spans="4:4" x14ac:dyDescent="0.35">
      <c r="D1521"/>
    </row>
    <row r="1522" spans="4:4" x14ac:dyDescent="0.35">
      <c r="D1522"/>
    </row>
    <row r="1523" spans="4:4" x14ac:dyDescent="0.35">
      <c r="D1523"/>
    </row>
    <row r="1524" spans="4:4" x14ac:dyDescent="0.35">
      <c r="D1524"/>
    </row>
    <row r="1525" spans="4:4" x14ac:dyDescent="0.35">
      <c r="D1525"/>
    </row>
    <row r="1526" spans="4:4" x14ac:dyDescent="0.35">
      <c r="D1526"/>
    </row>
    <row r="1527" spans="4:4" x14ac:dyDescent="0.35">
      <c r="D1527"/>
    </row>
    <row r="1528" spans="4:4" x14ac:dyDescent="0.35">
      <c r="D1528"/>
    </row>
    <row r="1529" spans="4:4" x14ac:dyDescent="0.35">
      <c r="D1529"/>
    </row>
    <row r="1530" spans="4:4" x14ac:dyDescent="0.35">
      <c r="D1530"/>
    </row>
    <row r="1531" spans="4:4" x14ac:dyDescent="0.35">
      <c r="D1531"/>
    </row>
    <row r="1532" spans="4:4" x14ac:dyDescent="0.35">
      <c r="D1532"/>
    </row>
    <row r="1533" spans="4:4" x14ac:dyDescent="0.35">
      <c r="D1533"/>
    </row>
    <row r="1534" spans="4:4" x14ac:dyDescent="0.35">
      <c r="D1534"/>
    </row>
    <row r="1535" spans="4:4" x14ac:dyDescent="0.35">
      <c r="D1535"/>
    </row>
    <row r="1536" spans="4:4" x14ac:dyDescent="0.35">
      <c r="D1536"/>
    </row>
    <row r="1537" spans="4:4" x14ac:dyDescent="0.35">
      <c r="D1537"/>
    </row>
    <row r="1538" spans="4:4" x14ac:dyDescent="0.35">
      <c r="D1538"/>
    </row>
    <row r="1539" spans="4:4" x14ac:dyDescent="0.35">
      <c r="D1539"/>
    </row>
    <row r="1540" spans="4:4" x14ac:dyDescent="0.35">
      <c r="D1540"/>
    </row>
    <row r="1541" spans="4:4" x14ac:dyDescent="0.35">
      <c r="D1541"/>
    </row>
    <row r="1542" spans="4:4" x14ac:dyDescent="0.35">
      <c r="D1542"/>
    </row>
    <row r="1543" spans="4:4" x14ac:dyDescent="0.35">
      <c r="D1543"/>
    </row>
    <row r="1544" spans="4:4" x14ac:dyDescent="0.35">
      <c r="D1544"/>
    </row>
    <row r="1545" spans="4:4" x14ac:dyDescent="0.35">
      <c r="D1545"/>
    </row>
    <row r="1546" spans="4:4" x14ac:dyDescent="0.35">
      <c r="D1546"/>
    </row>
    <row r="1547" spans="4:4" x14ac:dyDescent="0.35">
      <c r="D1547"/>
    </row>
    <row r="1548" spans="4:4" x14ac:dyDescent="0.35">
      <c r="D1548"/>
    </row>
    <row r="1549" spans="4:4" x14ac:dyDescent="0.35">
      <c r="D1549"/>
    </row>
    <row r="1550" spans="4:4" x14ac:dyDescent="0.35">
      <c r="D1550"/>
    </row>
    <row r="1551" spans="4:4" x14ac:dyDescent="0.35">
      <c r="D1551"/>
    </row>
    <row r="1552" spans="4:4" x14ac:dyDescent="0.35">
      <c r="D1552"/>
    </row>
    <row r="1553" spans="4:4" x14ac:dyDescent="0.35">
      <c r="D1553"/>
    </row>
    <row r="1554" spans="4:4" x14ac:dyDescent="0.35">
      <c r="D1554"/>
    </row>
    <row r="1555" spans="4:4" x14ac:dyDescent="0.35">
      <c r="D1555"/>
    </row>
    <row r="1556" spans="4:4" x14ac:dyDescent="0.35">
      <c r="D1556"/>
    </row>
    <row r="1557" spans="4:4" x14ac:dyDescent="0.35">
      <c r="D1557"/>
    </row>
    <row r="1558" spans="4:4" x14ac:dyDescent="0.35">
      <c r="D1558"/>
    </row>
    <row r="1559" spans="4:4" x14ac:dyDescent="0.35">
      <c r="D1559"/>
    </row>
    <row r="1560" spans="4:4" x14ac:dyDescent="0.35">
      <c r="D1560"/>
    </row>
    <row r="1561" spans="4:4" x14ac:dyDescent="0.35">
      <c r="D1561"/>
    </row>
    <row r="1562" spans="4:4" x14ac:dyDescent="0.35">
      <c r="D1562"/>
    </row>
    <row r="1563" spans="4:4" x14ac:dyDescent="0.35">
      <c r="D1563"/>
    </row>
    <row r="1564" spans="4:4" x14ac:dyDescent="0.35">
      <c r="D1564"/>
    </row>
    <row r="1565" spans="4:4" x14ac:dyDescent="0.35">
      <c r="D1565"/>
    </row>
    <row r="1566" spans="4:4" x14ac:dyDescent="0.35">
      <c r="D1566"/>
    </row>
    <row r="1567" spans="4:4" x14ac:dyDescent="0.35">
      <c r="D1567"/>
    </row>
    <row r="1568" spans="4:4" x14ac:dyDescent="0.35">
      <c r="D1568"/>
    </row>
    <row r="1569" spans="4:4" x14ac:dyDescent="0.35">
      <c r="D1569"/>
    </row>
    <row r="1570" spans="4:4" x14ac:dyDescent="0.35">
      <c r="D1570"/>
    </row>
    <row r="1571" spans="4:4" x14ac:dyDescent="0.35">
      <c r="D1571"/>
    </row>
    <row r="1572" spans="4:4" x14ac:dyDescent="0.35">
      <c r="D1572"/>
    </row>
    <row r="1573" spans="4:4" x14ac:dyDescent="0.35">
      <c r="D1573"/>
    </row>
    <row r="1574" spans="4:4" x14ac:dyDescent="0.35">
      <c r="D1574"/>
    </row>
    <row r="1575" spans="4:4" x14ac:dyDescent="0.35">
      <c r="D1575"/>
    </row>
    <row r="1576" spans="4:4" x14ac:dyDescent="0.35">
      <c r="D1576"/>
    </row>
    <row r="1577" spans="4:4" x14ac:dyDescent="0.35">
      <c r="D1577"/>
    </row>
    <row r="1578" spans="4:4" x14ac:dyDescent="0.35">
      <c r="D1578"/>
    </row>
    <row r="1579" spans="4:4" x14ac:dyDescent="0.35">
      <c r="D1579"/>
    </row>
    <row r="1580" spans="4:4" x14ac:dyDescent="0.35">
      <c r="D1580"/>
    </row>
    <row r="1581" spans="4:4" x14ac:dyDescent="0.35">
      <c r="D1581"/>
    </row>
    <row r="1582" spans="4:4" x14ac:dyDescent="0.35">
      <c r="D1582"/>
    </row>
    <row r="1583" spans="4:4" x14ac:dyDescent="0.35">
      <c r="D1583"/>
    </row>
    <row r="1584" spans="4:4" x14ac:dyDescent="0.35">
      <c r="D1584"/>
    </row>
    <row r="1585" spans="4:4" x14ac:dyDescent="0.35">
      <c r="D1585"/>
    </row>
    <row r="1586" spans="4:4" x14ac:dyDescent="0.35">
      <c r="D1586"/>
    </row>
    <row r="1587" spans="4:4" x14ac:dyDescent="0.35">
      <c r="D1587"/>
    </row>
    <row r="1588" spans="4:4" x14ac:dyDescent="0.35">
      <c r="D1588"/>
    </row>
    <row r="1589" spans="4:4" x14ac:dyDescent="0.35">
      <c r="D1589"/>
    </row>
    <row r="1590" spans="4:4" x14ac:dyDescent="0.35">
      <c r="D1590"/>
    </row>
    <row r="1591" spans="4:4" x14ac:dyDescent="0.35">
      <c r="D1591"/>
    </row>
    <row r="1592" spans="4:4" x14ac:dyDescent="0.35">
      <c r="D1592"/>
    </row>
    <row r="1593" spans="4:4" x14ac:dyDescent="0.35">
      <c r="D1593"/>
    </row>
    <row r="1594" spans="4:4" x14ac:dyDescent="0.35">
      <c r="D1594"/>
    </row>
    <row r="1595" spans="4:4" x14ac:dyDescent="0.35">
      <c r="D1595"/>
    </row>
    <row r="1596" spans="4:4" x14ac:dyDescent="0.35">
      <c r="D1596"/>
    </row>
    <row r="1597" spans="4:4" x14ac:dyDescent="0.35">
      <c r="D1597"/>
    </row>
    <row r="1598" spans="4:4" x14ac:dyDescent="0.35">
      <c r="D1598"/>
    </row>
    <row r="1599" spans="4:4" x14ac:dyDescent="0.35">
      <c r="D1599"/>
    </row>
    <row r="1600" spans="4:4" x14ac:dyDescent="0.35">
      <c r="D1600"/>
    </row>
    <row r="1601" spans="4:4" x14ac:dyDescent="0.35">
      <c r="D1601"/>
    </row>
    <row r="1602" spans="4:4" x14ac:dyDescent="0.35">
      <c r="D1602"/>
    </row>
    <row r="1603" spans="4:4" x14ac:dyDescent="0.35">
      <c r="D1603"/>
    </row>
    <row r="1604" spans="4:4" x14ac:dyDescent="0.35">
      <c r="D1604"/>
    </row>
    <row r="1605" spans="4:4" x14ac:dyDescent="0.35">
      <c r="D1605"/>
    </row>
    <row r="1606" spans="4:4" x14ac:dyDescent="0.35">
      <c r="D1606"/>
    </row>
    <row r="1607" spans="4:4" x14ac:dyDescent="0.35">
      <c r="D1607"/>
    </row>
    <row r="1608" spans="4:4" x14ac:dyDescent="0.35">
      <c r="D1608"/>
    </row>
    <row r="1609" spans="4:4" x14ac:dyDescent="0.35">
      <c r="D1609"/>
    </row>
    <row r="1610" spans="4:4" x14ac:dyDescent="0.35">
      <c r="D1610"/>
    </row>
    <row r="1611" spans="4:4" x14ac:dyDescent="0.35">
      <c r="D1611"/>
    </row>
    <row r="1612" spans="4:4" x14ac:dyDescent="0.35">
      <c r="D1612"/>
    </row>
    <row r="1613" spans="4:4" x14ac:dyDescent="0.35">
      <c r="D1613"/>
    </row>
    <row r="1614" spans="4:4" x14ac:dyDescent="0.35">
      <c r="D1614"/>
    </row>
    <row r="1615" spans="4:4" x14ac:dyDescent="0.35">
      <c r="D1615"/>
    </row>
    <row r="1616" spans="4:4" x14ac:dyDescent="0.35">
      <c r="D1616"/>
    </row>
    <row r="1617" spans="4:4" x14ac:dyDescent="0.35">
      <c r="D1617"/>
    </row>
    <row r="1618" spans="4:4" x14ac:dyDescent="0.35">
      <c r="D1618"/>
    </row>
    <row r="1619" spans="4:4" x14ac:dyDescent="0.35">
      <c r="D1619"/>
    </row>
    <row r="1620" spans="4:4" x14ac:dyDescent="0.35">
      <c r="D1620"/>
    </row>
    <row r="1621" spans="4:4" x14ac:dyDescent="0.35">
      <c r="D1621"/>
    </row>
    <row r="1622" spans="4:4" x14ac:dyDescent="0.35">
      <c r="D1622"/>
    </row>
    <row r="1623" spans="4:4" x14ac:dyDescent="0.35">
      <c r="D1623"/>
    </row>
    <row r="1624" spans="4:4" x14ac:dyDescent="0.35">
      <c r="D1624"/>
    </row>
    <row r="1625" spans="4:4" x14ac:dyDescent="0.35">
      <c r="D1625"/>
    </row>
    <row r="1626" spans="4:4" x14ac:dyDescent="0.35">
      <c r="D1626"/>
    </row>
    <row r="1627" spans="4:4" x14ac:dyDescent="0.35">
      <c r="D1627"/>
    </row>
    <row r="1628" spans="4:4" x14ac:dyDescent="0.35">
      <c r="D1628"/>
    </row>
    <row r="1629" spans="4:4" x14ac:dyDescent="0.35">
      <c r="D1629"/>
    </row>
    <row r="1630" spans="4:4" x14ac:dyDescent="0.35">
      <c r="D1630"/>
    </row>
    <row r="1631" spans="4:4" x14ac:dyDescent="0.35">
      <c r="D1631"/>
    </row>
    <row r="1632" spans="4:4" x14ac:dyDescent="0.35">
      <c r="D1632"/>
    </row>
    <row r="1633" spans="4:4" x14ac:dyDescent="0.35">
      <c r="D1633"/>
    </row>
    <row r="1634" spans="4:4" x14ac:dyDescent="0.35">
      <c r="D1634"/>
    </row>
    <row r="1635" spans="4:4" x14ac:dyDescent="0.35">
      <c r="D1635"/>
    </row>
    <row r="1636" spans="4:4" x14ac:dyDescent="0.35">
      <c r="D1636"/>
    </row>
    <row r="1637" spans="4:4" x14ac:dyDescent="0.35">
      <c r="D1637"/>
    </row>
    <row r="1638" spans="4:4" x14ac:dyDescent="0.35">
      <c r="D1638"/>
    </row>
    <row r="1639" spans="4:4" x14ac:dyDescent="0.35">
      <c r="D1639"/>
    </row>
    <row r="1640" spans="4:4" x14ac:dyDescent="0.35">
      <c r="D1640"/>
    </row>
    <row r="1641" spans="4:4" x14ac:dyDescent="0.35">
      <c r="D1641"/>
    </row>
    <row r="1642" spans="4:4" x14ac:dyDescent="0.35">
      <c r="D1642"/>
    </row>
    <row r="1643" spans="4:4" x14ac:dyDescent="0.35">
      <c r="D1643"/>
    </row>
    <row r="1644" spans="4:4" x14ac:dyDescent="0.35">
      <c r="D1644"/>
    </row>
    <row r="1645" spans="4:4" x14ac:dyDescent="0.35">
      <c r="D1645"/>
    </row>
    <row r="1646" spans="4:4" x14ac:dyDescent="0.35">
      <c r="D1646"/>
    </row>
    <row r="1647" spans="4:4" x14ac:dyDescent="0.35">
      <c r="D1647"/>
    </row>
    <row r="1648" spans="4:4" x14ac:dyDescent="0.35">
      <c r="D1648"/>
    </row>
    <row r="1649" spans="4:4" x14ac:dyDescent="0.35">
      <c r="D1649"/>
    </row>
    <row r="1650" spans="4:4" x14ac:dyDescent="0.35">
      <c r="D1650"/>
    </row>
    <row r="1651" spans="4:4" x14ac:dyDescent="0.35">
      <c r="D1651"/>
    </row>
    <row r="1652" spans="4:4" x14ac:dyDescent="0.35">
      <c r="D1652"/>
    </row>
    <row r="1653" spans="4:4" x14ac:dyDescent="0.35">
      <c r="D1653"/>
    </row>
    <row r="1654" spans="4:4" x14ac:dyDescent="0.35">
      <c r="D1654"/>
    </row>
    <row r="1655" spans="4:4" x14ac:dyDescent="0.35">
      <c r="D1655"/>
    </row>
    <row r="1656" spans="4:4" x14ac:dyDescent="0.35">
      <c r="D1656"/>
    </row>
    <row r="1657" spans="4:4" x14ac:dyDescent="0.35">
      <c r="D1657"/>
    </row>
    <row r="1658" spans="4:4" x14ac:dyDescent="0.35">
      <c r="D1658"/>
    </row>
    <row r="1659" spans="4:4" x14ac:dyDescent="0.35">
      <c r="D1659"/>
    </row>
    <row r="1660" spans="4:4" x14ac:dyDescent="0.35">
      <c r="D1660"/>
    </row>
    <row r="1661" spans="4:4" x14ac:dyDescent="0.35">
      <c r="D1661"/>
    </row>
    <row r="1662" spans="4:4" x14ac:dyDescent="0.35">
      <c r="D1662"/>
    </row>
    <row r="1663" spans="4:4" x14ac:dyDescent="0.35">
      <c r="D1663"/>
    </row>
    <row r="1664" spans="4:4" x14ac:dyDescent="0.35">
      <c r="D1664"/>
    </row>
    <row r="1665" spans="4:4" x14ac:dyDescent="0.35">
      <c r="D1665"/>
    </row>
    <row r="1666" spans="4:4" x14ac:dyDescent="0.35">
      <c r="D1666"/>
    </row>
    <row r="1667" spans="4:4" x14ac:dyDescent="0.35">
      <c r="D1667"/>
    </row>
    <row r="1668" spans="4:4" x14ac:dyDescent="0.35">
      <c r="D1668"/>
    </row>
    <row r="1669" spans="4:4" x14ac:dyDescent="0.35">
      <c r="D1669"/>
    </row>
    <row r="1670" spans="4:4" x14ac:dyDescent="0.35">
      <c r="D1670"/>
    </row>
    <row r="1671" spans="4:4" x14ac:dyDescent="0.35">
      <c r="D1671"/>
    </row>
    <row r="1672" spans="4:4" x14ac:dyDescent="0.35">
      <c r="D1672"/>
    </row>
    <row r="1673" spans="4:4" x14ac:dyDescent="0.35">
      <c r="D1673"/>
    </row>
    <row r="1674" spans="4:4" x14ac:dyDescent="0.35">
      <c r="D1674"/>
    </row>
    <row r="1675" spans="4:4" x14ac:dyDescent="0.35">
      <c r="D1675"/>
    </row>
    <row r="1676" spans="4:4" x14ac:dyDescent="0.35">
      <c r="D1676"/>
    </row>
    <row r="1677" spans="4:4" x14ac:dyDescent="0.35">
      <c r="D1677"/>
    </row>
    <row r="1678" spans="4:4" x14ac:dyDescent="0.35">
      <c r="D1678"/>
    </row>
    <row r="1679" spans="4:4" x14ac:dyDescent="0.35">
      <c r="D1679"/>
    </row>
    <row r="1680" spans="4:4" x14ac:dyDescent="0.35">
      <c r="D1680"/>
    </row>
    <row r="1681" spans="4:4" x14ac:dyDescent="0.35">
      <c r="D1681"/>
    </row>
    <row r="1682" spans="4:4" x14ac:dyDescent="0.35">
      <c r="D1682"/>
    </row>
    <row r="1683" spans="4:4" x14ac:dyDescent="0.35">
      <c r="D1683"/>
    </row>
    <row r="1684" spans="4:4" x14ac:dyDescent="0.35">
      <c r="D1684"/>
    </row>
    <row r="1685" spans="4:4" x14ac:dyDescent="0.35">
      <c r="D1685"/>
    </row>
    <row r="1686" spans="4:4" x14ac:dyDescent="0.35">
      <c r="D1686"/>
    </row>
    <row r="1687" spans="4:4" x14ac:dyDescent="0.35">
      <c r="D1687"/>
    </row>
    <row r="1688" spans="4:4" x14ac:dyDescent="0.35">
      <c r="D1688"/>
    </row>
    <row r="1689" spans="4:4" x14ac:dyDescent="0.35">
      <c r="D1689"/>
    </row>
    <row r="1690" spans="4:4" x14ac:dyDescent="0.35">
      <c r="D1690"/>
    </row>
    <row r="1691" spans="4:4" x14ac:dyDescent="0.35">
      <c r="D1691"/>
    </row>
    <row r="1692" spans="4:4" x14ac:dyDescent="0.35">
      <c r="D1692"/>
    </row>
    <row r="1693" spans="4:4" x14ac:dyDescent="0.35">
      <c r="D1693"/>
    </row>
    <row r="1694" spans="4:4" x14ac:dyDescent="0.35">
      <c r="D1694"/>
    </row>
    <row r="1695" spans="4:4" x14ac:dyDescent="0.35">
      <c r="D1695"/>
    </row>
    <row r="1696" spans="4:4" x14ac:dyDescent="0.35">
      <c r="D1696"/>
    </row>
    <row r="1697" spans="4:4" x14ac:dyDescent="0.35">
      <c r="D1697"/>
    </row>
    <row r="1698" spans="4:4" x14ac:dyDescent="0.35">
      <c r="D1698"/>
    </row>
    <row r="1699" spans="4:4" x14ac:dyDescent="0.35">
      <c r="D1699"/>
    </row>
    <row r="1700" spans="4:4" x14ac:dyDescent="0.35">
      <c r="D1700"/>
    </row>
    <row r="1701" spans="4:4" x14ac:dyDescent="0.35">
      <c r="D1701"/>
    </row>
    <row r="1702" spans="4:4" x14ac:dyDescent="0.35">
      <c r="D1702"/>
    </row>
    <row r="1703" spans="4:4" x14ac:dyDescent="0.35">
      <c r="D1703"/>
    </row>
    <row r="1704" spans="4:4" x14ac:dyDescent="0.35">
      <c r="D1704"/>
    </row>
    <row r="1705" spans="4:4" x14ac:dyDescent="0.35">
      <c r="D1705"/>
    </row>
    <row r="1706" spans="4:4" x14ac:dyDescent="0.35">
      <c r="D1706"/>
    </row>
    <row r="1707" spans="4:4" x14ac:dyDescent="0.35">
      <c r="D1707"/>
    </row>
    <row r="1708" spans="4:4" x14ac:dyDescent="0.35">
      <c r="D1708"/>
    </row>
    <row r="1709" spans="4:4" x14ac:dyDescent="0.35">
      <c r="D1709"/>
    </row>
    <row r="1710" spans="4:4" x14ac:dyDescent="0.35">
      <c r="D1710"/>
    </row>
    <row r="1711" spans="4:4" x14ac:dyDescent="0.35">
      <c r="D1711"/>
    </row>
    <row r="1712" spans="4:4" x14ac:dyDescent="0.35">
      <c r="D1712"/>
    </row>
    <row r="1713" spans="4:4" x14ac:dyDescent="0.35">
      <c r="D1713"/>
    </row>
    <row r="1714" spans="4:4" x14ac:dyDescent="0.35">
      <c r="D1714"/>
    </row>
    <row r="1715" spans="4:4" x14ac:dyDescent="0.35">
      <c r="D1715"/>
    </row>
    <row r="1716" spans="4:4" x14ac:dyDescent="0.35">
      <c r="D1716"/>
    </row>
    <row r="1717" spans="4:4" x14ac:dyDescent="0.35">
      <c r="D1717"/>
    </row>
    <row r="1718" spans="4:4" x14ac:dyDescent="0.35">
      <c r="D1718"/>
    </row>
    <row r="1719" spans="4:4" x14ac:dyDescent="0.35">
      <c r="D1719"/>
    </row>
    <row r="1720" spans="4:4" x14ac:dyDescent="0.35">
      <c r="D1720"/>
    </row>
    <row r="1721" spans="4:4" x14ac:dyDescent="0.35">
      <c r="D1721"/>
    </row>
    <row r="1722" spans="4:4" x14ac:dyDescent="0.35">
      <c r="D1722"/>
    </row>
    <row r="1723" spans="4:4" x14ac:dyDescent="0.35">
      <c r="D1723"/>
    </row>
    <row r="1724" spans="4:4" x14ac:dyDescent="0.35">
      <c r="D1724"/>
    </row>
    <row r="1725" spans="4:4" x14ac:dyDescent="0.35">
      <c r="D1725"/>
    </row>
    <row r="1726" spans="4:4" x14ac:dyDescent="0.35">
      <c r="D1726"/>
    </row>
    <row r="1727" spans="4:4" x14ac:dyDescent="0.35">
      <c r="D1727"/>
    </row>
    <row r="1728" spans="4:4" x14ac:dyDescent="0.35">
      <c r="D1728"/>
    </row>
    <row r="1729" spans="4:4" x14ac:dyDescent="0.35">
      <c r="D1729"/>
    </row>
    <row r="1730" spans="4:4" x14ac:dyDescent="0.35">
      <c r="D1730"/>
    </row>
    <row r="1731" spans="4:4" x14ac:dyDescent="0.35">
      <c r="D1731"/>
    </row>
    <row r="1732" spans="4:4" x14ac:dyDescent="0.35">
      <c r="D1732"/>
    </row>
    <row r="1733" spans="4:4" x14ac:dyDescent="0.35">
      <c r="D1733"/>
    </row>
    <row r="1734" spans="4:4" x14ac:dyDescent="0.35">
      <c r="D1734"/>
    </row>
    <row r="1735" spans="4:4" x14ac:dyDescent="0.35">
      <c r="D1735"/>
    </row>
    <row r="1736" spans="4:4" x14ac:dyDescent="0.35">
      <c r="D1736"/>
    </row>
    <row r="1737" spans="4:4" x14ac:dyDescent="0.35">
      <c r="D1737"/>
    </row>
    <row r="1738" spans="4:4" x14ac:dyDescent="0.35">
      <c r="D1738"/>
    </row>
    <row r="1739" spans="4:4" x14ac:dyDescent="0.35">
      <c r="D1739"/>
    </row>
    <row r="1740" spans="4:4" x14ac:dyDescent="0.35">
      <c r="D1740"/>
    </row>
    <row r="1741" spans="4:4" x14ac:dyDescent="0.35">
      <c r="D1741"/>
    </row>
    <row r="1742" spans="4:4" x14ac:dyDescent="0.35">
      <c r="D1742"/>
    </row>
    <row r="1743" spans="4:4" x14ac:dyDescent="0.35">
      <c r="D1743"/>
    </row>
    <row r="1744" spans="4:4" x14ac:dyDescent="0.35">
      <c r="D1744"/>
    </row>
    <row r="1745" spans="4:4" x14ac:dyDescent="0.35">
      <c r="D1745"/>
    </row>
    <row r="1746" spans="4:4" x14ac:dyDescent="0.35">
      <c r="D1746"/>
    </row>
    <row r="1747" spans="4:4" x14ac:dyDescent="0.35">
      <c r="D1747"/>
    </row>
    <row r="1748" spans="4:4" x14ac:dyDescent="0.35">
      <c r="D1748"/>
    </row>
    <row r="1749" spans="4:4" x14ac:dyDescent="0.35">
      <c r="D1749"/>
    </row>
    <row r="1750" spans="4:4" x14ac:dyDescent="0.35">
      <c r="D1750"/>
    </row>
    <row r="1751" spans="4:4" x14ac:dyDescent="0.35">
      <c r="D1751"/>
    </row>
    <row r="1752" spans="4:4" x14ac:dyDescent="0.35">
      <c r="D1752"/>
    </row>
    <row r="1753" spans="4:4" x14ac:dyDescent="0.35">
      <c r="D1753"/>
    </row>
    <row r="1754" spans="4:4" x14ac:dyDescent="0.35">
      <c r="D1754"/>
    </row>
    <row r="1755" spans="4:4" x14ac:dyDescent="0.35">
      <c r="D1755"/>
    </row>
    <row r="1756" spans="4:4" x14ac:dyDescent="0.35">
      <c r="D1756"/>
    </row>
    <row r="1757" spans="4:4" x14ac:dyDescent="0.35">
      <c r="D1757"/>
    </row>
    <row r="1758" spans="4:4" x14ac:dyDescent="0.35">
      <c r="D1758"/>
    </row>
    <row r="1759" spans="4:4" x14ac:dyDescent="0.35">
      <c r="D1759"/>
    </row>
    <row r="1760" spans="4:4" x14ac:dyDescent="0.35">
      <c r="D1760"/>
    </row>
    <row r="1761" spans="4:4" x14ac:dyDescent="0.35">
      <c r="D1761"/>
    </row>
    <row r="1762" spans="4:4" x14ac:dyDescent="0.35">
      <c r="D1762"/>
    </row>
    <row r="1763" spans="4:4" x14ac:dyDescent="0.35">
      <c r="D1763"/>
    </row>
    <row r="1764" spans="4:4" x14ac:dyDescent="0.35">
      <c r="D1764"/>
    </row>
    <row r="1765" spans="4:4" x14ac:dyDescent="0.35">
      <c r="D1765"/>
    </row>
    <row r="1766" spans="4:4" x14ac:dyDescent="0.35">
      <c r="D1766"/>
    </row>
    <row r="1767" spans="4:4" x14ac:dyDescent="0.35">
      <c r="D1767"/>
    </row>
    <row r="1768" spans="4:4" x14ac:dyDescent="0.35">
      <c r="D1768"/>
    </row>
    <row r="1769" spans="4:4" x14ac:dyDescent="0.35">
      <c r="D1769"/>
    </row>
    <row r="1770" spans="4:4" x14ac:dyDescent="0.35">
      <c r="D1770"/>
    </row>
    <row r="1771" spans="4:4" x14ac:dyDescent="0.35">
      <c r="D1771"/>
    </row>
    <row r="1772" spans="4:4" x14ac:dyDescent="0.35">
      <c r="D1772"/>
    </row>
    <row r="1773" spans="4:4" x14ac:dyDescent="0.35">
      <c r="D1773"/>
    </row>
    <row r="1774" spans="4:4" x14ac:dyDescent="0.35">
      <c r="D1774"/>
    </row>
    <row r="1775" spans="4:4" x14ac:dyDescent="0.35">
      <c r="D1775"/>
    </row>
    <row r="1776" spans="4:4" x14ac:dyDescent="0.35">
      <c r="D1776"/>
    </row>
    <row r="1777" spans="4:4" x14ac:dyDescent="0.35">
      <c r="D1777"/>
    </row>
    <row r="1778" spans="4:4" x14ac:dyDescent="0.35">
      <c r="D1778"/>
    </row>
    <row r="1779" spans="4:4" x14ac:dyDescent="0.35">
      <c r="D1779"/>
    </row>
    <row r="1780" spans="4:4" x14ac:dyDescent="0.35">
      <c r="D1780"/>
    </row>
    <row r="1781" spans="4:4" x14ac:dyDescent="0.35">
      <c r="D1781"/>
    </row>
    <row r="1782" spans="4:4" x14ac:dyDescent="0.35">
      <c r="D1782"/>
    </row>
    <row r="1783" spans="4:4" x14ac:dyDescent="0.35">
      <c r="D1783"/>
    </row>
    <row r="1784" spans="4:4" x14ac:dyDescent="0.35">
      <c r="D1784"/>
    </row>
    <row r="1785" spans="4:4" x14ac:dyDescent="0.35">
      <c r="D1785"/>
    </row>
    <row r="1786" spans="4:4" x14ac:dyDescent="0.35">
      <c r="D1786"/>
    </row>
    <row r="1787" spans="4:4" x14ac:dyDescent="0.35">
      <c r="D1787"/>
    </row>
    <row r="1788" spans="4:4" x14ac:dyDescent="0.35">
      <c r="D1788"/>
    </row>
    <row r="1789" spans="4:4" x14ac:dyDescent="0.35">
      <c r="D1789"/>
    </row>
    <row r="1790" spans="4:4" x14ac:dyDescent="0.35">
      <c r="D1790"/>
    </row>
    <row r="1791" spans="4:4" x14ac:dyDescent="0.35">
      <c r="D1791"/>
    </row>
    <row r="1792" spans="4:4" x14ac:dyDescent="0.35">
      <c r="D1792"/>
    </row>
    <row r="1793" spans="4:4" x14ac:dyDescent="0.35">
      <c r="D1793"/>
    </row>
    <row r="1794" spans="4:4" x14ac:dyDescent="0.35">
      <c r="D1794"/>
    </row>
    <row r="1795" spans="4:4" x14ac:dyDescent="0.35">
      <c r="D1795"/>
    </row>
    <row r="1796" spans="4:4" x14ac:dyDescent="0.35">
      <c r="D1796"/>
    </row>
    <row r="1797" spans="4:4" x14ac:dyDescent="0.35">
      <c r="D1797"/>
    </row>
    <row r="1798" spans="4:4" x14ac:dyDescent="0.35">
      <c r="D1798"/>
    </row>
    <row r="1799" spans="4:4" x14ac:dyDescent="0.35">
      <c r="D1799"/>
    </row>
    <row r="1800" spans="4:4" x14ac:dyDescent="0.35">
      <c r="D1800"/>
    </row>
    <row r="1801" spans="4:4" x14ac:dyDescent="0.35">
      <c r="D1801"/>
    </row>
    <row r="1802" spans="4:4" x14ac:dyDescent="0.35">
      <c r="D1802"/>
    </row>
    <row r="1803" spans="4:4" x14ac:dyDescent="0.35">
      <c r="D1803"/>
    </row>
    <row r="1804" spans="4:4" x14ac:dyDescent="0.35">
      <c r="D1804"/>
    </row>
    <row r="1805" spans="4:4" x14ac:dyDescent="0.35">
      <c r="D1805"/>
    </row>
    <row r="1806" spans="4:4" x14ac:dyDescent="0.35">
      <c r="D1806"/>
    </row>
    <row r="1807" spans="4:4" x14ac:dyDescent="0.35">
      <c r="D1807"/>
    </row>
    <row r="1808" spans="4:4" x14ac:dyDescent="0.35">
      <c r="D1808"/>
    </row>
    <row r="1809" spans="4:4" x14ac:dyDescent="0.35">
      <c r="D1809"/>
    </row>
    <row r="1810" spans="4:4" x14ac:dyDescent="0.35">
      <c r="D1810"/>
    </row>
    <row r="1811" spans="4:4" x14ac:dyDescent="0.35">
      <c r="D1811"/>
    </row>
    <row r="1812" spans="4:4" x14ac:dyDescent="0.35">
      <c r="D1812"/>
    </row>
    <row r="1813" spans="4:4" x14ac:dyDescent="0.35">
      <c r="D1813"/>
    </row>
    <row r="1814" spans="4:4" x14ac:dyDescent="0.35">
      <c r="D1814"/>
    </row>
    <row r="1815" spans="4:4" x14ac:dyDescent="0.35">
      <c r="D1815"/>
    </row>
    <row r="1816" spans="4:4" x14ac:dyDescent="0.35">
      <c r="D1816"/>
    </row>
    <row r="1817" spans="4:4" x14ac:dyDescent="0.35">
      <c r="D1817"/>
    </row>
    <row r="1818" spans="4:4" x14ac:dyDescent="0.35">
      <c r="D1818"/>
    </row>
    <row r="1819" spans="4:4" x14ac:dyDescent="0.35">
      <c r="D1819"/>
    </row>
    <row r="1820" spans="4:4" x14ac:dyDescent="0.35">
      <c r="D1820"/>
    </row>
    <row r="1821" spans="4:4" x14ac:dyDescent="0.35">
      <c r="D1821"/>
    </row>
    <row r="1822" spans="4:4" x14ac:dyDescent="0.35">
      <c r="D1822"/>
    </row>
    <row r="1823" spans="4:4" x14ac:dyDescent="0.35">
      <c r="D1823"/>
    </row>
    <row r="1824" spans="4:4" x14ac:dyDescent="0.35">
      <c r="D1824"/>
    </row>
    <row r="1825" spans="4:4" x14ac:dyDescent="0.35">
      <c r="D1825"/>
    </row>
    <row r="1826" spans="4:4" x14ac:dyDescent="0.35">
      <c r="D1826"/>
    </row>
    <row r="1827" spans="4:4" x14ac:dyDescent="0.35">
      <c r="D1827"/>
    </row>
    <row r="1828" spans="4:4" x14ac:dyDescent="0.35">
      <c r="D1828"/>
    </row>
    <row r="1829" spans="4:4" x14ac:dyDescent="0.35">
      <c r="D1829"/>
    </row>
    <row r="1830" spans="4:4" x14ac:dyDescent="0.35">
      <c r="D1830"/>
    </row>
    <row r="1831" spans="4:4" x14ac:dyDescent="0.35">
      <c r="D1831"/>
    </row>
    <row r="1832" spans="4:4" x14ac:dyDescent="0.35">
      <c r="D1832"/>
    </row>
    <row r="1833" spans="4:4" x14ac:dyDescent="0.35">
      <c r="D1833"/>
    </row>
    <row r="1834" spans="4:4" x14ac:dyDescent="0.35">
      <c r="D1834"/>
    </row>
    <row r="1835" spans="4:4" x14ac:dyDescent="0.35">
      <c r="D1835"/>
    </row>
    <row r="1836" spans="4:4" x14ac:dyDescent="0.35">
      <c r="D1836"/>
    </row>
    <row r="1837" spans="4:4" x14ac:dyDescent="0.35">
      <c r="D1837"/>
    </row>
    <row r="1838" spans="4:4" x14ac:dyDescent="0.35">
      <c r="D1838"/>
    </row>
    <row r="1839" spans="4:4" x14ac:dyDescent="0.35">
      <c r="D1839"/>
    </row>
    <row r="1840" spans="4:4" x14ac:dyDescent="0.35">
      <c r="D1840"/>
    </row>
    <row r="1841" spans="4:4" x14ac:dyDescent="0.35">
      <c r="D1841"/>
    </row>
    <row r="1842" spans="4:4" x14ac:dyDescent="0.35">
      <c r="D1842"/>
    </row>
    <row r="1843" spans="4:4" x14ac:dyDescent="0.35">
      <c r="D1843"/>
    </row>
    <row r="1844" spans="4:4" x14ac:dyDescent="0.35">
      <c r="D1844"/>
    </row>
    <row r="1845" spans="4:4" x14ac:dyDescent="0.35">
      <c r="D1845"/>
    </row>
    <row r="1846" spans="4:4" x14ac:dyDescent="0.35">
      <c r="D1846"/>
    </row>
    <row r="1847" spans="4:4" x14ac:dyDescent="0.35">
      <c r="D1847"/>
    </row>
    <row r="1848" spans="4:4" x14ac:dyDescent="0.35">
      <c r="D1848"/>
    </row>
    <row r="1849" spans="4:4" x14ac:dyDescent="0.35">
      <c r="D1849"/>
    </row>
    <row r="1850" spans="4:4" x14ac:dyDescent="0.35">
      <c r="D1850"/>
    </row>
    <row r="1851" spans="4:4" x14ac:dyDescent="0.35">
      <c r="D1851"/>
    </row>
    <row r="1852" spans="4:4" x14ac:dyDescent="0.35">
      <c r="D1852"/>
    </row>
    <row r="1853" spans="4:4" x14ac:dyDescent="0.35">
      <c r="D1853"/>
    </row>
    <row r="1854" spans="4:4" x14ac:dyDescent="0.35">
      <c r="D1854"/>
    </row>
    <row r="1855" spans="4:4" x14ac:dyDescent="0.35">
      <c r="D1855"/>
    </row>
    <row r="1856" spans="4:4" x14ac:dyDescent="0.35">
      <c r="D1856"/>
    </row>
    <row r="1857" spans="4:4" x14ac:dyDescent="0.35">
      <c r="D1857"/>
    </row>
    <row r="1858" spans="4:4" x14ac:dyDescent="0.35">
      <c r="D1858"/>
    </row>
    <row r="1859" spans="4:4" x14ac:dyDescent="0.35">
      <c r="D1859"/>
    </row>
    <row r="1860" spans="4:4" x14ac:dyDescent="0.35">
      <c r="D1860"/>
    </row>
    <row r="1861" spans="4:4" x14ac:dyDescent="0.35">
      <c r="D1861"/>
    </row>
    <row r="1862" spans="4:4" x14ac:dyDescent="0.35">
      <c r="D1862"/>
    </row>
    <row r="1863" spans="4:4" x14ac:dyDescent="0.35">
      <c r="D1863"/>
    </row>
    <row r="1864" spans="4:4" x14ac:dyDescent="0.35">
      <c r="D1864"/>
    </row>
    <row r="1865" spans="4:4" x14ac:dyDescent="0.35">
      <c r="D1865"/>
    </row>
    <row r="1866" spans="4:4" x14ac:dyDescent="0.35">
      <c r="D1866"/>
    </row>
    <row r="1867" spans="4:4" x14ac:dyDescent="0.35">
      <c r="D1867"/>
    </row>
    <row r="1868" spans="4:4" x14ac:dyDescent="0.35">
      <c r="D1868"/>
    </row>
    <row r="1869" spans="4:4" x14ac:dyDescent="0.35">
      <c r="D1869"/>
    </row>
    <row r="1870" spans="4:4" x14ac:dyDescent="0.35">
      <c r="D1870"/>
    </row>
    <row r="1871" spans="4:4" x14ac:dyDescent="0.35">
      <c r="D1871"/>
    </row>
    <row r="1872" spans="4:4" x14ac:dyDescent="0.35">
      <c r="D1872"/>
    </row>
    <row r="1873" spans="4:4" x14ac:dyDescent="0.35">
      <c r="D1873"/>
    </row>
    <row r="1874" spans="4:4" x14ac:dyDescent="0.35">
      <c r="D1874"/>
    </row>
    <row r="1875" spans="4:4" x14ac:dyDescent="0.35">
      <c r="D1875"/>
    </row>
    <row r="1876" spans="4:4" x14ac:dyDescent="0.35">
      <c r="D1876"/>
    </row>
    <row r="1877" spans="4:4" x14ac:dyDescent="0.35">
      <c r="D1877"/>
    </row>
    <row r="1878" spans="4:4" x14ac:dyDescent="0.35">
      <c r="D1878"/>
    </row>
    <row r="1879" spans="4:4" x14ac:dyDescent="0.35">
      <c r="D1879"/>
    </row>
    <row r="1880" spans="4:4" x14ac:dyDescent="0.35">
      <c r="D1880"/>
    </row>
    <row r="1881" spans="4:4" x14ac:dyDescent="0.35">
      <c r="D1881"/>
    </row>
    <row r="1882" spans="4:4" x14ac:dyDescent="0.35">
      <c r="D1882"/>
    </row>
    <row r="1883" spans="4:4" x14ac:dyDescent="0.35">
      <c r="D1883"/>
    </row>
    <row r="1884" spans="4:4" x14ac:dyDescent="0.35">
      <c r="D1884"/>
    </row>
    <row r="1885" spans="4:4" x14ac:dyDescent="0.35">
      <c r="D1885"/>
    </row>
    <row r="1886" spans="4:4" x14ac:dyDescent="0.35">
      <c r="D1886"/>
    </row>
    <row r="1887" spans="4:4" x14ac:dyDescent="0.35">
      <c r="D1887"/>
    </row>
    <row r="1888" spans="4:4" x14ac:dyDescent="0.35">
      <c r="D1888"/>
    </row>
    <row r="1889" spans="4:4" x14ac:dyDescent="0.35">
      <c r="D1889"/>
    </row>
    <row r="1890" spans="4:4" x14ac:dyDescent="0.35">
      <c r="D1890"/>
    </row>
    <row r="1891" spans="4:4" x14ac:dyDescent="0.35">
      <c r="D1891"/>
    </row>
    <row r="1892" spans="4:4" x14ac:dyDescent="0.35">
      <c r="D1892"/>
    </row>
    <row r="1893" spans="4:4" x14ac:dyDescent="0.35">
      <c r="D1893"/>
    </row>
    <row r="1894" spans="4:4" x14ac:dyDescent="0.35">
      <c r="D1894"/>
    </row>
    <row r="1895" spans="4:4" x14ac:dyDescent="0.35">
      <c r="D1895"/>
    </row>
    <row r="1896" spans="4:4" x14ac:dyDescent="0.35">
      <c r="D1896"/>
    </row>
    <row r="1897" spans="4:4" x14ac:dyDescent="0.35">
      <c r="D1897"/>
    </row>
    <row r="1898" spans="4:4" x14ac:dyDescent="0.35">
      <c r="D1898"/>
    </row>
    <row r="1899" spans="4:4" x14ac:dyDescent="0.35">
      <c r="D1899"/>
    </row>
    <row r="1900" spans="4:4" x14ac:dyDescent="0.35">
      <c r="D1900"/>
    </row>
    <row r="1901" spans="4:4" x14ac:dyDescent="0.35">
      <c r="D1901"/>
    </row>
    <row r="1902" spans="4:4" x14ac:dyDescent="0.35">
      <c r="D1902"/>
    </row>
    <row r="1903" spans="4:4" x14ac:dyDescent="0.35">
      <c r="D1903"/>
    </row>
    <row r="1904" spans="4:4" x14ac:dyDescent="0.35">
      <c r="D1904"/>
    </row>
    <row r="1905" spans="4:4" x14ac:dyDescent="0.35">
      <c r="D1905"/>
    </row>
    <row r="1906" spans="4:4" x14ac:dyDescent="0.35">
      <c r="D1906"/>
    </row>
    <row r="1907" spans="4:4" x14ac:dyDescent="0.35">
      <c r="D1907"/>
    </row>
    <row r="1908" spans="4:4" x14ac:dyDescent="0.35">
      <c r="D1908"/>
    </row>
    <row r="1909" spans="4:4" x14ac:dyDescent="0.35">
      <c r="D1909"/>
    </row>
    <row r="1910" spans="4:4" x14ac:dyDescent="0.35">
      <c r="D1910"/>
    </row>
    <row r="1911" spans="4:4" x14ac:dyDescent="0.35">
      <c r="D1911"/>
    </row>
    <row r="1912" spans="4:4" x14ac:dyDescent="0.35">
      <c r="D1912"/>
    </row>
    <row r="1913" spans="4:4" x14ac:dyDescent="0.35">
      <c r="D1913"/>
    </row>
    <row r="1914" spans="4:4" x14ac:dyDescent="0.35">
      <c r="D1914"/>
    </row>
    <row r="1915" spans="4:4" x14ac:dyDescent="0.35">
      <c r="D1915"/>
    </row>
    <row r="1916" spans="4:4" x14ac:dyDescent="0.35">
      <c r="D1916"/>
    </row>
    <row r="1917" spans="4:4" x14ac:dyDescent="0.35">
      <c r="D1917"/>
    </row>
    <row r="1918" spans="4:4" x14ac:dyDescent="0.35">
      <c r="D1918"/>
    </row>
    <row r="1919" spans="4:4" x14ac:dyDescent="0.35">
      <c r="D1919"/>
    </row>
    <row r="1920" spans="4:4" x14ac:dyDescent="0.35">
      <c r="D1920"/>
    </row>
    <row r="1921" spans="4:4" x14ac:dyDescent="0.35">
      <c r="D1921"/>
    </row>
    <row r="1922" spans="4:4" x14ac:dyDescent="0.35">
      <c r="D1922"/>
    </row>
    <row r="1923" spans="4:4" x14ac:dyDescent="0.35">
      <c r="D1923"/>
    </row>
    <row r="1924" spans="4:4" x14ac:dyDescent="0.35">
      <c r="D1924"/>
    </row>
    <row r="1925" spans="4:4" x14ac:dyDescent="0.35">
      <c r="D1925"/>
    </row>
    <row r="1926" spans="4:4" x14ac:dyDescent="0.35">
      <c r="D1926"/>
    </row>
    <row r="1927" spans="4:4" x14ac:dyDescent="0.35">
      <c r="D1927"/>
    </row>
    <row r="1928" spans="4:4" x14ac:dyDescent="0.35">
      <c r="D1928"/>
    </row>
    <row r="1929" spans="4:4" x14ac:dyDescent="0.35">
      <c r="D1929"/>
    </row>
    <row r="1930" spans="4:4" x14ac:dyDescent="0.35">
      <c r="D1930"/>
    </row>
    <row r="1931" spans="4:4" x14ac:dyDescent="0.35">
      <c r="D1931"/>
    </row>
    <row r="1932" spans="4:4" x14ac:dyDescent="0.35">
      <c r="D1932"/>
    </row>
    <row r="1933" spans="4:4" x14ac:dyDescent="0.35">
      <c r="D1933"/>
    </row>
    <row r="1934" spans="4:4" x14ac:dyDescent="0.35">
      <c r="D1934"/>
    </row>
    <row r="1935" spans="4:4" x14ac:dyDescent="0.35">
      <c r="D1935"/>
    </row>
    <row r="1936" spans="4:4" x14ac:dyDescent="0.35">
      <c r="D1936"/>
    </row>
    <row r="1937" spans="4:4" x14ac:dyDescent="0.35">
      <c r="D1937"/>
    </row>
    <row r="1938" spans="4:4" x14ac:dyDescent="0.35">
      <c r="D1938"/>
    </row>
    <row r="1939" spans="4:4" x14ac:dyDescent="0.35">
      <c r="D1939"/>
    </row>
    <row r="1940" spans="4:4" x14ac:dyDescent="0.35">
      <c r="D1940"/>
    </row>
    <row r="1941" spans="4:4" x14ac:dyDescent="0.35">
      <c r="D1941"/>
    </row>
    <row r="1942" spans="4:4" x14ac:dyDescent="0.35">
      <c r="D1942"/>
    </row>
    <row r="1943" spans="4:4" x14ac:dyDescent="0.35">
      <c r="D1943"/>
    </row>
    <row r="1944" spans="4:4" x14ac:dyDescent="0.35">
      <c r="D1944"/>
    </row>
    <row r="1945" spans="4:4" x14ac:dyDescent="0.35">
      <c r="D1945"/>
    </row>
    <row r="1946" spans="4:4" x14ac:dyDescent="0.35">
      <c r="D1946"/>
    </row>
    <row r="1947" spans="4:4" x14ac:dyDescent="0.35">
      <c r="D1947"/>
    </row>
    <row r="1948" spans="4:4" x14ac:dyDescent="0.35">
      <c r="D1948"/>
    </row>
    <row r="1949" spans="4:4" x14ac:dyDescent="0.35">
      <c r="D1949"/>
    </row>
    <row r="1950" spans="4:4" x14ac:dyDescent="0.35">
      <c r="D1950"/>
    </row>
    <row r="1951" spans="4:4" x14ac:dyDescent="0.35">
      <c r="D1951"/>
    </row>
    <row r="1952" spans="4:4" x14ac:dyDescent="0.35">
      <c r="D1952"/>
    </row>
    <row r="1953" spans="4:4" x14ac:dyDescent="0.35">
      <c r="D1953"/>
    </row>
    <row r="1954" spans="4:4" x14ac:dyDescent="0.35">
      <c r="D1954"/>
    </row>
    <row r="1955" spans="4:4" x14ac:dyDescent="0.35">
      <c r="D1955"/>
    </row>
    <row r="1956" spans="4:4" x14ac:dyDescent="0.35">
      <c r="D1956"/>
    </row>
    <row r="1957" spans="4:4" x14ac:dyDescent="0.35">
      <c r="D1957"/>
    </row>
    <row r="1958" spans="4:4" x14ac:dyDescent="0.35">
      <c r="D1958"/>
    </row>
    <row r="1959" spans="4:4" x14ac:dyDescent="0.35">
      <c r="D1959"/>
    </row>
    <row r="1960" spans="4:4" x14ac:dyDescent="0.35">
      <c r="D1960"/>
    </row>
    <row r="1961" spans="4:4" x14ac:dyDescent="0.35">
      <c r="D1961"/>
    </row>
    <row r="1962" spans="4:4" x14ac:dyDescent="0.35">
      <c r="D1962"/>
    </row>
    <row r="1963" spans="4:4" x14ac:dyDescent="0.35">
      <c r="D1963"/>
    </row>
    <row r="1964" spans="4:4" x14ac:dyDescent="0.35">
      <c r="D1964"/>
    </row>
    <row r="1965" spans="4:4" x14ac:dyDescent="0.35">
      <c r="D1965"/>
    </row>
    <row r="1966" spans="4:4" x14ac:dyDescent="0.35">
      <c r="D1966"/>
    </row>
    <row r="1967" spans="4:4" x14ac:dyDescent="0.35">
      <c r="D1967"/>
    </row>
    <row r="1968" spans="4:4" x14ac:dyDescent="0.35">
      <c r="D1968"/>
    </row>
    <row r="1969" spans="4:4" x14ac:dyDescent="0.35">
      <c r="D1969"/>
    </row>
    <row r="1970" spans="4:4" x14ac:dyDescent="0.35">
      <c r="D1970"/>
    </row>
    <row r="1971" spans="4:4" x14ac:dyDescent="0.35">
      <c r="D1971"/>
    </row>
    <row r="1972" spans="4:4" x14ac:dyDescent="0.35">
      <c r="D1972"/>
    </row>
    <row r="1973" spans="4:4" x14ac:dyDescent="0.35">
      <c r="D1973"/>
    </row>
    <row r="1974" spans="4:4" x14ac:dyDescent="0.35">
      <c r="D1974"/>
    </row>
    <row r="1975" spans="4:4" x14ac:dyDescent="0.35">
      <c r="D1975"/>
    </row>
    <row r="1976" spans="4:4" x14ac:dyDescent="0.35">
      <c r="D1976"/>
    </row>
    <row r="1977" spans="4:4" x14ac:dyDescent="0.35">
      <c r="D1977"/>
    </row>
    <row r="1978" spans="4:4" x14ac:dyDescent="0.35">
      <c r="D1978"/>
    </row>
    <row r="1979" spans="4:4" x14ac:dyDescent="0.35">
      <c r="D1979"/>
    </row>
    <row r="1980" spans="4:4" x14ac:dyDescent="0.35">
      <c r="D1980"/>
    </row>
    <row r="1981" spans="4:4" x14ac:dyDescent="0.35">
      <c r="D1981"/>
    </row>
    <row r="1982" spans="4:4" x14ac:dyDescent="0.35">
      <c r="D1982"/>
    </row>
    <row r="1983" spans="4:4" x14ac:dyDescent="0.35">
      <c r="D1983"/>
    </row>
    <row r="1984" spans="4:4" x14ac:dyDescent="0.35">
      <c r="D1984"/>
    </row>
    <row r="1985" spans="4:4" x14ac:dyDescent="0.35">
      <c r="D1985"/>
    </row>
    <row r="1986" spans="4:4" x14ac:dyDescent="0.35">
      <c r="D1986"/>
    </row>
    <row r="1987" spans="4:4" x14ac:dyDescent="0.35">
      <c r="D1987"/>
    </row>
    <row r="1988" spans="4:4" x14ac:dyDescent="0.35">
      <c r="D1988"/>
    </row>
    <row r="1989" spans="4:4" x14ac:dyDescent="0.35">
      <c r="D1989"/>
    </row>
    <row r="1990" spans="4:4" x14ac:dyDescent="0.35">
      <c r="D1990"/>
    </row>
    <row r="1991" spans="4:4" x14ac:dyDescent="0.35">
      <c r="D1991"/>
    </row>
    <row r="1992" spans="4:4" x14ac:dyDescent="0.35">
      <c r="D1992"/>
    </row>
    <row r="1993" spans="4:4" x14ac:dyDescent="0.35">
      <c r="D1993"/>
    </row>
    <row r="1994" spans="4:4" x14ac:dyDescent="0.35">
      <c r="D1994"/>
    </row>
    <row r="1995" spans="4:4" x14ac:dyDescent="0.35">
      <c r="D1995"/>
    </row>
    <row r="1996" spans="4:4" x14ac:dyDescent="0.35">
      <c r="D1996"/>
    </row>
    <row r="1997" spans="4:4" x14ac:dyDescent="0.35">
      <c r="D1997"/>
    </row>
    <row r="1998" spans="4:4" x14ac:dyDescent="0.35">
      <c r="D1998"/>
    </row>
    <row r="1999" spans="4:4" x14ac:dyDescent="0.35">
      <c r="D1999"/>
    </row>
    <row r="2000" spans="4:4" x14ac:dyDescent="0.35">
      <c r="D2000"/>
    </row>
    <row r="2001" spans="4:4" x14ac:dyDescent="0.35">
      <c r="D2001"/>
    </row>
    <row r="2002" spans="4:4" x14ac:dyDescent="0.35">
      <c r="D2002"/>
    </row>
    <row r="2003" spans="4:4" x14ac:dyDescent="0.35">
      <c r="D2003"/>
    </row>
    <row r="2004" spans="4:4" x14ac:dyDescent="0.35">
      <c r="D2004"/>
    </row>
    <row r="2005" spans="4:4" x14ac:dyDescent="0.35">
      <c r="D2005"/>
    </row>
    <row r="2006" spans="4:4" x14ac:dyDescent="0.35">
      <c r="D2006"/>
    </row>
    <row r="2007" spans="4:4" x14ac:dyDescent="0.35">
      <c r="D2007"/>
    </row>
    <row r="2008" spans="4:4" x14ac:dyDescent="0.35">
      <c r="D2008"/>
    </row>
    <row r="2009" spans="4:4" x14ac:dyDescent="0.35">
      <c r="D2009"/>
    </row>
    <row r="2010" spans="4:4" x14ac:dyDescent="0.35">
      <c r="D2010"/>
    </row>
    <row r="2011" spans="4:4" x14ac:dyDescent="0.35">
      <c r="D2011"/>
    </row>
    <row r="2012" spans="4:4" x14ac:dyDescent="0.35">
      <c r="D2012"/>
    </row>
    <row r="2013" spans="4:4" x14ac:dyDescent="0.35">
      <c r="D2013"/>
    </row>
    <row r="2014" spans="4:4" x14ac:dyDescent="0.35">
      <c r="D2014"/>
    </row>
    <row r="2015" spans="4:4" x14ac:dyDescent="0.35">
      <c r="D2015"/>
    </row>
    <row r="2016" spans="4:4" x14ac:dyDescent="0.35">
      <c r="D2016"/>
    </row>
    <row r="2017" spans="4:4" x14ac:dyDescent="0.35">
      <c r="D2017"/>
    </row>
    <row r="2018" spans="4:4" x14ac:dyDescent="0.35">
      <c r="D2018"/>
    </row>
    <row r="2019" spans="4:4" x14ac:dyDescent="0.35">
      <c r="D2019"/>
    </row>
    <row r="2020" spans="4:4" x14ac:dyDescent="0.35">
      <c r="D2020"/>
    </row>
    <row r="2021" spans="4:4" x14ac:dyDescent="0.35">
      <c r="D2021"/>
    </row>
    <row r="2022" spans="4:4" x14ac:dyDescent="0.35">
      <c r="D2022"/>
    </row>
    <row r="2023" spans="4:4" x14ac:dyDescent="0.35">
      <c r="D2023"/>
    </row>
    <row r="2024" spans="4:4" x14ac:dyDescent="0.35">
      <c r="D2024"/>
    </row>
    <row r="2025" spans="4:4" x14ac:dyDescent="0.35">
      <c r="D2025"/>
    </row>
    <row r="2026" spans="4:4" x14ac:dyDescent="0.35">
      <c r="D2026"/>
    </row>
    <row r="2027" spans="4:4" x14ac:dyDescent="0.35">
      <c r="D2027"/>
    </row>
    <row r="2028" spans="4:4" x14ac:dyDescent="0.35">
      <c r="D2028"/>
    </row>
    <row r="2029" spans="4:4" x14ac:dyDescent="0.35">
      <c r="D2029"/>
    </row>
    <row r="2030" spans="4:4" x14ac:dyDescent="0.35">
      <c r="D2030"/>
    </row>
    <row r="2031" spans="4:4" x14ac:dyDescent="0.35">
      <c r="D2031"/>
    </row>
    <row r="2032" spans="4:4" x14ac:dyDescent="0.35">
      <c r="D2032"/>
    </row>
    <row r="2033" spans="4:4" x14ac:dyDescent="0.35">
      <c r="D2033"/>
    </row>
    <row r="2034" spans="4:4" x14ac:dyDescent="0.35">
      <c r="D2034"/>
    </row>
    <row r="2035" spans="4:4" x14ac:dyDescent="0.35">
      <c r="D2035"/>
    </row>
    <row r="2036" spans="4:4" x14ac:dyDescent="0.35">
      <c r="D2036"/>
    </row>
    <row r="2037" spans="4:4" x14ac:dyDescent="0.35">
      <c r="D2037"/>
    </row>
    <row r="2038" spans="4:4" x14ac:dyDescent="0.35">
      <c r="D2038"/>
    </row>
    <row r="2039" spans="4:4" x14ac:dyDescent="0.35">
      <c r="D2039"/>
    </row>
    <row r="2040" spans="4:4" x14ac:dyDescent="0.35">
      <c r="D2040"/>
    </row>
    <row r="2041" spans="4:4" x14ac:dyDescent="0.35">
      <c r="D2041"/>
    </row>
    <row r="2042" spans="4:4" x14ac:dyDescent="0.35">
      <c r="D2042"/>
    </row>
    <row r="2043" spans="4:4" x14ac:dyDescent="0.35">
      <c r="D2043"/>
    </row>
    <row r="2044" spans="4:4" x14ac:dyDescent="0.35">
      <c r="D2044"/>
    </row>
    <row r="2045" spans="4:4" x14ac:dyDescent="0.35">
      <c r="D2045"/>
    </row>
    <row r="2046" spans="4:4" x14ac:dyDescent="0.35">
      <c r="D2046"/>
    </row>
    <row r="2047" spans="4:4" x14ac:dyDescent="0.35">
      <c r="D2047"/>
    </row>
    <row r="2048" spans="4:4" x14ac:dyDescent="0.35">
      <c r="D2048"/>
    </row>
    <row r="2049" spans="4:4" x14ac:dyDescent="0.35">
      <c r="D2049"/>
    </row>
    <row r="2050" spans="4:4" x14ac:dyDescent="0.35">
      <c r="D2050"/>
    </row>
    <row r="2051" spans="4:4" x14ac:dyDescent="0.35">
      <c r="D2051"/>
    </row>
    <row r="2052" spans="4:4" x14ac:dyDescent="0.35">
      <c r="D2052"/>
    </row>
    <row r="2053" spans="4:4" x14ac:dyDescent="0.35">
      <c r="D2053"/>
    </row>
    <row r="2054" spans="4:4" x14ac:dyDescent="0.35">
      <c r="D2054"/>
    </row>
    <row r="2055" spans="4:4" x14ac:dyDescent="0.35">
      <c r="D2055"/>
    </row>
    <row r="2056" spans="4:4" x14ac:dyDescent="0.35">
      <c r="D2056"/>
    </row>
    <row r="2057" spans="4:4" x14ac:dyDescent="0.35">
      <c r="D2057"/>
    </row>
    <row r="2058" spans="4:4" x14ac:dyDescent="0.35">
      <c r="D2058"/>
    </row>
    <row r="2059" spans="4:4" x14ac:dyDescent="0.35">
      <c r="D2059"/>
    </row>
    <row r="2060" spans="4:4" x14ac:dyDescent="0.35">
      <c r="D2060"/>
    </row>
    <row r="2061" spans="4:4" x14ac:dyDescent="0.35">
      <c r="D2061"/>
    </row>
    <row r="2062" spans="4:4" x14ac:dyDescent="0.35">
      <c r="D2062"/>
    </row>
    <row r="2063" spans="4:4" x14ac:dyDescent="0.35">
      <c r="D2063"/>
    </row>
    <row r="2064" spans="4:4" x14ac:dyDescent="0.35">
      <c r="D2064"/>
    </row>
    <row r="2065" spans="4:4" x14ac:dyDescent="0.35">
      <c r="D2065"/>
    </row>
    <row r="2066" spans="4:4" x14ac:dyDescent="0.35">
      <c r="D2066"/>
    </row>
    <row r="2067" spans="4:4" x14ac:dyDescent="0.35">
      <c r="D2067"/>
    </row>
    <row r="2068" spans="4:4" x14ac:dyDescent="0.35">
      <c r="D2068"/>
    </row>
    <row r="2069" spans="4:4" x14ac:dyDescent="0.35">
      <c r="D2069"/>
    </row>
    <row r="2070" spans="4:4" x14ac:dyDescent="0.35">
      <c r="D2070"/>
    </row>
    <row r="2071" spans="4:4" x14ac:dyDescent="0.35">
      <c r="D2071"/>
    </row>
    <row r="2072" spans="4:4" x14ac:dyDescent="0.35">
      <c r="D2072"/>
    </row>
    <row r="2073" spans="4:4" x14ac:dyDescent="0.35">
      <c r="D2073"/>
    </row>
    <row r="2074" spans="4:4" x14ac:dyDescent="0.35">
      <c r="D2074"/>
    </row>
    <row r="2075" spans="4:4" x14ac:dyDescent="0.35">
      <c r="D2075"/>
    </row>
    <row r="2076" spans="4:4" x14ac:dyDescent="0.35">
      <c r="D2076"/>
    </row>
    <row r="2077" spans="4:4" x14ac:dyDescent="0.35">
      <c r="D2077"/>
    </row>
    <row r="2078" spans="4:4" x14ac:dyDescent="0.35">
      <c r="D2078"/>
    </row>
    <row r="2079" spans="4:4" x14ac:dyDescent="0.35">
      <c r="D2079"/>
    </row>
    <row r="2080" spans="4:4" x14ac:dyDescent="0.35">
      <c r="D2080"/>
    </row>
    <row r="2081" spans="4:4" x14ac:dyDescent="0.35">
      <c r="D2081"/>
    </row>
    <row r="2082" spans="4:4" x14ac:dyDescent="0.35">
      <c r="D2082"/>
    </row>
    <row r="2083" spans="4:4" x14ac:dyDescent="0.35">
      <c r="D2083"/>
    </row>
    <row r="2084" spans="4:4" x14ac:dyDescent="0.35">
      <c r="D2084"/>
    </row>
    <row r="2085" spans="4:4" x14ac:dyDescent="0.35">
      <c r="D2085"/>
    </row>
    <row r="2086" spans="4:4" x14ac:dyDescent="0.35">
      <c r="D2086"/>
    </row>
    <row r="2087" spans="4:4" x14ac:dyDescent="0.35">
      <c r="D2087"/>
    </row>
    <row r="2088" spans="4:4" x14ac:dyDescent="0.35">
      <c r="D2088"/>
    </row>
    <row r="2089" spans="4:4" x14ac:dyDescent="0.35">
      <c r="D2089"/>
    </row>
    <row r="2090" spans="4:4" x14ac:dyDescent="0.35">
      <c r="D2090"/>
    </row>
    <row r="2091" spans="4:4" x14ac:dyDescent="0.35">
      <c r="D2091"/>
    </row>
    <row r="2092" spans="4:4" x14ac:dyDescent="0.35">
      <c r="D2092"/>
    </row>
    <row r="2093" spans="4:4" x14ac:dyDescent="0.35">
      <c r="D2093"/>
    </row>
    <row r="2094" spans="4:4" x14ac:dyDescent="0.35">
      <c r="D2094"/>
    </row>
    <row r="2095" spans="4:4" x14ac:dyDescent="0.35">
      <c r="D2095"/>
    </row>
    <row r="2096" spans="4:4" x14ac:dyDescent="0.35">
      <c r="D2096"/>
    </row>
    <row r="2097" spans="4:4" x14ac:dyDescent="0.35">
      <c r="D2097"/>
    </row>
    <row r="2098" spans="4:4" x14ac:dyDescent="0.35">
      <c r="D2098"/>
    </row>
    <row r="2099" spans="4:4" x14ac:dyDescent="0.35">
      <c r="D2099"/>
    </row>
    <row r="2100" spans="4:4" x14ac:dyDescent="0.35">
      <c r="D2100"/>
    </row>
    <row r="2101" spans="4:4" x14ac:dyDescent="0.35">
      <c r="D2101"/>
    </row>
    <row r="2102" spans="4:4" x14ac:dyDescent="0.35">
      <c r="D2102"/>
    </row>
    <row r="2103" spans="4:4" x14ac:dyDescent="0.35">
      <c r="D2103"/>
    </row>
    <row r="2104" spans="4:4" x14ac:dyDescent="0.35">
      <c r="D2104"/>
    </row>
    <row r="2105" spans="4:4" x14ac:dyDescent="0.35">
      <c r="D2105"/>
    </row>
    <row r="2106" spans="4:4" x14ac:dyDescent="0.35">
      <c r="D2106"/>
    </row>
    <row r="2107" spans="4:4" x14ac:dyDescent="0.35">
      <c r="D2107"/>
    </row>
    <row r="2108" spans="4:4" x14ac:dyDescent="0.35">
      <c r="D2108"/>
    </row>
    <row r="2109" spans="4:4" x14ac:dyDescent="0.35">
      <c r="D2109"/>
    </row>
    <row r="2110" spans="4:4" x14ac:dyDescent="0.35">
      <c r="D2110"/>
    </row>
    <row r="2111" spans="4:4" x14ac:dyDescent="0.35">
      <c r="D2111"/>
    </row>
    <row r="2112" spans="4:4" x14ac:dyDescent="0.35">
      <c r="D2112"/>
    </row>
    <row r="2113" spans="4:4" x14ac:dyDescent="0.35">
      <c r="D2113"/>
    </row>
    <row r="2114" spans="4:4" x14ac:dyDescent="0.35">
      <c r="D2114"/>
    </row>
    <row r="2115" spans="4:4" x14ac:dyDescent="0.35">
      <c r="D2115"/>
    </row>
    <row r="2116" spans="4:4" x14ac:dyDescent="0.35">
      <c r="D2116"/>
    </row>
    <row r="2117" spans="4:4" x14ac:dyDescent="0.35">
      <c r="D2117"/>
    </row>
    <row r="2118" spans="4:4" x14ac:dyDescent="0.35">
      <c r="D2118"/>
    </row>
    <row r="2119" spans="4:4" x14ac:dyDescent="0.35">
      <c r="D2119"/>
    </row>
    <row r="2120" spans="4:4" x14ac:dyDescent="0.35">
      <c r="D2120"/>
    </row>
    <row r="2121" spans="4:4" x14ac:dyDescent="0.35">
      <c r="D2121"/>
    </row>
    <row r="2122" spans="4:4" x14ac:dyDescent="0.35">
      <c r="D2122"/>
    </row>
    <row r="2123" spans="4:4" x14ac:dyDescent="0.35">
      <c r="D2123"/>
    </row>
    <row r="2124" spans="4:4" x14ac:dyDescent="0.35">
      <c r="D2124"/>
    </row>
    <row r="2125" spans="4:4" x14ac:dyDescent="0.35">
      <c r="D2125"/>
    </row>
    <row r="2126" spans="4:4" x14ac:dyDescent="0.35">
      <c r="D2126"/>
    </row>
    <row r="2127" spans="4:4" x14ac:dyDescent="0.35">
      <c r="D2127"/>
    </row>
    <row r="2128" spans="4:4" x14ac:dyDescent="0.35">
      <c r="D2128"/>
    </row>
    <row r="2129" spans="4:4" x14ac:dyDescent="0.35">
      <c r="D2129"/>
    </row>
    <row r="2130" spans="4:4" x14ac:dyDescent="0.35">
      <c r="D2130"/>
    </row>
    <row r="2131" spans="4:4" x14ac:dyDescent="0.35">
      <c r="D2131"/>
    </row>
    <row r="2132" spans="4:4" x14ac:dyDescent="0.35">
      <c r="D2132"/>
    </row>
    <row r="2133" spans="4:4" x14ac:dyDescent="0.35">
      <c r="D2133"/>
    </row>
    <row r="2134" spans="4:4" x14ac:dyDescent="0.35">
      <c r="D2134"/>
    </row>
    <row r="2135" spans="4:4" x14ac:dyDescent="0.35">
      <c r="D2135"/>
    </row>
    <row r="2136" spans="4:4" x14ac:dyDescent="0.35">
      <c r="D2136"/>
    </row>
    <row r="2137" spans="4:4" x14ac:dyDescent="0.35">
      <c r="D2137"/>
    </row>
    <row r="2138" spans="4:4" x14ac:dyDescent="0.35">
      <c r="D2138"/>
    </row>
    <row r="2139" spans="4:4" x14ac:dyDescent="0.35">
      <c r="D2139"/>
    </row>
    <row r="2140" spans="4:4" x14ac:dyDescent="0.35">
      <c r="D2140"/>
    </row>
    <row r="2141" spans="4:4" x14ac:dyDescent="0.35">
      <c r="D2141"/>
    </row>
    <row r="2142" spans="4:4" x14ac:dyDescent="0.35">
      <c r="D2142"/>
    </row>
    <row r="2143" spans="4:4" x14ac:dyDescent="0.35">
      <c r="D2143"/>
    </row>
    <row r="2144" spans="4:4" x14ac:dyDescent="0.35">
      <c r="D2144"/>
    </row>
    <row r="2145" spans="4:4" x14ac:dyDescent="0.35">
      <c r="D2145"/>
    </row>
    <row r="2146" spans="4:4" x14ac:dyDescent="0.35">
      <c r="D2146"/>
    </row>
    <row r="2147" spans="4:4" x14ac:dyDescent="0.35">
      <c r="D2147"/>
    </row>
    <row r="2148" spans="4:4" x14ac:dyDescent="0.35">
      <c r="D2148"/>
    </row>
    <row r="2149" spans="4:4" x14ac:dyDescent="0.35">
      <c r="D2149"/>
    </row>
    <row r="2150" spans="4:4" x14ac:dyDescent="0.35">
      <c r="D2150"/>
    </row>
    <row r="2151" spans="4:4" x14ac:dyDescent="0.35">
      <c r="D2151"/>
    </row>
    <row r="2152" spans="4:4" x14ac:dyDescent="0.35">
      <c r="D2152"/>
    </row>
    <row r="2153" spans="4:4" x14ac:dyDescent="0.35">
      <c r="D2153"/>
    </row>
    <row r="2154" spans="4:4" x14ac:dyDescent="0.35">
      <c r="D2154"/>
    </row>
    <row r="2155" spans="4:4" x14ac:dyDescent="0.35">
      <c r="D2155"/>
    </row>
    <row r="2156" spans="4:4" x14ac:dyDescent="0.35">
      <c r="D2156"/>
    </row>
    <row r="2157" spans="4:4" x14ac:dyDescent="0.35">
      <c r="D2157"/>
    </row>
    <row r="2158" spans="4:4" x14ac:dyDescent="0.35">
      <c r="D2158"/>
    </row>
    <row r="2159" spans="4:4" x14ac:dyDescent="0.35">
      <c r="D2159"/>
    </row>
    <row r="2160" spans="4:4" x14ac:dyDescent="0.35">
      <c r="D2160"/>
    </row>
    <row r="2161" spans="4:4" x14ac:dyDescent="0.35">
      <c r="D2161"/>
    </row>
    <row r="2162" spans="4:4" x14ac:dyDescent="0.35">
      <c r="D2162"/>
    </row>
    <row r="2163" spans="4:4" x14ac:dyDescent="0.35">
      <c r="D2163"/>
    </row>
    <row r="2164" spans="4:4" x14ac:dyDescent="0.35">
      <c r="D2164"/>
    </row>
    <row r="2165" spans="4:4" x14ac:dyDescent="0.35">
      <c r="D2165"/>
    </row>
    <row r="2166" spans="4:4" x14ac:dyDescent="0.35">
      <c r="D2166"/>
    </row>
    <row r="2167" spans="4:4" x14ac:dyDescent="0.35">
      <c r="D2167"/>
    </row>
    <row r="2168" spans="4:4" x14ac:dyDescent="0.35">
      <c r="D2168"/>
    </row>
    <row r="2169" spans="4:4" x14ac:dyDescent="0.35">
      <c r="D2169"/>
    </row>
    <row r="2170" spans="4:4" x14ac:dyDescent="0.35">
      <c r="D2170"/>
    </row>
    <row r="2171" spans="4:4" x14ac:dyDescent="0.35">
      <c r="D2171"/>
    </row>
    <row r="2172" spans="4:4" x14ac:dyDescent="0.35">
      <c r="D2172"/>
    </row>
    <row r="2173" spans="4:4" x14ac:dyDescent="0.35">
      <c r="D2173"/>
    </row>
    <row r="2174" spans="4:4" x14ac:dyDescent="0.35">
      <c r="D2174"/>
    </row>
    <row r="2175" spans="4:4" x14ac:dyDescent="0.35">
      <c r="D2175"/>
    </row>
    <row r="2176" spans="4:4" x14ac:dyDescent="0.35">
      <c r="D2176"/>
    </row>
    <row r="2177" spans="4:4" x14ac:dyDescent="0.35">
      <c r="D2177"/>
    </row>
    <row r="2178" spans="4:4" x14ac:dyDescent="0.35">
      <c r="D2178"/>
    </row>
    <row r="2179" spans="4:4" x14ac:dyDescent="0.35">
      <c r="D2179"/>
    </row>
    <row r="2180" spans="4:4" x14ac:dyDescent="0.35">
      <c r="D2180"/>
    </row>
    <row r="2181" spans="4:4" x14ac:dyDescent="0.35">
      <c r="D2181"/>
    </row>
    <row r="2182" spans="4:4" x14ac:dyDescent="0.35">
      <c r="D2182"/>
    </row>
    <row r="2183" spans="4:4" x14ac:dyDescent="0.35">
      <c r="D2183"/>
    </row>
    <row r="2184" spans="4:4" x14ac:dyDescent="0.35">
      <c r="D2184"/>
    </row>
    <row r="2185" spans="4:4" x14ac:dyDescent="0.35">
      <c r="D2185"/>
    </row>
    <row r="2186" spans="4:4" x14ac:dyDescent="0.35">
      <c r="D2186"/>
    </row>
    <row r="2187" spans="4:4" x14ac:dyDescent="0.35">
      <c r="D2187"/>
    </row>
    <row r="2188" spans="4:4" x14ac:dyDescent="0.35">
      <c r="D2188"/>
    </row>
    <row r="2189" spans="4:4" x14ac:dyDescent="0.35">
      <c r="D2189"/>
    </row>
    <row r="2190" spans="4:4" x14ac:dyDescent="0.35">
      <c r="D2190"/>
    </row>
    <row r="2191" spans="4:4" x14ac:dyDescent="0.35">
      <c r="D2191"/>
    </row>
    <row r="2192" spans="4:4" x14ac:dyDescent="0.35">
      <c r="D2192"/>
    </row>
    <row r="2193" spans="4:4" x14ac:dyDescent="0.35">
      <c r="D2193"/>
    </row>
    <row r="2194" spans="4:4" x14ac:dyDescent="0.35">
      <c r="D2194"/>
    </row>
    <row r="2195" spans="4:4" x14ac:dyDescent="0.35">
      <c r="D2195"/>
    </row>
    <row r="2196" spans="4:4" x14ac:dyDescent="0.35">
      <c r="D2196"/>
    </row>
    <row r="2197" spans="4:4" x14ac:dyDescent="0.35">
      <c r="D2197"/>
    </row>
    <row r="2198" spans="4:4" x14ac:dyDescent="0.35">
      <c r="D2198"/>
    </row>
    <row r="2199" spans="4:4" x14ac:dyDescent="0.35">
      <c r="D2199"/>
    </row>
    <row r="2200" spans="4:4" x14ac:dyDescent="0.35">
      <c r="D2200"/>
    </row>
    <row r="2201" spans="4:4" x14ac:dyDescent="0.35">
      <c r="D2201"/>
    </row>
    <row r="2202" spans="4:4" x14ac:dyDescent="0.35">
      <c r="D2202"/>
    </row>
    <row r="2203" spans="4:4" x14ac:dyDescent="0.35">
      <c r="D2203"/>
    </row>
    <row r="2204" spans="4:4" x14ac:dyDescent="0.35">
      <c r="D2204"/>
    </row>
    <row r="2205" spans="4:4" x14ac:dyDescent="0.35">
      <c r="D2205"/>
    </row>
    <row r="2206" spans="4:4" x14ac:dyDescent="0.35">
      <c r="D2206"/>
    </row>
    <row r="2207" spans="4:4" x14ac:dyDescent="0.35">
      <c r="D2207"/>
    </row>
    <row r="2208" spans="4:4" x14ac:dyDescent="0.35">
      <c r="D2208"/>
    </row>
    <row r="2209" spans="4:4" x14ac:dyDescent="0.35">
      <c r="D2209"/>
    </row>
    <row r="2210" spans="4:4" x14ac:dyDescent="0.35">
      <c r="D2210"/>
    </row>
    <row r="2211" spans="4:4" x14ac:dyDescent="0.35">
      <c r="D2211"/>
    </row>
    <row r="2212" spans="4:4" x14ac:dyDescent="0.35">
      <c r="D2212"/>
    </row>
    <row r="2213" spans="4:4" x14ac:dyDescent="0.35">
      <c r="D2213"/>
    </row>
    <row r="2214" spans="4:4" x14ac:dyDescent="0.35">
      <c r="D2214"/>
    </row>
    <row r="2215" spans="4:4" x14ac:dyDescent="0.35">
      <c r="D2215"/>
    </row>
    <row r="2216" spans="4:4" x14ac:dyDescent="0.35">
      <c r="D2216"/>
    </row>
    <row r="2217" spans="4:4" x14ac:dyDescent="0.35">
      <c r="D2217"/>
    </row>
    <row r="2218" spans="4:4" x14ac:dyDescent="0.35">
      <c r="D2218"/>
    </row>
    <row r="2219" spans="4:4" x14ac:dyDescent="0.35">
      <c r="D2219"/>
    </row>
    <row r="2220" spans="4:4" x14ac:dyDescent="0.35">
      <c r="D2220"/>
    </row>
    <row r="2221" spans="4:4" x14ac:dyDescent="0.35">
      <c r="D2221"/>
    </row>
    <row r="2222" spans="4:4" x14ac:dyDescent="0.35">
      <c r="D2222"/>
    </row>
    <row r="2223" spans="4:4" x14ac:dyDescent="0.35">
      <c r="D2223"/>
    </row>
    <row r="2224" spans="4:4" x14ac:dyDescent="0.35">
      <c r="D2224"/>
    </row>
    <row r="2225" spans="4:4" x14ac:dyDescent="0.35">
      <c r="D2225"/>
    </row>
    <row r="2226" spans="4:4" x14ac:dyDescent="0.35">
      <c r="D2226"/>
    </row>
    <row r="2227" spans="4:4" x14ac:dyDescent="0.35">
      <c r="D2227"/>
    </row>
    <row r="2228" spans="4:4" x14ac:dyDescent="0.35">
      <c r="D2228"/>
    </row>
    <row r="2229" spans="4:4" x14ac:dyDescent="0.35">
      <c r="D2229"/>
    </row>
    <row r="2230" spans="4:4" x14ac:dyDescent="0.35">
      <c r="D2230"/>
    </row>
    <row r="2231" spans="4:4" x14ac:dyDescent="0.35">
      <c r="D2231"/>
    </row>
    <row r="2232" spans="4:4" x14ac:dyDescent="0.35">
      <c r="D2232"/>
    </row>
    <row r="2233" spans="4:4" x14ac:dyDescent="0.35">
      <c r="D2233"/>
    </row>
    <row r="2234" spans="4:4" x14ac:dyDescent="0.35">
      <c r="D2234"/>
    </row>
    <row r="2235" spans="4:4" x14ac:dyDescent="0.35">
      <c r="D2235"/>
    </row>
    <row r="2236" spans="4:4" x14ac:dyDescent="0.35">
      <c r="D2236"/>
    </row>
    <row r="2237" spans="4:4" x14ac:dyDescent="0.35">
      <c r="D2237"/>
    </row>
    <row r="2238" spans="4:4" x14ac:dyDescent="0.35">
      <c r="D2238"/>
    </row>
    <row r="2239" spans="4:4" x14ac:dyDescent="0.35">
      <c r="D2239"/>
    </row>
    <row r="2240" spans="4:4" x14ac:dyDescent="0.35">
      <c r="D2240"/>
    </row>
    <row r="2241" spans="4:4" x14ac:dyDescent="0.35">
      <c r="D2241"/>
    </row>
    <row r="2242" spans="4:4" x14ac:dyDescent="0.35">
      <c r="D2242"/>
    </row>
    <row r="2243" spans="4:4" x14ac:dyDescent="0.35">
      <c r="D2243"/>
    </row>
    <row r="2244" spans="4:4" x14ac:dyDescent="0.35">
      <c r="D2244"/>
    </row>
    <row r="2245" spans="4:4" x14ac:dyDescent="0.35">
      <c r="D2245"/>
    </row>
    <row r="2246" spans="4:4" x14ac:dyDescent="0.35">
      <c r="D2246"/>
    </row>
    <row r="2247" spans="4:4" x14ac:dyDescent="0.35">
      <c r="D2247"/>
    </row>
    <row r="2248" spans="4:4" x14ac:dyDescent="0.35">
      <c r="D2248"/>
    </row>
    <row r="2249" spans="4:4" x14ac:dyDescent="0.35">
      <c r="D2249"/>
    </row>
    <row r="2250" spans="4:4" x14ac:dyDescent="0.35">
      <c r="D2250"/>
    </row>
    <row r="2251" spans="4:4" x14ac:dyDescent="0.35">
      <c r="D2251"/>
    </row>
    <row r="2252" spans="4:4" x14ac:dyDescent="0.35">
      <c r="D2252"/>
    </row>
    <row r="2253" spans="4:4" x14ac:dyDescent="0.35">
      <c r="D2253"/>
    </row>
    <row r="2254" spans="4:4" x14ac:dyDescent="0.35">
      <c r="D2254"/>
    </row>
    <row r="2255" spans="4:4" x14ac:dyDescent="0.35">
      <c r="D2255"/>
    </row>
    <row r="2256" spans="4:4" x14ac:dyDescent="0.35">
      <c r="D2256"/>
    </row>
    <row r="2257" spans="4:4" x14ac:dyDescent="0.35">
      <c r="D2257"/>
    </row>
    <row r="2258" spans="4:4" x14ac:dyDescent="0.35">
      <c r="D2258"/>
    </row>
    <row r="2259" spans="4:4" x14ac:dyDescent="0.35">
      <c r="D2259"/>
    </row>
    <row r="2260" spans="4:4" x14ac:dyDescent="0.35">
      <c r="D2260"/>
    </row>
    <row r="2261" spans="4:4" x14ac:dyDescent="0.35">
      <c r="D2261"/>
    </row>
    <row r="2262" spans="4:4" x14ac:dyDescent="0.35">
      <c r="D2262"/>
    </row>
    <row r="2263" spans="4:4" x14ac:dyDescent="0.35">
      <c r="D2263"/>
    </row>
    <row r="2264" spans="4:4" x14ac:dyDescent="0.35">
      <c r="D2264"/>
    </row>
    <row r="2265" spans="4:4" x14ac:dyDescent="0.35">
      <c r="D2265"/>
    </row>
    <row r="2266" spans="4:4" x14ac:dyDescent="0.35">
      <c r="D2266"/>
    </row>
    <row r="2267" spans="4:4" x14ac:dyDescent="0.35">
      <c r="D2267"/>
    </row>
    <row r="2268" spans="4:4" x14ac:dyDescent="0.35">
      <c r="D2268"/>
    </row>
    <row r="2269" spans="4:4" x14ac:dyDescent="0.35">
      <c r="D2269"/>
    </row>
    <row r="2270" spans="4:4" x14ac:dyDescent="0.35">
      <c r="D2270"/>
    </row>
    <row r="2271" spans="4:4" x14ac:dyDescent="0.35">
      <c r="D2271"/>
    </row>
    <row r="2272" spans="4:4" x14ac:dyDescent="0.35">
      <c r="D2272"/>
    </row>
    <row r="2273" spans="4:4" x14ac:dyDescent="0.35">
      <c r="D2273"/>
    </row>
    <row r="2274" spans="4:4" x14ac:dyDescent="0.35">
      <c r="D2274"/>
    </row>
    <row r="2275" spans="4:4" x14ac:dyDescent="0.35">
      <c r="D2275"/>
    </row>
    <row r="2276" spans="4:4" x14ac:dyDescent="0.35">
      <c r="D2276"/>
    </row>
    <row r="2277" spans="4:4" x14ac:dyDescent="0.35">
      <c r="D2277"/>
    </row>
    <row r="2278" spans="4:4" x14ac:dyDescent="0.35">
      <c r="D2278"/>
    </row>
    <row r="2279" spans="4:4" x14ac:dyDescent="0.35">
      <c r="D2279"/>
    </row>
    <row r="2280" spans="4:4" x14ac:dyDescent="0.35">
      <c r="D2280"/>
    </row>
    <row r="2281" spans="4:4" x14ac:dyDescent="0.35">
      <c r="D2281"/>
    </row>
    <row r="2282" spans="4:4" x14ac:dyDescent="0.35">
      <c r="D2282"/>
    </row>
    <row r="2283" spans="4:4" x14ac:dyDescent="0.35">
      <c r="D2283"/>
    </row>
    <row r="2284" spans="4:4" x14ac:dyDescent="0.35">
      <c r="D2284"/>
    </row>
    <row r="2285" spans="4:4" x14ac:dyDescent="0.35">
      <c r="D2285"/>
    </row>
    <row r="2286" spans="4:4" x14ac:dyDescent="0.35">
      <c r="D2286"/>
    </row>
    <row r="2287" spans="4:4" x14ac:dyDescent="0.35">
      <c r="D2287"/>
    </row>
    <row r="2288" spans="4:4" x14ac:dyDescent="0.35">
      <c r="D2288"/>
    </row>
    <row r="2289" spans="4:4" x14ac:dyDescent="0.35">
      <c r="D2289"/>
    </row>
    <row r="2290" spans="4:4" x14ac:dyDescent="0.35">
      <c r="D2290"/>
    </row>
    <row r="2291" spans="4:4" x14ac:dyDescent="0.35">
      <c r="D2291"/>
    </row>
    <row r="2292" spans="4:4" x14ac:dyDescent="0.35">
      <c r="D2292"/>
    </row>
    <row r="2293" spans="4:4" x14ac:dyDescent="0.35">
      <c r="D2293"/>
    </row>
    <row r="2294" spans="4:4" x14ac:dyDescent="0.35">
      <c r="D2294"/>
    </row>
    <row r="2295" spans="4:4" x14ac:dyDescent="0.35">
      <c r="D2295"/>
    </row>
    <row r="2296" spans="4:4" x14ac:dyDescent="0.35">
      <c r="D2296"/>
    </row>
    <row r="2297" spans="4:4" x14ac:dyDescent="0.35">
      <c r="D2297"/>
    </row>
    <row r="2298" spans="4:4" x14ac:dyDescent="0.35">
      <c r="D2298"/>
    </row>
    <row r="2299" spans="4:4" x14ac:dyDescent="0.35">
      <c r="D2299"/>
    </row>
    <row r="2300" spans="4:4" x14ac:dyDescent="0.35">
      <c r="D2300"/>
    </row>
    <row r="2301" spans="4:4" x14ac:dyDescent="0.35">
      <c r="D2301"/>
    </row>
    <row r="2302" spans="4:4" x14ac:dyDescent="0.35">
      <c r="D2302"/>
    </row>
    <row r="2303" spans="4:4" x14ac:dyDescent="0.35">
      <c r="D2303"/>
    </row>
    <row r="2304" spans="4:4" x14ac:dyDescent="0.35">
      <c r="D2304"/>
    </row>
    <row r="2305" spans="4:4" x14ac:dyDescent="0.35">
      <c r="D2305"/>
    </row>
    <row r="2306" spans="4:4" x14ac:dyDescent="0.35">
      <c r="D2306"/>
    </row>
    <row r="2307" spans="4:4" x14ac:dyDescent="0.35">
      <c r="D2307"/>
    </row>
    <row r="2308" spans="4:4" x14ac:dyDescent="0.35">
      <c r="D2308"/>
    </row>
    <row r="2309" spans="4:4" x14ac:dyDescent="0.35">
      <c r="D2309"/>
    </row>
    <row r="2310" spans="4:4" x14ac:dyDescent="0.35">
      <c r="D2310"/>
    </row>
    <row r="2311" spans="4:4" x14ac:dyDescent="0.35">
      <c r="D2311"/>
    </row>
    <row r="2312" spans="4:4" x14ac:dyDescent="0.35">
      <c r="D2312"/>
    </row>
    <row r="2313" spans="4:4" x14ac:dyDescent="0.35">
      <c r="D2313"/>
    </row>
    <row r="2314" spans="4:4" x14ac:dyDescent="0.35">
      <c r="D2314"/>
    </row>
    <row r="2315" spans="4:4" x14ac:dyDescent="0.35">
      <c r="D2315"/>
    </row>
    <row r="2316" spans="4:4" x14ac:dyDescent="0.35">
      <c r="D2316"/>
    </row>
    <row r="2317" spans="4:4" x14ac:dyDescent="0.35">
      <c r="D2317"/>
    </row>
    <row r="2318" spans="4:4" x14ac:dyDescent="0.35">
      <c r="D2318"/>
    </row>
    <row r="2319" spans="4:4" x14ac:dyDescent="0.35">
      <c r="D2319"/>
    </row>
    <row r="2320" spans="4:4" x14ac:dyDescent="0.35">
      <c r="D2320"/>
    </row>
    <row r="2321" spans="4:4" x14ac:dyDescent="0.35">
      <c r="D2321"/>
    </row>
    <row r="2322" spans="4:4" x14ac:dyDescent="0.35">
      <c r="D2322"/>
    </row>
    <row r="2323" spans="4:4" x14ac:dyDescent="0.35">
      <c r="D2323"/>
    </row>
    <row r="2324" spans="4:4" x14ac:dyDescent="0.35">
      <c r="D2324"/>
    </row>
    <row r="2325" spans="4:4" x14ac:dyDescent="0.35">
      <c r="D2325"/>
    </row>
    <row r="2326" spans="4:4" x14ac:dyDescent="0.35">
      <c r="D2326"/>
    </row>
    <row r="2327" spans="4:4" x14ac:dyDescent="0.35">
      <c r="D2327"/>
    </row>
    <row r="2328" spans="4:4" x14ac:dyDescent="0.35">
      <c r="D2328"/>
    </row>
    <row r="2329" spans="4:4" x14ac:dyDescent="0.35">
      <c r="D2329"/>
    </row>
    <row r="2330" spans="4:4" x14ac:dyDescent="0.35">
      <c r="D2330"/>
    </row>
    <row r="2331" spans="4:4" x14ac:dyDescent="0.35">
      <c r="D2331"/>
    </row>
    <row r="2332" spans="4:4" x14ac:dyDescent="0.35">
      <c r="D2332"/>
    </row>
    <row r="2333" spans="4:4" x14ac:dyDescent="0.35">
      <c r="D2333"/>
    </row>
    <row r="2334" spans="4:4" x14ac:dyDescent="0.35">
      <c r="D2334"/>
    </row>
    <row r="2335" spans="4:4" x14ac:dyDescent="0.35">
      <c r="D2335"/>
    </row>
    <row r="2336" spans="4:4" x14ac:dyDescent="0.35">
      <c r="D2336"/>
    </row>
    <row r="2337" spans="4:4" x14ac:dyDescent="0.35">
      <c r="D2337"/>
    </row>
    <row r="2338" spans="4:4" x14ac:dyDescent="0.35">
      <c r="D2338"/>
    </row>
    <row r="2339" spans="4:4" x14ac:dyDescent="0.35">
      <c r="D2339"/>
    </row>
    <row r="2340" spans="4:4" x14ac:dyDescent="0.35">
      <c r="D2340"/>
    </row>
    <row r="2341" spans="4:4" x14ac:dyDescent="0.35">
      <c r="D2341"/>
    </row>
    <row r="2342" spans="4:4" x14ac:dyDescent="0.35">
      <c r="D2342"/>
    </row>
    <row r="2343" spans="4:4" x14ac:dyDescent="0.35">
      <c r="D2343"/>
    </row>
    <row r="2344" spans="4:4" x14ac:dyDescent="0.35">
      <c r="D2344"/>
    </row>
    <row r="2345" spans="4:4" x14ac:dyDescent="0.35">
      <c r="D2345"/>
    </row>
    <row r="2346" spans="4:4" x14ac:dyDescent="0.35">
      <c r="D2346"/>
    </row>
    <row r="2347" spans="4:4" x14ac:dyDescent="0.35">
      <c r="D2347"/>
    </row>
    <row r="2348" spans="4:4" x14ac:dyDescent="0.35">
      <c r="D2348"/>
    </row>
    <row r="2349" spans="4:4" x14ac:dyDescent="0.35">
      <c r="D2349"/>
    </row>
    <row r="2350" spans="4:4" x14ac:dyDescent="0.35">
      <c r="D2350"/>
    </row>
    <row r="2351" spans="4:4" x14ac:dyDescent="0.35">
      <c r="D2351"/>
    </row>
    <row r="2352" spans="4:4" x14ac:dyDescent="0.35">
      <c r="D2352"/>
    </row>
    <row r="2353" spans="4:4" x14ac:dyDescent="0.35">
      <c r="D2353"/>
    </row>
    <row r="2354" spans="4:4" x14ac:dyDescent="0.35">
      <c r="D2354"/>
    </row>
    <row r="2355" spans="4:4" x14ac:dyDescent="0.35">
      <c r="D2355"/>
    </row>
    <row r="2356" spans="4:4" x14ac:dyDescent="0.35">
      <c r="D2356"/>
    </row>
    <row r="2357" spans="4:4" x14ac:dyDescent="0.35">
      <c r="D2357"/>
    </row>
    <row r="2358" spans="4:4" x14ac:dyDescent="0.35">
      <c r="D2358"/>
    </row>
    <row r="2359" spans="4:4" x14ac:dyDescent="0.35">
      <c r="D2359"/>
    </row>
    <row r="2360" spans="4:4" x14ac:dyDescent="0.35">
      <c r="D2360"/>
    </row>
    <row r="2361" spans="4:4" x14ac:dyDescent="0.35">
      <c r="D2361"/>
    </row>
    <row r="2362" spans="4:4" x14ac:dyDescent="0.35">
      <c r="D2362"/>
    </row>
    <row r="2363" spans="4:4" x14ac:dyDescent="0.35">
      <c r="D2363"/>
    </row>
    <row r="2364" spans="4:4" x14ac:dyDescent="0.35">
      <c r="D2364"/>
    </row>
    <row r="2365" spans="4:4" x14ac:dyDescent="0.35">
      <c r="D2365"/>
    </row>
    <row r="2366" spans="4:4" x14ac:dyDescent="0.35">
      <c r="D2366"/>
    </row>
    <row r="2367" spans="4:4" x14ac:dyDescent="0.35">
      <c r="D2367"/>
    </row>
    <row r="2368" spans="4:4" x14ac:dyDescent="0.35">
      <c r="D2368"/>
    </row>
    <row r="2369" spans="4:4" x14ac:dyDescent="0.35">
      <c r="D2369"/>
    </row>
    <row r="2370" spans="4:4" x14ac:dyDescent="0.35">
      <c r="D2370"/>
    </row>
    <row r="2371" spans="4:4" x14ac:dyDescent="0.35">
      <c r="D2371"/>
    </row>
    <row r="2372" spans="4:4" x14ac:dyDescent="0.35">
      <c r="D2372"/>
    </row>
    <row r="2373" spans="4:4" x14ac:dyDescent="0.35">
      <c r="D2373"/>
    </row>
    <row r="2374" spans="4:4" x14ac:dyDescent="0.35">
      <c r="D2374"/>
    </row>
    <row r="2375" spans="4:4" x14ac:dyDescent="0.35">
      <c r="D2375"/>
    </row>
    <row r="2376" spans="4:4" x14ac:dyDescent="0.35">
      <c r="D2376"/>
    </row>
    <row r="2377" spans="4:4" x14ac:dyDescent="0.35">
      <c r="D2377"/>
    </row>
    <row r="2378" spans="4:4" x14ac:dyDescent="0.35">
      <c r="D2378"/>
    </row>
    <row r="2379" spans="4:4" x14ac:dyDescent="0.35">
      <c r="D2379"/>
    </row>
    <row r="2380" spans="4:4" x14ac:dyDescent="0.35">
      <c r="D2380"/>
    </row>
    <row r="2381" spans="4:4" x14ac:dyDescent="0.35">
      <c r="D2381"/>
    </row>
    <row r="2382" spans="4:4" x14ac:dyDescent="0.35">
      <c r="D2382"/>
    </row>
    <row r="2383" spans="4:4" x14ac:dyDescent="0.35">
      <c r="D2383"/>
    </row>
    <row r="2384" spans="4:4" x14ac:dyDescent="0.35">
      <c r="D2384"/>
    </row>
    <row r="2385" spans="4:4" x14ac:dyDescent="0.35">
      <c r="D2385"/>
    </row>
    <row r="2386" spans="4:4" x14ac:dyDescent="0.35">
      <c r="D2386"/>
    </row>
    <row r="2387" spans="4:4" x14ac:dyDescent="0.35">
      <c r="D2387"/>
    </row>
    <row r="2388" spans="4:4" x14ac:dyDescent="0.35">
      <c r="D2388"/>
    </row>
    <row r="2389" spans="4:4" x14ac:dyDescent="0.35">
      <c r="D2389"/>
    </row>
    <row r="2390" spans="4:4" x14ac:dyDescent="0.35">
      <c r="D2390"/>
    </row>
    <row r="2391" spans="4:4" x14ac:dyDescent="0.35">
      <c r="D2391"/>
    </row>
    <row r="2392" spans="4:4" x14ac:dyDescent="0.35">
      <c r="D2392"/>
    </row>
    <row r="2393" spans="4:4" x14ac:dyDescent="0.35">
      <c r="D2393"/>
    </row>
    <row r="2394" spans="4:4" x14ac:dyDescent="0.35">
      <c r="D2394"/>
    </row>
    <row r="2395" spans="4:4" x14ac:dyDescent="0.35">
      <c r="D2395"/>
    </row>
    <row r="2396" spans="4:4" x14ac:dyDescent="0.35">
      <c r="D2396"/>
    </row>
    <row r="2397" spans="4:4" x14ac:dyDescent="0.35">
      <c r="D2397"/>
    </row>
    <row r="2398" spans="4:4" x14ac:dyDescent="0.35">
      <c r="D2398"/>
    </row>
    <row r="2399" spans="4:4" x14ac:dyDescent="0.35">
      <c r="D2399"/>
    </row>
    <row r="2400" spans="4:4" x14ac:dyDescent="0.35">
      <c r="D2400"/>
    </row>
    <row r="2401" spans="4:4" x14ac:dyDescent="0.35">
      <c r="D2401"/>
    </row>
    <row r="2402" spans="4:4" x14ac:dyDescent="0.35">
      <c r="D2402"/>
    </row>
    <row r="2403" spans="4:4" x14ac:dyDescent="0.35">
      <c r="D2403"/>
    </row>
    <row r="2404" spans="4:4" x14ac:dyDescent="0.35">
      <c r="D2404"/>
    </row>
    <row r="2405" spans="4:4" x14ac:dyDescent="0.35">
      <c r="D2405"/>
    </row>
    <row r="2406" spans="4:4" x14ac:dyDescent="0.35">
      <c r="D2406"/>
    </row>
    <row r="2407" spans="4:4" x14ac:dyDescent="0.35">
      <c r="D2407"/>
    </row>
    <row r="2408" spans="4:4" x14ac:dyDescent="0.35">
      <c r="D2408"/>
    </row>
    <row r="2409" spans="4:4" x14ac:dyDescent="0.35">
      <c r="D2409"/>
    </row>
    <row r="2410" spans="4:4" x14ac:dyDescent="0.35">
      <c r="D2410"/>
    </row>
    <row r="2411" spans="4:4" x14ac:dyDescent="0.35">
      <c r="D2411"/>
    </row>
    <row r="2412" spans="4:4" x14ac:dyDescent="0.35">
      <c r="D2412"/>
    </row>
    <row r="2413" spans="4:4" x14ac:dyDescent="0.35">
      <c r="D2413"/>
    </row>
    <row r="2414" spans="4:4" x14ac:dyDescent="0.35">
      <c r="D2414"/>
    </row>
    <row r="2415" spans="4:4" x14ac:dyDescent="0.35">
      <c r="D2415"/>
    </row>
    <row r="2416" spans="4:4" x14ac:dyDescent="0.35">
      <c r="D2416"/>
    </row>
    <row r="2417" spans="4:4" x14ac:dyDescent="0.35">
      <c r="D2417"/>
    </row>
    <row r="2418" spans="4:4" x14ac:dyDescent="0.35">
      <c r="D2418"/>
    </row>
    <row r="2419" spans="4:4" x14ac:dyDescent="0.35">
      <c r="D2419"/>
    </row>
    <row r="2420" spans="4:4" x14ac:dyDescent="0.35">
      <c r="D2420"/>
    </row>
    <row r="2421" spans="4:4" x14ac:dyDescent="0.35">
      <c r="D2421"/>
    </row>
    <row r="2422" spans="4:4" x14ac:dyDescent="0.35">
      <c r="D2422"/>
    </row>
    <row r="2423" spans="4:4" x14ac:dyDescent="0.35">
      <c r="D2423"/>
    </row>
    <row r="2424" spans="4:4" x14ac:dyDescent="0.35">
      <c r="D2424"/>
    </row>
    <row r="2425" spans="4:4" x14ac:dyDescent="0.35">
      <c r="D2425"/>
    </row>
    <row r="2426" spans="4:4" x14ac:dyDescent="0.35">
      <c r="D2426"/>
    </row>
    <row r="2427" spans="4:4" x14ac:dyDescent="0.35">
      <c r="D2427"/>
    </row>
    <row r="2428" spans="4:4" x14ac:dyDescent="0.35">
      <c r="D2428"/>
    </row>
    <row r="2429" spans="4:4" x14ac:dyDescent="0.35">
      <c r="D2429"/>
    </row>
    <row r="2430" spans="4:4" x14ac:dyDescent="0.35">
      <c r="D2430"/>
    </row>
    <row r="2431" spans="4:4" x14ac:dyDescent="0.35">
      <c r="D2431"/>
    </row>
    <row r="2432" spans="4:4" x14ac:dyDescent="0.35">
      <c r="D2432"/>
    </row>
    <row r="2433" spans="4:4" x14ac:dyDescent="0.35">
      <c r="D2433"/>
    </row>
    <row r="2434" spans="4:4" x14ac:dyDescent="0.35">
      <c r="D2434"/>
    </row>
    <row r="2435" spans="4:4" x14ac:dyDescent="0.35">
      <c r="D2435"/>
    </row>
    <row r="2436" spans="4:4" x14ac:dyDescent="0.35">
      <c r="D2436"/>
    </row>
    <row r="2437" spans="4:4" x14ac:dyDescent="0.35">
      <c r="D2437"/>
    </row>
    <row r="2438" spans="4:4" x14ac:dyDescent="0.35">
      <c r="D2438"/>
    </row>
    <row r="2439" spans="4:4" x14ac:dyDescent="0.35">
      <c r="D2439"/>
    </row>
    <row r="2440" spans="4:4" x14ac:dyDescent="0.35">
      <c r="D2440"/>
    </row>
    <row r="2441" spans="4:4" x14ac:dyDescent="0.35">
      <c r="D2441"/>
    </row>
    <row r="2442" spans="4:4" x14ac:dyDescent="0.35">
      <c r="D2442"/>
    </row>
    <row r="2443" spans="4:4" x14ac:dyDescent="0.35">
      <c r="D2443"/>
    </row>
    <row r="2444" spans="4:4" x14ac:dyDescent="0.35">
      <c r="D2444"/>
    </row>
    <row r="2445" spans="4:4" x14ac:dyDescent="0.35">
      <c r="D2445"/>
    </row>
    <row r="2446" spans="4:4" x14ac:dyDescent="0.35">
      <c r="D2446"/>
    </row>
    <row r="2447" spans="4:4" x14ac:dyDescent="0.35">
      <c r="D2447"/>
    </row>
    <row r="2448" spans="4:4" x14ac:dyDescent="0.35">
      <c r="D2448"/>
    </row>
    <row r="2449" spans="4:4" x14ac:dyDescent="0.35">
      <c r="D2449"/>
    </row>
    <row r="2450" spans="4:4" x14ac:dyDescent="0.35">
      <c r="D2450"/>
    </row>
    <row r="2451" spans="4:4" x14ac:dyDescent="0.35">
      <c r="D2451"/>
    </row>
    <row r="2452" spans="4:4" x14ac:dyDescent="0.35">
      <c r="D2452"/>
    </row>
    <row r="2453" spans="4:4" x14ac:dyDescent="0.35">
      <c r="D2453"/>
    </row>
    <row r="2454" spans="4:4" x14ac:dyDescent="0.35">
      <c r="D2454"/>
    </row>
    <row r="2455" spans="4:4" x14ac:dyDescent="0.35">
      <c r="D2455"/>
    </row>
    <row r="2456" spans="4:4" x14ac:dyDescent="0.35">
      <c r="D2456"/>
    </row>
    <row r="2457" spans="4:4" x14ac:dyDescent="0.35">
      <c r="D2457"/>
    </row>
    <row r="2458" spans="4:4" x14ac:dyDescent="0.35">
      <c r="D2458"/>
    </row>
    <row r="2459" spans="4:4" x14ac:dyDescent="0.35">
      <c r="D2459"/>
    </row>
    <row r="2460" spans="4:4" x14ac:dyDescent="0.35">
      <c r="D2460"/>
    </row>
    <row r="2461" spans="4:4" x14ac:dyDescent="0.35">
      <c r="D2461"/>
    </row>
    <row r="2462" spans="4:4" x14ac:dyDescent="0.35">
      <c r="D2462"/>
    </row>
    <row r="2463" spans="4:4" x14ac:dyDescent="0.35">
      <c r="D2463"/>
    </row>
    <row r="2464" spans="4:4" x14ac:dyDescent="0.35">
      <c r="D2464"/>
    </row>
    <row r="2465" spans="4:4" x14ac:dyDescent="0.35">
      <c r="D2465"/>
    </row>
    <row r="2466" spans="4:4" x14ac:dyDescent="0.35">
      <c r="D2466"/>
    </row>
    <row r="2467" spans="4:4" x14ac:dyDescent="0.35">
      <c r="D2467"/>
    </row>
    <row r="2468" spans="4:4" x14ac:dyDescent="0.35">
      <c r="D2468"/>
    </row>
    <row r="2469" spans="4:4" x14ac:dyDescent="0.35">
      <c r="D2469"/>
    </row>
    <row r="2470" spans="4:4" x14ac:dyDescent="0.35">
      <c r="D2470"/>
    </row>
    <row r="2471" spans="4:4" x14ac:dyDescent="0.35">
      <c r="D2471"/>
    </row>
    <row r="2472" spans="4:4" x14ac:dyDescent="0.35">
      <c r="D2472"/>
    </row>
    <row r="2473" spans="4:4" x14ac:dyDescent="0.35">
      <c r="D2473"/>
    </row>
    <row r="2474" spans="4:4" x14ac:dyDescent="0.35">
      <c r="D2474"/>
    </row>
    <row r="2475" spans="4:4" x14ac:dyDescent="0.35">
      <c r="D2475"/>
    </row>
    <row r="2476" spans="4:4" x14ac:dyDescent="0.35">
      <c r="D2476"/>
    </row>
    <row r="2477" spans="4:4" x14ac:dyDescent="0.35">
      <c r="D2477"/>
    </row>
    <row r="2478" spans="4:4" x14ac:dyDescent="0.35">
      <c r="D2478"/>
    </row>
    <row r="2479" spans="4:4" x14ac:dyDescent="0.35">
      <c r="D2479"/>
    </row>
    <row r="2480" spans="4:4" x14ac:dyDescent="0.35">
      <c r="D2480"/>
    </row>
    <row r="2481" spans="4:4" x14ac:dyDescent="0.35">
      <c r="D2481"/>
    </row>
    <row r="2482" spans="4:4" x14ac:dyDescent="0.35">
      <c r="D2482"/>
    </row>
    <row r="2483" spans="4:4" x14ac:dyDescent="0.35">
      <c r="D2483"/>
    </row>
    <row r="2484" spans="4:4" x14ac:dyDescent="0.35">
      <c r="D2484"/>
    </row>
    <row r="2485" spans="4:4" x14ac:dyDescent="0.35">
      <c r="D2485"/>
    </row>
    <row r="2486" spans="4:4" x14ac:dyDescent="0.35">
      <c r="D2486"/>
    </row>
    <row r="2487" spans="4:4" x14ac:dyDescent="0.35">
      <c r="D2487"/>
    </row>
    <row r="2488" spans="4:4" x14ac:dyDescent="0.35">
      <c r="D2488"/>
    </row>
    <row r="2489" spans="4:4" x14ac:dyDescent="0.35">
      <c r="D2489"/>
    </row>
    <row r="2490" spans="4:4" x14ac:dyDescent="0.35">
      <c r="D2490"/>
    </row>
    <row r="2491" spans="4:4" x14ac:dyDescent="0.35">
      <c r="D2491"/>
    </row>
    <row r="2492" spans="4:4" x14ac:dyDescent="0.35">
      <c r="D2492"/>
    </row>
    <row r="2493" spans="4:4" x14ac:dyDescent="0.35">
      <c r="D2493"/>
    </row>
    <row r="2494" spans="4:4" x14ac:dyDescent="0.35">
      <c r="D2494"/>
    </row>
    <row r="2495" spans="4:4" x14ac:dyDescent="0.35">
      <c r="D2495"/>
    </row>
    <row r="2496" spans="4:4" x14ac:dyDescent="0.35">
      <c r="D2496"/>
    </row>
    <row r="2497" spans="4:4" x14ac:dyDescent="0.35">
      <c r="D2497"/>
    </row>
    <row r="2498" spans="4:4" x14ac:dyDescent="0.35">
      <c r="D2498"/>
    </row>
    <row r="2499" spans="4:4" x14ac:dyDescent="0.35">
      <c r="D2499"/>
    </row>
    <row r="2500" spans="4:4" x14ac:dyDescent="0.35">
      <c r="D2500"/>
    </row>
    <row r="2501" spans="4:4" x14ac:dyDescent="0.35">
      <c r="D2501"/>
    </row>
    <row r="2502" spans="4:4" x14ac:dyDescent="0.35">
      <c r="D2502"/>
    </row>
    <row r="2503" spans="4:4" x14ac:dyDescent="0.35">
      <c r="D2503"/>
    </row>
    <row r="2504" spans="4:4" x14ac:dyDescent="0.35">
      <c r="D2504"/>
    </row>
    <row r="2505" spans="4:4" x14ac:dyDescent="0.35">
      <c r="D2505"/>
    </row>
    <row r="2506" spans="4:4" x14ac:dyDescent="0.35">
      <c r="D2506"/>
    </row>
    <row r="2507" spans="4:4" x14ac:dyDescent="0.35">
      <c r="D2507"/>
    </row>
    <row r="2508" spans="4:4" x14ac:dyDescent="0.35">
      <c r="D2508"/>
    </row>
    <row r="2509" spans="4:4" x14ac:dyDescent="0.35">
      <c r="D2509"/>
    </row>
    <row r="2510" spans="4:4" x14ac:dyDescent="0.35">
      <c r="D2510"/>
    </row>
    <row r="2511" spans="4:4" x14ac:dyDescent="0.35">
      <c r="D2511"/>
    </row>
    <row r="2512" spans="4:4" x14ac:dyDescent="0.35">
      <c r="D2512"/>
    </row>
    <row r="2513" spans="4:4" x14ac:dyDescent="0.35">
      <c r="D2513"/>
    </row>
    <row r="2514" spans="4:4" x14ac:dyDescent="0.35">
      <c r="D2514"/>
    </row>
    <row r="2515" spans="4:4" x14ac:dyDescent="0.35">
      <c r="D2515"/>
    </row>
    <row r="2516" spans="4:4" x14ac:dyDescent="0.35">
      <c r="D2516"/>
    </row>
    <row r="2517" spans="4:4" x14ac:dyDescent="0.35">
      <c r="D2517"/>
    </row>
    <row r="2518" spans="4:4" x14ac:dyDescent="0.35">
      <c r="D2518"/>
    </row>
    <row r="2519" spans="4:4" x14ac:dyDescent="0.35">
      <c r="D2519"/>
    </row>
    <row r="2520" spans="4:4" x14ac:dyDescent="0.35">
      <c r="D2520"/>
    </row>
    <row r="2521" spans="4:4" x14ac:dyDescent="0.35">
      <c r="D2521"/>
    </row>
    <row r="2522" spans="4:4" x14ac:dyDescent="0.35">
      <c r="D2522"/>
    </row>
    <row r="2523" spans="4:4" x14ac:dyDescent="0.35">
      <c r="D2523"/>
    </row>
    <row r="2524" spans="4:4" x14ac:dyDescent="0.35">
      <c r="D2524"/>
    </row>
    <row r="2525" spans="4:4" x14ac:dyDescent="0.35">
      <c r="D2525"/>
    </row>
    <row r="2526" spans="4:4" x14ac:dyDescent="0.35">
      <c r="D2526"/>
    </row>
    <row r="2527" spans="4:4" x14ac:dyDescent="0.35">
      <c r="D2527"/>
    </row>
    <row r="2528" spans="4:4" x14ac:dyDescent="0.35">
      <c r="D2528"/>
    </row>
    <row r="2529" spans="4:4" x14ac:dyDescent="0.35">
      <c r="D2529"/>
    </row>
    <row r="2530" spans="4:4" x14ac:dyDescent="0.35">
      <c r="D2530"/>
    </row>
    <row r="2531" spans="4:4" x14ac:dyDescent="0.35">
      <c r="D2531"/>
    </row>
    <row r="2532" spans="4:4" x14ac:dyDescent="0.35">
      <c r="D2532"/>
    </row>
    <row r="2533" spans="4:4" x14ac:dyDescent="0.35">
      <c r="D2533"/>
    </row>
    <row r="2534" spans="4:4" x14ac:dyDescent="0.35">
      <c r="D2534"/>
    </row>
    <row r="2535" spans="4:4" x14ac:dyDescent="0.35">
      <c r="D2535"/>
    </row>
    <row r="2536" spans="4:4" x14ac:dyDescent="0.35">
      <c r="D2536"/>
    </row>
    <row r="2537" spans="4:4" x14ac:dyDescent="0.35">
      <c r="D2537"/>
    </row>
    <row r="2538" spans="4:4" x14ac:dyDescent="0.35">
      <c r="D2538"/>
    </row>
    <row r="2539" spans="4:4" x14ac:dyDescent="0.35">
      <c r="D2539"/>
    </row>
    <row r="2540" spans="4:4" x14ac:dyDescent="0.35">
      <c r="D2540"/>
    </row>
    <row r="2541" spans="4:4" x14ac:dyDescent="0.35">
      <c r="D2541"/>
    </row>
    <row r="2542" spans="4:4" x14ac:dyDescent="0.35">
      <c r="D2542"/>
    </row>
    <row r="2543" spans="4:4" x14ac:dyDescent="0.35">
      <c r="D2543"/>
    </row>
    <row r="2544" spans="4:4" x14ac:dyDescent="0.35">
      <c r="D2544"/>
    </row>
    <row r="2545" spans="4:4" x14ac:dyDescent="0.35">
      <c r="D2545"/>
    </row>
    <row r="2546" spans="4:4" x14ac:dyDescent="0.35">
      <c r="D2546"/>
    </row>
    <row r="2547" spans="4:4" x14ac:dyDescent="0.35">
      <c r="D2547"/>
    </row>
    <row r="2548" spans="4:4" x14ac:dyDescent="0.35">
      <c r="D2548"/>
    </row>
    <row r="2549" spans="4:4" x14ac:dyDescent="0.35">
      <c r="D2549"/>
    </row>
    <row r="2550" spans="4:4" x14ac:dyDescent="0.35">
      <c r="D2550"/>
    </row>
    <row r="2551" spans="4:4" x14ac:dyDescent="0.35">
      <c r="D2551"/>
    </row>
    <row r="2552" spans="4:4" x14ac:dyDescent="0.35">
      <c r="D2552"/>
    </row>
    <row r="2553" spans="4:4" x14ac:dyDescent="0.35">
      <c r="D2553"/>
    </row>
    <row r="2554" spans="4:4" x14ac:dyDescent="0.35">
      <c r="D2554"/>
    </row>
    <row r="2555" spans="4:4" x14ac:dyDescent="0.35">
      <c r="D2555"/>
    </row>
    <row r="2556" spans="4:4" x14ac:dyDescent="0.35">
      <c r="D2556"/>
    </row>
    <row r="2557" spans="4:4" x14ac:dyDescent="0.35">
      <c r="D2557"/>
    </row>
    <row r="2558" spans="4:4" x14ac:dyDescent="0.35">
      <c r="D2558"/>
    </row>
    <row r="2559" spans="4:4" x14ac:dyDescent="0.35">
      <c r="D2559"/>
    </row>
    <row r="2560" spans="4:4" x14ac:dyDescent="0.35">
      <c r="D2560"/>
    </row>
    <row r="2561" spans="4:4" x14ac:dyDescent="0.35">
      <c r="D2561"/>
    </row>
    <row r="2562" spans="4:4" x14ac:dyDescent="0.35">
      <c r="D2562"/>
    </row>
    <row r="2563" spans="4:4" x14ac:dyDescent="0.35">
      <c r="D2563"/>
    </row>
    <row r="2564" spans="4:4" x14ac:dyDescent="0.35">
      <c r="D2564"/>
    </row>
    <row r="2565" spans="4:4" x14ac:dyDescent="0.35">
      <c r="D2565"/>
    </row>
    <row r="2566" spans="4:4" x14ac:dyDescent="0.35">
      <c r="D2566"/>
    </row>
    <row r="2567" spans="4:4" x14ac:dyDescent="0.35">
      <c r="D2567"/>
    </row>
    <row r="2568" spans="4:4" x14ac:dyDescent="0.35">
      <c r="D2568"/>
    </row>
    <row r="2569" spans="4:4" x14ac:dyDescent="0.35">
      <c r="D2569"/>
    </row>
    <row r="2570" spans="4:4" x14ac:dyDescent="0.35">
      <c r="D2570"/>
    </row>
    <row r="2571" spans="4:4" x14ac:dyDescent="0.35">
      <c r="D2571"/>
    </row>
    <row r="2572" spans="4:4" x14ac:dyDescent="0.35">
      <c r="D2572"/>
    </row>
    <row r="2573" spans="4:4" x14ac:dyDescent="0.35">
      <c r="D2573"/>
    </row>
    <row r="2574" spans="4:4" x14ac:dyDescent="0.35">
      <c r="D2574"/>
    </row>
    <row r="2575" spans="4:4" x14ac:dyDescent="0.35">
      <c r="D2575"/>
    </row>
    <row r="2576" spans="4:4" x14ac:dyDescent="0.35">
      <c r="D2576"/>
    </row>
    <row r="2577" spans="4:4" x14ac:dyDescent="0.35">
      <c r="D2577"/>
    </row>
    <row r="2578" spans="4:4" x14ac:dyDescent="0.35">
      <c r="D2578"/>
    </row>
    <row r="2579" spans="4:4" x14ac:dyDescent="0.35">
      <c r="D2579"/>
    </row>
    <row r="2580" spans="4:4" x14ac:dyDescent="0.35">
      <c r="D2580"/>
    </row>
    <row r="2581" spans="4:4" x14ac:dyDescent="0.35">
      <c r="D2581"/>
    </row>
    <row r="2582" spans="4:4" x14ac:dyDescent="0.35">
      <c r="D2582"/>
    </row>
    <row r="2583" spans="4:4" x14ac:dyDescent="0.35">
      <c r="D2583"/>
    </row>
    <row r="2584" spans="4:4" x14ac:dyDescent="0.35">
      <c r="D2584"/>
    </row>
    <row r="2585" spans="4:4" x14ac:dyDescent="0.35">
      <c r="D2585"/>
    </row>
    <row r="2586" spans="4:4" x14ac:dyDescent="0.35">
      <c r="D2586"/>
    </row>
    <row r="2587" spans="4:4" x14ac:dyDescent="0.35">
      <c r="D2587"/>
    </row>
    <row r="2588" spans="4:4" x14ac:dyDescent="0.35">
      <c r="D2588"/>
    </row>
    <row r="2589" spans="4:4" x14ac:dyDescent="0.35">
      <c r="D2589"/>
    </row>
    <row r="2590" spans="4:4" x14ac:dyDescent="0.35">
      <c r="D2590"/>
    </row>
    <row r="2591" spans="4:4" x14ac:dyDescent="0.35">
      <c r="D2591"/>
    </row>
    <row r="2592" spans="4:4" x14ac:dyDescent="0.35">
      <c r="D2592"/>
    </row>
    <row r="2593" spans="4:4" x14ac:dyDescent="0.35">
      <c r="D2593"/>
    </row>
    <row r="2594" spans="4:4" x14ac:dyDescent="0.35">
      <c r="D2594"/>
    </row>
    <row r="2595" spans="4:4" x14ac:dyDescent="0.35">
      <c r="D2595"/>
    </row>
    <row r="2596" spans="4:4" x14ac:dyDescent="0.35">
      <c r="D2596"/>
    </row>
    <row r="2597" spans="4:4" x14ac:dyDescent="0.35">
      <c r="D2597"/>
    </row>
    <row r="2598" spans="4:4" x14ac:dyDescent="0.35">
      <c r="D2598"/>
    </row>
    <row r="2599" spans="4:4" x14ac:dyDescent="0.35">
      <c r="D2599"/>
    </row>
    <row r="2600" spans="4:4" x14ac:dyDescent="0.35">
      <c r="D2600"/>
    </row>
    <row r="2601" spans="4:4" x14ac:dyDescent="0.35">
      <c r="D2601"/>
    </row>
    <row r="2602" spans="4:4" x14ac:dyDescent="0.35">
      <c r="D2602"/>
    </row>
    <row r="2603" spans="4:4" x14ac:dyDescent="0.35">
      <c r="D2603"/>
    </row>
    <row r="2604" spans="4:4" x14ac:dyDescent="0.35">
      <c r="D2604"/>
    </row>
    <row r="2605" spans="4:4" x14ac:dyDescent="0.35">
      <c r="D2605"/>
    </row>
    <row r="2606" spans="4:4" x14ac:dyDescent="0.35">
      <c r="D2606"/>
    </row>
    <row r="2607" spans="4:4" x14ac:dyDescent="0.35">
      <c r="D2607"/>
    </row>
    <row r="2608" spans="4:4" x14ac:dyDescent="0.35">
      <c r="D2608"/>
    </row>
    <row r="2609" spans="4:4" x14ac:dyDescent="0.35">
      <c r="D2609"/>
    </row>
    <row r="2610" spans="4:4" x14ac:dyDescent="0.35">
      <c r="D2610"/>
    </row>
    <row r="2611" spans="4:4" x14ac:dyDescent="0.35">
      <c r="D2611"/>
    </row>
    <row r="2612" spans="4:4" x14ac:dyDescent="0.35">
      <c r="D2612"/>
    </row>
    <row r="2613" spans="4:4" x14ac:dyDescent="0.35">
      <c r="D2613"/>
    </row>
    <row r="2614" spans="4:4" x14ac:dyDescent="0.35">
      <c r="D2614"/>
    </row>
    <row r="2615" spans="4:4" x14ac:dyDescent="0.35">
      <c r="D2615"/>
    </row>
    <row r="2616" spans="4:4" x14ac:dyDescent="0.35">
      <c r="D2616"/>
    </row>
    <row r="2617" spans="4:4" x14ac:dyDescent="0.35">
      <c r="D2617"/>
    </row>
    <row r="2618" spans="4:4" x14ac:dyDescent="0.35">
      <c r="D2618"/>
    </row>
    <row r="2619" spans="4:4" x14ac:dyDescent="0.35">
      <c r="D2619"/>
    </row>
    <row r="2620" spans="4:4" x14ac:dyDescent="0.35">
      <c r="D2620"/>
    </row>
    <row r="2621" spans="4:4" x14ac:dyDescent="0.35">
      <c r="D2621"/>
    </row>
    <row r="2622" spans="4:4" x14ac:dyDescent="0.35">
      <c r="D2622"/>
    </row>
    <row r="2623" spans="4:4" x14ac:dyDescent="0.35">
      <c r="D2623"/>
    </row>
    <row r="2624" spans="4:4" x14ac:dyDescent="0.35">
      <c r="D2624"/>
    </row>
    <row r="2625" spans="4:4" x14ac:dyDescent="0.35">
      <c r="D2625"/>
    </row>
    <row r="2626" spans="4:4" x14ac:dyDescent="0.35">
      <c r="D2626"/>
    </row>
    <row r="2627" spans="4:4" x14ac:dyDescent="0.35">
      <c r="D2627"/>
    </row>
    <row r="2628" spans="4:4" x14ac:dyDescent="0.35">
      <c r="D2628"/>
    </row>
    <row r="2629" spans="4:4" x14ac:dyDescent="0.35">
      <c r="D2629"/>
    </row>
    <row r="2630" spans="4:4" x14ac:dyDescent="0.35">
      <c r="D2630"/>
    </row>
    <row r="2631" spans="4:4" x14ac:dyDescent="0.35">
      <c r="D2631"/>
    </row>
    <row r="2632" spans="4:4" x14ac:dyDescent="0.35">
      <c r="D2632"/>
    </row>
    <row r="2633" spans="4:4" x14ac:dyDescent="0.35">
      <c r="D2633"/>
    </row>
    <row r="2634" spans="4:4" x14ac:dyDescent="0.35">
      <c r="D2634"/>
    </row>
    <row r="2635" spans="4:4" x14ac:dyDescent="0.35">
      <c r="D2635"/>
    </row>
    <row r="2636" spans="4:4" x14ac:dyDescent="0.35">
      <c r="D2636"/>
    </row>
    <row r="2637" spans="4:4" x14ac:dyDescent="0.35">
      <c r="D2637"/>
    </row>
    <row r="2638" spans="4:4" x14ac:dyDescent="0.35">
      <c r="D2638"/>
    </row>
    <row r="2639" spans="4:4" x14ac:dyDescent="0.35">
      <c r="D2639"/>
    </row>
    <row r="2640" spans="4:4" x14ac:dyDescent="0.35">
      <c r="D2640"/>
    </row>
    <row r="2641" spans="4:4" x14ac:dyDescent="0.35">
      <c r="D2641"/>
    </row>
    <row r="2642" spans="4:4" x14ac:dyDescent="0.35">
      <c r="D2642"/>
    </row>
    <row r="2643" spans="4:4" x14ac:dyDescent="0.35">
      <c r="D2643"/>
    </row>
    <row r="2644" spans="4:4" x14ac:dyDescent="0.35">
      <c r="D2644"/>
    </row>
    <row r="2645" spans="4:4" x14ac:dyDescent="0.35">
      <c r="D2645"/>
    </row>
    <row r="2646" spans="4:4" x14ac:dyDescent="0.35">
      <c r="D2646"/>
    </row>
    <row r="2647" spans="4:4" x14ac:dyDescent="0.35">
      <c r="D2647"/>
    </row>
    <row r="2648" spans="4:4" x14ac:dyDescent="0.35">
      <c r="D2648"/>
    </row>
    <row r="2649" spans="4:4" x14ac:dyDescent="0.35">
      <c r="D2649"/>
    </row>
    <row r="2650" spans="4:4" x14ac:dyDescent="0.35">
      <c r="D2650"/>
    </row>
    <row r="2651" spans="4:4" x14ac:dyDescent="0.35">
      <c r="D2651"/>
    </row>
    <row r="2652" spans="4:4" x14ac:dyDescent="0.35">
      <c r="D2652"/>
    </row>
    <row r="2653" spans="4:4" x14ac:dyDescent="0.35">
      <c r="D2653"/>
    </row>
    <row r="2654" spans="4:4" x14ac:dyDescent="0.35">
      <c r="D2654"/>
    </row>
    <row r="2655" spans="4:4" x14ac:dyDescent="0.35">
      <c r="D2655"/>
    </row>
    <row r="2656" spans="4:4" x14ac:dyDescent="0.35">
      <c r="D2656"/>
    </row>
    <row r="2657" spans="4:4" x14ac:dyDescent="0.35">
      <c r="D2657"/>
    </row>
    <row r="2658" spans="4:4" x14ac:dyDescent="0.35">
      <c r="D2658"/>
    </row>
    <row r="2659" spans="4:4" x14ac:dyDescent="0.35">
      <c r="D2659"/>
    </row>
    <row r="2660" spans="4:4" x14ac:dyDescent="0.35">
      <c r="D2660"/>
    </row>
    <row r="2661" spans="4:4" x14ac:dyDescent="0.35">
      <c r="D2661"/>
    </row>
    <row r="2662" spans="4:4" x14ac:dyDescent="0.35">
      <c r="D2662"/>
    </row>
    <row r="2663" spans="4:4" x14ac:dyDescent="0.35">
      <c r="D2663"/>
    </row>
    <row r="2664" spans="4:4" x14ac:dyDescent="0.35">
      <c r="D2664"/>
    </row>
    <row r="2665" spans="4:4" x14ac:dyDescent="0.35">
      <c r="D2665"/>
    </row>
    <row r="2666" spans="4:4" x14ac:dyDescent="0.35">
      <c r="D2666"/>
    </row>
    <row r="2667" spans="4:4" x14ac:dyDescent="0.35">
      <c r="D2667"/>
    </row>
    <row r="2668" spans="4:4" x14ac:dyDescent="0.35">
      <c r="D2668"/>
    </row>
    <row r="2669" spans="4:4" x14ac:dyDescent="0.35">
      <c r="D2669"/>
    </row>
    <row r="2670" spans="4:4" x14ac:dyDescent="0.35">
      <c r="D2670"/>
    </row>
    <row r="2671" spans="4:4" x14ac:dyDescent="0.35">
      <c r="D2671"/>
    </row>
    <row r="2672" spans="4:4" x14ac:dyDescent="0.35">
      <c r="D2672"/>
    </row>
    <row r="2673" spans="4:4" x14ac:dyDescent="0.35">
      <c r="D2673"/>
    </row>
    <row r="2674" spans="4:4" x14ac:dyDescent="0.35">
      <c r="D2674"/>
    </row>
    <row r="2675" spans="4:4" x14ac:dyDescent="0.35">
      <c r="D2675"/>
    </row>
    <row r="2676" spans="4:4" x14ac:dyDescent="0.35">
      <c r="D2676"/>
    </row>
    <row r="2677" spans="4:4" x14ac:dyDescent="0.35">
      <c r="D2677"/>
    </row>
    <row r="2678" spans="4:4" x14ac:dyDescent="0.35">
      <c r="D2678"/>
    </row>
    <row r="2679" spans="4:4" x14ac:dyDescent="0.35">
      <c r="D2679"/>
    </row>
    <row r="2680" spans="4:4" x14ac:dyDescent="0.35">
      <c r="D2680"/>
    </row>
    <row r="2681" spans="4:4" x14ac:dyDescent="0.35">
      <c r="D2681"/>
    </row>
    <row r="2682" spans="4:4" x14ac:dyDescent="0.35">
      <c r="D2682"/>
    </row>
    <row r="2683" spans="4:4" x14ac:dyDescent="0.35">
      <c r="D2683"/>
    </row>
    <row r="2684" spans="4:4" x14ac:dyDescent="0.35">
      <c r="D2684"/>
    </row>
    <row r="2685" spans="4:4" x14ac:dyDescent="0.35">
      <c r="D2685"/>
    </row>
    <row r="2686" spans="4:4" x14ac:dyDescent="0.35">
      <c r="D2686"/>
    </row>
    <row r="2687" spans="4:4" x14ac:dyDescent="0.35">
      <c r="D2687"/>
    </row>
    <row r="2688" spans="4:4" x14ac:dyDescent="0.35">
      <c r="D2688"/>
    </row>
    <row r="2689" spans="4:4" x14ac:dyDescent="0.35">
      <c r="D2689"/>
    </row>
    <row r="2690" spans="4:4" x14ac:dyDescent="0.35">
      <c r="D2690"/>
    </row>
    <row r="2691" spans="4:4" x14ac:dyDescent="0.35">
      <c r="D2691"/>
    </row>
    <row r="2692" spans="4:4" x14ac:dyDescent="0.35">
      <c r="D2692"/>
    </row>
    <row r="2693" spans="4:4" x14ac:dyDescent="0.35">
      <c r="D2693"/>
    </row>
    <row r="2694" spans="4:4" x14ac:dyDescent="0.35">
      <c r="D2694"/>
    </row>
    <row r="2695" spans="4:4" x14ac:dyDescent="0.35">
      <c r="D2695"/>
    </row>
    <row r="2696" spans="4:4" x14ac:dyDescent="0.35">
      <c r="D2696"/>
    </row>
    <row r="2697" spans="4:4" x14ac:dyDescent="0.35">
      <c r="D2697"/>
    </row>
    <row r="2698" spans="4:4" x14ac:dyDescent="0.35">
      <c r="D2698"/>
    </row>
    <row r="2699" spans="4:4" x14ac:dyDescent="0.35">
      <c r="D2699"/>
    </row>
    <row r="2700" spans="4:4" x14ac:dyDescent="0.35">
      <c r="D2700"/>
    </row>
    <row r="2701" spans="4:4" x14ac:dyDescent="0.35">
      <c r="D2701"/>
    </row>
    <row r="2702" spans="4:4" x14ac:dyDescent="0.35">
      <c r="D2702"/>
    </row>
    <row r="2703" spans="4:4" x14ac:dyDescent="0.35">
      <c r="D2703"/>
    </row>
    <row r="2704" spans="4:4" x14ac:dyDescent="0.35">
      <c r="D2704"/>
    </row>
    <row r="2705" spans="4:4" x14ac:dyDescent="0.35">
      <c r="D2705"/>
    </row>
    <row r="2706" spans="4:4" x14ac:dyDescent="0.35">
      <c r="D2706"/>
    </row>
    <row r="2707" spans="4:4" x14ac:dyDescent="0.35">
      <c r="D2707"/>
    </row>
    <row r="2708" spans="4:4" x14ac:dyDescent="0.35">
      <c r="D2708"/>
    </row>
    <row r="2709" spans="4:4" x14ac:dyDescent="0.35">
      <c r="D2709"/>
    </row>
    <row r="2710" spans="4:4" x14ac:dyDescent="0.35">
      <c r="D2710"/>
    </row>
    <row r="2711" spans="4:4" x14ac:dyDescent="0.35">
      <c r="D2711"/>
    </row>
    <row r="2712" spans="4:4" x14ac:dyDescent="0.35">
      <c r="D2712"/>
    </row>
    <row r="2713" spans="4:4" x14ac:dyDescent="0.35">
      <c r="D2713"/>
    </row>
    <row r="2714" spans="4:4" x14ac:dyDescent="0.35">
      <c r="D2714"/>
    </row>
    <row r="2715" spans="4:4" x14ac:dyDescent="0.35">
      <c r="D2715"/>
    </row>
    <row r="2716" spans="4:4" x14ac:dyDescent="0.35">
      <c r="D2716"/>
    </row>
    <row r="2717" spans="4:4" x14ac:dyDescent="0.35">
      <c r="D2717"/>
    </row>
    <row r="2718" spans="4:4" x14ac:dyDescent="0.35">
      <c r="D2718"/>
    </row>
    <row r="2719" spans="4:4" x14ac:dyDescent="0.35">
      <c r="D2719"/>
    </row>
    <row r="2720" spans="4:4" x14ac:dyDescent="0.35">
      <c r="D2720"/>
    </row>
    <row r="2721" spans="4:4" x14ac:dyDescent="0.35">
      <c r="D2721"/>
    </row>
    <row r="2722" spans="4:4" x14ac:dyDescent="0.35">
      <c r="D2722"/>
    </row>
    <row r="2723" spans="4:4" x14ac:dyDescent="0.35">
      <c r="D2723"/>
    </row>
    <row r="2724" spans="4:4" x14ac:dyDescent="0.35">
      <c r="D2724"/>
    </row>
    <row r="2725" spans="4:4" x14ac:dyDescent="0.35">
      <c r="D2725"/>
    </row>
    <row r="2726" spans="4:4" x14ac:dyDescent="0.35">
      <c r="D2726"/>
    </row>
    <row r="2727" spans="4:4" x14ac:dyDescent="0.35">
      <c r="D2727"/>
    </row>
    <row r="2728" spans="4:4" x14ac:dyDescent="0.35">
      <c r="D2728"/>
    </row>
    <row r="2729" spans="4:4" x14ac:dyDescent="0.35">
      <c r="D2729"/>
    </row>
    <row r="2730" spans="4:4" x14ac:dyDescent="0.35">
      <c r="D2730"/>
    </row>
    <row r="2731" spans="4:4" x14ac:dyDescent="0.35">
      <c r="D2731"/>
    </row>
    <row r="2732" spans="4:4" x14ac:dyDescent="0.35">
      <c r="D2732"/>
    </row>
    <row r="2733" spans="4:4" x14ac:dyDescent="0.35">
      <c r="D2733"/>
    </row>
    <row r="2734" spans="4:4" x14ac:dyDescent="0.35">
      <c r="D2734"/>
    </row>
    <row r="2735" spans="4:4" x14ac:dyDescent="0.35">
      <c r="D2735"/>
    </row>
    <row r="2736" spans="4:4" x14ac:dyDescent="0.35">
      <c r="D2736"/>
    </row>
    <row r="2737" spans="4:4" x14ac:dyDescent="0.35">
      <c r="D2737"/>
    </row>
    <row r="2738" spans="4:4" x14ac:dyDescent="0.35">
      <c r="D2738"/>
    </row>
    <row r="2739" spans="4:4" x14ac:dyDescent="0.35">
      <c r="D2739"/>
    </row>
    <row r="2740" spans="4:4" x14ac:dyDescent="0.35">
      <c r="D2740"/>
    </row>
    <row r="2741" spans="4:4" x14ac:dyDescent="0.35">
      <c r="D2741"/>
    </row>
    <row r="2742" spans="4:4" x14ac:dyDescent="0.35">
      <c r="D2742"/>
    </row>
    <row r="2743" spans="4:4" x14ac:dyDescent="0.35">
      <c r="D2743"/>
    </row>
    <row r="2744" spans="4:4" x14ac:dyDescent="0.35">
      <c r="D2744"/>
    </row>
    <row r="2745" spans="4:4" x14ac:dyDescent="0.35">
      <c r="D2745"/>
    </row>
    <row r="2746" spans="4:4" x14ac:dyDescent="0.35">
      <c r="D2746"/>
    </row>
    <row r="2747" spans="4:4" x14ac:dyDescent="0.35">
      <c r="D2747"/>
    </row>
    <row r="2748" spans="4:4" x14ac:dyDescent="0.35">
      <c r="D2748"/>
    </row>
    <row r="2749" spans="4:4" x14ac:dyDescent="0.35">
      <c r="D2749"/>
    </row>
    <row r="2750" spans="4:4" x14ac:dyDescent="0.35">
      <c r="D2750"/>
    </row>
    <row r="2751" spans="4:4" x14ac:dyDescent="0.35">
      <c r="D2751"/>
    </row>
    <row r="2752" spans="4:4" x14ac:dyDescent="0.35">
      <c r="D2752"/>
    </row>
    <row r="2753" spans="4:4" x14ac:dyDescent="0.35">
      <c r="D2753"/>
    </row>
    <row r="2754" spans="4:4" x14ac:dyDescent="0.35">
      <c r="D2754"/>
    </row>
    <row r="2755" spans="4:4" x14ac:dyDescent="0.35">
      <c r="D2755"/>
    </row>
    <row r="2756" spans="4:4" x14ac:dyDescent="0.35">
      <c r="D2756"/>
    </row>
    <row r="2757" spans="4:4" x14ac:dyDescent="0.35">
      <c r="D2757"/>
    </row>
    <row r="2758" spans="4:4" x14ac:dyDescent="0.35">
      <c r="D2758"/>
    </row>
    <row r="2759" spans="4:4" x14ac:dyDescent="0.35">
      <c r="D2759"/>
    </row>
    <row r="2760" spans="4:4" x14ac:dyDescent="0.35">
      <c r="D2760"/>
    </row>
    <row r="2761" spans="4:4" x14ac:dyDescent="0.35">
      <c r="D2761"/>
    </row>
    <row r="2762" spans="4:4" x14ac:dyDescent="0.35">
      <c r="D2762"/>
    </row>
    <row r="2763" spans="4:4" x14ac:dyDescent="0.35">
      <c r="D2763"/>
    </row>
    <row r="2764" spans="4:4" x14ac:dyDescent="0.35">
      <c r="D2764"/>
    </row>
    <row r="2765" spans="4:4" x14ac:dyDescent="0.35">
      <c r="D2765"/>
    </row>
    <row r="2766" spans="4:4" x14ac:dyDescent="0.35">
      <c r="D2766"/>
    </row>
    <row r="2767" spans="4:4" x14ac:dyDescent="0.35">
      <c r="D2767"/>
    </row>
    <row r="2768" spans="4:4" x14ac:dyDescent="0.35">
      <c r="D2768"/>
    </row>
    <row r="2769" spans="4:4" x14ac:dyDescent="0.35">
      <c r="D2769"/>
    </row>
    <row r="2770" spans="4:4" x14ac:dyDescent="0.35">
      <c r="D2770"/>
    </row>
    <row r="2771" spans="4:4" x14ac:dyDescent="0.35">
      <c r="D2771"/>
    </row>
    <row r="2772" spans="4:4" x14ac:dyDescent="0.35">
      <c r="D2772"/>
    </row>
    <row r="2773" spans="4:4" x14ac:dyDescent="0.35">
      <c r="D2773"/>
    </row>
    <row r="2774" spans="4:4" x14ac:dyDescent="0.35">
      <c r="D2774"/>
    </row>
    <row r="2775" spans="4:4" x14ac:dyDescent="0.35">
      <c r="D2775"/>
    </row>
    <row r="2776" spans="4:4" x14ac:dyDescent="0.35">
      <c r="D2776"/>
    </row>
    <row r="2777" spans="4:4" x14ac:dyDescent="0.35">
      <c r="D2777"/>
    </row>
    <row r="2778" spans="4:4" x14ac:dyDescent="0.35">
      <c r="D2778"/>
    </row>
    <row r="2779" spans="4:4" x14ac:dyDescent="0.35">
      <c r="D2779"/>
    </row>
    <row r="2780" spans="4:4" x14ac:dyDescent="0.35">
      <c r="D2780"/>
    </row>
    <row r="2781" spans="4:4" x14ac:dyDescent="0.35">
      <c r="D2781"/>
    </row>
    <row r="2782" spans="4:4" x14ac:dyDescent="0.35">
      <c r="D2782"/>
    </row>
    <row r="2783" spans="4:4" x14ac:dyDescent="0.35">
      <c r="D2783"/>
    </row>
    <row r="2784" spans="4:4" x14ac:dyDescent="0.35">
      <c r="D2784"/>
    </row>
    <row r="2785" spans="4:4" x14ac:dyDescent="0.35">
      <c r="D2785"/>
    </row>
    <row r="2786" spans="4:4" x14ac:dyDescent="0.35">
      <c r="D2786"/>
    </row>
    <row r="2787" spans="4:4" x14ac:dyDescent="0.35">
      <c r="D2787"/>
    </row>
    <row r="2788" spans="4:4" x14ac:dyDescent="0.35">
      <c r="D2788"/>
    </row>
    <row r="2789" spans="4:4" x14ac:dyDescent="0.35">
      <c r="D2789"/>
    </row>
    <row r="2790" spans="4:4" x14ac:dyDescent="0.35">
      <c r="D2790"/>
    </row>
    <row r="2791" spans="4:4" x14ac:dyDescent="0.35">
      <c r="D2791"/>
    </row>
    <row r="2792" spans="4:4" x14ac:dyDescent="0.35">
      <c r="D2792"/>
    </row>
    <row r="2793" spans="4:4" x14ac:dyDescent="0.35">
      <c r="D2793"/>
    </row>
    <row r="2794" spans="4:4" x14ac:dyDescent="0.35">
      <c r="D2794"/>
    </row>
    <row r="2795" spans="4:4" x14ac:dyDescent="0.35">
      <c r="D2795"/>
    </row>
    <row r="2796" spans="4:4" x14ac:dyDescent="0.35">
      <c r="D2796"/>
    </row>
    <row r="2797" spans="4:4" x14ac:dyDescent="0.35">
      <c r="D2797"/>
    </row>
    <row r="2798" spans="4:4" x14ac:dyDescent="0.35">
      <c r="D2798"/>
    </row>
    <row r="2799" spans="4:4" x14ac:dyDescent="0.35">
      <c r="D2799"/>
    </row>
    <row r="2800" spans="4:4" x14ac:dyDescent="0.35">
      <c r="D2800"/>
    </row>
    <row r="2801" spans="4:4" x14ac:dyDescent="0.35">
      <c r="D2801"/>
    </row>
    <row r="2802" spans="4:4" x14ac:dyDescent="0.35">
      <c r="D2802"/>
    </row>
    <row r="2803" spans="4:4" x14ac:dyDescent="0.35">
      <c r="D2803"/>
    </row>
    <row r="2804" spans="4:4" x14ac:dyDescent="0.35">
      <c r="D2804"/>
    </row>
    <row r="2805" spans="4:4" x14ac:dyDescent="0.35">
      <c r="D2805"/>
    </row>
    <row r="2806" spans="4:4" x14ac:dyDescent="0.35">
      <c r="D2806"/>
    </row>
    <row r="2807" spans="4:4" x14ac:dyDescent="0.35">
      <c r="D2807"/>
    </row>
    <row r="2808" spans="4:4" x14ac:dyDescent="0.35">
      <c r="D2808"/>
    </row>
    <row r="2809" spans="4:4" x14ac:dyDescent="0.35">
      <c r="D2809"/>
    </row>
    <row r="2810" spans="4:4" x14ac:dyDescent="0.35">
      <c r="D2810"/>
    </row>
    <row r="2811" spans="4:4" x14ac:dyDescent="0.35">
      <c r="D2811"/>
    </row>
    <row r="2812" spans="4:4" x14ac:dyDescent="0.35">
      <c r="D2812"/>
    </row>
    <row r="2813" spans="4:4" x14ac:dyDescent="0.35">
      <c r="D2813"/>
    </row>
    <row r="2814" spans="4:4" x14ac:dyDescent="0.35">
      <c r="D2814"/>
    </row>
    <row r="2815" spans="4:4" x14ac:dyDescent="0.35">
      <c r="D2815"/>
    </row>
    <row r="2816" spans="4:4" x14ac:dyDescent="0.35">
      <c r="D2816"/>
    </row>
    <row r="2817" spans="4:4" x14ac:dyDescent="0.35">
      <c r="D2817"/>
    </row>
    <row r="2818" spans="4:4" x14ac:dyDescent="0.35">
      <c r="D2818"/>
    </row>
    <row r="2819" spans="4:4" x14ac:dyDescent="0.35">
      <c r="D2819"/>
    </row>
    <row r="2820" spans="4:4" x14ac:dyDescent="0.35">
      <c r="D2820"/>
    </row>
    <row r="2821" spans="4:4" x14ac:dyDescent="0.35">
      <c r="D2821"/>
    </row>
    <row r="2822" spans="4:4" x14ac:dyDescent="0.35">
      <c r="D2822"/>
    </row>
    <row r="2823" spans="4:4" x14ac:dyDescent="0.35">
      <c r="D2823"/>
    </row>
    <row r="2824" spans="4:4" x14ac:dyDescent="0.35">
      <c r="D2824"/>
    </row>
    <row r="2825" spans="4:4" x14ac:dyDescent="0.35">
      <c r="D2825"/>
    </row>
    <row r="2826" spans="4:4" x14ac:dyDescent="0.35">
      <c r="D2826"/>
    </row>
    <row r="2827" spans="4:4" x14ac:dyDescent="0.35">
      <c r="D2827"/>
    </row>
    <row r="2828" spans="4:4" x14ac:dyDescent="0.35">
      <c r="D2828"/>
    </row>
    <row r="2829" spans="4:4" x14ac:dyDescent="0.35">
      <c r="D2829"/>
    </row>
    <row r="2830" spans="4:4" x14ac:dyDescent="0.35">
      <c r="D2830"/>
    </row>
    <row r="2831" spans="4:4" x14ac:dyDescent="0.35">
      <c r="D2831"/>
    </row>
    <row r="2832" spans="4:4" x14ac:dyDescent="0.35">
      <c r="D2832"/>
    </row>
    <row r="2833" spans="4:4" x14ac:dyDescent="0.35">
      <c r="D2833"/>
    </row>
    <row r="2834" spans="4:4" x14ac:dyDescent="0.35">
      <c r="D2834"/>
    </row>
    <row r="2835" spans="4:4" x14ac:dyDescent="0.35">
      <c r="D2835"/>
    </row>
    <row r="2836" spans="4:4" x14ac:dyDescent="0.35">
      <c r="D2836"/>
    </row>
    <row r="2837" spans="4:4" x14ac:dyDescent="0.35">
      <c r="D2837"/>
    </row>
    <row r="2838" spans="4:4" x14ac:dyDescent="0.35">
      <c r="D2838"/>
    </row>
    <row r="2839" spans="4:4" x14ac:dyDescent="0.35">
      <c r="D2839"/>
    </row>
    <row r="2840" spans="4:4" x14ac:dyDescent="0.35">
      <c r="D2840"/>
    </row>
    <row r="2841" spans="4:4" x14ac:dyDescent="0.35">
      <c r="D2841"/>
    </row>
    <row r="2842" spans="4:4" x14ac:dyDescent="0.35">
      <c r="D2842"/>
    </row>
    <row r="2843" spans="4:4" x14ac:dyDescent="0.35">
      <c r="D2843"/>
    </row>
    <row r="2844" spans="4:4" x14ac:dyDescent="0.35">
      <c r="D2844"/>
    </row>
    <row r="2845" spans="4:4" x14ac:dyDescent="0.35">
      <c r="D2845"/>
    </row>
    <row r="2846" spans="4:4" x14ac:dyDescent="0.35">
      <c r="D2846"/>
    </row>
    <row r="2847" spans="4:4" x14ac:dyDescent="0.35">
      <c r="D2847"/>
    </row>
    <row r="2848" spans="4:4" x14ac:dyDescent="0.35">
      <c r="D2848"/>
    </row>
    <row r="2849" spans="4:4" x14ac:dyDescent="0.35">
      <c r="D2849"/>
    </row>
    <row r="2850" spans="4:4" x14ac:dyDescent="0.35">
      <c r="D2850"/>
    </row>
    <row r="2851" spans="4:4" x14ac:dyDescent="0.35">
      <c r="D2851"/>
    </row>
    <row r="2852" spans="4:4" x14ac:dyDescent="0.35">
      <c r="D2852"/>
    </row>
    <row r="2853" spans="4:4" x14ac:dyDescent="0.35">
      <c r="D2853"/>
    </row>
    <row r="2854" spans="4:4" x14ac:dyDescent="0.35">
      <c r="D2854"/>
    </row>
    <row r="2855" spans="4:4" x14ac:dyDescent="0.35">
      <c r="D2855"/>
    </row>
    <row r="2856" spans="4:4" x14ac:dyDescent="0.35">
      <c r="D2856"/>
    </row>
    <row r="2857" spans="4:4" x14ac:dyDescent="0.35">
      <c r="D2857"/>
    </row>
    <row r="2858" spans="4:4" x14ac:dyDescent="0.35">
      <c r="D2858"/>
    </row>
    <row r="2859" spans="4:4" x14ac:dyDescent="0.35">
      <c r="D2859"/>
    </row>
    <row r="2860" spans="4:4" x14ac:dyDescent="0.35">
      <c r="D2860"/>
    </row>
    <row r="2861" spans="4:4" x14ac:dyDescent="0.35">
      <c r="D2861"/>
    </row>
    <row r="2862" spans="4:4" x14ac:dyDescent="0.35">
      <c r="D2862"/>
    </row>
    <row r="2863" spans="4:4" x14ac:dyDescent="0.35">
      <c r="D2863"/>
    </row>
    <row r="2864" spans="4:4" x14ac:dyDescent="0.35">
      <c r="D2864"/>
    </row>
    <row r="2865" spans="4:4" x14ac:dyDescent="0.35">
      <c r="D2865"/>
    </row>
    <row r="2866" spans="4:4" x14ac:dyDescent="0.35">
      <c r="D2866"/>
    </row>
    <row r="2867" spans="4:4" x14ac:dyDescent="0.35">
      <c r="D2867"/>
    </row>
    <row r="2868" spans="4:4" x14ac:dyDescent="0.35">
      <c r="D2868"/>
    </row>
    <row r="2869" spans="4:4" x14ac:dyDescent="0.35">
      <c r="D2869"/>
    </row>
    <row r="2870" spans="4:4" x14ac:dyDescent="0.35">
      <c r="D2870"/>
    </row>
    <row r="2871" spans="4:4" x14ac:dyDescent="0.35">
      <c r="D2871"/>
    </row>
    <row r="2872" spans="4:4" x14ac:dyDescent="0.35">
      <c r="D2872"/>
    </row>
    <row r="2873" spans="4:4" x14ac:dyDescent="0.35">
      <c r="D2873"/>
    </row>
    <row r="2874" spans="4:4" x14ac:dyDescent="0.35">
      <c r="D2874"/>
    </row>
    <row r="2875" spans="4:4" x14ac:dyDescent="0.35">
      <c r="D2875"/>
    </row>
    <row r="2876" spans="4:4" x14ac:dyDescent="0.35">
      <c r="D2876"/>
    </row>
    <row r="2877" spans="4:4" x14ac:dyDescent="0.35">
      <c r="D2877"/>
    </row>
    <row r="2878" spans="4:4" x14ac:dyDescent="0.35">
      <c r="D2878"/>
    </row>
    <row r="2879" spans="4:4" x14ac:dyDescent="0.35">
      <c r="D2879"/>
    </row>
    <row r="2880" spans="4:4" x14ac:dyDescent="0.35">
      <c r="D2880"/>
    </row>
    <row r="2881" spans="4:4" x14ac:dyDescent="0.35">
      <c r="D2881"/>
    </row>
    <row r="2882" spans="4:4" x14ac:dyDescent="0.35">
      <c r="D2882"/>
    </row>
    <row r="2883" spans="4:4" x14ac:dyDescent="0.35">
      <c r="D2883"/>
    </row>
    <row r="2884" spans="4:4" x14ac:dyDescent="0.35">
      <c r="D2884"/>
    </row>
    <row r="2885" spans="4:4" x14ac:dyDescent="0.35">
      <c r="D2885"/>
    </row>
    <row r="2886" spans="4:4" x14ac:dyDescent="0.35">
      <c r="D2886"/>
    </row>
    <row r="2887" spans="4:4" x14ac:dyDescent="0.35">
      <c r="D2887"/>
    </row>
    <row r="2888" spans="4:4" x14ac:dyDescent="0.35">
      <c r="D2888"/>
    </row>
    <row r="2889" spans="4:4" x14ac:dyDescent="0.35">
      <c r="D2889"/>
    </row>
    <row r="2890" spans="4:4" x14ac:dyDescent="0.35">
      <c r="D2890"/>
    </row>
    <row r="2891" spans="4:4" x14ac:dyDescent="0.35">
      <c r="D2891"/>
    </row>
    <row r="2892" spans="4:4" x14ac:dyDescent="0.35">
      <c r="D2892"/>
    </row>
    <row r="2893" spans="4:4" x14ac:dyDescent="0.35">
      <c r="D2893"/>
    </row>
    <row r="2894" spans="4:4" x14ac:dyDescent="0.35">
      <c r="D2894"/>
    </row>
    <row r="2895" spans="4:4" x14ac:dyDescent="0.35">
      <c r="D2895"/>
    </row>
    <row r="2896" spans="4:4" x14ac:dyDescent="0.35">
      <c r="D2896"/>
    </row>
    <row r="2897" spans="4:4" x14ac:dyDescent="0.35">
      <c r="D2897"/>
    </row>
    <row r="2898" spans="4:4" x14ac:dyDescent="0.35">
      <c r="D2898"/>
    </row>
    <row r="2899" spans="4:4" x14ac:dyDescent="0.35">
      <c r="D2899"/>
    </row>
    <row r="2900" spans="4:4" x14ac:dyDescent="0.35">
      <c r="D2900"/>
    </row>
    <row r="2901" spans="4:4" x14ac:dyDescent="0.35">
      <c r="D2901"/>
    </row>
    <row r="2902" spans="4:4" x14ac:dyDescent="0.35">
      <c r="D2902"/>
    </row>
    <row r="2903" spans="4:4" x14ac:dyDescent="0.35">
      <c r="D2903"/>
    </row>
    <row r="2904" spans="4:4" x14ac:dyDescent="0.35">
      <c r="D2904"/>
    </row>
    <row r="2905" spans="4:4" x14ac:dyDescent="0.35">
      <c r="D2905"/>
    </row>
    <row r="2906" spans="4:4" x14ac:dyDescent="0.35">
      <c r="D2906"/>
    </row>
    <row r="2907" spans="4:4" x14ac:dyDescent="0.35">
      <c r="D2907"/>
    </row>
    <row r="2908" spans="4:4" x14ac:dyDescent="0.35">
      <c r="D2908"/>
    </row>
    <row r="2909" spans="4:4" x14ac:dyDescent="0.35">
      <c r="D2909"/>
    </row>
    <row r="2910" spans="4:4" x14ac:dyDescent="0.35">
      <c r="D2910"/>
    </row>
    <row r="2911" spans="4:4" x14ac:dyDescent="0.35">
      <c r="D2911"/>
    </row>
    <row r="2912" spans="4:4" x14ac:dyDescent="0.35">
      <c r="D2912"/>
    </row>
    <row r="2913" spans="4:4" x14ac:dyDescent="0.35">
      <c r="D2913"/>
    </row>
    <row r="2914" spans="4:4" x14ac:dyDescent="0.35">
      <c r="D2914"/>
    </row>
    <row r="2915" spans="4:4" x14ac:dyDescent="0.35">
      <c r="D2915"/>
    </row>
    <row r="2916" spans="4:4" x14ac:dyDescent="0.35">
      <c r="D2916"/>
    </row>
    <row r="2917" spans="4:4" x14ac:dyDescent="0.35">
      <c r="D2917"/>
    </row>
    <row r="2918" spans="4:4" x14ac:dyDescent="0.35">
      <c r="D2918"/>
    </row>
    <row r="2919" spans="4:4" x14ac:dyDescent="0.35">
      <c r="D2919"/>
    </row>
    <row r="2920" spans="4:4" x14ac:dyDescent="0.35">
      <c r="D2920"/>
    </row>
    <row r="2921" spans="4:4" x14ac:dyDescent="0.35">
      <c r="D2921"/>
    </row>
    <row r="2922" spans="4:4" x14ac:dyDescent="0.35">
      <c r="D2922"/>
    </row>
    <row r="2923" spans="4:4" x14ac:dyDescent="0.35">
      <c r="D2923"/>
    </row>
    <row r="2924" spans="4:4" x14ac:dyDescent="0.35">
      <c r="D2924"/>
    </row>
    <row r="2925" spans="4:4" x14ac:dyDescent="0.35">
      <c r="D2925"/>
    </row>
    <row r="2926" spans="4:4" x14ac:dyDescent="0.35">
      <c r="D2926"/>
    </row>
    <row r="2927" spans="4:4" x14ac:dyDescent="0.35">
      <c r="D2927"/>
    </row>
    <row r="2928" spans="4:4" x14ac:dyDescent="0.35">
      <c r="D2928"/>
    </row>
    <row r="2929" spans="4:4" x14ac:dyDescent="0.35">
      <c r="D2929"/>
    </row>
    <row r="2930" spans="4:4" x14ac:dyDescent="0.35">
      <c r="D2930"/>
    </row>
    <row r="2931" spans="4:4" x14ac:dyDescent="0.35">
      <c r="D2931"/>
    </row>
    <row r="2932" spans="4:4" x14ac:dyDescent="0.35">
      <c r="D2932"/>
    </row>
    <row r="2933" spans="4:4" x14ac:dyDescent="0.35">
      <c r="D2933"/>
    </row>
    <row r="2934" spans="4:4" x14ac:dyDescent="0.35">
      <c r="D2934"/>
    </row>
    <row r="2935" spans="4:4" x14ac:dyDescent="0.35">
      <c r="D2935"/>
    </row>
    <row r="2936" spans="4:4" x14ac:dyDescent="0.35">
      <c r="D2936"/>
    </row>
    <row r="2937" spans="4:4" x14ac:dyDescent="0.35">
      <c r="D2937"/>
    </row>
    <row r="2938" spans="4:4" x14ac:dyDescent="0.35">
      <c r="D2938"/>
    </row>
    <row r="2939" spans="4:4" x14ac:dyDescent="0.35">
      <c r="D2939"/>
    </row>
    <row r="2940" spans="4:4" x14ac:dyDescent="0.35">
      <c r="D2940"/>
    </row>
    <row r="2941" spans="4:4" x14ac:dyDescent="0.35">
      <c r="D2941"/>
    </row>
    <row r="2942" spans="4:4" x14ac:dyDescent="0.35">
      <c r="D2942"/>
    </row>
    <row r="2943" spans="4:4" x14ac:dyDescent="0.35">
      <c r="D2943"/>
    </row>
    <row r="2944" spans="4:4" x14ac:dyDescent="0.35">
      <c r="D2944"/>
    </row>
    <row r="2945" spans="4:4" x14ac:dyDescent="0.35">
      <c r="D2945"/>
    </row>
    <row r="2946" spans="4:4" x14ac:dyDescent="0.35">
      <c r="D2946"/>
    </row>
    <row r="2947" spans="4:4" x14ac:dyDescent="0.35">
      <c r="D2947"/>
    </row>
    <row r="2948" spans="4:4" x14ac:dyDescent="0.35">
      <c r="D2948"/>
    </row>
    <row r="2949" spans="4:4" x14ac:dyDescent="0.35">
      <c r="D2949"/>
    </row>
    <row r="2950" spans="4:4" x14ac:dyDescent="0.35">
      <c r="D2950"/>
    </row>
    <row r="2951" spans="4:4" x14ac:dyDescent="0.35">
      <c r="D2951"/>
    </row>
    <row r="2952" spans="4:4" x14ac:dyDescent="0.35">
      <c r="D2952"/>
    </row>
    <row r="2953" spans="4:4" x14ac:dyDescent="0.35">
      <c r="D2953"/>
    </row>
    <row r="2954" spans="4:4" x14ac:dyDescent="0.35">
      <c r="D2954"/>
    </row>
    <row r="2955" spans="4:4" x14ac:dyDescent="0.35">
      <c r="D2955"/>
    </row>
    <row r="2956" spans="4:4" x14ac:dyDescent="0.35">
      <c r="D2956"/>
    </row>
    <row r="2957" spans="4:4" x14ac:dyDescent="0.35">
      <c r="D2957"/>
    </row>
    <row r="2958" spans="4:4" x14ac:dyDescent="0.35">
      <c r="D2958"/>
    </row>
    <row r="2959" spans="4:4" x14ac:dyDescent="0.35">
      <c r="D2959"/>
    </row>
    <row r="2960" spans="4:4" x14ac:dyDescent="0.35">
      <c r="D2960"/>
    </row>
    <row r="2961" spans="4:4" x14ac:dyDescent="0.35">
      <c r="D2961"/>
    </row>
    <row r="2962" spans="4:4" x14ac:dyDescent="0.35">
      <c r="D2962"/>
    </row>
    <row r="2963" spans="4:4" x14ac:dyDescent="0.35">
      <c r="D2963"/>
    </row>
    <row r="2964" spans="4:4" x14ac:dyDescent="0.35">
      <c r="D2964"/>
    </row>
    <row r="2965" spans="4:4" x14ac:dyDescent="0.35">
      <c r="D2965"/>
    </row>
    <row r="2966" spans="4:4" x14ac:dyDescent="0.35">
      <c r="D2966"/>
    </row>
    <row r="2967" spans="4:4" x14ac:dyDescent="0.35">
      <c r="D2967"/>
    </row>
    <row r="2968" spans="4:4" x14ac:dyDescent="0.35">
      <c r="D2968"/>
    </row>
    <row r="2969" spans="4:4" x14ac:dyDescent="0.35">
      <c r="D2969"/>
    </row>
    <row r="2970" spans="4:4" x14ac:dyDescent="0.35">
      <c r="D2970"/>
    </row>
    <row r="2971" spans="4:4" x14ac:dyDescent="0.35">
      <c r="D2971"/>
    </row>
    <row r="2972" spans="4:4" x14ac:dyDescent="0.35">
      <c r="D2972"/>
    </row>
    <row r="2973" spans="4:4" x14ac:dyDescent="0.35">
      <c r="D2973"/>
    </row>
    <row r="2974" spans="4:4" x14ac:dyDescent="0.35">
      <c r="D2974"/>
    </row>
    <row r="2975" spans="4:4" x14ac:dyDescent="0.35">
      <c r="D2975"/>
    </row>
    <row r="2976" spans="4:4" x14ac:dyDescent="0.35">
      <c r="D2976"/>
    </row>
    <row r="2977" spans="4:4" x14ac:dyDescent="0.35">
      <c r="D2977"/>
    </row>
    <row r="2978" spans="4:4" x14ac:dyDescent="0.35">
      <c r="D2978"/>
    </row>
    <row r="2979" spans="4:4" x14ac:dyDescent="0.35">
      <c r="D2979"/>
    </row>
    <row r="2980" spans="4:4" x14ac:dyDescent="0.35">
      <c r="D2980"/>
    </row>
    <row r="2981" spans="4:4" x14ac:dyDescent="0.35">
      <c r="D2981"/>
    </row>
    <row r="2982" spans="4:4" x14ac:dyDescent="0.35">
      <c r="D2982"/>
    </row>
    <row r="2983" spans="4:4" x14ac:dyDescent="0.35">
      <c r="D2983"/>
    </row>
    <row r="2984" spans="4:4" x14ac:dyDescent="0.35">
      <c r="D2984"/>
    </row>
    <row r="2985" spans="4:4" x14ac:dyDescent="0.35">
      <c r="D2985"/>
    </row>
    <row r="2986" spans="4:4" x14ac:dyDescent="0.35">
      <c r="D2986"/>
    </row>
    <row r="2987" spans="4:4" x14ac:dyDescent="0.35">
      <c r="D2987"/>
    </row>
    <row r="2988" spans="4:4" x14ac:dyDescent="0.35">
      <c r="D2988"/>
    </row>
    <row r="2989" spans="4:4" x14ac:dyDescent="0.35">
      <c r="D2989"/>
    </row>
    <row r="2990" spans="4:4" x14ac:dyDescent="0.35">
      <c r="D2990"/>
    </row>
    <row r="2991" spans="4:4" x14ac:dyDescent="0.35">
      <c r="D2991"/>
    </row>
    <row r="2992" spans="4:4" x14ac:dyDescent="0.35">
      <c r="D2992"/>
    </row>
    <row r="2993" spans="4:4" x14ac:dyDescent="0.35">
      <c r="D2993"/>
    </row>
    <row r="2994" spans="4:4" x14ac:dyDescent="0.35">
      <c r="D2994"/>
    </row>
    <row r="2995" spans="4:4" x14ac:dyDescent="0.35">
      <c r="D2995"/>
    </row>
    <row r="2996" spans="4:4" x14ac:dyDescent="0.35">
      <c r="D2996"/>
    </row>
    <row r="2997" spans="4:4" x14ac:dyDescent="0.35">
      <c r="D2997"/>
    </row>
    <row r="2998" spans="4:4" x14ac:dyDescent="0.35">
      <c r="D2998"/>
    </row>
    <row r="2999" spans="4:4" x14ac:dyDescent="0.35">
      <c r="D2999"/>
    </row>
    <row r="3000" spans="4:4" x14ac:dyDescent="0.35">
      <c r="D3000"/>
    </row>
    <row r="3001" spans="4:4" x14ac:dyDescent="0.35">
      <c r="D3001"/>
    </row>
    <row r="3002" spans="4:4" x14ac:dyDescent="0.35">
      <c r="D3002"/>
    </row>
    <row r="3003" spans="4:4" x14ac:dyDescent="0.35">
      <c r="D3003"/>
    </row>
    <row r="3004" spans="4:4" x14ac:dyDescent="0.35">
      <c r="D3004"/>
    </row>
    <row r="3005" spans="4:4" x14ac:dyDescent="0.35">
      <c r="D3005"/>
    </row>
    <row r="3006" spans="4:4" x14ac:dyDescent="0.35">
      <c r="D3006"/>
    </row>
    <row r="3007" spans="4:4" x14ac:dyDescent="0.35">
      <c r="D3007"/>
    </row>
    <row r="3008" spans="4:4" x14ac:dyDescent="0.35">
      <c r="D3008"/>
    </row>
    <row r="3009" spans="4:4" x14ac:dyDescent="0.35">
      <c r="D3009"/>
    </row>
    <row r="3010" spans="4:4" x14ac:dyDescent="0.35">
      <c r="D3010"/>
    </row>
    <row r="3011" spans="4:4" x14ac:dyDescent="0.35">
      <c r="D3011"/>
    </row>
    <row r="3012" spans="4:4" x14ac:dyDescent="0.35">
      <c r="D3012"/>
    </row>
    <row r="3013" spans="4:4" x14ac:dyDescent="0.35">
      <c r="D3013"/>
    </row>
    <row r="3014" spans="4:4" x14ac:dyDescent="0.35">
      <c r="D3014"/>
    </row>
    <row r="3015" spans="4:4" x14ac:dyDescent="0.35">
      <c r="D3015"/>
    </row>
    <row r="3016" spans="4:4" x14ac:dyDescent="0.35">
      <c r="D3016"/>
    </row>
    <row r="3017" spans="4:4" x14ac:dyDescent="0.35">
      <c r="D3017"/>
    </row>
    <row r="3018" spans="4:4" x14ac:dyDescent="0.35">
      <c r="D3018"/>
    </row>
    <row r="3019" spans="4:4" x14ac:dyDescent="0.35">
      <c r="D3019"/>
    </row>
    <row r="3020" spans="4:4" x14ac:dyDescent="0.35">
      <c r="D3020"/>
    </row>
    <row r="3021" spans="4:4" x14ac:dyDescent="0.35">
      <c r="D3021"/>
    </row>
    <row r="3022" spans="4:4" x14ac:dyDescent="0.35">
      <c r="D3022"/>
    </row>
    <row r="3023" spans="4:4" x14ac:dyDescent="0.35">
      <c r="D3023"/>
    </row>
    <row r="3024" spans="4:4" x14ac:dyDescent="0.35">
      <c r="D3024"/>
    </row>
    <row r="3025" spans="4:4" x14ac:dyDescent="0.35">
      <c r="D3025"/>
    </row>
    <row r="3026" spans="4:4" x14ac:dyDescent="0.35">
      <c r="D3026"/>
    </row>
    <row r="3027" spans="4:4" x14ac:dyDescent="0.35">
      <c r="D3027"/>
    </row>
    <row r="3028" spans="4:4" x14ac:dyDescent="0.35">
      <c r="D3028"/>
    </row>
    <row r="3029" spans="4:4" x14ac:dyDescent="0.35">
      <c r="D3029"/>
    </row>
    <row r="3030" spans="4:4" x14ac:dyDescent="0.35">
      <c r="D3030"/>
    </row>
    <row r="3031" spans="4:4" x14ac:dyDescent="0.35">
      <c r="D3031"/>
    </row>
    <row r="3032" spans="4:4" x14ac:dyDescent="0.35">
      <c r="D3032"/>
    </row>
    <row r="3033" spans="4:4" x14ac:dyDescent="0.35">
      <c r="D3033"/>
    </row>
    <row r="3034" spans="4:4" x14ac:dyDescent="0.35">
      <c r="D3034"/>
    </row>
    <row r="3035" spans="4:4" x14ac:dyDescent="0.35">
      <c r="D3035"/>
    </row>
    <row r="3036" spans="4:4" x14ac:dyDescent="0.35">
      <c r="D3036"/>
    </row>
    <row r="3037" spans="4:4" x14ac:dyDescent="0.35">
      <c r="D3037"/>
    </row>
    <row r="3038" spans="4:4" x14ac:dyDescent="0.35">
      <c r="D3038"/>
    </row>
    <row r="3039" spans="4:4" x14ac:dyDescent="0.35">
      <c r="D3039"/>
    </row>
    <row r="3040" spans="4:4" x14ac:dyDescent="0.35">
      <c r="D3040"/>
    </row>
    <row r="3041" spans="4:4" x14ac:dyDescent="0.35">
      <c r="D3041"/>
    </row>
    <row r="3042" spans="4:4" x14ac:dyDescent="0.35">
      <c r="D3042"/>
    </row>
    <row r="3043" spans="4:4" x14ac:dyDescent="0.35">
      <c r="D3043"/>
    </row>
    <row r="3044" spans="4:4" x14ac:dyDescent="0.35">
      <c r="D3044"/>
    </row>
    <row r="3045" spans="4:4" x14ac:dyDescent="0.35">
      <c r="D3045"/>
    </row>
    <row r="3046" spans="4:4" x14ac:dyDescent="0.35">
      <c r="D3046"/>
    </row>
    <row r="3047" spans="4:4" x14ac:dyDescent="0.35">
      <c r="D3047"/>
    </row>
    <row r="3048" spans="4:4" x14ac:dyDescent="0.35">
      <c r="D3048"/>
    </row>
    <row r="3049" spans="4:4" x14ac:dyDescent="0.35">
      <c r="D3049"/>
    </row>
    <row r="3050" spans="4:4" x14ac:dyDescent="0.35">
      <c r="D3050"/>
    </row>
    <row r="3051" spans="4:4" x14ac:dyDescent="0.35">
      <c r="D3051"/>
    </row>
    <row r="3052" spans="4:4" x14ac:dyDescent="0.35">
      <c r="D3052"/>
    </row>
    <row r="3053" spans="4:4" x14ac:dyDescent="0.35">
      <c r="D3053"/>
    </row>
    <row r="3054" spans="4:4" x14ac:dyDescent="0.35">
      <c r="D3054"/>
    </row>
    <row r="3055" spans="4:4" x14ac:dyDescent="0.35">
      <c r="D3055"/>
    </row>
    <row r="3056" spans="4:4" x14ac:dyDescent="0.35">
      <c r="D3056"/>
    </row>
    <row r="3057" spans="4:4" x14ac:dyDescent="0.35">
      <c r="D3057"/>
    </row>
    <row r="3058" spans="4:4" x14ac:dyDescent="0.35">
      <c r="D3058"/>
    </row>
    <row r="3059" spans="4:4" x14ac:dyDescent="0.35">
      <c r="D3059"/>
    </row>
    <row r="3060" spans="4:4" x14ac:dyDescent="0.35">
      <c r="D3060"/>
    </row>
    <row r="3061" spans="4:4" x14ac:dyDescent="0.35">
      <c r="D3061"/>
    </row>
    <row r="3062" spans="4:4" x14ac:dyDescent="0.35">
      <c r="D3062"/>
    </row>
    <row r="3063" spans="4:4" x14ac:dyDescent="0.35">
      <c r="D3063"/>
    </row>
    <row r="3064" spans="4:4" x14ac:dyDescent="0.35">
      <c r="D3064"/>
    </row>
    <row r="3065" spans="4:4" x14ac:dyDescent="0.35">
      <c r="D3065"/>
    </row>
    <row r="3066" spans="4:4" x14ac:dyDescent="0.35">
      <c r="D3066"/>
    </row>
    <row r="3067" spans="4:4" x14ac:dyDescent="0.35">
      <c r="D3067"/>
    </row>
    <row r="3068" spans="4:4" x14ac:dyDescent="0.35">
      <c r="D3068"/>
    </row>
    <row r="3069" spans="4:4" x14ac:dyDescent="0.35">
      <c r="D3069"/>
    </row>
    <row r="3070" spans="4:4" x14ac:dyDescent="0.35">
      <c r="D3070"/>
    </row>
    <row r="3071" spans="4:4" x14ac:dyDescent="0.35">
      <c r="D3071"/>
    </row>
    <row r="3072" spans="4:4" x14ac:dyDescent="0.35">
      <c r="D3072"/>
    </row>
    <row r="3073" spans="4:4" x14ac:dyDescent="0.35">
      <c r="D3073"/>
    </row>
    <row r="3074" spans="4:4" x14ac:dyDescent="0.35">
      <c r="D3074"/>
    </row>
    <row r="3075" spans="4:4" x14ac:dyDescent="0.35">
      <c r="D3075"/>
    </row>
    <row r="3076" spans="4:4" x14ac:dyDescent="0.35">
      <c r="D3076"/>
    </row>
    <row r="3077" spans="4:4" x14ac:dyDescent="0.35">
      <c r="D3077"/>
    </row>
    <row r="3078" spans="4:4" x14ac:dyDescent="0.35">
      <c r="D3078"/>
    </row>
    <row r="3079" spans="4:4" x14ac:dyDescent="0.35">
      <c r="D3079"/>
    </row>
    <row r="3080" spans="4:4" x14ac:dyDescent="0.35">
      <c r="D3080"/>
    </row>
    <row r="3081" spans="4:4" x14ac:dyDescent="0.35">
      <c r="D3081"/>
    </row>
    <row r="3082" spans="4:4" x14ac:dyDescent="0.35">
      <c r="D3082"/>
    </row>
    <row r="3083" spans="4:4" x14ac:dyDescent="0.35">
      <c r="D3083"/>
    </row>
    <row r="3084" spans="4:4" x14ac:dyDescent="0.35">
      <c r="D3084"/>
    </row>
    <row r="3085" spans="4:4" x14ac:dyDescent="0.35">
      <c r="D3085"/>
    </row>
    <row r="3086" spans="4:4" x14ac:dyDescent="0.35">
      <c r="D3086"/>
    </row>
    <row r="3087" spans="4:4" x14ac:dyDescent="0.35">
      <c r="D3087"/>
    </row>
    <row r="3088" spans="4:4" x14ac:dyDescent="0.35">
      <c r="D3088"/>
    </row>
    <row r="3089" spans="4:4" x14ac:dyDescent="0.35">
      <c r="D3089"/>
    </row>
    <row r="3090" spans="4:4" x14ac:dyDescent="0.35">
      <c r="D3090"/>
    </row>
    <row r="3091" spans="4:4" x14ac:dyDescent="0.35">
      <c r="D3091"/>
    </row>
    <row r="3092" spans="4:4" x14ac:dyDescent="0.35">
      <c r="D3092"/>
    </row>
    <row r="3093" spans="4:4" x14ac:dyDescent="0.35">
      <c r="D3093"/>
    </row>
    <row r="3094" spans="4:4" x14ac:dyDescent="0.35">
      <c r="D3094"/>
    </row>
    <row r="3095" spans="4:4" x14ac:dyDescent="0.35">
      <c r="D3095"/>
    </row>
    <row r="3096" spans="4:4" x14ac:dyDescent="0.35">
      <c r="D3096"/>
    </row>
    <row r="3097" spans="4:4" x14ac:dyDescent="0.35">
      <c r="D3097"/>
    </row>
    <row r="3098" spans="4:4" x14ac:dyDescent="0.35">
      <c r="D3098"/>
    </row>
    <row r="3099" spans="4:4" x14ac:dyDescent="0.35">
      <c r="D3099"/>
    </row>
    <row r="3100" spans="4:4" x14ac:dyDescent="0.35">
      <c r="D3100"/>
    </row>
    <row r="3101" spans="4:4" x14ac:dyDescent="0.35">
      <c r="D3101"/>
    </row>
    <row r="3102" spans="4:4" x14ac:dyDescent="0.35">
      <c r="D3102"/>
    </row>
    <row r="3103" spans="4:4" x14ac:dyDescent="0.35">
      <c r="D3103"/>
    </row>
    <row r="3104" spans="4:4" x14ac:dyDescent="0.35">
      <c r="D3104"/>
    </row>
    <row r="3105" spans="4:4" x14ac:dyDescent="0.35">
      <c r="D3105"/>
    </row>
    <row r="3106" spans="4:4" x14ac:dyDescent="0.35">
      <c r="D3106"/>
    </row>
    <row r="3107" spans="4:4" x14ac:dyDescent="0.35">
      <c r="D3107"/>
    </row>
    <row r="3108" spans="4:4" x14ac:dyDescent="0.35">
      <c r="D3108"/>
    </row>
    <row r="3109" spans="4:4" x14ac:dyDescent="0.35">
      <c r="D3109"/>
    </row>
    <row r="3110" spans="4:4" x14ac:dyDescent="0.35">
      <c r="D3110"/>
    </row>
    <row r="3111" spans="4:4" x14ac:dyDescent="0.35">
      <c r="D3111"/>
    </row>
    <row r="3112" spans="4:4" x14ac:dyDescent="0.35">
      <c r="D3112"/>
    </row>
    <row r="3113" spans="4:4" x14ac:dyDescent="0.35">
      <c r="D3113"/>
    </row>
    <row r="3114" spans="4:4" x14ac:dyDescent="0.35">
      <c r="D3114"/>
    </row>
    <row r="3115" spans="4:4" x14ac:dyDescent="0.35">
      <c r="D3115"/>
    </row>
    <row r="3116" spans="4:4" x14ac:dyDescent="0.35">
      <c r="D3116"/>
    </row>
    <row r="3117" spans="4:4" x14ac:dyDescent="0.35">
      <c r="D3117"/>
    </row>
    <row r="3118" spans="4:4" x14ac:dyDescent="0.35">
      <c r="D3118"/>
    </row>
    <row r="3119" spans="4:4" x14ac:dyDescent="0.35">
      <c r="D3119"/>
    </row>
    <row r="3120" spans="4:4" x14ac:dyDescent="0.35">
      <c r="D3120"/>
    </row>
    <row r="3121" spans="4:4" x14ac:dyDescent="0.35">
      <c r="D3121"/>
    </row>
    <row r="3122" spans="4:4" x14ac:dyDescent="0.35">
      <c r="D3122"/>
    </row>
    <row r="3123" spans="4:4" x14ac:dyDescent="0.35">
      <c r="D3123"/>
    </row>
    <row r="3124" spans="4:4" x14ac:dyDescent="0.35">
      <c r="D3124"/>
    </row>
    <row r="3125" spans="4:4" x14ac:dyDescent="0.35">
      <c r="D3125"/>
    </row>
    <row r="3126" spans="4:4" x14ac:dyDescent="0.35">
      <c r="D3126"/>
    </row>
    <row r="3127" spans="4:4" x14ac:dyDescent="0.35">
      <c r="D3127"/>
    </row>
    <row r="3128" spans="4:4" x14ac:dyDescent="0.35">
      <c r="D3128"/>
    </row>
    <row r="3129" spans="4:4" x14ac:dyDescent="0.35">
      <c r="D3129"/>
    </row>
    <row r="3130" spans="4:4" x14ac:dyDescent="0.35">
      <c r="D3130"/>
    </row>
    <row r="3131" spans="4:4" x14ac:dyDescent="0.35">
      <c r="D3131"/>
    </row>
    <row r="3132" spans="4:4" x14ac:dyDescent="0.35">
      <c r="D3132"/>
    </row>
    <row r="3133" spans="4:4" x14ac:dyDescent="0.35">
      <c r="D3133"/>
    </row>
    <row r="3134" spans="4:4" x14ac:dyDescent="0.35">
      <c r="D3134"/>
    </row>
    <row r="3135" spans="4:4" x14ac:dyDescent="0.35">
      <c r="D3135"/>
    </row>
    <row r="3136" spans="4:4" x14ac:dyDescent="0.35">
      <c r="D3136"/>
    </row>
    <row r="3137" spans="4:4" x14ac:dyDescent="0.35">
      <c r="D3137"/>
    </row>
    <row r="3138" spans="4:4" x14ac:dyDescent="0.35">
      <c r="D3138"/>
    </row>
    <row r="3139" spans="4:4" x14ac:dyDescent="0.35">
      <c r="D3139"/>
    </row>
    <row r="3140" spans="4:4" x14ac:dyDescent="0.35">
      <c r="D3140"/>
    </row>
    <row r="3141" spans="4:4" x14ac:dyDescent="0.35">
      <c r="D3141"/>
    </row>
    <row r="3142" spans="4:4" x14ac:dyDescent="0.35">
      <c r="D3142"/>
    </row>
    <row r="3143" spans="4:4" x14ac:dyDescent="0.35">
      <c r="D3143"/>
    </row>
    <row r="3144" spans="4:4" x14ac:dyDescent="0.35">
      <c r="D3144"/>
    </row>
    <row r="3145" spans="4:4" x14ac:dyDescent="0.35">
      <c r="D3145"/>
    </row>
    <row r="3146" spans="4:4" x14ac:dyDescent="0.35">
      <c r="D3146"/>
    </row>
    <row r="3147" spans="4:4" x14ac:dyDescent="0.35">
      <c r="D3147"/>
    </row>
    <row r="3148" spans="4:4" x14ac:dyDescent="0.35">
      <c r="D3148"/>
    </row>
    <row r="3149" spans="4:4" x14ac:dyDescent="0.35">
      <c r="D3149"/>
    </row>
    <row r="3150" spans="4:4" x14ac:dyDescent="0.35">
      <c r="D3150"/>
    </row>
    <row r="3151" spans="4:4" x14ac:dyDescent="0.35">
      <c r="D3151"/>
    </row>
    <row r="3152" spans="4:4" x14ac:dyDescent="0.35">
      <c r="D3152"/>
    </row>
    <row r="3153" spans="4:4" x14ac:dyDescent="0.35">
      <c r="D3153"/>
    </row>
    <row r="3154" spans="4:4" x14ac:dyDescent="0.35">
      <c r="D3154"/>
    </row>
    <row r="3155" spans="4:4" x14ac:dyDescent="0.35">
      <c r="D3155"/>
    </row>
    <row r="3156" spans="4:4" x14ac:dyDescent="0.35">
      <c r="D3156"/>
    </row>
    <row r="3157" spans="4:4" x14ac:dyDescent="0.35">
      <c r="D3157"/>
    </row>
    <row r="3158" spans="4:4" x14ac:dyDescent="0.35">
      <c r="D3158"/>
    </row>
    <row r="3159" spans="4:4" x14ac:dyDescent="0.35">
      <c r="D3159"/>
    </row>
    <row r="3160" spans="4:4" x14ac:dyDescent="0.35">
      <c r="D3160"/>
    </row>
    <row r="3161" spans="4:4" x14ac:dyDescent="0.35">
      <c r="D3161"/>
    </row>
    <row r="3162" spans="4:4" x14ac:dyDescent="0.35">
      <c r="D3162"/>
    </row>
    <row r="3163" spans="4:4" x14ac:dyDescent="0.35">
      <c r="D3163"/>
    </row>
    <row r="3164" spans="4:4" x14ac:dyDescent="0.35">
      <c r="D3164"/>
    </row>
    <row r="3165" spans="4:4" x14ac:dyDescent="0.35">
      <c r="D3165"/>
    </row>
    <row r="3166" spans="4:4" x14ac:dyDescent="0.35">
      <c r="D3166"/>
    </row>
    <row r="3167" spans="4:4" x14ac:dyDescent="0.35">
      <c r="D3167"/>
    </row>
    <row r="3168" spans="4:4" x14ac:dyDescent="0.35">
      <c r="D3168"/>
    </row>
    <row r="3169" spans="4:4" x14ac:dyDescent="0.35">
      <c r="D3169"/>
    </row>
    <row r="3170" spans="4:4" x14ac:dyDescent="0.35">
      <c r="D3170"/>
    </row>
    <row r="3171" spans="4:4" x14ac:dyDescent="0.35">
      <c r="D3171"/>
    </row>
    <row r="3172" spans="4:4" x14ac:dyDescent="0.35">
      <c r="D3172"/>
    </row>
    <row r="3173" spans="4:4" x14ac:dyDescent="0.35">
      <c r="D3173"/>
    </row>
    <row r="3174" spans="4:4" x14ac:dyDescent="0.35">
      <c r="D3174"/>
    </row>
    <row r="3175" spans="4:4" x14ac:dyDescent="0.35">
      <c r="D3175"/>
    </row>
    <row r="3176" spans="4:4" x14ac:dyDescent="0.35">
      <c r="D3176"/>
    </row>
    <row r="3177" spans="4:4" x14ac:dyDescent="0.35">
      <c r="D3177"/>
    </row>
    <row r="3178" spans="4:4" x14ac:dyDescent="0.35">
      <c r="D3178"/>
    </row>
    <row r="3179" spans="4:4" x14ac:dyDescent="0.35">
      <c r="D3179"/>
    </row>
    <row r="3180" spans="4:4" x14ac:dyDescent="0.35">
      <c r="D3180"/>
    </row>
    <row r="3181" spans="4:4" x14ac:dyDescent="0.35">
      <c r="D3181"/>
    </row>
    <row r="3182" spans="4:4" x14ac:dyDescent="0.35">
      <c r="D3182"/>
    </row>
    <row r="3183" spans="4:4" x14ac:dyDescent="0.35">
      <c r="D3183"/>
    </row>
    <row r="3184" spans="4:4" x14ac:dyDescent="0.35">
      <c r="D3184"/>
    </row>
    <row r="3185" spans="4:4" x14ac:dyDescent="0.35">
      <c r="D3185"/>
    </row>
    <row r="3186" spans="4:4" x14ac:dyDescent="0.35">
      <c r="D3186"/>
    </row>
    <row r="3187" spans="4:4" x14ac:dyDescent="0.35">
      <c r="D3187"/>
    </row>
    <row r="3188" spans="4:4" x14ac:dyDescent="0.35">
      <c r="D3188"/>
    </row>
    <row r="3189" spans="4:4" x14ac:dyDescent="0.35">
      <c r="D3189"/>
    </row>
    <row r="3190" spans="4:4" x14ac:dyDescent="0.35">
      <c r="D3190"/>
    </row>
    <row r="3191" spans="4:4" x14ac:dyDescent="0.35">
      <c r="D3191"/>
    </row>
    <row r="3192" spans="4:4" x14ac:dyDescent="0.35">
      <c r="D3192"/>
    </row>
    <row r="3193" spans="4:4" x14ac:dyDescent="0.35">
      <c r="D3193"/>
    </row>
    <row r="3194" spans="4:4" x14ac:dyDescent="0.35">
      <c r="D3194"/>
    </row>
    <row r="3195" spans="4:4" x14ac:dyDescent="0.35">
      <c r="D3195"/>
    </row>
    <row r="3196" spans="4:4" x14ac:dyDescent="0.35">
      <c r="D3196"/>
    </row>
    <row r="3197" spans="4:4" x14ac:dyDescent="0.35">
      <c r="D3197"/>
    </row>
    <row r="3198" spans="4:4" x14ac:dyDescent="0.35">
      <c r="D3198"/>
    </row>
    <row r="3199" spans="4:4" x14ac:dyDescent="0.35">
      <c r="D3199"/>
    </row>
    <row r="3200" spans="4:4" x14ac:dyDescent="0.35">
      <c r="D3200"/>
    </row>
    <row r="3201" spans="4:4" x14ac:dyDescent="0.35">
      <c r="D3201"/>
    </row>
    <row r="3202" spans="4:4" x14ac:dyDescent="0.35">
      <c r="D3202"/>
    </row>
    <row r="3203" spans="4:4" x14ac:dyDescent="0.35">
      <c r="D3203"/>
    </row>
    <row r="3204" spans="4:4" x14ac:dyDescent="0.35">
      <c r="D3204"/>
    </row>
    <row r="3205" spans="4:4" x14ac:dyDescent="0.35">
      <c r="D3205"/>
    </row>
    <row r="3206" spans="4:4" x14ac:dyDescent="0.35">
      <c r="D3206"/>
    </row>
    <row r="3207" spans="4:4" x14ac:dyDescent="0.35">
      <c r="D3207"/>
    </row>
    <row r="3208" spans="4:4" x14ac:dyDescent="0.35">
      <c r="D3208"/>
    </row>
    <row r="3209" spans="4:4" x14ac:dyDescent="0.35">
      <c r="D3209"/>
    </row>
    <row r="3210" spans="4:4" x14ac:dyDescent="0.35">
      <c r="D3210"/>
    </row>
    <row r="3211" spans="4:4" x14ac:dyDescent="0.35">
      <c r="D3211"/>
    </row>
    <row r="3212" spans="4:4" x14ac:dyDescent="0.35">
      <c r="D3212"/>
    </row>
    <row r="3213" spans="4:4" x14ac:dyDescent="0.35">
      <c r="D3213"/>
    </row>
    <row r="3214" spans="4:4" x14ac:dyDescent="0.35">
      <c r="D3214"/>
    </row>
    <row r="3215" spans="4:4" x14ac:dyDescent="0.35">
      <c r="D3215"/>
    </row>
    <row r="3216" spans="4:4" x14ac:dyDescent="0.35">
      <c r="D3216"/>
    </row>
    <row r="3217" spans="4:4" x14ac:dyDescent="0.35">
      <c r="D3217"/>
    </row>
    <row r="3218" spans="4:4" x14ac:dyDescent="0.35">
      <c r="D3218"/>
    </row>
    <row r="3219" spans="4:4" x14ac:dyDescent="0.35">
      <c r="D3219"/>
    </row>
    <row r="3220" spans="4:4" x14ac:dyDescent="0.35">
      <c r="D3220"/>
    </row>
    <row r="3221" spans="4:4" x14ac:dyDescent="0.35">
      <c r="D3221"/>
    </row>
    <row r="3222" spans="4:4" x14ac:dyDescent="0.35">
      <c r="D3222"/>
    </row>
    <row r="3223" spans="4:4" x14ac:dyDescent="0.35">
      <c r="D3223"/>
    </row>
    <row r="3224" spans="4:4" x14ac:dyDescent="0.35">
      <c r="D3224"/>
    </row>
    <row r="3225" spans="4:4" x14ac:dyDescent="0.35">
      <c r="D3225"/>
    </row>
    <row r="3226" spans="4:4" x14ac:dyDescent="0.35">
      <c r="D3226"/>
    </row>
    <row r="3227" spans="4:4" x14ac:dyDescent="0.35">
      <c r="D3227"/>
    </row>
    <row r="3228" spans="4:4" x14ac:dyDescent="0.35">
      <c r="D3228"/>
    </row>
    <row r="3229" spans="4:4" x14ac:dyDescent="0.35">
      <c r="D3229"/>
    </row>
    <row r="3230" spans="4:4" x14ac:dyDescent="0.35">
      <c r="D3230"/>
    </row>
    <row r="3231" spans="4:4" x14ac:dyDescent="0.35">
      <c r="D3231"/>
    </row>
    <row r="3232" spans="4:4" x14ac:dyDescent="0.35">
      <c r="D3232"/>
    </row>
    <row r="3233" spans="4:4" x14ac:dyDescent="0.35">
      <c r="D3233"/>
    </row>
    <row r="3234" spans="4:4" x14ac:dyDescent="0.35">
      <c r="D3234"/>
    </row>
    <row r="3235" spans="4:4" x14ac:dyDescent="0.35">
      <c r="D3235"/>
    </row>
    <row r="3236" spans="4:4" x14ac:dyDescent="0.35">
      <c r="D3236"/>
    </row>
    <row r="3237" spans="4:4" x14ac:dyDescent="0.35">
      <c r="D3237"/>
    </row>
    <row r="3238" spans="4:4" x14ac:dyDescent="0.35">
      <c r="D3238"/>
    </row>
    <row r="3239" spans="4:4" x14ac:dyDescent="0.35">
      <c r="D3239"/>
    </row>
    <row r="3240" spans="4:4" x14ac:dyDescent="0.35">
      <c r="D3240"/>
    </row>
    <row r="3241" spans="4:4" x14ac:dyDescent="0.35">
      <c r="D3241"/>
    </row>
    <row r="3242" spans="4:4" x14ac:dyDescent="0.35">
      <c r="D3242"/>
    </row>
    <row r="3243" spans="4:4" x14ac:dyDescent="0.35">
      <c r="D3243"/>
    </row>
    <row r="3244" spans="4:4" x14ac:dyDescent="0.35">
      <c r="D3244"/>
    </row>
    <row r="3245" spans="4:4" x14ac:dyDescent="0.35">
      <c r="D3245"/>
    </row>
    <row r="3246" spans="4:4" x14ac:dyDescent="0.35">
      <c r="D3246"/>
    </row>
    <row r="3247" spans="4:4" x14ac:dyDescent="0.35">
      <c r="D3247"/>
    </row>
    <row r="3248" spans="4:4" x14ac:dyDescent="0.35">
      <c r="D3248"/>
    </row>
    <row r="3249" spans="4:4" x14ac:dyDescent="0.35">
      <c r="D3249"/>
    </row>
    <row r="3250" spans="4:4" x14ac:dyDescent="0.35">
      <c r="D3250"/>
    </row>
    <row r="3251" spans="4:4" x14ac:dyDescent="0.35">
      <c r="D3251"/>
    </row>
    <row r="3252" spans="4:4" x14ac:dyDescent="0.35">
      <c r="D3252"/>
    </row>
    <row r="3253" spans="4:4" x14ac:dyDescent="0.35">
      <c r="D3253"/>
    </row>
    <row r="3254" spans="4:4" x14ac:dyDescent="0.35">
      <c r="D3254"/>
    </row>
    <row r="3255" spans="4:4" x14ac:dyDescent="0.35">
      <c r="D3255"/>
    </row>
    <row r="3256" spans="4:4" x14ac:dyDescent="0.35">
      <c r="D3256"/>
    </row>
    <row r="3257" spans="4:4" x14ac:dyDescent="0.35">
      <c r="D3257"/>
    </row>
    <row r="3258" spans="4:4" x14ac:dyDescent="0.35">
      <c r="D3258"/>
    </row>
    <row r="3259" spans="4:4" x14ac:dyDescent="0.35">
      <c r="D3259"/>
    </row>
    <row r="3260" spans="4:4" x14ac:dyDescent="0.35">
      <c r="D3260"/>
    </row>
    <row r="3261" spans="4:4" x14ac:dyDescent="0.35">
      <c r="D3261"/>
    </row>
    <row r="3262" spans="4:4" x14ac:dyDescent="0.35">
      <c r="D3262"/>
    </row>
    <row r="3263" spans="4:4" x14ac:dyDescent="0.35">
      <c r="D3263"/>
    </row>
    <row r="3264" spans="4:4" x14ac:dyDescent="0.35">
      <c r="D3264"/>
    </row>
    <row r="3265" spans="4:4" x14ac:dyDescent="0.35">
      <c r="D3265"/>
    </row>
    <row r="3266" spans="4:4" x14ac:dyDescent="0.35">
      <c r="D3266"/>
    </row>
    <row r="3267" spans="4:4" x14ac:dyDescent="0.35">
      <c r="D3267"/>
    </row>
    <row r="3268" spans="4:4" x14ac:dyDescent="0.35">
      <c r="D3268"/>
    </row>
    <row r="3269" spans="4:4" x14ac:dyDescent="0.35">
      <c r="D3269"/>
    </row>
    <row r="3270" spans="4:4" x14ac:dyDescent="0.35">
      <c r="D3270"/>
    </row>
    <row r="3271" spans="4:4" x14ac:dyDescent="0.35">
      <c r="D3271"/>
    </row>
    <row r="3272" spans="4:4" x14ac:dyDescent="0.35">
      <c r="D3272"/>
    </row>
    <row r="3273" spans="4:4" x14ac:dyDescent="0.35">
      <c r="D3273"/>
    </row>
    <row r="3274" spans="4:4" x14ac:dyDescent="0.35">
      <c r="D3274"/>
    </row>
    <row r="3275" spans="4:4" x14ac:dyDescent="0.35">
      <c r="D3275"/>
    </row>
    <row r="3276" spans="4:4" x14ac:dyDescent="0.35">
      <c r="D3276"/>
    </row>
    <row r="3277" spans="4:4" x14ac:dyDescent="0.35">
      <c r="D3277"/>
    </row>
    <row r="3278" spans="4:4" x14ac:dyDescent="0.35">
      <c r="D3278"/>
    </row>
    <row r="3279" spans="4:4" x14ac:dyDescent="0.35">
      <c r="D3279"/>
    </row>
    <row r="3280" spans="4:4" x14ac:dyDescent="0.35">
      <c r="D3280"/>
    </row>
    <row r="3281" spans="4:4" x14ac:dyDescent="0.35">
      <c r="D3281"/>
    </row>
    <row r="3282" spans="4:4" x14ac:dyDescent="0.35">
      <c r="D3282"/>
    </row>
    <row r="3283" spans="4:4" x14ac:dyDescent="0.35">
      <c r="D3283"/>
    </row>
    <row r="3284" spans="4:4" x14ac:dyDescent="0.35">
      <c r="D3284"/>
    </row>
    <row r="3285" spans="4:4" x14ac:dyDescent="0.35">
      <c r="D3285"/>
    </row>
    <row r="3286" spans="4:4" x14ac:dyDescent="0.35">
      <c r="D3286"/>
    </row>
    <row r="3287" spans="4:4" x14ac:dyDescent="0.35">
      <c r="D3287"/>
    </row>
    <row r="3288" spans="4:4" x14ac:dyDescent="0.35">
      <c r="D3288"/>
    </row>
    <row r="3289" spans="4:4" x14ac:dyDescent="0.35">
      <c r="D3289"/>
    </row>
    <row r="3290" spans="4:4" x14ac:dyDescent="0.35">
      <c r="D3290"/>
    </row>
    <row r="3291" spans="4:4" x14ac:dyDescent="0.35">
      <c r="D3291"/>
    </row>
    <row r="3292" spans="4:4" x14ac:dyDescent="0.35">
      <c r="D3292"/>
    </row>
    <row r="3293" spans="4:4" x14ac:dyDescent="0.35">
      <c r="D3293"/>
    </row>
    <row r="3294" spans="4:4" x14ac:dyDescent="0.35">
      <c r="D3294"/>
    </row>
    <row r="3295" spans="4:4" x14ac:dyDescent="0.35">
      <c r="D3295"/>
    </row>
    <row r="3296" spans="4:4" x14ac:dyDescent="0.35">
      <c r="D3296"/>
    </row>
    <row r="3297" spans="4:4" x14ac:dyDescent="0.35">
      <c r="D3297"/>
    </row>
    <row r="3298" spans="4:4" x14ac:dyDescent="0.35">
      <c r="D3298"/>
    </row>
    <row r="3299" spans="4:4" x14ac:dyDescent="0.35">
      <c r="D3299"/>
    </row>
    <row r="3300" spans="4:4" x14ac:dyDescent="0.35">
      <c r="D3300"/>
    </row>
    <row r="3301" spans="4:4" x14ac:dyDescent="0.35">
      <c r="D3301"/>
    </row>
    <row r="3302" spans="4:4" x14ac:dyDescent="0.35">
      <c r="D3302"/>
    </row>
    <row r="3303" spans="4:4" x14ac:dyDescent="0.35">
      <c r="D3303"/>
    </row>
    <row r="3304" spans="4:4" x14ac:dyDescent="0.35">
      <c r="D3304"/>
    </row>
    <row r="3305" spans="4:4" x14ac:dyDescent="0.35">
      <c r="D3305"/>
    </row>
    <row r="3306" spans="4:4" x14ac:dyDescent="0.35">
      <c r="D3306"/>
    </row>
    <row r="3307" spans="4:4" x14ac:dyDescent="0.35">
      <c r="D3307"/>
    </row>
    <row r="3308" spans="4:4" x14ac:dyDescent="0.35">
      <c r="D3308"/>
    </row>
    <row r="3309" spans="4:4" x14ac:dyDescent="0.35">
      <c r="D3309"/>
    </row>
    <row r="3310" spans="4:4" x14ac:dyDescent="0.35">
      <c r="D3310"/>
    </row>
    <row r="3311" spans="4:4" x14ac:dyDescent="0.35">
      <c r="D3311"/>
    </row>
    <row r="3312" spans="4:4" x14ac:dyDescent="0.35">
      <c r="D3312"/>
    </row>
    <row r="3313" spans="4:4" x14ac:dyDescent="0.35">
      <c r="D3313"/>
    </row>
    <row r="3314" spans="4:4" x14ac:dyDescent="0.35">
      <c r="D3314"/>
    </row>
    <row r="3315" spans="4:4" x14ac:dyDescent="0.35">
      <c r="D3315"/>
    </row>
    <row r="3316" spans="4:4" x14ac:dyDescent="0.35">
      <c r="D3316"/>
    </row>
    <row r="3317" spans="4:4" x14ac:dyDescent="0.35">
      <c r="D3317"/>
    </row>
    <row r="3318" spans="4:4" x14ac:dyDescent="0.35">
      <c r="D3318"/>
    </row>
    <row r="3319" spans="4:4" x14ac:dyDescent="0.35">
      <c r="D3319"/>
    </row>
    <row r="3320" spans="4:4" x14ac:dyDescent="0.35">
      <c r="D3320"/>
    </row>
    <row r="3321" spans="4:4" x14ac:dyDescent="0.35">
      <c r="D3321"/>
    </row>
    <row r="3322" spans="4:4" x14ac:dyDescent="0.35">
      <c r="D3322"/>
    </row>
    <row r="3323" spans="4:4" x14ac:dyDescent="0.35">
      <c r="D3323"/>
    </row>
    <row r="3324" spans="4:4" x14ac:dyDescent="0.35">
      <c r="D3324"/>
    </row>
    <row r="3325" spans="4:4" x14ac:dyDescent="0.35">
      <c r="D3325"/>
    </row>
    <row r="3326" spans="4:4" x14ac:dyDescent="0.35">
      <c r="D3326"/>
    </row>
    <row r="3327" spans="4:4" x14ac:dyDescent="0.35">
      <c r="D3327"/>
    </row>
    <row r="3328" spans="4:4" x14ac:dyDescent="0.35">
      <c r="D3328"/>
    </row>
    <row r="3329" spans="4:4" x14ac:dyDescent="0.35">
      <c r="D3329"/>
    </row>
    <row r="3330" spans="4:4" x14ac:dyDescent="0.35">
      <c r="D3330"/>
    </row>
    <row r="3331" spans="4:4" x14ac:dyDescent="0.35">
      <c r="D3331"/>
    </row>
    <row r="3332" spans="4:4" x14ac:dyDescent="0.35">
      <c r="D3332"/>
    </row>
    <row r="3333" spans="4:4" x14ac:dyDescent="0.35">
      <c r="D3333"/>
    </row>
    <row r="3334" spans="4:4" x14ac:dyDescent="0.35">
      <c r="D3334"/>
    </row>
    <row r="3335" spans="4:4" x14ac:dyDescent="0.35">
      <c r="D3335"/>
    </row>
    <row r="3336" spans="4:4" x14ac:dyDescent="0.35">
      <c r="D3336"/>
    </row>
    <row r="3337" spans="4:4" x14ac:dyDescent="0.35">
      <c r="D3337"/>
    </row>
    <row r="3338" spans="4:4" x14ac:dyDescent="0.35">
      <c r="D3338"/>
    </row>
    <row r="3339" spans="4:4" x14ac:dyDescent="0.35">
      <c r="D3339"/>
    </row>
    <row r="3340" spans="4:4" x14ac:dyDescent="0.35">
      <c r="D3340"/>
    </row>
    <row r="3341" spans="4:4" x14ac:dyDescent="0.35">
      <c r="D3341"/>
    </row>
    <row r="3342" spans="4:4" x14ac:dyDescent="0.35">
      <c r="D3342"/>
    </row>
    <row r="3343" spans="4:4" x14ac:dyDescent="0.35">
      <c r="D3343"/>
    </row>
    <row r="3344" spans="4:4" x14ac:dyDescent="0.35">
      <c r="D3344"/>
    </row>
    <row r="3345" spans="4:4" x14ac:dyDescent="0.35">
      <c r="D3345"/>
    </row>
    <row r="3346" spans="4:4" x14ac:dyDescent="0.35">
      <c r="D3346"/>
    </row>
    <row r="3347" spans="4:4" x14ac:dyDescent="0.35">
      <c r="D3347"/>
    </row>
    <row r="3348" spans="4:4" x14ac:dyDescent="0.35">
      <c r="D3348"/>
    </row>
    <row r="3349" spans="4:4" x14ac:dyDescent="0.35">
      <c r="D3349"/>
    </row>
    <row r="3350" spans="4:4" x14ac:dyDescent="0.35">
      <c r="D3350"/>
    </row>
    <row r="3351" spans="4:4" x14ac:dyDescent="0.35">
      <c r="D3351"/>
    </row>
    <row r="3352" spans="4:4" x14ac:dyDescent="0.35">
      <c r="D3352"/>
    </row>
    <row r="3353" spans="4:4" x14ac:dyDescent="0.35">
      <c r="D3353"/>
    </row>
    <row r="3354" spans="4:4" x14ac:dyDescent="0.35">
      <c r="D3354"/>
    </row>
    <row r="3355" spans="4:4" x14ac:dyDescent="0.35">
      <c r="D3355"/>
    </row>
    <row r="3356" spans="4:4" x14ac:dyDescent="0.35">
      <c r="D3356"/>
    </row>
    <row r="3357" spans="4:4" x14ac:dyDescent="0.35">
      <c r="D3357"/>
    </row>
    <row r="3358" spans="4:4" x14ac:dyDescent="0.35">
      <c r="D3358"/>
    </row>
    <row r="3359" spans="4:4" x14ac:dyDescent="0.35">
      <c r="D3359"/>
    </row>
    <row r="3360" spans="4:4" x14ac:dyDescent="0.35">
      <c r="D3360"/>
    </row>
    <row r="3361" spans="4:4" x14ac:dyDescent="0.35">
      <c r="D3361"/>
    </row>
    <row r="3362" spans="4:4" x14ac:dyDescent="0.35">
      <c r="D3362"/>
    </row>
    <row r="3363" spans="4:4" x14ac:dyDescent="0.35">
      <c r="D3363"/>
    </row>
    <row r="3364" spans="4:4" x14ac:dyDescent="0.35">
      <c r="D3364"/>
    </row>
    <row r="3365" spans="4:4" x14ac:dyDescent="0.35">
      <c r="D3365"/>
    </row>
    <row r="3366" spans="4:4" x14ac:dyDescent="0.35">
      <c r="D3366"/>
    </row>
    <row r="3367" spans="4:4" x14ac:dyDescent="0.35">
      <c r="D3367"/>
    </row>
    <row r="3368" spans="4:4" x14ac:dyDescent="0.35">
      <c r="D3368"/>
    </row>
    <row r="3369" spans="4:4" x14ac:dyDescent="0.35">
      <c r="D3369"/>
    </row>
    <row r="3370" spans="4:4" x14ac:dyDescent="0.35">
      <c r="D3370"/>
    </row>
    <row r="3371" spans="4:4" x14ac:dyDescent="0.35">
      <c r="D3371"/>
    </row>
    <row r="3372" spans="4:4" x14ac:dyDescent="0.35">
      <c r="D3372"/>
    </row>
    <row r="3373" spans="4:4" x14ac:dyDescent="0.35">
      <c r="D3373"/>
    </row>
    <row r="3374" spans="4:4" x14ac:dyDescent="0.35">
      <c r="D3374"/>
    </row>
    <row r="3375" spans="4:4" x14ac:dyDescent="0.35">
      <c r="D3375"/>
    </row>
    <row r="3376" spans="4:4" x14ac:dyDescent="0.35">
      <c r="D3376"/>
    </row>
    <row r="3377" spans="4:4" x14ac:dyDescent="0.35">
      <c r="D3377"/>
    </row>
    <row r="3378" spans="4:4" x14ac:dyDescent="0.35">
      <c r="D3378"/>
    </row>
    <row r="3379" spans="4:4" x14ac:dyDescent="0.35">
      <c r="D3379"/>
    </row>
    <row r="3380" spans="4:4" x14ac:dyDescent="0.35">
      <c r="D3380"/>
    </row>
    <row r="3381" spans="4:4" x14ac:dyDescent="0.35">
      <c r="D3381"/>
    </row>
    <row r="3382" spans="4:4" x14ac:dyDescent="0.35">
      <c r="D3382"/>
    </row>
    <row r="3383" spans="4:4" x14ac:dyDescent="0.35">
      <c r="D3383"/>
    </row>
    <row r="3384" spans="4:4" x14ac:dyDescent="0.35">
      <c r="D3384"/>
    </row>
    <row r="3385" spans="4:4" x14ac:dyDescent="0.35">
      <c r="D3385"/>
    </row>
    <row r="3386" spans="4:4" x14ac:dyDescent="0.35">
      <c r="D3386"/>
    </row>
    <row r="3387" spans="4:4" x14ac:dyDescent="0.35">
      <c r="D3387"/>
    </row>
    <row r="3388" spans="4:4" x14ac:dyDescent="0.35">
      <c r="D3388"/>
    </row>
    <row r="3389" spans="4:4" x14ac:dyDescent="0.35">
      <c r="D3389"/>
    </row>
    <row r="3390" spans="4:4" x14ac:dyDescent="0.35">
      <c r="D3390"/>
    </row>
    <row r="3391" spans="4:4" x14ac:dyDescent="0.35">
      <c r="D3391"/>
    </row>
    <row r="3392" spans="4:4" x14ac:dyDescent="0.35">
      <c r="D3392"/>
    </row>
    <row r="3393" spans="4:4" x14ac:dyDescent="0.35">
      <c r="D3393"/>
    </row>
    <row r="3394" spans="4:4" x14ac:dyDescent="0.35">
      <c r="D3394"/>
    </row>
    <row r="3395" spans="4:4" x14ac:dyDescent="0.35">
      <c r="D3395"/>
    </row>
    <row r="3396" spans="4:4" x14ac:dyDescent="0.35">
      <c r="D3396"/>
    </row>
    <row r="3397" spans="4:4" x14ac:dyDescent="0.35">
      <c r="D3397"/>
    </row>
    <row r="3398" spans="4:4" x14ac:dyDescent="0.35">
      <c r="D3398"/>
    </row>
    <row r="3399" spans="4:4" x14ac:dyDescent="0.35">
      <c r="D3399"/>
    </row>
    <row r="3400" spans="4:4" x14ac:dyDescent="0.35">
      <c r="D3400"/>
    </row>
    <row r="3401" spans="4:4" x14ac:dyDescent="0.35">
      <c r="D3401"/>
    </row>
    <row r="3402" spans="4:4" x14ac:dyDescent="0.35">
      <c r="D3402"/>
    </row>
    <row r="3403" spans="4:4" x14ac:dyDescent="0.35">
      <c r="D3403"/>
    </row>
    <row r="3404" spans="4:4" x14ac:dyDescent="0.35">
      <c r="D3404"/>
    </row>
    <row r="3405" spans="4:4" x14ac:dyDescent="0.35">
      <c r="D3405"/>
    </row>
    <row r="3406" spans="4:4" x14ac:dyDescent="0.35">
      <c r="D3406"/>
    </row>
    <row r="3407" spans="4:4" x14ac:dyDescent="0.35">
      <c r="D3407"/>
    </row>
    <row r="3408" spans="4:4" x14ac:dyDescent="0.35">
      <c r="D3408"/>
    </row>
    <row r="3409" spans="4:4" x14ac:dyDescent="0.35">
      <c r="D3409"/>
    </row>
    <row r="3410" spans="4:4" x14ac:dyDescent="0.35">
      <c r="D3410"/>
    </row>
    <row r="3411" spans="4:4" x14ac:dyDescent="0.35">
      <c r="D3411"/>
    </row>
    <row r="3412" spans="4:4" x14ac:dyDescent="0.35">
      <c r="D3412"/>
    </row>
    <row r="3413" spans="4:4" x14ac:dyDescent="0.35">
      <c r="D3413"/>
    </row>
    <row r="3414" spans="4:4" x14ac:dyDescent="0.35">
      <c r="D3414"/>
    </row>
    <row r="3415" spans="4:4" x14ac:dyDescent="0.35">
      <c r="D3415"/>
    </row>
    <row r="3416" spans="4:4" x14ac:dyDescent="0.35">
      <c r="D3416"/>
    </row>
    <row r="3417" spans="4:4" x14ac:dyDescent="0.35">
      <c r="D3417"/>
    </row>
    <row r="3418" spans="4:4" x14ac:dyDescent="0.35">
      <c r="D3418"/>
    </row>
    <row r="3419" spans="4:4" x14ac:dyDescent="0.35">
      <c r="D3419"/>
    </row>
    <row r="3420" spans="4:4" x14ac:dyDescent="0.35">
      <c r="D3420"/>
    </row>
    <row r="3421" spans="4:4" x14ac:dyDescent="0.35">
      <c r="D3421"/>
    </row>
    <row r="3422" spans="4:4" x14ac:dyDescent="0.35">
      <c r="D3422"/>
    </row>
    <row r="3423" spans="4:4" x14ac:dyDescent="0.35">
      <c r="D3423"/>
    </row>
    <row r="3424" spans="4:4" x14ac:dyDescent="0.35">
      <c r="D3424"/>
    </row>
    <row r="3425" spans="4:4" x14ac:dyDescent="0.35">
      <c r="D3425"/>
    </row>
    <row r="3426" spans="4:4" x14ac:dyDescent="0.35">
      <c r="D3426"/>
    </row>
    <row r="3427" spans="4:4" x14ac:dyDescent="0.35">
      <c r="D3427"/>
    </row>
    <row r="3428" spans="4:4" x14ac:dyDescent="0.35">
      <c r="D3428"/>
    </row>
    <row r="3429" spans="4:4" x14ac:dyDescent="0.35">
      <c r="D3429"/>
    </row>
    <row r="3430" spans="4:4" x14ac:dyDescent="0.35">
      <c r="D3430"/>
    </row>
    <row r="3431" spans="4:4" x14ac:dyDescent="0.35">
      <c r="D3431"/>
    </row>
    <row r="3432" spans="4:4" x14ac:dyDescent="0.35">
      <c r="D3432"/>
    </row>
    <row r="3433" spans="4:4" x14ac:dyDescent="0.35">
      <c r="D3433"/>
    </row>
    <row r="3434" spans="4:4" x14ac:dyDescent="0.35">
      <c r="D3434"/>
    </row>
    <row r="3435" spans="4:4" x14ac:dyDescent="0.35">
      <c r="D3435"/>
    </row>
    <row r="3436" spans="4:4" x14ac:dyDescent="0.35">
      <c r="D3436"/>
    </row>
    <row r="3437" spans="4:4" x14ac:dyDescent="0.35">
      <c r="D3437"/>
    </row>
    <row r="3438" spans="4:4" x14ac:dyDescent="0.35">
      <c r="D3438"/>
    </row>
    <row r="3439" spans="4:4" x14ac:dyDescent="0.35">
      <c r="D3439"/>
    </row>
    <row r="3440" spans="4:4" x14ac:dyDescent="0.35">
      <c r="D3440"/>
    </row>
    <row r="3441" spans="4:4" x14ac:dyDescent="0.35">
      <c r="D3441"/>
    </row>
    <row r="3442" spans="4:4" x14ac:dyDescent="0.35">
      <c r="D3442"/>
    </row>
    <row r="3443" spans="4:4" x14ac:dyDescent="0.35">
      <c r="D3443"/>
    </row>
    <row r="3444" spans="4:4" x14ac:dyDescent="0.35">
      <c r="D3444"/>
    </row>
    <row r="3445" spans="4:4" x14ac:dyDescent="0.35">
      <c r="D3445"/>
    </row>
    <row r="3446" spans="4:4" x14ac:dyDescent="0.35">
      <c r="D3446"/>
    </row>
    <row r="3447" spans="4:4" x14ac:dyDescent="0.35">
      <c r="D3447"/>
    </row>
    <row r="3448" spans="4:4" x14ac:dyDescent="0.35">
      <c r="D3448"/>
    </row>
    <row r="3449" spans="4:4" x14ac:dyDescent="0.35">
      <c r="D3449"/>
    </row>
    <row r="3450" spans="4:4" x14ac:dyDescent="0.35">
      <c r="D3450"/>
    </row>
    <row r="3451" spans="4:4" x14ac:dyDescent="0.35">
      <c r="D3451"/>
    </row>
    <row r="3452" spans="4:4" x14ac:dyDescent="0.35">
      <c r="D3452"/>
    </row>
    <row r="3453" spans="4:4" x14ac:dyDescent="0.35">
      <c r="D3453"/>
    </row>
    <row r="3454" spans="4:4" x14ac:dyDescent="0.35">
      <c r="D3454"/>
    </row>
    <row r="3455" spans="4:4" x14ac:dyDescent="0.35">
      <c r="D3455"/>
    </row>
    <row r="3456" spans="4:4" x14ac:dyDescent="0.35">
      <c r="D3456"/>
    </row>
    <row r="3457" spans="4:4" x14ac:dyDescent="0.35">
      <c r="D3457"/>
    </row>
    <row r="3458" spans="4:4" x14ac:dyDescent="0.35">
      <c r="D3458"/>
    </row>
    <row r="3459" spans="4:4" x14ac:dyDescent="0.35">
      <c r="D3459"/>
    </row>
    <row r="3460" spans="4:4" x14ac:dyDescent="0.35">
      <c r="D3460"/>
    </row>
    <row r="3461" spans="4:4" x14ac:dyDescent="0.35">
      <c r="D3461"/>
    </row>
    <row r="3462" spans="4:4" x14ac:dyDescent="0.35">
      <c r="D3462"/>
    </row>
    <row r="3463" spans="4:4" x14ac:dyDescent="0.35">
      <c r="D3463"/>
    </row>
    <row r="3464" spans="4:4" x14ac:dyDescent="0.35">
      <c r="D3464"/>
    </row>
    <row r="3465" spans="4:4" x14ac:dyDescent="0.35">
      <c r="D3465"/>
    </row>
    <row r="3466" spans="4:4" x14ac:dyDescent="0.35">
      <c r="D3466"/>
    </row>
    <row r="3467" spans="4:4" x14ac:dyDescent="0.35">
      <c r="D3467"/>
    </row>
    <row r="3468" spans="4:4" x14ac:dyDescent="0.35">
      <c r="D3468"/>
    </row>
    <row r="3469" spans="4:4" x14ac:dyDescent="0.35">
      <c r="D3469"/>
    </row>
    <row r="3470" spans="4:4" x14ac:dyDescent="0.35">
      <c r="D3470"/>
    </row>
    <row r="3471" spans="4:4" x14ac:dyDescent="0.35">
      <c r="D3471"/>
    </row>
    <row r="3472" spans="4:4" x14ac:dyDescent="0.35">
      <c r="D3472"/>
    </row>
    <row r="3473" spans="4:4" x14ac:dyDescent="0.35">
      <c r="D3473"/>
    </row>
    <row r="3474" spans="4:4" x14ac:dyDescent="0.35">
      <c r="D3474"/>
    </row>
    <row r="3475" spans="4:4" x14ac:dyDescent="0.35">
      <c r="D3475"/>
    </row>
    <row r="3476" spans="4:4" x14ac:dyDescent="0.35">
      <c r="D3476"/>
    </row>
    <row r="3477" spans="4:4" x14ac:dyDescent="0.35">
      <c r="D3477"/>
    </row>
    <row r="3478" spans="4:4" x14ac:dyDescent="0.35">
      <c r="D3478"/>
    </row>
    <row r="3479" spans="4:4" x14ac:dyDescent="0.35">
      <c r="D3479"/>
    </row>
    <row r="3480" spans="4:4" x14ac:dyDescent="0.35">
      <c r="D3480"/>
    </row>
    <row r="3481" spans="4:4" x14ac:dyDescent="0.35">
      <c r="D3481"/>
    </row>
    <row r="3482" spans="4:4" x14ac:dyDescent="0.35">
      <c r="D3482"/>
    </row>
    <row r="3483" spans="4:4" x14ac:dyDescent="0.35">
      <c r="D3483"/>
    </row>
    <row r="3484" spans="4:4" x14ac:dyDescent="0.35">
      <c r="D3484"/>
    </row>
    <row r="3485" spans="4:4" x14ac:dyDescent="0.35">
      <c r="D3485"/>
    </row>
    <row r="3486" spans="4:4" x14ac:dyDescent="0.35">
      <c r="D3486"/>
    </row>
    <row r="3487" spans="4:4" x14ac:dyDescent="0.35">
      <c r="D3487"/>
    </row>
    <row r="3488" spans="4:4" x14ac:dyDescent="0.35">
      <c r="D3488"/>
    </row>
    <row r="3489" spans="4:4" x14ac:dyDescent="0.35">
      <c r="D3489"/>
    </row>
    <row r="3490" spans="4:4" x14ac:dyDescent="0.35">
      <c r="D3490"/>
    </row>
    <row r="3491" spans="4:4" x14ac:dyDescent="0.35">
      <c r="D3491"/>
    </row>
    <row r="3492" spans="4:4" x14ac:dyDescent="0.35">
      <c r="D3492"/>
    </row>
    <row r="3493" spans="4:4" x14ac:dyDescent="0.35">
      <c r="D3493"/>
    </row>
    <row r="3494" spans="4:4" x14ac:dyDescent="0.35">
      <c r="D3494"/>
    </row>
    <row r="3495" spans="4:4" x14ac:dyDescent="0.35">
      <c r="D3495"/>
    </row>
    <row r="3496" spans="4:4" x14ac:dyDescent="0.35">
      <c r="D3496"/>
    </row>
    <row r="3497" spans="4:4" x14ac:dyDescent="0.35">
      <c r="D3497"/>
    </row>
    <row r="3498" spans="4:4" x14ac:dyDescent="0.35">
      <c r="D3498"/>
    </row>
    <row r="3499" spans="4:4" x14ac:dyDescent="0.35">
      <c r="D3499"/>
    </row>
    <row r="3500" spans="4:4" x14ac:dyDescent="0.35">
      <c r="D3500"/>
    </row>
    <row r="3501" spans="4:4" x14ac:dyDescent="0.35">
      <c r="D3501"/>
    </row>
    <row r="3502" spans="4:4" x14ac:dyDescent="0.35">
      <c r="D3502"/>
    </row>
    <row r="3503" spans="4:4" x14ac:dyDescent="0.35">
      <c r="D3503"/>
    </row>
    <row r="3504" spans="4:4" x14ac:dyDescent="0.35">
      <c r="D3504"/>
    </row>
    <row r="3505" spans="4:4" x14ac:dyDescent="0.35">
      <c r="D3505"/>
    </row>
    <row r="3506" spans="4:4" x14ac:dyDescent="0.35">
      <c r="D3506"/>
    </row>
    <row r="3507" spans="4:4" x14ac:dyDescent="0.35">
      <c r="D3507"/>
    </row>
    <row r="3508" spans="4:4" x14ac:dyDescent="0.35">
      <c r="D3508"/>
    </row>
    <row r="3509" spans="4:4" x14ac:dyDescent="0.35">
      <c r="D3509"/>
    </row>
    <row r="3510" spans="4:4" x14ac:dyDescent="0.35">
      <c r="D3510"/>
    </row>
    <row r="3511" spans="4:4" x14ac:dyDescent="0.35">
      <c r="D3511"/>
    </row>
    <row r="3512" spans="4:4" x14ac:dyDescent="0.35">
      <c r="D3512"/>
    </row>
    <row r="3513" spans="4:4" x14ac:dyDescent="0.35">
      <c r="D3513"/>
    </row>
    <row r="3514" spans="4:4" x14ac:dyDescent="0.35">
      <c r="D3514"/>
    </row>
    <row r="3515" spans="4:4" x14ac:dyDescent="0.35">
      <c r="D3515"/>
    </row>
    <row r="3516" spans="4:4" x14ac:dyDescent="0.35">
      <c r="D3516"/>
    </row>
    <row r="3517" spans="4:4" x14ac:dyDescent="0.35">
      <c r="D3517"/>
    </row>
    <row r="3518" spans="4:4" x14ac:dyDescent="0.35">
      <c r="D3518"/>
    </row>
    <row r="3519" spans="4:4" x14ac:dyDescent="0.35">
      <c r="D3519"/>
    </row>
    <row r="3520" spans="4:4" x14ac:dyDescent="0.35">
      <c r="D3520"/>
    </row>
    <row r="3521" spans="4:4" x14ac:dyDescent="0.35">
      <c r="D3521"/>
    </row>
    <row r="3522" spans="4:4" x14ac:dyDescent="0.35">
      <c r="D3522"/>
    </row>
    <row r="3523" spans="4:4" x14ac:dyDescent="0.35">
      <c r="D3523"/>
    </row>
    <row r="3524" spans="4:4" x14ac:dyDescent="0.35">
      <c r="D3524"/>
    </row>
    <row r="3525" spans="4:4" x14ac:dyDescent="0.35">
      <c r="D3525"/>
    </row>
    <row r="3526" spans="4:4" x14ac:dyDescent="0.35">
      <c r="D3526"/>
    </row>
    <row r="3527" spans="4:4" x14ac:dyDescent="0.35">
      <c r="D3527"/>
    </row>
    <row r="3528" spans="4:4" x14ac:dyDescent="0.35">
      <c r="D3528"/>
    </row>
    <row r="3529" spans="4:4" x14ac:dyDescent="0.35">
      <c r="D3529"/>
    </row>
    <row r="3530" spans="4:4" x14ac:dyDescent="0.35">
      <c r="D3530"/>
    </row>
    <row r="3531" spans="4:4" x14ac:dyDescent="0.35">
      <c r="D3531"/>
    </row>
    <row r="3532" spans="4:4" x14ac:dyDescent="0.35">
      <c r="D3532"/>
    </row>
    <row r="3533" spans="4:4" x14ac:dyDescent="0.35">
      <c r="D3533"/>
    </row>
    <row r="3534" spans="4:4" x14ac:dyDescent="0.35">
      <c r="D3534"/>
    </row>
    <row r="3535" spans="4:4" x14ac:dyDescent="0.35">
      <c r="D3535"/>
    </row>
    <row r="3536" spans="4:4" x14ac:dyDescent="0.35">
      <c r="D3536"/>
    </row>
    <row r="3537" spans="4:4" x14ac:dyDescent="0.35">
      <c r="D3537"/>
    </row>
    <row r="3538" spans="4:4" x14ac:dyDescent="0.35">
      <c r="D3538"/>
    </row>
    <row r="3539" spans="4:4" x14ac:dyDescent="0.35">
      <c r="D3539"/>
    </row>
    <row r="3540" spans="4:4" x14ac:dyDescent="0.35">
      <c r="D3540"/>
    </row>
    <row r="3541" spans="4:4" x14ac:dyDescent="0.35">
      <c r="D3541"/>
    </row>
    <row r="3542" spans="4:4" x14ac:dyDescent="0.35">
      <c r="D3542"/>
    </row>
    <row r="3543" spans="4:4" x14ac:dyDescent="0.35">
      <c r="D3543"/>
    </row>
    <row r="3544" spans="4:4" x14ac:dyDescent="0.35">
      <c r="D3544"/>
    </row>
    <row r="3545" spans="4:4" x14ac:dyDescent="0.35">
      <c r="D3545"/>
    </row>
    <row r="3546" spans="4:4" x14ac:dyDescent="0.35">
      <c r="D3546"/>
    </row>
    <row r="3547" spans="4:4" x14ac:dyDescent="0.35">
      <c r="D3547"/>
    </row>
    <row r="3548" spans="4:4" x14ac:dyDescent="0.35">
      <c r="D3548"/>
    </row>
    <row r="3549" spans="4:4" x14ac:dyDescent="0.35">
      <c r="D3549"/>
    </row>
    <row r="3550" spans="4:4" x14ac:dyDescent="0.35">
      <c r="D3550"/>
    </row>
    <row r="3551" spans="4:4" x14ac:dyDescent="0.35">
      <c r="D3551"/>
    </row>
    <row r="3552" spans="4:4" x14ac:dyDescent="0.35">
      <c r="D3552"/>
    </row>
    <row r="3553" spans="4:4" x14ac:dyDescent="0.35">
      <c r="D3553"/>
    </row>
    <row r="3554" spans="4:4" x14ac:dyDescent="0.35">
      <c r="D3554"/>
    </row>
    <row r="3555" spans="4:4" x14ac:dyDescent="0.35">
      <c r="D3555"/>
    </row>
    <row r="3556" spans="4:4" x14ac:dyDescent="0.35">
      <c r="D3556"/>
    </row>
    <row r="3557" spans="4:4" x14ac:dyDescent="0.35">
      <c r="D3557"/>
    </row>
    <row r="3558" spans="4:4" x14ac:dyDescent="0.35">
      <c r="D3558"/>
    </row>
    <row r="3559" spans="4:4" x14ac:dyDescent="0.35">
      <c r="D3559"/>
    </row>
    <row r="3560" spans="4:4" x14ac:dyDescent="0.35">
      <c r="D3560"/>
    </row>
    <row r="3561" spans="4:4" x14ac:dyDescent="0.35">
      <c r="D3561"/>
    </row>
    <row r="3562" spans="4:4" x14ac:dyDescent="0.35">
      <c r="D3562"/>
    </row>
    <row r="3563" spans="4:4" x14ac:dyDescent="0.35">
      <c r="D3563"/>
    </row>
    <row r="3564" spans="4:4" x14ac:dyDescent="0.35">
      <c r="D3564"/>
    </row>
    <row r="3565" spans="4:4" x14ac:dyDescent="0.35">
      <c r="D3565"/>
    </row>
    <row r="3566" spans="4:4" x14ac:dyDescent="0.35">
      <c r="D3566"/>
    </row>
    <row r="3567" spans="4:4" x14ac:dyDescent="0.35">
      <c r="D3567"/>
    </row>
    <row r="3568" spans="4:4" x14ac:dyDescent="0.35">
      <c r="D3568"/>
    </row>
    <row r="3569" spans="4:4" x14ac:dyDescent="0.35">
      <c r="D3569"/>
    </row>
    <row r="3570" spans="4:4" x14ac:dyDescent="0.35">
      <c r="D3570"/>
    </row>
    <row r="3571" spans="4:4" x14ac:dyDescent="0.35">
      <c r="D3571"/>
    </row>
    <row r="3572" spans="4:4" x14ac:dyDescent="0.35">
      <c r="D3572"/>
    </row>
    <row r="3573" spans="4:4" x14ac:dyDescent="0.35">
      <c r="D3573"/>
    </row>
    <row r="3574" spans="4:4" x14ac:dyDescent="0.35">
      <c r="D3574"/>
    </row>
    <row r="3575" spans="4:4" x14ac:dyDescent="0.35">
      <c r="D3575"/>
    </row>
    <row r="3576" spans="4:4" x14ac:dyDescent="0.35">
      <c r="D3576"/>
    </row>
    <row r="3577" spans="4:4" x14ac:dyDescent="0.35">
      <c r="D3577"/>
    </row>
    <row r="3578" spans="4:4" x14ac:dyDescent="0.35">
      <c r="D3578"/>
    </row>
    <row r="3579" spans="4:4" x14ac:dyDescent="0.35">
      <c r="D3579"/>
    </row>
    <row r="3580" spans="4:4" x14ac:dyDescent="0.35">
      <c r="D3580"/>
    </row>
    <row r="3581" spans="4:4" x14ac:dyDescent="0.35">
      <c r="D3581"/>
    </row>
    <row r="3582" spans="4:4" x14ac:dyDescent="0.35">
      <c r="D3582"/>
    </row>
    <row r="3583" spans="4:4" x14ac:dyDescent="0.35">
      <c r="D3583"/>
    </row>
    <row r="3584" spans="4:4" x14ac:dyDescent="0.35">
      <c r="D3584"/>
    </row>
    <row r="3585" spans="4:4" x14ac:dyDescent="0.35">
      <c r="D3585"/>
    </row>
    <row r="3586" spans="4:4" x14ac:dyDescent="0.35">
      <c r="D3586"/>
    </row>
    <row r="3587" spans="4:4" x14ac:dyDescent="0.35">
      <c r="D3587"/>
    </row>
    <row r="3588" spans="4:4" x14ac:dyDescent="0.35">
      <c r="D3588"/>
    </row>
    <row r="3589" spans="4:4" x14ac:dyDescent="0.35">
      <c r="D3589"/>
    </row>
    <row r="3590" spans="4:4" x14ac:dyDescent="0.35">
      <c r="D3590"/>
    </row>
    <row r="3591" spans="4:4" x14ac:dyDescent="0.35">
      <c r="D3591"/>
    </row>
    <row r="3592" spans="4:4" x14ac:dyDescent="0.35">
      <c r="D3592"/>
    </row>
    <row r="3593" spans="4:4" x14ac:dyDescent="0.35">
      <c r="D3593"/>
    </row>
    <row r="3594" spans="4:4" x14ac:dyDescent="0.35">
      <c r="D3594"/>
    </row>
    <row r="3595" spans="4:4" x14ac:dyDescent="0.35">
      <c r="D3595"/>
    </row>
    <row r="3596" spans="4:4" x14ac:dyDescent="0.35">
      <c r="D3596"/>
    </row>
    <row r="3597" spans="4:4" x14ac:dyDescent="0.35">
      <c r="D3597"/>
    </row>
    <row r="3598" spans="4:4" x14ac:dyDescent="0.35">
      <c r="D3598"/>
    </row>
    <row r="3599" spans="4:4" x14ac:dyDescent="0.35">
      <c r="D3599"/>
    </row>
    <row r="3600" spans="4:4" x14ac:dyDescent="0.35">
      <c r="D3600"/>
    </row>
    <row r="3601" spans="4:4" x14ac:dyDescent="0.35">
      <c r="D3601"/>
    </row>
    <row r="3602" spans="4:4" x14ac:dyDescent="0.35">
      <c r="D3602"/>
    </row>
    <row r="3603" spans="4:4" x14ac:dyDescent="0.35">
      <c r="D3603"/>
    </row>
    <row r="3604" spans="4:4" x14ac:dyDescent="0.35">
      <c r="D3604"/>
    </row>
    <row r="3605" spans="4:4" x14ac:dyDescent="0.35">
      <c r="D3605"/>
    </row>
    <row r="3606" spans="4:4" x14ac:dyDescent="0.35">
      <c r="D3606"/>
    </row>
    <row r="3607" spans="4:4" x14ac:dyDescent="0.35">
      <c r="D3607"/>
    </row>
    <row r="3608" spans="4:4" x14ac:dyDescent="0.35">
      <c r="D3608"/>
    </row>
    <row r="3609" spans="4:4" x14ac:dyDescent="0.35">
      <c r="D3609"/>
    </row>
    <row r="3610" spans="4:4" x14ac:dyDescent="0.35">
      <c r="D3610"/>
    </row>
    <row r="3611" spans="4:4" x14ac:dyDescent="0.35">
      <c r="D3611"/>
    </row>
    <row r="3612" spans="4:4" x14ac:dyDescent="0.35">
      <c r="D3612"/>
    </row>
    <row r="3613" spans="4:4" x14ac:dyDescent="0.35">
      <c r="D3613"/>
    </row>
    <row r="3614" spans="4:4" x14ac:dyDescent="0.35">
      <c r="D3614"/>
    </row>
    <row r="3615" spans="4:4" x14ac:dyDescent="0.35">
      <c r="D3615"/>
    </row>
    <row r="3616" spans="4:4" x14ac:dyDescent="0.35">
      <c r="D3616"/>
    </row>
    <row r="3617" spans="4:4" x14ac:dyDescent="0.35">
      <c r="D3617"/>
    </row>
    <row r="3618" spans="4:4" x14ac:dyDescent="0.35">
      <c r="D3618"/>
    </row>
    <row r="3619" spans="4:4" x14ac:dyDescent="0.35">
      <c r="D3619"/>
    </row>
    <row r="3620" spans="4:4" x14ac:dyDescent="0.35">
      <c r="D3620"/>
    </row>
    <row r="3621" spans="4:4" x14ac:dyDescent="0.35">
      <c r="D3621"/>
    </row>
    <row r="3622" spans="4:4" x14ac:dyDescent="0.35">
      <c r="D3622"/>
    </row>
    <row r="3623" spans="4:4" x14ac:dyDescent="0.35">
      <c r="D3623"/>
    </row>
    <row r="3624" spans="4:4" x14ac:dyDescent="0.35">
      <c r="D3624"/>
    </row>
    <row r="3625" spans="4:4" x14ac:dyDescent="0.35">
      <c r="D3625"/>
    </row>
    <row r="3626" spans="4:4" x14ac:dyDescent="0.35">
      <c r="D3626"/>
    </row>
    <row r="3627" spans="4:4" x14ac:dyDescent="0.35">
      <c r="D3627"/>
    </row>
    <row r="3628" spans="4:4" x14ac:dyDescent="0.35">
      <c r="D3628"/>
    </row>
    <row r="3629" spans="4:4" x14ac:dyDescent="0.35">
      <c r="D3629"/>
    </row>
    <row r="3630" spans="4:4" x14ac:dyDescent="0.35">
      <c r="D3630"/>
    </row>
    <row r="3631" spans="4:4" x14ac:dyDescent="0.35">
      <c r="D3631"/>
    </row>
    <row r="3632" spans="4:4" x14ac:dyDescent="0.35">
      <c r="D3632"/>
    </row>
    <row r="3633" spans="4:4" x14ac:dyDescent="0.35">
      <c r="D3633"/>
    </row>
    <row r="3634" spans="4:4" x14ac:dyDescent="0.35">
      <c r="D3634"/>
    </row>
    <row r="3635" spans="4:4" x14ac:dyDescent="0.35">
      <c r="D3635"/>
    </row>
    <row r="3636" spans="4:4" x14ac:dyDescent="0.35">
      <c r="D3636"/>
    </row>
    <row r="3637" spans="4:4" x14ac:dyDescent="0.35">
      <c r="D3637"/>
    </row>
    <row r="3638" spans="4:4" x14ac:dyDescent="0.35">
      <c r="D3638"/>
    </row>
    <row r="3639" spans="4:4" x14ac:dyDescent="0.35">
      <c r="D3639"/>
    </row>
    <row r="3640" spans="4:4" x14ac:dyDescent="0.35">
      <c r="D3640"/>
    </row>
    <row r="3641" spans="4:4" x14ac:dyDescent="0.35">
      <c r="D3641"/>
    </row>
    <row r="3642" spans="4:4" x14ac:dyDescent="0.35">
      <c r="D3642"/>
    </row>
    <row r="3643" spans="4:4" x14ac:dyDescent="0.35">
      <c r="D3643"/>
    </row>
    <row r="3644" spans="4:4" x14ac:dyDescent="0.35">
      <c r="D3644"/>
    </row>
    <row r="3645" spans="4:4" x14ac:dyDescent="0.35">
      <c r="D3645"/>
    </row>
    <row r="3646" spans="4:4" x14ac:dyDescent="0.35">
      <c r="D3646"/>
    </row>
    <row r="3647" spans="4:4" x14ac:dyDescent="0.35">
      <c r="D3647"/>
    </row>
    <row r="3648" spans="4:4" x14ac:dyDescent="0.35">
      <c r="D3648"/>
    </row>
    <row r="3649" spans="4:4" x14ac:dyDescent="0.35">
      <c r="D3649"/>
    </row>
    <row r="3650" spans="4:4" x14ac:dyDescent="0.35">
      <c r="D3650"/>
    </row>
    <row r="3651" spans="4:4" x14ac:dyDescent="0.35">
      <c r="D3651"/>
    </row>
    <row r="3652" spans="4:4" x14ac:dyDescent="0.35">
      <c r="D3652"/>
    </row>
    <row r="3653" spans="4:4" x14ac:dyDescent="0.35">
      <c r="D3653"/>
    </row>
    <row r="3654" spans="4:4" x14ac:dyDescent="0.35">
      <c r="D3654"/>
    </row>
    <row r="3655" spans="4:4" x14ac:dyDescent="0.35">
      <c r="D3655"/>
    </row>
    <row r="3656" spans="4:4" x14ac:dyDescent="0.35">
      <c r="D3656"/>
    </row>
    <row r="3657" spans="4:4" x14ac:dyDescent="0.35">
      <c r="D3657"/>
    </row>
    <row r="3658" spans="4:4" x14ac:dyDescent="0.35">
      <c r="D3658"/>
    </row>
    <row r="3659" spans="4:4" x14ac:dyDescent="0.35">
      <c r="D3659"/>
    </row>
    <row r="3660" spans="4:4" x14ac:dyDescent="0.35">
      <c r="D3660"/>
    </row>
    <row r="3661" spans="4:4" x14ac:dyDescent="0.35">
      <c r="D3661"/>
    </row>
    <row r="3662" spans="4:4" x14ac:dyDescent="0.35">
      <c r="D3662"/>
    </row>
    <row r="3663" spans="4:4" x14ac:dyDescent="0.35">
      <c r="D3663"/>
    </row>
    <row r="3664" spans="4:4" x14ac:dyDescent="0.35">
      <c r="D3664"/>
    </row>
    <row r="3665" spans="4:4" x14ac:dyDescent="0.35">
      <c r="D3665"/>
    </row>
    <row r="3666" spans="4:4" x14ac:dyDescent="0.35">
      <c r="D3666"/>
    </row>
    <row r="3667" spans="4:4" x14ac:dyDescent="0.35">
      <c r="D3667"/>
    </row>
    <row r="3668" spans="4:4" x14ac:dyDescent="0.35">
      <c r="D3668"/>
    </row>
    <row r="3669" spans="4:4" x14ac:dyDescent="0.35">
      <c r="D3669"/>
    </row>
    <row r="3670" spans="4:4" x14ac:dyDescent="0.35">
      <c r="D3670"/>
    </row>
    <row r="3671" spans="4:4" x14ac:dyDescent="0.35">
      <c r="D3671"/>
    </row>
    <row r="3672" spans="4:4" x14ac:dyDescent="0.35">
      <c r="D3672"/>
    </row>
    <row r="3673" spans="4:4" x14ac:dyDescent="0.35">
      <c r="D3673"/>
    </row>
    <row r="3674" spans="4:4" x14ac:dyDescent="0.35">
      <c r="D3674"/>
    </row>
    <row r="3675" spans="4:4" x14ac:dyDescent="0.35">
      <c r="D3675"/>
    </row>
    <row r="3676" spans="4:4" x14ac:dyDescent="0.35">
      <c r="D3676"/>
    </row>
    <row r="3677" spans="4:4" x14ac:dyDescent="0.35">
      <c r="D3677"/>
    </row>
    <row r="3678" spans="4:4" x14ac:dyDescent="0.35">
      <c r="D3678"/>
    </row>
    <row r="3679" spans="4:4" x14ac:dyDescent="0.35">
      <c r="D3679"/>
    </row>
    <row r="3680" spans="4:4" x14ac:dyDescent="0.35">
      <c r="D3680"/>
    </row>
    <row r="3681" spans="4:4" x14ac:dyDescent="0.35">
      <c r="D3681"/>
    </row>
    <row r="3682" spans="4:4" x14ac:dyDescent="0.35">
      <c r="D3682"/>
    </row>
    <row r="3683" spans="4:4" x14ac:dyDescent="0.35">
      <c r="D3683"/>
    </row>
    <row r="3684" spans="4:4" x14ac:dyDescent="0.35">
      <c r="D3684"/>
    </row>
    <row r="3685" spans="4:4" x14ac:dyDescent="0.35">
      <c r="D3685"/>
    </row>
    <row r="3686" spans="4:4" x14ac:dyDescent="0.35">
      <c r="D3686"/>
    </row>
    <row r="3687" spans="4:4" x14ac:dyDescent="0.35">
      <c r="D3687"/>
    </row>
    <row r="3688" spans="4:4" x14ac:dyDescent="0.35">
      <c r="D3688"/>
    </row>
    <row r="3689" spans="4:4" x14ac:dyDescent="0.35">
      <c r="D3689"/>
    </row>
    <row r="3690" spans="4:4" x14ac:dyDescent="0.35">
      <c r="D3690"/>
    </row>
    <row r="3691" spans="4:4" x14ac:dyDescent="0.35">
      <c r="D3691"/>
    </row>
    <row r="3692" spans="4:4" x14ac:dyDescent="0.35">
      <c r="D3692"/>
    </row>
    <row r="3693" spans="4:4" x14ac:dyDescent="0.35">
      <c r="D3693"/>
    </row>
    <row r="3694" spans="4:4" x14ac:dyDescent="0.35">
      <c r="D3694"/>
    </row>
    <row r="3695" spans="4:4" x14ac:dyDescent="0.35">
      <c r="D3695"/>
    </row>
    <row r="3696" spans="4:4" x14ac:dyDescent="0.35">
      <c r="D3696"/>
    </row>
    <row r="3697" spans="4:4" x14ac:dyDescent="0.35">
      <c r="D3697"/>
    </row>
    <row r="3698" spans="4:4" x14ac:dyDescent="0.35">
      <c r="D3698"/>
    </row>
    <row r="3699" spans="4:4" x14ac:dyDescent="0.35">
      <c r="D3699"/>
    </row>
    <row r="3700" spans="4:4" x14ac:dyDescent="0.35">
      <c r="D3700"/>
    </row>
    <row r="3701" spans="4:4" x14ac:dyDescent="0.35">
      <c r="D3701"/>
    </row>
    <row r="3702" spans="4:4" x14ac:dyDescent="0.35">
      <c r="D3702"/>
    </row>
    <row r="3703" spans="4:4" x14ac:dyDescent="0.35">
      <c r="D3703"/>
    </row>
    <row r="3704" spans="4:4" x14ac:dyDescent="0.35">
      <c r="D3704"/>
    </row>
    <row r="3705" spans="4:4" x14ac:dyDescent="0.35">
      <c r="D3705"/>
    </row>
    <row r="3706" spans="4:4" x14ac:dyDescent="0.35">
      <c r="D3706"/>
    </row>
    <row r="3707" spans="4:4" x14ac:dyDescent="0.35">
      <c r="D3707"/>
    </row>
    <row r="3708" spans="4:4" x14ac:dyDescent="0.35">
      <c r="D3708"/>
    </row>
    <row r="3709" spans="4:4" x14ac:dyDescent="0.35">
      <c r="D3709"/>
    </row>
    <row r="3710" spans="4:4" x14ac:dyDescent="0.35">
      <c r="D3710"/>
    </row>
    <row r="3711" spans="4:4" x14ac:dyDescent="0.35">
      <c r="D3711"/>
    </row>
    <row r="3712" spans="4:4" x14ac:dyDescent="0.35">
      <c r="D3712"/>
    </row>
    <row r="3713" spans="4:4" x14ac:dyDescent="0.35">
      <c r="D3713"/>
    </row>
    <row r="3714" spans="4:4" x14ac:dyDescent="0.35">
      <c r="D3714"/>
    </row>
    <row r="3715" spans="4:4" x14ac:dyDescent="0.35">
      <c r="D3715"/>
    </row>
    <row r="3716" spans="4:4" x14ac:dyDescent="0.35">
      <c r="D3716"/>
    </row>
    <row r="3717" spans="4:4" x14ac:dyDescent="0.35">
      <c r="D3717"/>
    </row>
    <row r="3718" spans="4:4" x14ac:dyDescent="0.35">
      <c r="D3718"/>
    </row>
    <row r="3719" spans="4:4" x14ac:dyDescent="0.35">
      <c r="D3719"/>
    </row>
    <row r="3720" spans="4:4" x14ac:dyDescent="0.35">
      <c r="D3720"/>
    </row>
    <row r="3721" spans="4:4" x14ac:dyDescent="0.35">
      <c r="D3721"/>
    </row>
    <row r="3722" spans="4:4" x14ac:dyDescent="0.35">
      <c r="D3722"/>
    </row>
    <row r="3723" spans="4:4" x14ac:dyDescent="0.35">
      <c r="D3723"/>
    </row>
    <row r="3724" spans="4:4" x14ac:dyDescent="0.35">
      <c r="D3724"/>
    </row>
    <row r="3725" spans="4:4" x14ac:dyDescent="0.35">
      <c r="D3725"/>
    </row>
    <row r="3726" spans="4:4" x14ac:dyDescent="0.35">
      <c r="D3726"/>
    </row>
    <row r="3727" spans="4:4" x14ac:dyDescent="0.35">
      <c r="D3727"/>
    </row>
    <row r="3728" spans="4:4" x14ac:dyDescent="0.35">
      <c r="D3728"/>
    </row>
    <row r="3729" spans="4:4" x14ac:dyDescent="0.35">
      <c r="D3729"/>
    </row>
    <row r="3730" spans="4:4" x14ac:dyDescent="0.35">
      <c r="D3730"/>
    </row>
    <row r="3731" spans="4:4" x14ac:dyDescent="0.35">
      <c r="D3731"/>
    </row>
    <row r="3732" spans="4:4" x14ac:dyDescent="0.35">
      <c r="D3732"/>
    </row>
    <row r="3733" spans="4:4" x14ac:dyDescent="0.35">
      <c r="D3733"/>
    </row>
    <row r="3734" spans="4:4" x14ac:dyDescent="0.35">
      <c r="D3734"/>
    </row>
    <row r="3735" spans="4:4" x14ac:dyDescent="0.35">
      <c r="D3735"/>
    </row>
    <row r="3736" spans="4:4" x14ac:dyDescent="0.35">
      <c r="D3736"/>
    </row>
    <row r="3737" spans="4:4" x14ac:dyDescent="0.35">
      <c r="D3737"/>
    </row>
    <row r="3738" spans="4:4" x14ac:dyDescent="0.35">
      <c r="D3738"/>
    </row>
    <row r="3739" spans="4:4" x14ac:dyDescent="0.35">
      <c r="D3739"/>
    </row>
    <row r="3740" spans="4:4" x14ac:dyDescent="0.35">
      <c r="D3740"/>
    </row>
    <row r="3741" spans="4:4" x14ac:dyDescent="0.35">
      <c r="D3741"/>
    </row>
    <row r="3742" spans="4:4" x14ac:dyDescent="0.35">
      <c r="D3742"/>
    </row>
    <row r="3743" spans="4:4" x14ac:dyDescent="0.35">
      <c r="D3743"/>
    </row>
    <row r="3744" spans="4:4" x14ac:dyDescent="0.35">
      <c r="D3744"/>
    </row>
    <row r="3745" spans="4:4" x14ac:dyDescent="0.35">
      <c r="D3745"/>
    </row>
    <row r="3746" spans="4:4" x14ac:dyDescent="0.35">
      <c r="D3746"/>
    </row>
    <row r="3747" spans="4:4" x14ac:dyDescent="0.35">
      <c r="D3747"/>
    </row>
    <row r="3748" spans="4:4" x14ac:dyDescent="0.35">
      <c r="D3748"/>
    </row>
    <row r="3749" spans="4:4" x14ac:dyDescent="0.35">
      <c r="D3749"/>
    </row>
    <row r="3750" spans="4:4" x14ac:dyDescent="0.35">
      <c r="D3750"/>
    </row>
    <row r="3751" spans="4:4" x14ac:dyDescent="0.35">
      <c r="D3751"/>
    </row>
    <row r="3752" spans="4:4" x14ac:dyDescent="0.35">
      <c r="D3752"/>
    </row>
    <row r="3753" spans="4:4" x14ac:dyDescent="0.35">
      <c r="D3753"/>
    </row>
    <row r="3754" spans="4:4" x14ac:dyDescent="0.35">
      <c r="D3754"/>
    </row>
    <row r="3755" spans="4:4" x14ac:dyDescent="0.35">
      <c r="D3755"/>
    </row>
    <row r="3756" spans="4:4" x14ac:dyDescent="0.35">
      <c r="D3756"/>
    </row>
    <row r="3757" spans="4:4" x14ac:dyDescent="0.35">
      <c r="D3757"/>
    </row>
    <row r="3758" spans="4:4" x14ac:dyDescent="0.35">
      <c r="D3758"/>
    </row>
    <row r="3759" spans="4:4" x14ac:dyDescent="0.35">
      <c r="D3759"/>
    </row>
    <row r="3760" spans="4:4" x14ac:dyDescent="0.35">
      <c r="D3760"/>
    </row>
    <row r="3761" spans="4:4" x14ac:dyDescent="0.35">
      <c r="D3761"/>
    </row>
    <row r="3762" spans="4:4" x14ac:dyDescent="0.35">
      <c r="D3762"/>
    </row>
    <row r="3763" spans="4:4" x14ac:dyDescent="0.35">
      <c r="D3763"/>
    </row>
    <row r="3764" spans="4:4" x14ac:dyDescent="0.35">
      <c r="D3764"/>
    </row>
    <row r="3765" spans="4:4" x14ac:dyDescent="0.35">
      <c r="D3765"/>
    </row>
    <row r="3766" spans="4:4" x14ac:dyDescent="0.35">
      <c r="D3766"/>
    </row>
    <row r="3767" spans="4:4" x14ac:dyDescent="0.35">
      <c r="D3767"/>
    </row>
    <row r="3768" spans="4:4" x14ac:dyDescent="0.35">
      <c r="D3768"/>
    </row>
    <row r="3769" spans="4:4" x14ac:dyDescent="0.35">
      <c r="D3769"/>
    </row>
    <row r="3770" spans="4:4" x14ac:dyDescent="0.35">
      <c r="D3770"/>
    </row>
    <row r="3771" spans="4:4" x14ac:dyDescent="0.35">
      <c r="D3771"/>
    </row>
    <row r="3772" spans="4:4" x14ac:dyDescent="0.35">
      <c r="D3772"/>
    </row>
    <row r="3773" spans="4:4" x14ac:dyDescent="0.35">
      <c r="D3773"/>
    </row>
    <row r="3774" spans="4:4" x14ac:dyDescent="0.35">
      <c r="D3774"/>
    </row>
    <row r="3775" spans="4:4" x14ac:dyDescent="0.35">
      <c r="D3775"/>
    </row>
    <row r="3776" spans="4:4" x14ac:dyDescent="0.35">
      <c r="D3776"/>
    </row>
    <row r="3777" spans="4:4" x14ac:dyDescent="0.35">
      <c r="D3777"/>
    </row>
    <row r="3778" spans="4:4" x14ac:dyDescent="0.35">
      <c r="D3778"/>
    </row>
    <row r="3779" spans="4:4" x14ac:dyDescent="0.35">
      <c r="D3779"/>
    </row>
    <row r="3780" spans="4:4" x14ac:dyDescent="0.35">
      <c r="D3780"/>
    </row>
    <row r="3781" spans="4:4" x14ac:dyDescent="0.35">
      <c r="D3781"/>
    </row>
    <row r="3782" spans="4:4" x14ac:dyDescent="0.35">
      <c r="D3782"/>
    </row>
    <row r="3783" spans="4:4" x14ac:dyDescent="0.35">
      <c r="D3783"/>
    </row>
    <row r="3784" spans="4:4" x14ac:dyDescent="0.35">
      <c r="D3784"/>
    </row>
    <row r="3785" spans="4:4" x14ac:dyDescent="0.35">
      <c r="D3785"/>
    </row>
    <row r="3786" spans="4:4" x14ac:dyDescent="0.35">
      <c r="D3786"/>
    </row>
    <row r="3787" spans="4:4" x14ac:dyDescent="0.35">
      <c r="D3787"/>
    </row>
    <row r="3788" spans="4:4" x14ac:dyDescent="0.35">
      <c r="D3788"/>
    </row>
    <row r="3789" spans="4:4" x14ac:dyDescent="0.35">
      <c r="D3789"/>
    </row>
    <row r="3790" spans="4:4" x14ac:dyDescent="0.35">
      <c r="D3790"/>
    </row>
    <row r="3791" spans="4:4" x14ac:dyDescent="0.35">
      <c r="D3791"/>
    </row>
    <row r="3792" spans="4:4" x14ac:dyDescent="0.35">
      <c r="D3792"/>
    </row>
    <row r="3793" spans="4:4" x14ac:dyDescent="0.35">
      <c r="D3793"/>
    </row>
    <row r="3794" spans="4:4" x14ac:dyDescent="0.35">
      <c r="D3794"/>
    </row>
    <row r="3795" spans="4:4" x14ac:dyDescent="0.35">
      <c r="D3795"/>
    </row>
    <row r="3796" spans="4:4" x14ac:dyDescent="0.35">
      <c r="D3796"/>
    </row>
    <row r="3797" spans="4:4" x14ac:dyDescent="0.35">
      <c r="D3797"/>
    </row>
    <row r="3798" spans="4:4" x14ac:dyDescent="0.35">
      <c r="D3798"/>
    </row>
    <row r="3799" spans="4:4" x14ac:dyDescent="0.35">
      <c r="D3799"/>
    </row>
    <row r="3800" spans="4:4" x14ac:dyDescent="0.35">
      <c r="D3800"/>
    </row>
    <row r="3801" spans="4:4" x14ac:dyDescent="0.35">
      <c r="D3801"/>
    </row>
    <row r="3802" spans="4:4" x14ac:dyDescent="0.35">
      <c r="D3802"/>
    </row>
    <row r="3803" spans="4:4" x14ac:dyDescent="0.35">
      <c r="D3803"/>
    </row>
    <row r="3804" spans="4:4" x14ac:dyDescent="0.35">
      <c r="D3804"/>
    </row>
    <row r="3805" spans="4:4" x14ac:dyDescent="0.35">
      <c r="D3805"/>
    </row>
    <row r="3806" spans="4:4" x14ac:dyDescent="0.35">
      <c r="D3806"/>
    </row>
    <row r="3807" spans="4:4" x14ac:dyDescent="0.35">
      <c r="D3807"/>
    </row>
    <row r="3808" spans="4:4" x14ac:dyDescent="0.35">
      <c r="D3808"/>
    </row>
    <row r="3809" spans="4:4" x14ac:dyDescent="0.35">
      <c r="D3809"/>
    </row>
    <row r="3810" spans="4:4" x14ac:dyDescent="0.35">
      <c r="D3810"/>
    </row>
    <row r="3811" spans="4:4" x14ac:dyDescent="0.35">
      <c r="D3811"/>
    </row>
    <row r="3812" spans="4:4" x14ac:dyDescent="0.35">
      <c r="D3812"/>
    </row>
    <row r="3813" spans="4:4" x14ac:dyDescent="0.35">
      <c r="D3813"/>
    </row>
    <row r="3814" spans="4:4" x14ac:dyDescent="0.35">
      <c r="D3814"/>
    </row>
    <row r="3815" spans="4:4" x14ac:dyDescent="0.35">
      <c r="D3815"/>
    </row>
    <row r="3816" spans="4:4" x14ac:dyDescent="0.35">
      <c r="D3816"/>
    </row>
    <row r="3817" spans="4:4" x14ac:dyDescent="0.35">
      <c r="D3817"/>
    </row>
    <row r="3818" spans="4:4" x14ac:dyDescent="0.35">
      <c r="D3818"/>
    </row>
    <row r="3819" spans="4:4" x14ac:dyDescent="0.35">
      <c r="D3819"/>
    </row>
    <row r="3820" spans="4:4" x14ac:dyDescent="0.35">
      <c r="D3820"/>
    </row>
    <row r="3821" spans="4:4" x14ac:dyDescent="0.35">
      <c r="D3821"/>
    </row>
    <row r="3822" spans="4:4" x14ac:dyDescent="0.35">
      <c r="D3822"/>
    </row>
    <row r="3823" spans="4:4" x14ac:dyDescent="0.35">
      <c r="D3823"/>
    </row>
    <row r="3824" spans="4:4" x14ac:dyDescent="0.35">
      <c r="D3824"/>
    </row>
    <row r="3825" spans="4:4" x14ac:dyDescent="0.35">
      <c r="D3825"/>
    </row>
    <row r="3826" spans="4:4" x14ac:dyDescent="0.35">
      <c r="D3826"/>
    </row>
    <row r="3827" spans="4:4" x14ac:dyDescent="0.35">
      <c r="D3827"/>
    </row>
    <row r="3828" spans="4:4" x14ac:dyDescent="0.35">
      <c r="D3828"/>
    </row>
    <row r="3829" spans="4:4" x14ac:dyDescent="0.35">
      <c r="D3829"/>
    </row>
    <row r="3830" spans="4:4" x14ac:dyDescent="0.35">
      <c r="D3830"/>
    </row>
    <row r="3831" spans="4:4" x14ac:dyDescent="0.35">
      <c r="D3831"/>
    </row>
    <row r="3832" spans="4:4" x14ac:dyDescent="0.35">
      <c r="D3832"/>
    </row>
    <row r="3833" spans="4:4" x14ac:dyDescent="0.35">
      <c r="D3833"/>
    </row>
    <row r="3834" spans="4:4" x14ac:dyDescent="0.35">
      <c r="D3834"/>
    </row>
    <row r="3835" spans="4:4" x14ac:dyDescent="0.35">
      <c r="D3835"/>
    </row>
    <row r="3836" spans="4:4" x14ac:dyDescent="0.35">
      <c r="D3836"/>
    </row>
    <row r="3837" spans="4:4" x14ac:dyDescent="0.35">
      <c r="D3837"/>
    </row>
    <row r="3838" spans="4:4" x14ac:dyDescent="0.35">
      <c r="D3838"/>
    </row>
    <row r="3839" spans="4:4" x14ac:dyDescent="0.35">
      <c r="D3839"/>
    </row>
    <row r="3840" spans="4:4" x14ac:dyDescent="0.35">
      <c r="D3840"/>
    </row>
    <row r="3841" spans="4:4" x14ac:dyDescent="0.35">
      <c r="D3841"/>
    </row>
    <row r="3842" spans="4:4" x14ac:dyDescent="0.35">
      <c r="D3842"/>
    </row>
    <row r="3843" spans="4:4" x14ac:dyDescent="0.35">
      <c r="D3843"/>
    </row>
    <row r="3844" spans="4:4" x14ac:dyDescent="0.35">
      <c r="D3844"/>
    </row>
    <row r="3845" spans="4:4" x14ac:dyDescent="0.35">
      <c r="D3845"/>
    </row>
    <row r="3846" spans="4:4" x14ac:dyDescent="0.35">
      <c r="D3846"/>
    </row>
    <row r="3847" spans="4:4" x14ac:dyDescent="0.35">
      <c r="D3847"/>
    </row>
    <row r="3848" spans="4:4" x14ac:dyDescent="0.35">
      <c r="D3848"/>
    </row>
    <row r="3849" spans="4:4" x14ac:dyDescent="0.35">
      <c r="D3849"/>
    </row>
    <row r="3850" spans="4:4" x14ac:dyDescent="0.35">
      <c r="D3850"/>
    </row>
    <row r="3851" spans="4:4" x14ac:dyDescent="0.35">
      <c r="D3851"/>
    </row>
    <row r="3852" spans="4:4" x14ac:dyDescent="0.35">
      <c r="D3852"/>
    </row>
    <row r="3853" spans="4:4" x14ac:dyDescent="0.35">
      <c r="D3853"/>
    </row>
    <row r="3854" spans="4:4" x14ac:dyDescent="0.35">
      <c r="D3854"/>
    </row>
    <row r="3855" spans="4:4" x14ac:dyDescent="0.35">
      <c r="D3855"/>
    </row>
    <row r="3856" spans="4:4" x14ac:dyDescent="0.35">
      <c r="D3856"/>
    </row>
    <row r="3857" spans="4:4" x14ac:dyDescent="0.35">
      <c r="D3857"/>
    </row>
    <row r="3858" spans="4:4" x14ac:dyDescent="0.35">
      <c r="D3858"/>
    </row>
    <row r="3859" spans="4:4" x14ac:dyDescent="0.35">
      <c r="D3859"/>
    </row>
    <row r="3860" spans="4:4" x14ac:dyDescent="0.35">
      <c r="D3860"/>
    </row>
    <row r="3861" spans="4:4" x14ac:dyDescent="0.35">
      <c r="D3861"/>
    </row>
    <row r="3862" spans="4:4" x14ac:dyDescent="0.35">
      <c r="D3862"/>
    </row>
    <row r="3863" spans="4:4" x14ac:dyDescent="0.35">
      <c r="D3863"/>
    </row>
    <row r="3864" spans="4:4" x14ac:dyDescent="0.35">
      <c r="D3864"/>
    </row>
    <row r="3865" spans="4:4" x14ac:dyDescent="0.35">
      <c r="D3865"/>
    </row>
    <row r="3866" spans="4:4" x14ac:dyDescent="0.35">
      <c r="D3866"/>
    </row>
    <row r="3867" spans="4:4" x14ac:dyDescent="0.35">
      <c r="D3867"/>
    </row>
    <row r="3868" spans="4:4" x14ac:dyDescent="0.35">
      <c r="D3868"/>
    </row>
    <row r="3869" spans="4:4" x14ac:dyDescent="0.35">
      <c r="D3869"/>
    </row>
    <row r="3870" spans="4:4" x14ac:dyDescent="0.35">
      <c r="D3870"/>
    </row>
    <row r="3871" spans="4:4" x14ac:dyDescent="0.35">
      <c r="D3871"/>
    </row>
    <row r="3872" spans="4:4" x14ac:dyDescent="0.35">
      <c r="D3872"/>
    </row>
    <row r="3873" spans="4:4" x14ac:dyDescent="0.35">
      <c r="D3873"/>
    </row>
    <row r="3874" spans="4:4" x14ac:dyDescent="0.35">
      <c r="D3874"/>
    </row>
    <row r="3875" spans="4:4" x14ac:dyDescent="0.35">
      <c r="D3875"/>
    </row>
    <row r="3876" spans="4:4" x14ac:dyDescent="0.35">
      <c r="D3876"/>
    </row>
    <row r="3877" spans="4:4" x14ac:dyDescent="0.35">
      <c r="D3877"/>
    </row>
    <row r="3878" spans="4:4" x14ac:dyDescent="0.35">
      <c r="D3878"/>
    </row>
    <row r="3879" spans="4:4" x14ac:dyDescent="0.35">
      <c r="D3879"/>
    </row>
    <row r="3880" spans="4:4" x14ac:dyDescent="0.35">
      <c r="D3880"/>
    </row>
    <row r="3881" spans="4:4" x14ac:dyDescent="0.35">
      <c r="D3881"/>
    </row>
    <row r="3882" spans="4:4" x14ac:dyDescent="0.35">
      <c r="D3882"/>
    </row>
    <row r="3883" spans="4:4" x14ac:dyDescent="0.35">
      <c r="D3883"/>
    </row>
    <row r="3884" spans="4:4" x14ac:dyDescent="0.35">
      <c r="D3884"/>
    </row>
    <row r="3885" spans="4:4" x14ac:dyDescent="0.35">
      <c r="D3885"/>
    </row>
    <row r="3886" spans="4:4" x14ac:dyDescent="0.35">
      <c r="D3886"/>
    </row>
    <row r="3887" spans="4:4" x14ac:dyDescent="0.35">
      <c r="D3887"/>
    </row>
    <row r="3888" spans="4:4" x14ac:dyDescent="0.35">
      <c r="D3888"/>
    </row>
    <row r="3889" spans="4:4" x14ac:dyDescent="0.35">
      <c r="D3889"/>
    </row>
    <row r="3890" spans="4:4" x14ac:dyDescent="0.35">
      <c r="D3890"/>
    </row>
    <row r="3891" spans="4:4" x14ac:dyDescent="0.35">
      <c r="D3891"/>
    </row>
    <row r="3892" spans="4:4" x14ac:dyDescent="0.35">
      <c r="D3892"/>
    </row>
    <row r="3893" spans="4:4" x14ac:dyDescent="0.35">
      <c r="D3893"/>
    </row>
    <row r="3894" spans="4:4" x14ac:dyDescent="0.35">
      <c r="D3894"/>
    </row>
    <row r="3895" spans="4:4" x14ac:dyDescent="0.35">
      <c r="D3895"/>
    </row>
    <row r="3896" spans="4:4" x14ac:dyDescent="0.35">
      <c r="D3896"/>
    </row>
    <row r="3897" spans="4:4" x14ac:dyDescent="0.35">
      <c r="D3897"/>
    </row>
    <row r="3898" spans="4:4" x14ac:dyDescent="0.35">
      <c r="D3898"/>
    </row>
    <row r="3899" spans="4:4" x14ac:dyDescent="0.35">
      <c r="D3899"/>
    </row>
    <row r="3900" spans="4:4" x14ac:dyDescent="0.35">
      <c r="D3900"/>
    </row>
    <row r="3901" spans="4:4" x14ac:dyDescent="0.35">
      <c r="D3901"/>
    </row>
    <row r="3902" spans="4:4" x14ac:dyDescent="0.35">
      <c r="D3902"/>
    </row>
    <row r="3903" spans="4:4" x14ac:dyDescent="0.35">
      <c r="D3903"/>
    </row>
    <row r="3904" spans="4:4" x14ac:dyDescent="0.35">
      <c r="D3904"/>
    </row>
    <row r="3905" spans="4:4" x14ac:dyDescent="0.35">
      <c r="D3905"/>
    </row>
    <row r="3906" spans="4:4" x14ac:dyDescent="0.35">
      <c r="D3906"/>
    </row>
    <row r="3907" spans="4:4" x14ac:dyDescent="0.35">
      <c r="D3907"/>
    </row>
    <row r="3908" spans="4:4" x14ac:dyDescent="0.35">
      <c r="D3908"/>
    </row>
    <row r="3909" spans="4:4" x14ac:dyDescent="0.35">
      <c r="D3909"/>
    </row>
    <row r="3910" spans="4:4" x14ac:dyDescent="0.35">
      <c r="D3910"/>
    </row>
    <row r="3911" spans="4:4" x14ac:dyDescent="0.35">
      <c r="D3911"/>
    </row>
    <row r="3912" spans="4:4" x14ac:dyDescent="0.35">
      <c r="D3912"/>
    </row>
    <row r="3913" spans="4:4" x14ac:dyDescent="0.35">
      <c r="D3913"/>
    </row>
    <row r="3914" spans="4:4" x14ac:dyDescent="0.35">
      <c r="D3914"/>
    </row>
    <row r="3915" spans="4:4" x14ac:dyDescent="0.35">
      <c r="D3915"/>
    </row>
    <row r="3916" spans="4:4" x14ac:dyDescent="0.35">
      <c r="D3916"/>
    </row>
    <row r="3917" spans="4:4" x14ac:dyDescent="0.35">
      <c r="D3917"/>
    </row>
    <row r="3918" spans="4:4" x14ac:dyDescent="0.35">
      <c r="D3918"/>
    </row>
    <row r="3919" spans="4:4" x14ac:dyDescent="0.35">
      <c r="D3919"/>
    </row>
    <row r="3920" spans="4:4" x14ac:dyDescent="0.35">
      <c r="D3920"/>
    </row>
    <row r="3921" spans="4:4" x14ac:dyDescent="0.35">
      <c r="D3921"/>
    </row>
    <row r="3922" spans="4:4" x14ac:dyDescent="0.35">
      <c r="D3922"/>
    </row>
    <row r="3923" spans="4:4" x14ac:dyDescent="0.35">
      <c r="D3923"/>
    </row>
    <row r="3924" spans="4:4" x14ac:dyDescent="0.35">
      <c r="D3924"/>
    </row>
    <row r="3925" spans="4:4" x14ac:dyDescent="0.35">
      <c r="D3925"/>
    </row>
    <row r="3926" spans="4:4" x14ac:dyDescent="0.35">
      <c r="D3926"/>
    </row>
    <row r="3927" spans="4:4" x14ac:dyDescent="0.35">
      <c r="D3927"/>
    </row>
    <row r="3928" spans="4:4" x14ac:dyDescent="0.35">
      <c r="D3928"/>
    </row>
    <row r="3929" spans="4:4" x14ac:dyDescent="0.35">
      <c r="D3929"/>
    </row>
    <row r="3930" spans="4:4" x14ac:dyDescent="0.35">
      <c r="D3930"/>
    </row>
    <row r="3931" spans="4:4" x14ac:dyDescent="0.35">
      <c r="D3931"/>
    </row>
    <row r="3932" spans="4:4" x14ac:dyDescent="0.35">
      <c r="D3932"/>
    </row>
    <row r="3933" spans="4:4" x14ac:dyDescent="0.35">
      <c r="D3933"/>
    </row>
    <row r="3934" spans="4:4" x14ac:dyDescent="0.35">
      <c r="D3934"/>
    </row>
    <row r="3935" spans="4:4" x14ac:dyDescent="0.35">
      <c r="D3935"/>
    </row>
    <row r="3936" spans="4:4" x14ac:dyDescent="0.35">
      <c r="D3936"/>
    </row>
    <row r="3937" spans="4:4" x14ac:dyDescent="0.35">
      <c r="D3937"/>
    </row>
    <row r="3938" spans="4:4" x14ac:dyDescent="0.35">
      <c r="D3938"/>
    </row>
    <row r="3939" spans="4:4" x14ac:dyDescent="0.35">
      <c r="D3939"/>
    </row>
    <row r="3940" spans="4:4" x14ac:dyDescent="0.35">
      <c r="D3940"/>
    </row>
    <row r="3941" spans="4:4" x14ac:dyDescent="0.35">
      <c r="D3941"/>
    </row>
    <row r="3942" spans="4:4" x14ac:dyDescent="0.35">
      <c r="D3942"/>
    </row>
    <row r="3943" spans="4:4" x14ac:dyDescent="0.35">
      <c r="D3943"/>
    </row>
    <row r="3944" spans="4:4" x14ac:dyDescent="0.35">
      <c r="D3944"/>
    </row>
    <row r="3945" spans="4:4" x14ac:dyDescent="0.35">
      <c r="D3945"/>
    </row>
    <row r="3946" spans="4:4" x14ac:dyDescent="0.35">
      <c r="D3946"/>
    </row>
    <row r="3947" spans="4:4" x14ac:dyDescent="0.35">
      <c r="D3947"/>
    </row>
    <row r="3948" spans="4:4" x14ac:dyDescent="0.35">
      <c r="D3948"/>
    </row>
    <row r="3949" spans="4:4" x14ac:dyDescent="0.35">
      <c r="D3949"/>
    </row>
    <row r="3950" spans="4:4" x14ac:dyDescent="0.35">
      <c r="D3950"/>
    </row>
    <row r="3951" spans="4:4" x14ac:dyDescent="0.35">
      <c r="D3951"/>
    </row>
    <row r="3952" spans="4:4" x14ac:dyDescent="0.35">
      <c r="D3952"/>
    </row>
    <row r="3953" spans="4:4" x14ac:dyDescent="0.35">
      <c r="D3953"/>
    </row>
    <row r="3954" spans="4:4" x14ac:dyDescent="0.35">
      <c r="D3954"/>
    </row>
    <row r="3955" spans="4:4" x14ac:dyDescent="0.35">
      <c r="D3955"/>
    </row>
    <row r="3956" spans="4:4" x14ac:dyDescent="0.35">
      <c r="D3956"/>
    </row>
    <row r="3957" spans="4:4" x14ac:dyDescent="0.35">
      <c r="D3957"/>
    </row>
    <row r="3958" spans="4:4" x14ac:dyDescent="0.35">
      <c r="D3958"/>
    </row>
    <row r="3959" spans="4:4" x14ac:dyDescent="0.35">
      <c r="D3959"/>
    </row>
    <row r="3960" spans="4:4" x14ac:dyDescent="0.35">
      <c r="D3960"/>
    </row>
    <row r="3961" spans="4:4" x14ac:dyDescent="0.35">
      <c r="D3961"/>
    </row>
    <row r="3962" spans="4:4" x14ac:dyDescent="0.35">
      <c r="D3962"/>
    </row>
    <row r="3963" spans="4:4" x14ac:dyDescent="0.35">
      <c r="D3963"/>
    </row>
    <row r="3964" spans="4:4" x14ac:dyDescent="0.35">
      <c r="D3964"/>
    </row>
    <row r="3965" spans="4:4" x14ac:dyDescent="0.35">
      <c r="D3965"/>
    </row>
    <row r="3966" spans="4:4" x14ac:dyDescent="0.35">
      <c r="D3966"/>
    </row>
    <row r="3967" spans="4:4" x14ac:dyDescent="0.35">
      <c r="D3967"/>
    </row>
    <row r="3968" spans="4:4" x14ac:dyDescent="0.35">
      <c r="D3968"/>
    </row>
    <row r="3969" spans="4:4" x14ac:dyDescent="0.35">
      <c r="D3969"/>
    </row>
    <row r="3970" spans="4:4" x14ac:dyDescent="0.35">
      <c r="D3970"/>
    </row>
    <row r="3971" spans="4:4" x14ac:dyDescent="0.35">
      <c r="D3971"/>
    </row>
    <row r="3972" spans="4:4" x14ac:dyDescent="0.35">
      <c r="D3972"/>
    </row>
    <row r="3973" spans="4:4" x14ac:dyDescent="0.35">
      <c r="D3973"/>
    </row>
    <row r="3974" spans="4:4" x14ac:dyDescent="0.35">
      <c r="D3974"/>
    </row>
    <row r="3975" spans="4:4" x14ac:dyDescent="0.35">
      <c r="D3975"/>
    </row>
    <row r="3976" spans="4:4" x14ac:dyDescent="0.35">
      <c r="D3976"/>
    </row>
    <row r="3977" spans="4:4" x14ac:dyDescent="0.35">
      <c r="D3977"/>
    </row>
    <row r="3978" spans="4:4" x14ac:dyDescent="0.35">
      <c r="D3978"/>
    </row>
    <row r="3979" spans="4:4" x14ac:dyDescent="0.35">
      <c r="D3979"/>
    </row>
    <row r="3980" spans="4:4" x14ac:dyDescent="0.35">
      <c r="D3980"/>
    </row>
    <row r="3981" spans="4:4" x14ac:dyDescent="0.35">
      <c r="D3981"/>
    </row>
    <row r="3982" spans="4:4" x14ac:dyDescent="0.35">
      <c r="D3982"/>
    </row>
    <row r="3983" spans="4:4" x14ac:dyDescent="0.35">
      <c r="D3983"/>
    </row>
    <row r="3984" spans="4:4" x14ac:dyDescent="0.35">
      <c r="D3984"/>
    </row>
    <row r="3985" spans="4:4" x14ac:dyDescent="0.35">
      <c r="D3985"/>
    </row>
    <row r="3986" spans="4:4" x14ac:dyDescent="0.35">
      <c r="D3986"/>
    </row>
    <row r="3987" spans="4:4" x14ac:dyDescent="0.35">
      <c r="D3987"/>
    </row>
    <row r="3988" spans="4:4" x14ac:dyDescent="0.35">
      <c r="D3988"/>
    </row>
    <row r="3989" spans="4:4" x14ac:dyDescent="0.35">
      <c r="D3989"/>
    </row>
    <row r="3990" spans="4:4" x14ac:dyDescent="0.35">
      <c r="D3990"/>
    </row>
    <row r="3991" spans="4:4" x14ac:dyDescent="0.35">
      <c r="D3991"/>
    </row>
    <row r="3992" spans="4:4" x14ac:dyDescent="0.35">
      <c r="D3992"/>
    </row>
    <row r="3993" spans="4:4" x14ac:dyDescent="0.35">
      <c r="D3993"/>
    </row>
    <row r="3994" spans="4:4" x14ac:dyDescent="0.35">
      <c r="D3994"/>
    </row>
    <row r="3995" spans="4:4" x14ac:dyDescent="0.35">
      <c r="D3995"/>
    </row>
    <row r="3996" spans="4:4" x14ac:dyDescent="0.35">
      <c r="D3996"/>
    </row>
    <row r="3997" spans="4:4" x14ac:dyDescent="0.35">
      <c r="D3997"/>
    </row>
    <row r="3998" spans="4:4" x14ac:dyDescent="0.35">
      <c r="D3998"/>
    </row>
    <row r="3999" spans="4:4" x14ac:dyDescent="0.35">
      <c r="D3999"/>
    </row>
    <row r="4000" spans="4:4" x14ac:dyDescent="0.35">
      <c r="D4000"/>
    </row>
    <row r="4001" spans="4:4" x14ac:dyDescent="0.35">
      <c r="D4001"/>
    </row>
    <row r="4002" spans="4:4" x14ac:dyDescent="0.35">
      <c r="D4002"/>
    </row>
    <row r="4003" spans="4:4" x14ac:dyDescent="0.35">
      <c r="D4003"/>
    </row>
    <row r="4004" spans="4:4" x14ac:dyDescent="0.35">
      <c r="D4004"/>
    </row>
    <row r="4005" spans="4:4" x14ac:dyDescent="0.35">
      <c r="D4005"/>
    </row>
    <row r="4006" spans="4:4" x14ac:dyDescent="0.35">
      <c r="D4006"/>
    </row>
    <row r="4007" spans="4:4" x14ac:dyDescent="0.35">
      <c r="D4007"/>
    </row>
    <row r="4008" spans="4:4" x14ac:dyDescent="0.35">
      <c r="D4008"/>
    </row>
    <row r="4009" spans="4:4" x14ac:dyDescent="0.35">
      <c r="D4009"/>
    </row>
    <row r="4010" spans="4:4" x14ac:dyDescent="0.35">
      <c r="D4010"/>
    </row>
    <row r="4011" spans="4:4" x14ac:dyDescent="0.35">
      <c r="D4011"/>
    </row>
    <row r="4012" spans="4:4" x14ac:dyDescent="0.35">
      <c r="D4012"/>
    </row>
    <row r="4013" spans="4:4" x14ac:dyDescent="0.35">
      <c r="D4013"/>
    </row>
    <row r="4014" spans="4:4" x14ac:dyDescent="0.35">
      <c r="D4014"/>
    </row>
    <row r="4015" spans="4:4" x14ac:dyDescent="0.35">
      <c r="D4015"/>
    </row>
    <row r="4016" spans="4:4" x14ac:dyDescent="0.35">
      <c r="D4016"/>
    </row>
    <row r="4017" spans="4:4" x14ac:dyDescent="0.35">
      <c r="D4017"/>
    </row>
    <row r="4018" spans="4:4" x14ac:dyDescent="0.35">
      <c r="D4018"/>
    </row>
    <row r="4019" spans="4:4" x14ac:dyDescent="0.35">
      <c r="D4019"/>
    </row>
    <row r="4020" spans="4:4" x14ac:dyDescent="0.35">
      <c r="D4020"/>
    </row>
    <row r="4021" spans="4:4" x14ac:dyDescent="0.35">
      <c r="D4021"/>
    </row>
    <row r="4022" spans="4:4" x14ac:dyDescent="0.35">
      <c r="D4022"/>
    </row>
    <row r="4023" spans="4:4" x14ac:dyDescent="0.35">
      <c r="D4023"/>
    </row>
    <row r="4024" spans="4:4" x14ac:dyDescent="0.35">
      <c r="D4024"/>
    </row>
    <row r="4025" spans="4:4" x14ac:dyDescent="0.35">
      <c r="D4025"/>
    </row>
    <row r="4026" spans="4:4" x14ac:dyDescent="0.35">
      <c r="D4026"/>
    </row>
    <row r="4027" spans="4:4" x14ac:dyDescent="0.35">
      <c r="D4027"/>
    </row>
    <row r="4028" spans="4:4" x14ac:dyDescent="0.35">
      <c r="D4028"/>
    </row>
    <row r="4029" spans="4:4" x14ac:dyDescent="0.35">
      <c r="D4029"/>
    </row>
    <row r="4030" spans="4:4" x14ac:dyDescent="0.35">
      <c r="D4030"/>
    </row>
    <row r="4031" spans="4:4" x14ac:dyDescent="0.35">
      <c r="D4031"/>
    </row>
    <row r="4032" spans="4:4" x14ac:dyDescent="0.35">
      <c r="D4032"/>
    </row>
    <row r="4033" spans="4:4" x14ac:dyDescent="0.35">
      <c r="D4033"/>
    </row>
    <row r="4034" spans="4:4" x14ac:dyDescent="0.35">
      <c r="D4034"/>
    </row>
    <row r="4035" spans="4:4" x14ac:dyDescent="0.35">
      <c r="D4035"/>
    </row>
    <row r="4036" spans="4:4" x14ac:dyDescent="0.35">
      <c r="D4036"/>
    </row>
    <row r="4037" spans="4:4" x14ac:dyDescent="0.35">
      <c r="D4037"/>
    </row>
    <row r="4038" spans="4:4" x14ac:dyDescent="0.35">
      <c r="D4038"/>
    </row>
    <row r="4039" spans="4:4" x14ac:dyDescent="0.35">
      <c r="D4039"/>
    </row>
    <row r="4040" spans="4:4" x14ac:dyDescent="0.35">
      <c r="D4040"/>
    </row>
    <row r="4041" spans="4:4" x14ac:dyDescent="0.35">
      <c r="D4041"/>
    </row>
    <row r="4042" spans="4:4" x14ac:dyDescent="0.35">
      <c r="D4042"/>
    </row>
    <row r="4043" spans="4:4" x14ac:dyDescent="0.35">
      <c r="D4043"/>
    </row>
    <row r="4044" spans="4:4" x14ac:dyDescent="0.35">
      <c r="D4044"/>
    </row>
    <row r="4045" spans="4:4" x14ac:dyDescent="0.35">
      <c r="D4045"/>
    </row>
    <row r="4046" spans="4:4" x14ac:dyDescent="0.35">
      <c r="D4046"/>
    </row>
    <row r="4047" spans="4:4" x14ac:dyDescent="0.35">
      <c r="D4047"/>
    </row>
    <row r="4048" spans="4:4" x14ac:dyDescent="0.35">
      <c r="D4048"/>
    </row>
    <row r="4049" spans="4:4" x14ac:dyDescent="0.35">
      <c r="D4049"/>
    </row>
    <row r="4050" spans="4:4" x14ac:dyDescent="0.35">
      <c r="D4050"/>
    </row>
    <row r="4051" spans="4:4" x14ac:dyDescent="0.35">
      <c r="D4051"/>
    </row>
    <row r="4052" spans="4:4" x14ac:dyDescent="0.35">
      <c r="D4052"/>
    </row>
    <row r="4053" spans="4:4" x14ac:dyDescent="0.35">
      <c r="D4053"/>
    </row>
    <row r="4054" spans="4:4" x14ac:dyDescent="0.35">
      <c r="D4054"/>
    </row>
    <row r="4055" spans="4:4" x14ac:dyDescent="0.35">
      <c r="D4055"/>
    </row>
    <row r="4056" spans="4:4" x14ac:dyDescent="0.35">
      <c r="D4056"/>
    </row>
    <row r="4057" spans="4:4" x14ac:dyDescent="0.35">
      <c r="D4057"/>
    </row>
    <row r="4058" spans="4:4" x14ac:dyDescent="0.35">
      <c r="D4058"/>
    </row>
    <row r="4059" spans="4:4" x14ac:dyDescent="0.35">
      <c r="D4059"/>
    </row>
    <row r="4060" spans="4:4" x14ac:dyDescent="0.35">
      <c r="D4060"/>
    </row>
    <row r="4061" spans="4:4" x14ac:dyDescent="0.35">
      <c r="D4061"/>
    </row>
    <row r="4062" spans="4:4" x14ac:dyDescent="0.35">
      <c r="D4062"/>
    </row>
    <row r="4063" spans="4:4" x14ac:dyDescent="0.35">
      <c r="D4063"/>
    </row>
    <row r="4064" spans="4:4" x14ac:dyDescent="0.35">
      <c r="D4064"/>
    </row>
    <row r="4065" spans="4:4" x14ac:dyDescent="0.35">
      <c r="D4065"/>
    </row>
    <row r="4066" spans="4:4" x14ac:dyDescent="0.35">
      <c r="D4066"/>
    </row>
    <row r="4067" spans="4:4" x14ac:dyDescent="0.35">
      <c r="D4067"/>
    </row>
    <row r="4068" spans="4:4" x14ac:dyDescent="0.35">
      <c r="D4068"/>
    </row>
    <row r="4069" spans="4:4" x14ac:dyDescent="0.35">
      <c r="D4069"/>
    </row>
    <row r="4070" spans="4:4" x14ac:dyDescent="0.35">
      <c r="D4070"/>
    </row>
    <row r="4071" spans="4:4" x14ac:dyDescent="0.35">
      <c r="D4071"/>
    </row>
    <row r="4072" spans="4:4" x14ac:dyDescent="0.35">
      <c r="D4072"/>
    </row>
    <row r="4073" spans="4:4" x14ac:dyDescent="0.35">
      <c r="D4073"/>
    </row>
    <row r="4074" spans="4:4" x14ac:dyDescent="0.35">
      <c r="D4074"/>
    </row>
    <row r="4075" spans="4:4" x14ac:dyDescent="0.35">
      <c r="D4075"/>
    </row>
    <row r="4076" spans="4:4" x14ac:dyDescent="0.35">
      <c r="D4076"/>
    </row>
    <row r="4077" spans="4:4" x14ac:dyDescent="0.35">
      <c r="D4077"/>
    </row>
    <row r="4078" spans="4:4" x14ac:dyDescent="0.35">
      <c r="D4078"/>
    </row>
    <row r="4079" spans="4:4" x14ac:dyDescent="0.35">
      <c r="D4079"/>
    </row>
    <row r="4080" spans="4:4" x14ac:dyDescent="0.35">
      <c r="D4080"/>
    </row>
    <row r="4081" spans="4:4" x14ac:dyDescent="0.35">
      <c r="D4081"/>
    </row>
    <row r="4082" spans="4:4" x14ac:dyDescent="0.35">
      <c r="D4082"/>
    </row>
    <row r="4083" spans="4:4" x14ac:dyDescent="0.35">
      <c r="D4083"/>
    </row>
    <row r="4084" spans="4:4" x14ac:dyDescent="0.35">
      <c r="D4084"/>
    </row>
    <row r="4085" spans="4:4" x14ac:dyDescent="0.35">
      <c r="D4085"/>
    </row>
    <row r="4086" spans="4:4" x14ac:dyDescent="0.35">
      <c r="D4086"/>
    </row>
    <row r="4087" spans="4:4" x14ac:dyDescent="0.35">
      <c r="D4087"/>
    </row>
    <row r="4088" spans="4:4" x14ac:dyDescent="0.35">
      <c r="D4088"/>
    </row>
    <row r="4089" spans="4:4" x14ac:dyDescent="0.35">
      <c r="D4089"/>
    </row>
    <row r="4090" spans="4:4" x14ac:dyDescent="0.35">
      <c r="D4090"/>
    </row>
    <row r="4091" spans="4:4" x14ac:dyDescent="0.35">
      <c r="D4091"/>
    </row>
    <row r="4092" spans="4:4" x14ac:dyDescent="0.35">
      <c r="D4092"/>
    </row>
    <row r="4093" spans="4:4" x14ac:dyDescent="0.35">
      <c r="D4093"/>
    </row>
    <row r="4094" spans="4:4" x14ac:dyDescent="0.35">
      <c r="D4094"/>
    </row>
    <row r="4095" spans="4:4" x14ac:dyDescent="0.35">
      <c r="D4095"/>
    </row>
    <row r="4096" spans="4:4" x14ac:dyDescent="0.35">
      <c r="D4096"/>
    </row>
    <row r="4097" spans="4:4" x14ac:dyDescent="0.35">
      <c r="D4097"/>
    </row>
    <row r="4098" spans="4:4" x14ac:dyDescent="0.35">
      <c r="D4098"/>
    </row>
    <row r="4099" spans="4:4" x14ac:dyDescent="0.35">
      <c r="D4099"/>
    </row>
    <row r="4100" spans="4:4" x14ac:dyDescent="0.35">
      <c r="D4100"/>
    </row>
    <row r="4101" spans="4:4" x14ac:dyDescent="0.35">
      <c r="D4101"/>
    </row>
    <row r="4102" spans="4:4" x14ac:dyDescent="0.35">
      <c r="D4102"/>
    </row>
    <row r="4103" spans="4:4" x14ac:dyDescent="0.35">
      <c r="D4103"/>
    </row>
    <row r="4104" spans="4:4" x14ac:dyDescent="0.35">
      <c r="D4104"/>
    </row>
    <row r="4105" spans="4:4" x14ac:dyDescent="0.35">
      <c r="D4105"/>
    </row>
    <row r="4106" spans="4:4" x14ac:dyDescent="0.35">
      <c r="D4106"/>
    </row>
    <row r="4107" spans="4:4" x14ac:dyDescent="0.35">
      <c r="D4107"/>
    </row>
    <row r="4108" spans="4:4" x14ac:dyDescent="0.35">
      <c r="D4108"/>
    </row>
    <row r="4109" spans="4:4" x14ac:dyDescent="0.35">
      <c r="D4109"/>
    </row>
    <row r="4110" spans="4:4" x14ac:dyDescent="0.35">
      <c r="D4110"/>
    </row>
    <row r="4111" spans="4:4" x14ac:dyDescent="0.35">
      <c r="D4111"/>
    </row>
    <row r="4112" spans="4:4" x14ac:dyDescent="0.35">
      <c r="D4112"/>
    </row>
    <row r="4113" spans="4:4" x14ac:dyDescent="0.35">
      <c r="D4113"/>
    </row>
    <row r="4114" spans="4:4" x14ac:dyDescent="0.35">
      <c r="D4114"/>
    </row>
    <row r="4115" spans="4:4" x14ac:dyDescent="0.35">
      <c r="D4115"/>
    </row>
    <row r="4116" spans="4:4" x14ac:dyDescent="0.35">
      <c r="D4116"/>
    </row>
    <row r="4117" spans="4:4" x14ac:dyDescent="0.35">
      <c r="D4117"/>
    </row>
    <row r="4118" spans="4:4" x14ac:dyDescent="0.35">
      <c r="D4118"/>
    </row>
    <row r="4119" spans="4:4" x14ac:dyDescent="0.35">
      <c r="D4119"/>
    </row>
    <row r="4120" spans="4:4" x14ac:dyDescent="0.35">
      <c r="D4120"/>
    </row>
    <row r="4121" spans="4:4" x14ac:dyDescent="0.35">
      <c r="D4121"/>
    </row>
    <row r="4122" spans="4:4" x14ac:dyDescent="0.35">
      <c r="D4122"/>
    </row>
    <row r="4123" spans="4:4" x14ac:dyDescent="0.35">
      <c r="D4123"/>
    </row>
    <row r="4124" spans="4:4" x14ac:dyDescent="0.35">
      <c r="D4124"/>
    </row>
    <row r="4125" spans="4:4" x14ac:dyDescent="0.35">
      <c r="D4125"/>
    </row>
    <row r="4126" spans="4:4" x14ac:dyDescent="0.35">
      <c r="D4126"/>
    </row>
    <row r="4127" spans="4:4" x14ac:dyDescent="0.35">
      <c r="D4127"/>
    </row>
    <row r="4128" spans="4:4" x14ac:dyDescent="0.35">
      <c r="D4128"/>
    </row>
    <row r="4129" spans="4:4" x14ac:dyDescent="0.35">
      <c r="D4129"/>
    </row>
    <row r="4130" spans="4:4" x14ac:dyDescent="0.35">
      <c r="D4130"/>
    </row>
    <row r="4131" spans="4:4" x14ac:dyDescent="0.35">
      <c r="D4131"/>
    </row>
    <row r="4132" spans="4:4" x14ac:dyDescent="0.35">
      <c r="D4132"/>
    </row>
    <row r="4133" spans="4:4" x14ac:dyDescent="0.35">
      <c r="D4133"/>
    </row>
    <row r="4134" spans="4:4" x14ac:dyDescent="0.35">
      <c r="D4134"/>
    </row>
    <row r="4135" spans="4:4" x14ac:dyDescent="0.35">
      <c r="D4135"/>
    </row>
    <row r="4136" spans="4:4" x14ac:dyDescent="0.35">
      <c r="D4136"/>
    </row>
    <row r="4137" spans="4:4" x14ac:dyDescent="0.35">
      <c r="D4137"/>
    </row>
    <row r="4138" spans="4:4" x14ac:dyDescent="0.35">
      <c r="D4138"/>
    </row>
    <row r="4139" spans="4:4" x14ac:dyDescent="0.35">
      <c r="D4139"/>
    </row>
    <row r="4140" spans="4:4" x14ac:dyDescent="0.35">
      <c r="D4140"/>
    </row>
    <row r="4141" spans="4:4" x14ac:dyDescent="0.35">
      <c r="D4141"/>
    </row>
    <row r="4142" spans="4:4" x14ac:dyDescent="0.35">
      <c r="D4142"/>
    </row>
    <row r="4143" spans="4:4" x14ac:dyDescent="0.35">
      <c r="D4143"/>
    </row>
    <row r="4144" spans="4:4" x14ac:dyDescent="0.35">
      <c r="D4144"/>
    </row>
    <row r="4145" spans="4:4" x14ac:dyDescent="0.35">
      <c r="D4145"/>
    </row>
    <row r="4146" spans="4:4" x14ac:dyDescent="0.35">
      <c r="D4146"/>
    </row>
    <row r="4147" spans="4:4" x14ac:dyDescent="0.35">
      <c r="D4147"/>
    </row>
    <row r="4148" spans="4:4" x14ac:dyDescent="0.35">
      <c r="D4148"/>
    </row>
    <row r="4149" spans="4:4" x14ac:dyDescent="0.35">
      <c r="D4149"/>
    </row>
    <row r="4150" spans="4:4" x14ac:dyDescent="0.35">
      <c r="D4150"/>
    </row>
    <row r="4151" spans="4:4" x14ac:dyDescent="0.35">
      <c r="D4151"/>
    </row>
    <row r="4152" spans="4:4" x14ac:dyDescent="0.35">
      <c r="D4152"/>
    </row>
    <row r="4153" spans="4:4" x14ac:dyDescent="0.35">
      <c r="D4153"/>
    </row>
    <row r="4154" spans="4:4" x14ac:dyDescent="0.35">
      <c r="D4154"/>
    </row>
    <row r="4155" spans="4:4" x14ac:dyDescent="0.35">
      <c r="D4155"/>
    </row>
    <row r="4156" spans="4:4" x14ac:dyDescent="0.35">
      <c r="D4156"/>
    </row>
    <row r="4157" spans="4:4" x14ac:dyDescent="0.35">
      <c r="D4157"/>
    </row>
    <row r="4158" spans="4:4" x14ac:dyDescent="0.35">
      <c r="D4158"/>
    </row>
    <row r="4159" spans="4:4" x14ac:dyDescent="0.35">
      <c r="D4159"/>
    </row>
    <row r="4160" spans="4:4" x14ac:dyDescent="0.35">
      <c r="D4160"/>
    </row>
    <row r="4161" spans="4:4" x14ac:dyDescent="0.35">
      <c r="D4161"/>
    </row>
    <row r="4162" spans="4:4" x14ac:dyDescent="0.35">
      <c r="D4162"/>
    </row>
    <row r="4163" spans="4:4" x14ac:dyDescent="0.35">
      <c r="D4163"/>
    </row>
    <row r="4164" spans="4:4" x14ac:dyDescent="0.35">
      <c r="D4164"/>
    </row>
    <row r="4165" spans="4:4" x14ac:dyDescent="0.35">
      <c r="D4165"/>
    </row>
    <row r="4166" spans="4:4" x14ac:dyDescent="0.35">
      <c r="D4166"/>
    </row>
    <row r="4167" spans="4:4" x14ac:dyDescent="0.35">
      <c r="D4167"/>
    </row>
    <row r="4168" spans="4:4" x14ac:dyDescent="0.35">
      <c r="D4168"/>
    </row>
    <row r="4169" spans="4:4" x14ac:dyDescent="0.35">
      <c r="D4169"/>
    </row>
    <row r="4170" spans="4:4" x14ac:dyDescent="0.35">
      <c r="D4170"/>
    </row>
    <row r="4171" spans="4:4" x14ac:dyDescent="0.35">
      <c r="D4171"/>
    </row>
    <row r="4172" spans="4:4" x14ac:dyDescent="0.35">
      <c r="D4172"/>
    </row>
    <row r="4173" spans="4:4" x14ac:dyDescent="0.35">
      <c r="D4173"/>
    </row>
    <row r="4174" spans="4:4" x14ac:dyDescent="0.35">
      <c r="D4174"/>
    </row>
    <row r="4175" spans="4:4" x14ac:dyDescent="0.35">
      <c r="D4175"/>
    </row>
    <row r="4176" spans="4:4" x14ac:dyDescent="0.35">
      <c r="D4176"/>
    </row>
    <row r="4177" spans="4:4" x14ac:dyDescent="0.35">
      <c r="D4177"/>
    </row>
    <row r="4178" spans="4:4" x14ac:dyDescent="0.35">
      <c r="D4178"/>
    </row>
    <row r="4179" spans="4:4" x14ac:dyDescent="0.35">
      <c r="D4179"/>
    </row>
    <row r="4180" spans="4:4" x14ac:dyDescent="0.35">
      <c r="D4180"/>
    </row>
    <row r="4181" spans="4:4" x14ac:dyDescent="0.35">
      <c r="D4181"/>
    </row>
    <row r="4182" spans="4:4" x14ac:dyDescent="0.35">
      <c r="D4182"/>
    </row>
    <row r="4183" spans="4:4" x14ac:dyDescent="0.35">
      <c r="D4183"/>
    </row>
    <row r="4184" spans="4:4" x14ac:dyDescent="0.35">
      <c r="D4184"/>
    </row>
    <row r="4185" spans="4:4" x14ac:dyDescent="0.35">
      <c r="D4185"/>
    </row>
    <row r="4186" spans="4:4" x14ac:dyDescent="0.35">
      <c r="D4186"/>
    </row>
    <row r="4187" spans="4:4" x14ac:dyDescent="0.35">
      <c r="D4187"/>
    </row>
    <row r="4188" spans="4:4" x14ac:dyDescent="0.35">
      <c r="D4188"/>
    </row>
    <row r="4189" spans="4:4" x14ac:dyDescent="0.35">
      <c r="D4189"/>
    </row>
    <row r="4190" spans="4:4" x14ac:dyDescent="0.35">
      <c r="D4190"/>
    </row>
    <row r="4191" spans="4:4" x14ac:dyDescent="0.35">
      <c r="D4191"/>
    </row>
    <row r="4192" spans="4:4" x14ac:dyDescent="0.35">
      <c r="D4192"/>
    </row>
    <row r="4193" spans="4:4" x14ac:dyDescent="0.35">
      <c r="D4193"/>
    </row>
    <row r="4194" spans="4:4" x14ac:dyDescent="0.35">
      <c r="D4194"/>
    </row>
    <row r="4195" spans="4:4" x14ac:dyDescent="0.35">
      <c r="D4195"/>
    </row>
    <row r="4196" spans="4:4" x14ac:dyDescent="0.35">
      <c r="D4196"/>
    </row>
    <row r="4197" spans="4:4" x14ac:dyDescent="0.35">
      <c r="D4197"/>
    </row>
    <row r="4198" spans="4:4" x14ac:dyDescent="0.35">
      <c r="D4198"/>
    </row>
    <row r="4199" spans="4:4" x14ac:dyDescent="0.35">
      <c r="D4199"/>
    </row>
    <row r="4200" spans="4:4" x14ac:dyDescent="0.35">
      <c r="D4200"/>
    </row>
    <row r="4201" spans="4:4" x14ac:dyDescent="0.35">
      <c r="D4201"/>
    </row>
    <row r="4202" spans="4:4" x14ac:dyDescent="0.35">
      <c r="D4202"/>
    </row>
    <row r="4203" spans="4:4" x14ac:dyDescent="0.35">
      <c r="D4203"/>
    </row>
    <row r="4204" spans="4:4" x14ac:dyDescent="0.35">
      <c r="D4204"/>
    </row>
    <row r="4205" spans="4:4" x14ac:dyDescent="0.35">
      <c r="D4205"/>
    </row>
    <row r="4206" spans="4:4" x14ac:dyDescent="0.35">
      <c r="D4206"/>
    </row>
    <row r="4207" spans="4:4" x14ac:dyDescent="0.35">
      <c r="D4207"/>
    </row>
    <row r="4208" spans="4:4" x14ac:dyDescent="0.35">
      <c r="D4208"/>
    </row>
    <row r="4209" spans="4:4" x14ac:dyDescent="0.35">
      <c r="D4209"/>
    </row>
    <row r="4210" spans="4:4" x14ac:dyDescent="0.35">
      <c r="D4210"/>
    </row>
    <row r="4211" spans="4:4" x14ac:dyDescent="0.35">
      <c r="D4211"/>
    </row>
    <row r="4212" spans="4:4" x14ac:dyDescent="0.35">
      <c r="D4212"/>
    </row>
    <row r="4213" spans="4:4" x14ac:dyDescent="0.35">
      <c r="D4213"/>
    </row>
    <row r="4214" spans="4:4" x14ac:dyDescent="0.35">
      <c r="D4214"/>
    </row>
    <row r="4215" spans="4:4" x14ac:dyDescent="0.35">
      <c r="D4215"/>
    </row>
    <row r="4216" spans="4:4" x14ac:dyDescent="0.35">
      <c r="D4216"/>
    </row>
    <row r="4217" spans="4:4" x14ac:dyDescent="0.35">
      <c r="D4217"/>
    </row>
    <row r="4218" spans="4:4" x14ac:dyDescent="0.35">
      <c r="D4218"/>
    </row>
    <row r="4219" spans="4:4" x14ac:dyDescent="0.35">
      <c r="D4219"/>
    </row>
    <row r="4220" spans="4:4" x14ac:dyDescent="0.35">
      <c r="D4220"/>
    </row>
    <row r="4221" spans="4:4" x14ac:dyDescent="0.35">
      <c r="D4221"/>
    </row>
    <row r="4222" spans="4:4" x14ac:dyDescent="0.35">
      <c r="D4222"/>
    </row>
    <row r="4223" spans="4:4" x14ac:dyDescent="0.35">
      <c r="D4223"/>
    </row>
    <row r="4224" spans="4:4" x14ac:dyDescent="0.35">
      <c r="D4224"/>
    </row>
    <row r="4225" spans="4:4" x14ac:dyDescent="0.35">
      <c r="D4225"/>
    </row>
    <row r="4226" spans="4:4" x14ac:dyDescent="0.35">
      <c r="D4226"/>
    </row>
    <row r="4227" spans="4:4" x14ac:dyDescent="0.35">
      <c r="D4227"/>
    </row>
    <row r="4228" spans="4:4" x14ac:dyDescent="0.35">
      <c r="D4228"/>
    </row>
    <row r="4229" spans="4:4" x14ac:dyDescent="0.35">
      <c r="D4229"/>
    </row>
    <row r="4230" spans="4:4" x14ac:dyDescent="0.35">
      <c r="D4230"/>
    </row>
    <row r="4231" spans="4:4" x14ac:dyDescent="0.35">
      <c r="D4231"/>
    </row>
    <row r="4232" spans="4:4" x14ac:dyDescent="0.35">
      <c r="D4232"/>
    </row>
    <row r="4233" spans="4:4" x14ac:dyDescent="0.35">
      <c r="D4233"/>
    </row>
    <row r="4234" spans="4:4" x14ac:dyDescent="0.35">
      <c r="D4234"/>
    </row>
    <row r="4235" spans="4:4" x14ac:dyDescent="0.35">
      <c r="D4235"/>
    </row>
    <row r="4236" spans="4:4" x14ac:dyDescent="0.35">
      <c r="D4236"/>
    </row>
    <row r="4237" spans="4:4" x14ac:dyDescent="0.35">
      <c r="D4237"/>
    </row>
    <row r="4238" spans="4:4" x14ac:dyDescent="0.35">
      <c r="D4238"/>
    </row>
    <row r="4239" spans="4:4" x14ac:dyDescent="0.35">
      <c r="D4239"/>
    </row>
    <row r="4240" spans="4:4" x14ac:dyDescent="0.35">
      <c r="D4240"/>
    </row>
    <row r="4241" spans="4:4" x14ac:dyDescent="0.35">
      <c r="D4241"/>
    </row>
    <row r="4242" spans="4:4" x14ac:dyDescent="0.35">
      <c r="D4242"/>
    </row>
    <row r="4243" spans="4:4" x14ac:dyDescent="0.35">
      <c r="D4243"/>
    </row>
    <row r="4244" spans="4:4" x14ac:dyDescent="0.35">
      <c r="D4244"/>
    </row>
    <row r="4245" spans="4:4" x14ac:dyDescent="0.35">
      <c r="D4245"/>
    </row>
    <row r="4246" spans="4:4" x14ac:dyDescent="0.35">
      <c r="D4246"/>
    </row>
    <row r="4247" spans="4:4" x14ac:dyDescent="0.35">
      <c r="D4247"/>
    </row>
    <row r="4248" spans="4:4" x14ac:dyDescent="0.35">
      <c r="D4248"/>
    </row>
    <row r="4249" spans="4:4" x14ac:dyDescent="0.35">
      <c r="D4249"/>
    </row>
    <row r="4250" spans="4:4" x14ac:dyDescent="0.35">
      <c r="D4250"/>
    </row>
    <row r="4251" spans="4:4" x14ac:dyDescent="0.35">
      <c r="D4251"/>
    </row>
    <row r="4252" spans="4:4" x14ac:dyDescent="0.35">
      <c r="D4252"/>
    </row>
    <row r="4253" spans="4:4" x14ac:dyDescent="0.35">
      <c r="D4253"/>
    </row>
    <row r="4254" spans="4:4" x14ac:dyDescent="0.35">
      <c r="D4254"/>
    </row>
    <row r="4255" spans="4:4" x14ac:dyDescent="0.35">
      <c r="D4255"/>
    </row>
    <row r="4256" spans="4:4" x14ac:dyDescent="0.35">
      <c r="D4256"/>
    </row>
    <row r="4257" spans="4:4" x14ac:dyDescent="0.35">
      <c r="D4257"/>
    </row>
    <row r="4258" spans="4:4" x14ac:dyDescent="0.35">
      <c r="D4258"/>
    </row>
    <row r="4259" spans="4:4" x14ac:dyDescent="0.35">
      <c r="D4259"/>
    </row>
    <row r="4260" spans="4:4" x14ac:dyDescent="0.35">
      <c r="D4260"/>
    </row>
    <row r="4261" spans="4:4" x14ac:dyDescent="0.35">
      <c r="D4261"/>
    </row>
    <row r="4262" spans="4:4" x14ac:dyDescent="0.35">
      <c r="D4262"/>
    </row>
    <row r="4263" spans="4:4" x14ac:dyDescent="0.35">
      <c r="D4263"/>
    </row>
    <row r="4264" spans="4:4" x14ac:dyDescent="0.35">
      <c r="D4264"/>
    </row>
    <row r="4265" spans="4:4" x14ac:dyDescent="0.35">
      <c r="D4265"/>
    </row>
    <row r="4266" spans="4:4" x14ac:dyDescent="0.35">
      <c r="D4266"/>
    </row>
    <row r="4267" spans="4:4" x14ac:dyDescent="0.35">
      <c r="D4267"/>
    </row>
    <row r="4268" spans="4:4" x14ac:dyDescent="0.35">
      <c r="D4268"/>
    </row>
    <row r="4269" spans="4:4" x14ac:dyDescent="0.35">
      <c r="D4269"/>
    </row>
    <row r="4270" spans="4:4" x14ac:dyDescent="0.35">
      <c r="D4270"/>
    </row>
    <row r="4271" spans="4:4" x14ac:dyDescent="0.35">
      <c r="D4271"/>
    </row>
    <row r="4272" spans="4:4" x14ac:dyDescent="0.35">
      <c r="D4272"/>
    </row>
    <row r="4273" spans="4:4" x14ac:dyDescent="0.35">
      <c r="D4273"/>
    </row>
    <row r="4274" spans="4:4" x14ac:dyDescent="0.35">
      <c r="D4274"/>
    </row>
    <row r="4275" spans="4:4" x14ac:dyDescent="0.35">
      <c r="D4275"/>
    </row>
    <row r="4276" spans="4:4" x14ac:dyDescent="0.35">
      <c r="D4276"/>
    </row>
    <row r="4277" spans="4:4" x14ac:dyDescent="0.35">
      <c r="D4277"/>
    </row>
    <row r="4278" spans="4:4" x14ac:dyDescent="0.35">
      <c r="D4278"/>
    </row>
    <row r="4279" spans="4:4" x14ac:dyDescent="0.35">
      <c r="D4279"/>
    </row>
    <row r="4280" spans="4:4" x14ac:dyDescent="0.35">
      <c r="D4280"/>
    </row>
    <row r="4281" spans="4:4" x14ac:dyDescent="0.35">
      <c r="D4281"/>
    </row>
    <row r="4282" spans="4:4" x14ac:dyDescent="0.35">
      <c r="D4282"/>
    </row>
    <row r="4283" spans="4:4" x14ac:dyDescent="0.35">
      <c r="D4283"/>
    </row>
    <row r="4284" spans="4:4" x14ac:dyDescent="0.35">
      <c r="D4284"/>
    </row>
    <row r="4285" spans="4:4" x14ac:dyDescent="0.35">
      <c r="D4285"/>
    </row>
    <row r="4286" spans="4:4" x14ac:dyDescent="0.35">
      <c r="D4286"/>
    </row>
    <row r="4287" spans="4:4" x14ac:dyDescent="0.35">
      <c r="D4287"/>
    </row>
    <row r="4288" spans="4:4" x14ac:dyDescent="0.35">
      <c r="D4288"/>
    </row>
    <row r="4289" spans="4:4" x14ac:dyDescent="0.35">
      <c r="D4289"/>
    </row>
    <row r="4290" spans="4:4" x14ac:dyDescent="0.35">
      <c r="D4290"/>
    </row>
    <row r="4291" spans="4:4" x14ac:dyDescent="0.35">
      <c r="D4291"/>
    </row>
    <row r="4292" spans="4:4" x14ac:dyDescent="0.35">
      <c r="D4292"/>
    </row>
    <row r="4293" spans="4:4" x14ac:dyDescent="0.35">
      <c r="D4293"/>
    </row>
    <row r="4294" spans="4:4" x14ac:dyDescent="0.35">
      <c r="D4294"/>
    </row>
    <row r="4295" spans="4:4" x14ac:dyDescent="0.35">
      <c r="D4295"/>
    </row>
    <row r="4296" spans="4:4" x14ac:dyDescent="0.35">
      <c r="D4296"/>
    </row>
    <row r="4297" spans="4:4" x14ac:dyDescent="0.35">
      <c r="D4297"/>
    </row>
    <row r="4298" spans="4:4" x14ac:dyDescent="0.35">
      <c r="D4298"/>
    </row>
    <row r="4299" spans="4:4" x14ac:dyDescent="0.35">
      <c r="D4299"/>
    </row>
    <row r="4300" spans="4:4" x14ac:dyDescent="0.35">
      <c r="D4300"/>
    </row>
    <row r="4301" spans="4:4" x14ac:dyDescent="0.35">
      <c r="D4301"/>
    </row>
    <row r="4302" spans="4:4" x14ac:dyDescent="0.35">
      <c r="D4302"/>
    </row>
    <row r="4303" spans="4:4" x14ac:dyDescent="0.35">
      <c r="D4303"/>
    </row>
    <row r="4304" spans="4:4" x14ac:dyDescent="0.35">
      <c r="D4304"/>
    </row>
    <row r="4305" spans="4:4" x14ac:dyDescent="0.35">
      <c r="D4305"/>
    </row>
    <row r="4306" spans="4:4" x14ac:dyDescent="0.35">
      <c r="D4306"/>
    </row>
    <row r="4307" spans="4:4" x14ac:dyDescent="0.35">
      <c r="D4307"/>
    </row>
    <row r="4308" spans="4:4" x14ac:dyDescent="0.35">
      <c r="D4308"/>
    </row>
    <row r="4309" spans="4:4" x14ac:dyDescent="0.35">
      <c r="D4309"/>
    </row>
    <row r="4310" spans="4:4" x14ac:dyDescent="0.35">
      <c r="D4310"/>
    </row>
    <row r="4311" spans="4:4" x14ac:dyDescent="0.35">
      <c r="D4311"/>
    </row>
    <row r="4312" spans="4:4" x14ac:dyDescent="0.35">
      <c r="D4312"/>
    </row>
    <row r="4313" spans="4:4" x14ac:dyDescent="0.35">
      <c r="D4313"/>
    </row>
    <row r="4314" spans="4:4" x14ac:dyDescent="0.35">
      <c r="D4314"/>
    </row>
    <row r="4315" spans="4:4" x14ac:dyDescent="0.35">
      <c r="D4315"/>
    </row>
    <row r="4316" spans="4:4" x14ac:dyDescent="0.35">
      <c r="D4316"/>
    </row>
    <row r="4317" spans="4:4" x14ac:dyDescent="0.35">
      <c r="D4317"/>
    </row>
    <row r="4318" spans="4:4" x14ac:dyDescent="0.35">
      <c r="D4318"/>
    </row>
    <row r="4319" spans="4:4" x14ac:dyDescent="0.35">
      <c r="D4319"/>
    </row>
    <row r="4320" spans="4:4" x14ac:dyDescent="0.35">
      <c r="D4320"/>
    </row>
    <row r="4321" spans="4:4" x14ac:dyDescent="0.35">
      <c r="D4321"/>
    </row>
    <row r="4322" spans="4:4" x14ac:dyDescent="0.35">
      <c r="D4322"/>
    </row>
    <row r="4323" spans="4:4" x14ac:dyDescent="0.35">
      <c r="D4323"/>
    </row>
    <row r="4324" spans="4:4" x14ac:dyDescent="0.35">
      <c r="D4324"/>
    </row>
    <row r="4325" spans="4:4" x14ac:dyDescent="0.35">
      <c r="D4325"/>
    </row>
    <row r="4326" spans="4:4" x14ac:dyDescent="0.35">
      <c r="D4326"/>
    </row>
    <row r="4327" spans="4:4" x14ac:dyDescent="0.35">
      <c r="D4327"/>
    </row>
    <row r="4328" spans="4:4" x14ac:dyDescent="0.35">
      <c r="D4328"/>
    </row>
    <row r="4329" spans="4:4" x14ac:dyDescent="0.35">
      <c r="D4329"/>
    </row>
    <row r="4330" spans="4:4" x14ac:dyDescent="0.35">
      <c r="D4330"/>
    </row>
    <row r="4331" spans="4:4" x14ac:dyDescent="0.35">
      <c r="D4331"/>
    </row>
    <row r="4332" spans="4:4" x14ac:dyDescent="0.35">
      <c r="D4332"/>
    </row>
    <row r="4333" spans="4:4" x14ac:dyDescent="0.35">
      <c r="D4333"/>
    </row>
    <row r="4334" spans="4:4" x14ac:dyDescent="0.35">
      <c r="D4334"/>
    </row>
    <row r="4335" spans="4:4" x14ac:dyDescent="0.35">
      <c r="D4335"/>
    </row>
    <row r="4336" spans="4:4" x14ac:dyDescent="0.35">
      <c r="D4336"/>
    </row>
    <row r="4337" spans="4:4" x14ac:dyDescent="0.35">
      <c r="D4337"/>
    </row>
    <row r="4338" spans="4:4" x14ac:dyDescent="0.35">
      <c r="D4338"/>
    </row>
    <row r="4339" spans="4:4" x14ac:dyDescent="0.35">
      <c r="D4339"/>
    </row>
    <row r="4340" spans="4:4" x14ac:dyDescent="0.35">
      <c r="D4340"/>
    </row>
    <row r="4341" spans="4:4" x14ac:dyDescent="0.35">
      <c r="D4341"/>
    </row>
    <row r="4342" spans="4:4" x14ac:dyDescent="0.35">
      <c r="D4342"/>
    </row>
    <row r="4343" spans="4:4" x14ac:dyDescent="0.35">
      <c r="D4343"/>
    </row>
    <row r="4344" spans="4:4" x14ac:dyDescent="0.35">
      <c r="D4344"/>
    </row>
    <row r="4345" spans="4:4" x14ac:dyDescent="0.35">
      <c r="D4345"/>
    </row>
    <row r="4346" spans="4:4" x14ac:dyDescent="0.35">
      <c r="D4346"/>
    </row>
    <row r="4347" spans="4:4" x14ac:dyDescent="0.35">
      <c r="D4347"/>
    </row>
    <row r="4348" spans="4:4" x14ac:dyDescent="0.35">
      <c r="D4348"/>
    </row>
    <row r="4349" spans="4:4" x14ac:dyDescent="0.35">
      <c r="D4349"/>
    </row>
    <row r="4350" spans="4:4" x14ac:dyDescent="0.35">
      <c r="D4350"/>
    </row>
    <row r="4351" spans="4:4" x14ac:dyDescent="0.35">
      <c r="D4351"/>
    </row>
    <row r="4352" spans="4:4" x14ac:dyDescent="0.35">
      <c r="D4352"/>
    </row>
    <row r="4353" spans="4:4" x14ac:dyDescent="0.35">
      <c r="D4353"/>
    </row>
    <row r="4354" spans="4:4" x14ac:dyDescent="0.35">
      <c r="D4354"/>
    </row>
    <row r="4355" spans="4:4" x14ac:dyDescent="0.35">
      <c r="D4355"/>
    </row>
    <row r="4356" spans="4:4" x14ac:dyDescent="0.35">
      <c r="D4356"/>
    </row>
    <row r="4357" spans="4:4" x14ac:dyDescent="0.35">
      <c r="D4357"/>
    </row>
    <row r="4358" spans="4:4" x14ac:dyDescent="0.35">
      <c r="D4358"/>
    </row>
    <row r="4359" spans="4:4" x14ac:dyDescent="0.35">
      <c r="D4359"/>
    </row>
    <row r="4360" spans="4:4" x14ac:dyDescent="0.35">
      <c r="D4360"/>
    </row>
    <row r="4361" spans="4:4" x14ac:dyDescent="0.35">
      <c r="D4361"/>
    </row>
    <row r="4362" spans="4:4" x14ac:dyDescent="0.35">
      <c r="D4362"/>
    </row>
    <row r="4363" spans="4:4" x14ac:dyDescent="0.35">
      <c r="D4363"/>
    </row>
    <row r="4364" spans="4:4" x14ac:dyDescent="0.35">
      <c r="D4364"/>
    </row>
    <row r="4365" spans="4:4" x14ac:dyDescent="0.35">
      <c r="D4365"/>
    </row>
    <row r="4366" spans="4:4" x14ac:dyDescent="0.35">
      <c r="D4366"/>
    </row>
    <row r="4367" spans="4:4" x14ac:dyDescent="0.35">
      <c r="D4367"/>
    </row>
    <row r="4368" spans="4:4" x14ac:dyDescent="0.35">
      <c r="D4368"/>
    </row>
    <row r="4369" spans="4:4" x14ac:dyDescent="0.35">
      <c r="D4369"/>
    </row>
    <row r="4370" spans="4:4" x14ac:dyDescent="0.35">
      <c r="D4370"/>
    </row>
    <row r="4371" spans="4:4" x14ac:dyDescent="0.35">
      <c r="D4371"/>
    </row>
    <row r="4372" spans="4:4" x14ac:dyDescent="0.35">
      <c r="D4372"/>
    </row>
    <row r="4373" spans="4:4" x14ac:dyDescent="0.35">
      <c r="D4373"/>
    </row>
    <row r="4374" spans="4:4" x14ac:dyDescent="0.35">
      <c r="D4374"/>
    </row>
    <row r="4375" spans="4:4" x14ac:dyDescent="0.35">
      <c r="D4375"/>
    </row>
    <row r="4376" spans="4:4" x14ac:dyDescent="0.35">
      <c r="D4376"/>
    </row>
    <row r="4377" spans="4:4" x14ac:dyDescent="0.35">
      <c r="D4377"/>
    </row>
    <row r="4378" spans="4:4" x14ac:dyDescent="0.35">
      <c r="D4378"/>
    </row>
    <row r="4379" spans="4:4" x14ac:dyDescent="0.35">
      <c r="D4379"/>
    </row>
    <row r="4380" spans="4:4" x14ac:dyDescent="0.35">
      <c r="D4380"/>
    </row>
    <row r="4381" spans="4:4" x14ac:dyDescent="0.35">
      <c r="D4381"/>
    </row>
    <row r="4382" spans="4:4" x14ac:dyDescent="0.35">
      <c r="D4382"/>
    </row>
    <row r="4383" spans="4:4" x14ac:dyDescent="0.35">
      <c r="D4383"/>
    </row>
    <row r="4384" spans="4:4" x14ac:dyDescent="0.35">
      <c r="D4384"/>
    </row>
    <row r="4385" spans="4:4" x14ac:dyDescent="0.35">
      <c r="D4385"/>
    </row>
    <row r="4386" spans="4:4" x14ac:dyDescent="0.35">
      <c r="D4386"/>
    </row>
    <row r="4387" spans="4:4" x14ac:dyDescent="0.35">
      <c r="D4387"/>
    </row>
    <row r="4388" spans="4:4" x14ac:dyDescent="0.35">
      <c r="D4388"/>
    </row>
    <row r="4389" spans="4:4" x14ac:dyDescent="0.35">
      <c r="D4389"/>
    </row>
    <row r="4390" spans="4:4" x14ac:dyDescent="0.35">
      <c r="D4390"/>
    </row>
    <row r="4391" spans="4:4" x14ac:dyDescent="0.35">
      <c r="D4391"/>
    </row>
    <row r="4392" spans="4:4" x14ac:dyDescent="0.35">
      <c r="D4392"/>
    </row>
    <row r="4393" spans="4:4" x14ac:dyDescent="0.35">
      <c r="D4393"/>
    </row>
    <row r="4394" spans="4:4" x14ac:dyDescent="0.35">
      <c r="D4394"/>
    </row>
    <row r="4395" spans="4:4" x14ac:dyDescent="0.35">
      <c r="D4395"/>
    </row>
    <row r="4396" spans="4:4" x14ac:dyDescent="0.35">
      <c r="D4396"/>
    </row>
    <row r="4397" spans="4:4" x14ac:dyDescent="0.35">
      <c r="D4397"/>
    </row>
    <row r="4398" spans="4:4" x14ac:dyDescent="0.35">
      <c r="D4398"/>
    </row>
    <row r="4399" spans="4:4" x14ac:dyDescent="0.35">
      <c r="D4399"/>
    </row>
    <row r="4400" spans="4:4" x14ac:dyDescent="0.35">
      <c r="D4400"/>
    </row>
    <row r="4401" spans="4:4" x14ac:dyDescent="0.35">
      <c r="D4401"/>
    </row>
    <row r="4402" spans="4:4" x14ac:dyDescent="0.35">
      <c r="D4402"/>
    </row>
    <row r="4403" spans="4:4" x14ac:dyDescent="0.35">
      <c r="D4403"/>
    </row>
    <row r="4404" spans="4:4" x14ac:dyDescent="0.35">
      <c r="D4404"/>
    </row>
    <row r="4405" spans="4:4" x14ac:dyDescent="0.35">
      <c r="D4405"/>
    </row>
    <row r="4406" spans="4:4" x14ac:dyDescent="0.35">
      <c r="D4406"/>
    </row>
    <row r="4407" spans="4:4" x14ac:dyDescent="0.35">
      <c r="D4407"/>
    </row>
    <row r="4408" spans="4:4" x14ac:dyDescent="0.35">
      <c r="D4408"/>
    </row>
    <row r="4409" spans="4:4" x14ac:dyDescent="0.35">
      <c r="D4409"/>
    </row>
    <row r="4410" spans="4:4" x14ac:dyDescent="0.35">
      <c r="D4410"/>
    </row>
    <row r="4411" spans="4:4" x14ac:dyDescent="0.35">
      <c r="D4411"/>
    </row>
    <row r="4412" spans="4:4" x14ac:dyDescent="0.35">
      <c r="D4412"/>
    </row>
    <row r="4413" spans="4:4" x14ac:dyDescent="0.35">
      <c r="D4413"/>
    </row>
    <row r="4414" spans="4:4" x14ac:dyDescent="0.35">
      <c r="D4414"/>
    </row>
    <row r="4415" spans="4:4" x14ac:dyDescent="0.35">
      <c r="D4415"/>
    </row>
    <row r="4416" spans="4:4" x14ac:dyDescent="0.35">
      <c r="D4416"/>
    </row>
    <row r="4417" spans="4:4" x14ac:dyDescent="0.35">
      <c r="D4417"/>
    </row>
    <row r="4418" spans="4:4" x14ac:dyDescent="0.35">
      <c r="D4418"/>
    </row>
    <row r="4419" spans="4:4" x14ac:dyDescent="0.35">
      <c r="D4419"/>
    </row>
    <row r="4420" spans="4:4" x14ac:dyDescent="0.35">
      <c r="D4420"/>
    </row>
    <row r="4421" spans="4:4" x14ac:dyDescent="0.35">
      <c r="D4421"/>
    </row>
    <row r="4422" spans="4:4" x14ac:dyDescent="0.35">
      <c r="D4422"/>
    </row>
    <row r="4423" spans="4:4" x14ac:dyDescent="0.35">
      <c r="D4423"/>
    </row>
    <row r="4424" spans="4:4" x14ac:dyDescent="0.35">
      <c r="D4424"/>
    </row>
    <row r="4425" spans="4:4" x14ac:dyDescent="0.35">
      <c r="D4425"/>
    </row>
    <row r="4426" spans="4:4" x14ac:dyDescent="0.35">
      <c r="D4426"/>
    </row>
    <row r="4427" spans="4:4" x14ac:dyDescent="0.35">
      <c r="D4427"/>
    </row>
    <row r="4428" spans="4:4" x14ac:dyDescent="0.35">
      <c r="D4428"/>
    </row>
    <row r="4429" spans="4:4" x14ac:dyDescent="0.35">
      <c r="D4429"/>
    </row>
    <row r="4430" spans="4:4" x14ac:dyDescent="0.35">
      <c r="D4430"/>
    </row>
    <row r="4431" spans="4:4" x14ac:dyDescent="0.35">
      <c r="D4431"/>
    </row>
    <row r="4432" spans="4:4" x14ac:dyDescent="0.35">
      <c r="D4432"/>
    </row>
    <row r="4433" spans="4:4" x14ac:dyDescent="0.35">
      <c r="D4433"/>
    </row>
    <row r="4434" spans="4:4" x14ac:dyDescent="0.35">
      <c r="D4434"/>
    </row>
    <row r="4435" spans="4:4" x14ac:dyDescent="0.35">
      <c r="D4435"/>
    </row>
    <row r="4436" spans="4:4" x14ac:dyDescent="0.35">
      <c r="D4436"/>
    </row>
    <row r="4437" spans="4:4" x14ac:dyDescent="0.35">
      <c r="D4437"/>
    </row>
    <row r="4438" spans="4:4" x14ac:dyDescent="0.35">
      <c r="D4438"/>
    </row>
    <row r="4439" spans="4:4" x14ac:dyDescent="0.35">
      <c r="D4439"/>
    </row>
    <row r="4440" spans="4:4" x14ac:dyDescent="0.35">
      <c r="D4440"/>
    </row>
    <row r="4441" spans="4:4" x14ac:dyDescent="0.35">
      <c r="D4441"/>
    </row>
    <row r="4442" spans="4:4" x14ac:dyDescent="0.35">
      <c r="D4442"/>
    </row>
    <row r="4443" spans="4:4" x14ac:dyDescent="0.35">
      <c r="D4443"/>
    </row>
    <row r="4444" spans="4:4" x14ac:dyDescent="0.35">
      <c r="D4444"/>
    </row>
    <row r="4445" spans="4:4" x14ac:dyDescent="0.35">
      <c r="D4445"/>
    </row>
    <row r="4446" spans="4:4" x14ac:dyDescent="0.35">
      <c r="D4446"/>
    </row>
    <row r="4447" spans="4:4" x14ac:dyDescent="0.35">
      <c r="D4447"/>
    </row>
    <row r="4448" spans="4:4" x14ac:dyDescent="0.35">
      <c r="D4448"/>
    </row>
    <row r="4449" spans="4:4" x14ac:dyDescent="0.35">
      <c r="D4449"/>
    </row>
    <row r="4450" spans="4:4" x14ac:dyDescent="0.35">
      <c r="D4450"/>
    </row>
    <row r="4451" spans="4:4" x14ac:dyDescent="0.35">
      <c r="D4451"/>
    </row>
    <row r="4452" spans="4:4" x14ac:dyDescent="0.35">
      <c r="D4452"/>
    </row>
    <row r="4453" spans="4:4" x14ac:dyDescent="0.35">
      <c r="D4453"/>
    </row>
    <row r="4454" spans="4:4" x14ac:dyDescent="0.35">
      <c r="D4454"/>
    </row>
    <row r="4455" spans="4:4" x14ac:dyDescent="0.35">
      <c r="D4455"/>
    </row>
    <row r="4456" spans="4:4" x14ac:dyDescent="0.35">
      <c r="D4456"/>
    </row>
    <row r="4457" spans="4:4" x14ac:dyDescent="0.35">
      <c r="D4457"/>
    </row>
    <row r="4458" spans="4:4" x14ac:dyDescent="0.35">
      <c r="D4458"/>
    </row>
    <row r="4459" spans="4:4" x14ac:dyDescent="0.35">
      <c r="D4459"/>
    </row>
    <row r="4460" spans="4:4" x14ac:dyDescent="0.35">
      <c r="D4460"/>
    </row>
    <row r="4461" spans="4:4" x14ac:dyDescent="0.35">
      <c r="D4461"/>
    </row>
    <row r="4462" spans="4:4" x14ac:dyDescent="0.35">
      <c r="D4462"/>
    </row>
    <row r="4463" spans="4:4" x14ac:dyDescent="0.35">
      <c r="D4463"/>
    </row>
    <row r="4464" spans="4:4" x14ac:dyDescent="0.35">
      <c r="D4464"/>
    </row>
    <row r="4465" spans="4:4" x14ac:dyDescent="0.35">
      <c r="D4465"/>
    </row>
    <row r="4466" spans="4:4" x14ac:dyDescent="0.35">
      <c r="D4466"/>
    </row>
    <row r="4467" spans="4:4" x14ac:dyDescent="0.35">
      <c r="D4467"/>
    </row>
    <row r="4468" spans="4:4" x14ac:dyDescent="0.35">
      <c r="D4468"/>
    </row>
    <row r="4469" spans="4:4" x14ac:dyDescent="0.35">
      <c r="D4469"/>
    </row>
    <row r="4470" spans="4:4" x14ac:dyDescent="0.35">
      <c r="D4470"/>
    </row>
    <row r="4471" spans="4:4" x14ac:dyDescent="0.35">
      <c r="D4471"/>
    </row>
    <row r="4472" spans="4:4" x14ac:dyDescent="0.35">
      <c r="D4472"/>
    </row>
    <row r="4473" spans="4:4" x14ac:dyDescent="0.35">
      <c r="D4473"/>
    </row>
    <row r="4474" spans="4:4" x14ac:dyDescent="0.35">
      <c r="D4474"/>
    </row>
    <row r="4475" spans="4:4" x14ac:dyDescent="0.35">
      <c r="D4475"/>
    </row>
    <row r="4476" spans="4:4" x14ac:dyDescent="0.35">
      <c r="D4476"/>
    </row>
    <row r="4477" spans="4:4" x14ac:dyDescent="0.35">
      <c r="D4477"/>
    </row>
    <row r="4478" spans="4:4" x14ac:dyDescent="0.35">
      <c r="D4478"/>
    </row>
    <row r="4479" spans="4:4" x14ac:dyDescent="0.35">
      <c r="D4479"/>
    </row>
    <row r="4480" spans="4:4" x14ac:dyDescent="0.35">
      <c r="D4480"/>
    </row>
    <row r="4481" spans="4:4" x14ac:dyDescent="0.35">
      <c r="D4481"/>
    </row>
    <row r="4482" spans="4:4" x14ac:dyDescent="0.35">
      <c r="D4482"/>
    </row>
    <row r="4483" spans="4:4" x14ac:dyDescent="0.35">
      <c r="D4483"/>
    </row>
    <row r="4484" spans="4:4" x14ac:dyDescent="0.35">
      <c r="D4484"/>
    </row>
    <row r="4485" spans="4:4" x14ac:dyDescent="0.35">
      <c r="D4485"/>
    </row>
    <row r="4486" spans="4:4" x14ac:dyDescent="0.35">
      <c r="D4486"/>
    </row>
    <row r="4487" spans="4:4" x14ac:dyDescent="0.35">
      <c r="D4487"/>
    </row>
    <row r="4488" spans="4:4" x14ac:dyDescent="0.35">
      <c r="D4488"/>
    </row>
    <row r="4489" spans="4:4" x14ac:dyDescent="0.35">
      <c r="D4489"/>
    </row>
    <row r="4490" spans="4:4" x14ac:dyDescent="0.35">
      <c r="D4490"/>
    </row>
    <row r="4491" spans="4:4" x14ac:dyDescent="0.35">
      <c r="D4491"/>
    </row>
    <row r="4492" spans="4:4" x14ac:dyDescent="0.35">
      <c r="D4492"/>
    </row>
    <row r="4493" spans="4:4" x14ac:dyDescent="0.35">
      <c r="D4493"/>
    </row>
    <row r="4494" spans="4:4" x14ac:dyDescent="0.35">
      <c r="D4494"/>
    </row>
    <row r="4495" spans="4:4" x14ac:dyDescent="0.35">
      <c r="D4495"/>
    </row>
    <row r="4496" spans="4:4" x14ac:dyDescent="0.35">
      <c r="D4496"/>
    </row>
    <row r="4497" spans="4:4" x14ac:dyDescent="0.35">
      <c r="D4497"/>
    </row>
    <row r="4498" spans="4:4" x14ac:dyDescent="0.35">
      <c r="D4498"/>
    </row>
    <row r="4499" spans="4:4" x14ac:dyDescent="0.35">
      <c r="D4499"/>
    </row>
    <row r="4500" spans="4:4" x14ac:dyDescent="0.35">
      <c r="D4500"/>
    </row>
    <row r="4501" spans="4:4" x14ac:dyDescent="0.35">
      <c r="D4501"/>
    </row>
    <row r="4502" spans="4:4" x14ac:dyDescent="0.35">
      <c r="D4502"/>
    </row>
    <row r="4503" spans="4:4" x14ac:dyDescent="0.35">
      <c r="D4503"/>
    </row>
    <row r="4504" spans="4:4" x14ac:dyDescent="0.35">
      <c r="D4504"/>
    </row>
    <row r="4505" spans="4:4" x14ac:dyDescent="0.35">
      <c r="D4505"/>
    </row>
    <row r="4506" spans="4:4" x14ac:dyDescent="0.35">
      <c r="D4506"/>
    </row>
    <row r="4507" spans="4:4" x14ac:dyDescent="0.35">
      <c r="D4507"/>
    </row>
    <row r="4508" spans="4:4" x14ac:dyDescent="0.35">
      <c r="D4508"/>
    </row>
    <row r="4509" spans="4:4" x14ac:dyDescent="0.35">
      <c r="D4509"/>
    </row>
    <row r="4510" spans="4:4" x14ac:dyDescent="0.35">
      <c r="D4510"/>
    </row>
    <row r="4511" spans="4:4" x14ac:dyDescent="0.35">
      <c r="D4511"/>
    </row>
    <row r="4512" spans="4:4" x14ac:dyDescent="0.35">
      <c r="D4512"/>
    </row>
    <row r="4513" spans="4:4" x14ac:dyDescent="0.35">
      <c r="D4513"/>
    </row>
    <row r="4514" spans="4:4" x14ac:dyDescent="0.35">
      <c r="D4514"/>
    </row>
    <row r="4515" spans="4:4" x14ac:dyDescent="0.35">
      <c r="D4515"/>
    </row>
    <row r="4516" spans="4:4" x14ac:dyDescent="0.35">
      <c r="D4516"/>
    </row>
    <row r="4517" spans="4:4" x14ac:dyDescent="0.35">
      <c r="D4517"/>
    </row>
    <row r="4518" spans="4:4" x14ac:dyDescent="0.35">
      <c r="D4518"/>
    </row>
    <row r="4519" spans="4:4" x14ac:dyDescent="0.35">
      <c r="D4519"/>
    </row>
    <row r="4520" spans="4:4" x14ac:dyDescent="0.35">
      <c r="D4520"/>
    </row>
    <row r="4521" spans="4:4" x14ac:dyDescent="0.35">
      <c r="D4521"/>
    </row>
    <row r="4522" spans="4:4" x14ac:dyDescent="0.35">
      <c r="D4522"/>
    </row>
    <row r="4523" spans="4:4" x14ac:dyDescent="0.35">
      <c r="D4523"/>
    </row>
    <row r="4524" spans="4:4" x14ac:dyDescent="0.35">
      <c r="D4524"/>
    </row>
    <row r="4525" spans="4:4" x14ac:dyDescent="0.35">
      <c r="D4525"/>
    </row>
    <row r="4526" spans="4:4" x14ac:dyDescent="0.35">
      <c r="D4526"/>
    </row>
    <row r="4527" spans="4:4" x14ac:dyDescent="0.35">
      <c r="D4527"/>
    </row>
    <row r="4528" spans="4:4" x14ac:dyDescent="0.35">
      <c r="D4528"/>
    </row>
    <row r="4529" spans="4:4" x14ac:dyDescent="0.35">
      <c r="D4529"/>
    </row>
    <row r="4530" spans="4:4" x14ac:dyDescent="0.35">
      <c r="D4530"/>
    </row>
    <row r="4531" spans="4:4" x14ac:dyDescent="0.35">
      <c r="D4531"/>
    </row>
    <row r="4532" spans="4:4" x14ac:dyDescent="0.35">
      <c r="D4532"/>
    </row>
    <row r="4533" spans="4:4" x14ac:dyDescent="0.35">
      <c r="D4533"/>
    </row>
    <row r="4534" spans="4:4" x14ac:dyDescent="0.35">
      <c r="D4534"/>
    </row>
    <row r="4535" spans="4:4" x14ac:dyDescent="0.35">
      <c r="D4535"/>
    </row>
    <row r="4536" spans="4:4" x14ac:dyDescent="0.35">
      <c r="D4536"/>
    </row>
    <row r="4537" spans="4:4" x14ac:dyDescent="0.35">
      <c r="D4537"/>
    </row>
    <row r="4538" spans="4:4" x14ac:dyDescent="0.35">
      <c r="D4538"/>
    </row>
    <row r="4539" spans="4:4" x14ac:dyDescent="0.35">
      <c r="D4539"/>
    </row>
    <row r="4540" spans="4:4" x14ac:dyDescent="0.35">
      <c r="D4540"/>
    </row>
    <row r="4541" spans="4:4" x14ac:dyDescent="0.35">
      <c r="D4541"/>
    </row>
    <row r="4542" spans="4:4" x14ac:dyDescent="0.35">
      <c r="D4542"/>
    </row>
    <row r="4543" spans="4:4" x14ac:dyDescent="0.35">
      <c r="D4543"/>
    </row>
    <row r="4544" spans="4:4" x14ac:dyDescent="0.35">
      <c r="D4544"/>
    </row>
    <row r="4545" spans="4:4" x14ac:dyDescent="0.35">
      <c r="D4545"/>
    </row>
    <row r="4546" spans="4:4" x14ac:dyDescent="0.35">
      <c r="D4546"/>
    </row>
    <row r="4547" spans="4:4" x14ac:dyDescent="0.35">
      <c r="D4547"/>
    </row>
    <row r="4548" spans="4:4" x14ac:dyDescent="0.35">
      <c r="D4548"/>
    </row>
    <row r="4549" spans="4:4" x14ac:dyDescent="0.35">
      <c r="D4549"/>
    </row>
    <row r="4550" spans="4:4" x14ac:dyDescent="0.35">
      <c r="D4550"/>
    </row>
    <row r="4551" spans="4:4" x14ac:dyDescent="0.35">
      <c r="D4551"/>
    </row>
    <row r="4552" spans="4:4" x14ac:dyDescent="0.35">
      <c r="D4552"/>
    </row>
    <row r="4553" spans="4:4" x14ac:dyDescent="0.35">
      <c r="D4553"/>
    </row>
    <row r="4554" spans="4:4" x14ac:dyDescent="0.35">
      <c r="D4554"/>
    </row>
    <row r="4555" spans="4:4" x14ac:dyDescent="0.35">
      <c r="D4555"/>
    </row>
    <row r="4556" spans="4:4" x14ac:dyDescent="0.35">
      <c r="D4556"/>
    </row>
    <row r="4557" spans="4:4" x14ac:dyDescent="0.35">
      <c r="D4557"/>
    </row>
    <row r="4558" spans="4:4" x14ac:dyDescent="0.35">
      <c r="D4558"/>
    </row>
    <row r="4559" spans="4:4" x14ac:dyDescent="0.35">
      <c r="D4559"/>
    </row>
    <row r="4560" spans="4:4" x14ac:dyDescent="0.35">
      <c r="D4560"/>
    </row>
    <row r="4561" spans="4:4" x14ac:dyDescent="0.35">
      <c r="D4561"/>
    </row>
    <row r="4562" spans="4:4" x14ac:dyDescent="0.35">
      <c r="D4562"/>
    </row>
    <row r="4563" spans="4:4" x14ac:dyDescent="0.35">
      <c r="D4563"/>
    </row>
    <row r="4564" spans="4:4" x14ac:dyDescent="0.35">
      <c r="D4564"/>
    </row>
    <row r="4565" spans="4:4" x14ac:dyDescent="0.35">
      <c r="D4565"/>
    </row>
    <row r="4566" spans="4:4" x14ac:dyDescent="0.35">
      <c r="D4566"/>
    </row>
    <row r="4567" spans="4:4" x14ac:dyDescent="0.35">
      <c r="D4567"/>
    </row>
    <row r="4568" spans="4:4" x14ac:dyDescent="0.35">
      <c r="D4568"/>
    </row>
    <row r="4569" spans="4:4" x14ac:dyDescent="0.35">
      <c r="D4569"/>
    </row>
    <row r="4570" spans="4:4" x14ac:dyDescent="0.35">
      <c r="D4570"/>
    </row>
    <row r="4571" spans="4:4" x14ac:dyDescent="0.35">
      <c r="D4571"/>
    </row>
    <row r="4572" spans="4:4" x14ac:dyDescent="0.35">
      <c r="D4572"/>
    </row>
    <row r="4573" spans="4:4" x14ac:dyDescent="0.35">
      <c r="D4573"/>
    </row>
    <row r="4574" spans="4:4" x14ac:dyDescent="0.35">
      <c r="D4574"/>
    </row>
    <row r="4575" spans="4:4" x14ac:dyDescent="0.35">
      <c r="D4575"/>
    </row>
    <row r="4576" spans="4:4" x14ac:dyDescent="0.35">
      <c r="D4576"/>
    </row>
    <row r="4577" spans="4:4" x14ac:dyDescent="0.35">
      <c r="D4577"/>
    </row>
    <row r="4578" spans="4:4" x14ac:dyDescent="0.35">
      <c r="D4578"/>
    </row>
    <row r="4579" spans="4:4" x14ac:dyDescent="0.35">
      <c r="D4579"/>
    </row>
    <row r="4580" spans="4:4" x14ac:dyDescent="0.35">
      <c r="D4580"/>
    </row>
    <row r="4581" spans="4:4" x14ac:dyDescent="0.35">
      <c r="D4581"/>
    </row>
    <row r="4582" spans="4:4" x14ac:dyDescent="0.35">
      <c r="D4582"/>
    </row>
    <row r="4583" spans="4:4" x14ac:dyDescent="0.35">
      <c r="D4583"/>
    </row>
    <row r="4584" spans="4:4" x14ac:dyDescent="0.35">
      <c r="D4584"/>
    </row>
    <row r="4585" spans="4:4" x14ac:dyDescent="0.35">
      <c r="D4585"/>
    </row>
    <row r="4586" spans="4:4" x14ac:dyDescent="0.35">
      <c r="D4586"/>
    </row>
    <row r="4587" spans="4:4" x14ac:dyDescent="0.35">
      <c r="D4587"/>
    </row>
    <row r="4588" spans="4:4" x14ac:dyDescent="0.35">
      <c r="D4588"/>
    </row>
    <row r="4589" spans="4:4" x14ac:dyDescent="0.35">
      <c r="D4589"/>
    </row>
    <row r="4590" spans="4:4" x14ac:dyDescent="0.35">
      <c r="D4590"/>
    </row>
    <row r="4591" spans="4:4" x14ac:dyDescent="0.35">
      <c r="D4591"/>
    </row>
    <row r="4592" spans="4:4" x14ac:dyDescent="0.35">
      <c r="D4592"/>
    </row>
    <row r="4593" spans="4:4" x14ac:dyDescent="0.35">
      <c r="D4593"/>
    </row>
    <row r="4594" spans="4:4" x14ac:dyDescent="0.35">
      <c r="D4594"/>
    </row>
    <row r="4595" spans="4:4" x14ac:dyDescent="0.35">
      <c r="D4595"/>
    </row>
    <row r="4596" spans="4:4" x14ac:dyDescent="0.35">
      <c r="D4596"/>
    </row>
    <row r="4597" spans="4:4" x14ac:dyDescent="0.35">
      <c r="D4597"/>
    </row>
    <row r="4598" spans="4:4" x14ac:dyDescent="0.35">
      <c r="D4598"/>
    </row>
    <row r="4599" spans="4:4" x14ac:dyDescent="0.35">
      <c r="D4599"/>
    </row>
    <row r="4600" spans="4:4" x14ac:dyDescent="0.35">
      <c r="D4600"/>
    </row>
    <row r="4601" spans="4:4" x14ac:dyDescent="0.35">
      <c r="D4601"/>
    </row>
    <row r="4602" spans="4:4" x14ac:dyDescent="0.35">
      <c r="D4602"/>
    </row>
    <row r="4603" spans="4:4" x14ac:dyDescent="0.35">
      <c r="D4603"/>
    </row>
    <row r="4604" spans="4:4" x14ac:dyDescent="0.35">
      <c r="D4604"/>
    </row>
    <row r="4605" spans="4:4" x14ac:dyDescent="0.35">
      <c r="D4605"/>
    </row>
    <row r="4606" spans="4:4" x14ac:dyDescent="0.35">
      <c r="D4606"/>
    </row>
    <row r="4607" spans="4:4" x14ac:dyDescent="0.35">
      <c r="D4607"/>
    </row>
    <row r="4608" spans="4:4" x14ac:dyDescent="0.35">
      <c r="D4608"/>
    </row>
    <row r="4609" spans="4:4" x14ac:dyDescent="0.35">
      <c r="D4609"/>
    </row>
    <row r="4610" spans="4:4" x14ac:dyDescent="0.35">
      <c r="D4610"/>
    </row>
    <row r="4611" spans="4:4" x14ac:dyDescent="0.35">
      <c r="D4611"/>
    </row>
    <row r="4612" spans="4:4" x14ac:dyDescent="0.35">
      <c r="D4612"/>
    </row>
    <row r="4613" spans="4:4" x14ac:dyDescent="0.35">
      <c r="D4613"/>
    </row>
    <row r="4614" spans="4:4" x14ac:dyDescent="0.35">
      <c r="D4614"/>
    </row>
    <row r="4615" spans="4:4" x14ac:dyDescent="0.35">
      <c r="D4615"/>
    </row>
    <row r="4616" spans="4:4" x14ac:dyDescent="0.35">
      <c r="D4616"/>
    </row>
    <row r="4617" spans="4:4" x14ac:dyDescent="0.35">
      <c r="D4617"/>
    </row>
    <row r="4618" spans="4:4" x14ac:dyDescent="0.35">
      <c r="D4618"/>
    </row>
    <row r="4619" spans="4:4" x14ac:dyDescent="0.35">
      <c r="D4619"/>
    </row>
    <row r="4620" spans="4:4" x14ac:dyDescent="0.35">
      <c r="D4620"/>
    </row>
    <row r="4621" spans="4:4" x14ac:dyDescent="0.35">
      <c r="D4621"/>
    </row>
    <row r="4622" spans="4:4" x14ac:dyDescent="0.35">
      <c r="D4622"/>
    </row>
    <row r="4623" spans="4:4" x14ac:dyDescent="0.35">
      <c r="D4623"/>
    </row>
    <row r="4624" spans="4:4" x14ac:dyDescent="0.35">
      <c r="D4624"/>
    </row>
    <row r="4625" spans="4:4" x14ac:dyDescent="0.35">
      <c r="D4625"/>
    </row>
    <row r="4626" spans="4:4" x14ac:dyDescent="0.35">
      <c r="D4626"/>
    </row>
    <row r="4627" spans="4:4" x14ac:dyDescent="0.35">
      <c r="D4627"/>
    </row>
    <row r="4628" spans="4:4" x14ac:dyDescent="0.35">
      <c r="D4628"/>
    </row>
    <row r="4629" spans="4:4" x14ac:dyDescent="0.35">
      <c r="D4629"/>
    </row>
    <row r="4630" spans="4:4" x14ac:dyDescent="0.35">
      <c r="D4630"/>
    </row>
    <row r="4631" spans="4:4" x14ac:dyDescent="0.35">
      <c r="D4631"/>
    </row>
    <row r="4632" spans="4:4" x14ac:dyDescent="0.35">
      <c r="D4632"/>
    </row>
    <row r="4633" spans="4:4" x14ac:dyDescent="0.35">
      <c r="D4633"/>
    </row>
    <row r="4634" spans="4:4" x14ac:dyDescent="0.35">
      <c r="D4634"/>
    </row>
    <row r="4635" spans="4:4" x14ac:dyDescent="0.35">
      <c r="D4635"/>
    </row>
    <row r="4636" spans="4:4" x14ac:dyDescent="0.35">
      <c r="D4636"/>
    </row>
    <row r="4637" spans="4:4" x14ac:dyDescent="0.35">
      <c r="D4637"/>
    </row>
    <row r="4638" spans="4:4" x14ac:dyDescent="0.35">
      <c r="D4638"/>
    </row>
    <row r="4639" spans="4:4" x14ac:dyDescent="0.35">
      <c r="D4639"/>
    </row>
    <row r="4640" spans="4:4" x14ac:dyDescent="0.35">
      <c r="D4640"/>
    </row>
    <row r="4641" spans="4:4" x14ac:dyDescent="0.35">
      <c r="D4641"/>
    </row>
    <row r="4642" spans="4:4" x14ac:dyDescent="0.35">
      <c r="D4642"/>
    </row>
    <row r="4643" spans="4:4" x14ac:dyDescent="0.35">
      <c r="D4643"/>
    </row>
    <row r="4644" spans="4:4" x14ac:dyDescent="0.35">
      <c r="D4644"/>
    </row>
    <row r="4645" spans="4:4" x14ac:dyDescent="0.35">
      <c r="D4645"/>
    </row>
    <row r="4646" spans="4:4" x14ac:dyDescent="0.35">
      <c r="D4646"/>
    </row>
    <row r="4647" spans="4:4" x14ac:dyDescent="0.35">
      <c r="D4647"/>
    </row>
    <row r="4648" spans="4:4" x14ac:dyDescent="0.35">
      <c r="D4648"/>
    </row>
    <row r="4649" spans="4:4" x14ac:dyDescent="0.35">
      <c r="D4649"/>
    </row>
    <row r="4650" spans="4:4" x14ac:dyDescent="0.35">
      <c r="D4650"/>
    </row>
    <row r="4651" spans="4:4" x14ac:dyDescent="0.35">
      <c r="D4651"/>
    </row>
    <row r="4652" spans="4:4" x14ac:dyDescent="0.35">
      <c r="D4652"/>
    </row>
    <row r="4653" spans="4:4" x14ac:dyDescent="0.35">
      <c r="D4653"/>
    </row>
    <row r="4654" spans="4:4" x14ac:dyDescent="0.35">
      <c r="D4654"/>
    </row>
    <row r="4655" spans="4:4" x14ac:dyDescent="0.35">
      <c r="D4655"/>
    </row>
    <row r="4656" spans="4:4" x14ac:dyDescent="0.35">
      <c r="D4656"/>
    </row>
    <row r="4657" spans="4:4" x14ac:dyDescent="0.35">
      <c r="D4657"/>
    </row>
    <row r="4658" spans="4:4" x14ac:dyDescent="0.35">
      <c r="D4658"/>
    </row>
    <row r="4659" spans="4:4" x14ac:dyDescent="0.35">
      <c r="D4659"/>
    </row>
    <row r="4660" spans="4:4" x14ac:dyDescent="0.35">
      <c r="D4660"/>
    </row>
    <row r="4661" spans="4:4" x14ac:dyDescent="0.35">
      <c r="D4661"/>
    </row>
    <row r="4662" spans="4:4" x14ac:dyDescent="0.35">
      <c r="D4662"/>
    </row>
    <row r="4663" spans="4:4" x14ac:dyDescent="0.35">
      <c r="D4663"/>
    </row>
    <row r="4664" spans="4:4" x14ac:dyDescent="0.35">
      <c r="D4664"/>
    </row>
    <row r="4665" spans="4:4" x14ac:dyDescent="0.35">
      <c r="D4665"/>
    </row>
    <row r="4666" spans="4:4" x14ac:dyDescent="0.35">
      <c r="D4666"/>
    </row>
    <row r="4667" spans="4:4" x14ac:dyDescent="0.35">
      <c r="D4667"/>
    </row>
    <row r="4668" spans="4:4" x14ac:dyDescent="0.35">
      <c r="D4668"/>
    </row>
    <row r="4669" spans="4:4" x14ac:dyDescent="0.35">
      <c r="D4669"/>
    </row>
    <row r="4670" spans="4:4" x14ac:dyDescent="0.35">
      <c r="D4670"/>
    </row>
    <row r="4671" spans="4:4" x14ac:dyDescent="0.35">
      <c r="D4671"/>
    </row>
    <row r="4672" spans="4:4" x14ac:dyDescent="0.35">
      <c r="D4672"/>
    </row>
    <row r="4673" spans="4:4" x14ac:dyDescent="0.35">
      <c r="D4673"/>
    </row>
    <row r="4674" spans="4:4" x14ac:dyDescent="0.35">
      <c r="D4674"/>
    </row>
    <row r="4675" spans="4:4" x14ac:dyDescent="0.35">
      <c r="D4675"/>
    </row>
    <row r="4676" spans="4:4" x14ac:dyDescent="0.35">
      <c r="D4676"/>
    </row>
    <row r="4677" spans="4:4" x14ac:dyDescent="0.35">
      <c r="D4677"/>
    </row>
    <row r="4678" spans="4:4" x14ac:dyDescent="0.35">
      <c r="D4678"/>
    </row>
    <row r="4679" spans="4:4" x14ac:dyDescent="0.35">
      <c r="D4679"/>
    </row>
    <row r="4680" spans="4:4" x14ac:dyDescent="0.35">
      <c r="D4680"/>
    </row>
    <row r="4681" spans="4:4" x14ac:dyDescent="0.35">
      <c r="D4681"/>
    </row>
    <row r="4682" spans="4:4" x14ac:dyDescent="0.35">
      <c r="D4682"/>
    </row>
    <row r="4683" spans="4:4" x14ac:dyDescent="0.35">
      <c r="D4683"/>
    </row>
    <row r="4684" spans="4:4" x14ac:dyDescent="0.35">
      <c r="D4684"/>
    </row>
    <row r="4685" spans="4:4" x14ac:dyDescent="0.35">
      <c r="D4685"/>
    </row>
    <row r="4686" spans="4:4" x14ac:dyDescent="0.35">
      <c r="D4686"/>
    </row>
    <row r="4687" spans="4:4" x14ac:dyDescent="0.35">
      <c r="D4687"/>
    </row>
    <row r="4688" spans="4:4" x14ac:dyDescent="0.35">
      <c r="D4688"/>
    </row>
    <row r="4689" spans="4:4" x14ac:dyDescent="0.35">
      <c r="D4689"/>
    </row>
    <row r="4690" spans="4:4" x14ac:dyDescent="0.35">
      <c r="D4690"/>
    </row>
    <row r="4691" spans="4:4" x14ac:dyDescent="0.35">
      <c r="D4691"/>
    </row>
    <row r="4692" spans="4:4" x14ac:dyDescent="0.35">
      <c r="D4692"/>
    </row>
    <row r="4693" spans="4:4" x14ac:dyDescent="0.35">
      <c r="D4693"/>
    </row>
    <row r="4694" spans="4:4" x14ac:dyDescent="0.35">
      <c r="D4694"/>
    </row>
    <row r="4695" spans="4:4" x14ac:dyDescent="0.35">
      <c r="D4695"/>
    </row>
    <row r="4696" spans="4:4" x14ac:dyDescent="0.35">
      <c r="D4696"/>
    </row>
    <row r="4697" spans="4:4" x14ac:dyDescent="0.35">
      <c r="D4697"/>
    </row>
    <row r="4698" spans="4:4" x14ac:dyDescent="0.35">
      <c r="D4698"/>
    </row>
    <row r="4699" spans="4:4" x14ac:dyDescent="0.35">
      <c r="D4699"/>
    </row>
    <row r="4700" spans="4:4" x14ac:dyDescent="0.35">
      <c r="D4700"/>
    </row>
    <row r="4701" spans="4:4" x14ac:dyDescent="0.35">
      <c r="D4701"/>
    </row>
    <row r="4702" spans="4:4" x14ac:dyDescent="0.35">
      <c r="D4702"/>
    </row>
    <row r="4703" spans="4:4" x14ac:dyDescent="0.35">
      <c r="D4703"/>
    </row>
    <row r="4704" spans="4:4" x14ac:dyDescent="0.35">
      <c r="D4704"/>
    </row>
    <row r="4705" spans="4:4" x14ac:dyDescent="0.35">
      <c r="D4705"/>
    </row>
    <row r="4706" spans="4:4" x14ac:dyDescent="0.35">
      <c r="D4706"/>
    </row>
    <row r="4707" spans="4:4" x14ac:dyDescent="0.35">
      <c r="D4707"/>
    </row>
    <row r="4708" spans="4:4" x14ac:dyDescent="0.35">
      <c r="D4708"/>
    </row>
    <row r="4709" spans="4:4" x14ac:dyDescent="0.35">
      <c r="D4709"/>
    </row>
    <row r="4710" spans="4:4" x14ac:dyDescent="0.35">
      <c r="D4710"/>
    </row>
    <row r="4711" spans="4:4" x14ac:dyDescent="0.35">
      <c r="D4711"/>
    </row>
    <row r="4712" spans="4:4" x14ac:dyDescent="0.35">
      <c r="D4712"/>
    </row>
    <row r="4713" spans="4:4" x14ac:dyDescent="0.35">
      <c r="D4713"/>
    </row>
    <row r="4714" spans="4:4" x14ac:dyDescent="0.35">
      <c r="D4714"/>
    </row>
    <row r="4715" spans="4:4" x14ac:dyDescent="0.35">
      <c r="D4715"/>
    </row>
    <row r="4716" spans="4:4" x14ac:dyDescent="0.35">
      <c r="D4716"/>
    </row>
    <row r="4717" spans="4:4" x14ac:dyDescent="0.35">
      <c r="D4717"/>
    </row>
    <row r="4718" spans="4:4" x14ac:dyDescent="0.35">
      <c r="D4718"/>
    </row>
    <row r="4719" spans="4:4" x14ac:dyDescent="0.35">
      <c r="D4719"/>
    </row>
    <row r="4720" spans="4:4" x14ac:dyDescent="0.35">
      <c r="D4720"/>
    </row>
    <row r="4721" spans="4:4" x14ac:dyDescent="0.35">
      <c r="D4721"/>
    </row>
    <row r="4722" spans="4:4" x14ac:dyDescent="0.35">
      <c r="D4722"/>
    </row>
    <row r="4723" spans="4:4" x14ac:dyDescent="0.35">
      <c r="D4723"/>
    </row>
    <row r="4724" spans="4:4" x14ac:dyDescent="0.35">
      <c r="D4724"/>
    </row>
    <row r="4725" spans="4:4" x14ac:dyDescent="0.35">
      <c r="D4725"/>
    </row>
    <row r="4726" spans="4:4" x14ac:dyDescent="0.35">
      <c r="D4726"/>
    </row>
    <row r="4727" spans="4:4" x14ac:dyDescent="0.35">
      <c r="D4727"/>
    </row>
    <row r="4728" spans="4:4" x14ac:dyDescent="0.35">
      <c r="D4728"/>
    </row>
    <row r="4729" spans="4:4" x14ac:dyDescent="0.35">
      <c r="D4729"/>
    </row>
    <row r="4730" spans="4:4" x14ac:dyDescent="0.35">
      <c r="D4730"/>
    </row>
    <row r="4731" spans="4:4" x14ac:dyDescent="0.35">
      <c r="D4731"/>
    </row>
    <row r="4732" spans="4:4" x14ac:dyDescent="0.35">
      <c r="D4732"/>
    </row>
    <row r="4733" spans="4:4" x14ac:dyDescent="0.35">
      <c r="D4733"/>
    </row>
    <row r="4734" spans="4:4" x14ac:dyDescent="0.35">
      <c r="D4734"/>
    </row>
    <row r="4735" spans="4:4" x14ac:dyDescent="0.35">
      <c r="D4735"/>
    </row>
    <row r="4736" spans="4:4" x14ac:dyDescent="0.35">
      <c r="D4736"/>
    </row>
    <row r="4737" spans="4:4" x14ac:dyDescent="0.35">
      <c r="D4737"/>
    </row>
    <row r="4738" spans="4:4" x14ac:dyDescent="0.35">
      <c r="D4738"/>
    </row>
    <row r="4739" spans="4:4" x14ac:dyDescent="0.35">
      <c r="D4739"/>
    </row>
    <row r="4740" spans="4:4" x14ac:dyDescent="0.35">
      <c r="D4740"/>
    </row>
    <row r="4741" spans="4:4" x14ac:dyDescent="0.35">
      <c r="D4741"/>
    </row>
    <row r="4742" spans="4:4" x14ac:dyDescent="0.35">
      <c r="D4742"/>
    </row>
    <row r="4743" spans="4:4" x14ac:dyDescent="0.35">
      <c r="D4743"/>
    </row>
    <row r="4744" spans="4:4" x14ac:dyDescent="0.35">
      <c r="D4744"/>
    </row>
    <row r="4745" spans="4:4" x14ac:dyDescent="0.35">
      <c r="D4745"/>
    </row>
    <row r="4746" spans="4:4" x14ac:dyDescent="0.35">
      <c r="D4746"/>
    </row>
    <row r="4747" spans="4:4" x14ac:dyDescent="0.35">
      <c r="D4747"/>
    </row>
    <row r="4748" spans="4:4" x14ac:dyDescent="0.35">
      <c r="D4748"/>
    </row>
    <row r="4749" spans="4:4" x14ac:dyDescent="0.35">
      <c r="D4749"/>
    </row>
    <row r="4750" spans="4:4" x14ac:dyDescent="0.35">
      <c r="D4750"/>
    </row>
    <row r="4751" spans="4:4" x14ac:dyDescent="0.35">
      <c r="D4751"/>
    </row>
    <row r="4752" spans="4:4" x14ac:dyDescent="0.35">
      <c r="D4752"/>
    </row>
    <row r="4753" spans="4:4" x14ac:dyDescent="0.35">
      <c r="D4753"/>
    </row>
    <row r="4754" spans="4:4" x14ac:dyDescent="0.35">
      <c r="D4754"/>
    </row>
    <row r="4755" spans="4:4" x14ac:dyDescent="0.35">
      <c r="D4755"/>
    </row>
    <row r="4756" spans="4:4" x14ac:dyDescent="0.35">
      <c r="D4756"/>
    </row>
    <row r="4757" spans="4:4" x14ac:dyDescent="0.35">
      <c r="D4757"/>
    </row>
    <row r="4758" spans="4:4" x14ac:dyDescent="0.35">
      <c r="D4758"/>
    </row>
    <row r="4759" spans="4:4" x14ac:dyDescent="0.35">
      <c r="D4759"/>
    </row>
    <row r="4760" spans="4:4" x14ac:dyDescent="0.35">
      <c r="D4760"/>
    </row>
    <row r="4761" spans="4:4" x14ac:dyDescent="0.35">
      <c r="D4761"/>
    </row>
    <row r="4762" spans="4:4" x14ac:dyDescent="0.35">
      <c r="D4762"/>
    </row>
    <row r="4763" spans="4:4" x14ac:dyDescent="0.35">
      <c r="D4763"/>
    </row>
    <row r="4764" spans="4:4" x14ac:dyDescent="0.35">
      <c r="D4764"/>
    </row>
    <row r="4765" spans="4:4" x14ac:dyDescent="0.35">
      <c r="D4765"/>
    </row>
    <row r="4766" spans="4:4" x14ac:dyDescent="0.35">
      <c r="D4766"/>
    </row>
    <row r="4767" spans="4:4" x14ac:dyDescent="0.35">
      <c r="D4767"/>
    </row>
    <row r="4768" spans="4:4" x14ac:dyDescent="0.35">
      <c r="D4768"/>
    </row>
    <row r="4769" spans="4:4" x14ac:dyDescent="0.35">
      <c r="D4769"/>
    </row>
    <row r="4770" spans="4:4" x14ac:dyDescent="0.35">
      <c r="D4770"/>
    </row>
    <row r="4771" spans="4:4" x14ac:dyDescent="0.35">
      <c r="D4771"/>
    </row>
    <row r="4772" spans="4:4" x14ac:dyDescent="0.35">
      <c r="D4772"/>
    </row>
    <row r="4773" spans="4:4" x14ac:dyDescent="0.35">
      <c r="D4773"/>
    </row>
    <row r="4774" spans="4:4" x14ac:dyDescent="0.35">
      <c r="D4774"/>
    </row>
    <row r="4775" spans="4:4" x14ac:dyDescent="0.35">
      <c r="D4775"/>
    </row>
    <row r="4776" spans="4:4" x14ac:dyDescent="0.35">
      <c r="D4776"/>
    </row>
    <row r="4777" spans="4:4" x14ac:dyDescent="0.35">
      <c r="D4777"/>
    </row>
    <row r="4778" spans="4:4" x14ac:dyDescent="0.35">
      <c r="D4778"/>
    </row>
    <row r="4779" spans="4:4" x14ac:dyDescent="0.35">
      <c r="D4779"/>
    </row>
    <row r="4780" spans="4:4" x14ac:dyDescent="0.35">
      <c r="D4780"/>
    </row>
    <row r="4781" spans="4:4" x14ac:dyDescent="0.35">
      <c r="D4781"/>
    </row>
    <row r="4782" spans="4:4" x14ac:dyDescent="0.35">
      <c r="D4782"/>
    </row>
    <row r="4783" spans="4:4" x14ac:dyDescent="0.35">
      <c r="D4783"/>
    </row>
    <row r="4784" spans="4:4" x14ac:dyDescent="0.35">
      <c r="D4784"/>
    </row>
    <row r="4785" spans="4:4" x14ac:dyDescent="0.35">
      <c r="D4785"/>
    </row>
    <row r="4786" spans="4:4" x14ac:dyDescent="0.35">
      <c r="D4786"/>
    </row>
    <row r="4787" spans="4:4" x14ac:dyDescent="0.35">
      <c r="D4787"/>
    </row>
    <row r="4788" spans="4:4" x14ac:dyDescent="0.35">
      <c r="D4788"/>
    </row>
    <row r="4789" spans="4:4" x14ac:dyDescent="0.35">
      <c r="D4789"/>
    </row>
    <row r="4790" spans="4:4" x14ac:dyDescent="0.35">
      <c r="D4790"/>
    </row>
    <row r="4791" spans="4:4" x14ac:dyDescent="0.35">
      <c r="D4791"/>
    </row>
    <row r="4792" spans="4:4" x14ac:dyDescent="0.35">
      <c r="D4792"/>
    </row>
    <row r="4793" spans="4:4" x14ac:dyDescent="0.35">
      <c r="D4793"/>
    </row>
    <row r="4794" spans="4:4" x14ac:dyDescent="0.35">
      <c r="D4794"/>
    </row>
    <row r="4795" spans="4:4" x14ac:dyDescent="0.35">
      <c r="D4795"/>
    </row>
    <row r="4796" spans="4:4" x14ac:dyDescent="0.35">
      <c r="D4796"/>
    </row>
    <row r="4797" spans="4:4" x14ac:dyDescent="0.35">
      <c r="D4797"/>
    </row>
    <row r="4798" spans="4:4" x14ac:dyDescent="0.35">
      <c r="D4798"/>
    </row>
    <row r="4799" spans="4:4" x14ac:dyDescent="0.35">
      <c r="D4799"/>
    </row>
    <row r="4800" spans="4:4" x14ac:dyDescent="0.35">
      <c r="D4800"/>
    </row>
    <row r="4801" spans="4:4" x14ac:dyDescent="0.35">
      <c r="D4801"/>
    </row>
    <row r="4802" spans="4:4" x14ac:dyDescent="0.35">
      <c r="D4802"/>
    </row>
    <row r="4803" spans="4:4" x14ac:dyDescent="0.35">
      <c r="D4803"/>
    </row>
    <row r="4804" spans="4:4" x14ac:dyDescent="0.35">
      <c r="D4804"/>
    </row>
    <row r="4805" spans="4:4" x14ac:dyDescent="0.35">
      <c r="D4805"/>
    </row>
    <row r="4806" spans="4:4" x14ac:dyDescent="0.35">
      <c r="D4806"/>
    </row>
    <row r="4807" spans="4:4" x14ac:dyDescent="0.35">
      <c r="D4807"/>
    </row>
    <row r="4808" spans="4:4" x14ac:dyDescent="0.35">
      <c r="D4808"/>
    </row>
    <row r="4809" spans="4:4" x14ac:dyDescent="0.35">
      <c r="D4809"/>
    </row>
    <row r="4810" spans="4:4" x14ac:dyDescent="0.35">
      <c r="D4810"/>
    </row>
    <row r="4811" spans="4:4" x14ac:dyDescent="0.35">
      <c r="D4811"/>
    </row>
    <row r="4812" spans="4:4" x14ac:dyDescent="0.35">
      <c r="D4812"/>
    </row>
    <row r="4813" spans="4:4" x14ac:dyDescent="0.35">
      <c r="D4813"/>
    </row>
    <row r="4814" spans="4:4" x14ac:dyDescent="0.35">
      <c r="D4814"/>
    </row>
    <row r="4815" spans="4:4" x14ac:dyDescent="0.35">
      <c r="D4815"/>
    </row>
    <row r="4816" spans="4:4" x14ac:dyDescent="0.35">
      <c r="D4816"/>
    </row>
    <row r="4817" spans="4:4" x14ac:dyDescent="0.35">
      <c r="D4817"/>
    </row>
    <row r="4818" spans="4:4" x14ac:dyDescent="0.35">
      <c r="D4818"/>
    </row>
    <row r="4819" spans="4:4" x14ac:dyDescent="0.35">
      <c r="D4819"/>
    </row>
    <row r="4820" spans="4:4" x14ac:dyDescent="0.35">
      <c r="D4820"/>
    </row>
    <row r="4821" spans="4:4" x14ac:dyDescent="0.35">
      <c r="D4821"/>
    </row>
    <row r="4822" spans="4:4" x14ac:dyDescent="0.35">
      <c r="D4822"/>
    </row>
    <row r="4823" spans="4:4" x14ac:dyDescent="0.35">
      <c r="D4823"/>
    </row>
    <row r="4824" spans="4:4" x14ac:dyDescent="0.35">
      <c r="D4824"/>
    </row>
    <row r="4825" spans="4:4" x14ac:dyDescent="0.35">
      <c r="D4825"/>
    </row>
    <row r="4826" spans="4:4" x14ac:dyDescent="0.35">
      <c r="D4826"/>
    </row>
    <row r="4827" spans="4:4" x14ac:dyDescent="0.35">
      <c r="D4827"/>
    </row>
    <row r="4828" spans="4:4" x14ac:dyDescent="0.35">
      <c r="D4828"/>
    </row>
    <row r="4829" spans="4:4" x14ac:dyDescent="0.35">
      <c r="D4829"/>
    </row>
    <row r="4830" spans="4:4" x14ac:dyDescent="0.35">
      <c r="D4830"/>
    </row>
    <row r="4831" spans="4:4" x14ac:dyDescent="0.35">
      <c r="D4831"/>
    </row>
    <row r="4832" spans="4:4" x14ac:dyDescent="0.35">
      <c r="D4832"/>
    </row>
    <row r="4833" spans="4:4" x14ac:dyDescent="0.35">
      <c r="D4833"/>
    </row>
    <row r="4834" spans="4:4" x14ac:dyDescent="0.35">
      <c r="D4834"/>
    </row>
    <row r="4835" spans="4:4" x14ac:dyDescent="0.35">
      <c r="D4835"/>
    </row>
    <row r="4836" spans="4:4" x14ac:dyDescent="0.35">
      <c r="D4836"/>
    </row>
    <row r="4837" spans="4:4" x14ac:dyDescent="0.35">
      <c r="D4837"/>
    </row>
    <row r="4838" spans="4:4" x14ac:dyDescent="0.35">
      <c r="D4838"/>
    </row>
    <row r="4839" spans="4:4" x14ac:dyDescent="0.35">
      <c r="D4839"/>
    </row>
    <row r="4840" spans="4:4" x14ac:dyDescent="0.35">
      <c r="D4840"/>
    </row>
    <row r="4841" spans="4:4" x14ac:dyDescent="0.35">
      <c r="D4841"/>
    </row>
    <row r="4842" spans="4:4" x14ac:dyDescent="0.35">
      <c r="D4842"/>
    </row>
    <row r="4843" spans="4:4" x14ac:dyDescent="0.35">
      <c r="D4843"/>
    </row>
    <row r="4844" spans="4:4" x14ac:dyDescent="0.35">
      <c r="D4844"/>
    </row>
    <row r="4845" spans="4:4" x14ac:dyDescent="0.35">
      <c r="D4845"/>
    </row>
    <row r="4846" spans="4:4" x14ac:dyDescent="0.35">
      <c r="D4846"/>
    </row>
    <row r="4847" spans="4:4" x14ac:dyDescent="0.35">
      <c r="D4847"/>
    </row>
    <row r="4848" spans="4:4" x14ac:dyDescent="0.35">
      <c r="D4848"/>
    </row>
    <row r="4849" spans="4:4" x14ac:dyDescent="0.35">
      <c r="D4849"/>
    </row>
    <row r="4850" spans="4:4" x14ac:dyDescent="0.35">
      <c r="D4850"/>
    </row>
    <row r="4851" spans="4:4" x14ac:dyDescent="0.35">
      <c r="D4851"/>
    </row>
    <row r="4852" spans="4:4" x14ac:dyDescent="0.35">
      <c r="D4852"/>
    </row>
    <row r="4853" spans="4:4" x14ac:dyDescent="0.35">
      <c r="D4853"/>
    </row>
    <row r="4854" spans="4:4" x14ac:dyDescent="0.35">
      <c r="D4854"/>
    </row>
    <row r="4855" spans="4:4" x14ac:dyDescent="0.35">
      <c r="D4855"/>
    </row>
    <row r="4856" spans="4:4" x14ac:dyDescent="0.35">
      <c r="D4856"/>
    </row>
    <row r="4857" spans="4:4" x14ac:dyDescent="0.35">
      <c r="D4857"/>
    </row>
    <row r="4858" spans="4:4" x14ac:dyDescent="0.35">
      <c r="D4858"/>
    </row>
    <row r="4859" spans="4:4" x14ac:dyDescent="0.35">
      <c r="D4859"/>
    </row>
    <row r="4860" spans="4:4" x14ac:dyDescent="0.35">
      <c r="D4860"/>
    </row>
    <row r="4861" spans="4:4" x14ac:dyDescent="0.35">
      <c r="D4861"/>
    </row>
    <row r="4862" spans="4:4" x14ac:dyDescent="0.35">
      <c r="D4862"/>
    </row>
    <row r="4863" spans="4:4" x14ac:dyDescent="0.35">
      <c r="D4863"/>
    </row>
    <row r="4864" spans="4:4" x14ac:dyDescent="0.35">
      <c r="D4864"/>
    </row>
    <row r="4865" spans="4:4" x14ac:dyDescent="0.35">
      <c r="D4865"/>
    </row>
    <row r="4866" spans="4:4" x14ac:dyDescent="0.35">
      <c r="D4866"/>
    </row>
    <row r="4867" spans="4:4" x14ac:dyDescent="0.35">
      <c r="D4867"/>
    </row>
    <row r="4868" spans="4:4" x14ac:dyDescent="0.35">
      <c r="D4868"/>
    </row>
    <row r="4869" spans="4:4" x14ac:dyDescent="0.35">
      <c r="D4869"/>
    </row>
    <row r="4870" spans="4:4" x14ac:dyDescent="0.35">
      <c r="D4870"/>
    </row>
    <row r="4871" spans="4:4" x14ac:dyDescent="0.35">
      <c r="D4871"/>
    </row>
    <row r="4872" spans="4:4" x14ac:dyDescent="0.35">
      <c r="D4872"/>
    </row>
    <row r="4873" spans="4:4" x14ac:dyDescent="0.35">
      <c r="D4873"/>
    </row>
    <row r="4874" spans="4:4" x14ac:dyDescent="0.35">
      <c r="D4874"/>
    </row>
    <row r="4875" spans="4:4" x14ac:dyDescent="0.35">
      <c r="D4875"/>
    </row>
    <row r="4876" spans="4:4" x14ac:dyDescent="0.35">
      <c r="D4876"/>
    </row>
    <row r="4877" spans="4:4" x14ac:dyDescent="0.35">
      <c r="D4877"/>
    </row>
    <row r="4878" spans="4:4" x14ac:dyDescent="0.35">
      <c r="D4878"/>
    </row>
    <row r="4879" spans="4:4" x14ac:dyDescent="0.35">
      <c r="D4879"/>
    </row>
    <row r="4880" spans="4:4" x14ac:dyDescent="0.35">
      <c r="D4880"/>
    </row>
    <row r="4881" spans="4:4" x14ac:dyDescent="0.35">
      <c r="D4881"/>
    </row>
    <row r="4882" spans="4:4" x14ac:dyDescent="0.35">
      <c r="D4882"/>
    </row>
    <row r="4883" spans="4:4" x14ac:dyDescent="0.35">
      <c r="D4883"/>
    </row>
    <row r="4884" spans="4:4" x14ac:dyDescent="0.35">
      <c r="D4884"/>
    </row>
    <row r="4885" spans="4:4" x14ac:dyDescent="0.35">
      <c r="D4885"/>
    </row>
    <row r="4886" spans="4:4" x14ac:dyDescent="0.35">
      <c r="D4886"/>
    </row>
    <row r="4887" spans="4:4" x14ac:dyDescent="0.35">
      <c r="D4887"/>
    </row>
    <row r="4888" spans="4:4" x14ac:dyDescent="0.35">
      <c r="D4888"/>
    </row>
    <row r="4889" spans="4:4" x14ac:dyDescent="0.35">
      <c r="D4889"/>
    </row>
    <row r="4890" spans="4:4" x14ac:dyDescent="0.35">
      <c r="D4890"/>
    </row>
    <row r="4891" spans="4:4" x14ac:dyDescent="0.35">
      <c r="D4891"/>
    </row>
    <row r="4892" spans="4:4" x14ac:dyDescent="0.35">
      <c r="D4892"/>
    </row>
    <row r="4893" spans="4:4" x14ac:dyDescent="0.35">
      <c r="D4893"/>
    </row>
    <row r="4894" spans="4:4" x14ac:dyDescent="0.35">
      <c r="D4894"/>
    </row>
    <row r="4895" spans="4:4" x14ac:dyDescent="0.35">
      <c r="D4895"/>
    </row>
    <row r="4896" spans="4:4" x14ac:dyDescent="0.35">
      <c r="D4896"/>
    </row>
    <row r="4897" spans="4:4" x14ac:dyDescent="0.35">
      <c r="D4897"/>
    </row>
    <row r="4898" spans="4:4" x14ac:dyDescent="0.35">
      <c r="D4898"/>
    </row>
    <row r="4899" spans="4:4" x14ac:dyDescent="0.35">
      <c r="D4899"/>
    </row>
    <row r="4900" spans="4:4" x14ac:dyDescent="0.35">
      <c r="D4900"/>
    </row>
    <row r="4901" spans="4:4" x14ac:dyDescent="0.35">
      <c r="D4901"/>
    </row>
    <row r="4902" spans="4:4" x14ac:dyDescent="0.35">
      <c r="D4902"/>
    </row>
    <row r="4903" spans="4:4" x14ac:dyDescent="0.35">
      <c r="D4903"/>
    </row>
    <row r="4904" spans="4:4" x14ac:dyDescent="0.35">
      <c r="D4904"/>
    </row>
    <row r="4905" spans="4:4" x14ac:dyDescent="0.35">
      <c r="D4905"/>
    </row>
    <row r="4906" spans="4:4" x14ac:dyDescent="0.35">
      <c r="D4906"/>
    </row>
    <row r="4907" spans="4:4" x14ac:dyDescent="0.35">
      <c r="D4907"/>
    </row>
    <row r="4908" spans="4:4" x14ac:dyDescent="0.35">
      <c r="D4908"/>
    </row>
    <row r="4909" spans="4:4" x14ac:dyDescent="0.35">
      <c r="D4909"/>
    </row>
    <row r="4910" spans="4:4" x14ac:dyDescent="0.35">
      <c r="D4910"/>
    </row>
    <row r="4911" spans="4:4" x14ac:dyDescent="0.35">
      <c r="D4911"/>
    </row>
    <row r="4912" spans="4:4" x14ac:dyDescent="0.35">
      <c r="D4912"/>
    </row>
    <row r="4913" spans="4:4" x14ac:dyDescent="0.35">
      <c r="D4913"/>
    </row>
    <row r="4914" spans="4:4" x14ac:dyDescent="0.35">
      <c r="D4914"/>
    </row>
    <row r="4915" spans="4:4" x14ac:dyDescent="0.35">
      <c r="D4915"/>
    </row>
    <row r="4916" spans="4:4" x14ac:dyDescent="0.35">
      <c r="D4916"/>
    </row>
    <row r="4917" spans="4:4" x14ac:dyDescent="0.35">
      <c r="D4917"/>
    </row>
    <row r="4918" spans="4:4" x14ac:dyDescent="0.35">
      <c r="D4918"/>
    </row>
    <row r="4919" spans="4:4" x14ac:dyDescent="0.35">
      <c r="D4919"/>
    </row>
    <row r="4920" spans="4:4" x14ac:dyDescent="0.35">
      <c r="D4920"/>
    </row>
    <row r="4921" spans="4:4" x14ac:dyDescent="0.35">
      <c r="D4921"/>
    </row>
    <row r="4922" spans="4:4" x14ac:dyDescent="0.35">
      <c r="D4922"/>
    </row>
    <row r="4923" spans="4:4" x14ac:dyDescent="0.35">
      <c r="D4923"/>
    </row>
    <row r="4924" spans="4:4" x14ac:dyDescent="0.35">
      <c r="D4924"/>
    </row>
    <row r="4925" spans="4:4" x14ac:dyDescent="0.35">
      <c r="D4925"/>
    </row>
    <row r="4926" spans="4:4" x14ac:dyDescent="0.35">
      <c r="D4926"/>
    </row>
    <row r="4927" spans="4:4" x14ac:dyDescent="0.35">
      <c r="D4927"/>
    </row>
    <row r="4928" spans="4:4" x14ac:dyDescent="0.35">
      <c r="D4928"/>
    </row>
    <row r="4929" spans="4:4" x14ac:dyDescent="0.35">
      <c r="D4929"/>
    </row>
    <row r="4930" spans="4:4" x14ac:dyDescent="0.35">
      <c r="D4930"/>
    </row>
    <row r="4931" spans="4:4" x14ac:dyDescent="0.35">
      <c r="D4931"/>
    </row>
    <row r="4932" spans="4:4" x14ac:dyDescent="0.35">
      <c r="D4932"/>
    </row>
    <row r="4933" spans="4:4" x14ac:dyDescent="0.35">
      <c r="D4933"/>
    </row>
    <row r="4934" spans="4:4" x14ac:dyDescent="0.35">
      <c r="D4934"/>
    </row>
    <row r="4935" spans="4:4" x14ac:dyDescent="0.35">
      <c r="D4935"/>
    </row>
    <row r="4936" spans="4:4" x14ac:dyDescent="0.35">
      <c r="D4936"/>
    </row>
    <row r="4937" spans="4:4" x14ac:dyDescent="0.35">
      <c r="D4937"/>
    </row>
    <row r="4938" spans="4:4" x14ac:dyDescent="0.35">
      <c r="D4938"/>
    </row>
    <row r="4939" spans="4:4" x14ac:dyDescent="0.35">
      <c r="D4939"/>
    </row>
    <row r="4940" spans="4:4" x14ac:dyDescent="0.35">
      <c r="D4940"/>
    </row>
    <row r="4941" spans="4:4" x14ac:dyDescent="0.35">
      <c r="D4941"/>
    </row>
    <row r="4942" spans="4:4" x14ac:dyDescent="0.35">
      <c r="D4942"/>
    </row>
    <row r="4943" spans="4:4" x14ac:dyDescent="0.35">
      <c r="D4943"/>
    </row>
    <row r="4944" spans="4:4" x14ac:dyDescent="0.35">
      <c r="D4944"/>
    </row>
    <row r="4945" spans="4:4" x14ac:dyDescent="0.35">
      <c r="D4945"/>
    </row>
    <row r="4946" spans="4:4" x14ac:dyDescent="0.35">
      <c r="D4946"/>
    </row>
    <row r="4947" spans="4:4" x14ac:dyDescent="0.35">
      <c r="D4947"/>
    </row>
    <row r="4948" spans="4:4" x14ac:dyDescent="0.35">
      <c r="D4948"/>
    </row>
    <row r="4949" spans="4:4" x14ac:dyDescent="0.35">
      <c r="D4949"/>
    </row>
    <row r="4950" spans="4:4" x14ac:dyDescent="0.35">
      <c r="D4950"/>
    </row>
    <row r="4951" spans="4:4" x14ac:dyDescent="0.35">
      <c r="D4951"/>
    </row>
    <row r="4952" spans="4:4" x14ac:dyDescent="0.35">
      <c r="D4952"/>
    </row>
    <row r="4953" spans="4:4" x14ac:dyDescent="0.35">
      <c r="D4953"/>
    </row>
    <row r="4954" spans="4:4" x14ac:dyDescent="0.35">
      <c r="D4954"/>
    </row>
    <row r="4955" spans="4:4" x14ac:dyDescent="0.35">
      <c r="D4955"/>
    </row>
    <row r="4956" spans="4:4" x14ac:dyDescent="0.35">
      <c r="D4956"/>
    </row>
    <row r="4957" spans="4:4" x14ac:dyDescent="0.35">
      <c r="D4957"/>
    </row>
    <row r="4958" spans="4:4" x14ac:dyDescent="0.35">
      <c r="D4958"/>
    </row>
    <row r="4959" spans="4:4" x14ac:dyDescent="0.35">
      <c r="D4959"/>
    </row>
    <row r="4960" spans="4:4" x14ac:dyDescent="0.35">
      <c r="D4960"/>
    </row>
    <row r="4961" spans="4:4" x14ac:dyDescent="0.35">
      <c r="D4961"/>
    </row>
    <row r="4962" spans="4:4" x14ac:dyDescent="0.35">
      <c r="D4962"/>
    </row>
    <row r="4963" spans="4:4" x14ac:dyDescent="0.35">
      <c r="D4963"/>
    </row>
    <row r="4964" spans="4:4" x14ac:dyDescent="0.35">
      <c r="D4964"/>
    </row>
    <row r="4965" spans="4:4" x14ac:dyDescent="0.35">
      <c r="D4965"/>
    </row>
    <row r="4966" spans="4:4" x14ac:dyDescent="0.35">
      <c r="D4966"/>
    </row>
    <row r="4967" spans="4:4" x14ac:dyDescent="0.35">
      <c r="D4967"/>
    </row>
    <row r="4968" spans="4:4" x14ac:dyDescent="0.35">
      <c r="D4968"/>
    </row>
    <row r="4969" spans="4:4" x14ac:dyDescent="0.35">
      <c r="D4969"/>
    </row>
    <row r="4970" spans="4:4" x14ac:dyDescent="0.35">
      <c r="D4970"/>
    </row>
    <row r="4971" spans="4:4" x14ac:dyDescent="0.35">
      <c r="D4971"/>
    </row>
    <row r="4972" spans="4:4" x14ac:dyDescent="0.35">
      <c r="D4972"/>
    </row>
    <row r="4973" spans="4:4" x14ac:dyDescent="0.35">
      <c r="D4973"/>
    </row>
    <row r="4974" spans="4:4" x14ac:dyDescent="0.35">
      <c r="D4974"/>
    </row>
    <row r="4975" spans="4:4" x14ac:dyDescent="0.35">
      <c r="D4975"/>
    </row>
    <row r="4976" spans="4:4" x14ac:dyDescent="0.35">
      <c r="D4976"/>
    </row>
    <row r="4977" spans="4:4" x14ac:dyDescent="0.35">
      <c r="D4977"/>
    </row>
    <row r="4978" spans="4:4" x14ac:dyDescent="0.35">
      <c r="D4978"/>
    </row>
    <row r="4979" spans="4:4" x14ac:dyDescent="0.35">
      <c r="D4979"/>
    </row>
    <row r="4980" spans="4:4" x14ac:dyDescent="0.35">
      <c r="D4980"/>
    </row>
    <row r="4981" spans="4:4" x14ac:dyDescent="0.35">
      <c r="D4981"/>
    </row>
    <row r="4982" spans="4:4" x14ac:dyDescent="0.35">
      <c r="D4982"/>
    </row>
    <row r="4983" spans="4:4" x14ac:dyDescent="0.35">
      <c r="D4983"/>
    </row>
    <row r="4984" spans="4:4" x14ac:dyDescent="0.35">
      <c r="D4984"/>
    </row>
    <row r="4985" spans="4:4" x14ac:dyDescent="0.35">
      <c r="D4985"/>
    </row>
    <row r="4986" spans="4:4" x14ac:dyDescent="0.35">
      <c r="D4986"/>
    </row>
    <row r="4987" spans="4:4" x14ac:dyDescent="0.35">
      <c r="D4987"/>
    </row>
    <row r="4988" spans="4:4" x14ac:dyDescent="0.35">
      <c r="D4988"/>
    </row>
    <row r="4989" spans="4:4" x14ac:dyDescent="0.35">
      <c r="D4989"/>
    </row>
    <row r="4990" spans="4:4" x14ac:dyDescent="0.35">
      <c r="D4990"/>
    </row>
    <row r="4991" spans="4:4" x14ac:dyDescent="0.35">
      <c r="D4991"/>
    </row>
    <row r="4992" spans="4:4" x14ac:dyDescent="0.35">
      <c r="D4992"/>
    </row>
    <row r="4993" spans="4:4" x14ac:dyDescent="0.35">
      <c r="D4993"/>
    </row>
    <row r="4994" spans="4:4" x14ac:dyDescent="0.35">
      <c r="D4994"/>
    </row>
    <row r="4995" spans="4:4" x14ac:dyDescent="0.35">
      <c r="D4995"/>
    </row>
    <row r="4996" spans="4:4" x14ac:dyDescent="0.35">
      <c r="D4996"/>
    </row>
    <row r="4997" spans="4:4" x14ac:dyDescent="0.35">
      <c r="D4997"/>
    </row>
    <row r="4998" spans="4:4" x14ac:dyDescent="0.35">
      <c r="D4998"/>
    </row>
    <row r="4999" spans="4:4" x14ac:dyDescent="0.35">
      <c r="D4999"/>
    </row>
    <row r="5000" spans="4:4" x14ac:dyDescent="0.35">
      <c r="D5000"/>
    </row>
    <row r="5001" spans="4:4" x14ac:dyDescent="0.35">
      <c r="D5001"/>
    </row>
    <row r="5002" spans="4:4" x14ac:dyDescent="0.35">
      <c r="D5002"/>
    </row>
    <row r="5003" spans="4:4" x14ac:dyDescent="0.35">
      <c r="D5003"/>
    </row>
    <row r="5004" spans="4:4" x14ac:dyDescent="0.35">
      <c r="D5004"/>
    </row>
    <row r="5005" spans="4:4" x14ac:dyDescent="0.35">
      <c r="D5005"/>
    </row>
    <row r="5006" spans="4:4" x14ac:dyDescent="0.35">
      <c r="D5006"/>
    </row>
    <row r="5007" spans="4:4" x14ac:dyDescent="0.35">
      <c r="D5007"/>
    </row>
    <row r="5008" spans="4:4" x14ac:dyDescent="0.35">
      <c r="D5008"/>
    </row>
    <row r="5009" spans="4:4" x14ac:dyDescent="0.35">
      <c r="D5009"/>
    </row>
    <row r="5010" spans="4:4" x14ac:dyDescent="0.35">
      <c r="D5010"/>
    </row>
    <row r="5011" spans="4:4" x14ac:dyDescent="0.35">
      <c r="D5011"/>
    </row>
    <row r="5012" spans="4:4" x14ac:dyDescent="0.35">
      <c r="D5012"/>
    </row>
    <row r="5013" spans="4:4" x14ac:dyDescent="0.35">
      <c r="D5013"/>
    </row>
    <row r="5014" spans="4:4" x14ac:dyDescent="0.35">
      <c r="D5014"/>
    </row>
    <row r="5015" spans="4:4" x14ac:dyDescent="0.35">
      <c r="D5015"/>
    </row>
    <row r="5016" spans="4:4" x14ac:dyDescent="0.35">
      <c r="D5016"/>
    </row>
    <row r="5017" spans="4:4" x14ac:dyDescent="0.35">
      <c r="D5017"/>
    </row>
    <row r="5018" spans="4:4" x14ac:dyDescent="0.35">
      <c r="D5018"/>
    </row>
    <row r="5019" spans="4:4" x14ac:dyDescent="0.35">
      <c r="D5019"/>
    </row>
    <row r="5020" spans="4:4" x14ac:dyDescent="0.35">
      <c r="D5020"/>
    </row>
    <row r="5021" spans="4:4" x14ac:dyDescent="0.35">
      <c r="D5021"/>
    </row>
    <row r="5022" spans="4:4" x14ac:dyDescent="0.35">
      <c r="D5022"/>
    </row>
    <row r="5023" spans="4:4" x14ac:dyDescent="0.35">
      <c r="D5023"/>
    </row>
    <row r="5024" spans="4:4" x14ac:dyDescent="0.35">
      <c r="D5024"/>
    </row>
    <row r="5025" spans="4:4" x14ac:dyDescent="0.35">
      <c r="D5025"/>
    </row>
    <row r="5026" spans="4:4" x14ac:dyDescent="0.35">
      <c r="D5026"/>
    </row>
    <row r="5027" spans="4:4" x14ac:dyDescent="0.35">
      <c r="D5027"/>
    </row>
    <row r="5028" spans="4:4" x14ac:dyDescent="0.35">
      <c r="D5028"/>
    </row>
    <row r="5029" spans="4:4" x14ac:dyDescent="0.35">
      <c r="D5029"/>
    </row>
    <row r="5030" spans="4:4" x14ac:dyDescent="0.35">
      <c r="D5030"/>
    </row>
    <row r="5031" spans="4:4" x14ac:dyDescent="0.35">
      <c r="D5031"/>
    </row>
    <row r="5032" spans="4:4" x14ac:dyDescent="0.35">
      <c r="D5032"/>
    </row>
    <row r="5033" spans="4:4" x14ac:dyDescent="0.35">
      <c r="D5033"/>
    </row>
    <row r="5034" spans="4:4" x14ac:dyDescent="0.35">
      <c r="D5034"/>
    </row>
    <row r="5035" spans="4:4" x14ac:dyDescent="0.35">
      <c r="D5035"/>
    </row>
    <row r="5036" spans="4:4" x14ac:dyDescent="0.35">
      <c r="D5036"/>
    </row>
    <row r="5037" spans="4:4" x14ac:dyDescent="0.35">
      <c r="D5037"/>
    </row>
    <row r="5038" spans="4:4" x14ac:dyDescent="0.35">
      <c r="D5038"/>
    </row>
    <row r="5039" spans="4:4" x14ac:dyDescent="0.35">
      <c r="D5039"/>
    </row>
    <row r="5040" spans="4:4" x14ac:dyDescent="0.35">
      <c r="D5040"/>
    </row>
    <row r="5041" spans="4:4" x14ac:dyDescent="0.35">
      <c r="D5041"/>
    </row>
    <row r="5042" spans="4:4" x14ac:dyDescent="0.35">
      <c r="D5042"/>
    </row>
    <row r="5043" spans="4:4" x14ac:dyDescent="0.35">
      <c r="D5043"/>
    </row>
    <row r="5044" spans="4:4" x14ac:dyDescent="0.35">
      <c r="D5044"/>
    </row>
    <row r="5045" spans="4:4" x14ac:dyDescent="0.35">
      <c r="D5045"/>
    </row>
    <row r="5046" spans="4:4" x14ac:dyDescent="0.35">
      <c r="D5046"/>
    </row>
    <row r="5047" spans="4:4" x14ac:dyDescent="0.35">
      <c r="D5047"/>
    </row>
    <row r="5048" spans="4:4" x14ac:dyDescent="0.35">
      <c r="D5048"/>
    </row>
    <row r="5049" spans="4:4" x14ac:dyDescent="0.35">
      <c r="D5049"/>
    </row>
    <row r="5050" spans="4:4" x14ac:dyDescent="0.35">
      <c r="D5050"/>
    </row>
    <row r="5051" spans="4:4" x14ac:dyDescent="0.35">
      <c r="D5051"/>
    </row>
    <row r="5052" spans="4:4" x14ac:dyDescent="0.35">
      <c r="D5052"/>
    </row>
    <row r="5053" spans="4:4" x14ac:dyDescent="0.35">
      <c r="D5053"/>
    </row>
    <row r="5054" spans="4:4" x14ac:dyDescent="0.35">
      <c r="D5054"/>
    </row>
    <row r="5055" spans="4:4" x14ac:dyDescent="0.35">
      <c r="D5055"/>
    </row>
    <row r="5056" spans="4:4" x14ac:dyDescent="0.35">
      <c r="D5056"/>
    </row>
    <row r="5057" spans="4:4" x14ac:dyDescent="0.35">
      <c r="D5057"/>
    </row>
    <row r="5058" spans="4:4" x14ac:dyDescent="0.35">
      <c r="D5058"/>
    </row>
    <row r="5059" spans="4:4" x14ac:dyDescent="0.35">
      <c r="D5059"/>
    </row>
    <row r="5060" spans="4:4" x14ac:dyDescent="0.35">
      <c r="D5060"/>
    </row>
    <row r="5061" spans="4:4" x14ac:dyDescent="0.35">
      <c r="D5061"/>
    </row>
    <row r="5062" spans="4:4" x14ac:dyDescent="0.35">
      <c r="D5062"/>
    </row>
    <row r="5063" spans="4:4" x14ac:dyDescent="0.35">
      <c r="D5063"/>
    </row>
    <row r="5064" spans="4:4" x14ac:dyDescent="0.35">
      <c r="D5064"/>
    </row>
    <row r="5065" spans="4:4" x14ac:dyDescent="0.35">
      <c r="D5065"/>
    </row>
    <row r="5066" spans="4:4" x14ac:dyDescent="0.35">
      <c r="D5066"/>
    </row>
    <row r="5067" spans="4:4" x14ac:dyDescent="0.35">
      <c r="D5067"/>
    </row>
    <row r="5068" spans="4:4" x14ac:dyDescent="0.35">
      <c r="D5068"/>
    </row>
    <row r="5069" spans="4:4" x14ac:dyDescent="0.35">
      <c r="D5069"/>
    </row>
    <row r="5070" spans="4:4" x14ac:dyDescent="0.35">
      <c r="D5070"/>
    </row>
    <row r="5071" spans="4:4" x14ac:dyDescent="0.35">
      <c r="D5071"/>
    </row>
    <row r="5072" spans="4:4" x14ac:dyDescent="0.35">
      <c r="D5072"/>
    </row>
    <row r="5073" spans="4:4" x14ac:dyDescent="0.35">
      <c r="D5073"/>
    </row>
    <row r="5074" spans="4:4" x14ac:dyDescent="0.35">
      <c r="D5074"/>
    </row>
    <row r="5075" spans="4:4" x14ac:dyDescent="0.35">
      <c r="D5075"/>
    </row>
    <row r="5076" spans="4:4" x14ac:dyDescent="0.35">
      <c r="D5076"/>
    </row>
    <row r="5077" spans="4:4" x14ac:dyDescent="0.35">
      <c r="D5077"/>
    </row>
    <row r="5078" spans="4:4" x14ac:dyDescent="0.35">
      <c r="D5078"/>
    </row>
    <row r="5079" spans="4:4" x14ac:dyDescent="0.35">
      <c r="D5079"/>
    </row>
    <row r="5080" spans="4:4" x14ac:dyDescent="0.35">
      <c r="D5080"/>
    </row>
    <row r="5081" spans="4:4" x14ac:dyDescent="0.35">
      <c r="D5081"/>
    </row>
    <row r="5082" spans="4:4" x14ac:dyDescent="0.35">
      <c r="D5082"/>
    </row>
    <row r="5083" spans="4:4" x14ac:dyDescent="0.35">
      <c r="D5083"/>
    </row>
    <row r="5084" spans="4:4" x14ac:dyDescent="0.35">
      <c r="D5084"/>
    </row>
    <row r="5085" spans="4:4" x14ac:dyDescent="0.35">
      <c r="D5085"/>
    </row>
    <row r="5086" spans="4:4" x14ac:dyDescent="0.35">
      <c r="D5086"/>
    </row>
    <row r="5087" spans="4:4" x14ac:dyDescent="0.35">
      <c r="D5087"/>
    </row>
    <row r="5088" spans="4:4" x14ac:dyDescent="0.35">
      <c r="D5088"/>
    </row>
    <row r="5089" spans="4:4" x14ac:dyDescent="0.35">
      <c r="D5089"/>
    </row>
    <row r="5090" spans="4:4" x14ac:dyDescent="0.35">
      <c r="D5090"/>
    </row>
    <row r="5091" spans="4:4" x14ac:dyDescent="0.35">
      <c r="D5091"/>
    </row>
    <row r="5092" spans="4:4" x14ac:dyDescent="0.35">
      <c r="D5092"/>
    </row>
    <row r="5093" spans="4:4" x14ac:dyDescent="0.35">
      <c r="D5093"/>
    </row>
    <row r="5094" spans="4:4" x14ac:dyDescent="0.35">
      <c r="D5094"/>
    </row>
    <row r="5095" spans="4:4" x14ac:dyDescent="0.35">
      <c r="D5095"/>
    </row>
    <row r="5096" spans="4:4" x14ac:dyDescent="0.35">
      <c r="D5096"/>
    </row>
    <row r="5097" spans="4:4" x14ac:dyDescent="0.35">
      <c r="D5097"/>
    </row>
    <row r="5098" spans="4:4" x14ac:dyDescent="0.35">
      <c r="D5098"/>
    </row>
    <row r="5099" spans="4:4" x14ac:dyDescent="0.35">
      <c r="D5099"/>
    </row>
    <row r="5100" spans="4:4" x14ac:dyDescent="0.35">
      <c r="D5100"/>
    </row>
    <row r="5101" spans="4:4" x14ac:dyDescent="0.35">
      <c r="D5101"/>
    </row>
    <row r="5102" spans="4:4" x14ac:dyDescent="0.35">
      <c r="D5102"/>
    </row>
    <row r="5103" spans="4:4" x14ac:dyDescent="0.35">
      <c r="D5103"/>
    </row>
    <row r="5104" spans="4:4" x14ac:dyDescent="0.35">
      <c r="D5104"/>
    </row>
    <row r="5105" spans="4:4" x14ac:dyDescent="0.35">
      <c r="D5105"/>
    </row>
    <row r="5106" spans="4:4" x14ac:dyDescent="0.35">
      <c r="D5106"/>
    </row>
    <row r="5107" spans="4:4" x14ac:dyDescent="0.35">
      <c r="D5107"/>
    </row>
    <row r="5108" spans="4:4" x14ac:dyDescent="0.35">
      <c r="D5108"/>
    </row>
    <row r="5109" spans="4:4" x14ac:dyDescent="0.35">
      <c r="D5109"/>
    </row>
    <row r="5110" spans="4:4" x14ac:dyDescent="0.35">
      <c r="D5110"/>
    </row>
    <row r="5111" spans="4:4" x14ac:dyDescent="0.35">
      <c r="D5111"/>
    </row>
    <row r="5112" spans="4:4" x14ac:dyDescent="0.35">
      <c r="D5112"/>
    </row>
    <row r="5113" spans="4:4" x14ac:dyDescent="0.35">
      <c r="D5113"/>
    </row>
    <row r="5114" spans="4:4" x14ac:dyDescent="0.35">
      <c r="D5114"/>
    </row>
    <row r="5115" spans="4:4" x14ac:dyDescent="0.35">
      <c r="D5115"/>
    </row>
    <row r="5116" spans="4:4" x14ac:dyDescent="0.35">
      <c r="D5116"/>
    </row>
    <row r="5117" spans="4:4" x14ac:dyDescent="0.35">
      <c r="D5117"/>
    </row>
    <row r="5118" spans="4:4" x14ac:dyDescent="0.35">
      <c r="D5118"/>
    </row>
    <row r="5119" spans="4:4" x14ac:dyDescent="0.35">
      <c r="D5119"/>
    </row>
    <row r="5120" spans="4:4" x14ac:dyDescent="0.35">
      <c r="D5120"/>
    </row>
    <row r="5121" spans="4:4" x14ac:dyDescent="0.35">
      <c r="D5121"/>
    </row>
    <row r="5122" spans="4:4" x14ac:dyDescent="0.35">
      <c r="D5122"/>
    </row>
    <row r="5123" spans="4:4" x14ac:dyDescent="0.35">
      <c r="D5123"/>
    </row>
    <row r="5124" spans="4:4" x14ac:dyDescent="0.35">
      <c r="D5124"/>
    </row>
    <row r="5125" spans="4:4" x14ac:dyDescent="0.35">
      <c r="D5125"/>
    </row>
    <row r="5126" spans="4:4" x14ac:dyDescent="0.35">
      <c r="D5126"/>
    </row>
    <row r="5127" spans="4:4" x14ac:dyDescent="0.35">
      <c r="D5127"/>
    </row>
    <row r="5128" spans="4:4" x14ac:dyDescent="0.35">
      <c r="D5128"/>
    </row>
    <row r="5129" spans="4:4" x14ac:dyDescent="0.35">
      <c r="D5129"/>
    </row>
    <row r="5130" spans="4:4" x14ac:dyDescent="0.35">
      <c r="D5130"/>
    </row>
    <row r="5131" spans="4:4" x14ac:dyDescent="0.35">
      <c r="D5131"/>
    </row>
    <row r="5132" spans="4:4" x14ac:dyDescent="0.35">
      <c r="D5132"/>
    </row>
    <row r="5133" spans="4:4" x14ac:dyDescent="0.35">
      <c r="D5133"/>
    </row>
    <row r="5134" spans="4:4" x14ac:dyDescent="0.35">
      <c r="D5134"/>
    </row>
    <row r="5135" spans="4:4" x14ac:dyDescent="0.35">
      <c r="D5135"/>
    </row>
    <row r="5136" spans="4:4" x14ac:dyDescent="0.35">
      <c r="D5136"/>
    </row>
    <row r="5137" spans="4:4" x14ac:dyDescent="0.35">
      <c r="D5137"/>
    </row>
    <row r="5138" spans="4:4" x14ac:dyDescent="0.35">
      <c r="D5138"/>
    </row>
    <row r="5139" spans="4:4" x14ac:dyDescent="0.35">
      <c r="D5139"/>
    </row>
    <row r="5140" spans="4:4" x14ac:dyDescent="0.35">
      <c r="D5140"/>
    </row>
    <row r="5141" spans="4:4" x14ac:dyDescent="0.35">
      <c r="D5141"/>
    </row>
    <row r="5142" spans="4:4" x14ac:dyDescent="0.35">
      <c r="D5142"/>
    </row>
    <row r="5143" spans="4:4" x14ac:dyDescent="0.35">
      <c r="D5143"/>
    </row>
    <row r="5144" spans="4:4" x14ac:dyDescent="0.35">
      <c r="D5144"/>
    </row>
    <row r="5145" spans="4:4" x14ac:dyDescent="0.35">
      <c r="D5145"/>
    </row>
    <row r="5146" spans="4:4" x14ac:dyDescent="0.35">
      <c r="D5146"/>
    </row>
    <row r="5147" spans="4:4" x14ac:dyDescent="0.35">
      <c r="D5147"/>
    </row>
    <row r="5148" spans="4:4" x14ac:dyDescent="0.35">
      <c r="D5148"/>
    </row>
    <row r="5149" spans="4:4" x14ac:dyDescent="0.35">
      <c r="D5149"/>
    </row>
    <row r="5150" spans="4:4" x14ac:dyDescent="0.35">
      <c r="D5150"/>
    </row>
    <row r="5151" spans="4:4" x14ac:dyDescent="0.35">
      <c r="D5151"/>
    </row>
    <row r="5152" spans="4:4" x14ac:dyDescent="0.35">
      <c r="D5152"/>
    </row>
    <row r="5153" spans="4:4" x14ac:dyDescent="0.35">
      <c r="D5153"/>
    </row>
    <row r="5154" spans="4:4" x14ac:dyDescent="0.35">
      <c r="D5154"/>
    </row>
    <row r="5155" spans="4:4" x14ac:dyDescent="0.35">
      <c r="D5155"/>
    </row>
    <row r="5156" spans="4:4" x14ac:dyDescent="0.35">
      <c r="D5156"/>
    </row>
    <row r="5157" spans="4:4" x14ac:dyDescent="0.35">
      <c r="D5157"/>
    </row>
    <row r="5158" spans="4:4" x14ac:dyDescent="0.35">
      <c r="D5158"/>
    </row>
    <row r="5159" spans="4:4" x14ac:dyDescent="0.35">
      <c r="D5159"/>
    </row>
    <row r="5160" spans="4:4" x14ac:dyDescent="0.35">
      <c r="D5160"/>
    </row>
    <row r="5161" spans="4:4" x14ac:dyDescent="0.35">
      <c r="D5161"/>
    </row>
    <row r="5162" spans="4:4" x14ac:dyDescent="0.35">
      <c r="D5162"/>
    </row>
    <row r="5163" spans="4:4" x14ac:dyDescent="0.35">
      <c r="D5163"/>
    </row>
    <row r="5164" spans="4:4" x14ac:dyDescent="0.35">
      <c r="D5164"/>
    </row>
    <row r="5165" spans="4:4" x14ac:dyDescent="0.35">
      <c r="D5165"/>
    </row>
    <row r="5166" spans="4:4" x14ac:dyDescent="0.35">
      <c r="D5166"/>
    </row>
    <row r="5167" spans="4:4" x14ac:dyDescent="0.35">
      <c r="D5167"/>
    </row>
    <row r="5168" spans="4:4" x14ac:dyDescent="0.35">
      <c r="D5168"/>
    </row>
    <row r="5169" spans="4:4" x14ac:dyDescent="0.35">
      <c r="D5169"/>
    </row>
    <row r="5170" spans="4:4" x14ac:dyDescent="0.35">
      <c r="D5170"/>
    </row>
    <row r="5171" spans="4:4" x14ac:dyDescent="0.35">
      <c r="D5171"/>
    </row>
    <row r="5172" spans="4:4" x14ac:dyDescent="0.35">
      <c r="D5172"/>
    </row>
    <row r="5173" spans="4:4" x14ac:dyDescent="0.35">
      <c r="D5173"/>
    </row>
    <row r="5174" spans="4:4" x14ac:dyDescent="0.35">
      <c r="D5174"/>
    </row>
    <row r="5175" spans="4:4" x14ac:dyDescent="0.35">
      <c r="D5175"/>
    </row>
    <row r="5176" spans="4:4" x14ac:dyDescent="0.35">
      <c r="D5176"/>
    </row>
    <row r="5177" spans="4:4" x14ac:dyDescent="0.35">
      <c r="D5177"/>
    </row>
    <row r="5178" spans="4:4" x14ac:dyDescent="0.35">
      <c r="D5178"/>
    </row>
    <row r="5179" spans="4:4" x14ac:dyDescent="0.35">
      <c r="D5179"/>
    </row>
    <row r="5180" spans="4:4" x14ac:dyDescent="0.35">
      <c r="D5180"/>
    </row>
    <row r="5181" spans="4:4" x14ac:dyDescent="0.35">
      <c r="D5181"/>
    </row>
    <row r="5182" spans="4:4" x14ac:dyDescent="0.35">
      <c r="D5182"/>
    </row>
    <row r="5183" spans="4:4" x14ac:dyDescent="0.35">
      <c r="D5183"/>
    </row>
    <row r="5184" spans="4:4" x14ac:dyDescent="0.35">
      <c r="D5184"/>
    </row>
    <row r="5185" spans="4:4" x14ac:dyDescent="0.35">
      <c r="D5185"/>
    </row>
    <row r="5186" spans="4:4" x14ac:dyDescent="0.35">
      <c r="D5186"/>
    </row>
    <row r="5187" spans="4:4" x14ac:dyDescent="0.35">
      <c r="D5187"/>
    </row>
    <row r="5188" spans="4:4" x14ac:dyDescent="0.35">
      <c r="D5188"/>
    </row>
    <row r="5189" spans="4:4" x14ac:dyDescent="0.35">
      <c r="D5189"/>
    </row>
    <row r="5190" spans="4:4" x14ac:dyDescent="0.35">
      <c r="D5190"/>
    </row>
    <row r="5191" spans="4:4" x14ac:dyDescent="0.35">
      <c r="D5191"/>
    </row>
    <row r="5192" spans="4:4" x14ac:dyDescent="0.35">
      <c r="D5192"/>
    </row>
    <row r="5193" spans="4:4" x14ac:dyDescent="0.35">
      <c r="D5193"/>
    </row>
    <row r="5194" spans="4:4" x14ac:dyDescent="0.35">
      <c r="D5194"/>
    </row>
    <row r="5195" spans="4:4" x14ac:dyDescent="0.35">
      <c r="D5195"/>
    </row>
    <row r="5196" spans="4:4" x14ac:dyDescent="0.35">
      <c r="D5196"/>
    </row>
    <row r="5197" spans="4:4" x14ac:dyDescent="0.35">
      <c r="D5197"/>
    </row>
    <row r="5198" spans="4:4" x14ac:dyDescent="0.35">
      <c r="D5198"/>
    </row>
    <row r="5199" spans="4:4" x14ac:dyDescent="0.35">
      <c r="D5199"/>
    </row>
    <row r="5200" spans="4:4" x14ac:dyDescent="0.35">
      <c r="D5200"/>
    </row>
    <row r="5201" spans="4:4" x14ac:dyDescent="0.35">
      <c r="D5201"/>
    </row>
    <row r="5202" spans="4:4" x14ac:dyDescent="0.35">
      <c r="D5202"/>
    </row>
    <row r="5203" spans="4:4" x14ac:dyDescent="0.35">
      <c r="D5203"/>
    </row>
    <row r="5204" spans="4:4" x14ac:dyDescent="0.35">
      <c r="D5204"/>
    </row>
    <row r="5205" spans="4:4" x14ac:dyDescent="0.35">
      <c r="D5205"/>
    </row>
    <row r="5206" spans="4:4" x14ac:dyDescent="0.35">
      <c r="D5206"/>
    </row>
    <row r="5207" spans="4:4" x14ac:dyDescent="0.35">
      <c r="D5207"/>
    </row>
    <row r="5208" spans="4:4" x14ac:dyDescent="0.35">
      <c r="D5208"/>
    </row>
    <row r="5209" spans="4:4" x14ac:dyDescent="0.35">
      <c r="D5209"/>
    </row>
    <row r="5210" spans="4:4" x14ac:dyDescent="0.35">
      <c r="D5210"/>
    </row>
    <row r="5211" spans="4:4" x14ac:dyDescent="0.35">
      <c r="D5211"/>
    </row>
    <row r="5212" spans="4:4" x14ac:dyDescent="0.35">
      <c r="D5212"/>
    </row>
    <row r="5213" spans="4:4" x14ac:dyDescent="0.35">
      <c r="D5213"/>
    </row>
    <row r="5214" spans="4:4" x14ac:dyDescent="0.35">
      <c r="D5214"/>
    </row>
    <row r="5215" spans="4:4" x14ac:dyDescent="0.35">
      <c r="D5215"/>
    </row>
    <row r="5216" spans="4:4" x14ac:dyDescent="0.35">
      <c r="D5216"/>
    </row>
    <row r="5217" spans="4:4" x14ac:dyDescent="0.35">
      <c r="D5217"/>
    </row>
    <row r="5218" spans="4:4" x14ac:dyDescent="0.35">
      <c r="D5218"/>
    </row>
    <row r="5219" spans="4:4" x14ac:dyDescent="0.35">
      <c r="D5219"/>
    </row>
    <row r="5220" spans="4:4" x14ac:dyDescent="0.35">
      <c r="D5220"/>
    </row>
    <row r="5221" spans="4:4" x14ac:dyDescent="0.35">
      <c r="D5221"/>
    </row>
    <row r="5222" spans="4:4" x14ac:dyDescent="0.35">
      <c r="D5222"/>
    </row>
    <row r="5223" spans="4:4" x14ac:dyDescent="0.35">
      <c r="D5223"/>
    </row>
    <row r="5224" spans="4:4" x14ac:dyDescent="0.35">
      <c r="D5224"/>
    </row>
    <row r="5225" spans="4:4" x14ac:dyDescent="0.35">
      <c r="D5225"/>
    </row>
    <row r="5226" spans="4:4" x14ac:dyDescent="0.35">
      <c r="D5226"/>
    </row>
    <row r="5227" spans="4:4" x14ac:dyDescent="0.35">
      <c r="D5227"/>
    </row>
    <row r="5228" spans="4:4" x14ac:dyDescent="0.35">
      <c r="D5228"/>
    </row>
    <row r="5229" spans="4:4" x14ac:dyDescent="0.35">
      <c r="D5229"/>
    </row>
    <row r="5230" spans="4:4" x14ac:dyDescent="0.35">
      <c r="D5230"/>
    </row>
    <row r="5231" spans="4:4" x14ac:dyDescent="0.35">
      <c r="D5231"/>
    </row>
    <row r="5232" spans="4:4" x14ac:dyDescent="0.35">
      <c r="D5232"/>
    </row>
    <row r="5233" spans="4:4" x14ac:dyDescent="0.35">
      <c r="D5233"/>
    </row>
    <row r="5234" spans="4:4" x14ac:dyDescent="0.35">
      <c r="D5234"/>
    </row>
    <row r="5235" spans="4:4" x14ac:dyDescent="0.35">
      <c r="D5235"/>
    </row>
    <row r="5236" spans="4:4" x14ac:dyDescent="0.35">
      <c r="D5236"/>
    </row>
    <row r="5237" spans="4:4" x14ac:dyDescent="0.35">
      <c r="D5237"/>
    </row>
    <row r="5238" spans="4:4" x14ac:dyDescent="0.35">
      <c r="D5238"/>
    </row>
    <row r="5239" spans="4:4" x14ac:dyDescent="0.35">
      <c r="D5239"/>
    </row>
    <row r="5240" spans="4:4" x14ac:dyDescent="0.35">
      <c r="D5240"/>
    </row>
    <row r="5241" spans="4:4" x14ac:dyDescent="0.35">
      <c r="D5241"/>
    </row>
    <row r="5242" spans="4:4" x14ac:dyDescent="0.35">
      <c r="D5242"/>
    </row>
    <row r="5243" spans="4:4" x14ac:dyDescent="0.35">
      <c r="D5243"/>
    </row>
    <row r="5244" spans="4:4" x14ac:dyDescent="0.35">
      <c r="D5244"/>
    </row>
    <row r="5245" spans="4:4" x14ac:dyDescent="0.35">
      <c r="D5245"/>
    </row>
    <row r="5246" spans="4:4" x14ac:dyDescent="0.35">
      <c r="D5246"/>
    </row>
    <row r="5247" spans="4:4" x14ac:dyDescent="0.35">
      <c r="D5247"/>
    </row>
    <row r="5248" spans="4:4" x14ac:dyDescent="0.35">
      <c r="D5248"/>
    </row>
    <row r="5249" spans="4:4" x14ac:dyDescent="0.35">
      <c r="D5249"/>
    </row>
    <row r="5250" spans="4:4" x14ac:dyDescent="0.35">
      <c r="D5250"/>
    </row>
    <row r="5251" spans="4:4" x14ac:dyDescent="0.35">
      <c r="D5251"/>
    </row>
    <row r="5252" spans="4:4" x14ac:dyDescent="0.35">
      <c r="D5252"/>
    </row>
    <row r="5253" spans="4:4" x14ac:dyDescent="0.35">
      <c r="D5253"/>
    </row>
    <row r="5254" spans="4:4" x14ac:dyDescent="0.35">
      <c r="D5254"/>
    </row>
    <row r="5255" spans="4:4" x14ac:dyDescent="0.35">
      <c r="D5255"/>
    </row>
    <row r="5256" spans="4:4" x14ac:dyDescent="0.35">
      <c r="D5256"/>
    </row>
    <row r="5257" spans="4:4" x14ac:dyDescent="0.35">
      <c r="D5257"/>
    </row>
    <row r="5258" spans="4:4" x14ac:dyDescent="0.35">
      <c r="D5258"/>
    </row>
    <row r="5259" spans="4:4" x14ac:dyDescent="0.35">
      <c r="D5259"/>
    </row>
    <row r="5260" spans="4:4" x14ac:dyDescent="0.35">
      <c r="D5260"/>
    </row>
    <row r="5261" spans="4:4" x14ac:dyDescent="0.35">
      <c r="D5261"/>
    </row>
    <row r="5262" spans="4:4" x14ac:dyDescent="0.35">
      <c r="D5262"/>
    </row>
    <row r="5263" spans="4:4" x14ac:dyDescent="0.35">
      <c r="D5263"/>
    </row>
    <row r="5264" spans="4:4" x14ac:dyDescent="0.35">
      <c r="D5264"/>
    </row>
    <row r="5265" spans="4:4" x14ac:dyDescent="0.35">
      <c r="D5265"/>
    </row>
    <row r="5266" spans="4:4" x14ac:dyDescent="0.35">
      <c r="D5266"/>
    </row>
    <row r="5267" spans="4:4" x14ac:dyDescent="0.35">
      <c r="D5267"/>
    </row>
    <row r="5268" spans="4:4" x14ac:dyDescent="0.35">
      <c r="D5268"/>
    </row>
    <row r="5269" spans="4:4" x14ac:dyDescent="0.35">
      <c r="D5269"/>
    </row>
    <row r="5270" spans="4:4" x14ac:dyDescent="0.35">
      <c r="D5270"/>
    </row>
    <row r="5271" spans="4:4" x14ac:dyDescent="0.35">
      <c r="D5271"/>
    </row>
    <row r="5272" spans="4:4" x14ac:dyDescent="0.35">
      <c r="D5272"/>
    </row>
    <row r="5273" spans="4:4" x14ac:dyDescent="0.35">
      <c r="D5273"/>
    </row>
    <row r="5274" spans="4:4" x14ac:dyDescent="0.35">
      <c r="D5274"/>
    </row>
    <row r="5275" spans="4:4" x14ac:dyDescent="0.35">
      <c r="D5275"/>
    </row>
    <row r="5276" spans="4:4" x14ac:dyDescent="0.35">
      <c r="D5276"/>
    </row>
    <row r="5277" spans="4:4" x14ac:dyDescent="0.35">
      <c r="D5277"/>
    </row>
    <row r="5278" spans="4:4" x14ac:dyDescent="0.35">
      <c r="D5278"/>
    </row>
    <row r="5279" spans="4:4" x14ac:dyDescent="0.35">
      <c r="D5279"/>
    </row>
    <row r="5280" spans="4:4" x14ac:dyDescent="0.35">
      <c r="D5280"/>
    </row>
    <row r="5281" spans="4:4" x14ac:dyDescent="0.35">
      <c r="D5281"/>
    </row>
    <row r="5282" spans="4:4" x14ac:dyDescent="0.35">
      <c r="D5282"/>
    </row>
    <row r="5283" spans="4:4" x14ac:dyDescent="0.35">
      <c r="D5283"/>
    </row>
    <row r="5284" spans="4:4" x14ac:dyDescent="0.35">
      <c r="D5284"/>
    </row>
    <row r="5285" spans="4:4" x14ac:dyDescent="0.35">
      <c r="D5285"/>
    </row>
    <row r="5286" spans="4:4" x14ac:dyDescent="0.35">
      <c r="D5286"/>
    </row>
    <row r="5287" spans="4:4" x14ac:dyDescent="0.35">
      <c r="D5287"/>
    </row>
    <row r="5288" spans="4:4" x14ac:dyDescent="0.35">
      <c r="D5288"/>
    </row>
    <row r="5289" spans="4:4" x14ac:dyDescent="0.35">
      <c r="D5289"/>
    </row>
    <row r="5290" spans="4:4" x14ac:dyDescent="0.35">
      <c r="D5290"/>
    </row>
    <row r="5291" spans="4:4" x14ac:dyDescent="0.35">
      <c r="D5291"/>
    </row>
    <row r="5292" spans="4:4" x14ac:dyDescent="0.35">
      <c r="D5292"/>
    </row>
    <row r="5293" spans="4:4" x14ac:dyDescent="0.35">
      <c r="D5293"/>
    </row>
    <row r="5294" spans="4:4" x14ac:dyDescent="0.35">
      <c r="D5294"/>
    </row>
    <row r="5295" spans="4:4" x14ac:dyDescent="0.35">
      <c r="D5295"/>
    </row>
    <row r="5296" spans="4:4" x14ac:dyDescent="0.35">
      <c r="D5296"/>
    </row>
    <row r="5297" spans="4:4" x14ac:dyDescent="0.35">
      <c r="D5297"/>
    </row>
    <row r="5298" spans="4:4" x14ac:dyDescent="0.35">
      <c r="D5298"/>
    </row>
    <row r="5299" spans="4:4" x14ac:dyDescent="0.35">
      <c r="D5299"/>
    </row>
    <row r="5300" spans="4:4" x14ac:dyDescent="0.35">
      <c r="D5300"/>
    </row>
    <row r="5301" spans="4:4" x14ac:dyDescent="0.35">
      <c r="D5301"/>
    </row>
    <row r="5302" spans="4:4" x14ac:dyDescent="0.35">
      <c r="D5302"/>
    </row>
    <row r="5303" spans="4:4" x14ac:dyDescent="0.35">
      <c r="D5303"/>
    </row>
    <row r="5304" spans="4:4" x14ac:dyDescent="0.35">
      <c r="D5304"/>
    </row>
    <row r="5305" spans="4:4" x14ac:dyDescent="0.35">
      <c r="D5305"/>
    </row>
    <row r="5306" spans="4:4" x14ac:dyDescent="0.35">
      <c r="D5306"/>
    </row>
    <row r="5307" spans="4:4" x14ac:dyDescent="0.35">
      <c r="D5307"/>
    </row>
    <row r="5308" spans="4:4" x14ac:dyDescent="0.35">
      <c r="D5308"/>
    </row>
    <row r="5309" spans="4:4" x14ac:dyDescent="0.35">
      <c r="D5309"/>
    </row>
    <row r="5310" spans="4:4" x14ac:dyDescent="0.35">
      <c r="D5310"/>
    </row>
    <row r="5311" spans="4:4" x14ac:dyDescent="0.35">
      <c r="D5311"/>
    </row>
    <row r="5312" spans="4:4" x14ac:dyDescent="0.35">
      <c r="D5312"/>
    </row>
    <row r="5313" spans="4:4" x14ac:dyDescent="0.35">
      <c r="D5313"/>
    </row>
    <row r="5314" spans="4:4" x14ac:dyDescent="0.35">
      <c r="D5314"/>
    </row>
    <row r="5315" spans="4:4" x14ac:dyDescent="0.35">
      <c r="D5315"/>
    </row>
    <row r="5316" spans="4:4" x14ac:dyDescent="0.35">
      <c r="D5316"/>
    </row>
    <row r="5317" spans="4:4" x14ac:dyDescent="0.35">
      <c r="D5317"/>
    </row>
    <row r="5318" spans="4:4" x14ac:dyDescent="0.35">
      <c r="D5318"/>
    </row>
    <row r="5319" spans="4:4" x14ac:dyDescent="0.35">
      <c r="D5319"/>
    </row>
    <row r="5320" spans="4:4" x14ac:dyDescent="0.35">
      <c r="D5320"/>
    </row>
    <row r="5321" spans="4:4" x14ac:dyDescent="0.35">
      <c r="D5321"/>
    </row>
    <row r="5322" spans="4:4" x14ac:dyDescent="0.35">
      <c r="D5322"/>
    </row>
    <row r="5323" spans="4:4" x14ac:dyDescent="0.35">
      <c r="D5323"/>
    </row>
    <row r="5324" spans="4:4" x14ac:dyDescent="0.35">
      <c r="D5324"/>
    </row>
    <row r="5325" spans="4:4" x14ac:dyDescent="0.35">
      <c r="D5325"/>
    </row>
    <row r="5326" spans="4:4" x14ac:dyDescent="0.35">
      <c r="D5326"/>
    </row>
    <row r="5327" spans="4:4" x14ac:dyDescent="0.35">
      <c r="D5327"/>
    </row>
    <row r="5328" spans="4:4" x14ac:dyDescent="0.35">
      <c r="D5328"/>
    </row>
    <row r="5329" spans="4:4" x14ac:dyDescent="0.35">
      <c r="D5329"/>
    </row>
    <row r="5330" spans="4:4" x14ac:dyDescent="0.35">
      <c r="D5330"/>
    </row>
    <row r="5331" spans="4:4" x14ac:dyDescent="0.35">
      <c r="D5331"/>
    </row>
    <row r="5332" spans="4:4" x14ac:dyDescent="0.35">
      <c r="D5332"/>
    </row>
    <row r="5333" spans="4:4" x14ac:dyDescent="0.35">
      <c r="D5333"/>
    </row>
    <row r="5334" spans="4:4" x14ac:dyDescent="0.35">
      <c r="D5334"/>
    </row>
    <row r="5335" spans="4:4" x14ac:dyDescent="0.35">
      <c r="D5335"/>
    </row>
    <row r="5336" spans="4:4" x14ac:dyDescent="0.35">
      <c r="D5336"/>
    </row>
    <row r="5337" spans="4:4" x14ac:dyDescent="0.35">
      <c r="D5337"/>
    </row>
    <row r="5338" spans="4:4" x14ac:dyDescent="0.35">
      <c r="D5338"/>
    </row>
    <row r="5339" spans="4:4" x14ac:dyDescent="0.35">
      <c r="D5339"/>
    </row>
    <row r="5340" spans="4:4" x14ac:dyDescent="0.35">
      <c r="D5340"/>
    </row>
    <row r="5341" spans="4:4" x14ac:dyDescent="0.35">
      <c r="D5341"/>
    </row>
    <row r="5342" spans="4:4" x14ac:dyDescent="0.35">
      <c r="D5342"/>
    </row>
    <row r="5343" spans="4:4" x14ac:dyDescent="0.35">
      <c r="D5343"/>
    </row>
    <row r="5344" spans="4:4" x14ac:dyDescent="0.35">
      <c r="D5344"/>
    </row>
    <row r="5345" spans="4:4" x14ac:dyDescent="0.35">
      <c r="D5345"/>
    </row>
    <row r="5346" spans="4:4" x14ac:dyDescent="0.35">
      <c r="D5346"/>
    </row>
    <row r="5347" spans="4:4" x14ac:dyDescent="0.35">
      <c r="D5347"/>
    </row>
    <row r="5348" spans="4:4" x14ac:dyDescent="0.35">
      <c r="D5348"/>
    </row>
    <row r="5349" spans="4:4" x14ac:dyDescent="0.35">
      <c r="D5349"/>
    </row>
    <row r="5350" spans="4:4" x14ac:dyDescent="0.35">
      <c r="D5350"/>
    </row>
    <row r="5351" spans="4:4" x14ac:dyDescent="0.35">
      <c r="D5351"/>
    </row>
    <row r="5352" spans="4:4" x14ac:dyDescent="0.35">
      <c r="D5352"/>
    </row>
    <row r="5353" spans="4:4" x14ac:dyDescent="0.35">
      <c r="D5353"/>
    </row>
    <row r="5354" spans="4:4" x14ac:dyDescent="0.35">
      <c r="D5354"/>
    </row>
    <row r="5355" spans="4:4" x14ac:dyDescent="0.35">
      <c r="D5355"/>
    </row>
    <row r="5356" spans="4:4" x14ac:dyDescent="0.35">
      <c r="D5356"/>
    </row>
    <row r="5357" spans="4:4" x14ac:dyDescent="0.35">
      <c r="D5357"/>
    </row>
    <row r="5358" spans="4:4" x14ac:dyDescent="0.35">
      <c r="D5358"/>
    </row>
    <row r="5359" spans="4:4" x14ac:dyDescent="0.35">
      <c r="D5359"/>
    </row>
    <row r="5360" spans="4:4" x14ac:dyDescent="0.35">
      <c r="D5360"/>
    </row>
    <row r="5361" spans="4:4" x14ac:dyDescent="0.35">
      <c r="D5361"/>
    </row>
    <row r="5362" spans="4:4" x14ac:dyDescent="0.35">
      <c r="D5362"/>
    </row>
    <row r="5363" spans="4:4" x14ac:dyDescent="0.35">
      <c r="D5363"/>
    </row>
    <row r="5364" spans="4:4" x14ac:dyDescent="0.35">
      <c r="D5364"/>
    </row>
    <row r="5365" spans="4:4" x14ac:dyDescent="0.35">
      <c r="D5365"/>
    </row>
    <row r="5366" spans="4:4" x14ac:dyDescent="0.35">
      <c r="D5366"/>
    </row>
    <row r="5367" spans="4:4" x14ac:dyDescent="0.35">
      <c r="D5367"/>
    </row>
    <row r="5368" spans="4:4" x14ac:dyDescent="0.35">
      <c r="D5368"/>
    </row>
    <row r="5369" spans="4:4" x14ac:dyDescent="0.35">
      <c r="D5369"/>
    </row>
    <row r="5370" spans="4:4" x14ac:dyDescent="0.35">
      <c r="D5370"/>
    </row>
    <row r="5371" spans="4:4" x14ac:dyDescent="0.35">
      <c r="D5371"/>
    </row>
    <row r="5372" spans="4:4" x14ac:dyDescent="0.35">
      <c r="D5372"/>
    </row>
    <row r="5373" spans="4:4" x14ac:dyDescent="0.35">
      <c r="D5373"/>
    </row>
    <row r="5374" spans="4:4" x14ac:dyDescent="0.35">
      <c r="D5374"/>
    </row>
    <row r="5375" spans="4:4" x14ac:dyDescent="0.35">
      <c r="D5375"/>
    </row>
    <row r="5376" spans="4:4" x14ac:dyDescent="0.35">
      <c r="D5376"/>
    </row>
    <row r="5377" spans="4:4" x14ac:dyDescent="0.35">
      <c r="D5377"/>
    </row>
    <row r="5378" spans="4:4" x14ac:dyDescent="0.35">
      <c r="D5378"/>
    </row>
    <row r="5379" spans="4:4" x14ac:dyDescent="0.35">
      <c r="D5379"/>
    </row>
    <row r="5380" spans="4:4" x14ac:dyDescent="0.35">
      <c r="D5380"/>
    </row>
    <row r="5381" spans="4:4" x14ac:dyDescent="0.35">
      <c r="D5381"/>
    </row>
    <row r="5382" spans="4:4" x14ac:dyDescent="0.35">
      <c r="D5382"/>
    </row>
    <row r="5383" spans="4:4" x14ac:dyDescent="0.35">
      <c r="D5383"/>
    </row>
    <row r="5384" spans="4:4" x14ac:dyDescent="0.35">
      <c r="D5384"/>
    </row>
    <row r="5385" spans="4:4" x14ac:dyDescent="0.35">
      <c r="D5385"/>
    </row>
    <row r="5386" spans="4:4" x14ac:dyDescent="0.35">
      <c r="D5386"/>
    </row>
    <row r="5387" spans="4:4" x14ac:dyDescent="0.35">
      <c r="D5387"/>
    </row>
    <row r="5388" spans="4:4" x14ac:dyDescent="0.35">
      <c r="D5388"/>
    </row>
    <row r="5389" spans="4:4" x14ac:dyDescent="0.35">
      <c r="D5389"/>
    </row>
    <row r="5390" spans="4:4" x14ac:dyDescent="0.35">
      <c r="D5390"/>
    </row>
    <row r="5391" spans="4:4" x14ac:dyDescent="0.35">
      <c r="D5391"/>
    </row>
    <row r="5392" spans="4:4" x14ac:dyDescent="0.35">
      <c r="D5392"/>
    </row>
    <row r="5393" spans="4:4" x14ac:dyDescent="0.35">
      <c r="D5393"/>
    </row>
    <row r="5394" spans="4:4" x14ac:dyDescent="0.35">
      <c r="D5394"/>
    </row>
    <row r="5395" spans="4:4" x14ac:dyDescent="0.35">
      <c r="D5395"/>
    </row>
    <row r="5396" spans="4:4" x14ac:dyDescent="0.35">
      <c r="D5396"/>
    </row>
    <row r="5397" spans="4:4" x14ac:dyDescent="0.35">
      <c r="D5397"/>
    </row>
    <row r="5398" spans="4:4" x14ac:dyDescent="0.35">
      <c r="D5398"/>
    </row>
    <row r="5399" spans="4:4" x14ac:dyDescent="0.35">
      <c r="D5399"/>
    </row>
    <row r="5400" spans="4:4" x14ac:dyDescent="0.35">
      <c r="D5400"/>
    </row>
    <row r="5401" spans="4:4" x14ac:dyDescent="0.35">
      <c r="D5401"/>
    </row>
    <row r="5402" spans="4:4" x14ac:dyDescent="0.35">
      <c r="D5402"/>
    </row>
    <row r="5403" spans="4:4" x14ac:dyDescent="0.35">
      <c r="D5403"/>
    </row>
    <row r="5404" spans="4:4" x14ac:dyDescent="0.35">
      <c r="D5404"/>
    </row>
    <row r="5405" spans="4:4" x14ac:dyDescent="0.35">
      <c r="D5405"/>
    </row>
    <row r="5406" spans="4:4" x14ac:dyDescent="0.35">
      <c r="D5406"/>
    </row>
    <row r="5407" spans="4:4" x14ac:dyDescent="0.35">
      <c r="D5407"/>
    </row>
    <row r="5408" spans="4:4" x14ac:dyDescent="0.35">
      <c r="D5408"/>
    </row>
    <row r="5409" spans="4:4" x14ac:dyDescent="0.35">
      <c r="D5409"/>
    </row>
    <row r="5410" spans="4:4" x14ac:dyDescent="0.35">
      <c r="D5410"/>
    </row>
    <row r="5411" spans="4:4" x14ac:dyDescent="0.35">
      <c r="D5411"/>
    </row>
    <row r="5412" spans="4:4" x14ac:dyDescent="0.35">
      <c r="D5412"/>
    </row>
    <row r="5413" spans="4:4" x14ac:dyDescent="0.35">
      <c r="D5413"/>
    </row>
    <row r="5414" spans="4:4" x14ac:dyDescent="0.35">
      <c r="D5414"/>
    </row>
    <row r="5415" spans="4:4" x14ac:dyDescent="0.35">
      <c r="D5415"/>
    </row>
    <row r="5416" spans="4:4" x14ac:dyDescent="0.35">
      <c r="D5416"/>
    </row>
    <row r="5417" spans="4:4" x14ac:dyDescent="0.35">
      <c r="D5417"/>
    </row>
    <row r="5418" spans="4:4" x14ac:dyDescent="0.35">
      <c r="D5418"/>
    </row>
    <row r="5419" spans="4:4" x14ac:dyDescent="0.35">
      <c r="D5419"/>
    </row>
    <row r="5420" spans="4:4" x14ac:dyDescent="0.35">
      <c r="D5420"/>
    </row>
    <row r="5421" spans="4:4" x14ac:dyDescent="0.35">
      <c r="D5421"/>
    </row>
    <row r="5422" spans="4:4" x14ac:dyDescent="0.35">
      <c r="D5422"/>
    </row>
    <row r="5423" spans="4:4" x14ac:dyDescent="0.35">
      <c r="D5423"/>
    </row>
    <row r="5424" spans="4:4" x14ac:dyDescent="0.35">
      <c r="D5424"/>
    </row>
    <row r="5425" spans="4:4" x14ac:dyDescent="0.35">
      <c r="D5425"/>
    </row>
    <row r="5426" spans="4:4" x14ac:dyDescent="0.35">
      <c r="D5426"/>
    </row>
    <row r="5427" spans="4:4" x14ac:dyDescent="0.35">
      <c r="D5427"/>
    </row>
    <row r="5428" spans="4:4" x14ac:dyDescent="0.35">
      <c r="D5428"/>
    </row>
    <row r="5429" spans="4:4" x14ac:dyDescent="0.35">
      <c r="D5429"/>
    </row>
    <row r="5430" spans="4:4" x14ac:dyDescent="0.35">
      <c r="D5430"/>
    </row>
    <row r="5431" spans="4:4" x14ac:dyDescent="0.35">
      <c r="D5431"/>
    </row>
    <row r="5432" spans="4:4" x14ac:dyDescent="0.35">
      <c r="D5432"/>
    </row>
    <row r="5433" spans="4:4" x14ac:dyDescent="0.35">
      <c r="D5433"/>
    </row>
    <row r="5434" spans="4:4" x14ac:dyDescent="0.35">
      <c r="D5434"/>
    </row>
    <row r="5435" spans="4:4" x14ac:dyDescent="0.35">
      <c r="D5435"/>
    </row>
    <row r="5436" spans="4:4" x14ac:dyDescent="0.35">
      <c r="D5436"/>
    </row>
    <row r="5437" spans="4:4" x14ac:dyDescent="0.35">
      <c r="D5437"/>
    </row>
    <row r="5438" spans="4:4" x14ac:dyDescent="0.35">
      <c r="D5438"/>
    </row>
    <row r="5439" spans="4:4" x14ac:dyDescent="0.35">
      <c r="D5439"/>
    </row>
    <row r="5440" spans="4:4" x14ac:dyDescent="0.35">
      <c r="D5440"/>
    </row>
    <row r="5441" spans="4:4" x14ac:dyDescent="0.35">
      <c r="D5441"/>
    </row>
    <row r="5442" spans="4:4" x14ac:dyDescent="0.35">
      <c r="D5442"/>
    </row>
    <row r="5443" spans="4:4" x14ac:dyDescent="0.35">
      <c r="D5443"/>
    </row>
    <row r="5444" spans="4:4" x14ac:dyDescent="0.35">
      <c r="D5444"/>
    </row>
    <row r="5445" spans="4:4" x14ac:dyDescent="0.35">
      <c r="D5445"/>
    </row>
    <row r="5446" spans="4:4" x14ac:dyDescent="0.35">
      <c r="D5446"/>
    </row>
    <row r="5447" spans="4:4" x14ac:dyDescent="0.35">
      <c r="D5447"/>
    </row>
    <row r="5448" spans="4:4" x14ac:dyDescent="0.35">
      <c r="D5448"/>
    </row>
    <row r="5449" spans="4:4" x14ac:dyDescent="0.35">
      <c r="D5449"/>
    </row>
    <row r="5450" spans="4:4" x14ac:dyDescent="0.35">
      <c r="D5450"/>
    </row>
    <row r="5451" spans="4:4" x14ac:dyDescent="0.35">
      <c r="D5451"/>
    </row>
    <row r="5452" spans="4:4" x14ac:dyDescent="0.35">
      <c r="D5452"/>
    </row>
    <row r="5453" spans="4:4" x14ac:dyDescent="0.35">
      <c r="D5453"/>
    </row>
    <row r="5454" spans="4:4" x14ac:dyDescent="0.35">
      <c r="D5454"/>
    </row>
    <row r="5455" spans="4:4" x14ac:dyDescent="0.35">
      <c r="D5455"/>
    </row>
    <row r="5456" spans="4:4" x14ac:dyDescent="0.35">
      <c r="D5456"/>
    </row>
    <row r="5457" spans="4:4" x14ac:dyDescent="0.35">
      <c r="D5457"/>
    </row>
    <row r="5458" spans="4:4" x14ac:dyDescent="0.35">
      <c r="D5458"/>
    </row>
    <row r="5459" spans="4:4" x14ac:dyDescent="0.35">
      <c r="D5459"/>
    </row>
    <row r="5460" spans="4:4" x14ac:dyDescent="0.35">
      <c r="D5460"/>
    </row>
    <row r="5461" spans="4:4" x14ac:dyDescent="0.35">
      <c r="D5461"/>
    </row>
    <row r="5462" spans="4:4" x14ac:dyDescent="0.35">
      <c r="D5462"/>
    </row>
    <row r="5463" spans="4:4" x14ac:dyDescent="0.35">
      <c r="D5463"/>
    </row>
    <row r="5464" spans="4:4" x14ac:dyDescent="0.35">
      <c r="D5464"/>
    </row>
    <row r="5465" spans="4:4" x14ac:dyDescent="0.35">
      <c r="D5465"/>
    </row>
    <row r="5466" spans="4:4" x14ac:dyDescent="0.35">
      <c r="D5466"/>
    </row>
    <row r="5467" spans="4:4" x14ac:dyDescent="0.35">
      <c r="D5467"/>
    </row>
    <row r="5468" spans="4:4" x14ac:dyDescent="0.35">
      <c r="D5468"/>
    </row>
    <row r="5469" spans="4:4" x14ac:dyDescent="0.35">
      <c r="D5469"/>
    </row>
    <row r="5470" spans="4:4" x14ac:dyDescent="0.35">
      <c r="D5470"/>
    </row>
    <row r="5471" spans="4:4" x14ac:dyDescent="0.35">
      <c r="D5471"/>
    </row>
    <row r="5472" spans="4:4" x14ac:dyDescent="0.35">
      <c r="D5472"/>
    </row>
    <row r="5473" spans="4:4" x14ac:dyDescent="0.35">
      <c r="D5473"/>
    </row>
    <row r="5474" spans="4:4" x14ac:dyDescent="0.35">
      <c r="D5474"/>
    </row>
    <row r="5475" spans="4:4" x14ac:dyDescent="0.35">
      <c r="D5475"/>
    </row>
    <row r="5476" spans="4:4" x14ac:dyDescent="0.35">
      <c r="D5476"/>
    </row>
    <row r="5477" spans="4:4" x14ac:dyDescent="0.35">
      <c r="D5477"/>
    </row>
    <row r="5478" spans="4:4" x14ac:dyDescent="0.35">
      <c r="D5478"/>
    </row>
    <row r="5479" spans="4:4" x14ac:dyDescent="0.35">
      <c r="D5479"/>
    </row>
    <row r="5480" spans="4:4" x14ac:dyDescent="0.35">
      <c r="D5480"/>
    </row>
    <row r="5481" spans="4:4" x14ac:dyDescent="0.35">
      <c r="D5481"/>
    </row>
    <row r="5482" spans="4:4" x14ac:dyDescent="0.35">
      <c r="D5482"/>
    </row>
    <row r="5483" spans="4:4" x14ac:dyDescent="0.35">
      <c r="D5483"/>
    </row>
    <row r="5484" spans="4:4" x14ac:dyDescent="0.35">
      <c r="D5484"/>
    </row>
    <row r="5485" spans="4:4" x14ac:dyDescent="0.35">
      <c r="D5485"/>
    </row>
    <row r="5486" spans="4:4" x14ac:dyDescent="0.35">
      <c r="D5486"/>
    </row>
    <row r="5487" spans="4:4" x14ac:dyDescent="0.35">
      <c r="D5487"/>
    </row>
    <row r="5488" spans="4:4" x14ac:dyDescent="0.35">
      <c r="D5488"/>
    </row>
    <row r="5489" spans="4:4" x14ac:dyDescent="0.35">
      <c r="D5489"/>
    </row>
    <row r="5490" spans="4:4" x14ac:dyDescent="0.35">
      <c r="D5490"/>
    </row>
    <row r="5491" spans="4:4" x14ac:dyDescent="0.35">
      <c r="D5491"/>
    </row>
    <row r="5492" spans="4:4" x14ac:dyDescent="0.35">
      <c r="D5492"/>
    </row>
    <row r="5493" spans="4:4" x14ac:dyDescent="0.35">
      <c r="D5493"/>
    </row>
    <row r="5494" spans="4:4" x14ac:dyDescent="0.35">
      <c r="D5494"/>
    </row>
    <row r="5495" spans="4:4" x14ac:dyDescent="0.35">
      <c r="D5495"/>
    </row>
    <row r="5496" spans="4:4" x14ac:dyDescent="0.35">
      <c r="D5496"/>
    </row>
    <row r="5497" spans="4:4" x14ac:dyDescent="0.35">
      <c r="D5497"/>
    </row>
    <row r="5498" spans="4:4" x14ac:dyDescent="0.35">
      <c r="D5498"/>
    </row>
    <row r="5499" spans="4:4" x14ac:dyDescent="0.35">
      <c r="D5499"/>
    </row>
    <row r="5500" spans="4:4" x14ac:dyDescent="0.35">
      <c r="D5500"/>
    </row>
    <row r="5501" spans="4:4" x14ac:dyDescent="0.35">
      <c r="D5501"/>
    </row>
    <row r="5502" spans="4:4" x14ac:dyDescent="0.35">
      <c r="D5502"/>
    </row>
    <row r="5503" spans="4:4" x14ac:dyDescent="0.35">
      <c r="D5503"/>
    </row>
    <row r="5504" spans="4:4" x14ac:dyDescent="0.35">
      <c r="D5504"/>
    </row>
    <row r="5505" spans="4:4" x14ac:dyDescent="0.35">
      <c r="D5505"/>
    </row>
    <row r="5506" spans="4:4" x14ac:dyDescent="0.35">
      <c r="D5506"/>
    </row>
    <row r="5507" spans="4:4" x14ac:dyDescent="0.35">
      <c r="D5507"/>
    </row>
    <row r="5508" spans="4:4" x14ac:dyDescent="0.35">
      <c r="D5508"/>
    </row>
    <row r="5509" spans="4:4" x14ac:dyDescent="0.35">
      <c r="D5509"/>
    </row>
    <row r="5510" spans="4:4" x14ac:dyDescent="0.35">
      <c r="D5510"/>
    </row>
    <row r="5511" spans="4:4" x14ac:dyDescent="0.35">
      <c r="D5511"/>
    </row>
    <row r="5512" spans="4:4" x14ac:dyDescent="0.35">
      <c r="D5512"/>
    </row>
    <row r="5513" spans="4:4" x14ac:dyDescent="0.35">
      <c r="D5513"/>
    </row>
    <row r="5514" spans="4:4" x14ac:dyDescent="0.35">
      <c r="D5514"/>
    </row>
    <row r="5515" spans="4:4" x14ac:dyDescent="0.35">
      <c r="D5515"/>
    </row>
    <row r="5516" spans="4:4" x14ac:dyDescent="0.35">
      <c r="D5516"/>
    </row>
    <row r="5517" spans="4:4" x14ac:dyDescent="0.35">
      <c r="D5517"/>
    </row>
    <row r="5518" spans="4:4" x14ac:dyDescent="0.35">
      <c r="D5518"/>
    </row>
    <row r="5519" spans="4:4" x14ac:dyDescent="0.35">
      <c r="D5519"/>
    </row>
    <row r="5520" spans="4:4" x14ac:dyDescent="0.35">
      <c r="D5520"/>
    </row>
    <row r="5521" spans="4:4" x14ac:dyDescent="0.35">
      <c r="D5521"/>
    </row>
    <row r="5522" spans="4:4" x14ac:dyDescent="0.35">
      <c r="D5522"/>
    </row>
    <row r="5523" spans="4:4" x14ac:dyDescent="0.35">
      <c r="D5523"/>
    </row>
    <row r="5524" spans="4:4" x14ac:dyDescent="0.35">
      <c r="D5524"/>
    </row>
    <row r="5525" spans="4:4" x14ac:dyDescent="0.35">
      <c r="D5525"/>
    </row>
    <row r="5526" spans="4:4" x14ac:dyDescent="0.35">
      <c r="D5526"/>
    </row>
    <row r="5527" spans="4:4" x14ac:dyDescent="0.35">
      <c r="D5527"/>
    </row>
    <row r="5528" spans="4:4" x14ac:dyDescent="0.35">
      <c r="D5528"/>
    </row>
    <row r="5529" spans="4:4" x14ac:dyDescent="0.35">
      <c r="D5529"/>
    </row>
    <row r="5530" spans="4:4" x14ac:dyDescent="0.35">
      <c r="D5530"/>
    </row>
    <row r="5531" spans="4:4" x14ac:dyDescent="0.35">
      <c r="D5531"/>
    </row>
    <row r="5532" spans="4:4" x14ac:dyDescent="0.35">
      <c r="D5532"/>
    </row>
    <row r="5533" spans="4:4" x14ac:dyDescent="0.35">
      <c r="D5533"/>
    </row>
    <row r="5534" spans="4:4" x14ac:dyDescent="0.35">
      <c r="D5534"/>
    </row>
    <row r="5535" spans="4:4" x14ac:dyDescent="0.35">
      <c r="D5535"/>
    </row>
    <row r="5536" spans="4:4" x14ac:dyDescent="0.35">
      <c r="D5536"/>
    </row>
    <row r="5537" spans="4:4" x14ac:dyDescent="0.35">
      <c r="D5537"/>
    </row>
    <row r="5538" spans="4:4" x14ac:dyDescent="0.35">
      <c r="D5538"/>
    </row>
    <row r="5539" spans="4:4" x14ac:dyDescent="0.35">
      <c r="D5539"/>
    </row>
    <row r="5540" spans="4:4" x14ac:dyDescent="0.35">
      <c r="D5540"/>
    </row>
    <row r="5541" spans="4:4" x14ac:dyDescent="0.35">
      <c r="D5541"/>
    </row>
    <row r="5542" spans="4:4" x14ac:dyDescent="0.35">
      <c r="D5542"/>
    </row>
    <row r="5543" spans="4:4" x14ac:dyDescent="0.35">
      <c r="D5543"/>
    </row>
    <row r="5544" spans="4:4" x14ac:dyDescent="0.35">
      <c r="D5544"/>
    </row>
    <row r="5545" spans="4:4" x14ac:dyDescent="0.35">
      <c r="D5545"/>
    </row>
    <row r="5546" spans="4:4" x14ac:dyDescent="0.35">
      <c r="D5546"/>
    </row>
    <row r="5547" spans="4:4" x14ac:dyDescent="0.35">
      <c r="D5547"/>
    </row>
    <row r="5548" spans="4:4" x14ac:dyDescent="0.35">
      <c r="D5548"/>
    </row>
    <row r="5549" spans="4:4" x14ac:dyDescent="0.35">
      <c r="D5549"/>
    </row>
    <row r="5550" spans="4:4" x14ac:dyDescent="0.35">
      <c r="D5550"/>
    </row>
    <row r="5551" spans="4:4" x14ac:dyDescent="0.35">
      <c r="D5551"/>
    </row>
    <row r="5552" spans="4:4" x14ac:dyDescent="0.35">
      <c r="D5552"/>
    </row>
    <row r="5553" spans="4:4" x14ac:dyDescent="0.35">
      <c r="D5553"/>
    </row>
    <row r="5554" spans="4:4" x14ac:dyDescent="0.35">
      <c r="D5554"/>
    </row>
    <row r="5555" spans="4:4" x14ac:dyDescent="0.35">
      <c r="D5555"/>
    </row>
    <row r="5556" spans="4:4" x14ac:dyDescent="0.35">
      <c r="D5556"/>
    </row>
    <row r="5557" spans="4:4" x14ac:dyDescent="0.35">
      <c r="D5557"/>
    </row>
    <row r="5558" spans="4:4" x14ac:dyDescent="0.35">
      <c r="D5558"/>
    </row>
    <row r="5559" spans="4:4" x14ac:dyDescent="0.35">
      <c r="D5559"/>
    </row>
    <row r="5560" spans="4:4" x14ac:dyDescent="0.35">
      <c r="D5560"/>
    </row>
    <row r="5561" spans="4:4" x14ac:dyDescent="0.35">
      <c r="D5561"/>
    </row>
    <row r="5562" spans="4:4" x14ac:dyDescent="0.35">
      <c r="D5562"/>
    </row>
    <row r="5563" spans="4:4" x14ac:dyDescent="0.35">
      <c r="D5563"/>
    </row>
    <row r="5564" spans="4:4" x14ac:dyDescent="0.35">
      <c r="D5564"/>
    </row>
    <row r="5565" spans="4:4" x14ac:dyDescent="0.35">
      <c r="D5565"/>
    </row>
    <row r="5566" spans="4:4" x14ac:dyDescent="0.35">
      <c r="D5566"/>
    </row>
    <row r="5567" spans="4:4" x14ac:dyDescent="0.35">
      <c r="D5567"/>
    </row>
    <row r="5568" spans="4:4" x14ac:dyDescent="0.35">
      <c r="D5568"/>
    </row>
    <row r="5569" spans="4:4" x14ac:dyDescent="0.35">
      <c r="D5569"/>
    </row>
    <row r="5570" spans="4:4" x14ac:dyDescent="0.35">
      <c r="D5570"/>
    </row>
    <row r="5571" spans="4:4" x14ac:dyDescent="0.35">
      <c r="D5571"/>
    </row>
    <row r="5572" spans="4:4" x14ac:dyDescent="0.35">
      <c r="D5572"/>
    </row>
    <row r="5573" spans="4:4" x14ac:dyDescent="0.35">
      <c r="D5573"/>
    </row>
    <row r="5574" spans="4:4" x14ac:dyDescent="0.35">
      <c r="D5574"/>
    </row>
    <row r="5575" spans="4:4" x14ac:dyDescent="0.35">
      <c r="D5575"/>
    </row>
    <row r="5576" spans="4:4" x14ac:dyDescent="0.35">
      <c r="D5576"/>
    </row>
    <row r="5577" spans="4:4" x14ac:dyDescent="0.35">
      <c r="D5577"/>
    </row>
    <row r="5578" spans="4:4" x14ac:dyDescent="0.35">
      <c r="D5578"/>
    </row>
    <row r="5579" spans="4:4" x14ac:dyDescent="0.35">
      <c r="D5579"/>
    </row>
    <row r="5580" spans="4:4" x14ac:dyDescent="0.35">
      <c r="D5580"/>
    </row>
    <row r="5581" spans="4:4" x14ac:dyDescent="0.35">
      <c r="D5581"/>
    </row>
    <row r="5582" spans="4:4" x14ac:dyDescent="0.35">
      <c r="D5582"/>
    </row>
    <row r="5583" spans="4:4" x14ac:dyDescent="0.35">
      <c r="D5583"/>
    </row>
    <row r="5584" spans="4:4" x14ac:dyDescent="0.35">
      <c r="D5584"/>
    </row>
    <row r="5585" spans="4:4" x14ac:dyDescent="0.35">
      <c r="D5585"/>
    </row>
    <row r="5586" spans="4:4" x14ac:dyDescent="0.35">
      <c r="D5586"/>
    </row>
    <row r="5587" spans="4:4" x14ac:dyDescent="0.35">
      <c r="D5587"/>
    </row>
    <row r="5588" spans="4:4" x14ac:dyDescent="0.35">
      <c r="D5588"/>
    </row>
    <row r="5589" spans="4:4" x14ac:dyDescent="0.35">
      <c r="D5589"/>
    </row>
    <row r="5590" spans="4:4" x14ac:dyDescent="0.35">
      <c r="D5590"/>
    </row>
    <row r="5591" spans="4:4" x14ac:dyDescent="0.35">
      <c r="D5591"/>
    </row>
    <row r="5592" spans="4:4" x14ac:dyDescent="0.35">
      <c r="D5592"/>
    </row>
    <row r="5593" spans="4:4" x14ac:dyDescent="0.35">
      <c r="D5593"/>
    </row>
    <row r="5594" spans="4:4" x14ac:dyDescent="0.35">
      <c r="D5594"/>
    </row>
    <row r="5595" spans="4:4" x14ac:dyDescent="0.35">
      <c r="D5595"/>
    </row>
    <row r="5596" spans="4:4" x14ac:dyDescent="0.35">
      <c r="D5596"/>
    </row>
    <row r="5597" spans="4:4" x14ac:dyDescent="0.35">
      <c r="D5597"/>
    </row>
    <row r="5598" spans="4:4" x14ac:dyDescent="0.35">
      <c r="D5598"/>
    </row>
    <row r="5599" spans="4:4" x14ac:dyDescent="0.35">
      <c r="D5599"/>
    </row>
    <row r="5600" spans="4:4" x14ac:dyDescent="0.35">
      <c r="D5600"/>
    </row>
    <row r="5601" spans="4:4" x14ac:dyDescent="0.35">
      <c r="D5601"/>
    </row>
    <row r="5602" spans="4:4" x14ac:dyDescent="0.35">
      <c r="D5602"/>
    </row>
    <row r="5603" spans="4:4" x14ac:dyDescent="0.35">
      <c r="D5603"/>
    </row>
    <row r="5604" spans="4:4" x14ac:dyDescent="0.35">
      <c r="D5604"/>
    </row>
    <row r="5605" spans="4:4" x14ac:dyDescent="0.35">
      <c r="D5605"/>
    </row>
    <row r="5606" spans="4:4" x14ac:dyDescent="0.35">
      <c r="D5606"/>
    </row>
    <row r="5607" spans="4:4" x14ac:dyDescent="0.35">
      <c r="D5607"/>
    </row>
    <row r="5608" spans="4:4" x14ac:dyDescent="0.35">
      <c r="D5608"/>
    </row>
    <row r="5609" spans="4:4" x14ac:dyDescent="0.35">
      <c r="D5609"/>
    </row>
    <row r="5610" spans="4:4" x14ac:dyDescent="0.35">
      <c r="D5610"/>
    </row>
    <row r="5611" spans="4:4" x14ac:dyDescent="0.35">
      <c r="D5611"/>
    </row>
    <row r="5612" spans="4:4" x14ac:dyDescent="0.35">
      <c r="D5612"/>
    </row>
    <row r="5613" spans="4:4" x14ac:dyDescent="0.35">
      <c r="D5613"/>
    </row>
    <row r="5614" spans="4:4" x14ac:dyDescent="0.35">
      <c r="D5614"/>
    </row>
    <row r="5615" spans="4:4" x14ac:dyDescent="0.35">
      <c r="D5615"/>
    </row>
    <row r="5616" spans="4:4" x14ac:dyDescent="0.35">
      <c r="D5616"/>
    </row>
    <row r="5617" spans="4:4" x14ac:dyDescent="0.35">
      <c r="D5617"/>
    </row>
    <row r="5618" spans="4:4" x14ac:dyDescent="0.35">
      <c r="D5618"/>
    </row>
    <row r="5619" spans="4:4" x14ac:dyDescent="0.35">
      <c r="D5619"/>
    </row>
    <row r="5620" spans="4:4" x14ac:dyDescent="0.35">
      <c r="D5620"/>
    </row>
    <row r="5621" spans="4:4" x14ac:dyDescent="0.35">
      <c r="D5621"/>
    </row>
    <row r="5622" spans="4:4" x14ac:dyDescent="0.35">
      <c r="D5622"/>
    </row>
    <row r="5623" spans="4:4" x14ac:dyDescent="0.35">
      <c r="D5623"/>
    </row>
    <row r="5624" spans="4:4" x14ac:dyDescent="0.35">
      <c r="D5624"/>
    </row>
    <row r="5625" spans="4:4" x14ac:dyDescent="0.35">
      <c r="D5625"/>
    </row>
    <row r="5626" spans="4:4" x14ac:dyDescent="0.35">
      <c r="D5626"/>
    </row>
    <row r="5627" spans="4:4" x14ac:dyDescent="0.35">
      <c r="D5627"/>
    </row>
    <row r="5628" spans="4:4" x14ac:dyDescent="0.35">
      <c r="D5628"/>
    </row>
    <row r="5629" spans="4:4" x14ac:dyDescent="0.35">
      <c r="D5629"/>
    </row>
    <row r="5630" spans="4:4" x14ac:dyDescent="0.35">
      <c r="D5630"/>
    </row>
    <row r="5631" spans="4:4" x14ac:dyDescent="0.35">
      <c r="D5631"/>
    </row>
    <row r="5632" spans="4:4" x14ac:dyDescent="0.35">
      <c r="D5632"/>
    </row>
    <row r="5633" spans="4:4" x14ac:dyDescent="0.35">
      <c r="D5633"/>
    </row>
    <row r="5634" spans="4:4" x14ac:dyDescent="0.35">
      <c r="D5634"/>
    </row>
    <row r="5635" spans="4:4" x14ac:dyDescent="0.35">
      <c r="D5635"/>
    </row>
    <row r="5636" spans="4:4" x14ac:dyDescent="0.35">
      <c r="D5636"/>
    </row>
    <row r="5637" spans="4:4" x14ac:dyDescent="0.35">
      <c r="D5637"/>
    </row>
    <row r="5638" spans="4:4" x14ac:dyDescent="0.35">
      <c r="D5638"/>
    </row>
    <row r="5639" spans="4:4" x14ac:dyDescent="0.35">
      <c r="D5639"/>
    </row>
    <row r="5640" spans="4:4" x14ac:dyDescent="0.35">
      <c r="D5640"/>
    </row>
    <row r="5641" spans="4:4" x14ac:dyDescent="0.35">
      <c r="D5641"/>
    </row>
    <row r="5642" spans="4:4" x14ac:dyDescent="0.35">
      <c r="D5642"/>
    </row>
    <row r="5643" spans="4:4" x14ac:dyDescent="0.35">
      <c r="D5643"/>
    </row>
    <row r="5644" spans="4:4" x14ac:dyDescent="0.35">
      <c r="D5644"/>
    </row>
    <row r="5645" spans="4:4" x14ac:dyDescent="0.35">
      <c r="D5645"/>
    </row>
    <row r="5646" spans="4:4" x14ac:dyDescent="0.35">
      <c r="D5646"/>
    </row>
    <row r="5647" spans="4:4" x14ac:dyDescent="0.35">
      <c r="D5647"/>
    </row>
    <row r="5648" spans="4:4" x14ac:dyDescent="0.35">
      <c r="D5648"/>
    </row>
    <row r="5649" spans="4:4" x14ac:dyDescent="0.35">
      <c r="D5649"/>
    </row>
    <row r="5650" spans="4:4" x14ac:dyDescent="0.35">
      <c r="D5650"/>
    </row>
    <row r="5651" spans="4:4" x14ac:dyDescent="0.35">
      <c r="D5651"/>
    </row>
    <row r="5652" spans="4:4" x14ac:dyDescent="0.35">
      <c r="D5652"/>
    </row>
    <row r="5653" spans="4:4" x14ac:dyDescent="0.35">
      <c r="D5653"/>
    </row>
    <row r="5654" spans="4:4" x14ac:dyDescent="0.35">
      <c r="D5654"/>
    </row>
    <row r="5655" spans="4:4" x14ac:dyDescent="0.35">
      <c r="D5655"/>
    </row>
    <row r="5656" spans="4:4" x14ac:dyDescent="0.35">
      <c r="D5656"/>
    </row>
    <row r="5657" spans="4:4" x14ac:dyDescent="0.35">
      <c r="D5657"/>
    </row>
    <row r="5658" spans="4:4" x14ac:dyDescent="0.35">
      <c r="D5658"/>
    </row>
    <row r="5659" spans="4:4" x14ac:dyDescent="0.35">
      <c r="D5659"/>
    </row>
    <row r="5660" spans="4:4" x14ac:dyDescent="0.35">
      <c r="D5660"/>
    </row>
    <row r="5661" spans="4:4" x14ac:dyDescent="0.35">
      <c r="D5661"/>
    </row>
    <row r="5662" spans="4:4" x14ac:dyDescent="0.35">
      <c r="D5662"/>
    </row>
    <row r="5663" spans="4:4" x14ac:dyDescent="0.35">
      <c r="D5663"/>
    </row>
    <row r="5664" spans="4:4" x14ac:dyDescent="0.35">
      <c r="D5664"/>
    </row>
    <row r="5665" spans="4:4" x14ac:dyDescent="0.35">
      <c r="D5665"/>
    </row>
    <row r="5666" spans="4:4" x14ac:dyDescent="0.35">
      <c r="D5666"/>
    </row>
    <row r="5667" spans="4:4" x14ac:dyDescent="0.35">
      <c r="D5667"/>
    </row>
    <row r="5668" spans="4:4" x14ac:dyDescent="0.35">
      <c r="D5668"/>
    </row>
    <row r="5669" spans="4:4" x14ac:dyDescent="0.35">
      <c r="D5669"/>
    </row>
    <row r="5670" spans="4:4" x14ac:dyDescent="0.35">
      <c r="D5670"/>
    </row>
    <row r="5671" spans="4:4" x14ac:dyDescent="0.35">
      <c r="D5671"/>
    </row>
    <row r="5672" spans="4:4" x14ac:dyDescent="0.35">
      <c r="D5672"/>
    </row>
    <row r="5673" spans="4:4" x14ac:dyDescent="0.35">
      <c r="D5673"/>
    </row>
    <row r="5674" spans="4:4" x14ac:dyDescent="0.35">
      <c r="D5674"/>
    </row>
    <row r="5675" spans="4:4" x14ac:dyDescent="0.35">
      <c r="D5675"/>
    </row>
    <row r="5676" spans="4:4" x14ac:dyDescent="0.35">
      <c r="D5676"/>
    </row>
    <row r="5677" spans="4:4" x14ac:dyDescent="0.35">
      <c r="D5677"/>
    </row>
    <row r="5678" spans="4:4" x14ac:dyDescent="0.35">
      <c r="D5678"/>
    </row>
    <row r="5679" spans="4:4" x14ac:dyDescent="0.35">
      <c r="D5679"/>
    </row>
    <row r="5680" spans="4:4" x14ac:dyDescent="0.35">
      <c r="D5680"/>
    </row>
    <row r="5681" spans="4:4" x14ac:dyDescent="0.35">
      <c r="D5681"/>
    </row>
    <row r="5682" spans="4:4" x14ac:dyDescent="0.35">
      <c r="D5682"/>
    </row>
    <row r="5683" spans="4:4" x14ac:dyDescent="0.35">
      <c r="D5683"/>
    </row>
    <row r="5684" spans="4:4" x14ac:dyDescent="0.35">
      <c r="D5684"/>
    </row>
    <row r="5685" spans="4:4" x14ac:dyDescent="0.35">
      <c r="D5685"/>
    </row>
    <row r="5686" spans="4:4" x14ac:dyDescent="0.35">
      <c r="D5686"/>
    </row>
    <row r="5687" spans="4:4" x14ac:dyDescent="0.35">
      <c r="D5687"/>
    </row>
    <row r="5688" spans="4:4" x14ac:dyDescent="0.35">
      <c r="D5688"/>
    </row>
    <row r="5689" spans="4:4" x14ac:dyDescent="0.35">
      <c r="D5689"/>
    </row>
    <row r="5690" spans="4:4" x14ac:dyDescent="0.35">
      <c r="D5690"/>
    </row>
    <row r="5691" spans="4:4" x14ac:dyDescent="0.35">
      <c r="D5691"/>
    </row>
    <row r="5692" spans="4:4" x14ac:dyDescent="0.35">
      <c r="D5692"/>
    </row>
    <row r="5693" spans="4:4" x14ac:dyDescent="0.35">
      <c r="D5693"/>
    </row>
    <row r="5694" spans="4:4" x14ac:dyDescent="0.35">
      <c r="D5694"/>
    </row>
    <row r="5695" spans="4:4" x14ac:dyDescent="0.35">
      <c r="D5695"/>
    </row>
    <row r="5696" spans="4:4" x14ac:dyDescent="0.35">
      <c r="D5696"/>
    </row>
    <row r="5697" spans="4:4" x14ac:dyDescent="0.35">
      <c r="D5697"/>
    </row>
    <row r="5698" spans="4:4" x14ac:dyDescent="0.35">
      <c r="D5698"/>
    </row>
    <row r="5699" spans="4:4" x14ac:dyDescent="0.35">
      <c r="D5699"/>
    </row>
    <row r="5700" spans="4:4" x14ac:dyDescent="0.35">
      <c r="D5700"/>
    </row>
    <row r="5701" spans="4:4" x14ac:dyDescent="0.35">
      <c r="D5701"/>
    </row>
    <row r="5702" spans="4:4" x14ac:dyDescent="0.35">
      <c r="D5702"/>
    </row>
    <row r="5703" spans="4:4" x14ac:dyDescent="0.35">
      <c r="D5703"/>
    </row>
    <row r="5704" spans="4:4" x14ac:dyDescent="0.35">
      <c r="D5704"/>
    </row>
    <row r="5705" spans="4:4" x14ac:dyDescent="0.35">
      <c r="D5705"/>
    </row>
    <row r="5706" spans="4:4" x14ac:dyDescent="0.35">
      <c r="D5706"/>
    </row>
    <row r="5707" spans="4:4" x14ac:dyDescent="0.35">
      <c r="D5707"/>
    </row>
    <row r="5708" spans="4:4" x14ac:dyDescent="0.35">
      <c r="D5708"/>
    </row>
    <row r="5709" spans="4:4" x14ac:dyDescent="0.35">
      <c r="D5709"/>
    </row>
    <row r="5710" spans="4:4" x14ac:dyDescent="0.35">
      <c r="D5710"/>
    </row>
    <row r="5711" spans="4:4" x14ac:dyDescent="0.35">
      <c r="D5711"/>
    </row>
    <row r="5712" spans="4:4" x14ac:dyDescent="0.35">
      <c r="D5712"/>
    </row>
    <row r="5713" spans="4:4" x14ac:dyDescent="0.35">
      <c r="D5713"/>
    </row>
    <row r="5714" spans="4:4" x14ac:dyDescent="0.35">
      <c r="D5714"/>
    </row>
    <row r="5715" spans="4:4" x14ac:dyDescent="0.35">
      <c r="D5715"/>
    </row>
    <row r="5716" spans="4:4" x14ac:dyDescent="0.35">
      <c r="D5716"/>
    </row>
    <row r="5717" spans="4:4" x14ac:dyDescent="0.35">
      <c r="D5717"/>
    </row>
    <row r="5718" spans="4:4" x14ac:dyDescent="0.35">
      <c r="D5718"/>
    </row>
    <row r="5719" spans="4:4" x14ac:dyDescent="0.35">
      <c r="D5719"/>
    </row>
    <row r="5720" spans="4:4" x14ac:dyDescent="0.35">
      <c r="D5720"/>
    </row>
    <row r="5721" spans="4:4" x14ac:dyDescent="0.35">
      <c r="D5721"/>
    </row>
    <row r="5722" spans="4:4" x14ac:dyDescent="0.35">
      <c r="D5722"/>
    </row>
    <row r="5723" spans="4:4" x14ac:dyDescent="0.35">
      <c r="D5723"/>
    </row>
    <row r="5724" spans="4:4" x14ac:dyDescent="0.35">
      <c r="D5724"/>
    </row>
    <row r="5725" spans="4:4" x14ac:dyDescent="0.35">
      <c r="D5725"/>
    </row>
    <row r="5726" spans="4:4" x14ac:dyDescent="0.35">
      <c r="D5726"/>
    </row>
    <row r="5727" spans="4:4" x14ac:dyDescent="0.35">
      <c r="D5727"/>
    </row>
    <row r="5728" spans="4:4" x14ac:dyDescent="0.35">
      <c r="D5728"/>
    </row>
    <row r="5729" spans="4:4" x14ac:dyDescent="0.35">
      <c r="D5729"/>
    </row>
    <row r="5730" spans="4:4" x14ac:dyDescent="0.35">
      <c r="D5730"/>
    </row>
    <row r="5731" spans="4:4" x14ac:dyDescent="0.35">
      <c r="D5731"/>
    </row>
    <row r="5732" spans="4:4" x14ac:dyDescent="0.35">
      <c r="D5732"/>
    </row>
    <row r="5733" spans="4:4" x14ac:dyDescent="0.35">
      <c r="D5733"/>
    </row>
    <row r="5734" spans="4:4" x14ac:dyDescent="0.35">
      <c r="D5734"/>
    </row>
    <row r="5735" spans="4:4" x14ac:dyDescent="0.35">
      <c r="D5735"/>
    </row>
    <row r="5736" spans="4:4" x14ac:dyDescent="0.35">
      <c r="D5736"/>
    </row>
    <row r="5737" spans="4:4" x14ac:dyDescent="0.35">
      <c r="D5737"/>
    </row>
    <row r="5738" spans="4:4" x14ac:dyDescent="0.35">
      <c r="D5738"/>
    </row>
    <row r="5739" spans="4:4" x14ac:dyDescent="0.35">
      <c r="D5739"/>
    </row>
    <row r="5740" spans="4:4" x14ac:dyDescent="0.35">
      <c r="D5740"/>
    </row>
    <row r="5741" spans="4:4" x14ac:dyDescent="0.35">
      <c r="D5741"/>
    </row>
    <row r="5742" spans="4:4" x14ac:dyDescent="0.35">
      <c r="D5742"/>
    </row>
    <row r="5743" spans="4:4" x14ac:dyDescent="0.35">
      <c r="D5743"/>
    </row>
    <row r="5744" spans="4:4" x14ac:dyDescent="0.35">
      <c r="D5744"/>
    </row>
    <row r="5745" spans="4:4" x14ac:dyDescent="0.35">
      <c r="D5745"/>
    </row>
    <row r="5746" spans="4:4" x14ac:dyDescent="0.35">
      <c r="D5746"/>
    </row>
    <row r="5747" spans="4:4" x14ac:dyDescent="0.35">
      <c r="D5747"/>
    </row>
    <row r="5748" spans="4:4" x14ac:dyDescent="0.35">
      <c r="D5748"/>
    </row>
    <row r="5749" spans="4:4" x14ac:dyDescent="0.35">
      <c r="D5749"/>
    </row>
    <row r="5750" spans="4:4" x14ac:dyDescent="0.35">
      <c r="D5750"/>
    </row>
    <row r="5751" spans="4:4" x14ac:dyDescent="0.35">
      <c r="D5751"/>
    </row>
    <row r="5752" spans="4:4" x14ac:dyDescent="0.35">
      <c r="D5752"/>
    </row>
    <row r="5753" spans="4:4" x14ac:dyDescent="0.35">
      <c r="D5753"/>
    </row>
    <row r="5754" spans="4:4" x14ac:dyDescent="0.35">
      <c r="D5754"/>
    </row>
    <row r="5755" spans="4:4" x14ac:dyDescent="0.35">
      <c r="D5755"/>
    </row>
    <row r="5756" spans="4:4" x14ac:dyDescent="0.35">
      <c r="D5756"/>
    </row>
    <row r="5757" spans="4:4" x14ac:dyDescent="0.35">
      <c r="D5757"/>
    </row>
    <row r="5758" spans="4:4" x14ac:dyDescent="0.35">
      <c r="D5758"/>
    </row>
    <row r="5759" spans="4:4" x14ac:dyDescent="0.35">
      <c r="D5759"/>
    </row>
    <row r="5760" spans="4:4" x14ac:dyDescent="0.35">
      <c r="D5760"/>
    </row>
    <row r="5761" spans="4:4" x14ac:dyDescent="0.35">
      <c r="D5761"/>
    </row>
    <row r="5762" spans="4:4" x14ac:dyDescent="0.35">
      <c r="D5762"/>
    </row>
    <row r="5763" spans="4:4" x14ac:dyDescent="0.35">
      <c r="D5763"/>
    </row>
    <row r="5764" spans="4:4" x14ac:dyDescent="0.35">
      <c r="D5764"/>
    </row>
    <row r="5765" spans="4:4" x14ac:dyDescent="0.35">
      <c r="D5765"/>
    </row>
    <row r="5766" spans="4:4" x14ac:dyDescent="0.35">
      <c r="D5766"/>
    </row>
    <row r="5767" spans="4:4" x14ac:dyDescent="0.35">
      <c r="D5767"/>
    </row>
    <row r="5768" spans="4:4" x14ac:dyDescent="0.35">
      <c r="D5768"/>
    </row>
    <row r="5769" spans="4:4" x14ac:dyDescent="0.35">
      <c r="D5769"/>
    </row>
    <row r="5770" spans="4:4" x14ac:dyDescent="0.35">
      <c r="D5770"/>
    </row>
    <row r="5771" spans="4:4" x14ac:dyDescent="0.35">
      <c r="D5771"/>
    </row>
    <row r="5772" spans="4:4" x14ac:dyDescent="0.35">
      <c r="D5772"/>
    </row>
    <row r="5773" spans="4:4" x14ac:dyDescent="0.35">
      <c r="D5773"/>
    </row>
    <row r="5774" spans="4:4" x14ac:dyDescent="0.35">
      <c r="D5774"/>
    </row>
    <row r="5775" spans="4:4" x14ac:dyDescent="0.35">
      <c r="D5775"/>
    </row>
    <row r="5776" spans="4:4" x14ac:dyDescent="0.35">
      <c r="D5776"/>
    </row>
    <row r="5777" spans="4:4" x14ac:dyDescent="0.35">
      <c r="D5777"/>
    </row>
    <row r="5778" spans="4:4" x14ac:dyDescent="0.35">
      <c r="D5778"/>
    </row>
    <row r="5779" spans="4:4" x14ac:dyDescent="0.35">
      <c r="D5779"/>
    </row>
    <row r="5780" spans="4:4" x14ac:dyDescent="0.35">
      <c r="D5780"/>
    </row>
    <row r="5781" spans="4:4" x14ac:dyDescent="0.35">
      <c r="D5781"/>
    </row>
    <row r="5782" spans="4:4" x14ac:dyDescent="0.35">
      <c r="D5782"/>
    </row>
    <row r="5783" spans="4:4" x14ac:dyDescent="0.35">
      <c r="D5783"/>
    </row>
    <row r="5784" spans="4:4" x14ac:dyDescent="0.35">
      <c r="D5784"/>
    </row>
    <row r="5785" spans="4:4" x14ac:dyDescent="0.35">
      <c r="D5785"/>
    </row>
    <row r="5786" spans="4:4" x14ac:dyDescent="0.35">
      <c r="D5786"/>
    </row>
    <row r="5787" spans="4:4" x14ac:dyDescent="0.35">
      <c r="D5787"/>
    </row>
    <row r="5788" spans="4:4" x14ac:dyDescent="0.35">
      <c r="D5788"/>
    </row>
    <row r="5789" spans="4:4" x14ac:dyDescent="0.35">
      <c r="D5789"/>
    </row>
    <row r="5790" spans="4:4" x14ac:dyDescent="0.35">
      <c r="D5790"/>
    </row>
    <row r="5791" spans="4:4" x14ac:dyDescent="0.35">
      <c r="D5791"/>
    </row>
    <row r="5792" spans="4:4" x14ac:dyDescent="0.35">
      <c r="D5792"/>
    </row>
    <row r="5793" spans="4:4" x14ac:dyDescent="0.35">
      <c r="D5793"/>
    </row>
    <row r="5794" spans="4:4" x14ac:dyDescent="0.35">
      <c r="D5794"/>
    </row>
    <row r="5795" spans="4:4" x14ac:dyDescent="0.35">
      <c r="D5795"/>
    </row>
    <row r="5796" spans="4:4" x14ac:dyDescent="0.35">
      <c r="D5796"/>
    </row>
    <row r="5797" spans="4:4" x14ac:dyDescent="0.35">
      <c r="D5797"/>
    </row>
    <row r="5798" spans="4:4" x14ac:dyDescent="0.35">
      <c r="D5798"/>
    </row>
    <row r="5799" spans="4:4" x14ac:dyDescent="0.35">
      <c r="D5799"/>
    </row>
    <row r="5800" spans="4:4" x14ac:dyDescent="0.35">
      <c r="D5800"/>
    </row>
    <row r="5801" spans="4:4" x14ac:dyDescent="0.35">
      <c r="D5801"/>
    </row>
    <row r="5802" spans="4:4" x14ac:dyDescent="0.35">
      <c r="D5802"/>
    </row>
    <row r="5803" spans="4:4" x14ac:dyDescent="0.35">
      <c r="D5803"/>
    </row>
    <row r="5804" spans="4:4" x14ac:dyDescent="0.35">
      <c r="D5804"/>
    </row>
    <row r="5805" spans="4:4" x14ac:dyDescent="0.35">
      <c r="D5805"/>
    </row>
    <row r="5806" spans="4:4" x14ac:dyDescent="0.35">
      <c r="D5806"/>
    </row>
    <row r="5807" spans="4:4" x14ac:dyDescent="0.35">
      <c r="D5807"/>
    </row>
    <row r="5808" spans="4:4" x14ac:dyDescent="0.35">
      <c r="D5808"/>
    </row>
    <row r="5809" spans="4:4" x14ac:dyDescent="0.35">
      <c r="D5809"/>
    </row>
    <row r="5810" spans="4:4" x14ac:dyDescent="0.35">
      <c r="D5810"/>
    </row>
    <row r="5811" spans="4:4" x14ac:dyDescent="0.35">
      <c r="D5811"/>
    </row>
    <row r="5812" spans="4:4" x14ac:dyDescent="0.35">
      <c r="D5812"/>
    </row>
    <row r="5813" spans="4:4" x14ac:dyDescent="0.35">
      <c r="D5813"/>
    </row>
    <row r="5814" spans="4:4" x14ac:dyDescent="0.35">
      <c r="D5814"/>
    </row>
    <row r="5815" spans="4:4" x14ac:dyDescent="0.35">
      <c r="D5815"/>
    </row>
    <row r="5816" spans="4:4" x14ac:dyDescent="0.35">
      <c r="D5816"/>
    </row>
    <row r="5817" spans="4:4" x14ac:dyDescent="0.35">
      <c r="D5817"/>
    </row>
    <row r="5818" spans="4:4" x14ac:dyDescent="0.35">
      <c r="D5818"/>
    </row>
    <row r="5819" spans="4:4" x14ac:dyDescent="0.35">
      <c r="D5819"/>
    </row>
    <row r="5820" spans="4:4" x14ac:dyDescent="0.35">
      <c r="D5820"/>
    </row>
    <row r="5821" spans="4:4" x14ac:dyDescent="0.35">
      <c r="D5821"/>
    </row>
    <row r="5822" spans="4:4" x14ac:dyDescent="0.35">
      <c r="D5822"/>
    </row>
    <row r="5823" spans="4:4" x14ac:dyDescent="0.35">
      <c r="D5823"/>
    </row>
    <row r="5824" spans="4:4" x14ac:dyDescent="0.35">
      <c r="D5824"/>
    </row>
    <row r="5825" spans="4:4" x14ac:dyDescent="0.35">
      <c r="D5825"/>
    </row>
    <row r="5826" spans="4:4" x14ac:dyDescent="0.35">
      <c r="D5826"/>
    </row>
    <row r="5827" spans="4:4" x14ac:dyDescent="0.35">
      <c r="D5827"/>
    </row>
    <row r="5828" spans="4:4" x14ac:dyDescent="0.35">
      <c r="D5828"/>
    </row>
    <row r="5829" spans="4:4" x14ac:dyDescent="0.35">
      <c r="D5829"/>
    </row>
    <row r="5830" spans="4:4" x14ac:dyDescent="0.35">
      <c r="D5830"/>
    </row>
    <row r="5831" spans="4:4" x14ac:dyDescent="0.35">
      <c r="D5831"/>
    </row>
    <row r="5832" spans="4:4" x14ac:dyDescent="0.35">
      <c r="D5832"/>
    </row>
    <row r="5833" spans="4:4" x14ac:dyDescent="0.35">
      <c r="D5833"/>
    </row>
    <row r="5834" spans="4:4" x14ac:dyDescent="0.35">
      <c r="D5834"/>
    </row>
    <row r="5835" spans="4:4" x14ac:dyDescent="0.35">
      <c r="D5835"/>
    </row>
    <row r="5836" spans="4:4" x14ac:dyDescent="0.35">
      <c r="D5836"/>
    </row>
    <row r="5837" spans="4:4" x14ac:dyDescent="0.35">
      <c r="D5837"/>
    </row>
    <row r="5838" spans="4:4" x14ac:dyDescent="0.35">
      <c r="D5838"/>
    </row>
    <row r="5839" spans="4:4" x14ac:dyDescent="0.35">
      <c r="D5839"/>
    </row>
    <row r="5840" spans="4:4" x14ac:dyDescent="0.35">
      <c r="D5840"/>
    </row>
    <row r="5841" spans="4:4" x14ac:dyDescent="0.35">
      <c r="D5841"/>
    </row>
    <row r="5842" spans="4:4" x14ac:dyDescent="0.35">
      <c r="D5842"/>
    </row>
    <row r="5843" spans="4:4" x14ac:dyDescent="0.35">
      <c r="D5843"/>
    </row>
    <row r="5844" spans="4:4" x14ac:dyDescent="0.35">
      <c r="D5844"/>
    </row>
    <row r="5845" spans="4:4" x14ac:dyDescent="0.35">
      <c r="D5845"/>
    </row>
    <row r="5846" spans="4:4" x14ac:dyDescent="0.35">
      <c r="D5846"/>
    </row>
  </sheetData>
  <autoFilter ref="A1:E61" xr:uid="{00000000-0009-0000-0000-000027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796875" defaultRowHeight="14.5" x14ac:dyDescent="0.35"/>
  <cols>
    <col min="1" max="1" width="40.453125" style="71" customWidth="1"/>
    <col min="2" max="2" width="36.453125" style="71" customWidth="1"/>
    <col min="3" max="3" width="18.81640625" style="71" customWidth="1"/>
    <col min="4" max="4" width="40.453125" style="71" customWidth="1"/>
    <col min="5" max="5" width="20.26953125" style="71" customWidth="1"/>
    <col min="6" max="6" width="24.7265625" style="66" customWidth="1"/>
    <col min="7" max="16384" width="9.1796875" style="71"/>
  </cols>
  <sheetData>
    <row r="1" spans="1:6" x14ac:dyDescent="0.35">
      <c r="A1" s="71" t="s">
        <v>2420</v>
      </c>
    </row>
    <row r="2" spans="1:6" x14ac:dyDescent="0.35">
      <c r="A2" s="72" t="s">
        <v>2904</v>
      </c>
      <c r="B2" s="72" t="s">
        <v>2422</v>
      </c>
      <c r="C2" s="72" t="s">
        <v>2423</v>
      </c>
      <c r="D2" s="72" t="s">
        <v>2424</v>
      </c>
      <c r="E2" s="72" t="s">
        <v>2425</v>
      </c>
      <c r="F2" s="67" t="s">
        <v>2903</v>
      </c>
    </row>
    <row r="3" spans="1:6" x14ac:dyDescent="0.35">
      <c r="A3" s="71" t="s">
        <v>2905</v>
      </c>
      <c r="B3" s="71" t="s">
        <v>2471</v>
      </c>
      <c r="C3" s="71" t="s">
        <v>2468</v>
      </c>
      <c r="D3" s="71">
        <v>28676225.394305445</v>
      </c>
      <c r="E3" s="71" t="s">
        <v>2433</v>
      </c>
      <c r="F3" s="66" t="str">
        <f>INDEX('Crosswalk Particulates'!$E:$E,MATCH(B3,'Crosswalk Particulates'!$D:$D,0))</f>
        <v>CO</v>
      </c>
    </row>
    <row r="4" spans="1:6" x14ac:dyDescent="0.35">
      <c r="A4" s="71" t="s">
        <v>2906</v>
      </c>
      <c r="B4" s="71" t="s">
        <v>2467</v>
      </c>
      <c r="C4" s="71" t="s">
        <v>2468</v>
      </c>
      <c r="D4" s="71">
        <v>25823487.798769999</v>
      </c>
      <c r="E4" s="71" t="s">
        <v>2433</v>
      </c>
      <c r="F4" s="66" t="str">
        <f>INDEX('Crosswalk Particulates'!$E:$E,MATCH(B4,'Crosswalk Particulates'!$D:$D,0))</f>
        <v>VOC</v>
      </c>
    </row>
    <row r="5" spans="1:6" x14ac:dyDescent="0.35">
      <c r="A5" s="71" t="s">
        <v>2907</v>
      </c>
      <c r="B5" s="71" t="s">
        <v>2471</v>
      </c>
      <c r="C5" s="71" t="s">
        <v>2468</v>
      </c>
      <c r="D5" s="71">
        <v>19513050.603903659</v>
      </c>
      <c r="E5" s="71" t="s">
        <v>2433</v>
      </c>
      <c r="F5" s="66" t="str">
        <f>INDEX('Crosswalk Particulates'!$E:$E,MATCH(B5,'Crosswalk Particulates'!$D:$D,0))</f>
        <v>CO</v>
      </c>
    </row>
    <row r="6" spans="1:6" x14ac:dyDescent="0.35">
      <c r="A6" s="71" t="s">
        <v>2905</v>
      </c>
      <c r="B6" s="71" t="s">
        <v>2501</v>
      </c>
      <c r="C6" s="71" t="s">
        <v>2468</v>
      </c>
      <c r="D6" s="71">
        <v>14776624.215268791</v>
      </c>
      <c r="E6" s="71" t="s">
        <v>2433</v>
      </c>
      <c r="F6" s="66" t="str">
        <f>INDEX('Crosswalk Particulates'!$E:$E,MATCH(B6,'Crosswalk Particulates'!$D:$D,0))</f>
        <v>PM10</v>
      </c>
    </row>
    <row r="7" spans="1:6" x14ac:dyDescent="0.35">
      <c r="A7" s="71" t="s">
        <v>2908</v>
      </c>
      <c r="B7" s="71" t="s">
        <v>2471</v>
      </c>
      <c r="C7" s="71" t="s">
        <v>2468</v>
      </c>
      <c r="D7" s="71">
        <v>11604579.303185735</v>
      </c>
      <c r="E7" s="71" t="s">
        <v>2433</v>
      </c>
      <c r="F7" s="66" t="str">
        <f>INDEX('Crosswalk Particulates'!$E:$E,MATCH(B7,'Crosswalk Particulates'!$D:$D,0))</f>
        <v>CO</v>
      </c>
    </row>
    <row r="8" spans="1:6" x14ac:dyDescent="0.35">
      <c r="A8" s="71" t="s">
        <v>2905</v>
      </c>
      <c r="B8" s="71" t="s">
        <v>2467</v>
      </c>
      <c r="C8" s="71" t="s">
        <v>2468</v>
      </c>
      <c r="D8" s="71">
        <v>6888361.9689312316</v>
      </c>
      <c r="E8" s="71" t="s">
        <v>2433</v>
      </c>
      <c r="F8" s="66" t="str">
        <f>INDEX('Crosswalk Particulates'!$E:$E,MATCH(B8,'Crosswalk Particulates'!$D:$D,0))</f>
        <v>VOC</v>
      </c>
    </row>
    <row r="9" spans="1:6" x14ac:dyDescent="0.35">
      <c r="A9" s="71" t="s">
        <v>2905</v>
      </c>
      <c r="B9" s="71" t="s">
        <v>2521</v>
      </c>
      <c r="C9" s="71" t="s">
        <v>2468</v>
      </c>
      <c r="D9" s="71">
        <v>4188614.2220506389</v>
      </c>
      <c r="E9" s="71" t="s">
        <v>2433</v>
      </c>
      <c r="F9" s="66" t="str">
        <f>INDEX('Crosswalk Particulates'!$E:$E,MATCH(B9,'Crosswalk Particulates'!$D:$D,0))</f>
        <v>PM25</v>
      </c>
    </row>
    <row r="10" spans="1:6" x14ac:dyDescent="0.35">
      <c r="A10" s="71" t="s">
        <v>2906</v>
      </c>
      <c r="B10" s="71" t="s">
        <v>2471</v>
      </c>
      <c r="C10" s="71" t="s">
        <v>2468</v>
      </c>
      <c r="D10" s="71">
        <v>4083199.3925589998</v>
      </c>
      <c r="E10" s="71" t="s">
        <v>2433</v>
      </c>
      <c r="F10" s="66" t="str">
        <f>INDEX('Crosswalk Particulates'!$E:$E,MATCH(B10,'Crosswalk Particulates'!$D:$D,0))</f>
        <v>CO</v>
      </c>
    </row>
    <row r="11" spans="1:6" x14ac:dyDescent="0.35">
      <c r="A11" s="71" t="s">
        <v>2905</v>
      </c>
      <c r="B11" s="71" t="s">
        <v>2516</v>
      </c>
      <c r="C11" s="71" t="s">
        <v>2468</v>
      </c>
      <c r="D11" s="71">
        <v>4026225.2133853333</v>
      </c>
      <c r="E11" s="71" t="s">
        <v>2433</v>
      </c>
      <c r="F11" s="66">
        <f>INDEX('Crosswalk Particulates'!$E:$E,MATCH(B11,'Crosswalk Particulates'!$D:$D,0))</f>
        <v>0</v>
      </c>
    </row>
    <row r="12" spans="1:6" x14ac:dyDescent="0.35">
      <c r="A12" s="71" t="s">
        <v>2907</v>
      </c>
      <c r="B12" s="71" t="s">
        <v>2520</v>
      </c>
      <c r="C12" s="71" t="s">
        <v>2468</v>
      </c>
      <c r="D12" s="71">
        <v>3494838.647895386</v>
      </c>
      <c r="E12" s="71" t="s">
        <v>2433</v>
      </c>
      <c r="F12" s="66" t="str">
        <f>INDEX('Crosswalk Particulates'!$E:$E,MATCH(B12,'Crosswalk Particulates'!$D:$D,0))</f>
        <v>NOX</v>
      </c>
    </row>
    <row r="13" spans="1:6" x14ac:dyDescent="0.35">
      <c r="A13" s="71" t="s">
        <v>2909</v>
      </c>
      <c r="B13" s="71" t="s">
        <v>2467</v>
      </c>
      <c r="C13" s="71" t="s">
        <v>2468</v>
      </c>
      <c r="D13" s="71">
        <v>2972156.2754979641</v>
      </c>
      <c r="E13" s="71" t="s">
        <v>2433</v>
      </c>
      <c r="F13" s="66" t="str">
        <f>INDEX('Crosswalk Particulates'!$E:$E,MATCH(B13,'Crosswalk Particulates'!$D:$D,0))</f>
        <v>VOC</v>
      </c>
    </row>
    <row r="14" spans="1:6" x14ac:dyDescent="0.35">
      <c r="A14" s="71" t="s">
        <v>2908</v>
      </c>
      <c r="B14" s="71" t="s">
        <v>2520</v>
      </c>
      <c r="C14" s="71" t="s">
        <v>2468</v>
      </c>
      <c r="D14" s="71">
        <v>2710682.1404479626</v>
      </c>
      <c r="E14" s="71" t="s">
        <v>2433</v>
      </c>
      <c r="F14" s="66" t="str">
        <f>INDEX('Crosswalk Particulates'!$E:$E,MATCH(B14,'Crosswalk Particulates'!$D:$D,0))</f>
        <v>NOX</v>
      </c>
    </row>
    <row r="15" spans="1:6" x14ac:dyDescent="0.35">
      <c r="A15" s="71" t="s">
        <v>2910</v>
      </c>
      <c r="B15" s="71" t="s">
        <v>2471</v>
      </c>
      <c r="C15" s="71" t="s">
        <v>2468</v>
      </c>
      <c r="D15" s="71">
        <v>2671444.6344063794</v>
      </c>
      <c r="E15" s="71" t="s">
        <v>2433</v>
      </c>
      <c r="F15" s="66" t="str">
        <f>INDEX('Crosswalk Particulates'!$E:$E,MATCH(B15,'Crosswalk Particulates'!$D:$D,0))</f>
        <v>CO</v>
      </c>
    </row>
    <row r="16" spans="1:6" x14ac:dyDescent="0.35">
      <c r="A16" s="71" t="s">
        <v>2911</v>
      </c>
      <c r="B16" s="71" t="s">
        <v>2467</v>
      </c>
      <c r="C16" s="71" t="s">
        <v>2468</v>
      </c>
      <c r="D16" s="71">
        <v>2530072.9988542087</v>
      </c>
      <c r="E16" s="71" t="s">
        <v>2433</v>
      </c>
      <c r="F16" s="66" t="str">
        <f>INDEX('Crosswalk Particulates'!$E:$E,MATCH(B16,'Crosswalk Particulates'!$D:$D,0))</f>
        <v>VOC</v>
      </c>
    </row>
    <row r="17" spans="1:6" x14ac:dyDescent="0.35">
      <c r="A17" s="71" t="s">
        <v>2907</v>
      </c>
      <c r="B17" s="71" t="s">
        <v>2467</v>
      </c>
      <c r="C17" s="71" t="s">
        <v>2468</v>
      </c>
      <c r="D17" s="71">
        <v>1814436.5538925205</v>
      </c>
      <c r="E17" s="71" t="s">
        <v>2433</v>
      </c>
      <c r="F17" s="66" t="str">
        <f>INDEX('Crosswalk Particulates'!$E:$E,MATCH(B17,'Crosswalk Particulates'!$D:$D,0))</f>
        <v>VOC</v>
      </c>
    </row>
    <row r="18" spans="1:6" x14ac:dyDescent="0.35">
      <c r="A18" s="71" t="s">
        <v>2912</v>
      </c>
      <c r="B18" s="71" t="s">
        <v>2526</v>
      </c>
      <c r="C18" s="71" t="s">
        <v>2468</v>
      </c>
      <c r="D18" s="71">
        <v>1385351.5935859003</v>
      </c>
      <c r="E18" s="71" t="s">
        <v>2433</v>
      </c>
      <c r="F18" s="66" t="str">
        <f>INDEX('Crosswalk Particulates'!$E:$E,MATCH(B18,'Crosswalk Particulates'!$D:$D,0))</f>
        <v>SOx</v>
      </c>
    </row>
    <row r="19" spans="1:6" x14ac:dyDescent="0.35">
      <c r="A19" s="71" t="s">
        <v>2906</v>
      </c>
      <c r="B19" s="71" t="s">
        <v>2520</v>
      </c>
      <c r="C19" s="71" t="s">
        <v>2468</v>
      </c>
      <c r="D19" s="71">
        <v>1366921.79873125</v>
      </c>
      <c r="E19" s="71" t="s">
        <v>2433</v>
      </c>
      <c r="F19" s="66" t="str">
        <f>INDEX('Crosswalk Particulates'!$E:$E,MATCH(B19,'Crosswalk Particulates'!$D:$D,0))</f>
        <v>NOX</v>
      </c>
    </row>
    <row r="20" spans="1:6" x14ac:dyDescent="0.35">
      <c r="A20" s="71" t="s">
        <v>2913</v>
      </c>
      <c r="B20" s="71" t="s">
        <v>2471</v>
      </c>
      <c r="C20" s="71" t="s">
        <v>2468</v>
      </c>
      <c r="D20" s="71">
        <v>1300830.9795532755</v>
      </c>
      <c r="E20" s="71" t="s">
        <v>2433</v>
      </c>
      <c r="F20" s="66" t="str">
        <f>INDEX('Crosswalk Particulates'!$E:$E,MATCH(B20,'Crosswalk Particulates'!$D:$D,0))</f>
        <v>CO</v>
      </c>
    </row>
    <row r="21" spans="1:6" x14ac:dyDescent="0.35">
      <c r="A21" s="71" t="s">
        <v>2908</v>
      </c>
      <c r="B21" s="71" t="s">
        <v>2467</v>
      </c>
      <c r="C21" s="71" t="s">
        <v>2468</v>
      </c>
      <c r="D21" s="71">
        <v>1251615.7002977082</v>
      </c>
      <c r="E21" s="71" t="s">
        <v>2433</v>
      </c>
      <c r="F21" s="66" t="str">
        <f>INDEX('Crosswalk Particulates'!$E:$E,MATCH(B21,'Crosswalk Particulates'!$D:$D,0))</f>
        <v>VOC</v>
      </c>
    </row>
    <row r="22" spans="1:6" x14ac:dyDescent="0.35">
      <c r="A22" s="71" t="s">
        <v>2912</v>
      </c>
      <c r="B22" s="71" t="s">
        <v>2520</v>
      </c>
      <c r="C22" s="71" t="s">
        <v>2468</v>
      </c>
      <c r="D22" s="71">
        <v>1158487.1656785961</v>
      </c>
      <c r="E22" s="71" t="s">
        <v>2433</v>
      </c>
      <c r="F22" s="66" t="str">
        <f>INDEX('Crosswalk Particulates'!$E:$E,MATCH(B22,'Crosswalk Particulates'!$D:$D,0))</f>
        <v>NOX</v>
      </c>
    </row>
    <row r="23" spans="1:6" x14ac:dyDescent="0.35">
      <c r="A23" s="71" t="s">
        <v>2914</v>
      </c>
      <c r="B23" s="71" t="s">
        <v>2520</v>
      </c>
      <c r="C23" s="71" t="s">
        <v>2468</v>
      </c>
      <c r="D23" s="71">
        <v>1080952.0513467107</v>
      </c>
      <c r="E23" s="71" t="s">
        <v>2433</v>
      </c>
      <c r="F23" s="66" t="str">
        <f>INDEX('Crosswalk Particulates'!$E:$E,MATCH(B23,'Crosswalk Particulates'!$D:$D,0))</f>
        <v>NOX</v>
      </c>
    </row>
    <row r="24" spans="1:6" x14ac:dyDescent="0.35">
      <c r="A24" s="71" t="s">
        <v>2914</v>
      </c>
      <c r="B24" s="71" t="s">
        <v>2471</v>
      </c>
      <c r="C24" s="71" t="s">
        <v>2468</v>
      </c>
      <c r="D24" s="71">
        <v>862258.21534144052</v>
      </c>
      <c r="E24" s="71" t="s">
        <v>2433</v>
      </c>
      <c r="F24" s="66" t="str">
        <f>INDEX('Crosswalk Particulates'!$E:$E,MATCH(B24,'Crosswalk Particulates'!$D:$D,0))</f>
        <v>CO</v>
      </c>
    </row>
    <row r="25" spans="1:6" x14ac:dyDescent="0.35">
      <c r="A25" s="71" t="s">
        <v>2915</v>
      </c>
      <c r="B25" s="71" t="s">
        <v>2501</v>
      </c>
      <c r="C25" s="71" t="s">
        <v>2468</v>
      </c>
      <c r="D25" s="71">
        <v>766710.37229516928</v>
      </c>
      <c r="E25" s="71" t="s">
        <v>2433</v>
      </c>
      <c r="F25" s="66" t="str">
        <f>INDEX('Crosswalk Particulates'!$E:$E,MATCH(B25,'Crosswalk Particulates'!$D:$D,0))</f>
        <v>PM10</v>
      </c>
    </row>
    <row r="26" spans="1:6" x14ac:dyDescent="0.35">
      <c r="A26" s="71" t="s">
        <v>2916</v>
      </c>
      <c r="B26" s="71" t="s">
        <v>2467</v>
      </c>
      <c r="C26" s="71" t="s">
        <v>2468</v>
      </c>
      <c r="D26" s="71">
        <v>698271.7137217141</v>
      </c>
      <c r="E26" s="71" t="s">
        <v>2433</v>
      </c>
      <c r="F26" s="66" t="str">
        <f>INDEX('Crosswalk Particulates'!$E:$E,MATCH(B26,'Crosswalk Particulates'!$D:$D,0))</f>
        <v>VOC</v>
      </c>
    </row>
    <row r="27" spans="1:6" x14ac:dyDescent="0.35">
      <c r="A27" s="71" t="s">
        <v>2911</v>
      </c>
      <c r="B27" s="71" t="s">
        <v>2471</v>
      </c>
      <c r="C27" s="71" t="s">
        <v>2468</v>
      </c>
      <c r="D27" s="71">
        <v>653899.25685612438</v>
      </c>
      <c r="E27" s="71" t="s">
        <v>2433</v>
      </c>
      <c r="F27" s="66" t="str">
        <f>INDEX('Crosswalk Particulates'!$E:$E,MATCH(B27,'Crosswalk Particulates'!$D:$D,0))</f>
        <v>CO</v>
      </c>
    </row>
    <row r="28" spans="1:6" x14ac:dyDescent="0.35">
      <c r="A28" s="71" t="s">
        <v>2911</v>
      </c>
      <c r="B28" s="71" t="s">
        <v>2520</v>
      </c>
      <c r="C28" s="71" t="s">
        <v>2468</v>
      </c>
      <c r="D28" s="71">
        <v>624250.59213732008</v>
      </c>
      <c r="E28" s="71" t="s">
        <v>2433</v>
      </c>
      <c r="F28" s="66" t="str">
        <f>INDEX('Crosswalk Particulates'!$E:$E,MATCH(B28,'Crosswalk Particulates'!$D:$D,0))</f>
        <v>NOX</v>
      </c>
    </row>
    <row r="29" spans="1:6" x14ac:dyDescent="0.35">
      <c r="A29" s="71" t="s">
        <v>2912</v>
      </c>
      <c r="B29" s="71" t="s">
        <v>2471</v>
      </c>
      <c r="C29" s="71" t="s">
        <v>2468</v>
      </c>
      <c r="D29" s="71">
        <v>587939.3900660862</v>
      </c>
      <c r="E29" s="71" t="s">
        <v>2433</v>
      </c>
      <c r="F29" s="66" t="str">
        <f>INDEX('Crosswalk Particulates'!$E:$E,MATCH(B29,'Crosswalk Particulates'!$D:$D,0))</f>
        <v>CO</v>
      </c>
    </row>
    <row r="30" spans="1:6" x14ac:dyDescent="0.35">
      <c r="A30" s="71" t="s">
        <v>2910</v>
      </c>
      <c r="B30" s="71" t="s">
        <v>2520</v>
      </c>
      <c r="C30" s="71" t="s">
        <v>2468</v>
      </c>
      <c r="D30" s="71">
        <v>494408.48488273483</v>
      </c>
      <c r="E30" s="71" t="s">
        <v>2433</v>
      </c>
      <c r="F30" s="66" t="str">
        <f>INDEX('Crosswalk Particulates'!$E:$E,MATCH(B30,'Crosswalk Particulates'!$D:$D,0))</f>
        <v>NOX</v>
      </c>
    </row>
    <row r="31" spans="1:6" x14ac:dyDescent="0.35">
      <c r="A31" s="71" t="s">
        <v>2917</v>
      </c>
      <c r="B31" s="71" t="s">
        <v>2471</v>
      </c>
      <c r="C31" s="71" t="s">
        <v>2468</v>
      </c>
      <c r="D31" s="71">
        <v>468331.88960469502</v>
      </c>
      <c r="E31" s="71" t="s">
        <v>2433</v>
      </c>
      <c r="F31" s="66" t="str">
        <f>INDEX('Crosswalk Particulates'!$E:$E,MATCH(B31,'Crosswalk Particulates'!$D:$D,0))</f>
        <v>CO</v>
      </c>
    </row>
    <row r="32" spans="1:6" x14ac:dyDescent="0.35">
      <c r="A32" s="71" t="s">
        <v>2915</v>
      </c>
      <c r="B32" s="71" t="s">
        <v>2471</v>
      </c>
      <c r="C32" s="71" t="s">
        <v>2468</v>
      </c>
      <c r="D32" s="71">
        <v>447005.74202338717</v>
      </c>
      <c r="E32" s="71" t="s">
        <v>2433</v>
      </c>
      <c r="F32" s="66" t="str">
        <f>INDEX('Crosswalk Particulates'!$E:$E,MATCH(B32,'Crosswalk Particulates'!$D:$D,0))</f>
        <v>CO</v>
      </c>
    </row>
    <row r="33" spans="1:6" x14ac:dyDescent="0.35">
      <c r="A33" s="71" t="s">
        <v>2905</v>
      </c>
      <c r="B33" s="71" t="s">
        <v>2520</v>
      </c>
      <c r="C33" s="71" t="s">
        <v>2468</v>
      </c>
      <c r="D33" s="71">
        <v>409273.43416035385</v>
      </c>
      <c r="E33" s="71" t="s">
        <v>2433</v>
      </c>
      <c r="F33" s="66" t="str">
        <f>INDEX('Crosswalk Particulates'!$E:$E,MATCH(B33,'Crosswalk Particulates'!$D:$D,0))</f>
        <v>NOX</v>
      </c>
    </row>
    <row r="34" spans="1:6" x14ac:dyDescent="0.35">
      <c r="A34" s="71" t="s">
        <v>2914</v>
      </c>
      <c r="B34" s="71" t="s">
        <v>2526</v>
      </c>
      <c r="C34" s="71" t="s">
        <v>2468</v>
      </c>
      <c r="D34" s="71">
        <v>377126.89483813237</v>
      </c>
      <c r="E34" s="71" t="s">
        <v>2433</v>
      </c>
      <c r="F34" s="66" t="str">
        <f>INDEX('Crosswalk Particulates'!$E:$E,MATCH(B34,'Crosswalk Particulates'!$D:$D,0))</f>
        <v>SOx</v>
      </c>
    </row>
    <row r="35" spans="1:6" x14ac:dyDescent="0.35">
      <c r="A35" s="71" t="s">
        <v>2910</v>
      </c>
      <c r="B35" s="71" t="s">
        <v>2501</v>
      </c>
      <c r="C35" s="71" t="s">
        <v>2468</v>
      </c>
      <c r="D35" s="71">
        <v>369811.77947726031</v>
      </c>
      <c r="E35" s="71" t="s">
        <v>2433</v>
      </c>
      <c r="F35" s="66" t="str">
        <f>INDEX('Crosswalk Particulates'!$E:$E,MATCH(B35,'Crosswalk Particulates'!$D:$D,0))</f>
        <v>PM10</v>
      </c>
    </row>
    <row r="36" spans="1:6" x14ac:dyDescent="0.35">
      <c r="A36" s="71" t="s">
        <v>2910</v>
      </c>
      <c r="B36" s="71" t="s">
        <v>2521</v>
      </c>
      <c r="C36" s="71" t="s">
        <v>2468</v>
      </c>
      <c r="D36" s="71">
        <v>364373.7866702663</v>
      </c>
      <c r="E36" s="71" t="s">
        <v>2433</v>
      </c>
      <c r="F36" s="66" t="str">
        <f>INDEX('Crosswalk Particulates'!$E:$E,MATCH(B36,'Crosswalk Particulates'!$D:$D,0))</f>
        <v>PM25</v>
      </c>
    </row>
    <row r="37" spans="1:6" x14ac:dyDescent="0.35">
      <c r="A37" s="71" t="s">
        <v>2910</v>
      </c>
      <c r="B37" s="71" t="s">
        <v>2467</v>
      </c>
      <c r="C37" s="71" t="s">
        <v>2468</v>
      </c>
      <c r="D37" s="71">
        <v>361967.72722212534</v>
      </c>
      <c r="E37" s="71" t="s">
        <v>2433</v>
      </c>
      <c r="F37" s="66" t="str">
        <f>INDEX('Crosswalk Particulates'!$E:$E,MATCH(B37,'Crosswalk Particulates'!$D:$D,0))</f>
        <v>VOC</v>
      </c>
    </row>
    <row r="38" spans="1:6" x14ac:dyDescent="0.35">
      <c r="A38" s="71" t="s">
        <v>2915</v>
      </c>
      <c r="B38" s="71" t="s">
        <v>2467</v>
      </c>
      <c r="C38" s="71" t="s">
        <v>2468</v>
      </c>
      <c r="D38" s="71">
        <v>345730.46627777355</v>
      </c>
      <c r="E38" s="71" t="s">
        <v>2433</v>
      </c>
      <c r="F38" s="66" t="str">
        <f>INDEX('Crosswalk Particulates'!$E:$E,MATCH(B38,'Crosswalk Particulates'!$D:$D,0))</f>
        <v>VOC</v>
      </c>
    </row>
    <row r="39" spans="1:6" x14ac:dyDescent="0.35">
      <c r="A39" s="71" t="s">
        <v>2915</v>
      </c>
      <c r="B39" s="71" t="s">
        <v>2520</v>
      </c>
      <c r="C39" s="71" t="s">
        <v>2468</v>
      </c>
      <c r="D39" s="71">
        <v>321312.54682179756</v>
      </c>
      <c r="E39" s="71" t="s">
        <v>2433</v>
      </c>
      <c r="F39" s="66" t="str">
        <f>INDEX('Crosswalk Particulates'!$E:$E,MATCH(B39,'Crosswalk Particulates'!$D:$D,0))</f>
        <v>NOX</v>
      </c>
    </row>
    <row r="40" spans="1:6" x14ac:dyDescent="0.35">
      <c r="A40" s="71" t="s">
        <v>2915</v>
      </c>
      <c r="B40" s="71" t="s">
        <v>2521</v>
      </c>
      <c r="C40" s="71" t="s">
        <v>2468</v>
      </c>
      <c r="D40" s="71">
        <v>297250.54968158423</v>
      </c>
      <c r="E40" s="71" t="s">
        <v>2433</v>
      </c>
      <c r="F40" s="66" t="str">
        <f>INDEX('Crosswalk Particulates'!$E:$E,MATCH(B40,'Crosswalk Particulates'!$D:$D,0))</f>
        <v>PM25</v>
      </c>
    </row>
    <row r="41" spans="1:6" x14ac:dyDescent="0.35">
      <c r="A41" s="71" t="s">
        <v>2914</v>
      </c>
      <c r="B41" s="71" t="s">
        <v>2501</v>
      </c>
      <c r="C41" s="71" t="s">
        <v>2468</v>
      </c>
      <c r="D41" s="71">
        <v>246397.97811378696</v>
      </c>
      <c r="E41" s="71" t="s">
        <v>2433</v>
      </c>
      <c r="F41" s="66" t="str">
        <f>INDEX('Crosswalk Particulates'!$E:$E,MATCH(B41,'Crosswalk Particulates'!$D:$D,0))</f>
        <v>PM10</v>
      </c>
    </row>
    <row r="42" spans="1:6" x14ac:dyDescent="0.35">
      <c r="A42" s="71" t="s">
        <v>2907</v>
      </c>
      <c r="B42" s="71" t="s">
        <v>2501</v>
      </c>
      <c r="C42" s="71" t="s">
        <v>2468</v>
      </c>
      <c r="D42" s="71">
        <v>239589.21746367862</v>
      </c>
      <c r="E42" s="71" t="s">
        <v>2433</v>
      </c>
      <c r="F42" s="66" t="str">
        <f>INDEX('Crosswalk Particulates'!$E:$E,MATCH(B42,'Crosswalk Particulates'!$D:$D,0))</f>
        <v>PM10</v>
      </c>
    </row>
    <row r="43" spans="1:6" x14ac:dyDescent="0.35">
      <c r="A43" s="71" t="s">
        <v>2913</v>
      </c>
      <c r="B43" s="71" t="s">
        <v>2501</v>
      </c>
      <c r="C43" s="71" t="s">
        <v>2468</v>
      </c>
      <c r="D43" s="71">
        <v>227136.23468803751</v>
      </c>
      <c r="E43" s="71" t="s">
        <v>2433</v>
      </c>
      <c r="F43" s="66" t="str">
        <f>INDEX('Crosswalk Particulates'!$E:$E,MATCH(B43,'Crosswalk Particulates'!$D:$D,0))</f>
        <v>PM10</v>
      </c>
    </row>
    <row r="44" spans="1:6" x14ac:dyDescent="0.35">
      <c r="A44" s="71" t="s">
        <v>2905</v>
      </c>
      <c r="B44" s="71" t="s">
        <v>2526</v>
      </c>
      <c r="C44" s="71" t="s">
        <v>2468</v>
      </c>
      <c r="D44" s="71">
        <v>218005.97579973956</v>
      </c>
      <c r="E44" s="71" t="s">
        <v>2433</v>
      </c>
      <c r="F44" s="66" t="str">
        <f>INDEX('Crosswalk Particulates'!$E:$E,MATCH(B44,'Crosswalk Particulates'!$D:$D,0))</f>
        <v>SOx</v>
      </c>
    </row>
    <row r="45" spans="1:6" x14ac:dyDescent="0.35">
      <c r="A45" s="71" t="s">
        <v>2908</v>
      </c>
      <c r="B45" s="71" t="s">
        <v>2526</v>
      </c>
      <c r="C45" s="71" t="s">
        <v>2468</v>
      </c>
      <c r="D45" s="71">
        <v>212901.52496279823</v>
      </c>
      <c r="E45" s="71" t="s">
        <v>2433</v>
      </c>
      <c r="F45" s="66" t="str">
        <f>INDEX('Crosswalk Particulates'!$E:$E,MATCH(B45,'Crosswalk Particulates'!$D:$D,0))</f>
        <v>SOx</v>
      </c>
    </row>
    <row r="46" spans="1:6" x14ac:dyDescent="0.35">
      <c r="A46" s="71" t="s">
        <v>2913</v>
      </c>
      <c r="B46" s="71" t="s">
        <v>2521</v>
      </c>
      <c r="C46" s="71" t="s">
        <v>2468</v>
      </c>
      <c r="D46" s="71">
        <v>202770.61326322536</v>
      </c>
      <c r="E46" s="71" t="s">
        <v>2433</v>
      </c>
      <c r="F46" s="66" t="str">
        <f>INDEX('Crosswalk Particulates'!$E:$E,MATCH(B46,'Crosswalk Particulates'!$D:$D,0))</f>
        <v>PM25</v>
      </c>
    </row>
    <row r="47" spans="1:6" x14ac:dyDescent="0.35">
      <c r="A47" s="71" t="s">
        <v>2914</v>
      </c>
      <c r="B47" s="71" t="s">
        <v>2521</v>
      </c>
      <c r="C47" s="71" t="s">
        <v>2468</v>
      </c>
      <c r="D47" s="71">
        <v>186023.25864930011</v>
      </c>
      <c r="E47" s="71" t="s">
        <v>2433</v>
      </c>
      <c r="F47" s="66" t="str">
        <f>INDEX('Crosswalk Particulates'!$E:$E,MATCH(B47,'Crosswalk Particulates'!$D:$D,0))</f>
        <v>PM25</v>
      </c>
    </row>
    <row r="48" spans="1:6" x14ac:dyDescent="0.35">
      <c r="A48" s="71" t="s">
        <v>2913</v>
      </c>
      <c r="B48" s="71" t="s">
        <v>2467</v>
      </c>
      <c r="C48" s="71" t="s">
        <v>2468</v>
      </c>
      <c r="D48" s="71">
        <v>177491.67805393456</v>
      </c>
      <c r="E48" s="71" t="s">
        <v>2433</v>
      </c>
      <c r="F48" s="66" t="str">
        <f>INDEX('Crosswalk Particulates'!$E:$E,MATCH(B48,'Crosswalk Particulates'!$D:$D,0))</f>
        <v>VOC</v>
      </c>
    </row>
    <row r="49" spans="1:6" x14ac:dyDescent="0.35">
      <c r="A49" s="71" t="s">
        <v>2908</v>
      </c>
      <c r="B49" s="71" t="s">
        <v>2501</v>
      </c>
      <c r="C49" s="71" t="s">
        <v>2468</v>
      </c>
      <c r="D49" s="71">
        <v>168030.74399705947</v>
      </c>
      <c r="E49" s="71" t="s">
        <v>2433</v>
      </c>
      <c r="F49" s="66" t="str">
        <f>INDEX('Crosswalk Particulates'!$E:$E,MATCH(B49,'Crosswalk Particulates'!$D:$D,0))</f>
        <v>PM10</v>
      </c>
    </row>
    <row r="50" spans="1:6" x14ac:dyDescent="0.35">
      <c r="A50" s="71" t="s">
        <v>2908</v>
      </c>
      <c r="B50" s="71" t="s">
        <v>2521</v>
      </c>
      <c r="C50" s="71" t="s">
        <v>2468</v>
      </c>
      <c r="D50" s="71">
        <v>157806.96795277076</v>
      </c>
      <c r="E50" s="71" t="s">
        <v>2433</v>
      </c>
      <c r="F50" s="66" t="str">
        <f>INDEX('Crosswalk Particulates'!$E:$E,MATCH(B50,'Crosswalk Particulates'!$D:$D,0))</f>
        <v>PM25</v>
      </c>
    </row>
    <row r="51" spans="1:6" x14ac:dyDescent="0.35">
      <c r="A51" s="71" t="s">
        <v>2915</v>
      </c>
      <c r="B51" s="71" t="s">
        <v>2526</v>
      </c>
      <c r="C51" s="71" t="s">
        <v>2468</v>
      </c>
      <c r="D51" s="71">
        <v>145914.64993681593</v>
      </c>
      <c r="E51" s="71" t="s">
        <v>2433</v>
      </c>
      <c r="F51" s="66" t="str">
        <f>INDEX('Crosswalk Particulates'!$E:$E,MATCH(B51,'Crosswalk Particulates'!$D:$D,0))</f>
        <v>SOx</v>
      </c>
    </row>
    <row r="52" spans="1:6" x14ac:dyDescent="0.35">
      <c r="A52" s="71" t="s">
        <v>2912</v>
      </c>
      <c r="B52" s="71" t="s">
        <v>2501</v>
      </c>
      <c r="C52" s="71" t="s">
        <v>2468</v>
      </c>
      <c r="D52" s="71">
        <v>131919.34036500286</v>
      </c>
      <c r="E52" s="71" t="s">
        <v>2433</v>
      </c>
      <c r="F52" s="66" t="str">
        <f>INDEX('Crosswalk Particulates'!$E:$E,MATCH(B52,'Crosswalk Particulates'!$D:$D,0))</f>
        <v>PM10</v>
      </c>
    </row>
    <row r="53" spans="1:6" x14ac:dyDescent="0.35">
      <c r="A53" s="71" t="s">
        <v>2918</v>
      </c>
      <c r="B53" s="71" t="s">
        <v>2471</v>
      </c>
      <c r="C53" s="71" t="s">
        <v>2468</v>
      </c>
      <c r="D53" s="71">
        <v>117709.49336482795</v>
      </c>
      <c r="E53" s="71" t="s">
        <v>2433</v>
      </c>
      <c r="F53" s="66" t="str">
        <f>INDEX('Crosswalk Particulates'!$E:$E,MATCH(B53,'Crosswalk Particulates'!$D:$D,0))</f>
        <v>CO</v>
      </c>
    </row>
    <row r="54" spans="1:6" x14ac:dyDescent="0.35">
      <c r="A54" s="71" t="s">
        <v>2907</v>
      </c>
      <c r="B54" s="71" t="s">
        <v>2521</v>
      </c>
      <c r="C54" s="71" t="s">
        <v>2468</v>
      </c>
      <c r="D54" s="71">
        <v>114069.89775270222</v>
      </c>
      <c r="E54" s="71" t="s">
        <v>2433</v>
      </c>
      <c r="F54" s="66" t="str">
        <f>INDEX('Crosswalk Particulates'!$E:$E,MATCH(B54,'Crosswalk Particulates'!$D:$D,0))</f>
        <v>PM25</v>
      </c>
    </row>
    <row r="55" spans="1:6" x14ac:dyDescent="0.35">
      <c r="A55" s="71" t="s">
        <v>2914</v>
      </c>
      <c r="B55" s="71" t="s">
        <v>2467</v>
      </c>
      <c r="C55" s="71" t="s">
        <v>2468</v>
      </c>
      <c r="D55" s="71">
        <v>112913.48438937525</v>
      </c>
      <c r="E55" s="71" t="s">
        <v>2433</v>
      </c>
      <c r="F55" s="66" t="str">
        <f>INDEX('Crosswalk Particulates'!$E:$E,MATCH(B55,'Crosswalk Particulates'!$D:$D,0))</f>
        <v>VOC</v>
      </c>
    </row>
    <row r="56" spans="1:6" x14ac:dyDescent="0.35">
      <c r="A56" s="71" t="s">
        <v>2918</v>
      </c>
      <c r="B56" s="71" t="s">
        <v>2526</v>
      </c>
      <c r="C56" s="71" t="s">
        <v>2468</v>
      </c>
      <c r="D56" s="71">
        <v>111100.85028414019</v>
      </c>
      <c r="E56" s="71" t="s">
        <v>2433</v>
      </c>
      <c r="F56" s="66" t="str">
        <f>INDEX('Crosswalk Particulates'!$E:$E,MATCH(B56,'Crosswalk Particulates'!$D:$D,0))</f>
        <v>SOx</v>
      </c>
    </row>
    <row r="57" spans="1:6" x14ac:dyDescent="0.35">
      <c r="A57" s="71" t="s">
        <v>2912</v>
      </c>
      <c r="B57" s="71" t="s">
        <v>2521</v>
      </c>
      <c r="C57" s="71" t="s">
        <v>2468</v>
      </c>
      <c r="D57" s="71">
        <v>107301.45422413692</v>
      </c>
      <c r="E57" s="71" t="s">
        <v>2433</v>
      </c>
      <c r="F57" s="66" t="str">
        <f>INDEX('Crosswalk Particulates'!$E:$E,MATCH(B57,'Crosswalk Particulates'!$D:$D,0))</f>
        <v>PM25</v>
      </c>
    </row>
    <row r="58" spans="1:6" x14ac:dyDescent="0.35">
      <c r="A58" s="71" t="s">
        <v>2907</v>
      </c>
      <c r="B58" s="71" t="s">
        <v>2516</v>
      </c>
      <c r="C58" s="71" t="s">
        <v>2468</v>
      </c>
      <c r="D58" s="71">
        <v>100604.86524879368</v>
      </c>
      <c r="E58" s="71" t="s">
        <v>2433</v>
      </c>
      <c r="F58" s="66">
        <f>INDEX('Crosswalk Particulates'!$E:$E,MATCH(B58,'Crosswalk Particulates'!$D:$D,0))</f>
        <v>0</v>
      </c>
    </row>
    <row r="59" spans="1:6" x14ac:dyDescent="0.35">
      <c r="A59" s="71" t="s">
        <v>2911</v>
      </c>
      <c r="B59" s="71" t="s">
        <v>2526</v>
      </c>
      <c r="C59" s="71" t="s">
        <v>2468</v>
      </c>
      <c r="D59" s="71">
        <v>94617.810384387441</v>
      </c>
      <c r="E59" s="71" t="s">
        <v>2433</v>
      </c>
      <c r="F59" s="66" t="str">
        <f>INDEX('Crosswalk Particulates'!$E:$E,MATCH(B59,'Crosswalk Particulates'!$D:$D,0))</f>
        <v>SOx</v>
      </c>
    </row>
    <row r="60" spans="1:6" x14ac:dyDescent="0.35">
      <c r="A60" s="71" t="s">
        <v>2917</v>
      </c>
      <c r="B60" s="71" t="s">
        <v>2526</v>
      </c>
      <c r="C60" s="71" t="s">
        <v>2468</v>
      </c>
      <c r="D60" s="71">
        <v>84782.264064066214</v>
      </c>
      <c r="E60" s="71" t="s">
        <v>2433</v>
      </c>
      <c r="F60" s="66" t="str">
        <f>INDEX('Crosswalk Particulates'!$E:$E,MATCH(B60,'Crosswalk Particulates'!$D:$D,0))</f>
        <v>SOx</v>
      </c>
    </row>
    <row r="61" spans="1:6" x14ac:dyDescent="0.35">
      <c r="A61" s="71" t="s">
        <v>2913</v>
      </c>
      <c r="B61" s="71" t="s">
        <v>2520</v>
      </c>
      <c r="C61" s="71" t="s">
        <v>2468</v>
      </c>
      <c r="D61" s="71">
        <v>81131.218914189216</v>
      </c>
      <c r="E61" s="71" t="s">
        <v>2433</v>
      </c>
      <c r="F61" s="66" t="str">
        <f>INDEX('Crosswalk Particulates'!$E:$E,MATCH(B61,'Crosswalk Particulates'!$D:$D,0))</f>
        <v>NOX</v>
      </c>
    </row>
    <row r="62" spans="1:6" x14ac:dyDescent="0.35">
      <c r="A62" s="71" t="s">
        <v>2918</v>
      </c>
      <c r="B62" s="71" t="s">
        <v>2467</v>
      </c>
      <c r="C62" s="71" t="s">
        <v>2468</v>
      </c>
      <c r="D62" s="71">
        <v>75227.685546204404</v>
      </c>
      <c r="E62" s="71" t="s">
        <v>2433</v>
      </c>
      <c r="F62" s="66" t="str">
        <f>INDEX('Crosswalk Particulates'!$E:$E,MATCH(B62,'Crosswalk Particulates'!$D:$D,0))</f>
        <v>VOC</v>
      </c>
    </row>
    <row r="63" spans="1:6" x14ac:dyDescent="0.35">
      <c r="A63" s="71" t="s">
        <v>2917</v>
      </c>
      <c r="B63" s="71" t="s">
        <v>2520</v>
      </c>
      <c r="C63" s="71" t="s">
        <v>2468</v>
      </c>
      <c r="D63" s="71">
        <v>65905.799746603196</v>
      </c>
      <c r="E63" s="71" t="s">
        <v>2433</v>
      </c>
      <c r="F63" s="66" t="str">
        <f>INDEX('Crosswalk Particulates'!$E:$E,MATCH(B63,'Crosswalk Particulates'!$D:$D,0))</f>
        <v>NOX</v>
      </c>
    </row>
    <row r="64" spans="1:6" x14ac:dyDescent="0.35">
      <c r="A64" s="71" t="s">
        <v>2910</v>
      </c>
      <c r="B64" s="71" t="s">
        <v>2516</v>
      </c>
      <c r="C64" s="71" t="s">
        <v>2468</v>
      </c>
      <c r="D64" s="71">
        <v>54097.969491782955</v>
      </c>
      <c r="E64" s="71" t="s">
        <v>2433</v>
      </c>
      <c r="F64" s="66">
        <f>INDEX('Crosswalk Particulates'!$E:$E,MATCH(B64,'Crosswalk Particulates'!$D:$D,0))</f>
        <v>0</v>
      </c>
    </row>
    <row r="65" spans="1:6" x14ac:dyDescent="0.35">
      <c r="A65" s="71" t="s">
        <v>2917</v>
      </c>
      <c r="B65" s="71" t="s">
        <v>2501</v>
      </c>
      <c r="C65" s="71" t="s">
        <v>2468</v>
      </c>
      <c r="D65" s="71">
        <v>50831.339677577424</v>
      </c>
      <c r="E65" s="71" t="s">
        <v>2433</v>
      </c>
      <c r="F65" s="66" t="str">
        <f>INDEX('Crosswalk Particulates'!$E:$E,MATCH(B65,'Crosswalk Particulates'!$D:$D,0))</f>
        <v>PM10</v>
      </c>
    </row>
    <row r="66" spans="1:6" x14ac:dyDescent="0.35">
      <c r="A66" s="71" t="s">
        <v>2910</v>
      </c>
      <c r="B66" s="71" t="s">
        <v>2526</v>
      </c>
      <c r="C66" s="71" t="s">
        <v>2468</v>
      </c>
      <c r="D66" s="71">
        <v>43707.282762875708</v>
      </c>
      <c r="E66" s="71" t="s">
        <v>2433</v>
      </c>
      <c r="F66" s="66" t="str">
        <f>INDEX('Crosswalk Particulates'!$E:$E,MATCH(B66,'Crosswalk Particulates'!$D:$D,0))</f>
        <v>SOx</v>
      </c>
    </row>
    <row r="67" spans="1:6" x14ac:dyDescent="0.35">
      <c r="A67" s="71" t="s">
        <v>2918</v>
      </c>
      <c r="B67" s="71" t="s">
        <v>2520</v>
      </c>
      <c r="C67" s="71" t="s">
        <v>2468</v>
      </c>
      <c r="D67" s="71">
        <v>40852.255040519987</v>
      </c>
      <c r="E67" s="71" t="s">
        <v>2433</v>
      </c>
      <c r="F67" s="66" t="str">
        <f>INDEX('Crosswalk Particulates'!$E:$E,MATCH(B67,'Crosswalk Particulates'!$D:$D,0))</f>
        <v>NOX</v>
      </c>
    </row>
    <row r="68" spans="1:6" x14ac:dyDescent="0.35">
      <c r="A68" s="71" t="s">
        <v>2916</v>
      </c>
      <c r="B68" s="71" t="s">
        <v>2501</v>
      </c>
      <c r="C68" s="71" t="s">
        <v>2468</v>
      </c>
      <c r="D68" s="71">
        <v>35793.052111577199</v>
      </c>
      <c r="E68" s="71" t="s">
        <v>2433</v>
      </c>
      <c r="F68" s="66" t="str">
        <f>INDEX('Crosswalk Particulates'!$E:$E,MATCH(B68,'Crosswalk Particulates'!$D:$D,0))</f>
        <v>PM10</v>
      </c>
    </row>
    <row r="69" spans="1:6" x14ac:dyDescent="0.35">
      <c r="A69" s="71" t="s">
        <v>2917</v>
      </c>
      <c r="B69" s="71" t="s">
        <v>2521</v>
      </c>
      <c r="C69" s="71" t="s">
        <v>2468</v>
      </c>
      <c r="D69" s="71">
        <v>34979.950842190323</v>
      </c>
      <c r="E69" s="71" t="s">
        <v>2433</v>
      </c>
      <c r="F69" s="66" t="str">
        <f>INDEX('Crosswalk Particulates'!$E:$E,MATCH(B69,'Crosswalk Particulates'!$D:$D,0))</f>
        <v>PM25</v>
      </c>
    </row>
    <row r="70" spans="1:6" x14ac:dyDescent="0.35">
      <c r="A70" s="71" t="s">
        <v>2912</v>
      </c>
      <c r="B70" s="71" t="s">
        <v>2467</v>
      </c>
      <c r="C70" s="71" t="s">
        <v>2468</v>
      </c>
      <c r="D70" s="71">
        <v>31893.517356559947</v>
      </c>
      <c r="E70" s="71" t="s">
        <v>2433</v>
      </c>
      <c r="F70" s="66" t="str">
        <f>INDEX('Crosswalk Particulates'!$E:$E,MATCH(B70,'Crosswalk Particulates'!$D:$D,0))</f>
        <v>VOC</v>
      </c>
    </row>
    <row r="71" spans="1:6" x14ac:dyDescent="0.35">
      <c r="A71" s="71" t="s">
        <v>2911</v>
      </c>
      <c r="B71" s="71" t="s">
        <v>2501</v>
      </c>
      <c r="C71" s="71" t="s">
        <v>2468</v>
      </c>
      <c r="D71" s="71">
        <v>27469.688933711808</v>
      </c>
      <c r="E71" s="71" t="s">
        <v>2433</v>
      </c>
      <c r="F71" s="66" t="str">
        <f>INDEX('Crosswalk Particulates'!$E:$E,MATCH(B71,'Crosswalk Particulates'!$D:$D,0))</f>
        <v>PM10</v>
      </c>
    </row>
    <row r="72" spans="1:6" x14ac:dyDescent="0.35">
      <c r="A72" s="71" t="s">
        <v>2915</v>
      </c>
      <c r="B72" s="71" t="s">
        <v>2516</v>
      </c>
      <c r="C72" s="71" t="s">
        <v>2468</v>
      </c>
      <c r="D72" s="71">
        <v>27240.147729119784</v>
      </c>
      <c r="E72" s="71" t="s">
        <v>2433</v>
      </c>
      <c r="F72" s="66">
        <f>INDEX('Crosswalk Particulates'!$E:$E,MATCH(B72,'Crosswalk Particulates'!$D:$D,0))</f>
        <v>0</v>
      </c>
    </row>
    <row r="73" spans="1:6" x14ac:dyDescent="0.35">
      <c r="A73" s="71" t="s">
        <v>2907</v>
      </c>
      <c r="B73" s="71" t="s">
        <v>2526</v>
      </c>
      <c r="C73" s="71" t="s">
        <v>2468</v>
      </c>
      <c r="D73" s="71">
        <v>25505.603575666766</v>
      </c>
      <c r="E73" s="71" t="s">
        <v>2433</v>
      </c>
      <c r="F73" s="66" t="str">
        <f>INDEX('Crosswalk Particulates'!$E:$E,MATCH(B73,'Crosswalk Particulates'!$D:$D,0))</f>
        <v>SOx</v>
      </c>
    </row>
    <row r="74" spans="1:6" x14ac:dyDescent="0.35">
      <c r="A74" s="71" t="s">
        <v>2913</v>
      </c>
      <c r="B74" s="71" t="s">
        <v>2526</v>
      </c>
      <c r="C74" s="71" t="s">
        <v>2468</v>
      </c>
      <c r="D74" s="71">
        <v>25351.751503823587</v>
      </c>
      <c r="E74" s="71" t="s">
        <v>2433</v>
      </c>
      <c r="F74" s="66" t="str">
        <f>INDEX('Crosswalk Particulates'!$E:$E,MATCH(B74,'Crosswalk Particulates'!$D:$D,0))</f>
        <v>SOx</v>
      </c>
    </row>
    <row r="75" spans="1:6" x14ac:dyDescent="0.35">
      <c r="A75" s="71" t="s">
        <v>2918</v>
      </c>
      <c r="B75" s="71" t="s">
        <v>2516</v>
      </c>
      <c r="C75" s="71" t="s">
        <v>2468</v>
      </c>
      <c r="D75" s="71">
        <v>23642.74630585562</v>
      </c>
      <c r="E75" s="71" t="s">
        <v>2433</v>
      </c>
      <c r="F75" s="66">
        <f>INDEX('Crosswalk Particulates'!$E:$E,MATCH(B75,'Crosswalk Particulates'!$D:$D,0))</f>
        <v>0</v>
      </c>
    </row>
    <row r="76" spans="1:6" x14ac:dyDescent="0.35">
      <c r="A76" s="71" t="s">
        <v>2911</v>
      </c>
      <c r="B76" s="71" t="s">
        <v>2521</v>
      </c>
      <c r="C76" s="71" t="s">
        <v>2468</v>
      </c>
      <c r="D76" s="71">
        <v>22764.543944846762</v>
      </c>
      <c r="E76" s="71" t="s">
        <v>2433</v>
      </c>
      <c r="F76" s="66" t="str">
        <f>INDEX('Crosswalk Particulates'!$E:$E,MATCH(B76,'Crosswalk Particulates'!$D:$D,0))</f>
        <v>PM25</v>
      </c>
    </row>
    <row r="77" spans="1:6" x14ac:dyDescent="0.35">
      <c r="A77" s="71" t="s">
        <v>2906</v>
      </c>
      <c r="B77" s="71" t="s">
        <v>2516</v>
      </c>
      <c r="C77" s="71" t="s">
        <v>2468</v>
      </c>
      <c r="D77" s="73">
        <v>22161.23</v>
      </c>
      <c r="E77" s="71" t="s">
        <v>2433</v>
      </c>
      <c r="F77" s="66">
        <f>INDEX('Crosswalk Particulates'!$E:$E,MATCH(B77,'Crosswalk Particulates'!$D:$D,0))</f>
        <v>0</v>
      </c>
    </row>
    <row r="78" spans="1:6" x14ac:dyDescent="0.35">
      <c r="A78" s="71" t="s">
        <v>2917</v>
      </c>
      <c r="B78" s="71" t="s">
        <v>2467</v>
      </c>
      <c r="C78" s="71" t="s">
        <v>2468</v>
      </c>
      <c r="D78" s="71">
        <v>22133.229181786068</v>
      </c>
      <c r="E78" s="71" t="s">
        <v>2433</v>
      </c>
      <c r="F78" s="66" t="str">
        <f>INDEX('Crosswalk Particulates'!$E:$E,MATCH(B78,'Crosswalk Particulates'!$D:$D,0))</f>
        <v>VOC</v>
      </c>
    </row>
    <row r="79" spans="1:6" x14ac:dyDescent="0.35">
      <c r="A79" s="71" t="s">
        <v>2913</v>
      </c>
      <c r="B79" s="71" t="s">
        <v>2516</v>
      </c>
      <c r="C79" s="71" t="s">
        <v>2468</v>
      </c>
      <c r="D79" s="71">
        <v>21304.282300251776</v>
      </c>
      <c r="E79" s="71" t="s">
        <v>2433</v>
      </c>
      <c r="F79" s="66">
        <f>INDEX('Crosswalk Particulates'!$E:$E,MATCH(B79,'Crosswalk Particulates'!$D:$D,0))</f>
        <v>0</v>
      </c>
    </row>
    <row r="80" spans="1:6" x14ac:dyDescent="0.35">
      <c r="A80" s="71" t="s">
        <v>2912</v>
      </c>
      <c r="B80" s="71" t="s">
        <v>2516</v>
      </c>
      <c r="C80" s="71" t="s">
        <v>2468</v>
      </c>
      <c r="D80" s="71">
        <v>19800.192779796595</v>
      </c>
      <c r="E80" s="71" t="s">
        <v>2433</v>
      </c>
      <c r="F80" s="66">
        <f>INDEX('Crosswalk Particulates'!$E:$E,MATCH(B80,'Crosswalk Particulates'!$D:$D,0))</f>
        <v>0</v>
      </c>
    </row>
    <row r="81" spans="1:6" x14ac:dyDescent="0.35">
      <c r="A81" s="71" t="s">
        <v>2918</v>
      </c>
      <c r="B81" s="71" t="s">
        <v>2501</v>
      </c>
      <c r="C81" s="71" t="s">
        <v>2468</v>
      </c>
      <c r="D81" s="71">
        <v>19358.0438888176</v>
      </c>
      <c r="E81" s="71" t="s">
        <v>2433</v>
      </c>
      <c r="F81" s="66" t="str">
        <f>INDEX('Crosswalk Particulates'!$E:$E,MATCH(B81,'Crosswalk Particulates'!$D:$D,0))</f>
        <v>PM10</v>
      </c>
    </row>
    <row r="82" spans="1:6" x14ac:dyDescent="0.35">
      <c r="A82" s="71" t="s">
        <v>2914</v>
      </c>
      <c r="B82" s="71" t="s">
        <v>2516</v>
      </c>
      <c r="C82" s="71" t="s">
        <v>2468</v>
      </c>
      <c r="D82" s="71">
        <v>15648.375585806096</v>
      </c>
      <c r="E82" s="71" t="s">
        <v>2433</v>
      </c>
      <c r="F82" s="66">
        <f>INDEX('Crosswalk Particulates'!$E:$E,MATCH(B82,'Crosswalk Particulates'!$D:$D,0))</f>
        <v>0</v>
      </c>
    </row>
    <row r="83" spans="1:6" x14ac:dyDescent="0.35">
      <c r="A83" s="71" t="s">
        <v>2918</v>
      </c>
      <c r="B83" s="71" t="s">
        <v>2521</v>
      </c>
      <c r="C83" s="71" t="s">
        <v>2468</v>
      </c>
      <c r="D83" s="71">
        <v>14554.039325451085</v>
      </c>
      <c r="E83" s="71" t="s">
        <v>2433</v>
      </c>
      <c r="F83" s="66" t="str">
        <f>INDEX('Crosswalk Particulates'!$E:$E,MATCH(B83,'Crosswalk Particulates'!$D:$D,0))</f>
        <v>PM25</v>
      </c>
    </row>
    <row r="84" spans="1:6" x14ac:dyDescent="0.35">
      <c r="A84" s="71" t="s">
        <v>2916</v>
      </c>
      <c r="B84" s="71" t="s">
        <v>2521</v>
      </c>
      <c r="C84" s="71" t="s">
        <v>2468</v>
      </c>
      <c r="D84" s="71">
        <v>13467.573951334882</v>
      </c>
      <c r="E84" s="71" t="s">
        <v>2433</v>
      </c>
      <c r="F84" s="66" t="str">
        <f>INDEX('Crosswalk Particulates'!$E:$E,MATCH(B84,'Crosswalk Particulates'!$D:$D,0))</f>
        <v>PM25</v>
      </c>
    </row>
    <row r="85" spans="1:6" x14ac:dyDescent="0.35">
      <c r="A85" s="71" t="s">
        <v>2916</v>
      </c>
      <c r="B85" s="71" t="s">
        <v>2471</v>
      </c>
      <c r="C85" s="71" t="s">
        <v>2468</v>
      </c>
      <c r="D85" s="71">
        <v>7223.9379391045204</v>
      </c>
      <c r="E85" s="71" t="s">
        <v>2433</v>
      </c>
      <c r="F85" s="66" t="str">
        <f>INDEX('Crosswalk Particulates'!$E:$E,MATCH(B85,'Crosswalk Particulates'!$D:$D,0))</f>
        <v>CO</v>
      </c>
    </row>
    <row r="86" spans="1:6" x14ac:dyDescent="0.35">
      <c r="A86" s="71" t="s">
        <v>2916</v>
      </c>
      <c r="B86" s="71" t="s">
        <v>2520</v>
      </c>
      <c r="C86" s="71" t="s">
        <v>2468</v>
      </c>
      <c r="D86" s="71">
        <v>5237.5639072600497</v>
      </c>
      <c r="E86" s="71" t="s">
        <v>2433</v>
      </c>
      <c r="F86" s="66" t="str">
        <f>INDEX('Crosswalk Particulates'!$E:$E,MATCH(B86,'Crosswalk Particulates'!$D:$D,0))</f>
        <v>NOX</v>
      </c>
    </row>
    <row r="87" spans="1:6" x14ac:dyDescent="0.35">
      <c r="A87" s="71" t="s">
        <v>2909</v>
      </c>
      <c r="B87" s="71" t="s">
        <v>2501</v>
      </c>
      <c r="C87" s="71" t="s">
        <v>2468</v>
      </c>
      <c r="D87" s="71">
        <v>4567.8741976649735</v>
      </c>
      <c r="E87" s="71" t="s">
        <v>2433</v>
      </c>
      <c r="F87" s="66" t="str">
        <f>INDEX('Crosswalk Particulates'!$E:$E,MATCH(B87,'Crosswalk Particulates'!$D:$D,0))</f>
        <v>PM10</v>
      </c>
    </row>
    <row r="88" spans="1:6" x14ac:dyDescent="0.35">
      <c r="A88" s="71" t="s">
        <v>2909</v>
      </c>
      <c r="B88" s="71" t="s">
        <v>2521</v>
      </c>
      <c r="C88" s="71" t="s">
        <v>2468</v>
      </c>
      <c r="D88" s="71">
        <v>4169.3201784627463</v>
      </c>
      <c r="E88" s="71" t="s">
        <v>2433</v>
      </c>
      <c r="F88" s="66" t="str">
        <f>INDEX('Crosswalk Particulates'!$E:$E,MATCH(B88,'Crosswalk Particulates'!$D:$D,0))</f>
        <v>PM25</v>
      </c>
    </row>
    <row r="89" spans="1:6" x14ac:dyDescent="0.35">
      <c r="A89" s="71" t="s">
        <v>2916</v>
      </c>
      <c r="B89" s="71" t="s">
        <v>2516</v>
      </c>
      <c r="C89" s="71" t="s">
        <v>2468</v>
      </c>
      <c r="D89" s="71">
        <v>3659.2917457911603</v>
      </c>
      <c r="E89" s="71" t="s">
        <v>2433</v>
      </c>
      <c r="F89" s="66">
        <f>INDEX('Crosswalk Particulates'!$E:$E,MATCH(B89,'Crosswalk Particulates'!$D:$D,0))</f>
        <v>0</v>
      </c>
    </row>
    <row r="90" spans="1:6" x14ac:dyDescent="0.35">
      <c r="A90" s="71" t="s">
        <v>2908</v>
      </c>
      <c r="B90" s="71" t="s">
        <v>2516</v>
      </c>
      <c r="C90" s="71" t="s">
        <v>2468</v>
      </c>
      <c r="D90" s="71">
        <v>2906.0648038151808</v>
      </c>
      <c r="E90" s="71" t="s">
        <v>2433</v>
      </c>
      <c r="F90" s="66">
        <f>INDEX('Crosswalk Particulates'!$E:$E,MATCH(B90,'Crosswalk Particulates'!$D:$D,0))</f>
        <v>0</v>
      </c>
    </row>
    <row r="91" spans="1:6" x14ac:dyDescent="0.35">
      <c r="A91" s="71" t="s">
        <v>2911</v>
      </c>
      <c r="B91" s="71" t="s">
        <v>2516</v>
      </c>
      <c r="C91" s="71" t="s">
        <v>2468</v>
      </c>
      <c r="D91" s="71">
        <v>1512.514660272592</v>
      </c>
      <c r="E91" s="71" t="s">
        <v>2433</v>
      </c>
      <c r="F91" s="66">
        <f>INDEX('Crosswalk Particulates'!$E:$E,MATCH(B91,'Crosswalk Particulates'!$D:$D,0))</f>
        <v>0</v>
      </c>
    </row>
    <row r="92" spans="1:6" x14ac:dyDescent="0.35">
      <c r="A92" s="71" t="s">
        <v>2909</v>
      </c>
      <c r="B92" s="71" t="s">
        <v>2471</v>
      </c>
      <c r="C92" s="71" t="s">
        <v>2468</v>
      </c>
      <c r="D92" s="71">
        <v>1509.90289441305</v>
      </c>
      <c r="E92" s="71" t="s">
        <v>2433</v>
      </c>
      <c r="F92" s="66" t="str">
        <f>INDEX('Crosswalk Particulates'!$E:$E,MATCH(B92,'Crosswalk Particulates'!$D:$D,0))</f>
        <v>CO</v>
      </c>
    </row>
    <row r="93" spans="1:6" x14ac:dyDescent="0.35">
      <c r="A93" s="71" t="s">
        <v>2909</v>
      </c>
      <c r="B93" s="71" t="s">
        <v>2520</v>
      </c>
      <c r="C93" s="71" t="s">
        <v>2468</v>
      </c>
      <c r="D93" s="71">
        <v>1050.2105453250499</v>
      </c>
      <c r="E93" s="71" t="s">
        <v>2433</v>
      </c>
      <c r="F93" s="66" t="str">
        <f>INDEX('Crosswalk Particulates'!$E:$E,MATCH(B93,'Crosswalk Particulates'!$D:$D,0))</f>
        <v>NOX</v>
      </c>
    </row>
    <row r="94" spans="1:6" x14ac:dyDescent="0.35">
      <c r="A94" s="71" t="s">
        <v>2916</v>
      </c>
      <c r="B94" s="71" t="s">
        <v>2526</v>
      </c>
      <c r="C94" s="71" t="s">
        <v>2468</v>
      </c>
      <c r="D94" s="71">
        <v>1021.2346975238499</v>
      </c>
      <c r="E94" s="71" t="s">
        <v>2433</v>
      </c>
      <c r="F94" s="66" t="str">
        <f>INDEX('Crosswalk Particulates'!$E:$E,MATCH(B94,'Crosswalk Particulates'!$D:$D,0))</f>
        <v>SOx</v>
      </c>
    </row>
    <row r="95" spans="1:6" x14ac:dyDescent="0.35">
      <c r="A95" s="71" t="s">
        <v>2917</v>
      </c>
      <c r="B95" s="71" t="s">
        <v>2516</v>
      </c>
      <c r="C95" s="71" t="s">
        <v>2468</v>
      </c>
      <c r="D95" s="71">
        <v>668.12008577999995</v>
      </c>
      <c r="E95" s="71" t="s">
        <v>2433</v>
      </c>
      <c r="F95" s="66">
        <f>INDEX('Crosswalk Particulates'!$E:$E,MATCH(B95,'Crosswalk Particulates'!$D:$D,0))</f>
        <v>0</v>
      </c>
    </row>
    <row r="96" spans="1:6" x14ac:dyDescent="0.35">
      <c r="A96" s="71" t="s">
        <v>2909</v>
      </c>
      <c r="B96" s="71" t="s">
        <v>2516</v>
      </c>
      <c r="C96" s="71" t="s">
        <v>2468</v>
      </c>
      <c r="D96" s="71">
        <v>477.33428452087003</v>
      </c>
      <c r="E96" s="71" t="s">
        <v>2433</v>
      </c>
      <c r="F96" s="66">
        <f>INDEX('Crosswalk Particulates'!$E:$E,MATCH(B96,'Crosswalk Particulates'!$D:$D,0))</f>
        <v>0</v>
      </c>
    </row>
    <row r="97" spans="1:6" x14ac:dyDescent="0.35">
      <c r="A97" s="71" t="s">
        <v>2909</v>
      </c>
      <c r="B97" s="71" t="s">
        <v>2526</v>
      </c>
      <c r="C97" s="71" t="s">
        <v>2468</v>
      </c>
      <c r="D97" s="71">
        <v>63.075849347199998</v>
      </c>
      <c r="E97" s="71" t="s">
        <v>2433</v>
      </c>
      <c r="F97" s="66"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6</vt:i4>
      </vt:variant>
    </vt:vector>
  </HeadingPairs>
  <TitlesOfParts>
    <vt:vector size="48"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Table 3-14</vt:lpstr>
      <vt:lpstr>Table 3-15</vt:lpstr>
      <vt:lpstr>Table 3-68, 3-70</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2022-07-22T00:08:31Z</dcterms:modified>
</cp:coreProperties>
</file>